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Ex1.xml" ContentType="application/vnd.ms-office.chartex+xml"/>
  <Override PartName="/xl/charts/style3.xml" ContentType="application/vnd.ms-office.chartstyle+xml"/>
  <Override PartName="/xl/charts/colors3.xml" ContentType="application/vnd.ms-office.chartcolorstyle+xml"/>
  <Override PartName="/xl/charts/chartEx2.xml" ContentType="application/vnd.ms-office.chartex+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charts/chart3.xml" ContentType="application/vnd.openxmlformats-officedocument.drawingml.chart+xml"/>
  <Override PartName="/xl/charts/style5.xml" ContentType="application/vnd.ms-office.chartstyle+xml"/>
  <Override PartName="/xl/charts/colors5.xml" ContentType="application/vnd.ms-office.chartcolorstyle+xml"/>
  <Override PartName="/xl/charts/chart4.xml" ContentType="application/vnd.openxmlformats-officedocument.drawingml.chart+xml"/>
  <Override PartName="/xl/charts/style6.xml" ContentType="application/vnd.ms-office.chartstyle+xml"/>
  <Override PartName="/xl/charts/colors6.xml" ContentType="application/vnd.ms-office.chartcolorstyle+xml"/>
  <Override PartName="/xl/charts/chartEx3.xml" ContentType="application/vnd.ms-office.chartex+xml"/>
  <Override PartName="/xl/charts/style7.xml" ContentType="application/vnd.ms-office.chartstyle+xml"/>
  <Override PartName="/xl/charts/colors7.xml" ContentType="application/vnd.ms-office.chartcolorstyle+xml"/>
  <Override PartName="/xl/charts/chartEx4.xml" ContentType="application/vnd.ms-office.chartex+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5.xml" ContentType="application/vnd.openxmlformats-officedocument.drawingml.chart+xml"/>
  <Override PartName="/xl/charts/style9.xml" ContentType="application/vnd.ms-office.chartstyle+xml"/>
  <Override PartName="/xl/charts/colors9.xml" ContentType="application/vnd.ms-office.chartcolorstyle+xml"/>
  <Override PartName="/xl/charts/chart6.xml" ContentType="application/vnd.openxmlformats-officedocument.drawingml.chart+xml"/>
  <Override PartName="/xl/charts/style10.xml" ContentType="application/vnd.ms-office.chartstyle+xml"/>
  <Override PartName="/xl/charts/colors10.xml" ContentType="application/vnd.ms-office.chartcolorstyle+xml"/>
  <Override PartName="/xl/charts/chart7.xml" ContentType="application/vnd.openxmlformats-officedocument.drawingml.chart+xml"/>
  <Override PartName="/xl/charts/style11.xml" ContentType="application/vnd.ms-office.chartstyle+xml"/>
  <Override PartName="/xl/charts/colors11.xml" ContentType="application/vnd.ms-office.chartcolorstyle+xml"/>
  <Override PartName="/xl/charts/chart8.xml" ContentType="application/vnd.openxmlformats-officedocument.drawingml.chart+xml"/>
  <Override PartName="/xl/charts/style12.xml" ContentType="application/vnd.ms-office.chartstyle+xml"/>
  <Override PartName="/xl/charts/colors12.xml" ContentType="application/vnd.ms-office.chartcolorstyle+xml"/>
  <Override PartName="/xl/charts/chart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cre1.sharepoint.com/sites/DEIRT/Documentos compartidos/Tarifas DEIRT/TFSB/TFSB 2025/Marzo/Memoria Pública/"/>
    </mc:Choice>
  </mc:AlternateContent>
  <xr:revisionPtr revIDLastSave="1129" documentId="8_{14F8DA47-1497-4545-8FE7-0BC6F9CCA228}" xr6:coauthVersionLast="47" xr6:coauthVersionMax="47" xr10:uidLastSave="{0871652B-B5C0-41AF-A16F-8F090D47C108}"/>
  <bookViews>
    <workbookView xWindow="-120" yWindow="-120" windowWidth="20730" windowHeight="11040" tabRatio="899" xr2:uid="{00000000-000D-0000-FFFF-FFFF00000000}"/>
  </bookViews>
  <sheets>
    <sheet name="Índice" sheetId="1" r:id="rId1"/>
    <sheet name="INSUMOS_ENERO_2025" sheetId="99" r:id="rId2"/>
    <sheet name="TR_ENERO_2025" sheetId="100" r:id="rId3"/>
    <sheet name="PC_ENERO_2025" sheetId="101" r:id="rId4"/>
    <sheet name="Mercado_ENERO_2025" sheetId="102" r:id="rId5"/>
    <sheet name="EC_ENERO_2025" sheetId="103" r:id="rId6"/>
    <sheet name="CEC_ENERO_2025" sheetId="104" r:id="rId7"/>
    <sheet name="CT_ENERO_2025" sheetId="105" r:id="rId8"/>
    <sheet name="CD_ENERO_2025" sheetId="106" r:id="rId9"/>
    <sheet name="INSUMOS_FEBRERO_2025" sheetId="107" r:id="rId10"/>
    <sheet name="TR_FEBRERO_2025" sheetId="108" r:id="rId11"/>
    <sheet name="PC_FEBRERO_2025" sheetId="109" r:id="rId12"/>
    <sheet name="Mercado_FEBRERO_2025" sheetId="110" r:id="rId13"/>
    <sheet name="EC_FEBRERO_2025" sheetId="111" r:id="rId14"/>
    <sheet name="CEC_FEBRERO_2025" sheetId="112" r:id="rId15"/>
    <sheet name="CT_FEBRERO_2025" sheetId="113" r:id="rId16"/>
    <sheet name="CD_FEBRERO_2025" sheetId="114" r:id="rId17"/>
    <sheet name="INSUMOS_MARZO_2025" sheetId="117" r:id="rId18"/>
    <sheet name="TR_MARZO_2025" sheetId="118" r:id="rId19"/>
    <sheet name="PC_MARZO_2025" sheetId="119" r:id="rId20"/>
    <sheet name="Mercado_MARZO_2025" sheetId="120" r:id="rId21"/>
    <sheet name="EC_MARZO_2025" sheetId="121" r:id="rId22"/>
    <sheet name="CEC_MARZO_2025" sheetId="122" r:id="rId23"/>
    <sheet name="CT_MARZO_2025" sheetId="123" r:id="rId24"/>
    <sheet name="CD_MARZO_2025" sheetId="124" r:id="rId25"/>
    <sheet name="CG_ENE2025" sheetId="116" r:id="rId26"/>
    <sheet name="CG_FEB2025" sheetId="125" r:id="rId27"/>
    <sheet name="REC_CG_2025" sheetId="11" r:id="rId28"/>
    <sheet name="PUC_2025" sheetId="76" r:id="rId29"/>
    <sheet name="TM_2025" sheetId="88" r:id="rId30"/>
  </sheets>
  <externalReferences>
    <externalReference r:id="rId31"/>
    <externalReference r:id="rId32"/>
    <externalReference r:id="rId33"/>
    <externalReference r:id="rId34"/>
  </externalReferences>
  <definedNames>
    <definedName name="_xlnm._FilterDatabase" localSheetId="6" hidden="1">CEC_ENERO_2025!$A$11:$Y$555</definedName>
    <definedName name="_xlnm._FilterDatabase" localSheetId="14" hidden="1">CEC_FEBRERO_2025!$A$11:$Y$555</definedName>
    <definedName name="_xlnm._FilterDatabase" localSheetId="22" hidden="1">CEC_MARZO_2025!$A$11:$Y$555</definedName>
    <definedName name="_xlnm._FilterDatabase" localSheetId="7" hidden="1">CT_ENERO_2025!$A$9:$Q$1539</definedName>
    <definedName name="_xlnm._FilterDatabase" localSheetId="15" hidden="1">CT_FEBRERO_2025!$A$9:$Q$1539</definedName>
    <definedName name="_xlnm._FilterDatabase" localSheetId="23" hidden="1">CT_MARZO_2025!$A$9:$Q$1539</definedName>
    <definedName name="_xlnm._FilterDatabase" localSheetId="5" hidden="1">EC_ENERO_2025!$A$10:$W$214</definedName>
    <definedName name="_xlnm._FilterDatabase" localSheetId="13" hidden="1">EC_FEBRERO_2025!$A$10:$W$214</definedName>
    <definedName name="_xlnm._FilterDatabase" localSheetId="21" hidden="1">EC_MARZO_2025!$A$10:$W$214</definedName>
    <definedName name="_xlnm._FilterDatabase" localSheetId="1" hidden="1">INSUMOS_ENERO_2025!$A$17:$BD$222</definedName>
    <definedName name="_xlnm._FilterDatabase" localSheetId="9" hidden="1">INSUMOS_FEBRERO_2025!$A$17:$BD$222</definedName>
    <definedName name="_xlnm._FilterDatabase" localSheetId="17" hidden="1">INSUMOS_MARZO_2025!$A$17:$BD$222</definedName>
    <definedName name="_xlnm._FilterDatabase" localSheetId="4" hidden="1">Mercado_ENERO_2025!$A$9:$X$621</definedName>
    <definedName name="_xlnm._FilterDatabase" localSheetId="12" hidden="1">Mercado_FEBRERO_2025!$A$9:$X$621</definedName>
    <definedName name="_xlnm._FilterDatabase" localSheetId="20" hidden="1">Mercado_MARZO_2025!$A$9:$X$621</definedName>
    <definedName name="_xlnm._FilterDatabase" localSheetId="29" hidden="1">TM_2025!$AO$10:$AP$175</definedName>
    <definedName name="_Toc511147493" localSheetId="6">CEC_ENERO_2025!#REF!</definedName>
    <definedName name="_Toc511147493" localSheetId="14">CEC_FEBRERO_2025!#REF!</definedName>
    <definedName name="_Toc511147493" localSheetId="22">CEC_MARZO_2025!#REF!</definedName>
    <definedName name="_xlchart.v1.0" hidden="1">[1]CG_MES2025!$C$218:$C$222</definedName>
    <definedName name="_xlchart.v1.1" hidden="1">([1]CG_MES2025!$B$39:$B$40,[1]CG_MES2025!$B$45:$B$46,[1]CG_MES2025!$B$49)</definedName>
    <definedName name="_xlchart.v1.2" hidden="1">[1]CG_MES2025!$D$220:$D$223</definedName>
    <definedName name="_xlchart.v1.3" hidden="1">[1]CG_MES2025!$E$220:$E$223</definedName>
    <definedName name="_xlchart.v1.4" hidden="1">[2]CG_MES2025!$C$218:$C$222</definedName>
    <definedName name="_xlchart.v1.5" hidden="1">([2]CG_MES2025!$B$39:$B$40,[2]CG_MES2025!$B$45:$B$46,[2]CG_MES2025!$B$49)</definedName>
    <definedName name="_xlchart.v1.6" hidden="1">[2]CG_MES2025!$D$220:$D$223</definedName>
    <definedName name="_xlchart.v1.7" hidden="1">[2]CG_MES2025!$E$220:$E$223</definedName>
    <definedName name="_xlnm.Print_Area" localSheetId="1">INSUMOS_ENERO_2025!$A$7:$BD$778</definedName>
    <definedName name="_xlnm.Print_Area" localSheetId="9">INSUMOS_FEBRERO_2025!$A$7:$BD$778</definedName>
    <definedName name="_xlnm.Print_Area" localSheetId="17">INSUMOS_MARZO_2025!$A$7:$BD$778</definedName>
    <definedName name="F_comparativo" localSheetId="8" hidden="1">#REF!</definedName>
    <definedName name="F_comparativo" localSheetId="16" hidden="1">#REF!</definedName>
    <definedName name="F_comparativo" localSheetId="24" hidden="1">#REF!</definedName>
    <definedName name="F_comparativo" localSheetId="6" hidden="1">#REF!</definedName>
    <definedName name="F_comparativo" localSheetId="14" hidden="1">#REF!</definedName>
    <definedName name="F_comparativo" localSheetId="22" hidden="1">#REF!</definedName>
    <definedName name="F_comparativo" localSheetId="25" hidden="1">#REF!</definedName>
    <definedName name="F_comparativo" localSheetId="26" hidden="1">#REF!</definedName>
    <definedName name="F_comparativo" localSheetId="5" hidden="1">#REF!</definedName>
    <definedName name="F_comparativo" localSheetId="13" hidden="1">#REF!</definedName>
    <definedName name="F_comparativo" localSheetId="21" hidden="1">#REF!</definedName>
    <definedName name="F_comparativo" localSheetId="28" hidden="1">#REF!</definedName>
    <definedName name="F_comparativo" localSheetId="27" hidden="1">#REF!</definedName>
    <definedName name="F_comparativo" localSheetId="29" hidden="1">#REF!</definedName>
    <definedName name="F_comparativo" hidden="1">#REF!</definedName>
    <definedName name="Facturación_comparativo" localSheetId="8" hidden="1">#REF!</definedName>
    <definedName name="Facturación_comparativo" localSheetId="16" hidden="1">#REF!</definedName>
    <definedName name="Facturación_comparativo" localSheetId="24" hidden="1">#REF!</definedName>
    <definedName name="Facturación_comparativo" localSheetId="6" hidden="1">#REF!</definedName>
    <definedName name="Facturación_comparativo" localSheetId="14" hidden="1">#REF!</definedName>
    <definedName name="Facturación_comparativo" localSheetId="22" hidden="1">#REF!</definedName>
    <definedName name="Facturación_comparativo" localSheetId="25" hidden="1">#REF!</definedName>
    <definedName name="Facturación_comparativo" localSheetId="26" hidden="1">#REF!</definedName>
    <definedName name="Facturación_comparativo" localSheetId="5" hidden="1">#REF!</definedName>
    <definedName name="Facturación_comparativo" localSheetId="13" hidden="1">#REF!</definedName>
    <definedName name="Facturación_comparativo" localSheetId="21" hidden="1">#REF!</definedName>
    <definedName name="Facturación_comparativo" localSheetId="28" hidden="1">#REF!</definedName>
    <definedName name="Facturación_comparativo" localSheetId="27" hidden="1">#REF!</definedName>
    <definedName name="Facturación_comparativo" localSheetId="29" hidden="1">#REF!</definedName>
    <definedName name="Facturación_comparativo" hidden="1">#REF!</definedName>
    <definedName name="GDBT" localSheetId="8" hidden="1">#REF!</definedName>
    <definedName name="GDBT" localSheetId="16" hidden="1">#REF!</definedName>
    <definedName name="GDBT" localSheetId="24" hidden="1">#REF!</definedName>
    <definedName name="GDBT" localSheetId="6" hidden="1">#REF!</definedName>
    <definedName name="GDBT" localSheetId="14" hidden="1">#REF!</definedName>
    <definedName name="GDBT" localSheetId="22" hidden="1">#REF!</definedName>
    <definedName name="GDBT" localSheetId="25" hidden="1">#REF!</definedName>
    <definedName name="GDBT" localSheetId="26" hidden="1">#REF!</definedName>
    <definedName name="GDBT" localSheetId="5" hidden="1">#REF!</definedName>
    <definedName name="GDBT" localSheetId="13" hidden="1">#REF!</definedName>
    <definedName name="GDBT" localSheetId="21" hidden="1">#REF!</definedName>
    <definedName name="GDBT" localSheetId="28" hidden="1">#REF!</definedName>
    <definedName name="GDBT" localSheetId="27" hidden="1">#REF!</definedName>
    <definedName name="GDBT" localSheetId="29" hidden="1">#REF!</definedName>
    <definedName name="GDBT" hidden="1">#REF!</definedName>
    <definedName name="Graf_TM_GDBT" localSheetId="8" hidden="1">#REF!</definedName>
    <definedName name="Graf_TM_GDBT" localSheetId="16" hidden="1">#REF!</definedName>
    <definedName name="Graf_TM_GDBT" localSheetId="24" hidden="1">#REF!</definedName>
    <definedName name="Graf_TM_GDBT" localSheetId="6" hidden="1">#REF!</definedName>
    <definedName name="Graf_TM_GDBT" localSheetId="14" hidden="1">#REF!</definedName>
    <definedName name="Graf_TM_GDBT" localSheetId="22" hidden="1">#REF!</definedName>
    <definedName name="Graf_TM_GDBT" localSheetId="25" hidden="1">#REF!</definedName>
    <definedName name="Graf_TM_GDBT" localSheetId="26" hidden="1">#REF!</definedName>
    <definedName name="Graf_TM_GDBT" localSheetId="5" hidden="1">#REF!</definedName>
    <definedName name="Graf_TM_GDBT" localSheetId="13" hidden="1">#REF!</definedName>
    <definedName name="Graf_TM_GDBT" localSheetId="21" hidden="1">#REF!</definedName>
    <definedName name="Graf_TM_GDBT" localSheetId="28" hidden="1">#REF!</definedName>
    <definedName name="Graf_TM_GDBT" localSheetId="27" hidden="1">#REF!</definedName>
    <definedName name="Graf_TM_GDBT" localSheetId="29" hidden="1">#REF!</definedName>
    <definedName name="Graf_TM_GDBT" hidden="1">#REF!</definedName>
    <definedName name="hhh" localSheetId="25" hidden="1">#REF!</definedName>
    <definedName name="hhh" localSheetId="26" hidden="1">#REF!</definedName>
    <definedName name="hhh" localSheetId="28" hidden="1">#REF!</definedName>
    <definedName name="hhh" localSheetId="27" hidden="1">#REF!</definedName>
    <definedName name="hhh" localSheetId="29" hidden="1">#REF!</definedName>
    <definedName name="hhh" hidden="1">#REF!</definedName>
    <definedName name="mego" localSheetId="8" hidden="1">#REF!</definedName>
    <definedName name="mego" localSheetId="16" hidden="1">#REF!</definedName>
    <definedName name="mego" localSheetId="24" hidden="1">#REF!</definedName>
    <definedName name="mego" localSheetId="6" hidden="1">#REF!</definedName>
    <definedName name="mego" localSheetId="14" hidden="1">#REF!</definedName>
    <definedName name="mego" localSheetId="22" hidden="1">#REF!</definedName>
    <definedName name="mego" localSheetId="25" hidden="1">#REF!</definedName>
    <definedName name="mego" localSheetId="26" hidden="1">#REF!</definedName>
    <definedName name="mego" localSheetId="5" hidden="1">#REF!</definedName>
    <definedName name="mego" localSheetId="13" hidden="1">#REF!</definedName>
    <definedName name="mego" localSheetId="21" hidden="1">#REF!</definedName>
    <definedName name="mego" localSheetId="28" hidden="1">#REF!</definedName>
    <definedName name="mego" localSheetId="27" hidden="1">#REF!</definedName>
    <definedName name="mego" localSheetId="29" hidden="1">#REF!</definedName>
    <definedName name="mego" hidden="1">#REF!</definedName>
    <definedName name="nooo" localSheetId="27" hidden="1">#REF!</definedName>
    <definedName name="nooo" localSheetId="29" hidden="1">#REF!</definedName>
    <definedName name="nooo" hidden="1">#REF!</definedName>
    <definedName name="nueva" localSheetId="25" hidden="1">#REF!</definedName>
    <definedName name="nueva" localSheetId="26" hidden="1">#REF!</definedName>
    <definedName name="nueva" localSheetId="28" hidden="1">#REF!</definedName>
    <definedName name="nueva" localSheetId="27" hidden="1">#REF!</definedName>
    <definedName name="nueva" localSheetId="29" hidden="1">#REF!</definedName>
    <definedName name="nueva" hidden="1">#REF!</definedName>
    <definedName name="prueba" localSheetId="25" hidden="1">#REF!</definedName>
    <definedName name="prueba" localSheetId="26" hidden="1">#REF!</definedName>
    <definedName name="prueba" localSheetId="28" hidden="1">#REF!</definedName>
    <definedName name="prueba" localSheetId="27" hidden="1">#REF!</definedName>
    <definedName name="prueba" localSheetId="29" hidden="1">#REF!</definedName>
    <definedName name="prueba" hidden="1">#REF!</definedName>
    <definedName name="regina" localSheetId="8" hidden="1">#REF!</definedName>
    <definedName name="regina" localSheetId="16" hidden="1">#REF!</definedName>
    <definedName name="regina" localSheetId="24" hidden="1">#REF!</definedName>
    <definedName name="regina" localSheetId="6" hidden="1">#REF!</definedName>
    <definedName name="regina" localSheetId="14" hidden="1">#REF!</definedName>
    <definedName name="regina" localSheetId="22" hidden="1">#REF!</definedName>
    <definedName name="regina" localSheetId="25" hidden="1">#REF!</definedName>
    <definedName name="regina" localSheetId="26" hidden="1">#REF!</definedName>
    <definedName name="regina" localSheetId="7" hidden="1">#REF!</definedName>
    <definedName name="regina" localSheetId="15" hidden="1">#REF!</definedName>
    <definedName name="regina" localSheetId="23" hidden="1">#REF!</definedName>
    <definedName name="regina" localSheetId="5" hidden="1">#REF!</definedName>
    <definedName name="regina" localSheetId="13" hidden="1">#REF!</definedName>
    <definedName name="regina" localSheetId="21" hidden="1">#REF!</definedName>
    <definedName name="regina" localSheetId="1" hidden="1">#REF!</definedName>
    <definedName name="regina" localSheetId="9" hidden="1">#REF!</definedName>
    <definedName name="regina" localSheetId="17" hidden="1">#REF!</definedName>
    <definedName name="regina" localSheetId="28" hidden="1">#REF!</definedName>
    <definedName name="regina" localSheetId="27" hidden="1">#REF!</definedName>
    <definedName name="regina" localSheetId="29" hidden="1">#REF!</definedName>
    <definedName name="regina" hidden="1">#REF!</definedName>
    <definedName name="xxx" localSheetId="27" hidden="1">#REF!</definedName>
    <definedName name="xxx" localSheetId="29" hidden="1">#REF!</definedName>
    <definedName name="xxx"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 i="11" l="1"/>
  <c r="E223" i="125" l="1"/>
  <c r="E222" i="125"/>
  <c r="G83" i="125"/>
  <c r="G82" i="125"/>
  <c r="G81" i="125"/>
  <c r="C79" i="125"/>
  <c r="C84" i="125" s="1"/>
  <c r="E79" i="125"/>
  <c r="G72" i="125"/>
  <c r="G71" i="125"/>
  <c r="G70" i="125"/>
  <c r="C69" i="125"/>
  <c r="G68" i="125"/>
  <c r="G67" i="125"/>
  <c r="C73" i="125"/>
  <c r="G60" i="125"/>
  <c r="G59" i="125"/>
  <c r="G58" i="125"/>
  <c r="C57" i="125"/>
  <c r="C61" i="125" s="1"/>
  <c r="C48" i="125"/>
  <c r="D45" i="125"/>
  <c r="E32" i="125"/>
  <c r="F31" i="125"/>
  <c r="G31" i="125" s="1"/>
  <c r="K32" i="125"/>
  <c r="J32" i="125"/>
  <c r="I32" i="125"/>
  <c r="D32" i="125"/>
  <c r="C32" i="125"/>
  <c r="E49" i="125"/>
  <c r="D49" i="125"/>
  <c r="C49" i="125"/>
  <c r="E48" i="125"/>
  <c r="F21" i="125"/>
  <c r="G21" i="125" s="1"/>
  <c r="K19" i="125"/>
  <c r="I19" i="125"/>
  <c r="F20" i="125"/>
  <c r="G20" i="125" s="1"/>
  <c r="E47" i="125"/>
  <c r="D47" i="125"/>
  <c r="C47" i="125"/>
  <c r="J19" i="125"/>
  <c r="D19" i="125"/>
  <c r="C19" i="125"/>
  <c r="C23" i="125" s="1"/>
  <c r="E45" i="125"/>
  <c r="F18" i="125"/>
  <c r="G18" i="125" s="1"/>
  <c r="C45" i="125"/>
  <c r="F17" i="125"/>
  <c r="G17" i="125" s="1"/>
  <c r="D44" i="125"/>
  <c r="C44" i="125"/>
  <c r="E43" i="125"/>
  <c r="D13" i="125"/>
  <c r="F13" i="125" s="1"/>
  <c r="G13" i="125" s="1"/>
  <c r="C43" i="125"/>
  <c r="E42" i="125"/>
  <c r="D42" i="125"/>
  <c r="F42" i="125" s="1"/>
  <c r="C42" i="125"/>
  <c r="K13" i="125"/>
  <c r="J13" i="125"/>
  <c r="I13" i="125"/>
  <c r="E13" i="125"/>
  <c r="F14" i="125"/>
  <c r="G14" i="125" s="1"/>
  <c r="C41" i="125"/>
  <c r="C13" i="125"/>
  <c r="C46" i="125" l="1"/>
  <c r="C40" i="125"/>
  <c r="F45" i="125"/>
  <c r="G79" i="125"/>
  <c r="E84" i="125"/>
  <c r="G84" i="125" s="1"/>
  <c r="D23" i="125"/>
  <c r="E23" i="125"/>
  <c r="G42" i="125"/>
  <c r="F19" i="125"/>
  <c r="G19" i="125" s="1"/>
  <c r="I23" i="125"/>
  <c r="J23" i="125"/>
  <c r="K23" i="125"/>
  <c r="F47" i="125"/>
  <c r="G47" i="125" s="1"/>
  <c r="E46" i="125"/>
  <c r="F49" i="125"/>
  <c r="E19" i="125"/>
  <c r="G80" i="125"/>
  <c r="D43" i="125"/>
  <c r="F43" i="125" s="1"/>
  <c r="G43" i="125" s="1"/>
  <c r="F16" i="125"/>
  <c r="G16" i="125" s="1"/>
  <c r="F22" i="125"/>
  <c r="G22" i="125" s="1"/>
  <c r="D48" i="125"/>
  <c r="F48" i="125" s="1"/>
  <c r="G48" i="125" s="1"/>
  <c r="D41" i="125"/>
  <c r="C39" i="125"/>
  <c r="C50" i="125" s="1"/>
  <c r="C107" i="125" s="1"/>
  <c r="E41" i="125"/>
  <c r="E69" i="125"/>
  <c r="G69" i="125" s="1"/>
  <c r="G90" i="125"/>
  <c r="F12" i="125"/>
  <c r="F15" i="125"/>
  <c r="G15" i="125" s="1"/>
  <c r="D39" i="125"/>
  <c r="F30" i="125"/>
  <c r="E39" i="125"/>
  <c r="E57" i="125"/>
  <c r="E44" i="125"/>
  <c r="F44" i="125" s="1"/>
  <c r="G44" i="125" s="1"/>
  <c r="D46" i="125" l="1"/>
  <c r="F23" i="125"/>
  <c r="G23" i="125" s="1"/>
  <c r="G12" i="125"/>
  <c r="F39" i="125"/>
  <c r="E40" i="125"/>
  <c r="G57" i="125"/>
  <c r="E61" i="125"/>
  <c r="G49" i="125"/>
  <c r="C222" i="125"/>
  <c r="E50" i="125"/>
  <c r="D40" i="125"/>
  <c r="F40" i="125" s="1"/>
  <c r="F41" i="125"/>
  <c r="G41" i="125" s="1"/>
  <c r="F32" i="125"/>
  <c r="G32" i="125" s="1"/>
  <c r="G30" i="125"/>
  <c r="F46" i="125"/>
  <c r="E73" i="125"/>
  <c r="G73" i="125" s="1"/>
  <c r="C220" i="125"/>
  <c r="G45" i="125"/>
  <c r="C219" i="125" l="1"/>
  <c r="G40" i="125"/>
  <c r="G61" i="125"/>
  <c r="E221" i="125"/>
  <c r="D50" i="125"/>
  <c r="G46" i="125"/>
  <c r="C221" i="125"/>
  <c r="G39" i="125"/>
  <c r="F50" i="125"/>
  <c r="C218" i="125"/>
  <c r="E220" i="125" l="1"/>
  <c r="E224" i="125" s="1"/>
  <c r="E107" i="125"/>
  <c r="G107" i="125" s="1"/>
  <c r="G50" i="125"/>
  <c r="R15" i="122" l="1"/>
  <c r="F13" i="11"/>
  <c r="W14" i="76" l="1"/>
  <c r="V14" i="76"/>
  <c r="U14" i="76"/>
  <c r="T14" i="76"/>
  <c r="S14" i="76"/>
  <c r="P15" i="76"/>
  <c r="O15" i="76"/>
  <c r="N15" i="76"/>
  <c r="M15" i="76"/>
  <c r="L15" i="76"/>
  <c r="L12" i="11"/>
  <c r="K45" i="11"/>
  <c r="L45" i="11" s="1"/>
  <c r="G28" i="11"/>
  <c r="H28" i="11" s="1"/>
  <c r="I28" i="11" s="1"/>
  <c r="L14" i="11" l="1"/>
  <c r="E13" i="11"/>
  <c r="I12" i="121"/>
  <c r="I13" i="121"/>
  <c r="I14" i="121"/>
  <c r="I15" i="121"/>
  <c r="I16" i="121"/>
  <c r="I17" i="121"/>
  <c r="I18" i="121"/>
  <c r="I19" i="121"/>
  <c r="I20" i="121"/>
  <c r="I21" i="121"/>
  <c r="I22" i="121"/>
  <c r="I23" i="121"/>
  <c r="I24" i="121"/>
  <c r="I25" i="121"/>
  <c r="I26" i="121"/>
  <c r="I27" i="121"/>
  <c r="I28" i="121"/>
  <c r="I29" i="121"/>
  <c r="I30" i="121"/>
  <c r="I31" i="121"/>
  <c r="I32" i="121"/>
  <c r="I33" i="121"/>
  <c r="I34" i="121"/>
  <c r="I35" i="121"/>
  <c r="I36" i="121"/>
  <c r="I37" i="121"/>
  <c r="I38" i="121"/>
  <c r="I39" i="121"/>
  <c r="I40" i="121"/>
  <c r="I41" i="121"/>
  <c r="I42" i="121"/>
  <c r="I43" i="121"/>
  <c r="I44" i="121"/>
  <c r="I45" i="121"/>
  <c r="I46" i="121"/>
  <c r="I47" i="121"/>
  <c r="I48" i="121"/>
  <c r="I49" i="121"/>
  <c r="I50" i="121"/>
  <c r="I51" i="121"/>
  <c r="I52" i="121"/>
  <c r="I53" i="121"/>
  <c r="I54" i="121"/>
  <c r="I55" i="121"/>
  <c r="I56" i="121"/>
  <c r="I57" i="121"/>
  <c r="I58" i="121"/>
  <c r="I59" i="121"/>
  <c r="I60" i="121"/>
  <c r="I61" i="121"/>
  <c r="I62" i="121"/>
  <c r="I63" i="121"/>
  <c r="I64" i="121"/>
  <c r="I65" i="121"/>
  <c r="I66" i="121"/>
  <c r="I67" i="121"/>
  <c r="I68" i="121"/>
  <c r="I69" i="121"/>
  <c r="I70" i="121"/>
  <c r="I71" i="121"/>
  <c r="I72" i="121"/>
  <c r="I73" i="121"/>
  <c r="I74" i="121"/>
  <c r="I75" i="121"/>
  <c r="I76" i="121"/>
  <c r="I77" i="121"/>
  <c r="I78" i="121"/>
  <c r="I79" i="121"/>
  <c r="I80" i="121"/>
  <c r="I81" i="121"/>
  <c r="I82" i="121"/>
  <c r="I83" i="121"/>
  <c r="I84" i="121"/>
  <c r="I85" i="121"/>
  <c r="I86" i="121"/>
  <c r="I87" i="121"/>
  <c r="I88" i="121"/>
  <c r="I89" i="121"/>
  <c r="I90" i="121"/>
  <c r="I91" i="121"/>
  <c r="I92" i="121"/>
  <c r="I93" i="121"/>
  <c r="I94" i="121"/>
  <c r="I95" i="121"/>
  <c r="I96" i="121"/>
  <c r="I97" i="121"/>
  <c r="I98" i="121"/>
  <c r="I99" i="121"/>
  <c r="I100" i="121"/>
  <c r="I101" i="121"/>
  <c r="I102" i="121"/>
  <c r="I103" i="121"/>
  <c r="I104" i="121"/>
  <c r="I105" i="121"/>
  <c r="I106" i="121"/>
  <c r="I107" i="121"/>
  <c r="I108" i="121"/>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11" i="121"/>
  <c r="E19" i="117"/>
  <c r="E20" i="117"/>
  <c r="E21" i="117"/>
  <c r="E22" i="117"/>
  <c r="E23" i="117"/>
  <c r="E24" i="117"/>
  <c r="E25" i="117"/>
  <c r="E26" i="117"/>
  <c r="E27" i="117"/>
  <c r="E28" i="117"/>
  <c r="E29" i="117"/>
  <c r="E30" i="117"/>
  <c r="E31" i="117"/>
  <c r="E32" i="117"/>
  <c r="E33" i="117"/>
  <c r="E34" i="117"/>
  <c r="E35" i="117"/>
  <c r="E36" i="117"/>
  <c r="E37" i="117"/>
  <c r="E38" i="117"/>
  <c r="E39" i="117"/>
  <c r="E40" i="117"/>
  <c r="E41" i="117"/>
  <c r="E42" i="117"/>
  <c r="E43" i="117"/>
  <c r="E44" i="117"/>
  <c r="E45" i="117"/>
  <c r="E46" i="117"/>
  <c r="E47" i="117"/>
  <c r="E48" i="117"/>
  <c r="E49" i="117"/>
  <c r="E50" i="117"/>
  <c r="E51" i="117"/>
  <c r="E52" i="117"/>
  <c r="E53" i="117"/>
  <c r="E54" i="117"/>
  <c r="E55" i="117"/>
  <c r="E56" i="117"/>
  <c r="E57" i="117"/>
  <c r="E58" i="117"/>
  <c r="E59" i="117"/>
  <c r="E60" i="117"/>
  <c r="E61" i="117"/>
  <c r="E62" i="117"/>
  <c r="E63" i="117"/>
  <c r="E64" i="117"/>
  <c r="E65" i="117"/>
  <c r="E66" i="117"/>
  <c r="E67" i="117"/>
  <c r="E68" i="117"/>
  <c r="E69" i="117"/>
  <c r="E70" i="117"/>
  <c r="E71" i="117"/>
  <c r="E72" i="117"/>
  <c r="E73" i="117"/>
  <c r="E74" i="117"/>
  <c r="E75" i="117"/>
  <c r="E76" i="117"/>
  <c r="E77" i="117"/>
  <c r="E78" i="117"/>
  <c r="E79" i="117"/>
  <c r="E80" i="117"/>
  <c r="E81" i="117"/>
  <c r="E82" i="117"/>
  <c r="E83" i="117"/>
  <c r="E84" i="117"/>
  <c r="E85" i="117"/>
  <c r="E86" i="117"/>
  <c r="E87" i="117"/>
  <c r="E88" i="117"/>
  <c r="E89" i="117"/>
  <c r="E90" i="117"/>
  <c r="E91" i="117"/>
  <c r="E92" i="117"/>
  <c r="E93" i="117"/>
  <c r="E94" i="117"/>
  <c r="E95" i="117"/>
  <c r="E96" i="117"/>
  <c r="E97" i="117"/>
  <c r="E98" i="117"/>
  <c r="E99" i="117"/>
  <c r="E100" i="117"/>
  <c r="E101" i="117"/>
  <c r="E102" i="117"/>
  <c r="E103" i="117"/>
  <c r="E104" i="117"/>
  <c r="E105" i="117"/>
  <c r="E106" i="117"/>
  <c r="E107" i="117"/>
  <c r="E108" i="117"/>
  <c r="E109" i="117"/>
  <c r="E110" i="117"/>
  <c r="E111" i="117"/>
  <c r="E112" i="117"/>
  <c r="E113" i="117"/>
  <c r="E114" i="117"/>
  <c r="E115" i="117"/>
  <c r="E116" i="117"/>
  <c r="E117" i="117"/>
  <c r="E118" i="117"/>
  <c r="E119" i="117"/>
  <c r="E120" i="117"/>
  <c r="E121" i="117"/>
  <c r="E122" i="117"/>
  <c r="E123" i="117"/>
  <c r="E124" i="117"/>
  <c r="E125" i="117"/>
  <c r="E126" i="117"/>
  <c r="E127" i="117"/>
  <c r="E128" i="117"/>
  <c r="E129" i="117"/>
  <c r="E130" i="117"/>
  <c r="E131" i="117"/>
  <c r="E132" i="117"/>
  <c r="E133" i="117"/>
  <c r="E134" i="117"/>
  <c r="E135" i="117"/>
  <c r="E136" i="117"/>
  <c r="E137" i="117"/>
  <c r="E138" i="117"/>
  <c r="E139" i="117"/>
  <c r="E140" i="117"/>
  <c r="E141" i="117"/>
  <c r="E142" i="117"/>
  <c r="E143" i="117"/>
  <c r="E144" i="117"/>
  <c r="E145" i="117"/>
  <c r="E146" i="117"/>
  <c r="E147" i="117"/>
  <c r="E148" i="117"/>
  <c r="E149" i="117"/>
  <c r="E150" i="117"/>
  <c r="E151" i="117"/>
  <c r="E152" i="117"/>
  <c r="E153" i="117"/>
  <c r="E154" i="117"/>
  <c r="E155" i="117"/>
  <c r="E156" i="117"/>
  <c r="E157" i="117"/>
  <c r="E158" i="117"/>
  <c r="E159" i="117"/>
  <c r="E160" i="117"/>
  <c r="E161" i="117"/>
  <c r="E162" i="117"/>
  <c r="E163" i="117"/>
  <c r="E164" i="117"/>
  <c r="E165" i="117"/>
  <c r="E166" i="117"/>
  <c r="E167" i="117"/>
  <c r="E168" i="117"/>
  <c r="E169" i="117"/>
  <c r="E170" i="117"/>
  <c r="E171" i="117"/>
  <c r="E172" i="117"/>
  <c r="E173" i="117"/>
  <c r="E174" i="117"/>
  <c r="E175" i="117"/>
  <c r="E176" i="117"/>
  <c r="E177" i="117"/>
  <c r="E178" i="117"/>
  <c r="E179" i="117"/>
  <c r="E180" i="117"/>
  <c r="E181" i="117"/>
  <c r="E182" i="117"/>
  <c r="E183" i="117"/>
  <c r="E184" i="117"/>
  <c r="E185" i="117"/>
  <c r="E186" i="117"/>
  <c r="E187" i="117"/>
  <c r="E188" i="117"/>
  <c r="E189" i="117"/>
  <c r="E190" i="117"/>
  <c r="E191" i="117"/>
  <c r="E192" i="117"/>
  <c r="E193" i="117"/>
  <c r="E194" i="117"/>
  <c r="E195" i="117"/>
  <c r="E196" i="117"/>
  <c r="E197" i="117"/>
  <c r="E198" i="117"/>
  <c r="E199" i="117"/>
  <c r="E200" i="117"/>
  <c r="E201" i="117"/>
  <c r="E202" i="117"/>
  <c r="E203" i="117"/>
  <c r="E204" i="117"/>
  <c r="E205" i="117"/>
  <c r="E206" i="117"/>
  <c r="E207" i="117"/>
  <c r="E208" i="117"/>
  <c r="E209" i="117"/>
  <c r="E210" i="117"/>
  <c r="E211" i="117"/>
  <c r="E212" i="117"/>
  <c r="E213" i="117"/>
  <c r="E214" i="117"/>
  <c r="E215" i="117"/>
  <c r="E216" i="117"/>
  <c r="E217" i="117"/>
  <c r="E218" i="117"/>
  <c r="E219" i="117"/>
  <c r="E220" i="117"/>
  <c r="E221" i="117"/>
  <c r="E18" i="117"/>
  <c r="D222" i="117"/>
  <c r="B13" i="117" l="1"/>
  <c r="K1539" i="123"/>
  <c r="C1539" i="123"/>
  <c r="B1539" i="123"/>
  <c r="A1539" i="123"/>
  <c r="K1538" i="123"/>
  <c r="C1538" i="123"/>
  <c r="B1538" i="123"/>
  <c r="A1538" i="123"/>
  <c r="K1537" i="123"/>
  <c r="C1537" i="123"/>
  <c r="B1537" i="123"/>
  <c r="A1537" i="123"/>
  <c r="K1536" i="123"/>
  <c r="C1536" i="123"/>
  <c r="B1536" i="123"/>
  <c r="A1536" i="123"/>
  <c r="K1535" i="123"/>
  <c r="C1535" i="123"/>
  <c r="B1535" i="123"/>
  <c r="A1535" i="123"/>
  <c r="K1534" i="123"/>
  <c r="C1534" i="123"/>
  <c r="B1534" i="123"/>
  <c r="A1534" i="123"/>
  <c r="K1533" i="123"/>
  <c r="C1533" i="123"/>
  <c r="B1533" i="123"/>
  <c r="A1533" i="123"/>
  <c r="K1532" i="123"/>
  <c r="C1532" i="123"/>
  <c r="B1532" i="123"/>
  <c r="A1532" i="123"/>
  <c r="K1531" i="123"/>
  <c r="C1531" i="123"/>
  <c r="B1531" i="123"/>
  <c r="A1531" i="123"/>
  <c r="K1530" i="123"/>
  <c r="C1530" i="123"/>
  <c r="B1530" i="123"/>
  <c r="A1530" i="123"/>
  <c r="K1529" i="123"/>
  <c r="C1529" i="123"/>
  <c r="B1529" i="123"/>
  <c r="A1529" i="123"/>
  <c r="K1528" i="123"/>
  <c r="C1528" i="123"/>
  <c r="B1528" i="123"/>
  <c r="A1528" i="123"/>
  <c r="K1527" i="123"/>
  <c r="C1527" i="123"/>
  <c r="B1527" i="123"/>
  <c r="A1527" i="123"/>
  <c r="K1526" i="123"/>
  <c r="C1526" i="123"/>
  <c r="B1526" i="123"/>
  <c r="A1526" i="123"/>
  <c r="K1525" i="123"/>
  <c r="C1525" i="123"/>
  <c r="B1525" i="123"/>
  <c r="A1525" i="123"/>
  <c r="K1524" i="123"/>
  <c r="C1524" i="123"/>
  <c r="B1524" i="123"/>
  <c r="A1524" i="123"/>
  <c r="K1523" i="123"/>
  <c r="C1523" i="123"/>
  <c r="B1523" i="123"/>
  <c r="A1523" i="123"/>
  <c r="K1522" i="123"/>
  <c r="C1522" i="123"/>
  <c r="B1522" i="123"/>
  <c r="A1522" i="123"/>
  <c r="K1521" i="123"/>
  <c r="C1521" i="123"/>
  <c r="B1521" i="123"/>
  <c r="A1521" i="123"/>
  <c r="K1520" i="123"/>
  <c r="C1520" i="123"/>
  <c r="B1520" i="123"/>
  <c r="A1520" i="123"/>
  <c r="K1519" i="123"/>
  <c r="C1519" i="123"/>
  <c r="B1519" i="123"/>
  <c r="A1519" i="123"/>
  <c r="K1518" i="123"/>
  <c r="C1518" i="123"/>
  <c r="B1518" i="123"/>
  <c r="A1518" i="123"/>
  <c r="K1517" i="123"/>
  <c r="C1517" i="123"/>
  <c r="B1517" i="123"/>
  <c r="A1517" i="123"/>
  <c r="K1516" i="123"/>
  <c r="C1516" i="123"/>
  <c r="B1516" i="123"/>
  <c r="A1516" i="123"/>
  <c r="K1515" i="123"/>
  <c r="C1515" i="123"/>
  <c r="B1515" i="123"/>
  <c r="A1515" i="123"/>
  <c r="K1514" i="123"/>
  <c r="C1514" i="123"/>
  <c r="B1514" i="123"/>
  <c r="A1514" i="123"/>
  <c r="K1513" i="123"/>
  <c r="C1513" i="123"/>
  <c r="B1513" i="123"/>
  <c r="A1513" i="123"/>
  <c r="K1512" i="123"/>
  <c r="C1512" i="123"/>
  <c r="B1512" i="123"/>
  <c r="A1512" i="123"/>
  <c r="K1511" i="123"/>
  <c r="C1511" i="123"/>
  <c r="B1511" i="123"/>
  <c r="A1511" i="123"/>
  <c r="K1510" i="123"/>
  <c r="C1510" i="123"/>
  <c r="B1510" i="123"/>
  <c r="A1510" i="123"/>
  <c r="K1509" i="123"/>
  <c r="C1509" i="123"/>
  <c r="B1509" i="123"/>
  <c r="A1509" i="123"/>
  <c r="K1508" i="123"/>
  <c r="C1508" i="123"/>
  <c r="B1508" i="123"/>
  <c r="A1508" i="123"/>
  <c r="K1507" i="123"/>
  <c r="C1507" i="123"/>
  <c r="B1507" i="123"/>
  <c r="A1507" i="123"/>
  <c r="K1506" i="123"/>
  <c r="C1506" i="123"/>
  <c r="B1506" i="123"/>
  <c r="A1506" i="123"/>
  <c r="K1505" i="123"/>
  <c r="C1505" i="123"/>
  <c r="B1505" i="123"/>
  <c r="A1505" i="123"/>
  <c r="K1504" i="123"/>
  <c r="C1504" i="123"/>
  <c r="B1504" i="123"/>
  <c r="A1504" i="123"/>
  <c r="K1503" i="123"/>
  <c r="C1503" i="123"/>
  <c r="B1503" i="123"/>
  <c r="A1503" i="123"/>
  <c r="K1502" i="123"/>
  <c r="C1502" i="123"/>
  <c r="B1502" i="123"/>
  <c r="A1502" i="123"/>
  <c r="K1501" i="123"/>
  <c r="C1501" i="123"/>
  <c r="B1501" i="123"/>
  <c r="A1501" i="123"/>
  <c r="K1500" i="123"/>
  <c r="C1500" i="123"/>
  <c r="B1500" i="123"/>
  <c r="A1500" i="123"/>
  <c r="K1499" i="123"/>
  <c r="C1499" i="123"/>
  <c r="B1499" i="123"/>
  <c r="A1499" i="123"/>
  <c r="K1498" i="123"/>
  <c r="C1498" i="123"/>
  <c r="B1498" i="123"/>
  <c r="A1498" i="123"/>
  <c r="K1497" i="123"/>
  <c r="C1497" i="123"/>
  <c r="B1497" i="123"/>
  <c r="A1497" i="123"/>
  <c r="K1496" i="123"/>
  <c r="C1496" i="123"/>
  <c r="B1496" i="123"/>
  <c r="A1496" i="123"/>
  <c r="K1495" i="123"/>
  <c r="C1495" i="123"/>
  <c r="B1495" i="123"/>
  <c r="A1495" i="123"/>
  <c r="K1494" i="123"/>
  <c r="C1494" i="123"/>
  <c r="B1494" i="123"/>
  <c r="A1494" i="123"/>
  <c r="K1493" i="123"/>
  <c r="C1493" i="123"/>
  <c r="B1493" i="123"/>
  <c r="A1493" i="123"/>
  <c r="K1492" i="123"/>
  <c r="C1492" i="123"/>
  <c r="B1492" i="123"/>
  <c r="A1492" i="123"/>
  <c r="K1491" i="123"/>
  <c r="C1491" i="123"/>
  <c r="B1491" i="123"/>
  <c r="A1491" i="123"/>
  <c r="K1490" i="123"/>
  <c r="C1490" i="123"/>
  <c r="B1490" i="123"/>
  <c r="A1490" i="123"/>
  <c r="K1489" i="123"/>
  <c r="C1489" i="123"/>
  <c r="B1489" i="123"/>
  <c r="A1489" i="123"/>
  <c r="K1488" i="123"/>
  <c r="C1488" i="123"/>
  <c r="B1488" i="123"/>
  <c r="A1488" i="123"/>
  <c r="K1487" i="123"/>
  <c r="C1487" i="123"/>
  <c r="B1487" i="123"/>
  <c r="A1487" i="123"/>
  <c r="K1486" i="123"/>
  <c r="C1486" i="123"/>
  <c r="B1486" i="123"/>
  <c r="A1486" i="123"/>
  <c r="K1485" i="123"/>
  <c r="C1485" i="123"/>
  <c r="B1485" i="123"/>
  <c r="A1485" i="123"/>
  <c r="K1484" i="123"/>
  <c r="C1484" i="123"/>
  <c r="B1484" i="123"/>
  <c r="A1484" i="123"/>
  <c r="K1483" i="123"/>
  <c r="C1483" i="123"/>
  <c r="B1483" i="123"/>
  <c r="A1483" i="123"/>
  <c r="K1482" i="123"/>
  <c r="C1482" i="123"/>
  <c r="B1482" i="123"/>
  <c r="A1482" i="123"/>
  <c r="K1481" i="123"/>
  <c r="C1481" i="123"/>
  <c r="B1481" i="123"/>
  <c r="A1481" i="123"/>
  <c r="K1480" i="123"/>
  <c r="C1480" i="123"/>
  <c r="B1480" i="123"/>
  <c r="A1480" i="123"/>
  <c r="K1479" i="123"/>
  <c r="C1479" i="123"/>
  <c r="B1479" i="123"/>
  <c r="A1479" i="123"/>
  <c r="K1478" i="123"/>
  <c r="C1478" i="123"/>
  <c r="B1478" i="123"/>
  <c r="A1478" i="123"/>
  <c r="K1477" i="123"/>
  <c r="C1477" i="123"/>
  <c r="B1477" i="123"/>
  <c r="A1477" i="123"/>
  <c r="K1476" i="123"/>
  <c r="C1476" i="123"/>
  <c r="B1476" i="123"/>
  <c r="A1476" i="123"/>
  <c r="K1475" i="123"/>
  <c r="C1475" i="123"/>
  <c r="B1475" i="123"/>
  <c r="A1475" i="123"/>
  <c r="K1474" i="123"/>
  <c r="C1474" i="123"/>
  <c r="B1474" i="123"/>
  <c r="A1474" i="123"/>
  <c r="K1473" i="123"/>
  <c r="C1473" i="123"/>
  <c r="B1473" i="123"/>
  <c r="A1473" i="123"/>
  <c r="K1472" i="123"/>
  <c r="C1472" i="123"/>
  <c r="B1472" i="123"/>
  <c r="A1472" i="123"/>
  <c r="K1471" i="123"/>
  <c r="C1471" i="123"/>
  <c r="B1471" i="123"/>
  <c r="A1471" i="123"/>
  <c r="K1470" i="123"/>
  <c r="C1470" i="123"/>
  <c r="B1470" i="123"/>
  <c r="A1470" i="123"/>
  <c r="K1469" i="123"/>
  <c r="C1469" i="123"/>
  <c r="B1469" i="123"/>
  <c r="A1469" i="123"/>
  <c r="K1468" i="123"/>
  <c r="C1468" i="123"/>
  <c r="B1468" i="123"/>
  <c r="A1468" i="123"/>
  <c r="K1467" i="123"/>
  <c r="C1467" i="123"/>
  <c r="B1467" i="123"/>
  <c r="A1467" i="123"/>
  <c r="K1466" i="123"/>
  <c r="C1466" i="123"/>
  <c r="B1466" i="123"/>
  <c r="A1466" i="123"/>
  <c r="K1465" i="123"/>
  <c r="C1465" i="123"/>
  <c r="B1465" i="123"/>
  <c r="A1465" i="123"/>
  <c r="K1464" i="123"/>
  <c r="C1464" i="123"/>
  <c r="B1464" i="123"/>
  <c r="A1464" i="123"/>
  <c r="K1463" i="123"/>
  <c r="C1463" i="123"/>
  <c r="B1463" i="123"/>
  <c r="A1463" i="123"/>
  <c r="K1462" i="123"/>
  <c r="C1462" i="123"/>
  <c r="B1462" i="123"/>
  <c r="A1462" i="123"/>
  <c r="K1461" i="123"/>
  <c r="C1461" i="123"/>
  <c r="B1461" i="123"/>
  <c r="A1461" i="123"/>
  <c r="K1460" i="123"/>
  <c r="C1460" i="123"/>
  <c r="B1460" i="123"/>
  <c r="A1460" i="123"/>
  <c r="K1459" i="123"/>
  <c r="C1459" i="123"/>
  <c r="B1459" i="123"/>
  <c r="A1459" i="123"/>
  <c r="K1458" i="123"/>
  <c r="C1458" i="123"/>
  <c r="B1458" i="123"/>
  <c r="A1458" i="123"/>
  <c r="K1457" i="123"/>
  <c r="C1457" i="123"/>
  <c r="B1457" i="123"/>
  <c r="A1457" i="123"/>
  <c r="K1456" i="123"/>
  <c r="C1456" i="123"/>
  <c r="B1456" i="123"/>
  <c r="A1456" i="123"/>
  <c r="K1455" i="123"/>
  <c r="C1455" i="123"/>
  <c r="B1455" i="123"/>
  <c r="A1455" i="123"/>
  <c r="K1454" i="123"/>
  <c r="C1454" i="123"/>
  <c r="B1454" i="123"/>
  <c r="A1454" i="123"/>
  <c r="K1453" i="123"/>
  <c r="C1453" i="123"/>
  <c r="B1453" i="123"/>
  <c r="A1453" i="123"/>
  <c r="K1452" i="123"/>
  <c r="C1452" i="123"/>
  <c r="B1452" i="123"/>
  <c r="A1452" i="123"/>
  <c r="K1451" i="123"/>
  <c r="C1451" i="123"/>
  <c r="B1451" i="123"/>
  <c r="A1451" i="123"/>
  <c r="K1450" i="123"/>
  <c r="C1450" i="123"/>
  <c r="B1450" i="123"/>
  <c r="A1450" i="123"/>
  <c r="K1449" i="123"/>
  <c r="C1449" i="123"/>
  <c r="B1449" i="123"/>
  <c r="A1449" i="123"/>
  <c r="K1448" i="123"/>
  <c r="C1448" i="123"/>
  <c r="B1448" i="123"/>
  <c r="A1448" i="123"/>
  <c r="K1447" i="123"/>
  <c r="C1447" i="123"/>
  <c r="B1447" i="123"/>
  <c r="A1447" i="123"/>
  <c r="K1446" i="123"/>
  <c r="C1446" i="123"/>
  <c r="B1446" i="123"/>
  <c r="A1446" i="123"/>
  <c r="K1445" i="123"/>
  <c r="C1445" i="123"/>
  <c r="B1445" i="123"/>
  <c r="A1445" i="123"/>
  <c r="K1444" i="123"/>
  <c r="C1444" i="123"/>
  <c r="B1444" i="123"/>
  <c r="A1444" i="123"/>
  <c r="K1443" i="123"/>
  <c r="C1443" i="123"/>
  <c r="B1443" i="123"/>
  <c r="A1443" i="123"/>
  <c r="K1442" i="123"/>
  <c r="C1442" i="123"/>
  <c r="B1442" i="123"/>
  <c r="A1442" i="123"/>
  <c r="K1441" i="123"/>
  <c r="C1441" i="123"/>
  <c r="B1441" i="123"/>
  <c r="A1441" i="123"/>
  <c r="K1440" i="123"/>
  <c r="C1440" i="123"/>
  <c r="B1440" i="123"/>
  <c r="A1440" i="123"/>
  <c r="K1439" i="123"/>
  <c r="C1439" i="123"/>
  <c r="B1439" i="123"/>
  <c r="A1439" i="123"/>
  <c r="K1438" i="123"/>
  <c r="C1438" i="123"/>
  <c r="B1438" i="123"/>
  <c r="A1438" i="123"/>
  <c r="K1437" i="123"/>
  <c r="C1437" i="123"/>
  <c r="B1437" i="123"/>
  <c r="A1437" i="123"/>
  <c r="K1436" i="123"/>
  <c r="C1436" i="123"/>
  <c r="B1436" i="123"/>
  <c r="A1436" i="123"/>
  <c r="K1435" i="123"/>
  <c r="C1435" i="123"/>
  <c r="B1435" i="123"/>
  <c r="A1435" i="123"/>
  <c r="K1434" i="123"/>
  <c r="C1434" i="123"/>
  <c r="B1434" i="123"/>
  <c r="A1434" i="123"/>
  <c r="K1433" i="123"/>
  <c r="C1433" i="123"/>
  <c r="B1433" i="123"/>
  <c r="A1433" i="123"/>
  <c r="K1432" i="123"/>
  <c r="C1432" i="123"/>
  <c r="B1432" i="123"/>
  <c r="A1432" i="123"/>
  <c r="K1431" i="123"/>
  <c r="C1431" i="123"/>
  <c r="B1431" i="123"/>
  <c r="A1431" i="123"/>
  <c r="K1430" i="123"/>
  <c r="C1430" i="123"/>
  <c r="B1430" i="123"/>
  <c r="A1430" i="123"/>
  <c r="K1429" i="123"/>
  <c r="C1429" i="123"/>
  <c r="B1429" i="123"/>
  <c r="A1429" i="123"/>
  <c r="K1428" i="123"/>
  <c r="C1428" i="123"/>
  <c r="B1428" i="123"/>
  <c r="A1428" i="123"/>
  <c r="K1427" i="123"/>
  <c r="C1427" i="123"/>
  <c r="B1427" i="123"/>
  <c r="A1427" i="123"/>
  <c r="K1426" i="123"/>
  <c r="C1426" i="123"/>
  <c r="B1426" i="123"/>
  <c r="A1426" i="123"/>
  <c r="K1425" i="123"/>
  <c r="C1425" i="123"/>
  <c r="B1425" i="123"/>
  <c r="A1425" i="123"/>
  <c r="K1424" i="123"/>
  <c r="C1424" i="123"/>
  <c r="B1424" i="123"/>
  <c r="A1424" i="123"/>
  <c r="K1423" i="123"/>
  <c r="C1423" i="123"/>
  <c r="B1423" i="123"/>
  <c r="A1423" i="123"/>
  <c r="K1422" i="123"/>
  <c r="C1422" i="123"/>
  <c r="B1422" i="123"/>
  <c r="A1422" i="123"/>
  <c r="K1421" i="123"/>
  <c r="C1421" i="123"/>
  <c r="B1421" i="123"/>
  <c r="A1421" i="123"/>
  <c r="K1420" i="123"/>
  <c r="C1420" i="123"/>
  <c r="B1420" i="123"/>
  <c r="A1420" i="123"/>
  <c r="K1419" i="123"/>
  <c r="C1419" i="123"/>
  <c r="B1419" i="123"/>
  <c r="A1419" i="123"/>
  <c r="K1418" i="123"/>
  <c r="C1418" i="123"/>
  <c r="B1418" i="123"/>
  <c r="A1418" i="123"/>
  <c r="K1417" i="123"/>
  <c r="C1417" i="123"/>
  <c r="B1417" i="123"/>
  <c r="A1417" i="123"/>
  <c r="K1416" i="123"/>
  <c r="C1416" i="123"/>
  <c r="B1416" i="123"/>
  <c r="A1416" i="123"/>
  <c r="K1415" i="123"/>
  <c r="C1415" i="123"/>
  <c r="B1415" i="123"/>
  <c r="A1415" i="123"/>
  <c r="K1414" i="123"/>
  <c r="C1414" i="123"/>
  <c r="B1414" i="123"/>
  <c r="A1414" i="123"/>
  <c r="K1413" i="123"/>
  <c r="C1413" i="123"/>
  <c r="B1413" i="123"/>
  <c r="A1413" i="123"/>
  <c r="K1412" i="123"/>
  <c r="C1412" i="123"/>
  <c r="B1412" i="123"/>
  <c r="A1412" i="123"/>
  <c r="K1411" i="123"/>
  <c r="C1411" i="123"/>
  <c r="B1411" i="123"/>
  <c r="A1411" i="123"/>
  <c r="K1410" i="123"/>
  <c r="C1410" i="123"/>
  <c r="B1410" i="123"/>
  <c r="A1410" i="123"/>
  <c r="K1409" i="123"/>
  <c r="C1409" i="123"/>
  <c r="B1409" i="123"/>
  <c r="A1409" i="123"/>
  <c r="K1408" i="123"/>
  <c r="C1408" i="123"/>
  <c r="B1408" i="123"/>
  <c r="A1408" i="123"/>
  <c r="K1407" i="123"/>
  <c r="C1407" i="123"/>
  <c r="B1407" i="123"/>
  <c r="A1407" i="123"/>
  <c r="K1406" i="123"/>
  <c r="C1406" i="123"/>
  <c r="B1406" i="123"/>
  <c r="A1406" i="123"/>
  <c r="K1405" i="123"/>
  <c r="C1405" i="123"/>
  <c r="B1405" i="123"/>
  <c r="A1405" i="123"/>
  <c r="K1404" i="123"/>
  <c r="C1404" i="123"/>
  <c r="B1404" i="123"/>
  <c r="A1404" i="123"/>
  <c r="K1403" i="123"/>
  <c r="C1403" i="123"/>
  <c r="B1403" i="123"/>
  <c r="A1403" i="123"/>
  <c r="K1402" i="123"/>
  <c r="C1402" i="123"/>
  <c r="B1402" i="123"/>
  <c r="A1402" i="123"/>
  <c r="K1401" i="123"/>
  <c r="C1401" i="123"/>
  <c r="B1401" i="123"/>
  <c r="A1401" i="123"/>
  <c r="K1400" i="123"/>
  <c r="C1400" i="123"/>
  <c r="B1400" i="123"/>
  <c r="A1400" i="123"/>
  <c r="K1399" i="123"/>
  <c r="C1399" i="123"/>
  <c r="B1399" i="123"/>
  <c r="A1399" i="123"/>
  <c r="K1398" i="123"/>
  <c r="C1398" i="123"/>
  <c r="B1398" i="123"/>
  <c r="A1398" i="123"/>
  <c r="K1397" i="123"/>
  <c r="C1397" i="123"/>
  <c r="B1397" i="123"/>
  <c r="A1397" i="123"/>
  <c r="K1396" i="123"/>
  <c r="C1396" i="123"/>
  <c r="B1396" i="123"/>
  <c r="A1396" i="123"/>
  <c r="K1395" i="123"/>
  <c r="C1395" i="123"/>
  <c r="B1395" i="123"/>
  <c r="A1395" i="123"/>
  <c r="K1394" i="123"/>
  <c r="C1394" i="123"/>
  <c r="B1394" i="123"/>
  <c r="A1394" i="123"/>
  <c r="K1393" i="123"/>
  <c r="C1393" i="123"/>
  <c r="B1393" i="123"/>
  <c r="A1393" i="123"/>
  <c r="K1392" i="123"/>
  <c r="C1392" i="123"/>
  <c r="B1392" i="123"/>
  <c r="A1392" i="123"/>
  <c r="K1391" i="123"/>
  <c r="C1391" i="123"/>
  <c r="B1391" i="123"/>
  <c r="A1391" i="123"/>
  <c r="K1390" i="123"/>
  <c r="C1390" i="123"/>
  <c r="B1390" i="123"/>
  <c r="A1390" i="123"/>
  <c r="K1389" i="123"/>
  <c r="C1389" i="123"/>
  <c r="B1389" i="123"/>
  <c r="A1389" i="123"/>
  <c r="K1388" i="123"/>
  <c r="C1388" i="123"/>
  <c r="B1388" i="123"/>
  <c r="A1388" i="123"/>
  <c r="K1387" i="123"/>
  <c r="C1387" i="123"/>
  <c r="B1387" i="123"/>
  <c r="A1387" i="123"/>
  <c r="K1386" i="123"/>
  <c r="C1386" i="123"/>
  <c r="B1386" i="123"/>
  <c r="A1386" i="123"/>
  <c r="K1385" i="123"/>
  <c r="C1385" i="123"/>
  <c r="B1385" i="123"/>
  <c r="A1385" i="123"/>
  <c r="K1384" i="123"/>
  <c r="C1384" i="123"/>
  <c r="B1384" i="123"/>
  <c r="A1384" i="123"/>
  <c r="K1383" i="123"/>
  <c r="C1383" i="123"/>
  <c r="B1383" i="123"/>
  <c r="A1383" i="123"/>
  <c r="K1382" i="123"/>
  <c r="C1382" i="123"/>
  <c r="B1382" i="123"/>
  <c r="A1382" i="123"/>
  <c r="K1381" i="123"/>
  <c r="C1381" i="123"/>
  <c r="B1381" i="123"/>
  <c r="A1381" i="123"/>
  <c r="K1380" i="123"/>
  <c r="C1380" i="123"/>
  <c r="B1380" i="123"/>
  <c r="A1380" i="123"/>
  <c r="K1379" i="123"/>
  <c r="C1379" i="123"/>
  <c r="B1379" i="123"/>
  <c r="A1379" i="123"/>
  <c r="K1378" i="123"/>
  <c r="C1378" i="123"/>
  <c r="B1378" i="123"/>
  <c r="A1378" i="123"/>
  <c r="K1377" i="123"/>
  <c r="C1377" i="123"/>
  <c r="B1377" i="123"/>
  <c r="A1377" i="123"/>
  <c r="K1376" i="123"/>
  <c r="C1376" i="123"/>
  <c r="B1376" i="123"/>
  <c r="A1376" i="123"/>
  <c r="K1375" i="123"/>
  <c r="C1375" i="123"/>
  <c r="B1375" i="123"/>
  <c r="A1375" i="123"/>
  <c r="K1374" i="123"/>
  <c r="C1374" i="123"/>
  <c r="B1374" i="123"/>
  <c r="A1374" i="123"/>
  <c r="K1373" i="123"/>
  <c r="C1373" i="123"/>
  <c r="B1373" i="123"/>
  <c r="A1373" i="123"/>
  <c r="K1372" i="123"/>
  <c r="C1372" i="123"/>
  <c r="B1372" i="123"/>
  <c r="A1372" i="123"/>
  <c r="K1371" i="123"/>
  <c r="C1371" i="123"/>
  <c r="B1371" i="123"/>
  <c r="A1371" i="123"/>
  <c r="K1370" i="123"/>
  <c r="C1370" i="123"/>
  <c r="B1370" i="123"/>
  <c r="A1370" i="123"/>
  <c r="K1369" i="123"/>
  <c r="C1369" i="123"/>
  <c r="B1369" i="123"/>
  <c r="A1369" i="123"/>
  <c r="K1368" i="123"/>
  <c r="C1368" i="123"/>
  <c r="B1368" i="123"/>
  <c r="A1368" i="123"/>
  <c r="K1367" i="123"/>
  <c r="C1367" i="123"/>
  <c r="B1367" i="123"/>
  <c r="A1367" i="123"/>
  <c r="K1366" i="123"/>
  <c r="C1366" i="123"/>
  <c r="B1366" i="123"/>
  <c r="A1366" i="123"/>
  <c r="K1365" i="123"/>
  <c r="C1365" i="123"/>
  <c r="B1365" i="123"/>
  <c r="A1365" i="123"/>
  <c r="K1364" i="123"/>
  <c r="C1364" i="123"/>
  <c r="B1364" i="123"/>
  <c r="A1364" i="123"/>
  <c r="K1363" i="123"/>
  <c r="C1363" i="123"/>
  <c r="B1363" i="123"/>
  <c r="A1363" i="123"/>
  <c r="K1362" i="123"/>
  <c r="C1362" i="123"/>
  <c r="B1362" i="123"/>
  <c r="A1362" i="123"/>
  <c r="K1361" i="123"/>
  <c r="C1361" i="123"/>
  <c r="B1361" i="123"/>
  <c r="A1361" i="123"/>
  <c r="K1360" i="123"/>
  <c r="C1360" i="123"/>
  <c r="B1360" i="123"/>
  <c r="A1360" i="123"/>
  <c r="K1359" i="123"/>
  <c r="C1359" i="123"/>
  <c r="B1359" i="123"/>
  <c r="A1359" i="123"/>
  <c r="K1358" i="123"/>
  <c r="C1358" i="123"/>
  <c r="B1358" i="123"/>
  <c r="A1358" i="123"/>
  <c r="K1357" i="123"/>
  <c r="C1357" i="123"/>
  <c r="B1357" i="123"/>
  <c r="A1357" i="123"/>
  <c r="K1356" i="123"/>
  <c r="C1356" i="123"/>
  <c r="B1356" i="123"/>
  <c r="A1356" i="123"/>
  <c r="K1355" i="123"/>
  <c r="C1355" i="123"/>
  <c r="B1355" i="123"/>
  <c r="A1355" i="123"/>
  <c r="K1354" i="123"/>
  <c r="C1354" i="123"/>
  <c r="B1354" i="123"/>
  <c r="A1354" i="123"/>
  <c r="K1353" i="123"/>
  <c r="C1353" i="123"/>
  <c r="B1353" i="123"/>
  <c r="A1353" i="123"/>
  <c r="K1352" i="123"/>
  <c r="C1352" i="123"/>
  <c r="B1352" i="123"/>
  <c r="A1352" i="123"/>
  <c r="K1351" i="123"/>
  <c r="C1351" i="123"/>
  <c r="B1351" i="123"/>
  <c r="A1351" i="123"/>
  <c r="K1350" i="123"/>
  <c r="C1350" i="123"/>
  <c r="B1350" i="123"/>
  <c r="A1350" i="123"/>
  <c r="K1349" i="123"/>
  <c r="C1349" i="123"/>
  <c r="B1349" i="123"/>
  <c r="A1349" i="123"/>
  <c r="K1348" i="123"/>
  <c r="C1348" i="123"/>
  <c r="B1348" i="123"/>
  <c r="A1348" i="123"/>
  <c r="K1347" i="123"/>
  <c r="C1347" i="123"/>
  <c r="B1347" i="123"/>
  <c r="A1347" i="123"/>
  <c r="K1346" i="123"/>
  <c r="C1346" i="123"/>
  <c r="B1346" i="123"/>
  <c r="A1346" i="123"/>
  <c r="K1345" i="123"/>
  <c r="C1345" i="123"/>
  <c r="B1345" i="123"/>
  <c r="A1345" i="123"/>
  <c r="K1344" i="123"/>
  <c r="C1344" i="123"/>
  <c r="B1344" i="123"/>
  <c r="A1344" i="123"/>
  <c r="K1343" i="123"/>
  <c r="C1343" i="123"/>
  <c r="B1343" i="123"/>
  <c r="A1343" i="123"/>
  <c r="K1342" i="123"/>
  <c r="C1342" i="123"/>
  <c r="B1342" i="123"/>
  <c r="A1342" i="123"/>
  <c r="K1341" i="123"/>
  <c r="C1341" i="123"/>
  <c r="B1341" i="123"/>
  <c r="A1341" i="123"/>
  <c r="K1340" i="123"/>
  <c r="C1340" i="123"/>
  <c r="B1340" i="123"/>
  <c r="A1340" i="123"/>
  <c r="K1339" i="123"/>
  <c r="C1339" i="123"/>
  <c r="B1339" i="123"/>
  <c r="A1339" i="123"/>
  <c r="K1338" i="123"/>
  <c r="C1338" i="123"/>
  <c r="B1338" i="123"/>
  <c r="A1338" i="123"/>
  <c r="K1337" i="123"/>
  <c r="C1337" i="123"/>
  <c r="B1337" i="123"/>
  <c r="A1337" i="123"/>
  <c r="K1336" i="123"/>
  <c r="C1336" i="123"/>
  <c r="B1336" i="123"/>
  <c r="A1336" i="123"/>
  <c r="K1335" i="123"/>
  <c r="C1335" i="123"/>
  <c r="B1335" i="123"/>
  <c r="A1335" i="123"/>
  <c r="K1334" i="123"/>
  <c r="C1334" i="123"/>
  <c r="B1334" i="123"/>
  <c r="A1334" i="123"/>
  <c r="K1333" i="123"/>
  <c r="C1333" i="123"/>
  <c r="B1333" i="123"/>
  <c r="A1333" i="123"/>
  <c r="K1332" i="123"/>
  <c r="C1332" i="123"/>
  <c r="B1332" i="123"/>
  <c r="A1332" i="123"/>
  <c r="K1331" i="123"/>
  <c r="C1331" i="123"/>
  <c r="B1331" i="123"/>
  <c r="A1331" i="123"/>
  <c r="K1330" i="123"/>
  <c r="C1330" i="123"/>
  <c r="B1330" i="123"/>
  <c r="A1330" i="123"/>
  <c r="K1329" i="123"/>
  <c r="C1329" i="123"/>
  <c r="B1329" i="123"/>
  <c r="A1329" i="123"/>
  <c r="K1328" i="123"/>
  <c r="C1328" i="123"/>
  <c r="B1328" i="123"/>
  <c r="A1328" i="123"/>
  <c r="K1327" i="123"/>
  <c r="C1327" i="123"/>
  <c r="B1327" i="123"/>
  <c r="A1327" i="123"/>
  <c r="K1326" i="123"/>
  <c r="C1326" i="123"/>
  <c r="B1326" i="123"/>
  <c r="A1326" i="123"/>
  <c r="K1325" i="123"/>
  <c r="C1325" i="123"/>
  <c r="B1325" i="123"/>
  <c r="A1325" i="123"/>
  <c r="K1324" i="123"/>
  <c r="C1324" i="123"/>
  <c r="B1324" i="123"/>
  <c r="A1324" i="123"/>
  <c r="K1323" i="123"/>
  <c r="C1323" i="123"/>
  <c r="B1323" i="123"/>
  <c r="A1323" i="123"/>
  <c r="K1322" i="123"/>
  <c r="C1322" i="123"/>
  <c r="B1322" i="123"/>
  <c r="A1322" i="123"/>
  <c r="K1321" i="123"/>
  <c r="C1321" i="123"/>
  <c r="B1321" i="123"/>
  <c r="A1321" i="123"/>
  <c r="K1320" i="123"/>
  <c r="C1320" i="123"/>
  <c r="B1320" i="123"/>
  <c r="A1320" i="123"/>
  <c r="K1319" i="123"/>
  <c r="C1319" i="123"/>
  <c r="B1319" i="123"/>
  <c r="A1319" i="123"/>
  <c r="K1318" i="123"/>
  <c r="C1318" i="123"/>
  <c r="B1318" i="123"/>
  <c r="A1318" i="123"/>
  <c r="K1317" i="123"/>
  <c r="C1317" i="123"/>
  <c r="B1317" i="123"/>
  <c r="A1317" i="123"/>
  <c r="K1316" i="123"/>
  <c r="C1316" i="123"/>
  <c r="B1316" i="123"/>
  <c r="A1316" i="123"/>
  <c r="K1315" i="123"/>
  <c r="C1315" i="123"/>
  <c r="B1315" i="123"/>
  <c r="A1315" i="123"/>
  <c r="K1314" i="123"/>
  <c r="C1314" i="123"/>
  <c r="B1314" i="123"/>
  <c r="A1314" i="123"/>
  <c r="K1313" i="123"/>
  <c r="C1313" i="123"/>
  <c r="B1313" i="123"/>
  <c r="A1313" i="123"/>
  <c r="K1312" i="123"/>
  <c r="C1312" i="123"/>
  <c r="B1312" i="123"/>
  <c r="A1312" i="123"/>
  <c r="K1311" i="123"/>
  <c r="C1311" i="123"/>
  <c r="B1311" i="123"/>
  <c r="A1311" i="123"/>
  <c r="K1310" i="123"/>
  <c r="C1310" i="123"/>
  <c r="B1310" i="123"/>
  <c r="A1310" i="123"/>
  <c r="K1309" i="123"/>
  <c r="C1309" i="123"/>
  <c r="B1309" i="123"/>
  <c r="A1309" i="123"/>
  <c r="K1308" i="123"/>
  <c r="C1308" i="123"/>
  <c r="B1308" i="123"/>
  <c r="A1308" i="123"/>
  <c r="K1307" i="123"/>
  <c r="C1307" i="123"/>
  <c r="B1307" i="123"/>
  <c r="A1307" i="123"/>
  <c r="K1306" i="123"/>
  <c r="C1306" i="123"/>
  <c r="B1306" i="123"/>
  <c r="A1306" i="123"/>
  <c r="K1305" i="123"/>
  <c r="C1305" i="123"/>
  <c r="B1305" i="123"/>
  <c r="A1305" i="123"/>
  <c r="K1304" i="123"/>
  <c r="C1304" i="123"/>
  <c r="B1304" i="123"/>
  <c r="A1304" i="123"/>
  <c r="K1303" i="123"/>
  <c r="C1303" i="123"/>
  <c r="B1303" i="123"/>
  <c r="A1303" i="123"/>
  <c r="K1302" i="123"/>
  <c r="C1302" i="123"/>
  <c r="B1302" i="123"/>
  <c r="A1302" i="123"/>
  <c r="K1301" i="123"/>
  <c r="C1301" i="123"/>
  <c r="B1301" i="123"/>
  <c r="A1301" i="123"/>
  <c r="K1300" i="123"/>
  <c r="C1300" i="123"/>
  <c r="B1300" i="123"/>
  <c r="A1300" i="123"/>
  <c r="K1299" i="123"/>
  <c r="C1299" i="123"/>
  <c r="B1299" i="123"/>
  <c r="A1299" i="123"/>
  <c r="K1298" i="123"/>
  <c r="C1298" i="123"/>
  <c r="B1298" i="123"/>
  <c r="A1298" i="123"/>
  <c r="K1297" i="123"/>
  <c r="C1297" i="123"/>
  <c r="B1297" i="123"/>
  <c r="A1297" i="123"/>
  <c r="K1296" i="123"/>
  <c r="C1296" i="123"/>
  <c r="B1296" i="123"/>
  <c r="A1296" i="123"/>
  <c r="K1295" i="123"/>
  <c r="C1295" i="123"/>
  <c r="B1295" i="123"/>
  <c r="A1295" i="123"/>
  <c r="K1294" i="123"/>
  <c r="C1294" i="123"/>
  <c r="B1294" i="123"/>
  <c r="A1294" i="123"/>
  <c r="K1293" i="123"/>
  <c r="C1293" i="123"/>
  <c r="B1293" i="123"/>
  <c r="A1293" i="123"/>
  <c r="K1292" i="123"/>
  <c r="C1292" i="123"/>
  <c r="B1292" i="123"/>
  <c r="A1292" i="123"/>
  <c r="K1291" i="123"/>
  <c r="C1291" i="123"/>
  <c r="B1291" i="123"/>
  <c r="A1291" i="123"/>
  <c r="K1290" i="123"/>
  <c r="C1290" i="123"/>
  <c r="B1290" i="123"/>
  <c r="A1290" i="123"/>
  <c r="K1289" i="123"/>
  <c r="C1289" i="123"/>
  <c r="B1289" i="123"/>
  <c r="A1289" i="123"/>
  <c r="K1288" i="123"/>
  <c r="C1288" i="123"/>
  <c r="B1288" i="123"/>
  <c r="A1288" i="123"/>
  <c r="K1287" i="123"/>
  <c r="C1287" i="123"/>
  <c r="B1287" i="123"/>
  <c r="A1287" i="123"/>
  <c r="K1286" i="123"/>
  <c r="C1286" i="123"/>
  <c r="B1286" i="123"/>
  <c r="A1286" i="123"/>
  <c r="K1285" i="123"/>
  <c r="C1285" i="123"/>
  <c r="B1285" i="123"/>
  <c r="A1285" i="123"/>
  <c r="K1284" i="123"/>
  <c r="C1284" i="123"/>
  <c r="B1284" i="123"/>
  <c r="A1284" i="123"/>
  <c r="K1283" i="123"/>
  <c r="C1283" i="123"/>
  <c r="B1283" i="123"/>
  <c r="A1283" i="123"/>
  <c r="K1282" i="123"/>
  <c r="C1282" i="123"/>
  <c r="B1282" i="123"/>
  <c r="A1282" i="123"/>
  <c r="K1281" i="123"/>
  <c r="C1281" i="123"/>
  <c r="B1281" i="123"/>
  <c r="A1281" i="123"/>
  <c r="K1280" i="123"/>
  <c r="C1280" i="123"/>
  <c r="B1280" i="123"/>
  <c r="A1280" i="123"/>
  <c r="K1279" i="123"/>
  <c r="C1279" i="123"/>
  <c r="B1279" i="123"/>
  <c r="A1279" i="123"/>
  <c r="K1278" i="123"/>
  <c r="C1278" i="123"/>
  <c r="B1278" i="123"/>
  <c r="A1278" i="123"/>
  <c r="K1277" i="123"/>
  <c r="C1277" i="123"/>
  <c r="B1277" i="123"/>
  <c r="A1277" i="123"/>
  <c r="K1276" i="123"/>
  <c r="C1276" i="123"/>
  <c r="B1276" i="123"/>
  <c r="A1276" i="123"/>
  <c r="K1275" i="123"/>
  <c r="C1275" i="123"/>
  <c r="B1275" i="123"/>
  <c r="A1275" i="123"/>
  <c r="K1274" i="123"/>
  <c r="C1274" i="123"/>
  <c r="B1274" i="123"/>
  <c r="A1274" i="123"/>
  <c r="K1273" i="123"/>
  <c r="C1273" i="123"/>
  <c r="B1273" i="123"/>
  <c r="A1273" i="123"/>
  <c r="K1272" i="123"/>
  <c r="C1272" i="123"/>
  <c r="B1272" i="123"/>
  <c r="A1272" i="123"/>
  <c r="K1271" i="123"/>
  <c r="C1271" i="123"/>
  <c r="B1271" i="123"/>
  <c r="A1271" i="123"/>
  <c r="K1270" i="123"/>
  <c r="C1270" i="123"/>
  <c r="B1270" i="123"/>
  <c r="A1270" i="123"/>
  <c r="K1269" i="123"/>
  <c r="C1269" i="123"/>
  <c r="B1269" i="123"/>
  <c r="A1269" i="123"/>
  <c r="K1268" i="123"/>
  <c r="C1268" i="123"/>
  <c r="B1268" i="123"/>
  <c r="A1268" i="123"/>
  <c r="K1267" i="123"/>
  <c r="C1267" i="123"/>
  <c r="B1267" i="123"/>
  <c r="A1267" i="123"/>
  <c r="K1266" i="123"/>
  <c r="C1266" i="123"/>
  <c r="B1266" i="123"/>
  <c r="A1266" i="123"/>
  <c r="K1265" i="123"/>
  <c r="C1265" i="123"/>
  <c r="B1265" i="123"/>
  <c r="A1265" i="123"/>
  <c r="K1264" i="123"/>
  <c r="C1264" i="123"/>
  <c r="B1264" i="123"/>
  <c r="A1264" i="123"/>
  <c r="K1263" i="123"/>
  <c r="C1263" i="123"/>
  <c r="B1263" i="123"/>
  <c r="A1263" i="123"/>
  <c r="K1262" i="123"/>
  <c r="C1262" i="123"/>
  <c r="B1262" i="123"/>
  <c r="A1262" i="123"/>
  <c r="K1261" i="123"/>
  <c r="C1261" i="123"/>
  <c r="B1261" i="123"/>
  <c r="A1261" i="123"/>
  <c r="K1260" i="123"/>
  <c r="C1260" i="123"/>
  <c r="B1260" i="123"/>
  <c r="A1260" i="123"/>
  <c r="K1259" i="123"/>
  <c r="C1259" i="123"/>
  <c r="B1259" i="123"/>
  <c r="A1259" i="123"/>
  <c r="K1258" i="123"/>
  <c r="C1258" i="123"/>
  <c r="B1258" i="123"/>
  <c r="A1258" i="123"/>
  <c r="K1257" i="123"/>
  <c r="C1257" i="123"/>
  <c r="B1257" i="123"/>
  <c r="A1257" i="123"/>
  <c r="K1256" i="123"/>
  <c r="C1256" i="123"/>
  <c r="B1256" i="123"/>
  <c r="A1256" i="123"/>
  <c r="K1255" i="123"/>
  <c r="C1255" i="123"/>
  <c r="B1255" i="123"/>
  <c r="A1255" i="123"/>
  <c r="K1254" i="123"/>
  <c r="C1254" i="123"/>
  <c r="B1254" i="123"/>
  <c r="A1254" i="123"/>
  <c r="K1253" i="123"/>
  <c r="C1253" i="123"/>
  <c r="B1253" i="123"/>
  <c r="A1253" i="123"/>
  <c r="K1252" i="123"/>
  <c r="C1252" i="123"/>
  <c r="B1252" i="123"/>
  <c r="A1252" i="123"/>
  <c r="K1251" i="123"/>
  <c r="C1251" i="123"/>
  <c r="B1251" i="123"/>
  <c r="A1251" i="123"/>
  <c r="K1250" i="123"/>
  <c r="C1250" i="123"/>
  <c r="B1250" i="123"/>
  <c r="A1250" i="123"/>
  <c r="K1249" i="123"/>
  <c r="C1249" i="123"/>
  <c r="B1249" i="123"/>
  <c r="A1249" i="123"/>
  <c r="K1248" i="123"/>
  <c r="C1248" i="123"/>
  <c r="B1248" i="123"/>
  <c r="A1248" i="123"/>
  <c r="K1247" i="123"/>
  <c r="C1247" i="123"/>
  <c r="B1247" i="123"/>
  <c r="A1247" i="123"/>
  <c r="K1246" i="123"/>
  <c r="C1246" i="123"/>
  <c r="B1246" i="123"/>
  <c r="A1246" i="123"/>
  <c r="K1245" i="123"/>
  <c r="C1245" i="123"/>
  <c r="B1245" i="123"/>
  <c r="A1245" i="123"/>
  <c r="K1244" i="123"/>
  <c r="C1244" i="123"/>
  <c r="B1244" i="123"/>
  <c r="A1244" i="123"/>
  <c r="K1243" i="123"/>
  <c r="C1243" i="123"/>
  <c r="B1243" i="123"/>
  <c r="A1243" i="123"/>
  <c r="K1242" i="123"/>
  <c r="C1242" i="123"/>
  <c r="B1242" i="123"/>
  <c r="A1242" i="123"/>
  <c r="K1241" i="123"/>
  <c r="C1241" i="123"/>
  <c r="B1241" i="123"/>
  <c r="A1241" i="123"/>
  <c r="K1240" i="123"/>
  <c r="C1240" i="123"/>
  <c r="B1240" i="123"/>
  <c r="A1240" i="123"/>
  <c r="K1239" i="123"/>
  <c r="C1239" i="123"/>
  <c r="B1239" i="123"/>
  <c r="A1239" i="123"/>
  <c r="K1238" i="123"/>
  <c r="C1238" i="123"/>
  <c r="B1238" i="123"/>
  <c r="A1238" i="123"/>
  <c r="K1237" i="123"/>
  <c r="C1237" i="123"/>
  <c r="B1237" i="123"/>
  <c r="A1237" i="123"/>
  <c r="K1236" i="123"/>
  <c r="C1236" i="123"/>
  <c r="B1236" i="123"/>
  <c r="A1236" i="123"/>
  <c r="K1235" i="123"/>
  <c r="C1235" i="123"/>
  <c r="B1235" i="123"/>
  <c r="A1235" i="123"/>
  <c r="K1234" i="123"/>
  <c r="C1234" i="123"/>
  <c r="B1234" i="123"/>
  <c r="A1234" i="123"/>
  <c r="K1233" i="123"/>
  <c r="C1233" i="123"/>
  <c r="B1233" i="123"/>
  <c r="A1233" i="123"/>
  <c r="K1232" i="123"/>
  <c r="C1232" i="123"/>
  <c r="B1232" i="123"/>
  <c r="A1232" i="123"/>
  <c r="K1231" i="123"/>
  <c r="C1231" i="123"/>
  <c r="B1231" i="123"/>
  <c r="A1231" i="123"/>
  <c r="K1230" i="123"/>
  <c r="C1230" i="123"/>
  <c r="B1230" i="123"/>
  <c r="A1230" i="123"/>
  <c r="K1229" i="123"/>
  <c r="C1229" i="123"/>
  <c r="B1229" i="123"/>
  <c r="A1229" i="123"/>
  <c r="K1228" i="123"/>
  <c r="C1228" i="123"/>
  <c r="B1228" i="123"/>
  <c r="A1228" i="123"/>
  <c r="K1227" i="123"/>
  <c r="C1227" i="123"/>
  <c r="B1227" i="123"/>
  <c r="A1227" i="123"/>
  <c r="K1226" i="123"/>
  <c r="C1226" i="123"/>
  <c r="B1226" i="123"/>
  <c r="A1226" i="123"/>
  <c r="K1225" i="123"/>
  <c r="C1225" i="123"/>
  <c r="B1225" i="123"/>
  <c r="A1225" i="123"/>
  <c r="K1224" i="123"/>
  <c r="C1224" i="123"/>
  <c r="B1224" i="123"/>
  <c r="A1224" i="123"/>
  <c r="K1223" i="123"/>
  <c r="C1223" i="123"/>
  <c r="B1223" i="123"/>
  <c r="A1223" i="123"/>
  <c r="K1222" i="123"/>
  <c r="C1222" i="123"/>
  <c r="B1222" i="123"/>
  <c r="A1222" i="123"/>
  <c r="K1221" i="123"/>
  <c r="C1221" i="123"/>
  <c r="B1221" i="123"/>
  <c r="A1221" i="123"/>
  <c r="K1220" i="123"/>
  <c r="C1220" i="123"/>
  <c r="B1220" i="123"/>
  <c r="A1220" i="123"/>
  <c r="K1219" i="123"/>
  <c r="C1219" i="123"/>
  <c r="B1219" i="123"/>
  <c r="A1219" i="123"/>
  <c r="K1218" i="123"/>
  <c r="C1218" i="123"/>
  <c r="B1218" i="123"/>
  <c r="A1218" i="123"/>
  <c r="K1217" i="123"/>
  <c r="C1217" i="123"/>
  <c r="B1217" i="123"/>
  <c r="A1217" i="123"/>
  <c r="K1216" i="123"/>
  <c r="C1216" i="123"/>
  <c r="B1216" i="123"/>
  <c r="A1216" i="123"/>
  <c r="K1215" i="123"/>
  <c r="C1215" i="123"/>
  <c r="B1215" i="123"/>
  <c r="A1215" i="123"/>
  <c r="K1214" i="123"/>
  <c r="C1214" i="123"/>
  <c r="B1214" i="123"/>
  <c r="A1214" i="123"/>
  <c r="K1213" i="123"/>
  <c r="C1213" i="123"/>
  <c r="B1213" i="123"/>
  <c r="A1213" i="123"/>
  <c r="K1212" i="123"/>
  <c r="C1212" i="123"/>
  <c r="B1212" i="123"/>
  <c r="A1212" i="123"/>
  <c r="K1211" i="123"/>
  <c r="C1211" i="123"/>
  <c r="B1211" i="123"/>
  <c r="A1211" i="123"/>
  <c r="K1210" i="123"/>
  <c r="C1210" i="123"/>
  <c r="B1210" i="123"/>
  <c r="A1210" i="123"/>
  <c r="K1209" i="123"/>
  <c r="C1209" i="123"/>
  <c r="B1209" i="123"/>
  <c r="A1209" i="123"/>
  <c r="K1208" i="123"/>
  <c r="C1208" i="123"/>
  <c r="B1208" i="123"/>
  <c r="A1208" i="123"/>
  <c r="K1207" i="123"/>
  <c r="C1207" i="123"/>
  <c r="B1207" i="123"/>
  <c r="A1207" i="123"/>
  <c r="K1206" i="123"/>
  <c r="C1206" i="123"/>
  <c r="B1206" i="123"/>
  <c r="A1206" i="123"/>
  <c r="K1205" i="123"/>
  <c r="C1205" i="123"/>
  <c r="B1205" i="123"/>
  <c r="A1205" i="123"/>
  <c r="K1204" i="123"/>
  <c r="C1204" i="123"/>
  <c r="B1204" i="123"/>
  <c r="A1204" i="123"/>
  <c r="K1203" i="123"/>
  <c r="C1203" i="123"/>
  <c r="B1203" i="123"/>
  <c r="A1203" i="123"/>
  <c r="K1202" i="123"/>
  <c r="C1202" i="123"/>
  <c r="B1202" i="123"/>
  <c r="A1202" i="123"/>
  <c r="K1201" i="123"/>
  <c r="C1201" i="123"/>
  <c r="B1201" i="123"/>
  <c r="A1201" i="123"/>
  <c r="K1200" i="123"/>
  <c r="C1200" i="123"/>
  <c r="B1200" i="123"/>
  <c r="A1200" i="123"/>
  <c r="K1199" i="123"/>
  <c r="C1199" i="123"/>
  <c r="B1199" i="123"/>
  <c r="A1199" i="123"/>
  <c r="K1198" i="123"/>
  <c r="C1198" i="123"/>
  <c r="B1198" i="123"/>
  <c r="A1198" i="123"/>
  <c r="K1197" i="123"/>
  <c r="C1197" i="123"/>
  <c r="B1197" i="123"/>
  <c r="A1197" i="123"/>
  <c r="K1196" i="123"/>
  <c r="C1196" i="123"/>
  <c r="B1196" i="123"/>
  <c r="A1196" i="123"/>
  <c r="K1195" i="123"/>
  <c r="C1195" i="123"/>
  <c r="B1195" i="123"/>
  <c r="A1195" i="123"/>
  <c r="K1194" i="123"/>
  <c r="C1194" i="123"/>
  <c r="B1194" i="123"/>
  <c r="A1194" i="123"/>
  <c r="K1193" i="123"/>
  <c r="C1193" i="123"/>
  <c r="B1193" i="123"/>
  <c r="A1193" i="123"/>
  <c r="K1192" i="123"/>
  <c r="C1192" i="123"/>
  <c r="B1192" i="123"/>
  <c r="A1192" i="123"/>
  <c r="K1191" i="123"/>
  <c r="C1191" i="123"/>
  <c r="B1191" i="123"/>
  <c r="A1191" i="123"/>
  <c r="K1190" i="123"/>
  <c r="C1190" i="123"/>
  <c r="B1190" i="123"/>
  <c r="A1190" i="123"/>
  <c r="K1189" i="123"/>
  <c r="C1189" i="123"/>
  <c r="B1189" i="123"/>
  <c r="A1189" i="123"/>
  <c r="K1188" i="123"/>
  <c r="C1188" i="123"/>
  <c r="B1188" i="123"/>
  <c r="A1188" i="123"/>
  <c r="K1187" i="123"/>
  <c r="C1187" i="123"/>
  <c r="B1187" i="123"/>
  <c r="A1187" i="123"/>
  <c r="K1186" i="123"/>
  <c r="C1186" i="123"/>
  <c r="B1186" i="123"/>
  <c r="A1186" i="123"/>
  <c r="K1185" i="123"/>
  <c r="C1185" i="123"/>
  <c r="B1185" i="123"/>
  <c r="A1185" i="123"/>
  <c r="K1184" i="123"/>
  <c r="C1184" i="123"/>
  <c r="B1184" i="123"/>
  <c r="A1184" i="123"/>
  <c r="K1183" i="123"/>
  <c r="C1183" i="123"/>
  <c r="B1183" i="123"/>
  <c r="A1183" i="123"/>
  <c r="K1182" i="123"/>
  <c r="C1182" i="123"/>
  <c r="B1182" i="123"/>
  <c r="A1182" i="123"/>
  <c r="K1181" i="123"/>
  <c r="C1181" i="123"/>
  <c r="B1181" i="123"/>
  <c r="A1181" i="123"/>
  <c r="K1180" i="123"/>
  <c r="C1180" i="123"/>
  <c r="B1180" i="123"/>
  <c r="A1180" i="123"/>
  <c r="K1179" i="123"/>
  <c r="C1179" i="123"/>
  <c r="B1179" i="123"/>
  <c r="A1179" i="123"/>
  <c r="K1178" i="123"/>
  <c r="C1178" i="123"/>
  <c r="B1178" i="123"/>
  <c r="A1178" i="123"/>
  <c r="K1177" i="123"/>
  <c r="C1177" i="123"/>
  <c r="B1177" i="123"/>
  <c r="A1177" i="123"/>
  <c r="K1176" i="123"/>
  <c r="C1176" i="123"/>
  <c r="B1176" i="123"/>
  <c r="A1176" i="123"/>
  <c r="K1175" i="123"/>
  <c r="C1175" i="123"/>
  <c r="B1175" i="123"/>
  <c r="A1175" i="123"/>
  <c r="K1174" i="123"/>
  <c r="C1174" i="123"/>
  <c r="B1174" i="123"/>
  <c r="A1174" i="123"/>
  <c r="K1173" i="123"/>
  <c r="C1173" i="123"/>
  <c r="B1173" i="123"/>
  <c r="A1173" i="123"/>
  <c r="K1172" i="123"/>
  <c r="C1172" i="123"/>
  <c r="B1172" i="123"/>
  <c r="A1172" i="123"/>
  <c r="K1171" i="123"/>
  <c r="C1171" i="123"/>
  <c r="B1171" i="123"/>
  <c r="A1171" i="123"/>
  <c r="K1170" i="123"/>
  <c r="C1170" i="123"/>
  <c r="B1170" i="123"/>
  <c r="A1170" i="123"/>
  <c r="K1169" i="123"/>
  <c r="C1169" i="123"/>
  <c r="B1169" i="123"/>
  <c r="A1169" i="123"/>
  <c r="K1168" i="123"/>
  <c r="C1168" i="123"/>
  <c r="B1168" i="123"/>
  <c r="A1168" i="123"/>
  <c r="K1167" i="123"/>
  <c r="C1167" i="123"/>
  <c r="B1167" i="123"/>
  <c r="A1167" i="123"/>
  <c r="K1166" i="123"/>
  <c r="C1166" i="123"/>
  <c r="B1166" i="123"/>
  <c r="A1166" i="123"/>
  <c r="K1165" i="123"/>
  <c r="C1165" i="123"/>
  <c r="B1165" i="123"/>
  <c r="A1165" i="123"/>
  <c r="K1164" i="123"/>
  <c r="C1164" i="123"/>
  <c r="B1164" i="123"/>
  <c r="A1164" i="123"/>
  <c r="K1163" i="123"/>
  <c r="C1163" i="123"/>
  <c r="B1163" i="123"/>
  <c r="A1163" i="123"/>
  <c r="K1162" i="123"/>
  <c r="C1162" i="123"/>
  <c r="B1162" i="123"/>
  <c r="A1162" i="123"/>
  <c r="K1161" i="123"/>
  <c r="C1161" i="123"/>
  <c r="B1161" i="123"/>
  <c r="A1161" i="123"/>
  <c r="K1160" i="123"/>
  <c r="C1160" i="123"/>
  <c r="B1160" i="123"/>
  <c r="A1160" i="123"/>
  <c r="K1159" i="123"/>
  <c r="C1159" i="123"/>
  <c r="B1159" i="123"/>
  <c r="A1159" i="123"/>
  <c r="K1158" i="123"/>
  <c r="C1158" i="123"/>
  <c r="B1158" i="123"/>
  <c r="A1158" i="123"/>
  <c r="K1157" i="123"/>
  <c r="C1157" i="123"/>
  <c r="B1157" i="123"/>
  <c r="A1157" i="123"/>
  <c r="K1156" i="123"/>
  <c r="C1156" i="123"/>
  <c r="B1156" i="123"/>
  <c r="A1156" i="123"/>
  <c r="K1155" i="123"/>
  <c r="C1155" i="123"/>
  <c r="B1155" i="123"/>
  <c r="A1155" i="123"/>
  <c r="K1154" i="123"/>
  <c r="C1154" i="123"/>
  <c r="B1154" i="123"/>
  <c r="A1154" i="123"/>
  <c r="K1153" i="123"/>
  <c r="C1153" i="123"/>
  <c r="B1153" i="123"/>
  <c r="A1153" i="123"/>
  <c r="K1152" i="123"/>
  <c r="C1152" i="123"/>
  <c r="B1152" i="123"/>
  <c r="A1152" i="123"/>
  <c r="K1151" i="123"/>
  <c r="C1151" i="123"/>
  <c r="B1151" i="123"/>
  <c r="A1151" i="123"/>
  <c r="K1150" i="123"/>
  <c r="C1150" i="123"/>
  <c r="B1150" i="123"/>
  <c r="A1150" i="123"/>
  <c r="K1149" i="123"/>
  <c r="C1149" i="123"/>
  <c r="B1149" i="123"/>
  <c r="A1149" i="123"/>
  <c r="K1148" i="123"/>
  <c r="C1148" i="123"/>
  <c r="B1148" i="123"/>
  <c r="A1148" i="123"/>
  <c r="K1147" i="123"/>
  <c r="C1147" i="123"/>
  <c r="B1147" i="123"/>
  <c r="A1147" i="123"/>
  <c r="K1146" i="123"/>
  <c r="C1146" i="123"/>
  <c r="B1146" i="123"/>
  <c r="A1146" i="123"/>
  <c r="K1145" i="123"/>
  <c r="C1145" i="123"/>
  <c r="B1145" i="123"/>
  <c r="A1145" i="123"/>
  <c r="K1144" i="123"/>
  <c r="C1144" i="123"/>
  <c r="B1144" i="123"/>
  <c r="A1144" i="123"/>
  <c r="K1143" i="123"/>
  <c r="C1143" i="123"/>
  <c r="B1143" i="123"/>
  <c r="A1143" i="123"/>
  <c r="K1142" i="123"/>
  <c r="C1142" i="123"/>
  <c r="B1142" i="123"/>
  <c r="A1142" i="123"/>
  <c r="K1141" i="123"/>
  <c r="C1141" i="123"/>
  <c r="B1141" i="123"/>
  <c r="A1141" i="123"/>
  <c r="K1140" i="123"/>
  <c r="C1140" i="123"/>
  <c r="B1140" i="123"/>
  <c r="A1140" i="123"/>
  <c r="K1139" i="123"/>
  <c r="C1139" i="123"/>
  <c r="B1139" i="123"/>
  <c r="A1139" i="123"/>
  <c r="K1138" i="123"/>
  <c r="C1138" i="123"/>
  <c r="B1138" i="123"/>
  <c r="A1138" i="123"/>
  <c r="K1137" i="123"/>
  <c r="C1137" i="123"/>
  <c r="B1137" i="123"/>
  <c r="A1137" i="123"/>
  <c r="K1136" i="123"/>
  <c r="C1136" i="123"/>
  <c r="B1136" i="123"/>
  <c r="A1136" i="123"/>
  <c r="K1135" i="123"/>
  <c r="C1135" i="123"/>
  <c r="B1135" i="123"/>
  <c r="A1135" i="123"/>
  <c r="K1134" i="123"/>
  <c r="C1134" i="123"/>
  <c r="B1134" i="123"/>
  <c r="A1134" i="123"/>
  <c r="K1133" i="123"/>
  <c r="C1133" i="123"/>
  <c r="B1133" i="123"/>
  <c r="A1133" i="123"/>
  <c r="K1132" i="123"/>
  <c r="C1132" i="123"/>
  <c r="B1132" i="123"/>
  <c r="A1132" i="123"/>
  <c r="C1131" i="123"/>
  <c r="B1131" i="123"/>
  <c r="A1131" i="123"/>
  <c r="C1130" i="123"/>
  <c r="B1130" i="123"/>
  <c r="A1130" i="123"/>
  <c r="C1129" i="123"/>
  <c r="B1129" i="123"/>
  <c r="A1129" i="123"/>
  <c r="C1128" i="123"/>
  <c r="B1128" i="123"/>
  <c r="A1128" i="123"/>
  <c r="C1127" i="123"/>
  <c r="B1127" i="123"/>
  <c r="A1127" i="123"/>
  <c r="C1126" i="123"/>
  <c r="B1126" i="123"/>
  <c r="A1126" i="123"/>
  <c r="C1125" i="123"/>
  <c r="B1125" i="123"/>
  <c r="A1125" i="123"/>
  <c r="C1124" i="123"/>
  <c r="B1124" i="123"/>
  <c r="A1124" i="123"/>
  <c r="C1123" i="123"/>
  <c r="B1123" i="123"/>
  <c r="A1123" i="123"/>
  <c r="C1122" i="123"/>
  <c r="B1122" i="123"/>
  <c r="A1122" i="123"/>
  <c r="C1121" i="123"/>
  <c r="B1121" i="123"/>
  <c r="A1121" i="123"/>
  <c r="C1120" i="123"/>
  <c r="B1120" i="123"/>
  <c r="A1120" i="123"/>
  <c r="C1119" i="123"/>
  <c r="B1119" i="123"/>
  <c r="A1119" i="123"/>
  <c r="C1118" i="123"/>
  <c r="B1118" i="123"/>
  <c r="A1118" i="123"/>
  <c r="C1117" i="123"/>
  <c r="B1117" i="123"/>
  <c r="A1117" i="123"/>
  <c r="C1116" i="123"/>
  <c r="B1116" i="123"/>
  <c r="A1116" i="123"/>
  <c r="C1115" i="123"/>
  <c r="B1115" i="123"/>
  <c r="A1115" i="123"/>
  <c r="C1114" i="123"/>
  <c r="B1114" i="123"/>
  <c r="A1114" i="123"/>
  <c r="C1113" i="123"/>
  <c r="B1113" i="123"/>
  <c r="A1113" i="123"/>
  <c r="C1112" i="123"/>
  <c r="B1112" i="123"/>
  <c r="A1112" i="123"/>
  <c r="C1111" i="123"/>
  <c r="B1111" i="123"/>
  <c r="A1111" i="123"/>
  <c r="C1110" i="123"/>
  <c r="B1110" i="123"/>
  <c r="A1110" i="123"/>
  <c r="C1109" i="123"/>
  <c r="B1109" i="123"/>
  <c r="A1109" i="123"/>
  <c r="C1108" i="123"/>
  <c r="B1108" i="123"/>
  <c r="A1108" i="123"/>
  <c r="C1107" i="123"/>
  <c r="B1107" i="123"/>
  <c r="A1107" i="123"/>
  <c r="C1106" i="123"/>
  <c r="B1106" i="123"/>
  <c r="A1106" i="123"/>
  <c r="C1105" i="123"/>
  <c r="B1105" i="123"/>
  <c r="A1105" i="123"/>
  <c r="C1104" i="123"/>
  <c r="B1104" i="123"/>
  <c r="A1104" i="123"/>
  <c r="C1103" i="123"/>
  <c r="B1103" i="123"/>
  <c r="A1103" i="123"/>
  <c r="C1102" i="123"/>
  <c r="B1102" i="123"/>
  <c r="A1102" i="123"/>
  <c r="C1101" i="123"/>
  <c r="B1101" i="123"/>
  <c r="A1101" i="123"/>
  <c r="C1100" i="123"/>
  <c r="B1100" i="123"/>
  <c r="A1100" i="123"/>
  <c r="C1099" i="123"/>
  <c r="B1099" i="123"/>
  <c r="A1099" i="123"/>
  <c r="C1098" i="123"/>
  <c r="B1098" i="123"/>
  <c r="A1098" i="123"/>
  <c r="C1097" i="123"/>
  <c r="B1097" i="123"/>
  <c r="A1097" i="123"/>
  <c r="C1096" i="123"/>
  <c r="B1096" i="123"/>
  <c r="A1096" i="123"/>
  <c r="C1095" i="123"/>
  <c r="B1095" i="123"/>
  <c r="A1095" i="123"/>
  <c r="C1094" i="123"/>
  <c r="B1094" i="123"/>
  <c r="A1094" i="123"/>
  <c r="C1093" i="123"/>
  <c r="B1093" i="123"/>
  <c r="A1093" i="123"/>
  <c r="C1092" i="123"/>
  <c r="B1092" i="123"/>
  <c r="A1092" i="123"/>
  <c r="C1091" i="123"/>
  <c r="B1091" i="123"/>
  <c r="A1091" i="123"/>
  <c r="C1090" i="123"/>
  <c r="B1090" i="123"/>
  <c r="A1090" i="123"/>
  <c r="C1089" i="123"/>
  <c r="B1089" i="123"/>
  <c r="A1089" i="123"/>
  <c r="C1088" i="123"/>
  <c r="B1088" i="123"/>
  <c r="A1088" i="123"/>
  <c r="C1087" i="123"/>
  <c r="B1087" i="123"/>
  <c r="A1087" i="123"/>
  <c r="C1086" i="123"/>
  <c r="B1086" i="123"/>
  <c r="A1086" i="123"/>
  <c r="C1085" i="123"/>
  <c r="B1085" i="123"/>
  <c r="A1085" i="123"/>
  <c r="C1084" i="123"/>
  <c r="B1084" i="123"/>
  <c r="A1084" i="123"/>
  <c r="C1083" i="123"/>
  <c r="B1083" i="123"/>
  <c r="A1083" i="123"/>
  <c r="C1082" i="123"/>
  <c r="B1082" i="123"/>
  <c r="A1082" i="123"/>
  <c r="C1081" i="123"/>
  <c r="B1081" i="123"/>
  <c r="A1081" i="123"/>
  <c r="C1080" i="123"/>
  <c r="B1080" i="123"/>
  <c r="A1080" i="123"/>
  <c r="C1079" i="123"/>
  <c r="B1079" i="123"/>
  <c r="A1079" i="123"/>
  <c r="C1078" i="123"/>
  <c r="B1078" i="123"/>
  <c r="A1078" i="123"/>
  <c r="C1077" i="123"/>
  <c r="B1077" i="123"/>
  <c r="A1077" i="123"/>
  <c r="C1076" i="123"/>
  <c r="B1076" i="123"/>
  <c r="A1076" i="123"/>
  <c r="C1075" i="123"/>
  <c r="B1075" i="123"/>
  <c r="A1075" i="123"/>
  <c r="C1074" i="123"/>
  <c r="B1074" i="123"/>
  <c r="A1074" i="123"/>
  <c r="C1073" i="123"/>
  <c r="B1073" i="123"/>
  <c r="A1073" i="123"/>
  <c r="C1072" i="123"/>
  <c r="B1072" i="123"/>
  <c r="A1072" i="123"/>
  <c r="C1071" i="123"/>
  <c r="B1071" i="123"/>
  <c r="A1071" i="123"/>
  <c r="C1070" i="123"/>
  <c r="B1070" i="123"/>
  <c r="A1070" i="123"/>
  <c r="C1069" i="123"/>
  <c r="B1069" i="123"/>
  <c r="A1069" i="123"/>
  <c r="C1068" i="123"/>
  <c r="B1068" i="123"/>
  <c r="A1068" i="123"/>
  <c r="C1067" i="123"/>
  <c r="B1067" i="123"/>
  <c r="A1067" i="123"/>
  <c r="C1066" i="123"/>
  <c r="B1066" i="123"/>
  <c r="A1066" i="123"/>
  <c r="C1065" i="123"/>
  <c r="B1065" i="123"/>
  <c r="A1065" i="123"/>
  <c r="C1064" i="123"/>
  <c r="B1064" i="123"/>
  <c r="A1064" i="123"/>
  <c r="C1063" i="123"/>
  <c r="B1063" i="123"/>
  <c r="A1063" i="123"/>
  <c r="C1062" i="123"/>
  <c r="B1062" i="123"/>
  <c r="A1062" i="123"/>
  <c r="C1061" i="123"/>
  <c r="B1061" i="123"/>
  <c r="A1061" i="123"/>
  <c r="C1060" i="123"/>
  <c r="B1060" i="123"/>
  <c r="A1060" i="123"/>
  <c r="C1059" i="123"/>
  <c r="B1059" i="123"/>
  <c r="A1059" i="123"/>
  <c r="C1058" i="123"/>
  <c r="B1058" i="123"/>
  <c r="A1058" i="123"/>
  <c r="C1057" i="123"/>
  <c r="B1057" i="123"/>
  <c r="A1057" i="123"/>
  <c r="C1056" i="123"/>
  <c r="B1056" i="123"/>
  <c r="A1056" i="123"/>
  <c r="C1055" i="123"/>
  <c r="B1055" i="123"/>
  <c r="A1055" i="123"/>
  <c r="C1054" i="123"/>
  <c r="B1054" i="123"/>
  <c r="A1054" i="123"/>
  <c r="C1053" i="123"/>
  <c r="B1053" i="123"/>
  <c r="A1053" i="123"/>
  <c r="C1052" i="123"/>
  <c r="B1052" i="123"/>
  <c r="A1052" i="123"/>
  <c r="C1051" i="123"/>
  <c r="B1051" i="123"/>
  <c r="A1051" i="123"/>
  <c r="C1050" i="123"/>
  <c r="B1050" i="123"/>
  <c r="A1050" i="123"/>
  <c r="C1049" i="123"/>
  <c r="B1049" i="123"/>
  <c r="A1049" i="123"/>
  <c r="C1048" i="123"/>
  <c r="B1048" i="123"/>
  <c r="A1048" i="123"/>
  <c r="C1047" i="123"/>
  <c r="B1047" i="123"/>
  <c r="A1047" i="123"/>
  <c r="C1046" i="123"/>
  <c r="B1046" i="123"/>
  <c r="A1046" i="123"/>
  <c r="C1045" i="123"/>
  <c r="B1045" i="123"/>
  <c r="A1045" i="123"/>
  <c r="C1044" i="123"/>
  <c r="B1044" i="123"/>
  <c r="A1044" i="123"/>
  <c r="C1043" i="123"/>
  <c r="B1043" i="123"/>
  <c r="A1043" i="123"/>
  <c r="C1042" i="123"/>
  <c r="B1042" i="123"/>
  <c r="A1042" i="123"/>
  <c r="C1041" i="123"/>
  <c r="B1041" i="123"/>
  <c r="A1041" i="123"/>
  <c r="C1040" i="123"/>
  <c r="B1040" i="123"/>
  <c r="A1040" i="123"/>
  <c r="C1039" i="123"/>
  <c r="B1039" i="123"/>
  <c r="A1039" i="123"/>
  <c r="C1038" i="123"/>
  <c r="B1038" i="123"/>
  <c r="A1038" i="123"/>
  <c r="C1037" i="123"/>
  <c r="B1037" i="123"/>
  <c r="A1037" i="123"/>
  <c r="C1036" i="123"/>
  <c r="B1036" i="123"/>
  <c r="A1036" i="123"/>
  <c r="C1035" i="123"/>
  <c r="B1035" i="123"/>
  <c r="A1035" i="123"/>
  <c r="C1034" i="123"/>
  <c r="B1034" i="123"/>
  <c r="A1034" i="123"/>
  <c r="C1033" i="123"/>
  <c r="B1033" i="123"/>
  <c r="A1033" i="123"/>
  <c r="C1032" i="123"/>
  <c r="B1032" i="123"/>
  <c r="A1032" i="123"/>
  <c r="C1031" i="123"/>
  <c r="B1031" i="123"/>
  <c r="A1031" i="123"/>
  <c r="C1030" i="123"/>
  <c r="B1030" i="123"/>
  <c r="A1030" i="123"/>
  <c r="C1029" i="123"/>
  <c r="B1029" i="123"/>
  <c r="A1029" i="123"/>
  <c r="C1028" i="123"/>
  <c r="B1028" i="123"/>
  <c r="A1028" i="123"/>
  <c r="C1027" i="123"/>
  <c r="B1027" i="123"/>
  <c r="A1027" i="123"/>
  <c r="C1026" i="123"/>
  <c r="B1026" i="123"/>
  <c r="A1026" i="123"/>
  <c r="C1025" i="123"/>
  <c r="B1025" i="123"/>
  <c r="A1025" i="123"/>
  <c r="C1024" i="123"/>
  <c r="B1024" i="123"/>
  <c r="A1024" i="123"/>
  <c r="C1023" i="123"/>
  <c r="B1023" i="123"/>
  <c r="A1023" i="123"/>
  <c r="C1022" i="123"/>
  <c r="B1022" i="123"/>
  <c r="A1022" i="123"/>
  <c r="C1021" i="123"/>
  <c r="B1021" i="123"/>
  <c r="A1021" i="123"/>
  <c r="C1020" i="123"/>
  <c r="B1020" i="123"/>
  <c r="A1020" i="123"/>
  <c r="C1019" i="123"/>
  <c r="B1019" i="123"/>
  <c r="A1019" i="123"/>
  <c r="C1018" i="123"/>
  <c r="B1018" i="123"/>
  <c r="A1018" i="123"/>
  <c r="C1017" i="123"/>
  <c r="B1017" i="123"/>
  <c r="A1017" i="123"/>
  <c r="C1016" i="123"/>
  <c r="B1016" i="123"/>
  <c r="A1016" i="123"/>
  <c r="C1015" i="123"/>
  <c r="B1015" i="123"/>
  <c r="A1015" i="123"/>
  <c r="C1014" i="123"/>
  <c r="B1014" i="123"/>
  <c r="A1014" i="123"/>
  <c r="C1013" i="123"/>
  <c r="B1013" i="123"/>
  <c r="A1013" i="123"/>
  <c r="C1012" i="123"/>
  <c r="B1012" i="123"/>
  <c r="A1012" i="123"/>
  <c r="C1011" i="123"/>
  <c r="B1011" i="123"/>
  <c r="A1011" i="123"/>
  <c r="C1010" i="123"/>
  <c r="B1010" i="123"/>
  <c r="A1010" i="123"/>
  <c r="C1009" i="123"/>
  <c r="B1009" i="123"/>
  <c r="A1009" i="123"/>
  <c r="C1008" i="123"/>
  <c r="B1008" i="123"/>
  <c r="A1008" i="123"/>
  <c r="C1007" i="123"/>
  <c r="B1007" i="123"/>
  <c r="A1007" i="123"/>
  <c r="C1006" i="123"/>
  <c r="B1006" i="123"/>
  <c r="A1006" i="123"/>
  <c r="C1005" i="123"/>
  <c r="B1005" i="123"/>
  <c r="A1005" i="123"/>
  <c r="C1004" i="123"/>
  <c r="B1004" i="123"/>
  <c r="A1004" i="123"/>
  <c r="C1003" i="123"/>
  <c r="B1003" i="123"/>
  <c r="A1003" i="123"/>
  <c r="C1002" i="123"/>
  <c r="B1002" i="123"/>
  <c r="A1002" i="123"/>
  <c r="C1001" i="123"/>
  <c r="B1001" i="123"/>
  <c r="A1001" i="123"/>
  <c r="C1000" i="123"/>
  <c r="B1000" i="123"/>
  <c r="A1000" i="123"/>
  <c r="C999" i="123"/>
  <c r="B999" i="123"/>
  <c r="A999" i="123"/>
  <c r="C998" i="123"/>
  <c r="B998" i="123"/>
  <c r="A998" i="123"/>
  <c r="C997" i="123"/>
  <c r="B997" i="123"/>
  <c r="A997" i="123"/>
  <c r="C996" i="123"/>
  <c r="B996" i="123"/>
  <c r="A996" i="123"/>
  <c r="C995" i="123"/>
  <c r="B995" i="123"/>
  <c r="A995" i="123"/>
  <c r="C994" i="123"/>
  <c r="B994" i="123"/>
  <c r="A994" i="123"/>
  <c r="C993" i="123"/>
  <c r="B993" i="123"/>
  <c r="A993" i="123"/>
  <c r="C992" i="123"/>
  <c r="B992" i="123"/>
  <c r="A992" i="123"/>
  <c r="C991" i="123"/>
  <c r="B991" i="123"/>
  <c r="A991" i="123"/>
  <c r="C990" i="123"/>
  <c r="B990" i="123"/>
  <c r="A990" i="123"/>
  <c r="C989" i="123"/>
  <c r="B989" i="123"/>
  <c r="A989" i="123"/>
  <c r="C988" i="123"/>
  <c r="B988" i="123"/>
  <c r="A988" i="123"/>
  <c r="C987" i="123"/>
  <c r="B987" i="123"/>
  <c r="A987" i="123"/>
  <c r="C986" i="123"/>
  <c r="B986" i="123"/>
  <c r="A986" i="123"/>
  <c r="C985" i="123"/>
  <c r="B985" i="123"/>
  <c r="A985" i="123"/>
  <c r="C984" i="123"/>
  <c r="B984" i="123"/>
  <c r="A984" i="123"/>
  <c r="C983" i="123"/>
  <c r="B983" i="123"/>
  <c r="A983" i="123"/>
  <c r="C982" i="123"/>
  <c r="B982" i="123"/>
  <c r="A982" i="123"/>
  <c r="C981" i="123"/>
  <c r="B981" i="123"/>
  <c r="A981" i="123"/>
  <c r="C980" i="123"/>
  <c r="B980" i="123"/>
  <c r="A980" i="123"/>
  <c r="C979" i="123"/>
  <c r="B979" i="123"/>
  <c r="A979" i="123"/>
  <c r="C978" i="123"/>
  <c r="B978" i="123"/>
  <c r="A978" i="123"/>
  <c r="C977" i="123"/>
  <c r="B977" i="123"/>
  <c r="A977" i="123"/>
  <c r="C976" i="123"/>
  <c r="B976" i="123"/>
  <c r="A976" i="123"/>
  <c r="C975" i="123"/>
  <c r="B975" i="123"/>
  <c r="A975" i="123"/>
  <c r="C974" i="123"/>
  <c r="B974" i="123"/>
  <c r="A974" i="123"/>
  <c r="C973" i="123"/>
  <c r="B973" i="123"/>
  <c r="A973" i="123"/>
  <c r="C972" i="123"/>
  <c r="B972" i="123"/>
  <c r="A972" i="123"/>
  <c r="C971" i="123"/>
  <c r="B971" i="123"/>
  <c r="A971" i="123"/>
  <c r="C970" i="123"/>
  <c r="B970" i="123"/>
  <c r="A970" i="123"/>
  <c r="C969" i="123"/>
  <c r="B969" i="123"/>
  <c r="A969" i="123"/>
  <c r="C968" i="123"/>
  <c r="B968" i="123"/>
  <c r="A968" i="123"/>
  <c r="C967" i="123"/>
  <c r="B967" i="123"/>
  <c r="A967" i="123"/>
  <c r="C966" i="123"/>
  <c r="B966" i="123"/>
  <c r="A966" i="123"/>
  <c r="C965" i="123"/>
  <c r="B965" i="123"/>
  <c r="A965" i="123"/>
  <c r="C964" i="123"/>
  <c r="B964" i="123"/>
  <c r="A964" i="123"/>
  <c r="C963" i="123"/>
  <c r="B963" i="123"/>
  <c r="A963" i="123"/>
  <c r="C962" i="123"/>
  <c r="B962" i="123"/>
  <c r="A962" i="123"/>
  <c r="C961" i="123"/>
  <c r="B961" i="123"/>
  <c r="A961" i="123"/>
  <c r="C960" i="123"/>
  <c r="B960" i="123"/>
  <c r="A960" i="123"/>
  <c r="C959" i="123"/>
  <c r="B959" i="123"/>
  <c r="A959" i="123"/>
  <c r="C958" i="123"/>
  <c r="B958" i="123"/>
  <c r="A958" i="123"/>
  <c r="C957" i="123"/>
  <c r="B957" i="123"/>
  <c r="A957" i="123"/>
  <c r="C956" i="123"/>
  <c r="B956" i="123"/>
  <c r="A956" i="123"/>
  <c r="C955" i="123"/>
  <c r="B955" i="123"/>
  <c r="A955" i="123"/>
  <c r="C954" i="123"/>
  <c r="B954" i="123"/>
  <c r="A954" i="123"/>
  <c r="C953" i="123"/>
  <c r="B953" i="123"/>
  <c r="A953" i="123"/>
  <c r="C952" i="123"/>
  <c r="B952" i="123"/>
  <c r="A952" i="123"/>
  <c r="C951" i="123"/>
  <c r="B951" i="123"/>
  <c r="A951" i="123"/>
  <c r="C950" i="123"/>
  <c r="B950" i="123"/>
  <c r="A950" i="123"/>
  <c r="C949" i="123"/>
  <c r="B949" i="123"/>
  <c r="A949" i="123"/>
  <c r="C948" i="123"/>
  <c r="B948" i="123"/>
  <c r="A948" i="123"/>
  <c r="C947" i="123"/>
  <c r="B947" i="123"/>
  <c r="A947" i="123"/>
  <c r="C946" i="123"/>
  <c r="B946" i="123"/>
  <c r="A946" i="123"/>
  <c r="C945" i="123"/>
  <c r="B945" i="123"/>
  <c r="A945" i="123"/>
  <c r="C944" i="123"/>
  <c r="B944" i="123"/>
  <c r="A944" i="123"/>
  <c r="C943" i="123"/>
  <c r="B943" i="123"/>
  <c r="A943" i="123"/>
  <c r="C942" i="123"/>
  <c r="B942" i="123"/>
  <c r="A942" i="123"/>
  <c r="C941" i="123"/>
  <c r="B941" i="123"/>
  <c r="A941" i="123"/>
  <c r="C940" i="123"/>
  <c r="B940" i="123"/>
  <c r="A940" i="123"/>
  <c r="C939" i="123"/>
  <c r="B939" i="123"/>
  <c r="A939" i="123"/>
  <c r="C938" i="123"/>
  <c r="B938" i="123"/>
  <c r="A938" i="123"/>
  <c r="C937" i="123"/>
  <c r="B937" i="123"/>
  <c r="A937" i="123"/>
  <c r="C936" i="123"/>
  <c r="B936" i="123"/>
  <c r="A936" i="123"/>
  <c r="C935" i="123"/>
  <c r="B935" i="123"/>
  <c r="A935" i="123"/>
  <c r="C934" i="123"/>
  <c r="B934" i="123"/>
  <c r="A934" i="123"/>
  <c r="C933" i="123"/>
  <c r="B933" i="123"/>
  <c r="A933" i="123"/>
  <c r="C932" i="123"/>
  <c r="B932" i="123"/>
  <c r="A932" i="123"/>
  <c r="C931" i="123"/>
  <c r="B931" i="123"/>
  <c r="A931" i="123"/>
  <c r="C930" i="123"/>
  <c r="B930" i="123"/>
  <c r="A930" i="123"/>
  <c r="C929" i="123"/>
  <c r="B929" i="123"/>
  <c r="A929" i="123"/>
  <c r="C928" i="123"/>
  <c r="B928" i="123"/>
  <c r="A928" i="123"/>
  <c r="K927" i="123"/>
  <c r="C927" i="123"/>
  <c r="B927" i="123"/>
  <c r="A927" i="123"/>
  <c r="K926" i="123"/>
  <c r="C926" i="123"/>
  <c r="B926" i="123"/>
  <c r="A926" i="123"/>
  <c r="K925" i="123"/>
  <c r="C925" i="123"/>
  <c r="B925" i="123"/>
  <c r="A925" i="123"/>
  <c r="K924" i="123"/>
  <c r="C924" i="123"/>
  <c r="B924" i="123"/>
  <c r="A924" i="123"/>
  <c r="K923" i="123"/>
  <c r="C923" i="123"/>
  <c r="B923" i="123"/>
  <c r="A923" i="123"/>
  <c r="K922" i="123"/>
  <c r="C922" i="123"/>
  <c r="B922" i="123"/>
  <c r="A922" i="123"/>
  <c r="K921" i="123"/>
  <c r="C921" i="123"/>
  <c r="B921" i="123"/>
  <c r="A921" i="123"/>
  <c r="K920" i="123"/>
  <c r="C920" i="123"/>
  <c r="B920" i="123"/>
  <c r="A920" i="123"/>
  <c r="K919" i="123"/>
  <c r="C919" i="123"/>
  <c r="B919" i="123"/>
  <c r="A919" i="123"/>
  <c r="K918" i="123"/>
  <c r="C918" i="123"/>
  <c r="B918" i="123"/>
  <c r="A918" i="123"/>
  <c r="K917" i="123"/>
  <c r="C917" i="123"/>
  <c r="B917" i="123"/>
  <c r="A917" i="123"/>
  <c r="K916" i="123"/>
  <c r="C916" i="123"/>
  <c r="B916" i="123"/>
  <c r="A916" i="123"/>
  <c r="K915" i="123"/>
  <c r="C915" i="123"/>
  <c r="B915" i="123"/>
  <c r="A915" i="123"/>
  <c r="K914" i="123"/>
  <c r="C914" i="123"/>
  <c r="B914" i="123"/>
  <c r="A914" i="123"/>
  <c r="K913" i="123"/>
  <c r="C913" i="123"/>
  <c r="B913" i="123"/>
  <c r="A913" i="123"/>
  <c r="K912" i="123"/>
  <c r="C912" i="123"/>
  <c r="B912" i="123"/>
  <c r="A912" i="123"/>
  <c r="K911" i="123"/>
  <c r="C911" i="123"/>
  <c r="B911" i="123"/>
  <c r="A911" i="123"/>
  <c r="K910" i="123"/>
  <c r="C910" i="123"/>
  <c r="B910" i="123"/>
  <c r="A910" i="123"/>
  <c r="K909" i="123"/>
  <c r="C909" i="123"/>
  <c r="B909" i="123"/>
  <c r="A909" i="123"/>
  <c r="K908" i="123"/>
  <c r="C908" i="123"/>
  <c r="B908" i="123"/>
  <c r="A908" i="123"/>
  <c r="K907" i="123"/>
  <c r="C907" i="123"/>
  <c r="B907" i="123"/>
  <c r="A907" i="123"/>
  <c r="K906" i="123"/>
  <c r="C906" i="123"/>
  <c r="B906" i="123"/>
  <c r="A906" i="123"/>
  <c r="K905" i="123"/>
  <c r="C905" i="123"/>
  <c r="B905" i="123"/>
  <c r="A905" i="123"/>
  <c r="K904" i="123"/>
  <c r="C904" i="123"/>
  <c r="B904" i="123"/>
  <c r="A904" i="123"/>
  <c r="K903" i="123"/>
  <c r="C903" i="123"/>
  <c r="B903" i="123"/>
  <c r="A903" i="123"/>
  <c r="K902" i="123"/>
  <c r="C902" i="123"/>
  <c r="B902" i="123"/>
  <c r="A902" i="123"/>
  <c r="K901" i="123"/>
  <c r="C901" i="123"/>
  <c r="B901" i="123"/>
  <c r="A901" i="123"/>
  <c r="K900" i="123"/>
  <c r="C900" i="123"/>
  <c r="B900" i="123"/>
  <c r="A900" i="123"/>
  <c r="K899" i="123"/>
  <c r="C899" i="123"/>
  <c r="B899" i="123"/>
  <c r="A899" i="123"/>
  <c r="K898" i="123"/>
  <c r="C898" i="123"/>
  <c r="B898" i="123"/>
  <c r="A898" i="123"/>
  <c r="K897" i="123"/>
  <c r="C897" i="123"/>
  <c r="B897" i="123"/>
  <c r="A897" i="123"/>
  <c r="K896" i="123"/>
  <c r="C896" i="123"/>
  <c r="B896" i="123"/>
  <c r="A896" i="123"/>
  <c r="K895" i="123"/>
  <c r="C895" i="123"/>
  <c r="B895" i="123"/>
  <c r="A895" i="123"/>
  <c r="K894" i="123"/>
  <c r="C894" i="123"/>
  <c r="B894" i="123"/>
  <c r="A894" i="123"/>
  <c r="K893" i="123"/>
  <c r="C893" i="123"/>
  <c r="B893" i="123"/>
  <c r="A893" i="123"/>
  <c r="K892" i="123"/>
  <c r="C892" i="123"/>
  <c r="B892" i="123"/>
  <c r="A892" i="123"/>
  <c r="K891" i="123"/>
  <c r="C891" i="123"/>
  <c r="B891" i="123"/>
  <c r="A891" i="123"/>
  <c r="K890" i="123"/>
  <c r="C890" i="123"/>
  <c r="B890" i="123"/>
  <c r="A890" i="123"/>
  <c r="K889" i="123"/>
  <c r="C889" i="123"/>
  <c r="B889" i="123"/>
  <c r="A889" i="123"/>
  <c r="K888" i="123"/>
  <c r="C888" i="123"/>
  <c r="B888" i="123"/>
  <c r="A888" i="123"/>
  <c r="K887" i="123"/>
  <c r="C887" i="123"/>
  <c r="B887" i="123"/>
  <c r="A887" i="123"/>
  <c r="K886" i="123"/>
  <c r="C886" i="123"/>
  <c r="B886" i="123"/>
  <c r="A886" i="123"/>
  <c r="K885" i="123"/>
  <c r="C885" i="123"/>
  <c r="B885" i="123"/>
  <c r="A885" i="123"/>
  <c r="K884" i="123"/>
  <c r="C884" i="123"/>
  <c r="B884" i="123"/>
  <c r="A884" i="123"/>
  <c r="K883" i="123"/>
  <c r="C883" i="123"/>
  <c r="B883" i="123"/>
  <c r="A883" i="123"/>
  <c r="K882" i="123"/>
  <c r="C882" i="123"/>
  <c r="B882" i="123"/>
  <c r="A882" i="123"/>
  <c r="K881" i="123"/>
  <c r="C881" i="123"/>
  <c r="B881" i="123"/>
  <c r="A881" i="123"/>
  <c r="K880" i="123"/>
  <c r="C880" i="123"/>
  <c r="B880" i="123"/>
  <c r="A880" i="123"/>
  <c r="K879" i="123"/>
  <c r="C879" i="123"/>
  <c r="B879" i="123"/>
  <c r="A879" i="123"/>
  <c r="K878" i="123"/>
  <c r="C878" i="123"/>
  <c r="B878" i="123"/>
  <c r="A878" i="123"/>
  <c r="K877" i="123"/>
  <c r="C877" i="123"/>
  <c r="B877" i="123"/>
  <c r="A877" i="123"/>
  <c r="K876" i="123"/>
  <c r="C876" i="123"/>
  <c r="B876" i="123"/>
  <c r="A876" i="123"/>
  <c r="K875" i="123"/>
  <c r="C875" i="123"/>
  <c r="B875" i="123"/>
  <c r="A875" i="123"/>
  <c r="K874" i="123"/>
  <c r="C874" i="123"/>
  <c r="B874" i="123"/>
  <c r="A874" i="123"/>
  <c r="K873" i="123"/>
  <c r="C873" i="123"/>
  <c r="B873" i="123"/>
  <c r="A873" i="123"/>
  <c r="K872" i="123"/>
  <c r="C872" i="123"/>
  <c r="B872" i="123"/>
  <c r="A872" i="123"/>
  <c r="K871" i="123"/>
  <c r="C871" i="123"/>
  <c r="B871" i="123"/>
  <c r="A871" i="123"/>
  <c r="K870" i="123"/>
  <c r="C870" i="123"/>
  <c r="B870" i="123"/>
  <c r="A870" i="123"/>
  <c r="K869" i="123"/>
  <c r="C869" i="123"/>
  <c r="B869" i="123"/>
  <c r="A869" i="123"/>
  <c r="K868" i="123"/>
  <c r="C868" i="123"/>
  <c r="B868" i="123"/>
  <c r="A868" i="123"/>
  <c r="K867" i="123"/>
  <c r="C867" i="123"/>
  <c r="B867" i="123"/>
  <c r="A867" i="123"/>
  <c r="K866" i="123"/>
  <c r="C866" i="123"/>
  <c r="B866" i="123"/>
  <c r="A866" i="123"/>
  <c r="K865" i="123"/>
  <c r="C865" i="123"/>
  <c r="B865" i="123"/>
  <c r="A865" i="123"/>
  <c r="K864" i="123"/>
  <c r="C864" i="123"/>
  <c r="B864" i="123"/>
  <c r="A864" i="123"/>
  <c r="K863" i="123"/>
  <c r="C863" i="123"/>
  <c r="B863" i="123"/>
  <c r="A863" i="123"/>
  <c r="K862" i="123"/>
  <c r="C862" i="123"/>
  <c r="B862" i="123"/>
  <c r="A862" i="123"/>
  <c r="K861" i="123"/>
  <c r="C861" i="123"/>
  <c r="B861" i="123"/>
  <c r="A861" i="123"/>
  <c r="K860" i="123"/>
  <c r="C860" i="123"/>
  <c r="B860" i="123"/>
  <c r="A860" i="123"/>
  <c r="K859" i="123"/>
  <c r="C859" i="123"/>
  <c r="B859" i="123"/>
  <c r="A859" i="123"/>
  <c r="K858" i="123"/>
  <c r="C858" i="123"/>
  <c r="B858" i="123"/>
  <c r="A858" i="123"/>
  <c r="K857" i="123"/>
  <c r="C857" i="123"/>
  <c r="B857" i="123"/>
  <c r="A857" i="123"/>
  <c r="K856" i="123"/>
  <c r="C856" i="123"/>
  <c r="B856" i="123"/>
  <c r="A856" i="123"/>
  <c r="K855" i="123"/>
  <c r="C855" i="123"/>
  <c r="B855" i="123"/>
  <c r="A855" i="123"/>
  <c r="K854" i="123"/>
  <c r="C854" i="123"/>
  <c r="B854" i="123"/>
  <c r="A854" i="123"/>
  <c r="K853" i="123"/>
  <c r="C853" i="123"/>
  <c r="B853" i="123"/>
  <c r="A853" i="123"/>
  <c r="K852" i="123"/>
  <c r="C852" i="123"/>
  <c r="B852" i="123"/>
  <c r="A852" i="123"/>
  <c r="K851" i="123"/>
  <c r="C851" i="123"/>
  <c r="B851" i="123"/>
  <c r="A851" i="123"/>
  <c r="K850" i="123"/>
  <c r="C850" i="123"/>
  <c r="B850" i="123"/>
  <c r="A850" i="123"/>
  <c r="K849" i="123"/>
  <c r="C849" i="123"/>
  <c r="B849" i="123"/>
  <c r="A849" i="123"/>
  <c r="K848" i="123"/>
  <c r="C848" i="123"/>
  <c r="B848" i="123"/>
  <c r="A848" i="123"/>
  <c r="K847" i="123"/>
  <c r="C847" i="123"/>
  <c r="B847" i="123"/>
  <c r="A847" i="123"/>
  <c r="K846" i="123"/>
  <c r="C846" i="123"/>
  <c r="B846" i="123"/>
  <c r="A846" i="123"/>
  <c r="K845" i="123"/>
  <c r="C845" i="123"/>
  <c r="B845" i="123"/>
  <c r="A845" i="123"/>
  <c r="K844" i="123"/>
  <c r="C844" i="123"/>
  <c r="B844" i="123"/>
  <c r="A844" i="123"/>
  <c r="K843" i="123"/>
  <c r="C843" i="123"/>
  <c r="B843" i="123"/>
  <c r="A843" i="123"/>
  <c r="K842" i="123"/>
  <c r="C842" i="123"/>
  <c r="B842" i="123"/>
  <c r="A842" i="123"/>
  <c r="K841" i="123"/>
  <c r="C841" i="123"/>
  <c r="B841" i="123"/>
  <c r="A841" i="123"/>
  <c r="K840" i="123"/>
  <c r="C840" i="123"/>
  <c r="B840" i="123"/>
  <c r="A840" i="123"/>
  <c r="K839" i="123"/>
  <c r="C839" i="123"/>
  <c r="B839" i="123"/>
  <c r="A839" i="123"/>
  <c r="K838" i="123"/>
  <c r="C838" i="123"/>
  <c r="B838" i="123"/>
  <c r="A838" i="123"/>
  <c r="K837" i="123"/>
  <c r="C837" i="123"/>
  <c r="B837" i="123"/>
  <c r="A837" i="123"/>
  <c r="K836" i="123"/>
  <c r="C836" i="123"/>
  <c r="B836" i="123"/>
  <c r="A836" i="123"/>
  <c r="K835" i="123"/>
  <c r="C835" i="123"/>
  <c r="B835" i="123"/>
  <c r="A835" i="123"/>
  <c r="K834" i="123"/>
  <c r="C834" i="123"/>
  <c r="B834" i="123"/>
  <c r="A834" i="123"/>
  <c r="K833" i="123"/>
  <c r="C833" i="123"/>
  <c r="B833" i="123"/>
  <c r="A833" i="123"/>
  <c r="K832" i="123"/>
  <c r="C832" i="123"/>
  <c r="B832" i="123"/>
  <c r="A832" i="123"/>
  <c r="K831" i="123"/>
  <c r="C831" i="123"/>
  <c r="B831" i="123"/>
  <c r="A831" i="123"/>
  <c r="K830" i="123"/>
  <c r="C830" i="123"/>
  <c r="B830" i="123"/>
  <c r="A830" i="123"/>
  <c r="K829" i="123"/>
  <c r="C829" i="123"/>
  <c r="B829" i="123"/>
  <c r="A829" i="123"/>
  <c r="K828" i="123"/>
  <c r="C828" i="123"/>
  <c r="B828" i="123"/>
  <c r="A828" i="123"/>
  <c r="K827" i="123"/>
  <c r="C827" i="123"/>
  <c r="B827" i="123"/>
  <c r="A827" i="123"/>
  <c r="K826" i="123"/>
  <c r="C826" i="123"/>
  <c r="B826" i="123"/>
  <c r="A826" i="123"/>
  <c r="K825" i="123"/>
  <c r="C825" i="123"/>
  <c r="B825" i="123"/>
  <c r="A825" i="123"/>
  <c r="K824" i="123"/>
  <c r="C824" i="123"/>
  <c r="B824" i="123"/>
  <c r="A824" i="123"/>
  <c r="K823" i="123"/>
  <c r="C823" i="123"/>
  <c r="B823" i="123"/>
  <c r="A823" i="123"/>
  <c r="K822" i="123"/>
  <c r="C822" i="123"/>
  <c r="B822" i="123"/>
  <c r="A822" i="123"/>
  <c r="K821" i="123"/>
  <c r="C821" i="123"/>
  <c r="B821" i="123"/>
  <c r="A821" i="123"/>
  <c r="K820" i="123"/>
  <c r="C820" i="123"/>
  <c r="B820" i="123"/>
  <c r="A820" i="123"/>
  <c r="K819" i="123"/>
  <c r="C819" i="123"/>
  <c r="B819" i="123"/>
  <c r="A819" i="123"/>
  <c r="K818" i="123"/>
  <c r="C818" i="123"/>
  <c r="B818" i="123"/>
  <c r="A818" i="123"/>
  <c r="K817" i="123"/>
  <c r="C817" i="123"/>
  <c r="B817" i="123"/>
  <c r="A817" i="123"/>
  <c r="K816" i="123"/>
  <c r="C816" i="123"/>
  <c r="B816" i="123"/>
  <c r="A816" i="123"/>
  <c r="K815" i="123"/>
  <c r="C815" i="123"/>
  <c r="B815" i="123"/>
  <c r="A815" i="123"/>
  <c r="K814" i="123"/>
  <c r="C814" i="123"/>
  <c r="B814" i="123"/>
  <c r="A814" i="123"/>
  <c r="K813" i="123"/>
  <c r="C813" i="123"/>
  <c r="B813" i="123"/>
  <c r="A813" i="123"/>
  <c r="K812" i="123"/>
  <c r="C812" i="123"/>
  <c r="B812" i="123"/>
  <c r="A812" i="123"/>
  <c r="K811" i="123"/>
  <c r="C811" i="123"/>
  <c r="B811" i="123"/>
  <c r="A811" i="123"/>
  <c r="K810" i="123"/>
  <c r="C810" i="123"/>
  <c r="B810" i="123"/>
  <c r="A810" i="123"/>
  <c r="K809" i="123"/>
  <c r="C809" i="123"/>
  <c r="B809" i="123"/>
  <c r="A809" i="123"/>
  <c r="K808" i="123"/>
  <c r="C808" i="123"/>
  <c r="B808" i="123"/>
  <c r="A808" i="123"/>
  <c r="K807" i="123"/>
  <c r="C807" i="123"/>
  <c r="B807" i="123"/>
  <c r="A807" i="123"/>
  <c r="K806" i="123"/>
  <c r="C806" i="123"/>
  <c r="B806" i="123"/>
  <c r="A806" i="123"/>
  <c r="K805" i="123"/>
  <c r="C805" i="123"/>
  <c r="B805" i="123"/>
  <c r="A805" i="123"/>
  <c r="K804" i="123"/>
  <c r="C804" i="123"/>
  <c r="B804" i="123"/>
  <c r="A804" i="123"/>
  <c r="K803" i="123"/>
  <c r="C803" i="123"/>
  <c r="B803" i="123"/>
  <c r="A803" i="123"/>
  <c r="K802" i="123"/>
  <c r="C802" i="123"/>
  <c r="B802" i="123"/>
  <c r="A802" i="123"/>
  <c r="K801" i="123"/>
  <c r="C801" i="123"/>
  <c r="B801" i="123"/>
  <c r="A801" i="123"/>
  <c r="K800" i="123"/>
  <c r="C800" i="123"/>
  <c r="B800" i="123"/>
  <c r="A800" i="123"/>
  <c r="K799" i="123"/>
  <c r="C799" i="123"/>
  <c r="B799" i="123"/>
  <c r="A799" i="123"/>
  <c r="K798" i="123"/>
  <c r="C798" i="123"/>
  <c r="B798" i="123"/>
  <c r="A798" i="123"/>
  <c r="K797" i="123"/>
  <c r="C797" i="123"/>
  <c r="B797" i="123"/>
  <c r="A797" i="123"/>
  <c r="K796" i="123"/>
  <c r="C796" i="123"/>
  <c r="B796" i="123"/>
  <c r="A796" i="123"/>
  <c r="K795" i="123"/>
  <c r="C795" i="123"/>
  <c r="B795" i="123"/>
  <c r="A795" i="123"/>
  <c r="K794" i="123"/>
  <c r="C794" i="123"/>
  <c r="B794" i="123"/>
  <c r="A794" i="123"/>
  <c r="K793" i="123"/>
  <c r="C793" i="123"/>
  <c r="B793" i="123"/>
  <c r="A793" i="123"/>
  <c r="K792" i="123"/>
  <c r="C792" i="123"/>
  <c r="B792" i="123"/>
  <c r="A792" i="123"/>
  <c r="K791" i="123"/>
  <c r="C791" i="123"/>
  <c r="B791" i="123"/>
  <c r="A791" i="123"/>
  <c r="K790" i="123"/>
  <c r="C790" i="123"/>
  <c r="B790" i="123"/>
  <c r="A790" i="123"/>
  <c r="K789" i="123"/>
  <c r="C789" i="123"/>
  <c r="B789" i="123"/>
  <c r="A789" i="123"/>
  <c r="K788" i="123"/>
  <c r="C788" i="123"/>
  <c r="B788" i="123"/>
  <c r="A788" i="123"/>
  <c r="K787" i="123"/>
  <c r="C787" i="123"/>
  <c r="B787" i="123"/>
  <c r="A787" i="123"/>
  <c r="K786" i="123"/>
  <c r="C786" i="123"/>
  <c r="B786" i="123"/>
  <c r="A786" i="123"/>
  <c r="K785" i="123"/>
  <c r="C785" i="123"/>
  <c r="B785" i="123"/>
  <c r="A785" i="123"/>
  <c r="K784" i="123"/>
  <c r="C784" i="123"/>
  <c r="B784" i="123"/>
  <c r="A784" i="123"/>
  <c r="K783" i="123"/>
  <c r="C783" i="123"/>
  <c r="B783" i="123"/>
  <c r="A783" i="123"/>
  <c r="K782" i="123"/>
  <c r="C782" i="123"/>
  <c r="B782" i="123"/>
  <c r="A782" i="123"/>
  <c r="K781" i="123"/>
  <c r="C781" i="123"/>
  <c r="B781" i="123"/>
  <c r="A781" i="123"/>
  <c r="K780" i="123"/>
  <c r="C780" i="123"/>
  <c r="B780" i="123"/>
  <c r="A780" i="123"/>
  <c r="K779" i="123"/>
  <c r="C779" i="123"/>
  <c r="B779" i="123"/>
  <c r="A779" i="123"/>
  <c r="K778" i="123"/>
  <c r="C778" i="123"/>
  <c r="B778" i="123"/>
  <c r="A778" i="123"/>
  <c r="K777" i="123"/>
  <c r="C777" i="123"/>
  <c r="B777" i="123"/>
  <c r="A777" i="123"/>
  <c r="K776" i="123"/>
  <c r="C776" i="123"/>
  <c r="B776" i="123"/>
  <c r="A776" i="123"/>
  <c r="K775" i="123"/>
  <c r="C775" i="123"/>
  <c r="B775" i="123"/>
  <c r="A775" i="123"/>
  <c r="K774" i="123"/>
  <c r="C774" i="123"/>
  <c r="B774" i="123"/>
  <c r="A774" i="123"/>
  <c r="K773" i="123"/>
  <c r="C773" i="123"/>
  <c r="B773" i="123"/>
  <c r="A773" i="123"/>
  <c r="K772" i="123"/>
  <c r="C772" i="123"/>
  <c r="B772" i="123"/>
  <c r="A772" i="123"/>
  <c r="K771" i="123"/>
  <c r="C771" i="123"/>
  <c r="B771" i="123"/>
  <c r="A771" i="123"/>
  <c r="K770" i="123"/>
  <c r="C770" i="123"/>
  <c r="B770" i="123"/>
  <c r="A770" i="123"/>
  <c r="K769" i="123"/>
  <c r="C769" i="123"/>
  <c r="B769" i="123"/>
  <c r="A769" i="123"/>
  <c r="K768" i="123"/>
  <c r="C768" i="123"/>
  <c r="B768" i="123"/>
  <c r="A768" i="123"/>
  <c r="K767" i="123"/>
  <c r="C767" i="123"/>
  <c r="B767" i="123"/>
  <c r="A767" i="123"/>
  <c r="K766" i="123"/>
  <c r="C766" i="123"/>
  <c r="B766" i="123"/>
  <c r="A766" i="123"/>
  <c r="K765" i="123"/>
  <c r="C765" i="123"/>
  <c r="B765" i="123"/>
  <c r="A765" i="123"/>
  <c r="K764" i="123"/>
  <c r="C764" i="123"/>
  <c r="B764" i="123"/>
  <c r="A764" i="123"/>
  <c r="K763" i="123"/>
  <c r="C763" i="123"/>
  <c r="B763" i="123"/>
  <c r="A763" i="123"/>
  <c r="K762" i="123"/>
  <c r="C762" i="123"/>
  <c r="B762" i="123"/>
  <c r="A762" i="123"/>
  <c r="K761" i="123"/>
  <c r="C761" i="123"/>
  <c r="B761" i="123"/>
  <c r="A761" i="123"/>
  <c r="K760" i="123"/>
  <c r="C760" i="123"/>
  <c r="B760" i="123"/>
  <c r="A760" i="123"/>
  <c r="K759" i="123"/>
  <c r="C759" i="123"/>
  <c r="B759" i="123"/>
  <c r="A759" i="123"/>
  <c r="K758" i="123"/>
  <c r="C758" i="123"/>
  <c r="B758" i="123"/>
  <c r="A758" i="123"/>
  <c r="K757" i="123"/>
  <c r="C757" i="123"/>
  <c r="B757" i="123"/>
  <c r="A757" i="123"/>
  <c r="K756" i="123"/>
  <c r="C756" i="123"/>
  <c r="B756" i="123"/>
  <c r="A756" i="123"/>
  <c r="K755" i="123"/>
  <c r="C755" i="123"/>
  <c r="B755" i="123"/>
  <c r="A755" i="123"/>
  <c r="K754" i="123"/>
  <c r="C754" i="123"/>
  <c r="B754" i="123"/>
  <c r="A754" i="123"/>
  <c r="K753" i="123"/>
  <c r="C753" i="123"/>
  <c r="B753" i="123"/>
  <c r="A753" i="123"/>
  <c r="K752" i="123"/>
  <c r="C752" i="123"/>
  <c r="B752" i="123"/>
  <c r="A752" i="123"/>
  <c r="K751" i="123"/>
  <c r="C751" i="123"/>
  <c r="B751" i="123"/>
  <c r="A751" i="123"/>
  <c r="K750" i="123"/>
  <c r="C750" i="123"/>
  <c r="B750" i="123"/>
  <c r="A750" i="123"/>
  <c r="K749" i="123"/>
  <c r="C749" i="123"/>
  <c r="B749" i="123"/>
  <c r="A749" i="123"/>
  <c r="K748" i="123"/>
  <c r="C748" i="123"/>
  <c r="B748" i="123"/>
  <c r="A748" i="123"/>
  <c r="K747" i="123"/>
  <c r="C747" i="123"/>
  <c r="B747" i="123"/>
  <c r="A747" i="123"/>
  <c r="K746" i="123"/>
  <c r="C746" i="123"/>
  <c r="B746" i="123"/>
  <c r="A746" i="123"/>
  <c r="K745" i="123"/>
  <c r="C745" i="123"/>
  <c r="B745" i="123"/>
  <c r="A745" i="123"/>
  <c r="K744" i="123"/>
  <c r="C744" i="123"/>
  <c r="B744" i="123"/>
  <c r="A744" i="123"/>
  <c r="K743" i="123"/>
  <c r="C743" i="123"/>
  <c r="B743" i="123"/>
  <c r="A743" i="123"/>
  <c r="K742" i="123"/>
  <c r="C742" i="123"/>
  <c r="B742" i="123"/>
  <c r="A742" i="123"/>
  <c r="K741" i="123"/>
  <c r="C741" i="123"/>
  <c r="B741" i="123"/>
  <c r="A741" i="123"/>
  <c r="K740" i="123"/>
  <c r="C740" i="123"/>
  <c r="B740" i="123"/>
  <c r="A740" i="123"/>
  <c r="K739" i="123"/>
  <c r="C739" i="123"/>
  <c r="B739" i="123"/>
  <c r="A739" i="123"/>
  <c r="K738" i="123"/>
  <c r="C738" i="123"/>
  <c r="B738" i="123"/>
  <c r="A738" i="123"/>
  <c r="K737" i="123"/>
  <c r="C737" i="123"/>
  <c r="B737" i="123"/>
  <c r="A737" i="123"/>
  <c r="K736" i="123"/>
  <c r="C736" i="123"/>
  <c r="B736" i="123"/>
  <c r="A736" i="123"/>
  <c r="K735" i="123"/>
  <c r="C735" i="123"/>
  <c r="B735" i="123"/>
  <c r="A735" i="123"/>
  <c r="K734" i="123"/>
  <c r="C734" i="123"/>
  <c r="B734" i="123"/>
  <c r="A734" i="123"/>
  <c r="K733" i="123"/>
  <c r="C733" i="123"/>
  <c r="B733" i="123"/>
  <c r="A733" i="123"/>
  <c r="K732" i="123"/>
  <c r="C732" i="123"/>
  <c r="B732" i="123"/>
  <c r="A732" i="123"/>
  <c r="K731" i="123"/>
  <c r="C731" i="123"/>
  <c r="B731" i="123"/>
  <c r="A731" i="123"/>
  <c r="K730" i="123"/>
  <c r="C730" i="123"/>
  <c r="B730" i="123"/>
  <c r="A730" i="123"/>
  <c r="K729" i="123"/>
  <c r="C729" i="123"/>
  <c r="B729" i="123"/>
  <c r="A729" i="123"/>
  <c r="K728" i="123"/>
  <c r="C728" i="123"/>
  <c r="B728" i="123"/>
  <c r="A728" i="123"/>
  <c r="K727" i="123"/>
  <c r="C727" i="123"/>
  <c r="B727" i="123"/>
  <c r="A727" i="123"/>
  <c r="K726" i="123"/>
  <c r="C726" i="123"/>
  <c r="B726" i="123"/>
  <c r="A726" i="123"/>
  <c r="K725" i="123"/>
  <c r="C725" i="123"/>
  <c r="B725" i="123"/>
  <c r="A725" i="123"/>
  <c r="K724" i="123"/>
  <c r="C724" i="123"/>
  <c r="B724" i="123"/>
  <c r="A724" i="123"/>
  <c r="K723" i="123"/>
  <c r="C723" i="123"/>
  <c r="B723" i="123"/>
  <c r="A723" i="123"/>
  <c r="K722" i="123"/>
  <c r="C722" i="123"/>
  <c r="B722" i="123"/>
  <c r="A722" i="123"/>
  <c r="K721" i="123"/>
  <c r="C721" i="123"/>
  <c r="B721" i="123"/>
  <c r="A721" i="123"/>
  <c r="K720" i="123"/>
  <c r="C720" i="123"/>
  <c r="B720" i="123"/>
  <c r="A720" i="123"/>
  <c r="K719" i="123"/>
  <c r="C719" i="123"/>
  <c r="B719" i="123"/>
  <c r="A719" i="123"/>
  <c r="K718" i="123"/>
  <c r="C718" i="123"/>
  <c r="B718" i="123"/>
  <c r="A718" i="123"/>
  <c r="K717" i="123"/>
  <c r="C717" i="123"/>
  <c r="B717" i="123"/>
  <c r="A717" i="123"/>
  <c r="K716" i="123"/>
  <c r="C716" i="123"/>
  <c r="B716" i="123"/>
  <c r="A716" i="123"/>
  <c r="K715" i="123"/>
  <c r="C715" i="123"/>
  <c r="B715" i="123"/>
  <c r="A715" i="123"/>
  <c r="K714" i="123"/>
  <c r="C714" i="123"/>
  <c r="B714" i="123"/>
  <c r="A714" i="123"/>
  <c r="K713" i="123"/>
  <c r="C713" i="123"/>
  <c r="B713" i="123"/>
  <c r="A713" i="123"/>
  <c r="K712" i="123"/>
  <c r="C712" i="123"/>
  <c r="B712" i="123"/>
  <c r="A712" i="123"/>
  <c r="K711" i="123"/>
  <c r="C711" i="123"/>
  <c r="B711" i="123"/>
  <c r="A711" i="123"/>
  <c r="K710" i="123"/>
  <c r="C710" i="123"/>
  <c r="B710" i="123"/>
  <c r="A710" i="123"/>
  <c r="K709" i="123"/>
  <c r="C709" i="123"/>
  <c r="B709" i="123"/>
  <c r="A709" i="123"/>
  <c r="K708" i="123"/>
  <c r="C708" i="123"/>
  <c r="B708" i="123"/>
  <c r="A708" i="123"/>
  <c r="K707" i="123"/>
  <c r="C707" i="123"/>
  <c r="B707" i="123"/>
  <c r="A707" i="123"/>
  <c r="K706" i="123"/>
  <c r="C706" i="123"/>
  <c r="B706" i="123"/>
  <c r="A706" i="123"/>
  <c r="K705" i="123"/>
  <c r="C705" i="123"/>
  <c r="B705" i="123"/>
  <c r="A705" i="123"/>
  <c r="K704" i="123"/>
  <c r="C704" i="123"/>
  <c r="B704" i="123"/>
  <c r="A704" i="123"/>
  <c r="K703" i="123"/>
  <c r="C703" i="123"/>
  <c r="B703" i="123"/>
  <c r="A703" i="123"/>
  <c r="K702" i="123"/>
  <c r="C702" i="123"/>
  <c r="B702" i="123"/>
  <c r="A702" i="123"/>
  <c r="K701" i="123"/>
  <c r="C701" i="123"/>
  <c r="B701" i="123"/>
  <c r="A701" i="123"/>
  <c r="K700" i="123"/>
  <c r="C700" i="123"/>
  <c r="B700" i="123"/>
  <c r="A700" i="123"/>
  <c r="K699" i="123"/>
  <c r="C699" i="123"/>
  <c r="B699" i="123"/>
  <c r="A699" i="123"/>
  <c r="K698" i="123"/>
  <c r="C698" i="123"/>
  <c r="B698" i="123"/>
  <c r="A698" i="123"/>
  <c r="K697" i="123"/>
  <c r="C697" i="123"/>
  <c r="B697" i="123"/>
  <c r="A697" i="123"/>
  <c r="K696" i="123"/>
  <c r="C696" i="123"/>
  <c r="B696" i="123"/>
  <c r="A696" i="123"/>
  <c r="K695" i="123"/>
  <c r="C695" i="123"/>
  <c r="B695" i="123"/>
  <c r="A695" i="123"/>
  <c r="K694" i="123"/>
  <c r="C694" i="123"/>
  <c r="B694" i="123"/>
  <c r="A694" i="123"/>
  <c r="K693" i="123"/>
  <c r="C693" i="123"/>
  <c r="B693" i="123"/>
  <c r="A693" i="123"/>
  <c r="K692" i="123"/>
  <c r="C692" i="123"/>
  <c r="B692" i="123"/>
  <c r="A692" i="123"/>
  <c r="K691" i="123"/>
  <c r="C691" i="123"/>
  <c r="B691" i="123"/>
  <c r="A691" i="123"/>
  <c r="K690" i="123"/>
  <c r="C690" i="123"/>
  <c r="B690" i="123"/>
  <c r="A690" i="123"/>
  <c r="K689" i="123"/>
  <c r="C689" i="123"/>
  <c r="B689" i="123"/>
  <c r="A689" i="123"/>
  <c r="K688" i="123"/>
  <c r="C688" i="123"/>
  <c r="B688" i="123"/>
  <c r="A688" i="123"/>
  <c r="K687" i="123"/>
  <c r="C687" i="123"/>
  <c r="B687" i="123"/>
  <c r="A687" i="123"/>
  <c r="K686" i="123"/>
  <c r="C686" i="123"/>
  <c r="B686" i="123"/>
  <c r="A686" i="123"/>
  <c r="K685" i="123"/>
  <c r="C685" i="123"/>
  <c r="B685" i="123"/>
  <c r="A685" i="123"/>
  <c r="K684" i="123"/>
  <c r="C684" i="123"/>
  <c r="B684" i="123"/>
  <c r="A684" i="123"/>
  <c r="K683" i="123"/>
  <c r="C683" i="123"/>
  <c r="B683" i="123"/>
  <c r="A683" i="123"/>
  <c r="K682" i="123"/>
  <c r="C682" i="123"/>
  <c r="B682" i="123"/>
  <c r="A682" i="123"/>
  <c r="K681" i="123"/>
  <c r="C681" i="123"/>
  <c r="B681" i="123"/>
  <c r="A681" i="123"/>
  <c r="K680" i="123"/>
  <c r="C680" i="123"/>
  <c r="B680" i="123"/>
  <c r="A680" i="123"/>
  <c r="K679" i="123"/>
  <c r="C679" i="123"/>
  <c r="B679" i="123"/>
  <c r="A679" i="123"/>
  <c r="K678" i="123"/>
  <c r="C678" i="123"/>
  <c r="B678" i="123"/>
  <c r="A678" i="123"/>
  <c r="K677" i="123"/>
  <c r="C677" i="123"/>
  <c r="B677" i="123"/>
  <c r="A677" i="123"/>
  <c r="K676" i="123"/>
  <c r="C676" i="123"/>
  <c r="B676" i="123"/>
  <c r="A676" i="123"/>
  <c r="K675" i="123"/>
  <c r="C675" i="123"/>
  <c r="B675" i="123"/>
  <c r="A675" i="123"/>
  <c r="K674" i="123"/>
  <c r="C674" i="123"/>
  <c r="B674" i="123"/>
  <c r="A674" i="123"/>
  <c r="K673" i="123"/>
  <c r="C673" i="123"/>
  <c r="B673" i="123"/>
  <c r="A673" i="123"/>
  <c r="K672" i="123"/>
  <c r="C672" i="123"/>
  <c r="B672" i="123"/>
  <c r="A672" i="123"/>
  <c r="K671" i="123"/>
  <c r="C671" i="123"/>
  <c r="B671" i="123"/>
  <c r="A671" i="123"/>
  <c r="K670" i="123"/>
  <c r="C670" i="123"/>
  <c r="B670" i="123"/>
  <c r="A670" i="123"/>
  <c r="K669" i="123"/>
  <c r="C669" i="123"/>
  <c r="B669" i="123"/>
  <c r="A669" i="123"/>
  <c r="K668" i="123"/>
  <c r="C668" i="123"/>
  <c r="B668" i="123"/>
  <c r="A668" i="123"/>
  <c r="K667" i="123"/>
  <c r="C667" i="123"/>
  <c r="B667" i="123"/>
  <c r="A667" i="123"/>
  <c r="K666" i="123"/>
  <c r="C666" i="123"/>
  <c r="B666" i="123"/>
  <c r="A666" i="123"/>
  <c r="K665" i="123"/>
  <c r="C665" i="123"/>
  <c r="B665" i="123"/>
  <c r="A665" i="123"/>
  <c r="K664" i="123"/>
  <c r="C664" i="123"/>
  <c r="B664" i="123"/>
  <c r="A664" i="123"/>
  <c r="K663" i="123"/>
  <c r="C663" i="123"/>
  <c r="B663" i="123"/>
  <c r="A663" i="123"/>
  <c r="K662" i="123"/>
  <c r="C662" i="123"/>
  <c r="B662" i="123"/>
  <c r="A662" i="123"/>
  <c r="K661" i="123"/>
  <c r="C661" i="123"/>
  <c r="B661" i="123"/>
  <c r="A661" i="123"/>
  <c r="K660" i="123"/>
  <c r="C660" i="123"/>
  <c r="B660" i="123"/>
  <c r="A660" i="123"/>
  <c r="K659" i="123"/>
  <c r="C659" i="123"/>
  <c r="B659" i="123"/>
  <c r="A659" i="123"/>
  <c r="K658" i="123"/>
  <c r="C658" i="123"/>
  <c r="B658" i="123"/>
  <c r="A658" i="123"/>
  <c r="K657" i="123"/>
  <c r="C657" i="123"/>
  <c r="B657" i="123"/>
  <c r="A657" i="123"/>
  <c r="K656" i="123"/>
  <c r="C656" i="123"/>
  <c r="B656" i="123"/>
  <c r="A656" i="123"/>
  <c r="K655" i="123"/>
  <c r="C655" i="123"/>
  <c r="B655" i="123"/>
  <c r="A655" i="123"/>
  <c r="K654" i="123"/>
  <c r="C654" i="123"/>
  <c r="B654" i="123"/>
  <c r="A654" i="123"/>
  <c r="K653" i="123"/>
  <c r="C653" i="123"/>
  <c r="B653" i="123"/>
  <c r="A653" i="123"/>
  <c r="K652" i="123"/>
  <c r="C652" i="123"/>
  <c r="B652" i="123"/>
  <c r="A652" i="123"/>
  <c r="K651" i="123"/>
  <c r="C651" i="123"/>
  <c r="B651" i="123"/>
  <c r="A651" i="123"/>
  <c r="K650" i="123"/>
  <c r="C650" i="123"/>
  <c r="B650" i="123"/>
  <c r="A650" i="123"/>
  <c r="K649" i="123"/>
  <c r="C649" i="123"/>
  <c r="B649" i="123"/>
  <c r="A649" i="123"/>
  <c r="K648" i="123"/>
  <c r="C648" i="123"/>
  <c r="B648" i="123"/>
  <c r="A648" i="123"/>
  <c r="K647" i="123"/>
  <c r="C647" i="123"/>
  <c r="B647" i="123"/>
  <c r="A647" i="123"/>
  <c r="K646" i="123"/>
  <c r="C646" i="123"/>
  <c r="B646" i="123"/>
  <c r="A646" i="123"/>
  <c r="K645" i="123"/>
  <c r="C645" i="123"/>
  <c r="B645" i="123"/>
  <c r="A645" i="123"/>
  <c r="K644" i="123"/>
  <c r="C644" i="123"/>
  <c r="B644" i="123"/>
  <c r="A644" i="123"/>
  <c r="K643" i="123"/>
  <c r="C643" i="123"/>
  <c r="B643" i="123"/>
  <c r="A643" i="123"/>
  <c r="K642" i="123"/>
  <c r="C642" i="123"/>
  <c r="B642" i="123"/>
  <c r="A642" i="123"/>
  <c r="K641" i="123"/>
  <c r="C641" i="123"/>
  <c r="B641" i="123"/>
  <c r="A641" i="123"/>
  <c r="K640" i="123"/>
  <c r="C640" i="123"/>
  <c r="B640" i="123"/>
  <c r="A640" i="123"/>
  <c r="K639" i="123"/>
  <c r="C639" i="123"/>
  <c r="B639" i="123"/>
  <c r="A639" i="123"/>
  <c r="C638" i="123"/>
  <c r="B638" i="123"/>
  <c r="A638" i="123"/>
  <c r="C637" i="123"/>
  <c r="B637" i="123"/>
  <c r="A637" i="123"/>
  <c r="C636" i="123"/>
  <c r="B636" i="123"/>
  <c r="A636" i="123"/>
  <c r="C635" i="123"/>
  <c r="B635" i="123"/>
  <c r="A635" i="123"/>
  <c r="C634" i="123"/>
  <c r="B634" i="123"/>
  <c r="A634" i="123"/>
  <c r="C633" i="123"/>
  <c r="B633" i="123"/>
  <c r="A633" i="123"/>
  <c r="C632" i="123"/>
  <c r="B632" i="123"/>
  <c r="A632" i="123"/>
  <c r="C631" i="123"/>
  <c r="B631" i="123"/>
  <c r="A631" i="123"/>
  <c r="C630" i="123"/>
  <c r="B630" i="123"/>
  <c r="A630" i="123"/>
  <c r="C629" i="123"/>
  <c r="B629" i="123"/>
  <c r="A629" i="123"/>
  <c r="C628" i="123"/>
  <c r="B628" i="123"/>
  <c r="A628" i="123"/>
  <c r="C627" i="123"/>
  <c r="B627" i="123"/>
  <c r="A627" i="123"/>
  <c r="C626" i="123"/>
  <c r="B626" i="123"/>
  <c r="A626" i="123"/>
  <c r="C625" i="123"/>
  <c r="B625" i="123"/>
  <c r="A625" i="123"/>
  <c r="C624" i="123"/>
  <c r="B624" i="123"/>
  <c r="A624" i="123"/>
  <c r="C623" i="123"/>
  <c r="B623" i="123"/>
  <c r="A623" i="123"/>
  <c r="C622" i="123"/>
  <c r="B622" i="123"/>
  <c r="A622" i="123"/>
  <c r="C621" i="123"/>
  <c r="B621" i="123"/>
  <c r="A621" i="123"/>
  <c r="C620" i="123"/>
  <c r="B620" i="123"/>
  <c r="A620" i="123"/>
  <c r="C619" i="123"/>
  <c r="B619" i="123"/>
  <c r="A619" i="123"/>
  <c r="C618" i="123"/>
  <c r="B618" i="123"/>
  <c r="A618" i="123"/>
  <c r="C617" i="123"/>
  <c r="B617" i="123"/>
  <c r="A617" i="123"/>
  <c r="C616" i="123"/>
  <c r="B616" i="123"/>
  <c r="A616" i="123"/>
  <c r="C615" i="123"/>
  <c r="B615" i="123"/>
  <c r="A615" i="123"/>
  <c r="C614" i="123"/>
  <c r="B614" i="123"/>
  <c r="A614" i="123"/>
  <c r="C613" i="123"/>
  <c r="B613" i="123"/>
  <c r="A613" i="123"/>
  <c r="C612" i="123"/>
  <c r="B612" i="123"/>
  <c r="A612" i="123"/>
  <c r="C611" i="123"/>
  <c r="B611" i="123"/>
  <c r="A611" i="123"/>
  <c r="C610" i="123"/>
  <c r="B610" i="123"/>
  <c r="A610" i="123"/>
  <c r="C609" i="123"/>
  <c r="B609" i="123"/>
  <c r="A609" i="123"/>
  <c r="C608" i="123"/>
  <c r="B608" i="123"/>
  <c r="A608" i="123"/>
  <c r="C607" i="123"/>
  <c r="B607" i="123"/>
  <c r="A607" i="123"/>
  <c r="C606" i="123"/>
  <c r="B606" i="123"/>
  <c r="A606" i="123"/>
  <c r="C605" i="123"/>
  <c r="B605" i="123"/>
  <c r="A605" i="123"/>
  <c r="C604" i="123"/>
  <c r="B604" i="123"/>
  <c r="A604" i="123"/>
  <c r="C603" i="123"/>
  <c r="B603" i="123"/>
  <c r="A603" i="123"/>
  <c r="C602" i="123"/>
  <c r="B602" i="123"/>
  <c r="A602" i="123"/>
  <c r="C601" i="123"/>
  <c r="B601" i="123"/>
  <c r="A601" i="123"/>
  <c r="C600" i="123"/>
  <c r="B600" i="123"/>
  <c r="A600" i="123"/>
  <c r="C599" i="123"/>
  <c r="B599" i="123"/>
  <c r="A599" i="123"/>
  <c r="C598" i="123"/>
  <c r="B598" i="123"/>
  <c r="A598" i="123"/>
  <c r="C597" i="123"/>
  <c r="B597" i="123"/>
  <c r="A597" i="123"/>
  <c r="C596" i="123"/>
  <c r="B596" i="123"/>
  <c r="A596" i="123"/>
  <c r="C595" i="123"/>
  <c r="B595" i="123"/>
  <c r="A595" i="123"/>
  <c r="C594" i="123"/>
  <c r="B594" i="123"/>
  <c r="A594" i="123"/>
  <c r="C593" i="123"/>
  <c r="B593" i="123"/>
  <c r="A593" i="123"/>
  <c r="C592" i="123"/>
  <c r="B592" i="123"/>
  <c r="A592" i="123"/>
  <c r="C591" i="123"/>
  <c r="B591" i="123"/>
  <c r="A591" i="123"/>
  <c r="C590" i="123"/>
  <c r="B590" i="123"/>
  <c r="A590" i="123"/>
  <c r="C589" i="123"/>
  <c r="B589" i="123"/>
  <c r="A589" i="123"/>
  <c r="C588" i="123"/>
  <c r="B588" i="123"/>
  <c r="A588" i="123"/>
  <c r="C587" i="123"/>
  <c r="B587" i="123"/>
  <c r="A587" i="123"/>
  <c r="C586" i="123"/>
  <c r="B586" i="123"/>
  <c r="A586" i="123"/>
  <c r="C585" i="123"/>
  <c r="B585" i="123"/>
  <c r="A585" i="123"/>
  <c r="C584" i="123"/>
  <c r="B584" i="123"/>
  <c r="A584" i="123"/>
  <c r="C583" i="123"/>
  <c r="B583" i="123"/>
  <c r="A583" i="123"/>
  <c r="C582" i="123"/>
  <c r="B582" i="123"/>
  <c r="A582" i="123"/>
  <c r="C581" i="123"/>
  <c r="B581" i="123"/>
  <c r="A581" i="123"/>
  <c r="C580" i="123"/>
  <c r="B580" i="123"/>
  <c r="A580" i="123"/>
  <c r="C579" i="123"/>
  <c r="B579" i="123"/>
  <c r="A579" i="123"/>
  <c r="C578" i="123"/>
  <c r="B578" i="123"/>
  <c r="A578" i="123"/>
  <c r="C577" i="123"/>
  <c r="B577" i="123"/>
  <c r="A577" i="123"/>
  <c r="C576" i="123"/>
  <c r="B576" i="123"/>
  <c r="A576" i="123"/>
  <c r="C575" i="123"/>
  <c r="B575" i="123"/>
  <c r="A575" i="123"/>
  <c r="C574" i="123"/>
  <c r="B574" i="123"/>
  <c r="A574" i="123"/>
  <c r="C573" i="123"/>
  <c r="B573" i="123"/>
  <c r="A573" i="123"/>
  <c r="C572" i="123"/>
  <c r="B572" i="123"/>
  <c r="A572" i="123"/>
  <c r="C571" i="123"/>
  <c r="B571" i="123"/>
  <c r="A571" i="123"/>
  <c r="C570" i="123"/>
  <c r="B570" i="123"/>
  <c r="A570" i="123"/>
  <c r="C569" i="123"/>
  <c r="B569" i="123"/>
  <c r="A569" i="123"/>
  <c r="C568" i="123"/>
  <c r="B568" i="123"/>
  <c r="A568" i="123"/>
  <c r="C567" i="123"/>
  <c r="B567" i="123"/>
  <c r="A567" i="123"/>
  <c r="C566" i="123"/>
  <c r="B566" i="123"/>
  <c r="A566" i="123"/>
  <c r="C565" i="123"/>
  <c r="B565" i="123"/>
  <c r="A565" i="123"/>
  <c r="C564" i="123"/>
  <c r="B564" i="123"/>
  <c r="A564" i="123"/>
  <c r="C563" i="123"/>
  <c r="B563" i="123"/>
  <c r="A563" i="123"/>
  <c r="C562" i="123"/>
  <c r="B562" i="123"/>
  <c r="A562" i="123"/>
  <c r="C561" i="123"/>
  <c r="B561" i="123"/>
  <c r="A561" i="123"/>
  <c r="C560" i="123"/>
  <c r="B560" i="123"/>
  <c r="A560" i="123"/>
  <c r="C559" i="123"/>
  <c r="B559" i="123"/>
  <c r="A559" i="123"/>
  <c r="C558" i="123"/>
  <c r="B558" i="123"/>
  <c r="A558" i="123"/>
  <c r="C557" i="123"/>
  <c r="B557" i="123"/>
  <c r="A557" i="123"/>
  <c r="C556" i="123"/>
  <c r="B556" i="123"/>
  <c r="A556" i="123"/>
  <c r="C555" i="123"/>
  <c r="B555" i="123"/>
  <c r="A555" i="123"/>
  <c r="C554" i="123"/>
  <c r="B554" i="123"/>
  <c r="A554" i="123"/>
  <c r="C553" i="123"/>
  <c r="B553" i="123"/>
  <c r="A553" i="123"/>
  <c r="C552" i="123"/>
  <c r="B552" i="123"/>
  <c r="A552" i="123"/>
  <c r="C551" i="123"/>
  <c r="B551" i="123"/>
  <c r="A551" i="123"/>
  <c r="C550" i="123"/>
  <c r="B550" i="123"/>
  <c r="A550" i="123"/>
  <c r="C549" i="123"/>
  <c r="B549" i="123"/>
  <c r="A549" i="123"/>
  <c r="C548" i="123"/>
  <c r="B548" i="123"/>
  <c r="A548" i="123"/>
  <c r="C547" i="123"/>
  <c r="B547" i="123"/>
  <c r="A547" i="123"/>
  <c r="C546" i="123"/>
  <c r="B546" i="123"/>
  <c r="A546" i="123"/>
  <c r="C545" i="123"/>
  <c r="B545" i="123"/>
  <c r="A545" i="123"/>
  <c r="C544" i="123"/>
  <c r="B544" i="123"/>
  <c r="A544" i="123"/>
  <c r="C543" i="123"/>
  <c r="B543" i="123"/>
  <c r="A543" i="123"/>
  <c r="C542" i="123"/>
  <c r="B542" i="123"/>
  <c r="A542" i="123"/>
  <c r="C541" i="123"/>
  <c r="B541" i="123"/>
  <c r="A541" i="123"/>
  <c r="C540" i="123"/>
  <c r="B540" i="123"/>
  <c r="A540" i="123"/>
  <c r="C539" i="123"/>
  <c r="B539" i="123"/>
  <c r="A539" i="123"/>
  <c r="C538" i="123"/>
  <c r="B538" i="123"/>
  <c r="A538" i="123"/>
  <c r="C537" i="123"/>
  <c r="B537" i="123"/>
  <c r="A537" i="123"/>
  <c r="C536" i="123"/>
  <c r="B536" i="123"/>
  <c r="A536" i="123"/>
  <c r="C535" i="123"/>
  <c r="B535" i="123"/>
  <c r="A535" i="123"/>
  <c r="C534" i="123"/>
  <c r="B534" i="123"/>
  <c r="A534" i="123"/>
  <c r="C533" i="123"/>
  <c r="B533" i="123"/>
  <c r="A533" i="123"/>
  <c r="C532" i="123"/>
  <c r="B532" i="123"/>
  <c r="A532" i="123"/>
  <c r="C531" i="123"/>
  <c r="B531" i="123"/>
  <c r="A531" i="123"/>
  <c r="C530" i="123"/>
  <c r="B530" i="123"/>
  <c r="A530" i="123"/>
  <c r="C529" i="123"/>
  <c r="B529" i="123"/>
  <c r="A529" i="123"/>
  <c r="C528" i="123"/>
  <c r="B528" i="123"/>
  <c r="A528" i="123"/>
  <c r="C527" i="123"/>
  <c r="B527" i="123"/>
  <c r="A527" i="123"/>
  <c r="C526" i="123"/>
  <c r="B526" i="123"/>
  <c r="A526" i="123"/>
  <c r="C525" i="123"/>
  <c r="B525" i="123"/>
  <c r="A525" i="123"/>
  <c r="C524" i="123"/>
  <c r="B524" i="123"/>
  <c r="A524" i="123"/>
  <c r="C523" i="123"/>
  <c r="B523" i="123"/>
  <c r="A523" i="123"/>
  <c r="C522" i="123"/>
  <c r="B522" i="123"/>
  <c r="A522" i="123"/>
  <c r="C521" i="123"/>
  <c r="B521" i="123"/>
  <c r="A521" i="123"/>
  <c r="C520" i="123"/>
  <c r="B520" i="123"/>
  <c r="A520" i="123"/>
  <c r="C519" i="123"/>
  <c r="B519" i="123"/>
  <c r="A519" i="123"/>
  <c r="C518" i="123"/>
  <c r="B518" i="123"/>
  <c r="A518" i="123"/>
  <c r="C517" i="123"/>
  <c r="B517" i="123"/>
  <c r="A517" i="123"/>
  <c r="C516" i="123"/>
  <c r="B516" i="123"/>
  <c r="A516" i="123"/>
  <c r="C515" i="123"/>
  <c r="B515" i="123"/>
  <c r="A515" i="123"/>
  <c r="C514" i="123"/>
  <c r="B514" i="123"/>
  <c r="A514" i="123"/>
  <c r="C513" i="123"/>
  <c r="B513" i="123"/>
  <c r="A513" i="123"/>
  <c r="C512" i="123"/>
  <c r="B512" i="123"/>
  <c r="A512" i="123"/>
  <c r="C511" i="123"/>
  <c r="B511" i="123"/>
  <c r="A511" i="123"/>
  <c r="C510" i="123"/>
  <c r="B510" i="123"/>
  <c r="A510" i="123"/>
  <c r="C509" i="123"/>
  <c r="B509" i="123"/>
  <c r="A509" i="123"/>
  <c r="C508" i="123"/>
  <c r="B508" i="123"/>
  <c r="A508" i="123"/>
  <c r="C507" i="123"/>
  <c r="B507" i="123"/>
  <c r="A507" i="123"/>
  <c r="C506" i="123"/>
  <c r="B506" i="123"/>
  <c r="A506" i="123"/>
  <c r="C505" i="123"/>
  <c r="B505" i="123"/>
  <c r="A505" i="123"/>
  <c r="C504" i="123"/>
  <c r="B504" i="123"/>
  <c r="A504" i="123"/>
  <c r="C503" i="123"/>
  <c r="B503" i="123"/>
  <c r="A503" i="123"/>
  <c r="C502" i="123"/>
  <c r="B502" i="123"/>
  <c r="A502" i="123"/>
  <c r="C501" i="123"/>
  <c r="B501" i="123"/>
  <c r="A501" i="123"/>
  <c r="C500" i="123"/>
  <c r="B500" i="123"/>
  <c r="A500" i="123"/>
  <c r="C499" i="123"/>
  <c r="B499" i="123"/>
  <c r="A499" i="123"/>
  <c r="C498" i="123"/>
  <c r="B498" i="123"/>
  <c r="A498" i="123"/>
  <c r="C497" i="123"/>
  <c r="B497" i="123"/>
  <c r="A497" i="123"/>
  <c r="C496" i="123"/>
  <c r="B496" i="123"/>
  <c r="A496" i="123"/>
  <c r="C495" i="123"/>
  <c r="B495" i="123"/>
  <c r="A495" i="123"/>
  <c r="C494" i="123"/>
  <c r="B494" i="123"/>
  <c r="A494" i="123"/>
  <c r="C493" i="123"/>
  <c r="B493" i="123"/>
  <c r="A493" i="123"/>
  <c r="C492" i="123"/>
  <c r="B492" i="123"/>
  <c r="A492" i="123"/>
  <c r="C491" i="123"/>
  <c r="B491" i="123"/>
  <c r="A491" i="123"/>
  <c r="C490" i="123"/>
  <c r="B490" i="123"/>
  <c r="A490" i="123"/>
  <c r="C489" i="123"/>
  <c r="B489" i="123"/>
  <c r="A489" i="123"/>
  <c r="C488" i="123"/>
  <c r="B488" i="123"/>
  <c r="A488" i="123"/>
  <c r="C487" i="123"/>
  <c r="B487" i="123"/>
  <c r="A487" i="123"/>
  <c r="C486" i="123"/>
  <c r="B486" i="123"/>
  <c r="A486" i="123"/>
  <c r="C485" i="123"/>
  <c r="B485" i="123"/>
  <c r="A485" i="123"/>
  <c r="C484" i="123"/>
  <c r="B484" i="123"/>
  <c r="A484" i="123"/>
  <c r="C483" i="123"/>
  <c r="B483" i="123"/>
  <c r="A483" i="123"/>
  <c r="C482" i="123"/>
  <c r="B482" i="123"/>
  <c r="A482" i="123"/>
  <c r="C481" i="123"/>
  <c r="B481" i="123"/>
  <c r="A481" i="123"/>
  <c r="C480" i="123"/>
  <c r="B480" i="123"/>
  <c r="A480" i="123"/>
  <c r="C479" i="123"/>
  <c r="B479" i="123"/>
  <c r="A479" i="123"/>
  <c r="C478" i="123"/>
  <c r="B478" i="123"/>
  <c r="A478" i="123"/>
  <c r="C477" i="123"/>
  <c r="B477" i="123"/>
  <c r="A477" i="123"/>
  <c r="C476" i="123"/>
  <c r="B476" i="123"/>
  <c r="A476" i="123"/>
  <c r="C475" i="123"/>
  <c r="B475" i="123"/>
  <c r="A475" i="123"/>
  <c r="C474" i="123"/>
  <c r="B474" i="123"/>
  <c r="A474" i="123"/>
  <c r="C473" i="123"/>
  <c r="B473" i="123"/>
  <c r="A473" i="123"/>
  <c r="C472" i="123"/>
  <c r="B472" i="123"/>
  <c r="A472" i="123"/>
  <c r="C471" i="123"/>
  <c r="B471" i="123"/>
  <c r="A471" i="123"/>
  <c r="C470" i="123"/>
  <c r="B470" i="123"/>
  <c r="A470" i="123"/>
  <c r="C469" i="123"/>
  <c r="B469" i="123"/>
  <c r="A469" i="123"/>
  <c r="C468" i="123"/>
  <c r="B468" i="123"/>
  <c r="A468" i="123"/>
  <c r="C467" i="123"/>
  <c r="B467" i="123"/>
  <c r="A467" i="123"/>
  <c r="C466" i="123"/>
  <c r="B466" i="123"/>
  <c r="A466" i="123"/>
  <c r="C465" i="123"/>
  <c r="B465" i="123"/>
  <c r="A465" i="123"/>
  <c r="C464" i="123"/>
  <c r="B464" i="123"/>
  <c r="A464" i="123"/>
  <c r="C463" i="123"/>
  <c r="B463" i="123"/>
  <c r="A463" i="123"/>
  <c r="C462" i="123"/>
  <c r="B462" i="123"/>
  <c r="A462" i="123"/>
  <c r="C461" i="123"/>
  <c r="B461" i="123"/>
  <c r="A461" i="123"/>
  <c r="C460" i="123"/>
  <c r="B460" i="123"/>
  <c r="A460" i="123"/>
  <c r="C459" i="123"/>
  <c r="B459" i="123"/>
  <c r="A459" i="123"/>
  <c r="C458" i="123"/>
  <c r="B458" i="123"/>
  <c r="A458" i="123"/>
  <c r="C457" i="123"/>
  <c r="B457" i="123"/>
  <c r="A457" i="123"/>
  <c r="C456" i="123"/>
  <c r="B456" i="123"/>
  <c r="A456" i="123"/>
  <c r="C455" i="123"/>
  <c r="B455" i="123"/>
  <c r="A455" i="123"/>
  <c r="C454" i="123"/>
  <c r="B454" i="123"/>
  <c r="A454" i="123"/>
  <c r="C453" i="123"/>
  <c r="B453" i="123"/>
  <c r="A453" i="123"/>
  <c r="C452" i="123"/>
  <c r="B452" i="123"/>
  <c r="A452" i="123"/>
  <c r="C451" i="123"/>
  <c r="B451" i="123"/>
  <c r="A451" i="123"/>
  <c r="C450" i="123"/>
  <c r="B450" i="123"/>
  <c r="A450" i="123"/>
  <c r="C449" i="123"/>
  <c r="B449" i="123"/>
  <c r="A449" i="123"/>
  <c r="C448" i="123"/>
  <c r="B448" i="123"/>
  <c r="A448" i="123"/>
  <c r="C447" i="123"/>
  <c r="B447" i="123"/>
  <c r="A447" i="123"/>
  <c r="C446" i="123"/>
  <c r="B446" i="123"/>
  <c r="A446" i="123"/>
  <c r="C445" i="123"/>
  <c r="B445" i="123"/>
  <c r="A445" i="123"/>
  <c r="C444" i="123"/>
  <c r="B444" i="123"/>
  <c r="A444" i="123"/>
  <c r="C443" i="123"/>
  <c r="B443" i="123"/>
  <c r="A443" i="123"/>
  <c r="C442" i="123"/>
  <c r="B442" i="123"/>
  <c r="A442" i="123"/>
  <c r="C441" i="123"/>
  <c r="B441" i="123"/>
  <c r="A441" i="123"/>
  <c r="C440" i="123"/>
  <c r="B440" i="123"/>
  <c r="A440" i="123"/>
  <c r="C439" i="123"/>
  <c r="B439" i="123"/>
  <c r="A439" i="123"/>
  <c r="C438" i="123"/>
  <c r="B438" i="123"/>
  <c r="A438" i="123"/>
  <c r="C437" i="123"/>
  <c r="B437" i="123"/>
  <c r="A437" i="123"/>
  <c r="C436" i="123"/>
  <c r="B436" i="123"/>
  <c r="A436" i="123"/>
  <c r="C435" i="123"/>
  <c r="B435" i="123"/>
  <c r="A435" i="123"/>
  <c r="C434" i="123"/>
  <c r="B434" i="123"/>
  <c r="A434" i="123"/>
  <c r="C433" i="123"/>
  <c r="B433" i="123"/>
  <c r="A433" i="123"/>
  <c r="C432" i="123"/>
  <c r="B432" i="123"/>
  <c r="A432" i="123"/>
  <c r="C431" i="123"/>
  <c r="B431" i="123"/>
  <c r="A431" i="123"/>
  <c r="C430" i="123"/>
  <c r="B430" i="123"/>
  <c r="A430" i="123"/>
  <c r="C429" i="123"/>
  <c r="B429" i="123"/>
  <c r="A429" i="123"/>
  <c r="C428" i="123"/>
  <c r="B428" i="123"/>
  <c r="A428" i="123"/>
  <c r="C427" i="123"/>
  <c r="B427" i="123"/>
  <c r="A427" i="123"/>
  <c r="C426" i="123"/>
  <c r="B426" i="123"/>
  <c r="A426" i="123"/>
  <c r="C425" i="123"/>
  <c r="B425" i="123"/>
  <c r="A425" i="123"/>
  <c r="C424" i="123"/>
  <c r="B424" i="123"/>
  <c r="A424" i="123"/>
  <c r="C423" i="123"/>
  <c r="B423" i="123"/>
  <c r="A423" i="123"/>
  <c r="C422" i="123"/>
  <c r="B422" i="123"/>
  <c r="A422" i="123"/>
  <c r="C421" i="123"/>
  <c r="B421" i="123"/>
  <c r="A421" i="123"/>
  <c r="C420" i="123"/>
  <c r="B420" i="123"/>
  <c r="A420" i="123"/>
  <c r="C419" i="123"/>
  <c r="B419" i="123"/>
  <c r="A419" i="123"/>
  <c r="C418" i="123"/>
  <c r="B418" i="123"/>
  <c r="A418" i="123"/>
  <c r="C417" i="123"/>
  <c r="B417" i="123"/>
  <c r="A417" i="123"/>
  <c r="C416" i="123"/>
  <c r="B416" i="123"/>
  <c r="A416" i="123"/>
  <c r="C415" i="123"/>
  <c r="B415" i="123"/>
  <c r="A415" i="123"/>
  <c r="C414" i="123"/>
  <c r="B414" i="123"/>
  <c r="A414" i="123"/>
  <c r="C413" i="123"/>
  <c r="B413" i="123"/>
  <c r="A413" i="123"/>
  <c r="C412" i="123"/>
  <c r="B412" i="123"/>
  <c r="A412" i="123"/>
  <c r="C411" i="123"/>
  <c r="B411" i="123"/>
  <c r="A411" i="123"/>
  <c r="C410" i="123"/>
  <c r="B410" i="123"/>
  <c r="A410" i="123"/>
  <c r="C409" i="123"/>
  <c r="B409" i="123"/>
  <c r="A409" i="123"/>
  <c r="C408" i="123"/>
  <c r="B408" i="123"/>
  <c r="A408" i="123"/>
  <c r="C407" i="123"/>
  <c r="B407" i="123"/>
  <c r="A407" i="123"/>
  <c r="C406" i="123"/>
  <c r="B406" i="123"/>
  <c r="A406" i="123"/>
  <c r="C405" i="123"/>
  <c r="B405" i="123"/>
  <c r="A405" i="123"/>
  <c r="C404" i="123"/>
  <c r="B404" i="123"/>
  <c r="A404" i="123"/>
  <c r="C403" i="123"/>
  <c r="B403" i="123"/>
  <c r="A403" i="123"/>
  <c r="C402" i="123"/>
  <c r="B402" i="123"/>
  <c r="A402" i="123"/>
  <c r="C401" i="123"/>
  <c r="B401" i="123"/>
  <c r="A401" i="123"/>
  <c r="C400" i="123"/>
  <c r="B400" i="123"/>
  <c r="A400" i="123"/>
  <c r="C399" i="123"/>
  <c r="B399" i="123"/>
  <c r="A399" i="123"/>
  <c r="C398" i="123"/>
  <c r="B398" i="123"/>
  <c r="A398" i="123"/>
  <c r="C397" i="123"/>
  <c r="B397" i="123"/>
  <c r="A397" i="123"/>
  <c r="C396" i="123"/>
  <c r="B396" i="123"/>
  <c r="A396" i="123"/>
  <c r="C395" i="123"/>
  <c r="B395" i="123"/>
  <c r="A395" i="123"/>
  <c r="C394" i="123"/>
  <c r="B394" i="123"/>
  <c r="A394" i="123"/>
  <c r="C393" i="123"/>
  <c r="B393" i="123"/>
  <c r="A393" i="123"/>
  <c r="C392" i="123"/>
  <c r="B392" i="123"/>
  <c r="A392" i="123"/>
  <c r="C391" i="123"/>
  <c r="B391" i="123"/>
  <c r="A391" i="123"/>
  <c r="C390" i="123"/>
  <c r="B390" i="123"/>
  <c r="A390" i="123"/>
  <c r="C389" i="123"/>
  <c r="B389" i="123"/>
  <c r="A389" i="123"/>
  <c r="C388" i="123"/>
  <c r="B388" i="123"/>
  <c r="A388" i="123"/>
  <c r="C387" i="123"/>
  <c r="B387" i="123"/>
  <c r="A387" i="123"/>
  <c r="C386" i="123"/>
  <c r="B386" i="123"/>
  <c r="A386" i="123"/>
  <c r="C385" i="123"/>
  <c r="B385" i="123"/>
  <c r="A385" i="123"/>
  <c r="C384" i="123"/>
  <c r="B384" i="123"/>
  <c r="A384" i="123"/>
  <c r="C383" i="123"/>
  <c r="B383" i="123"/>
  <c r="A383" i="123"/>
  <c r="C382" i="123"/>
  <c r="B382" i="123"/>
  <c r="A382" i="123"/>
  <c r="C381" i="123"/>
  <c r="B381" i="123"/>
  <c r="A381" i="123"/>
  <c r="C380" i="123"/>
  <c r="B380" i="123"/>
  <c r="A380" i="123"/>
  <c r="C379" i="123"/>
  <c r="B379" i="123"/>
  <c r="A379" i="123"/>
  <c r="C378" i="123"/>
  <c r="B378" i="123"/>
  <c r="A378" i="123"/>
  <c r="C377" i="123"/>
  <c r="B377" i="123"/>
  <c r="A377" i="123"/>
  <c r="C376" i="123"/>
  <c r="B376" i="123"/>
  <c r="A376" i="123"/>
  <c r="C375" i="123"/>
  <c r="B375" i="123"/>
  <c r="A375" i="123"/>
  <c r="C374" i="123"/>
  <c r="B374" i="123"/>
  <c r="A374" i="123"/>
  <c r="C373" i="123"/>
  <c r="B373" i="123"/>
  <c r="A373" i="123"/>
  <c r="C372" i="123"/>
  <c r="B372" i="123"/>
  <c r="A372" i="123"/>
  <c r="C371" i="123"/>
  <c r="B371" i="123"/>
  <c r="A371" i="123"/>
  <c r="C370" i="123"/>
  <c r="B370" i="123"/>
  <c r="A370" i="123"/>
  <c r="C369" i="123"/>
  <c r="B369" i="123"/>
  <c r="A369" i="123"/>
  <c r="C368" i="123"/>
  <c r="B368" i="123"/>
  <c r="A368" i="123"/>
  <c r="C367" i="123"/>
  <c r="B367" i="123"/>
  <c r="A367" i="123"/>
  <c r="C366" i="123"/>
  <c r="B366" i="123"/>
  <c r="A366" i="123"/>
  <c r="C365" i="123"/>
  <c r="B365" i="123"/>
  <c r="A365" i="123"/>
  <c r="C364" i="123"/>
  <c r="B364" i="123"/>
  <c r="A364" i="123"/>
  <c r="C363" i="123"/>
  <c r="B363" i="123"/>
  <c r="A363" i="123"/>
  <c r="C362" i="123"/>
  <c r="B362" i="123"/>
  <c r="A362" i="123"/>
  <c r="C361" i="123"/>
  <c r="B361" i="123"/>
  <c r="A361" i="123"/>
  <c r="C360" i="123"/>
  <c r="B360" i="123"/>
  <c r="A360" i="123"/>
  <c r="C359" i="123"/>
  <c r="B359" i="123"/>
  <c r="A359" i="123"/>
  <c r="C358" i="123"/>
  <c r="B358" i="123"/>
  <c r="A358" i="123"/>
  <c r="C357" i="123"/>
  <c r="B357" i="123"/>
  <c r="A357" i="123"/>
  <c r="C356" i="123"/>
  <c r="B356" i="123"/>
  <c r="A356" i="123"/>
  <c r="C355" i="123"/>
  <c r="B355" i="123"/>
  <c r="A355" i="123"/>
  <c r="C354" i="123"/>
  <c r="B354" i="123"/>
  <c r="A354" i="123"/>
  <c r="C353" i="123"/>
  <c r="B353" i="123"/>
  <c r="A353" i="123"/>
  <c r="C352" i="123"/>
  <c r="B352" i="123"/>
  <c r="A352" i="123"/>
  <c r="C351" i="123"/>
  <c r="B351" i="123"/>
  <c r="A351" i="123"/>
  <c r="C350" i="123"/>
  <c r="B350" i="123"/>
  <c r="A350" i="123"/>
  <c r="C349" i="123"/>
  <c r="B349" i="123"/>
  <c r="A349" i="123"/>
  <c r="C348" i="123"/>
  <c r="B348" i="123"/>
  <c r="A348" i="123"/>
  <c r="C347" i="123"/>
  <c r="B347" i="123"/>
  <c r="A347" i="123"/>
  <c r="C346" i="123"/>
  <c r="B346" i="123"/>
  <c r="A346" i="123"/>
  <c r="C345" i="123"/>
  <c r="B345" i="123"/>
  <c r="A345" i="123"/>
  <c r="C344" i="123"/>
  <c r="B344" i="123"/>
  <c r="A344" i="123"/>
  <c r="C343" i="123"/>
  <c r="B343" i="123"/>
  <c r="A343" i="123"/>
  <c r="C342" i="123"/>
  <c r="B342" i="123"/>
  <c r="A342" i="123"/>
  <c r="C341" i="123"/>
  <c r="B341" i="123"/>
  <c r="A341" i="123"/>
  <c r="C340" i="123"/>
  <c r="B340" i="123"/>
  <c r="A340" i="123"/>
  <c r="C339" i="123"/>
  <c r="B339" i="123"/>
  <c r="A339" i="123"/>
  <c r="C338" i="123"/>
  <c r="B338" i="123"/>
  <c r="A338" i="123"/>
  <c r="C337" i="123"/>
  <c r="B337" i="123"/>
  <c r="A337" i="123"/>
  <c r="C336" i="123"/>
  <c r="B336" i="123"/>
  <c r="A336" i="123"/>
  <c r="C335" i="123"/>
  <c r="B335" i="123"/>
  <c r="A335" i="123"/>
  <c r="C334" i="123"/>
  <c r="B334" i="123"/>
  <c r="A334" i="123"/>
  <c r="C333" i="123"/>
  <c r="B333" i="123"/>
  <c r="A333" i="123"/>
  <c r="C332" i="123"/>
  <c r="B332" i="123"/>
  <c r="A332" i="123"/>
  <c r="C331" i="123"/>
  <c r="B331" i="123"/>
  <c r="A331" i="123"/>
  <c r="C330" i="123"/>
  <c r="B330" i="123"/>
  <c r="A330" i="123"/>
  <c r="C329" i="123"/>
  <c r="B329" i="123"/>
  <c r="A329" i="123"/>
  <c r="C328" i="123"/>
  <c r="B328" i="123"/>
  <c r="A328" i="123"/>
  <c r="C327" i="123"/>
  <c r="B327" i="123"/>
  <c r="A327" i="123"/>
  <c r="C326" i="123"/>
  <c r="B326" i="123"/>
  <c r="A326" i="123"/>
  <c r="C325" i="123"/>
  <c r="B325" i="123"/>
  <c r="A325" i="123"/>
  <c r="C324" i="123"/>
  <c r="B324" i="123"/>
  <c r="A324" i="123"/>
  <c r="C323" i="123"/>
  <c r="B323" i="123"/>
  <c r="A323" i="123"/>
  <c r="C322" i="123"/>
  <c r="B322" i="123"/>
  <c r="A322" i="123"/>
  <c r="C321" i="123"/>
  <c r="B321" i="123"/>
  <c r="A321" i="123"/>
  <c r="C320" i="123"/>
  <c r="B320" i="123"/>
  <c r="A320" i="123"/>
  <c r="C319" i="123"/>
  <c r="B319" i="123"/>
  <c r="A319" i="123"/>
  <c r="C318" i="123"/>
  <c r="B318" i="123"/>
  <c r="A318" i="123"/>
  <c r="C317" i="123"/>
  <c r="B317" i="123"/>
  <c r="A317" i="123"/>
  <c r="C316" i="123"/>
  <c r="B316" i="123"/>
  <c r="A316" i="123"/>
  <c r="C315" i="123"/>
  <c r="B315" i="123"/>
  <c r="A315" i="123"/>
  <c r="C314" i="123"/>
  <c r="B314" i="123"/>
  <c r="A314" i="123"/>
  <c r="C313" i="123"/>
  <c r="B313" i="123"/>
  <c r="A313" i="123"/>
  <c r="C312" i="123"/>
  <c r="B312" i="123"/>
  <c r="A312" i="123"/>
  <c r="C311" i="123"/>
  <c r="B311" i="123"/>
  <c r="A311" i="123"/>
  <c r="C310" i="123"/>
  <c r="B310" i="123"/>
  <c r="A310" i="123"/>
  <c r="C309" i="123"/>
  <c r="B309" i="123"/>
  <c r="A309" i="123"/>
  <c r="C308" i="123"/>
  <c r="B308" i="123"/>
  <c r="A308" i="123"/>
  <c r="C307" i="123"/>
  <c r="B307" i="123"/>
  <c r="A307" i="123"/>
  <c r="C306" i="123"/>
  <c r="B306" i="123"/>
  <c r="A306" i="123"/>
  <c r="C305" i="123"/>
  <c r="B305" i="123"/>
  <c r="A305" i="123"/>
  <c r="C304" i="123"/>
  <c r="B304" i="123"/>
  <c r="A304" i="123"/>
  <c r="C303" i="123"/>
  <c r="B303" i="123"/>
  <c r="A303" i="123"/>
  <c r="C302" i="123"/>
  <c r="B302" i="123"/>
  <c r="A302" i="123"/>
  <c r="C301" i="123"/>
  <c r="B301" i="123"/>
  <c r="A301" i="123"/>
  <c r="C300" i="123"/>
  <c r="B300" i="123"/>
  <c r="A300" i="123"/>
  <c r="C299" i="123"/>
  <c r="B299" i="123"/>
  <c r="A299" i="123"/>
  <c r="K298" i="123"/>
  <c r="C298" i="123"/>
  <c r="B298" i="123"/>
  <c r="A298" i="123"/>
  <c r="K297" i="123"/>
  <c r="C297" i="123"/>
  <c r="B297" i="123"/>
  <c r="A297" i="123"/>
  <c r="K296" i="123"/>
  <c r="C296" i="123"/>
  <c r="B296" i="123"/>
  <c r="A296" i="123"/>
  <c r="K295" i="123"/>
  <c r="C295" i="123"/>
  <c r="B295" i="123"/>
  <c r="A295" i="123"/>
  <c r="K294" i="123"/>
  <c r="C294" i="123"/>
  <c r="B294" i="123"/>
  <c r="A294" i="123"/>
  <c r="K293" i="123"/>
  <c r="C293" i="123"/>
  <c r="B293" i="123"/>
  <c r="A293" i="123"/>
  <c r="K292" i="123"/>
  <c r="C292" i="123"/>
  <c r="B292" i="123"/>
  <c r="A292" i="123"/>
  <c r="K291" i="123"/>
  <c r="C291" i="123"/>
  <c r="B291" i="123"/>
  <c r="A291" i="123"/>
  <c r="K290" i="123"/>
  <c r="C290" i="123"/>
  <c r="B290" i="123"/>
  <c r="A290" i="123"/>
  <c r="K289" i="123"/>
  <c r="C289" i="123"/>
  <c r="B289" i="123"/>
  <c r="A289" i="123"/>
  <c r="K288" i="123"/>
  <c r="C288" i="123"/>
  <c r="B288" i="123"/>
  <c r="A288" i="123"/>
  <c r="K287" i="123"/>
  <c r="C287" i="123"/>
  <c r="B287" i="123"/>
  <c r="A287" i="123"/>
  <c r="K286" i="123"/>
  <c r="C286" i="123"/>
  <c r="B286" i="123"/>
  <c r="A286" i="123"/>
  <c r="K285" i="123"/>
  <c r="C285" i="123"/>
  <c r="B285" i="123"/>
  <c r="A285" i="123"/>
  <c r="K284" i="123"/>
  <c r="C284" i="123"/>
  <c r="B284" i="123"/>
  <c r="A284" i="123"/>
  <c r="K283" i="123"/>
  <c r="C283" i="123"/>
  <c r="B283" i="123"/>
  <c r="A283" i="123"/>
  <c r="K282" i="123"/>
  <c r="C282" i="123"/>
  <c r="B282" i="123"/>
  <c r="A282" i="123"/>
  <c r="K281" i="123"/>
  <c r="C281" i="123"/>
  <c r="B281" i="123"/>
  <c r="A281" i="123"/>
  <c r="K280" i="123"/>
  <c r="C280" i="123"/>
  <c r="B280" i="123"/>
  <c r="A280" i="123"/>
  <c r="K279" i="123"/>
  <c r="C279" i="123"/>
  <c r="B279" i="123"/>
  <c r="A279" i="123"/>
  <c r="K278" i="123"/>
  <c r="C278" i="123"/>
  <c r="B278" i="123"/>
  <c r="A278" i="123"/>
  <c r="K277" i="123"/>
  <c r="C277" i="123"/>
  <c r="B277" i="123"/>
  <c r="A277" i="123"/>
  <c r="K276" i="123"/>
  <c r="C276" i="123"/>
  <c r="B276" i="123"/>
  <c r="A276" i="123"/>
  <c r="K275" i="123"/>
  <c r="C275" i="123"/>
  <c r="B275" i="123"/>
  <c r="A275" i="123"/>
  <c r="K274" i="123"/>
  <c r="C274" i="123"/>
  <c r="B274" i="123"/>
  <c r="A274" i="123"/>
  <c r="K273" i="123"/>
  <c r="C273" i="123"/>
  <c r="B273" i="123"/>
  <c r="A273" i="123"/>
  <c r="K272" i="123"/>
  <c r="C272" i="123"/>
  <c r="B272" i="123"/>
  <c r="A272" i="123"/>
  <c r="K271" i="123"/>
  <c r="C271" i="123"/>
  <c r="B271" i="123"/>
  <c r="A271" i="123"/>
  <c r="K270" i="123"/>
  <c r="C270" i="123"/>
  <c r="B270" i="123"/>
  <c r="A270" i="123"/>
  <c r="K269" i="123"/>
  <c r="C269" i="123"/>
  <c r="B269" i="123"/>
  <c r="A269" i="123"/>
  <c r="K268" i="123"/>
  <c r="C268" i="123"/>
  <c r="B268" i="123"/>
  <c r="A268" i="123"/>
  <c r="K267" i="123"/>
  <c r="C267" i="123"/>
  <c r="B267" i="123"/>
  <c r="A267" i="123"/>
  <c r="K266" i="123"/>
  <c r="C266" i="123"/>
  <c r="B266" i="123"/>
  <c r="A266" i="123"/>
  <c r="K265" i="123"/>
  <c r="C265" i="123"/>
  <c r="B265" i="123"/>
  <c r="A265" i="123"/>
  <c r="K264" i="123"/>
  <c r="C264" i="123"/>
  <c r="B264" i="123"/>
  <c r="A264" i="123"/>
  <c r="K263" i="123"/>
  <c r="C263" i="123"/>
  <c r="B263" i="123"/>
  <c r="A263" i="123"/>
  <c r="K262" i="123"/>
  <c r="C262" i="123"/>
  <c r="B262" i="123"/>
  <c r="A262" i="123"/>
  <c r="K261" i="123"/>
  <c r="C261" i="123"/>
  <c r="B261" i="123"/>
  <c r="A261" i="123"/>
  <c r="K260" i="123"/>
  <c r="C260" i="123"/>
  <c r="B260" i="123"/>
  <c r="A260" i="123"/>
  <c r="K259" i="123"/>
  <c r="C259" i="123"/>
  <c r="B259" i="123"/>
  <c r="A259" i="123"/>
  <c r="K258" i="123"/>
  <c r="C258" i="123"/>
  <c r="B258" i="123"/>
  <c r="A258" i="123"/>
  <c r="K257" i="123"/>
  <c r="C257" i="123"/>
  <c r="B257" i="123"/>
  <c r="A257" i="123"/>
  <c r="K256" i="123"/>
  <c r="C256" i="123"/>
  <c r="B256" i="123"/>
  <c r="A256" i="123"/>
  <c r="K255" i="123"/>
  <c r="C255" i="123"/>
  <c r="B255" i="123"/>
  <c r="A255" i="123"/>
  <c r="K254" i="123"/>
  <c r="C254" i="123"/>
  <c r="B254" i="123"/>
  <c r="A254" i="123"/>
  <c r="K253" i="123"/>
  <c r="C253" i="123"/>
  <c r="B253" i="123"/>
  <c r="A253" i="123"/>
  <c r="K252" i="123"/>
  <c r="C252" i="123"/>
  <c r="B252" i="123"/>
  <c r="A252" i="123"/>
  <c r="K251" i="123"/>
  <c r="C251" i="123"/>
  <c r="B251" i="123"/>
  <c r="A251" i="123"/>
  <c r="K250" i="123"/>
  <c r="C250" i="123"/>
  <c r="B250" i="123"/>
  <c r="A250" i="123"/>
  <c r="K249" i="123"/>
  <c r="C249" i="123"/>
  <c r="B249" i="123"/>
  <c r="A249" i="123"/>
  <c r="K248" i="123"/>
  <c r="C248" i="123"/>
  <c r="B248" i="123"/>
  <c r="A248" i="123"/>
  <c r="K247" i="123"/>
  <c r="C247" i="123"/>
  <c r="B247" i="123"/>
  <c r="A247" i="123"/>
  <c r="K246" i="123"/>
  <c r="C246" i="123"/>
  <c r="B246" i="123"/>
  <c r="A246" i="123"/>
  <c r="K245" i="123"/>
  <c r="C245" i="123"/>
  <c r="B245" i="123"/>
  <c r="A245" i="123"/>
  <c r="K244" i="123"/>
  <c r="C244" i="123"/>
  <c r="B244" i="123"/>
  <c r="A244" i="123"/>
  <c r="K243" i="123"/>
  <c r="C243" i="123"/>
  <c r="B243" i="123"/>
  <c r="A243" i="123"/>
  <c r="K242" i="123"/>
  <c r="C242" i="123"/>
  <c r="B242" i="123"/>
  <c r="A242" i="123"/>
  <c r="K241" i="123"/>
  <c r="C241" i="123"/>
  <c r="B241" i="123"/>
  <c r="A241" i="123"/>
  <c r="K240" i="123"/>
  <c r="C240" i="123"/>
  <c r="B240" i="123"/>
  <c r="A240" i="123"/>
  <c r="K239" i="123"/>
  <c r="C239" i="123"/>
  <c r="B239" i="123"/>
  <c r="A239" i="123"/>
  <c r="K238" i="123"/>
  <c r="C238" i="123"/>
  <c r="B238" i="123"/>
  <c r="A238" i="123"/>
  <c r="K237" i="123"/>
  <c r="C237" i="123"/>
  <c r="B237" i="123"/>
  <c r="A237" i="123"/>
  <c r="K236" i="123"/>
  <c r="C236" i="123"/>
  <c r="B236" i="123"/>
  <c r="A236" i="123"/>
  <c r="K235" i="123"/>
  <c r="C235" i="123"/>
  <c r="B235" i="123"/>
  <c r="A235" i="123"/>
  <c r="K234" i="123"/>
  <c r="C234" i="123"/>
  <c r="B234" i="123"/>
  <c r="A234" i="123"/>
  <c r="K233" i="123"/>
  <c r="C233" i="123"/>
  <c r="B233" i="123"/>
  <c r="A233" i="123"/>
  <c r="K232" i="123"/>
  <c r="C232" i="123"/>
  <c r="B232" i="123"/>
  <c r="A232" i="123"/>
  <c r="K231" i="123"/>
  <c r="C231" i="123"/>
  <c r="B231" i="123"/>
  <c r="A231" i="123"/>
  <c r="K230" i="123"/>
  <c r="C230" i="123"/>
  <c r="B230" i="123"/>
  <c r="A230" i="123"/>
  <c r="K229" i="123"/>
  <c r="C229" i="123"/>
  <c r="B229" i="123"/>
  <c r="A229" i="123"/>
  <c r="K228" i="123"/>
  <c r="C228" i="123"/>
  <c r="B228" i="123"/>
  <c r="A228" i="123"/>
  <c r="K227" i="123"/>
  <c r="C227" i="123"/>
  <c r="B227" i="123"/>
  <c r="A227" i="123"/>
  <c r="K226" i="123"/>
  <c r="C226" i="123"/>
  <c r="B226" i="123"/>
  <c r="A226" i="123"/>
  <c r="K225" i="123"/>
  <c r="C225" i="123"/>
  <c r="B225" i="123"/>
  <c r="A225" i="123"/>
  <c r="K224" i="123"/>
  <c r="C224" i="123"/>
  <c r="B224" i="123"/>
  <c r="A224" i="123"/>
  <c r="K223" i="123"/>
  <c r="C223" i="123"/>
  <c r="B223" i="123"/>
  <c r="A223" i="123"/>
  <c r="K222" i="123"/>
  <c r="C222" i="123"/>
  <c r="B222" i="123"/>
  <c r="A222" i="123"/>
  <c r="K221" i="123"/>
  <c r="C221" i="123"/>
  <c r="B221" i="123"/>
  <c r="A221" i="123"/>
  <c r="K220" i="123"/>
  <c r="C220" i="123"/>
  <c r="B220" i="123"/>
  <c r="A220" i="123"/>
  <c r="K219" i="123"/>
  <c r="C219" i="123"/>
  <c r="B219" i="123"/>
  <c r="A219" i="123"/>
  <c r="K218" i="123"/>
  <c r="C218" i="123"/>
  <c r="B218" i="123"/>
  <c r="A218" i="123"/>
  <c r="K217" i="123"/>
  <c r="C217" i="123"/>
  <c r="B217" i="123"/>
  <c r="A217" i="123"/>
  <c r="K216" i="123"/>
  <c r="C216" i="123"/>
  <c r="B216" i="123"/>
  <c r="A216" i="123"/>
  <c r="K215" i="123"/>
  <c r="C215" i="123"/>
  <c r="B215" i="123"/>
  <c r="A215" i="123"/>
  <c r="K214" i="123"/>
  <c r="C214" i="123"/>
  <c r="B214" i="123"/>
  <c r="A214" i="123"/>
  <c r="K213" i="123"/>
  <c r="C213" i="123"/>
  <c r="B213" i="123"/>
  <c r="A213" i="123"/>
  <c r="K212" i="123"/>
  <c r="C212" i="123"/>
  <c r="B212" i="123"/>
  <c r="A212" i="123"/>
  <c r="K211" i="123"/>
  <c r="C211" i="123"/>
  <c r="B211" i="123"/>
  <c r="A211" i="123"/>
  <c r="K210" i="123"/>
  <c r="C210" i="123"/>
  <c r="B210" i="123"/>
  <c r="A210" i="123"/>
  <c r="K209" i="123"/>
  <c r="C209" i="123"/>
  <c r="B209" i="123"/>
  <c r="A209" i="123"/>
  <c r="K208" i="123"/>
  <c r="C208" i="123"/>
  <c r="B208" i="123"/>
  <c r="A208" i="123"/>
  <c r="K207" i="123"/>
  <c r="C207" i="123"/>
  <c r="B207" i="123"/>
  <c r="A207" i="123"/>
  <c r="K206" i="123"/>
  <c r="C206" i="123"/>
  <c r="B206" i="123"/>
  <c r="A206" i="123"/>
  <c r="K205" i="123"/>
  <c r="C205" i="123"/>
  <c r="B205" i="123"/>
  <c r="A205" i="123"/>
  <c r="K204" i="123"/>
  <c r="C204" i="123"/>
  <c r="B204" i="123"/>
  <c r="A204" i="123"/>
  <c r="K203" i="123"/>
  <c r="C203" i="123"/>
  <c r="B203" i="123"/>
  <c r="A203" i="123"/>
  <c r="K202" i="123"/>
  <c r="C202" i="123"/>
  <c r="B202" i="123"/>
  <c r="A202" i="123"/>
  <c r="K201" i="123"/>
  <c r="C201" i="123"/>
  <c r="B201" i="123"/>
  <c r="A201" i="123"/>
  <c r="K200" i="123"/>
  <c r="C200" i="123"/>
  <c r="B200" i="123"/>
  <c r="A200" i="123"/>
  <c r="K199" i="123"/>
  <c r="C199" i="123"/>
  <c r="B199" i="123"/>
  <c r="A199" i="123"/>
  <c r="K198" i="123"/>
  <c r="C198" i="123"/>
  <c r="B198" i="123"/>
  <c r="A198" i="123"/>
  <c r="K197" i="123"/>
  <c r="C197" i="123"/>
  <c r="B197" i="123"/>
  <c r="A197" i="123"/>
  <c r="K196" i="123"/>
  <c r="C196" i="123"/>
  <c r="B196" i="123"/>
  <c r="A196" i="123"/>
  <c r="K195" i="123"/>
  <c r="C195" i="123"/>
  <c r="B195" i="123"/>
  <c r="A195" i="123"/>
  <c r="K194" i="123"/>
  <c r="C194" i="123"/>
  <c r="B194" i="123"/>
  <c r="A194" i="123"/>
  <c r="K193" i="123"/>
  <c r="C193" i="123"/>
  <c r="B193" i="123"/>
  <c r="A193" i="123"/>
  <c r="K192" i="123"/>
  <c r="C192" i="123"/>
  <c r="B192" i="123"/>
  <c r="A192" i="123"/>
  <c r="K191" i="123"/>
  <c r="C191" i="123"/>
  <c r="B191" i="123"/>
  <c r="A191" i="123"/>
  <c r="K190" i="123"/>
  <c r="C190" i="123"/>
  <c r="B190" i="123"/>
  <c r="A190" i="123"/>
  <c r="K189" i="123"/>
  <c r="C189" i="123"/>
  <c r="B189" i="123"/>
  <c r="A189" i="123"/>
  <c r="K188" i="123"/>
  <c r="C188" i="123"/>
  <c r="B188" i="123"/>
  <c r="A188" i="123"/>
  <c r="K187" i="123"/>
  <c r="C187" i="123"/>
  <c r="B187" i="123"/>
  <c r="A187" i="123"/>
  <c r="K186" i="123"/>
  <c r="C186" i="123"/>
  <c r="B186" i="123"/>
  <c r="A186" i="123"/>
  <c r="K185" i="123"/>
  <c r="C185" i="123"/>
  <c r="B185" i="123"/>
  <c r="A185" i="123"/>
  <c r="K184" i="123"/>
  <c r="C184" i="123"/>
  <c r="B184" i="123"/>
  <c r="A184" i="123"/>
  <c r="K183" i="123"/>
  <c r="C183" i="123"/>
  <c r="B183" i="123"/>
  <c r="A183" i="123"/>
  <c r="K182" i="123"/>
  <c r="C182" i="123"/>
  <c r="B182" i="123"/>
  <c r="A182" i="123"/>
  <c r="K181" i="123"/>
  <c r="C181" i="123"/>
  <c r="B181" i="123"/>
  <c r="A181" i="123"/>
  <c r="K180" i="123"/>
  <c r="C180" i="123"/>
  <c r="B180" i="123"/>
  <c r="A180" i="123"/>
  <c r="K179" i="123"/>
  <c r="C179" i="123"/>
  <c r="B179" i="123"/>
  <c r="A179" i="123"/>
  <c r="K178" i="123"/>
  <c r="C178" i="123"/>
  <c r="B178" i="123"/>
  <c r="A178" i="123"/>
  <c r="K177" i="123"/>
  <c r="C177" i="123"/>
  <c r="B177" i="123"/>
  <c r="A177" i="123"/>
  <c r="K176" i="123"/>
  <c r="C176" i="123"/>
  <c r="B176" i="123"/>
  <c r="A176" i="123"/>
  <c r="K175" i="123"/>
  <c r="C175" i="123"/>
  <c r="B175" i="123"/>
  <c r="A175" i="123"/>
  <c r="K174" i="123"/>
  <c r="C174" i="123"/>
  <c r="B174" i="123"/>
  <c r="A174" i="123"/>
  <c r="K173" i="123"/>
  <c r="C173" i="123"/>
  <c r="B173" i="123"/>
  <c r="A173" i="123"/>
  <c r="K172" i="123"/>
  <c r="C172" i="123"/>
  <c r="B172" i="123"/>
  <c r="A172" i="123"/>
  <c r="K171" i="123"/>
  <c r="C171" i="123"/>
  <c r="B171" i="123"/>
  <c r="A171" i="123"/>
  <c r="K170" i="123"/>
  <c r="C170" i="123"/>
  <c r="B170" i="123"/>
  <c r="A170" i="123"/>
  <c r="K169" i="123"/>
  <c r="C169" i="123"/>
  <c r="B169" i="123"/>
  <c r="A169" i="123"/>
  <c r="K168" i="123"/>
  <c r="C168" i="123"/>
  <c r="B168" i="123"/>
  <c r="A168" i="123"/>
  <c r="K167" i="123"/>
  <c r="C167" i="123"/>
  <c r="B167" i="123"/>
  <c r="A167" i="123"/>
  <c r="K166" i="123"/>
  <c r="C166" i="123"/>
  <c r="B166" i="123"/>
  <c r="A166" i="123"/>
  <c r="K165" i="123"/>
  <c r="C165" i="123"/>
  <c r="B165" i="123"/>
  <c r="A165" i="123"/>
  <c r="K164" i="123"/>
  <c r="C164" i="123"/>
  <c r="B164" i="123"/>
  <c r="A164" i="123"/>
  <c r="K163" i="123"/>
  <c r="C163" i="123"/>
  <c r="B163" i="123"/>
  <c r="A163" i="123"/>
  <c r="K162" i="123"/>
  <c r="C162" i="123"/>
  <c r="B162" i="123"/>
  <c r="A162" i="123"/>
  <c r="K161" i="123"/>
  <c r="C161" i="123"/>
  <c r="B161" i="123"/>
  <c r="A161" i="123"/>
  <c r="K160" i="123"/>
  <c r="C160" i="123"/>
  <c r="B160" i="123"/>
  <c r="A160" i="123"/>
  <c r="K159" i="123"/>
  <c r="C159" i="123"/>
  <c r="B159" i="123"/>
  <c r="A159" i="123"/>
  <c r="K158" i="123"/>
  <c r="C158" i="123"/>
  <c r="B158" i="123"/>
  <c r="A158" i="123"/>
  <c r="K157" i="123"/>
  <c r="C157" i="123"/>
  <c r="B157" i="123"/>
  <c r="A157" i="123"/>
  <c r="K156" i="123"/>
  <c r="C156" i="123"/>
  <c r="B156" i="123"/>
  <c r="A156" i="123"/>
  <c r="K155" i="123"/>
  <c r="C155" i="123"/>
  <c r="B155" i="123"/>
  <c r="A155" i="123"/>
  <c r="K154" i="123"/>
  <c r="C154" i="123"/>
  <c r="B154" i="123"/>
  <c r="A154" i="123"/>
  <c r="K153" i="123"/>
  <c r="C153" i="123"/>
  <c r="B153" i="123"/>
  <c r="A153" i="123"/>
  <c r="K152" i="123"/>
  <c r="C152" i="123"/>
  <c r="B152" i="123"/>
  <c r="A152" i="123"/>
  <c r="K151" i="123"/>
  <c r="C151" i="123"/>
  <c r="B151" i="123"/>
  <c r="A151" i="123"/>
  <c r="K150" i="123"/>
  <c r="C150" i="123"/>
  <c r="B150" i="123"/>
  <c r="A150" i="123"/>
  <c r="K149" i="123"/>
  <c r="C149" i="123"/>
  <c r="B149" i="123"/>
  <c r="A149" i="123"/>
  <c r="K148" i="123"/>
  <c r="C148" i="123"/>
  <c r="B148" i="123"/>
  <c r="A148" i="123"/>
  <c r="K147" i="123"/>
  <c r="C147" i="123"/>
  <c r="B147" i="123"/>
  <c r="A147" i="123"/>
  <c r="K146" i="123"/>
  <c r="C146" i="123"/>
  <c r="B146" i="123"/>
  <c r="A146" i="123"/>
  <c r="K145" i="123"/>
  <c r="C145" i="123"/>
  <c r="B145" i="123"/>
  <c r="A145" i="123"/>
  <c r="K144" i="123"/>
  <c r="C144" i="123"/>
  <c r="B144" i="123"/>
  <c r="A144" i="123"/>
  <c r="K143" i="123"/>
  <c r="C143" i="123"/>
  <c r="B143" i="123"/>
  <c r="A143" i="123"/>
  <c r="K142" i="123"/>
  <c r="C142" i="123"/>
  <c r="B142" i="123"/>
  <c r="A142" i="123"/>
  <c r="K141" i="123"/>
  <c r="C141" i="123"/>
  <c r="B141" i="123"/>
  <c r="A141" i="123"/>
  <c r="K140" i="123"/>
  <c r="C140" i="123"/>
  <c r="B140" i="123"/>
  <c r="A140" i="123"/>
  <c r="K139" i="123"/>
  <c r="C139" i="123"/>
  <c r="B139" i="123"/>
  <c r="A139" i="123"/>
  <c r="K138" i="123"/>
  <c r="C138" i="123"/>
  <c r="B138" i="123"/>
  <c r="A138" i="123"/>
  <c r="K137" i="123"/>
  <c r="C137" i="123"/>
  <c r="B137" i="123"/>
  <c r="A137" i="123"/>
  <c r="K136" i="123"/>
  <c r="C136" i="123"/>
  <c r="B136" i="123"/>
  <c r="A136" i="123"/>
  <c r="K135" i="123"/>
  <c r="C135" i="123"/>
  <c r="B135" i="123"/>
  <c r="A135" i="123"/>
  <c r="K134" i="123"/>
  <c r="C134" i="123"/>
  <c r="B134" i="123"/>
  <c r="A134" i="123"/>
  <c r="K133" i="123"/>
  <c r="C133" i="123"/>
  <c r="B133" i="123"/>
  <c r="A133" i="123"/>
  <c r="K132" i="123"/>
  <c r="C132" i="123"/>
  <c r="B132" i="123"/>
  <c r="A132" i="123"/>
  <c r="K131" i="123"/>
  <c r="C131" i="123"/>
  <c r="B131" i="123"/>
  <c r="A131" i="123"/>
  <c r="K130" i="123"/>
  <c r="C130" i="123"/>
  <c r="B130" i="123"/>
  <c r="A130" i="123"/>
  <c r="K129" i="123"/>
  <c r="C129" i="123"/>
  <c r="B129" i="123"/>
  <c r="A129" i="123"/>
  <c r="K128" i="123"/>
  <c r="C128" i="123"/>
  <c r="B128" i="123"/>
  <c r="A128" i="123"/>
  <c r="K127" i="123"/>
  <c r="C127" i="123"/>
  <c r="B127" i="123"/>
  <c r="A127" i="123"/>
  <c r="K126" i="123"/>
  <c r="C126" i="123"/>
  <c r="B126" i="123"/>
  <c r="A126" i="123"/>
  <c r="K125" i="123"/>
  <c r="C125" i="123"/>
  <c r="B125" i="123"/>
  <c r="A125" i="123"/>
  <c r="K124" i="123"/>
  <c r="C124" i="123"/>
  <c r="B124" i="123"/>
  <c r="A124" i="123"/>
  <c r="K123" i="123"/>
  <c r="C123" i="123"/>
  <c r="B123" i="123"/>
  <c r="A123" i="123"/>
  <c r="K122" i="123"/>
  <c r="C122" i="123"/>
  <c r="B122" i="123"/>
  <c r="A122" i="123"/>
  <c r="K121" i="123"/>
  <c r="C121" i="123"/>
  <c r="B121" i="123"/>
  <c r="A121" i="123"/>
  <c r="K120" i="123"/>
  <c r="C120" i="123"/>
  <c r="B120" i="123"/>
  <c r="A120" i="123"/>
  <c r="K119" i="123"/>
  <c r="C119" i="123"/>
  <c r="B119" i="123"/>
  <c r="A119" i="123"/>
  <c r="K118" i="123"/>
  <c r="C118" i="123"/>
  <c r="B118" i="123"/>
  <c r="A118" i="123"/>
  <c r="K117" i="123"/>
  <c r="C117" i="123"/>
  <c r="B117" i="123"/>
  <c r="A117" i="123"/>
  <c r="K116" i="123"/>
  <c r="C116" i="123"/>
  <c r="B116" i="123"/>
  <c r="A116" i="123"/>
  <c r="K115" i="123"/>
  <c r="C115" i="123"/>
  <c r="B115" i="123"/>
  <c r="A115" i="123"/>
  <c r="K114" i="123"/>
  <c r="C114" i="123"/>
  <c r="B114" i="123"/>
  <c r="A114" i="123"/>
  <c r="K113" i="123"/>
  <c r="C113" i="123"/>
  <c r="B113" i="123"/>
  <c r="A113" i="123"/>
  <c r="K112" i="123"/>
  <c r="C112" i="123"/>
  <c r="B112" i="123"/>
  <c r="A112" i="123"/>
  <c r="K111" i="123"/>
  <c r="C111" i="123"/>
  <c r="B111" i="123"/>
  <c r="A111" i="123"/>
  <c r="K110" i="123"/>
  <c r="C110" i="123"/>
  <c r="B110" i="123"/>
  <c r="A110" i="123"/>
  <c r="K109" i="123"/>
  <c r="C109" i="123"/>
  <c r="B109" i="123"/>
  <c r="A109" i="123"/>
  <c r="K108" i="123"/>
  <c r="C108" i="123"/>
  <c r="B108" i="123"/>
  <c r="A108" i="123"/>
  <c r="K107" i="123"/>
  <c r="C107" i="123"/>
  <c r="B107" i="123"/>
  <c r="A107" i="123"/>
  <c r="K106" i="123"/>
  <c r="C106" i="123"/>
  <c r="B106" i="123"/>
  <c r="A106" i="123"/>
  <c r="K105" i="123"/>
  <c r="C105" i="123"/>
  <c r="B105" i="123"/>
  <c r="A105" i="123"/>
  <c r="K104" i="123"/>
  <c r="C104" i="123"/>
  <c r="B104" i="123"/>
  <c r="A104" i="123"/>
  <c r="K103" i="123"/>
  <c r="C103" i="123"/>
  <c r="B103" i="123"/>
  <c r="A103" i="123"/>
  <c r="K102" i="123"/>
  <c r="C102" i="123"/>
  <c r="B102" i="123"/>
  <c r="A102" i="123"/>
  <c r="K101" i="123"/>
  <c r="C101" i="123"/>
  <c r="B101" i="123"/>
  <c r="A101" i="123"/>
  <c r="K100" i="123"/>
  <c r="C100" i="123"/>
  <c r="B100" i="123"/>
  <c r="A100" i="123"/>
  <c r="K99" i="123"/>
  <c r="C99" i="123"/>
  <c r="B99" i="123"/>
  <c r="A99" i="123"/>
  <c r="K98" i="123"/>
  <c r="C98" i="123"/>
  <c r="B98" i="123"/>
  <c r="A98" i="123"/>
  <c r="K97" i="123"/>
  <c r="C97" i="123"/>
  <c r="B97" i="123"/>
  <c r="A97" i="123"/>
  <c r="K96" i="123"/>
  <c r="C96" i="123"/>
  <c r="B96" i="123"/>
  <c r="A96" i="123"/>
  <c r="K95" i="123"/>
  <c r="C95" i="123"/>
  <c r="B95" i="123"/>
  <c r="A95" i="123"/>
  <c r="K94" i="123"/>
  <c r="C94" i="123"/>
  <c r="B94" i="123"/>
  <c r="A94" i="123"/>
  <c r="K93" i="123"/>
  <c r="C93" i="123"/>
  <c r="B93" i="123"/>
  <c r="A93" i="123"/>
  <c r="K92" i="123"/>
  <c r="C92" i="123"/>
  <c r="B92" i="123"/>
  <c r="A92" i="123"/>
  <c r="K91" i="123"/>
  <c r="C91" i="123"/>
  <c r="B91" i="123"/>
  <c r="A91" i="123"/>
  <c r="K90" i="123"/>
  <c r="C90" i="123"/>
  <c r="B90" i="123"/>
  <c r="A90" i="123"/>
  <c r="K89" i="123"/>
  <c r="C89" i="123"/>
  <c r="B89" i="123"/>
  <c r="A89" i="123"/>
  <c r="K88" i="123"/>
  <c r="C88" i="123"/>
  <c r="B88" i="123"/>
  <c r="A88" i="123"/>
  <c r="K87" i="123"/>
  <c r="C87" i="123"/>
  <c r="B87" i="123"/>
  <c r="A87" i="123"/>
  <c r="K86" i="123"/>
  <c r="C86" i="123"/>
  <c r="B86" i="123"/>
  <c r="A86" i="123"/>
  <c r="K85" i="123"/>
  <c r="C85" i="123"/>
  <c r="B85" i="123"/>
  <c r="A85" i="123"/>
  <c r="K84" i="123"/>
  <c r="C84" i="123"/>
  <c r="B84" i="123"/>
  <c r="A84" i="123"/>
  <c r="K83" i="123"/>
  <c r="C83" i="123"/>
  <c r="B83" i="123"/>
  <c r="A83" i="123"/>
  <c r="K82" i="123"/>
  <c r="C82" i="123"/>
  <c r="B82" i="123"/>
  <c r="A82" i="123"/>
  <c r="K81" i="123"/>
  <c r="C81" i="123"/>
  <c r="B81" i="123"/>
  <c r="A81" i="123"/>
  <c r="K80" i="123"/>
  <c r="C80" i="123"/>
  <c r="B80" i="123"/>
  <c r="A80" i="123"/>
  <c r="K79" i="123"/>
  <c r="C79" i="123"/>
  <c r="B79" i="123"/>
  <c r="A79" i="123"/>
  <c r="K78" i="123"/>
  <c r="C78" i="123"/>
  <c r="B78" i="123"/>
  <c r="A78" i="123"/>
  <c r="K77" i="123"/>
  <c r="C77" i="123"/>
  <c r="B77" i="123"/>
  <c r="A77" i="123"/>
  <c r="K76" i="123"/>
  <c r="C76" i="123"/>
  <c r="B76" i="123"/>
  <c r="A76" i="123"/>
  <c r="K75" i="123"/>
  <c r="C75" i="123"/>
  <c r="B75" i="123"/>
  <c r="A75" i="123"/>
  <c r="K74" i="123"/>
  <c r="C74" i="123"/>
  <c r="B74" i="123"/>
  <c r="A74" i="123"/>
  <c r="K73" i="123"/>
  <c r="C73" i="123"/>
  <c r="B73" i="123"/>
  <c r="A73" i="123"/>
  <c r="K72" i="123"/>
  <c r="C72" i="123"/>
  <c r="B72" i="123"/>
  <c r="A72" i="123"/>
  <c r="K71" i="123"/>
  <c r="C71" i="123"/>
  <c r="B71" i="123"/>
  <c r="A71" i="123"/>
  <c r="K70" i="123"/>
  <c r="C70" i="123"/>
  <c r="B70" i="123"/>
  <c r="A70" i="123"/>
  <c r="K69" i="123"/>
  <c r="C69" i="123"/>
  <c r="B69" i="123"/>
  <c r="A69" i="123"/>
  <c r="K68" i="123"/>
  <c r="C68" i="123"/>
  <c r="B68" i="123"/>
  <c r="A68" i="123"/>
  <c r="K67" i="123"/>
  <c r="C67" i="123"/>
  <c r="B67" i="123"/>
  <c r="A67" i="123"/>
  <c r="K66" i="123"/>
  <c r="C66" i="123"/>
  <c r="B66" i="123"/>
  <c r="A66" i="123"/>
  <c r="K65" i="123"/>
  <c r="C65" i="123"/>
  <c r="B65" i="123"/>
  <c r="A65" i="123"/>
  <c r="K64" i="123"/>
  <c r="C64" i="123"/>
  <c r="B64" i="123"/>
  <c r="A64" i="123"/>
  <c r="K63" i="123"/>
  <c r="C63" i="123"/>
  <c r="B63" i="123"/>
  <c r="A63" i="123"/>
  <c r="K62" i="123"/>
  <c r="C62" i="123"/>
  <c r="B62" i="123"/>
  <c r="A62" i="123"/>
  <c r="K61" i="123"/>
  <c r="C61" i="123"/>
  <c r="B61" i="123"/>
  <c r="A61" i="123"/>
  <c r="K60" i="123"/>
  <c r="C60" i="123"/>
  <c r="B60" i="123"/>
  <c r="A60" i="123"/>
  <c r="K59" i="123"/>
  <c r="C59" i="123"/>
  <c r="B59" i="123"/>
  <c r="A59" i="123"/>
  <c r="K58" i="123"/>
  <c r="C58" i="123"/>
  <c r="B58" i="123"/>
  <c r="A58" i="123"/>
  <c r="K57" i="123"/>
  <c r="C57" i="123"/>
  <c r="B57" i="123"/>
  <c r="A57" i="123"/>
  <c r="K56" i="123"/>
  <c r="C56" i="123"/>
  <c r="B56" i="123"/>
  <c r="A56" i="123"/>
  <c r="K55" i="123"/>
  <c r="C55" i="123"/>
  <c r="B55" i="123"/>
  <c r="A55" i="123"/>
  <c r="K54" i="123"/>
  <c r="C54" i="123"/>
  <c r="B54" i="123"/>
  <c r="A54" i="123"/>
  <c r="K53" i="123"/>
  <c r="C53" i="123"/>
  <c r="B53" i="123"/>
  <c r="A53" i="123"/>
  <c r="K52" i="123"/>
  <c r="C52" i="123"/>
  <c r="B52" i="123"/>
  <c r="A52" i="123"/>
  <c r="K51" i="123"/>
  <c r="C51" i="123"/>
  <c r="B51" i="123"/>
  <c r="A51" i="123"/>
  <c r="K50" i="123"/>
  <c r="C50" i="123"/>
  <c r="B50" i="123"/>
  <c r="A50" i="123"/>
  <c r="K49" i="123"/>
  <c r="C49" i="123"/>
  <c r="B49" i="123"/>
  <c r="A49" i="123"/>
  <c r="K48" i="123"/>
  <c r="C48" i="123"/>
  <c r="B48" i="123"/>
  <c r="A48" i="123"/>
  <c r="K47" i="123"/>
  <c r="C47" i="123"/>
  <c r="B47" i="123"/>
  <c r="A47" i="123"/>
  <c r="K46" i="123"/>
  <c r="C46" i="123"/>
  <c r="B46" i="123"/>
  <c r="A46" i="123"/>
  <c r="K45" i="123"/>
  <c r="C45" i="123"/>
  <c r="B45" i="123"/>
  <c r="A45" i="123"/>
  <c r="K44" i="123"/>
  <c r="C44" i="123"/>
  <c r="B44" i="123"/>
  <c r="A44" i="123"/>
  <c r="K43" i="123"/>
  <c r="C43" i="123"/>
  <c r="B43" i="123"/>
  <c r="A43" i="123"/>
  <c r="K42" i="123"/>
  <c r="C42" i="123"/>
  <c r="B42" i="123"/>
  <c r="A42" i="123"/>
  <c r="K41" i="123"/>
  <c r="C41" i="123"/>
  <c r="B41" i="123"/>
  <c r="A41" i="123"/>
  <c r="K40" i="123"/>
  <c r="C40" i="123"/>
  <c r="B40" i="123"/>
  <c r="A40" i="123"/>
  <c r="K39" i="123"/>
  <c r="C39" i="123"/>
  <c r="B39" i="123"/>
  <c r="A39" i="123"/>
  <c r="K38" i="123"/>
  <c r="C38" i="123"/>
  <c r="B38" i="123"/>
  <c r="A38" i="123"/>
  <c r="K37" i="123"/>
  <c r="C37" i="123"/>
  <c r="B37" i="123"/>
  <c r="A37" i="123"/>
  <c r="K36" i="123"/>
  <c r="C36" i="123"/>
  <c r="B36" i="123"/>
  <c r="A36" i="123"/>
  <c r="K35" i="123"/>
  <c r="C35" i="123"/>
  <c r="B35" i="123"/>
  <c r="A35" i="123"/>
  <c r="K34" i="123"/>
  <c r="C34" i="123"/>
  <c r="B34" i="123"/>
  <c r="A34" i="123"/>
  <c r="K33" i="123"/>
  <c r="C33" i="123"/>
  <c r="B33" i="123"/>
  <c r="A33" i="123"/>
  <c r="K32" i="123"/>
  <c r="C32" i="123"/>
  <c r="B32" i="123"/>
  <c r="A32" i="123"/>
  <c r="K31" i="123"/>
  <c r="C31" i="123"/>
  <c r="B31" i="123"/>
  <c r="A31" i="123"/>
  <c r="K30" i="123"/>
  <c r="C30" i="123"/>
  <c r="B30" i="123"/>
  <c r="A30" i="123"/>
  <c r="K29" i="123"/>
  <c r="C29" i="123"/>
  <c r="B29" i="123"/>
  <c r="A29" i="123"/>
  <c r="K28" i="123"/>
  <c r="C28" i="123"/>
  <c r="B28" i="123"/>
  <c r="A28" i="123"/>
  <c r="K27" i="123"/>
  <c r="C27" i="123"/>
  <c r="B27" i="123"/>
  <c r="A27" i="123"/>
  <c r="K26" i="123"/>
  <c r="C26" i="123"/>
  <c r="B26" i="123"/>
  <c r="A26" i="123"/>
  <c r="K25" i="123"/>
  <c r="C25" i="123"/>
  <c r="B25" i="123"/>
  <c r="A25" i="123"/>
  <c r="K24" i="123"/>
  <c r="C24" i="123"/>
  <c r="B24" i="123"/>
  <c r="A24" i="123"/>
  <c r="K23" i="123"/>
  <c r="C23" i="123"/>
  <c r="B23" i="123"/>
  <c r="A23" i="123"/>
  <c r="K22" i="123"/>
  <c r="C22" i="123"/>
  <c r="B22" i="123"/>
  <c r="A22" i="123"/>
  <c r="K21" i="123"/>
  <c r="C21" i="123"/>
  <c r="B21" i="123"/>
  <c r="A21" i="123"/>
  <c r="K20" i="123"/>
  <c r="C20" i="123"/>
  <c r="B20" i="123"/>
  <c r="A20" i="123"/>
  <c r="K19" i="123"/>
  <c r="C19" i="123"/>
  <c r="B19" i="123"/>
  <c r="A19" i="123"/>
  <c r="K18" i="123"/>
  <c r="C18" i="123"/>
  <c r="B18" i="123"/>
  <c r="A18" i="123"/>
  <c r="K17" i="123"/>
  <c r="C17" i="123"/>
  <c r="B17" i="123"/>
  <c r="A17" i="123"/>
  <c r="K16" i="123"/>
  <c r="C16" i="123"/>
  <c r="B16" i="123"/>
  <c r="A16" i="123"/>
  <c r="K15" i="123"/>
  <c r="C15" i="123"/>
  <c r="B15" i="123"/>
  <c r="A15" i="123"/>
  <c r="K14" i="123"/>
  <c r="C14" i="123"/>
  <c r="B14" i="123"/>
  <c r="A14" i="123"/>
  <c r="K13" i="123"/>
  <c r="C13" i="123"/>
  <c r="B13" i="123"/>
  <c r="A13" i="123"/>
  <c r="K12" i="123"/>
  <c r="C12" i="123"/>
  <c r="B12" i="123"/>
  <c r="A12" i="123"/>
  <c r="G22" i="124" s="1"/>
  <c r="K11" i="123"/>
  <c r="C11" i="123"/>
  <c r="B11" i="123"/>
  <c r="A11" i="123"/>
  <c r="K10" i="123"/>
  <c r="C10" i="123"/>
  <c r="B10" i="123"/>
  <c r="A10" i="123"/>
  <c r="C555" i="122"/>
  <c r="B555" i="122"/>
  <c r="A555" i="122"/>
  <c r="C554" i="122"/>
  <c r="B554" i="122"/>
  <c r="A554" i="122"/>
  <c r="C553" i="122"/>
  <c r="B553" i="122"/>
  <c r="A553" i="122"/>
  <c r="C552" i="122"/>
  <c r="B552" i="122"/>
  <c r="A552" i="122"/>
  <c r="C551" i="122"/>
  <c r="B551" i="122"/>
  <c r="A551" i="122"/>
  <c r="C550" i="122"/>
  <c r="B550" i="122"/>
  <c r="A550" i="122"/>
  <c r="C549" i="122"/>
  <c r="B549" i="122"/>
  <c r="A549" i="122"/>
  <c r="C548" i="122"/>
  <c r="B548" i="122"/>
  <c r="A548" i="122"/>
  <c r="C547" i="122"/>
  <c r="B547" i="122"/>
  <c r="A547" i="122"/>
  <c r="C546" i="122"/>
  <c r="B546" i="122"/>
  <c r="A546" i="122"/>
  <c r="C545" i="122"/>
  <c r="B545" i="122"/>
  <c r="A545" i="122"/>
  <c r="C544" i="122"/>
  <c r="B544" i="122"/>
  <c r="A544" i="122"/>
  <c r="C543" i="122"/>
  <c r="B543" i="122"/>
  <c r="A543" i="122"/>
  <c r="C542" i="122"/>
  <c r="B542" i="122"/>
  <c r="A542" i="122"/>
  <c r="C541" i="122"/>
  <c r="B541" i="122"/>
  <c r="A541" i="122"/>
  <c r="C540" i="122"/>
  <c r="B540" i="122"/>
  <c r="A540" i="122"/>
  <c r="C539" i="122"/>
  <c r="B539" i="122"/>
  <c r="A539" i="122"/>
  <c r="C538" i="122"/>
  <c r="B538" i="122"/>
  <c r="A538" i="122"/>
  <c r="C537" i="122"/>
  <c r="B537" i="122"/>
  <c r="A537" i="122"/>
  <c r="C536" i="122"/>
  <c r="B536" i="122"/>
  <c r="A536" i="122"/>
  <c r="C535" i="122"/>
  <c r="B535" i="122"/>
  <c r="A535" i="122"/>
  <c r="C534" i="122"/>
  <c r="B534" i="122"/>
  <c r="A534" i="122"/>
  <c r="C533" i="122"/>
  <c r="B533" i="122"/>
  <c r="A533" i="122"/>
  <c r="C532" i="122"/>
  <c r="B532" i="122"/>
  <c r="A532" i="122"/>
  <c r="C531" i="122"/>
  <c r="B531" i="122"/>
  <c r="A531" i="122"/>
  <c r="C530" i="122"/>
  <c r="B530" i="122"/>
  <c r="A530" i="122"/>
  <c r="C529" i="122"/>
  <c r="B529" i="122"/>
  <c r="A529" i="122"/>
  <c r="C528" i="122"/>
  <c r="B528" i="122"/>
  <c r="A528" i="122"/>
  <c r="C527" i="122"/>
  <c r="B527" i="122"/>
  <c r="A527" i="122"/>
  <c r="C526" i="122"/>
  <c r="B526" i="122"/>
  <c r="A526" i="122"/>
  <c r="C525" i="122"/>
  <c r="B525" i="122"/>
  <c r="A525" i="122"/>
  <c r="C524" i="122"/>
  <c r="B524" i="122"/>
  <c r="A524" i="122"/>
  <c r="C523" i="122"/>
  <c r="B523" i="122"/>
  <c r="A523" i="122"/>
  <c r="C522" i="122"/>
  <c r="B522" i="122"/>
  <c r="A522" i="122"/>
  <c r="C521" i="122"/>
  <c r="B521" i="122"/>
  <c r="A521" i="122"/>
  <c r="C520" i="122"/>
  <c r="B520" i="122"/>
  <c r="A520" i="122"/>
  <c r="C519" i="122"/>
  <c r="B519" i="122"/>
  <c r="A519" i="122"/>
  <c r="C518" i="122"/>
  <c r="B518" i="122"/>
  <c r="A518" i="122"/>
  <c r="C517" i="122"/>
  <c r="B517" i="122"/>
  <c r="A517" i="122"/>
  <c r="C516" i="122"/>
  <c r="B516" i="122"/>
  <c r="A516" i="122"/>
  <c r="C515" i="122"/>
  <c r="B515" i="122"/>
  <c r="A515" i="122"/>
  <c r="C514" i="122"/>
  <c r="B514" i="122"/>
  <c r="A514" i="122"/>
  <c r="C513" i="122"/>
  <c r="B513" i="122"/>
  <c r="A513" i="122"/>
  <c r="C512" i="122"/>
  <c r="B512" i="122"/>
  <c r="A512" i="122"/>
  <c r="C511" i="122"/>
  <c r="B511" i="122"/>
  <c r="A511" i="122"/>
  <c r="C510" i="122"/>
  <c r="B510" i="122"/>
  <c r="A510" i="122"/>
  <c r="C509" i="122"/>
  <c r="B509" i="122"/>
  <c r="A509" i="122"/>
  <c r="C508" i="122"/>
  <c r="B508" i="122"/>
  <c r="A508" i="122"/>
  <c r="C507" i="122"/>
  <c r="B507" i="122"/>
  <c r="A507" i="122"/>
  <c r="C506" i="122"/>
  <c r="B506" i="122"/>
  <c r="A506" i="122"/>
  <c r="C505" i="122"/>
  <c r="B505" i="122"/>
  <c r="A505" i="122"/>
  <c r="C504" i="122"/>
  <c r="B504" i="122"/>
  <c r="A504" i="122"/>
  <c r="C503" i="122"/>
  <c r="B503" i="122"/>
  <c r="A503" i="122"/>
  <c r="C502" i="122"/>
  <c r="B502" i="122"/>
  <c r="A502" i="122"/>
  <c r="C501" i="122"/>
  <c r="B501" i="122"/>
  <c r="A501" i="122"/>
  <c r="C500" i="122"/>
  <c r="B500" i="122"/>
  <c r="A500" i="122"/>
  <c r="C499" i="122"/>
  <c r="B499" i="122"/>
  <c r="A499" i="122"/>
  <c r="C498" i="122"/>
  <c r="B498" i="122"/>
  <c r="A498" i="122"/>
  <c r="C497" i="122"/>
  <c r="B497" i="122"/>
  <c r="A497" i="122"/>
  <c r="C496" i="122"/>
  <c r="B496" i="122"/>
  <c r="A496" i="122"/>
  <c r="C495" i="122"/>
  <c r="B495" i="122"/>
  <c r="A495" i="122"/>
  <c r="C494" i="122"/>
  <c r="B494" i="122"/>
  <c r="A494" i="122"/>
  <c r="C493" i="122"/>
  <c r="B493" i="122"/>
  <c r="A493" i="122"/>
  <c r="C492" i="122"/>
  <c r="B492" i="122"/>
  <c r="A492" i="122"/>
  <c r="C491" i="122"/>
  <c r="B491" i="122"/>
  <c r="A491" i="122"/>
  <c r="C490" i="122"/>
  <c r="B490" i="122"/>
  <c r="A490" i="122"/>
  <c r="C489" i="122"/>
  <c r="B489" i="122"/>
  <c r="A489" i="122"/>
  <c r="C488" i="122"/>
  <c r="B488" i="122"/>
  <c r="A488" i="122"/>
  <c r="C487" i="122"/>
  <c r="B487" i="122"/>
  <c r="A487" i="122"/>
  <c r="C486" i="122"/>
  <c r="B486" i="122"/>
  <c r="A486" i="122"/>
  <c r="C485" i="122"/>
  <c r="B485" i="122"/>
  <c r="A485" i="122"/>
  <c r="C484" i="122"/>
  <c r="B484" i="122"/>
  <c r="A484" i="122"/>
  <c r="C483" i="122"/>
  <c r="B483" i="122"/>
  <c r="A483" i="122"/>
  <c r="C482" i="122"/>
  <c r="B482" i="122"/>
  <c r="A482" i="122"/>
  <c r="C481" i="122"/>
  <c r="B481" i="122"/>
  <c r="A481" i="122"/>
  <c r="C480" i="122"/>
  <c r="B480" i="122"/>
  <c r="A480" i="122"/>
  <c r="C479" i="122"/>
  <c r="B479" i="122"/>
  <c r="A479" i="122"/>
  <c r="C478" i="122"/>
  <c r="B478" i="122"/>
  <c r="A478" i="122"/>
  <c r="C477" i="122"/>
  <c r="B477" i="122"/>
  <c r="A477" i="122"/>
  <c r="C476" i="122"/>
  <c r="B476" i="122"/>
  <c r="A476" i="122"/>
  <c r="C475" i="122"/>
  <c r="B475" i="122"/>
  <c r="A475" i="122"/>
  <c r="C474" i="122"/>
  <c r="B474" i="122"/>
  <c r="A474" i="122"/>
  <c r="C473" i="122"/>
  <c r="B473" i="122"/>
  <c r="A473" i="122"/>
  <c r="C472" i="122"/>
  <c r="B472" i="122"/>
  <c r="A472" i="122"/>
  <c r="C471" i="122"/>
  <c r="B471" i="122"/>
  <c r="A471" i="122"/>
  <c r="C470" i="122"/>
  <c r="B470" i="122"/>
  <c r="A470" i="122"/>
  <c r="C469" i="122"/>
  <c r="B469" i="122"/>
  <c r="A469" i="122"/>
  <c r="C468" i="122"/>
  <c r="B468" i="122"/>
  <c r="A468" i="122"/>
  <c r="C467" i="122"/>
  <c r="B467" i="122"/>
  <c r="A467" i="122"/>
  <c r="C466" i="122"/>
  <c r="B466" i="122"/>
  <c r="A466" i="122"/>
  <c r="C465" i="122"/>
  <c r="B465" i="122"/>
  <c r="A465" i="122"/>
  <c r="C464" i="122"/>
  <c r="B464" i="122"/>
  <c r="A464" i="122"/>
  <c r="C463" i="122"/>
  <c r="B463" i="122"/>
  <c r="A463" i="122"/>
  <c r="C462" i="122"/>
  <c r="B462" i="122"/>
  <c r="A462" i="122"/>
  <c r="C461" i="122"/>
  <c r="B461" i="122"/>
  <c r="A461" i="122"/>
  <c r="C460" i="122"/>
  <c r="B460" i="122"/>
  <c r="A460" i="122"/>
  <c r="C459" i="122"/>
  <c r="B459" i="122"/>
  <c r="A459" i="122"/>
  <c r="C458" i="122"/>
  <c r="B458" i="122"/>
  <c r="A458" i="122"/>
  <c r="C457" i="122"/>
  <c r="B457" i="122"/>
  <c r="A457" i="122"/>
  <c r="C456" i="122"/>
  <c r="B456" i="122"/>
  <c r="A456" i="122"/>
  <c r="C455" i="122"/>
  <c r="B455" i="122"/>
  <c r="A455" i="122"/>
  <c r="C454" i="122"/>
  <c r="B454" i="122"/>
  <c r="A454" i="122"/>
  <c r="C453" i="122"/>
  <c r="B453" i="122"/>
  <c r="A453" i="122"/>
  <c r="C452" i="122"/>
  <c r="B452" i="122"/>
  <c r="A452" i="122"/>
  <c r="C451" i="122"/>
  <c r="B451" i="122"/>
  <c r="A451" i="122"/>
  <c r="C450" i="122"/>
  <c r="B450" i="122"/>
  <c r="A450" i="122"/>
  <c r="C449" i="122"/>
  <c r="B449" i="122"/>
  <c r="A449" i="122"/>
  <c r="C448" i="122"/>
  <c r="B448" i="122"/>
  <c r="A448" i="122"/>
  <c r="C447" i="122"/>
  <c r="B447" i="122"/>
  <c r="A447" i="122"/>
  <c r="C446" i="122"/>
  <c r="B446" i="122"/>
  <c r="A446" i="122"/>
  <c r="C445" i="122"/>
  <c r="B445" i="122"/>
  <c r="A445" i="122"/>
  <c r="C444" i="122"/>
  <c r="B444" i="122"/>
  <c r="A444" i="122"/>
  <c r="C443" i="122"/>
  <c r="B443" i="122"/>
  <c r="A443" i="122"/>
  <c r="C442" i="122"/>
  <c r="B442" i="122"/>
  <c r="A442" i="122"/>
  <c r="C441" i="122"/>
  <c r="B441" i="122"/>
  <c r="A441" i="122"/>
  <c r="C440" i="122"/>
  <c r="B440" i="122"/>
  <c r="A440" i="122"/>
  <c r="C439" i="122"/>
  <c r="B439" i="122"/>
  <c r="A439" i="122"/>
  <c r="C438" i="122"/>
  <c r="B438" i="122"/>
  <c r="A438" i="122"/>
  <c r="C437" i="122"/>
  <c r="B437" i="122"/>
  <c r="A437" i="122"/>
  <c r="C436" i="122"/>
  <c r="B436" i="122"/>
  <c r="A436" i="122"/>
  <c r="C435" i="122"/>
  <c r="B435" i="122"/>
  <c r="A435" i="122"/>
  <c r="C434" i="122"/>
  <c r="B434" i="122"/>
  <c r="A434" i="122"/>
  <c r="C433" i="122"/>
  <c r="B433" i="122"/>
  <c r="A433" i="122"/>
  <c r="C432" i="122"/>
  <c r="B432" i="122"/>
  <c r="A432" i="122"/>
  <c r="C431" i="122"/>
  <c r="B431" i="122"/>
  <c r="A431" i="122"/>
  <c r="C430" i="122"/>
  <c r="B430" i="122"/>
  <c r="A430" i="122"/>
  <c r="C429" i="122"/>
  <c r="B429" i="122"/>
  <c r="A429" i="122"/>
  <c r="C428" i="122"/>
  <c r="B428" i="122"/>
  <c r="A428" i="122"/>
  <c r="C427" i="122"/>
  <c r="B427" i="122"/>
  <c r="A427" i="122"/>
  <c r="C426" i="122"/>
  <c r="B426" i="122"/>
  <c r="A426" i="122"/>
  <c r="C425" i="122"/>
  <c r="B425" i="122"/>
  <c r="A425" i="122"/>
  <c r="C424" i="122"/>
  <c r="B424" i="122"/>
  <c r="A424" i="122"/>
  <c r="C423" i="122"/>
  <c r="B423" i="122"/>
  <c r="A423" i="122"/>
  <c r="C422" i="122"/>
  <c r="B422" i="122"/>
  <c r="A422" i="122"/>
  <c r="C421" i="122"/>
  <c r="B421" i="122"/>
  <c r="A421" i="122"/>
  <c r="C420" i="122"/>
  <c r="B420" i="122"/>
  <c r="A420" i="122"/>
  <c r="C419" i="122"/>
  <c r="B419" i="122"/>
  <c r="A419" i="122"/>
  <c r="C418" i="122"/>
  <c r="B418" i="122"/>
  <c r="A418" i="122"/>
  <c r="C417" i="122"/>
  <c r="B417" i="122"/>
  <c r="A417" i="122"/>
  <c r="C416" i="122"/>
  <c r="B416" i="122"/>
  <c r="A416" i="122"/>
  <c r="C415" i="122"/>
  <c r="B415" i="122"/>
  <c r="A415" i="122"/>
  <c r="C414" i="122"/>
  <c r="B414" i="122"/>
  <c r="A414" i="122"/>
  <c r="C413" i="122"/>
  <c r="B413" i="122"/>
  <c r="A413" i="122"/>
  <c r="C412" i="122"/>
  <c r="B412" i="122"/>
  <c r="A412" i="122"/>
  <c r="C411" i="122"/>
  <c r="B411" i="122"/>
  <c r="A411" i="122"/>
  <c r="C410" i="122"/>
  <c r="B410" i="122"/>
  <c r="A410" i="122"/>
  <c r="C409" i="122"/>
  <c r="B409" i="122"/>
  <c r="A409" i="122"/>
  <c r="C408" i="122"/>
  <c r="B408" i="122"/>
  <c r="A408" i="122"/>
  <c r="C407" i="122"/>
  <c r="B407" i="122"/>
  <c r="A407" i="122"/>
  <c r="C406" i="122"/>
  <c r="B406" i="122"/>
  <c r="A406" i="122"/>
  <c r="C405" i="122"/>
  <c r="B405" i="122"/>
  <c r="A405" i="122"/>
  <c r="C404" i="122"/>
  <c r="B404" i="122"/>
  <c r="A404" i="122"/>
  <c r="C403" i="122"/>
  <c r="B403" i="122"/>
  <c r="A403" i="122"/>
  <c r="C402" i="122"/>
  <c r="B402" i="122"/>
  <c r="A402" i="122"/>
  <c r="C401" i="122"/>
  <c r="B401" i="122"/>
  <c r="A401" i="122"/>
  <c r="C400" i="122"/>
  <c r="B400" i="122"/>
  <c r="A400" i="122"/>
  <c r="C399" i="122"/>
  <c r="B399" i="122"/>
  <c r="A399" i="122"/>
  <c r="C398" i="122"/>
  <c r="B398" i="122"/>
  <c r="A398" i="122"/>
  <c r="C397" i="122"/>
  <c r="B397" i="122"/>
  <c r="A397" i="122"/>
  <c r="C396" i="122"/>
  <c r="B396" i="122"/>
  <c r="A396" i="122"/>
  <c r="C395" i="122"/>
  <c r="B395" i="122"/>
  <c r="A395" i="122"/>
  <c r="C394" i="122"/>
  <c r="B394" i="122"/>
  <c r="A394" i="122"/>
  <c r="C393" i="122"/>
  <c r="B393" i="122"/>
  <c r="A393" i="122"/>
  <c r="C392" i="122"/>
  <c r="B392" i="122"/>
  <c r="A392" i="122"/>
  <c r="C391" i="122"/>
  <c r="B391" i="122"/>
  <c r="A391" i="122"/>
  <c r="C390" i="122"/>
  <c r="B390" i="122"/>
  <c r="A390" i="122"/>
  <c r="C389" i="122"/>
  <c r="B389" i="122"/>
  <c r="A389" i="122"/>
  <c r="C388" i="122"/>
  <c r="B388" i="122"/>
  <c r="A388" i="122"/>
  <c r="C387" i="122"/>
  <c r="B387" i="122"/>
  <c r="A387" i="122"/>
  <c r="C386" i="122"/>
  <c r="B386" i="122"/>
  <c r="A386" i="122"/>
  <c r="C385" i="122"/>
  <c r="B385" i="122"/>
  <c r="A385" i="122"/>
  <c r="C384" i="122"/>
  <c r="B384" i="122"/>
  <c r="A384" i="122"/>
  <c r="C383" i="122"/>
  <c r="B383" i="122"/>
  <c r="A383" i="122"/>
  <c r="C382" i="122"/>
  <c r="B382" i="122"/>
  <c r="A382" i="122"/>
  <c r="C381" i="122"/>
  <c r="B381" i="122"/>
  <c r="A381" i="122"/>
  <c r="C380" i="122"/>
  <c r="B380" i="122"/>
  <c r="A380" i="122"/>
  <c r="C379" i="122"/>
  <c r="B379" i="122"/>
  <c r="A379" i="122"/>
  <c r="C378" i="122"/>
  <c r="B378" i="122"/>
  <c r="A378" i="122"/>
  <c r="C377" i="122"/>
  <c r="B377" i="122"/>
  <c r="A377" i="122"/>
  <c r="C376" i="122"/>
  <c r="B376" i="122"/>
  <c r="A376" i="122"/>
  <c r="C375" i="122"/>
  <c r="B375" i="122"/>
  <c r="A375" i="122"/>
  <c r="C374" i="122"/>
  <c r="B374" i="122"/>
  <c r="A374" i="122"/>
  <c r="C373" i="122"/>
  <c r="B373" i="122"/>
  <c r="A373" i="122"/>
  <c r="C372" i="122"/>
  <c r="B372" i="122"/>
  <c r="A372" i="122"/>
  <c r="C371" i="122"/>
  <c r="B371" i="122"/>
  <c r="A371" i="122"/>
  <c r="C370" i="122"/>
  <c r="B370" i="122"/>
  <c r="A370" i="122"/>
  <c r="C369" i="122"/>
  <c r="B369" i="122"/>
  <c r="A369" i="122"/>
  <c r="C368" i="122"/>
  <c r="B368" i="122"/>
  <c r="A368" i="122"/>
  <c r="C367" i="122"/>
  <c r="B367" i="122"/>
  <c r="A367" i="122"/>
  <c r="C366" i="122"/>
  <c r="B366" i="122"/>
  <c r="A366" i="122"/>
  <c r="C365" i="122"/>
  <c r="B365" i="122"/>
  <c r="A365" i="122"/>
  <c r="C364" i="122"/>
  <c r="B364" i="122"/>
  <c r="A364" i="122"/>
  <c r="C363" i="122"/>
  <c r="B363" i="122"/>
  <c r="A363" i="122"/>
  <c r="C362" i="122"/>
  <c r="B362" i="122"/>
  <c r="A362" i="122"/>
  <c r="C361" i="122"/>
  <c r="B361" i="122"/>
  <c r="A361" i="122"/>
  <c r="C360" i="122"/>
  <c r="B360" i="122"/>
  <c r="A360" i="122"/>
  <c r="C359" i="122"/>
  <c r="B359" i="122"/>
  <c r="A359" i="122"/>
  <c r="C358" i="122"/>
  <c r="B358" i="122"/>
  <c r="A358" i="122"/>
  <c r="C357" i="122"/>
  <c r="B357" i="122"/>
  <c r="A357" i="122"/>
  <c r="C356" i="122"/>
  <c r="B356" i="122"/>
  <c r="A356" i="122"/>
  <c r="C355" i="122"/>
  <c r="B355" i="122"/>
  <c r="A355" i="122"/>
  <c r="C354" i="122"/>
  <c r="B354" i="122"/>
  <c r="A354" i="122"/>
  <c r="C353" i="122"/>
  <c r="B353" i="122"/>
  <c r="A353" i="122"/>
  <c r="C352" i="122"/>
  <c r="B352" i="122"/>
  <c r="A352" i="122"/>
  <c r="C351" i="122"/>
  <c r="B351" i="122"/>
  <c r="A351" i="122"/>
  <c r="C350" i="122"/>
  <c r="B350" i="122"/>
  <c r="A350" i="122"/>
  <c r="C349" i="122"/>
  <c r="B349" i="122"/>
  <c r="A349" i="122"/>
  <c r="C348" i="122"/>
  <c r="B348" i="122"/>
  <c r="A348" i="122"/>
  <c r="C347" i="122"/>
  <c r="B347" i="122"/>
  <c r="A347" i="122"/>
  <c r="C346" i="122"/>
  <c r="B346" i="122"/>
  <c r="A346" i="122"/>
  <c r="C345" i="122"/>
  <c r="B345" i="122"/>
  <c r="A345" i="122"/>
  <c r="C344" i="122"/>
  <c r="B344" i="122"/>
  <c r="A344" i="122"/>
  <c r="C343" i="122"/>
  <c r="B343" i="122"/>
  <c r="A343" i="122"/>
  <c r="C342" i="122"/>
  <c r="B342" i="122"/>
  <c r="A342" i="122"/>
  <c r="C341" i="122"/>
  <c r="B341" i="122"/>
  <c r="A341" i="122"/>
  <c r="C340" i="122"/>
  <c r="B340" i="122"/>
  <c r="A340" i="122"/>
  <c r="C339" i="122"/>
  <c r="B339" i="122"/>
  <c r="A339" i="122"/>
  <c r="C338" i="122"/>
  <c r="B338" i="122"/>
  <c r="A338" i="122"/>
  <c r="C337" i="122"/>
  <c r="B337" i="122"/>
  <c r="A337" i="122"/>
  <c r="C336" i="122"/>
  <c r="B336" i="122"/>
  <c r="A336" i="122"/>
  <c r="C335" i="122"/>
  <c r="B335" i="122"/>
  <c r="A335" i="122"/>
  <c r="C334" i="122"/>
  <c r="B334" i="122"/>
  <c r="A334" i="122"/>
  <c r="C333" i="122"/>
  <c r="B333" i="122"/>
  <c r="A333" i="122"/>
  <c r="C332" i="122"/>
  <c r="B332" i="122"/>
  <c r="A332" i="122"/>
  <c r="C331" i="122"/>
  <c r="B331" i="122"/>
  <c r="A331" i="122"/>
  <c r="C330" i="122"/>
  <c r="B330" i="122"/>
  <c r="A330" i="122"/>
  <c r="C329" i="122"/>
  <c r="B329" i="122"/>
  <c r="A329" i="122"/>
  <c r="C328" i="122"/>
  <c r="B328" i="122"/>
  <c r="A328" i="122"/>
  <c r="C327" i="122"/>
  <c r="B327" i="122"/>
  <c r="A327" i="122"/>
  <c r="C326" i="122"/>
  <c r="B326" i="122"/>
  <c r="A326" i="122"/>
  <c r="C325" i="122"/>
  <c r="B325" i="122"/>
  <c r="A325" i="122"/>
  <c r="C324" i="122"/>
  <c r="B324" i="122"/>
  <c r="A324" i="122"/>
  <c r="C323" i="122"/>
  <c r="B323" i="122"/>
  <c r="A323" i="122"/>
  <c r="C322" i="122"/>
  <c r="B322" i="122"/>
  <c r="A322" i="122"/>
  <c r="C321" i="122"/>
  <c r="B321" i="122"/>
  <c r="A321" i="122"/>
  <c r="C320" i="122"/>
  <c r="B320" i="122"/>
  <c r="A320" i="122"/>
  <c r="C319" i="122"/>
  <c r="B319" i="122"/>
  <c r="A319" i="122"/>
  <c r="C318" i="122"/>
  <c r="B318" i="122"/>
  <c r="A318" i="122"/>
  <c r="C317" i="122"/>
  <c r="B317" i="122"/>
  <c r="A317" i="122"/>
  <c r="C316" i="122"/>
  <c r="B316" i="122"/>
  <c r="A316" i="122"/>
  <c r="C315" i="122"/>
  <c r="B315" i="122"/>
  <c r="A315" i="122"/>
  <c r="C314" i="122"/>
  <c r="B314" i="122"/>
  <c r="A314" i="122"/>
  <c r="C313" i="122"/>
  <c r="B313" i="122"/>
  <c r="A313" i="122"/>
  <c r="C312" i="122"/>
  <c r="B312" i="122"/>
  <c r="A312" i="122"/>
  <c r="C311" i="122"/>
  <c r="B311" i="122"/>
  <c r="A311" i="122"/>
  <c r="C310" i="122"/>
  <c r="B310" i="122"/>
  <c r="A310" i="122"/>
  <c r="C309" i="122"/>
  <c r="B309" i="122"/>
  <c r="A309" i="122"/>
  <c r="C308" i="122"/>
  <c r="B308" i="122"/>
  <c r="A308" i="122"/>
  <c r="C307" i="122"/>
  <c r="B307" i="122"/>
  <c r="A307" i="122"/>
  <c r="C306" i="122"/>
  <c r="B306" i="122"/>
  <c r="A306" i="122"/>
  <c r="C305" i="122"/>
  <c r="B305" i="122"/>
  <c r="A305" i="122"/>
  <c r="C304" i="122"/>
  <c r="B304" i="122"/>
  <c r="A304" i="122"/>
  <c r="C303" i="122"/>
  <c r="B303" i="122"/>
  <c r="A303" i="122"/>
  <c r="C302" i="122"/>
  <c r="B302" i="122"/>
  <c r="A302" i="122"/>
  <c r="C301" i="122"/>
  <c r="B301" i="122"/>
  <c r="A301" i="122"/>
  <c r="C300" i="122"/>
  <c r="B300" i="122"/>
  <c r="A300" i="122"/>
  <c r="C299" i="122"/>
  <c r="B299" i="122"/>
  <c r="A299" i="122"/>
  <c r="C298" i="122"/>
  <c r="B298" i="122"/>
  <c r="A298" i="122"/>
  <c r="C297" i="122"/>
  <c r="B297" i="122"/>
  <c r="A297" i="122"/>
  <c r="C296" i="122"/>
  <c r="B296" i="122"/>
  <c r="A296" i="122"/>
  <c r="C295" i="122"/>
  <c r="B295" i="122"/>
  <c r="A295" i="122"/>
  <c r="C294" i="122"/>
  <c r="B294" i="122"/>
  <c r="A294" i="122"/>
  <c r="C293" i="122"/>
  <c r="B293" i="122"/>
  <c r="A293" i="122"/>
  <c r="C292" i="122"/>
  <c r="B292" i="122"/>
  <c r="A292" i="122"/>
  <c r="C291" i="122"/>
  <c r="B291" i="122"/>
  <c r="A291" i="122"/>
  <c r="C290" i="122"/>
  <c r="B290" i="122"/>
  <c r="A290" i="122"/>
  <c r="C289" i="122"/>
  <c r="B289" i="122"/>
  <c r="A289" i="122"/>
  <c r="C288" i="122"/>
  <c r="B288" i="122"/>
  <c r="A288" i="122"/>
  <c r="C287" i="122"/>
  <c r="B287" i="122"/>
  <c r="A287" i="122"/>
  <c r="C286" i="122"/>
  <c r="B286" i="122"/>
  <c r="A286" i="122"/>
  <c r="C285" i="122"/>
  <c r="B285" i="122"/>
  <c r="A285" i="122"/>
  <c r="C284" i="122"/>
  <c r="B284" i="122"/>
  <c r="A284" i="122"/>
  <c r="C283" i="122"/>
  <c r="B283" i="122"/>
  <c r="A283" i="122"/>
  <c r="C282" i="122"/>
  <c r="B282" i="122"/>
  <c r="A282" i="122"/>
  <c r="C281" i="122"/>
  <c r="B281" i="122"/>
  <c r="A281" i="122"/>
  <c r="C280" i="122"/>
  <c r="B280" i="122"/>
  <c r="A280" i="122"/>
  <c r="C279" i="122"/>
  <c r="B279" i="122"/>
  <c r="A279" i="122"/>
  <c r="C278" i="122"/>
  <c r="B278" i="122"/>
  <c r="A278" i="122"/>
  <c r="C277" i="122"/>
  <c r="B277" i="122"/>
  <c r="A277" i="122"/>
  <c r="C276" i="122"/>
  <c r="B276" i="122"/>
  <c r="A276" i="122"/>
  <c r="C275" i="122"/>
  <c r="B275" i="122"/>
  <c r="A275" i="122"/>
  <c r="C274" i="122"/>
  <c r="B274" i="122"/>
  <c r="A274" i="122"/>
  <c r="C273" i="122"/>
  <c r="B273" i="122"/>
  <c r="A273" i="122"/>
  <c r="C272" i="122"/>
  <c r="B272" i="122"/>
  <c r="A272" i="122"/>
  <c r="C271" i="122"/>
  <c r="B271" i="122"/>
  <c r="A271" i="122"/>
  <c r="C270" i="122"/>
  <c r="B270" i="122"/>
  <c r="A270" i="122"/>
  <c r="C269" i="122"/>
  <c r="B269" i="122"/>
  <c r="A269" i="122"/>
  <c r="C268" i="122"/>
  <c r="B268" i="122"/>
  <c r="A268" i="122"/>
  <c r="C267" i="122"/>
  <c r="B267" i="122"/>
  <c r="A267" i="122"/>
  <c r="C266" i="122"/>
  <c r="B266" i="122"/>
  <c r="A266" i="122"/>
  <c r="C265" i="122"/>
  <c r="B265" i="122"/>
  <c r="A265" i="122"/>
  <c r="C264" i="122"/>
  <c r="B264" i="122"/>
  <c r="A264" i="122"/>
  <c r="C263" i="122"/>
  <c r="B263" i="122"/>
  <c r="A263" i="122"/>
  <c r="C262" i="122"/>
  <c r="B262" i="122"/>
  <c r="A262" i="122"/>
  <c r="C261" i="122"/>
  <c r="B261" i="122"/>
  <c r="A261" i="122"/>
  <c r="C260" i="122"/>
  <c r="B260" i="122"/>
  <c r="A260" i="122"/>
  <c r="C259" i="122"/>
  <c r="B259" i="122"/>
  <c r="A259" i="122"/>
  <c r="C258" i="122"/>
  <c r="B258" i="122"/>
  <c r="A258" i="122"/>
  <c r="C257" i="122"/>
  <c r="B257" i="122"/>
  <c r="A257" i="122"/>
  <c r="C256" i="122"/>
  <c r="B256" i="122"/>
  <c r="A256" i="122"/>
  <c r="C255" i="122"/>
  <c r="B255" i="122"/>
  <c r="A255" i="122"/>
  <c r="C254" i="122"/>
  <c r="B254" i="122"/>
  <c r="A254" i="122"/>
  <c r="C253" i="122"/>
  <c r="B253" i="122"/>
  <c r="A253" i="122"/>
  <c r="C252" i="122"/>
  <c r="B252" i="122"/>
  <c r="A252" i="122"/>
  <c r="C251" i="122"/>
  <c r="B251" i="122"/>
  <c r="A251" i="122"/>
  <c r="C250" i="122"/>
  <c r="B250" i="122"/>
  <c r="A250" i="122"/>
  <c r="C249" i="122"/>
  <c r="B249" i="122"/>
  <c r="A249" i="122"/>
  <c r="C248" i="122"/>
  <c r="B248" i="122"/>
  <c r="A248" i="122"/>
  <c r="C247" i="122"/>
  <c r="B247" i="122"/>
  <c r="A247" i="122"/>
  <c r="C246" i="122"/>
  <c r="B246" i="122"/>
  <c r="A246" i="122"/>
  <c r="C245" i="122"/>
  <c r="B245" i="122"/>
  <c r="A245" i="122"/>
  <c r="C244" i="122"/>
  <c r="B244" i="122"/>
  <c r="A244" i="122"/>
  <c r="C243" i="122"/>
  <c r="B243" i="122"/>
  <c r="A243" i="122"/>
  <c r="C242" i="122"/>
  <c r="B242" i="122"/>
  <c r="A242" i="122"/>
  <c r="C241" i="122"/>
  <c r="B241" i="122"/>
  <c r="A241" i="122"/>
  <c r="C240" i="122"/>
  <c r="B240" i="122"/>
  <c r="A240" i="122"/>
  <c r="C239" i="122"/>
  <c r="B239" i="122"/>
  <c r="A239" i="122"/>
  <c r="C238" i="122"/>
  <c r="B238" i="122"/>
  <c r="A238" i="122"/>
  <c r="C237" i="122"/>
  <c r="B237" i="122"/>
  <c r="A237" i="122"/>
  <c r="C236" i="122"/>
  <c r="B236" i="122"/>
  <c r="A236" i="122"/>
  <c r="C235" i="122"/>
  <c r="B235" i="122"/>
  <c r="A235" i="122"/>
  <c r="C234" i="122"/>
  <c r="B234" i="122"/>
  <c r="A234" i="122"/>
  <c r="C233" i="122"/>
  <c r="B233" i="122"/>
  <c r="A233" i="122"/>
  <c r="C232" i="122"/>
  <c r="B232" i="122"/>
  <c r="A232" i="122"/>
  <c r="C231" i="122"/>
  <c r="B231" i="122"/>
  <c r="A231" i="122"/>
  <c r="C230" i="122"/>
  <c r="B230" i="122"/>
  <c r="A230" i="122"/>
  <c r="C229" i="122"/>
  <c r="B229" i="122"/>
  <c r="A229" i="122"/>
  <c r="C228" i="122"/>
  <c r="B228" i="122"/>
  <c r="A228" i="122"/>
  <c r="C227" i="122"/>
  <c r="B227" i="122"/>
  <c r="A227" i="122"/>
  <c r="C226" i="122"/>
  <c r="B226" i="122"/>
  <c r="A226" i="122"/>
  <c r="C225" i="122"/>
  <c r="B225" i="122"/>
  <c r="A225" i="122"/>
  <c r="C224" i="122"/>
  <c r="B224" i="122"/>
  <c r="A224" i="122"/>
  <c r="C223" i="122"/>
  <c r="B223" i="122"/>
  <c r="A223" i="122"/>
  <c r="C222" i="122"/>
  <c r="B222" i="122"/>
  <c r="A222" i="122"/>
  <c r="C221" i="122"/>
  <c r="B221" i="122"/>
  <c r="A221" i="122"/>
  <c r="C220" i="122"/>
  <c r="B220" i="122"/>
  <c r="A220" i="122"/>
  <c r="C219" i="122"/>
  <c r="B219" i="122"/>
  <c r="A219" i="122"/>
  <c r="C218" i="122"/>
  <c r="B218" i="122"/>
  <c r="A218" i="122"/>
  <c r="C217" i="122"/>
  <c r="B217" i="122"/>
  <c r="A217" i="122"/>
  <c r="C216" i="122"/>
  <c r="B216" i="122"/>
  <c r="A216" i="122"/>
  <c r="C215" i="122"/>
  <c r="B215" i="122"/>
  <c r="A215" i="122"/>
  <c r="C214" i="122"/>
  <c r="B214" i="122"/>
  <c r="A214" i="122"/>
  <c r="C213" i="122"/>
  <c r="B213" i="122"/>
  <c r="A213" i="122"/>
  <c r="C212" i="122"/>
  <c r="B212" i="122"/>
  <c r="A212" i="122"/>
  <c r="C211" i="122"/>
  <c r="B211" i="122"/>
  <c r="A211" i="122"/>
  <c r="C210" i="122"/>
  <c r="B210" i="122"/>
  <c r="A210" i="122"/>
  <c r="C209" i="122"/>
  <c r="B209" i="122"/>
  <c r="A209" i="122"/>
  <c r="C208" i="122"/>
  <c r="B208" i="122"/>
  <c r="A208" i="122"/>
  <c r="C207" i="122"/>
  <c r="B207" i="122"/>
  <c r="A207" i="122"/>
  <c r="C206" i="122"/>
  <c r="B206" i="122"/>
  <c r="A206" i="122"/>
  <c r="C205" i="122"/>
  <c r="B205" i="122"/>
  <c r="A205" i="122"/>
  <c r="C204" i="122"/>
  <c r="B204" i="122"/>
  <c r="A204" i="122"/>
  <c r="C203" i="122"/>
  <c r="B203" i="122"/>
  <c r="A203" i="122"/>
  <c r="C202" i="122"/>
  <c r="B202" i="122"/>
  <c r="A202" i="122"/>
  <c r="C201" i="122"/>
  <c r="B201" i="122"/>
  <c r="A201" i="122"/>
  <c r="C200" i="122"/>
  <c r="B200" i="122"/>
  <c r="A200" i="122"/>
  <c r="C199" i="122"/>
  <c r="B199" i="122"/>
  <c r="A199" i="122"/>
  <c r="C198" i="122"/>
  <c r="B198" i="122"/>
  <c r="A198" i="122"/>
  <c r="C197" i="122"/>
  <c r="B197" i="122"/>
  <c r="A197" i="122"/>
  <c r="C196" i="122"/>
  <c r="B196" i="122"/>
  <c r="A196" i="122"/>
  <c r="C195" i="122"/>
  <c r="B195" i="122"/>
  <c r="A195" i="122"/>
  <c r="C194" i="122"/>
  <c r="B194" i="122"/>
  <c r="A194" i="122"/>
  <c r="C193" i="122"/>
  <c r="B193" i="122"/>
  <c r="A193" i="122"/>
  <c r="C192" i="122"/>
  <c r="B192" i="122"/>
  <c r="A192" i="122"/>
  <c r="C191" i="122"/>
  <c r="B191" i="122"/>
  <c r="A191" i="122"/>
  <c r="C190" i="122"/>
  <c r="B190" i="122"/>
  <c r="A190" i="122"/>
  <c r="C189" i="122"/>
  <c r="B189" i="122"/>
  <c r="A189" i="122"/>
  <c r="C188" i="122"/>
  <c r="B188" i="122"/>
  <c r="A188" i="122"/>
  <c r="C187" i="122"/>
  <c r="B187" i="122"/>
  <c r="A187" i="122"/>
  <c r="C186" i="122"/>
  <c r="B186" i="122"/>
  <c r="A186" i="122"/>
  <c r="C185" i="122"/>
  <c r="B185" i="122"/>
  <c r="A185" i="122"/>
  <c r="C184" i="122"/>
  <c r="B184" i="122"/>
  <c r="A184" i="122"/>
  <c r="C183" i="122"/>
  <c r="B183" i="122"/>
  <c r="A183" i="122"/>
  <c r="C182" i="122"/>
  <c r="B182" i="122"/>
  <c r="A182" i="122"/>
  <c r="C181" i="122"/>
  <c r="B181" i="122"/>
  <c r="A181" i="122"/>
  <c r="C180" i="122"/>
  <c r="B180" i="122"/>
  <c r="A180" i="122"/>
  <c r="C179" i="122"/>
  <c r="B179" i="122"/>
  <c r="A179" i="122"/>
  <c r="C178" i="122"/>
  <c r="B178" i="122"/>
  <c r="A178" i="122"/>
  <c r="C177" i="122"/>
  <c r="B177" i="122"/>
  <c r="A177" i="122"/>
  <c r="C176" i="122"/>
  <c r="B176" i="122"/>
  <c r="A176" i="122"/>
  <c r="C175" i="122"/>
  <c r="B175" i="122"/>
  <c r="A175" i="122"/>
  <c r="C174" i="122"/>
  <c r="B174" i="122"/>
  <c r="A174" i="122"/>
  <c r="C173" i="122"/>
  <c r="B173" i="122"/>
  <c r="A173" i="122"/>
  <c r="C172" i="122"/>
  <c r="B172" i="122"/>
  <c r="A172" i="122"/>
  <c r="C171" i="122"/>
  <c r="B171" i="122"/>
  <c r="A171" i="122"/>
  <c r="C170" i="122"/>
  <c r="B170" i="122"/>
  <c r="A170" i="122"/>
  <c r="C169" i="122"/>
  <c r="B169" i="122"/>
  <c r="A169" i="122"/>
  <c r="C168" i="122"/>
  <c r="B168" i="122"/>
  <c r="A168" i="122"/>
  <c r="C167" i="122"/>
  <c r="B167" i="122"/>
  <c r="A167" i="122"/>
  <c r="C166" i="122"/>
  <c r="B166" i="122"/>
  <c r="A166" i="122"/>
  <c r="C165" i="122"/>
  <c r="B165" i="122"/>
  <c r="A165" i="122"/>
  <c r="C164" i="122"/>
  <c r="B164" i="122"/>
  <c r="A164" i="122"/>
  <c r="C163" i="122"/>
  <c r="B163" i="122"/>
  <c r="A163" i="122"/>
  <c r="C162" i="122"/>
  <c r="B162" i="122"/>
  <c r="A162" i="122"/>
  <c r="C161" i="122"/>
  <c r="B161" i="122"/>
  <c r="A161" i="122"/>
  <c r="C160" i="122"/>
  <c r="B160" i="122"/>
  <c r="A160" i="122"/>
  <c r="C159" i="122"/>
  <c r="B159" i="122"/>
  <c r="A159" i="122"/>
  <c r="C158" i="122"/>
  <c r="B158" i="122"/>
  <c r="A158" i="122"/>
  <c r="C157" i="122"/>
  <c r="B157" i="122"/>
  <c r="A157" i="122"/>
  <c r="C156" i="122"/>
  <c r="B156" i="122"/>
  <c r="A156" i="122"/>
  <c r="C155" i="122"/>
  <c r="B155" i="122"/>
  <c r="A155" i="122"/>
  <c r="C154" i="122"/>
  <c r="B154" i="122"/>
  <c r="A154" i="122"/>
  <c r="C153" i="122"/>
  <c r="B153" i="122"/>
  <c r="A153" i="122"/>
  <c r="C152" i="122"/>
  <c r="B152" i="122"/>
  <c r="A152" i="122"/>
  <c r="C151" i="122"/>
  <c r="B151" i="122"/>
  <c r="A151" i="122"/>
  <c r="C150" i="122"/>
  <c r="B150" i="122"/>
  <c r="A150" i="122"/>
  <c r="C149" i="122"/>
  <c r="B149" i="122"/>
  <c r="A149" i="122"/>
  <c r="C148" i="122"/>
  <c r="B148" i="122"/>
  <c r="A148" i="122"/>
  <c r="C147" i="122"/>
  <c r="B147" i="122"/>
  <c r="A147" i="122"/>
  <c r="C146" i="122"/>
  <c r="B146" i="122"/>
  <c r="A146" i="122"/>
  <c r="C145" i="122"/>
  <c r="B145" i="122"/>
  <c r="A145" i="122"/>
  <c r="C144" i="122"/>
  <c r="B144" i="122"/>
  <c r="A144" i="122"/>
  <c r="C143" i="122"/>
  <c r="B143" i="122"/>
  <c r="A143" i="122"/>
  <c r="C142" i="122"/>
  <c r="B142" i="122"/>
  <c r="A142" i="122"/>
  <c r="C141" i="122"/>
  <c r="B141" i="122"/>
  <c r="A141" i="122"/>
  <c r="C140" i="122"/>
  <c r="B140" i="122"/>
  <c r="A140" i="122"/>
  <c r="C139" i="122"/>
  <c r="B139" i="122"/>
  <c r="A139" i="122"/>
  <c r="C138" i="122"/>
  <c r="B138" i="122"/>
  <c r="A138" i="122"/>
  <c r="C137" i="122"/>
  <c r="B137" i="122"/>
  <c r="A137" i="122"/>
  <c r="C136" i="122"/>
  <c r="B136" i="122"/>
  <c r="A136" i="122"/>
  <c r="C135" i="122"/>
  <c r="B135" i="122"/>
  <c r="A135" i="122"/>
  <c r="C134" i="122"/>
  <c r="B134" i="122"/>
  <c r="A134" i="122"/>
  <c r="C133" i="122"/>
  <c r="B133" i="122"/>
  <c r="A133" i="122"/>
  <c r="C132" i="122"/>
  <c r="B132" i="122"/>
  <c r="A132" i="122"/>
  <c r="C131" i="122"/>
  <c r="B131" i="122"/>
  <c r="A131" i="122"/>
  <c r="C130" i="122"/>
  <c r="B130" i="122"/>
  <c r="A130" i="122"/>
  <c r="C129" i="122"/>
  <c r="B129" i="122"/>
  <c r="A129" i="122"/>
  <c r="C128" i="122"/>
  <c r="B128" i="122"/>
  <c r="A128" i="122"/>
  <c r="C127" i="122"/>
  <c r="B127" i="122"/>
  <c r="A127" i="122"/>
  <c r="C126" i="122"/>
  <c r="B126" i="122"/>
  <c r="A126" i="122"/>
  <c r="C125" i="122"/>
  <c r="B125" i="122"/>
  <c r="A125" i="122"/>
  <c r="C124" i="122"/>
  <c r="B124" i="122"/>
  <c r="A124" i="122"/>
  <c r="C123" i="122"/>
  <c r="B123" i="122"/>
  <c r="A123" i="122"/>
  <c r="C122" i="122"/>
  <c r="B122" i="122"/>
  <c r="A122" i="122"/>
  <c r="C121" i="122"/>
  <c r="B121" i="122"/>
  <c r="A121" i="122"/>
  <c r="C120" i="122"/>
  <c r="B120" i="122"/>
  <c r="A120" i="122"/>
  <c r="C119" i="122"/>
  <c r="B119" i="122"/>
  <c r="A119" i="122"/>
  <c r="C118" i="122"/>
  <c r="B118" i="122"/>
  <c r="A118" i="122"/>
  <c r="C117" i="122"/>
  <c r="B117" i="122"/>
  <c r="A117" i="122"/>
  <c r="C116" i="122"/>
  <c r="B116" i="122"/>
  <c r="A116" i="122"/>
  <c r="C115" i="122"/>
  <c r="B115" i="122"/>
  <c r="A115" i="122"/>
  <c r="C114" i="122"/>
  <c r="B114" i="122"/>
  <c r="A114" i="122"/>
  <c r="C113" i="122"/>
  <c r="B113" i="122"/>
  <c r="A113" i="122"/>
  <c r="C112" i="122"/>
  <c r="B112" i="122"/>
  <c r="A112" i="122"/>
  <c r="C111" i="122"/>
  <c r="B111" i="122"/>
  <c r="A111" i="122"/>
  <c r="C110" i="122"/>
  <c r="B110" i="122"/>
  <c r="A110" i="122"/>
  <c r="C109" i="122"/>
  <c r="B109" i="122"/>
  <c r="A109" i="122"/>
  <c r="C108" i="122"/>
  <c r="B108" i="122"/>
  <c r="A108" i="122"/>
  <c r="C107" i="122"/>
  <c r="B107" i="122"/>
  <c r="A107" i="122"/>
  <c r="C106" i="122"/>
  <c r="B106" i="122"/>
  <c r="A106" i="122"/>
  <c r="C105" i="122"/>
  <c r="B105" i="122"/>
  <c r="A105" i="122"/>
  <c r="C104" i="122"/>
  <c r="B104" i="122"/>
  <c r="A104" i="122"/>
  <c r="C103" i="122"/>
  <c r="B103" i="122"/>
  <c r="A103" i="122"/>
  <c r="C102" i="122"/>
  <c r="B102" i="122"/>
  <c r="A102" i="122"/>
  <c r="C101" i="122"/>
  <c r="B101" i="122"/>
  <c r="A101" i="122"/>
  <c r="C100" i="122"/>
  <c r="B100" i="122"/>
  <c r="A100" i="122"/>
  <c r="C99" i="122"/>
  <c r="B99" i="122"/>
  <c r="A99" i="122"/>
  <c r="C98" i="122"/>
  <c r="B98" i="122"/>
  <c r="A98" i="122"/>
  <c r="C97" i="122"/>
  <c r="B97" i="122"/>
  <c r="A97" i="122"/>
  <c r="C96" i="122"/>
  <c r="B96" i="122"/>
  <c r="A96" i="122"/>
  <c r="C95" i="122"/>
  <c r="B95" i="122"/>
  <c r="A95" i="122"/>
  <c r="C94" i="122"/>
  <c r="B94" i="122"/>
  <c r="A94" i="122"/>
  <c r="C93" i="122"/>
  <c r="B93" i="122"/>
  <c r="A93" i="122"/>
  <c r="C92" i="122"/>
  <c r="B92" i="122"/>
  <c r="A92" i="122"/>
  <c r="C91" i="122"/>
  <c r="B91" i="122"/>
  <c r="A91" i="122"/>
  <c r="C90" i="122"/>
  <c r="B90" i="122"/>
  <c r="A90" i="122"/>
  <c r="C89" i="122"/>
  <c r="B89" i="122"/>
  <c r="A89" i="122"/>
  <c r="C88" i="122"/>
  <c r="B88" i="122"/>
  <c r="A88" i="122"/>
  <c r="C87" i="122"/>
  <c r="B87" i="122"/>
  <c r="A87" i="122"/>
  <c r="C86" i="122"/>
  <c r="B86" i="122"/>
  <c r="A86" i="122"/>
  <c r="C85" i="122"/>
  <c r="B85" i="122"/>
  <c r="A85" i="122"/>
  <c r="C84" i="122"/>
  <c r="B84" i="122"/>
  <c r="A84" i="122"/>
  <c r="C83" i="122"/>
  <c r="B83" i="122"/>
  <c r="A83" i="122"/>
  <c r="C82" i="122"/>
  <c r="B82" i="122"/>
  <c r="A82" i="122"/>
  <c r="C81" i="122"/>
  <c r="B81" i="122"/>
  <c r="A81" i="122"/>
  <c r="C80" i="122"/>
  <c r="B80" i="122"/>
  <c r="A80" i="122"/>
  <c r="C79" i="122"/>
  <c r="B79" i="122"/>
  <c r="A79" i="122"/>
  <c r="C78" i="122"/>
  <c r="B78" i="122"/>
  <c r="A78" i="122"/>
  <c r="C77" i="122"/>
  <c r="B77" i="122"/>
  <c r="A77" i="122"/>
  <c r="C76" i="122"/>
  <c r="B76" i="122"/>
  <c r="A76" i="122"/>
  <c r="C75" i="122"/>
  <c r="B75" i="122"/>
  <c r="A75" i="122"/>
  <c r="C74" i="122"/>
  <c r="B74" i="122"/>
  <c r="A74" i="122"/>
  <c r="C73" i="122"/>
  <c r="B73" i="122"/>
  <c r="A73" i="122"/>
  <c r="C72" i="122"/>
  <c r="B72" i="122"/>
  <c r="A72" i="122"/>
  <c r="C71" i="122"/>
  <c r="B71" i="122"/>
  <c r="A71" i="122"/>
  <c r="C70" i="122"/>
  <c r="B70" i="122"/>
  <c r="A70" i="122"/>
  <c r="C69" i="122"/>
  <c r="B69" i="122"/>
  <c r="A69" i="122"/>
  <c r="C68" i="122"/>
  <c r="B68" i="122"/>
  <c r="A68" i="122"/>
  <c r="C67" i="122"/>
  <c r="B67" i="122"/>
  <c r="A67" i="122"/>
  <c r="C66" i="122"/>
  <c r="B66" i="122"/>
  <c r="A66" i="122"/>
  <c r="C65" i="122"/>
  <c r="B65" i="122"/>
  <c r="A65" i="122"/>
  <c r="C64" i="122"/>
  <c r="B64" i="122"/>
  <c r="A64" i="122"/>
  <c r="C63" i="122"/>
  <c r="B63" i="122"/>
  <c r="A63" i="122"/>
  <c r="C62" i="122"/>
  <c r="B62" i="122"/>
  <c r="A62" i="122"/>
  <c r="C61" i="122"/>
  <c r="B61" i="122"/>
  <c r="A61" i="122"/>
  <c r="C60" i="122"/>
  <c r="B60" i="122"/>
  <c r="A60" i="122"/>
  <c r="C59" i="122"/>
  <c r="B59" i="122"/>
  <c r="A59" i="122"/>
  <c r="C58" i="122"/>
  <c r="B58" i="122"/>
  <c r="A58" i="122"/>
  <c r="C57" i="122"/>
  <c r="B57" i="122"/>
  <c r="A57" i="122"/>
  <c r="C56" i="122"/>
  <c r="B56" i="122"/>
  <c r="A56" i="122"/>
  <c r="C55" i="122"/>
  <c r="B55" i="122"/>
  <c r="A55" i="122"/>
  <c r="C54" i="122"/>
  <c r="B54" i="122"/>
  <c r="A54" i="122"/>
  <c r="C53" i="122"/>
  <c r="B53" i="122"/>
  <c r="A53" i="122"/>
  <c r="C52" i="122"/>
  <c r="B52" i="122"/>
  <c r="A52" i="122"/>
  <c r="C51" i="122"/>
  <c r="B51" i="122"/>
  <c r="A51" i="122"/>
  <c r="C50" i="122"/>
  <c r="B50" i="122"/>
  <c r="A50" i="122"/>
  <c r="C49" i="122"/>
  <c r="B49" i="122"/>
  <c r="A49" i="122"/>
  <c r="C48" i="122"/>
  <c r="B48" i="122"/>
  <c r="A48" i="122"/>
  <c r="C47" i="122"/>
  <c r="B47" i="122"/>
  <c r="A47" i="122"/>
  <c r="C46" i="122"/>
  <c r="B46" i="122"/>
  <c r="A46" i="122"/>
  <c r="C45" i="122"/>
  <c r="B45" i="122"/>
  <c r="A45" i="122"/>
  <c r="C44" i="122"/>
  <c r="B44" i="122"/>
  <c r="A44" i="122"/>
  <c r="C43" i="122"/>
  <c r="B43" i="122"/>
  <c r="A43" i="122"/>
  <c r="C42" i="122"/>
  <c r="B42" i="122"/>
  <c r="A42" i="122"/>
  <c r="C41" i="122"/>
  <c r="B41" i="122"/>
  <c r="A41" i="122"/>
  <c r="C40" i="122"/>
  <c r="B40" i="122"/>
  <c r="A40" i="122"/>
  <c r="C39" i="122"/>
  <c r="B39" i="122"/>
  <c r="A39" i="122"/>
  <c r="C38" i="122"/>
  <c r="B38" i="122"/>
  <c r="A38" i="122"/>
  <c r="C37" i="122"/>
  <c r="B37" i="122"/>
  <c r="A37" i="122"/>
  <c r="C36" i="122"/>
  <c r="B36" i="122"/>
  <c r="A36" i="122"/>
  <c r="C35" i="122"/>
  <c r="B35" i="122"/>
  <c r="A35" i="122"/>
  <c r="C34" i="122"/>
  <c r="B34" i="122"/>
  <c r="A34" i="122"/>
  <c r="C33" i="122"/>
  <c r="B33" i="122"/>
  <c r="A33" i="122"/>
  <c r="C32" i="122"/>
  <c r="B32" i="122"/>
  <c r="A32" i="122"/>
  <c r="C31" i="122"/>
  <c r="B31" i="122"/>
  <c r="A31" i="122"/>
  <c r="C30" i="122"/>
  <c r="B30" i="122"/>
  <c r="A30" i="122"/>
  <c r="C29" i="122"/>
  <c r="B29" i="122"/>
  <c r="A29" i="122"/>
  <c r="C28" i="122"/>
  <c r="B28" i="122"/>
  <c r="A28" i="122"/>
  <c r="C27" i="122"/>
  <c r="B27" i="122"/>
  <c r="A27" i="122"/>
  <c r="C26" i="122"/>
  <c r="B26" i="122"/>
  <c r="A26" i="122"/>
  <c r="C25" i="122"/>
  <c r="B25" i="122"/>
  <c r="A25" i="122"/>
  <c r="C24" i="122"/>
  <c r="B24" i="122"/>
  <c r="A24" i="122"/>
  <c r="C23" i="122"/>
  <c r="B23" i="122"/>
  <c r="A23" i="122"/>
  <c r="C22" i="122"/>
  <c r="B22" i="122"/>
  <c r="A22" i="122"/>
  <c r="C21" i="122"/>
  <c r="B21" i="122"/>
  <c r="A21" i="122"/>
  <c r="C20" i="122"/>
  <c r="B20" i="122"/>
  <c r="A20" i="122"/>
  <c r="C19" i="122"/>
  <c r="B19" i="122"/>
  <c r="A19" i="122"/>
  <c r="C18" i="122"/>
  <c r="B18" i="122"/>
  <c r="A18" i="122"/>
  <c r="C17" i="122"/>
  <c r="B17" i="122"/>
  <c r="A17" i="122"/>
  <c r="C16" i="122"/>
  <c r="B16" i="122"/>
  <c r="A16" i="122"/>
  <c r="C15" i="122"/>
  <c r="B15" i="122"/>
  <c r="A15" i="122"/>
  <c r="C14" i="122"/>
  <c r="B14" i="122"/>
  <c r="A14" i="122"/>
  <c r="C13" i="122"/>
  <c r="B13" i="122"/>
  <c r="A13" i="122"/>
  <c r="C12" i="122"/>
  <c r="B12" i="122"/>
  <c r="A12" i="122"/>
  <c r="H214" i="121"/>
  <c r="G214" i="121"/>
  <c r="A214" i="121"/>
  <c r="H213" i="121"/>
  <c r="G213" i="121"/>
  <c r="A213" i="121"/>
  <c r="G212" i="121"/>
  <c r="H212" i="121" s="1"/>
  <c r="A212" i="121"/>
  <c r="G211" i="121"/>
  <c r="H211" i="121" s="1"/>
  <c r="A211" i="121"/>
  <c r="G210" i="121"/>
  <c r="H210" i="121" s="1"/>
  <c r="A210" i="121"/>
  <c r="G209" i="121"/>
  <c r="H209" i="121" s="1"/>
  <c r="A209" i="121"/>
  <c r="G208" i="121"/>
  <c r="H208" i="121" s="1"/>
  <c r="A208" i="121"/>
  <c r="G207" i="121"/>
  <c r="H207" i="121" s="1"/>
  <c r="A207" i="121"/>
  <c r="H206" i="121"/>
  <c r="G206" i="121"/>
  <c r="A206" i="121"/>
  <c r="G205" i="121"/>
  <c r="H205" i="121" s="1"/>
  <c r="A205" i="121"/>
  <c r="G204" i="121"/>
  <c r="H204" i="121" s="1"/>
  <c r="A204" i="121"/>
  <c r="H203" i="121"/>
  <c r="G203" i="121"/>
  <c r="A203" i="121"/>
  <c r="H202" i="121"/>
  <c r="G202" i="121"/>
  <c r="A202" i="121"/>
  <c r="G201" i="121"/>
  <c r="H201" i="121" s="1"/>
  <c r="A201" i="121"/>
  <c r="G200" i="121"/>
  <c r="H200" i="121" s="1"/>
  <c r="A200" i="121"/>
  <c r="H199" i="121"/>
  <c r="G199" i="121"/>
  <c r="A199" i="121"/>
  <c r="G198" i="121"/>
  <c r="H198" i="121" s="1"/>
  <c r="A198" i="121"/>
  <c r="H197" i="121"/>
  <c r="G197" i="121"/>
  <c r="A197" i="121"/>
  <c r="H196" i="121"/>
  <c r="G196" i="121"/>
  <c r="A196" i="121"/>
  <c r="H195" i="121"/>
  <c r="G195" i="121"/>
  <c r="A195" i="121"/>
  <c r="H194" i="121"/>
  <c r="G194" i="121"/>
  <c r="A194" i="121"/>
  <c r="G193" i="121"/>
  <c r="H193" i="121" s="1"/>
  <c r="A193" i="121"/>
  <c r="H192" i="121"/>
  <c r="G192" i="121"/>
  <c r="A192" i="121"/>
  <c r="G191" i="121"/>
  <c r="H191" i="121" s="1"/>
  <c r="A191" i="121"/>
  <c r="H190" i="121"/>
  <c r="G190" i="121"/>
  <c r="A190" i="121"/>
  <c r="G189" i="121"/>
  <c r="H189" i="121" s="1"/>
  <c r="A189" i="121"/>
  <c r="H188" i="121"/>
  <c r="G188" i="121"/>
  <c r="A188" i="121"/>
  <c r="G187" i="121"/>
  <c r="H187" i="121" s="1"/>
  <c r="A187" i="121"/>
  <c r="G186" i="121"/>
  <c r="H186" i="121" s="1"/>
  <c r="A186" i="121"/>
  <c r="H185" i="121"/>
  <c r="G185" i="121"/>
  <c r="A185" i="121"/>
  <c r="H184" i="121"/>
  <c r="G184" i="121"/>
  <c r="A184" i="121"/>
  <c r="H183" i="121"/>
  <c r="G183" i="121"/>
  <c r="A183" i="121"/>
  <c r="G182" i="121"/>
  <c r="H182" i="121" s="1"/>
  <c r="A182" i="121"/>
  <c r="G181" i="121"/>
  <c r="H181" i="121" s="1"/>
  <c r="A181" i="121"/>
  <c r="G180" i="121"/>
  <c r="H180" i="121" s="1"/>
  <c r="A180" i="121"/>
  <c r="G179" i="121"/>
  <c r="H179" i="121" s="1"/>
  <c r="A179" i="121"/>
  <c r="H178" i="121"/>
  <c r="G178" i="121"/>
  <c r="A178" i="121"/>
  <c r="G177" i="121"/>
  <c r="H177" i="121" s="1"/>
  <c r="A177" i="121"/>
  <c r="G176" i="121"/>
  <c r="H176" i="121" s="1"/>
  <c r="A176" i="121"/>
  <c r="H175" i="121"/>
  <c r="G175" i="121"/>
  <c r="A175" i="121"/>
  <c r="G174" i="121"/>
  <c r="H174" i="121" s="1"/>
  <c r="A174" i="121"/>
  <c r="G173" i="121"/>
  <c r="H173" i="121" s="1"/>
  <c r="A173" i="121"/>
  <c r="H172" i="121"/>
  <c r="G172" i="121"/>
  <c r="A172" i="121"/>
  <c r="G171" i="121"/>
  <c r="H171" i="121" s="1"/>
  <c r="A171" i="121"/>
  <c r="G170" i="121"/>
  <c r="H170" i="121" s="1"/>
  <c r="A170" i="121"/>
  <c r="H169" i="121"/>
  <c r="G169" i="121"/>
  <c r="A169" i="121"/>
  <c r="H168" i="121"/>
  <c r="G168" i="121"/>
  <c r="A168" i="121"/>
  <c r="G167" i="121"/>
  <c r="H167" i="121" s="1"/>
  <c r="A167" i="121"/>
  <c r="H166" i="121"/>
  <c r="G166" i="121"/>
  <c r="A166" i="121"/>
  <c r="G165" i="121"/>
  <c r="H165" i="121" s="1"/>
  <c r="A165" i="121"/>
  <c r="G164" i="121"/>
  <c r="H164" i="121" s="1"/>
  <c r="A164" i="121"/>
  <c r="H163" i="121"/>
  <c r="G163" i="121"/>
  <c r="A163" i="121"/>
  <c r="G162" i="121"/>
  <c r="H162" i="121" s="1"/>
  <c r="A162" i="121"/>
  <c r="G161" i="121"/>
  <c r="H161" i="121" s="1"/>
  <c r="A161" i="121"/>
  <c r="H160" i="121"/>
  <c r="G160" i="121"/>
  <c r="A160" i="121"/>
  <c r="G159" i="121"/>
  <c r="H159" i="121" s="1"/>
  <c r="A159" i="121"/>
  <c r="H158" i="121"/>
  <c r="G158" i="121"/>
  <c r="A158" i="121"/>
  <c r="G157" i="121"/>
  <c r="H157" i="121" s="1"/>
  <c r="A157" i="121"/>
  <c r="H156" i="121"/>
  <c r="G156" i="121"/>
  <c r="A156" i="121"/>
  <c r="G155" i="121"/>
  <c r="H155" i="121" s="1"/>
  <c r="A155" i="121"/>
  <c r="H154" i="121"/>
  <c r="G154" i="121"/>
  <c r="A154" i="121"/>
  <c r="G153" i="121"/>
  <c r="H153" i="121" s="1"/>
  <c r="A153" i="121"/>
  <c r="G152" i="121"/>
  <c r="H152" i="121" s="1"/>
  <c r="A152" i="121"/>
  <c r="H151" i="121"/>
  <c r="G151" i="121"/>
  <c r="A151" i="121"/>
  <c r="G150" i="121"/>
  <c r="H150" i="121" s="1"/>
  <c r="A150" i="121"/>
  <c r="G149" i="121"/>
  <c r="H149" i="121" s="1"/>
  <c r="A149" i="121"/>
  <c r="H148" i="121"/>
  <c r="G148" i="121"/>
  <c r="A148" i="121"/>
  <c r="G147" i="121"/>
  <c r="H147" i="121" s="1"/>
  <c r="A147" i="121"/>
  <c r="G146" i="121"/>
  <c r="H146" i="121" s="1"/>
  <c r="A146" i="121"/>
  <c r="G145" i="121"/>
  <c r="H145" i="121" s="1"/>
  <c r="A145" i="121"/>
  <c r="H144" i="121"/>
  <c r="G144" i="121"/>
  <c r="A144" i="121"/>
  <c r="G143" i="121"/>
  <c r="H143" i="121" s="1"/>
  <c r="A143" i="121"/>
  <c r="H142" i="121"/>
  <c r="G142" i="121"/>
  <c r="A142" i="121"/>
  <c r="H141" i="121"/>
  <c r="G141" i="121"/>
  <c r="A141" i="121"/>
  <c r="G140" i="121"/>
  <c r="H140" i="121" s="1"/>
  <c r="A140" i="121"/>
  <c r="H139" i="121"/>
  <c r="G139" i="121"/>
  <c r="A139" i="121"/>
  <c r="G138" i="121"/>
  <c r="H138" i="121" s="1"/>
  <c r="A138" i="121"/>
  <c r="G137" i="121"/>
  <c r="H137" i="121" s="1"/>
  <c r="A137" i="121"/>
  <c r="H136" i="121"/>
  <c r="G136" i="121"/>
  <c r="A136" i="121"/>
  <c r="G135" i="121"/>
  <c r="H135" i="121" s="1"/>
  <c r="A135" i="121"/>
  <c r="H134" i="121"/>
  <c r="G134" i="121"/>
  <c r="A134" i="121"/>
  <c r="H133" i="121"/>
  <c r="G133" i="121"/>
  <c r="A133" i="121"/>
  <c r="H132" i="121"/>
  <c r="G132" i="121"/>
  <c r="A132" i="121"/>
  <c r="G131" i="121"/>
  <c r="H131" i="121" s="1"/>
  <c r="A131" i="121"/>
  <c r="H130" i="121"/>
  <c r="G130" i="121"/>
  <c r="A130" i="121"/>
  <c r="G129" i="121"/>
  <c r="H129" i="121" s="1"/>
  <c r="A129" i="121"/>
  <c r="G128" i="121"/>
  <c r="H128" i="121" s="1"/>
  <c r="A128" i="121"/>
  <c r="H127" i="121"/>
  <c r="G127" i="121"/>
  <c r="A127" i="121"/>
  <c r="G126" i="121"/>
  <c r="H126" i="121" s="1"/>
  <c r="A126" i="121"/>
  <c r="G125" i="121"/>
  <c r="H125" i="121" s="1"/>
  <c r="A125" i="121"/>
  <c r="H124" i="121"/>
  <c r="G124" i="121"/>
  <c r="A124" i="121"/>
  <c r="G123" i="121"/>
  <c r="H123" i="121" s="1"/>
  <c r="A123" i="121"/>
  <c r="G122" i="121"/>
  <c r="H122" i="121" s="1"/>
  <c r="A122" i="121"/>
  <c r="H121" i="121"/>
  <c r="G121" i="121"/>
  <c r="A121" i="121"/>
  <c r="G120" i="121"/>
  <c r="H120" i="121" s="1"/>
  <c r="A120" i="121"/>
  <c r="G119" i="121"/>
  <c r="H119" i="121" s="1"/>
  <c r="A119" i="121"/>
  <c r="G118" i="121"/>
  <c r="H118" i="121" s="1"/>
  <c r="A118" i="121"/>
  <c r="H117" i="121"/>
  <c r="G117" i="121"/>
  <c r="A117" i="121"/>
  <c r="H116" i="121"/>
  <c r="G116" i="121"/>
  <c r="A116" i="121"/>
  <c r="H115" i="121"/>
  <c r="G115" i="121"/>
  <c r="A115" i="121"/>
  <c r="G114" i="121"/>
  <c r="H114" i="121" s="1"/>
  <c r="A114" i="121"/>
  <c r="H113" i="121"/>
  <c r="G113" i="121"/>
  <c r="A113" i="121"/>
  <c r="H112" i="121"/>
  <c r="G112" i="121"/>
  <c r="A112" i="121"/>
  <c r="H111" i="121"/>
  <c r="G111" i="121"/>
  <c r="A111" i="121"/>
  <c r="H110" i="121"/>
  <c r="G110" i="121"/>
  <c r="A110" i="121"/>
  <c r="H109" i="121"/>
  <c r="G109" i="121"/>
  <c r="A109" i="121"/>
  <c r="H108" i="121"/>
  <c r="G108" i="121"/>
  <c r="A108" i="121"/>
  <c r="G107" i="121"/>
  <c r="H107" i="121" s="1"/>
  <c r="A107" i="121"/>
  <c r="G106" i="121"/>
  <c r="H106" i="121" s="1"/>
  <c r="A106" i="121"/>
  <c r="G105" i="121"/>
  <c r="H105" i="121" s="1"/>
  <c r="A105" i="121"/>
  <c r="H104" i="121"/>
  <c r="G104" i="121"/>
  <c r="A104" i="121"/>
  <c r="G103" i="121"/>
  <c r="H103" i="121" s="1"/>
  <c r="A103" i="121"/>
  <c r="H102" i="121"/>
  <c r="G102" i="121"/>
  <c r="A102" i="121"/>
  <c r="G101" i="121"/>
  <c r="H101" i="121" s="1"/>
  <c r="A101" i="121"/>
  <c r="G100" i="121"/>
  <c r="H100" i="121" s="1"/>
  <c r="A100" i="121"/>
  <c r="H99" i="121"/>
  <c r="G99" i="121"/>
  <c r="A99" i="121"/>
  <c r="G98" i="121"/>
  <c r="H98" i="121" s="1"/>
  <c r="A98" i="121"/>
  <c r="G97" i="121"/>
  <c r="H97" i="121" s="1"/>
  <c r="A97" i="121"/>
  <c r="G96" i="121"/>
  <c r="H96" i="121" s="1"/>
  <c r="A96" i="121"/>
  <c r="H95" i="121"/>
  <c r="G95" i="121"/>
  <c r="A95" i="121"/>
  <c r="G94" i="121"/>
  <c r="H94" i="121" s="1"/>
  <c r="A94" i="121"/>
  <c r="G93" i="121"/>
  <c r="H93" i="121" s="1"/>
  <c r="A93" i="121"/>
  <c r="G92" i="121"/>
  <c r="H92" i="121" s="1"/>
  <c r="A92" i="121"/>
  <c r="H91" i="121"/>
  <c r="G91" i="121"/>
  <c r="A91" i="121"/>
  <c r="H90" i="121"/>
  <c r="G90" i="121"/>
  <c r="A90" i="121"/>
  <c r="G89" i="121"/>
  <c r="H89" i="121" s="1"/>
  <c r="A89" i="121"/>
  <c r="G88" i="121"/>
  <c r="H88" i="121" s="1"/>
  <c r="A88" i="121"/>
  <c r="H87" i="121"/>
  <c r="G87" i="121"/>
  <c r="A87" i="121"/>
  <c r="G86" i="121"/>
  <c r="H86" i="121" s="1"/>
  <c r="A86" i="121"/>
  <c r="G85" i="121"/>
  <c r="H85" i="121" s="1"/>
  <c r="A85" i="121"/>
  <c r="G84" i="121"/>
  <c r="H84" i="121" s="1"/>
  <c r="A84" i="121"/>
  <c r="G83" i="121"/>
  <c r="H83" i="121" s="1"/>
  <c r="A83" i="121"/>
  <c r="H82" i="121"/>
  <c r="G82" i="121"/>
  <c r="A82" i="121"/>
  <c r="H81" i="121"/>
  <c r="G81" i="121"/>
  <c r="A81" i="121"/>
  <c r="G80" i="121"/>
  <c r="H80" i="121" s="1"/>
  <c r="A80" i="121"/>
  <c r="G79" i="121"/>
  <c r="H79" i="121" s="1"/>
  <c r="A79" i="121"/>
  <c r="H78" i="121"/>
  <c r="G78" i="121"/>
  <c r="A78" i="121"/>
  <c r="G77" i="121"/>
  <c r="H77" i="121" s="1"/>
  <c r="A77" i="121"/>
  <c r="G76" i="121"/>
  <c r="H76" i="121" s="1"/>
  <c r="A76" i="121"/>
  <c r="H75" i="121"/>
  <c r="G75" i="121"/>
  <c r="A75" i="121"/>
  <c r="G74" i="121"/>
  <c r="H74" i="121" s="1"/>
  <c r="A74" i="121"/>
  <c r="G73" i="121"/>
  <c r="H73" i="121" s="1"/>
  <c r="A73" i="121"/>
  <c r="G72" i="121"/>
  <c r="H72" i="121" s="1"/>
  <c r="A72" i="121"/>
  <c r="H71" i="121"/>
  <c r="G71" i="121"/>
  <c r="A71" i="121"/>
  <c r="H70" i="121"/>
  <c r="G70" i="121"/>
  <c r="A70" i="121"/>
  <c r="H69" i="121"/>
  <c r="G69" i="121"/>
  <c r="A69" i="121"/>
  <c r="G68" i="121"/>
  <c r="H68" i="121" s="1"/>
  <c r="A68" i="121"/>
  <c r="G67" i="121"/>
  <c r="H67" i="121" s="1"/>
  <c r="A67" i="121"/>
  <c r="H66" i="121"/>
  <c r="G66" i="121"/>
  <c r="A66" i="121"/>
  <c r="G65" i="121"/>
  <c r="H65" i="121" s="1"/>
  <c r="A65" i="121"/>
  <c r="G64" i="121"/>
  <c r="H64" i="121" s="1"/>
  <c r="A64" i="121"/>
  <c r="H63" i="121"/>
  <c r="G63" i="121"/>
  <c r="A63" i="121"/>
  <c r="G62" i="121"/>
  <c r="H62" i="121" s="1"/>
  <c r="A62" i="121"/>
  <c r="H61" i="121"/>
  <c r="G61" i="121"/>
  <c r="A61" i="121"/>
  <c r="H60" i="121"/>
  <c r="G60" i="121"/>
  <c r="A60" i="121"/>
  <c r="G59" i="121"/>
  <c r="H59" i="121" s="1"/>
  <c r="A59" i="121"/>
  <c r="G58" i="121"/>
  <c r="H58" i="121" s="1"/>
  <c r="A58" i="121"/>
  <c r="G57" i="121"/>
  <c r="H57" i="121" s="1"/>
  <c r="A57" i="121"/>
  <c r="G56" i="121"/>
  <c r="H56" i="121" s="1"/>
  <c r="A56" i="121"/>
  <c r="G55" i="121"/>
  <c r="H55" i="121" s="1"/>
  <c r="A55" i="121"/>
  <c r="H54" i="121"/>
  <c r="G54" i="121"/>
  <c r="A54" i="121"/>
  <c r="G53" i="121"/>
  <c r="H53" i="121" s="1"/>
  <c r="A53" i="121"/>
  <c r="H52" i="121"/>
  <c r="G52" i="121"/>
  <c r="A52" i="121"/>
  <c r="H51" i="121"/>
  <c r="G51" i="121"/>
  <c r="A51" i="121"/>
  <c r="H50" i="121"/>
  <c r="G50" i="121"/>
  <c r="A50" i="121"/>
  <c r="H49" i="121"/>
  <c r="G49" i="121"/>
  <c r="A49" i="121"/>
  <c r="H48" i="121"/>
  <c r="G48" i="121"/>
  <c r="A48" i="121"/>
  <c r="G47" i="121"/>
  <c r="H47" i="121" s="1"/>
  <c r="A47" i="121"/>
  <c r="H46" i="121"/>
  <c r="G46" i="121"/>
  <c r="A46" i="121"/>
  <c r="G45" i="121"/>
  <c r="H45" i="121" s="1"/>
  <c r="A45" i="121"/>
  <c r="G44" i="121"/>
  <c r="H44" i="121" s="1"/>
  <c r="A44" i="121"/>
  <c r="H43" i="121"/>
  <c r="G43" i="121"/>
  <c r="A43" i="121"/>
  <c r="H42" i="121"/>
  <c r="G42" i="121"/>
  <c r="A42" i="121"/>
  <c r="H41" i="121"/>
  <c r="G41" i="121"/>
  <c r="A41" i="121"/>
  <c r="G40" i="121"/>
  <c r="H40" i="121" s="1"/>
  <c r="A40" i="121"/>
  <c r="H39" i="121"/>
  <c r="G39" i="121"/>
  <c r="A39" i="121"/>
  <c r="G38" i="121"/>
  <c r="H38" i="121" s="1"/>
  <c r="A38" i="121"/>
  <c r="H37" i="121"/>
  <c r="G37" i="121"/>
  <c r="A37" i="121"/>
  <c r="H36" i="121"/>
  <c r="G36" i="121"/>
  <c r="A36" i="121"/>
  <c r="G35" i="121"/>
  <c r="H35" i="121" s="1"/>
  <c r="A35" i="121"/>
  <c r="H34" i="121"/>
  <c r="G34" i="121"/>
  <c r="A34" i="121"/>
  <c r="G33" i="121"/>
  <c r="H33" i="121" s="1"/>
  <c r="A33" i="121"/>
  <c r="G32" i="121"/>
  <c r="H32" i="121" s="1"/>
  <c r="A32" i="121"/>
  <c r="G31" i="121"/>
  <c r="H31" i="121" s="1"/>
  <c r="A31" i="121"/>
  <c r="H30" i="121"/>
  <c r="G30" i="121"/>
  <c r="A30" i="121"/>
  <c r="H29" i="121"/>
  <c r="G29" i="121"/>
  <c r="A29" i="121"/>
  <c r="G28" i="121"/>
  <c r="H28" i="121" s="1"/>
  <c r="A28" i="121"/>
  <c r="G27" i="121"/>
  <c r="H27" i="121" s="1"/>
  <c r="A27" i="121"/>
  <c r="G26" i="121"/>
  <c r="H26" i="121" s="1"/>
  <c r="A26" i="121"/>
  <c r="G25" i="121"/>
  <c r="H25" i="121" s="1"/>
  <c r="A25" i="121"/>
  <c r="H24" i="121"/>
  <c r="G24" i="121"/>
  <c r="A24" i="121"/>
  <c r="G23" i="121"/>
  <c r="H23" i="121" s="1"/>
  <c r="A23" i="121"/>
  <c r="G22" i="121"/>
  <c r="H22" i="121" s="1"/>
  <c r="A22" i="121"/>
  <c r="H21" i="121"/>
  <c r="G21" i="121"/>
  <c r="A21" i="121"/>
  <c r="H20" i="121"/>
  <c r="G20" i="121"/>
  <c r="A20" i="121"/>
  <c r="H19" i="121"/>
  <c r="G19" i="121"/>
  <c r="A19" i="121"/>
  <c r="H18" i="121"/>
  <c r="G18" i="121"/>
  <c r="A18" i="121"/>
  <c r="H17" i="121"/>
  <c r="G17" i="121"/>
  <c r="A17" i="121"/>
  <c r="G16" i="121"/>
  <c r="H16" i="121" s="1"/>
  <c r="A16" i="121"/>
  <c r="G15" i="121"/>
  <c r="H15" i="121" s="1"/>
  <c r="A15" i="121"/>
  <c r="G14" i="121"/>
  <c r="H14" i="121" s="1"/>
  <c r="A14" i="121"/>
  <c r="G13" i="121"/>
  <c r="H13" i="121" s="1"/>
  <c r="A13" i="121"/>
  <c r="H12" i="121"/>
  <c r="G12" i="121"/>
  <c r="A12" i="121"/>
  <c r="G11" i="121"/>
  <c r="H11" i="121" s="1"/>
  <c r="A11" i="121"/>
  <c r="A621" i="120"/>
  <c r="A620" i="120"/>
  <c r="A619" i="120"/>
  <c r="A618" i="120"/>
  <c r="A617" i="120"/>
  <c r="A616" i="120"/>
  <c r="A615" i="120"/>
  <c r="A614" i="120"/>
  <c r="A613" i="120"/>
  <c r="A612" i="120"/>
  <c r="A611" i="120"/>
  <c r="A610" i="120"/>
  <c r="A609" i="120"/>
  <c r="A608" i="120"/>
  <c r="A607" i="120"/>
  <c r="A606" i="120"/>
  <c r="A605" i="120"/>
  <c r="A604" i="120"/>
  <c r="A603" i="120"/>
  <c r="A602" i="120"/>
  <c r="A601" i="120"/>
  <c r="A600" i="120"/>
  <c r="A599" i="120"/>
  <c r="A598" i="120"/>
  <c r="A597" i="120"/>
  <c r="A596" i="120"/>
  <c r="A595" i="120"/>
  <c r="A594" i="120"/>
  <c r="A593" i="120"/>
  <c r="A592" i="120"/>
  <c r="A591" i="120"/>
  <c r="A590" i="120"/>
  <c r="A589" i="120"/>
  <c r="A588" i="120"/>
  <c r="A587" i="120"/>
  <c r="A586" i="120"/>
  <c r="A585" i="120"/>
  <c r="A584" i="120"/>
  <c r="A583" i="120"/>
  <c r="A582" i="120"/>
  <c r="A581" i="120"/>
  <c r="A580" i="120"/>
  <c r="A579" i="120"/>
  <c r="A578" i="120"/>
  <c r="A577" i="120"/>
  <c r="A576" i="120"/>
  <c r="A575" i="120"/>
  <c r="A574" i="120"/>
  <c r="A573" i="120"/>
  <c r="A572" i="120"/>
  <c r="A571" i="120"/>
  <c r="A570" i="120"/>
  <c r="A569" i="120"/>
  <c r="A568" i="120"/>
  <c r="A567" i="120"/>
  <c r="A566" i="120"/>
  <c r="A565" i="120"/>
  <c r="A564" i="120"/>
  <c r="A563" i="120"/>
  <c r="A562" i="120"/>
  <c r="A561" i="120"/>
  <c r="A560" i="120"/>
  <c r="A559" i="120"/>
  <c r="A558" i="120"/>
  <c r="A557" i="120"/>
  <c r="A556" i="120"/>
  <c r="A555" i="120"/>
  <c r="A554" i="120"/>
  <c r="A553" i="120"/>
  <c r="A552" i="120"/>
  <c r="A551" i="120"/>
  <c r="A550" i="120"/>
  <c r="A549" i="120"/>
  <c r="A548" i="120"/>
  <c r="A547" i="120"/>
  <c r="A546" i="120"/>
  <c r="A545" i="120"/>
  <c r="A544" i="120"/>
  <c r="A543" i="120"/>
  <c r="A542" i="120"/>
  <c r="A541" i="120"/>
  <c r="A540" i="120"/>
  <c r="A539" i="120"/>
  <c r="A538" i="120"/>
  <c r="A537" i="120"/>
  <c r="A536" i="120"/>
  <c r="A535" i="120"/>
  <c r="A534" i="120"/>
  <c r="A533" i="120"/>
  <c r="A532" i="120"/>
  <c r="A531" i="120"/>
  <c r="A530" i="120"/>
  <c r="A529" i="120"/>
  <c r="A528" i="120"/>
  <c r="A527" i="120"/>
  <c r="A526" i="120"/>
  <c r="A525" i="120"/>
  <c r="A524" i="120"/>
  <c r="A523" i="120"/>
  <c r="A522" i="120"/>
  <c r="A521" i="120"/>
  <c r="A520" i="120"/>
  <c r="A519" i="120"/>
  <c r="A518" i="120"/>
  <c r="A517" i="120"/>
  <c r="A516" i="120"/>
  <c r="A515" i="120"/>
  <c r="A514" i="120"/>
  <c r="A513" i="120"/>
  <c r="A512" i="120"/>
  <c r="A511" i="120"/>
  <c r="A510" i="120"/>
  <c r="A509" i="120"/>
  <c r="A508" i="120"/>
  <c r="A507" i="120"/>
  <c r="A506" i="120"/>
  <c r="A505" i="120"/>
  <c r="A504" i="120"/>
  <c r="A503" i="120"/>
  <c r="A502" i="120"/>
  <c r="A501" i="120"/>
  <c r="A500" i="120"/>
  <c r="A499" i="120"/>
  <c r="A498" i="120"/>
  <c r="A497" i="120"/>
  <c r="A496" i="120"/>
  <c r="A495" i="120"/>
  <c r="A494" i="120"/>
  <c r="A493" i="120"/>
  <c r="A492" i="120"/>
  <c r="A491" i="120"/>
  <c r="A490" i="120"/>
  <c r="A489" i="120"/>
  <c r="A488" i="120"/>
  <c r="A487" i="120"/>
  <c r="A486" i="120"/>
  <c r="A485" i="120"/>
  <c r="A484" i="120"/>
  <c r="A483" i="120"/>
  <c r="A482" i="120"/>
  <c r="A481" i="120"/>
  <c r="A480" i="120"/>
  <c r="A479" i="120"/>
  <c r="A478" i="120"/>
  <c r="A477" i="120"/>
  <c r="A476" i="120"/>
  <c r="A475" i="120"/>
  <c r="A474" i="120"/>
  <c r="A473" i="120"/>
  <c r="A472" i="120"/>
  <c r="A471" i="120"/>
  <c r="A470" i="120"/>
  <c r="A469" i="120"/>
  <c r="A468" i="120"/>
  <c r="A467" i="120"/>
  <c r="A466" i="120"/>
  <c r="A465" i="120"/>
  <c r="A464" i="120"/>
  <c r="A463" i="120"/>
  <c r="A462" i="120"/>
  <c r="A461" i="120"/>
  <c r="A460" i="120"/>
  <c r="A459" i="120"/>
  <c r="A458" i="120"/>
  <c r="A457" i="120"/>
  <c r="A456" i="120"/>
  <c r="A455" i="120"/>
  <c r="A454" i="120"/>
  <c r="A453" i="120"/>
  <c r="A452" i="120"/>
  <c r="A451" i="120"/>
  <c r="A450" i="120"/>
  <c r="A449" i="120"/>
  <c r="A448" i="120"/>
  <c r="A447" i="120"/>
  <c r="A446" i="120"/>
  <c r="A445" i="120"/>
  <c r="A444" i="120"/>
  <c r="A443" i="120"/>
  <c r="A442" i="120"/>
  <c r="A441" i="120"/>
  <c r="A440" i="120"/>
  <c r="A439" i="120"/>
  <c r="A438" i="120"/>
  <c r="A437" i="120"/>
  <c r="A436" i="120"/>
  <c r="A435" i="120"/>
  <c r="A434" i="120"/>
  <c r="A433" i="120"/>
  <c r="A432" i="120"/>
  <c r="A431" i="120"/>
  <c r="A430" i="120"/>
  <c r="A429" i="120"/>
  <c r="A428" i="120"/>
  <c r="A427" i="120"/>
  <c r="A426" i="120"/>
  <c r="A425" i="120"/>
  <c r="A424" i="120"/>
  <c r="A423" i="120"/>
  <c r="A422" i="120"/>
  <c r="A421" i="120"/>
  <c r="A420" i="120"/>
  <c r="A419" i="120"/>
  <c r="A418" i="120"/>
  <c r="A417" i="120"/>
  <c r="A416" i="120"/>
  <c r="A415" i="120"/>
  <c r="A414" i="120"/>
  <c r="A413" i="120"/>
  <c r="A412" i="120"/>
  <c r="A411" i="120"/>
  <c r="A410" i="120"/>
  <c r="A409" i="120"/>
  <c r="A408" i="120"/>
  <c r="A407" i="120"/>
  <c r="A406" i="120"/>
  <c r="A405" i="120"/>
  <c r="A404" i="120"/>
  <c r="A403" i="120"/>
  <c r="A402" i="120"/>
  <c r="A401" i="120"/>
  <c r="A400" i="120"/>
  <c r="A399" i="120"/>
  <c r="A398" i="120"/>
  <c r="A397" i="120"/>
  <c r="A396" i="120"/>
  <c r="A395" i="120"/>
  <c r="A394" i="120"/>
  <c r="A393" i="120"/>
  <c r="A392" i="120"/>
  <c r="A391" i="120"/>
  <c r="A390" i="120"/>
  <c r="A389" i="120"/>
  <c r="A388" i="120"/>
  <c r="A387" i="120"/>
  <c r="A386" i="120"/>
  <c r="A385" i="120"/>
  <c r="A384" i="120"/>
  <c r="A383" i="120"/>
  <c r="A382" i="120"/>
  <c r="A381" i="120"/>
  <c r="A380" i="120"/>
  <c r="A379" i="120"/>
  <c r="A378" i="120"/>
  <c r="A377" i="120"/>
  <c r="A376" i="120"/>
  <c r="A375" i="120"/>
  <c r="A374" i="120"/>
  <c r="A373" i="120"/>
  <c r="A372" i="120"/>
  <c r="A371" i="120"/>
  <c r="A370" i="120"/>
  <c r="A369" i="120"/>
  <c r="A368" i="120"/>
  <c r="A367" i="120"/>
  <c r="A366" i="120"/>
  <c r="A365" i="120"/>
  <c r="A364" i="120"/>
  <c r="A363" i="120"/>
  <c r="A362" i="120"/>
  <c r="A361" i="120"/>
  <c r="A360" i="120"/>
  <c r="A359" i="120"/>
  <c r="A358" i="120"/>
  <c r="A357" i="120"/>
  <c r="A356" i="120"/>
  <c r="A355" i="120"/>
  <c r="A354" i="120"/>
  <c r="A353" i="120"/>
  <c r="A352" i="120"/>
  <c r="A351" i="120"/>
  <c r="A350" i="120"/>
  <c r="J349" i="120"/>
  <c r="I349" i="120"/>
  <c r="A349" i="120"/>
  <c r="J348" i="120"/>
  <c r="I348" i="120"/>
  <c r="A348" i="120"/>
  <c r="J347" i="120"/>
  <c r="I347" i="120"/>
  <c r="A347" i="120"/>
  <c r="J346" i="120"/>
  <c r="I346" i="120"/>
  <c r="A346" i="120"/>
  <c r="J345" i="120"/>
  <c r="I345" i="120"/>
  <c r="A345" i="120"/>
  <c r="J344" i="120"/>
  <c r="I344" i="120"/>
  <c r="A344" i="120"/>
  <c r="J343" i="120"/>
  <c r="I343" i="120"/>
  <c r="A343" i="120"/>
  <c r="J342" i="120"/>
  <c r="I342" i="120"/>
  <c r="A342" i="120"/>
  <c r="J341" i="120"/>
  <c r="I341" i="120"/>
  <c r="A341" i="120"/>
  <c r="J340" i="120"/>
  <c r="I340" i="120"/>
  <c r="A340" i="120"/>
  <c r="J339" i="120"/>
  <c r="I339" i="120"/>
  <c r="A339" i="120"/>
  <c r="J338" i="120"/>
  <c r="I338" i="120"/>
  <c r="A338" i="120"/>
  <c r="J337" i="120"/>
  <c r="I337" i="120"/>
  <c r="A337" i="120"/>
  <c r="J336" i="120"/>
  <c r="I336" i="120"/>
  <c r="A336" i="120"/>
  <c r="J335" i="120"/>
  <c r="I335" i="120"/>
  <c r="A335" i="120"/>
  <c r="J334" i="120"/>
  <c r="I334" i="120"/>
  <c r="A334" i="120"/>
  <c r="J333" i="120"/>
  <c r="I333" i="120"/>
  <c r="A333" i="120"/>
  <c r="J332" i="120"/>
  <c r="I332" i="120"/>
  <c r="A332" i="120"/>
  <c r="J331" i="120"/>
  <c r="I331" i="120"/>
  <c r="A331" i="120"/>
  <c r="J330" i="120"/>
  <c r="I330" i="120"/>
  <c r="A330" i="120"/>
  <c r="J329" i="120"/>
  <c r="I329" i="120"/>
  <c r="A329" i="120"/>
  <c r="J328" i="120"/>
  <c r="I328" i="120"/>
  <c r="A328" i="120"/>
  <c r="J327" i="120"/>
  <c r="I327" i="120"/>
  <c r="A327" i="120"/>
  <c r="J326" i="120"/>
  <c r="I326" i="120"/>
  <c r="A326" i="120"/>
  <c r="J325" i="120"/>
  <c r="I325" i="120"/>
  <c r="A325" i="120"/>
  <c r="J324" i="120"/>
  <c r="I324" i="120"/>
  <c r="A324" i="120"/>
  <c r="J323" i="120"/>
  <c r="I323" i="120"/>
  <c r="A323" i="120"/>
  <c r="J322" i="120"/>
  <c r="I322" i="120"/>
  <c r="A322" i="120"/>
  <c r="J321" i="120"/>
  <c r="I321" i="120"/>
  <c r="A321" i="120"/>
  <c r="J320" i="120"/>
  <c r="I320" i="120"/>
  <c r="A320" i="120"/>
  <c r="J319" i="120"/>
  <c r="I319" i="120"/>
  <c r="A319" i="120"/>
  <c r="J318" i="120"/>
  <c r="I318" i="120"/>
  <c r="A318" i="120"/>
  <c r="J317" i="120"/>
  <c r="I317" i="120"/>
  <c r="A317" i="120"/>
  <c r="J316" i="120"/>
  <c r="I316" i="120"/>
  <c r="A316" i="120"/>
  <c r="J315" i="120"/>
  <c r="I315" i="120"/>
  <c r="A315" i="120"/>
  <c r="J314" i="120"/>
  <c r="I314" i="120"/>
  <c r="A314" i="120"/>
  <c r="J313" i="120"/>
  <c r="I313" i="120"/>
  <c r="A313" i="120"/>
  <c r="J312" i="120"/>
  <c r="I312" i="120"/>
  <c r="A312" i="120"/>
  <c r="J311" i="120"/>
  <c r="I311" i="120"/>
  <c r="A311" i="120"/>
  <c r="J310" i="120"/>
  <c r="I310" i="120"/>
  <c r="A310" i="120"/>
  <c r="J309" i="120"/>
  <c r="I309" i="120"/>
  <c r="A309" i="120"/>
  <c r="J308" i="120"/>
  <c r="I308" i="120"/>
  <c r="A308" i="120"/>
  <c r="J307" i="120"/>
  <c r="I307" i="120"/>
  <c r="A307" i="120"/>
  <c r="J306" i="120"/>
  <c r="I306" i="120"/>
  <c r="A306" i="120"/>
  <c r="J305" i="120"/>
  <c r="I305" i="120"/>
  <c r="A305" i="120"/>
  <c r="J304" i="120"/>
  <c r="I304" i="120"/>
  <c r="A304" i="120"/>
  <c r="J303" i="120"/>
  <c r="I303" i="120"/>
  <c r="A303" i="120"/>
  <c r="J302" i="120"/>
  <c r="I302" i="120"/>
  <c r="A302" i="120"/>
  <c r="J301" i="120"/>
  <c r="I301" i="120"/>
  <c r="A301" i="120"/>
  <c r="J300" i="120"/>
  <c r="I300" i="120"/>
  <c r="A300" i="120"/>
  <c r="J299" i="120"/>
  <c r="I299" i="120"/>
  <c r="A299" i="120"/>
  <c r="J298" i="120"/>
  <c r="I298" i="120"/>
  <c r="A298" i="120"/>
  <c r="J297" i="120"/>
  <c r="I297" i="120"/>
  <c r="A297" i="120"/>
  <c r="J296" i="120"/>
  <c r="I296" i="120"/>
  <c r="A296" i="120"/>
  <c r="J295" i="120"/>
  <c r="I295" i="120"/>
  <c r="A295" i="120"/>
  <c r="J294" i="120"/>
  <c r="I294" i="120"/>
  <c r="A294" i="120"/>
  <c r="J293" i="120"/>
  <c r="I293" i="120"/>
  <c r="A293" i="120"/>
  <c r="J292" i="120"/>
  <c r="I292" i="120"/>
  <c r="A292" i="120"/>
  <c r="J291" i="120"/>
  <c r="I291" i="120"/>
  <c r="A291" i="120"/>
  <c r="J290" i="120"/>
  <c r="I290" i="120"/>
  <c r="A290" i="120"/>
  <c r="J289" i="120"/>
  <c r="I289" i="120"/>
  <c r="A289" i="120"/>
  <c r="J288" i="120"/>
  <c r="I288" i="120"/>
  <c r="A288" i="120"/>
  <c r="J287" i="120"/>
  <c r="I287" i="120"/>
  <c r="A287" i="120"/>
  <c r="J286" i="120"/>
  <c r="I286" i="120"/>
  <c r="A286" i="120"/>
  <c r="J285" i="120"/>
  <c r="I285" i="120"/>
  <c r="A285" i="120"/>
  <c r="J284" i="120"/>
  <c r="I284" i="120"/>
  <c r="A284" i="120"/>
  <c r="J283" i="120"/>
  <c r="I283" i="120"/>
  <c r="A283" i="120"/>
  <c r="J282" i="120"/>
  <c r="I282" i="120"/>
  <c r="A282" i="120"/>
  <c r="J281" i="120"/>
  <c r="I281" i="120"/>
  <c r="A281" i="120"/>
  <c r="J280" i="120"/>
  <c r="I280" i="120"/>
  <c r="A280" i="120"/>
  <c r="J279" i="120"/>
  <c r="I279" i="120"/>
  <c r="A279" i="120"/>
  <c r="J278" i="120"/>
  <c r="I278" i="120"/>
  <c r="A278" i="120"/>
  <c r="J277" i="120"/>
  <c r="I277" i="120"/>
  <c r="A277" i="120"/>
  <c r="J276" i="120"/>
  <c r="I276" i="120"/>
  <c r="A276" i="120"/>
  <c r="J275" i="120"/>
  <c r="I275" i="120"/>
  <c r="A275" i="120"/>
  <c r="J274" i="120"/>
  <c r="I274" i="120"/>
  <c r="A274" i="120"/>
  <c r="J273" i="120"/>
  <c r="I273" i="120"/>
  <c r="A273" i="120"/>
  <c r="J272" i="120"/>
  <c r="I272" i="120"/>
  <c r="A272" i="120"/>
  <c r="J271" i="120"/>
  <c r="I271" i="120"/>
  <c r="A271" i="120"/>
  <c r="J270" i="120"/>
  <c r="I270" i="120"/>
  <c r="A270" i="120"/>
  <c r="J269" i="120"/>
  <c r="I269" i="120"/>
  <c r="A269" i="120"/>
  <c r="J268" i="120"/>
  <c r="I268" i="120"/>
  <c r="A268" i="120"/>
  <c r="J267" i="120"/>
  <c r="I267" i="120"/>
  <c r="A267" i="120"/>
  <c r="J266" i="120"/>
  <c r="I266" i="120"/>
  <c r="A266" i="120"/>
  <c r="J265" i="120"/>
  <c r="I265" i="120"/>
  <c r="A265" i="120"/>
  <c r="J264" i="120"/>
  <c r="I264" i="120"/>
  <c r="A264" i="120"/>
  <c r="J263" i="120"/>
  <c r="I263" i="120"/>
  <c r="A263" i="120"/>
  <c r="J262" i="120"/>
  <c r="I262" i="120"/>
  <c r="A262" i="120"/>
  <c r="J261" i="120"/>
  <c r="I261" i="120"/>
  <c r="A261" i="120"/>
  <c r="J260" i="120"/>
  <c r="I260" i="120"/>
  <c r="A260" i="120"/>
  <c r="J259" i="120"/>
  <c r="I259" i="120"/>
  <c r="A259" i="120"/>
  <c r="J258" i="120"/>
  <c r="I258" i="120"/>
  <c r="A258" i="120"/>
  <c r="J257" i="120"/>
  <c r="I257" i="120"/>
  <c r="A257" i="120"/>
  <c r="J256" i="120"/>
  <c r="I256" i="120"/>
  <c r="A256" i="120"/>
  <c r="J255" i="120"/>
  <c r="I255" i="120"/>
  <c r="A255" i="120"/>
  <c r="J254" i="120"/>
  <c r="I254" i="120"/>
  <c r="A254" i="120"/>
  <c r="J253" i="120"/>
  <c r="I253" i="120"/>
  <c r="A253" i="120"/>
  <c r="J252" i="120"/>
  <c r="I252" i="120"/>
  <c r="A252" i="120"/>
  <c r="J251" i="120"/>
  <c r="I251" i="120"/>
  <c r="A251" i="120"/>
  <c r="J250" i="120"/>
  <c r="I250" i="120"/>
  <c r="A250" i="120"/>
  <c r="J249" i="120"/>
  <c r="I249" i="120"/>
  <c r="A249" i="120"/>
  <c r="J248" i="120"/>
  <c r="I248" i="120"/>
  <c r="A248" i="120"/>
  <c r="J247" i="120"/>
  <c r="I247" i="120"/>
  <c r="A247" i="120"/>
  <c r="J246" i="120"/>
  <c r="I246" i="120"/>
  <c r="A246" i="120"/>
  <c r="J245" i="120"/>
  <c r="I245" i="120"/>
  <c r="A245" i="120"/>
  <c r="J244" i="120"/>
  <c r="I244" i="120"/>
  <c r="A244" i="120"/>
  <c r="J243" i="120"/>
  <c r="I243" i="120"/>
  <c r="A243" i="120"/>
  <c r="J242" i="120"/>
  <c r="I242" i="120"/>
  <c r="A242" i="120"/>
  <c r="J241" i="120"/>
  <c r="I241" i="120"/>
  <c r="A241" i="120"/>
  <c r="J240" i="120"/>
  <c r="I240" i="120"/>
  <c r="A240" i="120"/>
  <c r="J239" i="120"/>
  <c r="I239" i="120"/>
  <c r="A239" i="120"/>
  <c r="J238" i="120"/>
  <c r="I238" i="120"/>
  <c r="A238" i="120"/>
  <c r="J237" i="120"/>
  <c r="I237" i="120"/>
  <c r="A237" i="120"/>
  <c r="J236" i="120"/>
  <c r="I236" i="120"/>
  <c r="A236" i="120"/>
  <c r="J235" i="120"/>
  <c r="I235" i="120"/>
  <c r="A235" i="120"/>
  <c r="J234" i="120"/>
  <c r="I234" i="120"/>
  <c r="A234" i="120"/>
  <c r="J233" i="120"/>
  <c r="I233" i="120"/>
  <c r="A233" i="120"/>
  <c r="J232" i="120"/>
  <c r="I232" i="120"/>
  <c r="A232" i="120"/>
  <c r="J231" i="120"/>
  <c r="I231" i="120"/>
  <c r="A231" i="120"/>
  <c r="J230" i="120"/>
  <c r="I230" i="120"/>
  <c r="A230" i="120"/>
  <c r="J229" i="120"/>
  <c r="I229" i="120"/>
  <c r="A229" i="120"/>
  <c r="J228" i="120"/>
  <c r="I228" i="120"/>
  <c r="A228" i="120"/>
  <c r="J227" i="120"/>
  <c r="I227" i="120"/>
  <c r="A227" i="120"/>
  <c r="J226" i="120"/>
  <c r="I226" i="120"/>
  <c r="A226" i="120"/>
  <c r="J225" i="120"/>
  <c r="I225" i="120"/>
  <c r="A225" i="120"/>
  <c r="J224" i="120"/>
  <c r="I224" i="120"/>
  <c r="A224" i="120"/>
  <c r="J223" i="120"/>
  <c r="I223" i="120"/>
  <c r="A223" i="120"/>
  <c r="J222" i="120"/>
  <c r="I222" i="120"/>
  <c r="A222" i="120"/>
  <c r="J221" i="120"/>
  <c r="I221" i="120"/>
  <c r="A221" i="120"/>
  <c r="J220" i="120"/>
  <c r="I220" i="120"/>
  <c r="A220" i="120"/>
  <c r="J219" i="120"/>
  <c r="I219" i="120"/>
  <c r="A219" i="120"/>
  <c r="J218" i="120"/>
  <c r="I218" i="120"/>
  <c r="A218" i="120"/>
  <c r="J217" i="120"/>
  <c r="I217" i="120"/>
  <c r="A217" i="120"/>
  <c r="J216" i="120"/>
  <c r="I216" i="120"/>
  <c r="A216" i="120"/>
  <c r="J215" i="120"/>
  <c r="I215" i="120"/>
  <c r="A215" i="120"/>
  <c r="J214" i="120"/>
  <c r="I214" i="120"/>
  <c r="A214" i="120"/>
  <c r="J213" i="120"/>
  <c r="I213" i="120"/>
  <c r="G213" i="120" a="1"/>
  <c r="G213" i="120" s="1"/>
  <c r="A213" i="120"/>
  <c r="J212" i="120"/>
  <c r="I212" i="120"/>
  <c r="G212" i="120" a="1"/>
  <c r="G212" i="120" s="1"/>
  <c r="A212" i="120"/>
  <c r="J211" i="120"/>
  <c r="I211" i="120"/>
  <c r="G211" i="120" a="1"/>
  <c r="G211" i="120" s="1"/>
  <c r="A211" i="120"/>
  <c r="J210" i="120"/>
  <c r="I210" i="120"/>
  <c r="G210" i="120" a="1"/>
  <c r="G210" i="120" s="1"/>
  <c r="A210" i="120"/>
  <c r="J209" i="120"/>
  <c r="I209" i="120"/>
  <c r="G209" i="120" a="1"/>
  <c r="G209" i="120" s="1"/>
  <c r="A209" i="120"/>
  <c r="J208" i="120"/>
  <c r="I208" i="120"/>
  <c r="G208" i="120" a="1"/>
  <c r="G208" i="120" s="1"/>
  <c r="A208" i="120"/>
  <c r="J207" i="120"/>
  <c r="I207" i="120"/>
  <c r="G207" i="120" a="1"/>
  <c r="G207" i="120" s="1"/>
  <c r="A207" i="120"/>
  <c r="J206" i="120"/>
  <c r="I206" i="120"/>
  <c r="G206" i="120" a="1"/>
  <c r="G206" i="120" s="1"/>
  <c r="A206" i="120"/>
  <c r="J205" i="120"/>
  <c r="I205" i="120"/>
  <c r="G205" i="120" a="1"/>
  <c r="G205" i="120" s="1"/>
  <c r="D214" i="121" s="1" a="1"/>
  <c r="D214" i="121" s="1"/>
  <c r="A205" i="120"/>
  <c r="J204" i="120"/>
  <c r="I204" i="120"/>
  <c r="G204" i="120" a="1"/>
  <c r="G204" i="120" s="1"/>
  <c r="A204" i="120"/>
  <c r="J203" i="120"/>
  <c r="I203" i="120"/>
  <c r="G203" i="120" a="1"/>
  <c r="G203" i="120" s="1"/>
  <c r="A203" i="120"/>
  <c r="J202" i="120"/>
  <c r="I202" i="120"/>
  <c r="G202" i="120"/>
  <c r="D203" i="121" s="1" a="1"/>
  <c r="D203" i="121" s="1"/>
  <c r="G202" i="120" a="1"/>
  <c r="A202" i="120"/>
  <c r="J201" i="120"/>
  <c r="I201" i="120"/>
  <c r="G201" i="120" a="1"/>
  <c r="G201" i="120" s="1"/>
  <c r="A201" i="120"/>
  <c r="J200" i="120"/>
  <c r="I200" i="120"/>
  <c r="G200" i="120" a="1"/>
  <c r="G200" i="120" s="1"/>
  <c r="A200" i="120"/>
  <c r="J199" i="120"/>
  <c r="I199" i="120"/>
  <c r="G199" i="120" a="1"/>
  <c r="G199" i="120" s="1"/>
  <c r="A199" i="120"/>
  <c r="J198" i="120"/>
  <c r="I198" i="120"/>
  <c r="G198" i="120" a="1"/>
  <c r="G198" i="120" s="1"/>
  <c r="A198" i="120"/>
  <c r="J197" i="120"/>
  <c r="I197" i="120"/>
  <c r="G197" i="120" a="1"/>
  <c r="G197" i="120" s="1"/>
  <c r="A197" i="120"/>
  <c r="J196" i="120"/>
  <c r="I196" i="120"/>
  <c r="G196" i="120" a="1"/>
  <c r="G196" i="120" s="1"/>
  <c r="A196" i="120"/>
  <c r="J195" i="120"/>
  <c r="I195" i="120"/>
  <c r="G195" i="120" a="1"/>
  <c r="G195" i="120" s="1"/>
  <c r="A195" i="120"/>
  <c r="J194" i="120"/>
  <c r="I194" i="120"/>
  <c r="G194" i="120"/>
  <c r="D194" i="121" s="1" a="1"/>
  <c r="D194" i="121" s="1"/>
  <c r="G194" i="120" a="1"/>
  <c r="A194" i="120"/>
  <c r="J193" i="120"/>
  <c r="I193" i="120"/>
  <c r="G193" i="120" a="1"/>
  <c r="G193" i="120" s="1"/>
  <c r="D202" i="121" s="1" a="1"/>
  <c r="D202" i="121" s="1"/>
  <c r="A193" i="120"/>
  <c r="J192" i="120"/>
  <c r="I192" i="120"/>
  <c r="G192" i="120" a="1"/>
  <c r="G192" i="120" s="1"/>
  <c r="A192" i="120"/>
  <c r="J191" i="120"/>
  <c r="I191" i="120"/>
  <c r="G191" i="120" a="1"/>
  <c r="G191" i="120" s="1"/>
  <c r="A191" i="120"/>
  <c r="J190" i="120"/>
  <c r="I190" i="120"/>
  <c r="G190" i="120" a="1"/>
  <c r="G190" i="120" s="1"/>
  <c r="D191" i="121" s="1" a="1"/>
  <c r="D191" i="121" s="1"/>
  <c r="A190" i="120"/>
  <c r="J189" i="120"/>
  <c r="I189" i="120"/>
  <c r="G189" i="120" a="1"/>
  <c r="G189" i="120" s="1"/>
  <c r="A189" i="120"/>
  <c r="J188" i="120"/>
  <c r="I188" i="120"/>
  <c r="G188" i="120" a="1"/>
  <c r="G188" i="120" s="1"/>
  <c r="A188" i="120"/>
  <c r="J187" i="120"/>
  <c r="I187" i="120"/>
  <c r="G187" i="120" a="1"/>
  <c r="G187" i="120" s="1"/>
  <c r="A187" i="120"/>
  <c r="J186" i="120"/>
  <c r="I186" i="120"/>
  <c r="G186" i="120" a="1"/>
  <c r="G186" i="120" s="1"/>
  <c r="A186" i="120"/>
  <c r="J185" i="120"/>
  <c r="I185" i="120"/>
  <c r="G185" i="120" a="1"/>
  <c r="G185" i="120" s="1"/>
  <c r="A185" i="120"/>
  <c r="J184" i="120"/>
  <c r="I184" i="120"/>
  <c r="G184" i="120" a="1"/>
  <c r="G184" i="120" s="1"/>
  <c r="A184" i="120"/>
  <c r="J183" i="120"/>
  <c r="I183" i="120"/>
  <c r="G183" i="120" a="1"/>
  <c r="G183" i="120" s="1"/>
  <c r="A183" i="120"/>
  <c r="J182" i="120"/>
  <c r="I182" i="120"/>
  <c r="G182" i="120"/>
  <c r="D182" i="121" s="1" a="1"/>
  <c r="D182" i="121" s="1"/>
  <c r="G182" i="120" a="1"/>
  <c r="A182" i="120"/>
  <c r="J181" i="120"/>
  <c r="I181" i="120"/>
  <c r="G181" i="120" a="1"/>
  <c r="G181" i="120" s="1"/>
  <c r="A181" i="120"/>
  <c r="J180" i="120"/>
  <c r="I180" i="120"/>
  <c r="G180" i="120" a="1"/>
  <c r="G180" i="120" s="1"/>
  <c r="A180" i="120"/>
  <c r="J179" i="120"/>
  <c r="I179" i="120"/>
  <c r="G179" i="120" a="1"/>
  <c r="G179" i="120" s="1"/>
  <c r="A179" i="120"/>
  <c r="J178" i="120"/>
  <c r="I178" i="120"/>
  <c r="G178" i="120"/>
  <c r="G178" i="120" a="1"/>
  <c r="A178" i="120"/>
  <c r="J177" i="120"/>
  <c r="I177" i="120"/>
  <c r="G177" i="120" a="1"/>
  <c r="G177" i="120" s="1"/>
  <c r="A177" i="120"/>
  <c r="J176" i="120"/>
  <c r="I176" i="120"/>
  <c r="G176" i="120" a="1"/>
  <c r="G176" i="120" s="1"/>
  <c r="A176" i="120"/>
  <c r="J175" i="120"/>
  <c r="I175" i="120"/>
  <c r="G175" i="120" a="1"/>
  <c r="G175" i="120" s="1"/>
  <c r="D173" i="121" s="1" a="1"/>
  <c r="D173" i="121" s="1"/>
  <c r="A175" i="120"/>
  <c r="J174" i="120"/>
  <c r="I174" i="120"/>
  <c r="G174" i="120" a="1"/>
  <c r="G174" i="120" s="1"/>
  <c r="A174" i="120"/>
  <c r="J173" i="120"/>
  <c r="I173" i="120"/>
  <c r="G173" i="120" a="1"/>
  <c r="G173" i="120" s="1"/>
  <c r="A173" i="120"/>
  <c r="J172" i="120"/>
  <c r="I172" i="120"/>
  <c r="G172" i="120" a="1"/>
  <c r="G172" i="120" s="1"/>
  <c r="A172" i="120"/>
  <c r="J171" i="120"/>
  <c r="I171" i="120"/>
  <c r="G171" i="120" a="1"/>
  <c r="G171" i="120" s="1"/>
  <c r="A171" i="120"/>
  <c r="J170" i="120"/>
  <c r="I170" i="120"/>
  <c r="G170" i="120"/>
  <c r="G170" i="120" a="1"/>
  <c r="A170" i="120"/>
  <c r="J169" i="120"/>
  <c r="I169" i="120"/>
  <c r="G169" i="120" a="1"/>
  <c r="G169" i="120" s="1"/>
  <c r="A169" i="120"/>
  <c r="J168" i="120"/>
  <c r="I168" i="120"/>
  <c r="G168" i="120" a="1"/>
  <c r="G168" i="120" s="1"/>
  <c r="A168" i="120"/>
  <c r="J167" i="120"/>
  <c r="I167" i="120"/>
  <c r="G167" i="120" a="1"/>
  <c r="G167" i="120" s="1"/>
  <c r="D168" i="121" s="1" a="1"/>
  <c r="D168" i="121" s="1"/>
  <c r="A167" i="120"/>
  <c r="J166" i="120"/>
  <c r="I166" i="120"/>
  <c r="G166" i="120" a="1"/>
  <c r="G166" i="120" s="1"/>
  <c r="A166" i="120"/>
  <c r="J165" i="120"/>
  <c r="I165" i="120"/>
  <c r="G165" i="120" a="1"/>
  <c r="G165" i="120" s="1"/>
  <c r="A165" i="120"/>
  <c r="J164" i="120"/>
  <c r="I164" i="120"/>
  <c r="G164" i="120" a="1"/>
  <c r="G164" i="120" s="1"/>
  <c r="A164" i="120"/>
  <c r="J163" i="120"/>
  <c r="I163" i="120"/>
  <c r="G163" i="120" a="1"/>
  <c r="G163" i="120" s="1"/>
  <c r="A163" i="120"/>
  <c r="J162" i="120"/>
  <c r="I162" i="120"/>
  <c r="G162" i="120" a="1"/>
  <c r="G162" i="120" s="1"/>
  <c r="A162" i="120"/>
  <c r="J161" i="120"/>
  <c r="I161" i="120"/>
  <c r="G161" i="120" a="1"/>
  <c r="G161" i="120" s="1"/>
  <c r="A161" i="120"/>
  <c r="J160" i="120"/>
  <c r="I160" i="120"/>
  <c r="G160" i="120" a="1"/>
  <c r="G160" i="120" s="1"/>
  <c r="A160" i="120"/>
  <c r="J159" i="120"/>
  <c r="I159" i="120"/>
  <c r="G159" i="120" a="1"/>
  <c r="G159" i="120" s="1"/>
  <c r="A159" i="120"/>
  <c r="J158" i="120"/>
  <c r="I158" i="120"/>
  <c r="G158" i="120"/>
  <c r="G158" i="120" a="1"/>
  <c r="A158" i="120"/>
  <c r="J157" i="120"/>
  <c r="I157" i="120"/>
  <c r="G157" i="120" a="1"/>
  <c r="G157" i="120" s="1"/>
  <c r="A157" i="120"/>
  <c r="J156" i="120"/>
  <c r="I156" i="120"/>
  <c r="G156" i="120" a="1"/>
  <c r="G156" i="120" s="1"/>
  <c r="A156" i="120"/>
  <c r="J155" i="120"/>
  <c r="I155" i="120"/>
  <c r="G155" i="120" a="1"/>
  <c r="G155" i="120" s="1"/>
  <c r="A155" i="120"/>
  <c r="J154" i="120"/>
  <c r="I154" i="120"/>
  <c r="G154" i="120" a="1"/>
  <c r="G154" i="120" s="1"/>
  <c r="A154" i="120"/>
  <c r="J153" i="120"/>
  <c r="I153" i="120"/>
  <c r="G153" i="120" a="1"/>
  <c r="G153" i="120" s="1"/>
  <c r="A153" i="120"/>
  <c r="J152" i="120"/>
  <c r="I152" i="120"/>
  <c r="G152" i="120" a="1"/>
  <c r="G152" i="120" s="1"/>
  <c r="A152" i="120"/>
  <c r="J151" i="120"/>
  <c r="I151" i="120"/>
  <c r="G151" i="120" a="1"/>
  <c r="G151" i="120" s="1"/>
  <c r="A151" i="120"/>
  <c r="J150" i="120"/>
  <c r="I150" i="120"/>
  <c r="G150" i="120" a="1"/>
  <c r="G150" i="120" s="1"/>
  <c r="D148" i="121" s="1" a="1"/>
  <c r="D148" i="121" s="1"/>
  <c r="A150" i="120"/>
  <c r="J149" i="120"/>
  <c r="I149" i="120"/>
  <c r="G149" i="120" a="1"/>
  <c r="G149" i="120" s="1"/>
  <c r="A149" i="120"/>
  <c r="J148" i="120"/>
  <c r="I148" i="120"/>
  <c r="G148" i="120" a="1"/>
  <c r="G148" i="120" s="1"/>
  <c r="A148" i="120"/>
  <c r="J147" i="120"/>
  <c r="I147" i="120"/>
  <c r="G147" i="120"/>
  <c r="G147" i="120" a="1"/>
  <c r="A147" i="120"/>
  <c r="J146" i="120"/>
  <c r="I146" i="120"/>
  <c r="G146" i="120" a="1"/>
  <c r="G146" i="120" s="1"/>
  <c r="A146" i="120"/>
  <c r="J145" i="120"/>
  <c r="I145" i="120"/>
  <c r="G145" i="120" a="1"/>
  <c r="G145" i="120" s="1"/>
  <c r="A145" i="120"/>
  <c r="J144" i="120"/>
  <c r="I144" i="120"/>
  <c r="G144" i="120" a="1"/>
  <c r="G144" i="120" s="1"/>
  <c r="A144" i="120"/>
  <c r="J143" i="120"/>
  <c r="I143" i="120"/>
  <c r="G143" i="120" a="1"/>
  <c r="G143" i="120" s="1"/>
  <c r="A143" i="120"/>
  <c r="J142" i="120"/>
  <c r="I142" i="120"/>
  <c r="G142" i="120" a="1"/>
  <c r="G142" i="120" s="1"/>
  <c r="A142" i="120"/>
  <c r="J141" i="120"/>
  <c r="I141" i="120"/>
  <c r="G141" i="120" a="1"/>
  <c r="G141" i="120" s="1"/>
  <c r="A141" i="120"/>
  <c r="J140" i="120"/>
  <c r="I140" i="120"/>
  <c r="G140" i="120" a="1"/>
  <c r="G140" i="120" s="1"/>
  <c r="A140" i="120"/>
  <c r="J139" i="120"/>
  <c r="I139" i="120"/>
  <c r="G139" i="120" a="1"/>
  <c r="G139" i="120" s="1"/>
  <c r="D137" i="121" s="1" a="1"/>
  <c r="D137" i="121" s="1"/>
  <c r="A139" i="120"/>
  <c r="J138" i="120"/>
  <c r="I138" i="120"/>
  <c r="G138" i="120" a="1"/>
  <c r="G138" i="120" s="1"/>
  <c r="A138" i="120"/>
  <c r="J137" i="120"/>
  <c r="I137" i="120"/>
  <c r="G137" i="120" a="1"/>
  <c r="G137" i="120" s="1"/>
  <c r="A137" i="120"/>
  <c r="J136" i="120"/>
  <c r="I136" i="120"/>
  <c r="G136" i="120" a="1"/>
  <c r="G136" i="120" s="1"/>
  <c r="A136" i="120"/>
  <c r="J135" i="120"/>
  <c r="I135" i="120"/>
  <c r="G135" i="120" a="1"/>
  <c r="G135" i="120" s="1"/>
  <c r="A135" i="120"/>
  <c r="J134" i="120"/>
  <c r="I134" i="120"/>
  <c r="G134" i="120" a="1"/>
  <c r="G134" i="120" s="1"/>
  <c r="A134" i="120"/>
  <c r="J133" i="120"/>
  <c r="I133" i="120"/>
  <c r="G133" i="120" a="1"/>
  <c r="G133" i="120" s="1"/>
  <c r="A133" i="120"/>
  <c r="J132" i="120"/>
  <c r="I132" i="120"/>
  <c r="G132" i="120" a="1"/>
  <c r="G132" i="120" s="1"/>
  <c r="A132" i="120"/>
  <c r="J131" i="120"/>
  <c r="I131" i="120"/>
  <c r="G131" i="120" a="1"/>
  <c r="G131" i="120" s="1"/>
  <c r="D132" i="121" s="1" a="1"/>
  <c r="D132" i="121" s="1"/>
  <c r="A131" i="120"/>
  <c r="J130" i="120"/>
  <c r="I130" i="120"/>
  <c r="G130" i="120" a="1"/>
  <c r="G130" i="120" s="1"/>
  <c r="A130" i="120"/>
  <c r="J129" i="120"/>
  <c r="I129" i="120"/>
  <c r="G129" i="120" a="1"/>
  <c r="G129" i="120" s="1"/>
  <c r="A129" i="120"/>
  <c r="J128" i="120"/>
  <c r="I128" i="120"/>
  <c r="G128" i="120"/>
  <c r="G128" i="120" a="1"/>
  <c r="A128" i="120"/>
  <c r="J127" i="120"/>
  <c r="I127" i="120"/>
  <c r="G127" i="120" a="1"/>
  <c r="G127" i="120" s="1"/>
  <c r="A127" i="120"/>
  <c r="J126" i="120"/>
  <c r="I126" i="120"/>
  <c r="G126" i="120" a="1"/>
  <c r="G126" i="120" s="1"/>
  <c r="A126" i="120"/>
  <c r="J125" i="120"/>
  <c r="I125" i="120"/>
  <c r="G125" i="120" a="1"/>
  <c r="G125" i="120" s="1"/>
  <c r="D121" i="121" s="1" a="1"/>
  <c r="D121" i="121" s="1"/>
  <c r="A125" i="120"/>
  <c r="J124" i="120"/>
  <c r="I124" i="120"/>
  <c r="G124" i="120" a="1"/>
  <c r="G124" i="120" s="1"/>
  <c r="A124" i="120"/>
  <c r="J123" i="120"/>
  <c r="I123" i="120"/>
  <c r="G123" i="120" a="1"/>
  <c r="G123" i="120" s="1"/>
  <c r="A123" i="120"/>
  <c r="J122" i="120"/>
  <c r="I122" i="120"/>
  <c r="G122" i="120" a="1"/>
  <c r="G122" i="120" s="1"/>
  <c r="A122" i="120"/>
  <c r="J121" i="120"/>
  <c r="I121" i="120"/>
  <c r="G121" i="120" a="1"/>
  <c r="G121" i="120" s="1"/>
  <c r="A121" i="120"/>
  <c r="J120" i="120"/>
  <c r="I120" i="120"/>
  <c r="G120" i="120" a="1"/>
  <c r="G120" i="120" s="1"/>
  <c r="A120" i="120"/>
  <c r="J119" i="120"/>
  <c r="I119" i="120"/>
  <c r="G119" i="120" a="1"/>
  <c r="G119" i="120" s="1"/>
  <c r="D120" i="121" s="1" a="1"/>
  <c r="D120" i="121" s="1"/>
  <c r="A119" i="120"/>
  <c r="J118" i="120"/>
  <c r="I118" i="120"/>
  <c r="G118" i="120" a="1"/>
  <c r="G118" i="120" s="1"/>
  <c r="A118" i="120"/>
  <c r="J117" i="120"/>
  <c r="I117" i="120"/>
  <c r="G117" i="120" a="1"/>
  <c r="G117" i="120" s="1"/>
  <c r="D116" i="121" s="1" a="1"/>
  <c r="D116" i="121" s="1"/>
  <c r="A117" i="120"/>
  <c r="J116" i="120"/>
  <c r="I116" i="120"/>
  <c r="G116" i="120" a="1"/>
  <c r="G116" i="120" s="1"/>
  <c r="A116" i="120"/>
  <c r="J115" i="120"/>
  <c r="I115" i="120"/>
  <c r="G115" i="120" a="1"/>
  <c r="G115" i="120" s="1"/>
  <c r="D113" i="121" s="1" a="1"/>
  <c r="D113" i="121" s="1"/>
  <c r="A115" i="120"/>
  <c r="J114" i="120"/>
  <c r="I114" i="120"/>
  <c r="G114" i="120" a="1"/>
  <c r="G114" i="120" s="1"/>
  <c r="A114" i="120"/>
  <c r="J113" i="120"/>
  <c r="I113" i="120"/>
  <c r="G113" i="120" a="1"/>
  <c r="G113" i="120" s="1"/>
  <c r="D109" i="121" s="1" a="1"/>
  <c r="D109" i="121" s="1"/>
  <c r="A113" i="120"/>
  <c r="J112" i="120"/>
  <c r="I112" i="120"/>
  <c r="G112" i="120" a="1"/>
  <c r="G112" i="120" s="1"/>
  <c r="A112" i="120"/>
  <c r="J111" i="120"/>
  <c r="I111" i="120"/>
  <c r="G111" i="120" a="1"/>
  <c r="G111" i="120" s="1"/>
  <c r="A111" i="120"/>
  <c r="J110" i="120"/>
  <c r="I110" i="120"/>
  <c r="G110" i="120" a="1"/>
  <c r="G110" i="120" s="1"/>
  <c r="A110" i="120"/>
  <c r="J109" i="120"/>
  <c r="I109" i="120"/>
  <c r="G109" i="120" a="1"/>
  <c r="G109" i="120" s="1"/>
  <c r="A109" i="120"/>
  <c r="J108" i="120"/>
  <c r="I108" i="120"/>
  <c r="G108" i="120" a="1"/>
  <c r="G108" i="120" s="1"/>
  <c r="A108" i="120"/>
  <c r="J107" i="120"/>
  <c r="I107" i="120"/>
  <c r="G107" i="120" a="1"/>
  <c r="G107" i="120" s="1"/>
  <c r="A107" i="120"/>
  <c r="J106" i="120"/>
  <c r="I106" i="120"/>
  <c r="G106" i="120" a="1"/>
  <c r="G106" i="120" s="1"/>
  <c r="A106" i="120"/>
  <c r="J105" i="120"/>
  <c r="I105" i="120"/>
  <c r="G105" i="120" a="1"/>
  <c r="G105" i="120" s="1"/>
  <c r="D104" i="121" s="1" a="1"/>
  <c r="D104" i="121" s="1"/>
  <c r="A105" i="120"/>
  <c r="J104" i="120"/>
  <c r="I104" i="120"/>
  <c r="G104" i="120" a="1"/>
  <c r="G104" i="120" s="1"/>
  <c r="A104" i="120"/>
  <c r="J103" i="120"/>
  <c r="I103" i="120"/>
  <c r="G103" i="120" a="1"/>
  <c r="G103" i="120" s="1"/>
  <c r="D101" i="121" s="1" a="1"/>
  <c r="D101" i="121" s="1"/>
  <c r="A103" i="120"/>
  <c r="J102" i="120"/>
  <c r="I102" i="120"/>
  <c r="G102" i="120" a="1"/>
  <c r="G102" i="120" s="1"/>
  <c r="A102" i="120"/>
  <c r="J101" i="120"/>
  <c r="I101" i="120"/>
  <c r="G101" i="120" a="1"/>
  <c r="G101" i="120" s="1"/>
  <c r="D97" i="121" s="1" a="1"/>
  <c r="D97" i="121" s="1"/>
  <c r="A101" i="120"/>
  <c r="J100" i="120"/>
  <c r="I100" i="120"/>
  <c r="G100" i="120" a="1"/>
  <c r="G100" i="120" s="1"/>
  <c r="A100" i="120"/>
  <c r="J99" i="120"/>
  <c r="I99" i="120"/>
  <c r="G99" i="120" a="1"/>
  <c r="G99" i="120" s="1"/>
  <c r="A99" i="120"/>
  <c r="J98" i="120"/>
  <c r="I98" i="120"/>
  <c r="G98" i="120" a="1"/>
  <c r="G98" i="120" s="1"/>
  <c r="A98" i="120"/>
  <c r="J97" i="120"/>
  <c r="I97" i="120"/>
  <c r="G97" i="120" a="1"/>
  <c r="G97" i="120" s="1"/>
  <c r="A97" i="120"/>
  <c r="J96" i="120"/>
  <c r="I96" i="120"/>
  <c r="G96" i="120" a="1"/>
  <c r="G96" i="120" s="1"/>
  <c r="A96" i="120"/>
  <c r="J95" i="120"/>
  <c r="I95" i="120"/>
  <c r="G95" i="120" a="1"/>
  <c r="G95" i="120" s="1"/>
  <c r="A95" i="120"/>
  <c r="J94" i="120"/>
  <c r="I94" i="120"/>
  <c r="G94" i="120" a="1"/>
  <c r="G94" i="120" s="1"/>
  <c r="A94" i="120"/>
  <c r="J93" i="120"/>
  <c r="I93" i="120"/>
  <c r="G93" i="120" a="1"/>
  <c r="G93" i="120" s="1"/>
  <c r="D92" i="121" s="1" a="1"/>
  <c r="D92" i="121" s="1"/>
  <c r="A93" i="120"/>
  <c r="J92" i="120"/>
  <c r="I92" i="120"/>
  <c r="G92" i="120"/>
  <c r="D87" i="121" s="1" a="1"/>
  <c r="D87" i="121" s="1"/>
  <c r="G92" i="120" a="1"/>
  <c r="A92" i="120"/>
  <c r="J91" i="120"/>
  <c r="I91" i="120"/>
  <c r="G91" i="120" a="1"/>
  <c r="G91" i="120" s="1"/>
  <c r="D89" i="121" s="1" a="1"/>
  <c r="D89" i="121" s="1"/>
  <c r="A91" i="120"/>
  <c r="J90" i="120"/>
  <c r="I90" i="120"/>
  <c r="G90" i="120" a="1"/>
  <c r="G90" i="120" s="1"/>
  <c r="A90" i="120"/>
  <c r="J89" i="120"/>
  <c r="I89" i="120"/>
  <c r="G89" i="120" a="1"/>
  <c r="G89" i="120" s="1"/>
  <c r="D85" i="121" s="1" a="1"/>
  <c r="D85" i="121" s="1"/>
  <c r="A89" i="120"/>
  <c r="J88" i="120"/>
  <c r="I88" i="120"/>
  <c r="G88" i="120" a="1"/>
  <c r="G88" i="120" s="1"/>
  <c r="A88" i="120"/>
  <c r="J87" i="120"/>
  <c r="I87" i="120"/>
  <c r="G87" i="120" a="1"/>
  <c r="G87" i="120" s="1"/>
  <c r="A87" i="120"/>
  <c r="J86" i="120"/>
  <c r="I86" i="120"/>
  <c r="G86" i="120" a="1"/>
  <c r="G86" i="120" s="1"/>
  <c r="A86" i="120"/>
  <c r="J85" i="120"/>
  <c r="I85" i="120"/>
  <c r="G85" i="120" a="1"/>
  <c r="G85" i="120" s="1"/>
  <c r="D94" i="121" s="1" a="1"/>
  <c r="D94" i="121" s="1"/>
  <c r="A85" i="120"/>
  <c r="J84" i="120"/>
  <c r="I84" i="120"/>
  <c r="G84" i="120" a="1"/>
  <c r="G84" i="120" s="1"/>
  <c r="A84" i="120"/>
  <c r="J83" i="120"/>
  <c r="I83" i="120"/>
  <c r="G83" i="120" a="1"/>
  <c r="G83" i="120" s="1"/>
  <c r="D84" i="121" s="1" a="1"/>
  <c r="D84" i="121" s="1"/>
  <c r="A83" i="120"/>
  <c r="J82" i="120"/>
  <c r="I82" i="120"/>
  <c r="G82" i="120" a="1"/>
  <c r="G82" i="120" s="1"/>
  <c r="A82" i="120"/>
  <c r="J81" i="120"/>
  <c r="I81" i="120"/>
  <c r="G81" i="120" a="1"/>
  <c r="G81" i="120" s="1"/>
  <c r="D80" i="121" s="1" a="1"/>
  <c r="D80" i="121" s="1"/>
  <c r="A81" i="120"/>
  <c r="J80" i="120"/>
  <c r="I80" i="120"/>
  <c r="G80" i="120" a="1"/>
  <c r="G80" i="120" s="1"/>
  <c r="D75" i="121" s="1" a="1"/>
  <c r="D75" i="121" s="1"/>
  <c r="A80" i="120"/>
  <c r="J79" i="120"/>
  <c r="I79" i="120"/>
  <c r="G79" i="120" a="1"/>
  <c r="G79" i="120" s="1"/>
  <c r="A79" i="120"/>
  <c r="J78" i="120"/>
  <c r="I78" i="120"/>
  <c r="G78" i="120" a="1"/>
  <c r="G78" i="120" s="1"/>
  <c r="A78" i="120"/>
  <c r="J77" i="120"/>
  <c r="I77" i="120"/>
  <c r="G77" i="120" a="1"/>
  <c r="G77" i="120" s="1"/>
  <c r="D73" i="121" s="1" a="1"/>
  <c r="D73" i="121" s="1"/>
  <c r="A77" i="120"/>
  <c r="J76" i="120"/>
  <c r="I76" i="120"/>
  <c r="G76" i="120" a="1"/>
  <c r="G76" i="120" s="1"/>
  <c r="A76" i="120"/>
  <c r="J75" i="120"/>
  <c r="I75" i="120"/>
  <c r="G75" i="120" a="1"/>
  <c r="G75" i="120" s="1"/>
  <c r="A75" i="120"/>
  <c r="J74" i="120"/>
  <c r="I74" i="120"/>
  <c r="G74" i="120" a="1"/>
  <c r="G74" i="120" s="1"/>
  <c r="A74" i="120"/>
  <c r="J73" i="120"/>
  <c r="I73" i="120"/>
  <c r="G73" i="120" a="1"/>
  <c r="G73" i="120" s="1"/>
  <c r="D82" i="121" s="1" a="1"/>
  <c r="D82" i="121" s="1"/>
  <c r="A73" i="120"/>
  <c r="J72" i="120"/>
  <c r="I72" i="120"/>
  <c r="G72" i="120" a="1"/>
  <c r="G72" i="120" s="1"/>
  <c r="A72" i="120"/>
  <c r="J71" i="120"/>
  <c r="I71" i="120"/>
  <c r="G71" i="120" a="1"/>
  <c r="G71" i="120" s="1"/>
  <c r="A71" i="120"/>
  <c r="J70" i="120"/>
  <c r="I70" i="120"/>
  <c r="G70" i="120" a="1"/>
  <c r="G70" i="120" s="1"/>
  <c r="A70" i="120"/>
  <c r="J69" i="120"/>
  <c r="I69" i="120"/>
  <c r="G69" i="120" a="1"/>
  <c r="G69" i="120" s="1"/>
  <c r="D68" i="121" s="1" a="1"/>
  <c r="D68" i="121" s="1"/>
  <c r="A69" i="120"/>
  <c r="J68" i="120"/>
  <c r="I68" i="120"/>
  <c r="G68" i="120" a="1"/>
  <c r="G68" i="120" s="1"/>
  <c r="A68" i="120"/>
  <c r="J67" i="120"/>
  <c r="I67" i="120"/>
  <c r="G67" i="120" a="1"/>
  <c r="G67" i="120" s="1"/>
  <c r="D65" i="121" s="1" a="1"/>
  <c r="D65" i="121" s="1"/>
  <c r="A67" i="120"/>
  <c r="J66" i="120"/>
  <c r="I66" i="120"/>
  <c r="G66" i="120" a="1"/>
  <c r="G66" i="120" s="1"/>
  <c r="A66" i="120"/>
  <c r="J65" i="120"/>
  <c r="I65" i="120"/>
  <c r="G65" i="120" a="1"/>
  <c r="G65" i="120" s="1"/>
  <c r="D61" i="121" s="1" a="1"/>
  <c r="D61" i="121" s="1"/>
  <c r="A65" i="120"/>
  <c r="J64" i="120"/>
  <c r="I64" i="120"/>
  <c r="G64" i="120" a="1"/>
  <c r="G64" i="120" s="1"/>
  <c r="A64" i="120"/>
  <c r="J63" i="120"/>
  <c r="I63" i="120"/>
  <c r="G63" i="120" a="1"/>
  <c r="G63" i="120" s="1"/>
  <c r="A63" i="120"/>
  <c r="J62" i="120"/>
  <c r="I62" i="120"/>
  <c r="G62" i="120" a="1"/>
  <c r="G62" i="120" s="1"/>
  <c r="A62" i="120"/>
  <c r="J61" i="120"/>
  <c r="I61" i="120"/>
  <c r="G61" i="120"/>
  <c r="D70" i="121" s="1" a="1"/>
  <c r="D70" i="121" s="1"/>
  <c r="G61" i="120" a="1"/>
  <c r="A61" i="120"/>
  <c r="J60" i="120"/>
  <c r="I60" i="120"/>
  <c r="G60" i="120" a="1"/>
  <c r="G60" i="120" s="1"/>
  <c r="A60" i="120"/>
  <c r="J59" i="120"/>
  <c r="I59" i="120"/>
  <c r="G59" i="120" a="1"/>
  <c r="G59" i="120" s="1"/>
  <c r="D60" i="121" s="1" a="1"/>
  <c r="D60" i="121" s="1"/>
  <c r="A59" i="120"/>
  <c r="J58" i="120"/>
  <c r="I58" i="120"/>
  <c r="G58" i="120" a="1"/>
  <c r="G58" i="120" s="1"/>
  <c r="A58" i="120"/>
  <c r="J57" i="120"/>
  <c r="I57" i="120"/>
  <c r="G57" i="120" a="1"/>
  <c r="G57" i="120" s="1"/>
  <c r="D56" i="121" s="1" a="1"/>
  <c r="D56" i="121" s="1"/>
  <c r="A57" i="120"/>
  <c r="J56" i="120"/>
  <c r="I56" i="120"/>
  <c r="G56" i="120" a="1"/>
  <c r="G56" i="120" s="1"/>
  <c r="D51" i="121" s="1" a="1"/>
  <c r="D51" i="121" s="1"/>
  <c r="A56" i="120"/>
  <c r="J55" i="120"/>
  <c r="I55" i="120"/>
  <c r="G55" i="120" a="1"/>
  <c r="G55" i="120" s="1"/>
  <c r="D53" i="121" s="1" a="1"/>
  <c r="D53" i="121" s="1"/>
  <c r="A55" i="120"/>
  <c r="J54" i="120"/>
  <c r="I54" i="120"/>
  <c r="G54" i="120" a="1"/>
  <c r="G54" i="120" s="1"/>
  <c r="A54" i="120"/>
  <c r="J53" i="120"/>
  <c r="I53" i="120"/>
  <c r="G53" i="120" a="1"/>
  <c r="G53" i="120" s="1"/>
  <c r="D49" i="121" s="1" a="1"/>
  <c r="D49" i="121" s="1"/>
  <c r="A53" i="120"/>
  <c r="J52" i="120"/>
  <c r="I52" i="120"/>
  <c r="G52" i="120" a="1"/>
  <c r="G52" i="120" s="1"/>
  <c r="A52" i="120"/>
  <c r="J51" i="120"/>
  <c r="I51" i="120"/>
  <c r="G51" i="120" a="1"/>
  <c r="G51" i="120" s="1"/>
  <c r="A51" i="120"/>
  <c r="J50" i="120"/>
  <c r="I50" i="120"/>
  <c r="G50" i="120" a="1"/>
  <c r="G50" i="120" s="1"/>
  <c r="A50" i="120"/>
  <c r="J49" i="120"/>
  <c r="I49" i="120"/>
  <c r="G49" i="120" a="1"/>
  <c r="G49" i="120" s="1"/>
  <c r="D58" i="121" s="1" a="1"/>
  <c r="D58" i="121" s="1"/>
  <c r="A49" i="120"/>
  <c r="J48" i="120"/>
  <c r="I48" i="120"/>
  <c r="G48" i="120" a="1"/>
  <c r="G48" i="120" s="1"/>
  <c r="A48" i="120"/>
  <c r="J47" i="120"/>
  <c r="I47" i="120"/>
  <c r="G47" i="120" a="1"/>
  <c r="G47" i="120" s="1"/>
  <c r="D48" i="121" s="1" a="1"/>
  <c r="D48" i="121" s="1"/>
  <c r="A47" i="120"/>
  <c r="J46" i="120"/>
  <c r="I46" i="120"/>
  <c r="G46" i="120" a="1"/>
  <c r="G46" i="120" s="1"/>
  <c r="A46" i="120"/>
  <c r="J45" i="120"/>
  <c r="I45" i="120"/>
  <c r="G45" i="120" a="1"/>
  <c r="G45" i="120" s="1"/>
  <c r="D44" i="121" s="1" a="1"/>
  <c r="D44" i="121" s="1"/>
  <c r="A45" i="120"/>
  <c r="J44" i="120"/>
  <c r="I44" i="120"/>
  <c r="G44" i="120" a="1"/>
  <c r="G44" i="120" s="1"/>
  <c r="D39" i="121" s="1" a="1"/>
  <c r="D39" i="121" s="1"/>
  <c r="A44" i="120"/>
  <c r="J43" i="120"/>
  <c r="I43" i="120"/>
  <c r="G43" i="120" a="1"/>
  <c r="G43" i="120" s="1"/>
  <c r="D41" i="121" s="1" a="1"/>
  <c r="D41" i="121" s="1"/>
  <c r="A43" i="120"/>
  <c r="J42" i="120"/>
  <c r="I42" i="120"/>
  <c r="G42" i="120" a="1"/>
  <c r="G42" i="120" s="1"/>
  <c r="A42" i="120"/>
  <c r="J41" i="120"/>
  <c r="I41" i="120"/>
  <c r="G41" i="120" a="1"/>
  <c r="G41" i="120" s="1"/>
  <c r="D37" i="121" s="1" a="1"/>
  <c r="D37" i="121" s="1"/>
  <c r="A41" i="120"/>
  <c r="J40" i="120"/>
  <c r="I40" i="120"/>
  <c r="G40" i="120" a="1"/>
  <c r="G40" i="120" s="1"/>
  <c r="A40" i="120"/>
  <c r="J39" i="120"/>
  <c r="I39" i="120"/>
  <c r="G39" i="120" a="1"/>
  <c r="G39" i="120" s="1"/>
  <c r="A39" i="120"/>
  <c r="J38" i="120"/>
  <c r="I38" i="120"/>
  <c r="G38" i="120" a="1"/>
  <c r="G38" i="120" s="1"/>
  <c r="A38" i="120"/>
  <c r="J37" i="120"/>
  <c r="I37" i="120"/>
  <c r="G37" i="120"/>
  <c r="D46" i="121" s="1" a="1"/>
  <c r="D46" i="121" s="1"/>
  <c r="G37" i="120" a="1"/>
  <c r="A37" i="120"/>
  <c r="J36" i="120"/>
  <c r="I36" i="120"/>
  <c r="G36" i="120" a="1"/>
  <c r="G36" i="120" s="1"/>
  <c r="A36" i="120"/>
  <c r="J35" i="120"/>
  <c r="I35" i="120"/>
  <c r="G35" i="120" a="1"/>
  <c r="G35" i="120" s="1"/>
  <c r="A35" i="120"/>
  <c r="J34" i="120"/>
  <c r="I34" i="120"/>
  <c r="G34" i="120" a="1"/>
  <c r="G34" i="120" s="1"/>
  <c r="A34" i="120"/>
  <c r="J33" i="120"/>
  <c r="I33" i="120"/>
  <c r="G33" i="120" a="1"/>
  <c r="G33" i="120" s="1"/>
  <c r="D32" i="121" s="1" a="1"/>
  <c r="D32" i="121" s="1"/>
  <c r="A33" i="120"/>
  <c r="J32" i="120"/>
  <c r="I32" i="120"/>
  <c r="G32" i="120" a="1"/>
  <c r="G32" i="120" s="1"/>
  <c r="A32" i="120"/>
  <c r="J31" i="120"/>
  <c r="I31" i="120"/>
  <c r="G31" i="120" a="1"/>
  <c r="G31" i="120" s="1"/>
  <c r="D29" i="121" s="1" a="1"/>
  <c r="D29" i="121" s="1"/>
  <c r="A31" i="120"/>
  <c r="J30" i="120"/>
  <c r="I30" i="120"/>
  <c r="G30" i="120" a="1"/>
  <c r="G30" i="120" s="1"/>
  <c r="A30" i="120"/>
  <c r="J29" i="120"/>
  <c r="I29" i="120"/>
  <c r="G29" i="120" a="1"/>
  <c r="G29" i="120" s="1"/>
  <c r="A29" i="120"/>
  <c r="J28" i="120"/>
  <c r="I28" i="120"/>
  <c r="G28" i="120" a="1"/>
  <c r="G28" i="120" s="1"/>
  <c r="A28" i="120"/>
  <c r="J27" i="120"/>
  <c r="I27" i="120"/>
  <c r="G27" i="120" a="1"/>
  <c r="G27" i="120" s="1"/>
  <c r="A27" i="120"/>
  <c r="J26" i="120"/>
  <c r="I26" i="120"/>
  <c r="G26" i="120" a="1"/>
  <c r="G26" i="120" s="1"/>
  <c r="A26" i="120"/>
  <c r="J25" i="120"/>
  <c r="I25" i="120"/>
  <c r="G25" i="120" a="1"/>
  <c r="G25" i="120" s="1"/>
  <c r="D34" i="121" s="1" a="1"/>
  <c r="D34" i="121" s="1"/>
  <c r="A25" i="120"/>
  <c r="J24" i="120"/>
  <c r="I24" i="120"/>
  <c r="G24" i="120" a="1"/>
  <c r="G24" i="120" s="1"/>
  <c r="A24" i="120"/>
  <c r="J23" i="120"/>
  <c r="I23" i="120"/>
  <c r="G23" i="120" a="1"/>
  <c r="G23" i="120" s="1"/>
  <c r="D24" i="121" s="1" a="1"/>
  <c r="D24" i="121" s="1"/>
  <c r="A23" i="120"/>
  <c r="J22" i="120"/>
  <c r="I22" i="120"/>
  <c r="G22" i="120" a="1"/>
  <c r="G22" i="120" s="1"/>
  <c r="A22" i="120"/>
  <c r="J21" i="120"/>
  <c r="I21" i="120"/>
  <c r="G21" i="120" a="1"/>
  <c r="G21" i="120" s="1"/>
  <c r="D20" i="121" s="1" a="1"/>
  <c r="D20" i="121" s="1"/>
  <c r="A21" i="120"/>
  <c r="J20" i="120"/>
  <c r="I20" i="120"/>
  <c r="G20" i="120" a="1"/>
  <c r="G20" i="120" s="1"/>
  <c r="A20" i="120"/>
  <c r="J19" i="120"/>
  <c r="I19" i="120"/>
  <c r="G19" i="120" a="1"/>
  <c r="G19" i="120" s="1"/>
  <c r="D17" i="121" s="1" a="1"/>
  <c r="D17" i="121" s="1"/>
  <c r="A19" i="120"/>
  <c r="J18" i="120"/>
  <c r="I18" i="120"/>
  <c r="G18" i="120" a="1"/>
  <c r="G18" i="120" s="1"/>
  <c r="A18" i="120"/>
  <c r="J17" i="120"/>
  <c r="I17" i="120"/>
  <c r="G17" i="120" a="1"/>
  <c r="G17" i="120" s="1"/>
  <c r="D13" i="121" s="1" a="1"/>
  <c r="D13" i="121" s="1"/>
  <c r="A17" i="120"/>
  <c r="J16" i="120"/>
  <c r="I16" i="120"/>
  <c r="G16" i="120" a="1"/>
  <c r="G16" i="120" s="1"/>
  <c r="A16" i="120"/>
  <c r="J15" i="120"/>
  <c r="I15" i="120"/>
  <c r="G15" i="120" a="1"/>
  <c r="G15" i="120" s="1"/>
  <c r="A15" i="120"/>
  <c r="J14" i="120"/>
  <c r="I14" i="120"/>
  <c r="G14" i="120" a="1"/>
  <c r="G14" i="120" s="1"/>
  <c r="A14" i="120"/>
  <c r="J13" i="120"/>
  <c r="I13" i="120"/>
  <c r="G13" i="120" a="1"/>
  <c r="G13" i="120" s="1"/>
  <c r="D22" i="121" s="1" a="1"/>
  <c r="D22" i="121" s="1"/>
  <c r="A13" i="120"/>
  <c r="J12" i="120"/>
  <c r="I12" i="120"/>
  <c r="G12" i="120" a="1"/>
  <c r="G12" i="120" s="1"/>
  <c r="A12" i="120"/>
  <c r="J11" i="120"/>
  <c r="I11" i="120"/>
  <c r="G11" i="120"/>
  <c r="D12" i="121" s="1" a="1"/>
  <c r="D12" i="121" s="1"/>
  <c r="G11" i="120" a="1"/>
  <c r="A11" i="120"/>
  <c r="J10" i="120"/>
  <c r="I10" i="120"/>
  <c r="G10" i="120" a="1"/>
  <c r="G10" i="120" s="1"/>
  <c r="A10" i="120"/>
  <c r="G9" i="120"/>
  <c r="R9" i="120" s="1"/>
  <c r="R8" i="120" s="1"/>
  <c r="E60" i="119"/>
  <c r="E59" i="119"/>
  <c r="E58" i="119"/>
  <c r="E57" i="119"/>
  <c r="E56" i="119"/>
  <c r="E55" i="119"/>
  <c r="E54" i="119"/>
  <c r="E53" i="119"/>
  <c r="E52" i="119"/>
  <c r="E51" i="119"/>
  <c r="E50" i="119"/>
  <c r="E49" i="119"/>
  <c r="E48" i="119"/>
  <c r="E47" i="119"/>
  <c r="E46" i="119"/>
  <c r="E45" i="119"/>
  <c r="E44" i="119"/>
  <c r="E43" i="119"/>
  <c r="E42" i="119"/>
  <c r="E41" i="119"/>
  <c r="E40" i="119"/>
  <c r="E39" i="119"/>
  <c r="E38" i="119"/>
  <c r="E37" i="119"/>
  <c r="E36" i="119"/>
  <c r="E35" i="119"/>
  <c r="E34" i="119"/>
  <c r="E33" i="119"/>
  <c r="E32" i="119"/>
  <c r="E31" i="119"/>
  <c r="E30" i="119"/>
  <c r="E29" i="119"/>
  <c r="E28" i="119"/>
  <c r="F221" i="117"/>
  <c r="G417" i="120" a="1"/>
  <c r="G417" i="120" s="1"/>
  <c r="E212" i="121" s="1" a="1"/>
  <c r="E212" i="121" s="1"/>
  <c r="F220" i="117"/>
  <c r="G416" i="120" a="1"/>
  <c r="G416" i="120" s="1"/>
  <c r="E207" i="121" s="1" a="1"/>
  <c r="E207" i="121" s="1"/>
  <c r="F219" i="117"/>
  <c r="G415" i="120" a="1"/>
  <c r="G415" i="120" s="1"/>
  <c r="E209" i="121" s="1" a="1"/>
  <c r="E209" i="121" s="1"/>
  <c r="F218" i="117"/>
  <c r="G414" i="120" a="1"/>
  <c r="G414" i="120" s="1"/>
  <c r="E208" i="121" s="1" a="1"/>
  <c r="E208" i="121" s="1"/>
  <c r="F217" i="117"/>
  <c r="G413" i="120" a="1"/>
  <c r="G413" i="120" s="1"/>
  <c r="E205" i="121" s="1" a="1"/>
  <c r="E205" i="121" s="1"/>
  <c r="F216" i="117"/>
  <c r="G412" i="120" a="1"/>
  <c r="G412" i="120" s="1"/>
  <c r="E211" i="121" s="1" a="1"/>
  <c r="E211" i="121" s="1"/>
  <c r="F215" i="117"/>
  <c r="G411" i="120" a="1"/>
  <c r="G411" i="120" s="1"/>
  <c r="E210" i="121" s="1" a="1"/>
  <c r="E210" i="121" s="1"/>
  <c r="F214" i="117"/>
  <c r="G410" i="120" a="1"/>
  <c r="G410" i="120" s="1"/>
  <c r="E206" i="121" s="1" a="1"/>
  <c r="E206" i="121" s="1"/>
  <c r="F213" i="117"/>
  <c r="G409" i="120" a="1"/>
  <c r="G409" i="120" s="1"/>
  <c r="E214" i="121" s="1" a="1"/>
  <c r="E214" i="121" s="1"/>
  <c r="F212" i="117"/>
  <c r="G408" i="120" a="1"/>
  <c r="G408" i="120" s="1"/>
  <c r="E213" i="121" s="1" a="1"/>
  <c r="E213" i="121" s="1"/>
  <c r="F211" i="117"/>
  <c r="G407" i="120" a="1"/>
  <c r="G407" i="120" s="1"/>
  <c r="E204" i="121" s="1" a="1"/>
  <c r="E204" i="121" s="1"/>
  <c r="F210" i="117"/>
  <c r="G406" i="120" a="1"/>
  <c r="G406" i="120" s="1"/>
  <c r="E203" i="121" s="1" a="1"/>
  <c r="E203" i="121" s="1"/>
  <c r="F209" i="117"/>
  <c r="G405" i="120" a="1"/>
  <c r="G405" i="120" s="1"/>
  <c r="E200" i="121" s="1" a="1"/>
  <c r="E200" i="121" s="1"/>
  <c r="F208" i="117"/>
  <c r="G404" i="120" a="1"/>
  <c r="G404" i="120" s="1"/>
  <c r="E195" i="121" s="1" a="1"/>
  <c r="E195" i="121" s="1"/>
  <c r="F207" i="117"/>
  <c r="G403" i="120" a="1"/>
  <c r="G403" i="120" s="1"/>
  <c r="E197" i="121" s="1" a="1"/>
  <c r="E197" i="121" s="1"/>
  <c r="F206" i="117"/>
  <c r="G402" i="120" a="1"/>
  <c r="G402" i="120" s="1"/>
  <c r="E196" i="121" s="1" a="1"/>
  <c r="E196" i="121" s="1"/>
  <c r="F205" i="117"/>
  <c r="G401" i="120" a="1"/>
  <c r="G401" i="120" s="1"/>
  <c r="E193" i="121" s="1" a="1"/>
  <c r="E193" i="121" s="1"/>
  <c r="F204" i="117"/>
  <c r="G400" i="120" a="1"/>
  <c r="G400" i="120" s="1"/>
  <c r="E199" i="121" s="1" a="1"/>
  <c r="E199" i="121" s="1"/>
  <c r="F203" i="117"/>
  <c r="G399" i="120" a="1"/>
  <c r="G399" i="120" s="1"/>
  <c r="E198" i="121" s="1" a="1"/>
  <c r="E198" i="121" s="1"/>
  <c r="F202" i="117"/>
  <c r="G398" i="120" a="1"/>
  <c r="G398" i="120" s="1"/>
  <c r="E194" i="121" s="1" a="1"/>
  <c r="E194" i="121" s="1"/>
  <c r="F201" i="117"/>
  <c r="G397" i="120" a="1"/>
  <c r="G397" i="120" s="1"/>
  <c r="E202" i="121" s="1" a="1"/>
  <c r="E202" i="121" s="1"/>
  <c r="F200" i="117"/>
  <c r="G396" i="120" a="1"/>
  <c r="G396" i="120" s="1"/>
  <c r="E201" i="121" s="1" a="1"/>
  <c r="E201" i="121" s="1"/>
  <c r="F199" i="117"/>
  <c r="G395" i="120" a="1"/>
  <c r="G395" i="120" s="1"/>
  <c r="E192" i="121" s="1" a="1"/>
  <c r="E192" i="121" s="1"/>
  <c r="F198" i="117"/>
  <c r="G394" i="120" a="1"/>
  <c r="G394" i="120" s="1"/>
  <c r="E191" i="121" s="1" a="1"/>
  <c r="E191" i="121" s="1"/>
  <c r="F197" i="117"/>
  <c r="G393" i="120" a="1"/>
  <c r="G393" i="120" s="1"/>
  <c r="E188" i="121" s="1" a="1"/>
  <c r="E188" i="121" s="1"/>
  <c r="F196" i="117"/>
  <c r="G392" i="120" a="1"/>
  <c r="G392" i="120" s="1"/>
  <c r="E183" i="121" s="1" a="1"/>
  <c r="E183" i="121" s="1"/>
  <c r="F195" i="117"/>
  <c r="G391" i="120" a="1"/>
  <c r="G391" i="120" s="1"/>
  <c r="E185" i="121" s="1" a="1"/>
  <c r="E185" i="121" s="1"/>
  <c r="F194" i="117"/>
  <c r="G390" i="120" a="1"/>
  <c r="G390" i="120" s="1"/>
  <c r="E184" i="121" s="1" a="1"/>
  <c r="E184" i="121" s="1"/>
  <c r="F193" i="117"/>
  <c r="G389" i="120" a="1"/>
  <c r="G389" i="120" s="1"/>
  <c r="E181" i="121" s="1" a="1"/>
  <c r="E181" i="121" s="1"/>
  <c r="F192" i="117"/>
  <c r="G388" i="120" a="1"/>
  <c r="G388" i="120" s="1"/>
  <c r="E187" i="121" s="1" a="1"/>
  <c r="E187" i="121" s="1"/>
  <c r="F191" i="117"/>
  <c r="G387" i="120" a="1"/>
  <c r="G387" i="120" s="1"/>
  <c r="E186" i="121" s="1" a="1"/>
  <c r="E186" i="121" s="1"/>
  <c r="F190" i="117"/>
  <c r="G386" i="120" a="1"/>
  <c r="G386" i="120" s="1"/>
  <c r="E182" i="121" s="1" a="1"/>
  <c r="E182" i="121" s="1"/>
  <c r="F189" i="117"/>
  <c r="G385" i="120" a="1"/>
  <c r="G385" i="120" s="1"/>
  <c r="E190" i="121" s="1" a="1"/>
  <c r="E190" i="121" s="1"/>
  <c r="F188" i="117"/>
  <c r="G384" i="120" a="1"/>
  <c r="G384" i="120" s="1"/>
  <c r="E189" i="121" s="1" a="1"/>
  <c r="E189" i="121" s="1"/>
  <c r="F187" i="117"/>
  <c r="G383" i="120" a="1"/>
  <c r="G383" i="120" s="1"/>
  <c r="E180" i="121" s="1" a="1"/>
  <c r="E180" i="121" s="1"/>
  <c r="F186" i="117"/>
  <c r="G382" i="120" a="1"/>
  <c r="G382" i="120" s="1"/>
  <c r="E179" i="121" s="1" a="1"/>
  <c r="E179" i="121" s="1"/>
  <c r="F185" i="117"/>
  <c r="G381" i="120" a="1"/>
  <c r="G381" i="120" s="1"/>
  <c r="E176" i="121" s="1" a="1"/>
  <c r="E176" i="121" s="1"/>
  <c r="F184" i="117"/>
  <c r="G380" i="120" a="1"/>
  <c r="G380" i="120" s="1"/>
  <c r="E171" i="121" s="1" a="1"/>
  <c r="E171" i="121" s="1"/>
  <c r="F183" i="117"/>
  <c r="G379" i="120" a="1"/>
  <c r="G379" i="120" s="1"/>
  <c r="E173" i="121" s="1" a="1"/>
  <c r="E173" i="121" s="1"/>
  <c r="F182" i="117"/>
  <c r="G378" i="120" a="1"/>
  <c r="G378" i="120" s="1"/>
  <c r="E172" i="121" s="1" a="1"/>
  <c r="E172" i="121" s="1"/>
  <c r="F181" i="117"/>
  <c r="G377" i="120" a="1"/>
  <c r="G377" i="120" s="1"/>
  <c r="E169" i="121" s="1" a="1"/>
  <c r="E169" i="121" s="1"/>
  <c r="F180" i="117"/>
  <c r="G376" i="120" a="1"/>
  <c r="G376" i="120" s="1"/>
  <c r="E175" i="121" s="1" a="1"/>
  <c r="E175" i="121" s="1"/>
  <c r="F179" i="117"/>
  <c r="G375" i="120" a="1"/>
  <c r="G375" i="120" s="1"/>
  <c r="E174" i="121" s="1" a="1"/>
  <c r="E174" i="121" s="1"/>
  <c r="F178" i="117"/>
  <c r="G374" i="120" a="1"/>
  <c r="G374" i="120" s="1"/>
  <c r="E170" i="121" s="1" a="1"/>
  <c r="E170" i="121" s="1"/>
  <c r="F177" i="117"/>
  <c r="G373" i="120" a="1"/>
  <c r="G373" i="120" s="1"/>
  <c r="E178" i="121" s="1" a="1"/>
  <c r="E178" i="121" s="1"/>
  <c r="F176" i="117"/>
  <c r="G372" i="120" a="1"/>
  <c r="G372" i="120" s="1"/>
  <c r="E177" i="121" s="1" a="1"/>
  <c r="E177" i="121" s="1"/>
  <c r="F175" i="117"/>
  <c r="G371" i="120" a="1"/>
  <c r="G371" i="120" s="1"/>
  <c r="E168" i="121" s="1" a="1"/>
  <c r="E168" i="121" s="1"/>
  <c r="F174" i="117"/>
  <c r="G370" i="120" a="1"/>
  <c r="G370" i="120" s="1"/>
  <c r="E167" i="121" s="1" a="1"/>
  <c r="E167" i="121" s="1"/>
  <c r="F173" i="117"/>
  <c r="G369" i="120" a="1"/>
  <c r="G369" i="120" s="1"/>
  <c r="E164" i="121" s="1" a="1"/>
  <c r="E164" i="121" s="1"/>
  <c r="F172" i="117"/>
  <c r="G368" i="120" a="1"/>
  <c r="G368" i="120" s="1"/>
  <c r="E159" i="121" s="1" a="1"/>
  <c r="E159" i="121" s="1"/>
  <c r="F171" i="117"/>
  <c r="G367" i="120" a="1"/>
  <c r="G367" i="120" s="1"/>
  <c r="E161" i="121" s="1" a="1"/>
  <c r="E161" i="121" s="1"/>
  <c r="F170" i="117"/>
  <c r="G366" i="120" a="1"/>
  <c r="G366" i="120" s="1"/>
  <c r="E160" i="121" s="1" a="1"/>
  <c r="E160" i="121" s="1"/>
  <c r="F169" i="117"/>
  <c r="G365" i="120" a="1"/>
  <c r="G365" i="120" s="1"/>
  <c r="E157" i="121" s="1" a="1"/>
  <c r="E157" i="121" s="1"/>
  <c r="F168" i="117"/>
  <c r="G364" i="120" a="1"/>
  <c r="G364" i="120" s="1"/>
  <c r="E163" i="121" s="1" a="1"/>
  <c r="E163" i="121" s="1"/>
  <c r="F167" i="117"/>
  <c r="G363" i="120" a="1"/>
  <c r="G363" i="120" s="1"/>
  <c r="E162" i="121" s="1" a="1"/>
  <c r="E162" i="121" s="1"/>
  <c r="F166" i="117"/>
  <c r="G362" i="120" a="1"/>
  <c r="G362" i="120" s="1"/>
  <c r="E158" i="121" s="1" a="1"/>
  <c r="E158" i="121" s="1"/>
  <c r="F165" i="117"/>
  <c r="G361" i="120" a="1"/>
  <c r="G361" i="120" s="1"/>
  <c r="E166" i="121" s="1" a="1"/>
  <c r="E166" i="121" s="1"/>
  <c r="F164" i="117"/>
  <c r="G360" i="120" a="1"/>
  <c r="G360" i="120" s="1"/>
  <c r="E165" i="121" s="1" a="1"/>
  <c r="E165" i="121" s="1"/>
  <c r="F163" i="117"/>
  <c r="G359" i="120" a="1"/>
  <c r="G359" i="120" s="1"/>
  <c r="E156" i="121" s="1" a="1"/>
  <c r="E156" i="121" s="1"/>
  <c r="F162" i="117"/>
  <c r="G358" i="120" a="1"/>
  <c r="G358" i="120" s="1"/>
  <c r="E155" i="121" s="1" a="1"/>
  <c r="E155" i="121" s="1"/>
  <c r="F161" i="117"/>
  <c r="G357" i="120" a="1"/>
  <c r="G357" i="120" s="1"/>
  <c r="E152" i="121" s="1" a="1"/>
  <c r="E152" i="121" s="1"/>
  <c r="F160" i="117"/>
  <c r="G356" i="120" a="1"/>
  <c r="G356" i="120" s="1"/>
  <c r="E147" i="121" s="1" a="1"/>
  <c r="E147" i="121" s="1"/>
  <c r="F159" i="117"/>
  <c r="G355" i="120" a="1"/>
  <c r="G355" i="120" s="1"/>
  <c r="E149" i="121" s="1" a="1"/>
  <c r="E149" i="121" s="1"/>
  <c r="F158" i="117"/>
  <c r="G354" i="120" a="1"/>
  <c r="G354" i="120" s="1"/>
  <c r="E148" i="121" s="1" a="1"/>
  <c r="E148" i="121" s="1"/>
  <c r="F157" i="117"/>
  <c r="G353" i="120" a="1"/>
  <c r="G353" i="120" s="1"/>
  <c r="E145" i="121" s="1" a="1"/>
  <c r="E145" i="121" s="1"/>
  <c r="F156" i="117"/>
  <c r="G352" i="120" a="1"/>
  <c r="G352" i="120" s="1"/>
  <c r="E151" i="121" s="1" a="1"/>
  <c r="E151" i="121" s="1"/>
  <c r="F155" i="117"/>
  <c r="G351" i="120" a="1"/>
  <c r="G351" i="120" s="1"/>
  <c r="E150" i="121" s="1" a="1"/>
  <c r="E150" i="121" s="1"/>
  <c r="F154" i="117"/>
  <c r="G350" i="120" a="1"/>
  <c r="G350" i="120" s="1"/>
  <c r="E146" i="121" s="1" a="1"/>
  <c r="E146" i="121" s="1"/>
  <c r="F153" i="117"/>
  <c r="G349" i="120" a="1"/>
  <c r="G349" i="120" s="1"/>
  <c r="E154" i="121" s="1" a="1"/>
  <c r="E154" i="121" s="1"/>
  <c r="F152" i="117"/>
  <c r="G348" i="120" a="1"/>
  <c r="G348" i="120" s="1"/>
  <c r="E153" i="121" s="1" a="1"/>
  <c r="E153" i="121" s="1"/>
  <c r="F151" i="117"/>
  <c r="G347" i="120" a="1"/>
  <c r="G347" i="120" s="1"/>
  <c r="E144" i="121" s="1" a="1"/>
  <c r="E144" i="121" s="1"/>
  <c r="F150" i="117"/>
  <c r="G346" i="120" a="1"/>
  <c r="G346" i="120" s="1"/>
  <c r="E143" i="121" s="1" a="1"/>
  <c r="E143" i="121" s="1"/>
  <c r="F149" i="117"/>
  <c r="G345" i="120" a="1"/>
  <c r="G345" i="120" s="1"/>
  <c r="E140" i="121" s="1" a="1"/>
  <c r="E140" i="121" s="1"/>
  <c r="F148" i="117"/>
  <c r="G344" i="120" a="1"/>
  <c r="G344" i="120" s="1"/>
  <c r="E135" i="121" s="1" a="1"/>
  <c r="E135" i="121" s="1"/>
  <c r="F147" i="117"/>
  <c r="G343" i="120" a="1"/>
  <c r="G343" i="120" s="1"/>
  <c r="E137" i="121" s="1" a="1"/>
  <c r="E137" i="121" s="1"/>
  <c r="F146" i="117"/>
  <c r="G342" i="120" a="1"/>
  <c r="G342" i="120" s="1"/>
  <c r="E136" i="121" s="1" a="1"/>
  <c r="E136" i="121" s="1"/>
  <c r="F145" i="117"/>
  <c r="G341" i="120" a="1"/>
  <c r="G341" i="120" s="1"/>
  <c r="E133" i="121" s="1" a="1"/>
  <c r="E133" i="121" s="1"/>
  <c r="F144" i="117"/>
  <c r="G340" i="120" a="1"/>
  <c r="G340" i="120" s="1"/>
  <c r="E139" i="121" s="1" a="1"/>
  <c r="E139" i="121" s="1"/>
  <c r="F143" i="117"/>
  <c r="G339" i="120" a="1"/>
  <c r="G339" i="120" s="1"/>
  <c r="E138" i="121" s="1" a="1"/>
  <c r="E138" i="121" s="1"/>
  <c r="F142" i="117"/>
  <c r="G338" i="120" a="1"/>
  <c r="G338" i="120" s="1"/>
  <c r="E134" i="121" s="1" a="1"/>
  <c r="E134" i="121" s="1"/>
  <c r="F141" i="117"/>
  <c r="G337" i="120" a="1"/>
  <c r="G337" i="120" s="1"/>
  <c r="E142" i="121" s="1" a="1"/>
  <c r="E142" i="121" s="1"/>
  <c r="F140" i="117"/>
  <c r="G336" i="120" a="1"/>
  <c r="G336" i="120" s="1"/>
  <c r="E141" i="121" s="1" a="1"/>
  <c r="E141" i="121" s="1"/>
  <c r="F139" i="117"/>
  <c r="G335" i="120" a="1"/>
  <c r="G335" i="120" s="1"/>
  <c r="E132" i="121" s="1" a="1"/>
  <c r="E132" i="121" s="1"/>
  <c r="F138" i="117"/>
  <c r="G334" i="120" a="1"/>
  <c r="G334" i="120" s="1"/>
  <c r="E131" i="121" s="1" a="1"/>
  <c r="E131" i="121" s="1"/>
  <c r="F137" i="117"/>
  <c r="G333" i="120" a="1"/>
  <c r="G333" i="120" s="1"/>
  <c r="E128" i="121" s="1" a="1"/>
  <c r="E128" i="121" s="1"/>
  <c r="F136" i="117"/>
  <c r="G332" i="120" a="1"/>
  <c r="G332" i="120" s="1"/>
  <c r="E123" i="121" s="1" a="1"/>
  <c r="E123" i="121" s="1"/>
  <c r="F135" i="117"/>
  <c r="G331" i="120" a="1"/>
  <c r="G331" i="120" s="1"/>
  <c r="E125" i="121" s="1" a="1"/>
  <c r="E125" i="121" s="1"/>
  <c r="F134" i="117"/>
  <c r="G330" i="120" a="1"/>
  <c r="G330" i="120" s="1"/>
  <c r="E124" i="121" s="1" a="1"/>
  <c r="E124" i="121" s="1"/>
  <c r="F133" i="117"/>
  <c r="G329" i="120" a="1"/>
  <c r="G329" i="120" s="1"/>
  <c r="E121" i="121" s="1" a="1"/>
  <c r="E121" i="121" s="1"/>
  <c r="F132" i="117"/>
  <c r="G328" i="120" a="1"/>
  <c r="G328" i="120" s="1"/>
  <c r="E127" i="121" s="1" a="1"/>
  <c r="E127" i="121" s="1"/>
  <c r="F131" i="117"/>
  <c r="G327" i="120" a="1"/>
  <c r="G327" i="120" s="1"/>
  <c r="E126" i="121" s="1" a="1"/>
  <c r="E126" i="121" s="1"/>
  <c r="F130" i="117"/>
  <c r="G326" i="120" a="1"/>
  <c r="G326" i="120" s="1"/>
  <c r="E122" i="121" s="1" a="1"/>
  <c r="E122" i="121" s="1"/>
  <c r="F129" i="117"/>
  <c r="G325" i="120" a="1"/>
  <c r="G325" i="120" s="1"/>
  <c r="E130" i="121" s="1" a="1"/>
  <c r="E130" i="121" s="1"/>
  <c r="F128" i="117"/>
  <c r="G324" i="120" a="1"/>
  <c r="G324" i="120" s="1"/>
  <c r="E129" i="121" s="1" a="1"/>
  <c r="E129" i="121" s="1"/>
  <c r="F127" i="117"/>
  <c r="G323" i="120" a="1"/>
  <c r="G323" i="120" s="1"/>
  <c r="E120" i="121" s="1" a="1"/>
  <c r="E120" i="121" s="1"/>
  <c r="F126" i="117"/>
  <c r="G322" i="120" a="1"/>
  <c r="G322" i="120" s="1"/>
  <c r="E119" i="121" s="1" a="1"/>
  <c r="E119" i="121" s="1"/>
  <c r="F125" i="117"/>
  <c r="G321" i="120" a="1"/>
  <c r="G321" i="120" s="1"/>
  <c r="E116" i="121" s="1" a="1"/>
  <c r="E116" i="121" s="1"/>
  <c r="F124" i="117"/>
  <c r="G320" i="120" a="1"/>
  <c r="G320" i="120" s="1"/>
  <c r="E111" i="121" s="1" a="1"/>
  <c r="E111" i="121" s="1"/>
  <c r="F123" i="117"/>
  <c r="G319" i="120" a="1"/>
  <c r="G319" i="120" s="1"/>
  <c r="E113" i="121" s="1" a="1"/>
  <c r="E113" i="121" s="1"/>
  <c r="F122" i="117"/>
  <c r="G318" i="120" a="1"/>
  <c r="G318" i="120" s="1"/>
  <c r="E112" i="121" s="1" a="1"/>
  <c r="E112" i="121" s="1"/>
  <c r="F121" i="117"/>
  <c r="G317" i="120" a="1"/>
  <c r="G317" i="120" s="1"/>
  <c r="E109" i="121" s="1" a="1"/>
  <c r="E109" i="121" s="1"/>
  <c r="F120" i="117"/>
  <c r="G316" i="120" a="1"/>
  <c r="G316" i="120" s="1"/>
  <c r="E115" i="121" s="1" a="1"/>
  <c r="E115" i="121" s="1"/>
  <c r="F119" i="117"/>
  <c r="G315" i="120" a="1"/>
  <c r="G315" i="120" s="1"/>
  <c r="E114" i="121" s="1" a="1"/>
  <c r="E114" i="121" s="1"/>
  <c r="F118" i="117"/>
  <c r="G314" i="120" a="1"/>
  <c r="G314" i="120" s="1"/>
  <c r="E110" i="121" s="1" a="1"/>
  <c r="E110" i="121" s="1"/>
  <c r="F117" i="117"/>
  <c r="G313" i="120" a="1"/>
  <c r="G313" i="120" s="1"/>
  <c r="E118" i="121" s="1" a="1"/>
  <c r="E118" i="121" s="1"/>
  <c r="F116" i="117"/>
  <c r="G312" i="120" a="1"/>
  <c r="G312" i="120" s="1"/>
  <c r="E117" i="121" s="1" a="1"/>
  <c r="E117" i="121" s="1"/>
  <c r="F115" i="117"/>
  <c r="G311" i="120" a="1"/>
  <c r="G311" i="120" s="1"/>
  <c r="E108" i="121" s="1" a="1"/>
  <c r="E108" i="121" s="1"/>
  <c r="F114" i="117"/>
  <c r="G310" i="120" a="1"/>
  <c r="G310" i="120" s="1"/>
  <c r="E107" i="121" s="1" a="1"/>
  <c r="E107" i="121" s="1"/>
  <c r="F113" i="117"/>
  <c r="G309" i="120" a="1"/>
  <c r="G309" i="120" s="1"/>
  <c r="E104" i="121" s="1" a="1"/>
  <c r="E104" i="121" s="1"/>
  <c r="F112" i="117"/>
  <c r="G308" i="120" a="1"/>
  <c r="G308" i="120" s="1"/>
  <c r="E99" i="121" s="1" a="1"/>
  <c r="E99" i="121" s="1"/>
  <c r="F111" i="117"/>
  <c r="G307" i="120" a="1"/>
  <c r="G307" i="120" s="1"/>
  <c r="E101" i="121" s="1" a="1"/>
  <c r="E101" i="121" s="1"/>
  <c r="F110" i="117"/>
  <c r="G306" i="120" a="1"/>
  <c r="G306" i="120" s="1"/>
  <c r="E100" i="121" s="1" a="1"/>
  <c r="E100" i="121" s="1"/>
  <c r="F109" i="117"/>
  <c r="G305" i="120" a="1"/>
  <c r="G305" i="120" s="1"/>
  <c r="E97" i="121" s="1" a="1"/>
  <c r="E97" i="121" s="1"/>
  <c r="F108" i="117"/>
  <c r="G304" i="120" a="1"/>
  <c r="G304" i="120" s="1"/>
  <c r="E103" i="121" s="1" a="1"/>
  <c r="E103" i="121" s="1"/>
  <c r="F107" i="117"/>
  <c r="G303" i="120" a="1"/>
  <c r="G303" i="120" s="1"/>
  <c r="E102" i="121" s="1" a="1"/>
  <c r="E102" i="121" s="1"/>
  <c r="F106" i="117"/>
  <c r="G302" i="120" a="1"/>
  <c r="G302" i="120" s="1"/>
  <c r="E98" i="121" s="1" a="1"/>
  <c r="E98" i="121" s="1"/>
  <c r="F105" i="117"/>
  <c r="G301" i="120" a="1"/>
  <c r="G301" i="120" s="1"/>
  <c r="E106" i="121" s="1" a="1"/>
  <c r="E106" i="121" s="1"/>
  <c r="F104" i="117"/>
  <c r="G300" i="120" a="1"/>
  <c r="G300" i="120" s="1"/>
  <c r="E105" i="121" s="1" a="1"/>
  <c r="E105" i="121" s="1"/>
  <c r="F103" i="117"/>
  <c r="G299" i="120" a="1"/>
  <c r="G299" i="120" s="1"/>
  <c r="E96" i="121" s="1" a="1"/>
  <c r="E96" i="121" s="1"/>
  <c r="F102" i="117"/>
  <c r="G298" i="120" a="1"/>
  <c r="G298" i="120" s="1"/>
  <c r="E95" i="121" s="1" a="1"/>
  <c r="E95" i="121" s="1"/>
  <c r="F101" i="117"/>
  <c r="G297" i="120" a="1"/>
  <c r="G297" i="120" s="1"/>
  <c r="E92" i="121" s="1" a="1"/>
  <c r="E92" i="121" s="1"/>
  <c r="F100" i="117"/>
  <c r="G296" i="120" a="1"/>
  <c r="G296" i="120" s="1"/>
  <c r="E87" i="121" s="1" a="1"/>
  <c r="E87" i="121" s="1"/>
  <c r="F99" i="117"/>
  <c r="G295" i="120" a="1"/>
  <c r="G295" i="120" s="1"/>
  <c r="E89" i="121" s="1" a="1"/>
  <c r="E89" i="121" s="1"/>
  <c r="F98" i="117"/>
  <c r="G294" i="120" a="1"/>
  <c r="G294" i="120" s="1"/>
  <c r="E88" i="121" s="1" a="1"/>
  <c r="E88" i="121" s="1"/>
  <c r="F97" i="117"/>
  <c r="G293" i="120" a="1"/>
  <c r="G293" i="120" s="1"/>
  <c r="E85" i="121" s="1" a="1"/>
  <c r="E85" i="121" s="1"/>
  <c r="F96" i="117"/>
  <c r="G292" i="120" a="1"/>
  <c r="G292" i="120" s="1"/>
  <c r="E91" i="121" s="1" a="1"/>
  <c r="E91" i="121" s="1"/>
  <c r="F95" i="117"/>
  <c r="G291" i="120" a="1"/>
  <c r="G291" i="120" s="1"/>
  <c r="E90" i="121" s="1" a="1"/>
  <c r="E90" i="121" s="1"/>
  <c r="F94" i="117"/>
  <c r="G290" i="120" a="1"/>
  <c r="G290" i="120" s="1"/>
  <c r="E86" i="121" s="1" a="1"/>
  <c r="E86" i="121" s="1"/>
  <c r="F93" i="117"/>
  <c r="G289" i="120" a="1"/>
  <c r="G289" i="120" s="1"/>
  <c r="E94" i="121" s="1" a="1"/>
  <c r="E94" i="121" s="1"/>
  <c r="F92" i="117"/>
  <c r="G288" i="120" a="1"/>
  <c r="G288" i="120" s="1"/>
  <c r="E93" i="121" s="1" a="1"/>
  <c r="E93" i="121" s="1"/>
  <c r="F91" i="117"/>
  <c r="G287" i="120" a="1"/>
  <c r="G287" i="120" s="1"/>
  <c r="E84" i="121" s="1" a="1"/>
  <c r="E84" i="121" s="1"/>
  <c r="F90" i="117"/>
  <c r="G286" i="120" a="1"/>
  <c r="G286" i="120" s="1"/>
  <c r="E83" i="121" s="1" a="1"/>
  <c r="E83" i="121" s="1"/>
  <c r="F89" i="117"/>
  <c r="G285" i="120" a="1"/>
  <c r="G285" i="120" s="1"/>
  <c r="E80" i="121" s="1" a="1"/>
  <c r="E80" i="121" s="1"/>
  <c r="F88" i="117"/>
  <c r="G284" i="120" a="1"/>
  <c r="G284" i="120" s="1"/>
  <c r="E75" i="121" s="1" a="1"/>
  <c r="E75" i="121" s="1"/>
  <c r="F87" i="117"/>
  <c r="G283" i="120" a="1"/>
  <c r="G283" i="120" s="1"/>
  <c r="E77" i="121" s="1" a="1"/>
  <c r="E77" i="121" s="1"/>
  <c r="F86" i="117"/>
  <c r="G282" i="120" a="1"/>
  <c r="G282" i="120" s="1"/>
  <c r="E76" i="121" s="1" a="1"/>
  <c r="E76" i="121" s="1"/>
  <c r="F85" i="117"/>
  <c r="G281" i="120" a="1"/>
  <c r="G281" i="120" s="1"/>
  <c r="E73" i="121" s="1" a="1"/>
  <c r="E73" i="121" s="1"/>
  <c r="F84" i="117"/>
  <c r="G280" i="120" a="1"/>
  <c r="G280" i="120" s="1"/>
  <c r="E79" i="121" s="1" a="1"/>
  <c r="E79" i="121" s="1"/>
  <c r="F83" i="117"/>
  <c r="G279" i="120" a="1"/>
  <c r="G279" i="120" s="1"/>
  <c r="E78" i="121" s="1" a="1"/>
  <c r="E78" i="121" s="1"/>
  <c r="F82" i="117"/>
  <c r="G278" i="120" a="1"/>
  <c r="G278" i="120" s="1"/>
  <c r="E74" i="121" s="1" a="1"/>
  <c r="E74" i="121" s="1"/>
  <c r="F81" i="117"/>
  <c r="G277" i="120" a="1"/>
  <c r="G277" i="120" s="1"/>
  <c r="E82" i="121" s="1" a="1"/>
  <c r="E82" i="121" s="1"/>
  <c r="F80" i="117"/>
  <c r="G276" i="120" a="1"/>
  <c r="G276" i="120" s="1"/>
  <c r="E81" i="121" s="1" a="1"/>
  <c r="E81" i="121" s="1"/>
  <c r="F79" i="117"/>
  <c r="G275" i="120" a="1"/>
  <c r="G275" i="120" s="1"/>
  <c r="E72" i="121" s="1" a="1"/>
  <c r="E72" i="121" s="1"/>
  <c r="F78" i="117"/>
  <c r="G274" i="120" a="1"/>
  <c r="G274" i="120" s="1"/>
  <c r="E71" i="121" s="1" a="1"/>
  <c r="E71" i="121" s="1"/>
  <c r="F77" i="117"/>
  <c r="G273" i="120" a="1"/>
  <c r="G273" i="120" s="1"/>
  <c r="E68" i="121" s="1" a="1"/>
  <c r="E68" i="121" s="1"/>
  <c r="F76" i="117"/>
  <c r="G272" i="120" a="1"/>
  <c r="G272" i="120" s="1"/>
  <c r="E63" i="121" s="1" a="1"/>
  <c r="E63" i="121" s="1"/>
  <c r="F75" i="117"/>
  <c r="G271" i="120" a="1"/>
  <c r="G271" i="120" s="1"/>
  <c r="E65" i="121" s="1" a="1"/>
  <c r="E65" i="121" s="1"/>
  <c r="F74" i="117"/>
  <c r="G270" i="120" a="1"/>
  <c r="G270" i="120" s="1"/>
  <c r="E64" i="121" s="1" a="1"/>
  <c r="E64" i="121" s="1"/>
  <c r="F73" i="117"/>
  <c r="G269" i="120" a="1"/>
  <c r="G269" i="120" s="1"/>
  <c r="E61" i="121" s="1" a="1"/>
  <c r="E61" i="121" s="1"/>
  <c r="F72" i="117"/>
  <c r="G268" i="120" a="1"/>
  <c r="G268" i="120" s="1"/>
  <c r="E67" i="121" s="1" a="1"/>
  <c r="E67" i="121" s="1"/>
  <c r="F71" i="117"/>
  <c r="G267" i="120" a="1"/>
  <c r="G267" i="120" s="1"/>
  <c r="E66" i="121" s="1" a="1"/>
  <c r="E66" i="121" s="1"/>
  <c r="F70" i="117"/>
  <c r="G266" i="120" a="1"/>
  <c r="G266" i="120" s="1"/>
  <c r="E62" i="121" s="1" a="1"/>
  <c r="E62" i="121" s="1"/>
  <c r="F69" i="117"/>
  <c r="G265" i="120" a="1"/>
  <c r="G265" i="120" s="1"/>
  <c r="E70" i="121" s="1" a="1"/>
  <c r="E70" i="121" s="1"/>
  <c r="F68" i="117"/>
  <c r="G264" i="120" a="1"/>
  <c r="G264" i="120" s="1"/>
  <c r="E69" i="121" s="1" a="1"/>
  <c r="E69" i="121" s="1"/>
  <c r="F67" i="117"/>
  <c r="G263" i="120" a="1"/>
  <c r="G263" i="120" s="1"/>
  <c r="E60" i="121" s="1" a="1"/>
  <c r="E60" i="121" s="1"/>
  <c r="F66" i="117"/>
  <c r="G262" i="120" a="1"/>
  <c r="G262" i="120" s="1"/>
  <c r="E59" i="121" s="1" a="1"/>
  <c r="E59" i="121" s="1"/>
  <c r="F65" i="117"/>
  <c r="G261" i="120" a="1"/>
  <c r="G261" i="120" s="1"/>
  <c r="E56" i="121" s="1" a="1"/>
  <c r="E56" i="121" s="1"/>
  <c r="F64" i="117"/>
  <c r="G260" i="120" a="1"/>
  <c r="G260" i="120" s="1"/>
  <c r="E51" i="121" s="1" a="1"/>
  <c r="E51" i="121" s="1"/>
  <c r="F63" i="117"/>
  <c r="G259" i="120" a="1"/>
  <c r="G259" i="120" s="1"/>
  <c r="E53" i="121" s="1" a="1"/>
  <c r="E53" i="121" s="1"/>
  <c r="F62" i="117"/>
  <c r="G258" i="120" a="1"/>
  <c r="G258" i="120" s="1"/>
  <c r="E52" i="121" s="1" a="1"/>
  <c r="E52" i="121" s="1"/>
  <c r="F61" i="117"/>
  <c r="G257" i="120" a="1"/>
  <c r="G257" i="120" s="1"/>
  <c r="E49" i="121" s="1" a="1"/>
  <c r="E49" i="121" s="1"/>
  <c r="F60" i="117"/>
  <c r="G256" i="120" a="1"/>
  <c r="G256" i="120" s="1"/>
  <c r="E55" i="121" s="1" a="1"/>
  <c r="E55" i="121" s="1"/>
  <c r="F59" i="117"/>
  <c r="G255" i="120" a="1"/>
  <c r="G255" i="120" s="1"/>
  <c r="E54" i="121" s="1" a="1"/>
  <c r="E54" i="121" s="1"/>
  <c r="F58" i="117"/>
  <c r="G254" i="120" a="1"/>
  <c r="G254" i="120" s="1"/>
  <c r="E50" i="121" s="1" a="1"/>
  <c r="E50" i="121" s="1"/>
  <c r="F57" i="117"/>
  <c r="G253" i="120" a="1"/>
  <c r="G253" i="120" s="1"/>
  <c r="E58" i="121" s="1" a="1"/>
  <c r="E58" i="121" s="1"/>
  <c r="F56" i="117"/>
  <c r="G252" i="120" a="1"/>
  <c r="G252" i="120" s="1"/>
  <c r="E57" i="121" s="1" a="1"/>
  <c r="E57" i="121" s="1"/>
  <c r="F55" i="117"/>
  <c r="G251" i="120" a="1"/>
  <c r="G251" i="120" s="1"/>
  <c r="E48" i="121" s="1" a="1"/>
  <c r="E48" i="121" s="1"/>
  <c r="F54" i="117"/>
  <c r="G250" i="120" a="1"/>
  <c r="G250" i="120" s="1"/>
  <c r="E47" i="121" s="1" a="1"/>
  <c r="E47" i="121" s="1"/>
  <c r="F53" i="117"/>
  <c r="G249" i="120" a="1"/>
  <c r="G249" i="120" s="1"/>
  <c r="E44" i="121" s="1" a="1"/>
  <c r="E44" i="121" s="1"/>
  <c r="F52" i="117"/>
  <c r="G248" i="120" a="1"/>
  <c r="G248" i="120" s="1"/>
  <c r="E39" i="121" s="1" a="1"/>
  <c r="E39" i="121" s="1"/>
  <c r="F51" i="117"/>
  <c r="G247" i="120" a="1"/>
  <c r="G247" i="120" s="1"/>
  <c r="E41" i="121" s="1" a="1"/>
  <c r="E41" i="121" s="1"/>
  <c r="F50" i="117"/>
  <c r="G246" i="120" a="1"/>
  <c r="G246" i="120" s="1"/>
  <c r="E40" i="121" s="1" a="1"/>
  <c r="E40" i="121" s="1"/>
  <c r="F49" i="117"/>
  <c r="G245" i="120" a="1"/>
  <c r="G245" i="120" s="1"/>
  <c r="E37" i="121" s="1" a="1"/>
  <c r="E37" i="121" s="1"/>
  <c r="F48" i="117"/>
  <c r="G244" i="120" a="1"/>
  <c r="G244" i="120" s="1"/>
  <c r="E43" i="121" s="1" a="1"/>
  <c r="E43" i="121" s="1"/>
  <c r="F47" i="117"/>
  <c r="G243" i="120" a="1"/>
  <c r="G243" i="120" s="1"/>
  <c r="E42" i="121" s="1" a="1"/>
  <c r="E42" i="121" s="1"/>
  <c r="F46" i="117"/>
  <c r="G242" i="120" a="1"/>
  <c r="G242" i="120" s="1"/>
  <c r="E38" i="121" s="1" a="1"/>
  <c r="E38" i="121" s="1"/>
  <c r="F45" i="117"/>
  <c r="G241" i="120" a="1"/>
  <c r="G241" i="120" s="1"/>
  <c r="E46" i="121" s="1" a="1"/>
  <c r="E46" i="121" s="1"/>
  <c r="F44" i="117"/>
  <c r="G240" i="120" a="1"/>
  <c r="G240" i="120" s="1"/>
  <c r="E45" i="121" s="1" a="1"/>
  <c r="E45" i="121" s="1"/>
  <c r="F43" i="117"/>
  <c r="G239" i="120" a="1"/>
  <c r="G239" i="120" s="1"/>
  <c r="E36" i="121" s="1" a="1"/>
  <c r="E36" i="121" s="1"/>
  <c r="F42" i="117"/>
  <c r="G238" i="120" a="1"/>
  <c r="G238" i="120" s="1"/>
  <c r="E35" i="121" s="1" a="1"/>
  <c r="E35" i="121" s="1"/>
  <c r="F41" i="117"/>
  <c r="G237" i="120" a="1"/>
  <c r="G237" i="120" s="1"/>
  <c r="E32" i="121" s="1" a="1"/>
  <c r="E32" i="121" s="1"/>
  <c r="F40" i="117"/>
  <c r="G236" i="120" a="1"/>
  <c r="G236" i="120" s="1"/>
  <c r="E27" i="121" s="1" a="1"/>
  <c r="E27" i="121" s="1"/>
  <c r="F39" i="117"/>
  <c r="G235" i="120" a="1"/>
  <c r="G235" i="120" s="1"/>
  <c r="E29" i="121" s="1" a="1"/>
  <c r="E29" i="121" s="1"/>
  <c r="F38" i="117"/>
  <c r="G234" i="120" a="1"/>
  <c r="G234" i="120" s="1"/>
  <c r="E28" i="121" s="1" a="1"/>
  <c r="E28" i="121" s="1"/>
  <c r="F37" i="117"/>
  <c r="G233" i="120" a="1"/>
  <c r="G233" i="120" s="1"/>
  <c r="E25" i="121" s="1" a="1"/>
  <c r="E25" i="121" s="1"/>
  <c r="F36" i="117"/>
  <c r="G232" i="120" a="1"/>
  <c r="G232" i="120" s="1"/>
  <c r="E31" i="121" s="1" a="1"/>
  <c r="E31" i="121" s="1"/>
  <c r="F35" i="117"/>
  <c r="G231" i="120" a="1"/>
  <c r="G231" i="120" s="1"/>
  <c r="E30" i="121" s="1" a="1"/>
  <c r="E30" i="121" s="1"/>
  <c r="F34" i="117"/>
  <c r="G230" i="120" a="1"/>
  <c r="G230" i="120" s="1"/>
  <c r="E26" i="121" s="1" a="1"/>
  <c r="E26" i="121" s="1"/>
  <c r="F33" i="117"/>
  <c r="G229" i="120" a="1"/>
  <c r="G229" i="120" s="1"/>
  <c r="E34" i="121" s="1" a="1"/>
  <c r="E34" i="121" s="1"/>
  <c r="F32" i="117"/>
  <c r="G228" i="120" a="1"/>
  <c r="G228" i="120" s="1"/>
  <c r="E33" i="121" s="1" a="1"/>
  <c r="E33" i="121" s="1"/>
  <c r="G227" i="120" a="1"/>
  <c r="G227" i="120" s="1"/>
  <c r="E24" i="121" s="1" a="1"/>
  <c r="E24" i="121" s="1"/>
  <c r="G226" i="120" a="1"/>
  <c r="G226" i="120" s="1"/>
  <c r="E23" i="121" s="1" a="1"/>
  <c r="E23" i="121" s="1"/>
  <c r="G225" i="120" a="1"/>
  <c r="G225" i="120" s="1"/>
  <c r="E20" i="121" s="1" a="1"/>
  <c r="E20" i="121" s="1"/>
  <c r="G224" i="120" a="1"/>
  <c r="G224" i="120" s="1"/>
  <c r="E15" i="121" s="1" a="1"/>
  <c r="E15" i="121" s="1"/>
  <c r="G223" i="120" a="1"/>
  <c r="G223" i="120" s="1"/>
  <c r="E17" i="121" s="1" a="1"/>
  <c r="E17" i="121" s="1"/>
  <c r="G222" i="120" a="1"/>
  <c r="G222" i="120" s="1"/>
  <c r="E16" i="121" s="1" a="1"/>
  <c r="E16" i="121" s="1"/>
  <c r="G221" i="120" a="1"/>
  <c r="G221" i="120" s="1"/>
  <c r="E13" i="121" s="1" a="1"/>
  <c r="E13" i="121" s="1"/>
  <c r="G220" i="120" a="1"/>
  <c r="G220" i="120" s="1"/>
  <c r="E19" i="121" s="1" a="1"/>
  <c r="E19" i="121" s="1"/>
  <c r="G219" i="120" a="1"/>
  <c r="G219" i="120" s="1"/>
  <c r="E18" i="121" s="1" a="1"/>
  <c r="E18" i="121" s="1"/>
  <c r="G218" i="120" a="1"/>
  <c r="G218" i="120" s="1"/>
  <c r="E14" i="121" s="1" a="1"/>
  <c r="E14" i="121" s="1"/>
  <c r="G217" i="120" a="1"/>
  <c r="G217" i="120" s="1"/>
  <c r="E22" i="121" s="1" a="1"/>
  <c r="E22" i="121" s="1"/>
  <c r="G216" i="120" a="1"/>
  <c r="G216" i="120" s="1"/>
  <c r="E21" i="121" s="1" a="1"/>
  <c r="E21" i="121" s="1"/>
  <c r="G215" i="120" a="1"/>
  <c r="G215" i="120" s="1"/>
  <c r="E12" i="121" s="1" a="1"/>
  <c r="E12" i="121" s="1"/>
  <c r="G214" i="120" a="1"/>
  <c r="G214" i="120" s="1"/>
  <c r="E11" i="121" s="1" a="1"/>
  <c r="E11" i="121" s="1"/>
  <c r="F17" i="117"/>
  <c r="O16" i="117"/>
  <c r="O15" i="117"/>
  <c r="O14" i="117"/>
  <c r="O13" i="117"/>
  <c r="O12" i="117"/>
  <c r="O11" i="117"/>
  <c r="D25" i="121" l="1" a="1"/>
  <c r="D25" i="121" s="1"/>
  <c r="R32" i="120" a="1"/>
  <c r="R32" i="120" s="1"/>
  <c r="D96" i="121" a="1"/>
  <c r="D96" i="121" s="1"/>
  <c r="R151" i="120" a="1"/>
  <c r="R151" i="120" s="1"/>
  <c r="D27" i="121" a="1"/>
  <c r="D27" i="121" s="1"/>
  <c r="R34" i="120" a="1"/>
  <c r="R34" i="120" s="1"/>
  <c r="D36" i="121" a="1"/>
  <c r="D36" i="121" s="1"/>
  <c r="R51" i="120" a="1"/>
  <c r="R51" i="120" s="1"/>
  <c r="D15" i="121" a="1"/>
  <c r="D15" i="121" s="1"/>
  <c r="R14" i="120" a="1"/>
  <c r="R14" i="120" s="1"/>
  <c r="D108" i="121" a="1"/>
  <c r="D108" i="121" s="1"/>
  <c r="R171" i="120" a="1"/>
  <c r="R171" i="120" s="1"/>
  <c r="L173" i="122" s="1"/>
  <c r="M173" i="122" s="1"/>
  <c r="D77" i="121" a="1"/>
  <c r="D77" i="121" s="1"/>
  <c r="R116" i="120" a="1"/>
  <c r="R116" i="120" s="1"/>
  <c r="D63" i="121" a="1"/>
  <c r="D63" i="121" s="1"/>
  <c r="R94" i="120" a="1"/>
  <c r="R94" i="120" s="1"/>
  <c r="D72" i="121" a="1"/>
  <c r="D72" i="121" s="1"/>
  <c r="R111" i="120" a="1"/>
  <c r="R111" i="120" s="1"/>
  <c r="R235" i="120" a="1"/>
  <c r="R235" i="120" s="1"/>
  <c r="R161" i="120" a="1"/>
  <c r="R161" i="120" s="1"/>
  <c r="R271" i="120" a="1"/>
  <c r="R271" i="120" s="1"/>
  <c r="R74" i="120" a="1"/>
  <c r="R74" i="120" s="1"/>
  <c r="R56" i="120" a="1"/>
  <c r="R56" i="120" s="1"/>
  <c r="R181" i="120" a="1"/>
  <c r="R181" i="120" s="1"/>
  <c r="L183" i="122" s="1"/>
  <c r="M183" i="122" s="1"/>
  <c r="R48" i="120" a="1"/>
  <c r="R48" i="120" s="1"/>
  <c r="R168" i="120" a="1"/>
  <c r="R168" i="120" s="1"/>
  <c r="R259" i="120" a="1"/>
  <c r="R259" i="120" s="1"/>
  <c r="R188" i="120" a="1"/>
  <c r="R188" i="120" s="1"/>
  <c r="R107" i="120" a="1"/>
  <c r="R107" i="120" s="1"/>
  <c r="R46" i="120" a="1"/>
  <c r="R46" i="120" s="1"/>
  <c r="R106" i="120" a="1"/>
  <c r="R106" i="120" s="1"/>
  <c r="R147" i="120" a="1"/>
  <c r="R147" i="120" s="1"/>
  <c r="D54" i="121" a="1"/>
  <c r="D54" i="121" s="1"/>
  <c r="J54" i="121" s="1"/>
  <c r="R78" i="120" a="1"/>
  <c r="R78" i="120" s="1"/>
  <c r="R79" i="120" a="1"/>
  <c r="R79" i="120" s="1"/>
  <c r="R77" i="120" a="1"/>
  <c r="R77" i="120" s="1"/>
  <c r="L79" i="122" s="1"/>
  <c r="M79" i="122" s="1"/>
  <c r="D83" i="121" a="1"/>
  <c r="D83" i="121" s="1"/>
  <c r="R130" i="120" a="1"/>
  <c r="R130" i="120" s="1"/>
  <c r="D165" i="121" a="1"/>
  <c r="D165" i="121" s="1"/>
  <c r="J165" i="121" s="1"/>
  <c r="K165" i="121" s="1"/>
  <c r="M165" i="121" s="1"/>
  <c r="N165" i="121" s="1"/>
  <c r="O165" i="121" s="1"/>
  <c r="L506" i="122" s="1"/>
  <c r="M506" i="122" s="1"/>
  <c r="R262" i="120" a="1"/>
  <c r="R262" i="120" s="1"/>
  <c r="L264" i="122" s="1"/>
  <c r="M264" i="122" s="1"/>
  <c r="R265" i="120" a="1"/>
  <c r="R265" i="120" s="1"/>
  <c r="R263" i="120" a="1"/>
  <c r="R263" i="120" s="1"/>
  <c r="R264" i="120" a="1"/>
  <c r="R264" i="120" s="1"/>
  <c r="D33" i="121" a="1"/>
  <c r="D33" i="121" s="1"/>
  <c r="J33" i="121" s="1"/>
  <c r="R42" i="120" a="1"/>
  <c r="R42" i="120" s="1"/>
  <c r="R45" i="120" a="1"/>
  <c r="R45" i="120" s="1"/>
  <c r="R44" i="120" a="1"/>
  <c r="R44" i="120" s="1"/>
  <c r="R43" i="120" a="1"/>
  <c r="R43" i="120" s="1"/>
  <c r="L45" i="122" s="1"/>
  <c r="M45" i="122" s="1"/>
  <c r="D66" i="121" a="1"/>
  <c r="D66" i="121" s="1"/>
  <c r="J66" i="121" s="1"/>
  <c r="R97" i="120" a="1"/>
  <c r="R97" i="120" s="1"/>
  <c r="L99" i="122" s="1"/>
  <c r="M99" i="122" s="1"/>
  <c r="R98" i="120" a="1"/>
  <c r="R98" i="120" s="1"/>
  <c r="L100" i="122" s="1"/>
  <c r="M100" i="122" s="1"/>
  <c r="R99" i="120" a="1"/>
  <c r="R99" i="120" s="1"/>
  <c r="D93" i="121" a="1"/>
  <c r="D93" i="121" s="1"/>
  <c r="J93" i="121" s="1"/>
  <c r="R145" i="120" a="1"/>
  <c r="R145" i="120" s="1"/>
  <c r="R143" i="120" a="1"/>
  <c r="R143" i="120" s="1"/>
  <c r="R144" i="120" a="1"/>
  <c r="R144" i="120" s="1"/>
  <c r="R142" i="120" a="1"/>
  <c r="R142" i="120" s="1"/>
  <c r="D103" i="121" a="1"/>
  <c r="D103" i="121" s="1"/>
  <c r="J103" i="121" s="1"/>
  <c r="R160" i="120" a="1"/>
  <c r="R160" i="120" s="1"/>
  <c r="D124" i="121" a="1"/>
  <c r="D124" i="121" s="1"/>
  <c r="R195" i="120" a="1"/>
  <c r="R195" i="120" s="1"/>
  <c r="D189" i="121" a="1"/>
  <c r="D189" i="121" s="1"/>
  <c r="J189" i="121" s="1"/>
  <c r="K189" i="121" s="1"/>
  <c r="M189" i="121" s="1"/>
  <c r="N189" i="121" s="1"/>
  <c r="O189" i="121" s="1"/>
  <c r="R305" i="120" a="1"/>
  <c r="R305" i="120" s="1"/>
  <c r="L307" i="122" s="1"/>
  <c r="M307" i="122" s="1"/>
  <c r="R303" i="120" a="1"/>
  <c r="R303" i="120" s="1"/>
  <c r="R304" i="120" a="1"/>
  <c r="R304" i="120" s="1"/>
  <c r="R302" i="120" a="1"/>
  <c r="R302" i="120" s="1"/>
  <c r="D30" i="121" a="1"/>
  <c r="D30" i="121" s="1"/>
  <c r="J30" i="121" s="1"/>
  <c r="R37" i="120" a="1"/>
  <c r="R37" i="120" s="1"/>
  <c r="R38" i="120" a="1"/>
  <c r="R38" i="120" s="1"/>
  <c r="R39" i="120" a="1"/>
  <c r="R39" i="120" s="1"/>
  <c r="D43" i="121" a="1"/>
  <c r="D43" i="121" s="1"/>
  <c r="J43" i="121" s="1"/>
  <c r="K43" i="121" s="1"/>
  <c r="R60" i="120" a="1"/>
  <c r="R60" i="120" s="1"/>
  <c r="L62" i="122" s="1"/>
  <c r="M62" i="122" s="1"/>
  <c r="D64" i="121" a="1"/>
  <c r="D64" i="121" s="1"/>
  <c r="R95" i="120" a="1"/>
  <c r="R95" i="120" s="1"/>
  <c r="D90" i="121" a="1"/>
  <c r="D90" i="121" s="1"/>
  <c r="J90" i="121" s="1"/>
  <c r="K90" i="121" s="1"/>
  <c r="M90" i="121" s="1"/>
  <c r="N90" i="121" s="1"/>
  <c r="O90" i="121" s="1"/>
  <c r="L431" i="122" s="1"/>
  <c r="M431" i="122" s="1"/>
  <c r="R138" i="120" a="1"/>
  <c r="R138" i="120" s="1"/>
  <c r="R139" i="120" a="1"/>
  <c r="R139" i="120" s="1"/>
  <c r="R137" i="120" a="1"/>
  <c r="R137" i="120" s="1"/>
  <c r="D117" i="121" a="1"/>
  <c r="D117" i="121" s="1"/>
  <c r="J117" i="121" s="1"/>
  <c r="R185" i="120" a="1"/>
  <c r="R185" i="120" s="1"/>
  <c r="R184" i="120" a="1"/>
  <c r="R184" i="120" s="1"/>
  <c r="R182" i="120" a="1"/>
  <c r="R182" i="120" s="1"/>
  <c r="R183" i="120" a="1"/>
  <c r="R183" i="120" s="1"/>
  <c r="D119" i="121" a="1"/>
  <c r="D119" i="121" s="1"/>
  <c r="R190" i="120" a="1"/>
  <c r="R190" i="120" s="1"/>
  <c r="D134" i="121" a="1"/>
  <c r="D134" i="121" s="1"/>
  <c r="J134" i="121" s="1"/>
  <c r="K134" i="121" s="1"/>
  <c r="R213" i="120" a="1"/>
  <c r="R213" i="120" s="1"/>
  <c r="L215" i="122" s="1"/>
  <c r="M215" i="122" s="1"/>
  <c r="D143" i="121" a="1"/>
  <c r="D143" i="121" s="1"/>
  <c r="R230" i="120" a="1"/>
  <c r="R230" i="120" s="1"/>
  <c r="D157" i="121" a="1"/>
  <c r="D157" i="121" s="1"/>
  <c r="R252" i="120" a="1"/>
  <c r="R252" i="120" s="1"/>
  <c r="D199" i="121" a="1"/>
  <c r="D199" i="121" s="1"/>
  <c r="J199" i="121" s="1"/>
  <c r="R320" i="120" a="1"/>
  <c r="R320" i="120" s="1"/>
  <c r="D67" i="121" a="1"/>
  <c r="D67" i="121" s="1"/>
  <c r="J67" i="121" s="1"/>
  <c r="R100" i="120" a="1"/>
  <c r="R100" i="120" s="1"/>
  <c r="D98" i="121" a="1"/>
  <c r="D98" i="121" s="1"/>
  <c r="J98" i="121" s="1"/>
  <c r="K98" i="121" s="1"/>
  <c r="R153" i="120" a="1"/>
  <c r="R153" i="120" s="1"/>
  <c r="L155" i="122" s="1"/>
  <c r="M155" i="122" s="1"/>
  <c r="D107" i="121" a="1"/>
  <c r="D107" i="121" s="1"/>
  <c r="R170" i="120" a="1"/>
  <c r="R170" i="120" s="1"/>
  <c r="D141" i="121" a="1"/>
  <c r="D141" i="121" s="1"/>
  <c r="J141" i="121" s="1"/>
  <c r="R224" i="120" a="1"/>
  <c r="R224" i="120" s="1"/>
  <c r="R222" i="120" a="1"/>
  <c r="R222" i="120" s="1"/>
  <c r="R225" i="120" a="1"/>
  <c r="R225" i="120" s="1"/>
  <c r="R223" i="120" a="1"/>
  <c r="R223" i="120" s="1"/>
  <c r="D21" i="121" a="1"/>
  <c r="D21" i="121" s="1"/>
  <c r="J21" i="121" s="1"/>
  <c r="R25" i="120" a="1"/>
  <c r="R25" i="120" s="1"/>
  <c r="R23" i="120" a="1"/>
  <c r="R23" i="120" s="1"/>
  <c r="R24" i="120" a="1"/>
  <c r="R24" i="120" s="1"/>
  <c r="L26" i="122" s="1"/>
  <c r="M26" i="122" s="1"/>
  <c r="R22" i="120" a="1"/>
  <c r="R22" i="120" s="1"/>
  <c r="L24" i="122" s="1"/>
  <c r="M24" i="122" s="1"/>
  <c r="D31" i="121" a="1"/>
  <c r="D31" i="121" s="1"/>
  <c r="J31" i="121" s="1"/>
  <c r="K31" i="121" s="1"/>
  <c r="R40" i="120" a="1"/>
  <c r="R40" i="120" s="1"/>
  <c r="D38" i="121" a="1"/>
  <c r="D38" i="121" s="1"/>
  <c r="J38" i="121" s="1"/>
  <c r="R53" i="120" a="1"/>
  <c r="R53" i="120" s="1"/>
  <c r="D47" i="121" a="1"/>
  <c r="D47" i="121" s="1"/>
  <c r="R70" i="120" a="1"/>
  <c r="R70" i="120" s="1"/>
  <c r="D81" i="121" a="1"/>
  <c r="D81" i="121" s="1"/>
  <c r="J81" i="121" s="1"/>
  <c r="R124" i="120" a="1"/>
  <c r="R124" i="120" s="1"/>
  <c r="R122" i="120" a="1"/>
  <c r="R122" i="120" s="1"/>
  <c r="R125" i="120" a="1"/>
  <c r="R125" i="120" s="1"/>
  <c r="R123" i="120" a="1"/>
  <c r="R123" i="120" s="1"/>
  <c r="L125" i="122" s="1"/>
  <c r="M125" i="122" s="1"/>
  <c r="D91" i="121" a="1"/>
  <c r="D91" i="121" s="1"/>
  <c r="J91" i="121" s="1"/>
  <c r="K91" i="121" s="1"/>
  <c r="R140" i="120" a="1"/>
  <c r="R140" i="120" s="1"/>
  <c r="L142" i="122" s="1"/>
  <c r="M142" i="122" s="1"/>
  <c r="D112" i="121" a="1"/>
  <c r="D112" i="121" s="1"/>
  <c r="R175" i="120" a="1"/>
  <c r="R175" i="120" s="1"/>
  <c r="D138" i="121" a="1"/>
  <c r="D138" i="121" s="1"/>
  <c r="J138" i="121" s="1"/>
  <c r="R219" i="120" a="1"/>
  <c r="R219" i="120" s="1"/>
  <c r="R217" i="120" a="1"/>
  <c r="R217" i="120" s="1"/>
  <c r="R218" i="120" a="1"/>
  <c r="R218" i="120" s="1"/>
  <c r="D151" i="121" a="1"/>
  <c r="D151" i="121" s="1"/>
  <c r="J151" i="121" s="1"/>
  <c r="R240" i="120" a="1"/>
  <c r="R240" i="120" s="1"/>
  <c r="D52" i="121" a="1"/>
  <c r="D52" i="121" s="1"/>
  <c r="R75" i="120" a="1"/>
  <c r="R75" i="120" s="1"/>
  <c r="L77" i="122" s="1"/>
  <c r="M77" i="122" s="1"/>
  <c r="D136" i="121" a="1"/>
  <c r="D136" i="121" s="1"/>
  <c r="R215" i="120" a="1"/>
  <c r="R215" i="120" s="1"/>
  <c r="D164" i="121" a="1"/>
  <c r="D164" i="121" s="1"/>
  <c r="J164" i="121" s="1"/>
  <c r="R261" i="120" a="1"/>
  <c r="R261" i="120" s="1"/>
  <c r="D169" i="121" a="1"/>
  <c r="D169" i="121" s="1"/>
  <c r="R272" i="120" a="1"/>
  <c r="R272" i="120" s="1"/>
  <c r="D171" i="121" a="1"/>
  <c r="D171" i="121" s="1"/>
  <c r="R274" i="120" a="1"/>
  <c r="R274" i="120" s="1"/>
  <c r="D152" i="121" a="1"/>
  <c r="D152" i="121" s="1"/>
  <c r="J152" i="121" s="1"/>
  <c r="R241" i="120" a="1"/>
  <c r="R241" i="120" s="1"/>
  <c r="D18" i="121" a="1"/>
  <c r="D18" i="121" s="1"/>
  <c r="J18" i="121" s="1"/>
  <c r="R18" i="120" a="1"/>
  <c r="R18" i="120" s="1"/>
  <c r="L20" i="122" s="1"/>
  <c r="M20" i="122" s="1"/>
  <c r="R19" i="120" a="1"/>
  <c r="R19" i="120" s="1"/>
  <c r="R17" i="120" a="1"/>
  <c r="R17" i="120" s="1"/>
  <c r="D78" i="121" a="1"/>
  <c r="D78" i="121" s="1"/>
  <c r="J78" i="121" s="1"/>
  <c r="K78" i="121" s="1"/>
  <c r="M78" i="121" s="1"/>
  <c r="N78" i="121" s="1"/>
  <c r="O78" i="121" s="1"/>
  <c r="L419" i="122" s="1"/>
  <c r="M419" i="122" s="1"/>
  <c r="R119" i="120" a="1"/>
  <c r="R119" i="120" s="1"/>
  <c r="R117" i="120" a="1"/>
  <c r="R117" i="120" s="1"/>
  <c r="R118" i="120" a="1"/>
  <c r="R118" i="120" s="1"/>
  <c r="D105" i="121" a="1"/>
  <c r="D105" i="121" s="1"/>
  <c r="J105" i="121" s="1"/>
  <c r="R162" i="120" a="1"/>
  <c r="R162" i="120" s="1"/>
  <c r="R165" i="120" a="1"/>
  <c r="R165" i="120" s="1"/>
  <c r="R164" i="120" a="1"/>
  <c r="R164" i="120" s="1"/>
  <c r="L166" i="122" s="1"/>
  <c r="M166" i="122" s="1"/>
  <c r="R163" i="120" a="1"/>
  <c r="R163" i="120" s="1"/>
  <c r="D122" i="121" a="1"/>
  <c r="D122" i="121" s="1"/>
  <c r="J122" i="121" s="1"/>
  <c r="K122" i="121" s="1"/>
  <c r="R193" i="120" a="1"/>
  <c r="R193" i="120" s="1"/>
  <c r="D131" i="121" a="1"/>
  <c r="D131" i="121" s="1"/>
  <c r="R210" i="120" a="1"/>
  <c r="R210" i="120" s="1"/>
  <c r="D177" i="121" a="1"/>
  <c r="D177" i="121" s="1"/>
  <c r="J177" i="121" s="1"/>
  <c r="R284" i="120" a="1"/>
  <c r="R284" i="120" s="1"/>
  <c r="R282" i="120" a="1"/>
  <c r="R282" i="120" s="1"/>
  <c r="R285" i="120" a="1"/>
  <c r="R285" i="120" s="1"/>
  <c r="R283" i="120" a="1"/>
  <c r="R283" i="120" s="1"/>
  <c r="D187" i="121" a="1"/>
  <c r="D187" i="121" s="1"/>
  <c r="J187" i="121" s="1"/>
  <c r="R300" i="120" a="1"/>
  <c r="R300" i="120" s="1"/>
  <c r="L302" i="122" s="1"/>
  <c r="M302" i="122" s="1"/>
  <c r="D11" i="121" a="1"/>
  <c r="D11" i="121" s="1"/>
  <c r="R10" i="120" a="1"/>
  <c r="R10" i="120" s="1"/>
  <c r="L12" i="122" s="1"/>
  <c r="M12" i="122" s="1"/>
  <c r="D16" i="121" a="1"/>
  <c r="D16" i="121" s="1"/>
  <c r="R15" i="120" a="1"/>
  <c r="R15" i="120" s="1"/>
  <c r="D45" i="121" a="1"/>
  <c r="D45" i="121" s="1"/>
  <c r="J45" i="121" s="1"/>
  <c r="K45" i="121" s="1"/>
  <c r="M45" i="121" s="1"/>
  <c r="N45" i="121" s="1"/>
  <c r="O45" i="121" s="1"/>
  <c r="L386" i="122" s="1"/>
  <c r="M386" i="122" s="1"/>
  <c r="R64" i="120" a="1"/>
  <c r="R64" i="120" s="1"/>
  <c r="R62" i="120" a="1"/>
  <c r="R62" i="120" s="1"/>
  <c r="R65" i="120" a="1"/>
  <c r="R65" i="120" s="1"/>
  <c r="L67" i="122" s="1"/>
  <c r="M67" i="122" s="1"/>
  <c r="R63" i="120" a="1"/>
  <c r="R63" i="120" s="1"/>
  <c r="L65" i="122" s="1"/>
  <c r="M65" i="122" s="1"/>
  <c r="D62" i="121" a="1"/>
  <c r="D62" i="121" s="1"/>
  <c r="J62" i="121" s="1"/>
  <c r="R93" i="120" a="1"/>
  <c r="R93" i="120" s="1"/>
  <c r="D71" i="121" a="1"/>
  <c r="D71" i="121" s="1"/>
  <c r="R110" i="120" a="1"/>
  <c r="R110" i="120" s="1"/>
  <c r="D76" i="121" a="1"/>
  <c r="D76" i="121" s="1"/>
  <c r="R115" i="120" a="1"/>
  <c r="R115" i="120" s="1"/>
  <c r="D102" i="121" a="1"/>
  <c r="D102" i="121" s="1"/>
  <c r="J102" i="121" s="1"/>
  <c r="R158" i="120" a="1"/>
  <c r="R158" i="120" s="1"/>
  <c r="R159" i="120" a="1"/>
  <c r="R159" i="120" s="1"/>
  <c r="R157" i="120" a="1"/>
  <c r="R157" i="120" s="1"/>
  <c r="D115" i="121" a="1"/>
  <c r="D115" i="121" s="1"/>
  <c r="J115" i="121" s="1"/>
  <c r="K115" i="121" s="1"/>
  <c r="R180" i="120" a="1"/>
  <c r="R180" i="120" s="1"/>
  <c r="L182" i="122" s="1"/>
  <c r="M182" i="122" s="1"/>
  <c r="D88" i="121" a="1"/>
  <c r="D88" i="121" s="1"/>
  <c r="R135" i="120" a="1"/>
  <c r="R135" i="120" s="1"/>
  <c r="L137" i="122" s="1"/>
  <c r="M137" i="122" s="1"/>
  <c r="D114" i="121" a="1"/>
  <c r="D114" i="121" s="1"/>
  <c r="J114" i="121" s="1"/>
  <c r="R178" i="120" a="1"/>
  <c r="R178" i="120" s="1"/>
  <c r="R177" i="120" a="1"/>
  <c r="R177" i="120" s="1"/>
  <c r="L179" i="122" s="1"/>
  <c r="M179" i="122" s="1"/>
  <c r="R179" i="120" a="1"/>
  <c r="R179" i="120" s="1"/>
  <c r="D175" i="121" a="1"/>
  <c r="D175" i="121" s="1"/>
  <c r="J175" i="121" s="1"/>
  <c r="R280" i="120" a="1"/>
  <c r="R280" i="120" s="1"/>
  <c r="D86" i="121" a="1"/>
  <c r="D86" i="121" s="1"/>
  <c r="J86" i="121" s="1"/>
  <c r="K86" i="121" s="1"/>
  <c r="R133" i="120" a="1"/>
  <c r="R133" i="120" s="1"/>
  <c r="L135" i="122" s="1"/>
  <c r="M135" i="122" s="1"/>
  <c r="D100" i="121" a="1"/>
  <c r="D100" i="121" s="1"/>
  <c r="R155" i="120" a="1"/>
  <c r="R155" i="120" s="1"/>
  <c r="D139" i="121" a="1"/>
  <c r="D139" i="121" s="1"/>
  <c r="J139" i="121" s="1"/>
  <c r="K139" i="121" s="1"/>
  <c r="R220" i="120" a="1"/>
  <c r="R220" i="120" s="1"/>
  <c r="L222" i="122" s="1"/>
  <c r="M222" i="122" s="1"/>
  <c r="D145" i="121" a="1"/>
  <c r="D145" i="121" s="1"/>
  <c r="R232" i="120" a="1"/>
  <c r="R232" i="120" s="1"/>
  <c r="L234" i="122" s="1"/>
  <c r="M234" i="122" s="1"/>
  <c r="D163" i="121" a="1"/>
  <c r="D163" i="121" s="1"/>
  <c r="J163" i="121" s="1"/>
  <c r="R260" i="120" a="1"/>
  <c r="R260" i="120" s="1"/>
  <c r="D28" i="121" a="1"/>
  <c r="D28" i="121" s="1"/>
  <c r="R35" i="120" a="1"/>
  <c r="R35" i="120" s="1"/>
  <c r="D57" i="121" a="1"/>
  <c r="D57" i="121" s="1"/>
  <c r="J57" i="121" s="1"/>
  <c r="K57" i="121" s="1"/>
  <c r="M57" i="121" s="1"/>
  <c r="N57" i="121" s="1"/>
  <c r="O57" i="121" s="1"/>
  <c r="L398" i="122" s="1"/>
  <c r="M398" i="122" s="1"/>
  <c r="R85" i="120" a="1"/>
  <c r="R85" i="120" s="1"/>
  <c r="L87" i="122" s="1"/>
  <c r="M87" i="122" s="1"/>
  <c r="R83" i="120" a="1"/>
  <c r="R83" i="120" s="1"/>
  <c r="R84" i="120" a="1"/>
  <c r="R84" i="120" s="1"/>
  <c r="R82" i="120" a="1"/>
  <c r="R82" i="120" s="1"/>
  <c r="L84" i="122" s="1"/>
  <c r="M84" i="122" s="1"/>
  <c r="D59" i="121" a="1"/>
  <c r="D59" i="121" s="1"/>
  <c r="R90" i="120" a="1"/>
  <c r="R90" i="120" s="1"/>
  <c r="D159" i="121" a="1"/>
  <c r="D159" i="121" s="1"/>
  <c r="R254" i="120" a="1"/>
  <c r="R254" i="120" s="1"/>
  <c r="D23" i="121" a="1"/>
  <c r="D23" i="121" s="1"/>
  <c r="R30" i="120" a="1"/>
  <c r="R30" i="120" s="1"/>
  <c r="D35" i="121" a="1"/>
  <c r="D35" i="121" s="1"/>
  <c r="R50" i="120" a="1"/>
  <c r="R50" i="120" s="1"/>
  <c r="D40" i="121" a="1"/>
  <c r="D40" i="121" s="1"/>
  <c r="R55" i="120" a="1"/>
  <c r="R55" i="120" s="1"/>
  <c r="D110" i="121" a="1"/>
  <c r="D110" i="121" s="1"/>
  <c r="J110" i="121" s="1"/>
  <c r="K110" i="121" s="1"/>
  <c r="R173" i="120" a="1"/>
  <c r="R173" i="120" s="1"/>
  <c r="D129" i="121" a="1"/>
  <c r="D129" i="121" s="1"/>
  <c r="J129" i="121" s="1"/>
  <c r="R202" i="120" a="1"/>
  <c r="R202" i="120" s="1"/>
  <c r="R205" i="120" a="1"/>
  <c r="R205" i="120" s="1"/>
  <c r="L207" i="122" s="1"/>
  <c r="M207" i="122" s="1"/>
  <c r="R204" i="120" a="1"/>
  <c r="R204" i="120" s="1"/>
  <c r="R203" i="120" a="1"/>
  <c r="R203" i="120" s="1"/>
  <c r="D153" i="121" a="1"/>
  <c r="D153" i="121" s="1"/>
  <c r="J153" i="121" s="1"/>
  <c r="R245" i="120" a="1"/>
  <c r="R245" i="120" s="1"/>
  <c r="L247" i="122" s="1"/>
  <c r="M247" i="122" s="1"/>
  <c r="R243" i="120" a="1"/>
  <c r="R243" i="120" s="1"/>
  <c r="R244" i="120" a="1"/>
  <c r="R244" i="120" s="1"/>
  <c r="R242" i="120" a="1"/>
  <c r="R242" i="120" s="1"/>
  <c r="L244" i="122" s="1"/>
  <c r="M244" i="122" s="1"/>
  <c r="D147" i="121" a="1"/>
  <c r="D147" i="121" s="1"/>
  <c r="R234" i="120" a="1"/>
  <c r="R234" i="120" s="1"/>
  <c r="D14" i="121" a="1"/>
  <c r="D14" i="121" s="1"/>
  <c r="J14" i="121" s="1"/>
  <c r="R13" i="120" a="1"/>
  <c r="R13" i="120" s="1"/>
  <c r="D74" i="121" a="1"/>
  <c r="D74" i="121" s="1"/>
  <c r="J74" i="121" s="1"/>
  <c r="K74" i="121" s="1"/>
  <c r="R113" i="120" a="1"/>
  <c r="R113" i="120" s="1"/>
  <c r="D127" i="121" a="1"/>
  <c r="D127" i="121" s="1"/>
  <c r="J127" i="121" s="1"/>
  <c r="K127" i="121" s="1"/>
  <c r="R200" i="120" a="1"/>
  <c r="R200" i="120" s="1"/>
  <c r="L202" i="122" s="1"/>
  <c r="M202" i="122" s="1"/>
  <c r="K67" i="121"/>
  <c r="D26" i="121" a="1"/>
  <c r="D26" i="121" s="1"/>
  <c r="J26" i="121" s="1"/>
  <c r="K26" i="121" s="1"/>
  <c r="R33" i="120" a="1"/>
  <c r="R33" i="120" s="1"/>
  <c r="D42" i="121" a="1"/>
  <c r="D42" i="121" s="1"/>
  <c r="J42" i="121" s="1"/>
  <c r="R59" i="120" a="1"/>
  <c r="R59" i="120" s="1"/>
  <c r="L61" i="122" s="1"/>
  <c r="M61" i="122" s="1"/>
  <c r="R57" i="120" a="1"/>
  <c r="R57" i="120" s="1"/>
  <c r="R58" i="120" a="1"/>
  <c r="R58" i="120" s="1"/>
  <c r="L60" i="122" s="1"/>
  <c r="M60" i="122" s="1"/>
  <c r="D55" i="121" a="1"/>
  <c r="D55" i="121" s="1"/>
  <c r="J55" i="121" s="1"/>
  <c r="K55" i="121" s="1"/>
  <c r="R80" i="120" a="1"/>
  <c r="R80" i="120" s="1"/>
  <c r="L82" i="122" s="1"/>
  <c r="M82" i="122" s="1"/>
  <c r="D95" i="121" a="1"/>
  <c r="D95" i="121" s="1"/>
  <c r="R150" i="120" a="1"/>
  <c r="R150" i="120" s="1"/>
  <c r="L152" i="122" s="1"/>
  <c r="M152" i="122" s="1"/>
  <c r="D19" i="121" a="1"/>
  <c r="D19" i="121" s="1"/>
  <c r="J19" i="121" s="1"/>
  <c r="K19" i="121" s="1"/>
  <c r="R20" i="120" a="1"/>
  <c r="R20" i="120" s="1"/>
  <c r="D50" i="121" a="1"/>
  <c r="D50" i="121" s="1"/>
  <c r="J50" i="121" s="1"/>
  <c r="K50" i="121" s="1"/>
  <c r="R73" i="120" a="1"/>
  <c r="R73" i="120" s="1"/>
  <c r="D69" i="121" a="1"/>
  <c r="D69" i="121" s="1"/>
  <c r="J69" i="121" s="1"/>
  <c r="R102" i="120" a="1"/>
  <c r="R102" i="120" s="1"/>
  <c r="L104" i="122" s="1"/>
  <c r="M104" i="122" s="1"/>
  <c r="R105" i="120" a="1"/>
  <c r="R105" i="120" s="1"/>
  <c r="R103" i="120" a="1"/>
  <c r="R103" i="120" s="1"/>
  <c r="L105" i="122" s="1"/>
  <c r="M105" i="122" s="1"/>
  <c r="R104" i="120" a="1"/>
  <c r="R104" i="120" s="1"/>
  <c r="D79" i="121" a="1"/>
  <c r="D79" i="121" s="1"/>
  <c r="J79" i="121" s="1"/>
  <c r="K79" i="121" s="1"/>
  <c r="R120" i="120" a="1"/>
  <c r="R120" i="120" s="1"/>
  <c r="L122" i="122" s="1"/>
  <c r="M122" i="122" s="1"/>
  <c r="D126" i="121" a="1"/>
  <c r="D126" i="121" s="1"/>
  <c r="J126" i="121" s="1"/>
  <c r="K126" i="121" s="1"/>
  <c r="M126" i="121" s="1"/>
  <c r="N126" i="121" s="1"/>
  <c r="O126" i="121" s="1"/>
  <c r="L467" i="122" s="1"/>
  <c r="M467" i="122" s="1"/>
  <c r="R197" i="120" a="1"/>
  <c r="R197" i="120" s="1"/>
  <c r="R198" i="120" a="1"/>
  <c r="R198" i="120" s="1"/>
  <c r="R199" i="120" a="1"/>
  <c r="R199" i="120" s="1"/>
  <c r="D181" i="121" a="1"/>
  <c r="D181" i="121" s="1"/>
  <c r="R292" i="120" a="1"/>
  <c r="R292" i="120" s="1"/>
  <c r="L265" i="122"/>
  <c r="M265" i="122" s="1"/>
  <c r="L254" i="122"/>
  <c r="M254" i="122" s="1"/>
  <c r="L267" i="122"/>
  <c r="M267" i="122" s="1"/>
  <c r="L286" i="122"/>
  <c r="M286" i="122" s="1"/>
  <c r="L274" i="122"/>
  <c r="M274" i="122" s="1"/>
  <c r="L305" i="122"/>
  <c r="M305" i="122" s="1"/>
  <c r="L304" i="122"/>
  <c r="M304" i="122" s="1"/>
  <c r="L261" i="122"/>
  <c r="M261" i="122" s="1"/>
  <c r="L220" i="122"/>
  <c r="M220" i="122" s="1"/>
  <c r="L172" i="122"/>
  <c r="M172" i="122" s="1"/>
  <c r="L206" i="122"/>
  <c r="M206" i="122" s="1"/>
  <c r="L146" i="122"/>
  <c r="M146" i="122" s="1"/>
  <c r="L140" i="122"/>
  <c r="M140" i="122" s="1"/>
  <c r="L226" i="122"/>
  <c r="M226" i="122" s="1"/>
  <c r="L273" i="122"/>
  <c r="M273" i="122" s="1"/>
  <c r="L266" i="122"/>
  <c r="M266" i="122" s="1"/>
  <c r="L236" i="122"/>
  <c r="M236" i="122" s="1"/>
  <c r="L212" i="122"/>
  <c r="M212" i="122" s="1"/>
  <c r="L164" i="122"/>
  <c r="M164" i="122" s="1"/>
  <c r="L232" i="122"/>
  <c r="M232" i="122" s="1"/>
  <c r="L184" i="122"/>
  <c r="M184" i="122" s="1"/>
  <c r="L160" i="122"/>
  <c r="M160" i="122" s="1"/>
  <c r="L242" i="122"/>
  <c r="M242" i="122" s="1"/>
  <c r="L170" i="122"/>
  <c r="M170" i="122" s="1"/>
  <c r="L204" i="122"/>
  <c r="M204" i="122" s="1"/>
  <c r="L180" i="122"/>
  <c r="M180" i="122" s="1"/>
  <c r="L190" i="122"/>
  <c r="M190" i="122" s="1"/>
  <c r="L144" i="122"/>
  <c r="M144" i="122" s="1"/>
  <c r="L132" i="122"/>
  <c r="M132" i="122" s="1"/>
  <c r="L126" i="122"/>
  <c r="M126" i="122" s="1"/>
  <c r="L120" i="122"/>
  <c r="M120" i="122" s="1"/>
  <c r="L108" i="122"/>
  <c r="M108" i="122" s="1"/>
  <c r="L102" i="122"/>
  <c r="M102" i="122" s="1"/>
  <c r="L96" i="122"/>
  <c r="M96" i="122" s="1"/>
  <c r="L72" i="122"/>
  <c r="M72" i="122" s="1"/>
  <c r="L66" i="122"/>
  <c r="M66" i="122" s="1"/>
  <c r="L48" i="122"/>
  <c r="M48" i="122" s="1"/>
  <c r="L42" i="122"/>
  <c r="M42" i="122" s="1"/>
  <c r="L36" i="122"/>
  <c r="M36" i="122" s="1"/>
  <c r="L16" i="122"/>
  <c r="M16" i="122" s="1"/>
  <c r="L285" i="122"/>
  <c r="M285" i="122" s="1"/>
  <c r="L224" i="122"/>
  <c r="M224" i="122" s="1"/>
  <c r="L200" i="122"/>
  <c r="M200" i="122" s="1"/>
  <c r="L186" i="122"/>
  <c r="M186" i="122" s="1"/>
  <c r="L162" i="122"/>
  <c r="M162" i="122" s="1"/>
  <c r="L22" i="122"/>
  <c r="M22" i="122" s="1"/>
  <c r="L287" i="122"/>
  <c r="M287" i="122" s="1"/>
  <c r="L263" i="122"/>
  <c r="M263" i="122" s="1"/>
  <c r="L192" i="122"/>
  <c r="M192" i="122" s="1"/>
  <c r="R27" i="120" a="1"/>
  <c r="R27" i="120" s="1"/>
  <c r="R87" i="120" a="1"/>
  <c r="R87" i="120" s="1"/>
  <c r="R149" i="120" a="1"/>
  <c r="R149" i="120" s="1"/>
  <c r="L151" i="122" s="1"/>
  <c r="M151" i="122" s="1"/>
  <c r="R169" i="120" a="1"/>
  <c r="R169" i="120" s="1"/>
  <c r="D184" i="121" a="1"/>
  <c r="D184" i="121" s="1"/>
  <c r="R295" i="120" a="1"/>
  <c r="R295" i="120" s="1"/>
  <c r="L297" i="122" s="1"/>
  <c r="M297" i="122" s="1"/>
  <c r="R192" i="120" a="1"/>
  <c r="R192" i="120" s="1"/>
  <c r="L194" i="122" s="1"/>
  <c r="M194" i="122" s="1"/>
  <c r="D200" i="121" a="1"/>
  <c r="D200" i="121" s="1"/>
  <c r="J200" i="121" s="1"/>
  <c r="R321" i="120" a="1"/>
  <c r="R321" i="120" s="1"/>
  <c r="L323" i="122" s="1"/>
  <c r="M323" i="122" s="1"/>
  <c r="D212" i="121" a="1"/>
  <c r="D212" i="121" s="1"/>
  <c r="J212" i="121" s="1"/>
  <c r="K212" i="121" s="1"/>
  <c r="R341" i="120" a="1"/>
  <c r="R341" i="120" s="1"/>
  <c r="L343" i="122" s="1"/>
  <c r="M343" i="122" s="1"/>
  <c r="J13" i="121"/>
  <c r="K13" i="121" s="1"/>
  <c r="O13" i="121"/>
  <c r="O97" i="121"/>
  <c r="J97" i="121"/>
  <c r="K97" i="121" s="1"/>
  <c r="R128" i="120" a="1"/>
  <c r="R128" i="120" s="1"/>
  <c r="R167" i="120" a="1"/>
  <c r="R167" i="120" s="1"/>
  <c r="O17" i="121"/>
  <c r="L358" i="122" s="1"/>
  <c r="M358" i="122" s="1"/>
  <c r="J17" i="121"/>
  <c r="K17" i="121" s="1"/>
  <c r="O29" i="121"/>
  <c r="J29" i="121"/>
  <c r="K29" i="121" s="1"/>
  <c r="J41" i="121"/>
  <c r="K41" i="121" s="1"/>
  <c r="O41" i="121"/>
  <c r="O53" i="121"/>
  <c r="L394" i="122" s="1"/>
  <c r="M394" i="122" s="1"/>
  <c r="J53" i="121"/>
  <c r="O65" i="121"/>
  <c r="L406" i="122" s="1"/>
  <c r="M406" i="122" s="1"/>
  <c r="J65" i="121"/>
  <c r="K65" i="121" s="1"/>
  <c r="J77" i="121"/>
  <c r="K77" i="121" s="1"/>
  <c r="O77" i="121"/>
  <c r="L418" i="122" s="1"/>
  <c r="M418" i="122" s="1"/>
  <c r="J89" i="121"/>
  <c r="K89" i="121" s="1"/>
  <c r="O89" i="121"/>
  <c r="O101" i="121"/>
  <c r="J101" i="121"/>
  <c r="K101" i="121" s="1"/>
  <c r="J113" i="121"/>
  <c r="O113" i="121"/>
  <c r="D125" i="121" a="1"/>
  <c r="D125" i="121" s="1"/>
  <c r="R196" i="120" a="1"/>
  <c r="R196" i="120" s="1"/>
  <c r="L198" i="122" s="1"/>
  <c r="M198" i="122" s="1"/>
  <c r="J137" i="121"/>
  <c r="K137" i="121" s="1"/>
  <c r="O137" i="121"/>
  <c r="D211" i="121" a="1"/>
  <c r="D211" i="121" s="1"/>
  <c r="J211" i="121" s="1"/>
  <c r="K211" i="121" s="1"/>
  <c r="R340" i="120" a="1"/>
  <c r="R340" i="120" s="1"/>
  <c r="L342" i="122" s="1"/>
  <c r="M342" i="122" s="1"/>
  <c r="R216" i="120" a="1"/>
  <c r="R216" i="120" s="1"/>
  <c r="L218" i="122" s="1"/>
  <c r="M218" i="122" s="1"/>
  <c r="K33" i="121"/>
  <c r="M33" i="121" s="1"/>
  <c r="N33" i="121" s="1"/>
  <c r="O33" i="121" s="1"/>
  <c r="J37" i="121"/>
  <c r="K37" i="121" s="1"/>
  <c r="O37" i="121"/>
  <c r="O121" i="121"/>
  <c r="J121" i="121"/>
  <c r="R29" i="120" a="1"/>
  <c r="R29" i="120" s="1"/>
  <c r="L31" i="122" s="1"/>
  <c r="M31" i="122" s="1"/>
  <c r="R41" i="120" a="1"/>
  <c r="R41" i="120" s="1"/>
  <c r="L43" i="122" s="1"/>
  <c r="M43" i="122" s="1"/>
  <c r="R89" i="120" a="1"/>
  <c r="R89" i="120" s="1"/>
  <c r="R101" i="120" a="1"/>
  <c r="R101" i="120" s="1"/>
  <c r="D146" i="121" a="1"/>
  <c r="D146" i="121" s="1"/>
  <c r="J146" i="121" s="1"/>
  <c r="K146" i="121" s="1"/>
  <c r="R233" i="120" a="1"/>
  <c r="R233" i="120" s="1"/>
  <c r="D198" i="121" a="1"/>
  <c r="D198" i="121" s="1"/>
  <c r="J198" i="121" s="1"/>
  <c r="K198" i="121" s="1"/>
  <c r="M198" i="121" s="1"/>
  <c r="N198" i="121" s="1"/>
  <c r="O198" i="121" s="1"/>
  <c r="L539" i="122" s="1"/>
  <c r="M539" i="122" s="1"/>
  <c r="R319" i="120" a="1"/>
  <c r="R319" i="120" s="1"/>
  <c r="L321" i="122" s="1"/>
  <c r="M321" i="122" s="1"/>
  <c r="R317" i="120" a="1"/>
  <c r="R317" i="120" s="1"/>
  <c r="L319" i="122" s="1"/>
  <c r="M319" i="122" s="1"/>
  <c r="R318" i="120" a="1"/>
  <c r="R318" i="120" s="1"/>
  <c r="D193" i="121" a="1"/>
  <c r="D193" i="121" s="1"/>
  <c r="R312" i="120" a="1"/>
  <c r="R312" i="120" s="1"/>
  <c r="L314" i="122" s="1"/>
  <c r="M314" i="122" s="1"/>
  <c r="D209" i="121" a="1"/>
  <c r="D209" i="121" s="1"/>
  <c r="R336" i="120" a="1"/>
  <c r="R336" i="120" s="1"/>
  <c r="L338" i="122" s="1"/>
  <c r="M338" i="122" s="1"/>
  <c r="J85" i="121"/>
  <c r="K85" i="121" s="1"/>
  <c r="O85" i="121"/>
  <c r="D183" i="121" a="1"/>
  <c r="D183" i="121" s="1"/>
  <c r="R294" i="120" a="1"/>
  <c r="R294" i="120" s="1"/>
  <c r="L296" i="122" s="1"/>
  <c r="M296" i="122" s="1"/>
  <c r="K62" i="121"/>
  <c r="R12" i="120" a="1"/>
  <c r="R12" i="120" s="1"/>
  <c r="J20" i="121"/>
  <c r="K20" i="121" s="1"/>
  <c r="J32" i="121"/>
  <c r="K32" i="121" s="1"/>
  <c r="R36" i="120" a="1"/>
  <c r="R36" i="120" s="1"/>
  <c r="L38" i="122" s="1"/>
  <c r="M38" i="122" s="1"/>
  <c r="J44" i="121"/>
  <c r="K44" i="121" s="1"/>
  <c r="J56" i="121"/>
  <c r="K56" i="121" s="1"/>
  <c r="J68" i="121"/>
  <c r="K68" i="121" s="1"/>
  <c r="R72" i="120" a="1"/>
  <c r="R72" i="120" s="1"/>
  <c r="L74" i="122" s="1"/>
  <c r="M74" i="122" s="1"/>
  <c r="J80" i="121"/>
  <c r="K80" i="121" s="1"/>
  <c r="J92" i="121"/>
  <c r="K92" i="121" s="1"/>
  <c r="R96" i="120" a="1"/>
  <c r="R96" i="120" s="1"/>
  <c r="J104" i="121"/>
  <c r="K104" i="121" s="1"/>
  <c r="R108" i="120" a="1"/>
  <c r="R108" i="120" s="1"/>
  <c r="J116" i="121"/>
  <c r="K116" i="121" s="1"/>
  <c r="D128" i="121" a="1"/>
  <c r="D128" i="121" s="1"/>
  <c r="J128" i="121" s="1"/>
  <c r="K128" i="121" s="1"/>
  <c r="R201" i="120" a="1"/>
  <c r="R201" i="120" s="1"/>
  <c r="L203" i="122" s="1"/>
  <c r="M203" i="122" s="1"/>
  <c r="R132" i="120" a="1"/>
  <c r="R132" i="120" s="1"/>
  <c r="L134" i="122" s="1"/>
  <c r="M134" i="122" s="1"/>
  <c r="D140" i="121" a="1"/>
  <c r="D140" i="121" s="1"/>
  <c r="J140" i="121" s="1"/>
  <c r="K140" i="121" s="1"/>
  <c r="R221" i="120" a="1"/>
  <c r="R221" i="120" s="1"/>
  <c r="L223" i="122" s="1"/>
  <c r="M223" i="122" s="1"/>
  <c r="J148" i="121"/>
  <c r="K148" i="121" s="1"/>
  <c r="O148" i="121"/>
  <c r="D155" i="121" a="1"/>
  <c r="D155" i="121" s="1"/>
  <c r="R250" i="120" a="1"/>
  <c r="R250" i="120" s="1"/>
  <c r="D160" i="121" a="1"/>
  <c r="D160" i="121" s="1"/>
  <c r="R255" i="120" a="1"/>
  <c r="R255" i="120" s="1"/>
  <c r="L257" i="122" s="1"/>
  <c r="M257" i="122" s="1"/>
  <c r="D167" i="121" a="1"/>
  <c r="D167" i="121" s="1"/>
  <c r="R270" i="120" a="1"/>
  <c r="R270" i="120" s="1"/>
  <c r="D172" i="121" a="1"/>
  <c r="D172" i="121" s="1"/>
  <c r="R275" i="120" a="1"/>
  <c r="R275" i="120" s="1"/>
  <c r="L277" i="122" s="1"/>
  <c r="M277" i="122" s="1"/>
  <c r="D179" i="121" a="1"/>
  <c r="D179" i="121" s="1"/>
  <c r="R290" i="120" a="1"/>
  <c r="R290" i="120" s="1"/>
  <c r="L292" i="122" s="1"/>
  <c r="M292" i="122" s="1"/>
  <c r="D192" i="121" a="1"/>
  <c r="D192" i="121" s="1"/>
  <c r="R311" i="120" a="1"/>
  <c r="R311" i="120" s="1"/>
  <c r="L313" i="122" s="1"/>
  <c r="M313" i="122" s="1"/>
  <c r="D213" i="121" a="1"/>
  <c r="D213" i="121" s="1"/>
  <c r="J213" i="121" s="1"/>
  <c r="K213" i="121" s="1"/>
  <c r="M213" i="121" s="1"/>
  <c r="N213" i="121" s="1"/>
  <c r="O213" i="121" s="1"/>
  <c r="L554" i="122" s="1"/>
  <c r="M554" i="122" s="1"/>
  <c r="R344" i="120" a="1"/>
  <c r="R344" i="120" s="1"/>
  <c r="R342" i="120" a="1"/>
  <c r="R342" i="120" s="1"/>
  <c r="L344" i="122" s="1"/>
  <c r="M344" i="122" s="1"/>
  <c r="R345" i="120" a="1"/>
  <c r="R345" i="120" s="1"/>
  <c r="L347" i="122" s="1"/>
  <c r="M347" i="122" s="1"/>
  <c r="R343" i="120" a="1"/>
  <c r="R343" i="120" s="1"/>
  <c r="L345" i="122" s="1"/>
  <c r="M345" i="122" s="1"/>
  <c r="D133" i="121" a="1"/>
  <c r="D133" i="121" s="1"/>
  <c r="R212" i="120" a="1"/>
  <c r="R212" i="120" s="1"/>
  <c r="L214" i="122" s="1"/>
  <c r="M214" i="122" s="1"/>
  <c r="O191" i="121"/>
  <c r="J191" i="121"/>
  <c r="K191" i="121" s="1"/>
  <c r="K30" i="121"/>
  <c r="M30" i="121" s="1"/>
  <c r="N30" i="121" s="1"/>
  <c r="O30" i="121" s="1"/>
  <c r="K102" i="121"/>
  <c r="M102" i="121" s="1"/>
  <c r="N102" i="121" s="1"/>
  <c r="O102" i="121" s="1"/>
  <c r="L443" i="122" s="1"/>
  <c r="M443" i="122" s="1"/>
  <c r="K114" i="121"/>
  <c r="M114" i="121" s="1"/>
  <c r="N114" i="121" s="1"/>
  <c r="O114" i="121" s="1"/>
  <c r="L455" i="122" s="1"/>
  <c r="M455" i="122" s="1"/>
  <c r="K138" i="121"/>
  <c r="M138" i="121" s="1"/>
  <c r="N138" i="121" s="1"/>
  <c r="O138" i="121" s="1"/>
  <c r="K164" i="121"/>
  <c r="K200" i="121"/>
  <c r="R31" i="120" a="1"/>
  <c r="R31" i="120" s="1"/>
  <c r="R67" i="120" a="1"/>
  <c r="R67" i="120" s="1"/>
  <c r="L69" i="122" s="1"/>
  <c r="M69" i="122" s="1"/>
  <c r="R91" i="120" a="1"/>
  <c r="R91" i="120" s="1"/>
  <c r="L93" i="122" s="1"/>
  <c r="M93" i="122" s="1"/>
  <c r="R127" i="120" a="1"/>
  <c r="R127" i="120" s="1"/>
  <c r="L129" i="122" s="1"/>
  <c r="M129" i="122" s="1"/>
  <c r="D158" i="121" a="1"/>
  <c r="D158" i="121" s="1"/>
  <c r="J158" i="121" s="1"/>
  <c r="K158" i="121" s="1"/>
  <c r="R253" i="120" a="1"/>
  <c r="R253" i="120" s="1"/>
  <c r="D170" i="121" a="1"/>
  <c r="D170" i="121" s="1"/>
  <c r="J170" i="121" s="1"/>
  <c r="K170" i="121" s="1"/>
  <c r="R273" i="120" a="1"/>
  <c r="R273" i="120" s="1"/>
  <c r="L275" i="122" s="1"/>
  <c r="M275" i="122" s="1"/>
  <c r="R276" i="120" a="1"/>
  <c r="R276" i="120" s="1"/>
  <c r="L278" i="122" s="1"/>
  <c r="M278" i="122" s="1"/>
  <c r="R68" i="120" a="1"/>
  <c r="R68" i="120" s="1"/>
  <c r="D197" i="121" a="1"/>
  <c r="D197" i="121" s="1"/>
  <c r="R316" i="120" a="1"/>
  <c r="R316" i="120" s="1"/>
  <c r="K18" i="121"/>
  <c r="M18" i="121" s="1"/>
  <c r="N18" i="121" s="1"/>
  <c r="O18" i="121" s="1"/>
  <c r="K42" i="121"/>
  <c r="M42" i="121" s="1"/>
  <c r="N42" i="121" s="1"/>
  <c r="O42" i="121" s="1"/>
  <c r="L383" i="122" s="1"/>
  <c r="M383" i="122" s="1"/>
  <c r="K152" i="121"/>
  <c r="O12" i="121"/>
  <c r="L353" i="122" s="1"/>
  <c r="M353" i="122" s="1"/>
  <c r="J12" i="121"/>
  <c r="K12" i="121" s="1"/>
  <c r="O24" i="121"/>
  <c r="L365" i="122" s="1"/>
  <c r="M365" i="122" s="1"/>
  <c r="J24" i="121"/>
  <c r="K24" i="121" s="1"/>
  <c r="R26" i="120" a="1"/>
  <c r="R26" i="120" s="1"/>
  <c r="L28" i="122" s="1"/>
  <c r="M28" i="122" s="1"/>
  <c r="O36" i="121"/>
  <c r="J36" i="121"/>
  <c r="K36" i="121" s="1"/>
  <c r="O48" i="121"/>
  <c r="L389" i="122" s="1"/>
  <c r="M389" i="122" s="1"/>
  <c r="J48" i="121"/>
  <c r="K48" i="121" s="1"/>
  <c r="O60" i="121"/>
  <c r="J60" i="121"/>
  <c r="K60" i="121" s="1"/>
  <c r="J72" i="121"/>
  <c r="O72" i="121"/>
  <c r="L413" i="122" s="1"/>
  <c r="M413" i="122" s="1"/>
  <c r="J84" i="121"/>
  <c r="K84" i="121" s="1"/>
  <c r="O84" i="121"/>
  <c r="L425" i="122" s="1"/>
  <c r="M425" i="122" s="1"/>
  <c r="R86" i="120" a="1"/>
  <c r="R86" i="120" s="1"/>
  <c r="L88" i="122" s="1"/>
  <c r="M88" i="122" s="1"/>
  <c r="J96" i="121"/>
  <c r="K96" i="121" s="1"/>
  <c r="O96" i="121"/>
  <c r="O108" i="121"/>
  <c r="L449" i="122" s="1"/>
  <c r="M449" i="122" s="1"/>
  <c r="J108" i="121"/>
  <c r="O120" i="121"/>
  <c r="L461" i="122" s="1"/>
  <c r="M461" i="122" s="1"/>
  <c r="J120" i="121"/>
  <c r="O132" i="121"/>
  <c r="J132" i="121"/>
  <c r="R134" i="120" a="1"/>
  <c r="R134" i="120" s="1"/>
  <c r="L136" i="122" s="1"/>
  <c r="M136" i="122" s="1"/>
  <c r="D144" i="121" a="1"/>
  <c r="D144" i="121" s="1"/>
  <c r="R231" i="120" a="1"/>
  <c r="R231" i="120" s="1"/>
  <c r="R146" i="120" a="1"/>
  <c r="R146" i="120" s="1"/>
  <c r="L148" i="122" s="1"/>
  <c r="M148" i="122" s="1"/>
  <c r="R148" i="120" a="1"/>
  <c r="R148" i="120" s="1"/>
  <c r="L150" i="122" s="1"/>
  <c r="M150" i="122" s="1"/>
  <c r="R152" i="120" a="1"/>
  <c r="R152" i="120" s="1"/>
  <c r="L154" i="122" s="1"/>
  <c r="M154" i="122" s="1"/>
  <c r="R156" i="120" a="1"/>
  <c r="R156" i="120" s="1"/>
  <c r="L158" i="122" s="1"/>
  <c r="M158" i="122" s="1"/>
  <c r="R172" i="120" a="1"/>
  <c r="R172" i="120" s="1"/>
  <c r="L174" i="122" s="1"/>
  <c r="M174" i="122" s="1"/>
  <c r="R176" i="120" a="1"/>
  <c r="R176" i="120" s="1"/>
  <c r="L178" i="122" s="1"/>
  <c r="M178" i="122" s="1"/>
  <c r="D185" i="121" a="1"/>
  <c r="D185" i="121" s="1"/>
  <c r="R296" i="120" a="1"/>
  <c r="R296" i="120" s="1"/>
  <c r="L298" i="122" s="1"/>
  <c r="M298" i="122" s="1"/>
  <c r="D195" i="121" a="1"/>
  <c r="D195" i="121" s="1"/>
  <c r="R314" i="120" a="1"/>
  <c r="R314" i="120" s="1"/>
  <c r="L316" i="122" s="1"/>
  <c r="M316" i="122" s="1"/>
  <c r="D205" i="121" a="1"/>
  <c r="D205" i="121" s="1"/>
  <c r="R332" i="120" a="1"/>
  <c r="R332" i="120" s="1"/>
  <c r="R211" i="120" a="1"/>
  <c r="R211" i="120" s="1"/>
  <c r="L213" i="122" s="1"/>
  <c r="M213" i="122" s="1"/>
  <c r="J73" i="121"/>
  <c r="K73" i="121" s="1"/>
  <c r="O73" i="121"/>
  <c r="L414" i="122" s="1"/>
  <c r="M414" i="122" s="1"/>
  <c r="K66" i="121"/>
  <c r="M66" i="121" s="1"/>
  <c r="N66" i="121" s="1"/>
  <c r="O66" i="121" s="1"/>
  <c r="L407" i="122" s="1"/>
  <c r="M407" i="122" s="1"/>
  <c r="K103" i="121"/>
  <c r="K151" i="121"/>
  <c r="K163" i="121"/>
  <c r="K175" i="121"/>
  <c r="K187" i="121"/>
  <c r="K199" i="121"/>
  <c r="R21" i="120" a="1"/>
  <c r="R21" i="120" s="1"/>
  <c r="R69" i="120" a="1"/>
  <c r="R69" i="120" s="1"/>
  <c r="L71" i="122" s="1"/>
  <c r="M71" i="122" s="1"/>
  <c r="R81" i="120" a="1"/>
  <c r="R81" i="120" s="1"/>
  <c r="L83" i="122" s="1"/>
  <c r="M83" i="122" s="1"/>
  <c r="R129" i="120" a="1"/>
  <c r="R129" i="120" s="1"/>
  <c r="R141" i="120" a="1"/>
  <c r="R141" i="120" s="1"/>
  <c r="L143" i="122" s="1"/>
  <c r="M143" i="122" s="1"/>
  <c r="D188" i="121" a="1"/>
  <c r="D188" i="121" s="1"/>
  <c r="J188" i="121" s="1"/>
  <c r="K188" i="121" s="1"/>
  <c r="R301" i="120" a="1"/>
  <c r="R301" i="120" s="1"/>
  <c r="L303" i="122" s="1"/>
  <c r="M303" i="122" s="1"/>
  <c r="R191" i="120" a="1"/>
  <c r="R191" i="120" s="1"/>
  <c r="L193" i="122" s="1"/>
  <c r="M193" i="122" s="1"/>
  <c r="K21" i="121"/>
  <c r="M21" i="121" s="1"/>
  <c r="N21" i="121" s="1"/>
  <c r="O21" i="121" s="1"/>
  <c r="J25" i="121"/>
  <c r="K25" i="121" s="1"/>
  <c r="O25" i="121"/>
  <c r="L366" i="122" s="1"/>
  <c r="M366" i="122" s="1"/>
  <c r="R92" i="120" a="1"/>
  <c r="R92" i="120" s="1"/>
  <c r="L94" i="122" s="1"/>
  <c r="M94" i="122" s="1"/>
  <c r="K38" i="121"/>
  <c r="K54" i="121"/>
  <c r="M54" i="121" s="1"/>
  <c r="N54" i="121" s="1"/>
  <c r="O54" i="121" s="1"/>
  <c r="L395" i="122" s="1"/>
  <c r="M395" i="122" s="1"/>
  <c r="E222" i="117"/>
  <c r="J22" i="121"/>
  <c r="K22" i="121" s="1"/>
  <c r="M22" i="121" s="1"/>
  <c r="N22" i="121" s="1"/>
  <c r="O22" i="121" s="1"/>
  <c r="L363" i="122" s="1"/>
  <c r="M363" i="122" s="1"/>
  <c r="R16" i="120" a="1"/>
  <c r="R16" i="120" s="1"/>
  <c r="L18" i="122" s="1"/>
  <c r="M18" i="122" s="1"/>
  <c r="J34" i="121"/>
  <c r="K34" i="121" s="1"/>
  <c r="M34" i="121" s="1"/>
  <c r="N34" i="121" s="1"/>
  <c r="O34" i="121" s="1"/>
  <c r="L375" i="122" s="1"/>
  <c r="M375" i="122" s="1"/>
  <c r="R28" i="120" a="1"/>
  <c r="R28" i="120" s="1"/>
  <c r="L30" i="122" s="1"/>
  <c r="M30" i="122" s="1"/>
  <c r="J46" i="121"/>
  <c r="J58" i="121"/>
  <c r="K58" i="121" s="1"/>
  <c r="M58" i="121" s="1"/>
  <c r="N58" i="121" s="1"/>
  <c r="O58" i="121" s="1"/>
  <c r="L399" i="122" s="1"/>
  <c r="M399" i="122" s="1"/>
  <c r="R52" i="120" a="1"/>
  <c r="R52" i="120" s="1"/>
  <c r="L54" i="122" s="1"/>
  <c r="M54" i="122" s="1"/>
  <c r="J70" i="121"/>
  <c r="K70" i="121" s="1"/>
  <c r="M70" i="121" s="1"/>
  <c r="N70" i="121" s="1"/>
  <c r="O70" i="121" s="1"/>
  <c r="L411" i="122" s="1"/>
  <c r="M411" i="122" s="1"/>
  <c r="J82" i="121"/>
  <c r="K82" i="121" s="1"/>
  <c r="M82" i="121" s="1"/>
  <c r="N82" i="121" s="1"/>
  <c r="O82" i="121" s="1"/>
  <c r="L423" i="122" s="1"/>
  <c r="M423" i="122" s="1"/>
  <c r="R76" i="120" a="1"/>
  <c r="R76" i="120" s="1"/>
  <c r="L78" i="122" s="1"/>
  <c r="M78" i="122" s="1"/>
  <c r="J94" i="121"/>
  <c r="K94" i="121" s="1"/>
  <c r="M94" i="121" s="1"/>
  <c r="N94" i="121" s="1"/>
  <c r="O94" i="121" s="1"/>
  <c r="L435" i="122" s="1"/>
  <c r="M435" i="122" s="1"/>
  <c r="R88" i="120" a="1"/>
  <c r="R88" i="120" s="1"/>
  <c r="L90" i="122" s="1"/>
  <c r="M90" i="122" s="1"/>
  <c r="D106" i="121" a="1"/>
  <c r="D106" i="121" s="1"/>
  <c r="J106" i="121" s="1"/>
  <c r="K106" i="121" s="1"/>
  <c r="M106" i="121" s="1"/>
  <c r="N106" i="121" s="1"/>
  <c r="O106" i="121" s="1"/>
  <c r="L447" i="122" s="1"/>
  <c r="M447" i="122" s="1"/>
  <c r="R166" i="120" a="1"/>
  <c r="R166" i="120" s="1"/>
  <c r="L168" i="122" s="1"/>
  <c r="M168" i="122" s="1"/>
  <c r="D118" i="121" a="1"/>
  <c r="D118" i="121" s="1"/>
  <c r="J118" i="121" s="1"/>
  <c r="K118" i="121" s="1"/>
  <c r="M118" i="121" s="1"/>
  <c r="N118" i="121" s="1"/>
  <c r="O118" i="121" s="1"/>
  <c r="L459" i="122" s="1"/>
  <c r="M459" i="122" s="1"/>
  <c r="R186" i="120" a="1"/>
  <c r="R186" i="120" s="1"/>
  <c r="L188" i="122" s="1"/>
  <c r="M188" i="122" s="1"/>
  <c r="R189" i="120" a="1"/>
  <c r="R189" i="120" s="1"/>
  <c r="R112" i="120" a="1"/>
  <c r="R112" i="120" s="1"/>
  <c r="L114" i="122" s="1"/>
  <c r="M114" i="122" s="1"/>
  <c r="D130" i="121" a="1"/>
  <c r="D130" i="121" s="1"/>
  <c r="J130" i="121" s="1"/>
  <c r="K130" i="121" s="1"/>
  <c r="M130" i="121" s="1"/>
  <c r="N130" i="121" s="1"/>
  <c r="O130" i="121" s="1"/>
  <c r="L471" i="122" s="1"/>
  <c r="M471" i="122" s="1"/>
  <c r="R209" i="120" a="1"/>
  <c r="R209" i="120" s="1"/>
  <c r="L211" i="122" s="1"/>
  <c r="M211" i="122" s="1"/>
  <c r="R208" i="120" a="1"/>
  <c r="R208" i="120" s="1"/>
  <c r="L210" i="122" s="1"/>
  <c r="M210" i="122" s="1"/>
  <c r="R206" i="120" a="1"/>
  <c r="R206" i="120" s="1"/>
  <c r="L208" i="122" s="1"/>
  <c r="M208" i="122" s="1"/>
  <c r="D142" i="121" a="1"/>
  <c r="D142" i="121" s="1"/>
  <c r="J142" i="121" s="1"/>
  <c r="K142" i="121" s="1"/>
  <c r="M142" i="121" s="1"/>
  <c r="N142" i="121" s="1"/>
  <c r="O142" i="121" s="1"/>
  <c r="L483" i="122" s="1"/>
  <c r="M483" i="122" s="1"/>
  <c r="R226" i="120" a="1"/>
  <c r="R226" i="120" s="1"/>
  <c r="L228" i="122" s="1"/>
  <c r="M228" i="122" s="1"/>
  <c r="R229" i="120" a="1"/>
  <c r="R229" i="120" s="1"/>
  <c r="L231" i="122" s="1"/>
  <c r="M231" i="122" s="1"/>
  <c r="R227" i="120" a="1"/>
  <c r="R227" i="120" s="1"/>
  <c r="L229" i="122" s="1"/>
  <c r="M229" i="122" s="1"/>
  <c r="R136" i="120" a="1"/>
  <c r="R136" i="120" s="1"/>
  <c r="L138" i="122" s="1"/>
  <c r="M138" i="122" s="1"/>
  <c r="D154" i="121" a="1"/>
  <c r="D154" i="121" s="1"/>
  <c r="J154" i="121" s="1"/>
  <c r="K154" i="121" s="1"/>
  <c r="M154" i="121" s="1"/>
  <c r="N154" i="121" s="1"/>
  <c r="O154" i="121" s="1"/>
  <c r="L495" i="122" s="1"/>
  <c r="M495" i="122" s="1"/>
  <c r="R248" i="120" a="1"/>
  <c r="R248" i="120" s="1"/>
  <c r="L250" i="122" s="1"/>
  <c r="M250" i="122" s="1"/>
  <c r="R246" i="120" a="1"/>
  <c r="R246" i="120" s="1"/>
  <c r="L248" i="122" s="1"/>
  <c r="M248" i="122" s="1"/>
  <c r="R249" i="120" a="1"/>
  <c r="R249" i="120" s="1"/>
  <c r="D180" i="121" a="1"/>
  <c r="D180" i="121" s="1"/>
  <c r="R291" i="120" a="1"/>
  <c r="R291" i="120" s="1"/>
  <c r="L293" i="122" s="1"/>
  <c r="M293" i="122" s="1"/>
  <c r="D186" i="121" a="1"/>
  <c r="D186" i="121" s="1"/>
  <c r="J186" i="121" s="1"/>
  <c r="K186" i="121" s="1"/>
  <c r="M186" i="121" s="1"/>
  <c r="N186" i="121" s="1"/>
  <c r="O186" i="121" s="1"/>
  <c r="R298" i="120" a="1"/>
  <c r="R298" i="120" s="1"/>
  <c r="L300" i="122" s="1"/>
  <c r="M300" i="122" s="1"/>
  <c r="R299" i="120" a="1"/>
  <c r="R299" i="120" s="1"/>
  <c r="L301" i="122" s="1"/>
  <c r="M301" i="122" s="1"/>
  <c r="R297" i="120" a="1"/>
  <c r="R297" i="120" s="1"/>
  <c r="L299" i="122" s="1"/>
  <c r="M299" i="122" s="1"/>
  <c r="D196" i="121" a="1"/>
  <c r="D196" i="121" s="1"/>
  <c r="R315" i="120" a="1"/>
  <c r="R315" i="120" s="1"/>
  <c r="L317" i="122" s="1"/>
  <c r="M317" i="122" s="1"/>
  <c r="D210" i="121" a="1"/>
  <c r="D210" i="121" s="1"/>
  <c r="J210" i="121" s="1"/>
  <c r="K210" i="121" s="1"/>
  <c r="M210" i="121" s="1"/>
  <c r="N210" i="121" s="1"/>
  <c r="O210" i="121" s="1"/>
  <c r="L551" i="122" s="1"/>
  <c r="M551" i="122" s="1"/>
  <c r="R339" i="120" a="1"/>
  <c r="R339" i="120" s="1"/>
  <c r="L341" i="122" s="1"/>
  <c r="M341" i="122" s="1"/>
  <c r="R338" i="120" a="1"/>
  <c r="R338" i="120" s="1"/>
  <c r="L340" i="122" s="1"/>
  <c r="M340" i="122" s="1"/>
  <c r="R337" i="120" a="1"/>
  <c r="R337" i="120" s="1"/>
  <c r="L339" i="122" s="1"/>
  <c r="M339" i="122" s="1"/>
  <c r="D207" i="121" a="1"/>
  <c r="D207" i="121" s="1"/>
  <c r="R334" i="120" a="1"/>
  <c r="R334" i="120" s="1"/>
  <c r="L336" i="122" s="1"/>
  <c r="M336" i="122" s="1"/>
  <c r="R247" i="120" a="1"/>
  <c r="R247" i="120" s="1"/>
  <c r="L249" i="122" s="1"/>
  <c r="M249" i="122" s="1"/>
  <c r="J61" i="121"/>
  <c r="K61" i="121" s="1"/>
  <c r="O61" i="121"/>
  <c r="L402" i="122" s="1"/>
  <c r="M402" i="122" s="1"/>
  <c r="K46" i="121"/>
  <c r="M46" i="121" s="1"/>
  <c r="N46" i="121" s="1"/>
  <c r="O46" i="121" s="1"/>
  <c r="L387" i="122" s="1"/>
  <c r="M387" i="122" s="1"/>
  <c r="K132" i="121"/>
  <c r="R11" i="120" a="1"/>
  <c r="R11" i="120" s="1"/>
  <c r="L13" i="122" s="1"/>
  <c r="M13" i="122" s="1"/>
  <c r="J27" i="121"/>
  <c r="K27" i="121" s="1"/>
  <c r="O27" i="121"/>
  <c r="L368" i="122" s="1"/>
  <c r="M368" i="122" s="1"/>
  <c r="J39" i="121"/>
  <c r="K39" i="121" s="1"/>
  <c r="O39" i="121"/>
  <c r="L380" i="122" s="1"/>
  <c r="M380" i="122" s="1"/>
  <c r="R47" i="120" a="1"/>
  <c r="R47" i="120" s="1"/>
  <c r="L49" i="122" s="1"/>
  <c r="M49" i="122" s="1"/>
  <c r="J63" i="121"/>
  <c r="K63" i="121" s="1"/>
  <c r="O63" i="121"/>
  <c r="L404" i="122" s="1"/>
  <c r="M404" i="122" s="1"/>
  <c r="O75" i="121"/>
  <c r="L416" i="122" s="1"/>
  <c r="M416" i="122" s="1"/>
  <c r="J75" i="121"/>
  <c r="K75" i="121" s="1"/>
  <c r="R131" i="120" a="1"/>
  <c r="R131" i="120" s="1"/>
  <c r="L133" i="122" s="1"/>
  <c r="M133" i="122" s="1"/>
  <c r="D135" i="121" a="1"/>
  <c r="D135" i="121" s="1"/>
  <c r="R214" i="120" a="1"/>
  <c r="R214" i="120" s="1"/>
  <c r="L216" i="122" s="1"/>
  <c r="M216" i="122" s="1"/>
  <c r="D150" i="121" a="1"/>
  <c r="D150" i="121" s="1"/>
  <c r="J150" i="121" s="1"/>
  <c r="K150" i="121" s="1"/>
  <c r="M150" i="121" s="1"/>
  <c r="N150" i="121" s="1"/>
  <c r="O150" i="121" s="1"/>
  <c r="L491" i="122" s="1"/>
  <c r="M491" i="122" s="1"/>
  <c r="R238" i="120" a="1"/>
  <c r="R238" i="120" s="1"/>
  <c r="L240" i="122" s="1"/>
  <c r="M240" i="122" s="1"/>
  <c r="R239" i="120" a="1"/>
  <c r="R239" i="120" s="1"/>
  <c r="R237" i="120" a="1"/>
  <c r="R237" i="120" s="1"/>
  <c r="L239" i="122" s="1"/>
  <c r="M239" i="122" s="1"/>
  <c r="D149" i="121" a="1"/>
  <c r="D149" i="121" s="1"/>
  <c r="R236" i="120" a="1"/>
  <c r="R236" i="120" s="1"/>
  <c r="L238" i="122" s="1"/>
  <c r="M238" i="122" s="1"/>
  <c r="D156" i="121" a="1"/>
  <c r="D156" i="121" s="1"/>
  <c r="R251" i="120" a="1"/>
  <c r="R251" i="120" s="1"/>
  <c r="L253" i="122" s="1"/>
  <c r="M253" i="122" s="1"/>
  <c r="D162" i="121" a="1"/>
  <c r="D162" i="121" s="1"/>
  <c r="J162" i="121" s="1"/>
  <c r="K162" i="121" s="1"/>
  <c r="M162" i="121" s="1"/>
  <c r="N162" i="121" s="1"/>
  <c r="O162" i="121" s="1"/>
  <c r="L503" i="122" s="1"/>
  <c r="M503" i="122" s="1"/>
  <c r="R257" i="120" a="1"/>
  <c r="R257" i="120" s="1"/>
  <c r="R258" i="120" a="1"/>
  <c r="R258" i="120" s="1"/>
  <c r="L260" i="122" s="1"/>
  <c r="M260" i="122" s="1"/>
  <c r="D161" i="121" a="1"/>
  <c r="D161" i="121" s="1"/>
  <c r="R256" i="120" a="1"/>
  <c r="R256" i="120" s="1"/>
  <c r="O168" i="121"/>
  <c r="L509" i="122" s="1"/>
  <c r="M509" i="122" s="1"/>
  <c r="J168" i="121"/>
  <c r="K168" i="121" s="1"/>
  <c r="D174" i="121" a="1"/>
  <c r="D174" i="121" s="1"/>
  <c r="J174" i="121" s="1"/>
  <c r="K174" i="121" s="1"/>
  <c r="M174" i="121" s="1"/>
  <c r="N174" i="121" s="1"/>
  <c r="O174" i="121" s="1"/>
  <c r="L515" i="122" s="1"/>
  <c r="M515" i="122" s="1"/>
  <c r="R279" i="120" a="1"/>
  <c r="R279" i="120" s="1"/>
  <c r="L281" i="122" s="1"/>
  <c r="M281" i="122" s="1"/>
  <c r="R277" i="120" a="1"/>
  <c r="R277" i="120" s="1"/>
  <c r="L279" i="122" s="1"/>
  <c r="M279" i="122" s="1"/>
  <c r="R278" i="120" a="1"/>
  <c r="R278" i="120" s="1"/>
  <c r="L280" i="122" s="1"/>
  <c r="M280" i="122" s="1"/>
  <c r="J173" i="121"/>
  <c r="K173" i="121" s="1"/>
  <c r="O173" i="121"/>
  <c r="L514" i="122" s="1"/>
  <c r="M514" i="122" s="1"/>
  <c r="D190" i="121" a="1"/>
  <c r="D190" i="121" s="1"/>
  <c r="J190" i="121" s="1"/>
  <c r="K190" i="121" s="1"/>
  <c r="M190" i="121" s="1"/>
  <c r="N190" i="121" s="1"/>
  <c r="O190" i="121" s="1"/>
  <c r="L531" i="122" s="1"/>
  <c r="M531" i="122" s="1"/>
  <c r="R308" i="120" a="1"/>
  <c r="R308" i="120" s="1"/>
  <c r="L310" i="122" s="1"/>
  <c r="M310" i="122" s="1"/>
  <c r="R306" i="120" a="1"/>
  <c r="R306" i="120" s="1"/>
  <c r="R309" i="120" a="1"/>
  <c r="R309" i="120" s="1"/>
  <c r="L311" i="122" s="1"/>
  <c r="M311" i="122" s="1"/>
  <c r="R307" i="120" a="1"/>
  <c r="R307" i="120" s="1"/>
  <c r="L309" i="122" s="1"/>
  <c r="M309" i="122" s="1"/>
  <c r="R187" i="120" a="1"/>
  <c r="R187" i="120" s="1"/>
  <c r="L189" i="122" s="1"/>
  <c r="M189" i="122" s="1"/>
  <c r="O49" i="121"/>
  <c r="L390" i="122" s="1"/>
  <c r="M390" i="122" s="1"/>
  <c r="J49" i="121"/>
  <c r="K49" i="121" s="1"/>
  <c r="O109" i="121"/>
  <c r="L450" i="122" s="1"/>
  <c r="M450" i="122" s="1"/>
  <c r="J109" i="121"/>
  <c r="K109" i="121" s="1"/>
  <c r="K14" i="121"/>
  <c r="K53" i="121"/>
  <c r="K113" i="121"/>
  <c r="K72" i="121"/>
  <c r="K108" i="121"/>
  <c r="K120" i="121"/>
  <c r="K121" i="121"/>
  <c r="R347" i="120" a="1"/>
  <c r="R347" i="120" s="1"/>
  <c r="L349" i="122" s="1"/>
  <c r="M349" i="122" s="1"/>
  <c r="J15" i="121"/>
  <c r="K15" i="121" s="1"/>
  <c r="O15" i="121"/>
  <c r="L356" i="122" s="1"/>
  <c r="M356" i="122" s="1"/>
  <c r="O51" i="121"/>
  <c r="L392" i="122" s="1"/>
  <c r="M392" i="122" s="1"/>
  <c r="J51" i="121"/>
  <c r="K51" i="121" s="1"/>
  <c r="R71" i="120" a="1"/>
  <c r="R71" i="120" s="1"/>
  <c r="L73" i="122" s="1"/>
  <c r="M73" i="122" s="1"/>
  <c r="J87" i="121"/>
  <c r="K87" i="121" s="1"/>
  <c r="O87" i="121"/>
  <c r="L428" i="122" s="1"/>
  <c r="M428" i="122" s="1"/>
  <c r="D99" i="121" a="1"/>
  <c r="D99" i="121" s="1"/>
  <c r="R154" i="120" a="1"/>
  <c r="R154" i="120" s="1"/>
  <c r="L156" i="122" s="1"/>
  <c r="M156" i="122" s="1"/>
  <c r="D111" i="121" a="1"/>
  <c r="D111" i="121" s="1"/>
  <c r="R174" i="120" a="1"/>
  <c r="R174" i="120" s="1"/>
  <c r="L176" i="122" s="1"/>
  <c r="M176" i="122" s="1"/>
  <c r="D123" i="121" a="1"/>
  <c r="D123" i="121" s="1"/>
  <c r="R194" i="120" a="1"/>
  <c r="R194" i="120" s="1"/>
  <c r="L196" i="122" s="1"/>
  <c r="M196" i="122" s="1"/>
  <c r="R54" i="120" a="1"/>
  <c r="R54" i="120" s="1"/>
  <c r="L56" i="122" s="1"/>
  <c r="M56" i="122" s="1"/>
  <c r="R66" i="120" a="1"/>
  <c r="R66" i="120" s="1"/>
  <c r="L68" i="122" s="1"/>
  <c r="M68" i="122" s="1"/>
  <c r="R114" i="120" a="1"/>
  <c r="R114" i="120" s="1"/>
  <c r="L116" i="122" s="1"/>
  <c r="M116" i="122" s="1"/>
  <c r="R126" i="120" a="1"/>
  <c r="R126" i="120" s="1"/>
  <c r="D166" i="121" a="1"/>
  <c r="D166" i="121" s="1"/>
  <c r="J166" i="121" s="1"/>
  <c r="K166" i="121" s="1"/>
  <c r="M166" i="121" s="1"/>
  <c r="N166" i="121" s="1"/>
  <c r="O166" i="121" s="1"/>
  <c r="L507" i="122" s="1"/>
  <c r="M507" i="122" s="1"/>
  <c r="R269" i="120" a="1"/>
  <c r="R269" i="120" s="1"/>
  <c r="L271" i="122" s="1"/>
  <c r="M271" i="122" s="1"/>
  <c r="R267" i="120" a="1"/>
  <c r="R267" i="120" s="1"/>
  <c r="L269" i="122" s="1"/>
  <c r="M269" i="122" s="1"/>
  <c r="R268" i="120" a="1"/>
  <c r="R268" i="120" s="1"/>
  <c r="R266" i="120" a="1"/>
  <c r="R266" i="120" s="1"/>
  <c r="L268" i="122" s="1"/>
  <c r="M268" i="122" s="1"/>
  <c r="D178" i="121" a="1"/>
  <c r="D178" i="121" s="1"/>
  <c r="J178" i="121" s="1"/>
  <c r="K178" i="121" s="1"/>
  <c r="M178" i="121" s="1"/>
  <c r="N178" i="121" s="1"/>
  <c r="O178" i="121" s="1"/>
  <c r="L519" i="122" s="1"/>
  <c r="M519" i="122" s="1"/>
  <c r="R286" i="120" a="1"/>
  <c r="R286" i="120" s="1"/>
  <c r="L288" i="122" s="1"/>
  <c r="M288" i="122" s="1"/>
  <c r="R289" i="120" a="1"/>
  <c r="R289" i="120" s="1"/>
  <c r="L291" i="122" s="1"/>
  <c r="M291" i="122" s="1"/>
  <c r="R287" i="120" a="1"/>
  <c r="R287" i="120" s="1"/>
  <c r="L289" i="122" s="1"/>
  <c r="M289" i="122" s="1"/>
  <c r="R288" i="120" a="1"/>
  <c r="R288" i="120" s="1"/>
  <c r="L290" i="122" s="1"/>
  <c r="M290" i="122" s="1"/>
  <c r="D176" i="121" a="1"/>
  <c r="D176" i="121" s="1"/>
  <c r="J176" i="121" s="1"/>
  <c r="K176" i="121" s="1"/>
  <c r="R281" i="120" a="1"/>
  <c r="R281" i="120" s="1"/>
  <c r="L283" i="122" s="1"/>
  <c r="M283" i="122" s="1"/>
  <c r="D201" i="121" a="1"/>
  <c r="D201" i="121" s="1"/>
  <c r="J201" i="121" s="1"/>
  <c r="K201" i="121" s="1"/>
  <c r="M201" i="121" s="1"/>
  <c r="N201" i="121" s="1"/>
  <c r="O201" i="121" s="1"/>
  <c r="L542" i="122" s="1"/>
  <c r="M542" i="122" s="1"/>
  <c r="R324" i="120" a="1"/>
  <c r="R324" i="120" s="1"/>
  <c r="L326" i="122" s="1"/>
  <c r="M326" i="122" s="1"/>
  <c r="R322" i="120" a="1"/>
  <c r="R322" i="120" s="1"/>
  <c r="L324" i="122" s="1"/>
  <c r="M324" i="122" s="1"/>
  <c r="R325" i="120" a="1"/>
  <c r="R325" i="120" s="1"/>
  <c r="L327" i="122" s="1"/>
  <c r="M327" i="122" s="1"/>
  <c r="R323" i="120" a="1"/>
  <c r="R323" i="120" s="1"/>
  <c r="L325" i="122" s="1"/>
  <c r="M325" i="122" s="1"/>
  <c r="D204" i="121" a="1"/>
  <c r="D204" i="121" s="1"/>
  <c r="R331" i="120" a="1"/>
  <c r="R331" i="120" s="1"/>
  <c r="L333" i="122" s="1"/>
  <c r="M333" i="122" s="1"/>
  <c r="R228" i="120" a="1"/>
  <c r="R228" i="120" s="1"/>
  <c r="L230" i="122" s="1"/>
  <c r="M230" i="122" s="1"/>
  <c r="K69" i="121"/>
  <c r="M69" i="121" s="1"/>
  <c r="N69" i="121" s="1"/>
  <c r="O69" i="121" s="1"/>
  <c r="L410" i="122" s="1"/>
  <c r="M410" i="122" s="1"/>
  <c r="K81" i="121"/>
  <c r="M81" i="121" s="1"/>
  <c r="N81" i="121" s="1"/>
  <c r="O81" i="121" s="1"/>
  <c r="L422" i="122" s="1"/>
  <c r="M422" i="122" s="1"/>
  <c r="K93" i="121"/>
  <c r="M93" i="121" s="1"/>
  <c r="N93" i="121" s="1"/>
  <c r="O93" i="121" s="1"/>
  <c r="L434" i="122" s="1"/>
  <c r="M434" i="122" s="1"/>
  <c r="K105" i="121"/>
  <c r="M105" i="121" s="1"/>
  <c r="N105" i="121" s="1"/>
  <c r="O105" i="121" s="1"/>
  <c r="L446" i="122" s="1"/>
  <c r="M446" i="122" s="1"/>
  <c r="K117" i="121"/>
  <c r="M117" i="121" s="1"/>
  <c r="N117" i="121" s="1"/>
  <c r="O117" i="121" s="1"/>
  <c r="L458" i="122" s="1"/>
  <c r="M458" i="122" s="1"/>
  <c r="K129" i="121"/>
  <c r="M129" i="121" s="1"/>
  <c r="N129" i="121" s="1"/>
  <c r="O129" i="121" s="1"/>
  <c r="L470" i="122" s="1"/>
  <c r="M470" i="122" s="1"/>
  <c r="K141" i="121"/>
  <c r="M141" i="121" s="1"/>
  <c r="N141" i="121" s="1"/>
  <c r="O141" i="121" s="1"/>
  <c r="L482" i="122" s="1"/>
  <c r="M482" i="122" s="1"/>
  <c r="K153" i="121"/>
  <c r="M153" i="121" s="1"/>
  <c r="N153" i="121" s="1"/>
  <c r="O153" i="121" s="1"/>
  <c r="L494" i="122" s="1"/>
  <c r="M494" i="122" s="1"/>
  <c r="K177" i="121"/>
  <c r="M177" i="121" s="1"/>
  <c r="N177" i="121" s="1"/>
  <c r="O177" i="121" s="1"/>
  <c r="L518" i="122" s="1"/>
  <c r="M518" i="122" s="1"/>
  <c r="R49" i="120" a="1"/>
  <c r="R49" i="120" s="1"/>
  <c r="L51" i="122" s="1"/>
  <c r="M51" i="122" s="1"/>
  <c r="R61" i="120" a="1"/>
  <c r="R61" i="120" s="1"/>
  <c r="L63" i="122" s="1"/>
  <c r="M63" i="122" s="1"/>
  <c r="R109" i="120" a="1"/>
  <c r="R109" i="120" s="1"/>
  <c r="L111" i="122" s="1"/>
  <c r="M111" i="122" s="1"/>
  <c r="R121" i="120" a="1"/>
  <c r="R121" i="120" s="1"/>
  <c r="L123" i="122" s="1"/>
  <c r="M123" i="122" s="1"/>
  <c r="R207" i="120" a="1"/>
  <c r="R207" i="120" s="1"/>
  <c r="L209" i="122" s="1"/>
  <c r="M209" i="122" s="1"/>
  <c r="D208" i="121" a="1"/>
  <c r="D208" i="121" s="1"/>
  <c r="R335" i="120" a="1"/>
  <c r="R335" i="120" s="1"/>
  <c r="L337" i="122" s="1"/>
  <c r="M337" i="122" s="1"/>
  <c r="R327" i="120" a="1"/>
  <c r="R327" i="120" s="1"/>
  <c r="L329" i="122" s="1"/>
  <c r="M329" i="122" s="1"/>
  <c r="R329" i="120" a="1"/>
  <c r="R329" i="120" s="1"/>
  <c r="L331" i="122" s="1"/>
  <c r="M331" i="122" s="1"/>
  <c r="J202" i="121"/>
  <c r="K202" i="121" s="1"/>
  <c r="M202" i="121" s="1"/>
  <c r="N202" i="121" s="1"/>
  <c r="O202" i="121" s="1"/>
  <c r="L543" i="122" s="1"/>
  <c r="M543" i="122" s="1"/>
  <c r="J214" i="121"/>
  <c r="K214" i="121" s="1"/>
  <c r="M214" i="121" s="1"/>
  <c r="N214" i="121" s="1"/>
  <c r="O214" i="121" s="1"/>
  <c r="L555" i="122" s="1"/>
  <c r="M555" i="122" s="1"/>
  <c r="R348" i="120" a="1"/>
  <c r="R348" i="120" s="1"/>
  <c r="L350" i="122" s="1"/>
  <c r="M350" i="122" s="1"/>
  <c r="R346" i="120" a="1"/>
  <c r="R346" i="120" s="1"/>
  <c r="L348" i="122" s="1"/>
  <c r="M348" i="122" s="1"/>
  <c r="R313" i="120" a="1"/>
  <c r="R313" i="120" s="1"/>
  <c r="L315" i="122" s="1"/>
  <c r="M315" i="122" s="1"/>
  <c r="R326" i="120" a="1"/>
  <c r="R326" i="120" s="1"/>
  <c r="L328" i="122" s="1"/>
  <c r="M328" i="122" s="1"/>
  <c r="J203" i="121"/>
  <c r="K203" i="121" s="1"/>
  <c r="O203" i="121"/>
  <c r="L544" i="122" s="1"/>
  <c r="M544" i="122" s="1"/>
  <c r="R328" i="120" a="1"/>
  <c r="R328" i="120" s="1"/>
  <c r="L330" i="122" s="1"/>
  <c r="M330" i="122" s="1"/>
  <c r="R330" i="120" a="1"/>
  <c r="R330" i="120" s="1"/>
  <c r="L332" i="122" s="1"/>
  <c r="M332" i="122" s="1"/>
  <c r="R310" i="120" a="1"/>
  <c r="R310" i="120" s="1"/>
  <c r="L312" i="122" s="1"/>
  <c r="M312" i="122" s="1"/>
  <c r="R349" i="120" a="1"/>
  <c r="R349" i="120" s="1"/>
  <c r="L351" i="122" s="1"/>
  <c r="M351" i="122" s="1"/>
  <c r="J182" i="121"/>
  <c r="K182" i="121" s="1"/>
  <c r="J194" i="121"/>
  <c r="K194" i="121" s="1"/>
  <c r="D206" i="121" a="1"/>
  <c r="D206" i="121" s="1"/>
  <c r="J206" i="121" s="1"/>
  <c r="K206" i="121" s="1"/>
  <c r="R333" i="120" a="1"/>
  <c r="R333" i="120" s="1"/>
  <c r="L335" i="122" s="1"/>
  <c r="M335" i="122" s="1"/>
  <c r="R293" i="120" a="1"/>
  <c r="R293" i="120" s="1"/>
  <c r="L295" i="122" s="1"/>
  <c r="M295" i="122" s="1"/>
  <c r="L35" i="122"/>
  <c r="M35" i="122" s="1"/>
  <c r="L47" i="122"/>
  <c r="M47" i="122" s="1"/>
  <c r="L55" i="122"/>
  <c r="M55" i="122" s="1"/>
  <c r="L59" i="122"/>
  <c r="M59" i="122" s="1"/>
  <c r="L91" i="122"/>
  <c r="M91" i="122" s="1"/>
  <c r="L95" i="122"/>
  <c r="M95" i="122" s="1"/>
  <c r="L103" i="122"/>
  <c r="M103" i="122" s="1"/>
  <c r="L107" i="122"/>
  <c r="M107" i="122" s="1"/>
  <c r="L115" i="122"/>
  <c r="M115" i="122" s="1"/>
  <c r="L119" i="122"/>
  <c r="M119" i="122" s="1"/>
  <c r="L127" i="122"/>
  <c r="M127" i="122" s="1"/>
  <c r="L131" i="122"/>
  <c r="M131" i="122" s="1"/>
  <c r="L259" i="122"/>
  <c r="M259" i="122" s="1"/>
  <c r="L532" i="122"/>
  <c r="M532" i="122" s="1"/>
  <c r="L371" i="122"/>
  <c r="M371" i="122" s="1"/>
  <c r="L489" i="122"/>
  <c r="M489" i="122" s="1"/>
  <c r="L530" i="122"/>
  <c r="M530" i="122" s="1"/>
  <c r="L430" i="122"/>
  <c r="M430" i="122" s="1"/>
  <c r="L378" i="122"/>
  <c r="M378" i="122" s="1"/>
  <c r="L437" i="122"/>
  <c r="M437" i="122" s="1"/>
  <c r="L462" i="122"/>
  <c r="M462" i="122" s="1"/>
  <c r="L442" i="122"/>
  <c r="M442" i="122" s="1"/>
  <c r="L354" i="122"/>
  <c r="M354" i="122" s="1"/>
  <c r="L377" i="122"/>
  <c r="M377" i="122" s="1"/>
  <c r="L370" i="122"/>
  <c r="M370" i="122" s="1"/>
  <c r="L359" i="122"/>
  <c r="M359" i="122" s="1"/>
  <c r="L362" i="122"/>
  <c r="M362" i="122" s="1"/>
  <c r="L32" i="122"/>
  <c r="M32" i="122" s="1"/>
  <c r="L40" i="122"/>
  <c r="M40" i="122" s="1"/>
  <c r="L44" i="122"/>
  <c r="M44" i="122" s="1"/>
  <c r="L52" i="122"/>
  <c r="M52" i="122" s="1"/>
  <c r="L64" i="122"/>
  <c r="M64" i="122" s="1"/>
  <c r="L76" i="122"/>
  <c r="M76" i="122" s="1"/>
  <c r="L80" i="122"/>
  <c r="M80" i="122" s="1"/>
  <c r="L92" i="122"/>
  <c r="M92" i="122" s="1"/>
  <c r="L112" i="122"/>
  <c r="M112" i="122" s="1"/>
  <c r="L124" i="122"/>
  <c r="M124" i="122" s="1"/>
  <c r="L128" i="122"/>
  <c r="M128" i="122" s="1"/>
  <c r="L17" i="122"/>
  <c r="M17" i="122" s="1"/>
  <c r="L246" i="122"/>
  <c r="M246" i="122" s="1"/>
  <c r="L25" i="122"/>
  <c r="M25" i="122" s="1"/>
  <c r="L29" i="122"/>
  <c r="M29" i="122" s="1"/>
  <c r="L37" i="122"/>
  <c r="M37" i="122" s="1"/>
  <c r="L41" i="122"/>
  <c r="M41" i="122" s="1"/>
  <c r="L53" i="122"/>
  <c r="M53" i="122" s="1"/>
  <c r="L85" i="122"/>
  <c r="M85" i="122" s="1"/>
  <c r="L89" i="122"/>
  <c r="M89" i="122" s="1"/>
  <c r="L97" i="122"/>
  <c r="M97" i="122" s="1"/>
  <c r="L101" i="122"/>
  <c r="M101" i="122" s="1"/>
  <c r="L109" i="122"/>
  <c r="M109" i="122" s="1"/>
  <c r="L113" i="122"/>
  <c r="M113" i="122" s="1"/>
  <c r="L121" i="122"/>
  <c r="M121" i="122" s="1"/>
  <c r="L149" i="122"/>
  <c r="M149" i="122" s="1"/>
  <c r="L165" i="122"/>
  <c r="M165" i="122" s="1"/>
  <c r="L34" i="122"/>
  <c r="M34" i="122" s="1"/>
  <c r="L46" i="122"/>
  <c r="M46" i="122" s="1"/>
  <c r="L50" i="122"/>
  <c r="M50" i="122" s="1"/>
  <c r="L58" i="122"/>
  <c r="M58" i="122" s="1"/>
  <c r="L70" i="122"/>
  <c r="M70" i="122" s="1"/>
  <c r="L86" i="122"/>
  <c r="M86" i="122" s="1"/>
  <c r="L98" i="122"/>
  <c r="M98" i="122" s="1"/>
  <c r="L106" i="122"/>
  <c r="M106" i="122" s="1"/>
  <c r="L110" i="122"/>
  <c r="M110" i="122" s="1"/>
  <c r="L118" i="122"/>
  <c r="M118" i="122" s="1"/>
  <c r="L130" i="122"/>
  <c r="M130" i="122" s="1"/>
  <c r="L237" i="122"/>
  <c r="M237" i="122" s="1"/>
  <c r="L159" i="122"/>
  <c r="M159" i="122" s="1"/>
  <c r="L27" i="122"/>
  <c r="M27" i="122" s="1"/>
  <c r="L33" i="122"/>
  <c r="M33" i="122" s="1"/>
  <c r="L39" i="122"/>
  <c r="M39" i="122" s="1"/>
  <c r="L57" i="122"/>
  <c r="M57" i="122" s="1"/>
  <c r="L75" i="122"/>
  <c r="M75" i="122" s="1"/>
  <c r="L81" i="122"/>
  <c r="M81" i="122" s="1"/>
  <c r="L117" i="122"/>
  <c r="M117" i="122" s="1"/>
  <c r="L141" i="122"/>
  <c r="M141" i="122" s="1"/>
  <c r="L147" i="122"/>
  <c r="M147" i="122" s="1"/>
  <c r="L153" i="122"/>
  <c r="M153" i="122" s="1"/>
  <c r="L197" i="122"/>
  <c r="M197" i="122" s="1"/>
  <c r="L221" i="122"/>
  <c r="M221" i="122" s="1"/>
  <c r="L245" i="122"/>
  <c r="M245" i="122" s="1"/>
  <c r="L251" i="122"/>
  <c r="M251" i="122" s="1"/>
  <c r="L258" i="122"/>
  <c r="M258" i="122" s="1"/>
  <c r="L282" i="122"/>
  <c r="M282" i="122" s="1"/>
  <c r="L306" i="122"/>
  <c r="M306" i="122" s="1"/>
  <c r="L19" i="122"/>
  <c r="M19" i="122" s="1"/>
  <c r="L163" i="122"/>
  <c r="M163" i="122" s="1"/>
  <c r="L187" i="122"/>
  <c r="M187" i="122" s="1"/>
  <c r="L235" i="122"/>
  <c r="M235" i="122" s="1"/>
  <c r="L272" i="122"/>
  <c r="M272" i="122" s="1"/>
  <c r="L320" i="122"/>
  <c r="M320" i="122" s="1"/>
  <c r="L177" i="122"/>
  <c r="M177" i="122" s="1"/>
  <c r="L201" i="122"/>
  <c r="M201" i="122" s="1"/>
  <c r="L225" i="122"/>
  <c r="M225" i="122" s="1"/>
  <c r="L255" i="122"/>
  <c r="M255" i="122" s="1"/>
  <c r="L14" i="122"/>
  <c r="M14" i="122" s="1"/>
  <c r="L167" i="122"/>
  <c r="M167" i="122" s="1"/>
  <c r="L191" i="122"/>
  <c r="M191" i="122" s="1"/>
  <c r="L252" i="122"/>
  <c r="M252" i="122" s="1"/>
  <c r="L262" i="122"/>
  <c r="M262" i="122" s="1"/>
  <c r="L139" i="122"/>
  <c r="M139" i="122" s="1"/>
  <c r="L145" i="122"/>
  <c r="M145" i="122" s="1"/>
  <c r="L157" i="122"/>
  <c r="M157" i="122" s="1"/>
  <c r="L181" i="122"/>
  <c r="M181" i="122" s="1"/>
  <c r="L205" i="122"/>
  <c r="M205" i="122" s="1"/>
  <c r="L276" i="122"/>
  <c r="M276" i="122" s="1"/>
  <c r="L171" i="122"/>
  <c r="M171" i="122" s="1"/>
  <c r="L195" i="122"/>
  <c r="M195" i="122" s="1"/>
  <c r="L219" i="122"/>
  <c r="M219" i="122" s="1"/>
  <c r="L243" i="122"/>
  <c r="M243" i="122" s="1"/>
  <c r="L256" i="122"/>
  <c r="M256" i="122" s="1"/>
  <c r="L374" i="122"/>
  <c r="M374" i="122" s="1"/>
  <c r="L161" i="122"/>
  <c r="M161" i="122" s="1"/>
  <c r="L185" i="122"/>
  <c r="M185" i="122" s="1"/>
  <c r="L233" i="122"/>
  <c r="M233" i="122" s="1"/>
  <c r="L270" i="122"/>
  <c r="M270" i="122" s="1"/>
  <c r="L294" i="122"/>
  <c r="M294" i="122" s="1"/>
  <c r="L318" i="122"/>
  <c r="M318" i="122" s="1"/>
  <c r="L454" i="122"/>
  <c r="M454" i="122" s="1"/>
  <c r="L15" i="122"/>
  <c r="M15" i="122" s="1"/>
  <c r="L23" i="122"/>
  <c r="M23" i="122" s="1"/>
  <c r="L175" i="122"/>
  <c r="M175" i="122" s="1"/>
  <c r="L199" i="122"/>
  <c r="M199" i="122" s="1"/>
  <c r="L284" i="122"/>
  <c r="M284" i="122" s="1"/>
  <c r="L308" i="122"/>
  <c r="M308" i="122" s="1"/>
  <c r="L346" i="122"/>
  <c r="M346" i="122" s="1"/>
  <c r="L227" i="122"/>
  <c r="M227" i="122" s="1"/>
  <c r="L322" i="122"/>
  <c r="M322" i="122" s="1"/>
  <c r="L21" i="122"/>
  <c r="M21" i="122" s="1"/>
  <c r="L169" i="122"/>
  <c r="M169" i="122" s="1"/>
  <c r="L217" i="122"/>
  <c r="M217" i="122" s="1"/>
  <c r="L241" i="122"/>
  <c r="M241" i="122" s="1"/>
  <c r="L334" i="122"/>
  <c r="M334" i="122" s="1"/>
  <c r="L426" i="122"/>
  <c r="M426" i="122" s="1"/>
  <c r="L401" i="122"/>
  <c r="M401" i="122" s="1"/>
  <c r="L478" i="122"/>
  <c r="M478" i="122" s="1"/>
  <c r="L438" i="122"/>
  <c r="M438" i="122" s="1"/>
  <c r="L473" i="122"/>
  <c r="M473" i="122" s="1"/>
  <c r="L479" i="122"/>
  <c r="M479" i="122" s="1"/>
  <c r="L382" i="122"/>
  <c r="M382" i="122" s="1"/>
  <c r="K47" i="124"/>
  <c r="I49" i="124"/>
  <c r="H38" i="124"/>
  <c r="I19" i="124"/>
  <c r="I47" i="124"/>
  <c r="J28" i="124"/>
  <c r="N28" i="124" s="1"/>
  <c r="G19" i="124"/>
  <c r="K37" i="124"/>
  <c r="J18" i="124"/>
  <c r="N18" i="124" s="1"/>
  <c r="G36" i="124"/>
  <c r="J26" i="124"/>
  <c r="N26" i="124" s="1"/>
  <c r="G17" i="124"/>
  <c r="J16" i="124"/>
  <c r="N16" i="124" s="1"/>
  <c r="K35" i="124"/>
  <c r="H25" i="124"/>
  <c r="I43" i="124"/>
  <c r="G35" i="124"/>
  <c r="K41" i="124"/>
  <c r="I32" i="124"/>
  <c r="K22" i="124"/>
  <c r="I41" i="124"/>
  <c r="K13" i="124"/>
  <c r="H13" i="124"/>
  <c r="G32" i="124"/>
  <c r="J31" i="124"/>
  <c r="N31" i="124" s="1"/>
  <c r="I29" i="124"/>
  <c r="I22" i="124"/>
  <c r="L527" i="122"/>
  <c r="M527" i="122" s="1"/>
  <c r="J14" i="124"/>
  <c r="N14" i="124" s="1"/>
  <c r="H17" i="124"/>
  <c r="K29" i="124"/>
  <c r="I36" i="124"/>
  <c r="J39" i="124"/>
  <c r="N39" i="124" s="1"/>
  <c r="G42" i="124"/>
  <c r="J45" i="124"/>
  <c r="N45" i="124" s="1"/>
  <c r="G48" i="124"/>
  <c r="I17" i="124"/>
  <c r="H20" i="124"/>
  <c r="J23" i="124"/>
  <c r="N23" i="124" s="1"/>
  <c r="G27" i="124"/>
  <c r="H33" i="124"/>
  <c r="K36" i="124"/>
  <c r="I42" i="124"/>
  <c r="I48" i="124"/>
  <c r="G15" i="124"/>
  <c r="K17" i="124"/>
  <c r="H27" i="124"/>
  <c r="G40" i="124"/>
  <c r="K42" i="124"/>
  <c r="G46" i="124"/>
  <c r="K48" i="124"/>
  <c r="J12" i="124"/>
  <c r="N12" i="124" s="1"/>
  <c r="H15" i="124"/>
  <c r="G24" i="124"/>
  <c r="I27" i="124"/>
  <c r="I40" i="124"/>
  <c r="I46" i="124"/>
  <c r="I15" i="124"/>
  <c r="J21" i="124"/>
  <c r="N21" i="124" s="1"/>
  <c r="I24" i="124"/>
  <c r="K27" i="124"/>
  <c r="H30" i="124"/>
  <c r="N30" i="124" s="1"/>
  <c r="J34" i="124"/>
  <c r="N34" i="124" s="1"/>
  <c r="G37" i="124"/>
  <c r="K40" i="124"/>
  <c r="K46" i="124"/>
  <c r="G13" i="124"/>
  <c r="K15" i="124"/>
  <c r="K24" i="124"/>
  <c r="I37" i="124"/>
  <c r="G43" i="124"/>
  <c r="G49" i="124"/>
  <c r="I13" i="124"/>
  <c r="H22" i="124"/>
  <c r="I35" i="124"/>
  <c r="G41" i="124"/>
  <c r="K43" i="124"/>
  <c r="G47" i="124"/>
  <c r="K49" i="124"/>
  <c r="K19" i="124"/>
  <c r="G29" i="124"/>
  <c r="K32" i="124"/>
  <c r="N36" i="121" l="1"/>
  <c r="M36" i="121"/>
  <c r="N92" i="121"/>
  <c r="O92" i="121" s="1"/>
  <c r="L433" i="122" s="1"/>
  <c r="M433" i="122" s="1"/>
  <c r="M92" i="121"/>
  <c r="M122" i="121"/>
  <c r="N122" i="121"/>
  <c r="O122" i="121" s="1"/>
  <c r="L463" i="122" s="1"/>
  <c r="M463" i="122" s="1"/>
  <c r="N89" i="121"/>
  <c r="M89" i="121"/>
  <c r="M19" i="121"/>
  <c r="N19" i="121"/>
  <c r="O19" i="121" s="1"/>
  <c r="L360" i="122" s="1"/>
  <c r="M360" i="122" s="1"/>
  <c r="M127" i="121"/>
  <c r="N127" i="121"/>
  <c r="O127" i="121" s="1"/>
  <c r="L468" i="122" s="1"/>
  <c r="M468" i="122" s="1"/>
  <c r="N148" i="121"/>
  <c r="M148" i="121"/>
  <c r="N75" i="121"/>
  <c r="M75" i="121"/>
  <c r="N24" i="121"/>
  <c r="M24" i="121"/>
  <c r="N29" i="121"/>
  <c r="M29" i="121"/>
  <c r="N68" i="121"/>
  <c r="O68" i="121" s="1"/>
  <c r="L409" i="122" s="1"/>
  <c r="M409" i="122" s="1"/>
  <c r="M68" i="121"/>
  <c r="N79" i="121"/>
  <c r="O79" i="121" s="1"/>
  <c r="L420" i="122" s="1"/>
  <c r="M420" i="122" s="1"/>
  <c r="M79" i="121"/>
  <c r="N27" i="121"/>
  <c r="M27" i="121"/>
  <c r="N176" i="121"/>
  <c r="O176" i="121" s="1"/>
  <c r="L517" i="122" s="1"/>
  <c r="M517" i="122" s="1"/>
  <c r="M176" i="121"/>
  <c r="N51" i="121"/>
  <c r="M51" i="121"/>
  <c r="M173" i="121"/>
  <c r="N173" i="121"/>
  <c r="M25" i="121"/>
  <c r="N25" i="121"/>
  <c r="N187" i="121"/>
  <c r="O187" i="121" s="1"/>
  <c r="L528" i="122" s="1"/>
  <c r="M528" i="122" s="1"/>
  <c r="M187" i="121"/>
  <c r="N191" i="121"/>
  <c r="M191" i="121"/>
  <c r="N56" i="121"/>
  <c r="O56" i="121" s="1"/>
  <c r="L397" i="122" s="1"/>
  <c r="M397" i="122" s="1"/>
  <c r="M56" i="121"/>
  <c r="N63" i="121"/>
  <c r="M63" i="121"/>
  <c r="O35" i="121"/>
  <c r="L376" i="122" s="1"/>
  <c r="M376" i="122" s="1"/>
  <c r="J35" i="121"/>
  <c r="K35" i="121" s="1"/>
  <c r="N87" i="121"/>
  <c r="M87" i="121"/>
  <c r="N109" i="121"/>
  <c r="M109" i="121"/>
  <c r="O205" i="121"/>
  <c r="L546" i="122" s="1"/>
  <c r="M546" i="122" s="1"/>
  <c r="J205" i="121"/>
  <c r="K205" i="121" s="1"/>
  <c r="O144" i="121"/>
  <c r="L485" i="122" s="1"/>
  <c r="M485" i="122" s="1"/>
  <c r="J144" i="121"/>
  <c r="K144" i="121" s="1"/>
  <c r="N84" i="121"/>
  <c r="M84" i="121"/>
  <c r="N12" i="121"/>
  <c r="M12" i="121"/>
  <c r="N44" i="121"/>
  <c r="O44" i="121" s="1"/>
  <c r="L385" i="122" s="1"/>
  <c r="M385" i="122" s="1"/>
  <c r="M44" i="121"/>
  <c r="N31" i="121"/>
  <c r="O31" i="121" s="1"/>
  <c r="L372" i="122" s="1"/>
  <c r="M372" i="122" s="1"/>
  <c r="M31" i="121"/>
  <c r="O107" i="121"/>
  <c r="L448" i="122" s="1"/>
  <c r="M448" i="122" s="1"/>
  <c r="J107" i="121"/>
  <c r="K107" i="121" s="1"/>
  <c r="M134" i="121"/>
  <c r="N134" i="121"/>
  <c r="O134" i="121" s="1"/>
  <c r="L475" i="122" s="1"/>
  <c r="M475" i="122" s="1"/>
  <c r="N203" i="121"/>
  <c r="M203" i="121"/>
  <c r="O196" i="121"/>
  <c r="L537" i="122" s="1"/>
  <c r="M537" i="122" s="1"/>
  <c r="J196" i="121"/>
  <c r="K196" i="121" s="1"/>
  <c r="N91" i="121"/>
  <c r="O91" i="121" s="1"/>
  <c r="L432" i="122" s="1"/>
  <c r="M432" i="122" s="1"/>
  <c r="M91" i="121"/>
  <c r="N164" i="121"/>
  <c r="O164" i="121" s="1"/>
  <c r="L505" i="122" s="1"/>
  <c r="M505" i="122" s="1"/>
  <c r="M164" i="121"/>
  <c r="N32" i="121"/>
  <c r="O32" i="121" s="1"/>
  <c r="L373" i="122" s="1"/>
  <c r="M373" i="122" s="1"/>
  <c r="M32" i="121"/>
  <c r="M13" i="121"/>
  <c r="N13" i="121"/>
  <c r="N20" i="121"/>
  <c r="O20" i="121" s="1"/>
  <c r="L361" i="122" s="1"/>
  <c r="M361" i="122" s="1"/>
  <c r="M20" i="121"/>
  <c r="N60" i="121"/>
  <c r="M60" i="121"/>
  <c r="N41" i="121"/>
  <c r="M41" i="121"/>
  <c r="M194" i="121"/>
  <c r="N194" i="121"/>
  <c r="O194" i="121" s="1"/>
  <c r="L535" i="122" s="1"/>
  <c r="M535" i="122" s="1"/>
  <c r="J192" i="121"/>
  <c r="K192" i="121" s="1"/>
  <c r="O192" i="121"/>
  <c r="L533" i="122" s="1"/>
  <c r="M533" i="122" s="1"/>
  <c r="N15" i="121"/>
  <c r="M15" i="121"/>
  <c r="M49" i="121"/>
  <c r="N49" i="121"/>
  <c r="N121" i="121"/>
  <c r="M121" i="121"/>
  <c r="N168" i="121"/>
  <c r="M168" i="121"/>
  <c r="N39" i="121"/>
  <c r="M39" i="121"/>
  <c r="N212" i="121"/>
  <c r="O212" i="121" s="1"/>
  <c r="L553" i="122" s="1"/>
  <c r="M553" i="122" s="1"/>
  <c r="M212" i="121"/>
  <c r="N86" i="121"/>
  <c r="O86" i="121" s="1"/>
  <c r="L427" i="122" s="1"/>
  <c r="M427" i="122" s="1"/>
  <c r="M86" i="121"/>
  <c r="M206" i="121"/>
  <c r="N206" i="121"/>
  <c r="O206" i="121" s="1"/>
  <c r="L547" i="122" s="1"/>
  <c r="M547" i="122" s="1"/>
  <c r="N170" i="121"/>
  <c r="O170" i="121" s="1"/>
  <c r="L511" i="122" s="1"/>
  <c r="M511" i="122" s="1"/>
  <c r="M170" i="121"/>
  <c r="N37" i="121"/>
  <c r="M37" i="121"/>
  <c r="N115" i="121"/>
  <c r="O115" i="121" s="1"/>
  <c r="L456" i="122" s="1"/>
  <c r="M456" i="122" s="1"/>
  <c r="M115" i="121"/>
  <c r="N120" i="121"/>
  <c r="M120" i="121"/>
  <c r="M110" i="121"/>
  <c r="N110" i="121"/>
  <c r="O110" i="121" s="1"/>
  <c r="L451" i="122" s="1"/>
  <c r="M451" i="122" s="1"/>
  <c r="J99" i="121"/>
  <c r="K99" i="121" s="1"/>
  <c r="O99" i="121"/>
  <c r="L440" i="122" s="1"/>
  <c r="M440" i="122" s="1"/>
  <c r="J161" i="121"/>
  <c r="K161" i="121" s="1"/>
  <c r="O161" i="121"/>
  <c r="L502" i="122" s="1"/>
  <c r="M502" i="122" s="1"/>
  <c r="M61" i="121"/>
  <c r="N61" i="121"/>
  <c r="M211" i="121"/>
  <c r="N211" i="121"/>
  <c r="O211" i="121" s="1"/>
  <c r="L552" i="122" s="1"/>
  <c r="M552" i="122" s="1"/>
  <c r="N188" i="121"/>
  <c r="O188" i="121" s="1"/>
  <c r="L529" i="122" s="1"/>
  <c r="M529" i="122" s="1"/>
  <c r="M188" i="121"/>
  <c r="J160" i="121"/>
  <c r="K160" i="121" s="1"/>
  <c r="O160" i="121"/>
  <c r="L501" i="122" s="1"/>
  <c r="M501" i="122" s="1"/>
  <c r="O181" i="121"/>
  <c r="L522" i="122" s="1"/>
  <c r="M522" i="122" s="1"/>
  <c r="J181" i="121"/>
  <c r="K181" i="121" s="1"/>
  <c r="O147" i="121"/>
  <c r="L488" i="122" s="1"/>
  <c r="M488" i="122" s="1"/>
  <c r="J147" i="121"/>
  <c r="K147" i="121" s="1"/>
  <c r="O59" i="121"/>
  <c r="L400" i="122" s="1"/>
  <c r="M400" i="122" s="1"/>
  <c r="J59" i="121"/>
  <c r="K59" i="121" s="1"/>
  <c r="O11" i="121"/>
  <c r="L352" i="122" s="1"/>
  <c r="M352" i="122" s="1"/>
  <c r="J11" i="121"/>
  <c r="K11" i="121" s="1"/>
  <c r="O131" i="121"/>
  <c r="L472" i="122" s="1"/>
  <c r="M472" i="122" s="1"/>
  <c r="J131" i="121"/>
  <c r="K131" i="121" s="1"/>
  <c r="O47" i="121"/>
  <c r="L388" i="122" s="1"/>
  <c r="M388" i="122" s="1"/>
  <c r="J47" i="121"/>
  <c r="K47" i="121" s="1"/>
  <c r="M175" i="121"/>
  <c r="N175" i="121"/>
  <c r="O175" i="121" s="1"/>
  <c r="L516" i="122" s="1"/>
  <c r="M516" i="122" s="1"/>
  <c r="N113" i="121"/>
  <c r="M113" i="121"/>
  <c r="O135" i="121"/>
  <c r="L476" i="122" s="1"/>
  <c r="M476" i="122" s="1"/>
  <c r="J135" i="121"/>
  <c r="K135" i="121" s="1"/>
  <c r="M158" i="121"/>
  <c r="N158" i="121"/>
  <c r="O158" i="121" s="1"/>
  <c r="L499" i="122" s="1"/>
  <c r="M499" i="122" s="1"/>
  <c r="J193" i="121"/>
  <c r="K193" i="121" s="1"/>
  <c r="O193" i="121"/>
  <c r="L534" i="122" s="1"/>
  <c r="M534" i="122" s="1"/>
  <c r="O71" i="121"/>
  <c r="L412" i="122" s="1"/>
  <c r="M412" i="122" s="1"/>
  <c r="J71" i="121"/>
  <c r="K71" i="121" s="1"/>
  <c r="O157" i="121"/>
  <c r="L498" i="122" s="1"/>
  <c r="M498" i="122" s="1"/>
  <c r="J157" i="121"/>
  <c r="K157" i="121" s="1"/>
  <c r="N53" i="121"/>
  <c r="M53" i="121"/>
  <c r="N199" i="121"/>
  <c r="O199" i="121" s="1"/>
  <c r="L540" i="122" s="1"/>
  <c r="M540" i="122" s="1"/>
  <c r="M199" i="121"/>
  <c r="M137" i="121"/>
  <c r="N137" i="121"/>
  <c r="O155" i="121"/>
  <c r="L496" i="122" s="1"/>
  <c r="M496" i="122" s="1"/>
  <c r="J155" i="121"/>
  <c r="K155" i="121" s="1"/>
  <c r="M146" i="121"/>
  <c r="N146" i="121"/>
  <c r="O146" i="121" s="1"/>
  <c r="L487" i="122" s="1"/>
  <c r="M487" i="122" s="1"/>
  <c r="J40" i="121"/>
  <c r="K40" i="121" s="1"/>
  <c r="O40" i="121"/>
  <c r="L381" i="122" s="1"/>
  <c r="M381" i="122" s="1"/>
  <c r="N55" i="121"/>
  <c r="O55" i="121" s="1"/>
  <c r="L396" i="122" s="1"/>
  <c r="M396" i="122" s="1"/>
  <c r="M55" i="121"/>
  <c r="N14" i="121"/>
  <c r="O14" i="121" s="1"/>
  <c r="L355" i="122" s="1"/>
  <c r="M355" i="122" s="1"/>
  <c r="M14" i="121"/>
  <c r="M77" i="121"/>
  <c r="N77" i="121"/>
  <c r="N67" i="121"/>
  <c r="O67" i="121" s="1"/>
  <c r="L408" i="122" s="1"/>
  <c r="M408" i="122" s="1"/>
  <c r="M67" i="121"/>
  <c r="J100" i="121"/>
  <c r="K100" i="121" s="1"/>
  <c r="O100" i="121"/>
  <c r="L441" i="122" s="1"/>
  <c r="M441" i="122" s="1"/>
  <c r="J88" i="121"/>
  <c r="K88" i="121" s="1"/>
  <c r="O88" i="121"/>
  <c r="L429" i="122" s="1"/>
  <c r="M429" i="122" s="1"/>
  <c r="J136" i="121"/>
  <c r="K136" i="121" s="1"/>
  <c r="O136" i="121"/>
  <c r="L477" i="122" s="1"/>
  <c r="M477" i="122" s="1"/>
  <c r="O112" i="121"/>
  <c r="L453" i="122" s="1"/>
  <c r="M453" i="122" s="1"/>
  <c r="J112" i="121"/>
  <c r="K112" i="121" s="1"/>
  <c r="O143" i="121"/>
  <c r="L484" i="122" s="1"/>
  <c r="M484" i="122" s="1"/>
  <c r="J143" i="121"/>
  <c r="K143" i="121" s="1"/>
  <c r="O95" i="121"/>
  <c r="L436" i="122" s="1"/>
  <c r="M436" i="122" s="1"/>
  <c r="J95" i="121"/>
  <c r="K95" i="121" s="1"/>
  <c r="N48" i="121"/>
  <c r="M48" i="121"/>
  <c r="N80" i="121"/>
  <c r="O80" i="121" s="1"/>
  <c r="L421" i="122" s="1"/>
  <c r="M421" i="122" s="1"/>
  <c r="M80" i="121"/>
  <c r="J52" i="121"/>
  <c r="K52" i="121" s="1"/>
  <c r="O52" i="121"/>
  <c r="L393" i="122" s="1"/>
  <c r="M393" i="122" s="1"/>
  <c r="N108" i="121"/>
  <c r="M108" i="121"/>
  <c r="M163" i="121"/>
  <c r="N163" i="121"/>
  <c r="O163" i="121" s="1"/>
  <c r="L504" i="122" s="1"/>
  <c r="M504" i="122" s="1"/>
  <c r="O195" i="121"/>
  <c r="L536" i="122" s="1"/>
  <c r="M536" i="122" s="1"/>
  <c r="J195" i="121"/>
  <c r="K195" i="121" s="1"/>
  <c r="N17" i="121"/>
  <c r="M17" i="121"/>
  <c r="O179" i="121"/>
  <c r="L520" i="122" s="1"/>
  <c r="M520" i="122" s="1"/>
  <c r="J179" i="121"/>
  <c r="K179" i="121" s="1"/>
  <c r="N98" i="121"/>
  <c r="O98" i="121" s="1"/>
  <c r="L439" i="122" s="1"/>
  <c r="M439" i="122" s="1"/>
  <c r="M98" i="121"/>
  <c r="O183" i="121"/>
  <c r="L524" i="122" s="1"/>
  <c r="M524" i="122" s="1"/>
  <c r="J183" i="121"/>
  <c r="K183" i="121" s="1"/>
  <c r="J64" i="121"/>
  <c r="K64" i="121" s="1"/>
  <c r="O64" i="121"/>
  <c r="L405" i="122" s="1"/>
  <c r="M405" i="122" s="1"/>
  <c r="O156" i="121"/>
  <c r="L497" i="122" s="1"/>
  <c r="M497" i="122" s="1"/>
  <c r="J156" i="121"/>
  <c r="K156" i="121" s="1"/>
  <c r="N96" i="121"/>
  <c r="M96" i="121"/>
  <c r="J149" i="121"/>
  <c r="K149" i="121" s="1"/>
  <c r="O149" i="121"/>
  <c r="L490" i="122" s="1"/>
  <c r="M490" i="122" s="1"/>
  <c r="N132" i="121"/>
  <c r="M132" i="121"/>
  <c r="M38" i="121"/>
  <c r="N38" i="121"/>
  <c r="O38" i="121" s="1"/>
  <c r="L379" i="122" s="1"/>
  <c r="M379" i="122" s="1"/>
  <c r="M151" i="121"/>
  <c r="N151" i="121"/>
  <c r="O151" i="121" s="1"/>
  <c r="L492" i="122" s="1"/>
  <c r="M492" i="122" s="1"/>
  <c r="N152" i="121"/>
  <c r="O152" i="121" s="1"/>
  <c r="L493" i="122" s="1"/>
  <c r="M493" i="122" s="1"/>
  <c r="M152" i="121"/>
  <c r="N26" i="121"/>
  <c r="O26" i="121" s="1"/>
  <c r="L367" i="122" s="1"/>
  <c r="M367" i="122" s="1"/>
  <c r="M26" i="121"/>
  <c r="J28" i="121"/>
  <c r="K28" i="121" s="1"/>
  <c r="O28" i="121"/>
  <c r="L369" i="122" s="1"/>
  <c r="M369" i="122" s="1"/>
  <c r="N43" i="121"/>
  <c r="O43" i="121" s="1"/>
  <c r="L384" i="122" s="1"/>
  <c r="M384" i="122" s="1"/>
  <c r="M43" i="121"/>
  <c r="O119" i="121"/>
  <c r="L460" i="122" s="1"/>
  <c r="M460" i="122" s="1"/>
  <c r="J119" i="121"/>
  <c r="K119" i="121" s="1"/>
  <c r="J124" i="121"/>
  <c r="K124" i="121" s="1"/>
  <c r="O124" i="121"/>
  <c r="L465" i="122" s="1"/>
  <c r="M465" i="122" s="1"/>
  <c r="O83" i="121"/>
  <c r="L424" i="122" s="1"/>
  <c r="M424" i="122" s="1"/>
  <c r="J83" i="121"/>
  <c r="K83" i="121" s="1"/>
  <c r="N182" i="121"/>
  <c r="O182" i="121" s="1"/>
  <c r="L523" i="122" s="1"/>
  <c r="M523" i="122" s="1"/>
  <c r="M182" i="121"/>
  <c r="J123" i="121"/>
  <c r="K123" i="121" s="1"/>
  <c r="O123" i="121"/>
  <c r="L464" i="122" s="1"/>
  <c r="M464" i="122" s="1"/>
  <c r="M139" i="121"/>
  <c r="N139" i="121"/>
  <c r="O139" i="121" s="1"/>
  <c r="L480" i="122" s="1"/>
  <c r="M480" i="122" s="1"/>
  <c r="O185" i="121"/>
  <c r="L526" i="122" s="1"/>
  <c r="M526" i="122" s="1"/>
  <c r="J185" i="121"/>
  <c r="K185" i="121" s="1"/>
  <c r="N140" i="121"/>
  <c r="O140" i="121" s="1"/>
  <c r="L481" i="122" s="1"/>
  <c r="M481" i="122" s="1"/>
  <c r="M140" i="121"/>
  <c r="J197" i="121"/>
  <c r="K197" i="121" s="1"/>
  <c r="O197" i="121"/>
  <c r="L538" i="122" s="1"/>
  <c r="M538" i="122" s="1"/>
  <c r="O133" i="121"/>
  <c r="L474" i="122" s="1"/>
  <c r="M474" i="122" s="1"/>
  <c r="J133" i="121"/>
  <c r="K133" i="121" s="1"/>
  <c r="J172" i="121"/>
  <c r="K172" i="121" s="1"/>
  <c r="O172" i="121"/>
  <c r="L513" i="122" s="1"/>
  <c r="M513" i="122" s="1"/>
  <c r="N74" i="121"/>
  <c r="O74" i="121" s="1"/>
  <c r="L415" i="122" s="1"/>
  <c r="M415" i="122" s="1"/>
  <c r="M74" i="121"/>
  <c r="O23" i="121"/>
  <c r="L364" i="122" s="1"/>
  <c r="M364" i="122" s="1"/>
  <c r="J23" i="121"/>
  <c r="K23" i="121" s="1"/>
  <c r="J204" i="121"/>
  <c r="K204" i="121" s="1"/>
  <c r="O204" i="121"/>
  <c r="L545" i="122" s="1"/>
  <c r="M545" i="122" s="1"/>
  <c r="N72" i="121"/>
  <c r="M72" i="121"/>
  <c r="M97" i="121"/>
  <c r="N97" i="121"/>
  <c r="N65" i="121"/>
  <c r="M65" i="121"/>
  <c r="M128" i="121"/>
  <c r="N128" i="121"/>
  <c r="O128" i="121" s="1"/>
  <c r="L469" i="122" s="1"/>
  <c r="M469" i="122" s="1"/>
  <c r="N62" i="121"/>
  <c r="O62" i="121" s="1"/>
  <c r="L403" i="122" s="1"/>
  <c r="M403" i="122" s="1"/>
  <c r="M62" i="121"/>
  <c r="O184" i="121"/>
  <c r="L525" i="122" s="1"/>
  <c r="M525" i="122" s="1"/>
  <c r="J184" i="121"/>
  <c r="K184" i="121" s="1"/>
  <c r="O171" i="121"/>
  <c r="L512" i="122" s="1"/>
  <c r="M512" i="122" s="1"/>
  <c r="J171" i="121"/>
  <c r="K171" i="121" s="1"/>
  <c r="O111" i="121"/>
  <c r="L452" i="122" s="1"/>
  <c r="M452" i="122" s="1"/>
  <c r="J111" i="121"/>
  <c r="K111" i="121" s="1"/>
  <c r="M85" i="121"/>
  <c r="N85" i="121"/>
  <c r="O207" i="121"/>
  <c r="L548" i="122" s="1"/>
  <c r="M548" i="122" s="1"/>
  <c r="J207" i="121"/>
  <c r="K207" i="121" s="1"/>
  <c r="O180" i="121"/>
  <c r="L521" i="122" s="1"/>
  <c r="M521" i="122" s="1"/>
  <c r="J180" i="121"/>
  <c r="K180" i="121" s="1"/>
  <c r="N101" i="121"/>
  <c r="M101" i="121"/>
  <c r="N116" i="121"/>
  <c r="O116" i="121" s="1"/>
  <c r="L457" i="122" s="1"/>
  <c r="M457" i="122" s="1"/>
  <c r="M116" i="121"/>
  <c r="N200" i="121"/>
  <c r="O200" i="121" s="1"/>
  <c r="L541" i="122" s="1"/>
  <c r="M541" i="122" s="1"/>
  <c r="M200" i="121"/>
  <c r="O167" i="121"/>
  <c r="L508" i="122" s="1"/>
  <c r="M508" i="122" s="1"/>
  <c r="J167" i="121"/>
  <c r="K167" i="121" s="1"/>
  <c r="N50" i="121"/>
  <c r="O50" i="121" s="1"/>
  <c r="L391" i="122" s="1"/>
  <c r="M391" i="122" s="1"/>
  <c r="M50" i="121"/>
  <c r="J125" i="121"/>
  <c r="K125" i="121" s="1"/>
  <c r="O125" i="121"/>
  <c r="L466" i="122" s="1"/>
  <c r="M466" i="122" s="1"/>
  <c r="O159" i="121"/>
  <c r="L500" i="122" s="1"/>
  <c r="M500" i="122" s="1"/>
  <c r="J159" i="121"/>
  <c r="K159" i="121" s="1"/>
  <c r="J16" i="121"/>
  <c r="K16" i="121" s="1"/>
  <c r="O16" i="121"/>
  <c r="L357" i="122" s="1"/>
  <c r="M357" i="122" s="1"/>
  <c r="O208" i="121"/>
  <c r="L549" i="122" s="1"/>
  <c r="M549" i="122" s="1"/>
  <c r="J208" i="121"/>
  <c r="K208" i="121" s="1"/>
  <c r="M73" i="121"/>
  <c r="N73" i="121"/>
  <c r="N103" i="121"/>
  <c r="O103" i="121" s="1"/>
  <c r="L444" i="122" s="1"/>
  <c r="M444" i="122" s="1"/>
  <c r="M103" i="121"/>
  <c r="N104" i="121"/>
  <c r="O104" i="121" s="1"/>
  <c r="L445" i="122" s="1"/>
  <c r="M445" i="122" s="1"/>
  <c r="M104" i="121"/>
  <c r="J209" i="121"/>
  <c r="K209" i="121" s="1"/>
  <c r="O209" i="121"/>
  <c r="L550" i="122" s="1"/>
  <c r="M550" i="122" s="1"/>
  <c r="O145" i="121"/>
  <c r="L486" i="122" s="1"/>
  <c r="M486" i="122" s="1"/>
  <c r="J145" i="121"/>
  <c r="K145" i="121" s="1"/>
  <c r="J76" i="121"/>
  <c r="K76" i="121" s="1"/>
  <c r="O76" i="121"/>
  <c r="L417" i="122" s="1"/>
  <c r="M417" i="122" s="1"/>
  <c r="O169" i="121"/>
  <c r="L510" i="122" s="1"/>
  <c r="M510" i="122" s="1"/>
  <c r="J169" i="121"/>
  <c r="K169" i="121" s="1"/>
  <c r="N181" i="121" l="1"/>
  <c r="M181" i="121"/>
  <c r="M99" i="121"/>
  <c r="N99" i="121"/>
  <c r="N35" i="121"/>
  <c r="M35" i="121"/>
  <c r="N193" i="121"/>
  <c r="M193" i="121"/>
  <c r="N47" i="121"/>
  <c r="M47" i="121"/>
  <c r="M149" i="121"/>
  <c r="N149" i="121"/>
  <c r="N160" i="121"/>
  <c r="M160" i="121"/>
  <c r="N159" i="121"/>
  <c r="M159" i="121"/>
  <c r="N172" i="121"/>
  <c r="M172" i="121"/>
  <c r="N123" i="121"/>
  <c r="M123" i="121"/>
  <c r="N133" i="121"/>
  <c r="M133" i="121"/>
  <c r="N180" i="121"/>
  <c r="M180" i="121"/>
  <c r="N28" i="121"/>
  <c r="M28" i="121"/>
  <c r="N125" i="121"/>
  <c r="M125" i="121"/>
  <c r="N171" i="121"/>
  <c r="M171" i="121"/>
  <c r="N179" i="121"/>
  <c r="M179" i="121"/>
  <c r="N52" i="121"/>
  <c r="M52" i="121"/>
  <c r="N136" i="121"/>
  <c r="M136" i="121"/>
  <c r="N131" i="121"/>
  <c r="M131" i="121"/>
  <c r="N209" i="121"/>
  <c r="M209" i="121"/>
  <c r="M197" i="121"/>
  <c r="N197" i="121"/>
  <c r="N144" i="121"/>
  <c r="M144" i="121"/>
  <c r="N112" i="121"/>
  <c r="M112" i="121"/>
  <c r="N169" i="121"/>
  <c r="M169" i="121"/>
  <c r="N207" i="121"/>
  <c r="M207" i="121"/>
  <c r="N135" i="121"/>
  <c r="M135" i="121"/>
  <c r="N184" i="121"/>
  <c r="M184" i="121"/>
  <c r="N83" i="121"/>
  <c r="M83" i="121"/>
  <c r="N88" i="121"/>
  <c r="M88" i="121"/>
  <c r="N11" i="121"/>
  <c r="M11" i="121"/>
  <c r="N192" i="121"/>
  <c r="M192" i="121"/>
  <c r="N16" i="121"/>
  <c r="M16" i="121"/>
  <c r="N208" i="121"/>
  <c r="M208" i="121"/>
  <c r="N107" i="121"/>
  <c r="M107" i="121"/>
  <c r="N205" i="121"/>
  <c r="M205" i="121"/>
  <c r="N183" i="121"/>
  <c r="M183" i="121"/>
  <c r="N167" i="121"/>
  <c r="M167" i="121"/>
  <c r="N23" i="121"/>
  <c r="M23" i="121"/>
  <c r="M185" i="121"/>
  <c r="N185" i="121"/>
  <c r="N95" i="121"/>
  <c r="M95" i="121"/>
  <c r="N157" i="121"/>
  <c r="M157" i="121"/>
  <c r="N204" i="121"/>
  <c r="M204" i="121"/>
  <c r="N76" i="121"/>
  <c r="M76" i="121"/>
  <c r="N195" i="121"/>
  <c r="M195" i="121"/>
  <c r="N100" i="121"/>
  <c r="M100" i="121"/>
  <c r="N40" i="121"/>
  <c r="M40" i="121"/>
  <c r="N59" i="121"/>
  <c r="M59" i="121"/>
  <c r="N119" i="121"/>
  <c r="M119" i="121"/>
  <c r="N147" i="121"/>
  <c r="M147" i="121"/>
  <c r="N156" i="121"/>
  <c r="M156" i="121"/>
  <c r="N145" i="121"/>
  <c r="M145" i="121"/>
  <c r="N111" i="121"/>
  <c r="M111" i="121"/>
  <c r="N124" i="121"/>
  <c r="M124" i="121"/>
  <c r="N64" i="121"/>
  <c r="M64" i="121"/>
  <c r="N143" i="121"/>
  <c r="M143" i="121"/>
  <c r="N155" i="121"/>
  <c r="M155" i="121"/>
  <c r="N71" i="121"/>
  <c r="M71" i="121"/>
  <c r="M161" i="121"/>
  <c r="N161" i="121"/>
  <c r="N196" i="121"/>
  <c r="M196" i="121"/>
  <c r="D222" i="107" l="1"/>
  <c r="E223" i="116"/>
  <c r="E222" i="116"/>
  <c r="G83" i="116"/>
  <c r="G82" i="116"/>
  <c r="G81" i="116"/>
  <c r="G80" i="116"/>
  <c r="C79" i="116"/>
  <c r="C84" i="116" s="1"/>
  <c r="E79" i="116"/>
  <c r="G72" i="116"/>
  <c r="G71" i="116"/>
  <c r="G70" i="116"/>
  <c r="C69" i="116"/>
  <c r="G68" i="116"/>
  <c r="C73" i="116"/>
  <c r="G60" i="116"/>
  <c r="G59" i="116"/>
  <c r="G58" i="116"/>
  <c r="E57" i="116"/>
  <c r="C57" i="116"/>
  <c r="C61" i="116" s="1"/>
  <c r="E47" i="116"/>
  <c r="C45" i="116"/>
  <c r="I32" i="116"/>
  <c r="C32" i="116"/>
  <c r="F31" i="116"/>
  <c r="G31" i="116" s="1"/>
  <c r="K32" i="116"/>
  <c r="J32" i="116"/>
  <c r="E32" i="116"/>
  <c r="D32" i="116"/>
  <c r="E49" i="116"/>
  <c r="D49" i="116"/>
  <c r="F49" i="116" s="1"/>
  <c r="C49" i="116"/>
  <c r="F21" i="116"/>
  <c r="G21" i="116" s="1"/>
  <c r="D48" i="116"/>
  <c r="C48" i="116"/>
  <c r="J19" i="116"/>
  <c r="I19" i="116"/>
  <c r="D47" i="116"/>
  <c r="C47" i="116"/>
  <c r="K19" i="116"/>
  <c r="E19" i="116"/>
  <c r="C19" i="116"/>
  <c r="F18" i="116"/>
  <c r="G18" i="116" s="1"/>
  <c r="D45" i="116"/>
  <c r="E44" i="116"/>
  <c r="F17" i="116"/>
  <c r="G17" i="116" s="1"/>
  <c r="C44" i="116"/>
  <c r="E43" i="116"/>
  <c r="D43" i="116"/>
  <c r="F43" i="116" s="1"/>
  <c r="C13" i="116"/>
  <c r="K13" i="116"/>
  <c r="E42" i="116"/>
  <c r="D42" i="116"/>
  <c r="F42" i="116" s="1"/>
  <c r="C42" i="116"/>
  <c r="J13" i="116"/>
  <c r="I13" i="116"/>
  <c r="E13" i="116"/>
  <c r="F14" i="116"/>
  <c r="G14" i="116" s="1"/>
  <c r="C41" i="116"/>
  <c r="K23" i="116"/>
  <c r="C23" i="116" l="1"/>
  <c r="G49" i="116"/>
  <c r="C222" i="116"/>
  <c r="G42" i="116"/>
  <c r="C46" i="116"/>
  <c r="D46" i="116"/>
  <c r="F47" i="116"/>
  <c r="G47" i="116" s="1"/>
  <c r="D23" i="116"/>
  <c r="E23" i="116"/>
  <c r="G57" i="116"/>
  <c r="E61" i="116"/>
  <c r="I23" i="116"/>
  <c r="J23" i="116"/>
  <c r="G79" i="116"/>
  <c r="D13" i="116"/>
  <c r="F13" i="116" s="1"/>
  <c r="G13" i="116" s="1"/>
  <c r="D19" i="116"/>
  <c r="F19" i="116" s="1"/>
  <c r="G19" i="116" s="1"/>
  <c r="G67" i="116"/>
  <c r="E84" i="116"/>
  <c r="G84" i="116" s="1"/>
  <c r="C43" i="116"/>
  <c r="C40" i="116" s="1"/>
  <c r="E45" i="116"/>
  <c r="F45" i="116" s="1"/>
  <c r="F16" i="116"/>
  <c r="G16" i="116" s="1"/>
  <c r="F22" i="116"/>
  <c r="G22" i="116" s="1"/>
  <c r="D41" i="116"/>
  <c r="E48" i="116"/>
  <c r="E46" i="116" s="1"/>
  <c r="C39" i="116"/>
  <c r="E41" i="116"/>
  <c r="E40" i="116" s="1"/>
  <c r="E69" i="116"/>
  <c r="G69" i="116" s="1"/>
  <c r="G90" i="116"/>
  <c r="D39" i="116"/>
  <c r="F12" i="116"/>
  <c r="F15" i="116"/>
  <c r="G15" i="116" s="1"/>
  <c r="F30" i="116"/>
  <c r="E39" i="116"/>
  <c r="D44" i="116"/>
  <c r="F44" i="116" s="1"/>
  <c r="G44" i="116" s="1"/>
  <c r="F20" i="116"/>
  <c r="G20" i="116" s="1"/>
  <c r="E73" i="116" l="1"/>
  <c r="G73" i="116" s="1"/>
  <c r="C220" i="116"/>
  <c r="G45" i="116"/>
  <c r="F41" i="116"/>
  <c r="G41" i="116" s="1"/>
  <c r="D40" i="116"/>
  <c r="F40" i="116" s="1"/>
  <c r="F23" i="116"/>
  <c r="G23" i="116" s="1"/>
  <c r="G12" i="116"/>
  <c r="G43" i="116"/>
  <c r="E50" i="116"/>
  <c r="F46" i="116"/>
  <c r="F48" i="116"/>
  <c r="G48" i="116" s="1"/>
  <c r="G61" i="116"/>
  <c r="E221" i="116"/>
  <c r="C50" i="116"/>
  <c r="C107" i="116" s="1"/>
  <c r="F32" i="116"/>
  <c r="G32" i="116" s="1"/>
  <c r="G30" i="116"/>
  <c r="F39" i="116"/>
  <c r="D50" i="116"/>
  <c r="G46" i="116" l="1"/>
  <c r="C221" i="116"/>
  <c r="C219" i="116"/>
  <c r="G40" i="116"/>
  <c r="G39" i="116"/>
  <c r="F50" i="116"/>
  <c r="C218" i="116"/>
  <c r="E220" i="116" l="1"/>
  <c r="E224" i="116" s="1"/>
  <c r="G50" i="116"/>
  <c r="E107" i="116"/>
  <c r="G107" i="116" s="1"/>
  <c r="R13" i="112" l="1"/>
  <c r="E19" i="107"/>
  <c r="E20" i="107"/>
  <c r="E21" i="107"/>
  <c r="E22" i="107"/>
  <c r="E23" i="107"/>
  <c r="E24" i="107"/>
  <c r="E25" i="107"/>
  <c r="E26" i="107"/>
  <c r="E27" i="107"/>
  <c r="E28" i="107"/>
  <c r="E29" i="107"/>
  <c r="E30" i="107"/>
  <c r="E31" i="107"/>
  <c r="E32" i="107"/>
  <c r="E33" i="107"/>
  <c r="E34" i="107"/>
  <c r="E35" i="107"/>
  <c r="E36" i="107"/>
  <c r="E37" i="107"/>
  <c r="E38" i="107"/>
  <c r="E39" i="107"/>
  <c r="E40" i="107"/>
  <c r="E41" i="107"/>
  <c r="E42" i="107"/>
  <c r="E43" i="107"/>
  <c r="E44" i="107"/>
  <c r="E45" i="107"/>
  <c r="E46" i="107"/>
  <c r="E47" i="107"/>
  <c r="E48" i="107"/>
  <c r="E49" i="107"/>
  <c r="E50" i="107"/>
  <c r="E51" i="107"/>
  <c r="E52" i="107"/>
  <c r="E53" i="107"/>
  <c r="E54" i="107"/>
  <c r="E55" i="107"/>
  <c r="E56" i="107"/>
  <c r="E57" i="107"/>
  <c r="E58" i="107"/>
  <c r="E59" i="107"/>
  <c r="E60" i="107"/>
  <c r="E61" i="107"/>
  <c r="E62" i="107"/>
  <c r="E63" i="107"/>
  <c r="E64" i="107"/>
  <c r="E65" i="107"/>
  <c r="E66" i="107"/>
  <c r="E67" i="107"/>
  <c r="E68" i="107"/>
  <c r="E69" i="107"/>
  <c r="E70" i="107"/>
  <c r="E71" i="107"/>
  <c r="E72" i="107"/>
  <c r="E73" i="107"/>
  <c r="E74" i="107"/>
  <c r="E75" i="107"/>
  <c r="E76" i="107"/>
  <c r="E77" i="107"/>
  <c r="E78" i="107"/>
  <c r="E79" i="107"/>
  <c r="E80" i="107"/>
  <c r="E81" i="107"/>
  <c r="E82" i="107"/>
  <c r="E83" i="107"/>
  <c r="E84" i="107"/>
  <c r="E85" i="107"/>
  <c r="E86" i="107"/>
  <c r="E87" i="107"/>
  <c r="E88" i="107"/>
  <c r="E89" i="107"/>
  <c r="E90" i="107"/>
  <c r="E91" i="107"/>
  <c r="E92" i="107"/>
  <c r="E93" i="107"/>
  <c r="E94" i="107"/>
  <c r="E95" i="107"/>
  <c r="E96" i="107"/>
  <c r="E97" i="107"/>
  <c r="E98" i="107"/>
  <c r="E99" i="107"/>
  <c r="E100" i="107"/>
  <c r="E101" i="107"/>
  <c r="E102" i="107"/>
  <c r="E103" i="107"/>
  <c r="E104" i="107"/>
  <c r="E105" i="107"/>
  <c r="E106" i="107"/>
  <c r="E107" i="107"/>
  <c r="E108" i="107"/>
  <c r="E109" i="107"/>
  <c r="E110" i="107"/>
  <c r="E111" i="107"/>
  <c r="E112" i="107"/>
  <c r="E113" i="107"/>
  <c r="E114" i="107"/>
  <c r="E115" i="107"/>
  <c r="E116" i="107"/>
  <c r="E117" i="107"/>
  <c r="E118" i="107"/>
  <c r="E119" i="107"/>
  <c r="E120" i="107"/>
  <c r="E121" i="107"/>
  <c r="E122" i="107"/>
  <c r="E123" i="107"/>
  <c r="E124" i="107"/>
  <c r="E125" i="107"/>
  <c r="E126" i="107"/>
  <c r="E127" i="107"/>
  <c r="E128" i="107"/>
  <c r="E129" i="107"/>
  <c r="E130" i="107"/>
  <c r="E131" i="107"/>
  <c r="E132" i="107"/>
  <c r="E133" i="107"/>
  <c r="E134" i="107"/>
  <c r="E135" i="107"/>
  <c r="E136" i="107"/>
  <c r="E137" i="107"/>
  <c r="E138" i="107"/>
  <c r="E139" i="107"/>
  <c r="E140" i="107"/>
  <c r="E141" i="107"/>
  <c r="E142" i="107"/>
  <c r="E143" i="107"/>
  <c r="E144" i="107"/>
  <c r="E145" i="107"/>
  <c r="E146" i="107"/>
  <c r="E147" i="107"/>
  <c r="E148" i="107"/>
  <c r="E149" i="107"/>
  <c r="E150" i="107"/>
  <c r="E151" i="107"/>
  <c r="E152" i="107"/>
  <c r="E153" i="107"/>
  <c r="E154" i="107"/>
  <c r="E155" i="107"/>
  <c r="E156" i="107"/>
  <c r="E157" i="107"/>
  <c r="E158" i="107"/>
  <c r="E159" i="107"/>
  <c r="E160" i="107"/>
  <c r="E161" i="107"/>
  <c r="E162" i="107"/>
  <c r="E163" i="107"/>
  <c r="E164" i="107"/>
  <c r="E165" i="107"/>
  <c r="E166" i="107"/>
  <c r="E167" i="107"/>
  <c r="E168" i="107"/>
  <c r="E169" i="107"/>
  <c r="E170" i="107"/>
  <c r="E171" i="107"/>
  <c r="E172" i="107"/>
  <c r="E173" i="107"/>
  <c r="E174" i="107"/>
  <c r="E175" i="107"/>
  <c r="E176" i="107"/>
  <c r="E177" i="107"/>
  <c r="E178" i="107"/>
  <c r="E179" i="107"/>
  <c r="E180" i="107"/>
  <c r="E181" i="107"/>
  <c r="E182" i="107"/>
  <c r="E183" i="107"/>
  <c r="E184" i="107"/>
  <c r="E185" i="107"/>
  <c r="E186" i="107"/>
  <c r="E187" i="107"/>
  <c r="E188" i="107"/>
  <c r="E189" i="107"/>
  <c r="E190" i="107"/>
  <c r="E191" i="107"/>
  <c r="E192" i="107"/>
  <c r="E193" i="107"/>
  <c r="E194" i="107"/>
  <c r="E195" i="107"/>
  <c r="E196" i="107"/>
  <c r="E197" i="107"/>
  <c r="E198" i="107"/>
  <c r="E199" i="107"/>
  <c r="E200" i="107"/>
  <c r="E201" i="107"/>
  <c r="E202" i="107"/>
  <c r="E203" i="107"/>
  <c r="E204" i="107"/>
  <c r="E205" i="107"/>
  <c r="E206" i="107"/>
  <c r="E207" i="107"/>
  <c r="E208" i="107"/>
  <c r="E209" i="107"/>
  <c r="E210" i="107"/>
  <c r="E211" i="107"/>
  <c r="E212" i="107"/>
  <c r="E213" i="107"/>
  <c r="E214" i="107"/>
  <c r="E215" i="107"/>
  <c r="E216" i="107"/>
  <c r="E217" i="107"/>
  <c r="E218" i="107"/>
  <c r="E219" i="107"/>
  <c r="E220" i="107"/>
  <c r="E221" i="107"/>
  <c r="E18" i="107"/>
  <c r="B13" i="107"/>
  <c r="M13" i="11"/>
  <c r="L13" i="11"/>
  <c r="L24" i="11" s="1"/>
  <c r="K13" i="11"/>
  <c r="J24" i="11"/>
  <c r="U24" i="11"/>
  <c r="T24" i="11"/>
  <c r="S24" i="11"/>
  <c r="R24" i="11"/>
  <c r="Q24" i="11"/>
  <c r="P24" i="11"/>
  <c r="O24" i="11"/>
  <c r="N24" i="11"/>
  <c r="M24" i="11"/>
  <c r="K24" i="11"/>
  <c r="H13" i="11"/>
  <c r="F12" i="11"/>
  <c r="E12" i="11"/>
  <c r="H14" i="11" l="1"/>
  <c r="R13" i="122" s="1"/>
  <c r="R11" i="122" s="1"/>
  <c r="N130" i="122" s="1"/>
  <c r="K417" i="123" s="1"/>
  <c r="N538" i="122"/>
  <c r="K1114" i="123" s="1"/>
  <c r="N138" i="122"/>
  <c r="K425" i="123" s="1"/>
  <c r="N411" i="122"/>
  <c r="K987" i="123" s="1"/>
  <c r="N315" i="122"/>
  <c r="K602" i="123" s="1"/>
  <c r="N104" i="122"/>
  <c r="K391" i="123" s="1"/>
  <c r="N302" i="122"/>
  <c r="K589" i="123" s="1"/>
  <c r="N146" i="122"/>
  <c r="K433" i="123" s="1"/>
  <c r="N50" i="122"/>
  <c r="K337" i="123" s="1"/>
  <c r="N318" i="122"/>
  <c r="K605" i="123" s="1"/>
  <c r="N469" i="122"/>
  <c r="K1045" i="123" s="1"/>
  <c r="N222" i="122"/>
  <c r="K509" i="123" s="1"/>
  <c r="N198" i="122"/>
  <c r="K485" i="123" s="1"/>
  <c r="N150" i="122"/>
  <c r="K437" i="123" s="1"/>
  <c r="N453" i="122"/>
  <c r="K1029" i="123" s="1"/>
  <c r="N43" i="122"/>
  <c r="K330" i="123" s="1"/>
  <c r="N451" i="122"/>
  <c r="K1027" i="123" s="1"/>
  <c r="N284" i="122"/>
  <c r="K571" i="123" s="1"/>
  <c r="N401" i="122"/>
  <c r="K977" i="123" s="1"/>
  <c r="N463" i="122"/>
  <c r="K1039" i="123" s="1"/>
  <c r="N180" i="122"/>
  <c r="K467" i="123" s="1"/>
  <c r="N75" i="122"/>
  <c r="K362" i="123" s="1"/>
  <c r="N23" i="122"/>
  <c r="K310" i="123" s="1"/>
  <c r="L24" i="124" s="1"/>
  <c r="N24" i="124" s="1"/>
  <c r="N272" i="122"/>
  <c r="K559" i="123" s="1"/>
  <c r="N409" i="122"/>
  <c r="K985" i="123" s="1"/>
  <c r="N21" i="122"/>
  <c r="K308" i="123" s="1"/>
  <c r="L37" i="124" s="1"/>
  <c r="N37" i="124" s="1"/>
  <c r="N258" i="122"/>
  <c r="K545" i="123" s="1"/>
  <c r="N358" i="122"/>
  <c r="K934" i="123" s="1"/>
  <c r="M29" i="124" s="1"/>
  <c r="N242" i="122"/>
  <c r="K529" i="123" s="1"/>
  <c r="N72" i="122"/>
  <c r="K359" i="123" s="1"/>
  <c r="N48" i="122"/>
  <c r="K335" i="123" s="1"/>
  <c r="N135" i="122"/>
  <c r="K422" i="123" s="1"/>
  <c r="N19" i="122"/>
  <c r="K306" i="123" s="1"/>
  <c r="L35" i="124" s="1"/>
  <c r="N35" i="124" s="1"/>
  <c r="N166" i="122"/>
  <c r="K453" i="123" s="1"/>
  <c r="N142" i="122"/>
  <c r="K429" i="123" s="1"/>
  <c r="N118" i="122"/>
  <c r="K405" i="123" s="1"/>
  <c r="N94" i="122"/>
  <c r="K381" i="123" s="1"/>
  <c r="N407" i="122"/>
  <c r="K983" i="123" s="1"/>
  <c r="N274" i="122"/>
  <c r="K561" i="123" s="1"/>
  <c r="N300" i="122"/>
  <c r="K587" i="123" s="1"/>
  <c r="N238" i="122"/>
  <c r="K525" i="123" s="1"/>
  <c r="N212" i="122"/>
  <c r="K499" i="123" s="1"/>
  <c r="N188" i="122"/>
  <c r="K475" i="123" s="1"/>
  <c r="N395" i="122"/>
  <c r="K971" i="123" s="1"/>
  <c r="N262" i="122"/>
  <c r="K549" i="123" s="1"/>
  <c r="N288" i="122"/>
  <c r="K575" i="123" s="1"/>
  <c r="N236" i="122"/>
  <c r="K523" i="123" s="1"/>
  <c r="N210" i="122"/>
  <c r="K497" i="123" s="1"/>
  <c r="N42" i="122"/>
  <c r="K329" i="123" s="1"/>
  <c r="N537" i="122"/>
  <c r="K1113" i="123" s="1"/>
  <c r="N160" i="122"/>
  <c r="K447" i="123" s="1"/>
  <c r="N136" i="122"/>
  <c r="K423" i="123" s="1"/>
  <c r="N112" i="122"/>
  <c r="K399" i="123" s="1"/>
  <c r="N88" i="122"/>
  <c r="K375" i="123" s="1"/>
  <c r="N64" i="122"/>
  <c r="K351" i="123" s="1"/>
  <c r="N336" i="122"/>
  <c r="K623" i="123" s="1"/>
  <c r="N265" i="122"/>
  <c r="K552" i="123" s="1"/>
  <c r="N224" i="122"/>
  <c r="K511" i="123" s="1"/>
  <c r="N217" i="122"/>
  <c r="K504" i="123" s="1"/>
  <c r="N468" i="122"/>
  <c r="K1044" i="123" s="1"/>
  <c r="N189" i="122"/>
  <c r="K476" i="123" s="1"/>
  <c r="N428" i="122"/>
  <c r="K1004" i="123" s="1"/>
  <c r="N447" i="122"/>
  <c r="K1023" i="123" s="1"/>
  <c r="N298" i="122"/>
  <c r="K585" i="123" s="1"/>
  <c r="N33" i="122"/>
  <c r="K320" i="123" s="1"/>
  <c r="N155" i="122"/>
  <c r="K442" i="123" s="1"/>
  <c r="N149" i="122"/>
  <c r="K436" i="123" s="1"/>
  <c r="N179" i="122"/>
  <c r="K466" i="123" s="1"/>
  <c r="N438" i="122"/>
  <c r="K1014" i="123" s="1"/>
  <c r="N500" i="122"/>
  <c r="K1076" i="123" s="1"/>
  <c r="N299" i="122"/>
  <c r="K586" i="123" s="1"/>
  <c r="N219" i="122"/>
  <c r="K506" i="123" s="1"/>
  <c r="N127" i="122"/>
  <c r="K414" i="123" s="1"/>
  <c r="N435" i="122"/>
  <c r="K1011" i="123" s="1"/>
  <c r="N105" i="122"/>
  <c r="K392" i="123" s="1"/>
  <c r="N415" i="122"/>
  <c r="K991" i="123" s="1"/>
  <c r="N59" i="122"/>
  <c r="K346" i="123" s="1"/>
  <c r="N481" i="122"/>
  <c r="K1057" i="123" s="1"/>
  <c r="N379" i="122"/>
  <c r="K955" i="123" s="1"/>
  <c r="N505" i="122"/>
  <c r="K1081" i="123" s="1"/>
  <c r="N518" i="122"/>
  <c r="K1094" i="123" s="1"/>
  <c r="N542" i="122"/>
  <c r="K1118" i="123" s="1"/>
  <c r="N91" i="122"/>
  <c r="K378" i="123" s="1"/>
  <c r="N29" i="122"/>
  <c r="K316" i="123" s="1"/>
  <c r="L47" i="124" s="1"/>
  <c r="N47" i="124" s="1"/>
  <c r="N319" i="122"/>
  <c r="K606" i="123" s="1"/>
  <c r="N145" i="122"/>
  <c r="K432" i="123" s="1"/>
  <c r="N382" i="122"/>
  <c r="K958" i="123" s="1"/>
  <c r="N465" i="122"/>
  <c r="K1041" i="123" s="1"/>
  <c r="N368" i="122"/>
  <c r="K944" i="123" s="1"/>
  <c r="N271" i="122"/>
  <c r="K558" i="123" s="1"/>
  <c r="N213" i="122"/>
  <c r="K500" i="123" s="1"/>
  <c r="N199" i="122"/>
  <c r="K486" i="123" s="1"/>
  <c r="N534" i="122"/>
  <c r="K1110" i="123" s="1"/>
  <c r="N201" i="122"/>
  <c r="K488" i="123" s="1"/>
  <c r="N89" i="122"/>
  <c r="K376" i="123" s="1"/>
  <c r="N386" i="122"/>
  <c r="K962" i="123" s="1"/>
  <c r="N261" i="122"/>
  <c r="K548" i="123" s="1"/>
  <c r="N494" i="122"/>
  <c r="K1070" i="123" s="1"/>
  <c r="N245" i="122"/>
  <c r="K532" i="123" s="1"/>
  <c r="N535" i="122"/>
  <c r="K1111" i="123" s="1"/>
  <c r="N183" i="122"/>
  <c r="K470" i="123" s="1"/>
  <c r="N364" i="122"/>
  <c r="K940" i="123" s="1"/>
  <c r="N286" i="122"/>
  <c r="K573" i="123" s="1"/>
  <c r="N301" i="122"/>
  <c r="K588" i="123" s="1"/>
  <c r="N378" i="122"/>
  <c r="K954" i="123" s="1"/>
  <c r="N355" i="122"/>
  <c r="K931" i="123" s="1"/>
  <c r="M20" i="124" s="1"/>
  <c r="N20" i="124" s="1"/>
  <c r="N523" i="122"/>
  <c r="K1099" i="123" s="1"/>
  <c r="N410" i="122"/>
  <c r="K986" i="123" s="1"/>
  <c r="N323" i="122"/>
  <c r="K610" i="123" s="1"/>
  <c r="N359" i="122"/>
  <c r="K935" i="123" s="1"/>
  <c r="M38" i="124" s="1"/>
  <c r="N38" i="124" s="1"/>
  <c r="N427" i="122"/>
  <c r="K1003" i="123" s="1"/>
  <c r="N141" i="122"/>
  <c r="K428" i="123" s="1"/>
  <c r="N115" i="122"/>
  <c r="K402" i="123" s="1"/>
  <c r="N361" i="122"/>
  <c r="K937" i="123" s="1"/>
  <c r="M25" i="124" s="1"/>
  <c r="N25" i="124" s="1"/>
  <c r="N374" i="122"/>
  <c r="K950" i="123" s="1"/>
  <c r="N337" i="122"/>
  <c r="K624" i="123" s="1"/>
  <c r="N515" i="122"/>
  <c r="K1091" i="123" s="1"/>
  <c r="N488" i="122"/>
  <c r="K1064" i="123" s="1"/>
  <c r="N191" i="122"/>
  <c r="K478" i="123" s="1"/>
  <c r="N169" i="122"/>
  <c r="K456" i="123" s="1"/>
  <c r="N443" i="122"/>
  <c r="K1019" i="123" s="1"/>
  <c r="N529" i="122"/>
  <c r="K1105" i="123" s="1"/>
  <c r="N441" i="122"/>
  <c r="K1017" i="123" s="1"/>
  <c r="N322" i="122"/>
  <c r="K609" i="123" s="1"/>
  <c r="N403" i="122"/>
  <c r="K979" i="123" s="1"/>
  <c r="N119" i="122"/>
  <c r="K406" i="123" s="1"/>
  <c r="N367" i="122"/>
  <c r="K943" i="123" s="1"/>
  <c r="N283" i="122"/>
  <c r="K570" i="123" s="1"/>
  <c r="N517" i="122"/>
  <c r="K1093" i="123" s="1"/>
  <c r="N79" i="122"/>
  <c r="K366" i="123" s="1"/>
  <c r="N536" i="122"/>
  <c r="K1112" i="123" s="1"/>
  <c r="N321" i="122"/>
  <c r="K608" i="123" s="1"/>
  <c r="N356" i="122"/>
  <c r="K932" i="123" s="1"/>
  <c r="M22" i="124" s="1"/>
  <c r="N477" i="122"/>
  <c r="K1053" i="123" s="1"/>
  <c r="N450" i="122"/>
  <c r="K1026" i="123" s="1"/>
  <c r="N425" i="122"/>
  <c r="K1001" i="123" s="1"/>
  <c r="N474" i="122"/>
  <c r="K1050" i="123" s="1"/>
  <c r="N285" i="122"/>
  <c r="K572" i="123" s="1"/>
  <c r="N65" i="122"/>
  <c r="K352" i="123" s="1"/>
  <c r="N373" i="122"/>
  <c r="K949" i="123" s="1"/>
  <c r="N338" i="122"/>
  <c r="K625" i="123" s="1"/>
  <c r="N297" i="122"/>
  <c r="K584" i="123" s="1"/>
  <c r="N460" i="122"/>
  <c r="K1036" i="123" s="1"/>
  <c r="N339" i="122"/>
  <c r="K626" i="123" s="1"/>
  <c r="N486" i="122"/>
  <c r="K1062" i="123" s="1"/>
  <c r="N473" i="122"/>
  <c r="K1049" i="123" s="1"/>
  <c r="N476" i="122"/>
  <c r="K1052" i="123" s="1"/>
  <c r="N392" i="122"/>
  <c r="K968" i="123" s="1"/>
  <c r="N442" i="122"/>
  <c r="K1018" i="123" s="1"/>
  <c r="N416" i="122"/>
  <c r="K992" i="123" s="1"/>
  <c r="N27" i="122"/>
  <c r="K314" i="123" s="1"/>
  <c r="L43" i="124" s="1"/>
  <c r="N43" i="124" s="1"/>
  <c r="N432" i="122"/>
  <c r="K1008" i="123" s="1"/>
  <c r="N375" i="122"/>
  <c r="K951" i="123" s="1"/>
  <c r="N340" i="122"/>
  <c r="K627" i="123" s="1"/>
  <c r="N185" i="122"/>
  <c r="K472" i="123" s="1"/>
  <c r="L14" i="76"/>
  <c r="M14" i="76"/>
  <c r="N14" i="76"/>
  <c r="O14" i="76"/>
  <c r="P14" i="76"/>
  <c r="P13" i="76"/>
  <c r="O13" i="76"/>
  <c r="N13" i="76"/>
  <c r="M13" i="76"/>
  <c r="L13" i="76"/>
  <c r="W13" i="76"/>
  <c r="V13" i="76"/>
  <c r="U13" i="76"/>
  <c r="T13" i="76"/>
  <c r="S13" i="76"/>
  <c r="N139" i="122" l="1"/>
  <c r="K426" i="123" s="1"/>
  <c r="N60" i="122"/>
  <c r="K347" i="123" s="1"/>
  <c r="N397" i="122"/>
  <c r="K973" i="123" s="1"/>
  <c r="N56" i="122"/>
  <c r="K343" i="123" s="1"/>
  <c r="N15" i="122"/>
  <c r="K302" i="123" s="1"/>
  <c r="L19" i="124" s="1"/>
  <c r="N19" i="124" s="1"/>
  <c r="N290" i="122"/>
  <c r="K577" i="123" s="1"/>
  <c r="N394" i="122"/>
  <c r="K970" i="123" s="1"/>
  <c r="N456" i="122"/>
  <c r="K1032" i="123" s="1"/>
  <c r="N501" i="122"/>
  <c r="K1077" i="123" s="1"/>
  <c r="N239" i="122"/>
  <c r="K526" i="123" s="1"/>
  <c r="N69" i="122"/>
  <c r="K356" i="123" s="1"/>
  <c r="N47" i="122"/>
  <c r="K334" i="123" s="1"/>
  <c r="N343" i="122"/>
  <c r="K630" i="123" s="1"/>
  <c r="N345" i="122"/>
  <c r="K632" i="123" s="1"/>
  <c r="N207" i="122"/>
  <c r="K494" i="123" s="1"/>
  <c r="N73" i="122"/>
  <c r="K360" i="123" s="1"/>
  <c r="N540" i="122"/>
  <c r="K1116" i="123" s="1"/>
  <c r="N134" i="122"/>
  <c r="K421" i="123" s="1"/>
  <c r="N313" i="122"/>
  <c r="K600" i="123" s="1"/>
  <c r="N128" i="122"/>
  <c r="K415" i="123" s="1"/>
  <c r="N122" i="122"/>
  <c r="K409" i="123" s="1"/>
  <c r="N113" i="122"/>
  <c r="K400" i="123" s="1"/>
  <c r="N400" i="122"/>
  <c r="K976" i="123" s="1"/>
  <c r="N402" i="122"/>
  <c r="K978" i="123" s="1"/>
  <c r="N281" i="122"/>
  <c r="K568" i="123" s="1"/>
  <c r="N36" i="122"/>
  <c r="K323" i="123" s="1"/>
  <c r="N280" i="122"/>
  <c r="K567" i="123" s="1"/>
  <c r="N370" i="122"/>
  <c r="K946" i="123" s="1"/>
  <c r="N489" i="122"/>
  <c r="K1065" i="123" s="1"/>
  <c r="N152" i="122"/>
  <c r="K439" i="123" s="1"/>
  <c r="N352" i="122"/>
  <c r="K928" i="123" s="1"/>
  <c r="M13" i="124" s="1"/>
  <c r="N466" i="122"/>
  <c r="K1042" i="123" s="1"/>
  <c r="N153" i="122"/>
  <c r="K440" i="123" s="1"/>
  <c r="N230" i="122"/>
  <c r="K517" i="123" s="1"/>
  <c r="N181" i="122"/>
  <c r="K468" i="123" s="1"/>
  <c r="N156" i="122"/>
  <c r="K443" i="123" s="1"/>
  <c r="N483" i="122"/>
  <c r="K1059" i="123" s="1"/>
  <c r="N421" i="122"/>
  <c r="K997" i="123" s="1"/>
  <c r="N385" i="122"/>
  <c r="K961" i="123" s="1"/>
  <c r="N162" i="122"/>
  <c r="K449" i="123" s="1"/>
  <c r="N98" i="122"/>
  <c r="K385" i="123" s="1"/>
  <c r="N448" i="122"/>
  <c r="K1024" i="123" s="1"/>
  <c r="N176" i="122"/>
  <c r="K463" i="123" s="1"/>
  <c r="N58" i="122"/>
  <c r="K345" i="123" s="1"/>
  <c r="N522" i="122"/>
  <c r="K1098" i="123" s="1"/>
  <c r="N417" i="122"/>
  <c r="K993" i="123" s="1"/>
  <c r="N309" i="122"/>
  <c r="K596" i="123" s="1"/>
  <c r="N471" i="122"/>
  <c r="K1047" i="123" s="1"/>
  <c r="N396" i="122"/>
  <c r="K972" i="123" s="1"/>
  <c r="N418" i="122"/>
  <c r="K994" i="123" s="1"/>
  <c r="N329" i="122"/>
  <c r="K616" i="123" s="1"/>
  <c r="N519" i="122"/>
  <c r="K1095" i="123" s="1"/>
  <c r="N429" i="122"/>
  <c r="K1005" i="123" s="1"/>
  <c r="N159" i="122"/>
  <c r="K446" i="123" s="1"/>
  <c r="N175" i="122"/>
  <c r="K462" i="123" s="1"/>
  <c r="N552" i="122"/>
  <c r="K1128" i="123" s="1"/>
  <c r="N440" i="122"/>
  <c r="K1016" i="123" s="1"/>
  <c r="N193" i="122"/>
  <c r="K480" i="123" s="1"/>
  <c r="N484" i="122"/>
  <c r="K1060" i="123" s="1"/>
  <c r="N167" i="122"/>
  <c r="K454" i="123" s="1"/>
  <c r="N253" i="122"/>
  <c r="K540" i="123" s="1"/>
  <c r="N249" i="122"/>
  <c r="K536" i="123" s="1"/>
  <c r="N84" i="122"/>
  <c r="K371" i="123" s="1"/>
  <c r="N111" i="122"/>
  <c r="K398" i="123" s="1"/>
  <c r="N251" i="122"/>
  <c r="K538" i="123" s="1"/>
  <c r="N44" i="122"/>
  <c r="K331" i="123" s="1"/>
  <c r="N148" i="122"/>
  <c r="K435" i="123" s="1"/>
  <c r="N268" i="122"/>
  <c r="K555" i="123" s="1"/>
  <c r="N39" i="122"/>
  <c r="K326" i="123" s="1"/>
  <c r="N82" i="122"/>
  <c r="K369" i="123" s="1"/>
  <c r="N380" i="122"/>
  <c r="K956" i="123" s="1"/>
  <c r="N510" i="122"/>
  <c r="K1086" i="123" s="1"/>
  <c r="N492" i="122"/>
  <c r="K1068" i="123" s="1"/>
  <c r="N121" i="122"/>
  <c r="K408" i="123" s="1"/>
  <c r="N349" i="122"/>
  <c r="K636" i="123" s="1"/>
  <c r="N332" i="122"/>
  <c r="K619" i="123" s="1"/>
  <c r="N101" i="122"/>
  <c r="K388" i="123" s="1"/>
  <c r="N551" i="122"/>
  <c r="K1127" i="123" s="1"/>
  <c r="N369" i="122"/>
  <c r="K945" i="123" s="1"/>
  <c r="N275" i="122"/>
  <c r="K562" i="123" s="1"/>
  <c r="N508" i="122"/>
  <c r="K1084" i="123" s="1"/>
  <c r="N292" i="122"/>
  <c r="K579" i="123" s="1"/>
  <c r="N381" i="122"/>
  <c r="K957" i="123" s="1"/>
  <c r="N514" i="122"/>
  <c r="K1090" i="123" s="1"/>
  <c r="N330" i="122"/>
  <c r="K617" i="123" s="1"/>
  <c r="N186" i="122"/>
  <c r="K473" i="123" s="1"/>
  <c r="N90" i="122"/>
  <c r="K377" i="123" s="1"/>
  <c r="N196" i="122"/>
  <c r="K483" i="123" s="1"/>
  <c r="N254" i="122"/>
  <c r="K541" i="123" s="1"/>
  <c r="N132" i="122"/>
  <c r="K419" i="123" s="1"/>
  <c r="N163" i="122"/>
  <c r="K450" i="123" s="1"/>
  <c r="N106" i="122"/>
  <c r="K393" i="123" s="1"/>
  <c r="N430" i="122"/>
  <c r="K1006" i="123" s="1"/>
  <c r="N521" i="122"/>
  <c r="K1097" i="123" s="1"/>
  <c r="N53" i="122"/>
  <c r="K340" i="123" s="1"/>
  <c r="N109" i="122"/>
  <c r="K396" i="123" s="1"/>
  <c r="N384" i="122"/>
  <c r="K960" i="123" s="1"/>
  <c r="N482" i="122"/>
  <c r="K1058" i="123" s="1"/>
  <c r="N327" i="122"/>
  <c r="K614" i="123" s="1"/>
  <c r="N548" i="122"/>
  <c r="K1124" i="123" s="1"/>
  <c r="N303" i="122"/>
  <c r="K590" i="123" s="1"/>
  <c r="N287" i="122"/>
  <c r="K574" i="123" s="1"/>
  <c r="N422" i="122"/>
  <c r="K998" i="123" s="1"/>
  <c r="N57" i="122"/>
  <c r="K344" i="123" s="1"/>
  <c r="N464" i="122"/>
  <c r="K1040" i="123" s="1"/>
  <c r="N241" i="122"/>
  <c r="K528" i="123" s="1"/>
  <c r="N371" i="122"/>
  <c r="K947" i="123" s="1"/>
  <c r="N547" i="122"/>
  <c r="K1123" i="123" s="1"/>
  <c r="N366" i="122"/>
  <c r="K942" i="123" s="1"/>
  <c r="N55" i="122"/>
  <c r="K342" i="123" s="1"/>
  <c r="N383" i="122"/>
  <c r="K959" i="123" s="1"/>
  <c r="N436" i="122"/>
  <c r="K1012" i="123" s="1"/>
  <c r="N491" i="122"/>
  <c r="K1067" i="123" s="1"/>
  <c r="N478" i="122"/>
  <c r="K1054" i="123" s="1"/>
  <c r="N103" i="122"/>
  <c r="K390" i="123" s="1"/>
  <c r="N40" i="122"/>
  <c r="K327" i="123" s="1"/>
  <c r="N13" i="122"/>
  <c r="K300" i="123" s="1"/>
  <c r="L15" i="124" s="1"/>
  <c r="N164" i="122"/>
  <c r="K451" i="123" s="1"/>
  <c r="N46" i="122"/>
  <c r="K333" i="123" s="1"/>
  <c r="N24" i="122"/>
  <c r="K311" i="123" s="1"/>
  <c r="L40" i="124" s="1"/>
  <c r="N40" i="124" s="1"/>
  <c r="N246" i="122"/>
  <c r="K533" i="123" s="1"/>
  <c r="N342" i="122"/>
  <c r="K629" i="123" s="1"/>
  <c r="N445" i="122"/>
  <c r="K1021" i="123" s="1"/>
  <c r="N92" i="122"/>
  <c r="K379" i="123" s="1"/>
  <c r="N231" i="122"/>
  <c r="K518" i="123" s="1"/>
  <c r="N553" i="122"/>
  <c r="K1129" i="123" s="1"/>
  <c r="N252" i="122"/>
  <c r="K539" i="123" s="1"/>
  <c r="N173" i="122"/>
  <c r="K460" i="123" s="1"/>
  <c r="N308" i="122"/>
  <c r="K595" i="123" s="1"/>
  <c r="N32" i="122"/>
  <c r="K319" i="123" s="1"/>
  <c r="N328" i="122"/>
  <c r="K615" i="123" s="1"/>
  <c r="N229" i="122"/>
  <c r="K516" i="123" s="1"/>
  <c r="N126" i="122"/>
  <c r="K413" i="123" s="1"/>
  <c r="N26" i="122"/>
  <c r="K313" i="123" s="1"/>
  <c r="L42" i="124" s="1"/>
  <c r="N42" i="124" s="1"/>
  <c r="N485" i="122"/>
  <c r="K1061" i="123" s="1"/>
  <c r="N172" i="122"/>
  <c r="K459" i="123" s="1"/>
  <c r="N431" i="122"/>
  <c r="K1007" i="123" s="1"/>
  <c r="N244" i="122"/>
  <c r="K531" i="123" s="1"/>
  <c r="N406" i="122"/>
  <c r="K982" i="123" s="1"/>
  <c r="N216" i="122"/>
  <c r="K503" i="123" s="1"/>
  <c r="N264" i="122"/>
  <c r="K551" i="123" s="1"/>
  <c r="N543" i="122"/>
  <c r="K1119" i="123" s="1"/>
  <c r="N22" i="122"/>
  <c r="K309" i="123" s="1"/>
  <c r="L32" i="124" s="1"/>
  <c r="N32" i="124" s="1"/>
  <c r="N257" i="122"/>
  <c r="K544" i="123" s="1"/>
  <c r="N140" i="122"/>
  <c r="K427" i="123" s="1"/>
  <c r="N255" i="122"/>
  <c r="K542" i="123" s="1"/>
  <c r="N232" i="122"/>
  <c r="K519" i="123" s="1"/>
  <c r="N260" i="122"/>
  <c r="K547" i="123" s="1"/>
  <c r="N16" i="122"/>
  <c r="K303" i="123" s="1"/>
  <c r="L22" i="124" s="1"/>
  <c r="N235" i="122"/>
  <c r="K522" i="123" s="1"/>
  <c r="N389" i="122"/>
  <c r="K965" i="123" s="1"/>
  <c r="N357" i="122"/>
  <c r="K933" i="123" s="1"/>
  <c r="M27" i="124" s="1"/>
  <c r="N526" i="122"/>
  <c r="K1102" i="123" s="1"/>
  <c r="N360" i="122"/>
  <c r="K936" i="123" s="1"/>
  <c r="M33" i="124" s="1"/>
  <c r="N33" i="124" s="1"/>
  <c r="N151" i="122"/>
  <c r="K438" i="123" s="1"/>
  <c r="N413" i="122"/>
  <c r="K989" i="123" s="1"/>
  <c r="N454" i="122"/>
  <c r="K1030" i="123" s="1"/>
  <c r="N331" i="122"/>
  <c r="K618" i="123" s="1"/>
  <c r="N387" i="122"/>
  <c r="K963" i="123" s="1"/>
  <c r="N545" i="122"/>
  <c r="K1121" i="123" s="1"/>
  <c r="N177" i="122"/>
  <c r="K464" i="123" s="1"/>
  <c r="N227" i="122"/>
  <c r="K514" i="123" s="1"/>
  <c r="N335" i="122"/>
  <c r="K622" i="123" s="1"/>
  <c r="N279" i="122"/>
  <c r="K566" i="123" s="1"/>
  <c r="N307" i="122"/>
  <c r="K594" i="123" s="1"/>
  <c r="N267" i="122"/>
  <c r="K554" i="123" s="1"/>
  <c r="N187" i="122"/>
  <c r="K474" i="123" s="1"/>
  <c r="N93" i="122"/>
  <c r="K380" i="123" s="1"/>
  <c r="N424" i="122"/>
  <c r="K1000" i="123" s="1"/>
  <c r="N528" i="122"/>
  <c r="K1104" i="123" s="1"/>
  <c r="N393" i="122"/>
  <c r="K969" i="123" s="1"/>
  <c r="N256" i="122"/>
  <c r="K543" i="123" s="1"/>
  <c r="N243" i="122"/>
  <c r="K530" i="123" s="1"/>
  <c r="N498" i="122"/>
  <c r="K1074" i="123" s="1"/>
  <c r="N490" i="122"/>
  <c r="K1066" i="123" s="1"/>
  <c r="N511" i="122"/>
  <c r="K1087" i="123" s="1"/>
  <c r="N390" i="122"/>
  <c r="K966" i="123" s="1"/>
  <c r="N228" i="122"/>
  <c r="K515" i="123" s="1"/>
  <c r="N532" i="122"/>
  <c r="K1108" i="123" s="1"/>
  <c r="N539" i="122"/>
  <c r="K1115" i="123" s="1"/>
  <c r="N45" i="122"/>
  <c r="K332" i="123" s="1"/>
  <c r="N78" i="122"/>
  <c r="K365" i="123" s="1"/>
  <c r="N306" i="122"/>
  <c r="K593" i="123" s="1"/>
  <c r="N52" i="122"/>
  <c r="K339" i="123" s="1"/>
  <c r="N194" i="122"/>
  <c r="K481" i="123" s="1"/>
  <c r="N168" i="122"/>
  <c r="K455" i="123" s="1"/>
  <c r="N312" i="122"/>
  <c r="K599" i="123" s="1"/>
  <c r="N133" i="122"/>
  <c r="K420" i="123" s="1"/>
  <c r="N125" i="122"/>
  <c r="K412" i="123" s="1"/>
  <c r="N276" i="122"/>
  <c r="K563" i="123" s="1"/>
  <c r="N67" i="122"/>
  <c r="K354" i="123" s="1"/>
  <c r="N107" i="122"/>
  <c r="K394" i="123" s="1"/>
  <c r="N506" i="122"/>
  <c r="K1082" i="123" s="1"/>
  <c r="N513" i="122"/>
  <c r="K1089" i="123" s="1"/>
  <c r="N544" i="122"/>
  <c r="K1120" i="123" s="1"/>
  <c r="N223" i="122"/>
  <c r="K510" i="123" s="1"/>
  <c r="N412" i="122"/>
  <c r="K988" i="123" s="1"/>
  <c r="N215" i="122"/>
  <c r="K502" i="123" s="1"/>
  <c r="N295" i="122"/>
  <c r="K582" i="123" s="1"/>
  <c r="N347" i="122"/>
  <c r="K634" i="123" s="1"/>
  <c r="N182" i="122"/>
  <c r="K469" i="123" s="1"/>
  <c r="N455" i="122"/>
  <c r="K1031" i="123" s="1"/>
  <c r="N144" i="122"/>
  <c r="K431" i="123" s="1"/>
  <c r="N240" i="122"/>
  <c r="K527" i="123" s="1"/>
  <c r="N51" i="122"/>
  <c r="K338" i="123" s="1"/>
  <c r="N457" i="122"/>
  <c r="K1033" i="123" s="1"/>
  <c r="N316" i="122"/>
  <c r="K603" i="123" s="1"/>
  <c r="N527" i="122"/>
  <c r="K1103" i="123" s="1"/>
  <c r="N549" i="122"/>
  <c r="K1125" i="123" s="1"/>
  <c r="N437" i="122"/>
  <c r="K1013" i="123" s="1"/>
  <c r="N391" i="122"/>
  <c r="K967" i="123" s="1"/>
  <c r="N158" i="122"/>
  <c r="K445" i="123" s="1"/>
  <c r="N497" i="122"/>
  <c r="K1073" i="123" s="1"/>
  <c r="N334" i="122"/>
  <c r="K621" i="123" s="1"/>
  <c r="N439" i="122"/>
  <c r="K1015" i="123" s="1"/>
  <c r="N161" i="122"/>
  <c r="K448" i="123" s="1"/>
  <c r="N102" i="122"/>
  <c r="K389" i="123" s="1"/>
  <c r="N344" i="122"/>
  <c r="K631" i="123" s="1"/>
  <c r="N293" i="122"/>
  <c r="K580" i="123" s="1"/>
  <c r="N124" i="122"/>
  <c r="K411" i="123" s="1"/>
  <c r="N444" i="122"/>
  <c r="K1020" i="123" s="1"/>
  <c r="N218" i="122"/>
  <c r="K505" i="123" s="1"/>
  <c r="N353" i="122"/>
  <c r="K929" i="123" s="1"/>
  <c r="M15" i="124" s="1"/>
  <c r="N192" i="122"/>
  <c r="K479" i="123" s="1"/>
  <c r="N62" i="122"/>
  <c r="K349" i="123" s="1"/>
  <c r="N310" i="122"/>
  <c r="K597" i="123" s="1"/>
  <c r="N266" i="122"/>
  <c r="K553" i="123" s="1"/>
  <c r="N205" i="122"/>
  <c r="K492" i="123" s="1"/>
  <c r="N116" i="122"/>
  <c r="K403" i="123" s="1"/>
  <c r="N197" i="122"/>
  <c r="K484" i="123" s="1"/>
  <c r="N86" i="122"/>
  <c r="K373" i="123" s="1"/>
  <c r="N546" i="122"/>
  <c r="K1122" i="123" s="1"/>
  <c r="N419" i="122"/>
  <c r="K995" i="123" s="1"/>
  <c r="N143" i="122"/>
  <c r="K430" i="123" s="1"/>
  <c r="N81" i="122"/>
  <c r="K368" i="123" s="1"/>
  <c r="N408" i="122"/>
  <c r="K984" i="123" s="1"/>
  <c r="N504" i="122"/>
  <c r="K1080" i="123" s="1"/>
  <c r="N479" i="122"/>
  <c r="K1055" i="123" s="1"/>
  <c r="N129" i="122"/>
  <c r="K416" i="123" s="1"/>
  <c r="N434" i="122"/>
  <c r="K1010" i="123" s="1"/>
  <c r="N171" i="122"/>
  <c r="K458" i="123" s="1"/>
  <c r="N459" i="122"/>
  <c r="K1035" i="123" s="1"/>
  <c r="N277" i="122"/>
  <c r="K564" i="123" s="1"/>
  <c r="N83" i="122"/>
  <c r="K370" i="123" s="1"/>
  <c r="N63" i="122"/>
  <c r="K350" i="123" s="1"/>
  <c r="N525" i="122"/>
  <c r="K1101" i="123" s="1"/>
  <c r="N462" i="122"/>
  <c r="K1038" i="123" s="1"/>
  <c r="N555" i="122"/>
  <c r="K1131" i="123" s="1"/>
  <c r="N524" i="122"/>
  <c r="K1100" i="123" s="1"/>
  <c r="N85" i="122"/>
  <c r="K372" i="123" s="1"/>
  <c r="N221" i="122"/>
  <c r="K508" i="123" s="1"/>
  <c r="N377" i="122"/>
  <c r="K953" i="123" s="1"/>
  <c r="N433" i="122"/>
  <c r="K1009" i="123" s="1"/>
  <c r="N495" i="122"/>
  <c r="K1071" i="123" s="1"/>
  <c r="N248" i="122"/>
  <c r="K535" i="123" s="1"/>
  <c r="N304" i="122"/>
  <c r="K591" i="123" s="1"/>
  <c r="N346" i="122"/>
  <c r="K633" i="123" s="1"/>
  <c r="N12" i="122"/>
  <c r="K299" i="123" s="1"/>
  <c r="L13" i="124" s="1"/>
  <c r="N487" i="122"/>
  <c r="K1063" i="123" s="1"/>
  <c r="N520" i="122"/>
  <c r="K1096" i="123" s="1"/>
  <c r="N35" i="122"/>
  <c r="K322" i="123" s="1"/>
  <c r="N131" i="122"/>
  <c r="K418" i="123" s="1"/>
  <c r="N311" i="122"/>
  <c r="K598" i="123" s="1"/>
  <c r="N195" i="122"/>
  <c r="K482" i="123" s="1"/>
  <c r="N507" i="122"/>
  <c r="K1083" i="123" s="1"/>
  <c r="N502" i="122"/>
  <c r="K1078" i="123" s="1"/>
  <c r="N516" i="122"/>
  <c r="K1092" i="123" s="1"/>
  <c r="N123" i="122"/>
  <c r="K410" i="123" s="1"/>
  <c r="N157" i="122"/>
  <c r="K444" i="123" s="1"/>
  <c r="N37" i="122"/>
  <c r="K324" i="123" s="1"/>
  <c r="N170" i="122"/>
  <c r="K457" i="123" s="1"/>
  <c r="N108" i="122"/>
  <c r="K395" i="123" s="1"/>
  <c r="N114" i="122"/>
  <c r="K401" i="123" s="1"/>
  <c r="N49" i="122"/>
  <c r="K336" i="123" s="1"/>
  <c r="N234" i="122"/>
  <c r="K521" i="123" s="1"/>
  <c r="N496" i="122"/>
  <c r="K1072" i="123" s="1"/>
  <c r="N31" i="122"/>
  <c r="K318" i="123" s="1"/>
  <c r="L49" i="124" s="1"/>
  <c r="N49" i="124" s="1"/>
  <c r="N61" i="122"/>
  <c r="K348" i="123" s="1"/>
  <c r="N550" i="122"/>
  <c r="K1126" i="123" s="1"/>
  <c r="N533" i="122"/>
  <c r="K1109" i="123" s="1"/>
  <c r="N202" i="122"/>
  <c r="K489" i="123" s="1"/>
  <c r="N76" i="122"/>
  <c r="K363" i="123" s="1"/>
  <c r="N204" i="122"/>
  <c r="K491" i="123" s="1"/>
  <c r="N423" i="122"/>
  <c r="K999" i="123" s="1"/>
  <c r="N14" i="122"/>
  <c r="K301" i="123" s="1"/>
  <c r="L17" i="124" s="1"/>
  <c r="N54" i="122"/>
  <c r="K341" i="123" s="1"/>
  <c r="N282" i="122"/>
  <c r="K569" i="123" s="1"/>
  <c r="N147" i="122"/>
  <c r="K434" i="123" s="1"/>
  <c r="N250" i="122"/>
  <c r="K537" i="123" s="1"/>
  <c r="N289" i="122"/>
  <c r="K576" i="123" s="1"/>
  <c r="N18" i="122"/>
  <c r="K305" i="123" s="1"/>
  <c r="L29" i="124" s="1"/>
  <c r="N493" i="122"/>
  <c r="K1069" i="123" s="1"/>
  <c r="N178" i="122"/>
  <c r="K465" i="123" s="1"/>
  <c r="N28" i="122"/>
  <c r="K315" i="123" s="1"/>
  <c r="L46" i="124" s="1"/>
  <c r="N46" i="124" s="1"/>
  <c r="N452" i="122"/>
  <c r="K1028" i="123" s="1"/>
  <c r="N226" i="122"/>
  <c r="K513" i="123" s="1"/>
  <c r="N372" i="122"/>
  <c r="K948" i="123" s="1"/>
  <c r="N541" i="122"/>
  <c r="K1117" i="123" s="1"/>
  <c r="N296" i="122"/>
  <c r="K583" i="123" s="1"/>
  <c r="N30" i="122"/>
  <c r="K317" i="123" s="1"/>
  <c r="L48" i="124" s="1"/>
  <c r="N48" i="124" s="1"/>
  <c r="N68" i="122"/>
  <c r="K355" i="123" s="1"/>
  <c r="N77" i="122"/>
  <c r="K364" i="123" s="1"/>
  <c r="N278" i="122"/>
  <c r="K565" i="123" s="1"/>
  <c r="N291" i="122"/>
  <c r="K578" i="123" s="1"/>
  <c r="N74" i="122"/>
  <c r="K361" i="123" s="1"/>
  <c r="N209" i="122"/>
  <c r="K496" i="123" s="1"/>
  <c r="N120" i="122"/>
  <c r="K407" i="123" s="1"/>
  <c r="N404" i="122"/>
  <c r="K980" i="123" s="1"/>
  <c r="N214" i="122"/>
  <c r="K501" i="123" s="1"/>
  <c r="N325" i="122"/>
  <c r="K612" i="123" s="1"/>
  <c r="N17" i="122"/>
  <c r="K304" i="123" s="1"/>
  <c r="L27" i="124" s="1"/>
  <c r="N467" i="122"/>
  <c r="K1043" i="123" s="1"/>
  <c r="N554" i="122"/>
  <c r="K1130" i="123" s="1"/>
  <c r="N398" i="122"/>
  <c r="K974" i="123" s="1"/>
  <c r="N208" i="122"/>
  <c r="K495" i="123" s="1"/>
  <c r="N449" i="122"/>
  <c r="K1025" i="123" s="1"/>
  <c r="N363" i="122"/>
  <c r="K939" i="123" s="1"/>
  <c r="M50" i="124" s="1"/>
  <c r="N50" i="124" s="1"/>
  <c r="N263" i="122"/>
  <c r="K550" i="123" s="1"/>
  <c r="N225" i="122"/>
  <c r="K512" i="123" s="1"/>
  <c r="N117" i="122"/>
  <c r="K404" i="123" s="1"/>
  <c r="N470" i="122"/>
  <c r="K1046" i="123" s="1"/>
  <c r="N273" i="122"/>
  <c r="K560" i="123" s="1"/>
  <c r="N388" i="122"/>
  <c r="K964" i="123" s="1"/>
  <c r="N237" i="122"/>
  <c r="K524" i="123" s="1"/>
  <c r="N333" i="122"/>
  <c r="K620" i="123" s="1"/>
  <c r="N203" i="122"/>
  <c r="K490" i="123" s="1"/>
  <c r="N420" i="122"/>
  <c r="K996" i="123" s="1"/>
  <c r="N365" i="122"/>
  <c r="K941" i="123" s="1"/>
  <c r="N305" i="122"/>
  <c r="K592" i="123" s="1"/>
  <c r="N458" i="122"/>
  <c r="K1034" i="123" s="1"/>
  <c r="N348" i="122"/>
  <c r="K635" i="123" s="1"/>
  <c r="N233" i="122"/>
  <c r="K520" i="123" s="1"/>
  <c r="N259" i="122"/>
  <c r="K546" i="123" s="1"/>
  <c r="N480" i="122"/>
  <c r="K1056" i="123" s="1"/>
  <c r="N362" i="122"/>
  <c r="K938" i="123" s="1"/>
  <c r="M44" i="124" s="1"/>
  <c r="N44" i="124" s="1"/>
  <c r="N99" i="122"/>
  <c r="K386" i="123" s="1"/>
  <c r="N472" i="122"/>
  <c r="K1048" i="123" s="1"/>
  <c r="N154" i="122"/>
  <c r="K441" i="123" s="1"/>
  <c r="N354" i="122"/>
  <c r="K930" i="123" s="1"/>
  <c r="M17" i="124" s="1"/>
  <c r="N530" i="122"/>
  <c r="K1106" i="123" s="1"/>
  <c r="N200" i="122"/>
  <c r="K487" i="123" s="1"/>
  <c r="N100" i="122"/>
  <c r="K387" i="123" s="1"/>
  <c r="N97" i="122"/>
  <c r="K384" i="123" s="1"/>
  <c r="N475" i="122"/>
  <c r="K1051" i="123" s="1"/>
  <c r="N314" i="122"/>
  <c r="K601" i="123" s="1"/>
  <c r="N66" i="122"/>
  <c r="K353" i="123" s="1"/>
  <c r="N25" i="122"/>
  <c r="K312" i="123" s="1"/>
  <c r="L41" i="124" s="1"/>
  <c r="N41" i="124" s="1"/>
  <c r="N270" i="122"/>
  <c r="K557" i="123" s="1"/>
  <c r="N211" i="122"/>
  <c r="K498" i="123" s="1"/>
  <c r="N531" i="122"/>
  <c r="K1107" i="123" s="1"/>
  <c r="N137" i="122"/>
  <c r="K424" i="123" s="1"/>
  <c r="N96" i="122"/>
  <c r="K383" i="123" s="1"/>
  <c r="N351" i="122"/>
  <c r="K638" i="123" s="1"/>
  <c r="N190" i="122"/>
  <c r="K477" i="123" s="1"/>
  <c r="N38" i="122"/>
  <c r="K325" i="123" s="1"/>
  <c r="N509" i="122"/>
  <c r="K1085" i="123" s="1"/>
  <c r="N206" i="122"/>
  <c r="K493" i="123" s="1"/>
  <c r="N461" i="122"/>
  <c r="K1037" i="123" s="1"/>
  <c r="N341" i="122"/>
  <c r="K628" i="123" s="1"/>
  <c r="N184" i="122"/>
  <c r="K471" i="123" s="1"/>
  <c r="N110" i="122"/>
  <c r="K397" i="123" s="1"/>
  <c r="N269" i="122"/>
  <c r="K556" i="123" s="1"/>
  <c r="N414" i="122"/>
  <c r="K990" i="123" s="1"/>
  <c r="N426" i="122"/>
  <c r="K1002" i="123" s="1"/>
  <c r="N317" i="122"/>
  <c r="K604" i="123" s="1"/>
  <c r="N399" i="122"/>
  <c r="K975" i="123" s="1"/>
  <c r="N247" i="122"/>
  <c r="K534" i="123" s="1"/>
  <c r="N165" i="122"/>
  <c r="K452" i="123" s="1"/>
  <c r="N95" i="122"/>
  <c r="K382" i="123" s="1"/>
  <c r="N41" i="122"/>
  <c r="K328" i="123" s="1"/>
  <c r="N320" i="122"/>
  <c r="K607" i="123" s="1"/>
  <c r="N34" i="122"/>
  <c r="K321" i="123" s="1"/>
  <c r="N20" i="122"/>
  <c r="K307" i="123" s="1"/>
  <c r="L36" i="124" s="1"/>
  <c r="N36" i="124" s="1"/>
  <c r="N87" i="122"/>
  <c r="K374" i="123" s="1"/>
  <c r="N80" i="122"/>
  <c r="K367" i="123" s="1"/>
  <c r="N294" i="122"/>
  <c r="K581" i="123" s="1"/>
  <c r="N499" i="122"/>
  <c r="K1075" i="123" s="1"/>
  <c r="N174" i="122"/>
  <c r="K461" i="123" s="1"/>
  <c r="N405" i="122"/>
  <c r="K981" i="123" s="1"/>
  <c r="N446" i="122"/>
  <c r="K1022" i="123" s="1"/>
  <c r="N220" i="122"/>
  <c r="K507" i="123" s="1"/>
  <c r="N512" i="122"/>
  <c r="K1088" i="123" s="1"/>
  <c r="N376" i="122"/>
  <c r="K952" i="123" s="1"/>
  <c r="N350" i="122"/>
  <c r="K637" i="123" s="1"/>
  <c r="N324" i="122"/>
  <c r="K611" i="123" s="1"/>
  <c r="N326" i="122"/>
  <c r="K613" i="123" s="1"/>
  <c r="N71" i="122"/>
  <c r="K358" i="123" s="1"/>
  <c r="N70" i="122"/>
  <c r="K357" i="123" s="1"/>
  <c r="N503" i="122"/>
  <c r="K1079" i="123" s="1"/>
  <c r="N29" i="124"/>
  <c r="N22" i="124"/>
  <c r="K1539" i="113"/>
  <c r="C1539" i="113"/>
  <c r="B1539" i="113"/>
  <c r="A1539" i="113"/>
  <c r="K1538" i="113"/>
  <c r="C1538" i="113"/>
  <c r="B1538" i="113"/>
  <c r="A1538" i="113"/>
  <c r="K1537" i="113"/>
  <c r="C1537" i="113"/>
  <c r="B1537" i="113"/>
  <c r="A1537" i="113"/>
  <c r="K1536" i="113"/>
  <c r="C1536" i="113"/>
  <c r="B1536" i="113"/>
  <c r="A1536" i="113"/>
  <c r="K1535" i="113"/>
  <c r="C1535" i="113"/>
  <c r="B1535" i="113"/>
  <c r="A1535" i="113"/>
  <c r="K1534" i="113"/>
  <c r="C1534" i="113"/>
  <c r="B1534" i="113"/>
  <c r="A1534" i="113"/>
  <c r="K1533" i="113"/>
  <c r="C1533" i="113"/>
  <c r="B1533" i="113"/>
  <c r="A1533" i="113"/>
  <c r="K1532" i="113"/>
  <c r="C1532" i="113"/>
  <c r="B1532" i="113"/>
  <c r="A1532" i="113"/>
  <c r="K1531" i="113"/>
  <c r="C1531" i="113"/>
  <c r="B1531" i="113"/>
  <c r="A1531" i="113"/>
  <c r="K1530" i="113"/>
  <c r="C1530" i="113"/>
  <c r="B1530" i="113"/>
  <c r="A1530" i="113"/>
  <c r="K1529" i="113"/>
  <c r="C1529" i="113"/>
  <c r="B1529" i="113"/>
  <c r="A1529" i="113"/>
  <c r="K1528" i="113"/>
  <c r="C1528" i="113"/>
  <c r="B1528" i="113"/>
  <c r="A1528" i="113"/>
  <c r="K1527" i="113"/>
  <c r="C1527" i="113"/>
  <c r="B1527" i="113"/>
  <c r="A1527" i="113"/>
  <c r="K1526" i="113"/>
  <c r="C1526" i="113"/>
  <c r="B1526" i="113"/>
  <c r="A1526" i="113"/>
  <c r="K1525" i="113"/>
  <c r="C1525" i="113"/>
  <c r="B1525" i="113"/>
  <c r="A1525" i="113"/>
  <c r="K1524" i="113"/>
  <c r="C1524" i="113"/>
  <c r="B1524" i="113"/>
  <c r="A1524" i="113"/>
  <c r="K1523" i="113"/>
  <c r="C1523" i="113"/>
  <c r="B1523" i="113"/>
  <c r="A1523" i="113"/>
  <c r="K1522" i="113"/>
  <c r="C1522" i="113"/>
  <c r="B1522" i="113"/>
  <c r="A1522" i="113"/>
  <c r="K1521" i="113"/>
  <c r="C1521" i="113"/>
  <c r="B1521" i="113"/>
  <c r="A1521" i="113"/>
  <c r="K1520" i="113"/>
  <c r="C1520" i="113"/>
  <c r="B1520" i="113"/>
  <c r="A1520" i="113"/>
  <c r="K1519" i="113"/>
  <c r="C1519" i="113"/>
  <c r="B1519" i="113"/>
  <c r="A1519" i="113"/>
  <c r="K1518" i="113"/>
  <c r="C1518" i="113"/>
  <c r="B1518" i="113"/>
  <c r="A1518" i="113"/>
  <c r="K1517" i="113"/>
  <c r="C1517" i="113"/>
  <c r="B1517" i="113"/>
  <c r="A1517" i="113"/>
  <c r="K1516" i="113"/>
  <c r="C1516" i="113"/>
  <c r="B1516" i="113"/>
  <c r="A1516" i="113"/>
  <c r="K1515" i="113"/>
  <c r="C1515" i="113"/>
  <c r="B1515" i="113"/>
  <c r="A1515" i="113"/>
  <c r="K1514" i="113"/>
  <c r="C1514" i="113"/>
  <c r="B1514" i="113"/>
  <c r="A1514" i="113"/>
  <c r="K1513" i="113"/>
  <c r="C1513" i="113"/>
  <c r="B1513" i="113"/>
  <c r="A1513" i="113"/>
  <c r="K1512" i="113"/>
  <c r="C1512" i="113"/>
  <c r="B1512" i="113"/>
  <c r="A1512" i="113"/>
  <c r="K1511" i="113"/>
  <c r="C1511" i="113"/>
  <c r="B1511" i="113"/>
  <c r="A1511" i="113"/>
  <c r="K1510" i="113"/>
  <c r="C1510" i="113"/>
  <c r="B1510" i="113"/>
  <c r="A1510" i="113"/>
  <c r="K1509" i="113"/>
  <c r="C1509" i="113"/>
  <c r="B1509" i="113"/>
  <c r="A1509" i="113"/>
  <c r="K1508" i="113"/>
  <c r="C1508" i="113"/>
  <c r="B1508" i="113"/>
  <c r="A1508" i="113"/>
  <c r="K1507" i="113"/>
  <c r="C1507" i="113"/>
  <c r="B1507" i="113"/>
  <c r="A1507" i="113"/>
  <c r="K1506" i="113"/>
  <c r="C1506" i="113"/>
  <c r="B1506" i="113"/>
  <c r="A1506" i="113"/>
  <c r="K1505" i="113"/>
  <c r="C1505" i="113"/>
  <c r="B1505" i="113"/>
  <c r="A1505" i="113"/>
  <c r="K1504" i="113"/>
  <c r="C1504" i="113"/>
  <c r="B1504" i="113"/>
  <c r="A1504" i="113"/>
  <c r="K1503" i="113"/>
  <c r="C1503" i="113"/>
  <c r="B1503" i="113"/>
  <c r="A1503" i="113"/>
  <c r="K1502" i="113"/>
  <c r="C1502" i="113"/>
  <c r="B1502" i="113"/>
  <c r="A1502" i="113"/>
  <c r="K1501" i="113"/>
  <c r="C1501" i="113"/>
  <c r="B1501" i="113"/>
  <c r="A1501" i="113"/>
  <c r="K1500" i="113"/>
  <c r="C1500" i="113"/>
  <c r="B1500" i="113"/>
  <c r="A1500" i="113"/>
  <c r="K1499" i="113"/>
  <c r="C1499" i="113"/>
  <c r="B1499" i="113"/>
  <c r="A1499" i="113"/>
  <c r="K1498" i="113"/>
  <c r="C1498" i="113"/>
  <c r="B1498" i="113"/>
  <c r="A1498" i="113"/>
  <c r="K1497" i="113"/>
  <c r="C1497" i="113"/>
  <c r="B1497" i="113"/>
  <c r="A1497" i="113"/>
  <c r="K1496" i="113"/>
  <c r="C1496" i="113"/>
  <c r="B1496" i="113"/>
  <c r="A1496" i="113"/>
  <c r="K1495" i="113"/>
  <c r="C1495" i="113"/>
  <c r="B1495" i="113"/>
  <c r="A1495" i="113"/>
  <c r="K1494" i="113"/>
  <c r="C1494" i="113"/>
  <c r="B1494" i="113"/>
  <c r="A1494" i="113"/>
  <c r="K1493" i="113"/>
  <c r="C1493" i="113"/>
  <c r="B1493" i="113"/>
  <c r="A1493" i="113"/>
  <c r="K1492" i="113"/>
  <c r="C1492" i="113"/>
  <c r="B1492" i="113"/>
  <c r="A1492" i="113"/>
  <c r="K1491" i="113"/>
  <c r="C1491" i="113"/>
  <c r="B1491" i="113"/>
  <c r="A1491" i="113"/>
  <c r="K1490" i="113"/>
  <c r="C1490" i="113"/>
  <c r="B1490" i="113"/>
  <c r="A1490" i="113"/>
  <c r="K1489" i="113"/>
  <c r="C1489" i="113"/>
  <c r="B1489" i="113"/>
  <c r="A1489" i="113"/>
  <c r="K1488" i="113"/>
  <c r="C1488" i="113"/>
  <c r="B1488" i="113"/>
  <c r="A1488" i="113"/>
  <c r="K1487" i="113"/>
  <c r="C1487" i="113"/>
  <c r="B1487" i="113"/>
  <c r="A1487" i="113"/>
  <c r="K1486" i="113"/>
  <c r="C1486" i="113"/>
  <c r="B1486" i="113"/>
  <c r="A1486" i="113"/>
  <c r="K1485" i="113"/>
  <c r="C1485" i="113"/>
  <c r="B1485" i="113"/>
  <c r="A1485" i="113"/>
  <c r="K1484" i="113"/>
  <c r="C1484" i="113"/>
  <c r="B1484" i="113"/>
  <c r="A1484" i="113"/>
  <c r="K1483" i="113"/>
  <c r="C1483" i="113"/>
  <c r="B1483" i="113"/>
  <c r="A1483" i="113"/>
  <c r="K1482" i="113"/>
  <c r="C1482" i="113"/>
  <c r="B1482" i="113"/>
  <c r="A1482" i="113"/>
  <c r="K1481" i="113"/>
  <c r="C1481" i="113"/>
  <c r="B1481" i="113"/>
  <c r="A1481" i="113"/>
  <c r="K1480" i="113"/>
  <c r="C1480" i="113"/>
  <c r="B1480" i="113"/>
  <c r="A1480" i="113"/>
  <c r="K1479" i="113"/>
  <c r="C1479" i="113"/>
  <c r="B1479" i="113"/>
  <c r="A1479" i="113"/>
  <c r="K1478" i="113"/>
  <c r="C1478" i="113"/>
  <c r="B1478" i="113"/>
  <c r="A1478" i="113"/>
  <c r="K1477" i="113"/>
  <c r="C1477" i="113"/>
  <c r="B1477" i="113"/>
  <c r="A1477" i="113"/>
  <c r="K1476" i="113"/>
  <c r="C1476" i="113"/>
  <c r="B1476" i="113"/>
  <c r="A1476" i="113"/>
  <c r="K1475" i="113"/>
  <c r="C1475" i="113"/>
  <c r="B1475" i="113"/>
  <c r="A1475" i="113"/>
  <c r="K1474" i="113"/>
  <c r="C1474" i="113"/>
  <c r="B1474" i="113"/>
  <c r="A1474" i="113"/>
  <c r="K1473" i="113"/>
  <c r="C1473" i="113"/>
  <c r="B1473" i="113"/>
  <c r="A1473" i="113"/>
  <c r="K1472" i="113"/>
  <c r="C1472" i="113"/>
  <c r="B1472" i="113"/>
  <c r="A1472" i="113"/>
  <c r="K1471" i="113"/>
  <c r="C1471" i="113"/>
  <c r="B1471" i="113"/>
  <c r="A1471" i="113"/>
  <c r="K1470" i="113"/>
  <c r="C1470" i="113"/>
  <c r="B1470" i="113"/>
  <c r="A1470" i="113"/>
  <c r="K1469" i="113"/>
  <c r="C1469" i="113"/>
  <c r="B1469" i="113"/>
  <c r="A1469" i="113"/>
  <c r="K1468" i="113"/>
  <c r="C1468" i="113"/>
  <c r="B1468" i="113"/>
  <c r="A1468" i="113"/>
  <c r="K1467" i="113"/>
  <c r="C1467" i="113"/>
  <c r="B1467" i="113"/>
  <c r="A1467" i="113"/>
  <c r="K1466" i="113"/>
  <c r="C1466" i="113"/>
  <c r="B1466" i="113"/>
  <c r="A1466" i="113"/>
  <c r="K1465" i="113"/>
  <c r="C1465" i="113"/>
  <c r="B1465" i="113"/>
  <c r="A1465" i="113"/>
  <c r="K1464" i="113"/>
  <c r="C1464" i="113"/>
  <c r="B1464" i="113"/>
  <c r="A1464" i="113"/>
  <c r="K1463" i="113"/>
  <c r="C1463" i="113"/>
  <c r="B1463" i="113"/>
  <c r="A1463" i="113"/>
  <c r="K1462" i="113"/>
  <c r="C1462" i="113"/>
  <c r="B1462" i="113"/>
  <c r="A1462" i="113"/>
  <c r="K1461" i="113"/>
  <c r="C1461" i="113"/>
  <c r="B1461" i="113"/>
  <c r="A1461" i="113"/>
  <c r="K1460" i="113"/>
  <c r="C1460" i="113"/>
  <c r="B1460" i="113"/>
  <c r="A1460" i="113"/>
  <c r="K1459" i="113"/>
  <c r="C1459" i="113"/>
  <c r="B1459" i="113"/>
  <c r="A1459" i="113"/>
  <c r="K1458" i="113"/>
  <c r="C1458" i="113"/>
  <c r="B1458" i="113"/>
  <c r="A1458" i="113"/>
  <c r="K1457" i="113"/>
  <c r="C1457" i="113"/>
  <c r="B1457" i="113"/>
  <c r="A1457" i="113"/>
  <c r="K1456" i="113"/>
  <c r="C1456" i="113"/>
  <c r="B1456" i="113"/>
  <c r="A1456" i="113"/>
  <c r="K1455" i="113"/>
  <c r="C1455" i="113"/>
  <c r="B1455" i="113"/>
  <c r="A1455" i="113"/>
  <c r="K1454" i="113"/>
  <c r="C1454" i="113"/>
  <c r="B1454" i="113"/>
  <c r="A1454" i="113"/>
  <c r="K1453" i="113"/>
  <c r="C1453" i="113"/>
  <c r="B1453" i="113"/>
  <c r="A1453" i="113"/>
  <c r="K1452" i="113"/>
  <c r="C1452" i="113"/>
  <c r="B1452" i="113"/>
  <c r="A1452" i="113"/>
  <c r="K1451" i="113"/>
  <c r="C1451" i="113"/>
  <c r="B1451" i="113"/>
  <c r="A1451" i="113"/>
  <c r="K1450" i="113"/>
  <c r="C1450" i="113"/>
  <c r="B1450" i="113"/>
  <c r="A1450" i="113"/>
  <c r="K1449" i="113"/>
  <c r="C1449" i="113"/>
  <c r="B1449" i="113"/>
  <c r="A1449" i="113"/>
  <c r="K1448" i="113"/>
  <c r="C1448" i="113"/>
  <c r="B1448" i="113"/>
  <c r="A1448" i="113"/>
  <c r="K1447" i="113"/>
  <c r="C1447" i="113"/>
  <c r="B1447" i="113"/>
  <c r="A1447" i="113"/>
  <c r="K1446" i="113"/>
  <c r="C1446" i="113"/>
  <c r="B1446" i="113"/>
  <c r="A1446" i="113"/>
  <c r="K1445" i="113"/>
  <c r="C1445" i="113"/>
  <c r="B1445" i="113"/>
  <c r="A1445" i="113"/>
  <c r="K1444" i="113"/>
  <c r="C1444" i="113"/>
  <c r="B1444" i="113"/>
  <c r="A1444" i="113"/>
  <c r="K1443" i="113"/>
  <c r="C1443" i="113"/>
  <c r="B1443" i="113"/>
  <c r="A1443" i="113"/>
  <c r="K1442" i="113"/>
  <c r="C1442" i="113"/>
  <c r="B1442" i="113"/>
  <c r="A1442" i="113"/>
  <c r="K1441" i="113"/>
  <c r="C1441" i="113"/>
  <c r="B1441" i="113"/>
  <c r="A1441" i="113"/>
  <c r="K1440" i="113"/>
  <c r="C1440" i="113"/>
  <c r="B1440" i="113"/>
  <c r="A1440" i="113"/>
  <c r="K1439" i="113"/>
  <c r="C1439" i="113"/>
  <c r="B1439" i="113"/>
  <c r="A1439" i="113"/>
  <c r="K1438" i="113"/>
  <c r="C1438" i="113"/>
  <c r="B1438" i="113"/>
  <c r="A1438" i="113"/>
  <c r="K1437" i="113"/>
  <c r="C1437" i="113"/>
  <c r="B1437" i="113"/>
  <c r="A1437" i="113"/>
  <c r="K1436" i="113"/>
  <c r="C1436" i="113"/>
  <c r="B1436" i="113"/>
  <c r="A1436" i="113"/>
  <c r="K1435" i="113"/>
  <c r="C1435" i="113"/>
  <c r="B1435" i="113"/>
  <c r="A1435" i="113"/>
  <c r="K1434" i="113"/>
  <c r="C1434" i="113"/>
  <c r="B1434" i="113"/>
  <c r="A1434" i="113"/>
  <c r="K1433" i="113"/>
  <c r="C1433" i="113"/>
  <c r="B1433" i="113"/>
  <c r="A1433" i="113"/>
  <c r="K1432" i="113"/>
  <c r="C1432" i="113"/>
  <c r="B1432" i="113"/>
  <c r="A1432" i="113"/>
  <c r="K1431" i="113"/>
  <c r="C1431" i="113"/>
  <c r="B1431" i="113"/>
  <c r="A1431" i="113"/>
  <c r="K1430" i="113"/>
  <c r="C1430" i="113"/>
  <c r="B1430" i="113"/>
  <c r="A1430" i="113"/>
  <c r="K1429" i="113"/>
  <c r="C1429" i="113"/>
  <c r="B1429" i="113"/>
  <c r="A1429" i="113"/>
  <c r="K1428" i="113"/>
  <c r="C1428" i="113"/>
  <c r="B1428" i="113"/>
  <c r="A1428" i="113"/>
  <c r="K1427" i="113"/>
  <c r="C1427" i="113"/>
  <c r="B1427" i="113"/>
  <c r="A1427" i="113"/>
  <c r="K1426" i="113"/>
  <c r="C1426" i="113"/>
  <c r="B1426" i="113"/>
  <c r="A1426" i="113"/>
  <c r="K1425" i="113"/>
  <c r="C1425" i="113"/>
  <c r="B1425" i="113"/>
  <c r="A1425" i="113"/>
  <c r="K1424" i="113"/>
  <c r="C1424" i="113"/>
  <c r="B1424" i="113"/>
  <c r="A1424" i="113"/>
  <c r="K1423" i="113"/>
  <c r="C1423" i="113"/>
  <c r="B1423" i="113"/>
  <c r="A1423" i="113"/>
  <c r="K1422" i="113"/>
  <c r="C1422" i="113"/>
  <c r="B1422" i="113"/>
  <c r="A1422" i="113"/>
  <c r="K1421" i="113"/>
  <c r="C1421" i="113"/>
  <c r="B1421" i="113"/>
  <c r="A1421" i="113"/>
  <c r="K1420" i="113"/>
  <c r="C1420" i="113"/>
  <c r="B1420" i="113"/>
  <c r="A1420" i="113"/>
  <c r="K1419" i="113"/>
  <c r="C1419" i="113"/>
  <c r="B1419" i="113"/>
  <c r="A1419" i="113"/>
  <c r="K1418" i="113"/>
  <c r="C1418" i="113"/>
  <c r="B1418" i="113"/>
  <c r="A1418" i="113"/>
  <c r="K1417" i="113"/>
  <c r="C1417" i="113"/>
  <c r="B1417" i="113"/>
  <c r="A1417" i="113"/>
  <c r="K1416" i="113"/>
  <c r="C1416" i="113"/>
  <c r="B1416" i="113"/>
  <c r="A1416" i="113"/>
  <c r="K1415" i="113"/>
  <c r="C1415" i="113"/>
  <c r="B1415" i="113"/>
  <c r="A1415" i="113"/>
  <c r="K1414" i="113"/>
  <c r="C1414" i="113"/>
  <c r="B1414" i="113"/>
  <c r="A1414" i="113"/>
  <c r="K1413" i="113"/>
  <c r="C1413" i="113"/>
  <c r="B1413" i="113"/>
  <c r="A1413" i="113"/>
  <c r="K1412" i="113"/>
  <c r="C1412" i="113"/>
  <c r="B1412" i="113"/>
  <c r="A1412" i="113"/>
  <c r="K1411" i="113"/>
  <c r="C1411" i="113"/>
  <c r="B1411" i="113"/>
  <c r="A1411" i="113"/>
  <c r="K1410" i="113"/>
  <c r="C1410" i="113"/>
  <c r="B1410" i="113"/>
  <c r="A1410" i="113"/>
  <c r="K1409" i="113"/>
  <c r="C1409" i="113"/>
  <c r="B1409" i="113"/>
  <c r="A1409" i="113"/>
  <c r="K1408" i="113"/>
  <c r="C1408" i="113"/>
  <c r="B1408" i="113"/>
  <c r="A1408" i="113"/>
  <c r="K1407" i="113"/>
  <c r="C1407" i="113"/>
  <c r="B1407" i="113"/>
  <c r="A1407" i="113"/>
  <c r="K1406" i="113"/>
  <c r="C1406" i="113"/>
  <c r="B1406" i="113"/>
  <c r="A1406" i="113"/>
  <c r="K1405" i="113"/>
  <c r="C1405" i="113"/>
  <c r="B1405" i="113"/>
  <c r="A1405" i="113"/>
  <c r="K1404" i="113"/>
  <c r="C1404" i="113"/>
  <c r="B1404" i="113"/>
  <c r="A1404" i="113"/>
  <c r="K1403" i="113"/>
  <c r="C1403" i="113"/>
  <c r="B1403" i="113"/>
  <c r="A1403" i="113"/>
  <c r="K1402" i="113"/>
  <c r="C1402" i="113"/>
  <c r="B1402" i="113"/>
  <c r="A1402" i="113"/>
  <c r="K1401" i="113"/>
  <c r="C1401" i="113"/>
  <c r="B1401" i="113"/>
  <c r="A1401" i="113"/>
  <c r="K1400" i="113"/>
  <c r="C1400" i="113"/>
  <c r="B1400" i="113"/>
  <c r="A1400" i="113"/>
  <c r="K1399" i="113"/>
  <c r="C1399" i="113"/>
  <c r="B1399" i="113"/>
  <c r="A1399" i="113"/>
  <c r="K1398" i="113"/>
  <c r="C1398" i="113"/>
  <c r="B1398" i="113"/>
  <c r="A1398" i="113"/>
  <c r="K1397" i="113"/>
  <c r="C1397" i="113"/>
  <c r="B1397" i="113"/>
  <c r="A1397" i="113"/>
  <c r="K1396" i="113"/>
  <c r="C1396" i="113"/>
  <c r="B1396" i="113"/>
  <c r="A1396" i="113"/>
  <c r="K1395" i="113"/>
  <c r="C1395" i="113"/>
  <c r="B1395" i="113"/>
  <c r="A1395" i="113"/>
  <c r="K1394" i="113"/>
  <c r="C1394" i="113"/>
  <c r="B1394" i="113"/>
  <c r="A1394" i="113"/>
  <c r="K1393" i="113"/>
  <c r="C1393" i="113"/>
  <c r="B1393" i="113"/>
  <c r="A1393" i="113"/>
  <c r="K1392" i="113"/>
  <c r="C1392" i="113"/>
  <c r="B1392" i="113"/>
  <c r="A1392" i="113"/>
  <c r="K1391" i="113"/>
  <c r="C1391" i="113"/>
  <c r="B1391" i="113"/>
  <c r="A1391" i="113"/>
  <c r="K1390" i="113"/>
  <c r="C1390" i="113"/>
  <c r="B1390" i="113"/>
  <c r="A1390" i="113"/>
  <c r="K1389" i="113"/>
  <c r="C1389" i="113"/>
  <c r="B1389" i="113"/>
  <c r="A1389" i="113"/>
  <c r="K1388" i="113"/>
  <c r="C1388" i="113"/>
  <c r="B1388" i="113"/>
  <c r="A1388" i="113"/>
  <c r="K1387" i="113"/>
  <c r="C1387" i="113"/>
  <c r="B1387" i="113"/>
  <c r="A1387" i="113"/>
  <c r="K1386" i="113"/>
  <c r="C1386" i="113"/>
  <c r="B1386" i="113"/>
  <c r="A1386" i="113"/>
  <c r="K1385" i="113"/>
  <c r="C1385" i="113"/>
  <c r="B1385" i="113"/>
  <c r="A1385" i="113"/>
  <c r="K1384" i="113"/>
  <c r="C1384" i="113"/>
  <c r="B1384" i="113"/>
  <c r="A1384" i="113"/>
  <c r="K1383" i="113"/>
  <c r="C1383" i="113"/>
  <c r="B1383" i="113"/>
  <c r="A1383" i="113"/>
  <c r="K1382" i="113"/>
  <c r="C1382" i="113"/>
  <c r="B1382" i="113"/>
  <c r="A1382" i="113"/>
  <c r="K1381" i="113"/>
  <c r="C1381" i="113"/>
  <c r="B1381" i="113"/>
  <c r="A1381" i="113"/>
  <c r="K1380" i="113"/>
  <c r="C1380" i="113"/>
  <c r="B1380" i="113"/>
  <c r="A1380" i="113"/>
  <c r="K1379" i="113"/>
  <c r="C1379" i="113"/>
  <c r="B1379" i="113"/>
  <c r="A1379" i="113"/>
  <c r="K1378" i="113"/>
  <c r="C1378" i="113"/>
  <c r="B1378" i="113"/>
  <c r="A1378" i="113"/>
  <c r="K1377" i="113"/>
  <c r="C1377" i="113"/>
  <c r="B1377" i="113"/>
  <c r="A1377" i="113"/>
  <c r="K1376" i="113"/>
  <c r="C1376" i="113"/>
  <c r="B1376" i="113"/>
  <c r="A1376" i="113"/>
  <c r="K1375" i="113"/>
  <c r="C1375" i="113"/>
  <c r="B1375" i="113"/>
  <c r="A1375" i="113"/>
  <c r="K1374" i="113"/>
  <c r="C1374" i="113"/>
  <c r="B1374" i="113"/>
  <c r="A1374" i="113"/>
  <c r="K1373" i="113"/>
  <c r="C1373" i="113"/>
  <c r="B1373" i="113"/>
  <c r="A1373" i="113"/>
  <c r="K1372" i="113"/>
  <c r="C1372" i="113"/>
  <c r="B1372" i="113"/>
  <c r="A1372" i="113"/>
  <c r="K1371" i="113"/>
  <c r="C1371" i="113"/>
  <c r="B1371" i="113"/>
  <c r="A1371" i="113"/>
  <c r="K1370" i="113"/>
  <c r="C1370" i="113"/>
  <c r="B1370" i="113"/>
  <c r="A1370" i="113"/>
  <c r="K1369" i="113"/>
  <c r="C1369" i="113"/>
  <c r="B1369" i="113"/>
  <c r="A1369" i="113"/>
  <c r="K1368" i="113"/>
  <c r="C1368" i="113"/>
  <c r="B1368" i="113"/>
  <c r="A1368" i="113"/>
  <c r="K1367" i="113"/>
  <c r="C1367" i="113"/>
  <c r="B1367" i="113"/>
  <c r="A1367" i="113"/>
  <c r="K1366" i="113"/>
  <c r="C1366" i="113"/>
  <c r="B1366" i="113"/>
  <c r="A1366" i="113"/>
  <c r="K1365" i="113"/>
  <c r="C1365" i="113"/>
  <c r="B1365" i="113"/>
  <c r="A1365" i="113"/>
  <c r="K1364" i="113"/>
  <c r="C1364" i="113"/>
  <c r="B1364" i="113"/>
  <c r="A1364" i="113"/>
  <c r="K1363" i="113"/>
  <c r="C1363" i="113"/>
  <c r="B1363" i="113"/>
  <c r="A1363" i="113"/>
  <c r="K1362" i="113"/>
  <c r="C1362" i="113"/>
  <c r="B1362" i="113"/>
  <c r="A1362" i="113"/>
  <c r="K1361" i="113"/>
  <c r="C1361" i="113"/>
  <c r="B1361" i="113"/>
  <c r="A1361" i="113"/>
  <c r="K1360" i="113"/>
  <c r="C1360" i="113"/>
  <c r="B1360" i="113"/>
  <c r="A1360" i="113"/>
  <c r="K1359" i="113"/>
  <c r="C1359" i="113"/>
  <c r="B1359" i="113"/>
  <c r="A1359" i="113"/>
  <c r="K1358" i="113"/>
  <c r="C1358" i="113"/>
  <c r="B1358" i="113"/>
  <c r="A1358" i="113"/>
  <c r="K1357" i="113"/>
  <c r="C1357" i="113"/>
  <c r="B1357" i="113"/>
  <c r="A1357" i="113"/>
  <c r="K1356" i="113"/>
  <c r="C1356" i="113"/>
  <c r="B1356" i="113"/>
  <c r="A1356" i="113"/>
  <c r="K1355" i="113"/>
  <c r="C1355" i="113"/>
  <c r="B1355" i="113"/>
  <c r="A1355" i="113"/>
  <c r="K1354" i="113"/>
  <c r="C1354" i="113"/>
  <c r="B1354" i="113"/>
  <c r="A1354" i="113"/>
  <c r="K1353" i="113"/>
  <c r="C1353" i="113"/>
  <c r="B1353" i="113"/>
  <c r="A1353" i="113"/>
  <c r="K1352" i="113"/>
  <c r="C1352" i="113"/>
  <c r="B1352" i="113"/>
  <c r="A1352" i="113"/>
  <c r="K1351" i="113"/>
  <c r="C1351" i="113"/>
  <c r="B1351" i="113"/>
  <c r="A1351" i="113"/>
  <c r="K1350" i="113"/>
  <c r="C1350" i="113"/>
  <c r="B1350" i="113"/>
  <c r="A1350" i="113"/>
  <c r="K1349" i="113"/>
  <c r="C1349" i="113"/>
  <c r="B1349" i="113"/>
  <c r="A1349" i="113"/>
  <c r="K1348" i="113"/>
  <c r="C1348" i="113"/>
  <c r="B1348" i="113"/>
  <c r="A1348" i="113"/>
  <c r="K1347" i="113"/>
  <c r="C1347" i="113"/>
  <c r="B1347" i="113"/>
  <c r="A1347" i="113"/>
  <c r="K1346" i="113"/>
  <c r="C1346" i="113"/>
  <c r="B1346" i="113"/>
  <c r="A1346" i="113"/>
  <c r="K1345" i="113"/>
  <c r="C1345" i="113"/>
  <c r="B1345" i="113"/>
  <c r="A1345" i="113"/>
  <c r="K1344" i="113"/>
  <c r="C1344" i="113"/>
  <c r="B1344" i="113"/>
  <c r="A1344" i="113"/>
  <c r="K1343" i="113"/>
  <c r="C1343" i="113"/>
  <c r="B1343" i="113"/>
  <c r="A1343" i="113"/>
  <c r="K1342" i="113"/>
  <c r="C1342" i="113"/>
  <c r="B1342" i="113"/>
  <c r="A1342" i="113"/>
  <c r="K1341" i="113"/>
  <c r="C1341" i="113"/>
  <c r="B1341" i="113"/>
  <c r="A1341" i="113"/>
  <c r="K1340" i="113"/>
  <c r="C1340" i="113"/>
  <c r="B1340" i="113"/>
  <c r="A1340" i="113"/>
  <c r="K1339" i="113"/>
  <c r="C1339" i="113"/>
  <c r="B1339" i="113"/>
  <c r="A1339" i="113"/>
  <c r="K1338" i="113"/>
  <c r="C1338" i="113"/>
  <c r="B1338" i="113"/>
  <c r="A1338" i="113"/>
  <c r="K1337" i="113"/>
  <c r="C1337" i="113"/>
  <c r="B1337" i="113"/>
  <c r="A1337" i="113"/>
  <c r="K1336" i="113"/>
  <c r="C1336" i="113"/>
  <c r="B1336" i="113"/>
  <c r="A1336" i="113"/>
  <c r="K1335" i="113"/>
  <c r="C1335" i="113"/>
  <c r="B1335" i="113"/>
  <c r="A1335" i="113"/>
  <c r="K1334" i="113"/>
  <c r="C1334" i="113"/>
  <c r="B1334" i="113"/>
  <c r="A1334" i="113"/>
  <c r="K1333" i="113"/>
  <c r="C1333" i="113"/>
  <c r="B1333" i="113"/>
  <c r="A1333" i="113"/>
  <c r="K1332" i="113"/>
  <c r="C1332" i="113"/>
  <c r="B1332" i="113"/>
  <c r="A1332" i="113"/>
  <c r="K1331" i="113"/>
  <c r="C1331" i="113"/>
  <c r="B1331" i="113"/>
  <c r="A1331" i="113"/>
  <c r="K1330" i="113"/>
  <c r="C1330" i="113"/>
  <c r="B1330" i="113"/>
  <c r="A1330" i="113"/>
  <c r="K1329" i="113"/>
  <c r="C1329" i="113"/>
  <c r="B1329" i="113"/>
  <c r="A1329" i="113"/>
  <c r="K1328" i="113"/>
  <c r="C1328" i="113"/>
  <c r="B1328" i="113"/>
  <c r="A1328" i="113"/>
  <c r="K1327" i="113"/>
  <c r="C1327" i="113"/>
  <c r="B1327" i="113"/>
  <c r="A1327" i="113"/>
  <c r="K1326" i="113"/>
  <c r="C1326" i="113"/>
  <c r="B1326" i="113"/>
  <c r="A1326" i="113"/>
  <c r="K1325" i="113"/>
  <c r="C1325" i="113"/>
  <c r="B1325" i="113"/>
  <c r="A1325" i="113"/>
  <c r="K1324" i="113"/>
  <c r="C1324" i="113"/>
  <c r="B1324" i="113"/>
  <c r="A1324" i="113"/>
  <c r="K1323" i="113"/>
  <c r="C1323" i="113"/>
  <c r="B1323" i="113"/>
  <c r="A1323" i="113"/>
  <c r="K1322" i="113"/>
  <c r="C1322" i="113"/>
  <c r="B1322" i="113"/>
  <c r="A1322" i="113"/>
  <c r="K1321" i="113"/>
  <c r="C1321" i="113"/>
  <c r="B1321" i="113"/>
  <c r="A1321" i="113"/>
  <c r="K1320" i="113"/>
  <c r="C1320" i="113"/>
  <c r="B1320" i="113"/>
  <c r="A1320" i="113"/>
  <c r="K1319" i="113"/>
  <c r="C1319" i="113"/>
  <c r="B1319" i="113"/>
  <c r="A1319" i="113"/>
  <c r="K1318" i="113"/>
  <c r="C1318" i="113"/>
  <c r="B1318" i="113"/>
  <c r="A1318" i="113"/>
  <c r="K1317" i="113"/>
  <c r="C1317" i="113"/>
  <c r="B1317" i="113"/>
  <c r="A1317" i="113"/>
  <c r="K1316" i="113"/>
  <c r="C1316" i="113"/>
  <c r="B1316" i="113"/>
  <c r="A1316" i="113"/>
  <c r="K1315" i="113"/>
  <c r="C1315" i="113"/>
  <c r="B1315" i="113"/>
  <c r="A1315" i="113"/>
  <c r="K1314" i="113"/>
  <c r="C1314" i="113"/>
  <c r="B1314" i="113"/>
  <c r="A1314" i="113"/>
  <c r="K1313" i="113"/>
  <c r="C1313" i="113"/>
  <c r="B1313" i="113"/>
  <c r="A1313" i="113"/>
  <c r="K1312" i="113"/>
  <c r="C1312" i="113"/>
  <c r="B1312" i="113"/>
  <c r="A1312" i="113"/>
  <c r="K1311" i="113"/>
  <c r="C1311" i="113"/>
  <c r="B1311" i="113"/>
  <c r="A1311" i="113"/>
  <c r="K1310" i="113"/>
  <c r="C1310" i="113"/>
  <c r="B1310" i="113"/>
  <c r="A1310" i="113"/>
  <c r="K1309" i="113"/>
  <c r="C1309" i="113"/>
  <c r="B1309" i="113"/>
  <c r="A1309" i="113"/>
  <c r="K1308" i="113"/>
  <c r="C1308" i="113"/>
  <c r="B1308" i="113"/>
  <c r="A1308" i="113"/>
  <c r="K1307" i="113"/>
  <c r="C1307" i="113"/>
  <c r="B1307" i="113"/>
  <c r="A1307" i="113"/>
  <c r="K1306" i="113"/>
  <c r="C1306" i="113"/>
  <c r="B1306" i="113"/>
  <c r="A1306" i="113"/>
  <c r="K1305" i="113"/>
  <c r="C1305" i="113"/>
  <c r="B1305" i="113"/>
  <c r="A1305" i="113"/>
  <c r="K1304" i="113"/>
  <c r="C1304" i="113"/>
  <c r="B1304" i="113"/>
  <c r="A1304" i="113"/>
  <c r="K1303" i="113"/>
  <c r="C1303" i="113"/>
  <c r="B1303" i="113"/>
  <c r="A1303" i="113"/>
  <c r="K1302" i="113"/>
  <c r="C1302" i="113"/>
  <c r="B1302" i="113"/>
  <c r="A1302" i="113"/>
  <c r="K1301" i="113"/>
  <c r="C1301" i="113"/>
  <c r="B1301" i="113"/>
  <c r="A1301" i="113"/>
  <c r="K1300" i="113"/>
  <c r="C1300" i="113"/>
  <c r="B1300" i="113"/>
  <c r="A1300" i="113"/>
  <c r="K1299" i="113"/>
  <c r="C1299" i="113"/>
  <c r="B1299" i="113"/>
  <c r="A1299" i="113"/>
  <c r="K1298" i="113"/>
  <c r="C1298" i="113"/>
  <c r="B1298" i="113"/>
  <c r="A1298" i="113"/>
  <c r="K1297" i="113"/>
  <c r="C1297" i="113"/>
  <c r="B1297" i="113"/>
  <c r="A1297" i="113"/>
  <c r="K1296" i="113"/>
  <c r="C1296" i="113"/>
  <c r="B1296" i="113"/>
  <c r="A1296" i="113"/>
  <c r="K1295" i="113"/>
  <c r="C1295" i="113"/>
  <c r="B1295" i="113"/>
  <c r="A1295" i="113"/>
  <c r="K1294" i="113"/>
  <c r="C1294" i="113"/>
  <c r="B1294" i="113"/>
  <c r="A1294" i="113"/>
  <c r="K1293" i="113"/>
  <c r="C1293" i="113"/>
  <c r="B1293" i="113"/>
  <c r="A1293" i="113"/>
  <c r="K1292" i="113"/>
  <c r="C1292" i="113"/>
  <c r="B1292" i="113"/>
  <c r="A1292" i="113"/>
  <c r="K1291" i="113"/>
  <c r="C1291" i="113"/>
  <c r="B1291" i="113"/>
  <c r="A1291" i="113"/>
  <c r="K1290" i="113"/>
  <c r="C1290" i="113"/>
  <c r="B1290" i="113"/>
  <c r="A1290" i="113"/>
  <c r="K1289" i="113"/>
  <c r="C1289" i="113"/>
  <c r="B1289" i="113"/>
  <c r="A1289" i="113"/>
  <c r="K1288" i="113"/>
  <c r="C1288" i="113"/>
  <c r="B1288" i="113"/>
  <c r="A1288" i="113"/>
  <c r="K1287" i="113"/>
  <c r="C1287" i="113"/>
  <c r="B1287" i="113"/>
  <c r="A1287" i="113"/>
  <c r="K1286" i="113"/>
  <c r="C1286" i="113"/>
  <c r="B1286" i="113"/>
  <c r="A1286" i="113"/>
  <c r="K1285" i="113"/>
  <c r="C1285" i="113"/>
  <c r="B1285" i="113"/>
  <c r="A1285" i="113"/>
  <c r="K1284" i="113"/>
  <c r="C1284" i="113"/>
  <c r="B1284" i="113"/>
  <c r="A1284" i="113"/>
  <c r="K1283" i="113"/>
  <c r="C1283" i="113"/>
  <c r="B1283" i="113"/>
  <c r="A1283" i="113"/>
  <c r="K1282" i="113"/>
  <c r="C1282" i="113"/>
  <c r="B1282" i="113"/>
  <c r="A1282" i="113"/>
  <c r="K1281" i="113"/>
  <c r="C1281" i="113"/>
  <c r="B1281" i="113"/>
  <c r="A1281" i="113"/>
  <c r="K1280" i="113"/>
  <c r="C1280" i="113"/>
  <c r="B1280" i="113"/>
  <c r="A1280" i="113"/>
  <c r="K1279" i="113"/>
  <c r="C1279" i="113"/>
  <c r="B1279" i="113"/>
  <c r="A1279" i="113"/>
  <c r="K1278" i="113"/>
  <c r="C1278" i="113"/>
  <c r="B1278" i="113"/>
  <c r="A1278" i="113"/>
  <c r="K1277" i="113"/>
  <c r="C1277" i="113"/>
  <c r="B1277" i="113"/>
  <c r="A1277" i="113"/>
  <c r="K1276" i="113"/>
  <c r="C1276" i="113"/>
  <c r="B1276" i="113"/>
  <c r="A1276" i="113"/>
  <c r="K1275" i="113"/>
  <c r="C1275" i="113"/>
  <c r="B1275" i="113"/>
  <c r="A1275" i="113"/>
  <c r="K1274" i="113"/>
  <c r="C1274" i="113"/>
  <c r="B1274" i="113"/>
  <c r="A1274" i="113"/>
  <c r="K1273" i="113"/>
  <c r="C1273" i="113"/>
  <c r="B1273" i="113"/>
  <c r="A1273" i="113"/>
  <c r="K1272" i="113"/>
  <c r="C1272" i="113"/>
  <c r="B1272" i="113"/>
  <c r="A1272" i="113"/>
  <c r="K1271" i="113"/>
  <c r="C1271" i="113"/>
  <c r="B1271" i="113"/>
  <c r="A1271" i="113"/>
  <c r="K1270" i="113"/>
  <c r="C1270" i="113"/>
  <c r="B1270" i="113"/>
  <c r="A1270" i="113"/>
  <c r="K1269" i="113"/>
  <c r="C1269" i="113"/>
  <c r="B1269" i="113"/>
  <c r="A1269" i="113"/>
  <c r="K1268" i="113"/>
  <c r="C1268" i="113"/>
  <c r="B1268" i="113"/>
  <c r="A1268" i="113"/>
  <c r="K1267" i="113"/>
  <c r="C1267" i="113"/>
  <c r="B1267" i="113"/>
  <c r="A1267" i="113"/>
  <c r="K1266" i="113"/>
  <c r="C1266" i="113"/>
  <c r="B1266" i="113"/>
  <c r="A1266" i="113"/>
  <c r="K1265" i="113"/>
  <c r="C1265" i="113"/>
  <c r="B1265" i="113"/>
  <c r="A1265" i="113"/>
  <c r="K1264" i="113"/>
  <c r="C1264" i="113"/>
  <c r="B1264" i="113"/>
  <c r="A1264" i="113"/>
  <c r="K1263" i="113"/>
  <c r="C1263" i="113"/>
  <c r="B1263" i="113"/>
  <c r="A1263" i="113"/>
  <c r="K1262" i="113"/>
  <c r="C1262" i="113"/>
  <c r="B1262" i="113"/>
  <c r="A1262" i="113"/>
  <c r="K1261" i="113"/>
  <c r="C1261" i="113"/>
  <c r="B1261" i="113"/>
  <c r="A1261" i="113"/>
  <c r="K1260" i="113"/>
  <c r="C1260" i="113"/>
  <c r="B1260" i="113"/>
  <c r="A1260" i="113"/>
  <c r="K1259" i="113"/>
  <c r="C1259" i="113"/>
  <c r="B1259" i="113"/>
  <c r="A1259" i="113"/>
  <c r="K1258" i="113"/>
  <c r="C1258" i="113"/>
  <c r="B1258" i="113"/>
  <c r="A1258" i="113"/>
  <c r="K1257" i="113"/>
  <c r="C1257" i="113"/>
  <c r="B1257" i="113"/>
  <c r="A1257" i="113"/>
  <c r="K1256" i="113"/>
  <c r="C1256" i="113"/>
  <c r="B1256" i="113"/>
  <c r="A1256" i="113"/>
  <c r="K1255" i="113"/>
  <c r="C1255" i="113"/>
  <c r="B1255" i="113"/>
  <c r="A1255" i="113"/>
  <c r="K1254" i="113"/>
  <c r="C1254" i="113"/>
  <c r="B1254" i="113"/>
  <c r="A1254" i="113"/>
  <c r="K1253" i="113"/>
  <c r="C1253" i="113"/>
  <c r="B1253" i="113"/>
  <c r="A1253" i="113"/>
  <c r="K1252" i="113"/>
  <c r="C1252" i="113"/>
  <c r="B1252" i="113"/>
  <c r="A1252" i="113"/>
  <c r="K1251" i="113"/>
  <c r="C1251" i="113"/>
  <c r="B1251" i="113"/>
  <c r="A1251" i="113"/>
  <c r="K1250" i="113"/>
  <c r="C1250" i="113"/>
  <c r="B1250" i="113"/>
  <c r="A1250" i="113"/>
  <c r="K1249" i="113"/>
  <c r="C1249" i="113"/>
  <c r="B1249" i="113"/>
  <c r="A1249" i="113"/>
  <c r="K1248" i="113"/>
  <c r="C1248" i="113"/>
  <c r="B1248" i="113"/>
  <c r="A1248" i="113"/>
  <c r="K1247" i="113"/>
  <c r="C1247" i="113"/>
  <c r="B1247" i="113"/>
  <c r="A1247" i="113"/>
  <c r="K1246" i="113"/>
  <c r="C1246" i="113"/>
  <c r="B1246" i="113"/>
  <c r="A1246" i="113"/>
  <c r="K1245" i="113"/>
  <c r="C1245" i="113"/>
  <c r="B1245" i="113"/>
  <c r="A1245" i="113"/>
  <c r="K1244" i="113"/>
  <c r="C1244" i="113"/>
  <c r="B1244" i="113"/>
  <c r="A1244" i="113"/>
  <c r="K1243" i="113"/>
  <c r="C1243" i="113"/>
  <c r="B1243" i="113"/>
  <c r="A1243" i="113"/>
  <c r="K1242" i="113"/>
  <c r="C1242" i="113"/>
  <c r="B1242" i="113"/>
  <c r="A1242" i="113"/>
  <c r="K1241" i="113"/>
  <c r="C1241" i="113"/>
  <c r="B1241" i="113"/>
  <c r="A1241" i="113"/>
  <c r="K1240" i="113"/>
  <c r="C1240" i="113"/>
  <c r="B1240" i="113"/>
  <c r="A1240" i="113"/>
  <c r="K1239" i="113"/>
  <c r="C1239" i="113"/>
  <c r="B1239" i="113"/>
  <c r="A1239" i="113"/>
  <c r="K1238" i="113"/>
  <c r="C1238" i="113"/>
  <c r="B1238" i="113"/>
  <c r="A1238" i="113"/>
  <c r="K1237" i="113"/>
  <c r="C1237" i="113"/>
  <c r="B1237" i="113"/>
  <c r="A1237" i="113"/>
  <c r="K1236" i="113"/>
  <c r="C1236" i="113"/>
  <c r="B1236" i="113"/>
  <c r="A1236" i="113"/>
  <c r="K1235" i="113"/>
  <c r="C1235" i="113"/>
  <c r="B1235" i="113"/>
  <c r="A1235" i="113"/>
  <c r="K1234" i="113"/>
  <c r="C1234" i="113"/>
  <c r="B1234" i="113"/>
  <c r="A1234" i="113"/>
  <c r="K1233" i="113"/>
  <c r="C1233" i="113"/>
  <c r="B1233" i="113"/>
  <c r="A1233" i="113"/>
  <c r="K1232" i="113"/>
  <c r="C1232" i="113"/>
  <c r="B1232" i="113"/>
  <c r="A1232" i="113"/>
  <c r="K1231" i="113"/>
  <c r="C1231" i="113"/>
  <c r="B1231" i="113"/>
  <c r="A1231" i="113"/>
  <c r="K1230" i="113"/>
  <c r="C1230" i="113"/>
  <c r="B1230" i="113"/>
  <c r="A1230" i="113"/>
  <c r="K1229" i="113"/>
  <c r="C1229" i="113"/>
  <c r="B1229" i="113"/>
  <c r="A1229" i="113"/>
  <c r="K1228" i="113"/>
  <c r="C1228" i="113"/>
  <c r="B1228" i="113"/>
  <c r="A1228" i="113"/>
  <c r="K1227" i="113"/>
  <c r="C1227" i="113"/>
  <c r="B1227" i="113"/>
  <c r="A1227" i="113"/>
  <c r="K1226" i="113"/>
  <c r="C1226" i="113"/>
  <c r="B1226" i="113"/>
  <c r="A1226" i="113"/>
  <c r="K1225" i="113"/>
  <c r="C1225" i="113"/>
  <c r="B1225" i="113"/>
  <c r="A1225" i="113"/>
  <c r="K1224" i="113"/>
  <c r="C1224" i="113"/>
  <c r="B1224" i="113"/>
  <c r="A1224" i="113"/>
  <c r="K1223" i="113"/>
  <c r="C1223" i="113"/>
  <c r="B1223" i="113"/>
  <c r="A1223" i="113"/>
  <c r="K1222" i="113"/>
  <c r="C1222" i="113"/>
  <c r="B1222" i="113"/>
  <c r="A1222" i="113"/>
  <c r="K1221" i="113"/>
  <c r="C1221" i="113"/>
  <c r="B1221" i="113"/>
  <c r="A1221" i="113"/>
  <c r="K1220" i="113"/>
  <c r="C1220" i="113"/>
  <c r="B1220" i="113"/>
  <c r="A1220" i="113"/>
  <c r="K1219" i="113"/>
  <c r="C1219" i="113"/>
  <c r="B1219" i="113"/>
  <c r="A1219" i="113"/>
  <c r="K1218" i="113"/>
  <c r="C1218" i="113"/>
  <c r="B1218" i="113"/>
  <c r="A1218" i="113"/>
  <c r="K1217" i="113"/>
  <c r="C1217" i="113"/>
  <c r="B1217" i="113"/>
  <c r="A1217" i="113"/>
  <c r="K1216" i="113"/>
  <c r="C1216" i="113"/>
  <c r="B1216" i="113"/>
  <c r="A1216" i="113"/>
  <c r="K1215" i="113"/>
  <c r="C1215" i="113"/>
  <c r="B1215" i="113"/>
  <c r="A1215" i="113"/>
  <c r="K1214" i="113"/>
  <c r="C1214" i="113"/>
  <c r="B1214" i="113"/>
  <c r="A1214" i="113"/>
  <c r="K1213" i="113"/>
  <c r="C1213" i="113"/>
  <c r="B1213" i="113"/>
  <c r="A1213" i="113"/>
  <c r="K1212" i="113"/>
  <c r="C1212" i="113"/>
  <c r="B1212" i="113"/>
  <c r="A1212" i="113"/>
  <c r="K1211" i="113"/>
  <c r="C1211" i="113"/>
  <c r="B1211" i="113"/>
  <c r="A1211" i="113"/>
  <c r="K1210" i="113"/>
  <c r="C1210" i="113"/>
  <c r="B1210" i="113"/>
  <c r="A1210" i="113"/>
  <c r="K1209" i="113"/>
  <c r="C1209" i="113"/>
  <c r="B1209" i="113"/>
  <c r="A1209" i="113"/>
  <c r="K1208" i="113"/>
  <c r="C1208" i="113"/>
  <c r="B1208" i="113"/>
  <c r="A1208" i="113"/>
  <c r="K1207" i="113"/>
  <c r="C1207" i="113"/>
  <c r="B1207" i="113"/>
  <c r="A1207" i="113"/>
  <c r="K1206" i="113"/>
  <c r="C1206" i="113"/>
  <c r="B1206" i="113"/>
  <c r="A1206" i="113"/>
  <c r="K1205" i="113"/>
  <c r="C1205" i="113"/>
  <c r="B1205" i="113"/>
  <c r="A1205" i="113"/>
  <c r="K1204" i="113"/>
  <c r="C1204" i="113"/>
  <c r="B1204" i="113"/>
  <c r="A1204" i="113"/>
  <c r="K1203" i="113"/>
  <c r="C1203" i="113"/>
  <c r="B1203" i="113"/>
  <c r="A1203" i="113"/>
  <c r="K1202" i="113"/>
  <c r="C1202" i="113"/>
  <c r="B1202" i="113"/>
  <c r="A1202" i="113"/>
  <c r="K1201" i="113"/>
  <c r="C1201" i="113"/>
  <c r="B1201" i="113"/>
  <c r="A1201" i="113"/>
  <c r="K1200" i="113"/>
  <c r="C1200" i="113"/>
  <c r="B1200" i="113"/>
  <c r="A1200" i="113"/>
  <c r="K1199" i="113"/>
  <c r="C1199" i="113"/>
  <c r="B1199" i="113"/>
  <c r="A1199" i="113"/>
  <c r="K1198" i="113"/>
  <c r="C1198" i="113"/>
  <c r="B1198" i="113"/>
  <c r="A1198" i="113"/>
  <c r="K1197" i="113"/>
  <c r="C1197" i="113"/>
  <c r="B1197" i="113"/>
  <c r="A1197" i="113"/>
  <c r="K1196" i="113"/>
  <c r="C1196" i="113"/>
  <c r="B1196" i="113"/>
  <c r="A1196" i="113"/>
  <c r="K1195" i="113"/>
  <c r="C1195" i="113"/>
  <c r="B1195" i="113"/>
  <c r="A1195" i="113"/>
  <c r="K1194" i="113"/>
  <c r="C1194" i="113"/>
  <c r="B1194" i="113"/>
  <c r="A1194" i="113"/>
  <c r="K1193" i="113"/>
  <c r="C1193" i="113"/>
  <c r="B1193" i="113"/>
  <c r="A1193" i="113"/>
  <c r="K1192" i="113"/>
  <c r="C1192" i="113"/>
  <c r="B1192" i="113"/>
  <c r="A1192" i="113"/>
  <c r="K1191" i="113"/>
  <c r="C1191" i="113"/>
  <c r="B1191" i="113"/>
  <c r="A1191" i="113"/>
  <c r="K1190" i="113"/>
  <c r="C1190" i="113"/>
  <c r="B1190" i="113"/>
  <c r="A1190" i="113"/>
  <c r="K1189" i="113"/>
  <c r="C1189" i="113"/>
  <c r="B1189" i="113"/>
  <c r="A1189" i="113"/>
  <c r="K1188" i="113"/>
  <c r="C1188" i="113"/>
  <c r="B1188" i="113"/>
  <c r="A1188" i="113"/>
  <c r="K1187" i="113"/>
  <c r="C1187" i="113"/>
  <c r="B1187" i="113"/>
  <c r="A1187" i="113"/>
  <c r="K1186" i="113"/>
  <c r="C1186" i="113"/>
  <c r="B1186" i="113"/>
  <c r="A1186" i="113"/>
  <c r="K1185" i="113"/>
  <c r="C1185" i="113"/>
  <c r="B1185" i="113"/>
  <c r="A1185" i="113"/>
  <c r="K1184" i="113"/>
  <c r="C1184" i="113"/>
  <c r="B1184" i="113"/>
  <c r="A1184" i="113"/>
  <c r="K1183" i="113"/>
  <c r="C1183" i="113"/>
  <c r="B1183" i="113"/>
  <c r="A1183" i="113"/>
  <c r="K1182" i="113"/>
  <c r="C1182" i="113"/>
  <c r="B1182" i="113"/>
  <c r="A1182" i="113"/>
  <c r="K1181" i="113"/>
  <c r="C1181" i="113"/>
  <c r="B1181" i="113"/>
  <c r="A1181" i="113"/>
  <c r="K1180" i="113"/>
  <c r="C1180" i="113"/>
  <c r="B1180" i="113"/>
  <c r="A1180" i="113"/>
  <c r="K1179" i="113"/>
  <c r="C1179" i="113"/>
  <c r="B1179" i="113"/>
  <c r="A1179" i="113"/>
  <c r="K1178" i="113"/>
  <c r="C1178" i="113"/>
  <c r="B1178" i="113"/>
  <c r="A1178" i="113"/>
  <c r="K1177" i="113"/>
  <c r="C1177" i="113"/>
  <c r="B1177" i="113"/>
  <c r="A1177" i="113"/>
  <c r="K1176" i="113"/>
  <c r="C1176" i="113"/>
  <c r="B1176" i="113"/>
  <c r="A1176" i="113"/>
  <c r="K1175" i="113"/>
  <c r="C1175" i="113"/>
  <c r="B1175" i="113"/>
  <c r="A1175" i="113"/>
  <c r="K1174" i="113"/>
  <c r="C1174" i="113"/>
  <c r="B1174" i="113"/>
  <c r="A1174" i="113"/>
  <c r="K1173" i="113"/>
  <c r="C1173" i="113"/>
  <c r="B1173" i="113"/>
  <c r="A1173" i="113"/>
  <c r="K1172" i="113"/>
  <c r="C1172" i="113"/>
  <c r="B1172" i="113"/>
  <c r="A1172" i="113"/>
  <c r="K1171" i="113"/>
  <c r="C1171" i="113"/>
  <c r="B1171" i="113"/>
  <c r="A1171" i="113"/>
  <c r="K1170" i="113"/>
  <c r="C1170" i="113"/>
  <c r="B1170" i="113"/>
  <c r="A1170" i="113"/>
  <c r="K1169" i="113"/>
  <c r="C1169" i="113"/>
  <c r="B1169" i="113"/>
  <c r="A1169" i="113"/>
  <c r="K1168" i="113"/>
  <c r="C1168" i="113"/>
  <c r="B1168" i="113"/>
  <c r="A1168" i="113"/>
  <c r="K1167" i="113"/>
  <c r="C1167" i="113"/>
  <c r="B1167" i="113"/>
  <c r="A1167" i="113"/>
  <c r="K1166" i="113"/>
  <c r="C1166" i="113"/>
  <c r="B1166" i="113"/>
  <c r="A1166" i="113"/>
  <c r="K1165" i="113"/>
  <c r="C1165" i="113"/>
  <c r="B1165" i="113"/>
  <c r="A1165" i="113"/>
  <c r="K1164" i="113"/>
  <c r="C1164" i="113"/>
  <c r="B1164" i="113"/>
  <c r="A1164" i="113"/>
  <c r="K1163" i="113"/>
  <c r="C1163" i="113"/>
  <c r="B1163" i="113"/>
  <c r="A1163" i="113"/>
  <c r="K1162" i="113"/>
  <c r="C1162" i="113"/>
  <c r="B1162" i="113"/>
  <c r="A1162" i="113"/>
  <c r="K1161" i="113"/>
  <c r="C1161" i="113"/>
  <c r="B1161" i="113"/>
  <c r="A1161" i="113"/>
  <c r="K1160" i="113"/>
  <c r="C1160" i="113"/>
  <c r="B1160" i="113"/>
  <c r="A1160" i="113"/>
  <c r="K1159" i="113"/>
  <c r="C1159" i="113"/>
  <c r="B1159" i="113"/>
  <c r="A1159" i="113"/>
  <c r="K1158" i="113"/>
  <c r="C1158" i="113"/>
  <c r="B1158" i="113"/>
  <c r="A1158" i="113"/>
  <c r="K1157" i="113"/>
  <c r="C1157" i="113"/>
  <c r="B1157" i="113"/>
  <c r="A1157" i="113"/>
  <c r="K1156" i="113"/>
  <c r="C1156" i="113"/>
  <c r="B1156" i="113"/>
  <c r="A1156" i="113"/>
  <c r="K1155" i="113"/>
  <c r="C1155" i="113"/>
  <c r="B1155" i="113"/>
  <c r="A1155" i="113"/>
  <c r="K1154" i="113"/>
  <c r="C1154" i="113"/>
  <c r="B1154" i="113"/>
  <c r="A1154" i="113"/>
  <c r="K1153" i="113"/>
  <c r="C1153" i="113"/>
  <c r="B1153" i="113"/>
  <c r="A1153" i="113"/>
  <c r="K1152" i="113"/>
  <c r="C1152" i="113"/>
  <c r="B1152" i="113"/>
  <c r="A1152" i="113"/>
  <c r="K1151" i="113"/>
  <c r="C1151" i="113"/>
  <c r="B1151" i="113"/>
  <c r="A1151" i="113"/>
  <c r="K1150" i="113"/>
  <c r="C1150" i="113"/>
  <c r="B1150" i="113"/>
  <c r="A1150" i="113"/>
  <c r="K1149" i="113"/>
  <c r="C1149" i="113"/>
  <c r="B1149" i="113"/>
  <c r="A1149" i="113"/>
  <c r="K1148" i="113"/>
  <c r="C1148" i="113"/>
  <c r="B1148" i="113"/>
  <c r="A1148" i="113"/>
  <c r="K1147" i="113"/>
  <c r="C1147" i="113"/>
  <c r="B1147" i="113"/>
  <c r="A1147" i="113"/>
  <c r="K1146" i="113"/>
  <c r="C1146" i="113"/>
  <c r="B1146" i="113"/>
  <c r="A1146" i="113"/>
  <c r="K1145" i="113"/>
  <c r="C1145" i="113"/>
  <c r="B1145" i="113"/>
  <c r="A1145" i="113"/>
  <c r="K1144" i="113"/>
  <c r="C1144" i="113"/>
  <c r="B1144" i="113"/>
  <c r="A1144" i="113"/>
  <c r="K1143" i="113"/>
  <c r="C1143" i="113"/>
  <c r="B1143" i="113"/>
  <c r="A1143" i="113"/>
  <c r="K1142" i="113"/>
  <c r="C1142" i="113"/>
  <c r="B1142" i="113"/>
  <c r="A1142" i="113"/>
  <c r="K1141" i="113"/>
  <c r="C1141" i="113"/>
  <c r="B1141" i="113"/>
  <c r="A1141" i="113"/>
  <c r="K1140" i="113"/>
  <c r="C1140" i="113"/>
  <c r="B1140" i="113"/>
  <c r="A1140" i="113"/>
  <c r="K1139" i="113"/>
  <c r="C1139" i="113"/>
  <c r="B1139" i="113"/>
  <c r="A1139" i="113"/>
  <c r="K1138" i="113"/>
  <c r="C1138" i="113"/>
  <c r="B1138" i="113"/>
  <c r="A1138" i="113"/>
  <c r="K1137" i="113"/>
  <c r="C1137" i="113"/>
  <c r="B1137" i="113"/>
  <c r="A1137" i="113"/>
  <c r="K1136" i="113"/>
  <c r="C1136" i="113"/>
  <c r="B1136" i="113"/>
  <c r="A1136" i="113"/>
  <c r="K1135" i="113"/>
  <c r="C1135" i="113"/>
  <c r="B1135" i="113"/>
  <c r="A1135" i="113"/>
  <c r="K1134" i="113"/>
  <c r="C1134" i="113"/>
  <c r="B1134" i="113"/>
  <c r="A1134" i="113"/>
  <c r="K1133" i="113"/>
  <c r="C1133" i="113"/>
  <c r="B1133" i="113"/>
  <c r="A1133" i="113"/>
  <c r="K1132" i="113"/>
  <c r="C1132" i="113"/>
  <c r="B1132" i="113"/>
  <c r="A1132" i="113"/>
  <c r="C1131" i="113"/>
  <c r="B1131" i="113"/>
  <c r="A1131" i="113"/>
  <c r="C1130" i="113"/>
  <c r="B1130" i="113"/>
  <c r="A1130" i="113"/>
  <c r="C1129" i="113"/>
  <c r="B1129" i="113"/>
  <c r="A1129" i="113"/>
  <c r="C1128" i="113"/>
  <c r="B1128" i="113"/>
  <c r="A1128" i="113"/>
  <c r="C1127" i="113"/>
  <c r="B1127" i="113"/>
  <c r="A1127" i="113"/>
  <c r="C1126" i="113"/>
  <c r="B1126" i="113"/>
  <c r="A1126" i="113"/>
  <c r="C1125" i="113"/>
  <c r="B1125" i="113"/>
  <c r="A1125" i="113"/>
  <c r="C1124" i="113"/>
  <c r="B1124" i="113"/>
  <c r="A1124" i="113"/>
  <c r="C1123" i="113"/>
  <c r="B1123" i="113"/>
  <c r="A1123" i="113"/>
  <c r="C1122" i="113"/>
  <c r="B1122" i="113"/>
  <c r="A1122" i="113"/>
  <c r="C1121" i="113"/>
  <c r="B1121" i="113"/>
  <c r="A1121" i="113"/>
  <c r="C1120" i="113"/>
  <c r="B1120" i="113"/>
  <c r="A1120" i="113"/>
  <c r="C1119" i="113"/>
  <c r="B1119" i="113"/>
  <c r="A1119" i="113"/>
  <c r="C1118" i="113"/>
  <c r="B1118" i="113"/>
  <c r="A1118" i="113"/>
  <c r="C1117" i="113"/>
  <c r="B1117" i="113"/>
  <c r="A1117" i="113"/>
  <c r="C1116" i="113"/>
  <c r="B1116" i="113"/>
  <c r="A1116" i="113"/>
  <c r="C1115" i="113"/>
  <c r="B1115" i="113"/>
  <c r="A1115" i="113"/>
  <c r="C1114" i="113"/>
  <c r="B1114" i="113"/>
  <c r="A1114" i="113"/>
  <c r="C1113" i="113"/>
  <c r="B1113" i="113"/>
  <c r="A1113" i="113"/>
  <c r="C1112" i="113"/>
  <c r="B1112" i="113"/>
  <c r="A1112" i="113"/>
  <c r="C1111" i="113"/>
  <c r="B1111" i="113"/>
  <c r="A1111" i="113"/>
  <c r="C1110" i="113"/>
  <c r="B1110" i="113"/>
  <c r="A1110" i="113"/>
  <c r="C1109" i="113"/>
  <c r="B1109" i="113"/>
  <c r="A1109" i="113"/>
  <c r="C1108" i="113"/>
  <c r="B1108" i="113"/>
  <c r="A1108" i="113"/>
  <c r="C1107" i="113"/>
  <c r="B1107" i="113"/>
  <c r="A1107" i="113"/>
  <c r="C1106" i="113"/>
  <c r="B1106" i="113"/>
  <c r="A1106" i="113"/>
  <c r="C1105" i="113"/>
  <c r="B1105" i="113"/>
  <c r="A1105" i="113"/>
  <c r="C1104" i="113"/>
  <c r="B1104" i="113"/>
  <c r="A1104" i="113"/>
  <c r="C1103" i="113"/>
  <c r="B1103" i="113"/>
  <c r="A1103" i="113"/>
  <c r="C1102" i="113"/>
  <c r="B1102" i="113"/>
  <c r="A1102" i="113"/>
  <c r="C1101" i="113"/>
  <c r="B1101" i="113"/>
  <c r="A1101" i="113"/>
  <c r="C1100" i="113"/>
  <c r="B1100" i="113"/>
  <c r="A1100" i="113"/>
  <c r="C1099" i="113"/>
  <c r="B1099" i="113"/>
  <c r="A1099" i="113"/>
  <c r="C1098" i="113"/>
  <c r="B1098" i="113"/>
  <c r="A1098" i="113"/>
  <c r="C1097" i="113"/>
  <c r="B1097" i="113"/>
  <c r="A1097" i="113"/>
  <c r="C1096" i="113"/>
  <c r="B1096" i="113"/>
  <c r="A1096" i="113"/>
  <c r="C1095" i="113"/>
  <c r="B1095" i="113"/>
  <c r="A1095" i="113"/>
  <c r="C1094" i="113"/>
  <c r="B1094" i="113"/>
  <c r="A1094" i="113"/>
  <c r="C1093" i="113"/>
  <c r="B1093" i="113"/>
  <c r="A1093" i="113"/>
  <c r="C1092" i="113"/>
  <c r="B1092" i="113"/>
  <c r="A1092" i="113"/>
  <c r="C1091" i="113"/>
  <c r="B1091" i="113"/>
  <c r="A1091" i="113"/>
  <c r="C1090" i="113"/>
  <c r="B1090" i="113"/>
  <c r="A1090" i="113"/>
  <c r="C1089" i="113"/>
  <c r="B1089" i="113"/>
  <c r="A1089" i="113"/>
  <c r="C1088" i="113"/>
  <c r="B1088" i="113"/>
  <c r="A1088" i="113"/>
  <c r="C1087" i="113"/>
  <c r="B1087" i="113"/>
  <c r="A1087" i="113"/>
  <c r="C1086" i="113"/>
  <c r="B1086" i="113"/>
  <c r="A1086" i="113"/>
  <c r="C1085" i="113"/>
  <c r="B1085" i="113"/>
  <c r="A1085" i="113"/>
  <c r="C1084" i="113"/>
  <c r="B1084" i="113"/>
  <c r="A1084" i="113"/>
  <c r="C1083" i="113"/>
  <c r="B1083" i="113"/>
  <c r="A1083" i="113"/>
  <c r="C1082" i="113"/>
  <c r="B1082" i="113"/>
  <c r="A1082" i="113"/>
  <c r="C1081" i="113"/>
  <c r="B1081" i="113"/>
  <c r="A1081" i="113"/>
  <c r="C1080" i="113"/>
  <c r="B1080" i="113"/>
  <c r="A1080" i="113"/>
  <c r="C1079" i="113"/>
  <c r="B1079" i="113"/>
  <c r="A1079" i="113"/>
  <c r="C1078" i="113"/>
  <c r="B1078" i="113"/>
  <c r="A1078" i="113"/>
  <c r="C1077" i="113"/>
  <c r="B1077" i="113"/>
  <c r="A1077" i="113"/>
  <c r="C1076" i="113"/>
  <c r="B1076" i="113"/>
  <c r="A1076" i="113"/>
  <c r="C1075" i="113"/>
  <c r="B1075" i="113"/>
  <c r="A1075" i="113"/>
  <c r="C1074" i="113"/>
  <c r="B1074" i="113"/>
  <c r="A1074" i="113"/>
  <c r="C1073" i="113"/>
  <c r="B1073" i="113"/>
  <c r="A1073" i="113"/>
  <c r="C1072" i="113"/>
  <c r="B1072" i="113"/>
  <c r="A1072" i="113"/>
  <c r="C1071" i="113"/>
  <c r="B1071" i="113"/>
  <c r="A1071" i="113"/>
  <c r="C1070" i="113"/>
  <c r="B1070" i="113"/>
  <c r="A1070" i="113"/>
  <c r="C1069" i="113"/>
  <c r="B1069" i="113"/>
  <c r="A1069" i="113"/>
  <c r="C1068" i="113"/>
  <c r="B1068" i="113"/>
  <c r="A1068" i="113"/>
  <c r="C1067" i="113"/>
  <c r="B1067" i="113"/>
  <c r="A1067" i="113"/>
  <c r="C1066" i="113"/>
  <c r="B1066" i="113"/>
  <c r="A1066" i="113"/>
  <c r="C1065" i="113"/>
  <c r="B1065" i="113"/>
  <c r="A1065" i="113"/>
  <c r="C1064" i="113"/>
  <c r="B1064" i="113"/>
  <c r="A1064" i="113"/>
  <c r="C1063" i="113"/>
  <c r="B1063" i="113"/>
  <c r="A1063" i="113"/>
  <c r="C1062" i="113"/>
  <c r="B1062" i="113"/>
  <c r="A1062" i="113"/>
  <c r="C1061" i="113"/>
  <c r="B1061" i="113"/>
  <c r="A1061" i="113"/>
  <c r="C1060" i="113"/>
  <c r="B1060" i="113"/>
  <c r="A1060" i="113"/>
  <c r="C1059" i="113"/>
  <c r="B1059" i="113"/>
  <c r="A1059" i="113"/>
  <c r="C1058" i="113"/>
  <c r="B1058" i="113"/>
  <c r="A1058" i="113"/>
  <c r="C1057" i="113"/>
  <c r="B1057" i="113"/>
  <c r="A1057" i="113"/>
  <c r="C1056" i="113"/>
  <c r="B1056" i="113"/>
  <c r="A1056" i="113"/>
  <c r="C1055" i="113"/>
  <c r="B1055" i="113"/>
  <c r="A1055" i="113"/>
  <c r="C1054" i="113"/>
  <c r="B1054" i="113"/>
  <c r="A1054" i="113"/>
  <c r="C1053" i="113"/>
  <c r="B1053" i="113"/>
  <c r="A1053" i="113"/>
  <c r="C1052" i="113"/>
  <c r="B1052" i="113"/>
  <c r="A1052" i="113"/>
  <c r="C1051" i="113"/>
  <c r="B1051" i="113"/>
  <c r="A1051" i="113"/>
  <c r="C1050" i="113"/>
  <c r="B1050" i="113"/>
  <c r="A1050" i="113"/>
  <c r="C1049" i="113"/>
  <c r="B1049" i="113"/>
  <c r="A1049" i="113"/>
  <c r="C1048" i="113"/>
  <c r="B1048" i="113"/>
  <c r="A1048" i="113"/>
  <c r="C1047" i="113"/>
  <c r="B1047" i="113"/>
  <c r="A1047" i="113"/>
  <c r="C1046" i="113"/>
  <c r="B1046" i="113"/>
  <c r="A1046" i="113"/>
  <c r="C1045" i="113"/>
  <c r="B1045" i="113"/>
  <c r="A1045" i="113"/>
  <c r="C1044" i="113"/>
  <c r="B1044" i="113"/>
  <c r="A1044" i="113"/>
  <c r="C1043" i="113"/>
  <c r="B1043" i="113"/>
  <c r="A1043" i="113"/>
  <c r="C1042" i="113"/>
  <c r="B1042" i="113"/>
  <c r="A1042" i="113"/>
  <c r="C1041" i="113"/>
  <c r="B1041" i="113"/>
  <c r="A1041" i="113"/>
  <c r="C1040" i="113"/>
  <c r="B1040" i="113"/>
  <c r="A1040" i="113"/>
  <c r="C1039" i="113"/>
  <c r="B1039" i="113"/>
  <c r="A1039" i="113"/>
  <c r="C1038" i="113"/>
  <c r="B1038" i="113"/>
  <c r="A1038" i="113"/>
  <c r="C1037" i="113"/>
  <c r="B1037" i="113"/>
  <c r="A1037" i="113"/>
  <c r="C1036" i="113"/>
  <c r="B1036" i="113"/>
  <c r="A1036" i="113"/>
  <c r="C1035" i="113"/>
  <c r="B1035" i="113"/>
  <c r="A1035" i="113"/>
  <c r="C1034" i="113"/>
  <c r="B1034" i="113"/>
  <c r="A1034" i="113"/>
  <c r="C1033" i="113"/>
  <c r="B1033" i="113"/>
  <c r="A1033" i="113"/>
  <c r="C1032" i="113"/>
  <c r="B1032" i="113"/>
  <c r="A1032" i="113"/>
  <c r="C1031" i="113"/>
  <c r="B1031" i="113"/>
  <c r="A1031" i="113"/>
  <c r="C1030" i="113"/>
  <c r="B1030" i="113"/>
  <c r="A1030" i="113"/>
  <c r="C1029" i="113"/>
  <c r="B1029" i="113"/>
  <c r="A1029" i="113"/>
  <c r="C1028" i="113"/>
  <c r="B1028" i="113"/>
  <c r="A1028" i="113"/>
  <c r="C1027" i="113"/>
  <c r="B1027" i="113"/>
  <c r="A1027" i="113"/>
  <c r="C1026" i="113"/>
  <c r="B1026" i="113"/>
  <c r="A1026" i="113"/>
  <c r="C1025" i="113"/>
  <c r="B1025" i="113"/>
  <c r="A1025" i="113"/>
  <c r="C1024" i="113"/>
  <c r="B1024" i="113"/>
  <c r="A1024" i="113"/>
  <c r="C1023" i="113"/>
  <c r="B1023" i="113"/>
  <c r="A1023" i="113"/>
  <c r="C1022" i="113"/>
  <c r="B1022" i="113"/>
  <c r="A1022" i="113"/>
  <c r="C1021" i="113"/>
  <c r="B1021" i="113"/>
  <c r="A1021" i="113"/>
  <c r="C1020" i="113"/>
  <c r="B1020" i="113"/>
  <c r="A1020" i="113"/>
  <c r="C1019" i="113"/>
  <c r="B1019" i="113"/>
  <c r="A1019" i="113"/>
  <c r="C1018" i="113"/>
  <c r="B1018" i="113"/>
  <c r="A1018" i="113"/>
  <c r="C1017" i="113"/>
  <c r="B1017" i="113"/>
  <c r="A1017" i="113"/>
  <c r="C1016" i="113"/>
  <c r="B1016" i="113"/>
  <c r="A1016" i="113"/>
  <c r="C1015" i="113"/>
  <c r="B1015" i="113"/>
  <c r="A1015" i="113"/>
  <c r="C1014" i="113"/>
  <c r="B1014" i="113"/>
  <c r="A1014" i="113"/>
  <c r="C1013" i="113"/>
  <c r="B1013" i="113"/>
  <c r="A1013" i="113"/>
  <c r="C1012" i="113"/>
  <c r="B1012" i="113"/>
  <c r="A1012" i="113"/>
  <c r="C1011" i="113"/>
  <c r="B1011" i="113"/>
  <c r="A1011" i="113"/>
  <c r="C1010" i="113"/>
  <c r="B1010" i="113"/>
  <c r="A1010" i="113"/>
  <c r="C1009" i="113"/>
  <c r="B1009" i="113"/>
  <c r="A1009" i="113"/>
  <c r="C1008" i="113"/>
  <c r="B1008" i="113"/>
  <c r="A1008" i="113"/>
  <c r="C1007" i="113"/>
  <c r="B1007" i="113"/>
  <c r="A1007" i="113"/>
  <c r="C1006" i="113"/>
  <c r="B1006" i="113"/>
  <c r="A1006" i="113"/>
  <c r="C1005" i="113"/>
  <c r="B1005" i="113"/>
  <c r="A1005" i="113"/>
  <c r="C1004" i="113"/>
  <c r="B1004" i="113"/>
  <c r="A1004" i="113"/>
  <c r="C1003" i="113"/>
  <c r="B1003" i="113"/>
  <c r="A1003" i="113"/>
  <c r="C1002" i="113"/>
  <c r="B1002" i="113"/>
  <c r="A1002" i="113"/>
  <c r="C1001" i="113"/>
  <c r="B1001" i="113"/>
  <c r="A1001" i="113"/>
  <c r="C1000" i="113"/>
  <c r="B1000" i="113"/>
  <c r="A1000" i="113"/>
  <c r="C999" i="113"/>
  <c r="B999" i="113"/>
  <c r="A999" i="113"/>
  <c r="C998" i="113"/>
  <c r="B998" i="113"/>
  <c r="A998" i="113"/>
  <c r="C997" i="113"/>
  <c r="B997" i="113"/>
  <c r="A997" i="113"/>
  <c r="C996" i="113"/>
  <c r="B996" i="113"/>
  <c r="A996" i="113"/>
  <c r="C995" i="113"/>
  <c r="B995" i="113"/>
  <c r="A995" i="113"/>
  <c r="C994" i="113"/>
  <c r="B994" i="113"/>
  <c r="A994" i="113"/>
  <c r="C993" i="113"/>
  <c r="B993" i="113"/>
  <c r="A993" i="113"/>
  <c r="C992" i="113"/>
  <c r="B992" i="113"/>
  <c r="A992" i="113"/>
  <c r="C991" i="113"/>
  <c r="B991" i="113"/>
  <c r="A991" i="113"/>
  <c r="C990" i="113"/>
  <c r="B990" i="113"/>
  <c r="A990" i="113"/>
  <c r="C989" i="113"/>
  <c r="B989" i="113"/>
  <c r="A989" i="113"/>
  <c r="C988" i="113"/>
  <c r="B988" i="113"/>
  <c r="A988" i="113"/>
  <c r="C987" i="113"/>
  <c r="B987" i="113"/>
  <c r="A987" i="113"/>
  <c r="C986" i="113"/>
  <c r="B986" i="113"/>
  <c r="A986" i="113"/>
  <c r="C985" i="113"/>
  <c r="B985" i="113"/>
  <c r="A985" i="113"/>
  <c r="C984" i="113"/>
  <c r="B984" i="113"/>
  <c r="A984" i="113"/>
  <c r="C983" i="113"/>
  <c r="B983" i="113"/>
  <c r="A983" i="113"/>
  <c r="C982" i="113"/>
  <c r="B982" i="113"/>
  <c r="A982" i="113"/>
  <c r="C981" i="113"/>
  <c r="B981" i="113"/>
  <c r="A981" i="113"/>
  <c r="C980" i="113"/>
  <c r="B980" i="113"/>
  <c r="A980" i="113"/>
  <c r="C979" i="113"/>
  <c r="B979" i="113"/>
  <c r="A979" i="113"/>
  <c r="C978" i="113"/>
  <c r="B978" i="113"/>
  <c r="A978" i="113"/>
  <c r="C977" i="113"/>
  <c r="B977" i="113"/>
  <c r="A977" i="113"/>
  <c r="C976" i="113"/>
  <c r="B976" i="113"/>
  <c r="A976" i="113"/>
  <c r="C975" i="113"/>
  <c r="B975" i="113"/>
  <c r="A975" i="113"/>
  <c r="C974" i="113"/>
  <c r="B974" i="113"/>
  <c r="A974" i="113"/>
  <c r="C973" i="113"/>
  <c r="B973" i="113"/>
  <c r="A973" i="113"/>
  <c r="C972" i="113"/>
  <c r="B972" i="113"/>
  <c r="A972" i="113"/>
  <c r="C971" i="113"/>
  <c r="B971" i="113"/>
  <c r="A971" i="113"/>
  <c r="C970" i="113"/>
  <c r="B970" i="113"/>
  <c r="A970" i="113"/>
  <c r="C969" i="113"/>
  <c r="B969" i="113"/>
  <c r="A969" i="113"/>
  <c r="C968" i="113"/>
  <c r="B968" i="113"/>
  <c r="A968" i="113"/>
  <c r="C967" i="113"/>
  <c r="B967" i="113"/>
  <c r="A967" i="113"/>
  <c r="C966" i="113"/>
  <c r="B966" i="113"/>
  <c r="A966" i="113"/>
  <c r="C965" i="113"/>
  <c r="B965" i="113"/>
  <c r="A965" i="113"/>
  <c r="C964" i="113"/>
  <c r="B964" i="113"/>
  <c r="A964" i="113"/>
  <c r="C963" i="113"/>
  <c r="B963" i="113"/>
  <c r="A963" i="113"/>
  <c r="C962" i="113"/>
  <c r="B962" i="113"/>
  <c r="A962" i="113"/>
  <c r="C961" i="113"/>
  <c r="B961" i="113"/>
  <c r="A961" i="113"/>
  <c r="C960" i="113"/>
  <c r="B960" i="113"/>
  <c r="A960" i="113"/>
  <c r="C959" i="113"/>
  <c r="B959" i="113"/>
  <c r="A959" i="113"/>
  <c r="C958" i="113"/>
  <c r="B958" i="113"/>
  <c r="A958" i="113"/>
  <c r="C957" i="113"/>
  <c r="B957" i="113"/>
  <c r="A957" i="113"/>
  <c r="C956" i="113"/>
  <c r="B956" i="113"/>
  <c r="A956" i="113"/>
  <c r="C955" i="113"/>
  <c r="B955" i="113"/>
  <c r="A955" i="113"/>
  <c r="C954" i="113"/>
  <c r="B954" i="113"/>
  <c r="A954" i="113"/>
  <c r="C953" i="113"/>
  <c r="B953" i="113"/>
  <c r="A953" i="113"/>
  <c r="C952" i="113"/>
  <c r="B952" i="113"/>
  <c r="A952" i="113"/>
  <c r="C951" i="113"/>
  <c r="B951" i="113"/>
  <c r="A951" i="113"/>
  <c r="C950" i="113"/>
  <c r="B950" i="113"/>
  <c r="A950" i="113"/>
  <c r="C949" i="113"/>
  <c r="B949" i="113"/>
  <c r="A949" i="113"/>
  <c r="C948" i="113"/>
  <c r="B948" i="113"/>
  <c r="A948" i="113"/>
  <c r="C947" i="113"/>
  <c r="B947" i="113"/>
  <c r="A947" i="113"/>
  <c r="C946" i="113"/>
  <c r="B946" i="113"/>
  <c r="A946" i="113"/>
  <c r="C945" i="113"/>
  <c r="B945" i="113"/>
  <c r="A945" i="113"/>
  <c r="C944" i="113"/>
  <c r="B944" i="113"/>
  <c r="A944" i="113"/>
  <c r="C943" i="113"/>
  <c r="B943" i="113"/>
  <c r="A943" i="113"/>
  <c r="C942" i="113"/>
  <c r="B942" i="113"/>
  <c r="A942" i="113"/>
  <c r="C941" i="113"/>
  <c r="B941" i="113"/>
  <c r="A941" i="113"/>
  <c r="C940" i="113"/>
  <c r="B940" i="113"/>
  <c r="A940" i="113"/>
  <c r="C939" i="113"/>
  <c r="B939" i="113"/>
  <c r="A939" i="113"/>
  <c r="C938" i="113"/>
  <c r="B938" i="113"/>
  <c r="A938" i="113"/>
  <c r="C937" i="113"/>
  <c r="B937" i="113"/>
  <c r="A937" i="113"/>
  <c r="C936" i="113"/>
  <c r="B936" i="113"/>
  <c r="A936" i="113"/>
  <c r="C935" i="113"/>
  <c r="B935" i="113"/>
  <c r="A935" i="113"/>
  <c r="C934" i="113"/>
  <c r="B934" i="113"/>
  <c r="A934" i="113"/>
  <c r="C933" i="113"/>
  <c r="B933" i="113"/>
  <c r="A933" i="113"/>
  <c r="C932" i="113"/>
  <c r="B932" i="113"/>
  <c r="A932" i="113"/>
  <c r="C931" i="113"/>
  <c r="B931" i="113"/>
  <c r="A931" i="113"/>
  <c r="C930" i="113"/>
  <c r="B930" i="113"/>
  <c r="A930" i="113"/>
  <c r="C929" i="113"/>
  <c r="B929" i="113"/>
  <c r="A929" i="113"/>
  <c r="C928" i="113"/>
  <c r="B928" i="113"/>
  <c r="A928" i="113"/>
  <c r="K927" i="113"/>
  <c r="C927" i="113"/>
  <c r="B927" i="113"/>
  <c r="A927" i="113"/>
  <c r="K926" i="113"/>
  <c r="C926" i="113"/>
  <c r="B926" i="113"/>
  <c r="A926" i="113"/>
  <c r="K925" i="113"/>
  <c r="C925" i="113"/>
  <c r="B925" i="113"/>
  <c r="A925" i="113"/>
  <c r="K924" i="113"/>
  <c r="C924" i="113"/>
  <c r="B924" i="113"/>
  <c r="A924" i="113"/>
  <c r="K923" i="113"/>
  <c r="C923" i="113"/>
  <c r="B923" i="113"/>
  <c r="A923" i="113"/>
  <c r="K922" i="113"/>
  <c r="C922" i="113"/>
  <c r="B922" i="113"/>
  <c r="A922" i="113"/>
  <c r="K921" i="113"/>
  <c r="C921" i="113"/>
  <c r="B921" i="113"/>
  <c r="A921" i="113"/>
  <c r="K920" i="113"/>
  <c r="C920" i="113"/>
  <c r="B920" i="113"/>
  <c r="A920" i="113"/>
  <c r="K919" i="113"/>
  <c r="C919" i="113"/>
  <c r="B919" i="113"/>
  <c r="A919" i="113"/>
  <c r="K918" i="113"/>
  <c r="C918" i="113"/>
  <c r="B918" i="113"/>
  <c r="A918" i="113"/>
  <c r="K917" i="113"/>
  <c r="C917" i="113"/>
  <c r="B917" i="113"/>
  <c r="A917" i="113"/>
  <c r="K916" i="113"/>
  <c r="C916" i="113"/>
  <c r="B916" i="113"/>
  <c r="A916" i="113"/>
  <c r="K915" i="113"/>
  <c r="C915" i="113"/>
  <c r="B915" i="113"/>
  <c r="A915" i="113"/>
  <c r="K914" i="113"/>
  <c r="C914" i="113"/>
  <c r="B914" i="113"/>
  <c r="A914" i="113"/>
  <c r="K913" i="113"/>
  <c r="C913" i="113"/>
  <c r="B913" i="113"/>
  <c r="A913" i="113"/>
  <c r="K912" i="113"/>
  <c r="C912" i="113"/>
  <c r="B912" i="113"/>
  <c r="A912" i="113"/>
  <c r="K911" i="113"/>
  <c r="C911" i="113"/>
  <c r="B911" i="113"/>
  <c r="A911" i="113"/>
  <c r="K910" i="113"/>
  <c r="C910" i="113"/>
  <c r="B910" i="113"/>
  <c r="A910" i="113"/>
  <c r="K909" i="113"/>
  <c r="C909" i="113"/>
  <c r="B909" i="113"/>
  <c r="A909" i="113"/>
  <c r="K908" i="113"/>
  <c r="C908" i="113"/>
  <c r="B908" i="113"/>
  <c r="A908" i="113"/>
  <c r="K907" i="113"/>
  <c r="C907" i="113"/>
  <c r="B907" i="113"/>
  <c r="A907" i="113"/>
  <c r="K906" i="113"/>
  <c r="C906" i="113"/>
  <c r="B906" i="113"/>
  <c r="A906" i="113"/>
  <c r="K905" i="113"/>
  <c r="C905" i="113"/>
  <c r="B905" i="113"/>
  <c r="A905" i="113"/>
  <c r="K904" i="113"/>
  <c r="C904" i="113"/>
  <c r="B904" i="113"/>
  <c r="A904" i="113"/>
  <c r="K903" i="113"/>
  <c r="C903" i="113"/>
  <c r="B903" i="113"/>
  <c r="A903" i="113"/>
  <c r="K902" i="113"/>
  <c r="C902" i="113"/>
  <c r="B902" i="113"/>
  <c r="A902" i="113"/>
  <c r="K901" i="113"/>
  <c r="C901" i="113"/>
  <c r="B901" i="113"/>
  <c r="A901" i="113"/>
  <c r="K900" i="113"/>
  <c r="C900" i="113"/>
  <c r="B900" i="113"/>
  <c r="A900" i="113"/>
  <c r="K899" i="113"/>
  <c r="C899" i="113"/>
  <c r="B899" i="113"/>
  <c r="A899" i="113"/>
  <c r="K898" i="113"/>
  <c r="C898" i="113"/>
  <c r="B898" i="113"/>
  <c r="A898" i="113"/>
  <c r="K897" i="113"/>
  <c r="C897" i="113"/>
  <c r="B897" i="113"/>
  <c r="A897" i="113"/>
  <c r="K896" i="113"/>
  <c r="C896" i="113"/>
  <c r="B896" i="113"/>
  <c r="A896" i="113"/>
  <c r="K895" i="113"/>
  <c r="C895" i="113"/>
  <c r="B895" i="113"/>
  <c r="A895" i="113"/>
  <c r="K894" i="113"/>
  <c r="C894" i="113"/>
  <c r="B894" i="113"/>
  <c r="A894" i="113"/>
  <c r="K893" i="113"/>
  <c r="C893" i="113"/>
  <c r="B893" i="113"/>
  <c r="A893" i="113"/>
  <c r="K892" i="113"/>
  <c r="C892" i="113"/>
  <c r="B892" i="113"/>
  <c r="A892" i="113"/>
  <c r="K891" i="113"/>
  <c r="C891" i="113"/>
  <c r="B891" i="113"/>
  <c r="A891" i="113"/>
  <c r="K890" i="113"/>
  <c r="C890" i="113"/>
  <c r="B890" i="113"/>
  <c r="A890" i="113"/>
  <c r="K889" i="113"/>
  <c r="C889" i="113"/>
  <c r="B889" i="113"/>
  <c r="A889" i="113"/>
  <c r="K888" i="113"/>
  <c r="C888" i="113"/>
  <c r="B888" i="113"/>
  <c r="A888" i="113"/>
  <c r="K887" i="113"/>
  <c r="C887" i="113"/>
  <c r="B887" i="113"/>
  <c r="A887" i="113"/>
  <c r="K886" i="113"/>
  <c r="C886" i="113"/>
  <c r="B886" i="113"/>
  <c r="A886" i="113"/>
  <c r="K885" i="113"/>
  <c r="C885" i="113"/>
  <c r="B885" i="113"/>
  <c r="A885" i="113"/>
  <c r="K884" i="113"/>
  <c r="C884" i="113"/>
  <c r="B884" i="113"/>
  <c r="A884" i="113"/>
  <c r="K883" i="113"/>
  <c r="C883" i="113"/>
  <c r="B883" i="113"/>
  <c r="A883" i="113"/>
  <c r="K882" i="113"/>
  <c r="C882" i="113"/>
  <c r="B882" i="113"/>
  <c r="A882" i="113"/>
  <c r="K881" i="113"/>
  <c r="C881" i="113"/>
  <c r="B881" i="113"/>
  <c r="A881" i="113"/>
  <c r="K880" i="113"/>
  <c r="C880" i="113"/>
  <c r="B880" i="113"/>
  <c r="A880" i="113"/>
  <c r="K879" i="113"/>
  <c r="C879" i="113"/>
  <c r="B879" i="113"/>
  <c r="A879" i="113"/>
  <c r="K878" i="113"/>
  <c r="C878" i="113"/>
  <c r="B878" i="113"/>
  <c r="A878" i="113"/>
  <c r="K877" i="113"/>
  <c r="C877" i="113"/>
  <c r="B877" i="113"/>
  <c r="A877" i="113"/>
  <c r="K876" i="113"/>
  <c r="C876" i="113"/>
  <c r="B876" i="113"/>
  <c r="A876" i="113"/>
  <c r="K875" i="113"/>
  <c r="C875" i="113"/>
  <c r="B875" i="113"/>
  <c r="A875" i="113"/>
  <c r="K874" i="113"/>
  <c r="C874" i="113"/>
  <c r="B874" i="113"/>
  <c r="A874" i="113"/>
  <c r="K873" i="113"/>
  <c r="C873" i="113"/>
  <c r="B873" i="113"/>
  <c r="A873" i="113"/>
  <c r="K872" i="113"/>
  <c r="C872" i="113"/>
  <c r="B872" i="113"/>
  <c r="A872" i="113"/>
  <c r="K871" i="113"/>
  <c r="C871" i="113"/>
  <c r="B871" i="113"/>
  <c r="A871" i="113"/>
  <c r="K870" i="113"/>
  <c r="C870" i="113"/>
  <c r="B870" i="113"/>
  <c r="A870" i="113"/>
  <c r="K869" i="113"/>
  <c r="C869" i="113"/>
  <c r="B869" i="113"/>
  <c r="A869" i="113"/>
  <c r="K868" i="113"/>
  <c r="C868" i="113"/>
  <c r="B868" i="113"/>
  <c r="A868" i="113"/>
  <c r="K867" i="113"/>
  <c r="C867" i="113"/>
  <c r="B867" i="113"/>
  <c r="A867" i="113"/>
  <c r="K866" i="113"/>
  <c r="C866" i="113"/>
  <c r="B866" i="113"/>
  <c r="A866" i="113"/>
  <c r="K865" i="113"/>
  <c r="C865" i="113"/>
  <c r="B865" i="113"/>
  <c r="A865" i="113"/>
  <c r="K864" i="113"/>
  <c r="C864" i="113"/>
  <c r="B864" i="113"/>
  <c r="A864" i="113"/>
  <c r="K863" i="113"/>
  <c r="C863" i="113"/>
  <c r="B863" i="113"/>
  <c r="A863" i="113"/>
  <c r="K862" i="113"/>
  <c r="C862" i="113"/>
  <c r="B862" i="113"/>
  <c r="A862" i="113"/>
  <c r="K861" i="113"/>
  <c r="C861" i="113"/>
  <c r="B861" i="113"/>
  <c r="A861" i="113"/>
  <c r="K860" i="113"/>
  <c r="C860" i="113"/>
  <c r="B860" i="113"/>
  <c r="A860" i="113"/>
  <c r="K859" i="113"/>
  <c r="C859" i="113"/>
  <c r="B859" i="113"/>
  <c r="A859" i="113"/>
  <c r="K858" i="113"/>
  <c r="C858" i="113"/>
  <c r="B858" i="113"/>
  <c r="A858" i="113"/>
  <c r="K857" i="113"/>
  <c r="C857" i="113"/>
  <c r="B857" i="113"/>
  <c r="A857" i="113"/>
  <c r="K856" i="113"/>
  <c r="C856" i="113"/>
  <c r="B856" i="113"/>
  <c r="A856" i="113"/>
  <c r="K855" i="113"/>
  <c r="C855" i="113"/>
  <c r="B855" i="113"/>
  <c r="A855" i="113"/>
  <c r="K854" i="113"/>
  <c r="C854" i="113"/>
  <c r="B854" i="113"/>
  <c r="A854" i="113"/>
  <c r="K853" i="113"/>
  <c r="C853" i="113"/>
  <c r="B853" i="113"/>
  <c r="A853" i="113"/>
  <c r="K852" i="113"/>
  <c r="C852" i="113"/>
  <c r="B852" i="113"/>
  <c r="A852" i="113"/>
  <c r="K851" i="113"/>
  <c r="C851" i="113"/>
  <c r="B851" i="113"/>
  <c r="A851" i="113"/>
  <c r="K850" i="113"/>
  <c r="C850" i="113"/>
  <c r="B850" i="113"/>
  <c r="A850" i="113"/>
  <c r="K849" i="113"/>
  <c r="C849" i="113"/>
  <c r="B849" i="113"/>
  <c r="A849" i="113"/>
  <c r="K848" i="113"/>
  <c r="C848" i="113"/>
  <c r="B848" i="113"/>
  <c r="A848" i="113"/>
  <c r="K847" i="113"/>
  <c r="C847" i="113"/>
  <c r="B847" i="113"/>
  <c r="A847" i="113"/>
  <c r="K846" i="113"/>
  <c r="C846" i="113"/>
  <c r="B846" i="113"/>
  <c r="A846" i="113"/>
  <c r="K845" i="113"/>
  <c r="C845" i="113"/>
  <c r="B845" i="113"/>
  <c r="A845" i="113"/>
  <c r="K844" i="113"/>
  <c r="C844" i="113"/>
  <c r="B844" i="113"/>
  <c r="A844" i="113"/>
  <c r="K843" i="113"/>
  <c r="C843" i="113"/>
  <c r="B843" i="113"/>
  <c r="A843" i="113"/>
  <c r="K842" i="113"/>
  <c r="C842" i="113"/>
  <c r="B842" i="113"/>
  <c r="A842" i="113"/>
  <c r="K841" i="113"/>
  <c r="C841" i="113"/>
  <c r="B841" i="113"/>
  <c r="A841" i="113"/>
  <c r="K840" i="113"/>
  <c r="C840" i="113"/>
  <c r="B840" i="113"/>
  <c r="A840" i="113"/>
  <c r="K839" i="113"/>
  <c r="C839" i="113"/>
  <c r="B839" i="113"/>
  <c r="A839" i="113"/>
  <c r="K838" i="113"/>
  <c r="C838" i="113"/>
  <c r="B838" i="113"/>
  <c r="A838" i="113"/>
  <c r="K837" i="113"/>
  <c r="C837" i="113"/>
  <c r="B837" i="113"/>
  <c r="A837" i="113"/>
  <c r="K836" i="113"/>
  <c r="C836" i="113"/>
  <c r="B836" i="113"/>
  <c r="A836" i="113"/>
  <c r="K835" i="113"/>
  <c r="C835" i="113"/>
  <c r="B835" i="113"/>
  <c r="A835" i="113"/>
  <c r="K834" i="113"/>
  <c r="C834" i="113"/>
  <c r="B834" i="113"/>
  <c r="A834" i="113"/>
  <c r="K833" i="113"/>
  <c r="C833" i="113"/>
  <c r="B833" i="113"/>
  <c r="A833" i="113"/>
  <c r="K832" i="113"/>
  <c r="C832" i="113"/>
  <c r="B832" i="113"/>
  <c r="A832" i="113"/>
  <c r="K831" i="113"/>
  <c r="C831" i="113"/>
  <c r="B831" i="113"/>
  <c r="A831" i="113"/>
  <c r="K830" i="113"/>
  <c r="C830" i="113"/>
  <c r="B830" i="113"/>
  <c r="A830" i="113"/>
  <c r="K829" i="113"/>
  <c r="C829" i="113"/>
  <c r="B829" i="113"/>
  <c r="A829" i="113"/>
  <c r="K828" i="113"/>
  <c r="C828" i="113"/>
  <c r="B828" i="113"/>
  <c r="A828" i="113"/>
  <c r="K827" i="113"/>
  <c r="C827" i="113"/>
  <c r="B827" i="113"/>
  <c r="A827" i="113"/>
  <c r="K826" i="113"/>
  <c r="C826" i="113"/>
  <c r="B826" i="113"/>
  <c r="A826" i="113"/>
  <c r="K825" i="113"/>
  <c r="C825" i="113"/>
  <c r="B825" i="113"/>
  <c r="A825" i="113"/>
  <c r="K824" i="113"/>
  <c r="C824" i="113"/>
  <c r="B824" i="113"/>
  <c r="A824" i="113"/>
  <c r="K823" i="113"/>
  <c r="C823" i="113"/>
  <c r="B823" i="113"/>
  <c r="A823" i="113"/>
  <c r="K822" i="113"/>
  <c r="C822" i="113"/>
  <c r="B822" i="113"/>
  <c r="A822" i="113"/>
  <c r="K821" i="113"/>
  <c r="C821" i="113"/>
  <c r="B821" i="113"/>
  <c r="A821" i="113"/>
  <c r="K820" i="113"/>
  <c r="C820" i="113"/>
  <c r="B820" i="113"/>
  <c r="A820" i="113"/>
  <c r="K819" i="113"/>
  <c r="C819" i="113"/>
  <c r="B819" i="113"/>
  <c r="A819" i="113"/>
  <c r="K818" i="113"/>
  <c r="C818" i="113"/>
  <c r="B818" i="113"/>
  <c r="A818" i="113"/>
  <c r="K817" i="113"/>
  <c r="C817" i="113"/>
  <c r="B817" i="113"/>
  <c r="A817" i="113"/>
  <c r="K816" i="113"/>
  <c r="C816" i="113"/>
  <c r="B816" i="113"/>
  <c r="A816" i="113"/>
  <c r="K815" i="113"/>
  <c r="C815" i="113"/>
  <c r="B815" i="113"/>
  <c r="A815" i="113"/>
  <c r="K814" i="113"/>
  <c r="C814" i="113"/>
  <c r="B814" i="113"/>
  <c r="A814" i="113"/>
  <c r="K813" i="113"/>
  <c r="C813" i="113"/>
  <c r="B813" i="113"/>
  <c r="A813" i="113"/>
  <c r="K812" i="113"/>
  <c r="C812" i="113"/>
  <c r="B812" i="113"/>
  <c r="A812" i="113"/>
  <c r="K811" i="113"/>
  <c r="C811" i="113"/>
  <c r="B811" i="113"/>
  <c r="A811" i="113"/>
  <c r="K810" i="113"/>
  <c r="C810" i="113"/>
  <c r="B810" i="113"/>
  <c r="A810" i="113"/>
  <c r="K809" i="113"/>
  <c r="C809" i="113"/>
  <c r="B809" i="113"/>
  <c r="A809" i="113"/>
  <c r="K808" i="113"/>
  <c r="C808" i="113"/>
  <c r="B808" i="113"/>
  <c r="A808" i="113"/>
  <c r="K807" i="113"/>
  <c r="C807" i="113"/>
  <c r="B807" i="113"/>
  <c r="A807" i="113"/>
  <c r="K806" i="113"/>
  <c r="C806" i="113"/>
  <c r="B806" i="113"/>
  <c r="A806" i="113"/>
  <c r="K805" i="113"/>
  <c r="C805" i="113"/>
  <c r="B805" i="113"/>
  <c r="A805" i="113"/>
  <c r="K804" i="113"/>
  <c r="C804" i="113"/>
  <c r="B804" i="113"/>
  <c r="A804" i="113"/>
  <c r="K803" i="113"/>
  <c r="C803" i="113"/>
  <c r="B803" i="113"/>
  <c r="A803" i="113"/>
  <c r="K802" i="113"/>
  <c r="C802" i="113"/>
  <c r="B802" i="113"/>
  <c r="A802" i="113"/>
  <c r="K801" i="113"/>
  <c r="C801" i="113"/>
  <c r="B801" i="113"/>
  <c r="A801" i="113"/>
  <c r="K800" i="113"/>
  <c r="C800" i="113"/>
  <c r="B800" i="113"/>
  <c r="A800" i="113"/>
  <c r="K799" i="113"/>
  <c r="C799" i="113"/>
  <c r="B799" i="113"/>
  <c r="A799" i="113"/>
  <c r="K798" i="113"/>
  <c r="C798" i="113"/>
  <c r="B798" i="113"/>
  <c r="A798" i="113"/>
  <c r="K797" i="113"/>
  <c r="C797" i="113"/>
  <c r="B797" i="113"/>
  <c r="A797" i="113"/>
  <c r="K796" i="113"/>
  <c r="C796" i="113"/>
  <c r="B796" i="113"/>
  <c r="A796" i="113"/>
  <c r="K795" i="113"/>
  <c r="C795" i="113"/>
  <c r="B795" i="113"/>
  <c r="A795" i="113"/>
  <c r="K794" i="113"/>
  <c r="C794" i="113"/>
  <c r="B794" i="113"/>
  <c r="A794" i="113"/>
  <c r="K793" i="113"/>
  <c r="C793" i="113"/>
  <c r="B793" i="113"/>
  <c r="A793" i="113"/>
  <c r="K792" i="113"/>
  <c r="C792" i="113"/>
  <c r="B792" i="113"/>
  <c r="A792" i="113"/>
  <c r="K791" i="113"/>
  <c r="C791" i="113"/>
  <c r="B791" i="113"/>
  <c r="A791" i="113"/>
  <c r="K790" i="113"/>
  <c r="C790" i="113"/>
  <c r="B790" i="113"/>
  <c r="A790" i="113"/>
  <c r="K789" i="113"/>
  <c r="C789" i="113"/>
  <c r="B789" i="113"/>
  <c r="A789" i="113"/>
  <c r="K788" i="113"/>
  <c r="C788" i="113"/>
  <c r="B788" i="113"/>
  <c r="A788" i="113"/>
  <c r="K787" i="113"/>
  <c r="C787" i="113"/>
  <c r="B787" i="113"/>
  <c r="A787" i="113"/>
  <c r="K786" i="113"/>
  <c r="C786" i="113"/>
  <c r="B786" i="113"/>
  <c r="A786" i="113"/>
  <c r="K785" i="113"/>
  <c r="C785" i="113"/>
  <c r="B785" i="113"/>
  <c r="A785" i="113"/>
  <c r="K784" i="113"/>
  <c r="C784" i="113"/>
  <c r="B784" i="113"/>
  <c r="A784" i="113"/>
  <c r="K783" i="113"/>
  <c r="C783" i="113"/>
  <c r="B783" i="113"/>
  <c r="A783" i="113"/>
  <c r="K782" i="113"/>
  <c r="C782" i="113"/>
  <c r="B782" i="113"/>
  <c r="A782" i="113"/>
  <c r="K781" i="113"/>
  <c r="C781" i="113"/>
  <c r="B781" i="113"/>
  <c r="A781" i="113"/>
  <c r="K780" i="113"/>
  <c r="C780" i="113"/>
  <c r="B780" i="113"/>
  <c r="A780" i="113"/>
  <c r="K779" i="113"/>
  <c r="C779" i="113"/>
  <c r="B779" i="113"/>
  <c r="A779" i="113"/>
  <c r="K778" i="113"/>
  <c r="C778" i="113"/>
  <c r="B778" i="113"/>
  <c r="A778" i="113"/>
  <c r="K777" i="113"/>
  <c r="C777" i="113"/>
  <c r="B777" i="113"/>
  <c r="A777" i="113"/>
  <c r="K776" i="113"/>
  <c r="C776" i="113"/>
  <c r="B776" i="113"/>
  <c r="A776" i="113"/>
  <c r="K775" i="113"/>
  <c r="C775" i="113"/>
  <c r="B775" i="113"/>
  <c r="A775" i="113"/>
  <c r="K774" i="113"/>
  <c r="C774" i="113"/>
  <c r="B774" i="113"/>
  <c r="A774" i="113"/>
  <c r="K773" i="113"/>
  <c r="C773" i="113"/>
  <c r="B773" i="113"/>
  <c r="A773" i="113"/>
  <c r="K772" i="113"/>
  <c r="C772" i="113"/>
  <c r="B772" i="113"/>
  <c r="A772" i="113"/>
  <c r="K771" i="113"/>
  <c r="C771" i="113"/>
  <c r="B771" i="113"/>
  <c r="A771" i="113"/>
  <c r="K770" i="113"/>
  <c r="C770" i="113"/>
  <c r="B770" i="113"/>
  <c r="A770" i="113"/>
  <c r="K769" i="113"/>
  <c r="C769" i="113"/>
  <c r="B769" i="113"/>
  <c r="A769" i="113"/>
  <c r="K768" i="113"/>
  <c r="C768" i="113"/>
  <c r="B768" i="113"/>
  <c r="A768" i="113"/>
  <c r="K767" i="113"/>
  <c r="C767" i="113"/>
  <c r="B767" i="113"/>
  <c r="A767" i="113"/>
  <c r="K766" i="113"/>
  <c r="C766" i="113"/>
  <c r="B766" i="113"/>
  <c r="A766" i="113"/>
  <c r="K765" i="113"/>
  <c r="C765" i="113"/>
  <c r="B765" i="113"/>
  <c r="A765" i="113"/>
  <c r="K764" i="113"/>
  <c r="C764" i="113"/>
  <c r="B764" i="113"/>
  <c r="A764" i="113"/>
  <c r="K763" i="113"/>
  <c r="C763" i="113"/>
  <c r="B763" i="113"/>
  <c r="A763" i="113"/>
  <c r="K762" i="113"/>
  <c r="C762" i="113"/>
  <c r="B762" i="113"/>
  <c r="A762" i="113"/>
  <c r="K761" i="113"/>
  <c r="C761" i="113"/>
  <c r="B761" i="113"/>
  <c r="A761" i="113"/>
  <c r="K760" i="113"/>
  <c r="C760" i="113"/>
  <c r="B760" i="113"/>
  <c r="A760" i="113"/>
  <c r="K759" i="113"/>
  <c r="C759" i="113"/>
  <c r="B759" i="113"/>
  <c r="A759" i="113"/>
  <c r="K758" i="113"/>
  <c r="C758" i="113"/>
  <c r="B758" i="113"/>
  <c r="A758" i="113"/>
  <c r="K757" i="113"/>
  <c r="C757" i="113"/>
  <c r="B757" i="113"/>
  <c r="A757" i="113"/>
  <c r="K756" i="113"/>
  <c r="C756" i="113"/>
  <c r="B756" i="113"/>
  <c r="A756" i="113"/>
  <c r="K755" i="113"/>
  <c r="C755" i="113"/>
  <c r="B755" i="113"/>
  <c r="A755" i="113"/>
  <c r="K754" i="113"/>
  <c r="C754" i="113"/>
  <c r="B754" i="113"/>
  <c r="A754" i="113"/>
  <c r="K753" i="113"/>
  <c r="C753" i="113"/>
  <c r="B753" i="113"/>
  <c r="A753" i="113"/>
  <c r="K752" i="113"/>
  <c r="C752" i="113"/>
  <c r="B752" i="113"/>
  <c r="A752" i="113"/>
  <c r="K751" i="113"/>
  <c r="C751" i="113"/>
  <c r="B751" i="113"/>
  <c r="A751" i="113"/>
  <c r="K750" i="113"/>
  <c r="C750" i="113"/>
  <c r="B750" i="113"/>
  <c r="A750" i="113"/>
  <c r="K749" i="113"/>
  <c r="C749" i="113"/>
  <c r="B749" i="113"/>
  <c r="A749" i="113"/>
  <c r="K748" i="113"/>
  <c r="C748" i="113"/>
  <c r="B748" i="113"/>
  <c r="A748" i="113"/>
  <c r="K747" i="113"/>
  <c r="C747" i="113"/>
  <c r="B747" i="113"/>
  <c r="A747" i="113"/>
  <c r="K746" i="113"/>
  <c r="C746" i="113"/>
  <c r="B746" i="113"/>
  <c r="A746" i="113"/>
  <c r="K745" i="113"/>
  <c r="C745" i="113"/>
  <c r="B745" i="113"/>
  <c r="A745" i="113"/>
  <c r="K744" i="113"/>
  <c r="C744" i="113"/>
  <c r="B744" i="113"/>
  <c r="A744" i="113"/>
  <c r="K743" i="113"/>
  <c r="C743" i="113"/>
  <c r="B743" i="113"/>
  <c r="A743" i="113"/>
  <c r="K742" i="113"/>
  <c r="C742" i="113"/>
  <c r="B742" i="113"/>
  <c r="A742" i="113"/>
  <c r="K741" i="113"/>
  <c r="C741" i="113"/>
  <c r="B741" i="113"/>
  <c r="A741" i="113"/>
  <c r="K740" i="113"/>
  <c r="C740" i="113"/>
  <c r="B740" i="113"/>
  <c r="A740" i="113"/>
  <c r="K739" i="113"/>
  <c r="C739" i="113"/>
  <c r="B739" i="113"/>
  <c r="A739" i="113"/>
  <c r="K738" i="113"/>
  <c r="C738" i="113"/>
  <c r="B738" i="113"/>
  <c r="A738" i="113"/>
  <c r="K737" i="113"/>
  <c r="C737" i="113"/>
  <c r="B737" i="113"/>
  <c r="A737" i="113"/>
  <c r="K736" i="113"/>
  <c r="C736" i="113"/>
  <c r="B736" i="113"/>
  <c r="A736" i="113"/>
  <c r="K735" i="113"/>
  <c r="C735" i="113"/>
  <c r="B735" i="113"/>
  <c r="A735" i="113"/>
  <c r="K734" i="113"/>
  <c r="C734" i="113"/>
  <c r="B734" i="113"/>
  <c r="A734" i="113"/>
  <c r="K733" i="113"/>
  <c r="C733" i="113"/>
  <c r="B733" i="113"/>
  <c r="A733" i="113"/>
  <c r="K732" i="113"/>
  <c r="C732" i="113"/>
  <c r="B732" i="113"/>
  <c r="A732" i="113"/>
  <c r="K731" i="113"/>
  <c r="C731" i="113"/>
  <c r="B731" i="113"/>
  <c r="A731" i="113"/>
  <c r="K730" i="113"/>
  <c r="C730" i="113"/>
  <c r="B730" i="113"/>
  <c r="A730" i="113"/>
  <c r="K729" i="113"/>
  <c r="C729" i="113"/>
  <c r="B729" i="113"/>
  <c r="A729" i="113"/>
  <c r="K728" i="113"/>
  <c r="C728" i="113"/>
  <c r="B728" i="113"/>
  <c r="A728" i="113"/>
  <c r="K727" i="113"/>
  <c r="C727" i="113"/>
  <c r="B727" i="113"/>
  <c r="A727" i="113"/>
  <c r="K726" i="113"/>
  <c r="C726" i="113"/>
  <c r="B726" i="113"/>
  <c r="A726" i="113"/>
  <c r="K725" i="113"/>
  <c r="C725" i="113"/>
  <c r="B725" i="113"/>
  <c r="A725" i="113"/>
  <c r="K724" i="113"/>
  <c r="C724" i="113"/>
  <c r="B724" i="113"/>
  <c r="A724" i="113"/>
  <c r="K723" i="113"/>
  <c r="C723" i="113"/>
  <c r="B723" i="113"/>
  <c r="A723" i="113"/>
  <c r="K722" i="113"/>
  <c r="C722" i="113"/>
  <c r="B722" i="113"/>
  <c r="A722" i="113"/>
  <c r="K721" i="113"/>
  <c r="C721" i="113"/>
  <c r="B721" i="113"/>
  <c r="A721" i="113"/>
  <c r="K720" i="113"/>
  <c r="C720" i="113"/>
  <c r="B720" i="113"/>
  <c r="A720" i="113"/>
  <c r="K719" i="113"/>
  <c r="C719" i="113"/>
  <c r="B719" i="113"/>
  <c r="A719" i="113"/>
  <c r="K718" i="113"/>
  <c r="C718" i="113"/>
  <c r="B718" i="113"/>
  <c r="A718" i="113"/>
  <c r="K717" i="113"/>
  <c r="C717" i="113"/>
  <c r="B717" i="113"/>
  <c r="A717" i="113"/>
  <c r="K716" i="113"/>
  <c r="C716" i="113"/>
  <c r="B716" i="113"/>
  <c r="A716" i="113"/>
  <c r="K715" i="113"/>
  <c r="C715" i="113"/>
  <c r="B715" i="113"/>
  <c r="A715" i="113"/>
  <c r="K714" i="113"/>
  <c r="C714" i="113"/>
  <c r="B714" i="113"/>
  <c r="A714" i="113"/>
  <c r="K713" i="113"/>
  <c r="C713" i="113"/>
  <c r="B713" i="113"/>
  <c r="A713" i="113"/>
  <c r="K712" i="113"/>
  <c r="C712" i="113"/>
  <c r="B712" i="113"/>
  <c r="A712" i="113"/>
  <c r="K711" i="113"/>
  <c r="C711" i="113"/>
  <c r="B711" i="113"/>
  <c r="A711" i="113"/>
  <c r="K710" i="113"/>
  <c r="C710" i="113"/>
  <c r="B710" i="113"/>
  <c r="A710" i="113"/>
  <c r="K709" i="113"/>
  <c r="C709" i="113"/>
  <c r="B709" i="113"/>
  <c r="A709" i="113"/>
  <c r="K708" i="113"/>
  <c r="C708" i="113"/>
  <c r="B708" i="113"/>
  <c r="A708" i="113"/>
  <c r="K707" i="113"/>
  <c r="C707" i="113"/>
  <c r="B707" i="113"/>
  <c r="A707" i="113"/>
  <c r="K706" i="113"/>
  <c r="C706" i="113"/>
  <c r="B706" i="113"/>
  <c r="A706" i="113"/>
  <c r="K705" i="113"/>
  <c r="C705" i="113"/>
  <c r="B705" i="113"/>
  <c r="A705" i="113"/>
  <c r="K704" i="113"/>
  <c r="C704" i="113"/>
  <c r="B704" i="113"/>
  <c r="A704" i="113"/>
  <c r="K703" i="113"/>
  <c r="C703" i="113"/>
  <c r="B703" i="113"/>
  <c r="A703" i="113"/>
  <c r="K702" i="113"/>
  <c r="C702" i="113"/>
  <c r="B702" i="113"/>
  <c r="A702" i="113"/>
  <c r="K701" i="113"/>
  <c r="C701" i="113"/>
  <c r="B701" i="113"/>
  <c r="A701" i="113"/>
  <c r="K700" i="113"/>
  <c r="C700" i="113"/>
  <c r="B700" i="113"/>
  <c r="A700" i="113"/>
  <c r="K699" i="113"/>
  <c r="C699" i="113"/>
  <c r="B699" i="113"/>
  <c r="A699" i="113"/>
  <c r="K698" i="113"/>
  <c r="C698" i="113"/>
  <c r="B698" i="113"/>
  <c r="A698" i="113"/>
  <c r="K697" i="113"/>
  <c r="C697" i="113"/>
  <c r="B697" i="113"/>
  <c r="A697" i="113"/>
  <c r="K696" i="113"/>
  <c r="C696" i="113"/>
  <c r="B696" i="113"/>
  <c r="A696" i="113"/>
  <c r="K695" i="113"/>
  <c r="C695" i="113"/>
  <c r="B695" i="113"/>
  <c r="A695" i="113"/>
  <c r="K694" i="113"/>
  <c r="C694" i="113"/>
  <c r="B694" i="113"/>
  <c r="A694" i="113"/>
  <c r="K693" i="113"/>
  <c r="C693" i="113"/>
  <c r="B693" i="113"/>
  <c r="A693" i="113"/>
  <c r="K692" i="113"/>
  <c r="C692" i="113"/>
  <c r="B692" i="113"/>
  <c r="A692" i="113"/>
  <c r="K691" i="113"/>
  <c r="C691" i="113"/>
  <c r="B691" i="113"/>
  <c r="A691" i="113"/>
  <c r="K690" i="113"/>
  <c r="C690" i="113"/>
  <c r="B690" i="113"/>
  <c r="A690" i="113"/>
  <c r="K689" i="113"/>
  <c r="C689" i="113"/>
  <c r="B689" i="113"/>
  <c r="A689" i="113"/>
  <c r="K688" i="113"/>
  <c r="C688" i="113"/>
  <c r="B688" i="113"/>
  <c r="A688" i="113"/>
  <c r="K687" i="113"/>
  <c r="C687" i="113"/>
  <c r="B687" i="113"/>
  <c r="A687" i="113"/>
  <c r="K686" i="113"/>
  <c r="C686" i="113"/>
  <c r="B686" i="113"/>
  <c r="A686" i="113"/>
  <c r="K685" i="113"/>
  <c r="C685" i="113"/>
  <c r="B685" i="113"/>
  <c r="A685" i="113"/>
  <c r="K684" i="113"/>
  <c r="C684" i="113"/>
  <c r="B684" i="113"/>
  <c r="A684" i="113"/>
  <c r="K683" i="113"/>
  <c r="C683" i="113"/>
  <c r="B683" i="113"/>
  <c r="A683" i="113"/>
  <c r="K682" i="113"/>
  <c r="C682" i="113"/>
  <c r="B682" i="113"/>
  <c r="A682" i="113"/>
  <c r="K681" i="113"/>
  <c r="C681" i="113"/>
  <c r="B681" i="113"/>
  <c r="A681" i="113"/>
  <c r="K680" i="113"/>
  <c r="C680" i="113"/>
  <c r="B680" i="113"/>
  <c r="A680" i="113"/>
  <c r="K679" i="113"/>
  <c r="C679" i="113"/>
  <c r="B679" i="113"/>
  <c r="A679" i="113"/>
  <c r="K678" i="113"/>
  <c r="C678" i="113"/>
  <c r="B678" i="113"/>
  <c r="A678" i="113"/>
  <c r="K677" i="113"/>
  <c r="C677" i="113"/>
  <c r="B677" i="113"/>
  <c r="A677" i="113"/>
  <c r="K676" i="113"/>
  <c r="C676" i="113"/>
  <c r="B676" i="113"/>
  <c r="A676" i="113"/>
  <c r="K675" i="113"/>
  <c r="C675" i="113"/>
  <c r="B675" i="113"/>
  <c r="A675" i="113"/>
  <c r="K674" i="113"/>
  <c r="C674" i="113"/>
  <c r="B674" i="113"/>
  <c r="A674" i="113"/>
  <c r="K673" i="113"/>
  <c r="C673" i="113"/>
  <c r="B673" i="113"/>
  <c r="A673" i="113"/>
  <c r="K672" i="113"/>
  <c r="C672" i="113"/>
  <c r="B672" i="113"/>
  <c r="A672" i="113"/>
  <c r="K671" i="113"/>
  <c r="C671" i="113"/>
  <c r="B671" i="113"/>
  <c r="A671" i="113"/>
  <c r="K670" i="113"/>
  <c r="C670" i="113"/>
  <c r="B670" i="113"/>
  <c r="A670" i="113"/>
  <c r="K669" i="113"/>
  <c r="C669" i="113"/>
  <c r="B669" i="113"/>
  <c r="A669" i="113"/>
  <c r="K668" i="113"/>
  <c r="C668" i="113"/>
  <c r="B668" i="113"/>
  <c r="A668" i="113"/>
  <c r="K667" i="113"/>
  <c r="C667" i="113"/>
  <c r="B667" i="113"/>
  <c r="A667" i="113"/>
  <c r="K666" i="113"/>
  <c r="C666" i="113"/>
  <c r="B666" i="113"/>
  <c r="A666" i="113"/>
  <c r="K665" i="113"/>
  <c r="C665" i="113"/>
  <c r="B665" i="113"/>
  <c r="A665" i="113"/>
  <c r="K664" i="113"/>
  <c r="C664" i="113"/>
  <c r="B664" i="113"/>
  <c r="A664" i="113"/>
  <c r="K663" i="113"/>
  <c r="C663" i="113"/>
  <c r="B663" i="113"/>
  <c r="A663" i="113"/>
  <c r="K662" i="113"/>
  <c r="C662" i="113"/>
  <c r="B662" i="113"/>
  <c r="A662" i="113"/>
  <c r="K661" i="113"/>
  <c r="C661" i="113"/>
  <c r="B661" i="113"/>
  <c r="A661" i="113"/>
  <c r="K660" i="113"/>
  <c r="C660" i="113"/>
  <c r="B660" i="113"/>
  <c r="A660" i="113"/>
  <c r="K659" i="113"/>
  <c r="C659" i="113"/>
  <c r="B659" i="113"/>
  <c r="A659" i="113"/>
  <c r="K658" i="113"/>
  <c r="C658" i="113"/>
  <c r="B658" i="113"/>
  <c r="A658" i="113"/>
  <c r="K657" i="113"/>
  <c r="C657" i="113"/>
  <c r="B657" i="113"/>
  <c r="A657" i="113"/>
  <c r="K656" i="113"/>
  <c r="C656" i="113"/>
  <c r="B656" i="113"/>
  <c r="A656" i="113"/>
  <c r="K655" i="113"/>
  <c r="C655" i="113"/>
  <c r="B655" i="113"/>
  <c r="A655" i="113"/>
  <c r="K654" i="113"/>
  <c r="C654" i="113"/>
  <c r="B654" i="113"/>
  <c r="A654" i="113"/>
  <c r="K653" i="113"/>
  <c r="C653" i="113"/>
  <c r="B653" i="113"/>
  <c r="A653" i="113"/>
  <c r="K652" i="113"/>
  <c r="C652" i="113"/>
  <c r="B652" i="113"/>
  <c r="A652" i="113"/>
  <c r="K651" i="113"/>
  <c r="C651" i="113"/>
  <c r="B651" i="113"/>
  <c r="A651" i="113"/>
  <c r="K650" i="113"/>
  <c r="C650" i="113"/>
  <c r="B650" i="113"/>
  <c r="A650" i="113"/>
  <c r="K649" i="113"/>
  <c r="C649" i="113"/>
  <c r="B649" i="113"/>
  <c r="A649" i="113"/>
  <c r="K648" i="113"/>
  <c r="C648" i="113"/>
  <c r="B648" i="113"/>
  <c r="A648" i="113"/>
  <c r="K647" i="113"/>
  <c r="C647" i="113"/>
  <c r="B647" i="113"/>
  <c r="A647" i="113"/>
  <c r="K646" i="113"/>
  <c r="C646" i="113"/>
  <c r="B646" i="113"/>
  <c r="A646" i="113"/>
  <c r="K645" i="113"/>
  <c r="C645" i="113"/>
  <c r="B645" i="113"/>
  <c r="A645" i="113"/>
  <c r="K644" i="113"/>
  <c r="C644" i="113"/>
  <c r="B644" i="113"/>
  <c r="A644" i="113"/>
  <c r="K643" i="113"/>
  <c r="C643" i="113"/>
  <c r="B643" i="113"/>
  <c r="A643" i="113"/>
  <c r="K642" i="113"/>
  <c r="C642" i="113"/>
  <c r="B642" i="113"/>
  <c r="A642" i="113"/>
  <c r="K641" i="113"/>
  <c r="C641" i="113"/>
  <c r="B641" i="113"/>
  <c r="A641" i="113"/>
  <c r="K640" i="113"/>
  <c r="C640" i="113"/>
  <c r="B640" i="113"/>
  <c r="A640" i="113"/>
  <c r="K639" i="113"/>
  <c r="C639" i="113"/>
  <c r="B639" i="113"/>
  <c r="A639" i="113"/>
  <c r="C638" i="113"/>
  <c r="B638" i="113"/>
  <c r="A638" i="113"/>
  <c r="C637" i="113"/>
  <c r="B637" i="113"/>
  <c r="A637" i="113"/>
  <c r="C636" i="113"/>
  <c r="B636" i="113"/>
  <c r="A636" i="113"/>
  <c r="C635" i="113"/>
  <c r="B635" i="113"/>
  <c r="A635" i="113"/>
  <c r="C634" i="113"/>
  <c r="B634" i="113"/>
  <c r="A634" i="113"/>
  <c r="C633" i="113"/>
  <c r="B633" i="113"/>
  <c r="A633" i="113"/>
  <c r="C632" i="113"/>
  <c r="B632" i="113"/>
  <c r="A632" i="113"/>
  <c r="C631" i="113"/>
  <c r="B631" i="113"/>
  <c r="A631" i="113"/>
  <c r="C630" i="113"/>
  <c r="B630" i="113"/>
  <c r="A630" i="113"/>
  <c r="C629" i="113"/>
  <c r="B629" i="113"/>
  <c r="A629" i="113"/>
  <c r="C628" i="113"/>
  <c r="B628" i="113"/>
  <c r="A628" i="113"/>
  <c r="C627" i="113"/>
  <c r="B627" i="113"/>
  <c r="A627" i="113"/>
  <c r="C626" i="113"/>
  <c r="B626" i="113"/>
  <c r="A626" i="113"/>
  <c r="C625" i="113"/>
  <c r="B625" i="113"/>
  <c r="A625" i="113"/>
  <c r="C624" i="113"/>
  <c r="B624" i="113"/>
  <c r="A624" i="113"/>
  <c r="C623" i="113"/>
  <c r="B623" i="113"/>
  <c r="A623" i="113"/>
  <c r="C622" i="113"/>
  <c r="B622" i="113"/>
  <c r="A622" i="113"/>
  <c r="C621" i="113"/>
  <c r="B621" i="113"/>
  <c r="A621" i="113"/>
  <c r="C620" i="113"/>
  <c r="B620" i="113"/>
  <c r="A620" i="113"/>
  <c r="C619" i="113"/>
  <c r="B619" i="113"/>
  <c r="A619" i="113"/>
  <c r="C618" i="113"/>
  <c r="B618" i="113"/>
  <c r="A618" i="113"/>
  <c r="C617" i="113"/>
  <c r="B617" i="113"/>
  <c r="A617" i="113"/>
  <c r="C616" i="113"/>
  <c r="B616" i="113"/>
  <c r="A616" i="113"/>
  <c r="C615" i="113"/>
  <c r="B615" i="113"/>
  <c r="A615" i="113"/>
  <c r="C614" i="113"/>
  <c r="B614" i="113"/>
  <c r="A614" i="113"/>
  <c r="C613" i="113"/>
  <c r="B613" i="113"/>
  <c r="A613" i="113"/>
  <c r="C612" i="113"/>
  <c r="B612" i="113"/>
  <c r="A612" i="113"/>
  <c r="C611" i="113"/>
  <c r="B611" i="113"/>
  <c r="A611" i="113"/>
  <c r="C610" i="113"/>
  <c r="B610" i="113"/>
  <c r="A610" i="113"/>
  <c r="C609" i="113"/>
  <c r="B609" i="113"/>
  <c r="A609" i="113"/>
  <c r="C608" i="113"/>
  <c r="B608" i="113"/>
  <c r="A608" i="113"/>
  <c r="C607" i="113"/>
  <c r="B607" i="113"/>
  <c r="A607" i="113"/>
  <c r="C606" i="113"/>
  <c r="B606" i="113"/>
  <c r="A606" i="113"/>
  <c r="C605" i="113"/>
  <c r="B605" i="113"/>
  <c r="A605" i="113"/>
  <c r="C604" i="113"/>
  <c r="B604" i="113"/>
  <c r="A604" i="113"/>
  <c r="C603" i="113"/>
  <c r="B603" i="113"/>
  <c r="A603" i="113"/>
  <c r="C602" i="113"/>
  <c r="B602" i="113"/>
  <c r="A602" i="113"/>
  <c r="C601" i="113"/>
  <c r="B601" i="113"/>
  <c r="A601" i="113"/>
  <c r="C600" i="113"/>
  <c r="B600" i="113"/>
  <c r="A600" i="113"/>
  <c r="C599" i="113"/>
  <c r="B599" i="113"/>
  <c r="A599" i="113"/>
  <c r="C598" i="113"/>
  <c r="B598" i="113"/>
  <c r="A598" i="113"/>
  <c r="C597" i="113"/>
  <c r="B597" i="113"/>
  <c r="A597" i="113"/>
  <c r="C596" i="113"/>
  <c r="B596" i="113"/>
  <c r="A596" i="113"/>
  <c r="C595" i="113"/>
  <c r="B595" i="113"/>
  <c r="A595" i="113"/>
  <c r="C594" i="113"/>
  <c r="B594" i="113"/>
  <c r="A594" i="113"/>
  <c r="C593" i="113"/>
  <c r="B593" i="113"/>
  <c r="A593" i="113"/>
  <c r="C592" i="113"/>
  <c r="B592" i="113"/>
  <c r="A592" i="113"/>
  <c r="C591" i="113"/>
  <c r="B591" i="113"/>
  <c r="A591" i="113"/>
  <c r="C590" i="113"/>
  <c r="B590" i="113"/>
  <c r="A590" i="113"/>
  <c r="C589" i="113"/>
  <c r="B589" i="113"/>
  <c r="A589" i="113"/>
  <c r="C588" i="113"/>
  <c r="B588" i="113"/>
  <c r="A588" i="113"/>
  <c r="C587" i="113"/>
  <c r="B587" i="113"/>
  <c r="A587" i="113"/>
  <c r="C586" i="113"/>
  <c r="B586" i="113"/>
  <c r="A586" i="113"/>
  <c r="C585" i="113"/>
  <c r="B585" i="113"/>
  <c r="A585" i="113"/>
  <c r="C584" i="113"/>
  <c r="B584" i="113"/>
  <c r="A584" i="113"/>
  <c r="C583" i="113"/>
  <c r="B583" i="113"/>
  <c r="A583" i="113"/>
  <c r="C582" i="113"/>
  <c r="B582" i="113"/>
  <c r="A582" i="113"/>
  <c r="C581" i="113"/>
  <c r="B581" i="113"/>
  <c r="A581" i="113"/>
  <c r="C580" i="113"/>
  <c r="B580" i="113"/>
  <c r="A580" i="113"/>
  <c r="C579" i="113"/>
  <c r="B579" i="113"/>
  <c r="A579" i="113"/>
  <c r="C578" i="113"/>
  <c r="B578" i="113"/>
  <c r="A578" i="113"/>
  <c r="C577" i="113"/>
  <c r="B577" i="113"/>
  <c r="A577" i="113"/>
  <c r="C576" i="113"/>
  <c r="B576" i="113"/>
  <c r="A576" i="113"/>
  <c r="C575" i="113"/>
  <c r="B575" i="113"/>
  <c r="A575" i="113"/>
  <c r="C574" i="113"/>
  <c r="B574" i="113"/>
  <c r="A574" i="113"/>
  <c r="C573" i="113"/>
  <c r="B573" i="113"/>
  <c r="A573" i="113"/>
  <c r="C572" i="113"/>
  <c r="B572" i="113"/>
  <c r="A572" i="113"/>
  <c r="C571" i="113"/>
  <c r="B571" i="113"/>
  <c r="A571" i="113"/>
  <c r="C570" i="113"/>
  <c r="B570" i="113"/>
  <c r="A570" i="113"/>
  <c r="C569" i="113"/>
  <c r="B569" i="113"/>
  <c r="A569" i="113"/>
  <c r="C568" i="113"/>
  <c r="B568" i="113"/>
  <c r="A568" i="113"/>
  <c r="C567" i="113"/>
  <c r="B567" i="113"/>
  <c r="A567" i="113"/>
  <c r="C566" i="113"/>
  <c r="B566" i="113"/>
  <c r="A566" i="113"/>
  <c r="C565" i="113"/>
  <c r="B565" i="113"/>
  <c r="A565" i="113"/>
  <c r="C564" i="113"/>
  <c r="B564" i="113"/>
  <c r="A564" i="113"/>
  <c r="C563" i="113"/>
  <c r="B563" i="113"/>
  <c r="A563" i="113"/>
  <c r="C562" i="113"/>
  <c r="B562" i="113"/>
  <c r="A562" i="113"/>
  <c r="C561" i="113"/>
  <c r="B561" i="113"/>
  <c r="A561" i="113"/>
  <c r="C560" i="113"/>
  <c r="B560" i="113"/>
  <c r="A560" i="113"/>
  <c r="C559" i="113"/>
  <c r="B559" i="113"/>
  <c r="A559" i="113"/>
  <c r="C558" i="113"/>
  <c r="B558" i="113"/>
  <c r="A558" i="113"/>
  <c r="C557" i="113"/>
  <c r="B557" i="113"/>
  <c r="A557" i="113"/>
  <c r="C556" i="113"/>
  <c r="B556" i="113"/>
  <c r="A556" i="113"/>
  <c r="C555" i="113"/>
  <c r="B555" i="113"/>
  <c r="A555" i="113"/>
  <c r="C554" i="113"/>
  <c r="B554" i="113"/>
  <c r="A554" i="113"/>
  <c r="C553" i="113"/>
  <c r="B553" i="113"/>
  <c r="A553" i="113"/>
  <c r="C552" i="113"/>
  <c r="B552" i="113"/>
  <c r="A552" i="113"/>
  <c r="C551" i="113"/>
  <c r="B551" i="113"/>
  <c r="A551" i="113"/>
  <c r="C550" i="113"/>
  <c r="B550" i="113"/>
  <c r="A550" i="113"/>
  <c r="C549" i="113"/>
  <c r="B549" i="113"/>
  <c r="A549" i="113"/>
  <c r="C548" i="113"/>
  <c r="B548" i="113"/>
  <c r="A548" i="113"/>
  <c r="C547" i="113"/>
  <c r="B547" i="113"/>
  <c r="A547" i="113"/>
  <c r="C546" i="113"/>
  <c r="B546" i="113"/>
  <c r="A546" i="113"/>
  <c r="C545" i="113"/>
  <c r="B545" i="113"/>
  <c r="A545" i="113"/>
  <c r="C544" i="113"/>
  <c r="B544" i="113"/>
  <c r="A544" i="113"/>
  <c r="C543" i="113"/>
  <c r="B543" i="113"/>
  <c r="A543" i="113"/>
  <c r="C542" i="113"/>
  <c r="B542" i="113"/>
  <c r="A542" i="113"/>
  <c r="C541" i="113"/>
  <c r="B541" i="113"/>
  <c r="A541" i="113"/>
  <c r="C540" i="113"/>
  <c r="B540" i="113"/>
  <c r="A540" i="113"/>
  <c r="C539" i="113"/>
  <c r="B539" i="113"/>
  <c r="A539" i="113"/>
  <c r="C538" i="113"/>
  <c r="B538" i="113"/>
  <c r="A538" i="113"/>
  <c r="C537" i="113"/>
  <c r="B537" i="113"/>
  <c r="A537" i="113"/>
  <c r="C536" i="113"/>
  <c r="B536" i="113"/>
  <c r="A536" i="113"/>
  <c r="C535" i="113"/>
  <c r="B535" i="113"/>
  <c r="A535" i="113"/>
  <c r="C534" i="113"/>
  <c r="B534" i="113"/>
  <c r="A534" i="113"/>
  <c r="C533" i="113"/>
  <c r="B533" i="113"/>
  <c r="A533" i="113"/>
  <c r="C532" i="113"/>
  <c r="B532" i="113"/>
  <c r="A532" i="113"/>
  <c r="C531" i="113"/>
  <c r="B531" i="113"/>
  <c r="A531" i="113"/>
  <c r="C530" i="113"/>
  <c r="B530" i="113"/>
  <c r="A530" i="113"/>
  <c r="C529" i="113"/>
  <c r="B529" i="113"/>
  <c r="A529" i="113"/>
  <c r="C528" i="113"/>
  <c r="B528" i="113"/>
  <c r="A528" i="113"/>
  <c r="C527" i="113"/>
  <c r="B527" i="113"/>
  <c r="A527" i="113"/>
  <c r="C526" i="113"/>
  <c r="B526" i="113"/>
  <c r="A526" i="113"/>
  <c r="C525" i="113"/>
  <c r="B525" i="113"/>
  <c r="A525" i="113"/>
  <c r="C524" i="113"/>
  <c r="B524" i="113"/>
  <c r="A524" i="113"/>
  <c r="C523" i="113"/>
  <c r="B523" i="113"/>
  <c r="A523" i="113"/>
  <c r="C522" i="113"/>
  <c r="B522" i="113"/>
  <c r="A522" i="113"/>
  <c r="C521" i="113"/>
  <c r="B521" i="113"/>
  <c r="A521" i="113"/>
  <c r="C520" i="113"/>
  <c r="B520" i="113"/>
  <c r="A520" i="113"/>
  <c r="C519" i="113"/>
  <c r="B519" i="113"/>
  <c r="A519" i="113"/>
  <c r="C518" i="113"/>
  <c r="B518" i="113"/>
  <c r="A518" i="113"/>
  <c r="C517" i="113"/>
  <c r="B517" i="113"/>
  <c r="A517" i="113"/>
  <c r="C516" i="113"/>
  <c r="B516" i="113"/>
  <c r="A516" i="113"/>
  <c r="C515" i="113"/>
  <c r="B515" i="113"/>
  <c r="A515" i="113"/>
  <c r="C514" i="113"/>
  <c r="B514" i="113"/>
  <c r="A514" i="113"/>
  <c r="C513" i="113"/>
  <c r="B513" i="113"/>
  <c r="A513" i="113"/>
  <c r="C512" i="113"/>
  <c r="B512" i="113"/>
  <c r="A512" i="113"/>
  <c r="C511" i="113"/>
  <c r="B511" i="113"/>
  <c r="A511" i="113"/>
  <c r="C510" i="113"/>
  <c r="B510" i="113"/>
  <c r="A510" i="113"/>
  <c r="C509" i="113"/>
  <c r="B509" i="113"/>
  <c r="A509" i="113"/>
  <c r="C508" i="113"/>
  <c r="B508" i="113"/>
  <c r="A508" i="113"/>
  <c r="C507" i="113"/>
  <c r="B507" i="113"/>
  <c r="A507" i="113"/>
  <c r="C506" i="113"/>
  <c r="B506" i="113"/>
  <c r="A506" i="113"/>
  <c r="C505" i="113"/>
  <c r="B505" i="113"/>
  <c r="A505" i="113"/>
  <c r="C504" i="113"/>
  <c r="B504" i="113"/>
  <c r="A504" i="113"/>
  <c r="C503" i="113"/>
  <c r="B503" i="113"/>
  <c r="A503" i="113"/>
  <c r="C502" i="113"/>
  <c r="B502" i="113"/>
  <c r="A502" i="113"/>
  <c r="C501" i="113"/>
  <c r="B501" i="113"/>
  <c r="A501" i="113"/>
  <c r="C500" i="113"/>
  <c r="B500" i="113"/>
  <c r="A500" i="113"/>
  <c r="C499" i="113"/>
  <c r="B499" i="113"/>
  <c r="A499" i="113"/>
  <c r="C498" i="113"/>
  <c r="B498" i="113"/>
  <c r="A498" i="113"/>
  <c r="C497" i="113"/>
  <c r="B497" i="113"/>
  <c r="A497" i="113"/>
  <c r="C496" i="113"/>
  <c r="B496" i="113"/>
  <c r="A496" i="113"/>
  <c r="C495" i="113"/>
  <c r="B495" i="113"/>
  <c r="A495" i="113"/>
  <c r="C494" i="113"/>
  <c r="B494" i="113"/>
  <c r="A494" i="113"/>
  <c r="C493" i="113"/>
  <c r="B493" i="113"/>
  <c r="A493" i="113"/>
  <c r="C492" i="113"/>
  <c r="B492" i="113"/>
  <c r="A492" i="113"/>
  <c r="C491" i="113"/>
  <c r="B491" i="113"/>
  <c r="A491" i="113"/>
  <c r="C490" i="113"/>
  <c r="B490" i="113"/>
  <c r="A490" i="113"/>
  <c r="C489" i="113"/>
  <c r="B489" i="113"/>
  <c r="A489" i="113"/>
  <c r="C488" i="113"/>
  <c r="B488" i="113"/>
  <c r="A488" i="113"/>
  <c r="C487" i="113"/>
  <c r="B487" i="113"/>
  <c r="A487" i="113"/>
  <c r="C486" i="113"/>
  <c r="B486" i="113"/>
  <c r="A486" i="113"/>
  <c r="C485" i="113"/>
  <c r="B485" i="113"/>
  <c r="A485" i="113"/>
  <c r="C484" i="113"/>
  <c r="B484" i="113"/>
  <c r="A484" i="113"/>
  <c r="C483" i="113"/>
  <c r="B483" i="113"/>
  <c r="A483" i="113"/>
  <c r="C482" i="113"/>
  <c r="B482" i="113"/>
  <c r="A482" i="113"/>
  <c r="C481" i="113"/>
  <c r="B481" i="113"/>
  <c r="A481" i="113"/>
  <c r="C480" i="113"/>
  <c r="B480" i="113"/>
  <c r="A480" i="113"/>
  <c r="C479" i="113"/>
  <c r="B479" i="113"/>
  <c r="A479" i="113"/>
  <c r="C478" i="113"/>
  <c r="B478" i="113"/>
  <c r="A478" i="113"/>
  <c r="C477" i="113"/>
  <c r="B477" i="113"/>
  <c r="A477" i="113"/>
  <c r="C476" i="113"/>
  <c r="B476" i="113"/>
  <c r="A476" i="113"/>
  <c r="C475" i="113"/>
  <c r="B475" i="113"/>
  <c r="A475" i="113"/>
  <c r="C474" i="113"/>
  <c r="B474" i="113"/>
  <c r="A474" i="113"/>
  <c r="C473" i="113"/>
  <c r="B473" i="113"/>
  <c r="A473" i="113"/>
  <c r="C472" i="113"/>
  <c r="B472" i="113"/>
  <c r="A472" i="113"/>
  <c r="C471" i="113"/>
  <c r="B471" i="113"/>
  <c r="A471" i="113"/>
  <c r="C470" i="113"/>
  <c r="B470" i="113"/>
  <c r="A470" i="113"/>
  <c r="C469" i="113"/>
  <c r="B469" i="113"/>
  <c r="A469" i="113"/>
  <c r="C468" i="113"/>
  <c r="B468" i="113"/>
  <c r="A468" i="113"/>
  <c r="C467" i="113"/>
  <c r="B467" i="113"/>
  <c r="A467" i="113"/>
  <c r="C466" i="113"/>
  <c r="B466" i="113"/>
  <c r="A466" i="113"/>
  <c r="C465" i="113"/>
  <c r="B465" i="113"/>
  <c r="A465" i="113"/>
  <c r="C464" i="113"/>
  <c r="B464" i="113"/>
  <c r="A464" i="113"/>
  <c r="C463" i="113"/>
  <c r="B463" i="113"/>
  <c r="A463" i="113"/>
  <c r="C462" i="113"/>
  <c r="B462" i="113"/>
  <c r="A462" i="113"/>
  <c r="C461" i="113"/>
  <c r="B461" i="113"/>
  <c r="A461" i="113"/>
  <c r="C460" i="113"/>
  <c r="B460" i="113"/>
  <c r="A460" i="113"/>
  <c r="C459" i="113"/>
  <c r="B459" i="113"/>
  <c r="A459" i="113"/>
  <c r="C458" i="113"/>
  <c r="B458" i="113"/>
  <c r="A458" i="113"/>
  <c r="C457" i="113"/>
  <c r="B457" i="113"/>
  <c r="A457" i="113"/>
  <c r="C456" i="113"/>
  <c r="B456" i="113"/>
  <c r="A456" i="113"/>
  <c r="C455" i="113"/>
  <c r="B455" i="113"/>
  <c r="A455" i="113"/>
  <c r="C454" i="113"/>
  <c r="B454" i="113"/>
  <c r="A454" i="113"/>
  <c r="C453" i="113"/>
  <c r="B453" i="113"/>
  <c r="A453" i="113"/>
  <c r="C452" i="113"/>
  <c r="B452" i="113"/>
  <c r="A452" i="113"/>
  <c r="C451" i="113"/>
  <c r="B451" i="113"/>
  <c r="A451" i="113"/>
  <c r="C450" i="113"/>
  <c r="B450" i="113"/>
  <c r="A450" i="113"/>
  <c r="C449" i="113"/>
  <c r="B449" i="113"/>
  <c r="A449" i="113"/>
  <c r="C448" i="113"/>
  <c r="B448" i="113"/>
  <c r="A448" i="113"/>
  <c r="C447" i="113"/>
  <c r="B447" i="113"/>
  <c r="A447" i="113"/>
  <c r="C446" i="113"/>
  <c r="B446" i="113"/>
  <c r="A446" i="113"/>
  <c r="C445" i="113"/>
  <c r="B445" i="113"/>
  <c r="A445" i="113"/>
  <c r="C444" i="113"/>
  <c r="B444" i="113"/>
  <c r="A444" i="113"/>
  <c r="C443" i="113"/>
  <c r="B443" i="113"/>
  <c r="A443" i="113"/>
  <c r="C442" i="113"/>
  <c r="B442" i="113"/>
  <c r="A442" i="113"/>
  <c r="C441" i="113"/>
  <c r="B441" i="113"/>
  <c r="A441" i="113"/>
  <c r="C440" i="113"/>
  <c r="B440" i="113"/>
  <c r="A440" i="113"/>
  <c r="C439" i="113"/>
  <c r="B439" i="113"/>
  <c r="A439" i="113"/>
  <c r="C438" i="113"/>
  <c r="B438" i="113"/>
  <c r="A438" i="113"/>
  <c r="C437" i="113"/>
  <c r="B437" i="113"/>
  <c r="A437" i="113"/>
  <c r="C436" i="113"/>
  <c r="B436" i="113"/>
  <c r="A436" i="113"/>
  <c r="C435" i="113"/>
  <c r="B435" i="113"/>
  <c r="A435" i="113"/>
  <c r="C434" i="113"/>
  <c r="B434" i="113"/>
  <c r="A434" i="113"/>
  <c r="C433" i="113"/>
  <c r="B433" i="113"/>
  <c r="A433" i="113"/>
  <c r="C432" i="113"/>
  <c r="B432" i="113"/>
  <c r="A432" i="113"/>
  <c r="C431" i="113"/>
  <c r="B431" i="113"/>
  <c r="A431" i="113"/>
  <c r="C430" i="113"/>
  <c r="B430" i="113"/>
  <c r="A430" i="113"/>
  <c r="C429" i="113"/>
  <c r="B429" i="113"/>
  <c r="A429" i="113"/>
  <c r="C428" i="113"/>
  <c r="B428" i="113"/>
  <c r="A428" i="113"/>
  <c r="C427" i="113"/>
  <c r="B427" i="113"/>
  <c r="A427" i="113"/>
  <c r="C426" i="113"/>
  <c r="B426" i="113"/>
  <c r="A426" i="113"/>
  <c r="C425" i="113"/>
  <c r="B425" i="113"/>
  <c r="A425" i="113"/>
  <c r="C424" i="113"/>
  <c r="B424" i="113"/>
  <c r="A424" i="113"/>
  <c r="C423" i="113"/>
  <c r="B423" i="113"/>
  <c r="A423" i="113"/>
  <c r="C422" i="113"/>
  <c r="B422" i="113"/>
  <c r="A422" i="113"/>
  <c r="C421" i="113"/>
  <c r="B421" i="113"/>
  <c r="A421" i="113"/>
  <c r="C420" i="113"/>
  <c r="B420" i="113"/>
  <c r="A420" i="113"/>
  <c r="C419" i="113"/>
  <c r="B419" i="113"/>
  <c r="A419" i="113"/>
  <c r="C418" i="113"/>
  <c r="B418" i="113"/>
  <c r="A418" i="113"/>
  <c r="C417" i="113"/>
  <c r="B417" i="113"/>
  <c r="A417" i="113"/>
  <c r="C416" i="113"/>
  <c r="B416" i="113"/>
  <c r="A416" i="113"/>
  <c r="C415" i="113"/>
  <c r="B415" i="113"/>
  <c r="A415" i="113"/>
  <c r="C414" i="113"/>
  <c r="B414" i="113"/>
  <c r="A414" i="113"/>
  <c r="C413" i="113"/>
  <c r="B413" i="113"/>
  <c r="A413" i="113"/>
  <c r="C412" i="113"/>
  <c r="B412" i="113"/>
  <c r="A412" i="113"/>
  <c r="C411" i="113"/>
  <c r="B411" i="113"/>
  <c r="A411" i="113"/>
  <c r="C410" i="113"/>
  <c r="B410" i="113"/>
  <c r="A410" i="113"/>
  <c r="C409" i="113"/>
  <c r="B409" i="113"/>
  <c r="A409" i="113"/>
  <c r="C408" i="113"/>
  <c r="B408" i="113"/>
  <c r="A408" i="113"/>
  <c r="C407" i="113"/>
  <c r="B407" i="113"/>
  <c r="A407" i="113"/>
  <c r="C406" i="113"/>
  <c r="B406" i="113"/>
  <c r="A406" i="113"/>
  <c r="C405" i="113"/>
  <c r="B405" i="113"/>
  <c r="A405" i="113"/>
  <c r="C404" i="113"/>
  <c r="B404" i="113"/>
  <c r="A404" i="113"/>
  <c r="C403" i="113"/>
  <c r="B403" i="113"/>
  <c r="A403" i="113"/>
  <c r="C402" i="113"/>
  <c r="B402" i="113"/>
  <c r="A402" i="113"/>
  <c r="C401" i="113"/>
  <c r="B401" i="113"/>
  <c r="A401" i="113"/>
  <c r="C400" i="113"/>
  <c r="B400" i="113"/>
  <c r="A400" i="113"/>
  <c r="C399" i="113"/>
  <c r="B399" i="113"/>
  <c r="A399" i="113"/>
  <c r="C398" i="113"/>
  <c r="B398" i="113"/>
  <c r="A398" i="113"/>
  <c r="C397" i="113"/>
  <c r="B397" i="113"/>
  <c r="A397" i="113"/>
  <c r="C396" i="113"/>
  <c r="B396" i="113"/>
  <c r="A396" i="113"/>
  <c r="C395" i="113"/>
  <c r="B395" i="113"/>
  <c r="A395" i="113"/>
  <c r="C394" i="113"/>
  <c r="B394" i="113"/>
  <c r="A394" i="113"/>
  <c r="C393" i="113"/>
  <c r="B393" i="113"/>
  <c r="A393" i="113"/>
  <c r="C392" i="113"/>
  <c r="B392" i="113"/>
  <c r="A392" i="113"/>
  <c r="C391" i="113"/>
  <c r="B391" i="113"/>
  <c r="A391" i="113"/>
  <c r="C390" i="113"/>
  <c r="B390" i="113"/>
  <c r="A390" i="113"/>
  <c r="C389" i="113"/>
  <c r="B389" i="113"/>
  <c r="A389" i="113"/>
  <c r="C388" i="113"/>
  <c r="B388" i="113"/>
  <c r="A388" i="113"/>
  <c r="C387" i="113"/>
  <c r="B387" i="113"/>
  <c r="A387" i="113"/>
  <c r="C386" i="113"/>
  <c r="B386" i="113"/>
  <c r="A386" i="113"/>
  <c r="C385" i="113"/>
  <c r="B385" i="113"/>
  <c r="A385" i="113"/>
  <c r="C384" i="113"/>
  <c r="B384" i="113"/>
  <c r="A384" i="113"/>
  <c r="C383" i="113"/>
  <c r="B383" i="113"/>
  <c r="A383" i="113"/>
  <c r="C382" i="113"/>
  <c r="B382" i="113"/>
  <c r="A382" i="113"/>
  <c r="C381" i="113"/>
  <c r="B381" i="113"/>
  <c r="A381" i="113"/>
  <c r="C380" i="113"/>
  <c r="B380" i="113"/>
  <c r="A380" i="113"/>
  <c r="C379" i="113"/>
  <c r="B379" i="113"/>
  <c r="A379" i="113"/>
  <c r="C378" i="113"/>
  <c r="B378" i="113"/>
  <c r="A378" i="113"/>
  <c r="C377" i="113"/>
  <c r="B377" i="113"/>
  <c r="A377" i="113"/>
  <c r="C376" i="113"/>
  <c r="B376" i="113"/>
  <c r="A376" i="113"/>
  <c r="C375" i="113"/>
  <c r="B375" i="113"/>
  <c r="A375" i="113"/>
  <c r="C374" i="113"/>
  <c r="B374" i="113"/>
  <c r="A374" i="113"/>
  <c r="C373" i="113"/>
  <c r="B373" i="113"/>
  <c r="A373" i="113"/>
  <c r="C372" i="113"/>
  <c r="B372" i="113"/>
  <c r="A372" i="113"/>
  <c r="C371" i="113"/>
  <c r="B371" i="113"/>
  <c r="A371" i="113"/>
  <c r="C370" i="113"/>
  <c r="B370" i="113"/>
  <c r="A370" i="113"/>
  <c r="C369" i="113"/>
  <c r="B369" i="113"/>
  <c r="A369" i="113"/>
  <c r="C368" i="113"/>
  <c r="B368" i="113"/>
  <c r="A368" i="113"/>
  <c r="C367" i="113"/>
  <c r="B367" i="113"/>
  <c r="A367" i="113"/>
  <c r="C366" i="113"/>
  <c r="B366" i="113"/>
  <c r="A366" i="113"/>
  <c r="C365" i="113"/>
  <c r="B365" i="113"/>
  <c r="A365" i="113"/>
  <c r="C364" i="113"/>
  <c r="B364" i="113"/>
  <c r="A364" i="113"/>
  <c r="C363" i="113"/>
  <c r="B363" i="113"/>
  <c r="A363" i="113"/>
  <c r="C362" i="113"/>
  <c r="B362" i="113"/>
  <c r="A362" i="113"/>
  <c r="C361" i="113"/>
  <c r="B361" i="113"/>
  <c r="A361" i="113"/>
  <c r="C360" i="113"/>
  <c r="B360" i="113"/>
  <c r="A360" i="113"/>
  <c r="C359" i="113"/>
  <c r="B359" i="113"/>
  <c r="A359" i="113"/>
  <c r="C358" i="113"/>
  <c r="B358" i="113"/>
  <c r="A358" i="113"/>
  <c r="C357" i="113"/>
  <c r="B357" i="113"/>
  <c r="A357" i="113"/>
  <c r="C356" i="113"/>
  <c r="B356" i="113"/>
  <c r="A356" i="113"/>
  <c r="C355" i="113"/>
  <c r="B355" i="113"/>
  <c r="A355" i="113"/>
  <c r="C354" i="113"/>
  <c r="B354" i="113"/>
  <c r="A354" i="113"/>
  <c r="C353" i="113"/>
  <c r="B353" i="113"/>
  <c r="A353" i="113"/>
  <c r="C352" i="113"/>
  <c r="B352" i="113"/>
  <c r="A352" i="113"/>
  <c r="C351" i="113"/>
  <c r="B351" i="113"/>
  <c r="A351" i="113"/>
  <c r="C350" i="113"/>
  <c r="B350" i="113"/>
  <c r="A350" i="113"/>
  <c r="C349" i="113"/>
  <c r="B349" i="113"/>
  <c r="A349" i="113"/>
  <c r="C348" i="113"/>
  <c r="B348" i="113"/>
  <c r="A348" i="113"/>
  <c r="C347" i="113"/>
  <c r="B347" i="113"/>
  <c r="A347" i="113"/>
  <c r="C346" i="113"/>
  <c r="B346" i="113"/>
  <c r="A346" i="113"/>
  <c r="C345" i="113"/>
  <c r="B345" i="113"/>
  <c r="A345" i="113"/>
  <c r="C344" i="113"/>
  <c r="B344" i="113"/>
  <c r="A344" i="113"/>
  <c r="C343" i="113"/>
  <c r="B343" i="113"/>
  <c r="A343" i="113"/>
  <c r="C342" i="113"/>
  <c r="B342" i="113"/>
  <c r="A342" i="113"/>
  <c r="C341" i="113"/>
  <c r="B341" i="113"/>
  <c r="A341" i="113"/>
  <c r="C340" i="113"/>
  <c r="B340" i="113"/>
  <c r="A340" i="113"/>
  <c r="C339" i="113"/>
  <c r="B339" i="113"/>
  <c r="A339" i="113"/>
  <c r="C338" i="113"/>
  <c r="B338" i="113"/>
  <c r="A338" i="113"/>
  <c r="C337" i="113"/>
  <c r="B337" i="113"/>
  <c r="A337" i="113"/>
  <c r="C336" i="113"/>
  <c r="B336" i="113"/>
  <c r="A336" i="113"/>
  <c r="C335" i="113"/>
  <c r="B335" i="113"/>
  <c r="A335" i="113"/>
  <c r="C334" i="113"/>
  <c r="B334" i="113"/>
  <c r="A334" i="113"/>
  <c r="C333" i="113"/>
  <c r="B333" i="113"/>
  <c r="A333" i="113"/>
  <c r="C332" i="113"/>
  <c r="B332" i="113"/>
  <c r="A332" i="113"/>
  <c r="C331" i="113"/>
  <c r="B331" i="113"/>
  <c r="A331" i="113"/>
  <c r="C330" i="113"/>
  <c r="B330" i="113"/>
  <c r="A330" i="113"/>
  <c r="C329" i="113"/>
  <c r="B329" i="113"/>
  <c r="A329" i="113"/>
  <c r="C328" i="113"/>
  <c r="B328" i="113"/>
  <c r="A328" i="113"/>
  <c r="C327" i="113"/>
  <c r="B327" i="113"/>
  <c r="A327" i="113"/>
  <c r="C326" i="113"/>
  <c r="B326" i="113"/>
  <c r="A326" i="113"/>
  <c r="C325" i="113"/>
  <c r="B325" i="113"/>
  <c r="A325" i="113"/>
  <c r="C324" i="113"/>
  <c r="B324" i="113"/>
  <c r="A324" i="113"/>
  <c r="C323" i="113"/>
  <c r="B323" i="113"/>
  <c r="A323" i="113"/>
  <c r="C322" i="113"/>
  <c r="B322" i="113"/>
  <c r="A322" i="113"/>
  <c r="C321" i="113"/>
  <c r="B321" i="113"/>
  <c r="A321" i="113"/>
  <c r="C320" i="113"/>
  <c r="B320" i="113"/>
  <c r="A320" i="113"/>
  <c r="C319" i="113"/>
  <c r="B319" i="113"/>
  <c r="A319" i="113"/>
  <c r="C318" i="113"/>
  <c r="B318" i="113"/>
  <c r="A318" i="113"/>
  <c r="C317" i="113"/>
  <c r="B317" i="113"/>
  <c r="A317" i="113"/>
  <c r="C316" i="113"/>
  <c r="B316" i="113"/>
  <c r="A316" i="113"/>
  <c r="C315" i="113"/>
  <c r="B315" i="113"/>
  <c r="A315" i="113"/>
  <c r="C314" i="113"/>
  <c r="B314" i="113"/>
  <c r="A314" i="113"/>
  <c r="C313" i="113"/>
  <c r="B313" i="113"/>
  <c r="A313" i="113"/>
  <c r="C312" i="113"/>
  <c r="B312" i="113"/>
  <c r="A312" i="113"/>
  <c r="C311" i="113"/>
  <c r="B311" i="113"/>
  <c r="A311" i="113"/>
  <c r="C310" i="113"/>
  <c r="B310" i="113"/>
  <c r="A310" i="113"/>
  <c r="C309" i="113"/>
  <c r="B309" i="113"/>
  <c r="A309" i="113"/>
  <c r="C308" i="113"/>
  <c r="B308" i="113"/>
  <c r="A308" i="113"/>
  <c r="C307" i="113"/>
  <c r="B307" i="113"/>
  <c r="A307" i="113"/>
  <c r="C306" i="113"/>
  <c r="B306" i="113"/>
  <c r="A306" i="113"/>
  <c r="C305" i="113"/>
  <c r="B305" i="113"/>
  <c r="A305" i="113"/>
  <c r="C304" i="113"/>
  <c r="B304" i="113"/>
  <c r="A304" i="113"/>
  <c r="C303" i="113"/>
  <c r="B303" i="113"/>
  <c r="A303" i="113"/>
  <c r="C302" i="113"/>
  <c r="B302" i="113"/>
  <c r="A302" i="113"/>
  <c r="C301" i="113"/>
  <c r="B301" i="113"/>
  <c r="A301" i="113"/>
  <c r="C300" i="113"/>
  <c r="B300" i="113"/>
  <c r="A300" i="113"/>
  <c r="C299" i="113"/>
  <c r="B299" i="113"/>
  <c r="A299" i="113"/>
  <c r="K298" i="113"/>
  <c r="C298" i="113"/>
  <c r="B298" i="113"/>
  <c r="A298" i="113"/>
  <c r="K297" i="113"/>
  <c r="C297" i="113"/>
  <c r="B297" i="113"/>
  <c r="A297" i="113"/>
  <c r="K296" i="113"/>
  <c r="C296" i="113"/>
  <c r="B296" i="113"/>
  <c r="A296" i="113"/>
  <c r="K295" i="113"/>
  <c r="C295" i="113"/>
  <c r="B295" i="113"/>
  <c r="A295" i="113"/>
  <c r="K294" i="113"/>
  <c r="C294" i="113"/>
  <c r="B294" i="113"/>
  <c r="A294" i="113"/>
  <c r="K293" i="113"/>
  <c r="C293" i="113"/>
  <c r="B293" i="113"/>
  <c r="A293" i="113"/>
  <c r="K292" i="113"/>
  <c r="C292" i="113"/>
  <c r="B292" i="113"/>
  <c r="A292" i="113"/>
  <c r="K291" i="113"/>
  <c r="C291" i="113"/>
  <c r="B291" i="113"/>
  <c r="A291" i="113"/>
  <c r="K290" i="113"/>
  <c r="C290" i="113"/>
  <c r="B290" i="113"/>
  <c r="A290" i="113"/>
  <c r="K289" i="113"/>
  <c r="C289" i="113"/>
  <c r="B289" i="113"/>
  <c r="A289" i="113"/>
  <c r="K288" i="113"/>
  <c r="C288" i="113"/>
  <c r="B288" i="113"/>
  <c r="A288" i="113"/>
  <c r="K287" i="113"/>
  <c r="C287" i="113"/>
  <c r="B287" i="113"/>
  <c r="A287" i="113"/>
  <c r="K286" i="113"/>
  <c r="C286" i="113"/>
  <c r="B286" i="113"/>
  <c r="A286" i="113"/>
  <c r="K285" i="113"/>
  <c r="C285" i="113"/>
  <c r="B285" i="113"/>
  <c r="A285" i="113"/>
  <c r="K284" i="113"/>
  <c r="C284" i="113"/>
  <c r="B284" i="113"/>
  <c r="A284" i="113"/>
  <c r="K283" i="113"/>
  <c r="C283" i="113"/>
  <c r="B283" i="113"/>
  <c r="A283" i="113"/>
  <c r="K282" i="113"/>
  <c r="C282" i="113"/>
  <c r="B282" i="113"/>
  <c r="A282" i="113"/>
  <c r="K281" i="113"/>
  <c r="C281" i="113"/>
  <c r="B281" i="113"/>
  <c r="A281" i="113"/>
  <c r="K280" i="113"/>
  <c r="C280" i="113"/>
  <c r="B280" i="113"/>
  <c r="A280" i="113"/>
  <c r="K279" i="113"/>
  <c r="C279" i="113"/>
  <c r="B279" i="113"/>
  <c r="A279" i="113"/>
  <c r="K278" i="113"/>
  <c r="C278" i="113"/>
  <c r="B278" i="113"/>
  <c r="A278" i="113"/>
  <c r="K277" i="113"/>
  <c r="C277" i="113"/>
  <c r="B277" i="113"/>
  <c r="A277" i="113"/>
  <c r="K276" i="113"/>
  <c r="C276" i="113"/>
  <c r="B276" i="113"/>
  <c r="A276" i="113"/>
  <c r="K275" i="113"/>
  <c r="C275" i="113"/>
  <c r="B275" i="113"/>
  <c r="A275" i="113"/>
  <c r="K274" i="113"/>
  <c r="C274" i="113"/>
  <c r="B274" i="113"/>
  <c r="A274" i="113"/>
  <c r="K273" i="113"/>
  <c r="C273" i="113"/>
  <c r="B273" i="113"/>
  <c r="A273" i="113"/>
  <c r="K272" i="113"/>
  <c r="C272" i="113"/>
  <c r="B272" i="113"/>
  <c r="A272" i="113"/>
  <c r="K271" i="113"/>
  <c r="C271" i="113"/>
  <c r="B271" i="113"/>
  <c r="A271" i="113"/>
  <c r="K270" i="113"/>
  <c r="C270" i="113"/>
  <c r="B270" i="113"/>
  <c r="A270" i="113"/>
  <c r="K269" i="113"/>
  <c r="C269" i="113"/>
  <c r="B269" i="113"/>
  <c r="A269" i="113"/>
  <c r="K268" i="113"/>
  <c r="C268" i="113"/>
  <c r="B268" i="113"/>
  <c r="A268" i="113"/>
  <c r="K267" i="113"/>
  <c r="C267" i="113"/>
  <c r="B267" i="113"/>
  <c r="A267" i="113"/>
  <c r="K266" i="113"/>
  <c r="C266" i="113"/>
  <c r="B266" i="113"/>
  <c r="A266" i="113"/>
  <c r="K265" i="113"/>
  <c r="C265" i="113"/>
  <c r="B265" i="113"/>
  <c r="A265" i="113"/>
  <c r="K264" i="113"/>
  <c r="C264" i="113"/>
  <c r="B264" i="113"/>
  <c r="A264" i="113"/>
  <c r="K263" i="113"/>
  <c r="C263" i="113"/>
  <c r="B263" i="113"/>
  <c r="A263" i="113"/>
  <c r="K262" i="113"/>
  <c r="C262" i="113"/>
  <c r="B262" i="113"/>
  <c r="A262" i="113"/>
  <c r="K261" i="113"/>
  <c r="C261" i="113"/>
  <c r="B261" i="113"/>
  <c r="A261" i="113"/>
  <c r="K260" i="113"/>
  <c r="C260" i="113"/>
  <c r="B260" i="113"/>
  <c r="A260" i="113"/>
  <c r="K259" i="113"/>
  <c r="C259" i="113"/>
  <c r="B259" i="113"/>
  <c r="A259" i="113"/>
  <c r="K258" i="113"/>
  <c r="C258" i="113"/>
  <c r="B258" i="113"/>
  <c r="A258" i="113"/>
  <c r="K257" i="113"/>
  <c r="C257" i="113"/>
  <c r="B257" i="113"/>
  <c r="A257" i="113"/>
  <c r="K256" i="113"/>
  <c r="C256" i="113"/>
  <c r="B256" i="113"/>
  <c r="A256" i="113"/>
  <c r="K255" i="113"/>
  <c r="C255" i="113"/>
  <c r="B255" i="113"/>
  <c r="A255" i="113"/>
  <c r="K254" i="113"/>
  <c r="C254" i="113"/>
  <c r="B254" i="113"/>
  <c r="A254" i="113"/>
  <c r="K253" i="113"/>
  <c r="C253" i="113"/>
  <c r="B253" i="113"/>
  <c r="A253" i="113"/>
  <c r="K252" i="113"/>
  <c r="C252" i="113"/>
  <c r="B252" i="113"/>
  <c r="A252" i="113"/>
  <c r="K251" i="113"/>
  <c r="C251" i="113"/>
  <c r="B251" i="113"/>
  <c r="A251" i="113"/>
  <c r="K250" i="113"/>
  <c r="C250" i="113"/>
  <c r="B250" i="113"/>
  <c r="A250" i="113"/>
  <c r="K249" i="113"/>
  <c r="C249" i="113"/>
  <c r="B249" i="113"/>
  <c r="A249" i="113"/>
  <c r="K248" i="113"/>
  <c r="C248" i="113"/>
  <c r="B248" i="113"/>
  <c r="A248" i="113"/>
  <c r="K247" i="113"/>
  <c r="C247" i="113"/>
  <c r="B247" i="113"/>
  <c r="A247" i="113"/>
  <c r="K246" i="113"/>
  <c r="C246" i="113"/>
  <c r="B246" i="113"/>
  <c r="A246" i="113"/>
  <c r="K245" i="113"/>
  <c r="C245" i="113"/>
  <c r="B245" i="113"/>
  <c r="A245" i="113"/>
  <c r="K244" i="113"/>
  <c r="C244" i="113"/>
  <c r="B244" i="113"/>
  <c r="A244" i="113"/>
  <c r="K243" i="113"/>
  <c r="C243" i="113"/>
  <c r="B243" i="113"/>
  <c r="A243" i="113"/>
  <c r="K242" i="113"/>
  <c r="C242" i="113"/>
  <c r="B242" i="113"/>
  <c r="A242" i="113"/>
  <c r="K241" i="113"/>
  <c r="C241" i="113"/>
  <c r="B241" i="113"/>
  <c r="A241" i="113"/>
  <c r="K240" i="113"/>
  <c r="C240" i="113"/>
  <c r="B240" i="113"/>
  <c r="A240" i="113"/>
  <c r="K239" i="113"/>
  <c r="C239" i="113"/>
  <c r="B239" i="113"/>
  <c r="A239" i="113"/>
  <c r="K238" i="113"/>
  <c r="C238" i="113"/>
  <c r="B238" i="113"/>
  <c r="A238" i="113"/>
  <c r="K237" i="113"/>
  <c r="C237" i="113"/>
  <c r="B237" i="113"/>
  <c r="A237" i="113"/>
  <c r="K236" i="113"/>
  <c r="C236" i="113"/>
  <c r="B236" i="113"/>
  <c r="A236" i="113"/>
  <c r="K235" i="113"/>
  <c r="C235" i="113"/>
  <c r="B235" i="113"/>
  <c r="A235" i="113"/>
  <c r="K234" i="113"/>
  <c r="C234" i="113"/>
  <c r="B234" i="113"/>
  <c r="A234" i="113"/>
  <c r="K233" i="113"/>
  <c r="C233" i="113"/>
  <c r="B233" i="113"/>
  <c r="A233" i="113"/>
  <c r="K232" i="113"/>
  <c r="C232" i="113"/>
  <c r="B232" i="113"/>
  <c r="A232" i="113"/>
  <c r="K231" i="113"/>
  <c r="C231" i="113"/>
  <c r="B231" i="113"/>
  <c r="A231" i="113"/>
  <c r="K230" i="113"/>
  <c r="C230" i="113"/>
  <c r="B230" i="113"/>
  <c r="A230" i="113"/>
  <c r="K229" i="113"/>
  <c r="C229" i="113"/>
  <c r="B229" i="113"/>
  <c r="A229" i="113"/>
  <c r="K228" i="113"/>
  <c r="C228" i="113"/>
  <c r="B228" i="113"/>
  <c r="A228" i="113"/>
  <c r="K227" i="113"/>
  <c r="C227" i="113"/>
  <c r="B227" i="113"/>
  <c r="A227" i="113"/>
  <c r="K226" i="113"/>
  <c r="C226" i="113"/>
  <c r="B226" i="113"/>
  <c r="A226" i="113"/>
  <c r="K225" i="113"/>
  <c r="C225" i="113"/>
  <c r="B225" i="113"/>
  <c r="A225" i="113"/>
  <c r="K224" i="113"/>
  <c r="C224" i="113"/>
  <c r="B224" i="113"/>
  <c r="A224" i="113"/>
  <c r="K223" i="113"/>
  <c r="C223" i="113"/>
  <c r="B223" i="113"/>
  <c r="A223" i="113"/>
  <c r="K222" i="113"/>
  <c r="C222" i="113"/>
  <c r="B222" i="113"/>
  <c r="A222" i="113"/>
  <c r="K221" i="113"/>
  <c r="C221" i="113"/>
  <c r="B221" i="113"/>
  <c r="A221" i="113"/>
  <c r="K220" i="113"/>
  <c r="C220" i="113"/>
  <c r="B220" i="113"/>
  <c r="A220" i="113"/>
  <c r="K219" i="113"/>
  <c r="C219" i="113"/>
  <c r="B219" i="113"/>
  <c r="A219" i="113"/>
  <c r="K218" i="113"/>
  <c r="C218" i="113"/>
  <c r="B218" i="113"/>
  <c r="A218" i="113"/>
  <c r="K217" i="113"/>
  <c r="C217" i="113"/>
  <c r="B217" i="113"/>
  <c r="A217" i="113"/>
  <c r="K216" i="113"/>
  <c r="C216" i="113"/>
  <c r="B216" i="113"/>
  <c r="A216" i="113"/>
  <c r="K215" i="113"/>
  <c r="C215" i="113"/>
  <c r="B215" i="113"/>
  <c r="A215" i="113"/>
  <c r="K214" i="113"/>
  <c r="C214" i="113"/>
  <c r="B214" i="113"/>
  <c r="A214" i="113"/>
  <c r="K213" i="113"/>
  <c r="C213" i="113"/>
  <c r="B213" i="113"/>
  <c r="A213" i="113"/>
  <c r="K212" i="113"/>
  <c r="C212" i="113"/>
  <c r="B212" i="113"/>
  <c r="A212" i="113"/>
  <c r="K211" i="113"/>
  <c r="C211" i="113"/>
  <c r="B211" i="113"/>
  <c r="A211" i="113"/>
  <c r="K210" i="113"/>
  <c r="C210" i="113"/>
  <c r="B210" i="113"/>
  <c r="A210" i="113"/>
  <c r="K209" i="113"/>
  <c r="C209" i="113"/>
  <c r="B209" i="113"/>
  <c r="A209" i="113"/>
  <c r="K208" i="113"/>
  <c r="C208" i="113"/>
  <c r="B208" i="113"/>
  <c r="A208" i="113"/>
  <c r="K207" i="113"/>
  <c r="C207" i="113"/>
  <c r="B207" i="113"/>
  <c r="A207" i="113"/>
  <c r="K206" i="113"/>
  <c r="C206" i="113"/>
  <c r="B206" i="113"/>
  <c r="A206" i="113"/>
  <c r="K205" i="113"/>
  <c r="C205" i="113"/>
  <c r="B205" i="113"/>
  <c r="A205" i="113"/>
  <c r="K204" i="113"/>
  <c r="C204" i="113"/>
  <c r="B204" i="113"/>
  <c r="A204" i="113"/>
  <c r="K203" i="113"/>
  <c r="C203" i="113"/>
  <c r="B203" i="113"/>
  <c r="A203" i="113"/>
  <c r="K202" i="113"/>
  <c r="C202" i="113"/>
  <c r="B202" i="113"/>
  <c r="A202" i="113"/>
  <c r="K201" i="113"/>
  <c r="C201" i="113"/>
  <c r="B201" i="113"/>
  <c r="A201" i="113"/>
  <c r="K200" i="113"/>
  <c r="C200" i="113"/>
  <c r="B200" i="113"/>
  <c r="A200" i="113"/>
  <c r="K199" i="113"/>
  <c r="C199" i="113"/>
  <c r="B199" i="113"/>
  <c r="A199" i="113"/>
  <c r="K198" i="113"/>
  <c r="C198" i="113"/>
  <c r="B198" i="113"/>
  <c r="A198" i="113"/>
  <c r="K197" i="113"/>
  <c r="C197" i="113"/>
  <c r="B197" i="113"/>
  <c r="A197" i="113"/>
  <c r="K196" i="113"/>
  <c r="C196" i="113"/>
  <c r="B196" i="113"/>
  <c r="A196" i="113"/>
  <c r="K195" i="113"/>
  <c r="C195" i="113"/>
  <c r="B195" i="113"/>
  <c r="A195" i="113"/>
  <c r="K194" i="113"/>
  <c r="C194" i="113"/>
  <c r="B194" i="113"/>
  <c r="A194" i="113"/>
  <c r="K193" i="113"/>
  <c r="C193" i="113"/>
  <c r="B193" i="113"/>
  <c r="A193" i="113"/>
  <c r="K192" i="113"/>
  <c r="C192" i="113"/>
  <c r="B192" i="113"/>
  <c r="A192" i="113"/>
  <c r="K191" i="113"/>
  <c r="C191" i="113"/>
  <c r="B191" i="113"/>
  <c r="A191" i="113"/>
  <c r="K190" i="113"/>
  <c r="C190" i="113"/>
  <c r="B190" i="113"/>
  <c r="A190" i="113"/>
  <c r="K189" i="113"/>
  <c r="C189" i="113"/>
  <c r="B189" i="113"/>
  <c r="A189" i="113"/>
  <c r="K188" i="113"/>
  <c r="C188" i="113"/>
  <c r="B188" i="113"/>
  <c r="A188" i="113"/>
  <c r="K187" i="113"/>
  <c r="C187" i="113"/>
  <c r="B187" i="113"/>
  <c r="A187" i="113"/>
  <c r="K186" i="113"/>
  <c r="C186" i="113"/>
  <c r="B186" i="113"/>
  <c r="A186" i="113"/>
  <c r="K185" i="113"/>
  <c r="C185" i="113"/>
  <c r="B185" i="113"/>
  <c r="A185" i="113"/>
  <c r="K184" i="113"/>
  <c r="C184" i="113"/>
  <c r="B184" i="113"/>
  <c r="A184" i="113"/>
  <c r="K183" i="113"/>
  <c r="C183" i="113"/>
  <c r="B183" i="113"/>
  <c r="A183" i="113"/>
  <c r="K182" i="113"/>
  <c r="C182" i="113"/>
  <c r="B182" i="113"/>
  <c r="A182" i="113"/>
  <c r="K181" i="113"/>
  <c r="C181" i="113"/>
  <c r="B181" i="113"/>
  <c r="A181" i="113"/>
  <c r="K180" i="113"/>
  <c r="C180" i="113"/>
  <c r="B180" i="113"/>
  <c r="A180" i="113"/>
  <c r="K179" i="113"/>
  <c r="C179" i="113"/>
  <c r="B179" i="113"/>
  <c r="A179" i="113"/>
  <c r="K178" i="113"/>
  <c r="C178" i="113"/>
  <c r="B178" i="113"/>
  <c r="A178" i="113"/>
  <c r="K177" i="113"/>
  <c r="C177" i="113"/>
  <c r="B177" i="113"/>
  <c r="A177" i="113"/>
  <c r="K176" i="113"/>
  <c r="C176" i="113"/>
  <c r="B176" i="113"/>
  <c r="A176" i="113"/>
  <c r="K175" i="113"/>
  <c r="C175" i="113"/>
  <c r="B175" i="113"/>
  <c r="A175" i="113"/>
  <c r="K174" i="113"/>
  <c r="C174" i="113"/>
  <c r="B174" i="113"/>
  <c r="A174" i="113"/>
  <c r="K173" i="113"/>
  <c r="C173" i="113"/>
  <c r="B173" i="113"/>
  <c r="A173" i="113"/>
  <c r="K172" i="113"/>
  <c r="C172" i="113"/>
  <c r="B172" i="113"/>
  <c r="A172" i="113"/>
  <c r="K171" i="113"/>
  <c r="C171" i="113"/>
  <c r="B171" i="113"/>
  <c r="A171" i="113"/>
  <c r="K170" i="113"/>
  <c r="C170" i="113"/>
  <c r="B170" i="113"/>
  <c r="A170" i="113"/>
  <c r="K169" i="113"/>
  <c r="C169" i="113"/>
  <c r="B169" i="113"/>
  <c r="A169" i="113"/>
  <c r="K168" i="113"/>
  <c r="C168" i="113"/>
  <c r="B168" i="113"/>
  <c r="A168" i="113"/>
  <c r="K167" i="113"/>
  <c r="C167" i="113"/>
  <c r="B167" i="113"/>
  <c r="A167" i="113"/>
  <c r="K166" i="113"/>
  <c r="C166" i="113"/>
  <c r="B166" i="113"/>
  <c r="A166" i="113"/>
  <c r="K165" i="113"/>
  <c r="C165" i="113"/>
  <c r="B165" i="113"/>
  <c r="A165" i="113"/>
  <c r="K164" i="113"/>
  <c r="C164" i="113"/>
  <c r="B164" i="113"/>
  <c r="A164" i="113"/>
  <c r="K163" i="113"/>
  <c r="C163" i="113"/>
  <c r="B163" i="113"/>
  <c r="A163" i="113"/>
  <c r="K162" i="113"/>
  <c r="C162" i="113"/>
  <c r="B162" i="113"/>
  <c r="A162" i="113"/>
  <c r="K161" i="113"/>
  <c r="C161" i="113"/>
  <c r="B161" i="113"/>
  <c r="A161" i="113"/>
  <c r="K160" i="113"/>
  <c r="C160" i="113"/>
  <c r="B160" i="113"/>
  <c r="A160" i="113"/>
  <c r="K159" i="113"/>
  <c r="C159" i="113"/>
  <c r="B159" i="113"/>
  <c r="A159" i="113"/>
  <c r="K158" i="113"/>
  <c r="C158" i="113"/>
  <c r="B158" i="113"/>
  <c r="A158" i="113"/>
  <c r="K157" i="113"/>
  <c r="C157" i="113"/>
  <c r="B157" i="113"/>
  <c r="A157" i="113"/>
  <c r="K156" i="113"/>
  <c r="C156" i="113"/>
  <c r="B156" i="113"/>
  <c r="A156" i="113"/>
  <c r="K155" i="113"/>
  <c r="C155" i="113"/>
  <c r="B155" i="113"/>
  <c r="A155" i="113"/>
  <c r="K154" i="113"/>
  <c r="C154" i="113"/>
  <c r="B154" i="113"/>
  <c r="A154" i="113"/>
  <c r="K153" i="113"/>
  <c r="C153" i="113"/>
  <c r="B153" i="113"/>
  <c r="A153" i="113"/>
  <c r="K152" i="113"/>
  <c r="C152" i="113"/>
  <c r="B152" i="113"/>
  <c r="A152" i="113"/>
  <c r="K151" i="113"/>
  <c r="C151" i="113"/>
  <c r="B151" i="113"/>
  <c r="A151" i="113"/>
  <c r="K150" i="113"/>
  <c r="C150" i="113"/>
  <c r="B150" i="113"/>
  <c r="A150" i="113"/>
  <c r="K149" i="113"/>
  <c r="C149" i="113"/>
  <c r="B149" i="113"/>
  <c r="A149" i="113"/>
  <c r="K148" i="113"/>
  <c r="C148" i="113"/>
  <c r="B148" i="113"/>
  <c r="A148" i="113"/>
  <c r="K147" i="113"/>
  <c r="C147" i="113"/>
  <c r="B147" i="113"/>
  <c r="A147" i="113"/>
  <c r="K146" i="113"/>
  <c r="C146" i="113"/>
  <c r="B146" i="113"/>
  <c r="A146" i="113"/>
  <c r="K145" i="113"/>
  <c r="C145" i="113"/>
  <c r="B145" i="113"/>
  <c r="A145" i="113"/>
  <c r="K144" i="113"/>
  <c r="C144" i="113"/>
  <c r="B144" i="113"/>
  <c r="A144" i="113"/>
  <c r="K143" i="113"/>
  <c r="C143" i="113"/>
  <c r="B143" i="113"/>
  <c r="A143" i="113"/>
  <c r="K142" i="113"/>
  <c r="C142" i="113"/>
  <c r="B142" i="113"/>
  <c r="A142" i="113"/>
  <c r="K141" i="113"/>
  <c r="C141" i="113"/>
  <c r="B141" i="113"/>
  <c r="A141" i="113"/>
  <c r="K140" i="113"/>
  <c r="C140" i="113"/>
  <c r="B140" i="113"/>
  <c r="A140" i="113"/>
  <c r="K139" i="113"/>
  <c r="C139" i="113"/>
  <c r="B139" i="113"/>
  <c r="A139" i="113"/>
  <c r="K138" i="113"/>
  <c r="C138" i="113"/>
  <c r="B138" i="113"/>
  <c r="A138" i="113"/>
  <c r="K137" i="113"/>
  <c r="C137" i="113"/>
  <c r="B137" i="113"/>
  <c r="A137" i="113"/>
  <c r="K136" i="113"/>
  <c r="C136" i="113"/>
  <c r="B136" i="113"/>
  <c r="A136" i="113"/>
  <c r="K135" i="113"/>
  <c r="C135" i="113"/>
  <c r="B135" i="113"/>
  <c r="A135" i="113"/>
  <c r="K134" i="113"/>
  <c r="C134" i="113"/>
  <c r="B134" i="113"/>
  <c r="A134" i="113"/>
  <c r="K133" i="113"/>
  <c r="C133" i="113"/>
  <c r="B133" i="113"/>
  <c r="A133" i="113"/>
  <c r="K132" i="113"/>
  <c r="C132" i="113"/>
  <c r="B132" i="113"/>
  <c r="A132" i="113"/>
  <c r="K131" i="113"/>
  <c r="C131" i="113"/>
  <c r="B131" i="113"/>
  <c r="A131" i="113"/>
  <c r="K130" i="113"/>
  <c r="C130" i="113"/>
  <c r="B130" i="113"/>
  <c r="A130" i="113"/>
  <c r="K129" i="113"/>
  <c r="C129" i="113"/>
  <c r="B129" i="113"/>
  <c r="A129" i="113"/>
  <c r="K128" i="113"/>
  <c r="C128" i="113"/>
  <c r="B128" i="113"/>
  <c r="A128" i="113"/>
  <c r="K127" i="113"/>
  <c r="C127" i="113"/>
  <c r="B127" i="113"/>
  <c r="A127" i="113"/>
  <c r="K126" i="113"/>
  <c r="C126" i="113"/>
  <c r="B126" i="113"/>
  <c r="A126" i="113"/>
  <c r="K125" i="113"/>
  <c r="C125" i="113"/>
  <c r="B125" i="113"/>
  <c r="A125" i="113"/>
  <c r="K124" i="113"/>
  <c r="C124" i="113"/>
  <c r="B124" i="113"/>
  <c r="A124" i="113"/>
  <c r="K123" i="113"/>
  <c r="C123" i="113"/>
  <c r="B123" i="113"/>
  <c r="A123" i="113"/>
  <c r="K122" i="113"/>
  <c r="C122" i="113"/>
  <c r="B122" i="113"/>
  <c r="A122" i="113"/>
  <c r="K121" i="113"/>
  <c r="C121" i="113"/>
  <c r="B121" i="113"/>
  <c r="A121" i="113"/>
  <c r="K120" i="113"/>
  <c r="C120" i="113"/>
  <c r="B120" i="113"/>
  <c r="A120" i="113"/>
  <c r="K119" i="113"/>
  <c r="C119" i="113"/>
  <c r="B119" i="113"/>
  <c r="A119" i="113"/>
  <c r="K118" i="113"/>
  <c r="C118" i="113"/>
  <c r="B118" i="113"/>
  <c r="A118" i="113"/>
  <c r="K117" i="113"/>
  <c r="C117" i="113"/>
  <c r="B117" i="113"/>
  <c r="A117" i="113"/>
  <c r="K116" i="113"/>
  <c r="C116" i="113"/>
  <c r="B116" i="113"/>
  <c r="A116" i="113"/>
  <c r="K115" i="113"/>
  <c r="C115" i="113"/>
  <c r="B115" i="113"/>
  <c r="A115" i="113"/>
  <c r="K114" i="113"/>
  <c r="C114" i="113"/>
  <c r="B114" i="113"/>
  <c r="A114" i="113"/>
  <c r="K113" i="113"/>
  <c r="C113" i="113"/>
  <c r="B113" i="113"/>
  <c r="A113" i="113"/>
  <c r="K112" i="113"/>
  <c r="C112" i="113"/>
  <c r="B112" i="113"/>
  <c r="A112" i="113"/>
  <c r="K111" i="113"/>
  <c r="C111" i="113"/>
  <c r="B111" i="113"/>
  <c r="A111" i="113"/>
  <c r="K110" i="113"/>
  <c r="C110" i="113"/>
  <c r="B110" i="113"/>
  <c r="A110" i="113"/>
  <c r="K109" i="113"/>
  <c r="C109" i="113"/>
  <c r="B109" i="113"/>
  <c r="A109" i="113"/>
  <c r="K108" i="113"/>
  <c r="C108" i="113"/>
  <c r="B108" i="113"/>
  <c r="A108" i="113"/>
  <c r="K107" i="113"/>
  <c r="C107" i="113"/>
  <c r="B107" i="113"/>
  <c r="A107" i="113"/>
  <c r="K106" i="113"/>
  <c r="C106" i="113"/>
  <c r="B106" i="113"/>
  <c r="A106" i="113"/>
  <c r="K105" i="113"/>
  <c r="C105" i="113"/>
  <c r="B105" i="113"/>
  <c r="A105" i="113"/>
  <c r="K104" i="113"/>
  <c r="C104" i="113"/>
  <c r="B104" i="113"/>
  <c r="A104" i="113"/>
  <c r="K103" i="113"/>
  <c r="C103" i="113"/>
  <c r="B103" i="113"/>
  <c r="A103" i="113"/>
  <c r="K102" i="113"/>
  <c r="C102" i="113"/>
  <c r="B102" i="113"/>
  <c r="A102" i="113"/>
  <c r="K101" i="113"/>
  <c r="C101" i="113"/>
  <c r="B101" i="113"/>
  <c r="A101" i="113"/>
  <c r="K100" i="113"/>
  <c r="C100" i="113"/>
  <c r="B100" i="113"/>
  <c r="A100" i="113"/>
  <c r="K99" i="113"/>
  <c r="C99" i="113"/>
  <c r="B99" i="113"/>
  <c r="A99" i="113"/>
  <c r="K98" i="113"/>
  <c r="C98" i="113"/>
  <c r="B98" i="113"/>
  <c r="A98" i="113"/>
  <c r="K97" i="113"/>
  <c r="C97" i="113"/>
  <c r="B97" i="113"/>
  <c r="A97" i="113"/>
  <c r="K96" i="113"/>
  <c r="C96" i="113"/>
  <c r="B96" i="113"/>
  <c r="A96" i="113"/>
  <c r="K95" i="113"/>
  <c r="C95" i="113"/>
  <c r="B95" i="113"/>
  <c r="A95" i="113"/>
  <c r="K94" i="113"/>
  <c r="C94" i="113"/>
  <c r="B94" i="113"/>
  <c r="A94" i="113"/>
  <c r="K93" i="113"/>
  <c r="C93" i="113"/>
  <c r="B93" i="113"/>
  <c r="A93" i="113"/>
  <c r="K92" i="113"/>
  <c r="C92" i="113"/>
  <c r="B92" i="113"/>
  <c r="A92" i="113"/>
  <c r="K91" i="113"/>
  <c r="C91" i="113"/>
  <c r="B91" i="113"/>
  <c r="A91" i="113"/>
  <c r="K90" i="113"/>
  <c r="C90" i="113"/>
  <c r="B90" i="113"/>
  <c r="A90" i="113"/>
  <c r="K89" i="113"/>
  <c r="C89" i="113"/>
  <c r="B89" i="113"/>
  <c r="A89" i="113"/>
  <c r="K88" i="113"/>
  <c r="C88" i="113"/>
  <c r="B88" i="113"/>
  <c r="A88" i="113"/>
  <c r="K87" i="113"/>
  <c r="C87" i="113"/>
  <c r="B87" i="113"/>
  <c r="A87" i="113"/>
  <c r="K86" i="113"/>
  <c r="C86" i="113"/>
  <c r="B86" i="113"/>
  <c r="A86" i="113"/>
  <c r="K85" i="113"/>
  <c r="C85" i="113"/>
  <c r="B85" i="113"/>
  <c r="A85" i="113"/>
  <c r="K84" i="113"/>
  <c r="C84" i="113"/>
  <c r="B84" i="113"/>
  <c r="A84" i="113"/>
  <c r="K83" i="113"/>
  <c r="C83" i="113"/>
  <c r="B83" i="113"/>
  <c r="A83" i="113"/>
  <c r="K82" i="113"/>
  <c r="C82" i="113"/>
  <c r="B82" i="113"/>
  <c r="A82" i="113"/>
  <c r="K81" i="113"/>
  <c r="C81" i="113"/>
  <c r="B81" i="113"/>
  <c r="A81" i="113"/>
  <c r="K80" i="113"/>
  <c r="C80" i="113"/>
  <c r="B80" i="113"/>
  <c r="A80" i="113"/>
  <c r="K79" i="113"/>
  <c r="C79" i="113"/>
  <c r="B79" i="113"/>
  <c r="A79" i="113"/>
  <c r="K78" i="113"/>
  <c r="C78" i="113"/>
  <c r="B78" i="113"/>
  <c r="A78" i="113"/>
  <c r="K77" i="113"/>
  <c r="C77" i="113"/>
  <c r="B77" i="113"/>
  <c r="A77" i="113"/>
  <c r="K76" i="113"/>
  <c r="C76" i="113"/>
  <c r="B76" i="113"/>
  <c r="A76" i="113"/>
  <c r="K75" i="113"/>
  <c r="C75" i="113"/>
  <c r="B75" i="113"/>
  <c r="A75" i="113"/>
  <c r="K74" i="113"/>
  <c r="C74" i="113"/>
  <c r="B74" i="113"/>
  <c r="A74" i="113"/>
  <c r="K73" i="113"/>
  <c r="C73" i="113"/>
  <c r="B73" i="113"/>
  <c r="A73" i="113"/>
  <c r="K72" i="113"/>
  <c r="C72" i="113"/>
  <c r="B72" i="113"/>
  <c r="A72" i="113"/>
  <c r="K71" i="113"/>
  <c r="C71" i="113"/>
  <c r="B71" i="113"/>
  <c r="A71" i="113"/>
  <c r="K70" i="113"/>
  <c r="C70" i="113"/>
  <c r="B70" i="113"/>
  <c r="A70" i="113"/>
  <c r="K69" i="113"/>
  <c r="C69" i="113"/>
  <c r="B69" i="113"/>
  <c r="A69" i="113"/>
  <c r="K68" i="113"/>
  <c r="C68" i="113"/>
  <c r="B68" i="113"/>
  <c r="A68" i="113"/>
  <c r="K67" i="113"/>
  <c r="C67" i="113"/>
  <c r="B67" i="113"/>
  <c r="A67" i="113"/>
  <c r="K66" i="113"/>
  <c r="C66" i="113"/>
  <c r="B66" i="113"/>
  <c r="A66" i="113"/>
  <c r="K65" i="113"/>
  <c r="C65" i="113"/>
  <c r="B65" i="113"/>
  <c r="A65" i="113"/>
  <c r="K64" i="113"/>
  <c r="C64" i="113"/>
  <c r="B64" i="113"/>
  <c r="A64" i="113"/>
  <c r="K63" i="113"/>
  <c r="C63" i="113"/>
  <c r="B63" i="113"/>
  <c r="A63" i="113"/>
  <c r="K62" i="113"/>
  <c r="C62" i="113"/>
  <c r="B62" i="113"/>
  <c r="A62" i="113"/>
  <c r="K61" i="113"/>
  <c r="C61" i="113"/>
  <c r="B61" i="113"/>
  <c r="A61" i="113"/>
  <c r="K60" i="113"/>
  <c r="C60" i="113"/>
  <c r="B60" i="113"/>
  <c r="A60" i="113"/>
  <c r="K59" i="113"/>
  <c r="C59" i="113"/>
  <c r="B59" i="113"/>
  <c r="A59" i="113"/>
  <c r="K58" i="113"/>
  <c r="C58" i="113"/>
  <c r="B58" i="113"/>
  <c r="A58" i="113"/>
  <c r="K57" i="113"/>
  <c r="C57" i="113"/>
  <c r="B57" i="113"/>
  <c r="A57" i="113"/>
  <c r="K56" i="113"/>
  <c r="C56" i="113"/>
  <c r="B56" i="113"/>
  <c r="A56" i="113"/>
  <c r="K55" i="113"/>
  <c r="C55" i="113"/>
  <c r="B55" i="113"/>
  <c r="A55" i="113"/>
  <c r="K54" i="113"/>
  <c r="C54" i="113"/>
  <c r="B54" i="113"/>
  <c r="A54" i="113"/>
  <c r="K53" i="113"/>
  <c r="C53" i="113"/>
  <c r="B53" i="113"/>
  <c r="A53" i="113"/>
  <c r="K52" i="113"/>
  <c r="C52" i="113"/>
  <c r="B52" i="113"/>
  <c r="A52" i="113"/>
  <c r="K51" i="113"/>
  <c r="C51" i="113"/>
  <c r="B51" i="113"/>
  <c r="A51" i="113"/>
  <c r="K50" i="113"/>
  <c r="C50" i="113"/>
  <c r="B50" i="113"/>
  <c r="A50" i="113"/>
  <c r="K49" i="113"/>
  <c r="C49" i="113"/>
  <c r="B49" i="113"/>
  <c r="A49" i="113"/>
  <c r="K48" i="113"/>
  <c r="C48" i="113"/>
  <c r="B48" i="113"/>
  <c r="A48" i="113"/>
  <c r="K47" i="113"/>
  <c r="C47" i="113"/>
  <c r="B47" i="113"/>
  <c r="A47" i="113"/>
  <c r="K46" i="113"/>
  <c r="C46" i="113"/>
  <c r="B46" i="113"/>
  <c r="A46" i="113"/>
  <c r="K45" i="113"/>
  <c r="C45" i="113"/>
  <c r="B45" i="113"/>
  <c r="A45" i="113"/>
  <c r="K44" i="113"/>
  <c r="C44" i="113"/>
  <c r="B44" i="113"/>
  <c r="A44" i="113"/>
  <c r="K43" i="113"/>
  <c r="C43" i="113"/>
  <c r="B43" i="113"/>
  <c r="A43" i="113"/>
  <c r="K42" i="113"/>
  <c r="C42" i="113"/>
  <c r="B42" i="113"/>
  <c r="A42" i="113"/>
  <c r="K41" i="113"/>
  <c r="C41" i="113"/>
  <c r="B41" i="113"/>
  <c r="A41" i="113"/>
  <c r="K40" i="113"/>
  <c r="C40" i="113"/>
  <c r="B40" i="113"/>
  <c r="A40" i="113"/>
  <c r="K39" i="113"/>
  <c r="C39" i="113"/>
  <c r="B39" i="113"/>
  <c r="A39" i="113"/>
  <c r="K38" i="113"/>
  <c r="C38" i="113"/>
  <c r="B38" i="113"/>
  <c r="A38" i="113"/>
  <c r="K37" i="113"/>
  <c r="C37" i="113"/>
  <c r="B37" i="113"/>
  <c r="A37" i="113"/>
  <c r="K36" i="113"/>
  <c r="C36" i="113"/>
  <c r="B36" i="113"/>
  <c r="A36" i="113"/>
  <c r="K35" i="113"/>
  <c r="C35" i="113"/>
  <c r="B35" i="113"/>
  <c r="A35" i="113"/>
  <c r="K34" i="113"/>
  <c r="C34" i="113"/>
  <c r="B34" i="113"/>
  <c r="A34" i="113"/>
  <c r="K33" i="113"/>
  <c r="C33" i="113"/>
  <c r="B33" i="113"/>
  <c r="A33" i="113"/>
  <c r="K32" i="113"/>
  <c r="C32" i="113"/>
  <c r="B32" i="113"/>
  <c r="A32" i="113"/>
  <c r="K31" i="113"/>
  <c r="C31" i="113"/>
  <c r="B31" i="113"/>
  <c r="A31" i="113"/>
  <c r="K30" i="113"/>
  <c r="C30" i="113"/>
  <c r="B30" i="113"/>
  <c r="A30" i="113"/>
  <c r="K29" i="113"/>
  <c r="C29" i="113"/>
  <c r="B29" i="113"/>
  <c r="A29" i="113"/>
  <c r="K28" i="113"/>
  <c r="C28" i="113"/>
  <c r="B28" i="113"/>
  <c r="A28" i="113"/>
  <c r="K27" i="113"/>
  <c r="C27" i="113"/>
  <c r="B27" i="113"/>
  <c r="A27" i="113"/>
  <c r="K26" i="113"/>
  <c r="C26" i="113"/>
  <c r="B26" i="113"/>
  <c r="A26" i="113"/>
  <c r="K25" i="113"/>
  <c r="C25" i="113"/>
  <c r="B25" i="113"/>
  <c r="A25" i="113"/>
  <c r="K24" i="113"/>
  <c r="C24" i="113"/>
  <c r="B24" i="113"/>
  <c r="A24" i="113"/>
  <c r="K23" i="113"/>
  <c r="C23" i="113"/>
  <c r="B23" i="113"/>
  <c r="A23" i="113"/>
  <c r="K22" i="113"/>
  <c r="C22" i="113"/>
  <c r="B22" i="113"/>
  <c r="A22" i="113"/>
  <c r="K21" i="113"/>
  <c r="C21" i="113"/>
  <c r="B21" i="113"/>
  <c r="A21" i="113"/>
  <c r="K20" i="113"/>
  <c r="C20" i="113"/>
  <c r="B20" i="113"/>
  <c r="A20" i="113"/>
  <c r="K19" i="113"/>
  <c r="C19" i="113"/>
  <c r="B19" i="113"/>
  <c r="A19" i="113"/>
  <c r="K18" i="113"/>
  <c r="C18" i="113"/>
  <c r="B18" i="113"/>
  <c r="A18" i="113"/>
  <c r="K17" i="113"/>
  <c r="C17" i="113"/>
  <c r="B17" i="113"/>
  <c r="A17" i="113"/>
  <c r="K16" i="113"/>
  <c r="C16" i="113"/>
  <c r="B16" i="113"/>
  <c r="A16" i="113"/>
  <c r="K15" i="113"/>
  <c r="C15" i="113"/>
  <c r="B15" i="113"/>
  <c r="A15" i="113"/>
  <c r="K14" i="113"/>
  <c r="C14" i="113"/>
  <c r="B14" i="113"/>
  <c r="A14" i="113"/>
  <c r="K13" i="113"/>
  <c r="C13" i="113"/>
  <c r="B13" i="113"/>
  <c r="A13" i="113"/>
  <c r="K12" i="113"/>
  <c r="C12" i="113"/>
  <c r="B12" i="113"/>
  <c r="A12" i="113"/>
  <c r="K11" i="113"/>
  <c r="C11" i="113"/>
  <c r="B11" i="113"/>
  <c r="A11" i="113"/>
  <c r="K10" i="113"/>
  <c r="C10" i="113"/>
  <c r="B10" i="113"/>
  <c r="A10" i="113"/>
  <c r="C555" i="112"/>
  <c r="B555" i="112"/>
  <c r="A555" i="112"/>
  <c r="C554" i="112"/>
  <c r="B554" i="112"/>
  <c r="A554" i="112"/>
  <c r="C553" i="112"/>
  <c r="B553" i="112"/>
  <c r="A553" i="112"/>
  <c r="C552" i="112"/>
  <c r="B552" i="112"/>
  <c r="A552" i="112"/>
  <c r="C551" i="112"/>
  <c r="B551" i="112"/>
  <c r="A551" i="112"/>
  <c r="C550" i="112"/>
  <c r="B550" i="112"/>
  <c r="A550" i="112"/>
  <c r="C549" i="112"/>
  <c r="B549" i="112"/>
  <c r="A549" i="112"/>
  <c r="C548" i="112"/>
  <c r="B548" i="112"/>
  <c r="A548" i="112"/>
  <c r="C547" i="112"/>
  <c r="B547" i="112"/>
  <c r="A547" i="112"/>
  <c r="C546" i="112"/>
  <c r="B546" i="112"/>
  <c r="A546" i="112"/>
  <c r="C545" i="112"/>
  <c r="B545" i="112"/>
  <c r="A545" i="112"/>
  <c r="C544" i="112"/>
  <c r="B544" i="112"/>
  <c r="A544" i="112"/>
  <c r="C543" i="112"/>
  <c r="B543" i="112"/>
  <c r="A543" i="112"/>
  <c r="C542" i="112"/>
  <c r="B542" i="112"/>
  <c r="A542" i="112"/>
  <c r="C541" i="112"/>
  <c r="B541" i="112"/>
  <c r="A541" i="112"/>
  <c r="C540" i="112"/>
  <c r="B540" i="112"/>
  <c r="A540" i="112"/>
  <c r="C539" i="112"/>
  <c r="B539" i="112"/>
  <c r="A539" i="112"/>
  <c r="C538" i="112"/>
  <c r="B538" i="112"/>
  <c r="A538" i="112"/>
  <c r="C537" i="112"/>
  <c r="B537" i="112"/>
  <c r="A537" i="112"/>
  <c r="C536" i="112"/>
  <c r="B536" i="112"/>
  <c r="A536" i="112"/>
  <c r="C535" i="112"/>
  <c r="B535" i="112"/>
  <c r="A535" i="112"/>
  <c r="C534" i="112"/>
  <c r="B534" i="112"/>
  <c r="A534" i="112"/>
  <c r="C533" i="112"/>
  <c r="B533" i="112"/>
  <c r="A533" i="112"/>
  <c r="C532" i="112"/>
  <c r="B532" i="112"/>
  <c r="A532" i="112"/>
  <c r="C531" i="112"/>
  <c r="B531" i="112"/>
  <c r="A531" i="112"/>
  <c r="C530" i="112"/>
  <c r="B530" i="112"/>
  <c r="A530" i="112"/>
  <c r="C529" i="112"/>
  <c r="B529" i="112"/>
  <c r="A529" i="112"/>
  <c r="C528" i="112"/>
  <c r="B528" i="112"/>
  <c r="A528" i="112"/>
  <c r="C527" i="112"/>
  <c r="B527" i="112"/>
  <c r="A527" i="112"/>
  <c r="C526" i="112"/>
  <c r="B526" i="112"/>
  <c r="A526" i="112"/>
  <c r="C525" i="112"/>
  <c r="B525" i="112"/>
  <c r="A525" i="112"/>
  <c r="C524" i="112"/>
  <c r="B524" i="112"/>
  <c r="A524" i="112"/>
  <c r="C523" i="112"/>
  <c r="B523" i="112"/>
  <c r="A523" i="112"/>
  <c r="C522" i="112"/>
  <c r="B522" i="112"/>
  <c r="A522" i="112"/>
  <c r="C521" i="112"/>
  <c r="B521" i="112"/>
  <c r="A521" i="112"/>
  <c r="C520" i="112"/>
  <c r="B520" i="112"/>
  <c r="A520" i="112"/>
  <c r="C519" i="112"/>
  <c r="B519" i="112"/>
  <c r="A519" i="112"/>
  <c r="C518" i="112"/>
  <c r="B518" i="112"/>
  <c r="A518" i="112"/>
  <c r="C517" i="112"/>
  <c r="B517" i="112"/>
  <c r="A517" i="112"/>
  <c r="C516" i="112"/>
  <c r="B516" i="112"/>
  <c r="A516" i="112"/>
  <c r="C515" i="112"/>
  <c r="B515" i="112"/>
  <c r="A515" i="112"/>
  <c r="C514" i="112"/>
  <c r="B514" i="112"/>
  <c r="A514" i="112"/>
  <c r="C513" i="112"/>
  <c r="B513" i="112"/>
  <c r="A513" i="112"/>
  <c r="C512" i="112"/>
  <c r="B512" i="112"/>
  <c r="A512" i="112"/>
  <c r="C511" i="112"/>
  <c r="B511" i="112"/>
  <c r="A511" i="112"/>
  <c r="C510" i="112"/>
  <c r="B510" i="112"/>
  <c r="A510" i="112"/>
  <c r="C509" i="112"/>
  <c r="B509" i="112"/>
  <c r="A509" i="112"/>
  <c r="C508" i="112"/>
  <c r="B508" i="112"/>
  <c r="A508" i="112"/>
  <c r="C507" i="112"/>
  <c r="B507" i="112"/>
  <c r="A507" i="112"/>
  <c r="C506" i="112"/>
  <c r="B506" i="112"/>
  <c r="A506" i="112"/>
  <c r="C505" i="112"/>
  <c r="B505" i="112"/>
  <c r="A505" i="112"/>
  <c r="C504" i="112"/>
  <c r="B504" i="112"/>
  <c r="A504" i="112"/>
  <c r="C503" i="112"/>
  <c r="B503" i="112"/>
  <c r="A503" i="112"/>
  <c r="C502" i="112"/>
  <c r="B502" i="112"/>
  <c r="A502" i="112"/>
  <c r="C501" i="112"/>
  <c r="B501" i="112"/>
  <c r="A501" i="112"/>
  <c r="C500" i="112"/>
  <c r="B500" i="112"/>
  <c r="A500" i="112"/>
  <c r="C499" i="112"/>
  <c r="B499" i="112"/>
  <c r="A499" i="112"/>
  <c r="C498" i="112"/>
  <c r="B498" i="112"/>
  <c r="A498" i="112"/>
  <c r="C497" i="112"/>
  <c r="B497" i="112"/>
  <c r="A497" i="112"/>
  <c r="C496" i="112"/>
  <c r="B496" i="112"/>
  <c r="A496" i="112"/>
  <c r="C495" i="112"/>
  <c r="B495" i="112"/>
  <c r="A495" i="112"/>
  <c r="C494" i="112"/>
  <c r="B494" i="112"/>
  <c r="A494" i="112"/>
  <c r="C493" i="112"/>
  <c r="B493" i="112"/>
  <c r="A493" i="112"/>
  <c r="C492" i="112"/>
  <c r="B492" i="112"/>
  <c r="A492" i="112"/>
  <c r="C491" i="112"/>
  <c r="B491" i="112"/>
  <c r="A491" i="112"/>
  <c r="C490" i="112"/>
  <c r="B490" i="112"/>
  <c r="A490" i="112"/>
  <c r="C489" i="112"/>
  <c r="B489" i="112"/>
  <c r="A489" i="112"/>
  <c r="C488" i="112"/>
  <c r="B488" i="112"/>
  <c r="A488" i="112"/>
  <c r="C487" i="112"/>
  <c r="B487" i="112"/>
  <c r="A487" i="112"/>
  <c r="C486" i="112"/>
  <c r="B486" i="112"/>
  <c r="A486" i="112"/>
  <c r="C485" i="112"/>
  <c r="B485" i="112"/>
  <c r="A485" i="112"/>
  <c r="C484" i="112"/>
  <c r="B484" i="112"/>
  <c r="A484" i="112"/>
  <c r="C483" i="112"/>
  <c r="B483" i="112"/>
  <c r="A483" i="112"/>
  <c r="C482" i="112"/>
  <c r="B482" i="112"/>
  <c r="A482" i="112"/>
  <c r="C481" i="112"/>
  <c r="B481" i="112"/>
  <c r="A481" i="112"/>
  <c r="C480" i="112"/>
  <c r="B480" i="112"/>
  <c r="A480" i="112"/>
  <c r="C479" i="112"/>
  <c r="B479" i="112"/>
  <c r="A479" i="112"/>
  <c r="C478" i="112"/>
  <c r="B478" i="112"/>
  <c r="A478" i="112"/>
  <c r="C477" i="112"/>
  <c r="B477" i="112"/>
  <c r="A477" i="112"/>
  <c r="C476" i="112"/>
  <c r="B476" i="112"/>
  <c r="A476" i="112"/>
  <c r="C475" i="112"/>
  <c r="B475" i="112"/>
  <c r="A475" i="112"/>
  <c r="C474" i="112"/>
  <c r="B474" i="112"/>
  <c r="A474" i="112"/>
  <c r="C473" i="112"/>
  <c r="B473" i="112"/>
  <c r="A473" i="112"/>
  <c r="C472" i="112"/>
  <c r="B472" i="112"/>
  <c r="A472" i="112"/>
  <c r="C471" i="112"/>
  <c r="B471" i="112"/>
  <c r="A471" i="112"/>
  <c r="C470" i="112"/>
  <c r="B470" i="112"/>
  <c r="A470" i="112"/>
  <c r="C469" i="112"/>
  <c r="B469" i="112"/>
  <c r="A469" i="112"/>
  <c r="C468" i="112"/>
  <c r="B468" i="112"/>
  <c r="A468" i="112"/>
  <c r="C467" i="112"/>
  <c r="B467" i="112"/>
  <c r="A467" i="112"/>
  <c r="C466" i="112"/>
  <c r="B466" i="112"/>
  <c r="A466" i="112"/>
  <c r="C465" i="112"/>
  <c r="B465" i="112"/>
  <c r="A465" i="112"/>
  <c r="C464" i="112"/>
  <c r="B464" i="112"/>
  <c r="A464" i="112"/>
  <c r="C463" i="112"/>
  <c r="B463" i="112"/>
  <c r="A463" i="112"/>
  <c r="C462" i="112"/>
  <c r="B462" i="112"/>
  <c r="A462" i="112"/>
  <c r="C461" i="112"/>
  <c r="B461" i="112"/>
  <c r="A461" i="112"/>
  <c r="C460" i="112"/>
  <c r="B460" i="112"/>
  <c r="A460" i="112"/>
  <c r="C459" i="112"/>
  <c r="B459" i="112"/>
  <c r="A459" i="112"/>
  <c r="C458" i="112"/>
  <c r="B458" i="112"/>
  <c r="A458" i="112"/>
  <c r="C457" i="112"/>
  <c r="B457" i="112"/>
  <c r="A457" i="112"/>
  <c r="C456" i="112"/>
  <c r="B456" i="112"/>
  <c r="A456" i="112"/>
  <c r="C455" i="112"/>
  <c r="B455" i="112"/>
  <c r="A455" i="112"/>
  <c r="C454" i="112"/>
  <c r="B454" i="112"/>
  <c r="A454" i="112"/>
  <c r="C453" i="112"/>
  <c r="B453" i="112"/>
  <c r="A453" i="112"/>
  <c r="C452" i="112"/>
  <c r="B452" i="112"/>
  <c r="A452" i="112"/>
  <c r="C451" i="112"/>
  <c r="B451" i="112"/>
  <c r="A451" i="112"/>
  <c r="C450" i="112"/>
  <c r="B450" i="112"/>
  <c r="A450" i="112"/>
  <c r="C449" i="112"/>
  <c r="B449" i="112"/>
  <c r="A449" i="112"/>
  <c r="C448" i="112"/>
  <c r="B448" i="112"/>
  <c r="A448" i="112"/>
  <c r="C447" i="112"/>
  <c r="B447" i="112"/>
  <c r="A447" i="112"/>
  <c r="C446" i="112"/>
  <c r="B446" i="112"/>
  <c r="A446" i="112"/>
  <c r="C445" i="112"/>
  <c r="B445" i="112"/>
  <c r="A445" i="112"/>
  <c r="C444" i="112"/>
  <c r="B444" i="112"/>
  <c r="A444" i="112"/>
  <c r="C443" i="112"/>
  <c r="B443" i="112"/>
  <c r="A443" i="112"/>
  <c r="C442" i="112"/>
  <c r="B442" i="112"/>
  <c r="A442" i="112"/>
  <c r="C441" i="112"/>
  <c r="B441" i="112"/>
  <c r="A441" i="112"/>
  <c r="C440" i="112"/>
  <c r="B440" i="112"/>
  <c r="A440" i="112"/>
  <c r="C439" i="112"/>
  <c r="B439" i="112"/>
  <c r="A439" i="112"/>
  <c r="C438" i="112"/>
  <c r="B438" i="112"/>
  <c r="A438" i="112"/>
  <c r="C437" i="112"/>
  <c r="B437" i="112"/>
  <c r="A437" i="112"/>
  <c r="C436" i="112"/>
  <c r="B436" i="112"/>
  <c r="A436" i="112"/>
  <c r="C435" i="112"/>
  <c r="B435" i="112"/>
  <c r="A435" i="112"/>
  <c r="C434" i="112"/>
  <c r="B434" i="112"/>
  <c r="A434" i="112"/>
  <c r="C433" i="112"/>
  <c r="B433" i="112"/>
  <c r="A433" i="112"/>
  <c r="C432" i="112"/>
  <c r="B432" i="112"/>
  <c r="A432" i="112"/>
  <c r="C431" i="112"/>
  <c r="B431" i="112"/>
  <c r="A431" i="112"/>
  <c r="C430" i="112"/>
  <c r="B430" i="112"/>
  <c r="A430" i="112"/>
  <c r="C429" i="112"/>
  <c r="B429" i="112"/>
  <c r="A429" i="112"/>
  <c r="C428" i="112"/>
  <c r="B428" i="112"/>
  <c r="A428" i="112"/>
  <c r="C427" i="112"/>
  <c r="B427" i="112"/>
  <c r="A427" i="112"/>
  <c r="C426" i="112"/>
  <c r="B426" i="112"/>
  <c r="A426" i="112"/>
  <c r="C425" i="112"/>
  <c r="B425" i="112"/>
  <c r="A425" i="112"/>
  <c r="C424" i="112"/>
  <c r="B424" i="112"/>
  <c r="A424" i="112"/>
  <c r="C423" i="112"/>
  <c r="B423" i="112"/>
  <c r="A423" i="112"/>
  <c r="C422" i="112"/>
  <c r="B422" i="112"/>
  <c r="A422" i="112"/>
  <c r="C421" i="112"/>
  <c r="B421" i="112"/>
  <c r="A421" i="112"/>
  <c r="C420" i="112"/>
  <c r="B420" i="112"/>
  <c r="A420" i="112"/>
  <c r="C419" i="112"/>
  <c r="B419" i="112"/>
  <c r="A419" i="112"/>
  <c r="C418" i="112"/>
  <c r="B418" i="112"/>
  <c r="A418" i="112"/>
  <c r="C417" i="112"/>
  <c r="B417" i="112"/>
  <c r="A417" i="112"/>
  <c r="C416" i="112"/>
  <c r="B416" i="112"/>
  <c r="A416" i="112"/>
  <c r="C415" i="112"/>
  <c r="B415" i="112"/>
  <c r="A415" i="112"/>
  <c r="C414" i="112"/>
  <c r="B414" i="112"/>
  <c r="A414" i="112"/>
  <c r="C413" i="112"/>
  <c r="B413" i="112"/>
  <c r="A413" i="112"/>
  <c r="C412" i="112"/>
  <c r="B412" i="112"/>
  <c r="A412" i="112"/>
  <c r="C411" i="112"/>
  <c r="B411" i="112"/>
  <c r="A411" i="112"/>
  <c r="C410" i="112"/>
  <c r="B410" i="112"/>
  <c r="A410" i="112"/>
  <c r="C409" i="112"/>
  <c r="B409" i="112"/>
  <c r="A409" i="112"/>
  <c r="C408" i="112"/>
  <c r="B408" i="112"/>
  <c r="A408" i="112"/>
  <c r="C407" i="112"/>
  <c r="B407" i="112"/>
  <c r="A407" i="112"/>
  <c r="C406" i="112"/>
  <c r="B406" i="112"/>
  <c r="A406" i="112"/>
  <c r="C405" i="112"/>
  <c r="B405" i="112"/>
  <c r="A405" i="112"/>
  <c r="C404" i="112"/>
  <c r="B404" i="112"/>
  <c r="A404" i="112"/>
  <c r="C403" i="112"/>
  <c r="B403" i="112"/>
  <c r="A403" i="112"/>
  <c r="C402" i="112"/>
  <c r="B402" i="112"/>
  <c r="A402" i="112"/>
  <c r="C401" i="112"/>
  <c r="B401" i="112"/>
  <c r="A401" i="112"/>
  <c r="C400" i="112"/>
  <c r="B400" i="112"/>
  <c r="A400" i="112"/>
  <c r="C399" i="112"/>
  <c r="B399" i="112"/>
  <c r="A399" i="112"/>
  <c r="C398" i="112"/>
  <c r="B398" i="112"/>
  <c r="A398" i="112"/>
  <c r="C397" i="112"/>
  <c r="B397" i="112"/>
  <c r="A397" i="112"/>
  <c r="C396" i="112"/>
  <c r="B396" i="112"/>
  <c r="A396" i="112"/>
  <c r="C395" i="112"/>
  <c r="B395" i="112"/>
  <c r="A395" i="112"/>
  <c r="C394" i="112"/>
  <c r="B394" i="112"/>
  <c r="A394" i="112"/>
  <c r="C393" i="112"/>
  <c r="B393" i="112"/>
  <c r="A393" i="112"/>
  <c r="C392" i="112"/>
  <c r="B392" i="112"/>
  <c r="A392" i="112"/>
  <c r="C391" i="112"/>
  <c r="B391" i="112"/>
  <c r="A391" i="112"/>
  <c r="C390" i="112"/>
  <c r="B390" i="112"/>
  <c r="A390" i="112"/>
  <c r="C389" i="112"/>
  <c r="B389" i="112"/>
  <c r="A389" i="112"/>
  <c r="C388" i="112"/>
  <c r="B388" i="112"/>
  <c r="A388" i="112"/>
  <c r="C387" i="112"/>
  <c r="B387" i="112"/>
  <c r="A387" i="112"/>
  <c r="C386" i="112"/>
  <c r="B386" i="112"/>
  <c r="A386" i="112"/>
  <c r="C385" i="112"/>
  <c r="B385" i="112"/>
  <c r="A385" i="112"/>
  <c r="C384" i="112"/>
  <c r="B384" i="112"/>
  <c r="A384" i="112"/>
  <c r="C383" i="112"/>
  <c r="B383" i="112"/>
  <c r="A383" i="112"/>
  <c r="C382" i="112"/>
  <c r="B382" i="112"/>
  <c r="A382" i="112"/>
  <c r="C381" i="112"/>
  <c r="B381" i="112"/>
  <c r="A381" i="112"/>
  <c r="C380" i="112"/>
  <c r="B380" i="112"/>
  <c r="A380" i="112"/>
  <c r="C379" i="112"/>
  <c r="B379" i="112"/>
  <c r="A379" i="112"/>
  <c r="C378" i="112"/>
  <c r="B378" i="112"/>
  <c r="A378" i="112"/>
  <c r="C377" i="112"/>
  <c r="B377" i="112"/>
  <c r="A377" i="112"/>
  <c r="C376" i="112"/>
  <c r="B376" i="112"/>
  <c r="A376" i="112"/>
  <c r="C375" i="112"/>
  <c r="B375" i="112"/>
  <c r="A375" i="112"/>
  <c r="C374" i="112"/>
  <c r="B374" i="112"/>
  <c r="A374" i="112"/>
  <c r="C373" i="112"/>
  <c r="B373" i="112"/>
  <c r="A373" i="112"/>
  <c r="C372" i="112"/>
  <c r="B372" i="112"/>
  <c r="A372" i="112"/>
  <c r="C371" i="112"/>
  <c r="B371" i="112"/>
  <c r="A371" i="112"/>
  <c r="C370" i="112"/>
  <c r="B370" i="112"/>
  <c r="A370" i="112"/>
  <c r="C369" i="112"/>
  <c r="B369" i="112"/>
  <c r="A369" i="112"/>
  <c r="C368" i="112"/>
  <c r="B368" i="112"/>
  <c r="A368" i="112"/>
  <c r="C367" i="112"/>
  <c r="B367" i="112"/>
  <c r="A367" i="112"/>
  <c r="C366" i="112"/>
  <c r="B366" i="112"/>
  <c r="A366" i="112"/>
  <c r="C365" i="112"/>
  <c r="B365" i="112"/>
  <c r="A365" i="112"/>
  <c r="C364" i="112"/>
  <c r="B364" i="112"/>
  <c r="A364" i="112"/>
  <c r="C363" i="112"/>
  <c r="B363" i="112"/>
  <c r="A363" i="112"/>
  <c r="C362" i="112"/>
  <c r="B362" i="112"/>
  <c r="A362" i="112"/>
  <c r="C361" i="112"/>
  <c r="B361" i="112"/>
  <c r="A361" i="112"/>
  <c r="C360" i="112"/>
  <c r="B360" i="112"/>
  <c r="A360" i="112"/>
  <c r="C359" i="112"/>
  <c r="B359" i="112"/>
  <c r="A359" i="112"/>
  <c r="C358" i="112"/>
  <c r="B358" i="112"/>
  <c r="A358" i="112"/>
  <c r="C357" i="112"/>
  <c r="B357" i="112"/>
  <c r="A357" i="112"/>
  <c r="C356" i="112"/>
  <c r="B356" i="112"/>
  <c r="A356" i="112"/>
  <c r="C355" i="112"/>
  <c r="B355" i="112"/>
  <c r="A355" i="112"/>
  <c r="C354" i="112"/>
  <c r="B354" i="112"/>
  <c r="A354" i="112"/>
  <c r="C353" i="112"/>
  <c r="B353" i="112"/>
  <c r="A353" i="112"/>
  <c r="C352" i="112"/>
  <c r="B352" i="112"/>
  <c r="A352" i="112"/>
  <c r="C351" i="112"/>
  <c r="B351" i="112"/>
  <c r="A351" i="112"/>
  <c r="C350" i="112"/>
  <c r="B350" i="112"/>
  <c r="A350" i="112"/>
  <c r="C349" i="112"/>
  <c r="B349" i="112"/>
  <c r="A349" i="112"/>
  <c r="C348" i="112"/>
  <c r="B348" i="112"/>
  <c r="A348" i="112"/>
  <c r="C347" i="112"/>
  <c r="B347" i="112"/>
  <c r="A347" i="112"/>
  <c r="C346" i="112"/>
  <c r="B346" i="112"/>
  <c r="A346" i="112"/>
  <c r="C345" i="112"/>
  <c r="B345" i="112"/>
  <c r="A345" i="112"/>
  <c r="C344" i="112"/>
  <c r="B344" i="112"/>
  <c r="A344" i="112"/>
  <c r="C343" i="112"/>
  <c r="B343" i="112"/>
  <c r="A343" i="112"/>
  <c r="C342" i="112"/>
  <c r="B342" i="112"/>
  <c r="A342" i="112"/>
  <c r="C341" i="112"/>
  <c r="B341" i="112"/>
  <c r="A341" i="112"/>
  <c r="C340" i="112"/>
  <c r="B340" i="112"/>
  <c r="A340" i="112"/>
  <c r="C339" i="112"/>
  <c r="B339" i="112"/>
  <c r="A339" i="112"/>
  <c r="C338" i="112"/>
  <c r="B338" i="112"/>
  <c r="A338" i="112"/>
  <c r="C337" i="112"/>
  <c r="B337" i="112"/>
  <c r="A337" i="112"/>
  <c r="C336" i="112"/>
  <c r="B336" i="112"/>
  <c r="A336" i="112"/>
  <c r="C335" i="112"/>
  <c r="B335" i="112"/>
  <c r="A335" i="112"/>
  <c r="C334" i="112"/>
  <c r="B334" i="112"/>
  <c r="A334" i="112"/>
  <c r="C333" i="112"/>
  <c r="B333" i="112"/>
  <c r="A333" i="112"/>
  <c r="C332" i="112"/>
  <c r="B332" i="112"/>
  <c r="A332" i="112"/>
  <c r="C331" i="112"/>
  <c r="B331" i="112"/>
  <c r="A331" i="112"/>
  <c r="C330" i="112"/>
  <c r="B330" i="112"/>
  <c r="A330" i="112"/>
  <c r="C329" i="112"/>
  <c r="B329" i="112"/>
  <c r="A329" i="112"/>
  <c r="C328" i="112"/>
  <c r="B328" i="112"/>
  <c r="A328" i="112"/>
  <c r="C327" i="112"/>
  <c r="B327" i="112"/>
  <c r="A327" i="112"/>
  <c r="C326" i="112"/>
  <c r="B326" i="112"/>
  <c r="A326" i="112"/>
  <c r="C325" i="112"/>
  <c r="B325" i="112"/>
  <c r="A325" i="112"/>
  <c r="C324" i="112"/>
  <c r="B324" i="112"/>
  <c r="A324" i="112"/>
  <c r="C323" i="112"/>
  <c r="B323" i="112"/>
  <c r="A323" i="112"/>
  <c r="C322" i="112"/>
  <c r="B322" i="112"/>
  <c r="A322" i="112"/>
  <c r="C321" i="112"/>
  <c r="B321" i="112"/>
  <c r="A321" i="112"/>
  <c r="C320" i="112"/>
  <c r="B320" i="112"/>
  <c r="A320" i="112"/>
  <c r="C319" i="112"/>
  <c r="B319" i="112"/>
  <c r="A319" i="112"/>
  <c r="C318" i="112"/>
  <c r="B318" i="112"/>
  <c r="A318" i="112"/>
  <c r="C317" i="112"/>
  <c r="B317" i="112"/>
  <c r="A317" i="112"/>
  <c r="C316" i="112"/>
  <c r="B316" i="112"/>
  <c r="A316" i="112"/>
  <c r="C315" i="112"/>
  <c r="B315" i="112"/>
  <c r="A315" i="112"/>
  <c r="C314" i="112"/>
  <c r="B314" i="112"/>
  <c r="A314" i="112"/>
  <c r="C313" i="112"/>
  <c r="B313" i="112"/>
  <c r="A313" i="112"/>
  <c r="C312" i="112"/>
  <c r="B312" i="112"/>
  <c r="A312" i="112"/>
  <c r="C311" i="112"/>
  <c r="B311" i="112"/>
  <c r="A311" i="112"/>
  <c r="C310" i="112"/>
  <c r="B310" i="112"/>
  <c r="A310" i="112"/>
  <c r="C309" i="112"/>
  <c r="B309" i="112"/>
  <c r="A309" i="112"/>
  <c r="C308" i="112"/>
  <c r="B308" i="112"/>
  <c r="A308" i="112"/>
  <c r="C307" i="112"/>
  <c r="B307" i="112"/>
  <c r="A307" i="112"/>
  <c r="C306" i="112"/>
  <c r="B306" i="112"/>
  <c r="A306" i="112"/>
  <c r="C305" i="112"/>
  <c r="B305" i="112"/>
  <c r="A305" i="112"/>
  <c r="C304" i="112"/>
  <c r="B304" i="112"/>
  <c r="A304" i="112"/>
  <c r="C303" i="112"/>
  <c r="B303" i="112"/>
  <c r="A303" i="112"/>
  <c r="C302" i="112"/>
  <c r="B302" i="112"/>
  <c r="A302" i="112"/>
  <c r="C301" i="112"/>
  <c r="B301" i="112"/>
  <c r="A301" i="112"/>
  <c r="C300" i="112"/>
  <c r="B300" i="112"/>
  <c r="A300" i="112"/>
  <c r="C299" i="112"/>
  <c r="B299" i="112"/>
  <c r="A299" i="112"/>
  <c r="C298" i="112"/>
  <c r="B298" i="112"/>
  <c r="A298" i="112"/>
  <c r="C297" i="112"/>
  <c r="B297" i="112"/>
  <c r="A297" i="112"/>
  <c r="C296" i="112"/>
  <c r="B296" i="112"/>
  <c r="A296" i="112"/>
  <c r="C295" i="112"/>
  <c r="B295" i="112"/>
  <c r="A295" i="112"/>
  <c r="C294" i="112"/>
  <c r="B294" i="112"/>
  <c r="A294" i="112"/>
  <c r="C293" i="112"/>
  <c r="B293" i="112"/>
  <c r="A293" i="112"/>
  <c r="C292" i="112"/>
  <c r="B292" i="112"/>
  <c r="A292" i="112"/>
  <c r="C291" i="112"/>
  <c r="B291" i="112"/>
  <c r="A291" i="112"/>
  <c r="C290" i="112"/>
  <c r="B290" i="112"/>
  <c r="A290" i="112"/>
  <c r="C289" i="112"/>
  <c r="B289" i="112"/>
  <c r="A289" i="112"/>
  <c r="C288" i="112"/>
  <c r="B288" i="112"/>
  <c r="A288" i="112"/>
  <c r="C287" i="112"/>
  <c r="B287" i="112"/>
  <c r="A287" i="112"/>
  <c r="C286" i="112"/>
  <c r="B286" i="112"/>
  <c r="A286" i="112"/>
  <c r="C285" i="112"/>
  <c r="B285" i="112"/>
  <c r="A285" i="112"/>
  <c r="C284" i="112"/>
  <c r="B284" i="112"/>
  <c r="A284" i="112"/>
  <c r="C283" i="112"/>
  <c r="B283" i="112"/>
  <c r="A283" i="112"/>
  <c r="C282" i="112"/>
  <c r="B282" i="112"/>
  <c r="A282" i="112"/>
  <c r="C281" i="112"/>
  <c r="B281" i="112"/>
  <c r="A281" i="112"/>
  <c r="C280" i="112"/>
  <c r="B280" i="112"/>
  <c r="A280" i="112"/>
  <c r="C279" i="112"/>
  <c r="B279" i="112"/>
  <c r="A279" i="112"/>
  <c r="C278" i="112"/>
  <c r="B278" i="112"/>
  <c r="A278" i="112"/>
  <c r="C277" i="112"/>
  <c r="B277" i="112"/>
  <c r="A277" i="112"/>
  <c r="C276" i="112"/>
  <c r="B276" i="112"/>
  <c r="A276" i="112"/>
  <c r="C275" i="112"/>
  <c r="B275" i="112"/>
  <c r="A275" i="112"/>
  <c r="C274" i="112"/>
  <c r="B274" i="112"/>
  <c r="A274" i="112"/>
  <c r="C273" i="112"/>
  <c r="B273" i="112"/>
  <c r="A273" i="112"/>
  <c r="C272" i="112"/>
  <c r="B272" i="112"/>
  <c r="A272" i="112"/>
  <c r="C271" i="112"/>
  <c r="B271" i="112"/>
  <c r="A271" i="112"/>
  <c r="C270" i="112"/>
  <c r="B270" i="112"/>
  <c r="A270" i="112"/>
  <c r="C269" i="112"/>
  <c r="B269" i="112"/>
  <c r="A269" i="112"/>
  <c r="C268" i="112"/>
  <c r="B268" i="112"/>
  <c r="A268" i="112"/>
  <c r="C267" i="112"/>
  <c r="B267" i="112"/>
  <c r="A267" i="112"/>
  <c r="C266" i="112"/>
  <c r="B266" i="112"/>
  <c r="A266" i="112"/>
  <c r="C265" i="112"/>
  <c r="B265" i="112"/>
  <c r="A265" i="112"/>
  <c r="C264" i="112"/>
  <c r="B264" i="112"/>
  <c r="A264" i="112"/>
  <c r="C263" i="112"/>
  <c r="B263" i="112"/>
  <c r="A263" i="112"/>
  <c r="C262" i="112"/>
  <c r="B262" i="112"/>
  <c r="A262" i="112"/>
  <c r="C261" i="112"/>
  <c r="B261" i="112"/>
  <c r="A261" i="112"/>
  <c r="C260" i="112"/>
  <c r="B260" i="112"/>
  <c r="A260" i="112"/>
  <c r="C259" i="112"/>
  <c r="B259" i="112"/>
  <c r="A259" i="112"/>
  <c r="C258" i="112"/>
  <c r="B258" i="112"/>
  <c r="A258" i="112"/>
  <c r="C257" i="112"/>
  <c r="B257" i="112"/>
  <c r="A257" i="112"/>
  <c r="C256" i="112"/>
  <c r="B256" i="112"/>
  <c r="A256" i="112"/>
  <c r="C255" i="112"/>
  <c r="B255" i="112"/>
  <c r="A255" i="112"/>
  <c r="C254" i="112"/>
  <c r="B254" i="112"/>
  <c r="A254" i="112"/>
  <c r="C253" i="112"/>
  <c r="B253" i="112"/>
  <c r="A253" i="112"/>
  <c r="C252" i="112"/>
  <c r="B252" i="112"/>
  <c r="A252" i="112"/>
  <c r="C251" i="112"/>
  <c r="B251" i="112"/>
  <c r="A251" i="112"/>
  <c r="C250" i="112"/>
  <c r="B250" i="112"/>
  <c r="A250" i="112"/>
  <c r="C249" i="112"/>
  <c r="B249" i="112"/>
  <c r="A249" i="112"/>
  <c r="C248" i="112"/>
  <c r="B248" i="112"/>
  <c r="A248" i="112"/>
  <c r="C247" i="112"/>
  <c r="B247" i="112"/>
  <c r="A247" i="112"/>
  <c r="C246" i="112"/>
  <c r="B246" i="112"/>
  <c r="A246" i="112"/>
  <c r="C245" i="112"/>
  <c r="B245" i="112"/>
  <c r="A245" i="112"/>
  <c r="C244" i="112"/>
  <c r="B244" i="112"/>
  <c r="A244" i="112"/>
  <c r="C243" i="112"/>
  <c r="B243" i="112"/>
  <c r="A243" i="112"/>
  <c r="C242" i="112"/>
  <c r="B242" i="112"/>
  <c r="A242" i="112"/>
  <c r="C241" i="112"/>
  <c r="B241" i="112"/>
  <c r="A241" i="112"/>
  <c r="C240" i="112"/>
  <c r="B240" i="112"/>
  <c r="A240" i="112"/>
  <c r="C239" i="112"/>
  <c r="B239" i="112"/>
  <c r="A239" i="112"/>
  <c r="C238" i="112"/>
  <c r="B238" i="112"/>
  <c r="A238" i="112"/>
  <c r="C237" i="112"/>
  <c r="B237" i="112"/>
  <c r="A237" i="112"/>
  <c r="C236" i="112"/>
  <c r="B236" i="112"/>
  <c r="A236" i="112"/>
  <c r="C235" i="112"/>
  <c r="B235" i="112"/>
  <c r="A235" i="112"/>
  <c r="C234" i="112"/>
  <c r="B234" i="112"/>
  <c r="A234" i="112"/>
  <c r="C233" i="112"/>
  <c r="B233" i="112"/>
  <c r="A233" i="112"/>
  <c r="C232" i="112"/>
  <c r="B232" i="112"/>
  <c r="A232" i="112"/>
  <c r="C231" i="112"/>
  <c r="B231" i="112"/>
  <c r="A231" i="112"/>
  <c r="C230" i="112"/>
  <c r="B230" i="112"/>
  <c r="A230" i="112"/>
  <c r="C229" i="112"/>
  <c r="B229" i="112"/>
  <c r="A229" i="112"/>
  <c r="C228" i="112"/>
  <c r="B228" i="112"/>
  <c r="A228" i="112"/>
  <c r="C227" i="112"/>
  <c r="B227" i="112"/>
  <c r="A227" i="112"/>
  <c r="C226" i="112"/>
  <c r="B226" i="112"/>
  <c r="A226" i="112"/>
  <c r="C225" i="112"/>
  <c r="B225" i="112"/>
  <c r="A225" i="112"/>
  <c r="C224" i="112"/>
  <c r="B224" i="112"/>
  <c r="A224" i="112"/>
  <c r="C223" i="112"/>
  <c r="B223" i="112"/>
  <c r="A223" i="112"/>
  <c r="C222" i="112"/>
  <c r="B222" i="112"/>
  <c r="A222" i="112"/>
  <c r="C221" i="112"/>
  <c r="B221" i="112"/>
  <c r="A221" i="112"/>
  <c r="C220" i="112"/>
  <c r="B220" i="112"/>
  <c r="A220" i="112"/>
  <c r="C219" i="112"/>
  <c r="B219" i="112"/>
  <c r="A219" i="112"/>
  <c r="C218" i="112"/>
  <c r="B218" i="112"/>
  <c r="A218" i="112"/>
  <c r="C217" i="112"/>
  <c r="B217" i="112"/>
  <c r="A217" i="112"/>
  <c r="C216" i="112"/>
  <c r="B216" i="112"/>
  <c r="A216" i="112"/>
  <c r="C215" i="112"/>
  <c r="B215" i="112"/>
  <c r="A215" i="112"/>
  <c r="C214" i="112"/>
  <c r="B214" i="112"/>
  <c r="A214" i="112"/>
  <c r="C213" i="112"/>
  <c r="B213" i="112"/>
  <c r="A213" i="112"/>
  <c r="C212" i="112"/>
  <c r="B212" i="112"/>
  <c r="A212" i="112"/>
  <c r="C211" i="112"/>
  <c r="B211" i="112"/>
  <c r="A211" i="112"/>
  <c r="C210" i="112"/>
  <c r="B210" i="112"/>
  <c r="A210" i="112"/>
  <c r="C209" i="112"/>
  <c r="B209" i="112"/>
  <c r="A209" i="112"/>
  <c r="C208" i="112"/>
  <c r="B208" i="112"/>
  <c r="A208" i="112"/>
  <c r="C207" i="112"/>
  <c r="B207" i="112"/>
  <c r="A207" i="112"/>
  <c r="C206" i="112"/>
  <c r="B206" i="112"/>
  <c r="A206" i="112"/>
  <c r="C205" i="112"/>
  <c r="B205" i="112"/>
  <c r="A205" i="112"/>
  <c r="C204" i="112"/>
  <c r="B204" i="112"/>
  <c r="A204" i="112"/>
  <c r="C203" i="112"/>
  <c r="B203" i="112"/>
  <c r="A203" i="112"/>
  <c r="C202" i="112"/>
  <c r="B202" i="112"/>
  <c r="A202" i="112"/>
  <c r="C201" i="112"/>
  <c r="B201" i="112"/>
  <c r="A201" i="112"/>
  <c r="C200" i="112"/>
  <c r="B200" i="112"/>
  <c r="A200" i="112"/>
  <c r="C199" i="112"/>
  <c r="B199" i="112"/>
  <c r="A199" i="112"/>
  <c r="C198" i="112"/>
  <c r="B198" i="112"/>
  <c r="A198" i="112"/>
  <c r="C197" i="112"/>
  <c r="B197" i="112"/>
  <c r="A197" i="112"/>
  <c r="C196" i="112"/>
  <c r="B196" i="112"/>
  <c r="A196" i="112"/>
  <c r="C195" i="112"/>
  <c r="B195" i="112"/>
  <c r="A195" i="112"/>
  <c r="C194" i="112"/>
  <c r="B194" i="112"/>
  <c r="A194" i="112"/>
  <c r="C193" i="112"/>
  <c r="B193" i="112"/>
  <c r="A193" i="112"/>
  <c r="C192" i="112"/>
  <c r="B192" i="112"/>
  <c r="A192" i="112"/>
  <c r="C191" i="112"/>
  <c r="B191" i="112"/>
  <c r="A191" i="112"/>
  <c r="C190" i="112"/>
  <c r="B190" i="112"/>
  <c r="A190" i="112"/>
  <c r="C189" i="112"/>
  <c r="B189" i="112"/>
  <c r="A189" i="112"/>
  <c r="C188" i="112"/>
  <c r="B188" i="112"/>
  <c r="A188" i="112"/>
  <c r="C187" i="112"/>
  <c r="B187" i="112"/>
  <c r="A187" i="112"/>
  <c r="C186" i="112"/>
  <c r="B186" i="112"/>
  <c r="A186" i="112"/>
  <c r="C185" i="112"/>
  <c r="B185" i="112"/>
  <c r="A185" i="112"/>
  <c r="C184" i="112"/>
  <c r="B184" i="112"/>
  <c r="A184" i="112"/>
  <c r="C183" i="112"/>
  <c r="B183" i="112"/>
  <c r="A183" i="112"/>
  <c r="C182" i="112"/>
  <c r="B182" i="112"/>
  <c r="A182" i="112"/>
  <c r="C181" i="112"/>
  <c r="B181" i="112"/>
  <c r="A181" i="112"/>
  <c r="C180" i="112"/>
  <c r="B180" i="112"/>
  <c r="A180" i="112"/>
  <c r="C179" i="112"/>
  <c r="B179" i="112"/>
  <c r="A179" i="112"/>
  <c r="C178" i="112"/>
  <c r="B178" i="112"/>
  <c r="A178" i="112"/>
  <c r="C177" i="112"/>
  <c r="B177" i="112"/>
  <c r="A177" i="112"/>
  <c r="C176" i="112"/>
  <c r="B176" i="112"/>
  <c r="A176" i="112"/>
  <c r="C175" i="112"/>
  <c r="B175" i="112"/>
  <c r="A175" i="112"/>
  <c r="C174" i="112"/>
  <c r="B174" i="112"/>
  <c r="A174" i="112"/>
  <c r="C173" i="112"/>
  <c r="B173" i="112"/>
  <c r="A173" i="112"/>
  <c r="C172" i="112"/>
  <c r="B172" i="112"/>
  <c r="A172" i="112"/>
  <c r="C171" i="112"/>
  <c r="B171" i="112"/>
  <c r="A171" i="112"/>
  <c r="C170" i="112"/>
  <c r="B170" i="112"/>
  <c r="A170" i="112"/>
  <c r="C169" i="112"/>
  <c r="B169" i="112"/>
  <c r="A169" i="112"/>
  <c r="C168" i="112"/>
  <c r="B168" i="112"/>
  <c r="A168" i="112"/>
  <c r="C167" i="112"/>
  <c r="B167" i="112"/>
  <c r="A167" i="112"/>
  <c r="C166" i="112"/>
  <c r="B166" i="112"/>
  <c r="A166" i="112"/>
  <c r="C165" i="112"/>
  <c r="B165" i="112"/>
  <c r="A165" i="112"/>
  <c r="C164" i="112"/>
  <c r="B164" i="112"/>
  <c r="A164" i="112"/>
  <c r="C163" i="112"/>
  <c r="B163" i="112"/>
  <c r="A163" i="112"/>
  <c r="C162" i="112"/>
  <c r="B162" i="112"/>
  <c r="A162" i="112"/>
  <c r="C161" i="112"/>
  <c r="B161" i="112"/>
  <c r="A161" i="112"/>
  <c r="C160" i="112"/>
  <c r="B160" i="112"/>
  <c r="A160" i="112"/>
  <c r="C159" i="112"/>
  <c r="B159" i="112"/>
  <c r="A159" i="112"/>
  <c r="C158" i="112"/>
  <c r="B158" i="112"/>
  <c r="A158" i="112"/>
  <c r="C157" i="112"/>
  <c r="B157" i="112"/>
  <c r="A157" i="112"/>
  <c r="C156" i="112"/>
  <c r="B156" i="112"/>
  <c r="A156" i="112"/>
  <c r="C155" i="112"/>
  <c r="B155" i="112"/>
  <c r="A155" i="112"/>
  <c r="C154" i="112"/>
  <c r="B154" i="112"/>
  <c r="A154" i="112"/>
  <c r="C153" i="112"/>
  <c r="B153" i="112"/>
  <c r="A153" i="112"/>
  <c r="C152" i="112"/>
  <c r="B152" i="112"/>
  <c r="A152" i="112"/>
  <c r="C151" i="112"/>
  <c r="B151" i="112"/>
  <c r="A151" i="112"/>
  <c r="C150" i="112"/>
  <c r="B150" i="112"/>
  <c r="A150" i="112"/>
  <c r="C149" i="112"/>
  <c r="B149" i="112"/>
  <c r="A149" i="112"/>
  <c r="C148" i="112"/>
  <c r="B148" i="112"/>
  <c r="A148" i="112"/>
  <c r="C147" i="112"/>
  <c r="B147" i="112"/>
  <c r="A147" i="112"/>
  <c r="C146" i="112"/>
  <c r="B146" i="112"/>
  <c r="A146" i="112"/>
  <c r="C145" i="112"/>
  <c r="B145" i="112"/>
  <c r="A145" i="112"/>
  <c r="C144" i="112"/>
  <c r="B144" i="112"/>
  <c r="A144" i="112"/>
  <c r="C143" i="112"/>
  <c r="B143" i="112"/>
  <c r="A143" i="112"/>
  <c r="C142" i="112"/>
  <c r="B142" i="112"/>
  <c r="A142" i="112"/>
  <c r="C141" i="112"/>
  <c r="B141" i="112"/>
  <c r="A141" i="112"/>
  <c r="C140" i="112"/>
  <c r="B140" i="112"/>
  <c r="A140" i="112"/>
  <c r="C139" i="112"/>
  <c r="B139" i="112"/>
  <c r="A139" i="112"/>
  <c r="C138" i="112"/>
  <c r="B138" i="112"/>
  <c r="A138" i="112"/>
  <c r="C137" i="112"/>
  <c r="B137" i="112"/>
  <c r="A137" i="112"/>
  <c r="C136" i="112"/>
  <c r="B136" i="112"/>
  <c r="A136" i="112"/>
  <c r="C135" i="112"/>
  <c r="B135" i="112"/>
  <c r="A135" i="112"/>
  <c r="C134" i="112"/>
  <c r="B134" i="112"/>
  <c r="A134" i="112"/>
  <c r="C133" i="112"/>
  <c r="B133" i="112"/>
  <c r="A133" i="112"/>
  <c r="C132" i="112"/>
  <c r="B132" i="112"/>
  <c r="A132" i="112"/>
  <c r="C131" i="112"/>
  <c r="B131" i="112"/>
  <c r="A131" i="112"/>
  <c r="C130" i="112"/>
  <c r="B130" i="112"/>
  <c r="A130" i="112"/>
  <c r="C129" i="112"/>
  <c r="B129" i="112"/>
  <c r="A129" i="112"/>
  <c r="C128" i="112"/>
  <c r="B128" i="112"/>
  <c r="A128" i="112"/>
  <c r="C127" i="112"/>
  <c r="B127" i="112"/>
  <c r="A127" i="112"/>
  <c r="C126" i="112"/>
  <c r="B126" i="112"/>
  <c r="A126" i="112"/>
  <c r="C125" i="112"/>
  <c r="B125" i="112"/>
  <c r="A125" i="112"/>
  <c r="C124" i="112"/>
  <c r="B124" i="112"/>
  <c r="A124" i="112"/>
  <c r="C123" i="112"/>
  <c r="B123" i="112"/>
  <c r="A123" i="112"/>
  <c r="C122" i="112"/>
  <c r="B122" i="112"/>
  <c r="A122" i="112"/>
  <c r="C121" i="112"/>
  <c r="B121" i="112"/>
  <c r="A121" i="112"/>
  <c r="C120" i="112"/>
  <c r="B120" i="112"/>
  <c r="A120" i="112"/>
  <c r="C119" i="112"/>
  <c r="B119" i="112"/>
  <c r="A119" i="112"/>
  <c r="C118" i="112"/>
  <c r="B118" i="112"/>
  <c r="A118" i="112"/>
  <c r="C117" i="112"/>
  <c r="B117" i="112"/>
  <c r="A117" i="112"/>
  <c r="C116" i="112"/>
  <c r="B116" i="112"/>
  <c r="A116" i="112"/>
  <c r="C115" i="112"/>
  <c r="B115" i="112"/>
  <c r="A115" i="112"/>
  <c r="C114" i="112"/>
  <c r="B114" i="112"/>
  <c r="A114" i="112"/>
  <c r="C113" i="112"/>
  <c r="B113" i="112"/>
  <c r="A113" i="112"/>
  <c r="C112" i="112"/>
  <c r="B112" i="112"/>
  <c r="A112" i="112"/>
  <c r="C111" i="112"/>
  <c r="B111" i="112"/>
  <c r="A111" i="112"/>
  <c r="C110" i="112"/>
  <c r="B110" i="112"/>
  <c r="A110" i="112"/>
  <c r="C109" i="112"/>
  <c r="B109" i="112"/>
  <c r="A109" i="112"/>
  <c r="C108" i="112"/>
  <c r="B108" i="112"/>
  <c r="A108" i="112"/>
  <c r="C107" i="112"/>
  <c r="B107" i="112"/>
  <c r="A107" i="112"/>
  <c r="C106" i="112"/>
  <c r="B106" i="112"/>
  <c r="A106" i="112"/>
  <c r="C105" i="112"/>
  <c r="B105" i="112"/>
  <c r="A105" i="112"/>
  <c r="C104" i="112"/>
  <c r="B104" i="112"/>
  <c r="A104" i="112"/>
  <c r="C103" i="112"/>
  <c r="B103" i="112"/>
  <c r="A103" i="112"/>
  <c r="C102" i="112"/>
  <c r="B102" i="112"/>
  <c r="A102" i="112"/>
  <c r="C101" i="112"/>
  <c r="B101" i="112"/>
  <c r="A101" i="112"/>
  <c r="C100" i="112"/>
  <c r="B100" i="112"/>
  <c r="A100" i="112"/>
  <c r="C99" i="112"/>
  <c r="B99" i="112"/>
  <c r="A99" i="112"/>
  <c r="C98" i="112"/>
  <c r="B98" i="112"/>
  <c r="A98" i="112"/>
  <c r="C97" i="112"/>
  <c r="B97" i="112"/>
  <c r="A97" i="112"/>
  <c r="C96" i="112"/>
  <c r="B96" i="112"/>
  <c r="A96" i="112"/>
  <c r="C95" i="112"/>
  <c r="B95" i="112"/>
  <c r="A95" i="112"/>
  <c r="C94" i="112"/>
  <c r="B94" i="112"/>
  <c r="A94" i="112"/>
  <c r="C93" i="112"/>
  <c r="B93" i="112"/>
  <c r="A93" i="112"/>
  <c r="C92" i="112"/>
  <c r="B92" i="112"/>
  <c r="A92" i="112"/>
  <c r="C91" i="112"/>
  <c r="B91" i="112"/>
  <c r="A91" i="112"/>
  <c r="C90" i="112"/>
  <c r="B90" i="112"/>
  <c r="A90" i="112"/>
  <c r="C89" i="112"/>
  <c r="B89" i="112"/>
  <c r="A89" i="112"/>
  <c r="C88" i="112"/>
  <c r="B88" i="112"/>
  <c r="A88" i="112"/>
  <c r="C87" i="112"/>
  <c r="B87" i="112"/>
  <c r="A87" i="112"/>
  <c r="C86" i="112"/>
  <c r="B86" i="112"/>
  <c r="A86" i="112"/>
  <c r="C85" i="112"/>
  <c r="B85" i="112"/>
  <c r="A85" i="112"/>
  <c r="C84" i="112"/>
  <c r="B84" i="112"/>
  <c r="A84" i="112"/>
  <c r="C83" i="112"/>
  <c r="B83" i="112"/>
  <c r="A83" i="112"/>
  <c r="C82" i="112"/>
  <c r="B82" i="112"/>
  <c r="A82" i="112"/>
  <c r="C81" i="112"/>
  <c r="B81" i="112"/>
  <c r="A81" i="112"/>
  <c r="C80" i="112"/>
  <c r="B80" i="112"/>
  <c r="A80" i="112"/>
  <c r="C79" i="112"/>
  <c r="B79" i="112"/>
  <c r="A79" i="112"/>
  <c r="C78" i="112"/>
  <c r="B78" i="112"/>
  <c r="A78" i="112"/>
  <c r="C77" i="112"/>
  <c r="B77" i="112"/>
  <c r="A77" i="112"/>
  <c r="C76" i="112"/>
  <c r="B76" i="112"/>
  <c r="A76" i="112"/>
  <c r="C75" i="112"/>
  <c r="B75" i="112"/>
  <c r="A75" i="112"/>
  <c r="C74" i="112"/>
  <c r="B74" i="112"/>
  <c r="A74" i="112"/>
  <c r="C73" i="112"/>
  <c r="B73" i="112"/>
  <c r="A73" i="112"/>
  <c r="C72" i="112"/>
  <c r="B72" i="112"/>
  <c r="A72" i="112"/>
  <c r="C71" i="112"/>
  <c r="B71" i="112"/>
  <c r="A71" i="112"/>
  <c r="C70" i="112"/>
  <c r="B70" i="112"/>
  <c r="A70" i="112"/>
  <c r="C69" i="112"/>
  <c r="B69" i="112"/>
  <c r="A69" i="112"/>
  <c r="C68" i="112"/>
  <c r="B68" i="112"/>
  <c r="A68" i="112"/>
  <c r="C67" i="112"/>
  <c r="B67" i="112"/>
  <c r="A67" i="112"/>
  <c r="C66" i="112"/>
  <c r="B66" i="112"/>
  <c r="A66" i="112"/>
  <c r="C65" i="112"/>
  <c r="B65" i="112"/>
  <c r="A65" i="112"/>
  <c r="C64" i="112"/>
  <c r="B64" i="112"/>
  <c r="A64" i="112"/>
  <c r="C63" i="112"/>
  <c r="B63" i="112"/>
  <c r="A63" i="112"/>
  <c r="C62" i="112"/>
  <c r="B62" i="112"/>
  <c r="A62" i="112"/>
  <c r="C61" i="112"/>
  <c r="B61" i="112"/>
  <c r="A61" i="112"/>
  <c r="C60" i="112"/>
  <c r="B60" i="112"/>
  <c r="A60" i="112"/>
  <c r="C59" i="112"/>
  <c r="B59" i="112"/>
  <c r="A59" i="112"/>
  <c r="C58" i="112"/>
  <c r="B58" i="112"/>
  <c r="A58" i="112"/>
  <c r="C57" i="112"/>
  <c r="B57" i="112"/>
  <c r="A57" i="112"/>
  <c r="C56" i="112"/>
  <c r="B56" i="112"/>
  <c r="A56" i="112"/>
  <c r="C55" i="112"/>
  <c r="B55" i="112"/>
  <c r="A55" i="112"/>
  <c r="C54" i="112"/>
  <c r="B54" i="112"/>
  <c r="A54" i="112"/>
  <c r="C53" i="112"/>
  <c r="B53" i="112"/>
  <c r="A53" i="112"/>
  <c r="C52" i="112"/>
  <c r="B52" i="112"/>
  <c r="A52" i="112"/>
  <c r="C51" i="112"/>
  <c r="B51" i="112"/>
  <c r="A51" i="112"/>
  <c r="C50" i="112"/>
  <c r="B50" i="112"/>
  <c r="A50" i="112"/>
  <c r="C49" i="112"/>
  <c r="B49" i="112"/>
  <c r="A49" i="112"/>
  <c r="C48" i="112"/>
  <c r="B48" i="112"/>
  <c r="A48" i="112"/>
  <c r="C47" i="112"/>
  <c r="B47" i="112"/>
  <c r="A47" i="112"/>
  <c r="C46" i="112"/>
  <c r="B46" i="112"/>
  <c r="A46" i="112"/>
  <c r="C45" i="112"/>
  <c r="B45" i="112"/>
  <c r="A45" i="112"/>
  <c r="C44" i="112"/>
  <c r="B44" i="112"/>
  <c r="A44" i="112"/>
  <c r="C43" i="112"/>
  <c r="B43" i="112"/>
  <c r="A43" i="112"/>
  <c r="C42" i="112"/>
  <c r="B42" i="112"/>
  <c r="A42" i="112"/>
  <c r="C41" i="112"/>
  <c r="B41" i="112"/>
  <c r="A41" i="112"/>
  <c r="C40" i="112"/>
  <c r="B40" i="112"/>
  <c r="A40" i="112"/>
  <c r="C39" i="112"/>
  <c r="B39" i="112"/>
  <c r="A39" i="112"/>
  <c r="C38" i="112"/>
  <c r="B38" i="112"/>
  <c r="A38" i="112"/>
  <c r="C37" i="112"/>
  <c r="B37" i="112"/>
  <c r="A37" i="112"/>
  <c r="C36" i="112"/>
  <c r="B36" i="112"/>
  <c r="A36" i="112"/>
  <c r="C35" i="112"/>
  <c r="B35" i="112"/>
  <c r="A35" i="112"/>
  <c r="C34" i="112"/>
  <c r="B34" i="112"/>
  <c r="A34" i="112"/>
  <c r="C33" i="112"/>
  <c r="B33" i="112"/>
  <c r="A33" i="112"/>
  <c r="C32" i="112"/>
  <c r="B32" i="112"/>
  <c r="A32" i="112"/>
  <c r="C31" i="112"/>
  <c r="B31" i="112"/>
  <c r="A31" i="112"/>
  <c r="C30" i="112"/>
  <c r="B30" i="112"/>
  <c r="A30" i="112"/>
  <c r="C29" i="112"/>
  <c r="B29" i="112"/>
  <c r="A29" i="112"/>
  <c r="C28" i="112"/>
  <c r="B28" i="112"/>
  <c r="A28" i="112"/>
  <c r="C27" i="112"/>
  <c r="B27" i="112"/>
  <c r="A27" i="112"/>
  <c r="C26" i="112"/>
  <c r="B26" i="112"/>
  <c r="A26" i="112"/>
  <c r="C25" i="112"/>
  <c r="B25" i="112"/>
  <c r="A25" i="112"/>
  <c r="C24" i="112"/>
  <c r="B24" i="112"/>
  <c r="A24" i="112"/>
  <c r="C23" i="112"/>
  <c r="B23" i="112"/>
  <c r="A23" i="112"/>
  <c r="C22" i="112"/>
  <c r="B22" i="112"/>
  <c r="A22" i="112"/>
  <c r="C21" i="112"/>
  <c r="B21" i="112"/>
  <c r="A21" i="112"/>
  <c r="C20" i="112"/>
  <c r="B20" i="112"/>
  <c r="A20" i="112"/>
  <c r="C19" i="112"/>
  <c r="B19" i="112"/>
  <c r="A19" i="112"/>
  <c r="C18" i="112"/>
  <c r="B18" i="112"/>
  <c r="A18" i="112"/>
  <c r="C17" i="112"/>
  <c r="B17" i="112"/>
  <c r="A17" i="112"/>
  <c r="C16" i="112"/>
  <c r="B16" i="112"/>
  <c r="A16" i="112"/>
  <c r="C15" i="112"/>
  <c r="B15" i="112"/>
  <c r="A15" i="112"/>
  <c r="C14" i="112"/>
  <c r="B14" i="112"/>
  <c r="A14" i="112"/>
  <c r="C13" i="112"/>
  <c r="B13" i="112"/>
  <c r="A13" i="112"/>
  <c r="C12" i="112"/>
  <c r="B12" i="112"/>
  <c r="A12" i="112"/>
  <c r="H214" i="111"/>
  <c r="G214" i="111"/>
  <c r="A214" i="111"/>
  <c r="G213" i="111"/>
  <c r="H213" i="111" s="1"/>
  <c r="A213" i="111"/>
  <c r="G212" i="111"/>
  <c r="H212" i="111" s="1"/>
  <c r="A212" i="111"/>
  <c r="H211" i="111"/>
  <c r="G211" i="111"/>
  <c r="A211" i="111"/>
  <c r="H210" i="111"/>
  <c r="G210" i="111"/>
  <c r="A210" i="111"/>
  <c r="H209" i="111"/>
  <c r="G209" i="111"/>
  <c r="A209" i="111"/>
  <c r="G208" i="111"/>
  <c r="H208" i="111" s="1"/>
  <c r="A208" i="111"/>
  <c r="G207" i="111"/>
  <c r="H207" i="111" s="1"/>
  <c r="A207" i="111"/>
  <c r="G206" i="111"/>
  <c r="H206" i="111" s="1"/>
  <c r="A206" i="111"/>
  <c r="G205" i="111"/>
  <c r="H205" i="111" s="1"/>
  <c r="A205" i="111"/>
  <c r="G204" i="111"/>
  <c r="H204" i="111" s="1"/>
  <c r="A204" i="111"/>
  <c r="G203" i="111"/>
  <c r="H203" i="111" s="1"/>
  <c r="A203" i="111"/>
  <c r="G202" i="111"/>
  <c r="H202" i="111" s="1"/>
  <c r="A202" i="111"/>
  <c r="H201" i="111"/>
  <c r="G201" i="111"/>
  <c r="A201" i="111"/>
  <c r="G200" i="111"/>
  <c r="H200" i="111" s="1"/>
  <c r="A200" i="111"/>
  <c r="H199" i="111"/>
  <c r="G199" i="111"/>
  <c r="A199" i="111"/>
  <c r="G198" i="111"/>
  <c r="H198" i="111" s="1"/>
  <c r="A198" i="111"/>
  <c r="H197" i="111"/>
  <c r="G197" i="111"/>
  <c r="A197" i="111"/>
  <c r="G196" i="111"/>
  <c r="H196" i="111" s="1"/>
  <c r="A196" i="111"/>
  <c r="H195" i="111"/>
  <c r="G195" i="111"/>
  <c r="A195" i="111"/>
  <c r="G194" i="111"/>
  <c r="H194" i="111" s="1"/>
  <c r="A194" i="111"/>
  <c r="H193" i="111"/>
  <c r="G193" i="111"/>
  <c r="A193" i="111"/>
  <c r="G192" i="111"/>
  <c r="H192" i="111" s="1"/>
  <c r="A192" i="111"/>
  <c r="G191" i="111"/>
  <c r="H191" i="111" s="1"/>
  <c r="A191" i="111"/>
  <c r="G190" i="111"/>
  <c r="H190" i="111" s="1"/>
  <c r="A190" i="111"/>
  <c r="H189" i="111"/>
  <c r="G189" i="111"/>
  <c r="A189" i="111"/>
  <c r="G188" i="111"/>
  <c r="H188" i="111" s="1"/>
  <c r="A188" i="111"/>
  <c r="H187" i="111"/>
  <c r="G187" i="111"/>
  <c r="A187" i="111"/>
  <c r="G186" i="111"/>
  <c r="H186" i="111" s="1"/>
  <c r="A186" i="111"/>
  <c r="H185" i="111"/>
  <c r="G185" i="111"/>
  <c r="A185" i="111"/>
  <c r="G184" i="111"/>
  <c r="H184" i="111" s="1"/>
  <c r="A184" i="111"/>
  <c r="H183" i="111"/>
  <c r="G183" i="111"/>
  <c r="A183" i="111"/>
  <c r="G182" i="111"/>
  <c r="H182" i="111" s="1"/>
  <c r="A182" i="111"/>
  <c r="H181" i="111"/>
  <c r="G181" i="111"/>
  <c r="A181" i="111"/>
  <c r="G180" i="111"/>
  <c r="H180" i="111" s="1"/>
  <c r="A180" i="111"/>
  <c r="H179" i="111"/>
  <c r="G179" i="111"/>
  <c r="A179" i="111"/>
  <c r="G178" i="111"/>
  <c r="H178" i="111" s="1"/>
  <c r="A178" i="111"/>
  <c r="H177" i="111"/>
  <c r="G177" i="111"/>
  <c r="A177" i="111"/>
  <c r="H176" i="111"/>
  <c r="G176" i="111"/>
  <c r="A176" i="111"/>
  <c r="G175" i="111"/>
  <c r="H175" i="111" s="1"/>
  <c r="A175" i="111"/>
  <c r="G174" i="111"/>
  <c r="H174" i="111" s="1"/>
  <c r="A174" i="111"/>
  <c r="H173" i="111"/>
  <c r="G173" i="111"/>
  <c r="A173" i="111"/>
  <c r="G172" i="111"/>
  <c r="H172" i="111" s="1"/>
  <c r="A172" i="111"/>
  <c r="H171" i="111"/>
  <c r="G171" i="111"/>
  <c r="A171" i="111"/>
  <c r="H170" i="111"/>
  <c r="G170" i="111"/>
  <c r="A170" i="111"/>
  <c r="G169" i="111"/>
  <c r="H169" i="111" s="1"/>
  <c r="A169" i="111"/>
  <c r="H168" i="111"/>
  <c r="G168" i="111"/>
  <c r="A168" i="111"/>
  <c r="H167" i="111"/>
  <c r="G167" i="111"/>
  <c r="A167" i="111"/>
  <c r="G166" i="111"/>
  <c r="H166" i="111" s="1"/>
  <c r="A166" i="111"/>
  <c r="H165" i="111"/>
  <c r="G165" i="111"/>
  <c r="A165" i="111"/>
  <c r="H164" i="111"/>
  <c r="G164" i="111"/>
  <c r="A164" i="111"/>
  <c r="H163" i="111"/>
  <c r="G163" i="111"/>
  <c r="A163" i="111"/>
  <c r="G162" i="111"/>
  <c r="H162" i="111" s="1"/>
  <c r="A162" i="111"/>
  <c r="G161" i="111"/>
  <c r="H161" i="111" s="1"/>
  <c r="A161" i="111"/>
  <c r="G160" i="111"/>
  <c r="H160" i="111" s="1"/>
  <c r="A160" i="111"/>
  <c r="H159" i="111"/>
  <c r="G159" i="111"/>
  <c r="A159" i="111"/>
  <c r="H158" i="111"/>
  <c r="G158" i="111"/>
  <c r="A158" i="111"/>
  <c r="H157" i="111"/>
  <c r="G157" i="111"/>
  <c r="A157" i="111"/>
  <c r="G156" i="111"/>
  <c r="H156" i="111" s="1"/>
  <c r="A156" i="111"/>
  <c r="H155" i="111"/>
  <c r="G155" i="111"/>
  <c r="A155" i="111"/>
  <c r="G154" i="111"/>
  <c r="H154" i="111" s="1"/>
  <c r="A154" i="111"/>
  <c r="H153" i="111"/>
  <c r="G153" i="111"/>
  <c r="A153" i="111"/>
  <c r="H152" i="111"/>
  <c r="G152" i="111"/>
  <c r="A152" i="111"/>
  <c r="H151" i="111"/>
  <c r="G151" i="111"/>
  <c r="A151" i="111"/>
  <c r="G150" i="111"/>
  <c r="H150" i="111" s="1"/>
  <c r="A150" i="111"/>
  <c r="H149" i="111"/>
  <c r="G149" i="111"/>
  <c r="A149" i="111"/>
  <c r="H148" i="111"/>
  <c r="G148" i="111"/>
  <c r="A148" i="111"/>
  <c r="G147" i="111"/>
  <c r="H147" i="111" s="1"/>
  <c r="A147" i="111"/>
  <c r="G146" i="111"/>
  <c r="H146" i="111" s="1"/>
  <c r="A146" i="111"/>
  <c r="H145" i="111"/>
  <c r="G145" i="111"/>
  <c r="A145" i="111"/>
  <c r="H144" i="111"/>
  <c r="G144" i="111"/>
  <c r="A144" i="111"/>
  <c r="H143" i="111"/>
  <c r="G143" i="111"/>
  <c r="A143" i="111"/>
  <c r="H142" i="111"/>
  <c r="G142" i="111"/>
  <c r="A142" i="111"/>
  <c r="G141" i="111"/>
  <c r="H141" i="111" s="1"/>
  <c r="A141" i="111"/>
  <c r="H140" i="111"/>
  <c r="G140" i="111"/>
  <c r="A140" i="111"/>
  <c r="H139" i="111"/>
  <c r="G139" i="111"/>
  <c r="A139" i="111"/>
  <c r="G138" i="111"/>
  <c r="H138" i="111" s="1"/>
  <c r="A138" i="111"/>
  <c r="H137" i="111"/>
  <c r="G137" i="111"/>
  <c r="A137" i="111"/>
  <c r="G136" i="111"/>
  <c r="H136" i="111" s="1"/>
  <c r="A136" i="111"/>
  <c r="G135" i="111"/>
  <c r="H135" i="111" s="1"/>
  <c r="A135" i="111"/>
  <c r="G134" i="111"/>
  <c r="H134" i="111" s="1"/>
  <c r="A134" i="111"/>
  <c r="H133" i="111"/>
  <c r="G133" i="111"/>
  <c r="A133" i="111"/>
  <c r="G132" i="111"/>
  <c r="H132" i="111" s="1"/>
  <c r="A132" i="111"/>
  <c r="G131" i="111"/>
  <c r="H131" i="111" s="1"/>
  <c r="A131" i="111"/>
  <c r="G130" i="111"/>
  <c r="H130" i="111" s="1"/>
  <c r="A130" i="111"/>
  <c r="H129" i="111"/>
  <c r="G129" i="111"/>
  <c r="A129" i="111"/>
  <c r="G128" i="111"/>
  <c r="H128" i="111" s="1"/>
  <c r="A128" i="111"/>
  <c r="H127" i="111"/>
  <c r="G127" i="111"/>
  <c r="A127" i="111"/>
  <c r="H126" i="111"/>
  <c r="G126" i="111"/>
  <c r="A126" i="111"/>
  <c r="H125" i="111"/>
  <c r="G125" i="111"/>
  <c r="A125" i="111"/>
  <c r="H124" i="111"/>
  <c r="G124" i="111"/>
  <c r="A124" i="111"/>
  <c r="H123" i="111"/>
  <c r="G123" i="111"/>
  <c r="A123" i="111"/>
  <c r="H122" i="111"/>
  <c r="G122" i="111"/>
  <c r="A122" i="111"/>
  <c r="G121" i="111"/>
  <c r="H121" i="111" s="1"/>
  <c r="A121" i="111"/>
  <c r="G120" i="111"/>
  <c r="H120" i="111" s="1"/>
  <c r="A120" i="111"/>
  <c r="G119" i="111"/>
  <c r="H119" i="111" s="1"/>
  <c r="A119" i="111"/>
  <c r="G118" i="111"/>
  <c r="H118" i="111" s="1"/>
  <c r="A118" i="111"/>
  <c r="G117" i="111"/>
  <c r="H117" i="111" s="1"/>
  <c r="A117" i="111"/>
  <c r="G116" i="111"/>
  <c r="H116" i="111" s="1"/>
  <c r="A116" i="111"/>
  <c r="G115" i="111"/>
  <c r="H115" i="111" s="1"/>
  <c r="A115" i="111"/>
  <c r="G114" i="111"/>
  <c r="H114" i="111" s="1"/>
  <c r="A114" i="111"/>
  <c r="H113" i="111"/>
  <c r="G113" i="111"/>
  <c r="A113" i="111"/>
  <c r="G112" i="111"/>
  <c r="H112" i="111" s="1"/>
  <c r="A112" i="111"/>
  <c r="H111" i="111"/>
  <c r="G111" i="111"/>
  <c r="A111" i="111"/>
  <c r="H110" i="111"/>
  <c r="G110" i="111"/>
  <c r="A110" i="111"/>
  <c r="H109" i="111"/>
  <c r="G109" i="111"/>
  <c r="A109" i="111"/>
  <c r="G108" i="111"/>
  <c r="H108" i="111" s="1"/>
  <c r="A108" i="111"/>
  <c r="G107" i="111"/>
  <c r="H107" i="111" s="1"/>
  <c r="A107" i="111"/>
  <c r="H106" i="111"/>
  <c r="G106" i="111"/>
  <c r="A106" i="111"/>
  <c r="H105" i="111"/>
  <c r="G105" i="111"/>
  <c r="A105" i="111"/>
  <c r="H104" i="111"/>
  <c r="G104" i="111"/>
  <c r="A104" i="111"/>
  <c r="H103" i="111"/>
  <c r="G103" i="111"/>
  <c r="A103" i="111"/>
  <c r="H102" i="111"/>
  <c r="G102" i="111"/>
  <c r="A102" i="111"/>
  <c r="H101" i="111"/>
  <c r="G101" i="111"/>
  <c r="A101" i="111"/>
  <c r="G100" i="111"/>
  <c r="H100" i="111" s="1"/>
  <c r="A100" i="111"/>
  <c r="H99" i="111"/>
  <c r="G99" i="111"/>
  <c r="A99" i="111"/>
  <c r="H98" i="111"/>
  <c r="G98" i="111"/>
  <c r="A98" i="111"/>
  <c r="H97" i="111"/>
  <c r="G97" i="111"/>
  <c r="A97" i="111"/>
  <c r="G96" i="111"/>
  <c r="H96" i="111" s="1"/>
  <c r="A96" i="111"/>
  <c r="H95" i="111"/>
  <c r="G95" i="111"/>
  <c r="A95" i="111"/>
  <c r="H94" i="111"/>
  <c r="G94" i="111"/>
  <c r="A94" i="111"/>
  <c r="H93" i="111"/>
  <c r="G93" i="111"/>
  <c r="A93" i="111"/>
  <c r="G92" i="111"/>
  <c r="H92" i="111" s="1"/>
  <c r="A92" i="111"/>
  <c r="G91" i="111"/>
  <c r="H91" i="111" s="1"/>
  <c r="A91" i="111"/>
  <c r="H90" i="111"/>
  <c r="G90" i="111"/>
  <c r="A90" i="111"/>
  <c r="H89" i="111"/>
  <c r="G89" i="111"/>
  <c r="A89" i="111"/>
  <c r="G88" i="111"/>
  <c r="H88" i="111" s="1"/>
  <c r="A88" i="111"/>
  <c r="H87" i="111"/>
  <c r="G87" i="111"/>
  <c r="A87" i="111"/>
  <c r="H86" i="111"/>
  <c r="G86" i="111"/>
  <c r="A86" i="111"/>
  <c r="H85" i="111"/>
  <c r="G85" i="111"/>
  <c r="A85" i="111"/>
  <c r="G84" i="111"/>
  <c r="H84" i="111" s="1"/>
  <c r="A84" i="111"/>
  <c r="H83" i="111"/>
  <c r="G83" i="111"/>
  <c r="A83" i="111"/>
  <c r="G82" i="111"/>
  <c r="H82" i="111" s="1"/>
  <c r="A82" i="111"/>
  <c r="H81" i="111"/>
  <c r="G81" i="111"/>
  <c r="A81" i="111"/>
  <c r="G80" i="111"/>
  <c r="H80" i="111" s="1"/>
  <c r="A80" i="111"/>
  <c r="G79" i="111"/>
  <c r="H79" i="111" s="1"/>
  <c r="A79" i="111"/>
  <c r="G78" i="111"/>
  <c r="H78" i="111" s="1"/>
  <c r="A78" i="111"/>
  <c r="H77" i="111"/>
  <c r="G77" i="111"/>
  <c r="A77" i="111"/>
  <c r="G76" i="111"/>
  <c r="H76" i="111" s="1"/>
  <c r="A76" i="111"/>
  <c r="H75" i="111"/>
  <c r="G75" i="111"/>
  <c r="A75" i="111"/>
  <c r="H74" i="111"/>
  <c r="G74" i="111"/>
  <c r="A74" i="111"/>
  <c r="H73" i="111"/>
  <c r="G73" i="111"/>
  <c r="A73" i="111"/>
  <c r="G72" i="111"/>
  <c r="H72" i="111" s="1"/>
  <c r="A72" i="111"/>
  <c r="G71" i="111"/>
  <c r="H71" i="111" s="1"/>
  <c r="A71" i="111"/>
  <c r="H70" i="111"/>
  <c r="G70" i="111"/>
  <c r="A70" i="111"/>
  <c r="H69" i="111"/>
  <c r="G69" i="111"/>
  <c r="A69" i="111"/>
  <c r="H68" i="111"/>
  <c r="G68" i="111"/>
  <c r="A68" i="111"/>
  <c r="H67" i="111"/>
  <c r="G67" i="111"/>
  <c r="A67" i="111"/>
  <c r="H66" i="111"/>
  <c r="G66" i="111"/>
  <c r="A66" i="111"/>
  <c r="H65" i="111"/>
  <c r="G65" i="111"/>
  <c r="A65" i="111"/>
  <c r="G64" i="111"/>
  <c r="H64" i="111" s="1"/>
  <c r="A64" i="111"/>
  <c r="H63" i="111"/>
  <c r="G63" i="111"/>
  <c r="A63" i="111"/>
  <c r="H62" i="111"/>
  <c r="G62" i="111"/>
  <c r="A62" i="111"/>
  <c r="H61" i="111"/>
  <c r="G61" i="111"/>
  <c r="A61" i="111"/>
  <c r="G60" i="111"/>
  <c r="H60" i="111" s="1"/>
  <c r="A60" i="111"/>
  <c r="H59" i="111"/>
  <c r="G59" i="111"/>
  <c r="A59" i="111"/>
  <c r="H58" i="111"/>
  <c r="G58" i="111"/>
  <c r="A58" i="111"/>
  <c r="G57" i="111"/>
  <c r="H57" i="111" s="1"/>
  <c r="A57" i="111"/>
  <c r="G56" i="111"/>
  <c r="H56" i="111" s="1"/>
  <c r="A56" i="111"/>
  <c r="H55" i="111"/>
  <c r="G55" i="111"/>
  <c r="A55" i="111"/>
  <c r="G54" i="111"/>
  <c r="H54" i="111" s="1"/>
  <c r="A54" i="111"/>
  <c r="H53" i="111"/>
  <c r="G53" i="111"/>
  <c r="A53" i="111"/>
  <c r="G52" i="111"/>
  <c r="H52" i="111" s="1"/>
  <c r="A52" i="111"/>
  <c r="H51" i="111"/>
  <c r="G51" i="111"/>
  <c r="A51" i="111"/>
  <c r="H50" i="111"/>
  <c r="G50" i="111"/>
  <c r="A50" i="111"/>
  <c r="H49" i="111"/>
  <c r="G49" i="111"/>
  <c r="A49" i="111"/>
  <c r="G48" i="111"/>
  <c r="H48" i="111" s="1"/>
  <c r="A48" i="111"/>
  <c r="G47" i="111"/>
  <c r="H47" i="111" s="1"/>
  <c r="A47" i="111"/>
  <c r="G46" i="111"/>
  <c r="H46" i="111" s="1"/>
  <c r="A46" i="111"/>
  <c r="H45" i="111"/>
  <c r="G45" i="111"/>
  <c r="A45" i="111"/>
  <c r="H44" i="111"/>
  <c r="G44" i="111"/>
  <c r="A44" i="111"/>
  <c r="G43" i="111"/>
  <c r="H43" i="111" s="1"/>
  <c r="A43" i="111"/>
  <c r="G42" i="111"/>
  <c r="H42" i="111" s="1"/>
  <c r="A42" i="111"/>
  <c r="H41" i="111"/>
  <c r="G41" i="111"/>
  <c r="A41" i="111"/>
  <c r="G40" i="111"/>
  <c r="H40" i="111" s="1"/>
  <c r="A40" i="111"/>
  <c r="H39" i="111"/>
  <c r="G39" i="111"/>
  <c r="A39" i="111"/>
  <c r="H38" i="111"/>
  <c r="G38" i="111"/>
  <c r="A38" i="111"/>
  <c r="H37" i="111"/>
  <c r="G37" i="111"/>
  <c r="A37" i="111"/>
  <c r="G36" i="111"/>
  <c r="H36" i="111" s="1"/>
  <c r="A36" i="111"/>
  <c r="G35" i="111"/>
  <c r="H35" i="111" s="1"/>
  <c r="A35" i="111"/>
  <c r="G34" i="111"/>
  <c r="H34" i="111" s="1"/>
  <c r="A34" i="111"/>
  <c r="H33" i="111"/>
  <c r="G33" i="111"/>
  <c r="A33" i="111"/>
  <c r="G32" i="111"/>
  <c r="H32" i="111" s="1"/>
  <c r="A32" i="111"/>
  <c r="G31" i="111"/>
  <c r="H31" i="111" s="1"/>
  <c r="A31" i="111"/>
  <c r="H30" i="111"/>
  <c r="G30" i="111"/>
  <c r="A30" i="111"/>
  <c r="G29" i="111"/>
  <c r="H29" i="111" s="1"/>
  <c r="A29" i="111"/>
  <c r="H28" i="111"/>
  <c r="G28" i="111"/>
  <c r="A28" i="111"/>
  <c r="H27" i="111"/>
  <c r="G27" i="111"/>
  <c r="A27" i="111"/>
  <c r="H26" i="111"/>
  <c r="G26" i="111"/>
  <c r="A26" i="111"/>
  <c r="H25" i="111"/>
  <c r="G25" i="111"/>
  <c r="A25" i="111"/>
  <c r="G24" i="111"/>
  <c r="H24" i="111" s="1"/>
  <c r="A24" i="111"/>
  <c r="G23" i="111"/>
  <c r="H23" i="111" s="1"/>
  <c r="A23" i="111"/>
  <c r="G22" i="111"/>
  <c r="H22" i="111" s="1"/>
  <c r="A22" i="111"/>
  <c r="H21" i="111"/>
  <c r="G21" i="111"/>
  <c r="A21" i="111"/>
  <c r="G20" i="111"/>
  <c r="H20" i="111" s="1"/>
  <c r="A20" i="111"/>
  <c r="H19" i="111"/>
  <c r="G19" i="111"/>
  <c r="A19" i="111"/>
  <c r="H18" i="111"/>
  <c r="G18" i="111"/>
  <c r="A18" i="111"/>
  <c r="G17" i="111"/>
  <c r="H17" i="111" s="1"/>
  <c r="A17" i="111"/>
  <c r="G16" i="111"/>
  <c r="H16" i="111" s="1"/>
  <c r="A16" i="111"/>
  <c r="G15" i="111"/>
  <c r="H15" i="111" s="1"/>
  <c r="A15" i="111"/>
  <c r="H14" i="111"/>
  <c r="G14" i="111"/>
  <c r="A14" i="111"/>
  <c r="H13" i="111"/>
  <c r="G13" i="111"/>
  <c r="A13" i="111"/>
  <c r="G12" i="111"/>
  <c r="H12" i="111" s="1"/>
  <c r="A12" i="111"/>
  <c r="H11" i="111"/>
  <c r="G11" i="111"/>
  <c r="A11" i="111"/>
  <c r="A621" i="110"/>
  <c r="A620" i="110"/>
  <c r="A619" i="110"/>
  <c r="A618" i="110"/>
  <c r="A617" i="110"/>
  <c r="A616" i="110"/>
  <c r="A615" i="110"/>
  <c r="A614" i="110"/>
  <c r="A613" i="110"/>
  <c r="A612" i="110"/>
  <c r="A611" i="110"/>
  <c r="A610" i="110"/>
  <c r="A609" i="110"/>
  <c r="A608" i="110"/>
  <c r="A607" i="110"/>
  <c r="A606" i="110"/>
  <c r="A605" i="110"/>
  <c r="A604" i="110"/>
  <c r="A603" i="110"/>
  <c r="A602" i="110"/>
  <c r="A601" i="110"/>
  <c r="A600" i="110"/>
  <c r="A599" i="110"/>
  <c r="A598" i="110"/>
  <c r="A597" i="110"/>
  <c r="A596" i="110"/>
  <c r="A595" i="110"/>
  <c r="A594" i="110"/>
  <c r="A593" i="110"/>
  <c r="A592" i="110"/>
  <c r="A591" i="110"/>
  <c r="A590" i="110"/>
  <c r="A589" i="110"/>
  <c r="A588" i="110"/>
  <c r="A587" i="110"/>
  <c r="A586" i="110"/>
  <c r="A585" i="110"/>
  <c r="A584" i="110"/>
  <c r="A583" i="110"/>
  <c r="A582" i="110"/>
  <c r="A581" i="110"/>
  <c r="A580" i="110"/>
  <c r="A579" i="110"/>
  <c r="A578" i="110"/>
  <c r="A577" i="110"/>
  <c r="A576" i="110"/>
  <c r="A575" i="110"/>
  <c r="A574" i="110"/>
  <c r="A573" i="110"/>
  <c r="A572" i="110"/>
  <c r="A571" i="110"/>
  <c r="A570" i="110"/>
  <c r="A569" i="110"/>
  <c r="A568" i="110"/>
  <c r="A567" i="110"/>
  <c r="A566" i="110"/>
  <c r="A565" i="110"/>
  <c r="A564" i="110"/>
  <c r="A563" i="110"/>
  <c r="A562" i="110"/>
  <c r="A561" i="110"/>
  <c r="A560" i="110"/>
  <c r="A559" i="110"/>
  <c r="A558" i="110"/>
  <c r="A557" i="110"/>
  <c r="A556" i="110"/>
  <c r="A555" i="110"/>
  <c r="A554" i="110"/>
  <c r="A553" i="110"/>
  <c r="A552" i="110"/>
  <c r="A551" i="110"/>
  <c r="A550" i="110"/>
  <c r="A549" i="110"/>
  <c r="A548" i="110"/>
  <c r="A547" i="110"/>
  <c r="A546" i="110"/>
  <c r="A545" i="110"/>
  <c r="A544" i="110"/>
  <c r="A543" i="110"/>
  <c r="A542" i="110"/>
  <c r="A541" i="110"/>
  <c r="A540" i="110"/>
  <c r="A539" i="110"/>
  <c r="A538" i="110"/>
  <c r="A537" i="110"/>
  <c r="A536" i="110"/>
  <c r="A535" i="110"/>
  <c r="A534" i="110"/>
  <c r="A533" i="110"/>
  <c r="A532" i="110"/>
  <c r="A531" i="110"/>
  <c r="A530" i="110"/>
  <c r="A529" i="110"/>
  <c r="A528" i="110"/>
  <c r="A527" i="110"/>
  <c r="A526" i="110"/>
  <c r="A525" i="110"/>
  <c r="A524" i="110"/>
  <c r="A523" i="110"/>
  <c r="A522" i="110"/>
  <c r="A521" i="110"/>
  <c r="A520" i="110"/>
  <c r="A519" i="110"/>
  <c r="A518" i="110"/>
  <c r="A517" i="110"/>
  <c r="A516" i="110"/>
  <c r="A515" i="110"/>
  <c r="A514" i="110"/>
  <c r="A513" i="110"/>
  <c r="A512" i="110"/>
  <c r="A511" i="110"/>
  <c r="A510" i="110"/>
  <c r="A509" i="110"/>
  <c r="A508" i="110"/>
  <c r="A507" i="110"/>
  <c r="A506" i="110"/>
  <c r="A505" i="110"/>
  <c r="A504" i="110"/>
  <c r="A503" i="110"/>
  <c r="A502" i="110"/>
  <c r="A501" i="110"/>
  <c r="A500" i="110"/>
  <c r="A499" i="110"/>
  <c r="A498" i="110"/>
  <c r="A497" i="110"/>
  <c r="A496" i="110"/>
  <c r="A495" i="110"/>
  <c r="A494" i="110"/>
  <c r="A493" i="110"/>
  <c r="A492" i="110"/>
  <c r="A491" i="110"/>
  <c r="A490" i="110"/>
  <c r="A489" i="110"/>
  <c r="A488" i="110"/>
  <c r="A487" i="110"/>
  <c r="A486" i="110"/>
  <c r="A485" i="110"/>
  <c r="A484" i="110"/>
  <c r="A483" i="110"/>
  <c r="A482" i="110"/>
  <c r="A481" i="110"/>
  <c r="A480" i="110"/>
  <c r="A479" i="110"/>
  <c r="A478" i="110"/>
  <c r="A477" i="110"/>
  <c r="A476" i="110"/>
  <c r="A475" i="110"/>
  <c r="A474" i="110"/>
  <c r="A473" i="110"/>
  <c r="A472" i="110"/>
  <c r="A471" i="110"/>
  <c r="A470" i="110"/>
  <c r="A469" i="110"/>
  <c r="A468" i="110"/>
  <c r="A467" i="110"/>
  <c r="A466" i="110"/>
  <c r="A465" i="110"/>
  <c r="A464" i="110"/>
  <c r="A463" i="110"/>
  <c r="A462" i="110"/>
  <c r="A461" i="110"/>
  <c r="A460" i="110"/>
  <c r="A459" i="110"/>
  <c r="A458" i="110"/>
  <c r="A457" i="110"/>
  <c r="A456" i="110"/>
  <c r="A455" i="110"/>
  <c r="A454" i="110"/>
  <c r="A453" i="110"/>
  <c r="A452" i="110"/>
  <c r="A451" i="110"/>
  <c r="A450" i="110"/>
  <c r="A449" i="110"/>
  <c r="A448" i="110"/>
  <c r="A447" i="110"/>
  <c r="A446" i="110"/>
  <c r="A445" i="110"/>
  <c r="A444" i="110"/>
  <c r="A443" i="110"/>
  <c r="A442" i="110"/>
  <c r="A441" i="110"/>
  <c r="A440" i="110"/>
  <c r="A439" i="110"/>
  <c r="A438" i="110"/>
  <c r="A437" i="110"/>
  <c r="A436" i="110"/>
  <c r="A435" i="110"/>
  <c r="A434" i="110"/>
  <c r="A433" i="110"/>
  <c r="A432" i="110"/>
  <c r="A431" i="110"/>
  <c r="A430" i="110"/>
  <c r="A429" i="110"/>
  <c r="A428" i="110"/>
  <c r="A427" i="110"/>
  <c r="A426" i="110"/>
  <c r="A425" i="110"/>
  <c r="A424" i="110"/>
  <c r="A423" i="110"/>
  <c r="A422" i="110"/>
  <c r="A421" i="110"/>
  <c r="A420" i="110"/>
  <c r="A419" i="110"/>
  <c r="A418" i="110"/>
  <c r="A417" i="110"/>
  <c r="A416" i="110"/>
  <c r="A415" i="110"/>
  <c r="A414" i="110"/>
  <c r="A413" i="110"/>
  <c r="A412" i="110"/>
  <c r="A411" i="110"/>
  <c r="A410" i="110"/>
  <c r="A409" i="110"/>
  <c r="G408" i="110" a="1"/>
  <c r="G408" i="110" s="1"/>
  <c r="E213" i="111" s="1" a="1"/>
  <c r="E213" i="111" s="1"/>
  <c r="A408" i="110"/>
  <c r="G407" i="110" a="1"/>
  <c r="G407" i="110" s="1"/>
  <c r="E204" i="111" s="1" a="1"/>
  <c r="E204" i="111" s="1"/>
  <c r="A407" i="110"/>
  <c r="A406" i="110"/>
  <c r="A405" i="110"/>
  <c r="A404" i="110"/>
  <c r="A403" i="110"/>
  <c r="A402" i="110"/>
  <c r="A401" i="110"/>
  <c r="A400" i="110"/>
  <c r="A399" i="110"/>
  <c r="A398" i="110"/>
  <c r="A397" i="110"/>
  <c r="A396" i="110"/>
  <c r="A395" i="110"/>
  <c r="A394" i="110"/>
  <c r="A393" i="110"/>
  <c r="A392" i="110"/>
  <c r="A391" i="110"/>
  <c r="A390" i="110"/>
  <c r="A389" i="110"/>
  <c r="A388" i="110"/>
  <c r="A387" i="110"/>
  <c r="A386" i="110"/>
  <c r="A385" i="110"/>
  <c r="A384" i="110"/>
  <c r="G383" i="110" a="1"/>
  <c r="G383" i="110" s="1"/>
  <c r="E180" i="111" s="1" a="1"/>
  <c r="E180" i="111" s="1"/>
  <c r="A383" i="110"/>
  <c r="A382" i="110"/>
  <c r="A381" i="110"/>
  <c r="A380" i="110"/>
  <c r="A379" i="110"/>
  <c r="G378" i="110" a="1"/>
  <c r="G378" i="110" s="1"/>
  <c r="E172" i="111" s="1" a="1"/>
  <c r="E172" i="111" s="1"/>
  <c r="A378" i="110"/>
  <c r="A377" i="110"/>
  <c r="A376" i="110"/>
  <c r="A375" i="110"/>
  <c r="A374" i="110"/>
  <c r="A373" i="110"/>
  <c r="A372" i="110"/>
  <c r="A371" i="110"/>
  <c r="A370" i="110"/>
  <c r="A369" i="110"/>
  <c r="G368" i="110" a="1"/>
  <c r="G368" i="110" s="1"/>
  <c r="E159" i="111" s="1" a="1"/>
  <c r="E159" i="111" s="1"/>
  <c r="A368" i="110"/>
  <c r="A367" i="110"/>
  <c r="A366" i="110"/>
  <c r="A365" i="110"/>
  <c r="A364" i="110"/>
  <c r="A363" i="110"/>
  <c r="A362" i="110"/>
  <c r="A361" i="110"/>
  <c r="A360" i="110"/>
  <c r="A359" i="110"/>
  <c r="A358" i="110"/>
  <c r="A357" i="110"/>
  <c r="A356" i="110"/>
  <c r="A355" i="110"/>
  <c r="A354" i="110"/>
  <c r="G353" i="110" a="1"/>
  <c r="G353" i="110" s="1"/>
  <c r="E145" i="111" s="1" a="1"/>
  <c r="E145" i="111" s="1"/>
  <c r="A353" i="110"/>
  <c r="A352" i="110"/>
  <c r="A351" i="110"/>
  <c r="A350" i="110"/>
  <c r="J349" i="110"/>
  <c r="I349" i="110"/>
  <c r="A349" i="110"/>
  <c r="J348" i="110"/>
  <c r="I348" i="110"/>
  <c r="A348" i="110"/>
  <c r="J347" i="110"/>
  <c r="I347" i="110"/>
  <c r="A347" i="110"/>
  <c r="J346" i="110"/>
  <c r="I346" i="110"/>
  <c r="A346" i="110"/>
  <c r="J345" i="110"/>
  <c r="I345" i="110"/>
  <c r="A345" i="110"/>
  <c r="J344" i="110"/>
  <c r="I344" i="110"/>
  <c r="A344" i="110"/>
  <c r="J343" i="110"/>
  <c r="I343" i="110"/>
  <c r="A343" i="110"/>
  <c r="J342" i="110"/>
  <c r="I342" i="110"/>
  <c r="A342" i="110"/>
  <c r="J341" i="110"/>
  <c r="I341" i="110"/>
  <c r="A341" i="110"/>
  <c r="J340" i="110"/>
  <c r="I340" i="110"/>
  <c r="G340" i="110" a="1"/>
  <c r="G340" i="110" s="1"/>
  <c r="E139" i="111" s="1" a="1"/>
  <c r="E139" i="111" s="1"/>
  <c r="A340" i="110"/>
  <c r="J339" i="110"/>
  <c r="I339" i="110"/>
  <c r="A339" i="110"/>
  <c r="J338" i="110"/>
  <c r="I338" i="110"/>
  <c r="A338" i="110"/>
  <c r="J337" i="110"/>
  <c r="I337" i="110"/>
  <c r="A337" i="110"/>
  <c r="J336" i="110"/>
  <c r="I336" i="110"/>
  <c r="A336" i="110"/>
  <c r="J335" i="110"/>
  <c r="I335" i="110"/>
  <c r="A335" i="110"/>
  <c r="J334" i="110"/>
  <c r="I334" i="110"/>
  <c r="A334" i="110"/>
  <c r="J333" i="110"/>
  <c r="I333" i="110"/>
  <c r="A333" i="110"/>
  <c r="J332" i="110"/>
  <c r="I332" i="110"/>
  <c r="A332" i="110"/>
  <c r="J331" i="110"/>
  <c r="I331" i="110"/>
  <c r="A331" i="110"/>
  <c r="J330" i="110"/>
  <c r="I330" i="110"/>
  <c r="A330" i="110"/>
  <c r="J329" i="110"/>
  <c r="I329" i="110"/>
  <c r="A329" i="110"/>
  <c r="J328" i="110"/>
  <c r="I328" i="110"/>
  <c r="A328" i="110"/>
  <c r="J327" i="110"/>
  <c r="I327" i="110"/>
  <c r="A327" i="110"/>
  <c r="J326" i="110"/>
  <c r="I326" i="110"/>
  <c r="A326" i="110"/>
  <c r="J325" i="110"/>
  <c r="I325" i="110"/>
  <c r="A325" i="110"/>
  <c r="J324" i="110"/>
  <c r="I324" i="110"/>
  <c r="A324" i="110"/>
  <c r="J323" i="110"/>
  <c r="I323" i="110"/>
  <c r="A323" i="110"/>
  <c r="J322" i="110"/>
  <c r="I322" i="110"/>
  <c r="A322" i="110"/>
  <c r="J321" i="110"/>
  <c r="I321" i="110"/>
  <c r="A321" i="110"/>
  <c r="J320" i="110"/>
  <c r="I320" i="110"/>
  <c r="A320" i="110"/>
  <c r="J319" i="110"/>
  <c r="I319" i="110"/>
  <c r="A319" i="110"/>
  <c r="J318" i="110"/>
  <c r="I318" i="110"/>
  <c r="A318" i="110"/>
  <c r="J317" i="110"/>
  <c r="I317" i="110"/>
  <c r="A317" i="110"/>
  <c r="J316" i="110"/>
  <c r="I316" i="110"/>
  <c r="A316" i="110"/>
  <c r="R315" i="110" a="1"/>
  <c r="R315" i="110" s="1"/>
  <c r="J315" i="110"/>
  <c r="I315" i="110"/>
  <c r="A315" i="110"/>
  <c r="J314" i="110"/>
  <c r="I314" i="110"/>
  <c r="A314" i="110"/>
  <c r="J313" i="110"/>
  <c r="I313" i="110"/>
  <c r="A313" i="110"/>
  <c r="J312" i="110"/>
  <c r="I312" i="110"/>
  <c r="A312" i="110"/>
  <c r="J311" i="110"/>
  <c r="I311" i="110"/>
  <c r="A311" i="110"/>
  <c r="J310" i="110"/>
  <c r="I310" i="110"/>
  <c r="A310" i="110"/>
  <c r="J309" i="110"/>
  <c r="I309" i="110"/>
  <c r="A309" i="110"/>
  <c r="J308" i="110"/>
  <c r="I308" i="110"/>
  <c r="A308" i="110"/>
  <c r="J307" i="110"/>
  <c r="I307" i="110"/>
  <c r="A307" i="110"/>
  <c r="J306" i="110"/>
  <c r="I306" i="110"/>
  <c r="A306" i="110"/>
  <c r="J305" i="110"/>
  <c r="I305" i="110"/>
  <c r="A305" i="110"/>
  <c r="J304" i="110"/>
  <c r="I304" i="110"/>
  <c r="A304" i="110"/>
  <c r="J303" i="110"/>
  <c r="I303" i="110"/>
  <c r="A303" i="110"/>
  <c r="J302" i="110"/>
  <c r="I302" i="110"/>
  <c r="A302" i="110"/>
  <c r="J301" i="110"/>
  <c r="I301" i="110"/>
  <c r="A301" i="110"/>
  <c r="J300" i="110"/>
  <c r="I300" i="110"/>
  <c r="A300" i="110"/>
  <c r="J299" i="110"/>
  <c r="I299" i="110"/>
  <c r="A299" i="110"/>
  <c r="J298" i="110"/>
  <c r="I298" i="110"/>
  <c r="A298" i="110"/>
  <c r="J297" i="110"/>
  <c r="I297" i="110"/>
  <c r="A297" i="110"/>
  <c r="J296" i="110"/>
  <c r="I296" i="110"/>
  <c r="G296" i="110" a="1"/>
  <c r="G296" i="110" s="1"/>
  <c r="E87" i="111" s="1" a="1"/>
  <c r="E87" i="111" s="1"/>
  <c r="A296" i="110"/>
  <c r="J295" i="110"/>
  <c r="I295" i="110"/>
  <c r="A295" i="110"/>
  <c r="J294" i="110"/>
  <c r="I294" i="110"/>
  <c r="A294" i="110"/>
  <c r="J293" i="110"/>
  <c r="I293" i="110"/>
  <c r="A293" i="110"/>
  <c r="J292" i="110"/>
  <c r="I292" i="110"/>
  <c r="A292" i="110"/>
  <c r="J291" i="110"/>
  <c r="I291" i="110"/>
  <c r="A291" i="110"/>
  <c r="J290" i="110"/>
  <c r="I290" i="110"/>
  <c r="A290" i="110"/>
  <c r="J289" i="110"/>
  <c r="I289" i="110"/>
  <c r="A289" i="110"/>
  <c r="J288" i="110"/>
  <c r="I288" i="110"/>
  <c r="A288" i="110"/>
  <c r="J287" i="110"/>
  <c r="I287" i="110"/>
  <c r="A287" i="110"/>
  <c r="J286" i="110"/>
  <c r="I286" i="110"/>
  <c r="A286" i="110"/>
  <c r="J285" i="110"/>
  <c r="I285" i="110"/>
  <c r="A285" i="110"/>
  <c r="J284" i="110"/>
  <c r="I284" i="110"/>
  <c r="A284" i="110"/>
  <c r="J283" i="110"/>
  <c r="I283" i="110"/>
  <c r="A283" i="110"/>
  <c r="J282" i="110"/>
  <c r="I282" i="110"/>
  <c r="A282" i="110"/>
  <c r="J281" i="110"/>
  <c r="I281" i="110"/>
  <c r="A281" i="110"/>
  <c r="J280" i="110"/>
  <c r="I280" i="110"/>
  <c r="A280" i="110"/>
  <c r="J279" i="110"/>
  <c r="I279" i="110"/>
  <c r="A279" i="110"/>
  <c r="J278" i="110"/>
  <c r="I278" i="110"/>
  <c r="A278" i="110"/>
  <c r="J277" i="110"/>
  <c r="I277" i="110"/>
  <c r="A277" i="110"/>
  <c r="J276" i="110"/>
  <c r="I276" i="110"/>
  <c r="A276" i="110"/>
  <c r="J275" i="110"/>
  <c r="I275" i="110"/>
  <c r="A275" i="110"/>
  <c r="J274" i="110"/>
  <c r="I274" i="110"/>
  <c r="A274" i="110"/>
  <c r="J273" i="110"/>
  <c r="I273" i="110"/>
  <c r="A273" i="110"/>
  <c r="J272" i="110"/>
  <c r="I272" i="110"/>
  <c r="A272" i="110"/>
  <c r="J271" i="110"/>
  <c r="I271" i="110"/>
  <c r="A271" i="110"/>
  <c r="J270" i="110"/>
  <c r="I270" i="110"/>
  <c r="A270" i="110"/>
  <c r="J269" i="110"/>
  <c r="I269" i="110"/>
  <c r="A269" i="110"/>
  <c r="J268" i="110"/>
  <c r="I268" i="110"/>
  <c r="A268" i="110"/>
  <c r="J267" i="110"/>
  <c r="I267" i="110"/>
  <c r="A267" i="110"/>
  <c r="J266" i="110"/>
  <c r="I266" i="110"/>
  <c r="A266" i="110"/>
  <c r="J265" i="110"/>
  <c r="I265" i="110"/>
  <c r="A265" i="110"/>
  <c r="J264" i="110"/>
  <c r="I264" i="110"/>
  <c r="A264" i="110"/>
  <c r="J263" i="110"/>
  <c r="I263" i="110"/>
  <c r="A263" i="110"/>
  <c r="J262" i="110"/>
  <c r="I262" i="110"/>
  <c r="A262" i="110"/>
  <c r="J261" i="110"/>
  <c r="I261" i="110"/>
  <c r="A261" i="110"/>
  <c r="J260" i="110"/>
  <c r="I260" i="110"/>
  <c r="A260" i="110"/>
  <c r="J259" i="110"/>
  <c r="I259" i="110"/>
  <c r="A259" i="110"/>
  <c r="J258" i="110"/>
  <c r="I258" i="110"/>
  <c r="A258" i="110"/>
  <c r="J257" i="110"/>
  <c r="I257" i="110"/>
  <c r="A257" i="110"/>
  <c r="J256" i="110"/>
  <c r="I256" i="110"/>
  <c r="A256" i="110"/>
  <c r="J255" i="110"/>
  <c r="I255" i="110"/>
  <c r="A255" i="110"/>
  <c r="J254" i="110"/>
  <c r="I254" i="110"/>
  <c r="A254" i="110"/>
  <c r="J253" i="110"/>
  <c r="I253" i="110"/>
  <c r="A253" i="110"/>
  <c r="J252" i="110"/>
  <c r="I252" i="110"/>
  <c r="A252" i="110"/>
  <c r="J251" i="110"/>
  <c r="I251" i="110"/>
  <c r="A251" i="110"/>
  <c r="J250" i="110"/>
  <c r="I250" i="110"/>
  <c r="A250" i="110"/>
  <c r="J249" i="110"/>
  <c r="I249" i="110"/>
  <c r="A249" i="110"/>
  <c r="J248" i="110"/>
  <c r="I248" i="110"/>
  <c r="A248" i="110"/>
  <c r="J247" i="110"/>
  <c r="I247" i="110"/>
  <c r="A247" i="110"/>
  <c r="J246" i="110"/>
  <c r="I246" i="110"/>
  <c r="A246" i="110"/>
  <c r="J245" i="110"/>
  <c r="I245" i="110"/>
  <c r="A245" i="110"/>
  <c r="J244" i="110"/>
  <c r="I244" i="110"/>
  <c r="A244" i="110"/>
  <c r="J243" i="110"/>
  <c r="I243" i="110"/>
  <c r="A243" i="110"/>
  <c r="J242" i="110"/>
  <c r="I242" i="110"/>
  <c r="A242" i="110"/>
  <c r="J241" i="110"/>
  <c r="I241" i="110"/>
  <c r="A241" i="110"/>
  <c r="J240" i="110"/>
  <c r="I240" i="110"/>
  <c r="A240" i="110"/>
  <c r="J239" i="110"/>
  <c r="I239" i="110"/>
  <c r="A239" i="110"/>
  <c r="J238" i="110"/>
  <c r="I238" i="110"/>
  <c r="A238" i="110"/>
  <c r="J237" i="110"/>
  <c r="I237" i="110"/>
  <c r="A237" i="110"/>
  <c r="J236" i="110"/>
  <c r="I236" i="110"/>
  <c r="A236" i="110"/>
  <c r="J235" i="110"/>
  <c r="I235" i="110"/>
  <c r="A235" i="110"/>
  <c r="J234" i="110"/>
  <c r="I234" i="110"/>
  <c r="A234" i="110"/>
  <c r="J233" i="110"/>
  <c r="I233" i="110"/>
  <c r="A233" i="110"/>
  <c r="J232" i="110"/>
  <c r="I232" i="110"/>
  <c r="A232" i="110"/>
  <c r="J231" i="110"/>
  <c r="I231" i="110"/>
  <c r="A231" i="110"/>
  <c r="J230" i="110"/>
  <c r="I230" i="110"/>
  <c r="A230" i="110"/>
  <c r="J229" i="110"/>
  <c r="I229" i="110"/>
  <c r="A229" i="110"/>
  <c r="J228" i="110"/>
  <c r="I228" i="110"/>
  <c r="A228" i="110"/>
  <c r="J227" i="110"/>
  <c r="I227" i="110"/>
  <c r="A227" i="110"/>
  <c r="J226" i="110"/>
  <c r="I226" i="110"/>
  <c r="A226" i="110"/>
  <c r="J225" i="110"/>
  <c r="I225" i="110"/>
  <c r="A225" i="110"/>
  <c r="J224" i="110"/>
  <c r="I224" i="110"/>
  <c r="A224" i="110"/>
  <c r="J223" i="110"/>
  <c r="I223" i="110"/>
  <c r="A223" i="110"/>
  <c r="J222" i="110"/>
  <c r="I222" i="110"/>
  <c r="A222" i="110"/>
  <c r="J221" i="110"/>
  <c r="I221" i="110"/>
  <c r="A221" i="110"/>
  <c r="J220" i="110"/>
  <c r="I220" i="110"/>
  <c r="A220" i="110"/>
  <c r="J219" i="110"/>
  <c r="I219" i="110"/>
  <c r="G219" i="110" a="1"/>
  <c r="G219" i="110" s="1"/>
  <c r="E18" i="111" s="1" a="1"/>
  <c r="E18" i="111" s="1"/>
  <c r="A219" i="110"/>
  <c r="J218" i="110"/>
  <c r="I218" i="110"/>
  <c r="A218" i="110"/>
  <c r="J217" i="110"/>
  <c r="I217" i="110"/>
  <c r="A217" i="110"/>
  <c r="J216" i="110"/>
  <c r="I216" i="110"/>
  <c r="A216" i="110"/>
  <c r="J215" i="110"/>
  <c r="I215" i="110"/>
  <c r="A215" i="110"/>
  <c r="J214" i="110"/>
  <c r="I214" i="110"/>
  <c r="A214" i="110"/>
  <c r="J213" i="110"/>
  <c r="I213" i="110"/>
  <c r="G213" i="110" a="1"/>
  <c r="G213" i="110" s="1"/>
  <c r="A213" i="110"/>
  <c r="J212" i="110"/>
  <c r="I212" i="110"/>
  <c r="G212" i="110" a="1"/>
  <c r="G212" i="110" s="1"/>
  <c r="A212" i="110"/>
  <c r="J211" i="110"/>
  <c r="I211" i="110"/>
  <c r="G211" i="110" a="1"/>
  <c r="G211" i="110" s="1"/>
  <c r="A211" i="110"/>
  <c r="J210" i="110"/>
  <c r="I210" i="110"/>
  <c r="G210" i="110" a="1"/>
  <c r="G210" i="110" s="1"/>
  <c r="A210" i="110"/>
  <c r="J209" i="110"/>
  <c r="I209" i="110"/>
  <c r="G209" i="110" a="1"/>
  <c r="G209" i="110" s="1"/>
  <c r="A209" i="110"/>
  <c r="J208" i="110"/>
  <c r="I208" i="110"/>
  <c r="G208" i="110"/>
  <c r="G208" i="110" a="1"/>
  <c r="A208" i="110"/>
  <c r="J207" i="110"/>
  <c r="I207" i="110"/>
  <c r="G207" i="110" a="1"/>
  <c r="G207" i="110" s="1"/>
  <c r="A207" i="110"/>
  <c r="J206" i="110"/>
  <c r="I206" i="110"/>
  <c r="G206" i="110" a="1"/>
  <c r="G206" i="110" s="1"/>
  <c r="A206" i="110"/>
  <c r="J205" i="110"/>
  <c r="I205" i="110"/>
  <c r="G205" i="110" a="1"/>
  <c r="G205" i="110" s="1"/>
  <c r="A205" i="110"/>
  <c r="J204" i="110"/>
  <c r="I204" i="110"/>
  <c r="G204" i="110"/>
  <c r="G204" i="110" a="1"/>
  <c r="A204" i="110"/>
  <c r="J203" i="110"/>
  <c r="I203" i="110"/>
  <c r="G203" i="110" a="1"/>
  <c r="G203" i="110" s="1"/>
  <c r="A203" i="110"/>
  <c r="J202" i="110"/>
  <c r="I202" i="110"/>
  <c r="G202" i="110" a="1"/>
  <c r="G202" i="110" s="1"/>
  <c r="A202" i="110"/>
  <c r="R201" i="110" a="1"/>
  <c r="R201" i="110" s="1"/>
  <c r="J201" i="110"/>
  <c r="I201" i="110"/>
  <c r="G201" i="110" a="1"/>
  <c r="G201" i="110" s="1"/>
  <c r="A201" i="110"/>
  <c r="J200" i="110"/>
  <c r="I200" i="110"/>
  <c r="G200" i="110"/>
  <c r="D195" i="111" s="1" a="1"/>
  <c r="D195" i="111" s="1"/>
  <c r="I195" i="111" s="1"/>
  <c r="G200" i="110" a="1"/>
  <c r="A200" i="110"/>
  <c r="J199" i="110"/>
  <c r="I199" i="110"/>
  <c r="G199" i="110" a="1"/>
  <c r="G199" i="110" s="1"/>
  <c r="A199" i="110"/>
  <c r="J198" i="110"/>
  <c r="I198" i="110"/>
  <c r="G198" i="110" a="1"/>
  <c r="G198" i="110" s="1"/>
  <c r="D196" i="111" s="1" a="1"/>
  <c r="D196" i="111" s="1"/>
  <c r="I196" i="111" s="1"/>
  <c r="A198" i="110"/>
  <c r="J197" i="110"/>
  <c r="I197" i="110"/>
  <c r="G197" i="110" a="1"/>
  <c r="G197" i="110" s="1"/>
  <c r="A197" i="110"/>
  <c r="J196" i="110"/>
  <c r="I196" i="110"/>
  <c r="G196" i="110" a="1"/>
  <c r="G196" i="110" s="1"/>
  <c r="A196" i="110"/>
  <c r="J195" i="110"/>
  <c r="I195" i="110"/>
  <c r="G195" i="110" a="1"/>
  <c r="G195" i="110" s="1"/>
  <c r="A195" i="110"/>
  <c r="J194" i="110"/>
  <c r="I194" i="110"/>
  <c r="G194" i="110" a="1"/>
  <c r="G194" i="110" s="1"/>
  <c r="A194" i="110"/>
  <c r="J193" i="110"/>
  <c r="I193" i="110"/>
  <c r="G193" i="110" a="1"/>
  <c r="G193" i="110" s="1"/>
  <c r="A193" i="110"/>
  <c r="J192" i="110"/>
  <c r="I192" i="110"/>
  <c r="G192" i="110"/>
  <c r="G192" i="110" a="1"/>
  <c r="A192" i="110"/>
  <c r="J191" i="110"/>
  <c r="I191" i="110"/>
  <c r="G191" i="110" a="1"/>
  <c r="G191" i="110" s="1"/>
  <c r="D192" i="111" s="1" a="1"/>
  <c r="D192" i="111" s="1"/>
  <c r="I192" i="111" s="1"/>
  <c r="A191" i="110"/>
  <c r="R190" i="110" a="1"/>
  <c r="R190" i="110" s="1"/>
  <c r="J190" i="110"/>
  <c r="I190" i="110"/>
  <c r="G190" i="110" a="1"/>
  <c r="G190" i="110" s="1"/>
  <c r="A190" i="110"/>
  <c r="J189" i="110"/>
  <c r="I189" i="110"/>
  <c r="G189" i="110" a="1"/>
  <c r="G189" i="110" s="1"/>
  <c r="A189" i="110"/>
  <c r="J188" i="110"/>
  <c r="I188" i="110"/>
  <c r="G188" i="110"/>
  <c r="G188" i="110" a="1"/>
  <c r="A188" i="110"/>
  <c r="J187" i="110"/>
  <c r="I187" i="110"/>
  <c r="G187" i="110" a="1"/>
  <c r="G187" i="110" s="1"/>
  <c r="A187" i="110"/>
  <c r="J186" i="110"/>
  <c r="I186" i="110"/>
  <c r="G186" i="110" a="1"/>
  <c r="G186" i="110" s="1"/>
  <c r="A186" i="110"/>
  <c r="J185" i="110"/>
  <c r="I185" i="110"/>
  <c r="G185" i="110" a="1"/>
  <c r="G185" i="110" s="1"/>
  <c r="A185" i="110"/>
  <c r="J184" i="110"/>
  <c r="I184" i="110"/>
  <c r="G184" i="110" a="1"/>
  <c r="G184" i="110" s="1"/>
  <c r="A184" i="110"/>
  <c r="J183" i="110"/>
  <c r="I183" i="110"/>
  <c r="G183" i="110" a="1"/>
  <c r="G183" i="110" s="1"/>
  <c r="A183" i="110"/>
  <c r="J182" i="110"/>
  <c r="I182" i="110"/>
  <c r="G182" i="110" a="1"/>
  <c r="G182" i="110" s="1"/>
  <c r="A182" i="110"/>
  <c r="J181" i="110"/>
  <c r="I181" i="110"/>
  <c r="G181" i="110" a="1"/>
  <c r="G181" i="110" s="1"/>
  <c r="A181" i="110"/>
  <c r="J180" i="110"/>
  <c r="I180" i="110"/>
  <c r="G180" i="110"/>
  <c r="G180" i="110" a="1"/>
  <c r="A180" i="110"/>
  <c r="J179" i="110"/>
  <c r="I179" i="110"/>
  <c r="G179" i="110"/>
  <c r="R291" i="110" s="1" a="1"/>
  <c r="R291" i="110" s="1"/>
  <c r="G179" i="110" a="1"/>
  <c r="A179" i="110"/>
  <c r="J178" i="110"/>
  <c r="I178" i="110"/>
  <c r="G178" i="110" a="1"/>
  <c r="G178" i="110" s="1"/>
  <c r="A178" i="110"/>
  <c r="J177" i="110"/>
  <c r="I177" i="110"/>
  <c r="G177" i="110" a="1"/>
  <c r="G177" i="110" s="1"/>
  <c r="A177" i="110"/>
  <c r="J176" i="110"/>
  <c r="I176" i="110"/>
  <c r="G176" i="110" a="1"/>
  <c r="G176" i="110" s="1"/>
  <c r="A176" i="110"/>
  <c r="J175" i="110"/>
  <c r="I175" i="110"/>
  <c r="G175" i="110" a="1"/>
  <c r="G175" i="110" s="1"/>
  <c r="A175" i="110"/>
  <c r="J174" i="110"/>
  <c r="I174" i="110"/>
  <c r="G174" i="110" a="1"/>
  <c r="G174" i="110" s="1"/>
  <c r="D172" i="111" s="1" a="1"/>
  <c r="D172" i="111" s="1"/>
  <c r="I172" i="111" s="1"/>
  <c r="A174" i="110"/>
  <c r="J173" i="110"/>
  <c r="I173" i="110"/>
  <c r="G173" i="110" a="1"/>
  <c r="G173" i="110" s="1"/>
  <c r="A173" i="110"/>
  <c r="J172" i="110"/>
  <c r="I172" i="110"/>
  <c r="G172" i="110" a="1"/>
  <c r="G172" i="110" s="1"/>
  <c r="A172" i="110"/>
  <c r="J171" i="110"/>
  <c r="I171" i="110"/>
  <c r="G171" i="110" a="1"/>
  <c r="G171" i="110" s="1"/>
  <c r="D174" i="111" s="1" a="1"/>
  <c r="D174" i="111" s="1"/>
  <c r="I174" i="111" s="1"/>
  <c r="A171" i="110"/>
  <c r="J170" i="110"/>
  <c r="I170" i="110"/>
  <c r="G170" i="110"/>
  <c r="R273" i="110" s="1" a="1"/>
  <c r="R273" i="110" s="1"/>
  <c r="G170" i="110" a="1"/>
  <c r="A170" i="110"/>
  <c r="J169" i="110"/>
  <c r="I169" i="110"/>
  <c r="G169" i="110"/>
  <c r="D178" i="111" s="1" a="1"/>
  <c r="D178" i="111" s="1"/>
  <c r="I178" i="111" s="1"/>
  <c r="G169" i="110" a="1"/>
  <c r="A169" i="110"/>
  <c r="J168" i="110"/>
  <c r="I168" i="110"/>
  <c r="G168" i="110" a="1"/>
  <c r="G168" i="110" s="1"/>
  <c r="A168" i="110"/>
  <c r="J167" i="110"/>
  <c r="I167" i="110"/>
  <c r="G167" i="110"/>
  <c r="D168" i="111" s="1" a="1"/>
  <c r="D168" i="111" s="1"/>
  <c r="I168" i="111" s="1"/>
  <c r="G167" i="110" a="1"/>
  <c r="A167" i="110"/>
  <c r="J166" i="110"/>
  <c r="I166" i="110"/>
  <c r="G166" i="110" a="1"/>
  <c r="G166" i="110" s="1"/>
  <c r="A166" i="110"/>
  <c r="J165" i="110"/>
  <c r="I165" i="110"/>
  <c r="G165" i="110" a="1"/>
  <c r="G165" i="110" s="1"/>
  <c r="A165" i="110"/>
  <c r="J164" i="110"/>
  <c r="I164" i="110"/>
  <c r="G164" i="110" a="1"/>
  <c r="G164" i="110" s="1"/>
  <c r="A164" i="110"/>
  <c r="J163" i="110"/>
  <c r="I163" i="110"/>
  <c r="G163" i="110" a="1"/>
  <c r="G163" i="110" s="1"/>
  <c r="A163" i="110"/>
  <c r="J162" i="110"/>
  <c r="I162" i="110"/>
  <c r="G162" i="110" a="1"/>
  <c r="G162" i="110" s="1"/>
  <c r="A162" i="110"/>
  <c r="J161" i="110"/>
  <c r="I161" i="110"/>
  <c r="G161" i="110" a="1"/>
  <c r="G161" i="110" s="1"/>
  <c r="A161" i="110"/>
  <c r="J160" i="110"/>
  <c r="I160" i="110"/>
  <c r="G160" i="110" a="1"/>
  <c r="G160" i="110" s="1"/>
  <c r="A160" i="110"/>
  <c r="J159" i="110"/>
  <c r="I159" i="110"/>
  <c r="G159" i="110"/>
  <c r="G159" i="110" a="1"/>
  <c r="A159" i="110"/>
  <c r="J158" i="110"/>
  <c r="I158" i="110"/>
  <c r="G158" i="110"/>
  <c r="G158" i="110" a="1"/>
  <c r="A158" i="110"/>
  <c r="J157" i="110"/>
  <c r="I157" i="110"/>
  <c r="G157" i="110" a="1"/>
  <c r="G157" i="110" s="1"/>
  <c r="D166" i="111" s="1" a="1"/>
  <c r="D166" i="111" s="1"/>
  <c r="I166" i="111" s="1"/>
  <c r="A157" i="110"/>
  <c r="J156" i="110"/>
  <c r="I156" i="110"/>
  <c r="G156" i="110" a="1"/>
  <c r="G156" i="110" s="1"/>
  <c r="A156" i="110"/>
  <c r="J155" i="110"/>
  <c r="I155" i="110"/>
  <c r="G155" i="110" a="1"/>
  <c r="G155" i="110" s="1"/>
  <c r="A155" i="110"/>
  <c r="J154" i="110"/>
  <c r="I154" i="110"/>
  <c r="G154" i="110"/>
  <c r="G154" i="110" a="1"/>
  <c r="A154" i="110"/>
  <c r="J153" i="110"/>
  <c r="I153" i="110"/>
  <c r="G153" i="110" a="1"/>
  <c r="G153" i="110" s="1"/>
  <c r="A153" i="110"/>
  <c r="J152" i="110"/>
  <c r="I152" i="110"/>
  <c r="G152" i="110" a="1"/>
  <c r="G152" i="110" s="1"/>
  <c r="A152" i="110"/>
  <c r="J151" i="110"/>
  <c r="I151" i="110"/>
  <c r="G151" i="110" a="1"/>
  <c r="G151" i="110" s="1"/>
  <c r="A151" i="110"/>
  <c r="J150" i="110"/>
  <c r="I150" i="110"/>
  <c r="G150" i="110" a="1"/>
  <c r="G150" i="110" s="1"/>
  <c r="A150" i="110"/>
  <c r="J149" i="110"/>
  <c r="I149" i="110"/>
  <c r="G149" i="110" a="1"/>
  <c r="G149" i="110" s="1"/>
  <c r="A149" i="110"/>
  <c r="J148" i="110"/>
  <c r="I148" i="110"/>
  <c r="G148" i="110" a="1"/>
  <c r="G148" i="110" s="1"/>
  <c r="A148" i="110"/>
  <c r="J147" i="110"/>
  <c r="I147" i="110"/>
  <c r="G147" i="110" a="1"/>
  <c r="G147" i="110" s="1"/>
  <c r="A147" i="110"/>
  <c r="J146" i="110"/>
  <c r="I146" i="110"/>
  <c r="G146" i="110"/>
  <c r="D146" i="111" s="1" a="1"/>
  <c r="D146" i="111" s="1"/>
  <c r="I146" i="111" s="1"/>
  <c r="G146" i="110" a="1"/>
  <c r="A146" i="110"/>
  <c r="J145" i="110"/>
  <c r="I145" i="110"/>
  <c r="G145" i="110"/>
  <c r="G145" i="110" a="1"/>
  <c r="A145" i="110"/>
  <c r="J144" i="110"/>
  <c r="I144" i="110"/>
  <c r="G144" i="110" a="1"/>
  <c r="G144" i="110" s="1"/>
  <c r="A144" i="110"/>
  <c r="J143" i="110"/>
  <c r="I143" i="110"/>
  <c r="G143" i="110" a="1"/>
  <c r="G143" i="110" s="1"/>
  <c r="A143" i="110"/>
  <c r="J142" i="110"/>
  <c r="I142" i="110"/>
  <c r="G142" i="110" a="1"/>
  <c r="G142" i="110" s="1"/>
  <c r="A142" i="110"/>
  <c r="J141" i="110"/>
  <c r="I141" i="110"/>
  <c r="G141" i="110" a="1"/>
  <c r="G141" i="110" s="1"/>
  <c r="A141" i="110"/>
  <c r="J140" i="110"/>
  <c r="I140" i="110"/>
  <c r="G140" i="110"/>
  <c r="G140" i="110" a="1"/>
  <c r="A140" i="110"/>
  <c r="J139" i="110"/>
  <c r="I139" i="110"/>
  <c r="G139" i="110" a="1"/>
  <c r="G139" i="110" s="1"/>
  <c r="A139" i="110"/>
  <c r="J138" i="110"/>
  <c r="I138" i="110"/>
  <c r="G138" i="110" a="1"/>
  <c r="G138" i="110" s="1"/>
  <c r="A138" i="110"/>
  <c r="J137" i="110"/>
  <c r="I137" i="110"/>
  <c r="G137" i="110" a="1"/>
  <c r="G137" i="110" s="1"/>
  <c r="A137" i="110"/>
  <c r="J136" i="110"/>
  <c r="I136" i="110"/>
  <c r="G136" i="110" a="1"/>
  <c r="G136" i="110" s="1"/>
  <c r="D139" i="111" s="1" a="1"/>
  <c r="D139" i="111" s="1"/>
  <c r="I139" i="111" s="1"/>
  <c r="A136" i="110"/>
  <c r="R135" i="110" a="1"/>
  <c r="R135" i="110" s="1"/>
  <c r="J135" i="110"/>
  <c r="I135" i="110"/>
  <c r="G135" i="110" a="1"/>
  <c r="G135" i="110" s="1"/>
  <c r="A135" i="110"/>
  <c r="J134" i="110"/>
  <c r="I134" i="110"/>
  <c r="G134" i="110" a="1"/>
  <c r="G134" i="110" s="1"/>
  <c r="D134" i="111" s="1" a="1"/>
  <c r="D134" i="111" s="1"/>
  <c r="I134" i="111" s="1"/>
  <c r="A134" i="110"/>
  <c r="J133" i="110"/>
  <c r="I133" i="110"/>
  <c r="G133" i="110"/>
  <c r="D142" i="111" s="1" a="1"/>
  <c r="D142" i="111" s="1"/>
  <c r="I142" i="111" s="1"/>
  <c r="G133" i="110" a="1"/>
  <c r="A133" i="110"/>
  <c r="J132" i="110"/>
  <c r="I132" i="110"/>
  <c r="G132" i="110"/>
  <c r="G132" i="110" a="1"/>
  <c r="A132" i="110"/>
  <c r="J131" i="110"/>
  <c r="I131" i="110"/>
  <c r="G131" i="110" a="1"/>
  <c r="G131" i="110" s="1"/>
  <c r="A131" i="110"/>
  <c r="J130" i="110"/>
  <c r="I130" i="110"/>
  <c r="G130" i="110" a="1"/>
  <c r="G130" i="110" s="1"/>
  <c r="A130" i="110"/>
  <c r="J129" i="110"/>
  <c r="I129" i="110"/>
  <c r="G129" i="110" a="1"/>
  <c r="G129" i="110" s="1"/>
  <c r="D128" i="111" s="1" a="1"/>
  <c r="D128" i="111" s="1"/>
  <c r="I128" i="111" s="1"/>
  <c r="A129" i="110"/>
  <c r="J128" i="110"/>
  <c r="I128" i="110"/>
  <c r="G128" i="110" a="1"/>
  <c r="G128" i="110" s="1"/>
  <c r="A128" i="110"/>
  <c r="J127" i="110"/>
  <c r="I127" i="110"/>
  <c r="G127" i="110" a="1"/>
  <c r="G127" i="110" s="1"/>
  <c r="A127" i="110"/>
  <c r="J126" i="110"/>
  <c r="I126" i="110"/>
  <c r="G126" i="110" a="1"/>
  <c r="G126" i="110" s="1"/>
  <c r="D124" i="111" s="1" a="1"/>
  <c r="D124" i="111" s="1"/>
  <c r="I124" i="111" s="1"/>
  <c r="A126" i="110"/>
  <c r="J125" i="110"/>
  <c r="I125" i="110"/>
  <c r="G125" i="110" a="1"/>
  <c r="G125" i="110" s="1"/>
  <c r="A125" i="110"/>
  <c r="J124" i="110"/>
  <c r="I124" i="110"/>
  <c r="G124" i="110" a="1"/>
  <c r="G124" i="110" s="1"/>
  <c r="A124" i="110"/>
  <c r="J123" i="110"/>
  <c r="I123" i="110"/>
  <c r="G123" i="110" a="1"/>
  <c r="G123" i="110" s="1"/>
  <c r="A123" i="110"/>
  <c r="J122" i="110"/>
  <c r="I122" i="110"/>
  <c r="G122" i="110"/>
  <c r="G122" i="110" a="1"/>
  <c r="A122" i="110"/>
  <c r="J121" i="110"/>
  <c r="I121" i="110"/>
  <c r="G121" i="110"/>
  <c r="G121" i="110" a="1"/>
  <c r="A121" i="110"/>
  <c r="J120" i="110"/>
  <c r="I120" i="110"/>
  <c r="G120" i="110"/>
  <c r="G120" i="110" a="1"/>
  <c r="A120" i="110"/>
  <c r="J119" i="110"/>
  <c r="I119" i="110"/>
  <c r="G119" i="110" a="1"/>
  <c r="G119" i="110" s="1"/>
  <c r="A119" i="110"/>
  <c r="J118" i="110"/>
  <c r="I118" i="110"/>
  <c r="G118" i="110" a="1"/>
  <c r="G118" i="110" s="1"/>
  <c r="D119" i="111" s="1" a="1"/>
  <c r="D119" i="111" s="1"/>
  <c r="I119" i="111" s="1"/>
  <c r="A118" i="110"/>
  <c r="J117" i="110"/>
  <c r="I117" i="110"/>
  <c r="G117" i="110" a="1"/>
  <c r="G117" i="110" s="1"/>
  <c r="D116" i="111" s="1" a="1"/>
  <c r="D116" i="111" s="1"/>
  <c r="I116" i="111" s="1"/>
  <c r="A117" i="110"/>
  <c r="J116" i="110"/>
  <c r="I116" i="110"/>
  <c r="G116" i="110" a="1"/>
  <c r="G116" i="110" s="1"/>
  <c r="R174" i="110" s="1" a="1"/>
  <c r="R174" i="110" s="1"/>
  <c r="A116" i="110"/>
  <c r="J115" i="110"/>
  <c r="I115" i="110"/>
  <c r="G115" i="110" a="1"/>
  <c r="G115" i="110" s="1"/>
  <c r="D113" i="111" s="1" a="1"/>
  <c r="D113" i="111" s="1"/>
  <c r="I113" i="111" s="1"/>
  <c r="A115" i="110"/>
  <c r="R114" i="110" a="1"/>
  <c r="R114" i="110" s="1"/>
  <c r="J114" i="110"/>
  <c r="I114" i="110"/>
  <c r="G114" i="110" a="1"/>
  <c r="G114" i="110" s="1"/>
  <c r="A114" i="110"/>
  <c r="J113" i="110"/>
  <c r="I113" i="110"/>
  <c r="G113" i="110" a="1"/>
  <c r="G113" i="110" s="1"/>
  <c r="A113" i="110"/>
  <c r="J112" i="110"/>
  <c r="I112" i="110"/>
  <c r="G112" i="110" a="1"/>
  <c r="G112" i="110" s="1"/>
  <c r="A112" i="110"/>
  <c r="J111" i="110"/>
  <c r="I111" i="110"/>
  <c r="G111" i="110" a="1"/>
  <c r="G111" i="110" s="1"/>
  <c r="A111" i="110"/>
  <c r="J110" i="110"/>
  <c r="I110" i="110"/>
  <c r="G110" i="110" a="1"/>
  <c r="G110" i="110" s="1"/>
  <c r="A110" i="110"/>
  <c r="J109" i="110"/>
  <c r="I109" i="110"/>
  <c r="G109" i="110"/>
  <c r="G109" i="110" a="1"/>
  <c r="A109" i="110"/>
  <c r="J108" i="110"/>
  <c r="I108" i="110"/>
  <c r="G108" i="110" a="1"/>
  <c r="G108" i="110" s="1"/>
  <c r="A108" i="110"/>
  <c r="J107" i="110"/>
  <c r="I107" i="110"/>
  <c r="G107" i="110"/>
  <c r="D108" i="111" s="1" a="1"/>
  <c r="D108" i="111" s="1"/>
  <c r="I108" i="111" s="1"/>
  <c r="G107" i="110" a="1"/>
  <c r="A107" i="110"/>
  <c r="J106" i="110"/>
  <c r="I106" i="110"/>
  <c r="G106" i="110" a="1"/>
  <c r="G106" i="110" s="1"/>
  <c r="A106" i="110"/>
  <c r="J105" i="110"/>
  <c r="I105" i="110"/>
  <c r="G105" i="110" a="1"/>
  <c r="G105" i="110" s="1"/>
  <c r="D104" i="111" s="1" a="1"/>
  <c r="D104" i="111" s="1"/>
  <c r="I104" i="111" s="1"/>
  <c r="A105" i="110"/>
  <c r="J104" i="110"/>
  <c r="I104" i="110"/>
  <c r="G104" i="110" a="1"/>
  <c r="G104" i="110" s="1"/>
  <c r="A104" i="110"/>
  <c r="J103" i="110"/>
  <c r="I103" i="110"/>
  <c r="G103" i="110" a="1"/>
  <c r="G103" i="110" s="1"/>
  <c r="A103" i="110"/>
  <c r="J102" i="110"/>
  <c r="I102" i="110"/>
  <c r="G102" i="110" a="1"/>
  <c r="G102" i="110" s="1"/>
  <c r="A102" i="110"/>
  <c r="J101" i="110"/>
  <c r="I101" i="110"/>
  <c r="G101" i="110" a="1"/>
  <c r="G101" i="110" s="1"/>
  <c r="A101" i="110"/>
  <c r="J100" i="110"/>
  <c r="I100" i="110"/>
  <c r="G100" i="110" a="1"/>
  <c r="G100" i="110" s="1"/>
  <c r="A100" i="110"/>
  <c r="J99" i="110"/>
  <c r="I99" i="110"/>
  <c r="G99" i="110" a="1"/>
  <c r="G99" i="110" s="1"/>
  <c r="A99" i="110"/>
  <c r="J98" i="110"/>
  <c r="I98" i="110"/>
  <c r="G98" i="110"/>
  <c r="G98" i="110" a="1"/>
  <c r="A98" i="110"/>
  <c r="J97" i="110"/>
  <c r="I97" i="110"/>
  <c r="G97" i="110"/>
  <c r="G97" i="110" a="1"/>
  <c r="A97" i="110"/>
  <c r="J96" i="110"/>
  <c r="I96" i="110"/>
  <c r="G96" i="110" a="1"/>
  <c r="G96" i="110" s="1"/>
  <c r="A96" i="110"/>
  <c r="J95" i="110"/>
  <c r="I95" i="110"/>
  <c r="G95" i="110"/>
  <c r="G95" i="110" a="1"/>
  <c r="A95" i="110"/>
  <c r="J94" i="110"/>
  <c r="I94" i="110"/>
  <c r="G94" i="110" a="1"/>
  <c r="G94" i="110" s="1"/>
  <c r="A94" i="110"/>
  <c r="J93" i="110"/>
  <c r="I93" i="110"/>
  <c r="G93" i="110" a="1"/>
  <c r="G93" i="110" s="1"/>
  <c r="A93" i="110"/>
  <c r="J92" i="110"/>
  <c r="I92" i="110"/>
  <c r="G92" i="110" a="1"/>
  <c r="G92" i="110" s="1"/>
  <c r="A92" i="110"/>
  <c r="J91" i="110"/>
  <c r="I91" i="110"/>
  <c r="G91" i="110" a="1"/>
  <c r="G91" i="110" s="1"/>
  <c r="A91" i="110"/>
  <c r="J90" i="110"/>
  <c r="I90" i="110"/>
  <c r="G90" i="110" a="1"/>
  <c r="G90" i="110" s="1"/>
  <c r="D88" i="111" s="1" a="1"/>
  <c r="D88" i="111" s="1"/>
  <c r="I88" i="111" s="1"/>
  <c r="A90" i="110"/>
  <c r="J89" i="110"/>
  <c r="I89" i="110"/>
  <c r="G89" i="110"/>
  <c r="R132" i="110" s="1" a="1"/>
  <c r="R132" i="110" s="1"/>
  <c r="G89" i="110" a="1"/>
  <c r="A89" i="110"/>
  <c r="J88" i="110"/>
  <c r="I88" i="110"/>
  <c r="G88" i="110" a="1"/>
  <c r="G88" i="110" s="1"/>
  <c r="D91" i="111" s="1" a="1"/>
  <c r="D91" i="111" s="1"/>
  <c r="I91" i="111" s="1"/>
  <c r="A88" i="110"/>
  <c r="J87" i="110"/>
  <c r="I87" i="110"/>
  <c r="G87" i="110" a="1"/>
  <c r="G87" i="110" s="1"/>
  <c r="A87" i="110"/>
  <c r="J86" i="110"/>
  <c r="I86" i="110"/>
  <c r="G86" i="110" a="1"/>
  <c r="G86" i="110" s="1"/>
  <c r="A86" i="110"/>
  <c r="J85" i="110"/>
  <c r="I85" i="110"/>
  <c r="G85" i="110"/>
  <c r="G85" i="110" a="1"/>
  <c r="A85" i="110"/>
  <c r="J84" i="110"/>
  <c r="I84" i="110"/>
  <c r="G84" i="110"/>
  <c r="G84" i="110" a="1"/>
  <c r="A84" i="110"/>
  <c r="J83" i="110"/>
  <c r="I83" i="110"/>
  <c r="G83" i="110" a="1"/>
  <c r="G83" i="110" s="1"/>
  <c r="D84" i="111" s="1" a="1"/>
  <c r="D84" i="111" s="1"/>
  <c r="I84" i="111" s="1"/>
  <c r="A83" i="110"/>
  <c r="J82" i="110"/>
  <c r="I82" i="110"/>
  <c r="G82" i="110"/>
  <c r="G82" i="110" a="1"/>
  <c r="A82" i="110"/>
  <c r="J81" i="110"/>
  <c r="I81" i="110"/>
  <c r="G81" i="110" a="1"/>
  <c r="G81" i="110" s="1"/>
  <c r="A81" i="110"/>
  <c r="J80" i="110"/>
  <c r="I80" i="110"/>
  <c r="G80" i="110" a="1"/>
  <c r="G80" i="110" s="1"/>
  <c r="D75" i="111" s="1" a="1"/>
  <c r="D75" i="111" s="1"/>
  <c r="I75" i="111" s="1"/>
  <c r="A80" i="110"/>
  <c r="J79" i="110"/>
  <c r="I79" i="110"/>
  <c r="G79" i="110" a="1"/>
  <c r="G79" i="110" s="1"/>
  <c r="D77" i="111" s="1" a="1"/>
  <c r="D77" i="111" s="1"/>
  <c r="I77" i="111" s="1"/>
  <c r="A79" i="110"/>
  <c r="J78" i="110"/>
  <c r="I78" i="110"/>
  <c r="G78" i="110" a="1"/>
  <c r="G78" i="110" s="1"/>
  <c r="A78" i="110"/>
  <c r="J77" i="110"/>
  <c r="I77" i="110"/>
  <c r="G77" i="110" a="1"/>
  <c r="G77" i="110" s="1"/>
  <c r="A77" i="110"/>
  <c r="J76" i="110"/>
  <c r="I76" i="110"/>
  <c r="G76" i="110" a="1"/>
  <c r="G76" i="110" s="1"/>
  <c r="A76" i="110"/>
  <c r="J75" i="110"/>
  <c r="I75" i="110"/>
  <c r="G75" i="110" a="1"/>
  <c r="G75" i="110" s="1"/>
  <c r="A75" i="110"/>
  <c r="J74" i="110"/>
  <c r="I74" i="110"/>
  <c r="G74" i="110" a="1"/>
  <c r="G74" i="110" s="1"/>
  <c r="A74" i="110"/>
  <c r="J73" i="110"/>
  <c r="I73" i="110"/>
  <c r="G73" i="110" a="1"/>
  <c r="G73" i="110" s="1"/>
  <c r="A73" i="110"/>
  <c r="J72" i="110"/>
  <c r="I72" i="110"/>
  <c r="G72" i="110" a="1"/>
  <c r="G72" i="110" s="1"/>
  <c r="A72" i="110"/>
  <c r="J71" i="110"/>
  <c r="I71" i="110"/>
  <c r="G71" i="110"/>
  <c r="D72" i="111" s="1" a="1"/>
  <c r="D72" i="111" s="1"/>
  <c r="I72" i="111" s="1"/>
  <c r="G71" i="110" a="1"/>
  <c r="A71" i="110"/>
  <c r="J70" i="110"/>
  <c r="I70" i="110"/>
  <c r="G70" i="110" a="1"/>
  <c r="G70" i="110" s="1"/>
  <c r="A70" i="110"/>
  <c r="J69" i="110"/>
  <c r="I69" i="110"/>
  <c r="G69" i="110" a="1"/>
  <c r="G69" i="110" s="1"/>
  <c r="A69" i="110"/>
  <c r="J68" i="110"/>
  <c r="I68" i="110"/>
  <c r="G68" i="110"/>
  <c r="G68" i="110" a="1"/>
  <c r="A68" i="110"/>
  <c r="J67" i="110"/>
  <c r="I67" i="110"/>
  <c r="G67" i="110" a="1"/>
  <c r="G67" i="110" s="1"/>
  <c r="D65" i="111" s="1" a="1"/>
  <c r="D65" i="111" s="1"/>
  <c r="A67" i="110"/>
  <c r="J66" i="110"/>
  <c r="I66" i="110"/>
  <c r="G66" i="110" a="1"/>
  <c r="G66" i="110" s="1"/>
  <c r="A66" i="110"/>
  <c r="J65" i="110"/>
  <c r="I65" i="110"/>
  <c r="G65" i="110" a="1"/>
  <c r="G65" i="110" s="1"/>
  <c r="D61" i="111" s="1" a="1"/>
  <c r="D61" i="111" s="1"/>
  <c r="I61" i="111" s="1"/>
  <c r="A65" i="110"/>
  <c r="J64" i="110"/>
  <c r="I64" i="110"/>
  <c r="G64" i="110" a="1"/>
  <c r="G64" i="110" s="1"/>
  <c r="D67" i="111" s="1" a="1"/>
  <c r="D67" i="111" s="1"/>
  <c r="I67" i="111" s="1"/>
  <c r="A64" i="110"/>
  <c r="J63" i="110"/>
  <c r="I63" i="110"/>
  <c r="G63" i="110" a="1"/>
  <c r="G63" i="110" s="1"/>
  <c r="A63" i="110"/>
  <c r="J62" i="110"/>
  <c r="I62" i="110"/>
  <c r="G62" i="110" a="1"/>
  <c r="G62" i="110" s="1"/>
  <c r="A62" i="110"/>
  <c r="J61" i="110"/>
  <c r="I61" i="110"/>
  <c r="G61" i="110"/>
  <c r="G61" i="110" a="1"/>
  <c r="A61" i="110"/>
  <c r="R60" i="110" a="1"/>
  <c r="R60" i="110" s="1"/>
  <c r="J60" i="110"/>
  <c r="I60" i="110"/>
  <c r="G60" i="110" a="1"/>
  <c r="G60" i="110" s="1"/>
  <c r="A60" i="110"/>
  <c r="J59" i="110"/>
  <c r="I59" i="110"/>
  <c r="G59" i="110"/>
  <c r="G59" i="110" a="1"/>
  <c r="A59" i="110"/>
  <c r="J58" i="110"/>
  <c r="I58" i="110"/>
  <c r="G58" i="110" a="1"/>
  <c r="G58" i="110" s="1"/>
  <c r="R90" i="110" s="1" a="1"/>
  <c r="R90" i="110" s="1"/>
  <c r="A58" i="110"/>
  <c r="J57" i="110"/>
  <c r="I57" i="110"/>
  <c r="G57" i="110" a="1"/>
  <c r="G57" i="110" s="1"/>
  <c r="A57" i="110"/>
  <c r="J56" i="110"/>
  <c r="I56" i="110"/>
  <c r="G56" i="110" a="1"/>
  <c r="G56" i="110" s="1"/>
  <c r="A56" i="110"/>
  <c r="J55" i="110"/>
  <c r="I55" i="110"/>
  <c r="G55" i="110" a="1"/>
  <c r="G55" i="110" s="1"/>
  <c r="D53" i="111" s="1" a="1"/>
  <c r="D53" i="111" s="1"/>
  <c r="I53" i="111" s="1"/>
  <c r="A55" i="110"/>
  <c r="R54" i="110" a="1"/>
  <c r="R54" i="110" s="1"/>
  <c r="J54" i="110"/>
  <c r="I54" i="110"/>
  <c r="G54" i="110" a="1"/>
  <c r="G54" i="110" s="1"/>
  <c r="D52" i="111" s="1" a="1"/>
  <c r="D52" i="111" s="1"/>
  <c r="I52" i="111" s="1"/>
  <c r="A54" i="110"/>
  <c r="J53" i="110"/>
  <c r="I53" i="110"/>
  <c r="G53" i="110" a="1"/>
  <c r="G53" i="110" s="1"/>
  <c r="A53" i="110"/>
  <c r="J52" i="110"/>
  <c r="I52" i="110"/>
  <c r="G52" i="110" a="1"/>
  <c r="G52" i="110" s="1"/>
  <c r="A52" i="110"/>
  <c r="J51" i="110"/>
  <c r="I51" i="110"/>
  <c r="G51" i="110" a="1"/>
  <c r="G51" i="110" s="1"/>
  <c r="A51" i="110"/>
  <c r="J50" i="110"/>
  <c r="I50" i="110"/>
  <c r="G50" i="110"/>
  <c r="R73" i="110" s="1" a="1"/>
  <c r="R73" i="110" s="1"/>
  <c r="G50" i="110" a="1"/>
  <c r="A50" i="110"/>
  <c r="J49" i="110"/>
  <c r="I49" i="110"/>
  <c r="G49" i="110" a="1"/>
  <c r="G49" i="110" s="1"/>
  <c r="A49" i="110"/>
  <c r="J48" i="110"/>
  <c r="I48" i="110"/>
  <c r="G48" i="110" a="1"/>
  <c r="G48" i="110" s="1"/>
  <c r="A48" i="110"/>
  <c r="J47" i="110"/>
  <c r="I47" i="110"/>
  <c r="G47" i="110" a="1"/>
  <c r="G47" i="110" s="1"/>
  <c r="A47" i="110"/>
  <c r="J46" i="110"/>
  <c r="I46" i="110"/>
  <c r="G46" i="110" a="1"/>
  <c r="G46" i="110" s="1"/>
  <c r="A46" i="110"/>
  <c r="J45" i="110"/>
  <c r="I45" i="110"/>
  <c r="G45" i="110" a="1"/>
  <c r="G45" i="110" s="1"/>
  <c r="A45" i="110"/>
  <c r="J44" i="110"/>
  <c r="I44" i="110"/>
  <c r="G44" i="110" a="1"/>
  <c r="G44" i="110" s="1"/>
  <c r="D39" i="111" s="1" a="1"/>
  <c r="D39" i="111" s="1"/>
  <c r="I39" i="111" s="1"/>
  <c r="A44" i="110"/>
  <c r="J43" i="110"/>
  <c r="I43" i="110"/>
  <c r="G43" i="110" a="1"/>
  <c r="G43" i="110" s="1"/>
  <c r="D41" i="111" s="1" a="1"/>
  <c r="D41" i="111" s="1"/>
  <c r="A43" i="110"/>
  <c r="J42" i="110"/>
  <c r="I42" i="110"/>
  <c r="G42" i="110" a="1"/>
  <c r="G42" i="110" s="1"/>
  <c r="A42" i="110"/>
  <c r="J41" i="110"/>
  <c r="I41" i="110"/>
  <c r="G41" i="110" a="1"/>
  <c r="G41" i="110" s="1"/>
  <c r="A41" i="110"/>
  <c r="R40" i="110" a="1"/>
  <c r="R40" i="110" s="1"/>
  <c r="J40" i="110"/>
  <c r="I40" i="110"/>
  <c r="G40" i="110" a="1"/>
  <c r="G40" i="110" s="1"/>
  <c r="D43" i="111" s="1" a="1"/>
  <c r="D43" i="111" s="1"/>
  <c r="I43" i="111" s="1"/>
  <c r="A40" i="110"/>
  <c r="J39" i="110"/>
  <c r="I39" i="110"/>
  <c r="G39" i="110" a="1"/>
  <c r="G39" i="110" s="1"/>
  <c r="A39" i="110"/>
  <c r="J38" i="110"/>
  <c r="I38" i="110"/>
  <c r="G38" i="110" a="1"/>
  <c r="G38" i="110" s="1"/>
  <c r="A38" i="110"/>
  <c r="J37" i="110"/>
  <c r="I37" i="110"/>
  <c r="G37" i="110"/>
  <c r="G37" i="110" a="1"/>
  <c r="A37" i="110"/>
  <c r="J36" i="110"/>
  <c r="I36" i="110"/>
  <c r="G36" i="110" a="1"/>
  <c r="G36" i="110" s="1"/>
  <c r="D45" i="111" s="1" a="1"/>
  <c r="D45" i="111" s="1"/>
  <c r="I45" i="111" s="1"/>
  <c r="A36" i="110"/>
  <c r="R35" i="110" a="1"/>
  <c r="R35" i="110" s="1"/>
  <c r="J35" i="110"/>
  <c r="I35" i="110"/>
  <c r="G35" i="110" a="1"/>
  <c r="G35" i="110" s="1"/>
  <c r="A35" i="110"/>
  <c r="J34" i="110"/>
  <c r="I34" i="110"/>
  <c r="G34" i="110" a="1"/>
  <c r="G34" i="110" s="1"/>
  <c r="R50" i="110" s="1" a="1"/>
  <c r="R50" i="110" s="1"/>
  <c r="A34" i="110"/>
  <c r="J33" i="110"/>
  <c r="I33" i="110"/>
  <c r="G33" i="110"/>
  <c r="G33" i="110" a="1"/>
  <c r="A33" i="110"/>
  <c r="J32" i="110"/>
  <c r="I32" i="110"/>
  <c r="G32" i="110" a="1"/>
  <c r="G32" i="110" s="1"/>
  <c r="A32" i="110"/>
  <c r="J31" i="110"/>
  <c r="I31" i="110"/>
  <c r="G31" i="110" a="1"/>
  <c r="G31" i="110" s="1"/>
  <c r="D29" i="111" s="1" a="1"/>
  <c r="D29" i="111" s="1"/>
  <c r="I29" i="111" s="1"/>
  <c r="A31" i="110"/>
  <c r="J30" i="110"/>
  <c r="I30" i="110"/>
  <c r="G30" i="110" a="1"/>
  <c r="G30" i="110" s="1"/>
  <c r="D28" i="111" s="1" a="1"/>
  <c r="D28" i="111" s="1"/>
  <c r="I28" i="111" s="1"/>
  <c r="A30" i="110"/>
  <c r="J29" i="110"/>
  <c r="I29" i="110"/>
  <c r="G29" i="110" a="1"/>
  <c r="G29" i="110" s="1"/>
  <c r="A29" i="110"/>
  <c r="J28" i="110"/>
  <c r="I28" i="110"/>
  <c r="G28" i="110" a="1"/>
  <c r="G28" i="110" s="1"/>
  <c r="D31" i="111" s="1" a="1"/>
  <c r="D31" i="111" s="1"/>
  <c r="I31" i="111" s="1"/>
  <c r="A28" i="110"/>
  <c r="J27" i="110"/>
  <c r="I27" i="110"/>
  <c r="G27" i="110" a="1"/>
  <c r="G27" i="110" s="1"/>
  <c r="A27" i="110"/>
  <c r="J26" i="110"/>
  <c r="I26" i="110"/>
  <c r="G26" i="110"/>
  <c r="G26" i="110" a="1"/>
  <c r="A26" i="110"/>
  <c r="J25" i="110"/>
  <c r="I25" i="110"/>
  <c r="G25" i="110"/>
  <c r="G25" i="110" a="1"/>
  <c r="A25" i="110"/>
  <c r="J24" i="110"/>
  <c r="I24" i="110"/>
  <c r="G24" i="110" a="1"/>
  <c r="G24" i="110" s="1"/>
  <c r="A24" i="110"/>
  <c r="J23" i="110"/>
  <c r="I23" i="110"/>
  <c r="G23" i="110" a="1"/>
  <c r="G23" i="110" s="1"/>
  <c r="A23" i="110"/>
  <c r="J22" i="110"/>
  <c r="I22" i="110"/>
  <c r="G22" i="110" a="1"/>
  <c r="G22" i="110" s="1"/>
  <c r="A22" i="110"/>
  <c r="J21" i="110"/>
  <c r="I21" i="110"/>
  <c r="G21" i="110" a="1"/>
  <c r="G21" i="110" s="1"/>
  <c r="A21" i="110"/>
  <c r="J20" i="110"/>
  <c r="I20" i="110"/>
  <c r="G20" i="110" a="1"/>
  <c r="G20" i="110" s="1"/>
  <c r="D15" i="111" s="1" a="1"/>
  <c r="D15" i="111" s="1"/>
  <c r="I15" i="111" s="1"/>
  <c r="A20" i="110"/>
  <c r="J19" i="110"/>
  <c r="I19" i="110"/>
  <c r="G19" i="110" a="1"/>
  <c r="G19" i="110" s="1"/>
  <c r="D17" i="111" s="1" a="1"/>
  <c r="D17" i="111" s="1"/>
  <c r="I17" i="111" s="1"/>
  <c r="A19" i="110"/>
  <c r="J18" i="110"/>
  <c r="I18" i="110"/>
  <c r="G18" i="110" a="1"/>
  <c r="G18" i="110" s="1"/>
  <c r="D16" i="111" s="1" a="1"/>
  <c r="D16" i="111" s="1"/>
  <c r="I16" i="111" s="1"/>
  <c r="A18" i="110"/>
  <c r="J17" i="110"/>
  <c r="I17" i="110"/>
  <c r="G17" i="110" a="1"/>
  <c r="G17" i="110" s="1"/>
  <c r="D13" i="111" s="1" a="1"/>
  <c r="D13" i="111" s="1"/>
  <c r="I13" i="111" s="1"/>
  <c r="A17" i="110"/>
  <c r="R16" i="110" a="1"/>
  <c r="R16" i="110" s="1"/>
  <c r="J16" i="110"/>
  <c r="I16" i="110"/>
  <c r="G16" i="110" a="1"/>
  <c r="G16" i="110" s="1"/>
  <c r="A16" i="110"/>
  <c r="R15" i="110" a="1"/>
  <c r="R15" i="110" s="1"/>
  <c r="J15" i="110"/>
  <c r="I15" i="110"/>
  <c r="G15" i="110" a="1"/>
  <c r="G15" i="110" s="1"/>
  <c r="A15" i="110"/>
  <c r="J14" i="110"/>
  <c r="I14" i="110"/>
  <c r="G14" i="110"/>
  <c r="D14" i="111" s="1" a="1"/>
  <c r="D14" i="111" s="1"/>
  <c r="I14" i="111" s="1"/>
  <c r="G14" i="110" a="1"/>
  <c r="A14" i="110"/>
  <c r="J13" i="110"/>
  <c r="I13" i="110"/>
  <c r="G13" i="110"/>
  <c r="D22" i="111" s="1" a="1"/>
  <c r="D22" i="111" s="1"/>
  <c r="I22" i="111" s="1"/>
  <c r="G13" i="110" a="1"/>
  <c r="A13" i="110"/>
  <c r="J12" i="110"/>
  <c r="I12" i="110"/>
  <c r="G12" i="110" a="1"/>
  <c r="G12" i="110" s="1"/>
  <c r="A12" i="110"/>
  <c r="J11" i="110"/>
  <c r="I11" i="110"/>
  <c r="G11" i="110" a="1"/>
  <c r="G11" i="110" s="1"/>
  <c r="A11" i="110"/>
  <c r="J10" i="110"/>
  <c r="I10" i="110"/>
  <c r="G10" i="110" a="1"/>
  <c r="G10" i="110" s="1"/>
  <c r="A10" i="110"/>
  <c r="G9" i="110"/>
  <c r="R9" i="110" s="1"/>
  <c r="R8" i="110" s="1"/>
  <c r="E60" i="109"/>
  <c r="E59" i="109"/>
  <c r="E58" i="109"/>
  <c r="E57" i="109"/>
  <c r="E56" i="109"/>
  <c r="E55" i="109"/>
  <c r="E54" i="109"/>
  <c r="E53" i="109"/>
  <c r="E52" i="109"/>
  <c r="E51" i="109"/>
  <c r="E50" i="109"/>
  <c r="E49" i="109"/>
  <c r="E48" i="109"/>
  <c r="E47" i="109"/>
  <c r="E46" i="109"/>
  <c r="E45" i="109"/>
  <c r="E44" i="109"/>
  <c r="E43" i="109"/>
  <c r="E42" i="109"/>
  <c r="E41" i="109"/>
  <c r="E40" i="109"/>
  <c r="E39" i="109"/>
  <c r="E38" i="109"/>
  <c r="E37" i="109"/>
  <c r="E36" i="109"/>
  <c r="E35" i="109"/>
  <c r="E34" i="109"/>
  <c r="E33" i="109"/>
  <c r="E32" i="109"/>
  <c r="E31" i="109"/>
  <c r="E30" i="109"/>
  <c r="E29" i="109"/>
  <c r="E28" i="109"/>
  <c r="F221" i="107"/>
  <c r="G417" i="110" a="1"/>
  <c r="G417" i="110" s="1"/>
  <c r="E212" i="111" s="1" a="1"/>
  <c r="E212" i="111" s="1"/>
  <c r="F220" i="107"/>
  <c r="G416" i="110" a="1"/>
  <c r="G416" i="110" s="1"/>
  <c r="E207" i="111" s="1" a="1"/>
  <c r="E207" i="111" s="1"/>
  <c r="F219" i="107"/>
  <c r="G415" i="110" a="1"/>
  <c r="G415" i="110" s="1"/>
  <c r="E209" i="111" s="1" a="1"/>
  <c r="E209" i="111" s="1"/>
  <c r="F218" i="107"/>
  <c r="G414" i="110" a="1"/>
  <c r="G414" i="110" s="1"/>
  <c r="E208" i="111" s="1" a="1"/>
  <c r="E208" i="111" s="1"/>
  <c r="F217" i="107"/>
  <c r="G413" i="110" a="1"/>
  <c r="G413" i="110" s="1"/>
  <c r="E205" i="111" s="1" a="1"/>
  <c r="E205" i="111" s="1"/>
  <c r="F216" i="107"/>
  <c r="G412" i="110" a="1"/>
  <c r="G412" i="110" s="1"/>
  <c r="E211" i="111" s="1" a="1"/>
  <c r="E211" i="111" s="1"/>
  <c r="F215" i="107"/>
  <c r="G411" i="110" a="1"/>
  <c r="G411" i="110" s="1"/>
  <c r="E210" i="111" s="1" a="1"/>
  <c r="E210" i="111" s="1"/>
  <c r="F214" i="107"/>
  <c r="G410" i="110" a="1"/>
  <c r="G410" i="110" s="1"/>
  <c r="E206" i="111" s="1" a="1"/>
  <c r="E206" i="111" s="1"/>
  <c r="F213" i="107"/>
  <c r="G409" i="110" a="1"/>
  <c r="G409" i="110" s="1"/>
  <c r="E214" i="111" s="1" a="1"/>
  <c r="E214" i="111" s="1"/>
  <c r="F212" i="107"/>
  <c r="F211" i="107"/>
  <c r="F210" i="107"/>
  <c r="G406" i="110" a="1"/>
  <c r="G406" i="110" s="1"/>
  <c r="E203" i="111" s="1" a="1"/>
  <c r="E203" i="111" s="1"/>
  <c r="F209" i="107"/>
  <c r="G405" i="110" a="1"/>
  <c r="G405" i="110" s="1"/>
  <c r="E200" i="111" s="1" a="1"/>
  <c r="E200" i="111" s="1"/>
  <c r="F208" i="107"/>
  <c r="G404" i="110" a="1"/>
  <c r="G404" i="110" s="1"/>
  <c r="E195" i="111" s="1" a="1"/>
  <c r="E195" i="111" s="1"/>
  <c r="F207" i="107"/>
  <c r="G403" i="110" a="1"/>
  <c r="G403" i="110" s="1"/>
  <c r="E197" i="111" s="1" a="1"/>
  <c r="E197" i="111" s="1"/>
  <c r="F206" i="107"/>
  <c r="G402" i="110" a="1"/>
  <c r="G402" i="110" s="1"/>
  <c r="E196" i="111" s="1" a="1"/>
  <c r="E196" i="111" s="1"/>
  <c r="F205" i="107"/>
  <c r="G401" i="110" a="1"/>
  <c r="G401" i="110" s="1"/>
  <c r="E193" i="111" s="1" a="1"/>
  <c r="E193" i="111" s="1"/>
  <c r="F204" i="107"/>
  <c r="G400" i="110" a="1"/>
  <c r="G400" i="110" s="1"/>
  <c r="E199" i="111" s="1" a="1"/>
  <c r="E199" i="111" s="1"/>
  <c r="F203" i="107"/>
  <c r="G399" i="110" a="1"/>
  <c r="G399" i="110" s="1"/>
  <c r="E198" i="111" s="1" a="1"/>
  <c r="E198" i="111" s="1"/>
  <c r="F202" i="107"/>
  <c r="G398" i="110" a="1"/>
  <c r="G398" i="110" s="1"/>
  <c r="E194" i="111" s="1" a="1"/>
  <c r="E194" i="111" s="1"/>
  <c r="F201" i="107"/>
  <c r="G397" i="110" a="1"/>
  <c r="G397" i="110" s="1"/>
  <c r="E202" i="111" s="1" a="1"/>
  <c r="E202" i="111" s="1"/>
  <c r="F200" i="107"/>
  <c r="G396" i="110" a="1"/>
  <c r="G396" i="110" s="1"/>
  <c r="E201" i="111" s="1" a="1"/>
  <c r="E201" i="111" s="1"/>
  <c r="F199" i="107"/>
  <c r="G395" i="110" a="1"/>
  <c r="G395" i="110" s="1"/>
  <c r="E192" i="111" s="1" a="1"/>
  <c r="E192" i="111" s="1"/>
  <c r="F198" i="107"/>
  <c r="G394" i="110" a="1"/>
  <c r="G394" i="110" s="1"/>
  <c r="E191" i="111" s="1" a="1"/>
  <c r="E191" i="111" s="1"/>
  <c r="F197" i="107"/>
  <c r="G393" i="110" a="1"/>
  <c r="G393" i="110" s="1"/>
  <c r="E188" i="111" s="1" a="1"/>
  <c r="E188" i="111" s="1"/>
  <c r="F196" i="107"/>
  <c r="G392" i="110" a="1"/>
  <c r="G392" i="110" s="1"/>
  <c r="E183" i="111" s="1" a="1"/>
  <c r="E183" i="111" s="1"/>
  <c r="F195" i="107"/>
  <c r="G391" i="110" a="1"/>
  <c r="G391" i="110" s="1"/>
  <c r="E185" i="111" s="1" a="1"/>
  <c r="E185" i="111" s="1"/>
  <c r="F194" i="107"/>
  <c r="G390" i="110" a="1"/>
  <c r="G390" i="110" s="1"/>
  <c r="E184" i="111" s="1" a="1"/>
  <c r="E184" i="111" s="1"/>
  <c r="F193" i="107"/>
  <c r="G389" i="110" a="1"/>
  <c r="G389" i="110" s="1"/>
  <c r="E181" i="111" s="1" a="1"/>
  <c r="E181" i="111" s="1"/>
  <c r="F192" i="107"/>
  <c r="G388" i="110" a="1"/>
  <c r="G388" i="110" s="1"/>
  <c r="E187" i="111" s="1" a="1"/>
  <c r="E187" i="111" s="1"/>
  <c r="F191" i="107"/>
  <c r="G387" i="110" a="1"/>
  <c r="G387" i="110" s="1"/>
  <c r="E186" i="111" s="1" a="1"/>
  <c r="E186" i="111" s="1"/>
  <c r="F190" i="107"/>
  <c r="G386" i="110" a="1"/>
  <c r="G386" i="110" s="1"/>
  <c r="E182" i="111" s="1" a="1"/>
  <c r="E182" i="111" s="1"/>
  <c r="F189" i="107"/>
  <c r="G385" i="110" a="1"/>
  <c r="G385" i="110" s="1"/>
  <c r="E190" i="111" s="1" a="1"/>
  <c r="E190" i="111" s="1"/>
  <c r="F188" i="107"/>
  <c r="G384" i="110" a="1"/>
  <c r="G384" i="110" s="1"/>
  <c r="E189" i="111" s="1" a="1"/>
  <c r="E189" i="111" s="1"/>
  <c r="F187" i="107"/>
  <c r="F186" i="107"/>
  <c r="G382" i="110" a="1"/>
  <c r="G382" i="110" s="1"/>
  <c r="E179" i="111" s="1" a="1"/>
  <c r="E179" i="111" s="1"/>
  <c r="F185" i="107"/>
  <c r="G381" i="110" a="1"/>
  <c r="G381" i="110" s="1"/>
  <c r="E176" i="111" s="1" a="1"/>
  <c r="E176" i="111" s="1"/>
  <c r="F184" i="107"/>
  <c r="G380" i="110" a="1"/>
  <c r="G380" i="110" s="1"/>
  <c r="E171" i="111" s="1" a="1"/>
  <c r="E171" i="111" s="1"/>
  <c r="F183" i="107"/>
  <c r="G379" i="110" a="1"/>
  <c r="G379" i="110" s="1"/>
  <c r="E173" i="111" s="1" a="1"/>
  <c r="E173" i="111" s="1"/>
  <c r="F182" i="107"/>
  <c r="F181" i="107"/>
  <c r="G377" i="110" a="1"/>
  <c r="G377" i="110" s="1"/>
  <c r="E169" i="111" s="1" a="1"/>
  <c r="E169" i="111" s="1"/>
  <c r="F180" i="107"/>
  <c r="G376" i="110" a="1"/>
  <c r="G376" i="110" s="1"/>
  <c r="E175" i="111" s="1" a="1"/>
  <c r="E175" i="111" s="1"/>
  <c r="F179" i="107"/>
  <c r="G375" i="110" a="1"/>
  <c r="G375" i="110" s="1"/>
  <c r="E174" i="111" s="1" a="1"/>
  <c r="E174" i="111" s="1"/>
  <c r="F178" i="107"/>
  <c r="G374" i="110" a="1"/>
  <c r="G374" i="110" s="1"/>
  <c r="E170" i="111" s="1" a="1"/>
  <c r="E170" i="111" s="1"/>
  <c r="F177" i="107"/>
  <c r="G373" i="110" a="1"/>
  <c r="G373" i="110" s="1"/>
  <c r="E178" i="111" s="1" a="1"/>
  <c r="E178" i="111" s="1"/>
  <c r="F176" i="107"/>
  <c r="G372" i="110" a="1"/>
  <c r="G372" i="110" s="1"/>
  <c r="E177" i="111" s="1" a="1"/>
  <c r="E177" i="111" s="1"/>
  <c r="F175" i="107"/>
  <c r="G371" i="110" a="1"/>
  <c r="G371" i="110" s="1"/>
  <c r="E168" i="111" s="1" a="1"/>
  <c r="E168" i="111" s="1"/>
  <c r="F174" i="107"/>
  <c r="G370" i="110" a="1"/>
  <c r="G370" i="110" s="1"/>
  <c r="E167" i="111" s="1" a="1"/>
  <c r="E167" i="111" s="1"/>
  <c r="F173" i="107"/>
  <c r="G369" i="110" a="1"/>
  <c r="G369" i="110" s="1"/>
  <c r="E164" i="111" s="1" a="1"/>
  <c r="E164" i="111" s="1"/>
  <c r="F172" i="107"/>
  <c r="F171" i="107"/>
  <c r="G367" i="110" a="1"/>
  <c r="G367" i="110" s="1"/>
  <c r="E161" i="111" s="1" a="1"/>
  <c r="E161" i="111" s="1"/>
  <c r="F170" i="107"/>
  <c r="G366" i="110" a="1"/>
  <c r="G366" i="110" s="1"/>
  <c r="E160" i="111" s="1" a="1"/>
  <c r="E160" i="111" s="1"/>
  <c r="F169" i="107"/>
  <c r="G365" i="110" a="1"/>
  <c r="G365" i="110" s="1"/>
  <c r="E157" i="111" s="1" a="1"/>
  <c r="E157" i="111" s="1"/>
  <c r="F168" i="107"/>
  <c r="G364" i="110" a="1"/>
  <c r="G364" i="110" s="1"/>
  <c r="E163" i="111" s="1" a="1"/>
  <c r="E163" i="111" s="1"/>
  <c r="F167" i="107"/>
  <c r="G363" i="110" a="1"/>
  <c r="G363" i="110" s="1"/>
  <c r="E162" i="111" s="1" a="1"/>
  <c r="E162" i="111" s="1"/>
  <c r="F166" i="107"/>
  <c r="G362" i="110" a="1"/>
  <c r="G362" i="110" s="1"/>
  <c r="E158" i="111" s="1" a="1"/>
  <c r="E158" i="111" s="1"/>
  <c r="F165" i="107"/>
  <c r="G361" i="110" a="1"/>
  <c r="G361" i="110" s="1"/>
  <c r="E166" i="111" s="1" a="1"/>
  <c r="E166" i="111" s="1"/>
  <c r="F164" i="107"/>
  <c r="G360" i="110" a="1"/>
  <c r="G360" i="110" s="1"/>
  <c r="E165" i="111" s="1" a="1"/>
  <c r="E165" i="111" s="1"/>
  <c r="F163" i="107"/>
  <c r="G359" i="110" a="1"/>
  <c r="G359" i="110" s="1"/>
  <c r="E156" i="111" s="1" a="1"/>
  <c r="E156" i="111" s="1"/>
  <c r="F162" i="107"/>
  <c r="G358" i="110" a="1"/>
  <c r="G358" i="110" s="1"/>
  <c r="E155" i="111" s="1" a="1"/>
  <c r="E155" i="111" s="1"/>
  <c r="F161" i="107"/>
  <c r="G357" i="110" a="1"/>
  <c r="G357" i="110" s="1"/>
  <c r="E152" i="111" s="1" a="1"/>
  <c r="E152" i="111" s="1"/>
  <c r="F160" i="107"/>
  <c r="G356" i="110" a="1"/>
  <c r="G356" i="110" s="1"/>
  <c r="E147" i="111" s="1" a="1"/>
  <c r="E147" i="111" s="1"/>
  <c r="F159" i="107"/>
  <c r="G355" i="110" a="1"/>
  <c r="G355" i="110" s="1"/>
  <c r="E149" i="111" s="1" a="1"/>
  <c r="E149" i="111" s="1"/>
  <c r="F158" i="107"/>
  <c r="G354" i="110" a="1"/>
  <c r="G354" i="110" s="1"/>
  <c r="E148" i="111" s="1" a="1"/>
  <c r="E148" i="111" s="1"/>
  <c r="F157" i="107"/>
  <c r="F156" i="107"/>
  <c r="G352" i="110" a="1"/>
  <c r="G352" i="110" s="1"/>
  <c r="E151" i="111" s="1" a="1"/>
  <c r="E151" i="111" s="1"/>
  <c r="F155" i="107"/>
  <c r="G351" i="110" a="1"/>
  <c r="G351" i="110" s="1"/>
  <c r="E150" i="111" s="1" a="1"/>
  <c r="E150" i="111" s="1"/>
  <c r="F154" i="107"/>
  <c r="G350" i="110" a="1"/>
  <c r="G350" i="110" s="1"/>
  <c r="E146" i="111" s="1" a="1"/>
  <c r="E146" i="111" s="1"/>
  <c r="F153" i="107"/>
  <c r="G349" i="110" a="1"/>
  <c r="G349" i="110" s="1"/>
  <c r="E154" i="111" s="1" a="1"/>
  <c r="E154" i="111" s="1"/>
  <c r="F152" i="107"/>
  <c r="G348" i="110" a="1"/>
  <c r="G348" i="110" s="1"/>
  <c r="E153" i="111" s="1" a="1"/>
  <c r="E153" i="111" s="1"/>
  <c r="F151" i="107"/>
  <c r="G347" i="110" a="1"/>
  <c r="G347" i="110" s="1"/>
  <c r="E144" i="111" s="1" a="1"/>
  <c r="E144" i="111" s="1"/>
  <c r="F150" i="107"/>
  <c r="G346" i="110" a="1"/>
  <c r="G346" i="110" s="1"/>
  <c r="E143" i="111" s="1" a="1"/>
  <c r="E143" i="111" s="1"/>
  <c r="F149" i="107"/>
  <c r="G345" i="110" a="1"/>
  <c r="G345" i="110" s="1"/>
  <c r="E140" i="111" s="1" a="1"/>
  <c r="E140" i="111" s="1"/>
  <c r="F148" i="107"/>
  <c r="G344" i="110" a="1"/>
  <c r="G344" i="110" s="1"/>
  <c r="E135" i="111" s="1" a="1"/>
  <c r="E135" i="111" s="1"/>
  <c r="F147" i="107"/>
  <c r="G343" i="110" a="1"/>
  <c r="G343" i="110" s="1"/>
  <c r="E137" i="111" s="1" a="1"/>
  <c r="E137" i="111" s="1"/>
  <c r="F146" i="107"/>
  <c r="G342" i="110" a="1"/>
  <c r="G342" i="110" s="1"/>
  <c r="E136" i="111" s="1" a="1"/>
  <c r="E136" i="111" s="1"/>
  <c r="F145" i="107"/>
  <c r="G341" i="110" a="1"/>
  <c r="G341" i="110" s="1"/>
  <c r="E133" i="111" s="1" a="1"/>
  <c r="E133" i="111" s="1"/>
  <c r="F144" i="107"/>
  <c r="F143" i="107"/>
  <c r="G339" i="110" a="1"/>
  <c r="G339" i="110" s="1"/>
  <c r="E138" i="111" s="1" a="1"/>
  <c r="E138" i="111" s="1"/>
  <c r="F142" i="107"/>
  <c r="G338" i="110" a="1"/>
  <c r="G338" i="110" s="1"/>
  <c r="E134" i="111" s="1" a="1"/>
  <c r="E134" i="111" s="1"/>
  <c r="F141" i="107"/>
  <c r="G337" i="110" a="1"/>
  <c r="G337" i="110" s="1"/>
  <c r="E142" i="111" s="1" a="1"/>
  <c r="E142" i="111" s="1"/>
  <c r="F140" i="107"/>
  <c r="G336" i="110" a="1"/>
  <c r="G336" i="110" s="1"/>
  <c r="E141" i="111" s="1" a="1"/>
  <c r="E141" i="111" s="1"/>
  <c r="F139" i="107"/>
  <c r="G335" i="110" a="1"/>
  <c r="G335" i="110" s="1"/>
  <c r="E132" i="111" s="1" a="1"/>
  <c r="E132" i="111" s="1"/>
  <c r="F138" i="107"/>
  <c r="G334" i="110" a="1"/>
  <c r="G334" i="110" s="1"/>
  <c r="E131" i="111" s="1" a="1"/>
  <c r="E131" i="111" s="1"/>
  <c r="F137" i="107"/>
  <c r="G333" i="110" a="1"/>
  <c r="G333" i="110" s="1"/>
  <c r="E128" i="111" s="1" a="1"/>
  <c r="E128" i="111" s="1"/>
  <c r="F136" i="107"/>
  <c r="G332" i="110" a="1"/>
  <c r="G332" i="110" s="1"/>
  <c r="E123" i="111" s="1" a="1"/>
  <c r="E123" i="111" s="1"/>
  <c r="F135" i="107"/>
  <c r="G331" i="110" a="1"/>
  <c r="G331" i="110" s="1"/>
  <c r="E125" i="111" s="1" a="1"/>
  <c r="E125" i="111" s="1"/>
  <c r="F134" i="107"/>
  <c r="G330" i="110" a="1"/>
  <c r="G330" i="110" s="1"/>
  <c r="E124" i="111" s="1" a="1"/>
  <c r="E124" i="111" s="1"/>
  <c r="F133" i="107"/>
  <c r="G329" i="110" a="1"/>
  <c r="G329" i="110" s="1"/>
  <c r="E121" i="111" s="1" a="1"/>
  <c r="E121" i="111" s="1"/>
  <c r="F132" i="107"/>
  <c r="G328" i="110" a="1"/>
  <c r="G328" i="110" s="1"/>
  <c r="E127" i="111" s="1" a="1"/>
  <c r="E127" i="111" s="1"/>
  <c r="F131" i="107"/>
  <c r="G327" i="110" a="1"/>
  <c r="G327" i="110" s="1"/>
  <c r="E126" i="111" s="1" a="1"/>
  <c r="E126" i="111" s="1"/>
  <c r="F130" i="107"/>
  <c r="G326" i="110" a="1"/>
  <c r="G326" i="110" s="1"/>
  <c r="E122" i="111" s="1" a="1"/>
  <c r="E122" i="111" s="1"/>
  <c r="F129" i="107"/>
  <c r="G325" i="110" a="1"/>
  <c r="G325" i="110" s="1"/>
  <c r="E130" i="111" s="1" a="1"/>
  <c r="E130" i="111" s="1"/>
  <c r="F128" i="107"/>
  <c r="G324" i="110" a="1"/>
  <c r="G324" i="110" s="1"/>
  <c r="E129" i="111" s="1" a="1"/>
  <c r="E129" i="111" s="1"/>
  <c r="F127" i="107"/>
  <c r="G323" i="110" a="1"/>
  <c r="G323" i="110" s="1"/>
  <c r="E120" i="111" s="1" a="1"/>
  <c r="E120" i="111" s="1"/>
  <c r="F126" i="107"/>
  <c r="G322" i="110" a="1"/>
  <c r="G322" i="110" s="1"/>
  <c r="E119" i="111" s="1" a="1"/>
  <c r="E119" i="111" s="1"/>
  <c r="F125" i="107"/>
  <c r="G321" i="110" a="1"/>
  <c r="G321" i="110" s="1"/>
  <c r="E116" i="111" s="1" a="1"/>
  <c r="E116" i="111" s="1"/>
  <c r="F124" i="107"/>
  <c r="G320" i="110" a="1"/>
  <c r="G320" i="110" s="1"/>
  <c r="E111" i="111" s="1" a="1"/>
  <c r="E111" i="111" s="1"/>
  <c r="F123" i="107"/>
  <c r="G319" i="110" a="1"/>
  <c r="G319" i="110" s="1"/>
  <c r="E113" i="111" s="1" a="1"/>
  <c r="E113" i="111" s="1"/>
  <c r="F122" i="107"/>
  <c r="G318" i="110" a="1"/>
  <c r="G318" i="110" s="1"/>
  <c r="E112" i="111" s="1" a="1"/>
  <c r="E112" i="111" s="1"/>
  <c r="F121" i="107"/>
  <c r="G317" i="110" a="1"/>
  <c r="G317" i="110" s="1"/>
  <c r="E109" i="111" s="1" a="1"/>
  <c r="E109" i="111" s="1"/>
  <c r="F120" i="107"/>
  <c r="G316" i="110" a="1"/>
  <c r="G316" i="110" s="1"/>
  <c r="E115" i="111" s="1" a="1"/>
  <c r="E115" i="111" s="1"/>
  <c r="F119" i="107"/>
  <c r="G315" i="110" a="1"/>
  <c r="G315" i="110" s="1"/>
  <c r="E114" i="111" s="1" a="1"/>
  <c r="E114" i="111" s="1"/>
  <c r="F118" i="107"/>
  <c r="G314" i="110" a="1"/>
  <c r="G314" i="110" s="1"/>
  <c r="E110" i="111" s="1" a="1"/>
  <c r="E110" i="111" s="1"/>
  <c r="F117" i="107"/>
  <c r="G313" i="110" a="1"/>
  <c r="G313" i="110" s="1"/>
  <c r="E118" i="111" s="1" a="1"/>
  <c r="E118" i="111" s="1"/>
  <c r="F116" i="107"/>
  <c r="G312" i="110" a="1"/>
  <c r="G312" i="110" s="1"/>
  <c r="E117" i="111" s="1" a="1"/>
  <c r="E117" i="111" s="1"/>
  <c r="F115" i="107"/>
  <c r="G311" i="110" a="1"/>
  <c r="G311" i="110" s="1"/>
  <c r="E108" i="111" s="1" a="1"/>
  <c r="E108" i="111" s="1"/>
  <c r="F114" i="107"/>
  <c r="G310" i="110" a="1"/>
  <c r="G310" i="110" s="1"/>
  <c r="E107" i="111" s="1" a="1"/>
  <c r="E107" i="111" s="1"/>
  <c r="F113" i="107"/>
  <c r="G309" i="110" a="1"/>
  <c r="G309" i="110" s="1"/>
  <c r="E104" i="111" s="1" a="1"/>
  <c r="E104" i="111" s="1"/>
  <c r="F112" i="107"/>
  <c r="G308" i="110" a="1"/>
  <c r="G308" i="110" s="1"/>
  <c r="E99" i="111" s="1" a="1"/>
  <c r="E99" i="111" s="1"/>
  <c r="F111" i="107"/>
  <c r="G307" i="110" a="1"/>
  <c r="G307" i="110" s="1"/>
  <c r="E101" i="111" s="1" a="1"/>
  <c r="E101" i="111" s="1"/>
  <c r="F110" i="107"/>
  <c r="G306" i="110" a="1"/>
  <c r="G306" i="110" s="1"/>
  <c r="E100" i="111" s="1" a="1"/>
  <c r="E100" i="111" s="1"/>
  <c r="F109" i="107"/>
  <c r="G305" i="110" a="1"/>
  <c r="G305" i="110" s="1"/>
  <c r="E97" i="111" s="1" a="1"/>
  <c r="E97" i="111" s="1"/>
  <c r="F108" i="107"/>
  <c r="G304" i="110" a="1"/>
  <c r="G304" i="110" s="1"/>
  <c r="E103" i="111" s="1" a="1"/>
  <c r="E103" i="111" s="1"/>
  <c r="F107" i="107"/>
  <c r="G303" i="110" a="1"/>
  <c r="G303" i="110" s="1"/>
  <c r="E102" i="111" s="1" a="1"/>
  <c r="E102" i="111" s="1"/>
  <c r="F106" i="107"/>
  <c r="G302" i="110" a="1"/>
  <c r="G302" i="110" s="1"/>
  <c r="E98" i="111" s="1" a="1"/>
  <c r="E98" i="111" s="1"/>
  <c r="F105" i="107"/>
  <c r="G301" i="110" a="1"/>
  <c r="G301" i="110" s="1"/>
  <c r="E106" i="111" s="1" a="1"/>
  <c r="E106" i="111" s="1"/>
  <c r="F104" i="107"/>
  <c r="G300" i="110" a="1"/>
  <c r="G300" i="110" s="1"/>
  <c r="E105" i="111" s="1" a="1"/>
  <c r="E105" i="111" s="1"/>
  <c r="F103" i="107"/>
  <c r="G299" i="110" a="1"/>
  <c r="G299" i="110" s="1"/>
  <c r="E96" i="111" s="1" a="1"/>
  <c r="E96" i="111" s="1"/>
  <c r="F102" i="107"/>
  <c r="G298" i="110" a="1"/>
  <c r="G298" i="110" s="1"/>
  <c r="E95" i="111" s="1" a="1"/>
  <c r="E95" i="111" s="1"/>
  <c r="F101" i="107"/>
  <c r="G297" i="110" a="1"/>
  <c r="G297" i="110" s="1"/>
  <c r="E92" i="111" s="1" a="1"/>
  <c r="E92" i="111" s="1"/>
  <c r="F100" i="107"/>
  <c r="F99" i="107"/>
  <c r="G295" i="110" a="1"/>
  <c r="G295" i="110" s="1"/>
  <c r="E89" i="111" s="1" a="1"/>
  <c r="E89" i="111" s="1"/>
  <c r="F98" i="107"/>
  <c r="G294" i="110" a="1"/>
  <c r="G294" i="110" s="1"/>
  <c r="E88" i="111" s="1" a="1"/>
  <c r="E88" i="111" s="1"/>
  <c r="F97" i="107"/>
  <c r="G293" i="110" a="1"/>
  <c r="G293" i="110" s="1"/>
  <c r="E85" i="111" s="1" a="1"/>
  <c r="E85" i="111" s="1"/>
  <c r="F96" i="107"/>
  <c r="G292" i="110" a="1"/>
  <c r="G292" i="110" s="1"/>
  <c r="E91" i="111" s="1" a="1"/>
  <c r="E91" i="111" s="1"/>
  <c r="F95" i="107"/>
  <c r="G291" i="110" a="1"/>
  <c r="G291" i="110" s="1"/>
  <c r="E90" i="111" s="1" a="1"/>
  <c r="E90" i="111" s="1"/>
  <c r="F94" i="107"/>
  <c r="G290" i="110" a="1"/>
  <c r="G290" i="110" s="1"/>
  <c r="E86" i="111" s="1" a="1"/>
  <c r="E86" i="111" s="1"/>
  <c r="F93" i="107"/>
  <c r="G289" i="110" a="1"/>
  <c r="G289" i="110" s="1"/>
  <c r="E94" i="111" s="1" a="1"/>
  <c r="E94" i="111" s="1"/>
  <c r="F92" i="107"/>
  <c r="G288" i="110" a="1"/>
  <c r="G288" i="110" s="1"/>
  <c r="E93" i="111" s="1" a="1"/>
  <c r="E93" i="111" s="1"/>
  <c r="F91" i="107"/>
  <c r="G287" i="110" a="1"/>
  <c r="G287" i="110" s="1"/>
  <c r="E84" i="111" s="1" a="1"/>
  <c r="E84" i="111" s="1"/>
  <c r="F90" i="107"/>
  <c r="G286" i="110" a="1"/>
  <c r="G286" i="110" s="1"/>
  <c r="E83" i="111" s="1" a="1"/>
  <c r="E83" i="111" s="1"/>
  <c r="F89" i="107"/>
  <c r="G285" i="110" a="1"/>
  <c r="G285" i="110" s="1"/>
  <c r="E80" i="111" s="1" a="1"/>
  <c r="E80" i="111" s="1"/>
  <c r="F88" i="107"/>
  <c r="G284" i="110" a="1"/>
  <c r="G284" i="110" s="1"/>
  <c r="E75" i="111" s="1" a="1"/>
  <c r="E75" i="111" s="1"/>
  <c r="F87" i="107"/>
  <c r="G283" i="110" a="1"/>
  <c r="G283" i="110" s="1"/>
  <c r="E77" i="111" s="1" a="1"/>
  <c r="E77" i="111" s="1"/>
  <c r="F86" i="107"/>
  <c r="G282" i="110" a="1"/>
  <c r="G282" i="110" s="1"/>
  <c r="E76" i="111" s="1" a="1"/>
  <c r="E76" i="111" s="1"/>
  <c r="F85" i="107"/>
  <c r="G281" i="110" a="1"/>
  <c r="G281" i="110" s="1"/>
  <c r="E73" i="111" s="1" a="1"/>
  <c r="E73" i="111" s="1"/>
  <c r="F84" i="107"/>
  <c r="G280" i="110" a="1"/>
  <c r="G280" i="110" s="1"/>
  <c r="E79" i="111" s="1" a="1"/>
  <c r="E79" i="111" s="1"/>
  <c r="F83" i="107"/>
  <c r="G279" i="110" a="1"/>
  <c r="G279" i="110" s="1"/>
  <c r="E78" i="111" s="1" a="1"/>
  <c r="E78" i="111" s="1"/>
  <c r="F82" i="107"/>
  <c r="G278" i="110" a="1"/>
  <c r="G278" i="110" s="1"/>
  <c r="E74" i="111" s="1" a="1"/>
  <c r="E74" i="111" s="1"/>
  <c r="F81" i="107"/>
  <c r="G277" i="110" a="1"/>
  <c r="G277" i="110" s="1"/>
  <c r="E82" i="111" s="1" a="1"/>
  <c r="E82" i="111" s="1"/>
  <c r="F80" i="107"/>
  <c r="G276" i="110" a="1"/>
  <c r="G276" i="110" s="1"/>
  <c r="E81" i="111" s="1" a="1"/>
  <c r="E81" i="111" s="1"/>
  <c r="F79" i="107"/>
  <c r="G275" i="110" a="1"/>
  <c r="G275" i="110" s="1"/>
  <c r="E72" i="111" s="1" a="1"/>
  <c r="E72" i="111" s="1"/>
  <c r="F78" i="107"/>
  <c r="G274" i="110" a="1"/>
  <c r="G274" i="110" s="1"/>
  <c r="E71" i="111" s="1" a="1"/>
  <c r="E71" i="111" s="1"/>
  <c r="F77" i="107"/>
  <c r="G273" i="110" a="1"/>
  <c r="G273" i="110" s="1"/>
  <c r="E68" i="111" s="1" a="1"/>
  <c r="E68" i="111" s="1"/>
  <c r="F76" i="107"/>
  <c r="G272" i="110" a="1"/>
  <c r="G272" i="110" s="1"/>
  <c r="E63" i="111" s="1" a="1"/>
  <c r="E63" i="111" s="1"/>
  <c r="F75" i="107"/>
  <c r="G271" i="110" a="1"/>
  <c r="G271" i="110" s="1"/>
  <c r="E65" i="111" s="1" a="1"/>
  <c r="E65" i="111" s="1"/>
  <c r="F74" i="107"/>
  <c r="G270" i="110" a="1"/>
  <c r="G270" i="110" s="1"/>
  <c r="E64" i="111" s="1" a="1"/>
  <c r="E64" i="111" s="1"/>
  <c r="F73" i="107"/>
  <c r="G269" i="110" a="1"/>
  <c r="G269" i="110" s="1"/>
  <c r="E61" i="111" s="1" a="1"/>
  <c r="E61" i="111" s="1"/>
  <c r="F72" i="107"/>
  <c r="G268" i="110" a="1"/>
  <c r="G268" i="110" s="1"/>
  <c r="E67" i="111" s="1" a="1"/>
  <c r="E67" i="111" s="1"/>
  <c r="F71" i="107"/>
  <c r="G267" i="110" a="1"/>
  <c r="G267" i="110" s="1"/>
  <c r="E66" i="111" s="1" a="1"/>
  <c r="E66" i="111" s="1"/>
  <c r="F70" i="107"/>
  <c r="G266" i="110" a="1"/>
  <c r="G266" i="110" s="1"/>
  <c r="E62" i="111" s="1" a="1"/>
  <c r="E62" i="111" s="1"/>
  <c r="F69" i="107"/>
  <c r="G265" i="110" a="1"/>
  <c r="G265" i="110" s="1"/>
  <c r="E70" i="111" s="1" a="1"/>
  <c r="E70" i="111" s="1"/>
  <c r="F68" i="107"/>
  <c r="G264" i="110" a="1"/>
  <c r="G264" i="110" s="1"/>
  <c r="E69" i="111" s="1" a="1"/>
  <c r="E69" i="111" s="1"/>
  <c r="F67" i="107"/>
  <c r="G263" i="110" a="1"/>
  <c r="G263" i="110" s="1"/>
  <c r="E60" i="111" s="1" a="1"/>
  <c r="E60" i="111" s="1"/>
  <c r="F66" i="107"/>
  <c r="G262" i="110" a="1"/>
  <c r="G262" i="110" s="1"/>
  <c r="E59" i="111" s="1" a="1"/>
  <c r="E59" i="111" s="1"/>
  <c r="F65" i="107"/>
  <c r="G261" i="110" a="1"/>
  <c r="G261" i="110" s="1"/>
  <c r="E56" i="111" s="1" a="1"/>
  <c r="E56" i="111" s="1"/>
  <c r="F64" i="107"/>
  <c r="G260" i="110" a="1"/>
  <c r="G260" i="110" s="1"/>
  <c r="E51" i="111" s="1" a="1"/>
  <c r="E51" i="111" s="1"/>
  <c r="F63" i="107"/>
  <c r="G259" i="110" a="1"/>
  <c r="G259" i="110" s="1"/>
  <c r="E53" i="111" s="1" a="1"/>
  <c r="E53" i="111" s="1"/>
  <c r="F62" i="107"/>
  <c r="G258" i="110" a="1"/>
  <c r="G258" i="110" s="1"/>
  <c r="E52" i="111" s="1" a="1"/>
  <c r="E52" i="111" s="1"/>
  <c r="F61" i="107"/>
  <c r="G257" i="110" a="1"/>
  <c r="G257" i="110" s="1"/>
  <c r="E49" i="111" s="1" a="1"/>
  <c r="E49" i="111" s="1"/>
  <c r="F60" i="107"/>
  <c r="G256" i="110" a="1"/>
  <c r="G256" i="110" s="1"/>
  <c r="E55" i="111" s="1" a="1"/>
  <c r="E55" i="111" s="1"/>
  <c r="F59" i="107"/>
  <c r="G255" i="110" a="1"/>
  <c r="G255" i="110" s="1"/>
  <c r="E54" i="111" s="1" a="1"/>
  <c r="E54" i="111" s="1"/>
  <c r="F58" i="107"/>
  <c r="G254" i="110" a="1"/>
  <c r="G254" i="110" s="1"/>
  <c r="E50" i="111" s="1" a="1"/>
  <c r="E50" i="111" s="1"/>
  <c r="F57" i="107"/>
  <c r="G253" i="110" a="1"/>
  <c r="G253" i="110" s="1"/>
  <c r="E58" i="111" s="1" a="1"/>
  <c r="E58" i="111" s="1"/>
  <c r="F56" i="107"/>
  <c r="G252" i="110" a="1"/>
  <c r="G252" i="110" s="1"/>
  <c r="E57" i="111" s="1" a="1"/>
  <c r="E57" i="111" s="1"/>
  <c r="F55" i="107"/>
  <c r="G251" i="110" a="1"/>
  <c r="G251" i="110" s="1"/>
  <c r="E48" i="111" s="1" a="1"/>
  <c r="E48" i="111" s="1"/>
  <c r="F54" i="107"/>
  <c r="G250" i="110" a="1"/>
  <c r="G250" i="110" s="1"/>
  <c r="E47" i="111" s="1" a="1"/>
  <c r="E47" i="111" s="1"/>
  <c r="F53" i="107"/>
  <c r="G249" i="110" a="1"/>
  <c r="G249" i="110" s="1"/>
  <c r="E44" i="111" s="1" a="1"/>
  <c r="E44" i="111" s="1"/>
  <c r="F52" i="107"/>
  <c r="G248" i="110" a="1"/>
  <c r="G248" i="110" s="1"/>
  <c r="E39" i="111" s="1" a="1"/>
  <c r="E39" i="111" s="1"/>
  <c r="F51" i="107"/>
  <c r="G247" i="110" a="1"/>
  <c r="G247" i="110" s="1"/>
  <c r="E41" i="111" s="1" a="1"/>
  <c r="E41" i="111" s="1"/>
  <c r="F50" i="107"/>
  <c r="G246" i="110" a="1"/>
  <c r="G246" i="110" s="1"/>
  <c r="E40" i="111" s="1" a="1"/>
  <c r="E40" i="111" s="1"/>
  <c r="F49" i="107"/>
  <c r="G245" i="110" a="1"/>
  <c r="G245" i="110" s="1"/>
  <c r="E37" i="111" s="1" a="1"/>
  <c r="E37" i="111" s="1"/>
  <c r="F48" i="107"/>
  <c r="G244" i="110" a="1"/>
  <c r="G244" i="110" s="1"/>
  <c r="E43" i="111" s="1" a="1"/>
  <c r="E43" i="111" s="1"/>
  <c r="F47" i="107"/>
  <c r="G243" i="110" a="1"/>
  <c r="G243" i="110" s="1"/>
  <c r="E42" i="111" s="1" a="1"/>
  <c r="E42" i="111" s="1"/>
  <c r="F46" i="107"/>
  <c r="G242" i="110" a="1"/>
  <c r="G242" i="110" s="1"/>
  <c r="E38" i="111" s="1" a="1"/>
  <c r="E38" i="111" s="1"/>
  <c r="F45" i="107"/>
  <c r="G241" i="110" a="1"/>
  <c r="G241" i="110" s="1"/>
  <c r="E46" i="111" s="1" a="1"/>
  <c r="E46" i="111" s="1"/>
  <c r="F44" i="107"/>
  <c r="G240" i="110" a="1"/>
  <c r="G240" i="110" s="1"/>
  <c r="E45" i="111" s="1" a="1"/>
  <c r="E45" i="111" s="1"/>
  <c r="F43" i="107"/>
  <c r="G239" i="110" a="1"/>
  <c r="G239" i="110" s="1"/>
  <c r="E36" i="111" s="1" a="1"/>
  <c r="E36" i="111" s="1"/>
  <c r="F42" i="107"/>
  <c r="G238" i="110" a="1"/>
  <c r="G238" i="110" s="1"/>
  <c r="E35" i="111" s="1" a="1"/>
  <c r="E35" i="111" s="1"/>
  <c r="F41" i="107"/>
  <c r="G237" i="110" a="1"/>
  <c r="G237" i="110" s="1"/>
  <c r="E32" i="111" s="1" a="1"/>
  <c r="E32" i="111" s="1"/>
  <c r="F40" i="107"/>
  <c r="G236" i="110" a="1"/>
  <c r="G236" i="110" s="1"/>
  <c r="E27" i="111" s="1" a="1"/>
  <c r="E27" i="111" s="1"/>
  <c r="F39" i="107"/>
  <c r="G235" i="110" a="1"/>
  <c r="G235" i="110" s="1"/>
  <c r="E29" i="111" s="1" a="1"/>
  <c r="E29" i="111" s="1"/>
  <c r="F38" i="107"/>
  <c r="G234" i="110" a="1"/>
  <c r="G234" i="110" s="1"/>
  <c r="E28" i="111" s="1" a="1"/>
  <c r="E28" i="111" s="1"/>
  <c r="F37" i="107"/>
  <c r="G233" i="110" a="1"/>
  <c r="G233" i="110" s="1"/>
  <c r="E25" i="111" s="1" a="1"/>
  <c r="E25" i="111" s="1"/>
  <c r="F36" i="107"/>
  <c r="G232" i="110" a="1"/>
  <c r="G232" i="110" s="1"/>
  <c r="E31" i="111" s="1" a="1"/>
  <c r="E31" i="111" s="1"/>
  <c r="F35" i="107"/>
  <c r="G231" i="110" a="1"/>
  <c r="G231" i="110" s="1"/>
  <c r="E30" i="111" s="1" a="1"/>
  <c r="E30" i="111" s="1"/>
  <c r="F34" i="107"/>
  <c r="G230" i="110" a="1"/>
  <c r="G230" i="110" s="1"/>
  <c r="E26" i="111" s="1" a="1"/>
  <c r="E26" i="111" s="1"/>
  <c r="F33" i="107"/>
  <c r="G229" i="110" a="1"/>
  <c r="G229" i="110" s="1"/>
  <c r="E34" i="111" s="1" a="1"/>
  <c r="E34" i="111" s="1"/>
  <c r="F32" i="107"/>
  <c r="G228" i="110" a="1"/>
  <c r="G228" i="110" s="1"/>
  <c r="E33" i="111" s="1" a="1"/>
  <c r="E33" i="111" s="1"/>
  <c r="G227" i="110" a="1"/>
  <c r="G227" i="110" s="1"/>
  <c r="E24" i="111" s="1" a="1"/>
  <c r="E24" i="111" s="1"/>
  <c r="G226" i="110" a="1"/>
  <c r="G226" i="110" s="1"/>
  <c r="E23" i="111" s="1" a="1"/>
  <c r="E23" i="111" s="1"/>
  <c r="G225" i="110" a="1"/>
  <c r="G225" i="110" s="1"/>
  <c r="E20" i="111" s="1" a="1"/>
  <c r="E20" i="111" s="1"/>
  <c r="G224" i="110" a="1"/>
  <c r="G224" i="110" s="1"/>
  <c r="E15" i="111" s="1" a="1"/>
  <c r="E15" i="111" s="1"/>
  <c r="G223" i="110" a="1"/>
  <c r="G223" i="110" s="1"/>
  <c r="E17" i="111" s="1" a="1"/>
  <c r="E17" i="111" s="1"/>
  <c r="G222" i="110" a="1"/>
  <c r="G222" i="110" s="1"/>
  <c r="E16" i="111" s="1" a="1"/>
  <c r="E16" i="111" s="1"/>
  <c r="G221" i="110" a="1"/>
  <c r="G221" i="110" s="1"/>
  <c r="E13" i="111" s="1" a="1"/>
  <c r="E13" i="111" s="1"/>
  <c r="G220" i="110" a="1"/>
  <c r="G220" i="110" s="1"/>
  <c r="E19" i="111" s="1" a="1"/>
  <c r="E19" i="111" s="1"/>
  <c r="G218" i="110" a="1"/>
  <c r="G218" i="110" s="1"/>
  <c r="E14" i="111" s="1" a="1"/>
  <c r="E14" i="111" s="1"/>
  <c r="G217" i="110" a="1"/>
  <c r="G217" i="110" s="1"/>
  <c r="E22" i="111" s="1" a="1"/>
  <c r="E22" i="111" s="1"/>
  <c r="G216" i="110" a="1"/>
  <c r="G216" i="110" s="1"/>
  <c r="E21" i="111" s="1" a="1"/>
  <c r="E21" i="111" s="1"/>
  <c r="G215" i="110" a="1"/>
  <c r="G215" i="110" s="1"/>
  <c r="E12" i="111" s="1" a="1"/>
  <c r="E12" i="111" s="1"/>
  <c r="F17" i="107"/>
  <c r="O16" i="107"/>
  <c r="O15" i="107"/>
  <c r="O14" i="107"/>
  <c r="O13" i="107"/>
  <c r="O12" i="107"/>
  <c r="O11" i="107"/>
  <c r="K22" i="105"/>
  <c r="K846" i="105"/>
  <c r="K847" i="105"/>
  <c r="K848" i="105"/>
  <c r="K849" i="105"/>
  <c r="K850" i="105"/>
  <c r="K851" i="105"/>
  <c r="K852" i="105"/>
  <c r="K853" i="105"/>
  <c r="K854" i="105"/>
  <c r="K855" i="105"/>
  <c r="K856" i="105"/>
  <c r="K857" i="105"/>
  <c r="K858" i="105"/>
  <c r="K859" i="105"/>
  <c r="K860" i="105"/>
  <c r="K861" i="105"/>
  <c r="K862" i="105"/>
  <c r="K863" i="105"/>
  <c r="K864" i="105"/>
  <c r="K865" i="105"/>
  <c r="K866" i="105"/>
  <c r="K867" i="105"/>
  <c r="K868" i="105"/>
  <c r="K869" i="105"/>
  <c r="K870" i="105"/>
  <c r="K871" i="105"/>
  <c r="K872" i="105"/>
  <c r="K873" i="105"/>
  <c r="K874" i="105"/>
  <c r="K875" i="105"/>
  <c r="K876" i="105"/>
  <c r="K877" i="105"/>
  <c r="K878" i="105"/>
  <c r="K879" i="105"/>
  <c r="K880" i="105"/>
  <c r="K881" i="105"/>
  <c r="K882" i="105"/>
  <c r="K883" i="105"/>
  <c r="K884" i="105"/>
  <c r="K885" i="105"/>
  <c r="K886" i="105"/>
  <c r="K887" i="105"/>
  <c r="K888" i="105"/>
  <c r="K889" i="105"/>
  <c r="K890" i="105"/>
  <c r="K891" i="105"/>
  <c r="K892" i="105"/>
  <c r="K893" i="105"/>
  <c r="K894" i="105"/>
  <c r="K895" i="105"/>
  <c r="K896" i="105"/>
  <c r="K897" i="105"/>
  <c r="K898" i="105"/>
  <c r="K899" i="105"/>
  <c r="K900" i="105"/>
  <c r="K901" i="105"/>
  <c r="K902" i="105"/>
  <c r="K903" i="105"/>
  <c r="K904" i="105"/>
  <c r="K905" i="105"/>
  <c r="K906" i="105"/>
  <c r="K907" i="105"/>
  <c r="K908" i="105"/>
  <c r="K909" i="105"/>
  <c r="K910" i="105"/>
  <c r="K911" i="105"/>
  <c r="K912" i="105"/>
  <c r="K913" i="105"/>
  <c r="K914" i="105"/>
  <c r="K915" i="105"/>
  <c r="K916" i="105"/>
  <c r="K917" i="105"/>
  <c r="K918" i="105"/>
  <c r="K919" i="105"/>
  <c r="K920" i="105"/>
  <c r="K921" i="105"/>
  <c r="K922" i="105"/>
  <c r="K923" i="105"/>
  <c r="K924" i="105"/>
  <c r="K925" i="105"/>
  <c r="K926" i="105"/>
  <c r="K927" i="105"/>
  <c r="K843" i="105"/>
  <c r="K214" i="105"/>
  <c r="K844" i="105"/>
  <c r="K845" i="105"/>
  <c r="N27" i="124" l="1"/>
  <c r="N15" i="124"/>
  <c r="N13" i="124"/>
  <c r="N17" i="124"/>
  <c r="D110" i="111" a="1"/>
  <c r="D110" i="111" s="1"/>
  <c r="I110" i="111" s="1"/>
  <c r="R173" i="110" a="1"/>
  <c r="R173" i="110" s="1"/>
  <c r="D159" i="111" a="1"/>
  <c r="D159" i="111" s="1"/>
  <c r="I159" i="111" s="1"/>
  <c r="R254" i="110" a="1"/>
  <c r="R254" i="110" s="1"/>
  <c r="D74" i="111" a="1"/>
  <c r="D74" i="111" s="1"/>
  <c r="I74" i="111" s="1"/>
  <c r="R113" i="110" a="1"/>
  <c r="R113" i="110" s="1"/>
  <c r="D95" i="111" a="1"/>
  <c r="D95" i="111" s="1"/>
  <c r="I95" i="111" s="1"/>
  <c r="R150" i="110" a="1"/>
  <c r="R150" i="110" s="1"/>
  <c r="D132" i="111" a="1"/>
  <c r="D132" i="111" s="1"/>
  <c r="I132" i="111" s="1"/>
  <c r="R211" i="110" a="1"/>
  <c r="R211" i="110" s="1"/>
  <c r="D212" i="111" a="1"/>
  <c r="D212" i="111" s="1"/>
  <c r="I212" i="111" s="1"/>
  <c r="J212" i="111" s="1"/>
  <c r="K212" i="111" s="1"/>
  <c r="R341" i="110" a="1"/>
  <c r="R341" i="110" s="1"/>
  <c r="L343" i="112" s="1"/>
  <c r="M343" i="112" s="1"/>
  <c r="D86" i="111" a="1"/>
  <c r="D86" i="111" s="1"/>
  <c r="I86" i="111" s="1"/>
  <c r="R133" i="110" a="1"/>
  <c r="R133" i="110" s="1"/>
  <c r="R53" i="110" a="1"/>
  <c r="R53" i="110" s="1"/>
  <c r="D38" i="111" a="1"/>
  <c r="D38" i="111" s="1"/>
  <c r="I38" i="111" s="1"/>
  <c r="D48" i="111" a="1"/>
  <c r="D48" i="111" s="1"/>
  <c r="I48" i="111" s="1"/>
  <c r="R71" i="110" a="1"/>
  <c r="R71" i="110" s="1"/>
  <c r="D144" i="111" a="1"/>
  <c r="D144" i="111" s="1"/>
  <c r="I144" i="111" s="1"/>
  <c r="R231" i="110" a="1"/>
  <c r="R231" i="110" s="1"/>
  <c r="D194" i="111" a="1"/>
  <c r="D194" i="111" s="1"/>
  <c r="I194" i="111" s="1"/>
  <c r="R313" i="110" a="1"/>
  <c r="R313" i="110" s="1"/>
  <c r="D209" i="111" a="1"/>
  <c r="D209" i="111" s="1"/>
  <c r="I209" i="111" s="1"/>
  <c r="J209" i="111" s="1"/>
  <c r="K209" i="111" s="1"/>
  <c r="R336" i="110" a="1"/>
  <c r="R336" i="110" s="1"/>
  <c r="L338" i="112" s="1"/>
  <c r="M338" i="112" s="1"/>
  <c r="R31" i="110" a="1"/>
  <c r="R31" i="110" s="1"/>
  <c r="D24" i="111" a="1"/>
  <c r="D24" i="111" s="1"/>
  <c r="I24" i="111" s="1"/>
  <c r="D170" i="111" a="1"/>
  <c r="D170" i="111" s="1"/>
  <c r="I170" i="111" s="1"/>
  <c r="R181" i="110" a="1"/>
  <c r="R181" i="110" s="1"/>
  <c r="R271" i="110" a="1"/>
  <c r="R271" i="110" s="1"/>
  <c r="R171" i="110" a="1"/>
  <c r="R171" i="110" s="1"/>
  <c r="R76" i="110" a="1"/>
  <c r="R76" i="110" s="1"/>
  <c r="R116" i="110" a="1"/>
  <c r="R116" i="110" s="1"/>
  <c r="R140" i="110" a="1"/>
  <c r="R140" i="110" s="1"/>
  <c r="R275" i="110" a="1"/>
  <c r="R275" i="110" s="1"/>
  <c r="D180" i="111" a="1"/>
  <c r="D180" i="111" s="1"/>
  <c r="I180" i="111" s="1"/>
  <c r="J180" i="111" s="1"/>
  <c r="K180" i="111" s="1"/>
  <c r="R111" i="110" a="1"/>
  <c r="R111" i="110" s="1"/>
  <c r="L113" i="112" s="1"/>
  <c r="M113" i="112" s="1"/>
  <c r="O41" i="111"/>
  <c r="I41" i="111"/>
  <c r="D111" i="111" a="1"/>
  <c r="D111" i="111" s="1"/>
  <c r="I111" i="111" s="1"/>
  <c r="R56" i="110" a="1"/>
  <c r="R56" i="110" s="1"/>
  <c r="O65" i="111"/>
  <c r="I65" i="111"/>
  <c r="R17" i="110" a="1"/>
  <c r="R17" i="110" s="1"/>
  <c r="D35" i="111" a="1"/>
  <c r="D35" i="111" s="1"/>
  <c r="I35" i="111" s="1"/>
  <c r="R96" i="110" a="1"/>
  <c r="R96" i="110" s="1"/>
  <c r="J104" i="111"/>
  <c r="J65" i="111"/>
  <c r="K65" i="111" s="1"/>
  <c r="J170" i="111"/>
  <c r="K170" i="111" s="1"/>
  <c r="O124" i="111"/>
  <c r="R27" i="110" a="1"/>
  <c r="R27" i="110" s="1"/>
  <c r="R83" i="110" a="1"/>
  <c r="R83" i="110" s="1"/>
  <c r="R29" i="110" a="1"/>
  <c r="R29" i="110" s="1"/>
  <c r="R183" i="110" a="1"/>
  <c r="R183" i="110" s="1"/>
  <c r="R77" i="110" a="1"/>
  <c r="R77" i="110" s="1"/>
  <c r="R247" i="110" a="1"/>
  <c r="R247" i="110" s="1"/>
  <c r="R85" i="110" a="1"/>
  <c r="R85" i="110" s="1"/>
  <c r="R169" i="110" a="1"/>
  <c r="R169" i="110" s="1"/>
  <c r="R277" i="110" a="1"/>
  <c r="R277" i="110" s="1"/>
  <c r="R162" i="110" a="1"/>
  <c r="R162" i="110" s="1"/>
  <c r="L164" i="112" s="1"/>
  <c r="M164" i="112" s="1"/>
  <c r="R128" i="110" a="1"/>
  <c r="R128" i="110" s="1"/>
  <c r="L130" i="112" s="1"/>
  <c r="M130" i="112" s="1"/>
  <c r="R18" i="110" a="1"/>
  <c r="R18" i="110" s="1"/>
  <c r="R88" i="110" a="1"/>
  <c r="R88" i="110" s="1"/>
  <c r="R326" i="110" a="1"/>
  <c r="R326" i="110" s="1"/>
  <c r="R288" i="110" a="1"/>
  <c r="R288" i="110" s="1"/>
  <c r="R102" i="110" a="1"/>
  <c r="R102" i="110" s="1"/>
  <c r="R22" i="110" a="1"/>
  <c r="R22" i="110" s="1"/>
  <c r="R24" i="110" a="1"/>
  <c r="R24" i="110" s="1"/>
  <c r="R25" i="110" a="1"/>
  <c r="R25" i="110" s="1"/>
  <c r="D21" i="111" a="1"/>
  <c r="D21" i="111" s="1"/>
  <c r="R23" i="110" a="1"/>
  <c r="R23" i="110" s="1"/>
  <c r="L25" i="112" s="1"/>
  <c r="M25" i="112" s="1"/>
  <c r="D81" i="111" a="1"/>
  <c r="D81" i="111" s="1"/>
  <c r="R122" i="110" a="1"/>
  <c r="R122" i="110" s="1"/>
  <c r="L124" i="112" s="1"/>
  <c r="M124" i="112" s="1"/>
  <c r="R124" i="110" a="1"/>
  <c r="R124" i="110" s="1"/>
  <c r="R125" i="110" a="1"/>
  <c r="R125" i="110" s="1"/>
  <c r="R123" i="110" a="1"/>
  <c r="R123" i="110" s="1"/>
  <c r="D73" i="111" a="1"/>
  <c r="D73" i="111" s="1"/>
  <c r="I73" i="111" s="1"/>
  <c r="R112" i="110" a="1"/>
  <c r="R112" i="110" s="1"/>
  <c r="D44" i="111" a="1"/>
  <c r="D44" i="111" s="1"/>
  <c r="R61" i="110" a="1"/>
  <c r="R61" i="110" s="1"/>
  <c r="D92" i="111" a="1"/>
  <c r="D92" i="111" s="1"/>
  <c r="R141" i="110" a="1"/>
  <c r="R141" i="110" s="1"/>
  <c r="R154" i="110" a="1"/>
  <c r="R154" i="110" s="1"/>
  <c r="L156" i="112" s="1"/>
  <c r="M156" i="112" s="1"/>
  <c r="D99" i="111" a="1"/>
  <c r="D99" i="111" s="1"/>
  <c r="I99" i="111" s="1"/>
  <c r="D157" i="111" a="1"/>
  <c r="D157" i="111" s="1"/>
  <c r="I157" i="111" s="1"/>
  <c r="R252" i="110" a="1"/>
  <c r="R252" i="110" s="1"/>
  <c r="R11" i="110" a="1"/>
  <c r="R11" i="110" s="1"/>
  <c r="D12" i="111" a="1"/>
  <c r="D12" i="111" s="1"/>
  <c r="I12" i="111" s="1"/>
  <c r="D33" i="111" a="1"/>
  <c r="D33" i="111" s="1"/>
  <c r="R45" i="110" a="1"/>
  <c r="R45" i="110" s="1"/>
  <c r="R43" i="110" a="1"/>
  <c r="R43" i="110" s="1"/>
  <c r="R44" i="110" a="1"/>
  <c r="R44" i="110" s="1"/>
  <c r="R42" i="110" a="1"/>
  <c r="R42" i="110" s="1"/>
  <c r="L44" i="112" s="1"/>
  <c r="M44" i="112" s="1"/>
  <c r="R110" i="110" a="1"/>
  <c r="R110" i="110" s="1"/>
  <c r="L112" i="112" s="1"/>
  <c r="M112" i="112" s="1"/>
  <c r="D71" i="111" a="1"/>
  <c r="D71" i="111" s="1"/>
  <c r="I71" i="111" s="1"/>
  <c r="D206" i="111" a="1"/>
  <c r="D206" i="111" s="1"/>
  <c r="R333" i="110" a="1"/>
  <c r="R333" i="110" s="1"/>
  <c r="L335" i="112" s="1"/>
  <c r="M335" i="112" s="1"/>
  <c r="D78" i="111" a="1"/>
  <c r="D78" i="111" s="1"/>
  <c r="R117" i="110" a="1"/>
  <c r="R117" i="110" s="1"/>
  <c r="R118" i="110" a="1"/>
  <c r="R118" i="110" s="1"/>
  <c r="R119" i="110" a="1"/>
  <c r="R119" i="110" s="1"/>
  <c r="L121" i="112" s="1"/>
  <c r="M121" i="112" s="1"/>
  <c r="J24" i="111"/>
  <c r="O24" i="111"/>
  <c r="D23" i="111" a="1"/>
  <c r="D23" i="111" s="1"/>
  <c r="I23" i="111" s="1"/>
  <c r="R30" i="110" a="1"/>
  <c r="R30" i="110" s="1"/>
  <c r="D80" i="111" a="1"/>
  <c r="D80" i="111" s="1"/>
  <c r="R121" i="110" a="1"/>
  <c r="R121" i="110" s="1"/>
  <c r="D200" i="111" a="1"/>
  <c r="D200" i="111" s="1"/>
  <c r="R321" i="110" a="1"/>
  <c r="R321" i="110" s="1"/>
  <c r="L323" i="112" s="1"/>
  <c r="M323" i="112" s="1"/>
  <c r="D153" i="111" a="1"/>
  <c r="D153" i="111" s="1"/>
  <c r="R243" i="110" a="1"/>
  <c r="R243" i="110" s="1"/>
  <c r="R244" i="110" a="1"/>
  <c r="R244" i="110" s="1"/>
  <c r="L246" i="112" s="1"/>
  <c r="M246" i="112" s="1"/>
  <c r="R245" i="110" a="1"/>
  <c r="R245" i="110" s="1"/>
  <c r="L247" i="112" s="1"/>
  <c r="M247" i="112" s="1"/>
  <c r="R242" i="110" a="1"/>
  <c r="R242" i="110" s="1"/>
  <c r="D179" i="111" a="1"/>
  <c r="D179" i="111" s="1"/>
  <c r="I179" i="111" s="1"/>
  <c r="R290" i="110" a="1"/>
  <c r="R290" i="110" s="1"/>
  <c r="D197" i="111" a="1"/>
  <c r="D197" i="111" s="1"/>
  <c r="I197" i="111" s="1"/>
  <c r="R316" i="110" a="1"/>
  <c r="R316" i="110" s="1"/>
  <c r="D30" i="111" a="1"/>
  <c r="D30" i="111" s="1"/>
  <c r="R39" i="110" a="1"/>
  <c r="R39" i="110" s="1"/>
  <c r="R37" i="110" a="1"/>
  <c r="R37" i="110" s="1"/>
  <c r="L39" i="112" s="1"/>
  <c r="M39" i="112" s="1"/>
  <c r="R38" i="110" a="1"/>
  <c r="R38" i="110" s="1"/>
  <c r="L40" i="112" s="1"/>
  <c r="M40" i="112" s="1"/>
  <c r="R170" i="110" a="1"/>
  <c r="R170" i="110" s="1"/>
  <c r="L172" i="112" s="1"/>
  <c r="M172" i="112" s="1"/>
  <c r="D107" i="111" a="1"/>
  <c r="D107" i="111" s="1"/>
  <c r="I107" i="111" s="1"/>
  <c r="K88" i="111"/>
  <c r="J88" i="111"/>
  <c r="O16" i="111"/>
  <c r="J16" i="111"/>
  <c r="K16" i="111" s="1"/>
  <c r="R32" i="110" a="1"/>
  <c r="R32" i="110" s="1"/>
  <c r="D25" i="111" a="1"/>
  <c r="D25" i="111" s="1"/>
  <c r="I25" i="111" s="1"/>
  <c r="J13" i="111"/>
  <c r="K13" i="111" s="1"/>
  <c r="O13" i="111"/>
  <c r="L354" i="112" s="1"/>
  <c r="M354" i="112" s="1"/>
  <c r="D123" i="111" a="1"/>
  <c r="D123" i="111" s="1"/>
  <c r="I123" i="111" s="1"/>
  <c r="R194" i="110" a="1"/>
  <c r="R194" i="110" s="1"/>
  <c r="R64" i="110" a="1"/>
  <c r="R64" i="110" s="1"/>
  <c r="L66" i="112" s="1"/>
  <c r="M66" i="112" s="1"/>
  <c r="J35" i="111"/>
  <c r="O35" i="111"/>
  <c r="D90" i="111" a="1"/>
  <c r="D90" i="111" s="1"/>
  <c r="R139" i="110" a="1"/>
  <c r="R139" i="110" s="1"/>
  <c r="R109" i="110" a="1"/>
  <c r="R109" i="110" s="1"/>
  <c r="R164" i="110" a="1"/>
  <c r="R164" i="110" s="1"/>
  <c r="L166" i="112" s="1"/>
  <c r="M166" i="112" s="1"/>
  <c r="R279" i="110" a="1"/>
  <c r="R279" i="110" s="1"/>
  <c r="J139" i="111"/>
  <c r="K139" i="111" s="1"/>
  <c r="D97" i="111" a="1"/>
  <c r="D97" i="111" s="1"/>
  <c r="I97" i="111" s="1"/>
  <c r="R152" i="110" a="1"/>
  <c r="R152" i="110" s="1"/>
  <c r="L154" i="112" s="1"/>
  <c r="M154" i="112" s="1"/>
  <c r="J22" i="111"/>
  <c r="K22" i="111" s="1"/>
  <c r="M22" i="111" s="1"/>
  <c r="N22" i="111" s="1"/>
  <c r="O22" i="111" s="1"/>
  <c r="L363" i="112" s="1"/>
  <c r="M363" i="112" s="1"/>
  <c r="O77" i="111"/>
  <c r="J77" i="111"/>
  <c r="K77" i="111" s="1"/>
  <c r="D59" i="111" a="1"/>
  <c r="D59" i="111" s="1"/>
  <c r="I59" i="111" s="1"/>
  <c r="K104" i="111"/>
  <c r="R65" i="110" a="1"/>
  <c r="R65" i="110" s="1"/>
  <c r="D117" i="111" a="1"/>
  <c r="D117" i="111" s="1"/>
  <c r="R184" i="110" a="1"/>
  <c r="R184" i="110" s="1"/>
  <c r="L186" i="112" s="1"/>
  <c r="M186" i="112" s="1"/>
  <c r="R182" i="110" a="1"/>
  <c r="R182" i="110" s="1"/>
  <c r="R236" i="110" a="1"/>
  <c r="R236" i="110" s="1"/>
  <c r="L238" i="112" s="1"/>
  <c r="M238" i="112" s="1"/>
  <c r="D149" i="111" a="1"/>
  <c r="D149" i="111" s="1"/>
  <c r="I149" i="111" s="1"/>
  <c r="D158" i="111" a="1"/>
  <c r="D158" i="111" s="1"/>
  <c r="R253" i="110" a="1"/>
  <c r="R253" i="110" s="1"/>
  <c r="L255" i="112" s="1"/>
  <c r="M255" i="112" s="1"/>
  <c r="D164" i="111" a="1"/>
  <c r="D164" i="111" s="1"/>
  <c r="R261" i="110" a="1"/>
  <c r="R261" i="110" s="1"/>
  <c r="L263" i="112" s="1"/>
  <c r="M263" i="112" s="1"/>
  <c r="R345" i="110" a="1"/>
  <c r="R345" i="110" s="1"/>
  <c r="J174" i="111"/>
  <c r="D34" i="111" a="1"/>
  <c r="D34" i="111" s="1"/>
  <c r="R46" i="110" a="1"/>
  <c r="R46" i="110" s="1"/>
  <c r="R49" i="110" a="1"/>
  <c r="R49" i="110" s="1"/>
  <c r="R47" i="110" a="1"/>
  <c r="R47" i="110" s="1"/>
  <c r="R48" i="110" a="1"/>
  <c r="R48" i="110" s="1"/>
  <c r="L50" i="112" s="1"/>
  <c r="M50" i="112" s="1"/>
  <c r="D27" i="111" a="1"/>
  <c r="D27" i="111" s="1"/>
  <c r="I27" i="111" s="1"/>
  <c r="R34" i="110" a="1"/>
  <c r="R34" i="110" s="1"/>
  <c r="L36" i="112" s="1"/>
  <c r="M36" i="112" s="1"/>
  <c r="R94" i="110" a="1"/>
  <c r="R94" i="110" s="1"/>
  <c r="L96" i="112" s="1"/>
  <c r="M96" i="112" s="1"/>
  <c r="D63" i="111" a="1"/>
  <c r="D63" i="111" s="1"/>
  <c r="I63" i="111" s="1"/>
  <c r="R92" i="110" a="1"/>
  <c r="R92" i="110" s="1"/>
  <c r="D102" i="111" a="1"/>
  <c r="D102" i="111" s="1"/>
  <c r="R159" i="110" a="1"/>
  <c r="R159" i="110" s="1"/>
  <c r="R157" i="110" a="1"/>
  <c r="R157" i="110" s="1"/>
  <c r="R158" i="110" a="1"/>
  <c r="R158" i="110" s="1"/>
  <c r="J110" i="111"/>
  <c r="K110" i="111" s="1"/>
  <c r="D138" i="111" a="1"/>
  <c r="D138" i="111" s="1"/>
  <c r="R219" i="110" a="1"/>
  <c r="R219" i="110" s="1"/>
  <c r="L221" i="112" s="1"/>
  <c r="M221" i="112" s="1"/>
  <c r="R217" i="110" a="1"/>
  <c r="R217" i="110" s="1"/>
  <c r="L219" i="112" s="1"/>
  <c r="M219" i="112" s="1"/>
  <c r="D161" i="111" a="1"/>
  <c r="D161" i="111" s="1"/>
  <c r="I161" i="111" s="1"/>
  <c r="R256" i="110" a="1"/>
  <c r="R256" i="110" s="1"/>
  <c r="L258" i="112" s="1"/>
  <c r="M258" i="112" s="1"/>
  <c r="R167" i="110" a="1"/>
  <c r="R167" i="110" s="1"/>
  <c r="D173" i="111" a="1"/>
  <c r="D173" i="111" s="1"/>
  <c r="I173" i="111" s="1"/>
  <c r="R276" i="110" a="1"/>
  <c r="R276" i="110" s="1"/>
  <c r="D182" i="111" a="1"/>
  <c r="D182" i="111" s="1"/>
  <c r="R293" i="110" a="1"/>
  <c r="R293" i="110" s="1"/>
  <c r="R307" i="110" a="1"/>
  <c r="R307" i="110" s="1"/>
  <c r="J52" i="111"/>
  <c r="K52" i="111" s="1"/>
  <c r="O52" i="111"/>
  <c r="L393" i="112" s="1"/>
  <c r="M393" i="112" s="1"/>
  <c r="J134" i="111"/>
  <c r="K134" i="111" s="1"/>
  <c r="D151" i="111" a="1"/>
  <c r="D151" i="111" s="1"/>
  <c r="R240" i="110" a="1"/>
  <c r="R240" i="110" s="1"/>
  <c r="L242" i="112" s="1"/>
  <c r="M242" i="112" s="1"/>
  <c r="D156" i="111" a="1"/>
  <c r="D156" i="111" s="1"/>
  <c r="I156" i="111" s="1"/>
  <c r="R251" i="110" a="1"/>
  <c r="R251" i="110" s="1"/>
  <c r="L253" i="112" s="1"/>
  <c r="M253" i="112" s="1"/>
  <c r="R309" i="110" a="1"/>
  <c r="R309" i="110" s="1"/>
  <c r="R206" i="110" a="1"/>
  <c r="R206" i="110" s="1"/>
  <c r="J146" i="111"/>
  <c r="K146" i="111" s="1"/>
  <c r="R186" i="110" a="1"/>
  <c r="R186" i="110" s="1"/>
  <c r="R63" i="110" a="1"/>
  <c r="R63" i="110" s="1"/>
  <c r="L65" i="112" s="1"/>
  <c r="M65" i="112" s="1"/>
  <c r="R137" i="110" a="1"/>
  <c r="R137" i="110" s="1"/>
  <c r="D143" i="111" a="1"/>
  <c r="D143" i="111" s="1"/>
  <c r="I143" i="111" s="1"/>
  <c r="R230" i="110" a="1"/>
  <c r="R230" i="110" s="1"/>
  <c r="L232" i="112" s="1"/>
  <c r="M232" i="112" s="1"/>
  <c r="D145" i="111" a="1"/>
  <c r="D145" i="111" s="1"/>
  <c r="I145" i="111" s="1"/>
  <c r="R232" i="110" a="1"/>
  <c r="R232" i="110" s="1"/>
  <c r="L234" i="112" s="1"/>
  <c r="M234" i="112" s="1"/>
  <c r="D165" i="111" a="1"/>
  <c r="D165" i="111" s="1"/>
  <c r="R265" i="110" a="1"/>
  <c r="R265" i="110" s="1"/>
  <c r="L267" i="112" s="1"/>
  <c r="M267" i="112" s="1"/>
  <c r="R263" i="110" a="1"/>
  <c r="R263" i="110" s="1"/>
  <c r="R262" i="110" a="1"/>
  <c r="R262" i="110" s="1"/>
  <c r="R264" i="110" a="1"/>
  <c r="R264" i="110" s="1"/>
  <c r="L266" i="112" s="1"/>
  <c r="M266" i="112" s="1"/>
  <c r="R209" i="110" a="1"/>
  <c r="R209" i="110" s="1"/>
  <c r="R213" i="110" a="1"/>
  <c r="R213" i="110" s="1"/>
  <c r="J84" i="111"/>
  <c r="K84" i="111" s="1"/>
  <c r="O84" i="111"/>
  <c r="L425" i="112" s="1"/>
  <c r="M425" i="112" s="1"/>
  <c r="D98" i="111" a="1"/>
  <c r="D98" i="111" s="1"/>
  <c r="R153" i="110" a="1"/>
  <c r="R153" i="110" s="1"/>
  <c r="D85" i="111" a="1"/>
  <c r="D85" i="111" s="1"/>
  <c r="I85" i="111" s="1"/>
  <c r="J61" i="111"/>
  <c r="K61" i="111" s="1"/>
  <c r="O61" i="111"/>
  <c r="D105" i="111" a="1"/>
  <c r="D105" i="111" s="1"/>
  <c r="R165" i="110" a="1"/>
  <c r="R165" i="110" s="1"/>
  <c r="L167" i="112" s="1"/>
  <c r="M167" i="112" s="1"/>
  <c r="R163" i="110" a="1"/>
  <c r="R163" i="110" s="1"/>
  <c r="D126" i="111" a="1"/>
  <c r="D126" i="111" s="1"/>
  <c r="R198" i="110" a="1"/>
  <c r="R198" i="110" s="1"/>
  <c r="R199" i="110" a="1"/>
  <c r="R199" i="110" s="1"/>
  <c r="L201" i="112" s="1"/>
  <c r="M201" i="112" s="1"/>
  <c r="R197" i="110" a="1"/>
  <c r="R197" i="110" s="1"/>
  <c r="L199" i="112" s="1"/>
  <c r="M199" i="112" s="1"/>
  <c r="D141" i="111" a="1"/>
  <c r="D141" i="111" s="1"/>
  <c r="R224" i="110" a="1"/>
  <c r="R224" i="110" s="1"/>
  <c r="L226" i="112" s="1"/>
  <c r="M226" i="112" s="1"/>
  <c r="R225" i="110" a="1"/>
  <c r="R225" i="110" s="1"/>
  <c r="L227" i="112" s="1"/>
  <c r="M227" i="112" s="1"/>
  <c r="R223" i="110" a="1"/>
  <c r="R223" i="110" s="1"/>
  <c r="R222" i="110" a="1"/>
  <c r="R222" i="110" s="1"/>
  <c r="J111" i="111"/>
  <c r="K111" i="111" s="1"/>
  <c r="O111" i="111"/>
  <c r="L452" i="112" s="1"/>
  <c r="M452" i="112" s="1"/>
  <c r="D87" i="111" a="1"/>
  <c r="D87" i="111" s="1"/>
  <c r="I87" i="111" s="1"/>
  <c r="R134" i="110" a="1"/>
  <c r="R134" i="110" s="1"/>
  <c r="D66" i="111" a="1"/>
  <c r="D66" i="111" s="1"/>
  <c r="R99" i="110" a="1"/>
  <c r="R99" i="110" s="1"/>
  <c r="R97" i="110" a="1"/>
  <c r="R97" i="110" s="1"/>
  <c r="L99" i="112" s="1"/>
  <c r="M99" i="112" s="1"/>
  <c r="R98" i="110" a="1"/>
  <c r="R98" i="110" s="1"/>
  <c r="L100" i="112" s="1"/>
  <c r="M100" i="112" s="1"/>
  <c r="J116" i="111"/>
  <c r="K116" i="111" s="1"/>
  <c r="D133" i="111" a="1"/>
  <c r="D133" i="111" s="1"/>
  <c r="I133" i="111" s="1"/>
  <c r="R212" i="110" a="1"/>
  <c r="R212" i="110" s="1"/>
  <c r="L214" i="112" s="1"/>
  <c r="M214" i="112" s="1"/>
  <c r="D187" i="111" a="1"/>
  <c r="D187" i="111" s="1"/>
  <c r="R300" i="110" a="1"/>
  <c r="R300" i="110" s="1"/>
  <c r="L302" i="112" s="1"/>
  <c r="M302" i="112" s="1"/>
  <c r="D19" i="111" a="1"/>
  <c r="D19" i="111" s="1"/>
  <c r="R20" i="110" a="1"/>
  <c r="R20" i="110" s="1"/>
  <c r="L22" i="112" s="1"/>
  <c r="M22" i="112" s="1"/>
  <c r="R36" i="110" a="1"/>
  <c r="R36" i="110" s="1"/>
  <c r="D100" i="111" a="1"/>
  <c r="D100" i="111" s="1"/>
  <c r="I100" i="111" s="1"/>
  <c r="R155" i="110" a="1"/>
  <c r="R155" i="110" s="1"/>
  <c r="L157" i="112" s="1"/>
  <c r="M157" i="112" s="1"/>
  <c r="O132" i="111"/>
  <c r="L473" i="112" s="1"/>
  <c r="M473" i="112" s="1"/>
  <c r="J132" i="111"/>
  <c r="R146" i="110" a="1"/>
  <c r="R146" i="110" s="1"/>
  <c r="D189" i="111" a="1"/>
  <c r="D189" i="111" s="1"/>
  <c r="R303" i="110" a="1"/>
  <c r="R303" i="110" s="1"/>
  <c r="R304" i="110" a="1"/>
  <c r="R304" i="110" s="1"/>
  <c r="L306" i="112" s="1"/>
  <c r="M306" i="112" s="1"/>
  <c r="R302" i="110" a="1"/>
  <c r="R302" i="110" s="1"/>
  <c r="R305" i="110" a="1"/>
  <c r="R305" i="110" s="1"/>
  <c r="R317" i="110" a="1"/>
  <c r="R317" i="110" s="1"/>
  <c r="R21" i="110" a="1"/>
  <c r="R21" i="110" s="1"/>
  <c r="D20" i="111" a="1"/>
  <c r="D20" i="111" s="1"/>
  <c r="D64" i="111" a="1"/>
  <c r="D64" i="111" s="1"/>
  <c r="I64" i="111" s="1"/>
  <c r="R95" i="110" a="1"/>
  <c r="R95" i="110" s="1"/>
  <c r="L97" i="112" s="1"/>
  <c r="M97" i="112" s="1"/>
  <c r="R129" i="110" a="1"/>
  <c r="R129" i="110" s="1"/>
  <c r="D82" i="111" a="1"/>
  <c r="D82" i="111" s="1"/>
  <c r="R127" i="110" a="1"/>
  <c r="R127" i="110" s="1"/>
  <c r="L129" i="112" s="1"/>
  <c r="M129" i="112" s="1"/>
  <c r="D106" i="111" a="1"/>
  <c r="D106" i="111" s="1"/>
  <c r="R168" i="110" a="1"/>
  <c r="R168" i="110" s="1"/>
  <c r="R166" i="110" a="1"/>
  <c r="R166" i="110" s="1"/>
  <c r="R108" i="110" a="1"/>
  <c r="R108" i="110" s="1"/>
  <c r="L110" i="112" s="1"/>
  <c r="M110" i="112" s="1"/>
  <c r="R172" i="110" a="1"/>
  <c r="R172" i="110" s="1"/>
  <c r="D109" i="111" a="1"/>
  <c r="D109" i="111" s="1"/>
  <c r="I109" i="111" s="1"/>
  <c r="R126" i="110" a="1"/>
  <c r="R126" i="110" s="1"/>
  <c r="L128" i="112" s="1"/>
  <c r="M128" i="112" s="1"/>
  <c r="D135" i="111" a="1"/>
  <c r="D135" i="111" s="1"/>
  <c r="I135" i="111" s="1"/>
  <c r="R214" i="110" a="1"/>
  <c r="R214" i="110" s="1"/>
  <c r="L216" i="112" s="1"/>
  <c r="M216" i="112" s="1"/>
  <c r="R284" i="110" a="1"/>
  <c r="R284" i="110" s="1"/>
  <c r="R282" i="110" a="1"/>
  <c r="R282" i="110" s="1"/>
  <c r="D177" i="111" a="1"/>
  <c r="D177" i="111" s="1"/>
  <c r="R285" i="110" a="1"/>
  <c r="R285" i="110" s="1"/>
  <c r="L287" i="112" s="1"/>
  <c r="M287" i="112" s="1"/>
  <c r="R283" i="110" a="1"/>
  <c r="R283" i="110" s="1"/>
  <c r="D181" i="111" a="1"/>
  <c r="D181" i="111" s="1"/>
  <c r="I181" i="111" s="1"/>
  <c r="R292" i="110" a="1"/>
  <c r="R292" i="110" s="1"/>
  <c r="L294" i="112" s="1"/>
  <c r="M294" i="112" s="1"/>
  <c r="D201" i="111" a="1"/>
  <c r="D201" i="111" s="1"/>
  <c r="R325" i="110" a="1"/>
  <c r="R325" i="110" s="1"/>
  <c r="R323" i="110" a="1"/>
  <c r="R323" i="110" s="1"/>
  <c r="L325" i="112" s="1"/>
  <c r="M325" i="112" s="1"/>
  <c r="R322" i="110" a="1"/>
  <c r="R322" i="110" s="1"/>
  <c r="L324" i="112" s="1"/>
  <c r="M324" i="112" s="1"/>
  <c r="R324" i="110" a="1"/>
  <c r="R324" i="110" s="1"/>
  <c r="L326" i="112" s="1"/>
  <c r="M326" i="112" s="1"/>
  <c r="R229" i="110" a="1"/>
  <c r="R229" i="110" s="1"/>
  <c r="L231" i="112" s="1"/>
  <c r="M231" i="112" s="1"/>
  <c r="J41" i="111"/>
  <c r="K41" i="111" s="1"/>
  <c r="D202" i="111" a="1"/>
  <c r="D202" i="111" s="1"/>
  <c r="R329" i="110" a="1"/>
  <c r="R329" i="110" s="1"/>
  <c r="L331" i="112" s="1"/>
  <c r="M331" i="112" s="1"/>
  <c r="R327" i="110" a="1"/>
  <c r="R327" i="110" s="1"/>
  <c r="D211" i="111" a="1"/>
  <c r="D211" i="111" s="1"/>
  <c r="R340" i="110" a="1"/>
  <c r="R340" i="110" s="1"/>
  <c r="L342" i="112" s="1"/>
  <c r="M342" i="112" s="1"/>
  <c r="O29" i="111"/>
  <c r="L370" i="112" s="1"/>
  <c r="M370" i="112" s="1"/>
  <c r="J29" i="111"/>
  <c r="K29" i="111" s="1"/>
  <c r="J95" i="111"/>
  <c r="K95" i="111" s="1"/>
  <c r="O95" i="111"/>
  <c r="L436" i="112" s="1"/>
  <c r="M436" i="112" s="1"/>
  <c r="D176" i="111" a="1"/>
  <c r="D176" i="111" s="1"/>
  <c r="R281" i="110" a="1"/>
  <c r="R281" i="110" s="1"/>
  <c r="L283" i="112" s="1"/>
  <c r="M283" i="112" s="1"/>
  <c r="J15" i="111"/>
  <c r="K15" i="111" s="1"/>
  <c r="O15" i="111"/>
  <c r="L356" i="112" s="1"/>
  <c r="M356" i="112" s="1"/>
  <c r="D55" i="111" a="1"/>
  <c r="D55" i="111" s="1"/>
  <c r="R80" i="110" a="1"/>
  <c r="R80" i="110" s="1"/>
  <c r="R179" i="110" a="1"/>
  <c r="R179" i="110" s="1"/>
  <c r="K174" i="111"/>
  <c r="M174" i="111" s="1"/>
  <c r="N174" i="111" s="1"/>
  <c r="O174" i="111" s="1"/>
  <c r="K35" i="111"/>
  <c r="R10" i="110" a="1"/>
  <c r="R10" i="110" s="1"/>
  <c r="D11" i="111" a="1"/>
  <c r="D11" i="111" s="1"/>
  <c r="I11" i="111" s="1"/>
  <c r="D36" i="111" a="1"/>
  <c r="D36" i="111" s="1"/>
  <c r="I36" i="111" s="1"/>
  <c r="R51" i="110" a="1"/>
  <c r="R51" i="110" s="1"/>
  <c r="L53" i="112" s="1"/>
  <c r="M53" i="112" s="1"/>
  <c r="D37" i="111" a="1"/>
  <c r="D37" i="111" s="1"/>
  <c r="I37" i="111" s="1"/>
  <c r="R52" i="110" a="1"/>
  <c r="R52" i="110" s="1"/>
  <c r="L54" i="112" s="1"/>
  <c r="M54" i="112" s="1"/>
  <c r="D57" i="111" a="1"/>
  <c r="D57" i="111" s="1"/>
  <c r="R82" i="110" a="1"/>
  <c r="R82" i="110" s="1"/>
  <c r="L84" i="112" s="1"/>
  <c r="M84" i="112" s="1"/>
  <c r="D49" i="111" a="1"/>
  <c r="D49" i="111" s="1"/>
  <c r="I49" i="111" s="1"/>
  <c r="R72" i="110" a="1"/>
  <c r="R72" i="110" s="1"/>
  <c r="J75" i="111"/>
  <c r="K75" i="111" s="1"/>
  <c r="O75" i="111"/>
  <c r="L416" i="112" s="1"/>
  <c r="M416" i="112" s="1"/>
  <c r="R151" i="110" a="1"/>
  <c r="R151" i="110" s="1"/>
  <c r="D96" i="111" a="1"/>
  <c r="D96" i="111" s="1"/>
  <c r="I96" i="111" s="1"/>
  <c r="R104" i="110" a="1"/>
  <c r="R104" i="110" s="1"/>
  <c r="L106" i="112" s="1"/>
  <c r="M106" i="112" s="1"/>
  <c r="J119" i="111"/>
  <c r="K119" i="111" s="1"/>
  <c r="O119" i="111"/>
  <c r="L460" i="112" s="1"/>
  <c r="M460" i="112" s="1"/>
  <c r="D136" i="111" a="1"/>
  <c r="D136" i="111" s="1"/>
  <c r="I136" i="111" s="1"/>
  <c r="R215" i="110" a="1"/>
  <c r="R215" i="110" s="1"/>
  <c r="L217" i="112" s="1"/>
  <c r="M217" i="112" s="1"/>
  <c r="D167" i="111" a="1"/>
  <c r="D167" i="111" s="1"/>
  <c r="I167" i="111" s="1"/>
  <c r="R270" i="110" a="1"/>
  <c r="R270" i="110" s="1"/>
  <c r="L272" i="112" s="1"/>
  <c r="M272" i="112" s="1"/>
  <c r="D169" i="111" a="1"/>
  <c r="D169" i="111" s="1"/>
  <c r="I169" i="111" s="1"/>
  <c r="R272" i="110" a="1"/>
  <c r="R272" i="110" s="1"/>
  <c r="L274" i="112" s="1"/>
  <c r="M274" i="112" s="1"/>
  <c r="D214" i="111" a="1"/>
  <c r="D214" i="111" s="1"/>
  <c r="R347" i="110" a="1"/>
  <c r="R347" i="110" s="1"/>
  <c r="R349" i="110" a="1"/>
  <c r="R349" i="110" s="1"/>
  <c r="L351" i="112" s="1"/>
  <c r="M351" i="112" s="1"/>
  <c r="R348" i="110" a="1"/>
  <c r="R348" i="110" s="1"/>
  <c r="L350" i="112" s="1"/>
  <c r="M350" i="112" s="1"/>
  <c r="R346" i="110" a="1"/>
  <c r="R346" i="110" s="1"/>
  <c r="L348" i="112" s="1"/>
  <c r="M348" i="112" s="1"/>
  <c r="J38" i="111"/>
  <c r="K38" i="111" s="1"/>
  <c r="D54" i="111" a="1"/>
  <c r="D54" i="111" s="1"/>
  <c r="R79" i="110" a="1"/>
  <c r="R79" i="110" s="1"/>
  <c r="L81" i="112" s="1"/>
  <c r="M81" i="112" s="1"/>
  <c r="R78" i="110" a="1"/>
  <c r="R78" i="110" s="1"/>
  <c r="D51" i="111" a="1"/>
  <c r="D51" i="111" s="1"/>
  <c r="I51" i="111" s="1"/>
  <c r="R74" i="110" a="1"/>
  <c r="R74" i="110" s="1"/>
  <c r="L76" i="112" s="1"/>
  <c r="M76" i="112" s="1"/>
  <c r="D62" i="111" a="1"/>
  <c r="D62" i="111" s="1"/>
  <c r="R93" i="110" a="1"/>
  <c r="R93" i="110" s="1"/>
  <c r="L95" i="112" s="1"/>
  <c r="M95" i="112" s="1"/>
  <c r="R138" i="110" a="1"/>
  <c r="R138" i="110" s="1"/>
  <c r="L140" i="112" s="1"/>
  <c r="M140" i="112" s="1"/>
  <c r="D204" i="111" a="1"/>
  <c r="D204" i="111" s="1"/>
  <c r="I204" i="111" s="1"/>
  <c r="R331" i="110" a="1"/>
  <c r="R331" i="110" s="1"/>
  <c r="R298" i="110" a="1"/>
  <c r="R298" i="110" s="1"/>
  <c r="L300" i="112" s="1"/>
  <c r="M300" i="112" s="1"/>
  <c r="D131" i="111" a="1"/>
  <c r="D131" i="111" s="1"/>
  <c r="I131" i="111" s="1"/>
  <c r="R210" i="110" a="1"/>
  <c r="R210" i="110" s="1"/>
  <c r="R218" i="110" a="1"/>
  <c r="R218" i="110" s="1"/>
  <c r="L220" i="112" s="1"/>
  <c r="M220" i="112" s="1"/>
  <c r="D58" i="111" a="1"/>
  <c r="D58" i="111" s="1"/>
  <c r="R89" i="110" a="1"/>
  <c r="R89" i="110" s="1"/>
  <c r="R87" i="110" a="1"/>
  <c r="R87" i="110" s="1"/>
  <c r="L89" i="112" s="1"/>
  <c r="M89" i="112" s="1"/>
  <c r="D152" i="111" a="1"/>
  <c r="D152" i="111" s="1"/>
  <c r="R241" i="110" a="1"/>
  <c r="R241" i="110" s="1"/>
  <c r="L243" i="112" s="1"/>
  <c r="M243" i="112" s="1"/>
  <c r="O192" i="111"/>
  <c r="J192" i="111"/>
  <c r="J48" i="111"/>
  <c r="K48" i="111" s="1"/>
  <c r="O48" i="111"/>
  <c r="L389" i="112" s="1"/>
  <c r="M389" i="112" s="1"/>
  <c r="E222" i="107"/>
  <c r="G214" i="110" a="1"/>
  <c r="G214" i="110" s="1"/>
  <c r="E11" i="111" s="1" a="1"/>
  <c r="E11" i="111" s="1"/>
  <c r="R28" i="110" a="1"/>
  <c r="R28" i="110" s="1"/>
  <c r="L30" i="112" s="1"/>
  <c r="M30" i="112" s="1"/>
  <c r="R286" i="110" a="1"/>
  <c r="R286" i="110" s="1"/>
  <c r="L288" i="112" s="1"/>
  <c r="M288" i="112" s="1"/>
  <c r="R12" i="110" a="1"/>
  <c r="R12" i="110" s="1"/>
  <c r="L14" i="112" s="1"/>
  <c r="M14" i="112" s="1"/>
  <c r="J31" i="111"/>
  <c r="K31" i="111" s="1"/>
  <c r="D42" i="111" a="1"/>
  <c r="D42" i="111" s="1"/>
  <c r="R57" i="110" a="1"/>
  <c r="R57" i="110" s="1"/>
  <c r="L59" i="112" s="1"/>
  <c r="M59" i="112" s="1"/>
  <c r="R58" i="110" a="1"/>
  <c r="R58" i="110" s="1"/>
  <c r="L60" i="112" s="1"/>
  <c r="M60" i="112" s="1"/>
  <c r="R59" i="110" a="1"/>
  <c r="R59" i="110" s="1"/>
  <c r="L61" i="112" s="1"/>
  <c r="M61" i="112" s="1"/>
  <c r="D47" i="111" a="1"/>
  <c r="D47" i="111" s="1"/>
  <c r="I47" i="111" s="1"/>
  <c r="R70" i="110" a="1"/>
  <c r="R70" i="110" s="1"/>
  <c r="L72" i="112" s="1"/>
  <c r="M72" i="112" s="1"/>
  <c r="D68" i="111" a="1"/>
  <c r="D68" i="111" s="1"/>
  <c r="R101" i="110" a="1"/>
  <c r="R101" i="110" s="1"/>
  <c r="R75" i="110" a="1"/>
  <c r="R75" i="110" s="1"/>
  <c r="L77" i="112" s="1"/>
  <c r="M77" i="112" s="1"/>
  <c r="D103" i="111" a="1"/>
  <c r="D103" i="111" s="1"/>
  <c r="R160" i="110" a="1"/>
  <c r="R160" i="110" s="1"/>
  <c r="L162" i="112" s="1"/>
  <c r="M162" i="112" s="1"/>
  <c r="D114" i="111" a="1"/>
  <c r="D114" i="111" s="1"/>
  <c r="R177" i="110" a="1"/>
  <c r="R177" i="110" s="1"/>
  <c r="L179" i="112" s="1"/>
  <c r="M179" i="112" s="1"/>
  <c r="R178" i="110" a="1"/>
  <c r="R178" i="110" s="1"/>
  <c r="D129" i="111" a="1"/>
  <c r="D129" i="111" s="1"/>
  <c r="R205" i="110" a="1"/>
  <c r="R205" i="110" s="1"/>
  <c r="L207" i="112" s="1"/>
  <c r="M207" i="112" s="1"/>
  <c r="R203" i="110" a="1"/>
  <c r="R203" i="110" s="1"/>
  <c r="R202" i="110" a="1"/>
  <c r="R202" i="110" s="1"/>
  <c r="L204" i="112" s="1"/>
  <c r="M204" i="112" s="1"/>
  <c r="R204" i="110" a="1"/>
  <c r="R204" i="110" s="1"/>
  <c r="L206" i="112" s="1"/>
  <c r="M206" i="112" s="1"/>
  <c r="D122" i="111" a="1"/>
  <c r="D122" i="111" s="1"/>
  <c r="R193" i="110" a="1"/>
  <c r="R193" i="110" s="1"/>
  <c r="L195" i="112" s="1"/>
  <c r="M195" i="112" s="1"/>
  <c r="R131" i="110" a="1"/>
  <c r="R131" i="110" s="1"/>
  <c r="L133" i="112" s="1"/>
  <c r="M133" i="112" s="1"/>
  <c r="R234" i="110" a="1"/>
  <c r="R234" i="110" s="1"/>
  <c r="L236" i="112" s="1"/>
  <c r="M236" i="112" s="1"/>
  <c r="D147" i="111" a="1"/>
  <c r="D147" i="111" s="1"/>
  <c r="I147" i="111" s="1"/>
  <c r="D162" i="111" a="1"/>
  <c r="D162" i="111" s="1"/>
  <c r="R258" i="110" a="1"/>
  <c r="R258" i="110" s="1"/>
  <c r="L260" i="112" s="1"/>
  <c r="M260" i="112" s="1"/>
  <c r="R259" i="110" a="1"/>
  <c r="R259" i="110" s="1"/>
  <c r="L261" i="112" s="1"/>
  <c r="M261" i="112" s="1"/>
  <c r="R257" i="110" a="1"/>
  <c r="R257" i="110" s="1"/>
  <c r="L259" i="112" s="1"/>
  <c r="M259" i="112" s="1"/>
  <c r="D191" i="111" a="1"/>
  <c r="D191" i="111" s="1"/>
  <c r="I191" i="111" s="1"/>
  <c r="R310" i="110" a="1"/>
  <c r="R310" i="110" s="1"/>
  <c r="L312" i="112" s="1"/>
  <c r="M312" i="112" s="1"/>
  <c r="R319" i="110" a="1"/>
  <c r="R319" i="110" s="1"/>
  <c r="R226" i="110" a="1"/>
  <c r="R226" i="110" s="1"/>
  <c r="L228" i="112" s="1"/>
  <c r="M228" i="112" s="1"/>
  <c r="R249" i="110" a="1"/>
  <c r="R249" i="110" s="1"/>
  <c r="L251" i="112" s="1"/>
  <c r="M251" i="112" s="1"/>
  <c r="R269" i="110" a="1"/>
  <c r="R269" i="110" s="1"/>
  <c r="L271" i="112" s="1"/>
  <c r="M271" i="112" s="1"/>
  <c r="R328" i="110" a="1"/>
  <c r="R328" i="110" s="1"/>
  <c r="L330" i="112" s="1"/>
  <c r="M330" i="112" s="1"/>
  <c r="D50" i="111" a="1"/>
  <c r="D50" i="111" s="1"/>
  <c r="D79" i="111" a="1"/>
  <c r="D79" i="111" s="1"/>
  <c r="R120" i="110" a="1"/>
  <c r="R120" i="110" s="1"/>
  <c r="L122" i="112" s="1"/>
  <c r="M122" i="112" s="1"/>
  <c r="D121" i="111" a="1"/>
  <c r="D121" i="111" s="1"/>
  <c r="I121" i="111" s="1"/>
  <c r="R192" i="110" a="1"/>
  <c r="R192" i="110" s="1"/>
  <c r="L347" i="112"/>
  <c r="M347" i="112" s="1"/>
  <c r="L275" i="112"/>
  <c r="M275" i="112" s="1"/>
  <c r="L181" i="112"/>
  <c r="M181" i="112" s="1"/>
  <c r="L153" i="112"/>
  <c r="M153" i="112" s="1"/>
  <c r="L148" i="112"/>
  <c r="M148" i="112" s="1"/>
  <c r="L141" i="112"/>
  <c r="M141" i="112" s="1"/>
  <c r="L123" i="112"/>
  <c r="M123" i="112" s="1"/>
  <c r="L82" i="112"/>
  <c r="M82" i="112" s="1"/>
  <c r="L80" i="112"/>
  <c r="M80" i="112" s="1"/>
  <c r="L78" i="112"/>
  <c r="M78" i="112" s="1"/>
  <c r="L74" i="112"/>
  <c r="M74" i="112" s="1"/>
  <c r="L62" i="112"/>
  <c r="M62" i="112" s="1"/>
  <c r="L58" i="112"/>
  <c r="M58" i="112" s="1"/>
  <c r="L56" i="112"/>
  <c r="M56" i="112" s="1"/>
  <c r="L52" i="112"/>
  <c r="M52" i="112" s="1"/>
  <c r="L48" i="112"/>
  <c r="M48" i="112" s="1"/>
  <c r="L46" i="112"/>
  <c r="M46" i="112" s="1"/>
  <c r="L42" i="112"/>
  <c r="M42" i="112" s="1"/>
  <c r="L38" i="112"/>
  <c r="M38" i="112" s="1"/>
  <c r="L34" i="112"/>
  <c r="M34" i="112" s="1"/>
  <c r="L32" i="112"/>
  <c r="M32" i="112" s="1"/>
  <c r="L26" i="112"/>
  <c r="M26" i="112" s="1"/>
  <c r="L24" i="112"/>
  <c r="M24" i="112" s="1"/>
  <c r="L20" i="112"/>
  <c r="M20" i="112" s="1"/>
  <c r="L18" i="112"/>
  <c r="M18" i="112" s="1"/>
  <c r="L143" i="112"/>
  <c r="M143" i="112" s="1"/>
  <c r="L327" i="112"/>
  <c r="M327" i="112" s="1"/>
  <c r="L317" i="112"/>
  <c r="M317" i="112" s="1"/>
  <c r="L12" i="112"/>
  <c r="M12" i="112" s="1"/>
  <c r="L309" i="112"/>
  <c r="M309" i="112" s="1"/>
  <c r="L284" i="112"/>
  <c r="M284" i="112" s="1"/>
  <c r="L329" i="112"/>
  <c r="M329" i="112" s="1"/>
  <c r="L311" i="112"/>
  <c r="M311" i="112" s="1"/>
  <c r="L180" i="112"/>
  <c r="M180" i="112" s="1"/>
  <c r="L225" i="112"/>
  <c r="M225" i="112" s="1"/>
  <c r="L45" i="112"/>
  <c r="M45" i="112" s="1"/>
  <c r="L33" i="112"/>
  <c r="M33" i="112" s="1"/>
  <c r="L212" i="112"/>
  <c r="M212" i="112" s="1"/>
  <c r="L111" i="112"/>
  <c r="M111" i="112" s="1"/>
  <c r="L87" i="112"/>
  <c r="M87" i="112" s="1"/>
  <c r="L79" i="112"/>
  <c r="M79" i="112" s="1"/>
  <c r="L49" i="112"/>
  <c r="M49" i="112" s="1"/>
  <c r="L37" i="112"/>
  <c r="M37" i="112" s="1"/>
  <c r="L224" i="112"/>
  <c r="M224" i="112" s="1"/>
  <c r="L205" i="112"/>
  <c r="M205" i="112" s="1"/>
  <c r="L165" i="112"/>
  <c r="M165" i="112" s="1"/>
  <c r="L63" i="112"/>
  <c r="M63" i="112" s="1"/>
  <c r="L51" i="112"/>
  <c r="M51" i="112" s="1"/>
  <c r="L27" i="112"/>
  <c r="M27" i="112" s="1"/>
  <c r="L134" i="112"/>
  <c r="M134" i="112" s="1"/>
  <c r="L119" i="112"/>
  <c r="M119" i="112" s="1"/>
  <c r="L73" i="112"/>
  <c r="M73" i="112" s="1"/>
  <c r="L318" i="112"/>
  <c r="M318" i="112" s="1"/>
  <c r="L292" i="112"/>
  <c r="M292" i="112" s="1"/>
  <c r="L41" i="112"/>
  <c r="M41" i="112" s="1"/>
  <c r="L29" i="112"/>
  <c r="M29" i="112" s="1"/>
  <c r="L17" i="112"/>
  <c r="M17" i="112" s="1"/>
  <c r="L139" i="112"/>
  <c r="M139" i="112" s="1"/>
  <c r="L23" i="112"/>
  <c r="M23" i="112" s="1"/>
  <c r="L135" i="112"/>
  <c r="M135" i="112" s="1"/>
  <c r="L215" i="112"/>
  <c r="M215" i="112" s="1"/>
  <c r="L19" i="112"/>
  <c r="M19" i="112" s="1"/>
  <c r="L273" i="112"/>
  <c r="M273" i="112" s="1"/>
  <c r="L203" i="112"/>
  <c r="M203" i="112" s="1"/>
  <c r="L142" i="112"/>
  <c r="M142" i="112" s="1"/>
  <c r="L213" i="112"/>
  <c r="M213" i="112" s="1"/>
  <c r="L55" i="112"/>
  <c r="M55" i="112" s="1"/>
  <c r="L31" i="112"/>
  <c r="M31" i="112" s="1"/>
  <c r="L285" i="112"/>
  <c r="M285" i="112" s="1"/>
  <c r="L281" i="112"/>
  <c r="M281" i="112" s="1"/>
  <c r="L295" i="112"/>
  <c r="M295" i="112" s="1"/>
  <c r="L75" i="112"/>
  <c r="M75" i="112" s="1"/>
  <c r="L85" i="112"/>
  <c r="M85" i="112" s="1"/>
  <c r="L126" i="112"/>
  <c r="M126" i="112" s="1"/>
  <c r="L67" i="112"/>
  <c r="M67" i="112" s="1"/>
  <c r="L47" i="112"/>
  <c r="M47" i="112" s="1"/>
  <c r="R14" i="110" a="1"/>
  <c r="R14" i="110" s="1"/>
  <c r="L16" i="112" s="1"/>
  <c r="M16" i="112" s="1"/>
  <c r="D32" i="111" a="1"/>
  <c r="D32" i="111" s="1"/>
  <c r="R41" i="110" a="1"/>
  <c r="R41" i="110" s="1"/>
  <c r="L43" i="112" s="1"/>
  <c r="M43" i="112" s="1"/>
  <c r="J39" i="111"/>
  <c r="K39" i="111" s="1"/>
  <c r="O39" i="111"/>
  <c r="D69" i="111" a="1"/>
  <c r="D69" i="111" s="1"/>
  <c r="R105" i="110" a="1"/>
  <c r="R105" i="110" s="1"/>
  <c r="L107" i="112" s="1"/>
  <c r="M107" i="112" s="1"/>
  <c r="R103" i="110" a="1"/>
  <c r="R103" i="110" s="1"/>
  <c r="L105" i="112" s="1"/>
  <c r="M105" i="112" s="1"/>
  <c r="R84" i="110" a="1"/>
  <c r="R84" i="110" s="1"/>
  <c r="L86" i="112" s="1"/>
  <c r="M86" i="112" s="1"/>
  <c r="R86" i="110" a="1"/>
  <c r="R86" i="110" s="1"/>
  <c r="L88" i="112" s="1"/>
  <c r="M88" i="112" s="1"/>
  <c r="D89" i="111" a="1"/>
  <c r="D89" i="111" s="1"/>
  <c r="I89" i="111" s="1"/>
  <c r="R136" i="110" a="1"/>
  <c r="R136" i="110" s="1"/>
  <c r="D148" i="111" a="1"/>
  <c r="D148" i="111" s="1"/>
  <c r="I148" i="111" s="1"/>
  <c r="R235" i="110" a="1"/>
  <c r="R235" i="110" s="1"/>
  <c r="L237" i="112" s="1"/>
  <c r="M237" i="112" s="1"/>
  <c r="R278" i="110" a="1"/>
  <c r="R278" i="110" s="1"/>
  <c r="D171" i="111" a="1"/>
  <c r="D171" i="111" s="1"/>
  <c r="I171" i="111" s="1"/>
  <c r="R274" i="110" a="1"/>
  <c r="R274" i="110" s="1"/>
  <c r="L276" i="112" s="1"/>
  <c r="M276" i="112" s="1"/>
  <c r="R185" i="110" a="1"/>
  <c r="R185" i="110" s="1"/>
  <c r="L187" i="112" s="1"/>
  <c r="M187" i="112" s="1"/>
  <c r="D183" i="111" a="1"/>
  <c r="D183" i="111" s="1"/>
  <c r="I183" i="111" s="1"/>
  <c r="R294" i="110" a="1"/>
  <c r="R294" i="110" s="1"/>
  <c r="L296" i="112" s="1"/>
  <c r="M296" i="112" s="1"/>
  <c r="D208" i="111" a="1"/>
  <c r="D208" i="111" s="1"/>
  <c r="I208" i="111" s="1"/>
  <c r="R335" i="110" a="1"/>
  <c r="R335" i="110" s="1"/>
  <c r="L337" i="112" s="1"/>
  <c r="M337" i="112" s="1"/>
  <c r="D207" i="111" a="1"/>
  <c r="D207" i="111" s="1"/>
  <c r="I207" i="111" s="1"/>
  <c r="R334" i="110" a="1"/>
  <c r="R334" i="110" s="1"/>
  <c r="L336" i="112" s="1"/>
  <c r="M336" i="112" s="1"/>
  <c r="R233" i="110" a="1"/>
  <c r="R233" i="110" s="1"/>
  <c r="L235" i="112" s="1"/>
  <c r="M235" i="112" s="1"/>
  <c r="J14" i="111"/>
  <c r="K14" i="111" s="1"/>
  <c r="R69" i="110" a="1"/>
  <c r="R69" i="110" s="1"/>
  <c r="L71" i="112" s="1"/>
  <c r="M71" i="112" s="1"/>
  <c r="R67" i="110" a="1"/>
  <c r="R67" i="110" s="1"/>
  <c r="L69" i="112" s="1"/>
  <c r="M69" i="112" s="1"/>
  <c r="J67" i="111"/>
  <c r="K67" i="111" s="1"/>
  <c r="D94" i="111" a="1"/>
  <c r="D94" i="111" s="1"/>
  <c r="R148" i="110" a="1"/>
  <c r="R148" i="110" s="1"/>
  <c r="L150" i="112" s="1"/>
  <c r="M150" i="112" s="1"/>
  <c r="R100" i="110" a="1"/>
  <c r="R100" i="110" s="1"/>
  <c r="L102" i="112" s="1"/>
  <c r="M102" i="112" s="1"/>
  <c r="D115" i="111" a="1"/>
  <c r="D115" i="111" s="1"/>
  <c r="R180" i="110" a="1"/>
  <c r="R180" i="110" s="1"/>
  <c r="D112" i="111" a="1"/>
  <c r="D112" i="111" s="1"/>
  <c r="I112" i="111" s="1"/>
  <c r="R175" i="110" a="1"/>
  <c r="R175" i="110" s="1"/>
  <c r="L177" i="112" s="1"/>
  <c r="M177" i="112" s="1"/>
  <c r="D127" i="111" a="1"/>
  <c r="D127" i="111" s="1"/>
  <c r="R200" i="110" a="1"/>
  <c r="R200" i="110" s="1"/>
  <c r="L202" i="112" s="1"/>
  <c r="M202" i="112" s="1"/>
  <c r="J124" i="111"/>
  <c r="K124" i="111" s="1"/>
  <c r="O168" i="111"/>
  <c r="J168" i="111"/>
  <c r="D184" i="111" a="1"/>
  <c r="D184" i="111" s="1"/>
  <c r="I184" i="111" s="1"/>
  <c r="R295" i="110" a="1"/>
  <c r="R295" i="110" s="1"/>
  <c r="D193" i="111" a="1"/>
  <c r="D193" i="111" s="1"/>
  <c r="I193" i="111" s="1"/>
  <c r="R312" i="110" a="1"/>
  <c r="R312" i="110" s="1"/>
  <c r="L314" i="112" s="1"/>
  <c r="M314" i="112" s="1"/>
  <c r="D213" i="111" a="1"/>
  <c r="D213" i="111" s="1"/>
  <c r="R344" i="110" a="1"/>
  <c r="R344" i="110" s="1"/>
  <c r="R342" i="110" a="1"/>
  <c r="R342" i="110" s="1"/>
  <c r="R343" i="110" a="1"/>
  <c r="R343" i="110" s="1"/>
  <c r="L345" i="112" s="1"/>
  <c r="M345" i="112" s="1"/>
  <c r="D26" i="111" a="1"/>
  <c r="D26" i="111" s="1"/>
  <c r="R33" i="110" a="1"/>
  <c r="R33" i="110" s="1"/>
  <c r="L35" i="112" s="1"/>
  <c r="M35" i="112" s="1"/>
  <c r="J28" i="111"/>
  <c r="K28" i="111" s="1"/>
  <c r="J53" i="111"/>
  <c r="K53" i="111" s="1"/>
  <c r="O53" i="111"/>
  <c r="L394" i="112" s="1"/>
  <c r="M394" i="112" s="1"/>
  <c r="R62" i="110" a="1"/>
  <c r="R62" i="110" s="1"/>
  <c r="L64" i="112" s="1"/>
  <c r="M64" i="112" s="1"/>
  <c r="R66" i="110" a="1"/>
  <c r="R66" i="110" s="1"/>
  <c r="L68" i="112" s="1"/>
  <c r="M68" i="112" s="1"/>
  <c r="R68" i="110" a="1"/>
  <c r="R68" i="110" s="1"/>
  <c r="L70" i="112" s="1"/>
  <c r="M70" i="112" s="1"/>
  <c r="J74" i="111"/>
  <c r="K74" i="111" s="1"/>
  <c r="D76" i="111" a="1"/>
  <c r="D76" i="111" s="1"/>
  <c r="I76" i="111" s="1"/>
  <c r="R115" i="110" a="1"/>
  <c r="R115" i="110" s="1"/>
  <c r="L117" i="112" s="1"/>
  <c r="M117" i="112" s="1"/>
  <c r="D101" i="111" a="1"/>
  <c r="D101" i="111" s="1"/>
  <c r="I101" i="111" s="1"/>
  <c r="R156" i="110" a="1"/>
  <c r="R156" i="110" s="1"/>
  <c r="O144" i="111"/>
  <c r="J144" i="111"/>
  <c r="K144" i="111" s="1"/>
  <c r="R246" i="110" a="1"/>
  <c r="R246" i="110" s="1"/>
  <c r="O172" i="111"/>
  <c r="L513" i="112" s="1"/>
  <c r="M513" i="112" s="1"/>
  <c r="J172" i="111"/>
  <c r="K172" i="111" s="1"/>
  <c r="R195" i="110" a="1"/>
  <c r="R195" i="110" s="1"/>
  <c r="L197" i="112" s="1"/>
  <c r="M197" i="112" s="1"/>
  <c r="D203" i="111" a="1"/>
  <c r="D203" i="111" s="1"/>
  <c r="I203" i="111" s="1"/>
  <c r="R330" i="110" a="1"/>
  <c r="R330" i="110" s="1"/>
  <c r="R208" i="110" a="1"/>
  <c r="R208" i="110" s="1"/>
  <c r="L210" i="112" s="1"/>
  <c r="M210" i="112" s="1"/>
  <c r="L509" i="112"/>
  <c r="M509" i="112" s="1"/>
  <c r="L533" i="112"/>
  <c r="M533" i="112" s="1"/>
  <c r="L357" i="112"/>
  <c r="M357" i="112" s="1"/>
  <c r="L406" i="112"/>
  <c r="M406" i="112" s="1"/>
  <c r="D56" i="111" a="1"/>
  <c r="D56" i="111" s="1"/>
  <c r="R81" i="110" a="1"/>
  <c r="R81" i="110" s="1"/>
  <c r="L83" i="112" s="1"/>
  <c r="M83" i="112" s="1"/>
  <c r="R91" i="110" a="1"/>
  <c r="R91" i="110" s="1"/>
  <c r="L93" i="112" s="1"/>
  <c r="M93" i="112" s="1"/>
  <c r="D60" i="111" a="1"/>
  <c r="D60" i="111" s="1"/>
  <c r="I60" i="111" s="1"/>
  <c r="D83" i="111" a="1"/>
  <c r="D83" i="111" s="1"/>
  <c r="I83" i="111" s="1"/>
  <c r="R130" i="110" a="1"/>
  <c r="R130" i="110" s="1"/>
  <c r="L132" i="112" s="1"/>
  <c r="M132" i="112" s="1"/>
  <c r="J108" i="111"/>
  <c r="K108" i="111" s="1"/>
  <c r="O108" i="111"/>
  <c r="L449" i="112" s="1"/>
  <c r="M449" i="112" s="1"/>
  <c r="D137" i="111" a="1"/>
  <c r="D137" i="111" s="1"/>
  <c r="I137" i="111" s="1"/>
  <c r="R216" i="110" a="1"/>
  <c r="R216" i="110" s="1"/>
  <c r="L218" i="112" s="1"/>
  <c r="M218" i="112" s="1"/>
  <c r="D140" i="111" a="1"/>
  <c r="D140" i="111" s="1"/>
  <c r="R221" i="110" a="1"/>
  <c r="R221" i="110" s="1"/>
  <c r="L223" i="112" s="1"/>
  <c r="M223" i="112" s="1"/>
  <c r="D150" i="111" a="1"/>
  <c r="D150" i="111" s="1"/>
  <c r="R239" i="110" a="1"/>
  <c r="R239" i="110" s="1"/>
  <c r="L241" i="112" s="1"/>
  <c r="M241" i="112" s="1"/>
  <c r="R237" i="110" a="1"/>
  <c r="R237" i="110" s="1"/>
  <c r="L239" i="112" s="1"/>
  <c r="M239" i="112" s="1"/>
  <c r="R161" i="110" a="1"/>
  <c r="R161" i="110" s="1"/>
  <c r="L163" i="112" s="1"/>
  <c r="M163" i="112" s="1"/>
  <c r="D175" i="111" a="1"/>
  <c r="D175" i="111" s="1"/>
  <c r="R280" i="110" a="1"/>
  <c r="R280" i="110" s="1"/>
  <c r="L282" i="112" s="1"/>
  <c r="M282" i="112" s="1"/>
  <c r="D188" i="111" a="1"/>
  <c r="D188" i="111" s="1"/>
  <c r="R301" i="110" a="1"/>
  <c r="R301" i="110" s="1"/>
  <c r="L303" i="112" s="1"/>
  <c r="M303" i="112" s="1"/>
  <c r="R227" i="110" a="1"/>
  <c r="R227" i="110" s="1"/>
  <c r="L229" i="112" s="1"/>
  <c r="M229" i="112" s="1"/>
  <c r="O28" i="111"/>
  <c r="L369" i="112" s="1"/>
  <c r="M369" i="112" s="1"/>
  <c r="O88" i="111"/>
  <c r="D18" i="111" a="1"/>
  <c r="D18" i="111" s="1"/>
  <c r="R19" i="110" a="1"/>
  <c r="R19" i="110" s="1"/>
  <c r="L21" i="112" s="1"/>
  <c r="M21" i="112" s="1"/>
  <c r="J45" i="111"/>
  <c r="K45" i="111" s="1"/>
  <c r="M45" i="111" s="1"/>
  <c r="N45" i="111" s="1"/>
  <c r="O45" i="111" s="1"/>
  <c r="L386" i="112" s="1"/>
  <c r="M386" i="112" s="1"/>
  <c r="J43" i="111"/>
  <c r="K43" i="111" s="1"/>
  <c r="D70" i="111" a="1"/>
  <c r="D70" i="111" s="1"/>
  <c r="R106" i="110" a="1"/>
  <c r="R106" i="110" s="1"/>
  <c r="L108" i="112" s="1"/>
  <c r="M108" i="112" s="1"/>
  <c r="D93" i="111" a="1"/>
  <c r="D93" i="111" s="1"/>
  <c r="R144" i="110" a="1"/>
  <c r="R144" i="110" s="1"/>
  <c r="R142" i="110" a="1"/>
  <c r="R142" i="110" s="1"/>
  <c r="L144" i="112" s="1"/>
  <c r="M144" i="112" s="1"/>
  <c r="J91" i="111"/>
  <c r="K91" i="111" s="1"/>
  <c r="R188" i="110" a="1"/>
  <c r="R188" i="110" s="1"/>
  <c r="L190" i="112" s="1"/>
  <c r="M190" i="112" s="1"/>
  <c r="R189" i="110" a="1"/>
  <c r="R189" i="110" s="1"/>
  <c r="L191" i="112" s="1"/>
  <c r="M191" i="112" s="1"/>
  <c r="D118" i="111" a="1"/>
  <c r="D118" i="111" s="1"/>
  <c r="R187" i="110" a="1"/>
  <c r="R187" i="110" s="1"/>
  <c r="L189" i="112" s="1"/>
  <c r="M189" i="112" s="1"/>
  <c r="O113" i="111"/>
  <c r="L454" i="112" s="1"/>
  <c r="M454" i="112" s="1"/>
  <c r="J113" i="111"/>
  <c r="K113" i="111" s="1"/>
  <c r="R191" i="110" a="1"/>
  <c r="R191" i="110" s="1"/>
  <c r="L193" i="112" s="1"/>
  <c r="M193" i="112" s="1"/>
  <c r="D120" i="111" a="1"/>
  <c r="D120" i="111" s="1"/>
  <c r="I120" i="111" s="1"/>
  <c r="D130" i="111" a="1"/>
  <c r="D130" i="111" s="1"/>
  <c r="R207" i="110" a="1"/>
  <c r="R207" i="110" s="1"/>
  <c r="D125" i="111" a="1"/>
  <c r="D125" i="111" s="1"/>
  <c r="I125" i="111" s="1"/>
  <c r="R196" i="110" a="1"/>
  <c r="R196" i="110" s="1"/>
  <c r="L198" i="112" s="1"/>
  <c r="M198" i="112" s="1"/>
  <c r="J128" i="111"/>
  <c r="K128" i="111" s="1"/>
  <c r="J142" i="111"/>
  <c r="K142" i="111" s="1"/>
  <c r="M142" i="111" s="1"/>
  <c r="N142" i="111" s="1"/>
  <c r="O142" i="111" s="1"/>
  <c r="L483" i="112" s="1"/>
  <c r="M483" i="112" s="1"/>
  <c r="R176" i="110" a="1"/>
  <c r="R176" i="110" s="1"/>
  <c r="L178" i="112" s="1"/>
  <c r="M178" i="112" s="1"/>
  <c r="D185" i="111" a="1"/>
  <c r="D185" i="111" s="1"/>
  <c r="I185" i="111" s="1"/>
  <c r="R296" i="110" a="1"/>
  <c r="R296" i="110" s="1"/>
  <c r="L298" i="112" s="1"/>
  <c r="M298" i="112" s="1"/>
  <c r="J196" i="111"/>
  <c r="K196" i="111" s="1"/>
  <c r="K168" i="111"/>
  <c r="K192" i="111"/>
  <c r="O17" i="111"/>
  <c r="L358" i="112" s="1"/>
  <c r="M358" i="112" s="1"/>
  <c r="J17" i="111"/>
  <c r="K17" i="111" s="1"/>
  <c r="R26" i="110" a="1"/>
  <c r="R26" i="110" s="1"/>
  <c r="L28" i="112" s="1"/>
  <c r="M28" i="112" s="1"/>
  <c r="R55" i="110" a="1"/>
  <c r="R55" i="110" s="1"/>
  <c r="L57" i="112" s="1"/>
  <c r="M57" i="112" s="1"/>
  <c r="D40" i="111" a="1"/>
  <c r="D40" i="111" s="1"/>
  <c r="I40" i="111" s="1"/>
  <c r="J86" i="111"/>
  <c r="K86" i="111" s="1"/>
  <c r="R143" i="110" a="1"/>
  <c r="R143" i="110" s="1"/>
  <c r="R145" i="110" a="1"/>
  <c r="R145" i="110" s="1"/>
  <c r="L147" i="112" s="1"/>
  <c r="M147" i="112" s="1"/>
  <c r="R149" i="110" a="1"/>
  <c r="R149" i="110" s="1"/>
  <c r="L151" i="112" s="1"/>
  <c r="M151" i="112" s="1"/>
  <c r="D160" i="111" a="1"/>
  <c r="D160" i="111" s="1"/>
  <c r="I160" i="111" s="1"/>
  <c r="R255" i="110" a="1"/>
  <c r="R255" i="110" s="1"/>
  <c r="L257" i="112" s="1"/>
  <c r="M257" i="112" s="1"/>
  <c r="O159" i="111"/>
  <c r="L500" i="112" s="1"/>
  <c r="M500" i="112" s="1"/>
  <c r="J159" i="111"/>
  <c r="K159" i="111" s="1"/>
  <c r="D210" i="111" a="1"/>
  <c r="D210" i="111" s="1"/>
  <c r="R339" i="110" a="1"/>
  <c r="R339" i="110" s="1"/>
  <c r="L341" i="112" s="1"/>
  <c r="M341" i="112" s="1"/>
  <c r="R337" i="110" a="1"/>
  <c r="R337" i="110" s="1"/>
  <c r="L339" i="112" s="1"/>
  <c r="M339" i="112" s="1"/>
  <c r="R338" i="110" a="1"/>
  <c r="R338" i="110" s="1"/>
  <c r="L340" i="112" s="1"/>
  <c r="M340" i="112" s="1"/>
  <c r="R238" i="110" a="1"/>
  <c r="R238" i="110" s="1"/>
  <c r="L240" i="112" s="1"/>
  <c r="M240" i="112" s="1"/>
  <c r="R311" i="110" a="1"/>
  <c r="R311" i="110" s="1"/>
  <c r="L313" i="112" s="1"/>
  <c r="M313" i="112" s="1"/>
  <c r="O196" i="111"/>
  <c r="L537" i="112" s="1"/>
  <c r="M537" i="112" s="1"/>
  <c r="K132" i="111"/>
  <c r="K24" i="111"/>
  <c r="R13" i="110" a="1"/>
  <c r="R13" i="110" s="1"/>
  <c r="L15" i="112" s="1"/>
  <c r="M15" i="112" s="1"/>
  <c r="J72" i="111"/>
  <c r="K72" i="111" s="1"/>
  <c r="O72" i="111"/>
  <c r="L413" i="112" s="1"/>
  <c r="M413" i="112" s="1"/>
  <c r="R107" i="110" a="1"/>
  <c r="R107" i="110" s="1"/>
  <c r="L109" i="112" s="1"/>
  <c r="M109" i="112" s="1"/>
  <c r="R147" i="110" a="1"/>
  <c r="R147" i="110" s="1"/>
  <c r="L149" i="112" s="1"/>
  <c r="M149" i="112" s="1"/>
  <c r="D155" i="111" a="1"/>
  <c r="D155" i="111" s="1"/>
  <c r="I155" i="111" s="1"/>
  <c r="R250" i="110" a="1"/>
  <c r="R250" i="110" s="1"/>
  <c r="L252" i="112" s="1"/>
  <c r="M252" i="112" s="1"/>
  <c r="D163" i="111" a="1"/>
  <c r="D163" i="111" s="1"/>
  <c r="R260" i="110" a="1"/>
  <c r="R260" i="110" s="1"/>
  <c r="L262" i="112" s="1"/>
  <c r="M262" i="112" s="1"/>
  <c r="D186" i="111" a="1"/>
  <c r="D186" i="111" s="1"/>
  <c r="R299" i="110" a="1"/>
  <c r="R299" i="110" s="1"/>
  <c r="L301" i="112" s="1"/>
  <c r="M301" i="112" s="1"/>
  <c r="R297" i="110" a="1"/>
  <c r="R297" i="110" s="1"/>
  <c r="L299" i="112" s="1"/>
  <c r="M299" i="112" s="1"/>
  <c r="J194" i="111"/>
  <c r="K194" i="111" s="1"/>
  <c r="R320" i="110" a="1"/>
  <c r="R320" i="110" s="1"/>
  <c r="L322" i="112" s="1"/>
  <c r="M322" i="112" s="1"/>
  <c r="D199" i="111" a="1"/>
  <c r="D199" i="111" s="1"/>
  <c r="R220" i="110" a="1"/>
  <c r="R220" i="110" s="1"/>
  <c r="R268" i="110" a="1"/>
  <c r="R268" i="110" s="1"/>
  <c r="L270" i="112" s="1"/>
  <c r="M270" i="112" s="1"/>
  <c r="D46" i="111" a="1"/>
  <c r="D46" i="111" s="1"/>
  <c r="R266" i="110" a="1"/>
  <c r="R266" i="110" s="1"/>
  <c r="L161" i="112"/>
  <c r="M161" i="112" s="1"/>
  <c r="L244" i="112"/>
  <c r="M244" i="112" s="1"/>
  <c r="R228" i="110" a="1"/>
  <c r="R228" i="110" s="1"/>
  <c r="L230" i="112" s="1"/>
  <c r="M230" i="112" s="1"/>
  <c r="R287" i="110" a="1"/>
  <c r="R287" i="110" s="1"/>
  <c r="R289" i="110" a="1"/>
  <c r="R289" i="110" s="1"/>
  <c r="O195" i="111"/>
  <c r="L536" i="112" s="1"/>
  <c r="M536" i="112" s="1"/>
  <c r="J195" i="111"/>
  <c r="K195" i="111" s="1"/>
  <c r="D205" i="111" a="1"/>
  <c r="D205" i="111" s="1"/>
  <c r="I205" i="111" s="1"/>
  <c r="R332" i="110" a="1"/>
  <c r="R332" i="110" s="1"/>
  <c r="L334" i="112" s="1"/>
  <c r="M334" i="112" s="1"/>
  <c r="R314" i="110" a="1"/>
  <c r="R314" i="110" s="1"/>
  <c r="L316" i="112" s="1"/>
  <c r="M316" i="112" s="1"/>
  <c r="D154" i="111" a="1"/>
  <c r="D154" i="111" s="1"/>
  <c r="R248" i="110" a="1"/>
  <c r="R248" i="110" s="1"/>
  <c r="L250" i="112" s="1"/>
  <c r="M250" i="112" s="1"/>
  <c r="J166" i="111"/>
  <c r="K166" i="111" s="1"/>
  <c r="M166" i="111" s="1"/>
  <c r="N166" i="111" s="1"/>
  <c r="O166" i="111" s="1"/>
  <c r="L507" i="112" s="1"/>
  <c r="M507" i="112" s="1"/>
  <c r="J178" i="111"/>
  <c r="K178" i="111" s="1"/>
  <c r="M178" i="111" s="1"/>
  <c r="N178" i="111" s="1"/>
  <c r="O178" i="111" s="1"/>
  <c r="L519" i="112" s="1"/>
  <c r="M519" i="112" s="1"/>
  <c r="D190" i="111" a="1"/>
  <c r="D190" i="111" s="1"/>
  <c r="R308" i="110" a="1"/>
  <c r="R308" i="110" s="1"/>
  <c r="L310" i="112" s="1"/>
  <c r="M310" i="112" s="1"/>
  <c r="R306" i="110" a="1"/>
  <c r="R306" i="110" s="1"/>
  <c r="L308" i="112" s="1"/>
  <c r="M308" i="112" s="1"/>
  <c r="D198" i="111" a="1"/>
  <c r="D198" i="111" s="1"/>
  <c r="R318" i="110" a="1"/>
  <c r="R318" i="110" s="1"/>
  <c r="L320" i="112" s="1"/>
  <c r="M320" i="112" s="1"/>
  <c r="R267" i="110" a="1"/>
  <c r="R267" i="110" s="1"/>
  <c r="L269" i="112" s="1"/>
  <c r="M269" i="112" s="1"/>
  <c r="L127" i="112"/>
  <c r="M127" i="112" s="1"/>
  <c r="L254" i="112"/>
  <c r="M254" i="112" s="1"/>
  <c r="L278" i="112"/>
  <c r="M278" i="112" s="1"/>
  <c r="L248" i="112"/>
  <c r="M248" i="112" s="1"/>
  <c r="L321" i="112"/>
  <c r="M321" i="112" s="1"/>
  <c r="L146" i="112"/>
  <c r="M146" i="112" s="1"/>
  <c r="L429" i="112"/>
  <c r="M429" i="112" s="1"/>
  <c r="L176" i="112"/>
  <c r="M176" i="112" s="1"/>
  <c r="L222" i="112"/>
  <c r="M222" i="112" s="1"/>
  <c r="L103" i="112"/>
  <c r="M103" i="112" s="1"/>
  <c r="L92" i="112"/>
  <c r="M92" i="112" s="1"/>
  <c r="L137" i="112"/>
  <c r="M137" i="112" s="1"/>
  <c r="L200" i="112"/>
  <c r="M200" i="112" s="1"/>
  <c r="L376" i="112"/>
  <c r="M376" i="112" s="1"/>
  <c r="L115" i="112"/>
  <c r="M115" i="112" s="1"/>
  <c r="L245" i="112"/>
  <c r="M245" i="112" s="1"/>
  <c r="L264" i="112"/>
  <c r="M264" i="112" s="1"/>
  <c r="L94" i="112"/>
  <c r="M94" i="112" s="1"/>
  <c r="L173" i="112"/>
  <c r="M173" i="112" s="1"/>
  <c r="L268" i="112"/>
  <c r="M268" i="112" s="1"/>
  <c r="L279" i="112"/>
  <c r="M279" i="112" s="1"/>
  <c r="L382" i="112"/>
  <c r="M382" i="112" s="1"/>
  <c r="L91" i="112"/>
  <c r="M91" i="112" s="1"/>
  <c r="L170" i="112"/>
  <c r="M170" i="112" s="1"/>
  <c r="L305" i="112"/>
  <c r="M305" i="112" s="1"/>
  <c r="L98" i="112"/>
  <c r="M98" i="112" s="1"/>
  <c r="L101" i="112"/>
  <c r="M101" i="112" s="1"/>
  <c r="L104" i="112"/>
  <c r="M104" i="112" s="1"/>
  <c r="L116" i="112"/>
  <c r="M116" i="112" s="1"/>
  <c r="L131" i="112"/>
  <c r="M131" i="112" s="1"/>
  <c r="L152" i="112"/>
  <c r="M152" i="112" s="1"/>
  <c r="L155" i="112"/>
  <c r="M155" i="112" s="1"/>
  <c r="L158" i="112"/>
  <c r="M158" i="112" s="1"/>
  <c r="L192" i="112"/>
  <c r="M192" i="112" s="1"/>
  <c r="L211" i="112"/>
  <c r="M211" i="112" s="1"/>
  <c r="L286" i="112"/>
  <c r="M286" i="112" s="1"/>
  <c r="L328" i="112"/>
  <c r="M328" i="112" s="1"/>
  <c r="L13" i="112"/>
  <c r="M13" i="112" s="1"/>
  <c r="L125" i="112"/>
  <c r="M125" i="112" s="1"/>
  <c r="L233" i="112"/>
  <c r="M233" i="112" s="1"/>
  <c r="L249" i="112"/>
  <c r="M249" i="112" s="1"/>
  <c r="L280" i="112"/>
  <c r="M280" i="112" s="1"/>
  <c r="L174" i="112"/>
  <c r="M174" i="112" s="1"/>
  <c r="L183" i="112"/>
  <c r="M183" i="112" s="1"/>
  <c r="L196" i="112"/>
  <c r="M196" i="112" s="1"/>
  <c r="L277" i="112"/>
  <c r="M277" i="112" s="1"/>
  <c r="L332" i="112"/>
  <c r="M332" i="112" s="1"/>
  <c r="L90" i="112"/>
  <c r="M90" i="112" s="1"/>
  <c r="L159" i="112"/>
  <c r="M159" i="112" s="1"/>
  <c r="L168" i="112"/>
  <c r="M168" i="112" s="1"/>
  <c r="L290" i="112"/>
  <c r="M290" i="112" s="1"/>
  <c r="L319" i="112"/>
  <c r="M319" i="112" s="1"/>
  <c r="L114" i="112"/>
  <c r="M114" i="112" s="1"/>
  <c r="L120" i="112"/>
  <c r="M120" i="112" s="1"/>
  <c r="L138" i="112"/>
  <c r="M138" i="112" s="1"/>
  <c r="L175" i="112"/>
  <c r="M175" i="112" s="1"/>
  <c r="L184" i="112"/>
  <c r="M184" i="112" s="1"/>
  <c r="L209" i="112"/>
  <c r="M209" i="112" s="1"/>
  <c r="L256" i="112"/>
  <c r="M256" i="112" s="1"/>
  <c r="L297" i="112"/>
  <c r="M297" i="112" s="1"/>
  <c r="L118" i="112"/>
  <c r="M118" i="112" s="1"/>
  <c r="L185" i="112"/>
  <c r="M185" i="112" s="1"/>
  <c r="L188" i="112"/>
  <c r="M188" i="112" s="1"/>
  <c r="L194" i="112"/>
  <c r="M194" i="112" s="1"/>
  <c r="L418" i="112"/>
  <c r="M418" i="112" s="1"/>
  <c r="L182" i="112"/>
  <c r="M182" i="112" s="1"/>
  <c r="L208" i="112"/>
  <c r="M208" i="112" s="1"/>
  <c r="L293" i="112"/>
  <c r="M293" i="112" s="1"/>
  <c r="J14" i="114"/>
  <c r="N14" i="114" s="1"/>
  <c r="K40" i="114"/>
  <c r="G40" i="114"/>
  <c r="J39" i="114"/>
  <c r="N39" i="114" s="1"/>
  <c r="G35" i="114"/>
  <c r="J34" i="114"/>
  <c r="N34" i="114" s="1"/>
  <c r="H27" i="114"/>
  <c r="G27" i="114"/>
  <c r="J21" i="114"/>
  <c r="N21" i="114" s="1"/>
  <c r="L291" i="112"/>
  <c r="M291" i="112" s="1"/>
  <c r="L346" i="112"/>
  <c r="M346" i="112" s="1"/>
  <c r="L365" i="112"/>
  <c r="M365" i="112" s="1"/>
  <c r="L145" i="112"/>
  <c r="M145" i="112" s="1"/>
  <c r="L171" i="112"/>
  <c r="M171" i="112" s="1"/>
  <c r="L349" i="112"/>
  <c r="M349" i="112" s="1"/>
  <c r="L289" i="112"/>
  <c r="M289" i="112" s="1"/>
  <c r="L136" i="112"/>
  <c r="M136" i="112" s="1"/>
  <c r="L169" i="112"/>
  <c r="M169" i="112" s="1"/>
  <c r="L304" i="112"/>
  <c r="M304" i="112" s="1"/>
  <c r="L307" i="112"/>
  <c r="M307" i="112" s="1"/>
  <c r="L485" i="112"/>
  <c r="M485" i="112" s="1"/>
  <c r="G46" i="114"/>
  <c r="L265" i="112"/>
  <c r="M265" i="112" s="1"/>
  <c r="L333" i="112"/>
  <c r="M333" i="112" s="1"/>
  <c r="L402" i="112"/>
  <c r="M402" i="112" s="1"/>
  <c r="L160" i="112"/>
  <c r="M160" i="112" s="1"/>
  <c r="L315" i="112"/>
  <c r="M315" i="112" s="1"/>
  <c r="L380" i="112"/>
  <c r="M380" i="112" s="1"/>
  <c r="L465" i="112"/>
  <c r="M465" i="112" s="1"/>
  <c r="L515" i="112"/>
  <c r="M515" i="112" s="1"/>
  <c r="H20" i="114"/>
  <c r="L344" i="112"/>
  <c r="M344" i="112" s="1"/>
  <c r="G22" i="114"/>
  <c r="K27" i="114"/>
  <c r="J45" i="114"/>
  <c r="N45" i="114" s="1"/>
  <c r="G15" i="114"/>
  <c r="I15" i="114"/>
  <c r="G36" i="114"/>
  <c r="I29" i="114"/>
  <c r="J26" i="114"/>
  <c r="N26" i="114" s="1"/>
  <c r="G17" i="114"/>
  <c r="K32" i="114"/>
  <c r="G29" i="114"/>
  <c r="K19" i="114"/>
  <c r="K47" i="114"/>
  <c r="K41" i="114"/>
  <c r="H38" i="114"/>
  <c r="I32" i="114"/>
  <c r="K22" i="114"/>
  <c r="I19" i="114"/>
  <c r="J16" i="114"/>
  <c r="N16" i="114" s="1"/>
  <c r="I47" i="114"/>
  <c r="I41" i="114"/>
  <c r="K35" i="114"/>
  <c r="G32" i="114"/>
  <c r="J28" i="114"/>
  <c r="N28" i="114" s="1"/>
  <c r="H25" i="114"/>
  <c r="I22" i="114"/>
  <c r="G19" i="114"/>
  <c r="K13" i="114"/>
  <c r="K49" i="114"/>
  <c r="G47" i="114"/>
  <c r="K43" i="114"/>
  <c r="G41" i="114"/>
  <c r="I35" i="114"/>
  <c r="H22" i="114"/>
  <c r="I13" i="114"/>
  <c r="G49" i="114"/>
  <c r="G43" i="114"/>
  <c r="I37" i="114"/>
  <c r="K24" i="114"/>
  <c r="K15" i="114"/>
  <c r="G13" i="114"/>
  <c r="I49" i="114"/>
  <c r="I43" i="114"/>
  <c r="K37" i="114"/>
  <c r="J31" i="114"/>
  <c r="N31" i="114" s="1"/>
  <c r="J18" i="114"/>
  <c r="N18" i="114" s="1"/>
  <c r="H13" i="114"/>
  <c r="G37" i="114"/>
  <c r="H30" i="114"/>
  <c r="N30" i="114" s="1"/>
  <c r="I24" i="114"/>
  <c r="G24" i="114"/>
  <c r="J12" i="114"/>
  <c r="N12" i="114" s="1"/>
  <c r="K48" i="114"/>
  <c r="K42" i="114"/>
  <c r="K17" i="114"/>
  <c r="I48" i="114"/>
  <c r="I42" i="114"/>
  <c r="K36" i="114"/>
  <c r="J23" i="114"/>
  <c r="N23" i="114" s="1"/>
  <c r="I17" i="114"/>
  <c r="G48" i="114"/>
  <c r="G42" i="114"/>
  <c r="I36" i="114"/>
  <c r="K29" i="114"/>
  <c r="H17" i="114"/>
  <c r="I46" i="114"/>
  <c r="I40" i="114"/>
  <c r="I27" i="114"/>
  <c r="H15" i="114"/>
  <c r="H33" i="114"/>
  <c r="K46" i="114"/>
  <c r="E19" i="99"/>
  <c r="C46" i="76"/>
  <c r="C45" i="76"/>
  <c r="C44" i="76"/>
  <c r="C43" i="76"/>
  <c r="C42" i="76"/>
  <c r="C41" i="76"/>
  <c r="C40" i="76"/>
  <c r="C39" i="76"/>
  <c r="I152" i="111" l="1"/>
  <c r="J152" i="111" s="1"/>
  <c r="K152" i="111" s="1"/>
  <c r="I163" i="111"/>
  <c r="J163" i="111" s="1"/>
  <c r="K163" i="111" s="1"/>
  <c r="I118" i="111"/>
  <c r="J118" i="111" s="1"/>
  <c r="K118" i="111" s="1"/>
  <c r="M118" i="111" s="1"/>
  <c r="N118" i="111" s="1"/>
  <c r="O118" i="111" s="1"/>
  <c r="L459" i="112" s="1"/>
  <c r="M459" i="112" s="1"/>
  <c r="I18" i="111"/>
  <c r="J18" i="111" s="1"/>
  <c r="K18" i="111" s="1"/>
  <c r="M18" i="111" s="1"/>
  <c r="N18" i="111" s="1"/>
  <c r="O18" i="111" s="1"/>
  <c r="L359" i="112" s="1"/>
  <c r="M359" i="112" s="1"/>
  <c r="I94" i="111"/>
  <c r="J94" i="111" s="1"/>
  <c r="K94" i="111" s="1"/>
  <c r="M94" i="111" s="1"/>
  <c r="N94" i="111" s="1"/>
  <c r="O94" i="111" s="1"/>
  <c r="L435" i="112" s="1"/>
  <c r="M435" i="112" s="1"/>
  <c r="I69" i="111"/>
  <c r="J69" i="111" s="1"/>
  <c r="K69" i="111" s="1"/>
  <c r="M69" i="111" s="1"/>
  <c r="N69" i="111" s="1"/>
  <c r="O69" i="111" s="1"/>
  <c r="L410" i="112" s="1"/>
  <c r="M410" i="112" s="1"/>
  <c r="I50" i="111"/>
  <c r="J50" i="111" s="1"/>
  <c r="K50" i="111" s="1"/>
  <c r="I114" i="111"/>
  <c r="J114" i="111" s="1"/>
  <c r="K114" i="111" s="1"/>
  <c r="M114" i="111" s="1"/>
  <c r="N114" i="111" s="1"/>
  <c r="O114" i="111" s="1"/>
  <c r="L455" i="112" s="1"/>
  <c r="M455" i="112" s="1"/>
  <c r="I20" i="111"/>
  <c r="J20" i="111" s="1"/>
  <c r="K20" i="111" s="1"/>
  <c r="I138" i="111"/>
  <c r="J138" i="111" s="1"/>
  <c r="K138" i="111" s="1"/>
  <c r="M138" i="111" s="1"/>
  <c r="N138" i="111" s="1"/>
  <c r="O138" i="111" s="1"/>
  <c r="L479" i="112" s="1"/>
  <c r="M479" i="112" s="1"/>
  <c r="I30" i="111"/>
  <c r="J30" i="111" s="1"/>
  <c r="K30" i="111" s="1"/>
  <c r="M30" i="111" s="1"/>
  <c r="N30" i="111" s="1"/>
  <c r="O30" i="111" s="1"/>
  <c r="L371" i="112" s="1"/>
  <c r="M371" i="112" s="1"/>
  <c r="I176" i="111"/>
  <c r="J176" i="111" s="1"/>
  <c r="K176" i="111" s="1"/>
  <c r="I56" i="111"/>
  <c r="J56" i="111" s="1"/>
  <c r="K56" i="111" s="1"/>
  <c r="I154" i="111"/>
  <c r="J154" i="111" s="1"/>
  <c r="K154" i="111" s="1"/>
  <c r="M154" i="111" s="1"/>
  <c r="N154" i="111" s="1"/>
  <c r="O154" i="111" s="1"/>
  <c r="L495" i="112" s="1"/>
  <c r="M495" i="112" s="1"/>
  <c r="I140" i="111"/>
  <c r="J140" i="111" s="1"/>
  <c r="K140" i="111" s="1"/>
  <c r="I62" i="111"/>
  <c r="J62" i="111" s="1"/>
  <c r="K62" i="111" s="1"/>
  <c r="I66" i="111"/>
  <c r="J66" i="111" s="1"/>
  <c r="K66" i="111" s="1"/>
  <c r="M66" i="111" s="1"/>
  <c r="N66" i="111" s="1"/>
  <c r="O66" i="111" s="1"/>
  <c r="L407" i="112" s="1"/>
  <c r="M407" i="112" s="1"/>
  <c r="I80" i="111"/>
  <c r="J80" i="111" s="1"/>
  <c r="K80" i="111" s="1"/>
  <c r="I21" i="111"/>
  <c r="J21" i="111" s="1"/>
  <c r="K21" i="111" s="1"/>
  <c r="M21" i="111" s="1"/>
  <c r="N21" i="111" s="1"/>
  <c r="O21" i="111" s="1"/>
  <c r="L362" i="112" s="1"/>
  <c r="M362" i="112" s="1"/>
  <c r="I186" i="111"/>
  <c r="J186" i="111" s="1"/>
  <c r="K186" i="111" s="1"/>
  <c r="M186" i="111" s="1"/>
  <c r="N186" i="111" s="1"/>
  <c r="O186" i="111" s="1"/>
  <c r="L527" i="112" s="1"/>
  <c r="M527" i="112" s="1"/>
  <c r="I200" i="111"/>
  <c r="J200" i="111" s="1"/>
  <c r="K200" i="111" s="1"/>
  <c r="I46" i="111"/>
  <c r="J46" i="111" s="1"/>
  <c r="K46" i="111" s="1"/>
  <c r="M46" i="111" s="1"/>
  <c r="N46" i="111" s="1"/>
  <c r="O46" i="111" s="1"/>
  <c r="L387" i="112" s="1"/>
  <c r="M387" i="112" s="1"/>
  <c r="I103" i="111"/>
  <c r="J103" i="111" s="1"/>
  <c r="K103" i="111" s="1"/>
  <c r="I214" i="111"/>
  <c r="J214" i="111" s="1"/>
  <c r="K214" i="111" s="1"/>
  <c r="M214" i="111" s="1"/>
  <c r="N214" i="111" s="1"/>
  <c r="O214" i="111" s="1"/>
  <c r="L555" i="112" s="1"/>
  <c r="M555" i="112" s="1"/>
  <c r="I201" i="111"/>
  <c r="J201" i="111" s="1"/>
  <c r="K201" i="111" s="1"/>
  <c r="M201" i="111" s="1"/>
  <c r="N201" i="111" s="1"/>
  <c r="O201" i="111" s="1"/>
  <c r="L542" i="112" s="1"/>
  <c r="M542" i="112" s="1"/>
  <c r="I126" i="111"/>
  <c r="J126" i="111" s="1"/>
  <c r="K126" i="111" s="1"/>
  <c r="M126" i="111" s="1"/>
  <c r="N126" i="111" s="1"/>
  <c r="O126" i="111" s="1"/>
  <c r="L467" i="112" s="1"/>
  <c r="M467" i="112" s="1"/>
  <c r="I117" i="111"/>
  <c r="J117" i="111" s="1"/>
  <c r="K117" i="111" s="1"/>
  <c r="M117" i="111" s="1"/>
  <c r="N117" i="111" s="1"/>
  <c r="O117" i="111" s="1"/>
  <c r="L458" i="112" s="1"/>
  <c r="M458" i="112" s="1"/>
  <c r="I92" i="111"/>
  <c r="J92" i="111" s="1"/>
  <c r="K92" i="111" s="1"/>
  <c r="I162" i="111"/>
  <c r="J162" i="111" s="1"/>
  <c r="K162" i="111" s="1"/>
  <c r="M162" i="111" s="1"/>
  <c r="N162" i="111" s="1"/>
  <c r="O162" i="111" s="1"/>
  <c r="L503" i="112" s="1"/>
  <c r="M503" i="112" s="1"/>
  <c r="I81" i="111"/>
  <c r="J81" i="111" s="1"/>
  <c r="K81" i="111" s="1"/>
  <c r="M81" i="111" s="1"/>
  <c r="N81" i="111" s="1"/>
  <c r="O81" i="111" s="1"/>
  <c r="L422" i="112" s="1"/>
  <c r="M422" i="112" s="1"/>
  <c r="I58" i="111"/>
  <c r="J58" i="111" s="1"/>
  <c r="K58" i="111" s="1"/>
  <c r="M58" i="111" s="1"/>
  <c r="N58" i="111" s="1"/>
  <c r="O58" i="111" s="1"/>
  <c r="L399" i="112" s="1"/>
  <c r="M399" i="112" s="1"/>
  <c r="I19" i="111"/>
  <c r="J19" i="111" s="1"/>
  <c r="K19" i="111" s="1"/>
  <c r="I34" i="111"/>
  <c r="J34" i="111" s="1"/>
  <c r="K34" i="111" s="1"/>
  <c r="M34" i="111" s="1"/>
  <c r="N34" i="111" s="1"/>
  <c r="O34" i="111" s="1"/>
  <c r="L375" i="112" s="1"/>
  <c r="M375" i="112" s="1"/>
  <c r="I42" i="111"/>
  <c r="J42" i="111" s="1"/>
  <c r="K42" i="111" s="1"/>
  <c r="M42" i="111" s="1"/>
  <c r="N42" i="111" s="1"/>
  <c r="O42" i="111" s="1"/>
  <c r="L383" i="112" s="1"/>
  <c r="M383" i="112" s="1"/>
  <c r="O209" i="111"/>
  <c r="L550" i="112" s="1"/>
  <c r="M550" i="112" s="1"/>
  <c r="J210" i="111"/>
  <c r="K210" i="111" s="1"/>
  <c r="M210" i="111" s="1"/>
  <c r="N210" i="111" s="1"/>
  <c r="O210" i="111" s="1"/>
  <c r="L551" i="112" s="1"/>
  <c r="M551" i="112" s="1"/>
  <c r="I210" i="111"/>
  <c r="J26" i="111"/>
  <c r="K26" i="111" s="1"/>
  <c r="N26" i="111" s="1"/>
  <c r="O26" i="111" s="1"/>
  <c r="L367" i="112" s="1"/>
  <c r="M367" i="112" s="1"/>
  <c r="I26" i="111"/>
  <c r="I32" i="111"/>
  <c r="J32" i="111" s="1"/>
  <c r="K32" i="111" s="1"/>
  <c r="I122" i="111"/>
  <c r="J122" i="111" s="1"/>
  <c r="K122" i="111" s="1"/>
  <c r="I211" i="111"/>
  <c r="J211" i="111" s="1"/>
  <c r="K211" i="111" s="1"/>
  <c r="I182" i="111"/>
  <c r="J182" i="111" s="1"/>
  <c r="K182" i="111" s="1"/>
  <c r="J44" i="111"/>
  <c r="K44" i="111" s="1"/>
  <c r="I44" i="111"/>
  <c r="J151" i="111"/>
  <c r="K151" i="111" s="1"/>
  <c r="N151" i="111" s="1"/>
  <c r="O151" i="111" s="1"/>
  <c r="L492" i="112" s="1"/>
  <c r="M492" i="112" s="1"/>
  <c r="I151" i="111"/>
  <c r="I206" i="111"/>
  <c r="J206" i="111" s="1"/>
  <c r="K206" i="111" s="1"/>
  <c r="J199" i="111"/>
  <c r="K199" i="111" s="1"/>
  <c r="I199" i="111"/>
  <c r="I188" i="111"/>
  <c r="J188" i="111" s="1"/>
  <c r="K188" i="111" s="1"/>
  <c r="I127" i="111"/>
  <c r="J127" i="111" s="1"/>
  <c r="K127" i="111" s="1"/>
  <c r="J68" i="111"/>
  <c r="K68" i="111" s="1"/>
  <c r="N68" i="111" s="1"/>
  <c r="O68" i="111" s="1"/>
  <c r="L409" i="112" s="1"/>
  <c r="M409" i="112" s="1"/>
  <c r="I68" i="111"/>
  <c r="J105" i="111"/>
  <c r="K105" i="111" s="1"/>
  <c r="M105" i="111" s="1"/>
  <c r="N105" i="111" s="1"/>
  <c r="O105" i="111" s="1"/>
  <c r="L446" i="112" s="1"/>
  <c r="M446" i="112" s="1"/>
  <c r="I105" i="111"/>
  <c r="I102" i="111"/>
  <c r="J102" i="111" s="1"/>
  <c r="K102" i="111" s="1"/>
  <c r="M102" i="111" s="1"/>
  <c r="N102" i="111" s="1"/>
  <c r="O102" i="111" s="1"/>
  <c r="L443" i="112" s="1"/>
  <c r="M443" i="112" s="1"/>
  <c r="J90" i="111"/>
  <c r="K90" i="111" s="1"/>
  <c r="M90" i="111" s="1"/>
  <c r="N90" i="111" s="1"/>
  <c r="O90" i="111" s="1"/>
  <c r="L431" i="112" s="1"/>
  <c r="M431" i="112" s="1"/>
  <c r="I90" i="111"/>
  <c r="I150" i="111"/>
  <c r="J150" i="111" s="1"/>
  <c r="K150" i="111" s="1"/>
  <c r="M150" i="111" s="1"/>
  <c r="N150" i="111" s="1"/>
  <c r="O150" i="111" s="1"/>
  <c r="L491" i="112" s="1"/>
  <c r="M491" i="112" s="1"/>
  <c r="I198" i="111"/>
  <c r="J198" i="111" s="1"/>
  <c r="K198" i="111" s="1"/>
  <c r="M198" i="111" s="1"/>
  <c r="N198" i="111" s="1"/>
  <c r="O198" i="111" s="1"/>
  <c r="L539" i="112" s="1"/>
  <c r="M539" i="112" s="1"/>
  <c r="J130" i="111"/>
  <c r="K130" i="111" s="1"/>
  <c r="M130" i="111" s="1"/>
  <c r="N130" i="111" s="1"/>
  <c r="O130" i="111" s="1"/>
  <c r="L471" i="112" s="1"/>
  <c r="M471" i="112" s="1"/>
  <c r="I130" i="111"/>
  <c r="J93" i="111"/>
  <c r="K93" i="111" s="1"/>
  <c r="M93" i="111" s="1"/>
  <c r="N93" i="111" s="1"/>
  <c r="O93" i="111" s="1"/>
  <c r="L434" i="112" s="1"/>
  <c r="M434" i="112" s="1"/>
  <c r="I93" i="111"/>
  <c r="I54" i="111"/>
  <c r="J54" i="111" s="1"/>
  <c r="K54" i="111" s="1"/>
  <c r="M54" i="111" s="1"/>
  <c r="N54" i="111" s="1"/>
  <c r="O54" i="111" s="1"/>
  <c r="L395" i="112" s="1"/>
  <c r="M395" i="112" s="1"/>
  <c r="J55" i="111"/>
  <c r="K55" i="111" s="1"/>
  <c r="M55" i="111" s="1"/>
  <c r="I55" i="111"/>
  <c r="I106" i="111"/>
  <c r="J106" i="111" s="1"/>
  <c r="K106" i="111" s="1"/>
  <c r="M106" i="111" s="1"/>
  <c r="N106" i="111" s="1"/>
  <c r="O106" i="111" s="1"/>
  <c r="L447" i="112" s="1"/>
  <c r="M447" i="112" s="1"/>
  <c r="I187" i="111"/>
  <c r="J187" i="111" s="1"/>
  <c r="K187" i="111" s="1"/>
  <c r="J33" i="111"/>
  <c r="K33" i="111" s="1"/>
  <c r="M33" i="111" s="1"/>
  <c r="N33" i="111" s="1"/>
  <c r="O33" i="111" s="1"/>
  <c r="L374" i="112" s="1"/>
  <c r="M374" i="112" s="1"/>
  <c r="I33" i="111"/>
  <c r="J98" i="111"/>
  <c r="K98" i="111" s="1"/>
  <c r="M98" i="111" s="1"/>
  <c r="I98" i="111"/>
  <c r="I79" i="111"/>
  <c r="J79" i="111" s="1"/>
  <c r="K79" i="111" s="1"/>
  <c r="J175" i="111"/>
  <c r="K175" i="111" s="1"/>
  <c r="N175" i="111" s="1"/>
  <c r="O175" i="111" s="1"/>
  <c r="L516" i="112" s="1"/>
  <c r="M516" i="112" s="1"/>
  <c r="I175" i="111"/>
  <c r="I57" i="111"/>
  <c r="J57" i="111" s="1"/>
  <c r="K57" i="111" s="1"/>
  <c r="M57" i="111" s="1"/>
  <c r="N57" i="111" s="1"/>
  <c r="O57" i="111" s="1"/>
  <c r="L398" i="112" s="1"/>
  <c r="M398" i="112" s="1"/>
  <c r="I202" i="111"/>
  <c r="J202" i="111" s="1"/>
  <c r="K202" i="111" s="1"/>
  <c r="M202" i="111" s="1"/>
  <c r="N202" i="111" s="1"/>
  <c r="O202" i="111" s="1"/>
  <c r="L543" i="112" s="1"/>
  <c r="M543" i="112" s="1"/>
  <c r="J177" i="111"/>
  <c r="K177" i="111" s="1"/>
  <c r="M177" i="111" s="1"/>
  <c r="N177" i="111" s="1"/>
  <c r="O177" i="111" s="1"/>
  <c r="L518" i="112" s="1"/>
  <c r="M518" i="112" s="1"/>
  <c r="I177" i="111"/>
  <c r="J189" i="111"/>
  <c r="K189" i="111" s="1"/>
  <c r="M189" i="111" s="1"/>
  <c r="N189" i="111" s="1"/>
  <c r="O189" i="111" s="1"/>
  <c r="L530" i="112" s="1"/>
  <c r="M530" i="112" s="1"/>
  <c r="I189" i="111"/>
  <c r="I165" i="111"/>
  <c r="J165" i="111" s="1"/>
  <c r="K165" i="111" s="1"/>
  <c r="M165" i="111" s="1"/>
  <c r="N165" i="111" s="1"/>
  <c r="O165" i="111" s="1"/>
  <c r="L506" i="112" s="1"/>
  <c r="M506" i="112" s="1"/>
  <c r="J164" i="111"/>
  <c r="K164" i="111" s="1"/>
  <c r="I164" i="111"/>
  <c r="I70" i="111"/>
  <c r="J70" i="111" s="1"/>
  <c r="K70" i="111" s="1"/>
  <c r="M70" i="111" s="1"/>
  <c r="N70" i="111" s="1"/>
  <c r="O70" i="111" s="1"/>
  <c r="L411" i="112" s="1"/>
  <c r="M411" i="112" s="1"/>
  <c r="I213" i="111"/>
  <c r="J213" i="111" s="1"/>
  <c r="K213" i="111" s="1"/>
  <c r="M213" i="111" s="1"/>
  <c r="N213" i="111" s="1"/>
  <c r="O213" i="111" s="1"/>
  <c r="L554" i="112" s="1"/>
  <c r="M554" i="112" s="1"/>
  <c r="O180" i="111"/>
  <c r="L521" i="112" s="1"/>
  <c r="M521" i="112" s="1"/>
  <c r="I82" i="111"/>
  <c r="J82" i="111" s="1"/>
  <c r="K82" i="111" s="1"/>
  <c r="M82" i="111" s="1"/>
  <c r="N82" i="111" s="1"/>
  <c r="O82" i="111" s="1"/>
  <c r="L423" i="112" s="1"/>
  <c r="M423" i="112" s="1"/>
  <c r="I141" i="111"/>
  <c r="J141" i="111" s="1"/>
  <c r="K141" i="111" s="1"/>
  <c r="M141" i="111" s="1"/>
  <c r="N141" i="111" s="1"/>
  <c r="O141" i="111" s="1"/>
  <c r="L482" i="112" s="1"/>
  <c r="M482" i="112" s="1"/>
  <c r="I190" i="111"/>
  <c r="J190" i="111" s="1"/>
  <c r="K190" i="111" s="1"/>
  <c r="M190" i="111" s="1"/>
  <c r="N190" i="111" s="1"/>
  <c r="O190" i="111" s="1"/>
  <c r="L531" i="112" s="1"/>
  <c r="M531" i="112" s="1"/>
  <c r="I115" i="111"/>
  <c r="J115" i="111" s="1"/>
  <c r="K115" i="111" s="1"/>
  <c r="J129" i="111"/>
  <c r="K129" i="111" s="1"/>
  <c r="M129" i="111" s="1"/>
  <c r="N129" i="111" s="1"/>
  <c r="O129" i="111" s="1"/>
  <c r="L470" i="112" s="1"/>
  <c r="M470" i="112" s="1"/>
  <c r="I129" i="111"/>
  <c r="I158" i="111"/>
  <c r="J158" i="111" s="1"/>
  <c r="K158" i="111" s="1"/>
  <c r="I153" i="111"/>
  <c r="J153" i="111" s="1"/>
  <c r="K153" i="111" s="1"/>
  <c r="M153" i="111" s="1"/>
  <c r="N153" i="111" s="1"/>
  <c r="O153" i="111" s="1"/>
  <c r="L494" i="112" s="1"/>
  <c r="M494" i="112" s="1"/>
  <c r="I78" i="111"/>
  <c r="J78" i="111" s="1"/>
  <c r="K78" i="111" s="1"/>
  <c r="M78" i="111" s="1"/>
  <c r="N78" i="111" s="1"/>
  <c r="O78" i="111" s="1"/>
  <c r="L419" i="112" s="1"/>
  <c r="M419" i="112" s="1"/>
  <c r="N180" i="111"/>
  <c r="M180" i="111"/>
  <c r="N199" i="111"/>
  <c r="O199" i="111" s="1"/>
  <c r="L540" i="112" s="1"/>
  <c r="M540" i="112" s="1"/>
  <c r="M199" i="111"/>
  <c r="M72" i="111"/>
  <c r="N72" i="111"/>
  <c r="N111" i="111"/>
  <c r="M111" i="111"/>
  <c r="N13" i="111"/>
  <c r="M13" i="111"/>
  <c r="M15" i="111"/>
  <c r="N15" i="111"/>
  <c r="N159" i="111"/>
  <c r="M159" i="111"/>
  <c r="M108" i="111"/>
  <c r="N108" i="111"/>
  <c r="M74" i="111"/>
  <c r="N74" i="111"/>
  <c r="O74" i="111" s="1"/>
  <c r="L415" i="112" s="1"/>
  <c r="M415" i="112" s="1"/>
  <c r="M175" i="111"/>
  <c r="N209" i="111"/>
  <c r="M209" i="111"/>
  <c r="N29" i="111"/>
  <c r="M29" i="111"/>
  <c r="M17" i="111"/>
  <c r="N17" i="111"/>
  <c r="N164" i="111"/>
  <c r="O164" i="111" s="1"/>
  <c r="L505" i="112" s="1"/>
  <c r="M505" i="112" s="1"/>
  <c r="M164" i="111"/>
  <c r="N212" i="111"/>
  <c r="O212" i="111" s="1"/>
  <c r="L553" i="112" s="1"/>
  <c r="M553" i="112" s="1"/>
  <c r="M212" i="111"/>
  <c r="N113" i="111"/>
  <c r="M113" i="111"/>
  <c r="N116" i="111"/>
  <c r="O116" i="111" s="1"/>
  <c r="L457" i="112" s="1"/>
  <c r="M457" i="112" s="1"/>
  <c r="M116" i="111"/>
  <c r="M61" i="111"/>
  <c r="N61" i="111"/>
  <c r="M134" i="111"/>
  <c r="N134" i="111"/>
  <c r="O134" i="111" s="1"/>
  <c r="L475" i="112" s="1"/>
  <c r="M475" i="112" s="1"/>
  <c r="N144" i="111"/>
  <c r="M144" i="111"/>
  <c r="N28" i="111"/>
  <c r="M28" i="111"/>
  <c r="N39" i="111"/>
  <c r="M39" i="111"/>
  <c r="N75" i="111"/>
  <c r="M75" i="111"/>
  <c r="M26" i="111"/>
  <c r="N31" i="111"/>
  <c r="O31" i="111" s="1"/>
  <c r="L372" i="112" s="1"/>
  <c r="M372" i="112" s="1"/>
  <c r="M31" i="111"/>
  <c r="N128" i="111"/>
  <c r="O128" i="111" s="1"/>
  <c r="L469" i="112" s="1"/>
  <c r="M469" i="112" s="1"/>
  <c r="M128" i="111"/>
  <c r="N55" i="111"/>
  <c r="O55" i="111" s="1"/>
  <c r="L396" i="112" s="1"/>
  <c r="M396" i="112" s="1"/>
  <c r="M84" i="111"/>
  <c r="N84" i="111"/>
  <c r="J83" i="111"/>
  <c r="K83" i="111" s="1"/>
  <c r="O83" i="111"/>
  <c r="L424" i="112" s="1"/>
  <c r="M424" i="112" s="1"/>
  <c r="N14" i="111"/>
  <c r="O14" i="111" s="1"/>
  <c r="L355" i="112" s="1"/>
  <c r="M355" i="112" s="1"/>
  <c r="M14" i="111"/>
  <c r="J60" i="111"/>
  <c r="K60" i="111" s="1"/>
  <c r="O60" i="111"/>
  <c r="L401" i="112" s="1"/>
  <c r="M401" i="112" s="1"/>
  <c r="N91" i="111"/>
  <c r="O91" i="111" s="1"/>
  <c r="L432" i="112" s="1"/>
  <c r="M432" i="112" s="1"/>
  <c r="M91" i="111"/>
  <c r="N86" i="111"/>
  <c r="O86" i="111" s="1"/>
  <c r="L427" i="112" s="1"/>
  <c r="M427" i="112" s="1"/>
  <c r="M86" i="111"/>
  <c r="O27" i="111"/>
  <c r="L368" i="112" s="1"/>
  <c r="M368" i="112" s="1"/>
  <c r="J27" i="111"/>
  <c r="K27" i="111" s="1"/>
  <c r="N104" i="111"/>
  <c r="O104" i="111" s="1"/>
  <c r="L445" i="112" s="1"/>
  <c r="M445" i="112" s="1"/>
  <c r="M104" i="111"/>
  <c r="M53" i="111"/>
  <c r="N53" i="111"/>
  <c r="N139" i="111"/>
  <c r="O139" i="111" s="1"/>
  <c r="L480" i="112" s="1"/>
  <c r="M480" i="112" s="1"/>
  <c r="M139" i="111"/>
  <c r="N119" i="111"/>
  <c r="M119" i="111"/>
  <c r="O76" i="111"/>
  <c r="L417" i="112" s="1"/>
  <c r="M417" i="112" s="1"/>
  <c r="J76" i="111"/>
  <c r="K76" i="111" s="1"/>
  <c r="O112" i="111"/>
  <c r="L453" i="112" s="1"/>
  <c r="M453" i="112" s="1"/>
  <c r="J112" i="111"/>
  <c r="K112" i="111" s="1"/>
  <c r="O207" i="111"/>
  <c r="L548" i="112" s="1"/>
  <c r="M548" i="112" s="1"/>
  <c r="J207" i="111"/>
  <c r="K207" i="111" s="1"/>
  <c r="J89" i="111"/>
  <c r="K89" i="111" s="1"/>
  <c r="O89" i="111"/>
  <c r="L430" i="112" s="1"/>
  <c r="M430" i="112" s="1"/>
  <c r="N65" i="111"/>
  <c r="M65" i="111"/>
  <c r="J109" i="111"/>
  <c r="K109" i="111" s="1"/>
  <c r="O109" i="111"/>
  <c r="L450" i="112" s="1"/>
  <c r="M450" i="112" s="1"/>
  <c r="J100" i="111"/>
  <c r="K100" i="111" s="1"/>
  <c r="O100" i="111"/>
  <c r="L441" i="112" s="1"/>
  <c r="M441" i="112" s="1"/>
  <c r="J160" i="111"/>
  <c r="K160" i="111" s="1"/>
  <c r="O160" i="111"/>
  <c r="L501" i="112" s="1"/>
  <c r="M501" i="112" s="1"/>
  <c r="J49" i="111"/>
  <c r="K49" i="111" s="1"/>
  <c r="O49" i="111"/>
  <c r="L390" i="112" s="1"/>
  <c r="M390" i="112" s="1"/>
  <c r="J161" i="111"/>
  <c r="K161" i="111" s="1"/>
  <c r="O161" i="111"/>
  <c r="L502" i="112" s="1"/>
  <c r="M502" i="112" s="1"/>
  <c r="M38" i="111"/>
  <c r="N38" i="111"/>
  <c r="O38" i="111" s="1"/>
  <c r="L379" i="112" s="1"/>
  <c r="M379" i="112" s="1"/>
  <c r="N132" i="111"/>
  <c r="M132" i="111"/>
  <c r="O167" i="111"/>
  <c r="L508" i="112" s="1"/>
  <c r="M508" i="112" s="1"/>
  <c r="J167" i="111"/>
  <c r="K167" i="111" s="1"/>
  <c r="N172" i="111"/>
  <c r="M172" i="111"/>
  <c r="O205" i="111"/>
  <c r="L546" i="112" s="1"/>
  <c r="M546" i="112" s="1"/>
  <c r="J205" i="111"/>
  <c r="K205" i="111" s="1"/>
  <c r="O155" i="111"/>
  <c r="L496" i="112" s="1"/>
  <c r="M496" i="112" s="1"/>
  <c r="J155" i="111"/>
  <c r="K155" i="111" s="1"/>
  <c r="N41" i="111"/>
  <c r="M41" i="111"/>
  <c r="O136" i="111"/>
  <c r="L477" i="112" s="1"/>
  <c r="M477" i="112" s="1"/>
  <c r="J136" i="111"/>
  <c r="K136" i="111" s="1"/>
  <c r="J85" i="111"/>
  <c r="K85" i="111" s="1"/>
  <c r="O85" i="111"/>
  <c r="L426" i="112" s="1"/>
  <c r="M426" i="112" s="1"/>
  <c r="O145" i="111"/>
  <c r="L486" i="112" s="1"/>
  <c r="M486" i="112" s="1"/>
  <c r="J145" i="111"/>
  <c r="K145" i="111" s="1"/>
  <c r="J59" i="111"/>
  <c r="K59" i="111" s="1"/>
  <c r="O59" i="111"/>
  <c r="L400" i="112" s="1"/>
  <c r="M400" i="112" s="1"/>
  <c r="O148" i="111"/>
  <c r="L489" i="112" s="1"/>
  <c r="M489" i="112" s="1"/>
  <c r="J148" i="111"/>
  <c r="K148" i="111" s="1"/>
  <c r="J64" i="111"/>
  <c r="K64" i="111" s="1"/>
  <c r="O64" i="111"/>
  <c r="L405" i="112" s="1"/>
  <c r="M405" i="112" s="1"/>
  <c r="N146" i="111"/>
  <c r="O146" i="111" s="1"/>
  <c r="L487" i="112" s="1"/>
  <c r="M487" i="112" s="1"/>
  <c r="M146" i="111"/>
  <c r="J12" i="111"/>
  <c r="K12" i="111" s="1"/>
  <c r="O12" i="111"/>
  <c r="L353" i="112" s="1"/>
  <c r="M353" i="112" s="1"/>
  <c r="O185" i="111"/>
  <c r="L526" i="112" s="1"/>
  <c r="M526" i="112" s="1"/>
  <c r="J185" i="111"/>
  <c r="K185" i="111" s="1"/>
  <c r="J203" i="111"/>
  <c r="K203" i="111" s="1"/>
  <c r="O203" i="111"/>
  <c r="L544" i="112" s="1"/>
  <c r="M544" i="112" s="1"/>
  <c r="O208" i="111"/>
  <c r="L549" i="112" s="1"/>
  <c r="M549" i="112" s="1"/>
  <c r="J208" i="111"/>
  <c r="K208" i="111" s="1"/>
  <c r="N124" i="111"/>
  <c r="M124" i="111"/>
  <c r="N43" i="111"/>
  <c r="O43" i="111" s="1"/>
  <c r="L384" i="112" s="1"/>
  <c r="M384" i="112" s="1"/>
  <c r="M43" i="111"/>
  <c r="J37" i="111"/>
  <c r="K37" i="111" s="1"/>
  <c r="O37" i="111"/>
  <c r="L378" i="112" s="1"/>
  <c r="M378" i="112" s="1"/>
  <c r="J149" i="111"/>
  <c r="K149" i="111" s="1"/>
  <c r="O149" i="111"/>
  <c r="L490" i="112" s="1"/>
  <c r="M490" i="112" s="1"/>
  <c r="M196" i="111"/>
  <c r="N196" i="111"/>
  <c r="N88" i="111"/>
  <c r="M88" i="111"/>
  <c r="M194" i="111"/>
  <c r="N194" i="111"/>
  <c r="O194" i="111" s="1"/>
  <c r="L535" i="112" s="1"/>
  <c r="M535" i="112" s="1"/>
  <c r="N67" i="111"/>
  <c r="O67" i="111" s="1"/>
  <c r="L408" i="112" s="1"/>
  <c r="M408" i="112" s="1"/>
  <c r="M67" i="111"/>
  <c r="N77" i="111"/>
  <c r="M77" i="111"/>
  <c r="J120" i="111"/>
  <c r="K120" i="111" s="1"/>
  <c r="O120" i="111"/>
  <c r="L461" i="112" s="1"/>
  <c r="M461" i="112" s="1"/>
  <c r="O101" i="111"/>
  <c r="L442" i="112" s="1"/>
  <c r="M442" i="112" s="1"/>
  <c r="J101" i="111"/>
  <c r="K101" i="111" s="1"/>
  <c r="O135" i="111"/>
  <c r="L476" i="112" s="1"/>
  <c r="M476" i="112" s="1"/>
  <c r="J135" i="111"/>
  <c r="K135" i="111" s="1"/>
  <c r="M110" i="111"/>
  <c r="N110" i="111"/>
  <c r="O110" i="111" s="1"/>
  <c r="L451" i="112" s="1"/>
  <c r="M451" i="112" s="1"/>
  <c r="O40" i="111"/>
  <c r="L381" i="112" s="1"/>
  <c r="M381" i="112" s="1"/>
  <c r="J40" i="111"/>
  <c r="K40" i="111" s="1"/>
  <c r="J193" i="111"/>
  <c r="K193" i="111" s="1"/>
  <c r="O193" i="111"/>
  <c r="L534" i="112" s="1"/>
  <c r="M534" i="112" s="1"/>
  <c r="N16" i="111"/>
  <c r="M16" i="111"/>
  <c r="O204" i="111"/>
  <c r="L545" i="112" s="1"/>
  <c r="M545" i="112" s="1"/>
  <c r="J204" i="111"/>
  <c r="K204" i="111" s="1"/>
  <c r="O181" i="111"/>
  <c r="L522" i="112" s="1"/>
  <c r="M522" i="112" s="1"/>
  <c r="J181" i="111"/>
  <c r="K181" i="111" s="1"/>
  <c r="J143" i="111"/>
  <c r="K143" i="111" s="1"/>
  <c r="O143" i="111"/>
  <c r="L484" i="112" s="1"/>
  <c r="M484" i="112" s="1"/>
  <c r="O156" i="111"/>
  <c r="L497" i="112" s="1"/>
  <c r="M497" i="112" s="1"/>
  <c r="J156" i="111"/>
  <c r="K156" i="111" s="1"/>
  <c r="O183" i="111"/>
  <c r="L524" i="112" s="1"/>
  <c r="M524" i="112" s="1"/>
  <c r="J183" i="111"/>
  <c r="K183" i="111" s="1"/>
  <c r="J121" i="111"/>
  <c r="K121" i="111" s="1"/>
  <c r="O121" i="111"/>
  <c r="L462" i="112" s="1"/>
  <c r="M462" i="112" s="1"/>
  <c r="J191" i="111"/>
  <c r="K191" i="111" s="1"/>
  <c r="O191" i="111"/>
  <c r="L532" i="112" s="1"/>
  <c r="M532" i="112" s="1"/>
  <c r="J47" i="111"/>
  <c r="K47" i="111" s="1"/>
  <c r="O47" i="111"/>
  <c r="L388" i="112" s="1"/>
  <c r="M388" i="112" s="1"/>
  <c r="J36" i="111"/>
  <c r="K36" i="111" s="1"/>
  <c r="O36" i="111"/>
  <c r="L377" i="112" s="1"/>
  <c r="M377" i="112" s="1"/>
  <c r="N35" i="111"/>
  <c r="M35" i="111"/>
  <c r="N44" i="111"/>
  <c r="O44" i="111" s="1"/>
  <c r="L385" i="112" s="1"/>
  <c r="M385" i="112" s="1"/>
  <c r="M44" i="111"/>
  <c r="J87" i="111"/>
  <c r="K87" i="111" s="1"/>
  <c r="O87" i="111"/>
  <c r="L428" i="112" s="1"/>
  <c r="M428" i="112" s="1"/>
  <c r="O184" i="111"/>
  <c r="L525" i="112" s="1"/>
  <c r="M525" i="112" s="1"/>
  <c r="J184" i="111"/>
  <c r="K184" i="111" s="1"/>
  <c r="J96" i="111"/>
  <c r="K96" i="111" s="1"/>
  <c r="O96" i="111"/>
  <c r="L437" i="112" s="1"/>
  <c r="M437" i="112" s="1"/>
  <c r="N195" i="111"/>
  <c r="M195" i="111"/>
  <c r="J123" i="111"/>
  <c r="K123" i="111" s="1"/>
  <c r="O123" i="111"/>
  <c r="L464" i="112" s="1"/>
  <c r="M464" i="112" s="1"/>
  <c r="O157" i="111"/>
  <c r="L498" i="112" s="1"/>
  <c r="M498" i="112" s="1"/>
  <c r="J157" i="111"/>
  <c r="K157" i="111" s="1"/>
  <c r="J137" i="111"/>
  <c r="K137" i="111" s="1"/>
  <c r="O137" i="111"/>
  <c r="L478" i="112" s="1"/>
  <c r="M478" i="112" s="1"/>
  <c r="J25" i="111"/>
  <c r="K25" i="111" s="1"/>
  <c r="O25" i="111"/>
  <c r="L366" i="112" s="1"/>
  <c r="M366" i="112" s="1"/>
  <c r="J99" i="111"/>
  <c r="K99" i="111" s="1"/>
  <c r="O99" i="111"/>
  <c r="L440" i="112" s="1"/>
  <c r="M440" i="112" s="1"/>
  <c r="M48" i="111"/>
  <c r="N48" i="111"/>
  <c r="J11" i="111"/>
  <c r="K11" i="111" s="1"/>
  <c r="O11" i="111"/>
  <c r="L352" i="112" s="1"/>
  <c r="M352" i="112" s="1"/>
  <c r="J197" i="111"/>
  <c r="K197" i="111" s="1"/>
  <c r="O197" i="111"/>
  <c r="L538" i="112" s="1"/>
  <c r="M538" i="112" s="1"/>
  <c r="N24" i="111"/>
  <c r="M24" i="111"/>
  <c r="J125" i="111"/>
  <c r="K125" i="111" s="1"/>
  <c r="O125" i="111"/>
  <c r="L466" i="112" s="1"/>
  <c r="M466" i="112" s="1"/>
  <c r="O171" i="111"/>
  <c r="L512" i="112" s="1"/>
  <c r="M512" i="112" s="1"/>
  <c r="J171" i="111"/>
  <c r="K171" i="111" s="1"/>
  <c r="O173" i="111"/>
  <c r="L514" i="112" s="1"/>
  <c r="M514" i="112" s="1"/>
  <c r="J173" i="111"/>
  <c r="K173" i="111" s="1"/>
  <c r="J97" i="111"/>
  <c r="K97" i="111" s="1"/>
  <c r="O97" i="111"/>
  <c r="L438" i="112" s="1"/>
  <c r="M438" i="112" s="1"/>
  <c r="J73" i="111"/>
  <c r="K73" i="111" s="1"/>
  <c r="O73" i="111"/>
  <c r="L414" i="112" s="1"/>
  <c r="M414" i="112" s="1"/>
  <c r="N192" i="111"/>
  <c r="M192" i="111"/>
  <c r="O131" i="111"/>
  <c r="L472" i="112" s="1"/>
  <c r="M472" i="112" s="1"/>
  <c r="J131" i="111"/>
  <c r="K131" i="111" s="1"/>
  <c r="J51" i="111"/>
  <c r="K51" i="111" s="1"/>
  <c r="O51" i="111"/>
  <c r="L392" i="112" s="1"/>
  <c r="M392" i="112" s="1"/>
  <c r="O133" i="111"/>
  <c r="L474" i="112" s="1"/>
  <c r="M474" i="112" s="1"/>
  <c r="J133" i="111"/>
  <c r="K133" i="111" s="1"/>
  <c r="J63" i="111"/>
  <c r="K63" i="111" s="1"/>
  <c r="O63" i="111"/>
  <c r="L404" i="112" s="1"/>
  <c r="M404" i="112" s="1"/>
  <c r="J107" i="111"/>
  <c r="K107" i="111" s="1"/>
  <c r="O107" i="111"/>
  <c r="L448" i="112" s="1"/>
  <c r="M448" i="112" s="1"/>
  <c r="J179" i="111"/>
  <c r="K179" i="111" s="1"/>
  <c r="O179" i="111"/>
  <c r="L520" i="112" s="1"/>
  <c r="M520" i="112" s="1"/>
  <c r="J23" i="111"/>
  <c r="K23" i="111" s="1"/>
  <c r="O23" i="111"/>
  <c r="L364" i="112" s="1"/>
  <c r="M364" i="112" s="1"/>
  <c r="N168" i="111"/>
  <c r="M168" i="111"/>
  <c r="M52" i="111"/>
  <c r="N52" i="111"/>
  <c r="O147" i="111"/>
  <c r="L488" i="112" s="1"/>
  <c r="M488" i="112" s="1"/>
  <c r="J147" i="111"/>
  <c r="K147" i="111" s="1"/>
  <c r="O169" i="111"/>
  <c r="L510" i="112" s="1"/>
  <c r="M510" i="112" s="1"/>
  <c r="J169" i="111"/>
  <c r="K169" i="111" s="1"/>
  <c r="N95" i="111"/>
  <c r="M95" i="111"/>
  <c r="N170" i="111"/>
  <c r="O170" i="111" s="1"/>
  <c r="L511" i="112" s="1"/>
  <c r="M511" i="112" s="1"/>
  <c r="M170" i="111"/>
  <c r="J71" i="111"/>
  <c r="K71" i="111" s="1"/>
  <c r="O71" i="111"/>
  <c r="L412" i="112" s="1"/>
  <c r="M412" i="112" s="1"/>
  <c r="H12" i="11"/>
  <c r="N187" i="111" l="1"/>
  <c r="O187" i="111" s="1"/>
  <c r="L528" i="112" s="1"/>
  <c r="M528" i="112" s="1"/>
  <c r="M187" i="111"/>
  <c r="M200" i="111"/>
  <c r="N200" i="111"/>
  <c r="O200" i="111" s="1"/>
  <c r="L541" i="112" s="1"/>
  <c r="M541" i="112" s="1"/>
  <c r="N20" i="111"/>
  <c r="O20" i="111" s="1"/>
  <c r="L361" i="112" s="1"/>
  <c r="M361" i="112" s="1"/>
  <c r="M20" i="111"/>
  <c r="N115" i="111"/>
  <c r="O115" i="111" s="1"/>
  <c r="L456" i="112" s="1"/>
  <c r="M456" i="112" s="1"/>
  <c r="M115" i="111"/>
  <c r="N19" i="111"/>
  <c r="O19" i="111" s="1"/>
  <c r="L360" i="112" s="1"/>
  <c r="M360" i="112" s="1"/>
  <c r="M19" i="111"/>
  <c r="M182" i="111"/>
  <c r="N182" i="111"/>
  <c r="O182" i="111" s="1"/>
  <c r="L523" i="112" s="1"/>
  <c r="M523" i="112" s="1"/>
  <c r="M50" i="111"/>
  <c r="N50" i="111"/>
  <c r="O50" i="111" s="1"/>
  <c r="L391" i="112" s="1"/>
  <c r="M391" i="112" s="1"/>
  <c r="M211" i="111"/>
  <c r="N211" i="111"/>
  <c r="O211" i="111" s="1"/>
  <c r="L552" i="112" s="1"/>
  <c r="M552" i="112" s="1"/>
  <c r="N80" i="111"/>
  <c r="O80" i="111" s="1"/>
  <c r="L421" i="112" s="1"/>
  <c r="M421" i="112" s="1"/>
  <c r="M80" i="111"/>
  <c r="M206" i="111"/>
  <c r="N206" i="111"/>
  <c r="O206" i="111" s="1"/>
  <c r="L547" i="112" s="1"/>
  <c r="M547" i="112" s="1"/>
  <c r="N103" i="111"/>
  <c r="O103" i="111" s="1"/>
  <c r="L444" i="112" s="1"/>
  <c r="M444" i="112" s="1"/>
  <c r="R15" i="112" s="1"/>
  <c r="R11" i="112" s="1"/>
  <c r="M103" i="111"/>
  <c r="M158" i="111"/>
  <c r="N158" i="111"/>
  <c r="O158" i="111" s="1"/>
  <c r="L499" i="112" s="1"/>
  <c r="M499" i="112" s="1"/>
  <c r="M176" i="111"/>
  <c r="N176" i="111"/>
  <c r="O176" i="111" s="1"/>
  <c r="L517" i="112" s="1"/>
  <c r="M517" i="112" s="1"/>
  <c r="N127" i="111"/>
  <c r="O127" i="111" s="1"/>
  <c r="L468" i="112" s="1"/>
  <c r="M468" i="112" s="1"/>
  <c r="M127" i="111"/>
  <c r="N32" i="111"/>
  <c r="O32" i="111" s="1"/>
  <c r="L373" i="112" s="1"/>
  <c r="M373" i="112" s="1"/>
  <c r="M32" i="111"/>
  <c r="N92" i="111"/>
  <c r="O92" i="111" s="1"/>
  <c r="L433" i="112" s="1"/>
  <c r="M433" i="112" s="1"/>
  <c r="M92" i="111"/>
  <c r="M62" i="111"/>
  <c r="N62" i="111"/>
  <c r="O62" i="111" s="1"/>
  <c r="L403" i="112" s="1"/>
  <c r="M403" i="112" s="1"/>
  <c r="N122" i="111"/>
  <c r="O122" i="111" s="1"/>
  <c r="L463" i="112" s="1"/>
  <c r="M463" i="112" s="1"/>
  <c r="M122" i="111"/>
  <c r="N79" i="111"/>
  <c r="O79" i="111" s="1"/>
  <c r="L420" i="112" s="1"/>
  <c r="M420" i="112" s="1"/>
  <c r="M79" i="111"/>
  <c r="M188" i="111"/>
  <c r="N188" i="111"/>
  <c r="O188" i="111" s="1"/>
  <c r="L529" i="112" s="1"/>
  <c r="M529" i="112" s="1"/>
  <c r="N140" i="111"/>
  <c r="O140" i="111" s="1"/>
  <c r="L481" i="112" s="1"/>
  <c r="M481" i="112" s="1"/>
  <c r="M140" i="111"/>
  <c r="N163" i="111"/>
  <c r="O163" i="111" s="1"/>
  <c r="L504" i="112" s="1"/>
  <c r="M504" i="112" s="1"/>
  <c r="M163" i="111"/>
  <c r="M56" i="111"/>
  <c r="N56" i="111"/>
  <c r="O56" i="111" s="1"/>
  <c r="L397" i="112" s="1"/>
  <c r="M397" i="112" s="1"/>
  <c r="N152" i="111"/>
  <c r="O152" i="111" s="1"/>
  <c r="L493" i="112" s="1"/>
  <c r="M493" i="112" s="1"/>
  <c r="M152" i="111"/>
  <c r="N98" i="111"/>
  <c r="O98" i="111" s="1"/>
  <c r="L439" i="112" s="1"/>
  <c r="M439" i="112" s="1"/>
  <c r="M68" i="111"/>
  <c r="M151" i="111"/>
  <c r="N11" i="111"/>
  <c r="M11" i="111"/>
  <c r="M60" i="111"/>
  <c r="N60" i="111"/>
  <c r="N123" i="111"/>
  <c r="M123" i="111"/>
  <c r="M12" i="111"/>
  <c r="N12" i="111"/>
  <c r="N167" i="111"/>
  <c r="M167" i="111"/>
  <c r="N76" i="111"/>
  <c r="M76" i="111"/>
  <c r="M147" i="111"/>
  <c r="N147" i="111"/>
  <c r="M125" i="111"/>
  <c r="N125" i="111"/>
  <c r="N101" i="111"/>
  <c r="M101" i="111"/>
  <c r="N155" i="111"/>
  <c r="M155" i="111"/>
  <c r="N109" i="111"/>
  <c r="M109" i="111"/>
  <c r="N83" i="111"/>
  <c r="M83" i="111"/>
  <c r="N71" i="111"/>
  <c r="M71" i="111"/>
  <c r="M96" i="111"/>
  <c r="N96" i="111"/>
  <c r="N47" i="111"/>
  <c r="M47" i="111"/>
  <c r="M120" i="111"/>
  <c r="N120" i="111"/>
  <c r="N59" i="111"/>
  <c r="M59" i="111"/>
  <c r="N27" i="111"/>
  <c r="M27" i="111"/>
  <c r="N169" i="111"/>
  <c r="M169" i="111"/>
  <c r="N23" i="111"/>
  <c r="M23" i="111"/>
  <c r="N179" i="111"/>
  <c r="M179" i="111"/>
  <c r="N148" i="111"/>
  <c r="M148" i="111"/>
  <c r="N107" i="111"/>
  <c r="M107" i="111"/>
  <c r="N208" i="111"/>
  <c r="M208" i="111"/>
  <c r="N63" i="111"/>
  <c r="M63" i="111"/>
  <c r="N73" i="111"/>
  <c r="M73" i="111"/>
  <c r="N99" i="111"/>
  <c r="M99" i="111"/>
  <c r="N184" i="111"/>
  <c r="M184" i="111"/>
  <c r="N145" i="111"/>
  <c r="M145" i="111"/>
  <c r="N133" i="111"/>
  <c r="M133" i="111"/>
  <c r="N191" i="111"/>
  <c r="M191" i="111"/>
  <c r="N143" i="111"/>
  <c r="M143" i="111"/>
  <c r="N149" i="111"/>
  <c r="M149" i="111"/>
  <c r="M203" i="111"/>
  <c r="N203" i="111"/>
  <c r="N156" i="111"/>
  <c r="M156" i="111"/>
  <c r="N40" i="111"/>
  <c r="M40" i="111"/>
  <c r="N205" i="111"/>
  <c r="M205" i="111"/>
  <c r="M97" i="111"/>
  <c r="N97" i="111"/>
  <c r="N25" i="111"/>
  <c r="M25" i="111"/>
  <c r="N181" i="111"/>
  <c r="M181" i="111"/>
  <c r="N185" i="111"/>
  <c r="M185" i="111"/>
  <c r="N161" i="111"/>
  <c r="M161" i="111"/>
  <c r="M89" i="111"/>
  <c r="N89" i="111"/>
  <c r="M135" i="111"/>
  <c r="N135" i="111"/>
  <c r="M160" i="111"/>
  <c r="N160" i="111"/>
  <c r="M137" i="111"/>
  <c r="N137" i="111"/>
  <c r="M36" i="111"/>
  <c r="N36" i="111"/>
  <c r="N193" i="111"/>
  <c r="M193" i="111"/>
  <c r="N173" i="111"/>
  <c r="M173" i="111"/>
  <c r="N64" i="111"/>
  <c r="M64" i="111"/>
  <c r="N85" i="111"/>
  <c r="M85" i="111"/>
  <c r="N207" i="111"/>
  <c r="M207" i="111"/>
  <c r="N157" i="111"/>
  <c r="M157" i="111"/>
  <c r="N183" i="111"/>
  <c r="M183" i="111"/>
  <c r="N204" i="111"/>
  <c r="M204" i="111"/>
  <c r="N136" i="111"/>
  <c r="M136" i="111"/>
  <c r="N49" i="111"/>
  <c r="M49" i="111"/>
  <c r="N100" i="111"/>
  <c r="M100" i="111"/>
  <c r="M87" i="111"/>
  <c r="N87" i="111"/>
  <c r="N121" i="111"/>
  <c r="M121" i="111"/>
  <c r="M51" i="111"/>
  <c r="N51" i="111"/>
  <c r="N197" i="111"/>
  <c r="M197" i="111"/>
  <c r="N131" i="111"/>
  <c r="M131" i="111"/>
  <c r="N171" i="111"/>
  <c r="M171" i="111"/>
  <c r="N37" i="111"/>
  <c r="M37" i="111"/>
  <c r="N112" i="111"/>
  <c r="M112" i="111"/>
  <c r="G76" i="11"/>
  <c r="N538" i="112" l="1"/>
  <c r="K1114" i="113" s="1"/>
  <c r="N514" i="112"/>
  <c r="K1090" i="113" s="1"/>
  <c r="N490" i="112"/>
  <c r="K1066" i="113" s="1"/>
  <c r="N466" i="112"/>
  <c r="K1042" i="113" s="1"/>
  <c r="N442" i="112"/>
  <c r="K1018" i="113" s="1"/>
  <c r="N418" i="112"/>
  <c r="K994" i="113" s="1"/>
  <c r="N402" i="112"/>
  <c r="K978" i="113" s="1"/>
  <c r="N378" i="112"/>
  <c r="K954" i="113" s="1"/>
  <c r="N354" i="112"/>
  <c r="K930" i="113" s="1"/>
  <c r="N330" i="112"/>
  <c r="K617" i="113" s="1"/>
  <c r="N421" i="112"/>
  <c r="K997" i="113" s="1"/>
  <c r="N320" i="112"/>
  <c r="K607" i="113" s="1"/>
  <c r="N296" i="112"/>
  <c r="K583" i="113" s="1"/>
  <c r="N272" i="112"/>
  <c r="K559" i="113" s="1"/>
  <c r="N248" i="112"/>
  <c r="K535" i="113" s="1"/>
  <c r="N224" i="112"/>
  <c r="K511" i="113" s="1"/>
  <c r="N200" i="112"/>
  <c r="K487" i="113" s="1"/>
  <c r="N176" i="112"/>
  <c r="K463" i="113" s="1"/>
  <c r="N152" i="112"/>
  <c r="K439" i="113" s="1"/>
  <c r="N128" i="112"/>
  <c r="K415" i="113" s="1"/>
  <c r="N104" i="112"/>
  <c r="K391" i="113" s="1"/>
  <c r="N535" i="112"/>
  <c r="K1111" i="113" s="1"/>
  <c r="N501" i="112"/>
  <c r="K1077" i="113" s="1"/>
  <c r="N173" i="112"/>
  <c r="K460" i="113" s="1"/>
  <c r="N271" i="112"/>
  <c r="K558" i="113" s="1"/>
  <c r="N547" i="112"/>
  <c r="K1123" i="113" s="1"/>
  <c r="N399" i="112"/>
  <c r="K975" i="113" s="1"/>
  <c r="N349" i="112"/>
  <c r="K636" i="113" s="1"/>
  <c r="N357" i="112"/>
  <c r="K933" i="113" s="1"/>
  <c r="N487" i="112"/>
  <c r="K1063" i="113" s="1"/>
  <c r="N259" i="112"/>
  <c r="K546" i="113" s="1"/>
  <c r="N77" i="112"/>
  <c r="K364" i="113" s="1"/>
  <c r="N53" i="112"/>
  <c r="K340" i="113" s="1"/>
  <c r="N29" i="112"/>
  <c r="K316" i="113" s="1"/>
  <c r="N337" i="112"/>
  <c r="K624" i="113" s="1"/>
  <c r="N263" i="112"/>
  <c r="K550" i="113" s="1"/>
  <c r="N181" i="112"/>
  <c r="K468" i="113" s="1"/>
  <c r="N485" i="112"/>
  <c r="K1061" i="113" s="1"/>
  <c r="N143" i="112"/>
  <c r="K430" i="113" s="1"/>
  <c r="N137" i="112"/>
  <c r="K424" i="113" s="1"/>
  <c r="N391" i="112"/>
  <c r="K967" i="113" s="1"/>
  <c r="N48" i="112"/>
  <c r="K335" i="113" s="1"/>
  <c r="N505" i="112"/>
  <c r="K1081" i="113" s="1"/>
  <c r="N153" i="112"/>
  <c r="K440" i="113" s="1"/>
  <c r="N82" i="112"/>
  <c r="K369" i="113" s="1"/>
  <c r="N177" i="112"/>
  <c r="K464" i="113" s="1"/>
  <c r="N207" i="112"/>
  <c r="K494" i="113" s="1"/>
  <c r="N32" i="112"/>
  <c r="K319" i="113" s="1"/>
  <c r="N377" i="112"/>
  <c r="K953" i="113" s="1"/>
  <c r="N305" i="112"/>
  <c r="K592" i="113" s="1"/>
  <c r="N231" i="112"/>
  <c r="K518" i="113" s="1"/>
  <c r="N189" i="112"/>
  <c r="K476" i="113" s="1"/>
  <c r="L47" i="114" s="1"/>
  <c r="N47" i="114" s="1"/>
  <c r="N93" i="112"/>
  <c r="K380" i="113" s="1"/>
  <c r="N536" i="112"/>
  <c r="K1112" i="113" s="1"/>
  <c r="N512" i="112"/>
  <c r="K1088" i="113" s="1"/>
  <c r="N488" i="112"/>
  <c r="K1064" i="113" s="1"/>
  <c r="N464" i="112"/>
  <c r="K1040" i="113" s="1"/>
  <c r="N440" i="112"/>
  <c r="K1016" i="113" s="1"/>
  <c r="N416" i="112"/>
  <c r="K992" i="113" s="1"/>
  <c r="N400" i="112"/>
  <c r="K976" i="113" s="1"/>
  <c r="N376" i="112"/>
  <c r="K952" i="113" s="1"/>
  <c r="N352" i="112"/>
  <c r="K928" i="113" s="1"/>
  <c r="N328" i="112"/>
  <c r="K615" i="113" s="1"/>
  <c r="N401" i="112"/>
  <c r="K977" i="113" s="1"/>
  <c r="N318" i="112"/>
  <c r="K605" i="113" s="1"/>
  <c r="N294" i="112"/>
  <c r="K581" i="113" s="1"/>
  <c r="N270" i="112"/>
  <c r="K557" i="113" s="1"/>
  <c r="N246" i="112"/>
  <c r="K533" i="113" s="1"/>
  <c r="N222" i="112"/>
  <c r="K509" i="113" s="1"/>
  <c r="N198" i="112"/>
  <c r="K485" i="113" s="1"/>
  <c r="N174" i="112"/>
  <c r="K461" i="113" s="1"/>
  <c r="N150" i="112"/>
  <c r="K437" i="113" s="1"/>
  <c r="N126" i="112"/>
  <c r="K413" i="113" s="1"/>
  <c r="N102" i="112"/>
  <c r="K389" i="113" s="1"/>
  <c r="N519" i="112"/>
  <c r="K1095" i="113" s="1"/>
  <c r="N489" i="112"/>
  <c r="K1065" i="113" s="1"/>
  <c r="N149" i="112"/>
  <c r="K436" i="113" s="1"/>
  <c r="N247" i="112"/>
  <c r="K534" i="113" s="1"/>
  <c r="N541" i="112"/>
  <c r="K1117" i="113" s="1"/>
  <c r="N385" i="112"/>
  <c r="K961" i="113" s="1"/>
  <c r="N279" i="112"/>
  <c r="K566" i="113" s="1"/>
  <c r="N309" i="112"/>
  <c r="K596" i="113" s="1"/>
  <c r="N475" i="112"/>
  <c r="K1051" i="113" s="1"/>
  <c r="N235" i="112"/>
  <c r="K522" i="113" s="1"/>
  <c r="N75" i="112"/>
  <c r="K362" i="113" s="1"/>
  <c r="N51" i="112"/>
  <c r="K338" i="113" s="1"/>
  <c r="N27" i="112"/>
  <c r="K314" i="113" s="1"/>
  <c r="N237" i="112"/>
  <c r="K524" i="113" s="1"/>
  <c r="N253" i="112"/>
  <c r="K540" i="113" s="1"/>
  <c r="N169" i="112"/>
  <c r="K456" i="113" s="1"/>
  <c r="N381" i="112"/>
  <c r="K957" i="113" s="1"/>
  <c r="N125" i="112"/>
  <c r="K412" i="113" s="1"/>
  <c r="N101" i="112"/>
  <c r="K388" i="113" s="1"/>
  <c r="N367" i="112"/>
  <c r="K943" i="113" s="1"/>
  <c r="N36" i="112"/>
  <c r="K323" i="113" s="1"/>
  <c r="N479" i="112"/>
  <c r="K1055" i="113" s="1"/>
  <c r="N139" i="112"/>
  <c r="K426" i="113" s="1"/>
  <c r="N451" i="112"/>
  <c r="K1027" i="113" s="1"/>
  <c r="M20" i="114" s="1"/>
  <c r="N20" i="114" s="1"/>
  <c r="N58" i="112"/>
  <c r="K345" i="113" s="1"/>
  <c r="N141" i="112"/>
  <c r="K428" i="113" s="1"/>
  <c r="N123" i="112"/>
  <c r="K410" i="113" s="1"/>
  <c r="N43" i="112"/>
  <c r="K330" i="113" s="1"/>
  <c r="N297" i="112"/>
  <c r="K584" i="113" s="1"/>
  <c r="N419" i="112"/>
  <c r="K995" i="113" s="1"/>
  <c r="N403" i="112"/>
  <c r="K979" i="113" s="1"/>
  <c r="N315" i="112"/>
  <c r="K602" i="113" s="1"/>
  <c r="N455" i="112"/>
  <c r="K1031" i="113" s="1"/>
  <c r="N287" i="112"/>
  <c r="K574" i="113" s="1"/>
  <c r="N534" i="112"/>
  <c r="K1110" i="113" s="1"/>
  <c r="N510" i="112"/>
  <c r="K1086" i="113" s="1"/>
  <c r="N486" i="112"/>
  <c r="K1062" i="113" s="1"/>
  <c r="N462" i="112"/>
  <c r="K1038" i="113" s="1"/>
  <c r="N438" i="112"/>
  <c r="K1014" i="113" s="1"/>
  <c r="N414" i="112"/>
  <c r="K990" i="113" s="1"/>
  <c r="N398" i="112"/>
  <c r="K974" i="113" s="1"/>
  <c r="N374" i="112"/>
  <c r="K950" i="113" s="1"/>
  <c r="N350" i="112"/>
  <c r="K637" i="113" s="1"/>
  <c r="N326" i="112"/>
  <c r="K613" i="113" s="1"/>
  <c r="N539" i="112"/>
  <c r="K1115" i="113" s="1"/>
  <c r="N316" i="112"/>
  <c r="K603" i="113" s="1"/>
  <c r="N292" i="112"/>
  <c r="K579" i="113" s="1"/>
  <c r="N268" i="112"/>
  <c r="K555" i="113" s="1"/>
  <c r="N244" i="112"/>
  <c r="K531" i="113" s="1"/>
  <c r="N220" i="112"/>
  <c r="K507" i="113" s="1"/>
  <c r="N196" i="112"/>
  <c r="K483" i="113" s="1"/>
  <c r="N172" i="112"/>
  <c r="K459" i="113" s="1"/>
  <c r="N148" i="112"/>
  <c r="K435" i="113" s="1"/>
  <c r="N124" i="112"/>
  <c r="K411" i="113" s="1"/>
  <c r="N100" i="112"/>
  <c r="K387" i="113" s="1"/>
  <c r="N511" i="112"/>
  <c r="K1087" i="113" s="1"/>
  <c r="N453" i="112"/>
  <c r="K1029" i="113" s="1"/>
  <c r="M27" i="114" s="1"/>
  <c r="N553" i="112"/>
  <c r="K1129" i="113" s="1"/>
  <c r="N223" i="112"/>
  <c r="K510" i="113" s="1"/>
  <c r="N429" i="112"/>
  <c r="K1005" i="113" s="1"/>
  <c r="N327" i="112"/>
  <c r="K614" i="113" s="1"/>
  <c r="N267" i="112"/>
  <c r="K554" i="113" s="1"/>
  <c r="N301" i="112"/>
  <c r="K588" i="113" s="1"/>
  <c r="N351" i="112"/>
  <c r="K638" i="113" s="1"/>
  <c r="N225" i="112"/>
  <c r="K512" i="113" s="1"/>
  <c r="N73" i="112"/>
  <c r="K360" i="113" s="1"/>
  <c r="N49" i="112"/>
  <c r="K336" i="113" s="1"/>
  <c r="N25" i="112"/>
  <c r="K312" i="113" s="1"/>
  <c r="N215" i="112"/>
  <c r="K502" i="113" s="1"/>
  <c r="N241" i="112"/>
  <c r="K528" i="113" s="1"/>
  <c r="N163" i="112"/>
  <c r="K450" i="113" s="1"/>
  <c r="N277" i="112"/>
  <c r="K564" i="113" s="1"/>
  <c r="N84" i="112"/>
  <c r="K371" i="113" s="1"/>
  <c r="N341" i="112"/>
  <c r="K628" i="113" s="1"/>
  <c r="N24" i="112"/>
  <c r="K311" i="113" s="1"/>
  <c r="N99" i="112"/>
  <c r="K386" i="113" s="1"/>
  <c r="N355" i="112"/>
  <c r="K931" i="113" s="1"/>
  <c r="N117" i="112"/>
  <c r="K404" i="113" s="1"/>
  <c r="N115" i="112"/>
  <c r="K402" i="113" s="1"/>
  <c r="N95" i="112"/>
  <c r="K382" i="113" s="1"/>
  <c r="N78" i="112"/>
  <c r="K365" i="113" s="1"/>
  <c r="N33" i="112"/>
  <c r="K320" i="113" s="1"/>
  <c r="N70" i="112"/>
  <c r="K357" i="113" s="1"/>
  <c r="N60" i="112"/>
  <c r="K347" i="113" s="1"/>
  <c r="N532" i="112"/>
  <c r="K1108" i="113" s="1"/>
  <c r="N508" i="112"/>
  <c r="K1084" i="113" s="1"/>
  <c r="N484" i="112"/>
  <c r="K1060" i="113" s="1"/>
  <c r="N460" i="112"/>
  <c r="K1036" i="113" s="1"/>
  <c r="N436" i="112"/>
  <c r="K1012" i="113" s="1"/>
  <c r="N412" i="112"/>
  <c r="K988" i="113" s="1"/>
  <c r="N396" i="112"/>
  <c r="K972" i="113" s="1"/>
  <c r="N372" i="112"/>
  <c r="K948" i="113" s="1"/>
  <c r="N348" i="112"/>
  <c r="K635" i="113" s="1"/>
  <c r="N324" i="112"/>
  <c r="K611" i="113" s="1"/>
  <c r="N515" i="112"/>
  <c r="K1091" i="113" s="1"/>
  <c r="N314" i="112"/>
  <c r="K601" i="113" s="1"/>
  <c r="N290" i="112"/>
  <c r="K577" i="113" s="1"/>
  <c r="N266" i="112"/>
  <c r="K553" i="113" s="1"/>
  <c r="N242" i="112"/>
  <c r="K529" i="113" s="1"/>
  <c r="N218" i="112"/>
  <c r="K505" i="113" s="1"/>
  <c r="N194" i="112"/>
  <c r="K481" i="113" s="1"/>
  <c r="N170" i="112"/>
  <c r="K457" i="113" s="1"/>
  <c r="N146" i="112"/>
  <c r="K433" i="113" s="1"/>
  <c r="N122" i="112"/>
  <c r="K409" i="113" s="1"/>
  <c r="N98" i="112"/>
  <c r="K385" i="113" s="1"/>
  <c r="N481" i="112"/>
  <c r="K1057" i="113" s="1"/>
  <c r="N435" i="112"/>
  <c r="K1011" i="113" s="1"/>
  <c r="N445" i="112"/>
  <c r="K1021" i="113" s="1"/>
  <c r="N199" i="112"/>
  <c r="K486" i="113" s="1"/>
  <c r="N389" i="112"/>
  <c r="K965" i="113" s="1"/>
  <c r="N299" i="112"/>
  <c r="K586" i="113" s="1"/>
  <c r="N233" i="112"/>
  <c r="K520" i="113" s="1"/>
  <c r="N257" i="112"/>
  <c r="K544" i="113" s="1"/>
  <c r="N329" i="112"/>
  <c r="K616" i="113" s="1"/>
  <c r="N213" i="112"/>
  <c r="K500" i="113" s="1"/>
  <c r="N71" i="112"/>
  <c r="K358" i="113" s="1"/>
  <c r="N47" i="112"/>
  <c r="K334" i="113" s="1"/>
  <c r="N23" i="112"/>
  <c r="K310" i="113" s="1"/>
  <c r="N187" i="112"/>
  <c r="K474" i="113" s="1"/>
  <c r="L43" i="114" s="1"/>
  <c r="N43" i="114" s="1"/>
  <c r="N229" i="112"/>
  <c r="K516" i="113" s="1"/>
  <c r="N64" i="112"/>
  <c r="K351" i="113" s="1"/>
  <c r="N249" i="112"/>
  <c r="K536" i="113" s="1"/>
  <c r="N76" i="112"/>
  <c r="K363" i="113" s="1"/>
  <c r="N46" i="112"/>
  <c r="K333" i="113" s="1"/>
  <c r="N331" i="112"/>
  <c r="K618" i="113" s="1"/>
  <c r="N483" i="112"/>
  <c r="K1059" i="113" s="1"/>
  <c r="N121" i="112"/>
  <c r="K408" i="113" s="1"/>
  <c r="N437" i="112"/>
  <c r="K1013" i="113" s="1"/>
  <c r="N193" i="112"/>
  <c r="K480" i="113" s="1"/>
  <c r="N135" i="112"/>
  <c r="K422" i="113" s="1"/>
  <c r="N56" i="112"/>
  <c r="K343" i="113" s="1"/>
  <c r="N321" i="112"/>
  <c r="K608" i="113" s="1"/>
  <c r="N16" i="112"/>
  <c r="K303" i="113" s="1"/>
  <c r="N74" i="112"/>
  <c r="K361" i="113" s="1"/>
  <c r="N239" i="112"/>
  <c r="K526" i="113" s="1"/>
  <c r="N493" i="112"/>
  <c r="K1069" i="113" s="1"/>
  <c r="N463" i="112"/>
  <c r="K1039" i="113" s="1"/>
  <c r="N227" i="112"/>
  <c r="K514" i="113" s="1"/>
  <c r="N273" i="112"/>
  <c r="K560" i="113" s="1"/>
  <c r="N554" i="112"/>
  <c r="K1130" i="113" s="1"/>
  <c r="N530" i="112"/>
  <c r="K1106" i="113" s="1"/>
  <c r="N506" i="112"/>
  <c r="K1082" i="113" s="1"/>
  <c r="N482" i="112"/>
  <c r="K1058" i="113" s="1"/>
  <c r="N458" i="112"/>
  <c r="K1034" i="113" s="1"/>
  <c r="N434" i="112"/>
  <c r="K1010" i="113" s="1"/>
  <c r="N495" i="112"/>
  <c r="K1071" i="113" s="1"/>
  <c r="N394" i="112"/>
  <c r="K970" i="113" s="1"/>
  <c r="N370" i="112"/>
  <c r="K946" i="113" s="1"/>
  <c r="N346" i="112"/>
  <c r="K633" i="113" s="1"/>
  <c r="N549" i="112"/>
  <c r="K1125" i="113" s="1"/>
  <c r="N459" i="112"/>
  <c r="K1035" i="113" s="1"/>
  <c r="M50" i="114" s="1"/>
  <c r="N50" i="114" s="1"/>
  <c r="N312" i="112"/>
  <c r="K599" i="113" s="1"/>
  <c r="N288" i="112"/>
  <c r="K575" i="113" s="1"/>
  <c r="N264" i="112"/>
  <c r="K551" i="113" s="1"/>
  <c r="N240" i="112"/>
  <c r="K527" i="113" s="1"/>
  <c r="N216" i="112"/>
  <c r="K503" i="113" s="1"/>
  <c r="N192" i="112"/>
  <c r="K479" i="113" s="1"/>
  <c r="N168" i="112"/>
  <c r="K455" i="113" s="1"/>
  <c r="N144" i="112"/>
  <c r="K431" i="113" s="1"/>
  <c r="N120" i="112"/>
  <c r="K407" i="113" s="1"/>
  <c r="N96" i="112"/>
  <c r="K383" i="113" s="1"/>
  <c r="N467" i="112"/>
  <c r="K1043" i="113" s="1"/>
  <c r="N373" i="112"/>
  <c r="K949" i="113" s="1"/>
  <c r="N427" i="112"/>
  <c r="K1003" i="113" s="1"/>
  <c r="N175" i="112"/>
  <c r="K462" i="113" s="1"/>
  <c r="L19" i="114" s="1"/>
  <c r="N19" i="114" s="1"/>
  <c r="N371" i="112"/>
  <c r="K947" i="113" s="1"/>
  <c r="N289" i="112"/>
  <c r="K576" i="113" s="1"/>
  <c r="N209" i="112"/>
  <c r="K496" i="113" s="1"/>
  <c r="N171" i="112"/>
  <c r="K458" i="113" s="1"/>
  <c r="N291" i="112"/>
  <c r="K578" i="113" s="1"/>
  <c r="N147" i="112"/>
  <c r="K434" i="113" s="1"/>
  <c r="N69" i="112"/>
  <c r="K356" i="113" s="1"/>
  <c r="N45" i="112"/>
  <c r="K332" i="113" s="1"/>
  <c r="N21" i="112"/>
  <c r="K308" i="113" s="1"/>
  <c r="N161" i="112"/>
  <c r="K448" i="113" s="1"/>
  <c r="N205" i="112"/>
  <c r="K492" i="113" s="1"/>
  <c r="N52" i="112"/>
  <c r="K339" i="113" s="1"/>
  <c r="N243" i="112"/>
  <c r="K530" i="113" s="1"/>
  <c r="N68" i="112"/>
  <c r="K355" i="113" s="1"/>
  <c r="N34" i="112"/>
  <c r="K321" i="113" s="1"/>
  <c r="N251" i="112"/>
  <c r="K538" i="113" s="1"/>
  <c r="N431" i="112"/>
  <c r="K1007" i="113" s="1"/>
  <c r="N97" i="112"/>
  <c r="K384" i="113" s="1"/>
  <c r="N91" i="112"/>
  <c r="K378" i="113" s="1"/>
  <c r="N30" i="112"/>
  <c r="K317" i="113" s="1"/>
  <c r="N113" i="112"/>
  <c r="K400" i="113" s="1"/>
  <c r="N22" i="112"/>
  <c r="K309" i="113" s="1"/>
  <c r="N26" i="112"/>
  <c r="K313" i="113" s="1"/>
  <c r="N283" i="112"/>
  <c r="K570" i="113" s="1"/>
  <c r="N20" i="112"/>
  <c r="K307" i="113" s="1"/>
  <c r="N411" i="112"/>
  <c r="K987" i="113" s="1"/>
  <c r="N13" i="112"/>
  <c r="K300" i="113" s="1"/>
  <c r="N62" i="112"/>
  <c r="K349" i="113" s="1"/>
  <c r="N285" i="112"/>
  <c r="K572" i="113" s="1"/>
  <c r="N14" i="112"/>
  <c r="K301" i="113" s="1"/>
  <c r="N167" i="112"/>
  <c r="K454" i="113" s="1"/>
  <c r="N552" i="112"/>
  <c r="K1128" i="113" s="1"/>
  <c r="N528" i="112"/>
  <c r="K1104" i="113" s="1"/>
  <c r="N504" i="112"/>
  <c r="K1080" i="113" s="1"/>
  <c r="N480" i="112"/>
  <c r="K1056" i="113" s="1"/>
  <c r="N456" i="112"/>
  <c r="K1032" i="113" s="1"/>
  <c r="N432" i="112"/>
  <c r="K1008" i="113" s="1"/>
  <c r="N471" i="112"/>
  <c r="K1047" i="113" s="1"/>
  <c r="N392" i="112"/>
  <c r="K968" i="113" s="1"/>
  <c r="N368" i="112"/>
  <c r="K944" i="113" s="1"/>
  <c r="N344" i="112"/>
  <c r="K631" i="113" s="1"/>
  <c r="N537" i="112"/>
  <c r="K1113" i="113" s="1"/>
  <c r="N443" i="112"/>
  <c r="K1019" i="113" s="1"/>
  <c r="N310" i="112"/>
  <c r="K597" i="113" s="1"/>
  <c r="N286" i="112"/>
  <c r="K573" i="113" s="1"/>
  <c r="N262" i="112"/>
  <c r="K549" i="113" s="1"/>
  <c r="N238" i="112"/>
  <c r="K525" i="113" s="1"/>
  <c r="N214" i="112"/>
  <c r="K501" i="113" s="1"/>
  <c r="N190" i="112"/>
  <c r="K477" i="113" s="1"/>
  <c r="L48" i="114" s="1"/>
  <c r="N48" i="114" s="1"/>
  <c r="N166" i="112"/>
  <c r="K453" i="113" s="1"/>
  <c r="N142" i="112"/>
  <c r="K429" i="113" s="1"/>
  <c r="N118" i="112"/>
  <c r="K405" i="113" s="1"/>
  <c r="N94" i="112"/>
  <c r="K381" i="113" s="1"/>
  <c r="N449" i="112"/>
  <c r="K1025" i="113" s="1"/>
  <c r="N333" i="112"/>
  <c r="K620" i="113" s="1"/>
  <c r="N397" i="112"/>
  <c r="K973" i="113" s="1"/>
  <c r="N151" i="112"/>
  <c r="K438" i="113" s="1"/>
  <c r="N363" i="112"/>
  <c r="K939" i="113" s="1"/>
  <c r="N195" i="112"/>
  <c r="K482" i="113" s="1"/>
  <c r="N145" i="112"/>
  <c r="K432" i="113" s="1"/>
  <c r="N159" i="112"/>
  <c r="K446" i="113" s="1"/>
  <c r="N211" i="112"/>
  <c r="K498" i="113" s="1"/>
  <c r="N67" i="112"/>
  <c r="K354" i="113" s="1"/>
  <c r="N19" i="112"/>
  <c r="K306" i="113" s="1"/>
  <c r="N40" i="112"/>
  <c r="K327" i="113" s="1"/>
  <c r="N15" i="112"/>
  <c r="K302" i="113" s="1"/>
  <c r="N35" i="112"/>
  <c r="K322" i="113" s="1"/>
  <c r="N325" i="112"/>
  <c r="K612" i="113" s="1"/>
  <c r="N155" i="112"/>
  <c r="K442" i="113" s="1"/>
  <c r="N550" i="112"/>
  <c r="K1126" i="113" s="1"/>
  <c r="N526" i="112"/>
  <c r="K1102" i="113" s="1"/>
  <c r="N502" i="112"/>
  <c r="K1078" i="113" s="1"/>
  <c r="N478" i="112"/>
  <c r="K1054" i="113" s="1"/>
  <c r="N454" i="112"/>
  <c r="K1030" i="113" s="1"/>
  <c r="N430" i="112"/>
  <c r="K1006" i="113" s="1"/>
  <c r="N447" i="112"/>
  <c r="K1023" i="113" s="1"/>
  <c r="N390" i="112"/>
  <c r="K966" i="113" s="1"/>
  <c r="N366" i="112"/>
  <c r="K942" i="113" s="1"/>
  <c r="N342" i="112"/>
  <c r="K629" i="113" s="1"/>
  <c r="N525" i="112"/>
  <c r="K1101" i="113" s="1"/>
  <c r="N425" i="112"/>
  <c r="K1001" i="113" s="1"/>
  <c r="N308" i="112"/>
  <c r="K595" i="113" s="1"/>
  <c r="N284" i="112"/>
  <c r="K571" i="113" s="1"/>
  <c r="N260" i="112"/>
  <c r="K547" i="113" s="1"/>
  <c r="N236" i="112"/>
  <c r="K523" i="113" s="1"/>
  <c r="N212" i="112"/>
  <c r="K499" i="113" s="1"/>
  <c r="N188" i="112"/>
  <c r="K475" i="113" s="1"/>
  <c r="N164" i="112"/>
  <c r="K451" i="113" s="1"/>
  <c r="N140" i="112"/>
  <c r="K427" i="113" s="1"/>
  <c r="N116" i="112"/>
  <c r="K403" i="113" s="1"/>
  <c r="N92" i="112"/>
  <c r="K379" i="113" s="1"/>
  <c r="N433" i="112"/>
  <c r="K1009" i="113" s="1"/>
  <c r="N317" i="112"/>
  <c r="K604" i="113" s="1"/>
  <c r="N387" i="112"/>
  <c r="K963" i="113" s="1"/>
  <c r="N465" i="112"/>
  <c r="K1041" i="113" s="1"/>
  <c r="N343" i="112"/>
  <c r="K630" i="113" s="1"/>
  <c r="N183" i="112"/>
  <c r="K470" i="113" s="1"/>
  <c r="L24" i="114" s="1"/>
  <c r="N24" i="114" s="1"/>
  <c r="N129" i="112"/>
  <c r="K416" i="113" s="1"/>
  <c r="N131" i="112"/>
  <c r="K418" i="113" s="1"/>
  <c r="N185" i="112"/>
  <c r="K472" i="113" s="1"/>
  <c r="L41" i="114" s="1"/>
  <c r="N41" i="114" s="1"/>
  <c r="N111" i="112"/>
  <c r="K398" i="113" s="1"/>
  <c r="N65" i="112"/>
  <c r="K352" i="113" s="1"/>
  <c r="N41" i="112"/>
  <c r="K328" i="113" s="1"/>
  <c r="N17" i="112"/>
  <c r="K304" i="113" s="1"/>
  <c r="N89" i="112"/>
  <c r="K376" i="113" s="1"/>
  <c r="N165" i="112"/>
  <c r="K452" i="113" s="1"/>
  <c r="N28" i="112"/>
  <c r="K315" i="113" s="1"/>
  <c r="N44" i="112"/>
  <c r="K331" i="113" s="1"/>
  <c r="N521" i="112"/>
  <c r="K1097" i="113" s="1"/>
  <c r="N527" i="112"/>
  <c r="K1103" i="113" s="1"/>
  <c r="N201" i="112"/>
  <c r="K488" i="113" s="1"/>
  <c r="N191" i="112"/>
  <c r="K478" i="113" s="1"/>
  <c r="L49" i="114" s="1"/>
  <c r="N49" i="114" s="1"/>
  <c r="N66" i="112"/>
  <c r="K353" i="113" s="1"/>
  <c r="N477" i="112"/>
  <c r="K1053" i="113" s="1"/>
  <c r="N50" i="112"/>
  <c r="K337" i="113" s="1"/>
  <c r="N86" i="112"/>
  <c r="K373" i="113" s="1"/>
  <c r="N275" i="112"/>
  <c r="K562" i="113" s="1"/>
  <c r="N81" i="112"/>
  <c r="K368" i="113" s="1"/>
  <c r="N313" i="112"/>
  <c r="K600" i="113" s="1"/>
  <c r="N72" i="112"/>
  <c r="K359" i="113" s="1"/>
  <c r="N548" i="112"/>
  <c r="K1124" i="113" s="1"/>
  <c r="N524" i="112"/>
  <c r="K1100" i="113" s="1"/>
  <c r="N500" i="112"/>
  <c r="K1076" i="113" s="1"/>
  <c r="N476" i="112"/>
  <c r="K1052" i="113" s="1"/>
  <c r="N452" i="112"/>
  <c r="K1028" i="113" s="1"/>
  <c r="N428" i="112"/>
  <c r="K1004" i="113" s="1"/>
  <c r="N423" i="112"/>
  <c r="K999" i="113" s="1"/>
  <c r="N388" i="112"/>
  <c r="K964" i="113" s="1"/>
  <c r="N364" i="112"/>
  <c r="K940" i="113" s="1"/>
  <c r="N340" i="112"/>
  <c r="K627" i="113" s="1"/>
  <c r="N513" i="112"/>
  <c r="K1089" i="113" s="1"/>
  <c r="N407" i="112"/>
  <c r="K983" i="113" s="1"/>
  <c r="N306" i="112"/>
  <c r="K593" i="113" s="1"/>
  <c r="N282" i="112"/>
  <c r="K569" i="113" s="1"/>
  <c r="N258" i="112"/>
  <c r="K545" i="113" s="1"/>
  <c r="N234" i="112"/>
  <c r="K521" i="113" s="1"/>
  <c r="N210" i="112"/>
  <c r="K497" i="113" s="1"/>
  <c r="N186" i="112"/>
  <c r="K473" i="113" s="1"/>
  <c r="L42" i="114" s="1"/>
  <c r="N42" i="114" s="1"/>
  <c r="N162" i="112"/>
  <c r="K449" i="113" s="1"/>
  <c r="N138" i="112"/>
  <c r="K425" i="113" s="1"/>
  <c r="N114" i="112"/>
  <c r="K401" i="113" s="1"/>
  <c r="N90" i="112"/>
  <c r="K377" i="113" s="1"/>
  <c r="N417" i="112"/>
  <c r="K993" i="113" s="1"/>
  <c r="N293" i="112"/>
  <c r="K580" i="113" s="1"/>
  <c r="N375" i="112"/>
  <c r="K951" i="113" s="1"/>
  <c r="N457" i="112"/>
  <c r="K1033" i="113" s="1"/>
  <c r="M25" i="114" s="1"/>
  <c r="N25" i="114" s="1"/>
  <c r="N323" i="112"/>
  <c r="K610" i="113" s="1"/>
  <c r="N157" i="112"/>
  <c r="K444" i="113" s="1"/>
  <c r="N105" i="112"/>
  <c r="K392" i="113" s="1"/>
  <c r="N107" i="112"/>
  <c r="K394" i="113" s="1"/>
  <c r="N133" i="112"/>
  <c r="K420" i="113" s="1"/>
  <c r="N87" i="112"/>
  <c r="K374" i="113" s="1"/>
  <c r="N63" i="112"/>
  <c r="K350" i="113" s="1"/>
  <c r="N39" i="112"/>
  <c r="K326" i="113" s="1"/>
  <c r="N551" i="112"/>
  <c r="K1127" i="113" s="1"/>
  <c r="N531" i="112"/>
  <c r="K1107" i="113" s="1"/>
  <c r="N119" i="112"/>
  <c r="K406" i="113" s="1"/>
  <c r="N179" i="112"/>
  <c r="K466" i="113" s="1"/>
  <c r="N42" i="112"/>
  <c r="K329" i="113" s="1"/>
  <c r="N18" i="112"/>
  <c r="K305" i="113" s="1"/>
  <c r="N217" i="112"/>
  <c r="K504" i="113" s="1"/>
  <c r="N57" i="112"/>
  <c r="K344" i="113" s="1"/>
  <c r="N38" i="112"/>
  <c r="K325" i="113" s="1"/>
  <c r="N546" i="112"/>
  <c r="K1122" i="113" s="1"/>
  <c r="N522" i="112"/>
  <c r="K1098" i="113" s="1"/>
  <c r="N498" i="112"/>
  <c r="K1074" i="113" s="1"/>
  <c r="N474" i="112"/>
  <c r="K1050" i="113" s="1"/>
  <c r="N450" i="112"/>
  <c r="K1026" i="113" s="1"/>
  <c r="M17" i="114" s="1"/>
  <c r="N426" i="112"/>
  <c r="K1002" i="113" s="1"/>
  <c r="N410" i="112"/>
  <c r="K986" i="113" s="1"/>
  <c r="N386" i="112"/>
  <c r="K962" i="113" s="1"/>
  <c r="N362" i="112"/>
  <c r="K938" i="113" s="1"/>
  <c r="N338" i="112"/>
  <c r="K625" i="113" s="1"/>
  <c r="N497" i="112"/>
  <c r="K1073" i="113" s="1"/>
  <c r="N383" i="112"/>
  <c r="K959" i="113" s="1"/>
  <c r="N304" i="112"/>
  <c r="K591" i="113" s="1"/>
  <c r="N280" i="112"/>
  <c r="K567" i="113" s="1"/>
  <c r="N256" i="112"/>
  <c r="K543" i="113" s="1"/>
  <c r="N232" i="112"/>
  <c r="K519" i="113" s="1"/>
  <c r="N208" i="112"/>
  <c r="K495" i="113" s="1"/>
  <c r="N184" i="112"/>
  <c r="K471" i="113" s="1"/>
  <c r="L40" i="114" s="1"/>
  <c r="N40" i="114" s="1"/>
  <c r="N160" i="112"/>
  <c r="K447" i="113" s="1"/>
  <c r="N136" i="112"/>
  <c r="K423" i="113" s="1"/>
  <c r="N112" i="112"/>
  <c r="K399" i="113" s="1"/>
  <c r="N88" i="112"/>
  <c r="K375" i="113" s="1"/>
  <c r="N393" i="112"/>
  <c r="K969" i="113" s="1"/>
  <c r="N269" i="112"/>
  <c r="K556" i="113" s="1"/>
  <c r="N361" i="112"/>
  <c r="K937" i="113" s="1"/>
  <c r="N395" i="112"/>
  <c r="K971" i="113" s="1"/>
  <c r="N311" i="112"/>
  <c r="K598" i="113" s="1"/>
  <c r="N127" i="112"/>
  <c r="K414" i="113" s="1"/>
  <c r="N461" i="112"/>
  <c r="K1037" i="113" s="1"/>
  <c r="N555" i="112"/>
  <c r="K1131" i="113" s="1"/>
  <c r="N109" i="112"/>
  <c r="K396" i="113" s="1"/>
  <c r="N85" i="112"/>
  <c r="K372" i="113" s="1"/>
  <c r="N61" i="112"/>
  <c r="K348" i="113" s="1"/>
  <c r="N37" i="112"/>
  <c r="K324" i="113" s="1"/>
  <c r="N499" i="112"/>
  <c r="K1075" i="113" s="1"/>
  <c r="N339" i="112"/>
  <c r="K626" i="113" s="1"/>
  <c r="N80" i="112"/>
  <c r="K367" i="113" s="1"/>
  <c r="N523" i="112"/>
  <c r="K1099" i="113" s="1"/>
  <c r="N544" i="112"/>
  <c r="K1120" i="113" s="1"/>
  <c r="N520" i="112"/>
  <c r="K1096" i="113" s="1"/>
  <c r="N496" i="112"/>
  <c r="K1072" i="113" s="1"/>
  <c r="N472" i="112"/>
  <c r="K1048" i="113" s="1"/>
  <c r="N448" i="112"/>
  <c r="K1024" i="113" s="1"/>
  <c r="M13" i="114" s="1"/>
  <c r="N424" i="112"/>
  <c r="K1000" i="113" s="1"/>
  <c r="N408" i="112"/>
  <c r="K984" i="113" s="1"/>
  <c r="N384" i="112"/>
  <c r="K960" i="113" s="1"/>
  <c r="N360" i="112"/>
  <c r="K936" i="113" s="1"/>
  <c r="N336" i="112"/>
  <c r="K623" i="113" s="1"/>
  <c r="N473" i="112"/>
  <c r="K1049" i="113" s="1"/>
  <c r="N359" i="112"/>
  <c r="K935" i="113" s="1"/>
  <c r="N302" i="112"/>
  <c r="K589" i="113" s="1"/>
  <c r="N278" i="112"/>
  <c r="K565" i="113" s="1"/>
  <c r="N254" i="112"/>
  <c r="K541" i="113" s="1"/>
  <c r="N230" i="112"/>
  <c r="K517" i="113" s="1"/>
  <c r="N206" i="112"/>
  <c r="K493" i="113" s="1"/>
  <c r="N182" i="112"/>
  <c r="K469" i="113" s="1"/>
  <c r="L32" i="114" s="1"/>
  <c r="N32" i="114" s="1"/>
  <c r="N158" i="112"/>
  <c r="K445" i="113" s="1"/>
  <c r="N134" i="112"/>
  <c r="K421" i="113" s="1"/>
  <c r="N110" i="112"/>
  <c r="K397" i="113" s="1"/>
  <c r="N533" i="112"/>
  <c r="K1109" i="113" s="1"/>
  <c r="N369" i="112"/>
  <c r="K945" i="113" s="1"/>
  <c r="N245" i="112"/>
  <c r="K532" i="113" s="1"/>
  <c r="N347" i="112"/>
  <c r="K634" i="113" s="1"/>
  <c r="N353" i="112"/>
  <c r="K929" i="113" s="1"/>
  <c r="N491" i="112"/>
  <c r="K1067" i="113" s="1"/>
  <c r="N103" i="112"/>
  <c r="K390" i="113" s="1"/>
  <c r="N415" i="112"/>
  <c r="K991" i="113" s="1"/>
  <c r="N529" i="112"/>
  <c r="K1105" i="113" s="1"/>
  <c r="N545" i="112"/>
  <c r="K1121" i="113" s="1"/>
  <c r="N83" i="112"/>
  <c r="K370" i="113" s="1"/>
  <c r="N59" i="112"/>
  <c r="K346" i="113" s="1"/>
  <c r="N265" i="112"/>
  <c r="K552" i="113" s="1"/>
  <c r="N219" i="112"/>
  <c r="K506" i="113" s="1"/>
  <c r="N261" i="112"/>
  <c r="K548" i="113" s="1"/>
  <c r="N255" i="112"/>
  <c r="K542" i="113" s="1"/>
  <c r="N542" i="112"/>
  <c r="K1118" i="113" s="1"/>
  <c r="N518" i="112"/>
  <c r="K1094" i="113" s="1"/>
  <c r="N494" i="112"/>
  <c r="K1070" i="113" s="1"/>
  <c r="N470" i="112"/>
  <c r="K1046" i="113" s="1"/>
  <c r="N446" i="112"/>
  <c r="K1022" i="113" s="1"/>
  <c r="N422" i="112"/>
  <c r="K998" i="113" s="1"/>
  <c r="N406" i="112"/>
  <c r="K982" i="113" s="1"/>
  <c r="N382" i="112"/>
  <c r="K958" i="113" s="1"/>
  <c r="N358" i="112"/>
  <c r="K934" i="113" s="1"/>
  <c r="N334" i="112"/>
  <c r="K621" i="113" s="1"/>
  <c r="N503" i="112"/>
  <c r="K1079" i="113" s="1"/>
  <c r="N335" i="112"/>
  <c r="K622" i="113" s="1"/>
  <c r="N300" i="112"/>
  <c r="K587" i="113" s="1"/>
  <c r="N276" i="112"/>
  <c r="K563" i="113" s="1"/>
  <c r="N252" i="112"/>
  <c r="K539" i="113" s="1"/>
  <c r="N228" i="112"/>
  <c r="K515" i="113" s="1"/>
  <c r="N204" i="112"/>
  <c r="K491" i="113" s="1"/>
  <c r="N180" i="112"/>
  <c r="K467" i="113" s="1"/>
  <c r="L36" i="114" s="1"/>
  <c r="N36" i="114" s="1"/>
  <c r="N156" i="112"/>
  <c r="K443" i="113" s="1"/>
  <c r="N132" i="112"/>
  <c r="K419" i="113" s="1"/>
  <c r="N108" i="112"/>
  <c r="K395" i="113" s="1"/>
  <c r="N509" i="112"/>
  <c r="K1085" i="113" s="1"/>
  <c r="N345" i="112"/>
  <c r="K632" i="113" s="1"/>
  <c r="N221" i="112"/>
  <c r="K508" i="113" s="1"/>
  <c r="N319" i="112"/>
  <c r="K606" i="113" s="1"/>
  <c r="N307" i="112"/>
  <c r="K594" i="113" s="1"/>
  <c r="N413" i="112"/>
  <c r="K989" i="113" s="1"/>
  <c r="N12" i="112"/>
  <c r="K299" i="113" s="1"/>
  <c r="N379" i="112"/>
  <c r="K955" i="113" s="1"/>
  <c r="N469" i="112"/>
  <c r="K1045" i="113" s="1"/>
  <c r="N54" i="112"/>
  <c r="K341" i="113" s="1"/>
  <c r="N540" i="112"/>
  <c r="K1116" i="113" s="1"/>
  <c r="N516" i="112"/>
  <c r="K1092" i="113" s="1"/>
  <c r="N492" i="112"/>
  <c r="K1068" i="113" s="1"/>
  <c r="N468" i="112"/>
  <c r="K1044" i="113" s="1"/>
  <c r="N444" i="112"/>
  <c r="K1020" i="113" s="1"/>
  <c r="N420" i="112"/>
  <c r="K996" i="113" s="1"/>
  <c r="N404" i="112"/>
  <c r="K980" i="113" s="1"/>
  <c r="N380" i="112"/>
  <c r="K956" i="113" s="1"/>
  <c r="N356" i="112"/>
  <c r="K932" i="113" s="1"/>
  <c r="N332" i="112"/>
  <c r="K619" i="113" s="1"/>
  <c r="N439" i="112"/>
  <c r="K1015" i="113" s="1"/>
  <c r="N322" i="112"/>
  <c r="K609" i="113" s="1"/>
  <c r="N298" i="112"/>
  <c r="K585" i="113" s="1"/>
  <c r="N274" i="112"/>
  <c r="K561" i="113" s="1"/>
  <c r="N250" i="112"/>
  <c r="K537" i="113" s="1"/>
  <c r="N226" i="112"/>
  <c r="K513" i="113" s="1"/>
  <c r="N202" i="112"/>
  <c r="K489" i="113" s="1"/>
  <c r="N178" i="112"/>
  <c r="K465" i="113" s="1"/>
  <c r="N154" i="112"/>
  <c r="K441" i="113" s="1"/>
  <c r="N130" i="112"/>
  <c r="K417" i="113" s="1"/>
  <c r="N106" i="112"/>
  <c r="K393" i="113" s="1"/>
  <c r="N543" i="112"/>
  <c r="K1119" i="113" s="1"/>
  <c r="N507" i="112"/>
  <c r="K1083" i="113" s="1"/>
  <c r="N197" i="112"/>
  <c r="K484" i="113" s="1"/>
  <c r="N295" i="112"/>
  <c r="K582" i="113" s="1"/>
  <c r="N281" i="112"/>
  <c r="K568" i="113" s="1"/>
  <c r="N405" i="112"/>
  <c r="K981" i="113" s="1"/>
  <c r="N441" i="112"/>
  <c r="K1017" i="113" s="1"/>
  <c r="N365" i="112"/>
  <c r="K941" i="113" s="1"/>
  <c r="N517" i="112"/>
  <c r="K1093" i="113" s="1"/>
  <c r="N303" i="112"/>
  <c r="K590" i="113" s="1"/>
  <c r="N79" i="112"/>
  <c r="K366" i="113" s="1"/>
  <c r="N55" i="112"/>
  <c r="K342" i="113" s="1"/>
  <c r="N31" i="112"/>
  <c r="K318" i="113" s="1"/>
  <c r="N409" i="112"/>
  <c r="K985" i="113" s="1"/>
  <c r="N203" i="112"/>
  <c r="K490" i="113" s="1"/>
  <c r="L13" i="114" l="1"/>
  <c r="L27" i="114"/>
  <c r="N27" i="114" s="1"/>
  <c r="L29" i="114"/>
  <c r="L35" i="114"/>
  <c r="N35" i="114" s="1"/>
  <c r="M22" i="114"/>
  <c r="M38" i="114"/>
  <c r="N38" i="114" s="1"/>
  <c r="M44" i="114"/>
  <c r="N44" i="114" s="1"/>
  <c r="M29" i="114"/>
  <c r="L15" i="114"/>
  <c r="L17" i="114"/>
  <c r="N17" i="114" s="1"/>
  <c r="L46" i="114"/>
  <c r="N46" i="114" s="1"/>
  <c r="M15" i="114"/>
  <c r="L37" i="114"/>
  <c r="N37" i="114" s="1"/>
  <c r="M33" i="114"/>
  <c r="N33" i="114" s="1"/>
  <c r="L22" i="114"/>
  <c r="N13" i="114"/>
  <c r="E20" i="99"/>
  <c r="E21" i="99"/>
  <c r="E22" i="99"/>
  <c r="E23" i="99"/>
  <c r="E24" i="99"/>
  <c r="E25" i="99"/>
  <c r="E26" i="99"/>
  <c r="E27" i="99"/>
  <c r="E28" i="99"/>
  <c r="E29" i="99"/>
  <c r="E30" i="99"/>
  <c r="E31" i="99"/>
  <c r="E32" i="99"/>
  <c r="E33" i="99"/>
  <c r="E34" i="99"/>
  <c r="E35" i="99"/>
  <c r="E36" i="99"/>
  <c r="E37" i="99"/>
  <c r="E38" i="99"/>
  <c r="E39" i="99"/>
  <c r="E40" i="99"/>
  <c r="E41" i="99"/>
  <c r="E42" i="99"/>
  <c r="E43" i="99"/>
  <c r="E44" i="99"/>
  <c r="E45" i="99"/>
  <c r="E46" i="99"/>
  <c r="E47" i="99"/>
  <c r="E48" i="99"/>
  <c r="E49" i="99"/>
  <c r="E50" i="99"/>
  <c r="E51" i="99"/>
  <c r="E52" i="99"/>
  <c r="E53" i="99"/>
  <c r="E54" i="99"/>
  <c r="E55" i="99"/>
  <c r="E56" i="99"/>
  <c r="E57" i="99"/>
  <c r="E58" i="99"/>
  <c r="E59" i="99"/>
  <c r="E60" i="99"/>
  <c r="E61" i="99"/>
  <c r="E62" i="99"/>
  <c r="E63" i="99"/>
  <c r="E64" i="99"/>
  <c r="E65" i="99"/>
  <c r="E66" i="99"/>
  <c r="E67" i="99"/>
  <c r="E68" i="99"/>
  <c r="E69" i="99"/>
  <c r="E70" i="99"/>
  <c r="E71" i="99"/>
  <c r="E72" i="99"/>
  <c r="E73" i="99"/>
  <c r="E74" i="99"/>
  <c r="E75" i="99"/>
  <c r="E76" i="99"/>
  <c r="E77" i="99"/>
  <c r="E78" i="99"/>
  <c r="E79" i="99"/>
  <c r="E80" i="99"/>
  <c r="E81" i="99"/>
  <c r="E82" i="99"/>
  <c r="E83" i="99"/>
  <c r="E84" i="99"/>
  <c r="E85" i="99"/>
  <c r="E86" i="99"/>
  <c r="E87" i="99"/>
  <c r="E88" i="99"/>
  <c r="E89" i="99"/>
  <c r="E90" i="99"/>
  <c r="E91" i="99"/>
  <c r="E92" i="99"/>
  <c r="E93" i="99"/>
  <c r="E94" i="99"/>
  <c r="E95" i="99"/>
  <c r="E96" i="99"/>
  <c r="E97" i="99"/>
  <c r="E98" i="99"/>
  <c r="E99" i="99"/>
  <c r="E100" i="99"/>
  <c r="E101" i="99"/>
  <c r="E102" i="99"/>
  <c r="E103" i="99"/>
  <c r="E104" i="99"/>
  <c r="E105" i="99"/>
  <c r="E106" i="99"/>
  <c r="E107" i="99"/>
  <c r="E108" i="99"/>
  <c r="E109" i="99"/>
  <c r="E110" i="99"/>
  <c r="E111" i="99"/>
  <c r="E112" i="99"/>
  <c r="E113" i="99"/>
  <c r="E114" i="99"/>
  <c r="E115" i="99"/>
  <c r="E116" i="99"/>
  <c r="E117" i="99"/>
  <c r="E118" i="99"/>
  <c r="E119" i="99"/>
  <c r="E120" i="99"/>
  <c r="E121" i="99"/>
  <c r="E122" i="99"/>
  <c r="E123" i="99"/>
  <c r="E124" i="99"/>
  <c r="E125" i="99"/>
  <c r="E126" i="99"/>
  <c r="E127" i="99"/>
  <c r="E128" i="99"/>
  <c r="E129" i="99"/>
  <c r="E130" i="99"/>
  <c r="E131" i="99"/>
  <c r="E132" i="99"/>
  <c r="E133" i="99"/>
  <c r="E134" i="99"/>
  <c r="E135" i="99"/>
  <c r="E136" i="99"/>
  <c r="E137" i="99"/>
  <c r="E138" i="99"/>
  <c r="E139" i="99"/>
  <c r="E140" i="99"/>
  <c r="E141" i="99"/>
  <c r="E142" i="99"/>
  <c r="E143" i="99"/>
  <c r="E144" i="99"/>
  <c r="E145" i="99"/>
  <c r="E146" i="99"/>
  <c r="E147" i="99"/>
  <c r="E148" i="99"/>
  <c r="E149" i="99"/>
  <c r="E150" i="99"/>
  <c r="E151" i="99"/>
  <c r="E152" i="99"/>
  <c r="E153" i="99"/>
  <c r="E154" i="99"/>
  <c r="E155" i="99"/>
  <c r="E156" i="99"/>
  <c r="E157" i="99"/>
  <c r="E158" i="99"/>
  <c r="E159" i="99"/>
  <c r="E160" i="99"/>
  <c r="E161" i="99"/>
  <c r="E162" i="99"/>
  <c r="E163" i="99"/>
  <c r="E164" i="99"/>
  <c r="E165" i="99"/>
  <c r="E166" i="99"/>
  <c r="E167" i="99"/>
  <c r="E168" i="99"/>
  <c r="E169" i="99"/>
  <c r="E170" i="99"/>
  <c r="E171" i="99"/>
  <c r="E172" i="99"/>
  <c r="E173" i="99"/>
  <c r="E174" i="99"/>
  <c r="E175" i="99"/>
  <c r="E176" i="99"/>
  <c r="E177" i="99"/>
  <c r="E178" i="99"/>
  <c r="E179" i="99"/>
  <c r="E180" i="99"/>
  <c r="E181" i="99"/>
  <c r="E182" i="99"/>
  <c r="E183" i="99"/>
  <c r="E184" i="99"/>
  <c r="E185" i="99"/>
  <c r="E186" i="99"/>
  <c r="E187" i="99"/>
  <c r="E188" i="99"/>
  <c r="E189" i="99"/>
  <c r="E190" i="99"/>
  <c r="E191" i="99"/>
  <c r="E192" i="99"/>
  <c r="E193" i="99"/>
  <c r="E194" i="99"/>
  <c r="E195" i="99"/>
  <c r="E196" i="99"/>
  <c r="E197" i="99"/>
  <c r="E198" i="99"/>
  <c r="E199" i="99"/>
  <c r="E200" i="99"/>
  <c r="E201" i="99"/>
  <c r="E202" i="99"/>
  <c r="E203" i="99"/>
  <c r="E204" i="99"/>
  <c r="E205" i="99"/>
  <c r="E206" i="99"/>
  <c r="E207" i="99"/>
  <c r="E208" i="99"/>
  <c r="E209" i="99"/>
  <c r="E210" i="99"/>
  <c r="E211" i="99"/>
  <c r="E212" i="99"/>
  <c r="E213" i="99"/>
  <c r="E214" i="99"/>
  <c r="E215" i="99"/>
  <c r="E216" i="99"/>
  <c r="E217" i="99"/>
  <c r="E218" i="99"/>
  <c r="E219" i="99"/>
  <c r="E220" i="99"/>
  <c r="E221" i="99"/>
  <c r="N22" i="114" l="1"/>
  <c r="N29" i="114"/>
  <c r="N15" i="114"/>
  <c r="B13" i="99"/>
  <c r="D222" i="99" l="1"/>
  <c r="E18" i="99"/>
  <c r="K1539" i="105" l="1"/>
  <c r="C1539" i="105"/>
  <c r="B1539" i="105"/>
  <c r="A1539" i="105"/>
  <c r="K1538" i="105"/>
  <c r="C1538" i="105"/>
  <c r="B1538" i="105"/>
  <c r="A1538" i="105"/>
  <c r="K1537" i="105"/>
  <c r="C1537" i="105"/>
  <c r="B1537" i="105"/>
  <c r="A1537" i="105"/>
  <c r="K1536" i="105"/>
  <c r="C1536" i="105"/>
  <c r="B1536" i="105"/>
  <c r="A1536" i="105"/>
  <c r="K1535" i="105"/>
  <c r="C1535" i="105"/>
  <c r="B1535" i="105"/>
  <c r="A1535" i="105"/>
  <c r="K1534" i="105"/>
  <c r="C1534" i="105"/>
  <c r="B1534" i="105"/>
  <c r="A1534" i="105"/>
  <c r="K1533" i="105"/>
  <c r="C1533" i="105"/>
  <c r="B1533" i="105"/>
  <c r="A1533" i="105"/>
  <c r="K1532" i="105"/>
  <c r="C1532" i="105"/>
  <c r="B1532" i="105"/>
  <c r="A1532" i="105"/>
  <c r="K1531" i="105"/>
  <c r="C1531" i="105"/>
  <c r="B1531" i="105"/>
  <c r="A1531" i="105"/>
  <c r="K1530" i="105"/>
  <c r="C1530" i="105"/>
  <c r="B1530" i="105"/>
  <c r="A1530" i="105"/>
  <c r="K1529" i="105"/>
  <c r="C1529" i="105"/>
  <c r="B1529" i="105"/>
  <c r="A1529" i="105"/>
  <c r="K1528" i="105"/>
  <c r="C1528" i="105"/>
  <c r="B1528" i="105"/>
  <c r="A1528" i="105"/>
  <c r="K1527" i="105"/>
  <c r="C1527" i="105"/>
  <c r="B1527" i="105"/>
  <c r="A1527" i="105"/>
  <c r="K1526" i="105"/>
  <c r="C1526" i="105"/>
  <c r="B1526" i="105"/>
  <c r="A1526" i="105"/>
  <c r="K1525" i="105"/>
  <c r="C1525" i="105"/>
  <c r="B1525" i="105"/>
  <c r="A1525" i="105"/>
  <c r="K1524" i="105"/>
  <c r="C1524" i="105"/>
  <c r="B1524" i="105"/>
  <c r="A1524" i="105"/>
  <c r="K1523" i="105"/>
  <c r="C1523" i="105"/>
  <c r="B1523" i="105"/>
  <c r="A1523" i="105"/>
  <c r="K1522" i="105"/>
  <c r="C1522" i="105"/>
  <c r="B1522" i="105"/>
  <c r="A1522" i="105"/>
  <c r="K1521" i="105"/>
  <c r="C1521" i="105"/>
  <c r="B1521" i="105"/>
  <c r="A1521" i="105"/>
  <c r="K1520" i="105"/>
  <c r="C1520" i="105"/>
  <c r="B1520" i="105"/>
  <c r="A1520" i="105"/>
  <c r="K1519" i="105"/>
  <c r="C1519" i="105"/>
  <c r="B1519" i="105"/>
  <c r="A1519" i="105"/>
  <c r="K1518" i="105"/>
  <c r="C1518" i="105"/>
  <c r="B1518" i="105"/>
  <c r="A1518" i="105"/>
  <c r="K1517" i="105"/>
  <c r="C1517" i="105"/>
  <c r="B1517" i="105"/>
  <c r="A1517" i="105"/>
  <c r="K1516" i="105"/>
  <c r="C1516" i="105"/>
  <c r="B1516" i="105"/>
  <c r="A1516" i="105"/>
  <c r="K1515" i="105"/>
  <c r="C1515" i="105"/>
  <c r="B1515" i="105"/>
  <c r="A1515" i="105"/>
  <c r="K1514" i="105"/>
  <c r="C1514" i="105"/>
  <c r="B1514" i="105"/>
  <c r="A1514" i="105"/>
  <c r="K1513" i="105"/>
  <c r="C1513" i="105"/>
  <c r="B1513" i="105"/>
  <c r="A1513" i="105"/>
  <c r="K1512" i="105"/>
  <c r="C1512" i="105"/>
  <c r="B1512" i="105"/>
  <c r="A1512" i="105"/>
  <c r="K1511" i="105"/>
  <c r="C1511" i="105"/>
  <c r="B1511" i="105"/>
  <c r="A1511" i="105"/>
  <c r="K1510" i="105"/>
  <c r="C1510" i="105"/>
  <c r="B1510" i="105"/>
  <c r="A1510" i="105"/>
  <c r="K1509" i="105"/>
  <c r="C1509" i="105"/>
  <c r="B1509" i="105"/>
  <c r="A1509" i="105"/>
  <c r="K1508" i="105"/>
  <c r="C1508" i="105"/>
  <c r="B1508" i="105"/>
  <c r="A1508" i="105"/>
  <c r="K1507" i="105"/>
  <c r="C1507" i="105"/>
  <c r="B1507" i="105"/>
  <c r="A1507" i="105"/>
  <c r="K1506" i="105"/>
  <c r="C1506" i="105"/>
  <c r="B1506" i="105"/>
  <c r="A1506" i="105"/>
  <c r="K1505" i="105"/>
  <c r="C1505" i="105"/>
  <c r="B1505" i="105"/>
  <c r="A1505" i="105"/>
  <c r="K1504" i="105"/>
  <c r="C1504" i="105"/>
  <c r="B1504" i="105"/>
  <c r="A1504" i="105"/>
  <c r="K1503" i="105"/>
  <c r="C1503" i="105"/>
  <c r="B1503" i="105"/>
  <c r="A1503" i="105"/>
  <c r="K1502" i="105"/>
  <c r="C1502" i="105"/>
  <c r="B1502" i="105"/>
  <c r="A1502" i="105"/>
  <c r="K1501" i="105"/>
  <c r="C1501" i="105"/>
  <c r="B1501" i="105"/>
  <c r="A1501" i="105"/>
  <c r="K1500" i="105"/>
  <c r="C1500" i="105"/>
  <c r="B1500" i="105"/>
  <c r="A1500" i="105"/>
  <c r="K1499" i="105"/>
  <c r="C1499" i="105"/>
  <c r="B1499" i="105"/>
  <c r="A1499" i="105"/>
  <c r="K1498" i="105"/>
  <c r="C1498" i="105"/>
  <c r="B1498" i="105"/>
  <c r="A1498" i="105"/>
  <c r="K1497" i="105"/>
  <c r="C1497" i="105"/>
  <c r="B1497" i="105"/>
  <c r="A1497" i="105"/>
  <c r="K1496" i="105"/>
  <c r="C1496" i="105"/>
  <c r="B1496" i="105"/>
  <c r="A1496" i="105"/>
  <c r="K1495" i="105"/>
  <c r="C1495" i="105"/>
  <c r="B1495" i="105"/>
  <c r="A1495" i="105"/>
  <c r="K1494" i="105"/>
  <c r="C1494" i="105"/>
  <c r="B1494" i="105"/>
  <c r="A1494" i="105"/>
  <c r="K1493" i="105"/>
  <c r="C1493" i="105"/>
  <c r="B1493" i="105"/>
  <c r="A1493" i="105"/>
  <c r="K1492" i="105"/>
  <c r="C1492" i="105"/>
  <c r="B1492" i="105"/>
  <c r="A1492" i="105"/>
  <c r="K1491" i="105"/>
  <c r="C1491" i="105"/>
  <c r="B1491" i="105"/>
  <c r="A1491" i="105"/>
  <c r="K1490" i="105"/>
  <c r="C1490" i="105"/>
  <c r="B1490" i="105"/>
  <c r="A1490" i="105"/>
  <c r="K1489" i="105"/>
  <c r="C1489" i="105"/>
  <c r="B1489" i="105"/>
  <c r="A1489" i="105"/>
  <c r="K1488" i="105"/>
  <c r="C1488" i="105"/>
  <c r="B1488" i="105"/>
  <c r="A1488" i="105"/>
  <c r="K1487" i="105"/>
  <c r="C1487" i="105"/>
  <c r="B1487" i="105"/>
  <c r="A1487" i="105"/>
  <c r="K1486" i="105"/>
  <c r="C1486" i="105"/>
  <c r="B1486" i="105"/>
  <c r="A1486" i="105"/>
  <c r="K1485" i="105"/>
  <c r="C1485" i="105"/>
  <c r="B1485" i="105"/>
  <c r="A1485" i="105"/>
  <c r="K1484" i="105"/>
  <c r="C1484" i="105"/>
  <c r="B1484" i="105"/>
  <c r="A1484" i="105"/>
  <c r="K1483" i="105"/>
  <c r="C1483" i="105"/>
  <c r="B1483" i="105"/>
  <c r="A1483" i="105"/>
  <c r="K1482" i="105"/>
  <c r="C1482" i="105"/>
  <c r="B1482" i="105"/>
  <c r="A1482" i="105"/>
  <c r="K1481" i="105"/>
  <c r="C1481" i="105"/>
  <c r="B1481" i="105"/>
  <c r="A1481" i="105"/>
  <c r="K1480" i="105"/>
  <c r="C1480" i="105"/>
  <c r="B1480" i="105"/>
  <c r="A1480" i="105"/>
  <c r="K1479" i="105"/>
  <c r="C1479" i="105"/>
  <c r="B1479" i="105"/>
  <c r="A1479" i="105"/>
  <c r="K1478" i="105"/>
  <c r="C1478" i="105"/>
  <c r="B1478" i="105"/>
  <c r="A1478" i="105"/>
  <c r="K1477" i="105"/>
  <c r="C1477" i="105"/>
  <c r="B1477" i="105"/>
  <c r="A1477" i="105"/>
  <c r="K1476" i="105"/>
  <c r="C1476" i="105"/>
  <c r="B1476" i="105"/>
  <c r="A1476" i="105"/>
  <c r="K1475" i="105"/>
  <c r="C1475" i="105"/>
  <c r="B1475" i="105"/>
  <c r="A1475" i="105"/>
  <c r="K1474" i="105"/>
  <c r="C1474" i="105"/>
  <c r="B1474" i="105"/>
  <c r="A1474" i="105"/>
  <c r="K1473" i="105"/>
  <c r="C1473" i="105"/>
  <c r="B1473" i="105"/>
  <c r="A1473" i="105"/>
  <c r="K1472" i="105"/>
  <c r="C1472" i="105"/>
  <c r="B1472" i="105"/>
  <c r="A1472" i="105"/>
  <c r="K1471" i="105"/>
  <c r="C1471" i="105"/>
  <c r="B1471" i="105"/>
  <c r="A1471" i="105"/>
  <c r="K1470" i="105"/>
  <c r="C1470" i="105"/>
  <c r="B1470" i="105"/>
  <c r="A1470" i="105"/>
  <c r="K1469" i="105"/>
  <c r="C1469" i="105"/>
  <c r="B1469" i="105"/>
  <c r="A1469" i="105"/>
  <c r="K1468" i="105"/>
  <c r="C1468" i="105"/>
  <c r="B1468" i="105"/>
  <c r="A1468" i="105"/>
  <c r="K1467" i="105"/>
  <c r="C1467" i="105"/>
  <c r="B1467" i="105"/>
  <c r="A1467" i="105"/>
  <c r="K1466" i="105"/>
  <c r="C1466" i="105"/>
  <c r="B1466" i="105"/>
  <c r="A1466" i="105"/>
  <c r="K1465" i="105"/>
  <c r="C1465" i="105"/>
  <c r="B1465" i="105"/>
  <c r="A1465" i="105"/>
  <c r="K1464" i="105"/>
  <c r="C1464" i="105"/>
  <c r="B1464" i="105"/>
  <c r="A1464" i="105"/>
  <c r="K1463" i="105"/>
  <c r="C1463" i="105"/>
  <c r="B1463" i="105"/>
  <c r="A1463" i="105"/>
  <c r="K1462" i="105"/>
  <c r="C1462" i="105"/>
  <c r="B1462" i="105"/>
  <c r="A1462" i="105"/>
  <c r="K1461" i="105"/>
  <c r="C1461" i="105"/>
  <c r="B1461" i="105"/>
  <c r="A1461" i="105"/>
  <c r="K1460" i="105"/>
  <c r="C1460" i="105"/>
  <c r="B1460" i="105"/>
  <c r="A1460" i="105"/>
  <c r="K1459" i="105"/>
  <c r="C1459" i="105"/>
  <c r="B1459" i="105"/>
  <c r="A1459" i="105"/>
  <c r="K1458" i="105"/>
  <c r="C1458" i="105"/>
  <c r="B1458" i="105"/>
  <c r="A1458" i="105"/>
  <c r="K1457" i="105"/>
  <c r="C1457" i="105"/>
  <c r="B1457" i="105"/>
  <c r="A1457" i="105"/>
  <c r="K1456" i="105"/>
  <c r="C1456" i="105"/>
  <c r="B1456" i="105"/>
  <c r="A1456" i="105"/>
  <c r="K1455" i="105"/>
  <c r="C1455" i="105"/>
  <c r="B1455" i="105"/>
  <c r="A1455" i="105"/>
  <c r="K1454" i="105"/>
  <c r="C1454" i="105"/>
  <c r="B1454" i="105"/>
  <c r="A1454" i="105"/>
  <c r="K1453" i="105"/>
  <c r="C1453" i="105"/>
  <c r="B1453" i="105"/>
  <c r="A1453" i="105"/>
  <c r="K1452" i="105"/>
  <c r="C1452" i="105"/>
  <c r="B1452" i="105"/>
  <c r="A1452" i="105"/>
  <c r="K1451" i="105"/>
  <c r="C1451" i="105"/>
  <c r="B1451" i="105"/>
  <c r="A1451" i="105"/>
  <c r="K1450" i="105"/>
  <c r="C1450" i="105"/>
  <c r="B1450" i="105"/>
  <c r="A1450" i="105"/>
  <c r="K1449" i="105"/>
  <c r="C1449" i="105"/>
  <c r="B1449" i="105"/>
  <c r="A1449" i="105"/>
  <c r="K1448" i="105"/>
  <c r="C1448" i="105"/>
  <c r="B1448" i="105"/>
  <c r="A1448" i="105"/>
  <c r="K1447" i="105"/>
  <c r="C1447" i="105"/>
  <c r="B1447" i="105"/>
  <c r="A1447" i="105"/>
  <c r="K1446" i="105"/>
  <c r="C1446" i="105"/>
  <c r="B1446" i="105"/>
  <c r="A1446" i="105"/>
  <c r="K1445" i="105"/>
  <c r="C1445" i="105"/>
  <c r="B1445" i="105"/>
  <c r="A1445" i="105"/>
  <c r="K1444" i="105"/>
  <c r="C1444" i="105"/>
  <c r="B1444" i="105"/>
  <c r="A1444" i="105"/>
  <c r="K1443" i="105"/>
  <c r="C1443" i="105"/>
  <c r="B1443" i="105"/>
  <c r="A1443" i="105"/>
  <c r="K1442" i="105"/>
  <c r="C1442" i="105"/>
  <c r="B1442" i="105"/>
  <c r="A1442" i="105"/>
  <c r="K1441" i="105"/>
  <c r="C1441" i="105"/>
  <c r="B1441" i="105"/>
  <c r="A1441" i="105"/>
  <c r="K1440" i="105"/>
  <c r="C1440" i="105"/>
  <c r="B1440" i="105"/>
  <c r="A1440" i="105"/>
  <c r="K1439" i="105"/>
  <c r="C1439" i="105"/>
  <c r="B1439" i="105"/>
  <c r="A1439" i="105"/>
  <c r="K1438" i="105"/>
  <c r="C1438" i="105"/>
  <c r="B1438" i="105"/>
  <c r="A1438" i="105"/>
  <c r="K1437" i="105"/>
  <c r="C1437" i="105"/>
  <c r="B1437" i="105"/>
  <c r="A1437" i="105"/>
  <c r="K1436" i="105"/>
  <c r="C1436" i="105"/>
  <c r="B1436" i="105"/>
  <c r="A1436" i="105"/>
  <c r="K1435" i="105"/>
  <c r="C1435" i="105"/>
  <c r="B1435" i="105"/>
  <c r="A1435" i="105"/>
  <c r="K1434" i="105"/>
  <c r="C1434" i="105"/>
  <c r="B1434" i="105"/>
  <c r="A1434" i="105"/>
  <c r="K1433" i="105"/>
  <c r="C1433" i="105"/>
  <c r="B1433" i="105"/>
  <c r="A1433" i="105"/>
  <c r="K1432" i="105"/>
  <c r="C1432" i="105"/>
  <c r="B1432" i="105"/>
  <c r="A1432" i="105"/>
  <c r="K1431" i="105"/>
  <c r="C1431" i="105"/>
  <c r="B1431" i="105"/>
  <c r="A1431" i="105"/>
  <c r="K1430" i="105"/>
  <c r="C1430" i="105"/>
  <c r="B1430" i="105"/>
  <c r="A1430" i="105"/>
  <c r="K1429" i="105"/>
  <c r="C1429" i="105"/>
  <c r="B1429" i="105"/>
  <c r="A1429" i="105"/>
  <c r="K1428" i="105"/>
  <c r="C1428" i="105"/>
  <c r="B1428" i="105"/>
  <c r="A1428" i="105"/>
  <c r="K1427" i="105"/>
  <c r="C1427" i="105"/>
  <c r="B1427" i="105"/>
  <c r="A1427" i="105"/>
  <c r="K1426" i="105"/>
  <c r="C1426" i="105"/>
  <c r="B1426" i="105"/>
  <c r="A1426" i="105"/>
  <c r="K1425" i="105"/>
  <c r="C1425" i="105"/>
  <c r="B1425" i="105"/>
  <c r="A1425" i="105"/>
  <c r="K1424" i="105"/>
  <c r="C1424" i="105"/>
  <c r="B1424" i="105"/>
  <c r="A1424" i="105"/>
  <c r="K1423" i="105"/>
  <c r="C1423" i="105"/>
  <c r="B1423" i="105"/>
  <c r="A1423" i="105"/>
  <c r="K1422" i="105"/>
  <c r="C1422" i="105"/>
  <c r="B1422" i="105"/>
  <c r="A1422" i="105"/>
  <c r="K1421" i="105"/>
  <c r="C1421" i="105"/>
  <c r="B1421" i="105"/>
  <c r="A1421" i="105"/>
  <c r="K1420" i="105"/>
  <c r="C1420" i="105"/>
  <c r="B1420" i="105"/>
  <c r="A1420" i="105"/>
  <c r="K1419" i="105"/>
  <c r="C1419" i="105"/>
  <c r="B1419" i="105"/>
  <c r="A1419" i="105"/>
  <c r="K1418" i="105"/>
  <c r="C1418" i="105"/>
  <c r="B1418" i="105"/>
  <c r="A1418" i="105"/>
  <c r="K1417" i="105"/>
  <c r="C1417" i="105"/>
  <c r="B1417" i="105"/>
  <c r="A1417" i="105"/>
  <c r="K1416" i="105"/>
  <c r="C1416" i="105"/>
  <c r="B1416" i="105"/>
  <c r="A1416" i="105"/>
  <c r="K1415" i="105"/>
  <c r="C1415" i="105"/>
  <c r="B1415" i="105"/>
  <c r="A1415" i="105"/>
  <c r="K1414" i="105"/>
  <c r="C1414" i="105"/>
  <c r="B1414" i="105"/>
  <c r="A1414" i="105"/>
  <c r="K1413" i="105"/>
  <c r="C1413" i="105"/>
  <c r="B1413" i="105"/>
  <c r="A1413" i="105"/>
  <c r="K1412" i="105"/>
  <c r="C1412" i="105"/>
  <c r="B1412" i="105"/>
  <c r="A1412" i="105"/>
  <c r="K1411" i="105"/>
  <c r="C1411" i="105"/>
  <c r="B1411" i="105"/>
  <c r="A1411" i="105"/>
  <c r="K1410" i="105"/>
  <c r="C1410" i="105"/>
  <c r="B1410" i="105"/>
  <c r="A1410" i="105"/>
  <c r="K1409" i="105"/>
  <c r="C1409" i="105"/>
  <c r="B1409" i="105"/>
  <c r="A1409" i="105"/>
  <c r="K1408" i="105"/>
  <c r="C1408" i="105"/>
  <c r="B1408" i="105"/>
  <c r="A1408" i="105"/>
  <c r="K1407" i="105"/>
  <c r="C1407" i="105"/>
  <c r="B1407" i="105"/>
  <c r="A1407" i="105"/>
  <c r="K1406" i="105"/>
  <c r="C1406" i="105"/>
  <c r="B1406" i="105"/>
  <c r="A1406" i="105"/>
  <c r="K1405" i="105"/>
  <c r="C1405" i="105"/>
  <c r="B1405" i="105"/>
  <c r="A1405" i="105"/>
  <c r="K1404" i="105"/>
  <c r="C1404" i="105"/>
  <c r="B1404" i="105"/>
  <c r="A1404" i="105"/>
  <c r="K1403" i="105"/>
  <c r="C1403" i="105"/>
  <c r="B1403" i="105"/>
  <c r="A1403" i="105"/>
  <c r="K1402" i="105"/>
  <c r="C1402" i="105"/>
  <c r="B1402" i="105"/>
  <c r="A1402" i="105"/>
  <c r="K1401" i="105"/>
  <c r="C1401" i="105"/>
  <c r="B1401" i="105"/>
  <c r="A1401" i="105"/>
  <c r="K1400" i="105"/>
  <c r="C1400" i="105"/>
  <c r="B1400" i="105"/>
  <c r="A1400" i="105"/>
  <c r="K1399" i="105"/>
  <c r="C1399" i="105"/>
  <c r="B1399" i="105"/>
  <c r="A1399" i="105"/>
  <c r="K1398" i="105"/>
  <c r="C1398" i="105"/>
  <c r="B1398" i="105"/>
  <c r="A1398" i="105"/>
  <c r="K1397" i="105"/>
  <c r="C1397" i="105"/>
  <c r="B1397" i="105"/>
  <c r="A1397" i="105"/>
  <c r="K1396" i="105"/>
  <c r="C1396" i="105"/>
  <c r="B1396" i="105"/>
  <c r="A1396" i="105"/>
  <c r="K1395" i="105"/>
  <c r="C1395" i="105"/>
  <c r="B1395" i="105"/>
  <c r="A1395" i="105"/>
  <c r="K1394" i="105"/>
  <c r="C1394" i="105"/>
  <c r="B1394" i="105"/>
  <c r="A1394" i="105"/>
  <c r="K1393" i="105"/>
  <c r="C1393" i="105"/>
  <c r="B1393" i="105"/>
  <c r="A1393" i="105"/>
  <c r="K1392" i="105"/>
  <c r="C1392" i="105"/>
  <c r="B1392" i="105"/>
  <c r="A1392" i="105"/>
  <c r="K1391" i="105"/>
  <c r="C1391" i="105"/>
  <c r="B1391" i="105"/>
  <c r="A1391" i="105"/>
  <c r="K1390" i="105"/>
  <c r="C1390" i="105"/>
  <c r="B1390" i="105"/>
  <c r="A1390" i="105"/>
  <c r="K1389" i="105"/>
  <c r="C1389" i="105"/>
  <c r="B1389" i="105"/>
  <c r="A1389" i="105"/>
  <c r="K1388" i="105"/>
  <c r="C1388" i="105"/>
  <c r="B1388" i="105"/>
  <c r="A1388" i="105"/>
  <c r="K1387" i="105"/>
  <c r="C1387" i="105"/>
  <c r="B1387" i="105"/>
  <c r="A1387" i="105"/>
  <c r="K1386" i="105"/>
  <c r="C1386" i="105"/>
  <c r="B1386" i="105"/>
  <c r="A1386" i="105"/>
  <c r="K1385" i="105"/>
  <c r="C1385" i="105"/>
  <c r="B1385" i="105"/>
  <c r="A1385" i="105"/>
  <c r="K1384" i="105"/>
  <c r="C1384" i="105"/>
  <c r="B1384" i="105"/>
  <c r="A1384" i="105"/>
  <c r="K1383" i="105"/>
  <c r="C1383" i="105"/>
  <c r="B1383" i="105"/>
  <c r="A1383" i="105"/>
  <c r="K1382" i="105"/>
  <c r="C1382" i="105"/>
  <c r="B1382" i="105"/>
  <c r="A1382" i="105"/>
  <c r="K1381" i="105"/>
  <c r="C1381" i="105"/>
  <c r="B1381" i="105"/>
  <c r="A1381" i="105"/>
  <c r="K1380" i="105"/>
  <c r="C1380" i="105"/>
  <c r="B1380" i="105"/>
  <c r="A1380" i="105"/>
  <c r="K1379" i="105"/>
  <c r="C1379" i="105"/>
  <c r="B1379" i="105"/>
  <c r="A1379" i="105"/>
  <c r="K1378" i="105"/>
  <c r="C1378" i="105"/>
  <c r="B1378" i="105"/>
  <c r="A1378" i="105"/>
  <c r="K1377" i="105"/>
  <c r="C1377" i="105"/>
  <c r="B1377" i="105"/>
  <c r="A1377" i="105"/>
  <c r="K1376" i="105"/>
  <c r="C1376" i="105"/>
  <c r="B1376" i="105"/>
  <c r="A1376" i="105"/>
  <c r="K1375" i="105"/>
  <c r="C1375" i="105"/>
  <c r="B1375" i="105"/>
  <c r="A1375" i="105"/>
  <c r="K1374" i="105"/>
  <c r="C1374" i="105"/>
  <c r="B1374" i="105"/>
  <c r="A1374" i="105"/>
  <c r="K1373" i="105"/>
  <c r="C1373" i="105"/>
  <c r="B1373" i="105"/>
  <c r="A1373" i="105"/>
  <c r="K1372" i="105"/>
  <c r="C1372" i="105"/>
  <c r="B1372" i="105"/>
  <c r="A1372" i="105"/>
  <c r="K1371" i="105"/>
  <c r="C1371" i="105"/>
  <c r="B1371" i="105"/>
  <c r="A1371" i="105"/>
  <c r="K1370" i="105"/>
  <c r="C1370" i="105"/>
  <c r="B1370" i="105"/>
  <c r="A1370" i="105"/>
  <c r="K1369" i="105"/>
  <c r="C1369" i="105"/>
  <c r="B1369" i="105"/>
  <c r="A1369" i="105"/>
  <c r="K1368" i="105"/>
  <c r="C1368" i="105"/>
  <c r="B1368" i="105"/>
  <c r="A1368" i="105"/>
  <c r="K1367" i="105"/>
  <c r="C1367" i="105"/>
  <c r="B1367" i="105"/>
  <c r="A1367" i="105"/>
  <c r="K1366" i="105"/>
  <c r="C1366" i="105"/>
  <c r="B1366" i="105"/>
  <c r="A1366" i="105"/>
  <c r="K1365" i="105"/>
  <c r="C1365" i="105"/>
  <c r="B1365" i="105"/>
  <c r="A1365" i="105"/>
  <c r="K1364" i="105"/>
  <c r="C1364" i="105"/>
  <c r="B1364" i="105"/>
  <c r="A1364" i="105"/>
  <c r="K1363" i="105"/>
  <c r="C1363" i="105"/>
  <c r="B1363" i="105"/>
  <c r="A1363" i="105"/>
  <c r="K1362" i="105"/>
  <c r="C1362" i="105"/>
  <c r="B1362" i="105"/>
  <c r="A1362" i="105"/>
  <c r="K1361" i="105"/>
  <c r="C1361" i="105"/>
  <c r="B1361" i="105"/>
  <c r="A1361" i="105"/>
  <c r="K1360" i="105"/>
  <c r="C1360" i="105"/>
  <c r="B1360" i="105"/>
  <c r="A1360" i="105"/>
  <c r="K1359" i="105"/>
  <c r="C1359" i="105"/>
  <c r="B1359" i="105"/>
  <c r="A1359" i="105"/>
  <c r="K1358" i="105"/>
  <c r="C1358" i="105"/>
  <c r="B1358" i="105"/>
  <c r="A1358" i="105"/>
  <c r="K1357" i="105"/>
  <c r="C1357" i="105"/>
  <c r="B1357" i="105"/>
  <c r="A1357" i="105"/>
  <c r="K1356" i="105"/>
  <c r="C1356" i="105"/>
  <c r="B1356" i="105"/>
  <c r="A1356" i="105"/>
  <c r="K1355" i="105"/>
  <c r="C1355" i="105"/>
  <c r="B1355" i="105"/>
  <c r="A1355" i="105"/>
  <c r="K1354" i="105"/>
  <c r="C1354" i="105"/>
  <c r="B1354" i="105"/>
  <c r="A1354" i="105"/>
  <c r="K1353" i="105"/>
  <c r="C1353" i="105"/>
  <c r="B1353" i="105"/>
  <c r="A1353" i="105"/>
  <c r="K1352" i="105"/>
  <c r="C1352" i="105"/>
  <c r="B1352" i="105"/>
  <c r="A1352" i="105"/>
  <c r="K1351" i="105"/>
  <c r="C1351" i="105"/>
  <c r="B1351" i="105"/>
  <c r="A1351" i="105"/>
  <c r="K1350" i="105"/>
  <c r="C1350" i="105"/>
  <c r="B1350" i="105"/>
  <c r="A1350" i="105"/>
  <c r="K1349" i="105"/>
  <c r="C1349" i="105"/>
  <c r="B1349" i="105"/>
  <c r="A1349" i="105"/>
  <c r="K1348" i="105"/>
  <c r="C1348" i="105"/>
  <c r="B1348" i="105"/>
  <c r="A1348" i="105"/>
  <c r="K1347" i="105"/>
  <c r="C1347" i="105"/>
  <c r="B1347" i="105"/>
  <c r="A1347" i="105"/>
  <c r="K1346" i="105"/>
  <c r="C1346" i="105"/>
  <c r="B1346" i="105"/>
  <c r="A1346" i="105"/>
  <c r="K1345" i="105"/>
  <c r="C1345" i="105"/>
  <c r="B1345" i="105"/>
  <c r="A1345" i="105"/>
  <c r="K1344" i="105"/>
  <c r="C1344" i="105"/>
  <c r="B1344" i="105"/>
  <c r="A1344" i="105"/>
  <c r="K1343" i="105"/>
  <c r="C1343" i="105"/>
  <c r="B1343" i="105"/>
  <c r="A1343" i="105"/>
  <c r="K1342" i="105"/>
  <c r="C1342" i="105"/>
  <c r="B1342" i="105"/>
  <c r="A1342" i="105"/>
  <c r="K1341" i="105"/>
  <c r="C1341" i="105"/>
  <c r="B1341" i="105"/>
  <c r="A1341" i="105"/>
  <c r="K1340" i="105"/>
  <c r="C1340" i="105"/>
  <c r="B1340" i="105"/>
  <c r="A1340" i="105"/>
  <c r="K1339" i="105"/>
  <c r="C1339" i="105"/>
  <c r="B1339" i="105"/>
  <c r="A1339" i="105"/>
  <c r="K1338" i="105"/>
  <c r="C1338" i="105"/>
  <c r="B1338" i="105"/>
  <c r="A1338" i="105"/>
  <c r="K1337" i="105"/>
  <c r="C1337" i="105"/>
  <c r="B1337" i="105"/>
  <c r="A1337" i="105"/>
  <c r="K1336" i="105"/>
  <c r="C1336" i="105"/>
  <c r="B1336" i="105"/>
  <c r="A1336" i="105"/>
  <c r="K1335" i="105"/>
  <c r="C1335" i="105"/>
  <c r="B1335" i="105"/>
  <c r="A1335" i="105"/>
  <c r="K1334" i="105"/>
  <c r="C1334" i="105"/>
  <c r="B1334" i="105"/>
  <c r="A1334" i="105"/>
  <c r="K1333" i="105"/>
  <c r="C1333" i="105"/>
  <c r="B1333" i="105"/>
  <c r="A1333" i="105"/>
  <c r="K1332" i="105"/>
  <c r="C1332" i="105"/>
  <c r="B1332" i="105"/>
  <c r="A1332" i="105"/>
  <c r="K1331" i="105"/>
  <c r="C1331" i="105"/>
  <c r="B1331" i="105"/>
  <c r="A1331" i="105"/>
  <c r="K1330" i="105"/>
  <c r="C1330" i="105"/>
  <c r="B1330" i="105"/>
  <c r="A1330" i="105"/>
  <c r="K1329" i="105"/>
  <c r="C1329" i="105"/>
  <c r="B1329" i="105"/>
  <c r="A1329" i="105"/>
  <c r="K1328" i="105"/>
  <c r="C1328" i="105"/>
  <c r="B1328" i="105"/>
  <c r="A1328" i="105"/>
  <c r="K1327" i="105"/>
  <c r="C1327" i="105"/>
  <c r="B1327" i="105"/>
  <c r="A1327" i="105"/>
  <c r="K1326" i="105"/>
  <c r="C1326" i="105"/>
  <c r="B1326" i="105"/>
  <c r="A1326" i="105"/>
  <c r="K1325" i="105"/>
  <c r="C1325" i="105"/>
  <c r="B1325" i="105"/>
  <c r="A1325" i="105"/>
  <c r="K1324" i="105"/>
  <c r="C1324" i="105"/>
  <c r="B1324" i="105"/>
  <c r="A1324" i="105"/>
  <c r="K1323" i="105"/>
  <c r="C1323" i="105"/>
  <c r="B1323" i="105"/>
  <c r="A1323" i="105"/>
  <c r="K1322" i="105"/>
  <c r="C1322" i="105"/>
  <c r="B1322" i="105"/>
  <c r="A1322" i="105"/>
  <c r="K1321" i="105"/>
  <c r="C1321" i="105"/>
  <c r="B1321" i="105"/>
  <c r="A1321" i="105"/>
  <c r="K1320" i="105"/>
  <c r="C1320" i="105"/>
  <c r="B1320" i="105"/>
  <c r="A1320" i="105"/>
  <c r="K1319" i="105"/>
  <c r="C1319" i="105"/>
  <c r="B1319" i="105"/>
  <c r="A1319" i="105"/>
  <c r="K1318" i="105"/>
  <c r="C1318" i="105"/>
  <c r="B1318" i="105"/>
  <c r="A1318" i="105"/>
  <c r="K1317" i="105"/>
  <c r="C1317" i="105"/>
  <c r="B1317" i="105"/>
  <c r="A1317" i="105"/>
  <c r="K1316" i="105"/>
  <c r="C1316" i="105"/>
  <c r="B1316" i="105"/>
  <c r="A1316" i="105"/>
  <c r="K1315" i="105"/>
  <c r="C1315" i="105"/>
  <c r="B1315" i="105"/>
  <c r="A1315" i="105"/>
  <c r="K1314" i="105"/>
  <c r="C1314" i="105"/>
  <c r="B1314" i="105"/>
  <c r="A1314" i="105"/>
  <c r="K1313" i="105"/>
  <c r="C1313" i="105"/>
  <c r="B1313" i="105"/>
  <c r="A1313" i="105"/>
  <c r="K1312" i="105"/>
  <c r="C1312" i="105"/>
  <c r="B1312" i="105"/>
  <c r="A1312" i="105"/>
  <c r="K1311" i="105"/>
  <c r="C1311" i="105"/>
  <c r="B1311" i="105"/>
  <c r="A1311" i="105"/>
  <c r="K1310" i="105"/>
  <c r="C1310" i="105"/>
  <c r="B1310" i="105"/>
  <c r="A1310" i="105"/>
  <c r="K1309" i="105"/>
  <c r="C1309" i="105"/>
  <c r="B1309" i="105"/>
  <c r="A1309" i="105"/>
  <c r="K1308" i="105"/>
  <c r="C1308" i="105"/>
  <c r="B1308" i="105"/>
  <c r="A1308" i="105"/>
  <c r="K1307" i="105"/>
  <c r="C1307" i="105"/>
  <c r="B1307" i="105"/>
  <c r="A1307" i="105"/>
  <c r="K1306" i="105"/>
  <c r="C1306" i="105"/>
  <c r="B1306" i="105"/>
  <c r="A1306" i="105"/>
  <c r="K1305" i="105"/>
  <c r="C1305" i="105"/>
  <c r="B1305" i="105"/>
  <c r="A1305" i="105"/>
  <c r="K1304" i="105"/>
  <c r="C1304" i="105"/>
  <c r="B1304" i="105"/>
  <c r="A1304" i="105"/>
  <c r="K1303" i="105"/>
  <c r="C1303" i="105"/>
  <c r="B1303" i="105"/>
  <c r="A1303" i="105"/>
  <c r="K1302" i="105"/>
  <c r="C1302" i="105"/>
  <c r="B1302" i="105"/>
  <c r="A1302" i="105"/>
  <c r="K1301" i="105"/>
  <c r="C1301" i="105"/>
  <c r="B1301" i="105"/>
  <c r="A1301" i="105"/>
  <c r="K1300" i="105"/>
  <c r="C1300" i="105"/>
  <c r="B1300" i="105"/>
  <c r="A1300" i="105"/>
  <c r="K1299" i="105"/>
  <c r="C1299" i="105"/>
  <c r="B1299" i="105"/>
  <c r="A1299" i="105"/>
  <c r="K1298" i="105"/>
  <c r="C1298" i="105"/>
  <c r="B1298" i="105"/>
  <c r="A1298" i="105"/>
  <c r="K1297" i="105"/>
  <c r="C1297" i="105"/>
  <c r="B1297" i="105"/>
  <c r="A1297" i="105"/>
  <c r="K1296" i="105"/>
  <c r="C1296" i="105"/>
  <c r="B1296" i="105"/>
  <c r="A1296" i="105"/>
  <c r="K1295" i="105"/>
  <c r="C1295" i="105"/>
  <c r="B1295" i="105"/>
  <c r="A1295" i="105"/>
  <c r="K1294" i="105"/>
  <c r="C1294" i="105"/>
  <c r="B1294" i="105"/>
  <c r="A1294" i="105"/>
  <c r="K1293" i="105"/>
  <c r="C1293" i="105"/>
  <c r="B1293" i="105"/>
  <c r="A1293" i="105"/>
  <c r="K1292" i="105"/>
  <c r="C1292" i="105"/>
  <c r="B1292" i="105"/>
  <c r="A1292" i="105"/>
  <c r="K1291" i="105"/>
  <c r="C1291" i="105"/>
  <c r="B1291" i="105"/>
  <c r="A1291" i="105"/>
  <c r="K1290" i="105"/>
  <c r="C1290" i="105"/>
  <c r="B1290" i="105"/>
  <c r="A1290" i="105"/>
  <c r="K1289" i="105"/>
  <c r="C1289" i="105"/>
  <c r="B1289" i="105"/>
  <c r="A1289" i="105"/>
  <c r="K1288" i="105"/>
  <c r="C1288" i="105"/>
  <c r="B1288" i="105"/>
  <c r="A1288" i="105"/>
  <c r="K1287" i="105"/>
  <c r="C1287" i="105"/>
  <c r="B1287" i="105"/>
  <c r="A1287" i="105"/>
  <c r="K1286" i="105"/>
  <c r="C1286" i="105"/>
  <c r="B1286" i="105"/>
  <c r="A1286" i="105"/>
  <c r="K1285" i="105"/>
  <c r="C1285" i="105"/>
  <c r="B1285" i="105"/>
  <c r="A1285" i="105"/>
  <c r="K1284" i="105"/>
  <c r="C1284" i="105"/>
  <c r="B1284" i="105"/>
  <c r="A1284" i="105"/>
  <c r="K1283" i="105"/>
  <c r="C1283" i="105"/>
  <c r="B1283" i="105"/>
  <c r="A1283" i="105"/>
  <c r="K1282" i="105"/>
  <c r="C1282" i="105"/>
  <c r="B1282" i="105"/>
  <c r="A1282" i="105"/>
  <c r="K1281" i="105"/>
  <c r="C1281" i="105"/>
  <c r="B1281" i="105"/>
  <c r="A1281" i="105"/>
  <c r="K1280" i="105"/>
  <c r="C1280" i="105"/>
  <c r="B1280" i="105"/>
  <c r="A1280" i="105"/>
  <c r="K1279" i="105"/>
  <c r="C1279" i="105"/>
  <c r="B1279" i="105"/>
  <c r="A1279" i="105"/>
  <c r="K1278" i="105"/>
  <c r="C1278" i="105"/>
  <c r="B1278" i="105"/>
  <c r="A1278" i="105"/>
  <c r="K1277" i="105"/>
  <c r="C1277" i="105"/>
  <c r="B1277" i="105"/>
  <c r="A1277" i="105"/>
  <c r="K1276" i="105"/>
  <c r="C1276" i="105"/>
  <c r="B1276" i="105"/>
  <c r="A1276" i="105"/>
  <c r="K1275" i="105"/>
  <c r="C1275" i="105"/>
  <c r="B1275" i="105"/>
  <c r="A1275" i="105"/>
  <c r="K1274" i="105"/>
  <c r="C1274" i="105"/>
  <c r="B1274" i="105"/>
  <c r="A1274" i="105"/>
  <c r="K1273" i="105"/>
  <c r="C1273" i="105"/>
  <c r="B1273" i="105"/>
  <c r="A1273" i="105"/>
  <c r="K1272" i="105"/>
  <c r="C1272" i="105"/>
  <c r="B1272" i="105"/>
  <c r="A1272" i="105"/>
  <c r="K1271" i="105"/>
  <c r="C1271" i="105"/>
  <c r="B1271" i="105"/>
  <c r="A1271" i="105"/>
  <c r="K1270" i="105"/>
  <c r="C1270" i="105"/>
  <c r="B1270" i="105"/>
  <c r="A1270" i="105"/>
  <c r="K1269" i="105"/>
  <c r="C1269" i="105"/>
  <c r="B1269" i="105"/>
  <c r="A1269" i="105"/>
  <c r="K1268" i="105"/>
  <c r="C1268" i="105"/>
  <c r="B1268" i="105"/>
  <c r="A1268" i="105"/>
  <c r="K1267" i="105"/>
  <c r="C1267" i="105"/>
  <c r="B1267" i="105"/>
  <c r="A1267" i="105"/>
  <c r="K1266" i="105"/>
  <c r="C1266" i="105"/>
  <c r="B1266" i="105"/>
  <c r="A1266" i="105"/>
  <c r="K1265" i="105"/>
  <c r="C1265" i="105"/>
  <c r="B1265" i="105"/>
  <c r="A1265" i="105"/>
  <c r="K1264" i="105"/>
  <c r="C1264" i="105"/>
  <c r="B1264" i="105"/>
  <c r="A1264" i="105"/>
  <c r="K1263" i="105"/>
  <c r="C1263" i="105"/>
  <c r="B1263" i="105"/>
  <c r="A1263" i="105"/>
  <c r="K1262" i="105"/>
  <c r="C1262" i="105"/>
  <c r="B1262" i="105"/>
  <c r="A1262" i="105"/>
  <c r="K1261" i="105"/>
  <c r="C1261" i="105"/>
  <c r="B1261" i="105"/>
  <c r="A1261" i="105"/>
  <c r="K1260" i="105"/>
  <c r="C1260" i="105"/>
  <c r="B1260" i="105"/>
  <c r="A1260" i="105"/>
  <c r="K1259" i="105"/>
  <c r="C1259" i="105"/>
  <c r="B1259" i="105"/>
  <c r="A1259" i="105"/>
  <c r="K1258" i="105"/>
  <c r="C1258" i="105"/>
  <c r="B1258" i="105"/>
  <c r="A1258" i="105"/>
  <c r="K1257" i="105"/>
  <c r="C1257" i="105"/>
  <c r="B1257" i="105"/>
  <c r="A1257" i="105"/>
  <c r="K1256" i="105"/>
  <c r="C1256" i="105"/>
  <c r="B1256" i="105"/>
  <c r="A1256" i="105"/>
  <c r="K1255" i="105"/>
  <c r="C1255" i="105"/>
  <c r="B1255" i="105"/>
  <c r="A1255" i="105"/>
  <c r="K1254" i="105"/>
  <c r="C1254" i="105"/>
  <c r="B1254" i="105"/>
  <c r="A1254" i="105"/>
  <c r="K1253" i="105"/>
  <c r="C1253" i="105"/>
  <c r="B1253" i="105"/>
  <c r="A1253" i="105"/>
  <c r="K1252" i="105"/>
  <c r="C1252" i="105"/>
  <c r="B1252" i="105"/>
  <c r="A1252" i="105"/>
  <c r="K1251" i="105"/>
  <c r="C1251" i="105"/>
  <c r="B1251" i="105"/>
  <c r="A1251" i="105"/>
  <c r="K1250" i="105"/>
  <c r="C1250" i="105"/>
  <c r="B1250" i="105"/>
  <c r="A1250" i="105"/>
  <c r="K1249" i="105"/>
  <c r="C1249" i="105"/>
  <c r="B1249" i="105"/>
  <c r="A1249" i="105"/>
  <c r="K1248" i="105"/>
  <c r="C1248" i="105"/>
  <c r="B1248" i="105"/>
  <c r="A1248" i="105"/>
  <c r="K1247" i="105"/>
  <c r="C1247" i="105"/>
  <c r="B1247" i="105"/>
  <c r="A1247" i="105"/>
  <c r="K1246" i="105"/>
  <c r="C1246" i="105"/>
  <c r="B1246" i="105"/>
  <c r="A1246" i="105"/>
  <c r="K1245" i="105"/>
  <c r="C1245" i="105"/>
  <c r="B1245" i="105"/>
  <c r="A1245" i="105"/>
  <c r="K1244" i="105"/>
  <c r="C1244" i="105"/>
  <c r="B1244" i="105"/>
  <c r="A1244" i="105"/>
  <c r="K1243" i="105"/>
  <c r="C1243" i="105"/>
  <c r="B1243" i="105"/>
  <c r="A1243" i="105"/>
  <c r="K1242" i="105"/>
  <c r="C1242" i="105"/>
  <c r="B1242" i="105"/>
  <c r="A1242" i="105"/>
  <c r="K1241" i="105"/>
  <c r="C1241" i="105"/>
  <c r="B1241" i="105"/>
  <c r="A1241" i="105"/>
  <c r="K1240" i="105"/>
  <c r="C1240" i="105"/>
  <c r="B1240" i="105"/>
  <c r="A1240" i="105"/>
  <c r="K1239" i="105"/>
  <c r="C1239" i="105"/>
  <c r="B1239" i="105"/>
  <c r="A1239" i="105"/>
  <c r="K1238" i="105"/>
  <c r="C1238" i="105"/>
  <c r="B1238" i="105"/>
  <c r="A1238" i="105"/>
  <c r="K1237" i="105"/>
  <c r="C1237" i="105"/>
  <c r="B1237" i="105"/>
  <c r="A1237" i="105"/>
  <c r="K1236" i="105"/>
  <c r="C1236" i="105"/>
  <c r="B1236" i="105"/>
  <c r="A1236" i="105"/>
  <c r="K1235" i="105"/>
  <c r="C1235" i="105"/>
  <c r="B1235" i="105"/>
  <c r="A1235" i="105"/>
  <c r="K1234" i="105"/>
  <c r="C1234" i="105"/>
  <c r="B1234" i="105"/>
  <c r="A1234" i="105"/>
  <c r="K1233" i="105"/>
  <c r="C1233" i="105"/>
  <c r="B1233" i="105"/>
  <c r="A1233" i="105"/>
  <c r="K1232" i="105"/>
  <c r="C1232" i="105"/>
  <c r="B1232" i="105"/>
  <c r="A1232" i="105"/>
  <c r="K1231" i="105"/>
  <c r="C1231" i="105"/>
  <c r="B1231" i="105"/>
  <c r="A1231" i="105"/>
  <c r="K1230" i="105"/>
  <c r="C1230" i="105"/>
  <c r="B1230" i="105"/>
  <c r="A1230" i="105"/>
  <c r="K1229" i="105"/>
  <c r="C1229" i="105"/>
  <c r="B1229" i="105"/>
  <c r="A1229" i="105"/>
  <c r="K1228" i="105"/>
  <c r="C1228" i="105"/>
  <c r="B1228" i="105"/>
  <c r="A1228" i="105"/>
  <c r="K1227" i="105"/>
  <c r="C1227" i="105"/>
  <c r="B1227" i="105"/>
  <c r="A1227" i="105"/>
  <c r="K1226" i="105"/>
  <c r="C1226" i="105"/>
  <c r="B1226" i="105"/>
  <c r="A1226" i="105"/>
  <c r="K1225" i="105"/>
  <c r="C1225" i="105"/>
  <c r="B1225" i="105"/>
  <c r="A1225" i="105"/>
  <c r="K1224" i="105"/>
  <c r="C1224" i="105"/>
  <c r="B1224" i="105"/>
  <c r="A1224" i="105"/>
  <c r="K1223" i="105"/>
  <c r="C1223" i="105"/>
  <c r="B1223" i="105"/>
  <c r="A1223" i="105"/>
  <c r="K1222" i="105"/>
  <c r="C1222" i="105"/>
  <c r="B1222" i="105"/>
  <c r="A1222" i="105"/>
  <c r="K1221" i="105"/>
  <c r="C1221" i="105"/>
  <c r="B1221" i="105"/>
  <c r="A1221" i="105"/>
  <c r="K1220" i="105"/>
  <c r="C1220" i="105"/>
  <c r="B1220" i="105"/>
  <c r="A1220" i="105"/>
  <c r="K1219" i="105"/>
  <c r="C1219" i="105"/>
  <c r="B1219" i="105"/>
  <c r="A1219" i="105"/>
  <c r="K1218" i="105"/>
  <c r="C1218" i="105"/>
  <c r="B1218" i="105"/>
  <c r="A1218" i="105"/>
  <c r="K1217" i="105"/>
  <c r="C1217" i="105"/>
  <c r="B1217" i="105"/>
  <c r="A1217" i="105"/>
  <c r="K1216" i="105"/>
  <c r="C1216" i="105"/>
  <c r="B1216" i="105"/>
  <c r="A1216" i="105"/>
  <c r="K1215" i="105"/>
  <c r="C1215" i="105"/>
  <c r="B1215" i="105"/>
  <c r="A1215" i="105"/>
  <c r="K1214" i="105"/>
  <c r="C1214" i="105"/>
  <c r="B1214" i="105"/>
  <c r="A1214" i="105"/>
  <c r="K1213" i="105"/>
  <c r="C1213" i="105"/>
  <c r="B1213" i="105"/>
  <c r="A1213" i="105"/>
  <c r="K1212" i="105"/>
  <c r="C1212" i="105"/>
  <c r="B1212" i="105"/>
  <c r="A1212" i="105"/>
  <c r="K1211" i="105"/>
  <c r="C1211" i="105"/>
  <c r="B1211" i="105"/>
  <c r="A1211" i="105"/>
  <c r="K1210" i="105"/>
  <c r="C1210" i="105"/>
  <c r="B1210" i="105"/>
  <c r="A1210" i="105"/>
  <c r="K1209" i="105"/>
  <c r="C1209" i="105"/>
  <c r="B1209" i="105"/>
  <c r="A1209" i="105"/>
  <c r="K1208" i="105"/>
  <c r="C1208" i="105"/>
  <c r="B1208" i="105"/>
  <c r="A1208" i="105"/>
  <c r="K1207" i="105"/>
  <c r="C1207" i="105"/>
  <c r="B1207" i="105"/>
  <c r="A1207" i="105"/>
  <c r="K1206" i="105"/>
  <c r="C1206" i="105"/>
  <c r="B1206" i="105"/>
  <c r="A1206" i="105"/>
  <c r="K1205" i="105"/>
  <c r="C1205" i="105"/>
  <c r="B1205" i="105"/>
  <c r="A1205" i="105"/>
  <c r="K1204" i="105"/>
  <c r="C1204" i="105"/>
  <c r="B1204" i="105"/>
  <c r="A1204" i="105"/>
  <c r="K1203" i="105"/>
  <c r="C1203" i="105"/>
  <c r="B1203" i="105"/>
  <c r="A1203" i="105"/>
  <c r="K1202" i="105"/>
  <c r="C1202" i="105"/>
  <c r="B1202" i="105"/>
  <c r="A1202" i="105"/>
  <c r="K1201" i="105"/>
  <c r="C1201" i="105"/>
  <c r="B1201" i="105"/>
  <c r="A1201" i="105"/>
  <c r="K1200" i="105"/>
  <c r="C1200" i="105"/>
  <c r="B1200" i="105"/>
  <c r="A1200" i="105"/>
  <c r="K1199" i="105"/>
  <c r="C1199" i="105"/>
  <c r="B1199" i="105"/>
  <c r="A1199" i="105"/>
  <c r="K1198" i="105"/>
  <c r="C1198" i="105"/>
  <c r="B1198" i="105"/>
  <c r="A1198" i="105"/>
  <c r="K1197" i="105"/>
  <c r="C1197" i="105"/>
  <c r="B1197" i="105"/>
  <c r="A1197" i="105"/>
  <c r="K1196" i="105"/>
  <c r="C1196" i="105"/>
  <c r="B1196" i="105"/>
  <c r="A1196" i="105"/>
  <c r="K1195" i="105"/>
  <c r="C1195" i="105"/>
  <c r="B1195" i="105"/>
  <c r="A1195" i="105"/>
  <c r="K1194" i="105"/>
  <c r="C1194" i="105"/>
  <c r="B1194" i="105"/>
  <c r="A1194" i="105"/>
  <c r="K1193" i="105"/>
  <c r="C1193" i="105"/>
  <c r="B1193" i="105"/>
  <c r="A1193" i="105"/>
  <c r="K1192" i="105"/>
  <c r="C1192" i="105"/>
  <c r="B1192" i="105"/>
  <c r="A1192" i="105"/>
  <c r="K1191" i="105"/>
  <c r="C1191" i="105"/>
  <c r="B1191" i="105"/>
  <c r="A1191" i="105"/>
  <c r="K1190" i="105"/>
  <c r="C1190" i="105"/>
  <c r="B1190" i="105"/>
  <c r="A1190" i="105"/>
  <c r="K1189" i="105"/>
  <c r="C1189" i="105"/>
  <c r="B1189" i="105"/>
  <c r="A1189" i="105"/>
  <c r="K1188" i="105"/>
  <c r="C1188" i="105"/>
  <c r="B1188" i="105"/>
  <c r="A1188" i="105"/>
  <c r="K1187" i="105"/>
  <c r="C1187" i="105"/>
  <c r="B1187" i="105"/>
  <c r="A1187" i="105"/>
  <c r="K1186" i="105"/>
  <c r="C1186" i="105"/>
  <c r="B1186" i="105"/>
  <c r="A1186" i="105"/>
  <c r="K1185" i="105"/>
  <c r="C1185" i="105"/>
  <c r="B1185" i="105"/>
  <c r="A1185" i="105"/>
  <c r="K1184" i="105"/>
  <c r="C1184" i="105"/>
  <c r="B1184" i="105"/>
  <c r="A1184" i="105"/>
  <c r="K1183" i="105"/>
  <c r="C1183" i="105"/>
  <c r="B1183" i="105"/>
  <c r="A1183" i="105"/>
  <c r="K1182" i="105"/>
  <c r="C1182" i="105"/>
  <c r="B1182" i="105"/>
  <c r="A1182" i="105"/>
  <c r="K1181" i="105"/>
  <c r="C1181" i="105"/>
  <c r="B1181" i="105"/>
  <c r="A1181" i="105"/>
  <c r="K1180" i="105"/>
  <c r="C1180" i="105"/>
  <c r="B1180" i="105"/>
  <c r="A1180" i="105"/>
  <c r="K1179" i="105"/>
  <c r="C1179" i="105"/>
  <c r="B1179" i="105"/>
  <c r="A1179" i="105"/>
  <c r="K1178" i="105"/>
  <c r="C1178" i="105"/>
  <c r="B1178" i="105"/>
  <c r="A1178" i="105"/>
  <c r="K1177" i="105"/>
  <c r="C1177" i="105"/>
  <c r="B1177" i="105"/>
  <c r="A1177" i="105"/>
  <c r="K1176" i="105"/>
  <c r="C1176" i="105"/>
  <c r="B1176" i="105"/>
  <c r="A1176" i="105"/>
  <c r="K1175" i="105"/>
  <c r="C1175" i="105"/>
  <c r="B1175" i="105"/>
  <c r="A1175" i="105"/>
  <c r="K1174" i="105"/>
  <c r="C1174" i="105"/>
  <c r="B1174" i="105"/>
  <c r="A1174" i="105"/>
  <c r="K1173" i="105"/>
  <c r="C1173" i="105"/>
  <c r="B1173" i="105"/>
  <c r="A1173" i="105"/>
  <c r="K1172" i="105"/>
  <c r="C1172" i="105"/>
  <c r="B1172" i="105"/>
  <c r="A1172" i="105"/>
  <c r="K1171" i="105"/>
  <c r="C1171" i="105"/>
  <c r="B1171" i="105"/>
  <c r="A1171" i="105"/>
  <c r="K1170" i="105"/>
  <c r="C1170" i="105"/>
  <c r="B1170" i="105"/>
  <c r="A1170" i="105"/>
  <c r="K1169" i="105"/>
  <c r="C1169" i="105"/>
  <c r="B1169" i="105"/>
  <c r="A1169" i="105"/>
  <c r="K1168" i="105"/>
  <c r="C1168" i="105"/>
  <c r="B1168" i="105"/>
  <c r="A1168" i="105"/>
  <c r="K1167" i="105"/>
  <c r="C1167" i="105"/>
  <c r="B1167" i="105"/>
  <c r="A1167" i="105"/>
  <c r="K1166" i="105"/>
  <c r="C1166" i="105"/>
  <c r="B1166" i="105"/>
  <c r="A1166" i="105"/>
  <c r="K1165" i="105"/>
  <c r="C1165" i="105"/>
  <c r="B1165" i="105"/>
  <c r="A1165" i="105"/>
  <c r="K1164" i="105"/>
  <c r="C1164" i="105"/>
  <c r="B1164" i="105"/>
  <c r="A1164" i="105"/>
  <c r="K1163" i="105"/>
  <c r="C1163" i="105"/>
  <c r="B1163" i="105"/>
  <c r="A1163" i="105"/>
  <c r="K1162" i="105"/>
  <c r="C1162" i="105"/>
  <c r="B1162" i="105"/>
  <c r="A1162" i="105"/>
  <c r="K1161" i="105"/>
  <c r="C1161" i="105"/>
  <c r="B1161" i="105"/>
  <c r="A1161" i="105"/>
  <c r="K1160" i="105"/>
  <c r="C1160" i="105"/>
  <c r="B1160" i="105"/>
  <c r="A1160" i="105"/>
  <c r="K1159" i="105"/>
  <c r="C1159" i="105"/>
  <c r="B1159" i="105"/>
  <c r="A1159" i="105"/>
  <c r="K1158" i="105"/>
  <c r="C1158" i="105"/>
  <c r="B1158" i="105"/>
  <c r="A1158" i="105"/>
  <c r="K1157" i="105"/>
  <c r="C1157" i="105"/>
  <c r="B1157" i="105"/>
  <c r="A1157" i="105"/>
  <c r="K1156" i="105"/>
  <c r="C1156" i="105"/>
  <c r="B1156" i="105"/>
  <c r="A1156" i="105"/>
  <c r="K1155" i="105"/>
  <c r="C1155" i="105"/>
  <c r="B1155" i="105"/>
  <c r="A1155" i="105"/>
  <c r="K1154" i="105"/>
  <c r="C1154" i="105"/>
  <c r="B1154" i="105"/>
  <c r="A1154" i="105"/>
  <c r="K1153" i="105"/>
  <c r="C1153" i="105"/>
  <c r="B1153" i="105"/>
  <c r="A1153" i="105"/>
  <c r="K1152" i="105"/>
  <c r="C1152" i="105"/>
  <c r="B1152" i="105"/>
  <c r="A1152" i="105"/>
  <c r="K1151" i="105"/>
  <c r="C1151" i="105"/>
  <c r="B1151" i="105"/>
  <c r="A1151" i="105"/>
  <c r="K1150" i="105"/>
  <c r="C1150" i="105"/>
  <c r="B1150" i="105"/>
  <c r="A1150" i="105"/>
  <c r="K1149" i="105"/>
  <c r="C1149" i="105"/>
  <c r="B1149" i="105"/>
  <c r="A1149" i="105"/>
  <c r="K1148" i="105"/>
  <c r="C1148" i="105"/>
  <c r="B1148" i="105"/>
  <c r="A1148" i="105"/>
  <c r="K1147" i="105"/>
  <c r="C1147" i="105"/>
  <c r="B1147" i="105"/>
  <c r="A1147" i="105"/>
  <c r="K1146" i="105"/>
  <c r="C1146" i="105"/>
  <c r="B1146" i="105"/>
  <c r="A1146" i="105"/>
  <c r="K1145" i="105"/>
  <c r="C1145" i="105"/>
  <c r="B1145" i="105"/>
  <c r="A1145" i="105"/>
  <c r="K1144" i="105"/>
  <c r="C1144" i="105"/>
  <c r="B1144" i="105"/>
  <c r="A1144" i="105"/>
  <c r="K1143" i="105"/>
  <c r="C1143" i="105"/>
  <c r="B1143" i="105"/>
  <c r="A1143" i="105"/>
  <c r="K1142" i="105"/>
  <c r="C1142" i="105"/>
  <c r="B1142" i="105"/>
  <c r="A1142" i="105"/>
  <c r="K1141" i="105"/>
  <c r="C1141" i="105"/>
  <c r="B1141" i="105"/>
  <c r="A1141" i="105"/>
  <c r="K1140" i="105"/>
  <c r="C1140" i="105"/>
  <c r="B1140" i="105"/>
  <c r="A1140" i="105"/>
  <c r="K1139" i="105"/>
  <c r="C1139" i="105"/>
  <c r="B1139" i="105"/>
  <c r="A1139" i="105"/>
  <c r="K1138" i="105"/>
  <c r="C1138" i="105"/>
  <c r="B1138" i="105"/>
  <c r="A1138" i="105"/>
  <c r="K1137" i="105"/>
  <c r="C1137" i="105"/>
  <c r="B1137" i="105"/>
  <c r="A1137" i="105"/>
  <c r="K1136" i="105"/>
  <c r="C1136" i="105"/>
  <c r="B1136" i="105"/>
  <c r="A1136" i="105"/>
  <c r="K1135" i="105"/>
  <c r="C1135" i="105"/>
  <c r="B1135" i="105"/>
  <c r="A1135" i="105"/>
  <c r="K1134" i="105"/>
  <c r="C1134" i="105"/>
  <c r="B1134" i="105"/>
  <c r="A1134" i="105"/>
  <c r="K1133" i="105"/>
  <c r="C1133" i="105"/>
  <c r="B1133" i="105"/>
  <c r="A1133" i="105"/>
  <c r="K1132" i="105"/>
  <c r="C1132" i="105"/>
  <c r="B1132" i="105"/>
  <c r="A1132" i="105"/>
  <c r="C1131" i="105"/>
  <c r="B1131" i="105"/>
  <c r="A1131" i="105"/>
  <c r="C1130" i="105"/>
  <c r="B1130" i="105"/>
  <c r="A1130" i="105"/>
  <c r="C1129" i="105"/>
  <c r="B1129" i="105"/>
  <c r="A1129" i="105"/>
  <c r="C1128" i="105"/>
  <c r="B1128" i="105"/>
  <c r="A1128" i="105"/>
  <c r="C1127" i="105"/>
  <c r="B1127" i="105"/>
  <c r="A1127" i="105"/>
  <c r="C1126" i="105"/>
  <c r="B1126" i="105"/>
  <c r="A1126" i="105"/>
  <c r="C1125" i="105"/>
  <c r="B1125" i="105"/>
  <c r="A1125" i="105"/>
  <c r="C1124" i="105"/>
  <c r="B1124" i="105"/>
  <c r="A1124" i="105"/>
  <c r="C1123" i="105"/>
  <c r="B1123" i="105"/>
  <c r="A1123" i="105"/>
  <c r="C1122" i="105"/>
  <c r="B1122" i="105"/>
  <c r="A1122" i="105"/>
  <c r="C1121" i="105"/>
  <c r="B1121" i="105"/>
  <c r="A1121" i="105"/>
  <c r="C1120" i="105"/>
  <c r="B1120" i="105"/>
  <c r="A1120" i="105"/>
  <c r="C1119" i="105"/>
  <c r="B1119" i="105"/>
  <c r="A1119" i="105"/>
  <c r="C1118" i="105"/>
  <c r="B1118" i="105"/>
  <c r="A1118" i="105"/>
  <c r="C1117" i="105"/>
  <c r="B1117" i="105"/>
  <c r="A1117" i="105"/>
  <c r="C1116" i="105"/>
  <c r="B1116" i="105"/>
  <c r="A1116" i="105"/>
  <c r="C1115" i="105"/>
  <c r="B1115" i="105"/>
  <c r="A1115" i="105"/>
  <c r="C1114" i="105"/>
  <c r="B1114" i="105"/>
  <c r="A1114" i="105"/>
  <c r="C1113" i="105"/>
  <c r="B1113" i="105"/>
  <c r="A1113" i="105"/>
  <c r="C1112" i="105"/>
  <c r="B1112" i="105"/>
  <c r="A1112" i="105"/>
  <c r="C1111" i="105"/>
  <c r="B1111" i="105"/>
  <c r="A1111" i="105"/>
  <c r="C1110" i="105"/>
  <c r="B1110" i="105"/>
  <c r="A1110" i="105"/>
  <c r="C1109" i="105"/>
  <c r="B1109" i="105"/>
  <c r="A1109" i="105"/>
  <c r="C1108" i="105"/>
  <c r="B1108" i="105"/>
  <c r="A1108" i="105"/>
  <c r="C1107" i="105"/>
  <c r="B1107" i="105"/>
  <c r="A1107" i="105"/>
  <c r="C1106" i="105"/>
  <c r="B1106" i="105"/>
  <c r="A1106" i="105"/>
  <c r="C1105" i="105"/>
  <c r="B1105" i="105"/>
  <c r="A1105" i="105"/>
  <c r="C1104" i="105"/>
  <c r="B1104" i="105"/>
  <c r="A1104" i="105"/>
  <c r="C1103" i="105"/>
  <c r="B1103" i="105"/>
  <c r="A1103" i="105"/>
  <c r="C1102" i="105"/>
  <c r="B1102" i="105"/>
  <c r="A1102" i="105"/>
  <c r="C1101" i="105"/>
  <c r="B1101" i="105"/>
  <c r="A1101" i="105"/>
  <c r="C1100" i="105"/>
  <c r="B1100" i="105"/>
  <c r="A1100" i="105"/>
  <c r="C1099" i="105"/>
  <c r="B1099" i="105"/>
  <c r="A1099" i="105"/>
  <c r="C1098" i="105"/>
  <c r="B1098" i="105"/>
  <c r="A1098" i="105"/>
  <c r="C1097" i="105"/>
  <c r="B1097" i="105"/>
  <c r="A1097" i="105"/>
  <c r="C1096" i="105"/>
  <c r="B1096" i="105"/>
  <c r="A1096" i="105"/>
  <c r="C1095" i="105"/>
  <c r="B1095" i="105"/>
  <c r="A1095" i="105"/>
  <c r="C1094" i="105"/>
  <c r="B1094" i="105"/>
  <c r="A1094" i="105"/>
  <c r="C1093" i="105"/>
  <c r="B1093" i="105"/>
  <c r="A1093" i="105"/>
  <c r="C1092" i="105"/>
  <c r="B1092" i="105"/>
  <c r="A1092" i="105"/>
  <c r="C1091" i="105"/>
  <c r="B1091" i="105"/>
  <c r="A1091" i="105"/>
  <c r="C1090" i="105"/>
  <c r="B1090" i="105"/>
  <c r="A1090" i="105"/>
  <c r="C1089" i="105"/>
  <c r="B1089" i="105"/>
  <c r="A1089" i="105"/>
  <c r="C1088" i="105"/>
  <c r="B1088" i="105"/>
  <c r="A1088" i="105"/>
  <c r="C1087" i="105"/>
  <c r="B1087" i="105"/>
  <c r="A1087" i="105"/>
  <c r="C1086" i="105"/>
  <c r="B1086" i="105"/>
  <c r="A1086" i="105"/>
  <c r="C1085" i="105"/>
  <c r="B1085" i="105"/>
  <c r="A1085" i="105"/>
  <c r="C1084" i="105"/>
  <c r="B1084" i="105"/>
  <c r="A1084" i="105"/>
  <c r="C1083" i="105"/>
  <c r="B1083" i="105"/>
  <c r="A1083" i="105"/>
  <c r="C1082" i="105"/>
  <c r="B1082" i="105"/>
  <c r="A1082" i="105"/>
  <c r="C1081" i="105"/>
  <c r="B1081" i="105"/>
  <c r="A1081" i="105"/>
  <c r="C1080" i="105"/>
  <c r="B1080" i="105"/>
  <c r="A1080" i="105"/>
  <c r="C1079" i="105"/>
  <c r="B1079" i="105"/>
  <c r="A1079" i="105"/>
  <c r="C1078" i="105"/>
  <c r="B1078" i="105"/>
  <c r="A1078" i="105"/>
  <c r="C1077" i="105"/>
  <c r="B1077" i="105"/>
  <c r="A1077" i="105"/>
  <c r="C1076" i="105"/>
  <c r="B1076" i="105"/>
  <c r="A1076" i="105"/>
  <c r="C1075" i="105"/>
  <c r="B1075" i="105"/>
  <c r="A1075" i="105"/>
  <c r="C1074" i="105"/>
  <c r="B1074" i="105"/>
  <c r="A1074" i="105"/>
  <c r="C1073" i="105"/>
  <c r="B1073" i="105"/>
  <c r="A1073" i="105"/>
  <c r="C1072" i="105"/>
  <c r="B1072" i="105"/>
  <c r="A1072" i="105"/>
  <c r="C1071" i="105"/>
  <c r="B1071" i="105"/>
  <c r="A1071" i="105"/>
  <c r="C1070" i="105"/>
  <c r="B1070" i="105"/>
  <c r="A1070" i="105"/>
  <c r="C1069" i="105"/>
  <c r="B1069" i="105"/>
  <c r="A1069" i="105"/>
  <c r="C1068" i="105"/>
  <c r="B1068" i="105"/>
  <c r="A1068" i="105"/>
  <c r="C1067" i="105"/>
  <c r="B1067" i="105"/>
  <c r="A1067" i="105"/>
  <c r="C1066" i="105"/>
  <c r="B1066" i="105"/>
  <c r="A1066" i="105"/>
  <c r="C1065" i="105"/>
  <c r="B1065" i="105"/>
  <c r="A1065" i="105"/>
  <c r="C1064" i="105"/>
  <c r="B1064" i="105"/>
  <c r="A1064" i="105"/>
  <c r="C1063" i="105"/>
  <c r="B1063" i="105"/>
  <c r="A1063" i="105"/>
  <c r="C1062" i="105"/>
  <c r="B1062" i="105"/>
  <c r="A1062" i="105"/>
  <c r="C1061" i="105"/>
  <c r="B1061" i="105"/>
  <c r="A1061" i="105"/>
  <c r="C1060" i="105"/>
  <c r="B1060" i="105"/>
  <c r="A1060" i="105"/>
  <c r="C1059" i="105"/>
  <c r="B1059" i="105"/>
  <c r="A1059" i="105"/>
  <c r="C1058" i="105"/>
  <c r="B1058" i="105"/>
  <c r="A1058" i="105"/>
  <c r="C1057" i="105"/>
  <c r="B1057" i="105"/>
  <c r="A1057" i="105"/>
  <c r="C1056" i="105"/>
  <c r="B1056" i="105"/>
  <c r="A1056" i="105"/>
  <c r="C1055" i="105"/>
  <c r="B1055" i="105"/>
  <c r="A1055" i="105"/>
  <c r="C1054" i="105"/>
  <c r="B1054" i="105"/>
  <c r="A1054" i="105"/>
  <c r="C1053" i="105"/>
  <c r="B1053" i="105"/>
  <c r="A1053" i="105"/>
  <c r="C1052" i="105"/>
  <c r="B1052" i="105"/>
  <c r="A1052" i="105"/>
  <c r="C1051" i="105"/>
  <c r="B1051" i="105"/>
  <c r="A1051" i="105"/>
  <c r="C1050" i="105"/>
  <c r="B1050" i="105"/>
  <c r="A1050" i="105"/>
  <c r="C1049" i="105"/>
  <c r="B1049" i="105"/>
  <c r="A1049" i="105"/>
  <c r="C1048" i="105"/>
  <c r="B1048" i="105"/>
  <c r="A1048" i="105"/>
  <c r="C1047" i="105"/>
  <c r="B1047" i="105"/>
  <c r="A1047" i="105"/>
  <c r="C1046" i="105"/>
  <c r="B1046" i="105"/>
  <c r="A1046" i="105"/>
  <c r="C1045" i="105"/>
  <c r="B1045" i="105"/>
  <c r="A1045" i="105"/>
  <c r="C1044" i="105"/>
  <c r="B1044" i="105"/>
  <c r="A1044" i="105"/>
  <c r="C1043" i="105"/>
  <c r="B1043" i="105"/>
  <c r="A1043" i="105"/>
  <c r="C1042" i="105"/>
  <c r="B1042" i="105"/>
  <c r="A1042" i="105"/>
  <c r="C1041" i="105"/>
  <c r="B1041" i="105"/>
  <c r="A1041" i="105"/>
  <c r="C1040" i="105"/>
  <c r="B1040" i="105"/>
  <c r="A1040" i="105"/>
  <c r="C1039" i="105"/>
  <c r="B1039" i="105"/>
  <c r="A1039" i="105"/>
  <c r="C1038" i="105"/>
  <c r="B1038" i="105"/>
  <c r="A1038" i="105"/>
  <c r="C1037" i="105"/>
  <c r="B1037" i="105"/>
  <c r="A1037" i="105"/>
  <c r="C1036" i="105"/>
  <c r="B1036" i="105"/>
  <c r="A1036" i="105"/>
  <c r="C1035" i="105"/>
  <c r="B1035" i="105"/>
  <c r="A1035" i="105"/>
  <c r="C1034" i="105"/>
  <c r="B1034" i="105"/>
  <c r="A1034" i="105"/>
  <c r="C1033" i="105"/>
  <c r="B1033" i="105"/>
  <c r="A1033" i="105"/>
  <c r="C1032" i="105"/>
  <c r="B1032" i="105"/>
  <c r="A1032" i="105"/>
  <c r="C1031" i="105"/>
  <c r="B1031" i="105"/>
  <c r="A1031" i="105"/>
  <c r="C1030" i="105"/>
  <c r="B1030" i="105"/>
  <c r="A1030" i="105"/>
  <c r="C1029" i="105"/>
  <c r="B1029" i="105"/>
  <c r="A1029" i="105"/>
  <c r="C1028" i="105"/>
  <c r="B1028" i="105"/>
  <c r="A1028" i="105"/>
  <c r="C1027" i="105"/>
  <c r="B1027" i="105"/>
  <c r="A1027" i="105"/>
  <c r="C1026" i="105"/>
  <c r="B1026" i="105"/>
  <c r="A1026" i="105"/>
  <c r="C1025" i="105"/>
  <c r="B1025" i="105"/>
  <c r="A1025" i="105"/>
  <c r="C1024" i="105"/>
  <c r="B1024" i="105"/>
  <c r="A1024" i="105"/>
  <c r="C1023" i="105"/>
  <c r="B1023" i="105"/>
  <c r="A1023" i="105"/>
  <c r="C1022" i="105"/>
  <c r="B1022" i="105"/>
  <c r="A1022" i="105"/>
  <c r="C1021" i="105"/>
  <c r="B1021" i="105"/>
  <c r="A1021" i="105"/>
  <c r="C1020" i="105"/>
  <c r="B1020" i="105"/>
  <c r="A1020" i="105"/>
  <c r="C1019" i="105"/>
  <c r="B1019" i="105"/>
  <c r="A1019" i="105"/>
  <c r="C1018" i="105"/>
  <c r="B1018" i="105"/>
  <c r="A1018" i="105"/>
  <c r="C1017" i="105"/>
  <c r="B1017" i="105"/>
  <c r="A1017" i="105"/>
  <c r="C1016" i="105"/>
  <c r="B1016" i="105"/>
  <c r="A1016" i="105"/>
  <c r="C1015" i="105"/>
  <c r="B1015" i="105"/>
  <c r="A1015" i="105"/>
  <c r="C1014" i="105"/>
  <c r="B1014" i="105"/>
  <c r="A1014" i="105"/>
  <c r="C1013" i="105"/>
  <c r="B1013" i="105"/>
  <c r="A1013" i="105"/>
  <c r="C1012" i="105"/>
  <c r="B1012" i="105"/>
  <c r="A1012" i="105"/>
  <c r="C1011" i="105"/>
  <c r="B1011" i="105"/>
  <c r="A1011" i="105"/>
  <c r="C1010" i="105"/>
  <c r="B1010" i="105"/>
  <c r="A1010" i="105"/>
  <c r="C1009" i="105"/>
  <c r="B1009" i="105"/>
  <c r="A1009" i="105"/>
  <c r="C1008" i="105"/>
  <c r="B1008" i="105"/>
  <c r="A1008" i="105"/>
  <c r="C1007" i="105"/>
  <c r="B1007" i="105"/>
  <c r="A1007" i="105"/>
  <c r="C1006" i="105"/>
  <c r="B1006" i="105"/>
  <c r="A1006" i="105"/>
  <c r="C1005" i="105"/>
  <c r="B1005" i="105"/>
  <c r="A1005" i="105"/>
  <c r="C1004" i="105"/>
  <c r="B1004" i="105"/>
  <c r="A1004" i="105"/>
  <c r="C1003" i="105"/>
  <c r="B1003" i="105"/>
  <c r="A1003" i="105"/>
  <c r="C1002" i="105"/>
  <c r="B1002" i="105"/>
  <c r="A1002" i="105"/>
  <c r="C1001" i="105"/>
  <c r="B1001" i="105"/>
  <c r="A1001" i="105"/>
  <c r="C1000" i="105"/>
  <c r="B1000" i="105"/>
  <c r="A1000" i="105"/>
  <c r="C999" i="105"/>
  <c r="B999" i="105"/>
  <c r="A999" i="105"/>
  <c r="C998" i="105"/>
  <c r="B998" i="105"/>
  <c r="A998" i="105"/>
  <c r="C997" i="105"/>
  <c r="B997" i="105"/>
  <c r="A997" i="105"/>
  <c r="C996" i="105"/>
  <c r="B996" i="105"/>
  <c r="A996" i="105"/>
  <c r="C995" i="105"/>
  <c r="B995" i="105"/>
  <c r="A995" i="105"/>
  <c r="C994" i="105"/>
  <c r="B994" i="105"/>
  <c r="A994" i="105"/>
  <c r="C993" i="105"/>
  <c r="B993" i="105"/>
  <c r="A993" i="105"/>
  <c r="C992" i="105"/>
  <c r="B992" i="105"/>
  <c r="A992" i="105"/>
  <c r="C991" i="105"/>
  <c r="B991" i="105"/>
  <c r="A991" i="105"/>
  <c r="C990" i="105"/>
  <c r="B990" i="105"/>
  <c r="A990" i="105"/>
  <c r="C989" i="105"/>
  <c r="B989" i="105"/>
  <c r="A989" i="105"/>
  <c r="C988" i="105"/>
  <c r="B988" i="105"/>
  <c r="A988" i="105"/>
  <c r="C987" i="105"/>
  <c r="B987" i="105"/>
  <c r="A987" i="105"/>
  <c r="C986" i="105"/>
  <c r="B986" i="105"/>
  <c r="A986" i="105"/>
  <c r="C985" i="105"/>
  <c r="B985" i="105"/>
  <c r="A985" i="105"/>
  <c r="C984" i="105"/>
  <c r="B984" i="105"/>
  <c r="A984" i="105"/>
  <c r="C983" i="105"/>
  <c r="B983" i="105"/>
  <c r="A983" i="105"/>
  <c r="C982" i="105"/>
  <c r="B982" i="105"/>
  <c r="A982" i="105"/>
  <c r="C981" i="105"/>
  <c r="B981" i="105"/>
  <c r="A981" i="105"/>
  <c r="C980" i="105"/>
  <c r="B980" i="105"/>
  <c r="A980" i="105"/>
  <c r="C979" i="105"/>
  <c r="B979" i="105"/>
  <c r="A979" i="105"/>
  <c r="C978" i="105"/>
  <c r="B978" i="105"/>
  <c r="A978" i="105"/>
  <c r="C977" i="105"/>
  <c r="B977" i="105"/>
  <c r="A977" i="105"/>
  <c r="C976" i="105"/>
  <c r="B976" i="105"/>
  <c r="A976" i="105"/>
  <c r="C975" i="105"/>
  <c r="B975" i="105"/>
  <c r="A975" i="105"/>
  <c r="C974" i="105"/>
  <c r="B974" i="105"/>
  <c r="A974" i="105"/>
  <c r="C973" i="105"/>
  <c r="B973" i="105"/>
  <c r="A973" i="105"/>
  <c r="C972" i="105"/>
  <c r="B972" i="105"/>
  <c r="A972" i="105"/>
  <c r="C971" i="105"/>
  <c r="B971" i="105"/>
  <c r="A971" i="105"/>
  <c r="C970" i="105"/>
  <c r="B970" i="105"/>
  <c r="A970" i="105"/>
  <c r="C969" i="105"/>
  <c r="B969" i="105"/>
  <c r="A969" i="105"/>
  <c r="C968" i="105"/>
  <c r="B968" i="105"/>
  <c r="A968" i="105"/>
  <c r="C967" i="105"/>
  <c r="B967" i="105"/>
  <c r="A967" i="105"/>
  <c r="C966" i="105"/>
  <c r="B966" i="105"/>
  <c r="A966" i="105"/>
  <c r="C965" i="105"/>
  <c r="B965" i="105"/>
  <c r="A965" i="105"/>
  <c r="C964" i="105"/>
  <c r="B964" i="105"/>
  <c r="A964" i="105"/>
  <c r="C963" i="105"/>
  <c r="B963" i="105"/>
  <c r="A963" i="105"/>
  <c r="C962" i="105"/>
  <c r="B962" i="105"/>
  <c r="A962" i="105"/>
  <c r="C961" i="105"/>
  <c r="B961" i="105"/>
  <c r="A961" i="105"/>
  <c r="C960" i="105"/>
  <c r="B960" i="105"/>
  <c r="A960" i="105"/>
  <c r="C959" i="105"/>
  <c r="B959" i="105"/>
  <c r="A959" i="105"/>
  <c r="C958" i="105"/>
  <c r="B958" i="105"/>
  <c r="A958" i="105"/>
  <c r="C957" i="105"/>
  <c r="B957" i="105"/>
  <c r="A957" i="105"/>
  <c r="C956" i="105"/>
  <c r="B956" i="105"/>
  <c r="A956" i="105"/>
  <c r="C955" i="105"/>
  <c r="B955" i="105"/>
  <c r="A955" i="105"/>
  <c r="C954" i="105"/>
  <c r="B954" i="105"/>
  <c r="A954" i="105"/>
  <c r="C953" i="105"/>
  <c r="B953" i="105"/>
  <c r="A953" i="105"/>
  <c r="C952" i="105"/>
  <c r="B952" i="105"/>
  <c r="A952" i="105"/>
  <c r="C951" i="105"/>
  <c r="B951" i="105"/>
  <c r="A951" i="105"/>
  <c r="C950" i="105"/>
  <c r="B950" i="105"/>
  <c r="A950" i="105"/>
  <c r="C949" i="105"/>
  <c r="B949" i="105"/>
  <c r="A949" i="105"/>
  <c r="C948" i="105"/>
  <c r="B948" i="105"/>
  <c r="A948" i="105"/>
  <c r="C947" i="105"/>
  <c r="B947" i="105"/>
  <c r="A947" i="105"/>
  <c r="C946" i="105"/>
  <c r="B946" i="105"/>
  <c r="A946" i="105"/>
  <c r="C945" i="105"/>
  <c r="B945" i="105"/>
  <c r="A945" i="105"/>
  <c r="C944" i="105"/>
  <c r="B944" i="105"/>
  <c r="A944" i="105"/>
  <c r="C943" i="105"/>
  <c r="B943" i="105"/>
  <c r="A943" i="105"/>
  <c r="C942" i="105"/>
  <c r="B942" i="105"/>
  <c r="A942" i="105"/>
  <c r="C941" i="105"/>
  <c r="B941" i="105"/>
  <c r="A941" i="105"/>
  <c r="C940" i="105"/>
  <c r="B940" i="105"/>
  <c r="A940" i="105"/>
  <c r="C939" i="105"/>
  <c r="B939" i="105"/>
  <c r="A939" i="105"/>
  <c r="C938" i="105"/>
  <c r="B938" i="105"/>
  <c r="A938" i="105"/>
  <c r="C937" i="105"/>
  <c r="B937" i="105"/>
  <c r="A937" i="105"/>
  <c r="C936" i="105"/>
  <c r="B936" i="105"/>
  <c r="A936" i="105"/>
  <c r="C935" i="105"/>
  <c r="B935" i="105"/>
  <c r="A935" i="105"/>
  <c r="C934" i="105"/>
  <c r="B934" i="105"/>
  <c r="A934" i="105"/>
  <c r="C933" i="105"/>
  <c r="B933" i="105"/>
  <c r="A933" i="105"/>
  <c r="C932" i="105"/>
  <c r="B932" i="105"/>
  <c r="A932" i="105"/>
  <c r="C931" i="105"/>
  <c r="B931" i="105"/>
  <c r="A931" i="105"/>
  <c r="C930" i="105"/>
  <c r="B930" i="105"/>
  <c r="A930" i="105"/>
  <c r="C929" i="105"/>
  <c r="B929" i="105"/>
  <c r="A929" i="105"/>
  <c r="C928" i="105"/>
  <c r="B928" i="105"/>
  <c r="A928" i="105"/>
  <c r="C927" i="105"/>
  <c r="B927" i="105"/>
  <c r="A927" i="105"/>
  <c r="C926" i="105"/>
  <c r="B926" i="105"/>
  <c r="A926" i="105"/>
  <c r="C925" i="105"/>
  <c r="B925" i="105"/>
  <c r="A925" i="105"/>
  <c r="C924" i="105"/>
  <c r="B924" i="105"/>
  <c r="A924" i="105"/>
  <c r="C923" i="105"/>
  <c r="B923" i="105"/>
  <c r="A923" i="105"/>
  <c r="C922" i="105"/>
  <c r="B922" i="105"/>
  <c r="A922" i="105"/>
  <c r="C921" i="105"/>
  <c r="B921" i="105"/>
  <c r="A921" i="105"/>
  <c r="C920" i="105"/>
  <c r="B920" i="105"/>
  <c r="A920" i="105"/>
  <c r="C919" i="105"/>
  <c r="B919" i="105"/>
  <c r="A919" i="105"/>
  <c r="C918" i="105"/>
  <c r="B918" i="105"/>
  <c r="A918" i="105"/>
  <c r="C917" i="105"/>
  <c r="B917" i="105"/>
  <c r="A917" i="105"/>
  <c r="C916" i="105"/>
  <c r="B916" i="105"/>
  <c r="A916" i="105"/>
  <c r="C915" i="105"/>
  <c r="B915" i="105"/>
  <c r="A915" i="105"/>
  <c r="C914" i="105"/>
  <c r="B914" i="105"/>
  <c r="A914" i="105"/>
  <c r="C913" i="105"/>
  <c r="B913" i="105"/>
  <c r="A913" i="105"/>
  <c r="C912" i="105"/>
  <c r="B912" i="105"/>
  <c r="A912" i="105"/>
  <c r="C911" i="105"/>
  <c r="B911" i="105"/>
  <c r="A911" i="105"/>
  <c r="C910" i="105"/>
  <c r="B910" i="105"/>
  <c r="A910" i="105"/>
  <c r="C909" i="105"/>
  <c r="B909" i="105"/>
  <c r="A909" i="105"/>
  <c r="C908" i="105"/>
  <c r="B908" i="105"/>
  <c r="A908" i="105"/>
  <c r="C907" i="105"/>
  <c r="B907" i="105"/>
  <c r="A907" i="105"/>
  <c r="C906" i="105"/>
  <c r="B906" i="105"/>
  <c r="A906" i="105"/>
  <c r="C905" i="105"/>
  <c r="B905" i="105"/>
  <c r="A905" i="105"/>
  <c r="C904" i="105"/>
  <c r="B904" i="105"/>
  <c r="A904" i="105"/>
  <c r="C903" i="105"/>
  <c r="B903" i="105"/>
  <c r="A903" i="105"/>
  <c r="C902" i="105"/>
  <c r="B902" i="105"/>
  <c r="A902" i="105"/>
  <c r="C901" i="105"/>
  <c r="B901" i="105"/>
  <c r="A901" i="105"/>
  <c r="C900" i="105"/>
  <c r="B900" i="105"/>
  <c r="A900" i="105"/>
  <c r="C899" i="105"/>
  <c r="B899" i="105"/>
  <c r="A899" i="105"/>
  <c r="C898" i="105"/>
  <c r="B898" i="105"/>
  <c r="A898" i="105"/>
  <c r="C897" i="105"/>
  <c r="B897" i="105"/>
  <c r="A897" i="105"/>
  <c r="C896" i="105"/>
  <c r="B896" i="105"/>
  <c r="A896" i="105"/>
  <c r="C895" i="105"/>
  <c r="B895" i="105"/>
  <c r="A895" i="105"/>
  <c r="C894" i="105"/>
  <c r="B894" i="105"/>
  <c r="A894" i="105"/>
  <c r="C893" i="105"/>
  <c r="B893" i="105"/>
  <c r="A893" i="105"/>
  <c r="C892" i="105"/>
  <c r="B892" i="105"/>
  <c r="A892" i="105"/>
  <c r="C891" i="105"/>
  <c r="B891" i="105"/>
  <c r="A891" i="105"/>
  <c r="C890" i="105"/>
  <c r="B890" i="105"/>
  <c r="A890" i="105"/>
  <c r="C889" i="105"/>
  <c r="B889" i="105"/>
  <c r="A889" i="105"/>
  <c r="C888" i="105"/>
  <c r="B888" i="105"/>
  <c r="A888" i="105"/>
  <c r="C887" i="105"/>
  <c r="B887" i="105"/>
  <c r="A887" i="105"/>
  <c r="C886" i="105"/>
  <c r="B886" i="105"/>
  <c r="A886" i="105"/>
  <c r="C885" i="105"/>
  <c r="B885" i="105"/>
  <c r="A885" i="105"/>
  <c r="C884" i="105"/>
  <c r="B884" i="105"/>
  <c r="A884" i="105"/>
  <c r="C883" i="105"/>
  <c r="B883" i="105"/>
  <c r="A883" i="105"/>
  <c r="C882" i="105"/>
  <c r="B882" i="105"/>
  <c r="A882" i="105"/>
  <c r="C881" i="105"/>
  <c r="B881" i="105"/>
  <c r="A881" i="105"/>
  <c r="C880" i="105"/>
  <c r="B880" i="105"/>
  <c r="A880" i="105"/>
  <c r="C879" i="105"/>
  <c r="B879" i="105"/>
  <c r="A879" i="105"/>
  <c r="C878" i="105"/>
  <c r="B878" i="105"/>
  <c r="A878" i="105"/>
  <c r="C877" i="105"/>
  <c r="B877" i="105"/>
  <c r="A877" i="105"/>
  <c r="C876" i="105"/>
  <c r="B876" i="105"/>
  <c r="A876" i="105"/>
  <c r="C875" i="105"/>
  <c r="B875" i="105"/>
  <c r="A875" i="105"/>
  <c r="C874" i="105"/>
  <c r="B874" i="105"/>
  <c r="A874" i="105"/>
  <c r="C873" i="105"/>
  <c r="B873" i="105"/>
  <c r="A873" i="105"/>
  <c r="C872" i="105"/>
  <c r="B872" i="105"/>
  <c r="A872" i="105"/>
  <c r="C871" i="105"/>
  <c r="B871" i="105"/>
  <c r="A871" i="105"/>
  <c r="C870" i="105"/>
  <c r="B870" i="105"/>
  <c r="A870" i="105"/>
  <c r="C869" i="105"/>
  <c r="B869" i="105"/>
  <c r="A869" i="105"/>
  <c r="C868" i="105"/>
  <c r="B868" i="105"/>
  <c r="A868" i="105"/>
  <c r="C867" i="105"/>
  <c r="B867" i="105"/>
  <c r="A867" i="105"/>
  <c r="C866" i="105"/>
  <c r="B866" i="105"/>
  <c r="A866" i="105"/>
  <c r="C865" i="105"/>
  <c r="B865" i="105"/>
  <c r="A865" i="105"/>
  <c r="C864" i="105"/>
  <c r="B864" i="105"/>
  <c r="A864" i="105"/>
  <c r="C863" i="105"/>
  <c r="B863" i="105"/>
  <c r="A863" i="105"/>
  <c r="C862" i="105"/>
  <c r="B862" i="105"/>
  <c r="A862" i="105"/>
  <c r="C861" i="105"/>
  <c r="B861" i="105"/>
  <c r="A861" i="105"/>
  <c r="C860" i="105"/>
  <c r="B860" i="105"/>
  <c r="A860" i="105"/>
  <c r="C859" i="105"/>
  <c r="B859" i="105"/>
  <c r="A859" i="105"/>
  <c r="C858" i="105"/>
  <c r="B858" i="105"/>
  <c r="A858" i="105"/>
  <c r="C857" i="105"/>
  <c r="B857" i="105"/>
  <c r="A857" i="105"/>
  <c r="C856" i="105"/>
  <c r="B856" i="105"/>
  <c r="A856" i="105"/>
  <c r="C855" i="105"/>
  <c r="B855" i="105"/>
  <c r="A855" i="105"/>
  <c r="C854" i="105"/>
  <c r="B854" i="105"/>
  <c r="A854" i="105"/>
  <c r="C853" i="105"/>
  <c r="B853" i="105"/>
  <c r="A853" i="105"/>
  <c r="C852" i="105"/>
  <c r="B852" i="105"/>
  <c r="A852" i="105"/>
  <c r="C851" i="105"/>
  <c r="B851" i="105"/>
  <c r="A851" i="105"/>
  <c r="C850" i="105"/>
  <c r="B850" i="105"/>
  <c r="A850" i="105"/>
  <c r="C849" i="105"/>
  <c r="B849" i="105"/>
  <c r="A849" i="105"/>
  <c r="C848" i="105"/>
  <c r="B848" i="105"/>
  <c r="A848" i="105"/>
  <c r="C847" i="105"/>
  <c r="B847" i="105"/>
  <c r="A847" i="105"/>
  <c r="C846" i="105"/>
  <c r="B846" i="105"/>
  <c r="A846" i="105"/>
  <c r="C845" i="105"/>
  <c r="B845" i="105"/>
  <c r="A845" i="105"/>
  <c r="C844" i="105"/>
  <c r="B844" i="105"/>
  <c r="A844" i="105"/>
  <c r="C843" i="105"/>
  <c r="B843" i="105"/>
  <c r="A843" i="105"/>
  <c r="K842" i="105"/>
  <c r="C842" i="105"/>
  <c r="B842" i="105"/>
  <c r="A842" i="105"/>
  <c r="K841" i="105"/>
  <c r="C841" i="105"/>
  <c r="B841" i="105"/>
  <c r="A841" i="105"/>
  <c r="K840" i="105"/>
  <c r="C840" i="105"/>
  <c r="B840" i="105"/>
  <c r="A840" i="105"/>
  <c r="K839" i="105"/>
  <c r="C839" i="105"/>
  <c r="B839" i="105"/>
  <c r="A839" i="105"/>
  <c r="K838" i="105"/>
  <c r="C838" i="105"/>
  <c r="B838" i="105"/>
  <c r="A838" i="105"/>
  <c r="K837" i="105"/>
  <c r="C837" i="105"/>
  <c r="B837" i="105"/>
  <c r="A837" i="105"/>
  <c r="K836" i="105"/>
  <c r="C836" i="105"/>
  <c r="B836" i="105"/>
  <c r="A836" i="105"/>
  <c r="K835" i="105"/>
  <c r="C835" i="105"/>
  <c r="B835" i="105"/>
  <c r="A835" i="105"/>
  <c r="K834" i="105"/>
  <c r="C834" i="105"/>
  <c r="B834" i="105"/>
  <c r="A834" i="105"/>
  <c r="K833" i="105"/>
  <c r="C833" i="105"/>
  <c r="B833" i="105"/>
  <c r="A833" i="105"/>
  <c r="K832" i="105"/>
  <c r="C832" i="105"/>
  <c r="B832" i="105"/>
  <c r="A832" i="105"/>
  <c r="K831" i="105"/>
  <c r="C831" i="105"/>
  <c r="B831" i="105"/>
  <c r="A831" i="105"/>
  <c r="K830" i="105"/>
  <c r="C830" i="105"/>
  <c r="B830" i="105"/>
  <c r="A830" i="105"/>
  <c r="K829" i="105"/>
  <c r="C829" i="105"/>
  <c r="B829" i="105"/>
  <c r="A829" i="105"/>
  <c r="K828" i="105"/>
  <c r="C828" i="105"/>
  <c r="B828" i="105"/>
  <c r="A828" i="105"/>
  <c r="K827" i="105"/>
  <c r="C827" i="105"/>
  <c r="B827" i="105"/>
  <c r="A827" i="105"/>
  <c r="K826" i="105"/>
  <c r="C826" i="105"/>
  <c r="B826" i="105"/>
  <c r="A826" i="105"/>
  <c r="K825" i="105"/>
  <c r="C825" i="105"/>
  <c r="B825" i="105"/>
  <c r="A825" i="105"/>
  <c r="K824" i="105"/>
  <c r="C824" i="105"/>
  <c r="B824" i="105"/>
  <c r="A824" i="105"/>
  <c r="K823" i="105"/>
  <c r="C823" i="105"/>
  <c r="B823" i="105"/>
  <c r="A823" i="105"/>
  <c r="K822" i="105"/>
  <c r="C822" i="105"/>
  <c r="B822" i="105"/>
  <c r="A822" i="105"/>
  <c r="K821" i="105"/>
  <c r="C821" i="105"/>
  <c r="B821" i="105"/>
  <c r="A821" i="105"/>
  <c r="K820" i="105"/>
  <c r="C820" i="105"/>
  <c r="B820" i="105"/>
  <c r="A820" i="105"/>
  <c r="K819" i="105"/>
  <c r="C819" i="105"/>
  <c r="B819" i="105"/>
  <c r="A819" i="105"/>
  <c r="K818" i="105"/>
  <c r="C818" i="105"/>
  <c r="B818" i="105"/>
  <c r="A818" i="105"/>
  <c r="K817" i="105"/>
  <c r="C817" i="105"/>
  <c r="B817" i="105"/>
  <c r="A817" i="105"/>
  <c r="K816" i="105"/>
  <c r="C816" i="105"/>
  <c r="B816" i="105"/>
  <c r="A816" i="105"/>
  <c r="K815" i="105"/>
  <c r="C815" i="105"/>
  <c r="B815" i="105"/>
  <c r="A815" i="105"/>
  <c r="K814" i="105"/>
  <c r="C814" i="105"/>
  <c r="B814" i="105"/>
  <c r="A814" i="105"/>
  <c r="K813" i="105"/>
  <c r="C813" i="105"/>
  <c r="B813" i="105"/>
  <c r="A813" i="105"/>
  <c r="K812" i="105"/>
  <c r="C812" i="105"/>
  <c r="B812" i="105"/>
  <c r="A812" i="105"/>
  <c r="K811" i="105"/>
  <c r="C811" i="105"/>
  <c r="B811" i="105"/>
  <c r="A811" i="105"/>
  <c r="K810" i="105"/>
  <c r="C810" i="105"/>
  <c r="B810" i="105"/>
  <c r="A810" i="105"/>
  <c r="K809" i="105"/>
  <c r="C809" i="105"/>
  <c r="B809" i="105"/>
  <c r="A809" i="105"/>
  <c r="K808" i="105"/>
  <c r="C808" i="105"/>
  <c r="B808" i="105"/>
  <c r="A808" i="105"/>
  <c r="K807" i="105"/>
  <c r="C807" i="105"/>
  <c r="B807" i="105"/>
  <c r="A807" i="105"/>
  <c r="K806" i="105"/>
  <c r="C806" i="105"/>
  <c r="B806" i="105"/>
  <c r="A806" i="105"/>
  <c r="K805" i="105"/>
  <c r="C805" i="105"/>
  <c r="B805" i="105"/>
  <c r="A805" i="105"/>
  <c r="K804" i="105"/>
  <c r="C804" i="105"/>
  <c r="B804" i="105"/>
  <c r="A804" i="105"/>
  <c r="K803" i="105"/>
  <c r="C803" i="105"/>
  <c r="B803" i="105"/>
  <c r="A803" i="105"/>
  <c r="K802" i="105"/>
  <c r="C802" i="105"/>
  <c r="B802" i="105"/>
  <c r="A802" i="105"/>
  <c r="K801" i="105"/>
  <c r="C801" i="105"/>
  <c r="B801" i="105"/>
  <c r="A801" i="105"/>
  <c r="K800" i="105"/>
  <c r="C800" i="105"/>
  <c r="B800" i="105"/>
  <c r="A800" i="105"/>
  <c r="K799" i="105"/>
  <c r="C799" i="105"/>
  <c r="B799" i="105"/>
  <c r="A799" i="105"/>
  <c r="K798" i="105"/>
  <c r="C798" i="105"/>
  <c r="B798" i="105"/>
  <c r="A798" i="105"/>
  <c r="K797" i="105"/>
  <c r="C797" i="105"/>
  <c r="B797" i="105"/>
  <c r="A797" i="105"/>
  <c r="K796" i="105"/>
  <c r="C796" i="105"/>
  <c r="B796" i="105"/>
  <c r="A796" i="105"/>
  <c r="K795" i="105"/>
  <c r="C795" i="105"/>
  <c r="B795" i="105"/>
  <c r="A795" i="105"/>
  <c r="K794" i="105"/>
  <c r="C794" i="105"/>
  <c r="B794" i="105"/>
  <c r="A794" i="105"/>
  <c r="K793" i="105"/>
  <c r="C793" i="105"/>
  <c r="B793" i="105"/>
  <c r="A793" i="105"/>
  <c r="K792" i="105"/>
  <c r="C792" i="105"/>
  <c r="B792" i="105"/>
  <c r="A792" i="105"/>
  <c r="K791" i="105"/>
  <c r="C791" i="105"/>
  <c r="B791" i="105"/>
  <c r="A791" i="105"/>
  <c r="K790" i="105"/>
  <c r="C790" i="105"/>
  <c r="B790" i="105"/>
  <c r="A790" i="105"/>
  <c r="K789" i="105"/>
  <c r="C789" i="105"/>
  <c r="B789" i="105"/>
  <c r="A789" i="105"/>
  <c r="K788" i="105"/>
  <c r="C788" i="105"/>
  <c r="B788" i="105"/>
  <c r="A788" i="105"/>
  <c r="K787" i="105"/>
  <c r="C787" i="105"/>
  <c r="B787" i="105"/>
  <c r="A787" i="105"/>
  <c r="K786" i="105"/>
  <c r="C786" i="105"/>
  <c r="B786" i="105"/>
  <c r="A786" i="105"/>
  <c r="K785" i="105"/>
  <c r="C785" i="105"/>
  <c r="B785" i="105"/>
  <c r="A785" i="105"/>
  <c r="K784" i="105"/>
  <c r="C784" i="105"/>
  <c r="B784" i="105"/>
  <c r="A784" i="105"/>
  <c r="K783" i="105"/>
  <c r="C783" i="105"/>
  <c r="B783" i="105"/>
  <c r="A783" i="105"/>
  <c r="K782" i="105"/>
  <c r="C782" i="105"/>
  <c r="B782" i="105"/>
  <c r="A782" i="105"/>
  <c r="K781" i="105"/>
  <c r="C781" i="105"/>
  <c r="B781" i="105"/>
  <c r="A781" i="105"/>
  <c r="K780" i="105"/>
  <c r="C780" i="105"/>
  <c r="B780" i="105"/>
  <c r="A780" i="105"/>
  <c r="K779" i="105"/>
  <c r="C779" i="105"/>
  <c r="B779" i="105"/>
  <c r="A779" i="105"/>
  <c r="K778" i="105"/>
  <c r="C778" i="105"/>
  <c r="B778" i="105"/>
  <c r="A778" i="105"/>
  <c r="K777" i="105"/>
  <c r="C777" i="105"/>
  <c r="B777" i="105"/>
  <c r="A777" i="105"/>
  <c r="K776" i="105"/>
  <c r="C776" i="105"/>
  <c r="B776" i="105"/>
  <c r="A776" i="105"/>
  <c r="K775" i="105"/>
  <c r="C775" i="105"/>
  <c r="B775" i="105"/>
  <c r="A775" i="105"/>
  <c r="K774" i="105"/>
  <c r="C774" i="105"/>
  <c r="B774" i="105"/>
  <c r="A774" i="105"/>
  <c r="K773" i="105"/>
  <c r="C773" i="105"/>
  <c r="B773" i="105"/>
  <c r="A773" i="105"/>
  <c r="K772" i="105"/>
  <c r="C772" i="105"/>
  <c r="B772" i="105"/>
  <c r="A772" i="105"/>
  <c r="K771" i="105"/>
  <c r="C771" i="105"/>
  <c r="B771" i="105"/>
  <c r="A771" i="105"/>
  <c r="K770" i="105"/>
  <c r="C770" i="105"/>
  <c r="B770" i="105"/>
  <c r="A770" i="105"/>
  <c r="K769" i="105"/>
  <c r="C769" i="105"/>
  <c r="B769" i="105"/>
  <c r="A769" i="105"/>
  <c r="K768" i="105"/>
  <c r="C768" i="105"/>
  <c r="B768" i="105"/>
  <c r="A768" i="105"/>
  <c r="K767" i="105"/>
  <c r="C767" i="105"/>
  <c r="B767" i="105"/>
  <c r="A767" i="105"/>
  <c r="K766" i="105"/>
  <c r="C766" i="105"/>
  <c r="B766" i="105"/>
  <c r="A766" i="105"/>
  <c r="K765" i="105"/>
  <c r="C765" i="105"/>
  <c r="B765" i="105"/>
  <c r="A765" i="105"/>
  <c r="K764" i="105"/>
  <c r="C764" i="105"/>
  <c r="B764" i="105"/>
  <c r="A764" i="105"/>
  <c r="K763" i="105"/>
  <c r="C763" i="105"/>
  <c r="B763" i="105"/>
  <c r="A763" i="105"/>
  <c r="K762" i="105"/>
  <c r="C762" i="105"/>
  <c r="B762" i="105"/>
  <c r="A762" i="105"/>
  <c r="K761" i="105"/>
  <c r="C761" i="105"/>
  <c r="B761" i="105"/>
  <c r="A761" i="105"/>
  <c r="K760" i="105"/>
  <c r="C760" i="105"/>
  <c r="B760" i="105"/>
  <c r="A760" i="105"/>
  <c r="K759" i="105"/>
  <c r="C759" i="105"/>
  <c r="B759" i="105"/>
  <c r="A759" i="105"/>
  <c r="K758" i="105"/>
  <c r="C758" i="105"/>
  <c r="B758" i="105"/>
  <c r="A758" i="105"/>
  <c r="K757" i="105"/>
  <c r="C757" i="105"/>
  <c r="B757" i="105"/>
  <c r="A757" i="105"/>
  <c r="K756" i="105"/>
  <c r="C756" i="105"/>
  <c r="B756" i="105"/>
  <c r="A756" i="105"/>
  <c r="K755" i="105"/>
  <c r="C755" i="105"/>
  <c r="B755" i="105"/>
  <c r="A755" i="105"/>
  <c r="K754" i="105"/>
  <c r="C754" i="105"/>
  <c r="B754" i="105"/>
  <c r="A754" i="105"/>
  <c r="K753" i="105"/>
  <c r="C753" i="105"/>
  <c r="B753" i="105"/>
  <c r="A753" i="105"/>
  <c r="K752" i="105"/>
  <c r="C752" i="105"/>
  <c r="B752" i="105"/>
  <c r="A752" i="105"/>
  <c r="K751" i="105"/>
  <c r="C751" i="105"/>
  <c r="B751" i="105"/>
  <c r="A751" i="105"/>
  <c r="K750" i="105"/>
  <c r="C750" i="105"/>
  <c r="B750" i="105"/>
  <c r="A750" i="105"/>
  <c r="K749" i="105"/>
  <c r="C749" i="105"/>
  <c r="B749" i="105"/>
  <c r="A749" i="105"/>
  <c r="K748" i="105"/>
  <c r="C748" i="105"/>
  <c r="B748" i="105"/>
  <c r="A748" i="105"/>
  <c r="K747" i="105"/>
  <c r="C747" i="105"/>
  <c r="B747" i="105"/>
  <c r="A747" i="105"/>
  <c r="K746" i="105"/>
  <c r="C746" i="105"/>
  <c r="B746" i="105"/>
  <c r="A746" i="105"/>
  <c r="K745" i="105"/>
  <c r="C745" i="105"/>
  <c r="B745" i="105"/>
  <c r="A745" i="105"/>
  <c r="K744" i="105"/>
  <c r="C744" i="105"/>
  <c r="B744" i="105"/>
  <c r="A744" i="105"/>
  <c r="K743" i="105"/>
  <c r="C743" i="105"/>
  <c r="B743" i="105"/>
  <c r="A743" i="105"/>
  <c r="K742" i="105"/>
  <c r="C742" i="105"/>
  <c r="B742" i="105"/>
  <c r="A742" i="105"/>
  <c r="K741" i="105"/>
  <c r="C741" i="105"/>
  <c r="B741" i="105"/>
  <c r="A741" i="105"/>
  <c r="K740" i="105"/>
  <c r="C740" i="105"/>
  <c r="B740" i="105"/>
  <c r="A740" i="105"/>
  <c r="K739" i="105"/>
  <c r="C739" i="105"/>
  <c r="B739" i="105"/>
  <c r="A739" i="105"/>
  <c r="K738" i="105"/>
  <c r="C738" i="105"/>
  <c r="B738" i="105"/>
  <c r="A738" i="105"/>
  <c r="K737" i="105"/>
  <c r="C737" i="105"/>
  <c r="B737" i="105"/>
  <c r="A737" i="105"/>
  <c r="K736" i="105"/>
  <c r="C736" i="105"/>
  <c r="B736" i="105"/>
  <c r="A736" i="105"/>
  <c r="K735" i="105"/>
  <c r="C735" i="105"/>
  <c r="B735" i="105"/>
  <c r="A735" i="105"/>
  <c r="K734" i="105"/>
  <c r="C734" i="105"/>
  <c r="B734" i="105"/>
  <c r="A734" i="105"/>
  <c r="K733" i="105"/>
  <c r="C733" i="105"/>
  <c r="B733" i="105"/>
  <c r="A733" i="105"/>
  <c r="K732" i="105"/>
  <c r="C732" i="105"/>
  <c r="B732" i="105"/>
  <c r="A732" i="105"/>
  <c r="K731" i="105"/>
  <c r="C731" i="105"/>
  <c r="B731" i="105"/>
  <c r="A731" i="105"/>
  <c r="K730" i="105"/>
  <c r="C730" i="105"/>
  <c r="B730" i="105"/>
  <c r="A730" i="105"/>
  <c r="K729" i="105"/>
  <c r="C729" i="105"/>
  <c r="B729" i="105"/>
  <c r="A729" i="105"/>
  <c r="K728" i="105"/>
  <c r="C728" i="105"/>
  <c r="B728" i="105"/>
  <c r="A728" i="105"/>
  <c r="K727" i="105"/>
  <c r="C727" i="105"/>
  <c r="B727" i="105"/>
  <c r="A727" i="105"/>
  <c r="K726" i="105"/>
  <c r="C726" i="105"/>
  <c r="B726" i="105"/>
  <c r="A726" i="105"/>
  <c r="K725" i="105"/>
  <c r="C725" i="105"/>
  <c r="B725" i="105"/>
  <c r="A725" i="105"/>
  <c r="K724" i="105"/>
  <c r="C724" i="105"/>
  <c r="B724" i="105"/>
  <c r="A724" i="105"/>
  <c r="K723" i="105"/>
  <c r="C723" i="105"/>
  <c r="B723" i="105"/>
  <c r="A723" i="105"/>
  <c r="K722" i="105"/>
  <c r="C722" i="105"/>
  <c r="B722" i="105"/>
  <c r="A722" i="105"/>
  <c r="K721" i="105"/>
  <c r="C721" i="105"/>
  <c r="B721" i="105"/>
  <c r="A721" i="105"/>
  <c r="K720" i="105"/>
  <c r="C720" i="105"/>
  <c r="B720" i="105"/>
  <c r="A720" i="105"/>
  <c r="K719" i="105"/>
  <c r="C719" i="105"/>
  <c r="B719" i="105"/>
  <c r="A719" i="105"/>
  <c r="K718" i="105"/>
  <c r="C718" i="105"/>
  <c r="B718" i="105"/>
  <c r="A718" i="105"/>
  <c r="K717" i="105"/>
  <c r="C717" i="105"/>
  <c r="B717" i="105"/>
  <c r="A717" i="105"/>
  <c r="K716" i="105"/>
  <c r="C716" i="105"/>
  <c r="B716" i="105"/>
  <c r="A716" i="105"/>
  <c r="K715" i="105"/>
  <c r="C715" i="105"/>
  <c r="B715" i="105"/>
  <c r="A715" i="105"/>
  <c r="K714" i="105"/>
  <c r="C714" i="105"/>
  <c r="B714" i="105"/>
  <c r="A714" i="105"/>
  <c r="K713" i="105"/>
  <c r="C713" i="105"/>
  <c r="B713" i="105"/>
  <c r="A713" i="105"/>
  <c r="K712" i="105"/>
  <c r="C712" i="105"/>
  <c r="B712" i="105"/>
  <c r="A712" i="105"/>
  <c r="K711" i="105"/>
  <c r="C711" i="105"/>
  <c r="B711" i="105"/>
  <c r="A711" i="105"/>
  <c r="K710" i="105"/>
  <c r="C710" i="105"/>
  <c r="B710" i="105"/>
  <c r="A710" i="105"/>
  <c r="K709" i="105"/>
  <c r="C709" i="105"/>
  <c r="B709" i="105"/>
  <c r="A709" i="105"/>
  <c r="K708" i="105"/>
  <c r="C708" i="105"/>
  <c r="B708" i="105"/>
  <c r="A708" i="105"/>
  <c r="K707" i="105"/>
  <c r="C707" i="105"/>
  <c r="B707" i="105"/>
  <c r="A707" i="105"/>
  <c r="K706" i="105"/>
  <c r="C706" i="105"/>
  <c r="B706" i="105"/>
  <c r="A706" i="105"/>
  <c r="K705" i="105"/>
  <c r="C705" i="105"/>
  <c r="B705" i="105"/>
  <c r="A705" i="105"/>
  <c r="K704" i="105"/>
  <c r="C704" i="105"/>
  <c r="B704" i="105"/>
  <c r="A704" i="105"/>
  <c r="K703" i="105"/>
  <c r="C703" i="105"/>
  <c r="B703" i="105"/>
  <c r="A703" i="105"/>
  <c r="K702" i="105"/>
  <c r="C702" i="105"/>
  <c r="B702" i="105"/>
  <c r="A702" i="105"/>
  <c r="K701" i="105"/>
  <c r="C701" i="105"/>
  <c r="B701" i="105"/>
  <c r="A701" i="105"/>
  <c r="K700" i="105"/>
  <c r="C700" i="105"/>
  <c r="B700" i="105"/>
  <c r="A700" i="105"/>
  <c r="K699" i="105"/>
  <c r="C699" i="105"/>
  <c r="B699" i="105"/>
  <c r="A699" i="105"/>
  <c r="K698" i="105"/>
  <c r="C698" i="105"/>
  <c r="B698" i="105"/>
  <c r="A698" i="105"/>
  <c r="K697" i="105"/>
  <c r="C697" i="105"/>
  <c r="B697" i="105"/>
  <c r="A697" i="105"/>
  <c r="K696" i="105"/>
  <c r="C696" i="105"/>
  <c r="B696" i="105"/>
  <c r="A696" i="105"/>
  <c r="K695" i="105"/>
  <c r="C695" i="105"/>
  <c r="B695" i="105"/>
  <c r="A695" i="105"/>
  <c r="K694" i="105"/>
  <c r="C694" i="105"/>
  <c r="B694" i="105"/>
  <c r="A694" i="105"/>
  <c r="K693" i="105"/>
  <c r="C693" i="105"/>
  <c r="B693" i="105"/>
  <c r="A693" i="105"/>
  <c r="K692" i="105"/>
  <c r="C692" i="105"/>
  <c r="B692" i="105"/>
  <c r="A692" i="105"/>
  <c r="K691" i="105"/>
  <c r="C691" i="105"/>
  <c r="B691" i="105"/>
  <c r="A691" i="105"/>
  <c r="K690" i="105"/>
  <c r="C690" i="105"/>
  <c r="B690" i="105"/>
  <c r="A690" i="105"/>
  <c r="K689" i="105"/>
  <c r="C689" i="105"/>
  <c r="B689" i="105"/>
  <c r="A689" i="105"/>
  <c r="K688" i="105"/>
  <c r="C688" i="105"/>
  <c r="B688" i="105"/>
  <c r="A688" i="105"/>
  <c r="K687" i="105"/>
  <c r="C687" i="105"/>
  <c r="B687" i="105"/>
  <c r="A687" i="105"/>
  <c r="K686" i="105"/>
  <c r="C686" i="105"/>
  <c r="B686" i="105"/>
  <c r="A686" i="105"/>
  <c r="K685" i="105"/>
  <c r="C685" i="105"/>
  <c r="B685" i="105"/>
  <c r="A685" i="105"/>
  <c r="K684" i="105"/>
  <c r="C684" i="105"/>
  <c r="B684" i="105"/>
  <c r="A684" i="105"/>
  <c r="K683" i="105"/>
  <c r="C683" i="105"/>
  <c r="B683" i="105"/>
  <c r="A683" i="105"/>
  <c r="K682" i="105"/>
  <c r="C682" i="105"/>
  <c r="B682" i="105"/>
  <c r="A682" i="105"/>
  <c r="K681" i="105"/>
  <c r="C681" i="105"/>
  <c r="B681" i="105"/>
  <c r="A681" i="105"/>
  <c r="K680" i="105"/>
  <c r="C680" i="105"/>
  <c r="B680" i="105"/>
  <c r="A680" i="105"/>
  <c r="K679" i="105"/>
  <c r="C679" i="105"/>
  <c r="B679" i="105"/>
  <c r="A679" i="105"/>
  <c r="K678" i="105"/>
  <c r="C678" i="105"/>
  <c r="B678" i="105"/>
  <c r="A678" i="105"/>
  <c r="K677" i="105"/>
  <c r="C677" i="105"/>
  <c r="B677" i="105"/>
  <c r="A677" i="105"/>
  <c r="K676" i="105"/>
  <c r="C676" i="105"/>
  <c r="B676" i="105"/>
  <c r="A676" i="105"/>
  <c r="K675" i="105"/>
  <c r="C675" i="105"/>
  <c r="B675" i="105"/>
  <c r="A675" i="105"/>
  <c r="K674" i="105"/>
  <c r="C674" i="105"/>
  <c r="B674" i="105"/>
  <c r="A674" i="105"/>
  <c r="K673" i="105"/>
  <c r="C673" i="105"/>
  <c r="B673" i="105"/>
  <c r="A673" i="105"/>
  <c r="K672" i="105"/>
  <c r="C672" i="105"/>
  <c r="B672" i="105"/>
  <c r="A672" i="105"/>
  <c r="K671" i="105"/>
  <c r="C671" i="105"/>
  <c r="B671" i="105"/>
  <c r="A671" i="105"/>
  <c r="K670" i="105"/>
  <c r="C670" i="105"/>
  <c r="B670" i="105"/>
  <c r="A670" i="105"/>
  <c r="K669" i="105"/>
  <c r="C669" i="105"/>
  <c r="B669" i="105"/>
  <c r="A669" i="105"/>
  <c r="K668" i="105"/>
  <c r="C668" i="105"/>
  <c r="B668" i="105"/>
  <c r="A668" i="105"/>
  <c r="K667" i="105"/>
  <c r="C667" i="105"/>
  <c r="B667" i="105"/>
  <c r="A667" i="105"/>
  <c r="K666" i="105"/>
  <c r="C666" i="105"/>
  <c r="B666" i="105"/>
  <c r="A666" i="105"/>
  <c r="K665" i="105"/>
  <c r="C665" i="105"/>
  <c r="B665" i="105"/>
  <c r="A665" i="105"/>
  <c r="K664" i="105"/>
  <c r="C664" i="105"/>
  <c r="B664" i="105"/>
  <c r="A664" i="105"/>
  <c r="K663" i="105"/>
  <c r="C663" i="105"/>
  <c r="B663" i="105"/>
  <c r="A663" i="105"/>
  <c r="K662" i="105"/>
  <c r="C662" i="105"/>
  <c r="B662" i="105"/>
  <c r="A662" i="105"/>
  <c r="K661" i="105"/>
  <c r="C661" i="105"/>
  <c r="B661" i="105"/>
  <c r="A661" i="105"/>
  <c r="K660" i="105"/>
  <c r="C660" i="105"/>
  <c r="B660" i="105"/>
  <c r="A660" i="105"/>
  <c r="K659" i="105"/>
  <c r="C659" i="105"/>
  <c r="B659" i="105"/>
  <c r="A659" i="105"/>
  <c r="K658" i="105"/>
  <c r="C658" i="105"/>
  <c r="B658" i="105"/>
  <c r="A658" i="105"/>
  <c r="K657" i="105"/>
  <c r="C657" i="105"/>
  <c r="B657" i="105"/>
  <c r="A657" i="105"/>
  <c r="K656" i="105"/>
  <c r="C656" i="105"/>
  <c r="B656" i="105"/>
  <c r="A656" i="105"/>
  <c r="K655" i="105"/>
  <c r="C655" i="105"/>
  <c r="B655" i="105"/>
  <c r="A655" i="105"/>
  <c r="K654" i="105"/>
  <c r="C654" i="105"/>
  <c r="B654" i="105"/>
  <c r="A654" i="105"/>
  <c r="K653" i="105"/>
  <c r="C653" i="105"/>
  <c r="B653" i="105"/>
  <c r="A653" i="105"/>
  <c r="K652" i="105"/>
  <c r="C652" i="105"/>
  <c r="B652" i="105"/>
  <c r="A652" i="105"/>
  <c r="K651" i="105"/>
  <c r="C651" i="105"/>
  <c r="B651" i="105"/>
  <c r="A651" i="105"/>
  <c r="K650" i="105"/>
  <c r="C650" i="105"/>
  <c r="B650" i="105"/>
  <c r="A650" i="105"/>
  <c r="K649" i="105"/>
  <c r="C649" i="105"/>
  <c r="B649" i="105"/>
  <c r="A649" i="105"/>
  <c r="K648" i="105"/>
  <c r="C648" i="105"/>
  <c r="B648" i="105"/>
  <c r="A648" i="105"/>
  <c r="K647" i="105"/>
  <c r="C647" i="105"/>
  <c r="B647" i="105"/>
  <c r="A647" i="105"/>
  <c r="K646" i="105"/>
  <c r="C646" i="105"/>
  <c r="B646" i="105"/>
  <c r="A646" i="105"/>
  <c r="K645" i="105"/>
  <c r="C645" i="105"/>
  <c r="B645" i="105"/>
  <c r="A645" i="105"/>
  <c r="K644" i="105"/>
  <c r="C644" i="105"/>
  <c r="B644" i="105"/>
  <c r="A644" i="105"/>
  <c r="K643" i="105"/>
  <c r="C643" i="105"/>
  <c r="B643" i="105"/>
  <c r="A643" i="105"/>
  <c r="K642" i="105"/>
  <c r="C642" i="105"/>
  <c r="B642" i="105"/>
  <c r="A642" i="105"/>
  <c r="K641" i="105"/>
  <c r="C641" i="105"/>
  <c r="B641" i="105"/>
  <c r="A641" i="105"/>
  <c r="K640" i="105"/>
  <c r="C640" i="105"/>
  <c r="B640" i="105"/>
  <c r="A640" i="105"/>
  <c r="K639" i="105"/>
  <c r="C639" i="105"/>
  <c r="B639" i="105"/>
  <c r="A639" i="105"/>
  <c r="C638" i="105"/>
  <c r="B638" i="105"/>
  <c r="A638" i="105"/>
  <c r="C637" i="105"/>
  <c r="B637" i="105"/>
  <c r="A637" i="105"/>
  <c r="C636" i="105"/>
  <c r="B636" i="105"/>
  <c r="A636" i="105"/>
  <c r="C635" i="105"/>
  <c r="B635" i="105"/>
  <c r="A635" i="105"/>
  <c r="C634" i="105"/>
  <c r="B634" i="105"/>
  <c r="A634" i="105"/>
  <c r="C633" i="105"/>
  <c r="B633" i="105"/>
  <c r="A633" i="105"/>
  <c r="C632" i="105"/>
  <c r="B632" i="105"/>
  <c r="A632" i="105"/>
  <c r="C631" i="105"/>
  <c r="B631" i="105"/>
  <c r="A631" i="105"/>
  <c r="C630" i="105"/>
  <c r="B630" i="105"/>
  <c r="A630" i="105"/>
  <c r="C629" i="105"/>
  <c r="B629" i="105"/>
  <c r="A629" i="105"/>
  <c r="C628" i="105"/>
  <c r="B628" i="105"/>
  <c r="A628" i="105"/>
  <c r="C627" i="105"/>
  <c r="B627" i="105"/>
  <c r="A627" i="105"/>
  <c r="C626" i="105"/>
  <c r="B626" i="105"/>
  <c r="A626" i="105"/>
  <c r="C625" i="105"/>
  <c r="B625" i="105"/>
  <c r="A625" i="105"/>
  <c r="C624" i="105"/>
  <c r="B624" i="105"/>
  <c r="A624" i="105"/>
  <c r="C623" i="105"/>
  <c r="B623" i="105"/>
  <c r="A623" i="105"/>
  <c r="C622" i="105"/>
  <c r="B622" i="105"/>
  <c r="A622" i="105"/>
  <c r="C621" i="105"/>
  <c r="B621" i="105"/>
  <c r="A621" i="105"/>
  <c r="C620" i="105"/>
  <c r="B620" i="105"/>
  <c r="A620" i="105"/>
  <c r="C619" i="105"/>
  <c r="B619" i="105"/>
  <c r="A619" i="105"/>
  <c r="C618" i="105"/>
  <c r="B618" i="105"/>
  <c r="A618" i="105"/>
  <c r="C617" i="105"/>
  <c r="B617" i="105"/>
  <c r="A617" i="105"/>
  <c r="C616" i="105"/>
  <c r="B616" i="105"/>
  <c r="A616" i="105"/>
  <c r="C615" i="105"/>
  <c r="B615" i="105"/>
  <c r="A615" i="105"/>
  <c r="C614" i="105"/>
  <c r="B614" i="105"/>
  <c r="A614" i="105"/>
  <c r="C613" i="105"/>
  <c r="B613" i="105"/>
  <c r="A613" i="105"/>
  <c r="C612" i="105"/>
  <c r="B612" i="105"/>
  <c r="A612" i="105"/>
  <c r="C611" i="105"/>
  <c r="B611" i="105"/>
  <c r="A611" i="105"/>
  <c r="C610" i="105"/>
  <c r="B610" i="105"/>
  <c r="A610" i="105"/>
  <c r="C609" i="105"/>
  <c r="B609" i="105"/>
  <c r="A609" i="105"/>
  <c r="C608" i="105"/>
  <c r="B608" i="105"/>
  <c r="A608" i="105"/>
  <c r="C607" i="105"/>
  <c r="B607" i="105"/>
  <c r="A607" i="105"/>
  <c r="C606" i="105"/>
  <c r="B606" i="105"/>
  <c r="A606" i="105"/>
  <c r="C605" i="105"/>
  <c r="B605" i="105"/>
  <c r="A605" i="105"/>
  <c r="C604" i="105"/>
  <c r="B604" i="105"/>
  <c r="A604" i="105"/>
  <c r="C603" i="105"/>
  <c r="B603" i="105"/>
  <c r="A603" i="105"/>
  <c r="C602" i="105"/>
  <c r="B602" i="105"/>
  <c r="A602" i="105"/>
  <c r="C601" i="105"/>
  <c r="B601" i="105"/>
  <c r="A601" i="105"/>
  <c r="C600" i="105"/>
  <c r="B600" i="105"/>
  <c r="A600" i="105"/>
  <c r="C599" i="105"/>
  <c r="B599" i="105"/>
  <c r="A599" i="105"/>
  <c r="C598" i="105"/>
  <c r="B598" i="105"/>
  <c r="A598" i="105"/>
  <c r="C597" i="105"/>
  <c r="B597" i="105"/>
  <c r="A597" i="105"/>
  <c r="C596" i="105"/>
  <c r="B596" i="105"/>
  <c r="A596" i="105"/>
  <c r="C595" i="105"/>
  <c r="B595" i="105"/>
  <c r="A595" i="105"/>
  <c r="C594" i="105"/>
  <c r="B594" i="105"/>
  <c r="A594" i="105"/>
  <c r="C593" i="105"/>
  <c r="B593" i="105"/>
  <c r="A593" i="105"/>
  <c r="C592" i="105"/>
  <c r="B592" i="105"/>
  <c r="A592" i="105"/>
  <c r="C591" i="105"/>
  <c r="B591" i="105"/>
  <c r="A591" i="105"/>
  <c r="C590" i="105"/>
  <c r="B590" i="105"/>
  <c r="A590" i="105"/>
  <c r="C589" i="105"/>
  <c r="B589" i="105"/>
  <c r="A589" i="105"/>
  <c r="C588" i="105"/>
  <c r="B588" i="105"/>
  <c r="A588" i="105"/>
  <c r="C587" i="105"/>
  <c r="B587" i="105"/>
  <c r="A587" i="105"/>
  <c r="C586" i="105"/>
  <c r="B586" i="105"/>
  <c r="A586" i="105"/>
  <c r="C585" i="105"/>
  <c r="B585" i="105"/>
  <c r="A585" i="105"/>
  <c r="C584" i="105"/>
  <c r="B584" i="105"/>
  <c r="A584" i="105"/>
  <c r="C583" i="105"/>
  <c r="B583" i="105"/>
  <c r="A583" i="105"/>
  <c r="C582" i="105"/>
  <c r="B582" i="105"/>
  <c r="A582" i="105"/>
  <c r="C581" i="105"/>
  <c r="B581" i="105"/>
  <c r="A581" i="105"/>
  <c r="C580" i="105"/>
  <c r="B580" i="105"/>
  <c r="A580" i="105"/>
  <c r="C579" i="105"/>
  <c r="B579" i="105"/>
  <c r="A579" i="105"/>
  <c r="C578" i="105"/>
  <c r="B578" i="105"/>
  <c r="A578" i="105"/>
  <c r="C577" i="105"/>
  <c r="B577" i="105"/>
  <c r="A577" i="105"/>
  <c r="C576" i="105"/>
  <c r="B576" i="105"/>
  <c r="A576" i="105"/>
  <c r="C575" i="105"/>
  <c r="B575" i="105"/>
  <c r="A575" i="105"/>
  <c r="C574" i="105"/>
  <c r="B574" i="105"/>
  <c r="A574" i="105"/>
  <c r="C573" i="105"/>
  <c r="B573" i="105"/>
  <c r="A573" i="105"/>
  <c r="C572" i="105"/>
  <c r="B572" i="105"/>
  <c r="A572" i="105"/>
  <c r="C571" i="105"/>
  <c r="B571" i="105"/>
  <c r="A571" i="105"/>
  <c r="C570" i="105"/>
  <c r="B570" i="105"/>
  <c r="A570" i="105"/>
  <c r="C569" i="105"/>
  <c r="B569" i="105"/>
  <c r="A569" i="105"/>
  <c r="C568" i="105"/>
  <c r="B568" i="105"/>
  <c r="A568" i="105"/>
  <c r="C567" i="105"/>
  <c r="B567" i="105"/>
  <c r="A567" i="105"/>
  <c r="C566" i="105"/>
  <c r="B566" i="105"/>
  <c r="A566" i="105"/>
  <c r="C565" i="105"/>
  <c r="B565" i="105"/>
  <c r="A565" i="105"/>
  <c r="C564" i="105"/>
  <c r="B564" i="105"/>
  <c r="A564" i="105"/>
  <c r="C563" i="105"/>
  <c r="B563" i="105"/>
  <c r="A563" i="105"/>
  <c r="C562" i="105"/>
  <c r="B562" i="105"/>
  <c r="A562" i="105"/>
  <c r="C561" i="105"/>
  <c r="B561" i="105"/>
  <c r="A561" i="105"/>
  <c r="C560" i="105"/>
  <c r="B560" i="105"/>
  <c r="A560" i="105"/>
  <c r="C559" i="105"/>
  <c r="B559" i="105"/>
  <c r="A559" i="105"/>
  <c r="C558" i="105"/>
  <c r="B558" i="105"/>
  <c r="A558" i="105"/>
  <c r="C557" i="105"/>
  <c r="B557" i="105"/>
  <c r="A557" i="105"/>
  <c r="C556" i="105"/>
  <c r="B556" i="105"/>
  <c r="A556" i="105"/>
  <c r="C555" i="105"/>
  <c r="B555" i="105"/>
  <c r="A555" i="105"/>
  <c r="C554" i="105"/>
  <c r="B554" i="105"/>
  <c r="A554" i="105"/>
  <c r="C553" i="105"/>
  <c r="B553" i="105"/>
  <c r="A553" i="105"/>
  <c r="C552" i="105"/>
  <c r="B552" i="105"/>
  <c r="A552" i="105"/>
  <c r="C551" i="105"/>
  <c r="B551" i="105"/>
  <c r="A551" i="105"/>
  <c r="C550" i="105"/>
  <c r="B550" i="105"/>
  <c r="A550" i="105"/>
  <c r="C549" i="105"/>
  <c r="B549" i="105"/>
  <c r="A549" i="105"/>
  <c r="C548" i="105"/>
  <c r="B548" i="105"/>
  <c r="A548" i="105"/>
  <c r="C547" i="105"/>
  <c r="B547" i="105"/>
  <c r="A547" i="105"/>
  <c r="C546" i="105"/>
  <c r="B546" i="105"/>
  <c r="A546" i="105"/>
  <c r="C545" i="105"/>
  <c r="B545" i="105"/>
  <c r="A545" i="105"/>
  <c r="C544" i="105"/>
  <c r="B544" i="105"/>
  <c r="A544" i="105"/>
  <c r="C543" i="105"/>
  <c r="B543" i="105"/>
  <c r="A543" i="105"/>
  <c r="C542" i="105"/>
  <c r="B542" i="105"/>
  <c r="A542" i="105"/>
  <c r="C541" i="105"/>
  <c r="B541" i="105"/>
  <c r="A541" i="105"/>
  <c r="C540" i="105"/>
  <c r="B540" i="105"/>
  <c r="A540" i="105"/>
  <c r="C539" i="105"/>
  <c r="B539" i="105"/>
  <c r="A539" i="105"/>
  <c r="C538" i="105"/>
  <c r="B538" i="105"/>
  <c r="A538" i="105"/>
  <c r="C537" i="105"/>
  <c r="B537" i="105"/>
  <c r="A537" i="105"/>
  <c r="C536" i="105"/>
  <c r="B536" i="105"/>
  <c r="A536" i="105"/>
  <c r="C535" i="105"/>
  <c r="B535" i="105"/>
  <c r="A535" i="105"/>
  <c r="C534" i="105"/>
  <c r="B534" i="105"/>
  <c r="A534" i="105"/>
  <c r="C533" i="105"/>
  <c r="B533" i="105"/>
  <c r="A533" i="105"/>
  <c r="C532" i="105"/>
  <c r="B532" i="105"/>
  <c r="A532" i="105"/>
  <c r="C531" i="105"/>
  <c r="B531" i="105"/>
  <c r="A531" i="105"/>
  <c r="C530" i="105"/>
  <c r="B530" i="105"/>
  <c r="A530" i="105"/>
  <c r="C529" i="105"/>
  <c r="B529" i="105"/>
  <c r="A529" i="105"/>
  <c r="C528" i="105"/>
  <c r="B528" i="105"/>
  <c r="A528" i="105"/>
  <c r="C527" i="105"/>
  <c r="B527" i="105"/>
  <c r="A527" i="105"/>
  <c r="C526" i="105"/>
  <c r="B526" i="105"/>
  <c r="A526" i="105"/>
  <c r="C525" i="105"/>
  <c r="B525" i="105"/>
  <c r="A525" i="105"/>
  <c r="C524" i="105"/>
  <c r="B524" i="105"/>
  <c r="A524" i="105"/>
  <c r="C523" i="105"/>
  <c r="B523" i="105"/>
  <c r="A523" i="105"/>
  <c r="C522" i="105"/>
  <c r="B522" i="105"/>
  <c r="A522" i="105"/>
  <c r="C521" i="105"/>
  <c r="B521" i="105"/>
  <c r="A521" i="105"/>
  <c r="C520" i="105"/>
  <c r="B520" i="105"/>
  <c r="A520" i="105"/>
  <c r="C519" i="105"/>
  <c r="B519" i="105"/>
  <c r="A519" i="105"/>
  <c r="C518" i="105"/>
  <c r="B518" i="105"/>
  <c r="A518" i="105"/>
  <c r="C517" i="105"/>
  <c r="B517" i="105"/>
  <c r="A517" i="105"/>
  <c r="C516" i="105"/>
  <c r="B516" i="105"/>
  <c r="A516" i="105"/>
  <c r="C515" i="105"/>
  <c r="B515" i="105"/>
  <c r="A515" i="105"/>
  <c r="C514" i="105"/>
  <c r="B514" i="105"/>
  <c r="A514" i="105"/>
  <c r="C513" i="105"/>
  <c r="B513" i="105"/>
  <c r="A513" i="105"/>
  <c r="C512" i="105"/>
  <c r="B512" i="105"/>
  <c r="A512" i="105"/>
  <c r="C511" i="105"/>
  <c r="B511" i="105"/>
  <c r="A511" i="105"/>
  <c r="C510" i="105"/>
  <c r="B510" i="105"/>
  <c r="A510" i="105"/>
  <c r="C509" i="105"/>
  <c r="B509" i="105"/>
  <c r="A509" i="105"/>
  <c r="C508" i="105"/>
  <c r="B508" i="105"/>
  <c r="A508" i="105"/>
  <c r="C507" i="105"/>
  <c r="B507" i="105"/>
  <c r="A507" i="105"/>
  <c r="C506" i="105"/>
  <c r="B506" i="105"/>
  <c r="A506" i="105"/>
  <c r="C505" i="105"/>
  <c r="B505" i="105"/>
  <c r="A505" i="105"/>
  <c r="C504" i="105"/>
  <c r="B504" i="105"/>
  <c r="A504" i="105"/>
  <c r="C503" i="105"/>
  <c r="B503" i="105"/>
  <c r="A503" i="105"/>
  <c r="C502" i="105"/>
  <c r="B502" i="105"/>
  <c r="A502" i="105"/>
  <c r="C501" i="105"/>
  <c r="B501" i="105"/>
  <c r="A501" i="105"/>
  <c r="C500" i="105"/>
  <c r="B500" i="105"/>
  <c r="A500" i="105"/>
  <c r="C499" i="105"/>
  <c r="B499" i="105"/>
  <c r="A499" i="105"/>
  <c r="C498" i="105"/>
  <c r="B498" i="105"/>
  <c r="A498" i="105"/>
  <c r="C497" i="105"/>
  <c r="B497" i="105"/>
  <c r="A497" i="105"/>
  <c r="C496" i="105"/>
  <c r="B496" i="105"/>
  <c r="A496" i="105"/>
  <c r="C495" i="105"/>
  <c r="B495" i="105"/>
  <c r="A495" i="105"/>
  <c r="C494" i="105"/>
  <c r="B494" i="105"/>
  <c r="A494" i="105"/>
  <c r="C493" i="105"/>
  <c r="B493" i="105"/>
  <c r="A493" i="105"/>
  <c r="C492" i="105"/>
  <c r="B492" i="105"/>
  <c r="A492" i="105"/>
  <c r="C491" i="105"/>
  <c r="B491" i="105"/>
  <c r="A491" i="105"/>
  <c r="C490" i="105"/>
  <c r="B490" i="105"/>
  <c r="A490" i="105"/>
  <c r="C489" i="105"/>
  <c r="B489" i="105"/>
  <c r="A489" i="105"/>
  <c r="C488" i="105"/>
  <c r="B488" i="105"/>
  <c r="A488" i="105"/>
  <c r="C487" i="105"/>
  <c r="B487" i="105"/>
  <c r="A487" i="105"/>
  <c r="C486" i="105"/>
  <c r="B486" i="105"/>
  <c r="A486" i="105"/>
  <c r="C485" i="105"/>
  <c r="B485" i="105"/>
  <c r="A485" i="105"/>
  <c r="C484" i="105"/>
  <c r="B484" i="105"/>
  <c r="A484" i="105"/>
  <c r="C483" i="105"/>
  <c r="B483" i="105"/>
  <c r="A483" i="105"/>
  <c r="C482" i="105"/>
  <c r="B482" i="105"/>
  <c r="A482" i="105"/>
  <c r="C481" i="105"/>
  <c r="B481" i="105"/>
  <c r="A481" i="105"/>
  <c r="C480" i="105"/>
  <c r="B480" i="105"/>
  <c r="A480" i="105"/>
  <c r="C479" i="105"/>
  <c r="B479" i="105"/>
  <c r="A479" i="105"/>
  <c r="C478" i="105"/>
  <c r="B478" i="105"/>
  <c r="A478" i="105"/>
  <c r="C477" i="105"/>
  <c r="B477" i="105"/>
  <c r="A477" i="105"/>
  <c r="C476" i="105"/>
  <c r="B476" i="105"/>
  <c r="A476" i="105"/>
  <c r="C475" i="105"/>
  <c r="B475" i="105"/>
  <c r="A475" i="105"/>
  <c r="C474" i="105"/>
  <c r="B474" i="105"/>
  <c r="A474" i="105"/>
  <c r="C473" i="105"/>
  <c r="B473" i="105"/>
  <c r="A473" i="105"/>
  <c r="C472" i="105"/>
  <c r="B472" i="105"/>
  <c r="A472" i="105"/>
  <c r="C471" i="105"/>
  <c r="B471" i="105"/>
  <c r="A471" i="105"/>
  <c r="C470" i="105"/>
  <c r="B470" i="105"/>
  <c r="A470" i="105"/>
  <c r="C469" i="105"/>
  <c r="B469" i="105"/>
  <c r="A469" i="105"/>
  <c r="C468" i="105"/>
  <c r="B468" i="105"/>
  <c r="A468" i="105"/>
  <c r="C467" i="105"/>
  <c r="B467" i="105"/>
  <c r="A467" i="105"/>
  <c r="C466" i="105"/>
  <c r="B466" i="105"/>
  <c r="A466" i="105"/>
  <c r="C465" i="105"/>
  <c r="B465" i="105"/>
  <c r="A465" i="105"/>
  <c r="C464" i="105"/>
  <c r="B464" i="105"/>
  <c r="A464" i="105"/>
  <c r="C463" i="105"/>
  <c r="B463" i="105"/>
  <c r="A463" i="105"/>
  <c r="C462" i="105"/>
  <c r="B462" i="105"/>
  <c r="A462" i="105"/>
  <c r="C461" i="105"/>
  <c r="B461" i="105"/>
  <c r="A461" i="105"/>
  <c r="C460" i="105"/>
  <c r="B460" i="105"/>
  <c r="A460" i="105"/>
  <c r="C459" i="105"/>
  <c r="B459" i="105"/>
  <c r="A459" i="105"/>
  <c r="C458" i="105"/>
  <c r="B458" i="105"/>
  <c r="A458" i="105"/>
  <c r="C457" i="105"/>
  <c r="B457" i="105"/>
  <c r="A457" i="105"/>
  <c r="C456" i="105"/>
  <c r="B456" i="105"/>
  <c r="A456" i="105"/>
  <c r="C455" i="105"/>
  <c r="B455" i="105"/>
  <c r="A455" i="105"/>
  <c r="C454" i="105"/>
  <c r="B454" i="105"/>
  <c r="A454" i="105"/>
  <c r="C453" i="105"/>
  <c r="B453" i="105"/>
  <c r="A453" i="105"/>
  <c r="C452" i="105"/>
  <c r="B452" i="105"/>
  <c r="A452" i="105"/>
  <c r="C451" i="105"/>
  <c r="B451" i="105"/>
  <c r="A451" i="105"/>
  <c r="C450" i="105"/>
  <c r="B450" i="105"/>
  <c r="A450" i="105"/>
  <c r="C449" i="105"/>
  <c r="B449" i="105"/>
  <c r="A449" i="105"/>
  <c r="C448" i="105"/>
  <c r="B448" i="105"/>
  <c r="A448" i="105"/>
  <c r="C447" i="105"/>
  <c r="B447" i="105"/>
  <c r="A447" i="105"/>
  <c r="C446" i="105"/>
  <c r="B446" i="105"/>
  <c r="A446" i="105"/>
  <c r="C445" i="105"/>
  <c r="B445" i="105"/>
  <c r="A445" i="105"/>
  <c r="C444" i="105"/>
  <c r="B444" i="105"/>
  <c r="A444" i="105"/>
  <c r="C443" i="105"/>
  <c r="B443" i="105"/>
  <c r="A443" i="105"/>
  <c r="C442" i="105"/>
  <c r="B442" i="105"/>
  <c r="A442" i="105"/>
  <c r="C441" i="105"/>
  <c r="B441" i="105"/>
  <c r="A441" i="105"/>
  <c r="C440" i="105"/>
  <c r="B440" i="105"/>
  <c r="A440" i="105"/>
  <c r="C439" i="105"/>
  <c r="B439" i="105"/>
  <c r="A439" i="105"/>
  <c r="C438" i="105"/>
  <c r="B438" i="105"/>
  <c r="A438" i="105"/>
  <c r="C437" i="105"/>
  <c r="B437" i="105"/>
  <c r="A437" i="105"/>
  <c r="C436" i="105"/>
  <c r="B436" i="105"/>
  <c r="A436" i="105"/>
  <c r="C435" i="105"/>
  <c r="B435" i="105"/>
  <c r="A435" i="105"/>
  <c r="C434" i="105"/>
  <c r="B434" i="105"/>
  <c r="A434" i="105"/>
  <c r="C433" i="105"/>
  <c r="B433" i="105"/>
  <c r="A433" i="105"/>
  <c r="C432" i="105"/>
  <c r="B432" i="105"/>
  <c r="A432" i="105"/>
  <c r="C431" i="105"/>
  <c r="B431" i="105"/>
  <c r="A431" i="105"/>
  <c r="C430" i="105"/>
  <c r="B430" i="105"/>
  <c r="A430" i="105"/>
  <c r="C429" i="105"/>
  <c r="B429" i="105"/>
  <c r="A429" i="105"/>
  <c r="C428" i="105"/>
  <c r="B428" i="105"/>
  <c r="A428" i="105"/>
  <c r="C427" i="105"/>
  <c r="B427" i="105"/>
  <c r="A427" i="105"/>
  <c r="C426" i="105"/>
  <c r="B426" i="105"/>
  <c r="A426" i="105"/>
  <c r="C425" i="105"/>
  <c r="B425" i="105"/>
  <c r="A425" i="105"/>
  <c r="C424" i="105"/>
  <c r="B424" i="105"/>
  <c r="A424" i="105"/>
  <c r="C423" i="105"/>
  <c r="B423" i="105"/>
  <c r="A423" i="105"/>
  <c r="C422" i="105"/>
  <c r="B422" i="105"/>
  <c r="A422" i="105"/>
  <c r="C421" i="105"/>
  <c r="B421" i="105"/>
  <c r="A421" i="105"/>
  <c r="C420" i="105"/>
  <c r="B420" i="105"/>
  <c r="A420" i="105"/>
  <c r="C419" i="105"/>
  <c r="B419" i="105"/>
  <c r="A419" i="105"/>
  <c r="C418" i="105"/>
  <c r="B418" i="105"/>
  <c r="A418" i="105"/>
  <c r="C417" i="105"/>
  <c r="B417" i="105"/>
  <c r="A417" i="105"/>
  <c r="C416" i="105"/>
  <c r="B416" i="105"/>
  <c r="A416" i="105"/>
  <c r="C415" i="105"/>
  <c r="B415" i="105"/>
  <c r="A415" i="105"/>
  <c r="C414" i="105"/>
  <c r="B414" i="105"/>
  <c r="A414" i="105"/>
  <c r="C413" i="105"/>
  <c r="B413" i="105"/>
  <c r="A413" i="105"/>
  <c r="C412" i="105"/>
  <c r="B412" i="105"/>
  <c r="A412" i="105"/>
  <c r="C411" i="105"/>
  <c r="B411" i="105"/>
  <c r="A411" i="105"/>
  <c r="C410" i="105"/>
  <c r="B410" i="105"/>
  <c r="A410" i="105"/>
  <c r="C409" i="105"/>
  <c r="B409" i="105"/>
  <c r="A409" i="105"/>
  <c r="C408" i="105"/>
  <c r="B408" i="105"/>
  <c r="A408" i="105"/>
  <c r="C407" i="105"/>
  <c r="B407" i="105"/>
  <c r="A407" i="105"/>
  <c r="C406" i="105"/>
  <c r="B406" i="105"/>
  <c r="A406" i="105"/>
  <c r="C405" i="105"/>
  <c r="B405" i="105"/>
  <c r="A405" i="105"/>
  <c r="C404" i="105"/>
  <c r="B404" i="105"/>
  <c r="A404" i="105"/>
  <c r="C403" i="105"/>
  <c r="B403" i="105"/>
  <c r="A403" i="105"/>
  <c r="C402" i="105"/>
  <c r="B402" i="105"/>
  <c r="A402" i="105"/>
  <c r="C401" i="105"/>
  <c r="B401" i="105"/>
  <c r="A401" i="105"/>
  <c r="C400" i="105"/>
  <c r="B400" i="105"/>
  <c r="A400" i="105"/>
  <c r="C399" i="105"/>
  <c r="B399" i="105"/>
  <c r="A399" i="105"/>
  <c r="C398" i="105"/>
  <c r="B398" i="105"/>
  <c r="A398" i="105"/>
  <c r="C397" i="105"/>
  <c r="B397" i="105"/>
  <c r="A397" i="105"/>
  <c r="C396" i="105"/>
  <c r="B396" i="105"/>
  <c r="A396" i="105"/>
  <c r="C395" i="105"/>
  <c r="B395" i="105"/>
  <c r="A395" i="105"/>
  <c r="C394" i="105"/>
  <c r="B394" i="105"/>
  <c r="A394" i="105"/>
  <c r="C393" i="105"/>
  <c r="B393" i="105"/>
  <c r="A393" i="105"/>
  <c r="C392" i="105"/>
  <c r="B392" i="105"/>
  <c r="A392" i="105"/>
  <c r="C391" i="105"/>
  <c r="B391" i="105"/>
  <c r="A391" i="105"/>
  <c r="C390" i="105"/>
  <c r="B390" i="105"/>
  <c r="A390" i="105"/>
  <c r="C389" i="105"/>
  <c r="B389" i="105"/>
  <c r="A389" i="105"/>
  <c r="C388" i="105"/>
  <c r="B388" i="105"/>
  <c r="A388" i="105"/>
  <c r="C387" i="105"/>
  <c r="B387" i="105"/>
  <c r="A387" i="105"/>
  <c r="C386" i="105"/>
  <c r="B386" i="105"/>
  <c r="A386" i="105"/>
  <c r="C385" i="105"/>
  <c r="B385" i="105"/>
  <c r="A385" i="105"/>
  <c r="C384" i="105"/>
  <c r="B384" i="105"/>
  <c r="A384" i="105"/>
  <c r="C383" i="105"/>
  <c r="B383" i="105"/>
  <c r="A383" i="105"/>
  <c r="C382" i="105"/>
  <c r="B382" i="105"/>
  <c r="A382" i="105"/>
  <c r="C381" i="105"/>
  <c r="B381" i="105"/>
  <c r="A381" i="105"/>
  <c r="C380" i="105"/>
  <c r="B380" i="105"/>
  <c r="A380" i="105"/>
  <c r="C379" i="105"/>
  <c r="B379" i="105"/>
  <c r="A379" i="105"/>
  <c r="C378" i="105"/>
  <c r="B378" i="105"/>
  <c r="A378" i="105"/>
  <c r="C377" i="105"/>
  <c r="B377" i="105"/>
  <c r="A377" i="105"/>
  <c r="C376" i="105"/>
  <c r="B376" i="105"/>
  <c r="A376" i="105"/>
  <c r="C375" i="105"/>
  <c r="B375" i="105"/>
  <c r="A375" i="105"/>
  <c r="C374" i="105"/>
  <c r="B374" i="105"/>
  <c r="A374" i="105"/>
  <c r="C373" i="105"/>
  <c r="B373" i="105"/>
  <c r="A373" i="105"/>
  <c r="C372" i="105"/>
  <c r="B372" i="105"/>
  <c r="A372" i="105"/>
  <c r="C371" i="105"/>
  <c r="B371" i="105"/>
  <c r="A371" i="105"/>
  <c r="C370" i="105"/>
  <c r="B370" i="105"/>
  <c r="A370" i="105"/>
  <c r="C369" i="105"/>
  <c r="B369" i="105"/>
  <c r="A369" i="105"/>
  <c r="C368" i="105"/>
  <c r="B368" i="105"/>
  <c r="A368" i="105"/>
  <c r="C367" i="105"/>
  <c r="B367" i="105"/>
  <c r="A367" i="105"/>
  <c r="C366" i="105"/>
  <c r="B366" i="105"/>
  <c r="A366" i="105"/>
  <c r="C365" i="105"/>
  <c r="B365" i="105"/>
  <c r="A365" i="105"/>
  <c r="C364" i="105"/>
  <c r="B364" i="105"/>
  <c r="A364" i="105"/>
  <c r="C363" i="105"/>
  <c r="B363" i="105"/>
  <c r="A363" i="105"/>
  <c r="C362" i="105"/>
  <c r="B362" i="105"/>
  <c r="A362" i="105"/>
  <c r="C361" i="105"/>
  <c r="B361" i="105"/>
  <c r="A361" i="105"/>
  <c r="C360" i="105"/>
  <c r="B360" i="105"/>
  <c r="A360" i="105"/>
  <c r="C359" i="105"/>
  <c r="B359" i="105"/>
  <c r="A359" i="105"/>
  <c r="C358" i="105"/>
  <c r="B358" i="105"/>
  <c r="A358" i="105"/>
  <c r="C357" i="105"/>
  <c r="B357" i="105"/>
  <c r="A357" i="105"/>
  <c r="C356" i="105"/>
  <c r="B356" i="105"/>
  <c r="A356" i="105"/>
  <c r="C355" i="105"/>
  <c r="B355" i="105"/>
  <c r="A355" i="105"/>
  <c r="C354" i="105"/>
  <c r="B354" i="105"/>
  <c r="A354" i="105"/>
  <c r="C353" i="105"/>
  <c r="B353" i="105"/>
  <c r="A353" i="105"/>
  <c r="C352" i="105"/>
  <c r="B352" i="105"/>
  <c r="A352" i="105"/>
  <c r="C351" i="105"/>
  <c r="B351" i="105"/>
  <c r="A351" i="105"/>
  <c r="C350" i="105"/>
  <c r="B350" i="105"/>
  <c r="A350" i="105"/>
  <c r="C349" i="105"/>
  <c r="B349" i="105"/>
  <c r="A349" i="105"/>
  <c r="C348" i="105"/>
  <c r="B348" i="105"/>
  <c r="A348" i="105"/>
  <c r="C347" i="105"/>
  <c r="B347" i="105"/>
  <c r="A347" i="105"/>
  <c r="C346" i="105"/>
  <c r="B346" i="105"/>
  <c r="A346" i="105"/>
  <c r="C345" i="105"/>
  <c r="B345" i="105"/>
  <c r="A345" i="105"/>
  <c r="C344" i="105"/>
  <c r="B344" i="105"/>
  <c r="A344" i="105"/>
  <c r="C343" i="105"/>
  <c r="B343" i="105"/>
  <c r="A343" i="105"/>
  <c r="C342" i="105"/>
  <c r="B342" i="105"/>
  <c r="A342" i="105"/>
  <c r="C341" i="105"/>
  <c r="B341" i="105"/>
  <c r="A341" i="105"/>
  <c r="C340" i="105"/>
  <c r="B340" i="105"/>
  <c r="A340" i="105"/>
  <c r="C339" i="105"/>
  <c r="B339" i="105"/>
  <c r="A339" i="105"/>
  <c r="C338" i="105"/>
  <c r="B338" i="105"/>
  <c r="A338" i="105"/>
  <c r="C337" i="105"/>
  <c r="B337" i="105"/>
  <c r="A337" i="105"/>
  <c r="C336" i="105"/>
  <c r="B336" i="105"/>
  <c r="A336" i="105"/>
  <c r="C335" i="105"/>
  <c r="B335" i="105"/>
  <c r="A335" i="105"/>
  <c r="C334" i="105"/>
  <c r="B334" i="105"/>
  <c r="A334" i="105"/>
  <c r="C333" i="105"/>
  <c r="B333" i="105"/>
  <c r="A333" i="105"/>
  <c r="C332" i="105"/>
  <c r="B332" i="105"/>
  <c r="A332" i="105"/>
  <c r="C331" i="105"/>
  <c r="B331" i="105"/>
  <c r="A331" i="105"/>
  <c r="C330" i="105"/>
  <c r="B330" i="105"/>
  <c r="A330" i="105"/>
  <c r="C329" i="105"/>
  <c r="B329" i="105"/>
  <c r="A329" i="105"/>
  <c r="C328" i="105"/>
  <c r="B328" i="105"/>
  <c r="A328" i="105"/>
  <c r="C327" i="105"/>
  <c r="B327" i="105"/>
  <c r="A327" i="105"/>
  <c r="C326" i="105"/>
  <c r="B326" i="105"/>
  <c r="A326" i="105"/>
  <c r="C325" i="105"/>
  <c r="B325" i="105"/>
  <c r="A325" i="105"/>
  <c r="C324" i="105"/>
  <c r="B324" i="105"/>
  <c r="A324" i="105"/>
  <c r="C323" i="105"/>
  <c r="B323" i="105"/>
  <c r="A323" i="105"/>
  <c r="C322" i="105"/>
  <c r="B322" i="105"/>
  <c r="A322" i="105"/>
  <c r="C321" i="105"/>
  <c r="B321" i="105"/>
  <c r="A321" i="105"/>
  <c r="C320" i="105"/>
  <c r="B320" i="105"/>
  <c r="A320" i="105"/>
  <c r="C319" i="105"/>
  <c r="B319" i="105"/>
  <c r="A319" i="105"/>
  <c r="C318" i="105"/>
  <c r="B318" i="105"/>
  <c r="A318" i="105"/>
  <c r="C317" i="105"/>
  <c r="B317" i="105"/>
  <c r="A317" i="105"/>
  <c r="C316" i="105"/>
  <c r="B316" i="105"/>
  <c r="A316" i="105"/>
  <c r="C315" i="105"/>
  <c r="B315" i="105"/>
  <c r="A315" i="105"/>
  <c r="C314" i="105"/>
  <c r="B314" i="105"/>
  <c r="A314" i="105"/>
  <c r="C313" i="105"/>
  <c r="B313" i="105"/>
  <c r="A313" i="105"/>
  <c r="C312" i="105"/>
  <c r="B312" i="105"/>
  <c r="A312" i="105"/>
  <c r="C311" i="105"/>
  <c r="B311" i="105"/>
  <c r="A311" i="105"/>
  <c r="C310" i="105"/>
  <c r="B310" i="105"/>
  <c r="A310" i="105"/>
  <c r="C309" i="105"/>
  <c r="B309" i="105"/>
  <c r="A309" i="105"/>
  <c r="C308" i="105"/>
  <c r="B308" i="105"/>
  <c r="A308" i="105"/>
  <c r="C307" i="105"/>
  <c r="B307" i="105"/>
  <c r="A307" i="105"/>
  <c r="C306" i="105"/>
  <c r="B306" i="105"/>
  <c r="A306" i="105"/>
  <c r="C305" i="105"/>
  <c r="B305" i="105"/>
  <c r="A305" i="105"/>
  <c r="C304" i="105"/>
  <c r="B304" i="105"/>
  <c r="A304" i="105"/>
  <c r="C303" i="105"/>
  <c r="B303" i="105"/>
  <c r="A303" i="105"/>
  <c r="C302" i="105"/>
  <c r="B302" i="105"/>
  <c r="A302" i="105"/>
  <c r="C301" i="105"/>
  <c r="B301" i="105"/>
  <c r="A301" i="105"/>
  <c r="C300" i="105"/>
  <c r="B300" i="105"/>
  <c r="A300" i="105"/>
  <c r="C299" i="105"/>
  <c r="B299" i="105"/>
  <c r="A299" i="105"/>
  <c r="K298" i="105"/>
  <c r="C298" i="105"/>
  <c r="B298" i="105"/>
  <c r="A298" i="105"/>
  <c r="K297" i="105"/>
  <c r="C297" i="105"/>
  <c r="B297" i="105"/>
  <c r="A297" i="105"/>
  <c r="K296" i="105"/>
  <c r="C296" i="105"/>
  <c r="B296" i="105"/>
  <c r="A296" i="105"/>
  <c r="K295" i="105"/>
  <c r="C295" i="105"/>
  <c r="B295" i="105"/>
  <c r="A295" i="105"/>
  <c r="K294" i="105"/>
  <c r="C294" i="105"/>
  <c r="B294" i="105"/>
  <c r="A294" i="105"/>
  <c r="K293" i="105"/>
  <c r="C293" i="105"/>
  <c r="B293" i="105"/>
  <c r="A293" i="105"/>
  <c r="K292" i="105"/>
  <c r="C292" i="105"/>
  <c r="B292" i="105"/>
  <c r="A292" i="105"/>
  <c r="K291" i="105"/>
  <c r="C291" i="105"/>
  <c r="B291" i="105"/>
  <c r="A291" i="105"/>
  <c r="K290" i="105"/>
  <c r="C290" i="105"/>
  <c r="B290" i="105"/>
  <c r="A290" i="105"/>
  <c r="K289" i="105"/>
  <c r="C289" i="105"/>
  <c r="B289" i="105"/>
  <c r="A289" i="105"/>
  <c r="K288" i="105"/>
  <c r="C288" i="105"/>
  <c r="B288" i="105"/>
  <c r="A288" i="105"/>
  <c r="K287" i="105"/>
  <c r="C287" i="105"/>
  <c r="B287" i="105"/>
  <c r="A287" i="105"/>
  <c r="K286" i="105"/>
  <c r="C286" i="105"/>
  <c r="B286" i="105"/>
  <c r="A286" i="105"/>
  <c r="K285" i="105"/>
  <c r="C285" i="105"/>
  <c r="B285" i="105"/>
  <c r="A285" i="105"/>
  <c r="K284" i="105"/>
  <c r="C284" i="105"/>
  <c r="B284" i="105"/>
  <c r="A284" i="105"/>
  <c r="K283" i="105"/>
  <c r="C283" i="105"/>
  <c r="B283" i="105"/>
  <c r="A283" i="105"/>
  <c r="K282" i="105"/>
  <c r="C282" i="105"/>
  <c r="B282" i="105"/>
  <c r="A282" i="105"/>
  <c r="K281" i="105"/>
  <c r="C281" i="105"/>
  <c r="B281" i="105"/>
  <c r="A281" i="105"/>
  <c r="K280" i="105"/>
  <c r="C280" i="105"/>
  <c r="B280" i="105"/>
  <c r="A280" i="105"/>
  <c r="K279" i="105"/>
  <c r="C279" i="105"/>
  <c r="B279" i="105"/>
  <c r="A279" i="105"/>
  <c r="K278" i="105"/>
  <c r="C278" i="105"/>
  <c r="B278" i="105"/>
  <c r="A278" i="105"/>
  <c r="K277" i="105"/>
  <c r="C277" i="105"/>
  <c r="B277" i="105"/>
  <c r="A277" i="105"/>
  <c r="K276" i="105"/>
  <c r="C276" i="105"/>
  <c r="B276" i="105"/>
  <c r="A276" i="105"/>
  <c r="K275" i="105"/>
  <c r="C275" i="105"/>
  <c r="B275" i="105"/>
  <c r="A275" i="105"/>
  <c r="K274" i="105"/>
  <c r="C274" i="105"/>
  <c r="B274" i="105"/>
  <c r="A274" i="105"/>
  <c r="K273" i="105"/>
  <c r="C273" i="105"/>
  <c r="B273" i="105"/>
  <c r="A273" i="105"/>
  <c r="K272" i="105"/>
  <c r="C272" i="105"/>
  <c r="B272" i="105"/>
  <c r="A272" i="105"/>
  <c r="K271" i="105"/>
  <c r="C271" i="105"/>
  <c r="B271" i="105"/>
  <c r="A271" i="105"/>
  <c r="K270" i="105"/>
  <c r="C270" i="105"/>
  <c r="B270" i="105"/>
  <c r="A270" i="105"/>
  <c r="K269" i="105"/>
  <c r="C269" i="105"/>
  <c r="B269" i="105"/>
  <c r="A269" i="105"/>
  <c r="K268" i="105"/>
  <c r="C268" i="105"/>
  <c r="B268" i="105"/>
  <c r="A268" i="105"/>
  <c r="K267" i="105"/>
  <c r="C267" i="105"/>
  <c r="B267" i="105"/>
  <c r="A267" i="105"/>
  <c r="K266" i="105"/>
  <c r="C266" i="105"/>
  <c r="B266" i="105"/>
  <c r="A266" i="105"/>
  <c r="K265" i="105"/>
  <c r="C265" i="105"/>
  <c r="B265" i="105"/>
  <c r="A265" i="105"/>
  <c r="K264" i="105"/>
  <c r="C264" i="105"/>
  <c r="B264" i="105"/>
  <c r="A264" i="105"/>
  <c r="K263" i="105"/>
  <c r="C263" i="105"/>
  <c r="B263" i="105"/>
  <c r="A263" i="105"/>
  <c r="K262" i="105"/>
  <c r="C262" i="105"/>
  <c r="B262" i="105"/>
  <c r="A262" i="105"/>
  <c r="K261" i="105"/>
  <c r="C261" i="105"/>
  <c r="B261" i="105"/>
  <c r="A261" i="105"/>
  <c r="K260" i="105"/>
  <c r="C260" i="105"/>
  <c r="B260" i="105"/>
  <c r="A260" i="105"/>
  <c r="K259" i="105"/>
  <c r="C259" i="105"/>
  <c r="B259" i="105"/>
  <c r="A259" i="105"/>
  <c r="K258" i="105"/>
  <c r="C258" i="105"/>
  <c r="B258" i="105"/>
  <c r="A258" i="105"/>
  <c r="K257" i="105"/>
  <c r="C257" i="105"/>
  <c r="B257" i="105"/>
  <c r="A257" i="105"/>
  <c r="K256" i="105"/>
  <c r="C256" i="105"/>
  <c r="B256" i="105"/>
  <c r="A256" i="105"/>
  <c r="K255" i="105"/>
  <c r="C255" i="105"/>
  <c r="B255" i="105"/>
  <c r="A255" i="105"/>
  <c r="K254" i="105"/>
  <c r="C254" i="105"/>
  <c r="B254" i="105"/>
  <c r="A254" i="105"/>
  <c r="K253" i="105"/>
  <c r="C253" i="105"/>
  <c r="B253" i="105"/>
  <c r="A253" i="105"/>
  <c r="K252" i="105"/>
  <c r="C252" i="105"/>
  <c r="B252" i="105"/>
  <c r="A252" i="105"/>
  <c r="K251" i="105"/>
  <c r="C251" i="105"/>
  <c r="B251" i="105"/>
  <c r="A251" i="105"/>
  <c r="K250" i="105"/>
  <c r="C250" i="105"/>
  <c r="B250" i="105"/>
  <c r="A250" i="105"/>
  <c r="K249" i="105"/>
  <c r="C249" i="105"/>
  <c r="B249" i="105"/>
  <c r="A249" i="105"/>
  <c r="K248" i="105"/>
  <c r="C248" i="105"/>
  <c r="B248" i="105"/>
  <c r="A248" i="105"/>
  <c r="K247" i="105"/>
  <c r="C247" i="105"/>
  <c r="B247" i="105"/>
  <c r="A247" i="105"/>
  <c r="K246" i="105"/>
  <c r="C246" i="105"/>
  <c r="B246" i="105"/>
  <c r="A246" i="105"/>
  <c r="K245" i="105"/>
  <c r="C245" i="105"/>
  <c r="B245" i="105"/>
  <c r="A245" i="105"/>
  <c r="K244" i="105"/>
  <c r="C244" i="105"/>
  <c r="B244" i="105"/>
  <c r="A244" i="105"/>
  <c r="K243" i="105"/>
  <c r="C243" i="105"/>
  <c r="B243" i="105"/>
  <c r="A243" i="105"/>
  <c r="K242" i="105"/>
  <c r="C242" i="105"/>
  <c r="B242" i="105"/>
  <c r="A242" i="105"/>
  <c r="K241" i="105"/>
  <c r="C241" i="105"/>
  <c r="B241" i="105"/>
  <c r="A241" i="105"/>
  <c r="K240" i="105"/>
  <c r="C240" i="105"/>
  <c r="B240" i="105"/>
  <c r="A240" i="105"/>
  <c r="K239" i="105"/>
  <c r="C239" i="105"/>
  <c r="B239" i="105"/>
  <c r="A239" i="105"/>
  <c r="K238" i="105"/>
  <c r="C238" i="105"/>
  <c r="B238" i="105"/>
  <c r="A238" i="105"/>
  <c r="K237" i="105"/>
  <c r="C237" i="105"/>
  <c r="B237" i="105"/>
  <c r="A237" i="105"/>
  <c r="K236" i="105"/>
  <c r="C236" i="105"/>
  <c r="B236" i="105"/>
  <c r="A236" i="105"/>
  <c r="K235" i="105"/>
  <c r="C235" i="105"/>
  <c r="B235" i="105"/>
  <c r="A235" i="105"/>
  <c r="K234" i="105"/>
  <c r="C234" i="105"/>
  <c r="B234" i="105"/>
  <c r="A234" i="105"/>
  <c r="K233" i="105"/>
  <c r="C233" i="105"/>
  <c r="B233" i="105"/>
  <c r="A233" i="105"/>
  <c r="K232" i="105"/>
  <c r="C232" i="105"/>
  <c r="B232" i="105"/>
  <c r="A232" i="105"/>
  <c r="K231" i="105"/>
  <c r="C231" i="105"/>
  <c r="B231" i="105"/>
  <c r="A231" i="105"/>
  <c r="K230" i="105"/>
  <c r="C230" i="105"/>
  <c r="B230" i="105"/>
  <c r="A230" i="105"/>
  <c r="K229" i="105"/>
  <c r="C229" i="105"/>
  <c r="B229" i="105"/>
  <c r="A229" i="105"/>
  <c r="K228" i="105"/>
  <c r="C228" i="105"/>
  <c r="B228" i="105"/>
  <c r="A228" i="105"/>
  <c r="K227" i="105"/>
  <c r="C227" i="105"/>
  <c r="B227" i="105"/>
  <c r="A227" i="105"/>
  <c r="K226" i="105"/>
  <c r="C226" i="105"/>
  <c r="B226" i="105"/>
  <c r="A226" i="105"/>
  <c r="K225" i="105"/>
  <c r="C225" i="105"/>
  <c r="B225" i="105"/>
  <c r="A225" i="105"/>
  <c r="K224" i="105"/>
  <c r="C224" i="105"/>
  <c r="B224" i="105"/>
  <c r="A224" i="105"/>
  <c r="K223" i="105"/>
  <c r="C223" i="105"/>
  <c r="B223" i="105"/>
  <c r="A223" i="105"/>
  <c r="K222" i="105"/>
  <c r="C222" i="105"/>
  <c r="B222" i="105"/>
  <c r="A222" i="105"/>
  <c r="K221" i="105"/>
  <c r="C221" i="105"/>
  <c r="B221" i="105"/>
  <c r="A221" i="105"/>
  <c r="K220" i="105"/>
  <c r="C220" i="105"/>
  <c r="B220" i="105"/>
  <c r="A220" i="105"/>
  <c r="K219" i="105"/>
  <c r="C219" i="105"/>
  <c r="B219" i="105"/>
  <c r="A219" i="105"/>
  <c r="K218" i="105"/>
  <c r="C218" i="105"/>
  <c r="B218" i="105"/>
  <c r="A218" i="105"/>
  <c r="K217" i="105"/>
  <c r="C217" i="105"/>
  <c r="B217" i="105"/>
  <c r="A217" i="105"/>
  <c r="K216" i="105"/>
  <c r="C216" i="105"/>
  <c r="B216" i="105"/>
  <c r="A216" i="105"/>
  <c r="K215" i="105"/>
  <c r="C215" i="105"/>
  <c r="B215" i="105"/>
  <c r="A215" i="105"/>
  <c r="C214" i="105"/>
  <c r="B214" i="105"/>
  <c r="A214" i="105"/>
  <c r="K213" i="105"/>
  <c r="C213" i="105"/>
  <c r="B213" i="105"/>
  <c r="A213" i="105"/>
  <c r="K212" i="105"/>
  <c r="C212" i="105"/>
  <c r="B212" i="105"/>
  <c r="A212" i="105"/>
  <c r="K211" i="105"/>
  <c r="C211" i="105"/>
  <c r="B211" i="105"/>
  <c r="A211" i="105"/>
  <c r="K210" i="105"/>
  <c r="C210" i="105"/>
  <c r="B210" i="105"/>
  <c r="A210" i="105"/>
  <c r="K209" i="105"/>
  <c r="C209" i="105"/>
  <c r="B209" i="105"/>
  <c r="A209" i="105"/>
  <c r="K208" i="105"/>
  <c r="C208" i="105"/>
  <c r="B208" i="105"/>
  <c r="A208" i="105"/>
  <c r="K207" i="105"/>
  <c r="C207" i="105"/>
  <c r="B207" i="105"/>
  <c r="A207" i="105"/>
  <c r="K206" i="105"/>
  <c r="C206" i="105"/>
  <c r="B206" i="105"/>
  <c r="A206" i="105"/>
  <c r="K205" i="105"/>
  <c r="C205" i="105"/>
  <c r="B205" i="105"/>
  <c r="A205" i="105"/>
  <c r="K204" i="105"/>
  <c r="C204" i="105"/>
  <c r="B204" i="105"/>
  <c r="A204" i="105"/>
  <c r="K203" i="105"/>
  <c r="C203" i="105"/>
  <c r="B203" i="105"/>
  <c r="A203" i="105"/>
  <c r="K202" i="105"/>
  <c r="C202" i="105"/>
  <c r="B202" i="105"/>
  <c r="A202" i="105"/>
  <c r="K201" i="105"/>
  <c r="C201" i="105"/>
  <c r="B201" i="105"/>
  <c r="A201" i="105"/>
  <c r="K200" i="105"/>
  <c r="C200" i="105"/>
  <c r="B200" i="105"/>
  <c r="A200" i="105"/>
  <c r="K199" i="105"/>
  <c r="C199" i="105"/>
  <c r="B199" i="105"/>
  <c r="A199" i="105"/>
  <c r="K198" i="105"/>
  <c r="C198" i="105"/>
  <c r="B198" i="105"/>
  <c r="A198" i="105"/>
  <c r="K197" i="105"/>
  <c r="C197" i="105"/>
  <c r="B197" i="105"/>
  <c r="A197" i="105"/>
  <c r="K196" i="105"/>
  <c r="C196" i="105"/>
  <c r="B196" i="105"/>
  <c r="A196" i="105"/>
  <c r="K195" i="105"/>
  <c r="C195" i="105"/>
  <c r="B195" i="105"/>
  <c r="A195" i="105"/>
  <c r="K194" i="105"/>
  <c r="C194" i="105"/>
  <c r="B194" i="105"/>
  <c r="A194" i="105"/>
  <c r="K193" i="105"/>
  <c r="C193" i="105"/>
  <c r="B193" i="105"/>
  <c r="A193" i="105"/>
  <c r="K192" i="105"/>
  <c r="C192" i="105"/>
  <c r="B192" i="105"/>
  <c r="A192" i="105"/>
  <c r="K191" i="105"/>
  <c r="C191" i="105"/>
  <c r="B191" i="105"/>
  <c r="A191" i="105"/>
  <c r="K190" i="105"/>
  <c r="C190" i="105"/>
  <c r="B190" i="105"/>
  <c r="A190" i="105"/>
  <c r="K189" i="105"/>
  <c r="C189" i="105"/>
  <c r="B189" i="105"/>
  <c r="A189" i="105"/>
  <c r="K188" i="105"/>
  <c r="C188" i="105"/>
  <c r="B188" i="105"/>
  <c r="A188" i="105"/>
  <c r="K187" i="105"/>
  <c r="C187" i="105"/>
  <c r="B187" i="105"/>
  <c r="A187" i="105"/>
  <c r="K186" i="105"/>
  <c r="C186" i="105"/>
  <c r="B186" i="105"/>
  <c r="A186" i="105"/>
  <c r="K185" i="105"/>
  <c r="C185" i="105"/>
  <c r="B185" i="105"/>
  <c r="A185" i="105"/>
  <c r="K184" i="105"/>
  <c r="C184" i="105"/>
  <c r="B184" i="105"/>
  <c r="A184" i="105"/>
  <c r="K183" i="105"/>
  <c r="C183" i="105"/>
  <c r="B183" i="105"/>
  <c r="A183" i="105"/>
  <c r="K182" i="105"/>
  <c r="C182" i="105"/>
  <c r="B182" i="105"/>
  <c r="A182" i="105"/>
  <c r="K181" i="105"/>
  <c r="C181" i="105"/>
  <c r="B181" i="105"/>
  <c r="A181" i="105"/>
  <c r="K180" i="105"/>
  <c r="C180" i="105"/>
  <c r="B180" i="105"/>
  <c r="A180" i="105"/>
  <c r="K179" i="105"/>
  <c r="C179" i="105"/>
  <c r="B179" i="105"/>
  <c r="A179" i="105"/>
  <c r="K178" i="105"/>
  <c r="C178" i="105"/>
  <c r="B178" i="105"/>
  <c r="A178" i="105"/>
  <c r="K177" i="105"/>
  <c r="C177" i="105"/>
  <c r="B177" i="105"/>
  <c r="A177" i="105"/>
  <c r="K176" i="105"/>
  <c r="C176" i="105"/>
  <c r="B176" i="105"/>
  <c r="A176" i="105"/>
  <c r="K175" i="105"/>
  <c r="C175" i="105"/>
  <c r="B175" i="105"/>
  <c r="A175" i="105"/>
  <c r="K174" i="105"/>
  <c r="C174" i="105"/>
  <c r="B174" i="105"/>
  <c r="A174" i="105"/>
  <c r="K173" i="105"/>
  <c r="C173" i="105"/>
  <c r="B173" i="105"/>
  <c r="A173" i="105"/>
  <c r="K172" i="105"/>
  <c r="C172" i="105"/>
  <c r="B172" i="105"/>
  <c r="A172" i="105"/>
  <c r="K171" i="105"/>
  <c r="C171" i="105"/>
  <c r="B171" i="105"/>
  <c r="A171" i="105"/>
  <c r="K170" i="105"/>
  <c r="C170" i="105"/>
  <c r="B170" i="105"/>
  <c r="A170" i="105"/>
  <c r="K169" i="105"/>
  <c r="C169" i="105"/>
  <c r="B169" i="105"/>
  <c r="A169" i="105"/>
  <c r="K168" i="105"/>
  <c r="C168" i="105"/>
  <c r="B168" i="105"/>
  <c r="A168" i="105"/>
  <c r="K167" i="105"/>
  <c r="C167" i="105"/>
  <c r="B167" i="105"/>
  <c r="A167" i="105"/>
  <c r="K166" i="105"/>
  <c r="C166" i="105"/>
  <c r="B166" i="105"/>
  <c r="A166" i="105"/>
  <c r="K165" i="105"/>
  <c r="C165" i="105"/>
  <c r="B165" i="105"/>
  <c r="A165" i="105"/>
  <c r="K164" i="105"/>
  <c r="C164" i="105"/>
  <c r="B164" i="105"/>
  <c r="A164" i="105"/>
  <c r="K163" i="105"/>
  <c r="C163" i="105"/>
  <c r="B163" i="105"/>
  <c r="A163" i="105"/>
  <c r="K162" i="105"/>
  <c r="C162" i="105"/>
  <c r="B162" i="105"/>
  <c r="A162" i="105"/>
  <c r="K161" i="105"/>
  <c r="C161" i="105"/>
  <c r="B161" i="105"/>
  <c r="A161" i="105"/>
  <c r="K160" i="105"/>
  <c r="C160" i="105"/>
  <c r="B160" i="105"/>
  <c r="A160" i="105"/>
  <c r="K159" i="105"/>
  <c r="C159" i="105"/>
  <c r="B159" i="105"/>
  <c r="A159" i="105"/>
  <c r="K158" i="105"/>
  <c r="C158" i="105"/>
  <c r="B158" i="105"/>
  <c r="A158" i="105"/>
  <c r="K157" i="105"/>
  <c r="C157" i="105"/>
  <c r="B157" i="105"/>
  <c r="A157" i="105"/>
  <c r="K156" i="105"/>
  <c r="C156" i="105"/>
  <c r="B156" i="105"/>
  <c r="A156" i="105"/>
  <c r="K155" i="105"/>
  <c r="C155" i="105"/>
  <c r="B155" i="105"/>
  <c r="A155" i="105"/>
  <c r="K154" i="105"/>
  <c r="C154" i="105"/>
  <c r="B154" i="105"/>
  <c r="A154" i="105"/>
  <c r="K153" i="105"/>
  <c r="C153" i="105"/>
  <c r="B153" i="105"/>
  <c r="A153" i="105"/>
  <c r="K152" i="105"/>
  <c r="C152" i="105"/>
  <c r="B152" i="105"/>
  <c r="A152" i="105"/>
  <c r="K151" i="105"/>
  <c r="C151" i="105"/>
  <c r="B151" i="105"/>
  <c r="A151" i="105"/>
  <c r="K150" i="105"/>
  <c r="C150" i="105"/>
  <c r="B150" i="105"/>
  <c r="A150" i="105"/>
  <c r="K149" i="105"/>
  <c r="C149" i="105"/>
  <c r="B149" i="105"/>
  <c r="A149" i="105"/>
  <c r="K148" i="105"/>
  <c r="C148" i="105"/>
  <c r="B148" i="105"/>
  <c r="A148" i="105"/>
  <c r="K147" i="105"/>
  <c r="C147" i="105"/>
  <c r="B147" i="105"/>
  <c r="A147" i="105"/>
  <c r="K146" i="105"/>
  <c r="C146" i="105"/>
  <c r="B146" i="105"/>
  <c r="A146" i="105"/>
  <c r="K145" i="105"/>
  <c r="C145" i="105"/>
  <c r="B145" i="105"/>
  <c r="A145" i="105"/>
  <c r="K144" i="105"/>
  <c r="C144" i="105"/>
  <c r="B144" i="105"/>
  <c r="A144" i="105"/>
  <c r="K143" i="105"/>
  <c r="C143" i="105"/>
  <c r="B143" i="105"/>
  <c r="A143" i="105"/>
  <c r="K142" i="105"/>
  <c r="C142" i="105"/>
  <c r="B142" i="105"/>
  <c r="A142" i="105"/>
  <c r="K141" i="105"/>
  <c r="C141" i="105"/>
  <c r="B141" i="105"/>
  <c r="A141" i="105"/>
  <c r="K140" i="105"/>
  <c r="C140" i="105"/>
  <c r="B140" i="105"/>
  <c r="A140" i="105"/>
  <c r="K139" i="105"/>
  <c r="C139" i="105"/>
  <c r="B139" i="105"/>
  <c r="A139" i="105"/>
  <c r="K138" i="105"/>
  <c r="C138" i="105"/>
  <c r="B138" i="105"/>
  <c r="A138" i="105"/>
  <c r="K137" i="105"/>
  <c r="C137" i="105"/>
  <c r="B137" i="105"/>
  <c r="A137" i="105"/>
  <c r="K136" i="105"/>
  <c r="C136" i="105"/>
  <c r="B136" i="105"/>
  <c r="A136" i="105"/>
  <c r="K135" i="105"/>
  <c r="C135" i="105"/>
  <c r="B135" i="105"/>
  <c r="A135" i="105"/>
  <c r="K134" i="105"/>
  <c r="C134" i="105"/>
  <c r="B134" i="105"/>
  <c r="A134" i="105"/>
  <c r="K133" i="105"/>
  <c r="C133" i="105"/>
  <c r="B133" i="105"/>
  <c r="A133" i="105"/>
  <c r="K132" i="105"/>
  <c r="C132" i="105"/>
  <c r="B132" i="105"/>
  <c r="A132" i="105"/>
  <c r="K131" i="105"/>
  <c r="C131" i="105"/>
  <c r="B131" i="105"/>
  <c r="A131" i="105"/>
  <c r="K130" i="105"/>
  <c r="C130" i="105"/>
  <c r="B130" i="105"/>
  <c r="A130" i="105"/>
  <c r="K129" i="105"/>
  <c r="C129" i="105"/>
  <c r="B129" i="105"/>
  <c r="A129" i="105"/>
  <c r="K128" i="105"/>
  <c r="C128" i="105"/>
  <c r="B128" i="105"/>
  <c r="A128" i="105"/>
  <c r="K127" i="105"/>
  <c r="C127" i="105"/>
  <c r="B127" i="105"/>
  <c r="A127" i="105"/>
  <c r="K126" i="105"/>
  <c r="C126" i="105"/>
  <c r="B126" i="105"/>
  <c r="A126" i="105"/>
  <c r="K125" i="105"/>
  <c r="C125" i="105"/>
  <c r="B125" i="105"/>
  <c r="A125" i="105"/>
  <c r="K124" i="105"/>
  <c r="C124" i="105"/>
  <c r="B124" i="105"/>
  <c r="A124" i="105"/>
  <c r="K123" i="105"/>
  <c r="C123" i="105"/>
  <c r="B123" i="105"/>
  <c r="A123" i="105"/>
  <c r="K122" i="105"/>
  <c r="C122" i="105"/>
  <c r="B122" i="105"/>
  <c r="A122" i="105"/>
  <c r="K121" i="105"/>
  <c r="C121" i="105"/>
  <c r="B121" i="105"/>
  <c r="A121" i="105"/>
  <c r="K120" i="105"/>
  <c r="C120" i="105"/>
  <c r="B120" i="105"/>
  <c r="A120" i="105"/>
  <c r="K119" i="105"/>
  <c r="C119" i="105"/>
  <c r="B119" i="105"/>
  <c r="A119" i="105"/>
  <c r="K118" i="105"/>
  <c r="C118" i="105"/>
  <c r="B118" i="105"/>
  <c r="A118" i="105"/>
  <c r="K117" i="105"/>
  <c r="C117" i="105"/>
  <c r="B117" i="105"/>
  <c r="A117" i="105"/>
  <c r="K116" i="105"/>
  <c r="C116" i="105"/>
  <c r="B116" i="105"/>
  <c r="A116" i="105"/>
  <c r="K115" i="105"/>
  <c r="C115" i="105"/>
  <c r="B115" i="105"/>
  <c r="A115" i="105"/>
  <c r="K114" i="105"/>
  <c r="C114" i="105"/>
  <c r="B114" i="105"/>
  <c r="A114" i="105"/>
  <c r="K113" i="105"/>
  <c r="C113" i="105"/>
  <c r="B113" i="105"/>
  <c r="A113" i="105"/>
  <c r="K112" i="105"/>
  <c r="C112" i="105"/>
  <c r="B112" i="105"/>
  <c r="A112" i="105"/>
  <c r="K111" i="105"/>
  <c r="C111" i="105"/>
  <c r="B111" i="105"/>
  <c r="A111" i="105"/>
  <c r="K110" i="105"/>
  <c r="C110" i="105"/>
  <c r="B110" i="105"/>
  <c r="A110" i="105"/>
  <c r="K109" i="105"/>
  <c r="C109" i="105"/>
  <c r="B109" i="105"/>
  <c r="A109" i="105"/>
  <c r="K108" i="105"/>
  <c r="C108" i="105"/>
  <c r="B108" i="105"/>
  <c r="A108" i="105"/>
  <c r="K107" i="105"/>
  <c r="C107" i="105"/>
  <c r="B107" i="105"/>
  <c r="A107" i="105"/>
  <c r="K106" i="105"/>
  <c r="C106" i="105"/>
  <c r="B106" i="105"/>
  <c r="A106" i="105"/>
  <c r="K105" i="105"/>
  <c r="C105" i="105"/>
  <c r="B105" i="105"/>
  <c r="A105" i="105"/>
  <c r="K104" i="105"/>
  <c r="C104" i="105"/>
  <c r="B104" i="105"/>
  <c r="A104" i="105"/>
  <c r="K103" i="105"/>
  <c r="C103" i="105"/>
  <c r="B103" i="105"/>
  <c r="A103" i="105"/>
  <c r="K102" i="105"/>
  <c r="C102" i="105"/>
  <c r="B102" i="105"/>
  <c r="A102" i="105"/>
  <c r="K101" i="105"/>
  <c r="C101" i="105"/>
  <c r="B101" i="105"/>
  <c r="A101" i="105"/>
  <c r="K100" i="105"/>
  <c r="C100" i="105"/>
  <c r="B100" i="105"/>
  <c r="A100" i="105"/>
  <c r="K99" i="105"/>
  <c r="C99" i="105"/>
  <c r="B99" i="105"/>
  <c r="A99" i="105"/>
  <c r="K98" i="105"/>
  <c r="C98" i="105"/>
  <c r="B98" i="105"/>
  <c r="A98" i="105"/>
  <c r="K97" i="105"/>
  <c r="C97" i="105"/>
  <c r="B97" i="105"/>
  <c r="A97" i="105"/>
  <c r="K96" i="105"/>
  <c r="C96" i="105"/>
  <c r="B96" i="105"/>
  <c r="A96" i="105"/>
  <c r="K95" i="105"/>
  <c r="C95" i="105"/>
  <c r="B95" i="105"/>
  <c r="A95" i="105"/>
  <c r="K94" i="105"/>
  <c r="C94" i="105"/>
  <c r="B94" i="105"/>
  <c r="A94" i="105"/>
  <c r="K93" i="105"/>
  <c r="C93" i="105"/>
  <c r="B93" i="105"/>
  <c r="A93" i="105"/>
  <c r="K92" i="105"/>
  <c r="C92" i="105"/>
  <c r="B92" i="105"/>
  <c r="A92" i="105"/>
  <c r="K91" i="105"/>
  <c r="C91" i="105"/>
  <c r="B91" i="105"/>
  <c r="A91" i="105"/>
  <c r="K90" i="105"/>
  <c r="C90" i="105"/>
  <c r="B90" i="105"/>
  <c r="A90" i="105"/>
  <c r="K89" i="105"/>
  <c r="C89" i="105"/>
  <c r="B89" i="105"/>
  <c r="A89" i="105"/>
  <c r="K88" i="105"/>
  <c r="C88" i="105"/>
  <c r="B88" i="105"/>
  <c r="A88" i="105"/>
  <c r="K87" i="105"/>
  <c r="C87" i="105"/>
  <c r="B87" i="105"/>
  <c r="A87" i="105"/>
  <c r="K86" i="105"/>
  <c r="C86" i="105"/>
  <c r="B86" i="105"/>
  <c r="A86" i="105"/>
  <c r="K85" i="105"/>
  <c r="C85" i="105"/>
  <c r="B85" i="105"/>
  <c r="A85" i="105"/>
  <c r="K84" i="105"/>
  <c r="C84" i="105"/>
  <c r="B84" i="105"/>
  <c r="A84" i="105"/>
  <c r="K83" i="105"/>
  <c r="C83" i="105"/>
  <c r="B83" i="105"/>
  <c r="A83" i="105"/>
  <c r="K82" i="105"/>
  <c r="C82" i="105"/>
  <c r="B82" i="105"/>
  <c r="A82" i="105"/>
  <c r="K81" i="105"/>
  <c r="C81" i="105"/>
  <c r="B81" i="105"/>
  <c r="A81" i="105"/>
  <c r="K80" i="105"/>
  <c r="C80" i="105"/>
  <c r="B80" i="105"/>
  <c r="A80" i="105"/>
  <c r="K79" i="105"/>
  <c r="C79" i="105"/>
  <c r="B79" i="105"/>
  <c r="A79" i="105"/>
  <c r="K78" i="105"/>
  <c r="C78" i="105"/>
  <c r="B78" i="105"/>
  <c r="A78" i="105"/>
  <c r="K77" i="105"/>
  <c r="C77" i="105"/>
  <c r="B77" i="105"/>
  <c r="A77" i="105"/>
  <c r="K76" i="105"/>
  <c r="C76" i="105"/>
  <c r="B76" i="105"/>
  <c r="A76" i="105"/>
  <c r="K75" i="105"/>
  <c r="C75" i="105"/>
  <c r="B75" i="105"/>
  <c r="A75" i="105"/>
  <c r="K74" i="105"/>
  <c r="C74" i="105"/>
  <c r="B74" i="105"/>
  <c r="A74" i="105"/>
  <c r="K73" i="105"/>
  <c r="C73" i="105"/>
  <c r="B73" i="105"/>
  <c r="A73" i="105"/>
  <c r="K72" i="105"/>
  <c r="C72" i="105"/>
  <c r="B72" i="105"/>
  <c r="A72" i="105"/>
  <c r="K71" i="105"/>
  <c r="C71" i="105"/>
  <c r="B71" i="105"/>
  <c r="A71" i="105"/>
  <c r="K70" i="105"/>
  <c r="C70" i="105"/>
  <c r="B70" i="105"/>
  <c r="A70" i="105"/>
  <c r="K69" i="105"/>
  <c r="C69" i="105"/>
  <c r="B69" i="105"/>
  <c r="A69" i="105"/>
  <c r="K68" i="105"/>
  <c r="C68" i="105"/>
  <c r="B68" i="105"/>
  <c r="A68" i="105"/>
  <c r="K67" i="105"/>
  <c r="C67" i="105"/>
  <c r="B67" i="105"/>
  <c r="A67" i="105"/>
  <c r="K66" i="105"/>
  <c r="C66" i="105"/>
  <c r="B66" i="105"/>
  <c r="A66" i="105"/>
  <c r="K65" i="105"/>
  <c r="C65" i="105"/>
  <c r="B65" i="105"/>
  <c r="A65" i="105"/>
  <c r="K64" i="105"/>
  <c r="C64" i="105"/>
  <c r="B64" i="105"/>
  <c r="A64" i="105"/>
  <c r="K63" i="105"/>
  <c r="C63" i="105"/>
  <c r="B63" i="105"/>
  <c r="A63" i="105"/>
  <c r="K62" i="105"/>
  <c r="C62" i="105"/>
  <c r="B62" i="105"/>
  <c r="A62" i="105"/>
  <c r="K61" i="105"/>
  <c r="C61" i="105"/>
  <c r="B61" i="105"/>
  <c r="A61" i="105"/>
  <c r="K60" i="105"/>
  <c r="C60" i="105"/>
  <c r="B60" i="105"/>
  <c r="A60" i="105"/>
  <c r="K59" i="105"/>
  <c r="C59" i="105"/>
  <c r="B59" i="105"/>
  <c r="A59" i="105"/>
  <c r="K58" i="105"/>
  <c r="C58" i="105"/>
  <c r="B58" i="105"/>
  <c r="A58" i="105"/>
  <c r="K57" i="105"/>
  <c r="C57" i="105"/>
  <c r="B57" i="105"/>
  <c r="A57" i="105"/>
  <c r="K56" i="105"/>
  <c r="C56" i="105"/>
  <c r="B56" i="105"/>
  <c r="A56" i="105"/>
  <c r="K55" i="105"/>
  <c r="C55" i="105"/>
  <c r="B55" i="105"/>
  <c r="A55" i="105"/>
  <c r="K54" i="105"/>
  <c r="C54" i="105"/>
  <c r="B54" i="105"/>
  <c r="A54" i="105"/>
  <c r="K53" i="105"/>
  <c r="C53" i="105"/>
  <c r="B53" i="105"/>
  <c r="A53" i="105"/>
  <c r="K52" i="105"/>
  <c r="C52" i="105"/>
  <c r="B52" i="105"/>
  <c r="A52" i="105"/>
  <c r="K51" i="105"/>
  <c r="C51" i="105"/>
  <c r="B51" i="105"/>
  <c r="A51" i="105"/>
  <c r="K50" i="105"/>
  <c r="C50" i="105"/>
  <c r="B50" i="105"/>
  <c r="A50" i="105"/>
  <c r="K49" i="105"/>
  <c r="C49" i="105"/>
  <c r="B49" i="105"/>
  <c r="A49" i="105"/>
  <c r="K48" i="105"/>
  <c r="C48" i="105"/>
  <c r="B48" i="105"/>
  <c r="A48" i="105"/>
  <c r="K47" i="105"/>
  <c r="C47" i="105"/>
  <c r="B47" i="105"/>
  <c r="A47" i="105"/>
  <c r="K46" i="105"/>
  <c r="C46" i="105"/>
  <c r="B46" i="105"/>
  <c r="A46" i="105"/>
  <c r="K45" i="105"/>
  <c r="C45" i="105"/>
  <c r="B45" i="105"/>
  <c r="A45" i="105"/>
  <c r="K44" i="105"/>
  <c r="C44" i="105"/>
  <c r="B44" i="105"/>
  <c r="A44" i="105"/>
  <c r="K43" i="105"/>
  <c r="C43" i="105"/>
  <c r="B43" i="105"/>
  <c r="A43" i="105"/>
  <c r="K42" i="105"/>
  <c r="C42" i="105"/>
  <c r="B42" i="105"/>
  <c r="A42" i="105"/>
  <c r="K41" i="105"/>
  <c r="C41" i="105"/>
  <c r="B41" i="105"/>
  <c r="A41" i="105"/>
  <c r="K40" i="105"/>
  <c r="C40" i="105"/>
  <c r="B40" i="105"/>
  <c r="A40" i="105"/>
  <c r="K39" i="105"/>
  <c r="C39" i="105"/>
  <c r="B39" i="105"/>
  <c r="A39" i="105"/>
  <c r="K38" i="105"/>
  <c r="C38" i="105"/>
  <c r="B38" i="105"/>
  <c r="A38" i="105"/>
  <c r="K37" i="105"/>
  <c r="C37" i="105"/>
  <c r="B37" i="105"/>
  <c r="A37" i="105"/>
  <c r="K36" i="105"/>
  <c r="C36" i="105"/>
  <c r="B36" i="105"/>
  <c r="A36" i="105"/>
  <c r="K35" i="105"/>
  <c r="C35" i="105"/>
  <c r="B35" i="105"/>
  <c r="A35" i="105"/>
  <c r="K34" i="105"/>
  <c r="C34" i="105"/>
  <c r="B34" i="105"/>
  <c r="A34" i="105"/>
  <c r="K33" i="105"/>
  <c r="C33" i="105"/>
  <c r="B33" i="105"/>
  <c r="A33" i="105"/>
  <c r="K32" i="105"/>
  <c r="C32" i="105"/>
  <c r="B32" i="105"/>
  <c r="A32" i="105"/>
  <c r="K31" i="105"/>
  <c r="C31" i="105"/>
  <c r="B31" i="105"/>
  <c r="A31" i="105"/>
  <c r="K30" i="105"/>
  <c r="C30" i="105"/>
  <c r="B30" i="105"/>
  <c r="A30" i="105"/>
  <c r="K29" i="105"/>
  <c r="C29" i="105"/>
  <c r="B29" i="105"/>
  <c r="A29" i="105"/>
  <c r="K28" i="105"/>
  <c r="C28" i="105"/>
  <c r="B28" i="105"/>
  <c r="A28" i="105"/>
  <c r="K27" i="105"/>
  <c r="C27" i="105"/>
  <c r="B27" i="105"/>
  <c r="A27" i="105"/>
  <c r="K26" i="105"/>
  <c r="C26" i="105"/>
  <c r="B26" i="105"/>
  <c r="A26" i="105"/>
  <c r="K25" i="105"/>
  <c r="C25" i="105"/>
  <c r="B25" i="105"/>
  <c r="A25" i="105"/>
  <c r="K24" i="105"/>
  <c r="C24" i="105"/>
  <c r="B24" i="105"/>
  <c r="A24" i="105"/>
  <c r="K23" i="105"/>
  <c r="C23" i="105"/>
  <c r="B23" i="105"/>
  <c r="A23" i="105"/>
  <c r="C22" i="105"/>
  <c r="B22" i="105"/>
  <c r="A22" i="105"/>
  <c r="K21" i="105"/>
  <c r="C21" i="105"/>
  <c r="B21" i="105"/>
  <c r="A21" i="105"/>
  <c r="K20" i="105"/>
  <c r="C20" i="105"/>
  <c r="B20" i="105"/>
  <c r="A20" i="105"/>
  <c r="K19" i="105"/>
  <c r="C19" i="105"/>
  <c r="B19" i="105"/>
  <c r="A19" i="105"/>
  <c r="K18" i="105"/>
  <c r="C18" i="105"/>
  <c r="B18" i="105"/>
  <c r="A18" i="105"/>
  <c r="K17" i="105"/>
  <c r="C17" i="105"/>
  <c r="B17" i="105"/>
  <c r="A17" i="105"/>
  <c r="K16" i="105"/>
  <c r="C16" i="105"/>
  <c r="B16" i="105"/>
  <c r="A16" i="105"/>
  <c r="K15" i="105"/>
  <c r="C15" i="105"/>
  <c r="B15" i="105"/>
  <c r="A15" i="105"/>
  <c r="K14" i="105"/>
  <c r="C14" i="105"/>
  <c r="B14" i="105"/>
  <c r="A14" i="105"/>
  <c r="K13" i="105"/>
  <c r="C13" i="105"/>
  <c r="B13" i="105"/>
  <c r="A13" i="105"/>
  <c r="K12" i="105"/>
  <c r="C12" i="105"/>
  <c r="B12" i="105"/>
  <c r="A12" i="105"/>
  <c r="K11" i="105"/>
  <c r="C11" i="105"/>
  <c r="B11" i="105"/>
  <c r="A11" i="105"/>
  <c r="K10" i="105"/>
  <c r="C10" i="105"/>
  <c r="B10" i="105"/>
  <c r="A10" i="105"/>
  <c r="C555" i="104"/>
  <c r="B555" i="104"/>
  <c r="A555" i="104"/>
  <c r="C554" i="104"/>
  <c r="B554" i="104"/>
  <c r="A554" i="104"/>
  <c r="C553" i="104"/>
  <c r="B553" i="104"/>
  <c r="A553" i="104"/>
  <c r="C552" i="104"/>
  <c r="B552" i="104"/>
  <c r="A552" i="104"/>
  <c r="C551" i="104"/>
  <c r="B551" i="104"/>
  <c r="A551" i="104"/>
  <c r="C550" i="104"/>
  <c r="B550" i="104"/>
  <c r="A550" i="104"/>
  <c r="C549" i="104"/>
  <c r="B549" i="104"/>
  <c r="A549" i="104"/>
  <c r="C548" i="104"/>
  <c r="B548" i="104"/>
  <c r="A548" i="104"/>
  <c r="C547" i="104"/>
  <c r="B547" i="104"/>
  <c r="A547" i="104"/>
  <c r="C546" i="104"/>
  <c r="B546" i="104"/>
  <c r="A546" i="104"/>
  <c r="C545" i="104"/>
  <c r="B545" i="104"/>
  <c r="A545" i="104"/>
  <c r="C544" i="104"/>
  <c r="B544" i="104"/>
  <c r="A544" i="104"/>
  <c r="C543" i="104"/>
  <c r="B543" i="104"/>
  <c r="A543" i="104"/>
  <c r="C542" i="104"/>
  <c r="B542" i="104"/>
  <c r="A542" i="104"/>
  <c r="C541" i="104"/>
  <c r="B541" i="104"/>
  <c r="A541" i="104"/>
  <c r="C540" i="104"/>
  <c r="B540" i="104"/>
  <c r="A540" i="104"/>
  <c r="C539" i="104"/>
  <c r="B539" i="104"/>
  <c r="A539" i="104"/>
  <c r="C538" i="104"/>
  <c r="B538" i="104"/>
  <c r="A538" i="104"/>
  <c r="C537" i="104"/>
  <c r="B537" i="104"/>
  <c r="A537" i="104"/>
  <c r="C536" i="104"/>
  <c r="B536" i="104"/>
  <c r="A536" i="104"/>
  <c r="C535" i="104"/>
  <c r="B535" i="104"/>
  <c r="A535" i="104"/>
  <c r="C534" i="104"/>
  <c r="B534" i="104"/>
  <c r="A534" i="104"/>
  <c r="C533" i="104"/>
  <c r="B533" i="104"/>
  <c r="A533" i="104"/>
  <c r="C532" i="104"/>
  <c r="B532" i="104"/>
  <c r="A532" i="104"/>
  <c r="C531" i="104"/>
  <c r="B531" i="104"/>
  <c r="A531" i="104"/>
  <c r="C530" i="104"/>
  <c r="B530" i="104"/>
  <c r="A530" i="104"/>
  <c r="C529" i="104"/>
  <c r="B529" i="104"/>
  <c r="A529" i="104"/>
  <c r="C528" i="104"/>
  <c r="B528" i="104"/>
  <c r="A528" i="104"/>
  <c r="C527" i="104"/>
  <c r="B527" i="104"/>
  <c r="A527" i="104"/>
  <c r="C526" i="104"/>
  <c r="B526" i="104"/>
  <c r="A526" i="104"/>
  <c r="C525" i="104"/>
  <c r="B525" i="104"/>
  <c r="A525" i="104"/>
  <c r="C524" i="104"/>
  <c r="B524" i="104"/>
  <c r="A524" i="104"/>
  <c r="C523" i="104"/>
  <c r="B523" i="104"/>
  <c r="A523" i="104"/>
  <c r="C522" i="104"/>
  <c r="B522" i="104"/>
  <c r="A522" i="104"/>
  <c r="C521" i="104"/>
  <c r="B521" i="104"/>
  <c r="A521" i="104"/>
  <c r="C520" i="104"/>
  <c r="B520" i="104"/>
  <c r="A520" i="104"/>
  <c r="C519" i="104"/>
  <c r="B519" i="104"/>
  <c r="A519" i="104"/>
  <c r="C518" i="104"/>
  <c r="B518" i="104"/>
  <c r="A518" i="104"/>
  <c r="C517" i="104"/>
  <c r="B517" i="104"/>
  <c r="A517" i="104"/>
  <c r="C516" i="104"/>
  <c r="B516" i="104"/>
  <c r="A516" i="104"/>
  <c r="C515" i="104"/>
  <c r="B515" i="104"/>
  <c r="A515" i="104"/>
  <c r="C514" i="104"/>
  <c r="B514" i="104"/>
  <c r="A514" i="104"/>
  <c r="C513" i="104"/>
  <c r="B513" i="104"/>
  <c r="A513" i="104"/>
  <c r="C512" i="104"/>
  <c r="B512" i="104"/>
  <c r="A512" i="104"/>
  <c r="C511" i="104"/>
  <c r="B511" i="104"/>
  <c r="A511" i="104"/>
  <c r="C510" i="104"/>
  <c r="B510" i="104"/>
  <c r="A510" i="104"/>
  <c r="C509" i="104"/>
  <c r="B509" i="104"/>
  <c r="A509" i="104"/>
  <c r="C508" i="104"/>
  <c r="B508" i="104"/>
  <c r="A508" i="104"/>
  <c r="C507" i="104"/>
  <c r="B507" i="104"/>
  <c r="A507" i="104"/>
  <c r="C506" i="104"/>
  <c r="B506" i="104"/>
  <c r="A506" i="104"/>
  <c r="C505" i="104"/>
  <c r="B505" i="104"/>
  <c r="A505" i="104"/>
  <c r="C504" i="104"/>
  <c r="B504" i="104"/>
  <c r="A504" i="104"/>
  <c r="C503" i="104"/>
  <c r="B503" i="104"/>
  <c r="A503" i="104"/>
  <c r="C502" i="104"/>
  <c r="B502" i="104"/>
  <c r="A502" i="104"/>
  <c r="C501" i="104"/>
  <c r="B501" i="104"/>
  <c r="A501" i="104"/>
  <c r="C500" i="104"/>
  <c r="B500" i="104"/>
  <c r="A500" i="104"/>
  <c r="C499" i="104"/>
  <c r="B499" i="104"/>
  <c r="A499" i="104"/>
  <c r="C498" i="104"/>
  <c r="B498" i="104"/>
  <c r="A498" i="104"/>
  <c r="C497" i="104"/>
  <c r="B497" i="104"/>
  <c r="A497" i="104"/>
  <c r="C496" i="104"/>
  <c r="B496" i="104"/>
  <c r="A496" i="104"/>
  <c r="C495" i="104"/>
  <c r="B495" i="104"/>
  <c r="A495" i="104"/>
  <c r="C494" i="104"/>
  <c r="B494" i="104"/>
  <c r="A494" i="104"/>
  <c r="C493" i="104"/>
  <c r="B493" i="104"/>
  <c r="A493" i="104"/>
  <c r="C492" i="104"/>
  <c r="B492" i="104"/>
  <c r="A492" i="104"/>
  <c r="C491" i="104"/>
  <c r="B491" i="104"/>
  <c r="A491" i="104"/>
  <c r="C490" i="104"/>
  <c r="B490" i="104"/>
  <c r="A490" i="104"/>
  <c r="C489" i="104"/>
  <c r="B489" i="104"/>
  <c r="A489" i="104"/>
  <c r="C488" i="104"/>
  <c r="B488" i="104"/>
  <c r="A488" i="104"/>
  <c r="C487" i="104"/>
  <c r="B487" i="104"/>
  <c r="A487" i="104"/>
  <c r="C486" i="104"/>
  <c r="B486" i="104"/>
  <c r="A486" i="104"/>
  <c r="C485" i="104"/>
  <c r="B485" i="104"/>
  <c r="A485" i="104"/>
  <c r="C484" i="104"/>
  <c r="B484" i="104"/>
  <c r="A484" i="104"/>
  <c r="C483" i="104"/>
  <c r="B483" i="104"/>
  <c r="A483" i="104"/>
  <c r="C482" i="104"/>
  <c r="B482" i="104"/>
  <c r="A482" i="104"/>
  <c r="C481" i="104"/>
  <c r="B481" i="104"/>
  <c r="A481" i="104"/>
  <c r="C480" i="104"/>
  <c r="B480" i="104"/>
  <c r="A480" i="104"/>
  <c r="C479" i="104"/>
  <c r="B479" i="104"/>
  <c r="A479" i="104"/>
  <c r="C478" i="104"/>
  <c r="B478" i="104"/>
  <c r="A478" i="104"/>
  <c r="C477" i="104"/>
  <c r="B477" i="104"/>
  <c r="A477" i="104"/>
  <c r="C476" i="104"/>
  <c r="B476" i="104"/>
  <c r="A476" i="104"/>
  <c r="C475" i="104"/>
  <c r="B475" i="104"/>
  <c r="A475" i="104"/>
  <c r="C474" i="104"/>
  <c r="B474" i="104"/>
  <c r="A474" i="104"/>
  <c r="C473" i="104"/>
  <c r="B473" i="104"/>
  <c r="A473" i="104"/>
  <c r="C472" i="104"/>
  <c r="B472" i="104"/>
  <c r="A472" i="104"/>
  <c r="C471" i="104"/>
  <c r="B471" i="104"/>
  <c r="A471" i="104"/>
  <c r="C470" i="104"/>
  <c r="B470" i="104"/>
  <c r="A470" i="104"/>
  <c r="C469" i="104"/>
  <c r="B469" i="104"/>
  <c r="A469" i="104"/>
  <c r="C468" i="104"/>
  <c r="B468" i="104"/>
  <c r="A468" i="104"/>
  <c r="C467" i="104"/>
  <c r="B467" i="104"/>
  <c r="A467" i="104"/>
  <c r="C466" i="104"/>
  <c r="B466" i="104"/>
  <c r="A466" i="104"/>
  <c r="C465" i="104"/>
  <c r="B465" i="104"/>
  <c r="A465" i="104"/>
  <c r="C464" i="104"/>
  <c r="B464" i="104"/>
  <c r="A464" i="104"/>
  <c r="C463" i="104"/>
  <c r="B463" i="104"/>
  <c r="A463" i="104"/>
  <c r="C462" i="104"/>
  <c r="B462" i="104"/>
  <c r="A462" i="104"/>
  <c r="C461" i="104"/>
  <c r="B461" i="104"/>
  <c r="A461" i="104"/>
  <c r="C460" i="104"/>
  <c r="B460" i="104"/>
  <c r="A460" i="104"/>
  <c r="C459" i="104"/>
  <c r="B459" i="104"/>
  <c r="A459" i="104"/>
  <c r="C458" i="104"/>
  <c r="B458" i="104"/>
  <c r="A458" i="104"/>
  <c r="C457" i="104"/>
  <c r="B457" i="104"/>
  <c r="A457" i="104"/>
  <c r="C456" i="104"/>
  <c r="B456" i="104"/>
  <c r="A456" i="104"/>
  <c r="C455" i="104"/>
  <c r="B455" i="104"/>
  <c r="A455" i="104"/>
  <c r="C454" i="104"/>
  <c r="B454" i="104"/>
  <c r="A454" i="104"/>
  <c r="C453" i="104"/>
  <c r="B453" i="104"/>
  <c r="A453" i="104"/>
  <c r="C452" i="104"/>
  <c r="B452" i="104"/>
  <c r="A452" i="104"/>
  <c r="C451" i="104"/>
  <c r="B451" i="104"/>
  <c r="A451" i="104"/>
  <c r="C450" i="104"/>
  <c r="B450" i="104"/>
  <c r="A450" i="104"/>
  <c r="C449" i="104"/>
  <c r="B449" i="104"/>
  <c r="A449" i="104"/>
  <c r="C448" i="104"/>
  <c r="B448" i="104"/>
  <c r="A448" i="104"/>
  <c r="C447" i="104"/>
  <c r="B447" i="104"/>
  <c r="A447" i="104"/>
  <c r="C446" i="104"/>
  <c r="B446" i="104"/>
  <c r="A446" i="104"/>
  <c r="C445" i="104"/>
  <c r="B445" i="104"/>
  <c r="A445" i="104"/>
  <c r="C444" i="104"/>
  <c r="B444" i="104"/>
  <c r="A444" i="104"/>
  <c r="C443" i="104"/>
  <c r="B443" i="104"/>
  <c r="A443" i="104"/>
  <c r="C442" i="104"/>
  <c r="B442" i="104"/>
  <c r="A442" i="104"/>
  <c r="C441" i="104"/>
  <c r="B441" i="104"/>
  <c r="A441" i="104"/>
  <c r="C440" i="104"/>
  <c r="B440" i="104"/>
  <c r="A440" i="104"/>
  <c r="C439" i="104"/>
  <c r="B439" i="104"/>
  <c r="A439" i="104"/>
  <c r="C438" i="104"/>
  <c r="B438" i="104"/>
  <c r="A438" i="104"/>
  <c r="C437" i="104"/>
  <c r="B437" i="104"/>
  <c r="A437" i="104"/>
  <c r="C436" i="104"/>
  <c r="B436" i="104"/>
  <c r="A436" i="104"/>
  <c r="C435" i="104"/>
  <c r="B435" i="104"/>
  <c r="A435" i="104"/>
  <c r="C434" i="104"/>
  <c r="B434" i="104"/>
  <c r="A434" i="104"/>
  <c r="C433" i="104"/>
  <c r="B433" i="104"/>
  <c r="A433" i="104"/>
  <c r="C432" i="104"/>
  <c r="B432" i="104"/>
  <c r="A432" i="104"/>
  <c r="C431" i="104"/>
  <c r="B431" i="104"/>
  <c r="A431" i="104"/>
  <c r="C430" i="104"/>
  <c r="B430" i="104"/>
  <c r="A430" i="104"/>
  <c r="C429" i="104"/>
  <c r="B429" i="104"/>
  <c r="A429" i="104"/>
  <c r="C428" i="104"/>
  <c r="B428" i="104"/>
  <c r="A428" i="104"/>
  <c r="C427" i="104"/>
  <c r="B427" i="104"/>
  <c r="A427" i="104"/>
  <c r="C426" i="104"/>
  <c r="B426" i="104"/>
  <c r="A426" i="104"/>
  <c r="C425" i="104"/>
  <c r="B425" i="104"/>
  <c r="A425" i="104"/>
  <c r="C424" i="104"/>
  <c r="B424" i="104"/>
  <c r="A424" i="104"/>
  <c r="C423" i="104"/>
  <c r="B423" i="104"/>
  <c r="A423" i="104"/>
  <c r="C422" i="104"/>
  <c r="B422" i="104"/>
  <c r="A422" i="104"/>
  <c r="C421" i="104"/>
  <c r="B421" i="104"/>
  <c r="A421" i="104"/>
  <c r="C420" i="104"/>
  <c r="B420" i="104"/>
  <c r="A420" i="104"/>
  <c r="C419" i="104"/>
  <c r="B419" i="104"/>
  <c r="A419" i="104"/>
  <c r="C418" i="104"/>
  <c r="B418" i="104"/>
  <c r="A418" i="104"/>
  <c r="C417" i="104"/>
  <c r="B417" i="104"/>
  <c r="A417" i="104"/>
  <c r="C416" i="104"/>
  <c r="B416" i="104"/>
  <c r="A416" i="104"/>
  <c r="C415" i="104"/>
  <c r="B415" i="104"/>
  <c r="A415" i="104"/>
  <c r="C414" i="104"/>
  <c r="B414" i="104"/>
  <c r="A414" i="104"/>
  <c r="C413" i="104"/>
  <c r="B413" i="104"/>
  <c r="A413" i="104"/>
  <c r="C412" i="104"/>
  <c r="B412" i="104"/>
  <c r="A412" i="104"/>
  <c r="C411" i="104"/>
  <c r="B411" i="104"/>
  <c r="A411" i="104"/>
  <c r="C410" i="104"/>
  <c r="B410" i="104"/>
  <c r="A410" i="104"/>
  <c r="C409" i="104"/>
  <c r="B409" i="104"/>
  <c r="A409" i="104"/>
  <c r="C408" i="104"/>
  <c r="B408" i="104"/>
  <c r="A408" i="104"/>
  <c r="C407" i="104"/>
  <c r="B407" i="104"/>
  <c r="A407" i="104"/>
  <c r="C406" i="104"/>
  <c r="B406" i="104"/>
  <c r="A406" i="104"/>
  <c r="C405" i="104"/>
  <c r="B405" i="104"/>
  <c r="A405" i="104"/>
  <c r="C404" i="104"/>
  <c r="B404" i="104"/>
  <c r="A404" i="104"/>
  <c r="C403" i="104"/>
  <c r="B403" i="104"/>
  <c r="A403" i="104"/>
  <c r="C402" i="104"/>
  <c r="B402" i="104"/>
  <c r="A402" i="104"/>
  <c r="C401" i="104"/>
  <c r="B401" i="104"/>
  <c r="A401" i="104"/>
  <c r="C400" i="104"/>
  <c r="B400" i="104"/>
  <c r="A400" i="104"/>
  <c r="C399" i="104"/>
  <c r="B399" i="104"/>
  <c r="A399" i="104"/>
  <c r="C398" i="104"/>
  <c r="B398" i="104"/>
  <c r="A398" i="104"/>
  <c r="C397" i="104"/>
  <c r="B397" i="104"/>
  <c r="A397" i="104"/>
  <c r="C396" i="104"/>
  <c r="B396" i="104"/>
  <c r="A396" i="104"/>
  <c r="C395" i="104"/>
  <c r="B395" i="104"/>
  <c r="A395" i="104"/>
  <c r="C394" i="104"/>
  <c r="B394" i="104"/>
  <c r="A394" i="104"/>
  <c r="C393" i="104"/>
  <c r="B393" i="104"/>
  <c r="A393" i="104"/>
  <c r="C392" i="104"/>
  <c r="B392" i="104"/>
  <c r="A392" i="104"/>
  <c r="C391" i="104"/>
  <c r="B391" i="104"/>
  <c r="A391" i="104"/>
  <c r="C390" i="104"/>
  <c r="B390" i="104"/>
  <c r="A390" i="104"/>
  <c r="C389" i="104"/>
  <c r="B389" i="104"/>
  <c r="A389" i="104"/>
  <c r="C388" i="104"/>
  <c r="B388" i="104"/>
  <c r="A388" i="104"/>
  <c r="C387" i="104"/>
  <c r="B387" i="104"/>
  <c r="A387" i="104"/>
  <c r="C386" i="104"/>
  <c r="B386" i="104"/>
  <c r="A386" i="104"/>
  <c r="C385" i="104"/>
  <c r="B385" i="104"/>
  <c r="A385" i="104"/>
  <c r="C384" i="104"/>
  <c r="B384" i="104"/>
  <c r="A384" i="104"/>
  <c r="C383" i="104"/>
  <c r="B383" i="104"/>
  <c r="A383" i="104"/>
  <c r="C382" i="104"/>
  <c r="B382" i="104"/>
  <c r="A382" i="104"/>
  <c r="C381" i="104"/>
  <c r="B381" i="104"/>
  <c r="A381" i="104"/>
  <c r="C380" i="104"/>
  <c r="B380" i="104"/>
  <c r="A380" i="104"/>
  <c r="C379" i="104"/>
  <c r="B379" i="104"/>
  <c r="A379" i="104"/>
  <c r="C378" i="104"/>
  <c r="B378" i="104"/>
  <c r="A378" i="104"/>
  <c r="C377" i="104"/>
  <c r="B377" i="104"/>
  <c r="A377" i="104"/>
  <c r="C376" i="104"/>
  <c r="B376" i="104"/>
  <c r="A376" i="104"/>
  <c r="C375" i="104"/>
  <c r="B375" i="104"/>
  <c r="A375" i="104"/>
  <c r="C374" i="104"/>
  <c r="B374" i="104"/>
  <c r="A374" i="104"/>
  <c r="C373" i="104"/>
  <c r="B373" i="104"/>
  <c r="A373" i="104"/>
  <c r="C372" i="104"/>
  <c r="B372" i="104"/>
  <c r="A372" i="104"/>
  <c r="C371" i="104"/>
  <c r="B371" i="104"/>
  <c r="A371" i="104"/>
  <c r="C370" i="104"/>
  <c r="B370" i="104"/>
  <c r="A370" i="104"/>
  <c r="C369" i="104"/>
  <c r="B369" i="104"/>
  <c r="A369" i="104"/>
  <c r="C368" i="104"/>
  <c r="B368" i="104"/>
  <c r="A368" i="104"/>
  <c r="C367" i="104"/>
  <c r="B367" i="104"/>
  <c r="A367" i="104"/>
  <c r="C366" i="104"/>
  <c r="B366" i="104"/>
  <c r="A366" i="104"/>
  <c r="C365" i="104"/>
  <c r="B365" i="104"/>
  <c r="A365" i="104"/>
  <c r="C364" i="104"/>
  <c r="B364" i="104"/>
  <c r="A364" i="104"/>
  <c r="C363" i="104"/>
  <c r="B363" i="104"/>
  <c r="A363" i="104"/>
  <c r="C362" i="104"/>
  <c r="B362" i="104"/>
  <c r="A362" i="104"/>
  <c r="C361" i="104"/>
  <c r="B361" i="104"/>
  <c r="A361" i="104"/>
  <c r="C360" i="104"/>
  <c r="B360" i="104"/>
  <c r="A360" i="104"/>
  <c r="C359" i="104"/>
  <c r="B359" i="104"/>
  <c r="A359" i="104"/>
  <c r="C358" i="104"/>
  <c r="B358" i="104"/>
  <c r="A358" i="104"/>
  <c r="C357" i="104"/>
  <c r="B357" i="104"/>
  <c r="A357" i="104"/>
  <c r="C356" i="104"/>
  <c r="B356" i="104"/>
  <c r="A356" i="104"/>
  <c r="C355" i="104"/>
  <c r="B355" i="104"/>
  <c r="A355" i="104"/>
  <c r="C354" i="104"/>
  <c r="B354" i="104"/>
  <c r="A354" i="104"/>
  <c r="C353" i="104"/>
  <c r="B353" i="104"/>
  <c r="A353" i="104"/>
  <c r="C352" i="104"/>
  <c r="B352" i="104"/>
  <c r="A352" i="104"/>
  <c r="C351" i="104"/>
  <c r="B351" i="104"/>
  <c r="A351" i="104"/>
  <c r="C350" i="104"/>
  <c r="B350" i="104"/>
  <c r="A350" i="104"/>
  <c r="C349" i="104"/>
  <c r="B349" i="104"/>
  <c r="A349" i="104"/>
  <c r="C348" i="104"/>
  <c r="B348" i="104"/>
  <c r="A348" i="104"/>
  <c r="C347" i="104"/>
  <c r="B347" i="104"/>
  <c r="A347" i="104"/>
  <c r="C346" i="104"/>
  <c r="B346" i="104"/>
  <c r="A346" i="104"/>
  <c r="C345" i="104"/>
  <c r="B345" i="104"/>
  <c r="A345" i="104"/>
  <c r="C344" i="104"/>
  <c r="B344" i="104"/>
  <c r="A344" i="104"/>
  <c r="C343" i="104"/>
  <c r="B343" i="104"/>
  <c r="A343" i="104"/>
  <c r="C342" i="104"/>
  <c r="B342" i="104"/>
  <c r="A342" i="104"/>
  <c r="C341" i="104"/>
  <c r="B341" i="104"/>
  <c r="A341" i="104"/>
  <c r="C340" i="104"/>
  <c r="B340" i="104"/>
  <c r="A340" i="104"/>
  <c r="C339" i="104"/>
  <c r="B339" i="104"/>
  <c r="A339" i="104"/>
  <c r="C338" i="104"/>
  <c r="B338" i="104"/>
  <c r="A338" i="104"/>
  <c r="C337" i="104"/>
  <c r="B337" i="104"/>
  <c r="A337" i="104"/>
  <c r="C336" i="104"/>
  <c r="B336" i="104"/>
  <c r="A336" i="104"/>
  <c r="C335" i="104"/>
  <c r="B335" i="104"/>
  <c r="A335" i="104"/>
  <c r="C334" i="104"/>
  <c r="B334" i="104"/>
  <c r="A334" i="104"/>
  <c r="C333" i="104"/>
  <c r="B333" i="104"/>
  <c r="A333" i="104"/>
  <c r="C332" i="104"/>
  <c r="B332" i="104"/>
  <c r="A332" i="104"/>
  <c r="C331" i="104"/>
  <c r="B331" i="104"/>
  <c r="A331" i="104"/>
  <c r="C330" i="104"/>
  <c r="B330" i="104"/>
  <c r="A330" i="104"/>
  <c r="C329" i="104"/>
  <c r="B329" i="104"/>
  <c r="A329" i="104"/>
  <c r="C328" i="104"/>
  <c r="B328" i="104"/>
  <c r="A328" i="104"/>
  <c r="C327" i="104"/>
  <c r="B327" i="104"/>
  <c r="A327" i="104"/>
  <c r="C326" i="104"/>
  <c r="B326" i="104"/>
  <c r="A326" i="104"/>
  <c r="C325" i="104"/>
  <c r="B325" i="104"/>
  <c r="A325" i="104"/>
  <c r="C324" i="104"/>
  <c r="B324" i="104"/>
  <c r="A324" i="104"/>
  <c r="C323" i="104"/>
  <c r="B323" i="104"/>
  <c r="A323" i="104"/>
  <c r="C322" i="104"/>
  <c r="B322" i="104"/>
  <c r="A322" i="104"/>
  <c r="C321" i="104"/>
  <c r="B321" i="104"/>
  <c r="A321" i="104"/>
  <c r="C320" i="104"/>
  <c r="B320" i="104"/>
  <c r="A320" i="104"/>
  <c r="C319" i="104"/>
  <c r="B319" i="104"/>
  <c r="A319" i="104"/>
  <c r="C318" i="104"/>
  <c r="B318" i="104"/>
  <c r="A318" i="104"/>
  <c r="C317" i="104"/>
  <c r="B317" i="104"/>
  <c r="A317" i="104"/>
  <c r="C316" i="104"/>
  <c r="B316" i="104"/>
  <c r="A316" i="104"/>
  <c r="C315" i="104"/>
  <c r="B315" i="104"/>
  <c r="A315" i="104"/>
  <c r="C314" i="104"/>
  <c r="B314" i="104"/>
  <c r="A314" i="104"/>
  <c r="C313" i="104"/>
  <c r="B313" i="104"/>
  <c r="A313" i="104"/>
  <c r="C312" i="104"/>
  <c r="B312" i="104"/>
  <c r="A312" i="104"/>
  <c r="C311" i="104"/>
  <c r="B311" i="104"/>
  <c r="A311" i="104"/>
  <c r="C310" i="104"/>
  <c r="B310" i="104"/>
  <c r="A310" i="104"/>
  <c r="C309" i="104"/>
  <c r="B309" i="104"/>
  <c r="A309" i="104"/>
  <c r="C308" i="104"/>
  <c r="B308" i="104"/>
  <c r="A308" i="104"/>
  <c r="C307" i="104"/>
  <c r="B307" i="104"/>
  <c r="A307" i="104"/>
  <c r="C306" i="104"/>
  <c r="B306" i="104"/>
  <c r="A306" i="104"/>
  <c r="C305" i="104"/>
  <c r="B305" i="104"/>
  <c r="A305" i="104"/>
  <c r="C304" i="104"/>
  <c r="B304" i="104"/>
  <c r="A304" i="104"/>
  <c r="C303" i="104"/>
  <c r="B303" i="104"/>
  <c r="A303" i="104"/>
  <c r="C302" i="104"/>
  <c r="B302" i="104"/>
  <c r="A302" i="104"/>
  <c r="C301" i="104"/>
  <c r="B301" i="104"/>
  <c r="A301" i="104"/>
  <c r="C300" i="104"/>
  <c r="B300" i="104"/>
  <c r="A300" i="104"/>
  <c r="C299" i="104"/>
  <c r="B299" i="104"/>
  <c r="A299" i="104"/>
  <c r="C298" i="104"/>
  <c r="B298" i="104"/>
  <c r="A298" i="104"/>
  <c r="C297" i="104"/>
  <c r="B297" i="104"/>
  <c r="A297" i="104"/>
  <c r="C296" i="104"/>
  <c r="B296" i="104"/>
  <c r="A296" i="104"/>
  <c r="C295" i="104"/>
  <c r="B295" i="104"/>
  <c r="A295" i="104"/>
  <c r="C294" i="104"/>
  <c r="B294" i="104"/>
  <c r="A294" i="104"/>
  <c r="C293" i="104"/>
  <c r="B293" i="104"/>
  <c r="A293" i="104"/>
  <c r="C292" i="104"/>
  <c r="B292" i="104"/>
  <c r="A292" i="104"/>
  <c r="C291" i="104"/>
  <c r="B291" i="104"/>
  <c r="A291" i="104"/>
  <c r="C290" i="104"/>
  <c r="B290" i="104"/>
  <c r="A290" i="104"/>
  <c r="C289" i="104"/>
  <c r="B289" i="104"/>
  <c r="A289" i="104"/>
  <c r="C288" i="104"/>
  <c r="B288" i="104"/>
  <c r="A288" i="104"/>
  <c r="C287" i="104"/>
  <c r="B287" i="104"/>
  <c r="A287" i="104"/>
  <c r="C286" i="104"/>
  <c r="B286" i="104"/>
  <c r="A286" i="104"/>
  <c r="C285" i="104"/>
  <c r="B285" i="104"/>
  <c r="A285" i="104"/>
  <c r="C284" i="104"/>
  <c r="B284" i="104"/>
  <c r="A284" i="104"/>
  <c r="C283" i="104"/>
  <c r="B283" i="104"/>
  <c r="A283" i="104"/>
  <c r="C282" i="104"/>
  <c r="B282" i="104"/>
  <c r="A282" i="104"/>
  <c r="C281" i="104"/>
  <c r="B281" i="104"/>
  <c r="A281" i="104"/>
  <c r="C280" i="104"/>
  <c r="B280" i="104"/>
  <c r="A280" i="104"/>
  <c r="C279" i="104"/>
  <c r="B279" i="104"/>
  <c r="A279" i="104"/>
  <c r="C278" i="104"/>
  <c r="B278" i="104"/>
  <c r="A278" i="104"/>
  <c r="C277" i="104"/>
  <c r="B277" i="104"/>
  <c r="A277" i="104"/>
  <c r="C276" i="104"/>
  <c r="B276" i="104"/>
  <c r="A276" i="104"/>
  <c r="C275" i="104"/>
  <c r="B275" i="104"/>
  <c r="A275" i="104"/>
  <c r="C274" i="104"/>
  <c r="B274" i="104"/>
  <c r="A274" i="104"/>
  <c r="C273" i="104"/>
  <c r="B273" i="104"/>
  <c r="A273" i="104"/>
  <c r="C272" i="104"/>
  <c r="B272" i="104"/>
  <c r="A272" i="104"/>
  <c r="C271" i="104"/>
  <c r="B271" i="104"/>
  <c r="A271" i="104"/>
  <c r="C270" i="104"/>
  <c r="B270" i="104"/>
  <c r="A270" i="104"/>
  <c r="C269" i="104"/>
  <c r="B269" i="104"/>
  <c r="A269" i="104"/>
  <c r="C268" i="104"/>
  <c r="B268" i="104"/>
  <c r="A268" i="104"/>
  <c r="C267" i="104"/>
  <c r="B267" i="104"/>
  <c r="A267" i="104"/>
  <c r="C266" i="104"/>
  <c r="B266" i="104"/>
  <c r="A266" i="104"/>
  <c r="C265" i="104"/>
  <c r="B265" i="104"/>
  <c r="A265" i="104"/>
  <c r="C264" i="104"/>
  <c r="B264" i="104"/>
  <c r="A264" i="104"/>
  <c r="C263" i="104"/>
  <c r="B263" i="104"/>
  <c r="A263" i="104"/>
  <c r="C262" i="104"/>
  <c r="B262" i="104"/>
  <c r="A262" i="104"/>
  <c r="C261" i="104"/>
  <c r="B261" i="104"/>
  <c r="A261" i="104"/>
  <c r="C260" i="104"/>
  <c r="B260" i="104"/>
  <c r="A260" i="104"/>
  <c r="C259" i="104"/>
  <c r="B259" i="104"/>
  <c r="A259" i="104"/>
  <c r="C258" i="104"/>
  <c r="B258" i="104"/>
  <c r="A258" i="104"/>
  <c r="C257" i="104"/>
  <c r="B257" i="104"/>
  <c r="A257" i="104"/>
  <c r="C256" i="104"/>
  <c r="B256" i="104"/>
  <c r="A256" i="104"/>
  <c r="C255" i="104"/>
  <c r="B255" i="104"/>
  <c r="A255" i="104"/>
  <c r="C254" i="104"/>
  <c r="B254" i="104"/>
  <c r="A254" i="104"/>
  <c r="C253" i="104"/>
  <c r="B253" i="104"/>
  <c r="A253" i="104"/>
  <c r="C252" i="104"/>
  <c r="B252" i="104"/>
  <c r="A252" i="104"/>
  <c r="C251" i="104"/>
  <c r="B251" i="104"/>
  <c r="A251" i="104"/>
  <c r="C250" i="104"/>
  <c r="B250" i="104"/>
  <c r="A250" i="104"/>
  <c r="C249" i="104"/>
  <c r="B249" i="104"/>
  <c r="A249" i="104"/>
  <c r="C248" i="104"/>
  <c r="B248" i="104"/>
  <c r="A248" i="104"/>
  <c r="C247" i="104"/>
  <c r="B247" i="104"/>
  <c r="A247" i="104"/>
  <c r="C246" i="104"/>
  <c r="B246" i="104"/>
  <c r="A246" i="104"/>
  <c r="C245" i="104"/>
  <c r="B245" i="104"/>
  <c r="A245" i="104"/>
  <c r="C244" i="104"/>
  <c r="B244" i="104"/>
  <c r="A244" i="104"/>
  <c r="C243" i="104"/>
  <c r="B243" i="104"/>
  <c r="A243" i="104"/>
  <c r="C242" i="104"/>
  <c r="B242" i="104"/>
  <c r="A242" i="104"/>
  <c r="C241" i="104"/>
  <c r="B241" i="104"/>
  <c r="A241" i="104"/>
  <c r="C240" i="104"/>
  <c r="B240" i="104"/>
  <c r="A240" i="104"/>
  <c r="C239" i="104"/>
  <c r="B239" i="104"/>
  <c r="A239" i="104"/>
  <c r="C238" i="104"/>
  <c r="B238" i="104"/>
  <c r="A238" i="104"/>
  <c r="C237" i="104"/>
  <c r="B237" i="104"/>
  <c r="A237" i="104"/>
  <c r="C236" i="104"/>
  <c r="B236" i="104"/>
  <c r="A236" i="104"/>
  <c r="C235" i="104"/>
  <c r="B235" i="104"/>
  <c r="A235" i="104"/>
  <c r="C234" i="104"/>
  <c r="B234" i="104"/>
  <c r="A234" i="104"/>
  <c r="C233" i="104"/>
  <c r="B233" i="104"/>
  <c r="A233" i="104"/>
  <c r="C232" i="104"/>
  <c r="B232" i="104"/>
  <c r="A232" i="104"/>
  <c r="C231" i="104"/>
  <c r="B231" i="104"/>
  <c r="A231" i="104"/>
  <c r="C230" i="104"/>
  <c r="B230" i="104"/>
  <c r="A230" i="104"/>
  <c r="C229" i="104"/>
  <c r="B229" i="104"/>
  <c r="A229" i="104"/>
  <c r="C228" i="104"/>
  <c r="B228" i="104"/>
  <c r="A228" i="104"/>
  <c r="C227" i="104"/>
  <c r="B227" i="104"/>
  <c r="A227" i="104"/>
  <c r="C226" i="104"/>
  <c r="B226" i="104"/>
  <c r="A226" i="104"/>
  <c r="C225" i="104"/>
  <c r="B225" i="104"/>
  <c r="A225" i="104"/>
  <c r="C224" i="104"/>
  <c r="B224" i="104"/>
  <c r="A224" i="104"/>
  <c r="C223" i="104"/>
  <c r="B223" i="104"/>
  <c r="A223" i="104"/>
  <c r="C222" i="104"/>
  <c r="B222" i="104"/>
  <c r="A222" i="104"/>
  <c r="C221" i="104"/>
  <c r="B221" i="104"/>
  <c r="A221" i="104"/>
  <c r="C220" i="104"/>
  <c r="B220" i="104"/>
  <c r="A220" i="104"/>
  <c r="C219" i="104"/>
  <c r="B219" i="104"/>
  <c r="A219" i="104"/>
  <c r="C218" i="104"/>
  <c r="B218" i="104"/>
  <c r="A218" i="104"/>
  <c r="C217" i="104"/>
  <c r="B217" i="104"/>
  <c r="A217" i="104"/>
  <c r="C216" i="104"/>
  <c r="B216" i="104"/>
  <c r="A216" i="104"/>
  <c r="C215" i="104"/>
  <c r="B215" i="104"/>
  <c r="A215" i="104"/>
  <c r="C214" i="104"/>
  <c r="B214" i="104"/>
  <c r="A214" i="104"/>
  <c r="C213" i="104"/>
  <c r="B213" i="104"/>
  <c r="A213" i="104"/>
  <c r="C212" i="104"/>
  <c r="B212" i="104"/>
  <c r="A212" i="104"/>
  <c r="C211" i="104"/>
  <c r="B211" i="104"/>
  <c r="A211" i="104"/>
  <c r="C210" i="104"/>
  <c r="B210" i="104"/>
  <c r="A210" i="104"/>
  <c r="C209" i="104"/>
  <c r="B209" i="104"/>
  <c r="A209" i="104"/>
  <c r="C208" i="104"/>
  <c r="B208" i="104"/>
  <c r="A208" i="104"/>
  <c r="C207" i="104"/>
  <c r="B207" i="104"/>
  <c r="A207" i="104"/>
  <c r="C206" i="104"/>
  <c r="B206" i="104"/>
  <c r="A206" i="104"/>
  <c r="C205" i="104"/>
  <c r="B205" i="104"/>
  <c r="A205" i="104"/>
  <c r="C204" i="104"/>
  <c r="B204" i="104"/>
  <c r="A204" i="104"/>
  <c r="C203" i="104"/>
  <c r="B203" i="104"/>
  <c r="A203" i="104"/>
  <c r="C202" i="104"/>
  <c r="B202" i="104"/>
  <c r="A202" i="104"/>
  <c r="C201" i="104"/>
  <c r="B201" i="104"/>
  <c r="A201" i="104"/>
  <c r="C200" i="104"/>
  <c r="B200" i="104"/>
  <c r="A200" i="104"/>
  <c r="C199" i="104"/>
  <c r="B199" i="104"/>
  <c r="A199" i="104"/>
  <c r="C198" i="104"/>
  <c r="B198" i="104"/>
  <c r="A198" i="104"/>
  <c r="C197" i="104"/>
  <c r="B197" i="104"/>
  <c r="A197" i="104"/>
  <c r="C196" i="104"/>
  <c r="B196" i="104"/>
  <c r="A196" i="104"/>
  <c r="C195" i="104"/>
  <c r="B195" i="104"/>
  <c r="A195" i="104"/>
  <c r="C194" i="104"/>
  <c r="B194" i="104"/>
  <c r="A194" i="104"/>
  <c r="C193" i="104"/>
  <c r="B193" i="104"/>
  <c r="A193" i="104"/>
  <c r="C192" i="104"/>
  <c r="B192" i="104"/>
  <c r="A192" i="104"/>
  <c r="C191" i="104"/>
  <c r="B191" i="104"/>
  <c r="A191" i="104"/>
  <c r="C190" i="104"/>
  <c r="B190" i="104"/>
  <c r="A190" i="104"/>
  <c r="C189" i="104"/>
  <c r="B189" i="104"/>
  <c r="A189" i="104"/>
  <c r="C188" i="104"/>
  <c r="B188" i="104"/>
  <c r="A188" i="104"/>
  <c r="C187" i="104"/>
  <c r="B187" i="104"/>
  <c r="A187" i="104"/>
  <c r="C186" i="104"/>
  <c r="B186" i="104"/>
  <c r="A186" i="104"/>
  <c r="C185" i="104"/>
  <c r="B185" i="104"/>
  <c r="A185" i="104"/>
  <c r="C184" i="104"/>
  <c r="B184" i="104"/>
  <c r="A184" i="104"/>
  <c r="C183" i="104"/>
  <c r="B183" i="104"/>
  <c r="A183" i="104"/>
  <c r="C182" i="104"/>
  <c r="B182" i="104"/>
  <c r="A182" i="104"/>
  <c r="C181" i="104"/>
  <c r="B181" i="104"/>
  <c r="A181" i="104"/>
  <c r="C180" i="104"/>
  <c r="B180" i="104"/>
  <c r="A180" i="104"/>
  <c r="C179" i="104"/>
  <c r="B179" i="104"/>
  <c r="A179" i="104"/>
  <c r="C178" i="104"/>
  <c r="B178" i="104"/>
  <c r="A178" i="104"/>
  <c r="C177" i="104"/>
  <c r="B177" i="104"/>
  <c r="A177" i="104"/>
  <c r="C176" i="104"/>
  <c r="B176" i="104"/>
  <c r="A176" i="104"/>
  <c r="C175" i="104"/>
  <c r="B175" i="104"/>
  <c r="A175" i="104"/>
  <c r="C174" i="104"/>
  <c r="B174" i="104"/>
  <c r="A174" i="104"/>
  <c r="C173" i="104"/>
  <c r="B173" i="104"/>
  <c r="A173" i="104"/>
  <c r="C172" i="104"/>
  <c r="B172" i="104"/>
  <c r="A172" i="104"/>
  <c r="C171" i="104"/>
  <c r="B171" i="104"/>
  <c r="A171" i="104"/>
  <c r="C170" i="104"/>
  <c r="B170" i="104"/>
  <c r="A170" i="104"/>
  <c r="C169" i="104"/>
  <c r="B169" i="104"/>
  <c r="A169" i="104"/>
  <c r="C168" i="104"/>
  <c r="B168" i="104"/>
  <c r="A168" i="104"/>
  <c r="C167" i="104"/>
  <c r="B167" i="104"/>
  <c r="A167" i="104"/>
  <c r="C166" i="104"/>
  <c r="B166" i="104"/>
  <c r="A166" i="104"/>
  <c r="C165" i="104"/>
  <c r="B165" i="104"/>
  <c r="A165" i="104"/>
  <c r="C164" i="104"/>
  <c r="B164" i="104"/>
  <c r="A164" i="104"/>
  <c r="C163" i="104"/>
  <c r="B163" i="104"/>
  <c r="A163" i="104"/>
  <c r="C162" i="104"/>
  <c r="B162" i="104"/>
  <c r="A162" i="104"/>
  <c r="C161" i="104"/>
  <c r="B161" i="104"/>
  <c r="A161" i="104"/>
  <c r="C160" i="104"/>
  <c r="B160" i="104"/>
  <c r="A160" i="104"/>
  <c r="C159" i="104"/>
  <c r="B159" i="104"/>
  <c r="A159" i="104"/>
  <c r="C158" i="104"/>
  <c r="B158" i="104"/>
  <c r="A158" i="104"/>
  <c r="C157" i="104"/>
  <c r="B157" i="104"/>
  <c r="A157" i="104"/>
  <c r="C156" i="104"/>
  <c r="B156" i="104"/>
  <c r="A156" i="104"/>
  <c r="C155" i="104"/>
  <c r="B155" i="104"/>
  <c r="A155" i="104"/>
  <c r="C154" i="104"/>
  <c r="B154" i="104"/>
  <c r="A154" i="104"/>
  <c r="C153" i="104"/>
  <c r="B153" i="104"/>
  <c r="A153" i="104"/>
  <c r="C152" i="104"/>
  <c r="B152" i="104"/>
  <c r="A152" i="104"/>
  <c r="C151" i="104"/>
  <c r="B151" i="104"/>
  <c r="A151" i="104"/>
  <c r="C150" i="104"/>
  <c r="B150" i="104"/>
  <c r="A150" i="104"/>
  <c r="C149" i="104"/>
  <c r="B149" i="104"/>
  <c r="A149" i="104"/>
  <c r="C148" i="104"/>
  <c r="B148" i="104"/>
  <c r="A148" i="104"/>
  <c r="C147" i="104"/>
  <c r="B147" i="104"/>
  <c r="A147" i="104"/>
  <c r="C146" i="104"/>
  <c r="B146" i="104"/>
  <c r="A146" i="104"/>
  <c r="C145" i="104"/>
  <c r="B145" i="104"/>
  <c r="A145" i="104"/>
  <c r="C144" i="104"/>
  <c r="B144" i="104"/>
  <c r="A144" i="104"/>
  <c r="C143" i="104"/>
  <c r="B143" i="104"/>
  <c r="A143" i="104"/>
  <c r="C142" i="104"/>
  <c r="B142" i="104"/>
  <c r="A142" i="104"/>
  <c r="C141" i="104"/>
  <c r="B141" i="104"/>
  <c r="A141" i="104"/>
  <c r="C140" i="104"/>
  <c r="B140" i="104"/>
  <c r="A140" i="104"/>
  <c r="C139" i="104"/>
  <c r="B139" i="104"/>
  <c r="A139" i="104"/>
  <c r="C138" i="104"/>
  <c r="B138" i="104"/>
  <c r="A138" i="104"/>
  <c r="C137" i="104"/>
  <c r="B137" i="104"/>
  <c r="A137" i="104"/>
  <c r="C136" i="104"/>
  <c r="B136" i="104"/>
  <c r="A136" i="104"/>
  <c r="C135" i="104"/>
  <c r="B135" i="104"/>
  <c r="A135" i="104"/>
  <c r="C134" i="104"/>
  <c r="B134" i="104"/>
  <c r="A134" i="104"/>
  <c r="C133" i="104"/>
  <c r="B133" i="104"/>
  <c r="A133" i="104"/>
  <c r="C132" i="104"/>
  <c r="B132" i="104"/>
  <c r="A132" i="104"/>
  <c r="C131" i="104"/>
  <c r="B131" i="104"/>
  <c r="A131" i="104"/>
  <c r="C130" i="104"/>
  <c r="B130" i="104"/>
  <c r="A130" i="104"/>
  <c r="C129" i="104"/>
  <c r="B129" i="104"/>
  <c r="A129" i="104"/>
  <c r="C128" i="104"/>
  <c r="B128" i="104"/>
  <c r="A128" i="104"/>
  <c r="C127" i="104"/>
  <c r="B127" i="104"/>
  <c r="A127" i="104"/>
  <c r="C126" i="104"/>
  <c r="B126" i="104"/>
  <c r="A126" i="104"/>
  <c r="C125" i="104"/>
  <c r="B125" i="104"/>
  <c r="A125" i="104"/>
  <c r="C124" i="104"/>
  <c r="B124" i="104"/>
  <c r="A124" i="104"/>
  <c r="C123" i="104"/>
  <c r="B123" i="104"/>
  <c r="A123" i="104"/>
  <c r="C122" i="104"/>
  <c r="B122" i="104"/>
  <c r="A122" i="104"/>
  <c r="C121" i="104"/>
  <c r="B121" i="104"/>
  <c r="A121" i="104"/>
  <c r="C120" i="104"/>
  <c r="B120" i="104"/>
  <c r="A120" i="104"/>
  <c r="C119" i="104"/>
  <c r="B119" i="104"/>
  <c r="A119" i="104"/>
  <c r="C118" i="104"/>
  <c r="B118" i="104"/>
  <c r="A118" i="104"/>
  <c r="C117" i="104"/>
  <c r="B117" i="104"/>
  <c r="A117" i="104"/>
  <c r="C116" i="104"/>
  <c r="B116" i="104"/>
  <c r="A116" i="104"/>
  <c r="C115" i="104"/>
  <c r="B115" i="104"/>
  <c r="A115" i="104"/>
  <c r="C114" i="104"/>
  <c r="B114" i="104"/>
  <c r="A114" i="104"/>
  <c r="C113" i="104"/>
  <c r="B113" i="104"/>
  <c r="A113" i="104"/>
  <c r="C112" i="104"/>
  <c r="B112" i="104"/>
  <c r="A112" i="104"/>
  <c r="C111" i="104"/>
  <c r="B111" i="104"/>
  <c r="A111" i="104"/>
  <c r="C110" i="104"/>
  <c r="B110" i="104"/>
  <c r="A110" i="104"/>
  <c r="C109" i="104"/>
  <c r="B109" i="104"/>
  <c r="A109" i="104"/>
  <c r="C108" i="104"/>
  <c r="B108" i="104"/>
  <c r="A108" i="104"/>
  <c r="C107" i="104"/>
  <c r="B107" i="104"/>
  <c r="A107" i="104"/>
  <c r="C106" i="104"/>
  <c r="B106" i="104"/>
  <c r="A106" i="104"/>
  <c r="C105" i="104"/>
  <c r="B105" i="104"/>
  <c r="A105" i="104"/>
  <c r="C104" i="104"/>
  <c r="B104" i="104"/>
  <c r="A104" i="104"/>
  <c r="C103" i="104"/>
  <c r="B103" i="104"/>
  <c r="A103" i="104"/>
  <c r="C102" i="104"/>
  <c r="B102" i="104"/>
  <c r="A102" i="104"/>
  <c r="C101" i="104"/>
  <c r="B101" i="104"/>
  <c r="A101" i="104"/>
  <c r="C100" i="104"/>
  <c r="B100" i="104"/>
  <c r="A100" i="104"/>
  <c r="C99" i="104"/>
  <c r="B99" i="104"/>
  <c r="A99" i="104"/>
  <c r="C98" i="104"/>
  <c r="B98" i="104"/>
  <c r="A98" i="104"/>
  <c r="C97" i="104"/>
  <c r="B97" i="104"/>
  <c r="A97" i="104"/>
  <c r="C96" i="104"/>
  <c r="B96" i="104"/>
  <c r="A96" i="104"/>
  <c r="C95" i="104"/>
  <c r="B95" i="104"/>
  <c r="A95" i="104"/>
  <c r="C94" i="104"/>
  <c r="B94" i="104"/>
  <c r="A94" i="104"/>
  <c r="C93" i="104"/>
  <c r="B93" i="104"/>
  <c r="A93" i="104"/>
  <c r="C92" i="104"/>
  <c r="B92" i="104"/>
  <c r="A92" i="104"/>
  <c r="C91" i="104"/>
  <c r="B91" i="104"/>
  <c r="A91" i="104"/>
  <c r="C90" i="104"/>
  <c r="B90" i="104"/>
  <c r="A90" i="104"/>
  <c r="C89" i="104"/>
  <c r="B89" i="104"/>
  <c r="A89" i="104"/>
  <c r="C88" i="104"/>
  <c r="B88" i="104"/>
  <c r="A88" i="104"/>
  <c r="C87" i="104"/>
  <c r="B87" i="104"/>
  <c r="A87" i="104"/>
  <c r="C86" i="104"/>
  <c r="B86" i="104"/>
  <c r="A86" i="104"/>
  <c r="C85" i="104"/>
  <c r="B85" i="104"/>
  <c r="A85" i="104"/>
  <c r="C84" i="104"/>
  <c r="B84" i="104"/>
  <c r="A84" i="104"/>
  <c r="C83" i="104"/>
  <c r="B83" i="104"/>
  <c r="A83" i="104"/>
  <c r="C82" i="104"/>
  <c r="B82" i="104"/>
  <c r="A82" i="104"/>
  <c r="C81" i="104"/>
  <c r="B81" i="104"/>
  <c r="A81" i="104"/>
  <c r="C80" i="104"/>
  <c r="B80" i="104"/>
  <c r="A80" i="104"/>
  <c r="C79" i="104"/>
  <c r="B79" i="104"/>
  <c r="A79" i="104"/>
  <c r="C78" i="104"/>
  <c r="B78" i="104"/>
  <c r="A78" i="104"/>
  <c r="C77" i="104"/>
  <c r="B77" i="104"/>
  <c r="A77" i="104"/>
  <c r="C76" i="104"/>
  <c r="B76" i="104"/>
  <c r="A76" i="104"/>
  <c r="C75" i="104"/>
  <c r="B75" i="104"/>
  <c r="A75" i="104"/>
  <c r="C74" i="104"/>
  <c r="B74" i="104"/>
  <c r="A74" i="104"/>
  <c r="C73" i="104"/>
  <c r="B73" i="104"/>
  <c r="A73" i="104"/>
  <c r="C72" i="104"/>
  <c r="B72" i="104"/>
  <c r="A72" i="104"/>
  <c r="C71" i="104"/>
  <c r="B71" i="104"/>
  <c r="A71" i="104"/>
  <c r="C70" i="104"/>
  <c r="B70" i="104"/>
  <c r="A70" i="104"/>
  <c r="C69" i="104"/>
  <c r="B69" i="104"/>
  <c r="A69" i="104"/>
  <c r="C68" i="104"/>
  <c r="B68" i="104"/>
  <c r="A68" i="104"/>
  <c r="C67" i="104"/>
  <c r="B67" i="104"/>
  <c r="A67" i="104"/>
  <c r="C66" i="104"/>
  <c r="B66" i="104"/>
  <c r="A66" i="104"/>
  <c r="C65" i="104"/>
  <c r="B65" i="104"/>
  <c r="A65" i="104"/>
  <c r="C64" i="104"/>
  <c r="B64" i="104"/>
  <c r="A64" i="104"/>
  <c r="C63" i="104"/>
  <c r="B63" i="104"/>
  <c r="A63" i="104"/>
  <c r="C62" i="104"/>
  <c r="B62" i="104"/>
  <c r="A62" i="104"/>
  <c r="C61" i="104"/>
  <c r="B61" i="104"/>
  <c r="A61" i="104"/>
  <c r="C60" i="104"/>
  <c r="B60" i="104"/>
  <c r="A60" i="104"/>
  <c r="C59" i="104"/>
  <c r="B59" i="104"/>
  <c r="A59" i="104"/>
  <c r="C58" i="104"/>
  <c r="B58" i="104"/>
  <c r="A58" i="104"/>
  <c r="C57" i="104"/>
  <c r="B57" i="104"/>
  <c r="A57" i="104"/>
  <c r="C56" i="104"/>
  <c r="B56" i="104"/>
  <c r="A56" i="104"/>
  <c r="C55" i="104"/>
  <c r="B55" i="104"/>
  <c r="A55" i="104"/>
  <c r="C54" i="104"/>
  <c r="B54" i="104"/>
  <c r="A54" i="104"/>
  <c r="C53" i="104"/>
  <c r="B53" i="104"/>
  <c r="A53" i="104"/>
  <c r="C52" i="104"/>
  <c r="B52" i="104"/>
  <c r="A52" i="104"/>
  <c r="C51" i="104"/>
  <c r="B51" i="104"/>
  <c r="A51" i="104"/>
  <c r="C50" i="104"/>
  <c r="B50" i="104"/>
  <c r="A50" i="104"/>
  <c r="C49" i="104"/>
  <c r="B49" i="104"/>
  <c r="A49" i="104"/>
  <c r="C48" i="104"/>
  <c r="B48" i="104"/>
  <c r="A48" i="104"/>
  <c r="C47" i="104"/>
  <c r="B47" i="104"/>
  <c r="A47" i="104"/>
  <c r="C46" i="104"/>
  <c r="B46" i="104"/>
  <c r="A46" i="104"/>
  <c r="C45" i="104"/>
  <c r="B45" i="104"/>
  <c r="A45" i="104"/>
  <c r="C44" i="104"/>
  <c r="B44" i="104"/>
  <c r="A44" i="104"/>
  <c r="C43" i="104"/>
  <c r="B43" i="104"/>
  <c r="A43" i="104"/>
  <c r="C42" i="104"/>
  <c r="B42" i="104"/>
  <c r="A42" i="104"/>
  <c r="C41" i="104"/>
  <c r="B41" i="104"/>
  <c r="A41" i="104"/>
  <c r="C40" i="104"/>
  <c r="B40" i="104"/>
  <c r="A40" i="104"/>
  <c r="C39" i="104"/>
  <c r="B39" i="104"/>
  <c r="A39" i="104"/>
  <c r="C38" i="104"/>
  <c r="B38" i="104"/>
  <c r="A38" i="104"/>
  <c r="C37" i="104"/>
  <c r="B37" i="104"/>
  <c r="A37" i="104"/>
  <c r="C36" i="104"/>
  <c r="B36" i="104"/>
  <c r="A36" i="104"/>
  <c r="C35" i="104"/>
  <c r="B35" i="104"/>
  <c r="A35" i="104"/>
  <c r="C34" i="104"/>
  <c r="B34" i="104"/>
  <c r="A34" i="104"/>
  <c r="C33" i="104"/>
  <c r="B33" i="104"/>
  <c r="A33" i="104"/>
  <c r="C32" i="104"/>
  <c r="B32" i="104"/>
  <c r="A32" i="104"/>
  <c r="C31" i="104"/>
  <c r="B31" i="104"/>
  <c r="A31" i="104"/>
  <c r="C30" i="104"/>
  <c r="B30" i="104"/>
  <c r="A30" i="104"/>
  <c r="C29" i="104"/>
  <c r="B29" i="104"/>
  <c r="A29" i="104"/>
  <c r="C28" i="104"/>
  <c r="B28" i="104"/>
  <c r="A28" i="104"/>
  <c r="C27" i="104"/>
  <c r="B27" i="104"/>
  <c r="A27" i="104"/>
  <c r="C26" i="104"/>
  <c r="B26" i="104"/>
  <c r="A26" i="104"/>
  <c r="C25" i="104"/>
  <c r="B25" i="104"/>
  <c r="A25" i="104"/>
  <c r="C24" i="104"/>
  <c r="B24" i="104"/>
  <c r="A24" i="104"/>
  <c r="C23" i="104"/>
  <c r="B23" i="104"/>
  <c r="A23" i="104"/>
  <c r="C22" i="104"/>
  <c r="B22" i="104"/>
  <c r="A22" i="104"/>
  <c r="C21" i="104"/>
  <c r="B21" i="104"/>
  <c r="A21" i="104"/>
  <c r="C20" i="104"/>
  <c r="B20" i="104"/>
  <c r="A20" i="104"/>
  <c r="C19" i="104"/>
  <c r="B19" i="104"/>
  <c r="A19" i="104"/>
  <c r="C18" i="104"/>
  <c r="B18" i="104"/>
  <c r="A18" i="104"/>
  <c r="C17" i="104"/>
  <c r="B17" i="104"/>
  <c r="A17" i="104"/>
  <c r="C16" i="104"/>
  <c r="B16" i="104"/>
  <c r="A16" i="104"/>
  <c r="C15" i="104"/>
  <c r="B15" i="104"/>
  <c r="A15" i="104"/>
  <c r="C14" i="104"/>
  <c r="B14" i="104"/>
  <c r="A14" i="104"/>
  <c r="C13" i="104"/>
  <c r="B13" i="104"/>
  <c r="A13" i="104"/>
  <c r="C12" i="104"/>
  <c r="B12" i="104"/>
  <c r="A12" i="104"/>
  <c r="G214" i="103"/>
  <c r="H214" i="103" s="1"/>
  <c r="A214" i="103"/>
  <c r="G213" i="103"/>
  <c r="H213" i="103" s="1"/>
  <c r="A213" i="103"/>
  <c r="G212" i="103"/>
  <c r="H212" i="103" s="1"/>
  <c r="A212" i="103"/>
  <c r="G211" i="103"/>
  <c r="H211" i="103" s="1"/>
  <c r="A211" i="103"/>
  <c r="G210" i="103"/>
  <c r="H210" i="103" s="1"/>
  <c r="A210" i="103"/>
  <c r="G209" i="103"/>
  <c r="H209" i="103" s="1"/>
  <c r="A209" i="103"/>
  <c r="G208" i="103"/>
  <c r="H208" i="103" s="1"/>
  <c r="A208" i="103"/>
  <c r="G207" i="103"/>
  <c r="H207" i="103" s="1"/>
  <c r="A207" i="103"/>
  <c r="G206" i="103"/>
  <c r="H206" i="103" s="1"/>
  <c r="A206" i="103"/>
  <c r="G205" i="103"/>
  <c r="H205" i="103" s="1"/>
  <c r="A205" i="103"/>
  <c r="G204" i="103"/>
  <c r="H204" i="103" s="1"/>
  <c r="A204" i="103"/>
  <c r="G203" i="103"/>
  <c r="H203" i="103" s="1"/>
  <c r="A203" i="103"/>
  <c r="G202" i="103"/>
  <c r="H202" i="103" s="1"/>
  <c r="A202" i="103"/>
  <c r="G201" i="103"/>
  <c r="H201" i="103" s="1"/>
  <c r="A201" i="103"/>
  <c r="G200" i="103"/>
  <c r="H200" i="103" s="1"/>
  <c r="A200" i="103"/>
  <c r="G199" i="103"/>
  <c r="H199" i="103" s="1"/>
  <c r="A199" i="103"/>
  <c r="G198" i="103"/>
  <c r="H198" i="103" s="1"/>
  <c r="A198" i="103"/>
  <c r="G197" i="103"/>
  <c r="H197" i="103" s="1"/>
  <c r="A197" i="103"/>
  <c r="G196" i="103"/>
  <c r="H196" i="103" s="1"/>
  <c r="A196" i="103"/>
  <c r="G195" i="103"/>
  <c r="H195" i="103" s="1"/>
  <c r="A195" i="103"/>
  <c r="G194" i="103"/>
  <c r="H194" i="103" s="1"/>
  <c r="A194" i="103"/>
  <c r="G193" i="103"/>
  <c r="H193" i="103" s="1"/>
  <c r="A193" i="103"/>
  <c r="G192" i="103"/>
  <c r="H192" i="103" s="1"/>
  <c r="A192" i="103"/>
  <c r="G191" i="103"/>
  <c r="H191" i="103" s="1"/>
  <c r="A191" i="103"/>
  <c r="G190" i="103"/>
  <c r="H190" i="103" s="1"/>
  <c r="A190" i="103"/>
  <c r="G189" i="103"/>
  <c r="H189" i="103" s="1"/>
  <c r="A189" i="103"/>
  <c r="G188" i="103"/>
  <c r="H188" i="103" s="1"/>
  <c r="A188" i="103"/>
  <c r="G187" i="103"/>
  <c r="H187" i="103" s="1"/>
  <c r="A187" i="103"/>
  <c r="G186" i="103"/>
  <c r="H186" i="103" s="1"/>
  <c r="A186" i="103"/>
  <c r="G185" i="103"/>
  <c r="H185" i="103" s="1"/>
  <c r="A185" i="103"/>
  <c r="G184" i="103"/>
  <c r="H184" i="103" s="1"/>
  <c r="A184" i="103"/>
  <c r="G183" i="103"/>
  <c r="H183" i="103" s="1"/>
  <c r="A183" i="103"/>
  <c r="G182" i="103"/>
  <c r="H182" i="103" s="1"/>
  <c r="A182" i="103"/>
  <c r="G181" i="103"/>
  <c r="H181" i="103" s="1"/>
  <c r="A181" i="103"/>
  <c r="G180" i="103"/>
  <c r="H180" i="103" s="1"/>
  <c r="A180" i="103"/>
  <c r="G179" i="103"/>
  <c r="H179" i="103" s="1"/>
  <c r="A179" i="103"/>
  <c r="G178" i="103"/>
  <c r="H178" i="103" s="1"/>
  <c r="A178" i="103"/>
  <c r="G177" i="103"/>
  <c r="H177" i="103" s="1"/>
  <c r="A177" i="103"/>
  <c r="G176" i="103"/>
  <c r="H176" i="103" s="1"/>
  <c r="A176" i="103"/>
  <c r="G175" i="103"/>
  <c r="H175" i="103" s="1"/>
  <c r="A175" i="103"/>
  <c r="G174" i="103"/>
  <c r="H174" i="103" s="1"/>
  <c r="A174" i="103"/>
  <c r="G173" i="103"/>
  <c r="H173" i="103" s="1"/>
  <c r="A173" i="103"/>
  <c r="G172" i="103"/>
  <c r="H172" i="103" s="1"/>
  <c r="A172" i="103"/>
  <c r="G171" i="103"/>
  <c r="H171" i="103" s="1"/>
  <c r="A171" i="103"/>
  <c r="G170" i="103"/>
  <c r="H170" i="103" s="1"/>
  <c r="A170" i="103"/>
  <c r="G169" i="103"/>
  <c r="H169" i="103" s="1"/>
  <c r="A169" i="103"/>
  <c r="G168" i="103"/>
  <c r="H168" i="103" s="1"/>
  <c r="A168" i="103"/>
  <c r="G167" i="103"/>
  <c r="H167" i="103" s="1"/>
  <c r="A167" i="103"/>
  <c r="G166" i="103"/>
  <c r="H166" i="103" s="1"/>
  <c r="A166" i="103"/>
  <c r="G165" i="103"/>
  <c r="H165" i="103" s="1"/>
  <c r="A165" i="103"/>
  <c r="G164" i="103"/>
  <c r="H164" i="103" s="1"/>
  <c r="A164" i="103"/>
  <c r="G163" i="103"/>
  <c r="H163" i="103" s="1"/>
  <c r="A163" i="103"/>
  <c r="G162" i="103"/>
  <c r="H162" i="103" s="1"/>
  <c r="A162" i="103"/>
  <c r="G161" i="103"/>
  <c r="H161" i="103" s="1"/>
  <c r="A161" i="103"/>
  <c r="G160" i="103"/>
  <c r="H160" i="103" s="1"/>
  <c r="A160" i="103"/>
  <c r="G159" i="103"/>
  <c r="H159" i="103" s="1"/>
  <c r="A159" i="103"/>
  <c r="G158" i="103"/>
  <c r="H158" i="103" s="1"/>
  <c r="A158" i="103"/>
  <c r="G157" i="103"/>
  <c r="H157" i="103" s="1"/>
  <c r="A157" i="103"/>
  <c r="G156" i="103"/>
  <c r="H156" i="103" s="1"/>
  <c r="A156" i="103"/>
  <c r="G155" i="103"/>
  <c r="H155" i="103" s="1"/>
  <c r="A155" i="103"/>
  <c r="G154" i="103"/>
  <c r="H154" i="103" s="1"/>
  <c r="A154" i="103"/>
  <c r="G153" i="103"/>
  <c r="H153" i="103" s="1"/>
  <c r="A153" i="103"/>
  <c r="G152" i="103"/>
  <c r="H152" i="103" s="1"/>
  <c r="A152" i="103"/>
  <c r="G151" i="103"/>
  <c r="H151" i="103" s="1"/>
  <c r="A151" i="103"/>
  <c r="G150" i="103"/>
  <c r="H150" i="103" s="1"/>
  <c r="A150" i="103"/>
  <c r="G149" i="103"/>
  <c r="H149" i="103" s="1"/>
  <c r="A149" i="103"/>
  <c r="G148" i="103"/>
  <c r="H148" i="103" s="1"/>
  <c r="A148" i="103"/>
  <c r="G147" i="103"/>
  <c r="H147" i="103" s="1"/>
  <c r="A147" i="103"/>
  <c r="G146" i="103"/>
  <c r="H146" i="103" s="1"/>
  <c r="A146" i="103"/>
  <c r="G145" i="103"/>
  <c r="H145" i="103" s="1"/>
  <c r="A145" i="103"/>
  <c r="G144" i="103"/>
  <c r="H144" i="103" s="1"/>
  <c r="A144" i="103"/>
  <c r="G143" i="103"/>
  <c r="H143" i="103" s="1"/>
  <c r="A143" i="103"/>
  <c r="G142" i="103"/>
  <c r="H142" i="103" s="1"/>
  <c r="A142" i="103"/>
  <c r="G141" i="103"/>
  <c r="H141" i="103" s="1"/>
  <c r="A141" i="103"/>
  <c r="G140" i="103"/>
  <c r="H140" i="103" s="1"/>
  <c r="A140" i="103"/>
  <c r="G139" i="103"/>
  <c r="H139" i="103" s="1"/>
  <c r="A139" i="103"/>
  <c r="G138" i="103"/>
  <c r="H138" i="103" s="1"/>
  <c r="A138" i="103"/>
  <c r="G137" i="103"/>
  <c r="H137" i="103" s="1"/>
  <c r="A137" i="103"/>
  <c r="G136" i="103"/>
  <c r="H136" i="103" s="1"/>
  <c r="A136" i="103"/>
  <c r="G135" i="103"/>
  <c r="H135" i="103" s="1"/>
  <c r="A135" i="103"/>
  <c r="G134" i="103"/>
  <c r="H134" i="103" s="1"/>
  <c r="A134" i="103"/>
  <c r="G133" i="103"/>
  <c r="H133" i="103" s="1"/>
  <c r="A133" i="103"/>
  <c r="G132" i="103"/>
  <c r="H132" i="103" s="1"/>
  <c r="A132" i="103"/>
  <c r="G131" i="103"/>
  <c r="H131" i="103" s="1"/>
  <c r="A131" i="103"/>
  <c r="G130" i="103"/>
  <c r="H130" i="103" s="1"/>
  <c r="A130" i="103"/>
  <c r="G129" i="103"/>
  <c r="H129" i="103" s="1"/>
  <c r="A129" i="103"/>
  <c r="G128" i="103"/>
  <c r="H128" i="103" s="1"/>
  <c r="A128" i="103"/>
  <c r="G127" i="103"/>
  <c r="H127" i="103" s="1"/>
  <c r="A127" i="103"/>
  <c r="G126" i="103"/>
  <c r="H126" i="103" s="1"/>
  <c r="A126" i="103"/>
  <c r="G125" i="103"/>
  <c r="H125" i="103" s="1"/>
  <c r="A125" i="103"/>
  <c r="G124" i="103"/>
  <c r="H124" i="103" s="1"/>
  <c r="A124" i="103"/>
  <c r="G123" i="103"/>
  <c r="H123" i="103" s="1"/>
  <c r="A123" i="103"/>
  <c r="G122" i="103"/>
  <c r="H122" i="103" s="1"/>
  <c r="A122" i="103"/>
  <c r="G121" i="103"/>
  <c r="H121" i="103" s="1"/>
  <c r="A121" i="103"/>
  <c r="G120" i="103"/>
  <c r="H120" i="103" s="1"/>
  <c r="A120" i="103"/>
  <c r="G119" i="103"/>
  <c r="H119" i="103" s="1"/>
  <c r="A119" i="103"/>
  <c r="G118" i="103"/>
  <c r="H118" i="103" s="1"/>
  <c r="A118" i="103"/>
  <c r="G117" i="103"/>
  <c r="H117" i="103" s="1"/>
  <c r="A117" i="103"/>
  <c r="G116" i="103"/>
  <c r="H116" i="103" s="1"/>
  <c r="A116" i="103"/>
  <c r="G115" i="103"/>
  <c r="H115" i="103" s="1"/>
  <c r="A115" i="103"/>
  <c r="G114" i="103"/>
  <c r="H114" i="103" s="1"/>
  <c r="A114" i="103"/>
  <c r="G113" i="103"/>
  <c r="H113" i="103" s="1"/>
  <c r="A113" i="103"/>
  <c r="G112" i="103"/>
  <c r="H112" i="103" s="1"/>
  <c r="A112" i="103"/>
  <c r="G111" i="103"/>
  <c r="H111" i="103" s="1"/>
  <c r="A111" i="103"/>
  <c r="G110" i="103"/>
  <c r="H110" i="103" s="1"/>
  <c r="A110" i="103"/>
  <c r="G109" i="103"/>
  <c r="H109" i="103" s="1"/>
  <c r="A109" i="103"/>
  <c r="G108" i="103"/>
  <c r="H108" i="103" s="1"/>
  <c r="A108" i="103"/>
  <c r="G107" i="103"/>
  <c r="H107" i="103" s="1"/>
  <c r="A107" i="103"/>
  <c r="G106" i="103"/>
  <c r="H106" i="103" s="1"/>
  <c r="A106" i="103"/>
  <c r="G105" i="103"/>
  <c r="H105" i="103" s="1"/>
  <c r="A105" i="103"/>
  <c r="G104" i="103"/>
  <c r="H104" i="103" s="1"/>
  <c r="A104" i="103"/>
  <c r="G103" i="103"/>
  <c r="H103" i="103" s="1"/>
  <c r="A103" i="103"/>
  <c r="G102" i="103"/>
  <c r="H102" i="103" s="1"/>
  <c r="A102" i="103"/>
  <c r="G101" i="103"/>
  <c r="H101" i="103" s="1"/>
  <c r="A101" i="103"/>
  <c r="G100" i="103"/>
  <c r="H100" i="103" s="1"/>
  <c r="A100" i="103"/>
  <c r="G99" i="103"/>
  <c r="H99" i="103" s="1"/>
  <c r="A99" i="103"/>
  <c r="G98" i="103"/>
  <c r="H98" i="103" s="1"/>
  <c r="A98" i="103"/>
  <c r="G97" i="103"/>
  <c r="H97" i="103" s="1"/>
  <c r="A97" i="103"/>
  <c r="G96" i="103"/>
  <c r="H96" i="103" s="1"/>
  <c r="A96" i="103"/>
  <c r="G95" i="103"/>
  <c r="H95" i="103" s="1"/>
  <c r="A95" i="103"/>
  <c r="G94" i="103"/>
  <c r="H94" i="103" s="1"/>
  <c r="A94" i="103"/>
  <c r="G93" i="103"/>
  <c r="H93" i="103" s="1"/>
  <c r="A93" i="103"/>
  <c r="G92" i="103"/>
  <c r="H92" i="103" s="1"/>
  <c r="A92" i="103"/>
  <c r="G91" i="103"/>
  <c r="H91" i="103" s="1"/>
  <c r="A91" i="103"/>
  <c r="G90" i="103"/>
  <c r="H90" i="103" s="1"/>
  <c r="A90" i="103"/>
  <c r="G89" i="103"/>
  <c r="H89" i="103" s="1"/>
  <c r="A89" i="103"/>
  <c r="G88" i="103"/>
  <c r="H88" i="103" s="1"/>
  <c r="A88" i="103"/>
  <c r="G87" i="103"/>
  <c r="H87" i="103" s="1"/>
  <c r="A87" i="103"/>
  <c r="G86" i="103"/>
  <c r="H86" i="103" s="1"/>
  <c r="A86" i="103"/>
  <c r="G85" i="103"/>
  <c r="H85" i="103" s="1"/>
  <c r="A85" i="103"/>
  <c r="G84" i="103"/>
  <c r="H84" i="103" s="1"/>
  <c r="A84" i="103"/>
  <c r="G83" i="103"/>
  <c r="H83" i="103" s="1"/>
  <c r="A83" i="103"/>
  <c r="G82" i="103"/>
  <c r="H82" i="103" s="1"/>
  <c r="A82" i="103"/>
  <c r="G81" i="103"/>
  <c r="H81" i="103" s="1"/>
  <c r="A81" i="103"/>
  <c r="G80" i="103"/>
  <c r="H80" i="103" s="1"/>
  <c r="A80" i="103"/>
  <c r="G79" i="103"/>
  <c r="H79" i="103" s="1"/>
  <c r="A79" i="103"/>
  <c r="G78" i="103"/>
  <c r="H78" i="103" s="1"/>
  <c r="A78" i="103"/>
  <c r="G77" i="103"/>
  <c r="H77" i="103" s="1"/>
  <c r="A77" i="103"/>
  <c r="G76" i="103"/>
  <c r="H76" i="103" s="1"/>
  <c r="A76" i="103"/>
  <c r="G75" i="103"/>
  <c r="H75" i="103" s="1"/>
  <c r="A75" i="103"/>
  <c r="G74" i="103"/>
  <c r="H74" i="103" s="1"/>
  <c r="A74" i="103"/>
  <c r="G73" i="103"/>
  <c r="H73" i="103" s="1"/>
  <c r="A73" i="103"/>
  <c r="G72" i="103"/>
  <c r="H72" i="103" s="1"/>
  <c r="A72" i="103"/>
  <c r="G71" i="103"/>
  <c r="H71" i="103" s="1"/>
  <c r="A71" i="103"/>
  <c r="G70" i="103"/>
  <c r="H70" i="103" s="1"/>
  <c r="A70" i="103"/>
  <c r="G69" i="103"/>
  <c r="H69" i="103" s="1"/>
  <c r="A69" i="103"/>
  <c r="G68" i="103"/>
  <c r="H68" i="103" s="1"/>
  <c r="A68" i="103"/>
  <c r="G67" i="103"/>
  <c r="H67" i="103" s="1"/>
  <c r="A67" i="103"/>
  <c r="G66" i="103"/>
  <c r="H66" i="103" s="1"/>
  <c r="A66" i="103"/>
  <c r="G65" i="103"/>
  <c r="H65" i="103" s="1"/>
  <c r="A65" i="103"/>
  <c r="G64" i="103"/>
  <c r="H64" i="103" s="1"/>
  <c r="A64" i="103"/>
  <c r="G63" i="103"/>
  <c r="H63" i="103" s="1"/>
  <c r="A63" i="103"/>
  <c r="G62" i="103"/>
  <c r="H62" i="103" s="1"/>
  <c r="A62" i="103"/>
  <c r="G61" i="103"/>
  <c r="H61" i="103" s="1"/>
  <c r="A61" i="103"/>
  <c r="G60" i="103"/>
  <c r="H60" i="103" s="1"/>
  <c r="A60" i="103"/>
  <c r="G59" i="103"/>
  <c r="H59" i="103" s="1"/>
  <c r="A59" i="103"/>
  <c r="G58" i="103"/>
  <c r="H58" i="103" s="1"/>
  <c r="A58" i="103"/>
  <c r="G57" i="103"/>
  <c r="H57" i="103" s="1"/>
  <c r="A57" i="103"/>
  <c r="G56" i="103"/>
  <c r="H56" i="103" s="1"/>
  <c r="A56" i="103"/>
  <c r="G55" i="103"/>
  <c r="H55" i="103" s="1"/>
  <c r="A55" i="103"/>
  <c r="G54" i="103"/>
  <c r="H54" i="103" s="1"/>
  <c r="A54" i="103"/>
  <c r="G53" i="103"/>
  <c r="H53" i="103" s="1"/>
  <c r="A53" i="103"/>
  <c r="G52" i="103"/>
  <c r="H52" i="103" s="1"/>
  <c r="A52" i="103"/>
  <c r="G51" i="103"/>
  <c r="H51" i="103" s="1"/>
  <c r="A51" i="103"/>
  <c r="G50" i="103"/>
  <c r="H50" i="103" s="1"/>
  <c r="A50" i="103"/>
  <c r="G49" i="103"/>
  <c r="H49" i="103" s="1"/>
  <c r="A49" i="103"/>
  <c r="G48" i="103"/>
  <c r="H48" i="103" s="1"/>
  <c r="A48" i="103"/>
  <c r="G47" i="103"/>
  <c r="H47" i="103" s="1"/>
  <c r="A47" i="103"/>
  <c r="G46" i="103"/>
  <c r="H46" i="103" s="1"/>
  <c r="A46" i="103"/>
  <c r="G45" i="103"/>
  <c r="H45" i="103" s="1"/>
  <c r="A45" i="103"/>
  <c r="G44" i="103"/>
  <c r="H44" i="103" s="1"/>
  <c r="A44" i="103"/>
  <c r="G43" i="103"/>
  <c r="H43" i="103" s="1"/>
  <c r="A43" i="103"/>
  <c r="G42" i="103"/>
  <c r="H42" i="103" s="1"/>
  <c r="A42" i="103"/>
  <c r="G41" i="103"/>
  <c r="H41" i="103" s="1"/>
  <c r="A41" i="103"/>
  <c r="G40" i="103"/>
  <c r="H40" i="103" s="1"/>
  <c r="A40" i="103"/>
  <c r="G39" i="103"/>
  <c r="H39" i="103" s="1"/>
  <c r="A39" i="103"/>
  <c r="G38" i="103"/>
  <c r="H38" i="103" s="1"/>
  <c r="A38" i="103"/>
  <c r="G37" i="103"/>
  <c r="H37" i="103" s="1"/>
  <c r="A37" i="103"/>
  <c r="G36" i="103"/>
  <c r="H36" i="103" s="1"/>
  <c r="A36" i="103"/>
  <c r="G35" i="103"/>
  <c r="H35" i="103" s="1"/>
  <c r="A35" i="103"/>
  <c r="G34" i="103"/>
  <c r="H34" i="103" s="1"/>
  <c r="A34" i="103"/>
  <c r="G33" i="103"/>
  <c r="H33" i="103" s="1"/>
  <c r="A33" i="103"/>
  <c r="G32" i="103"/>
  <c r="H32" i="103" s="1"/>
  <c r="A32" i="103"/>
  <c r="G31" i="103"/>
  <c r="H31" i="103" s="1"/>
  <c r="A31" i="103"/>
  <c r="G30" i="103"/>
  <c r="H30" i="103" s="1"/>
  <c r="A30" i="103"/>
  <c r="G29" i="103"/>
  <c r="H29" i="103" s="1"/>
  <c r="A29" i="103"/>
  <c r="G28" i="103"/>
  <c r="H28" i="103" s="1"/>
  <c r="A28" i="103"/>
  <c r="G27" i="103"/>
  <c r="H27" i="103" s="1"/>
  <c r="A27" i="103"/>
  <c r="G26" i="103"/>
  <c r="H26" i="103" s="1"/>
  <c r="A26" i="103"/>
  <c r="G25" i="103"/>
  <c r="H25" i="103" s="1"/>
  <c r="A25" i="103"/>
  <c r="G24" i="103"/>
  <c r="H24" i="103" s="1"/>
  <c r="A24" i="103"/>
  <c r="G23" i="103"/>
  <c r="H23" i="103" s="1"/>
  <c r="A23" i="103"/>
  <c r="G22" i="103"/>
  <c r="H22" i="103" s="1"/>
  <c r="A22" i="103"/>
  <c r="G21" i="103"/>
  <c r="H21" i="103" s="1"/>
  <c r="A21" i="103"/>
  <c r="G20" i="103"/>
  <c r="H20" i="103" s="1"/>
  <c r="A20" i="103"/>
  <c r="G19" i="103"/>
  <c r="H19" i="103" s="1"/>
  <c r="A19" i="103"/>
  <c r="G18" i="103"/>
  <c r="H18" i="103" s="1"/>
  <c r="A18" i="103"/>
  <c r="G17" i="103"/>
  <c r="H17" i="103" s="1"/>
  <c r="A17" i="103"/>
  <c r="G16" i="103"/>
  <c r="H16" i="103" s="1"/>
  <c r="A16" i="103"/>
  <c r="G15" i="103"/>
  <c r="H15" i="103" s="1"/>
  <c r="A15" i="103"/>
  <c r="G14" i="103"/>
  <c r="H14" i="103" s="1"/>
  <c r="A14" i="103"/>
  <c r="G13" i="103"/>
  <c r="H13" i="103" s="1"/>
  <c r="A13" i="103"/>
  <c r="G12" i="103"/>
  <c r="H12" i="103" s="1"/>
  <c r="A12" i="103"/>
  <c r="G11" i="103"/>
  <c r="H11" i="103" s="1"/>
  <c r="A11" i="103"/>
  <c r="A621" i="102"/>
  <c r="A620" i="102"/>
  <c r="A619" i="102"/>
  <c r="A618" i="102"/>
  <c r="A617" i="102"/>
  <c r="A616" i="102"/>
  <c r="A615" i="102"/>
  <c r="A614" i="102"/>
  <c r="A613" i="102"/>
  <c r="A612" i="102"/>
  <c r="A611" i="102"/>
  <c r="A610" i="102"/>
  <c r="A609" i="102"/>
  <c r="A608" i="102"/>
  <c r="A607" i="102"/>
  <c r="A606" i="102"/>
  <c r="A605" i="102"/>
  <c r="A604" i="102"/>
  <c r="A603" i="102"/>
  <c r="A602" i="102"/>
  <c r="A601" i="102"/>
  <c r="A600" i="102"/>
  <c r="A599" i="102"/>
  <c r="A598" i="102"/>
  <c r="A597" i="102"/>
  <c r="A596" i="102"/>
  <c r="A595" i="102"/>
  <c r="A594" i="102"/>
  <c r="A593" i="102"/>
  <c r="A592" i="102"/>
  <c r="A591" i="102"/>
  <c r="A590" i="102"/>
  <c r="A589" i="102"/>
  <c r="A588" i="102"/>
  <c r="A587" i="102"/>
  <c r="A586" i="102"/>
  <c r="A585" i="102"/>
  <c r="A584" i="102"/>
  <c r="A583" i="102"/>
  <c r="A582" i="102"/>
  <c r="A581" i="102"/>
  <c r="A580" i="102"/>
  <c r="A579" i="102"/>
  <c r="A578" i="102"/>
  <c r="A577" i="102"/>
  <c r="A576" i="102"/>
  <c r="A575" i="102"/>
  <c r="A574" i="102"/>
  <c r="A573" i="102"/>
  <c r="A572" i="102"/>
  <c r="A571" i="102"/>
  <c r="A570" i="102"/>
  <c r="A569" i="102"/>
  <c r="A568" i="102"/>
  <c r="A567" i="102"/>
  <c r="A566" i="102"/>
  <c r="A565" i="102"/>
  <c r="A564" i="102"/>
  <c r="A563" i="102"/>
  <c r="A562" i="102"/>
  <c r="A561" i="102"/>
  <c r="A560" i="102"/>
  <c r="A559" i="102"/>
  <c r="A558" i="102"/>
  <c r="A557" i="102"/>
  <c r="A556" i="102"/>
  <c r="A555" i="102"/>
  <c r="A554" i="102"/>
  <c r="A553" i="102"/>
  <c r="A552" i="102"/>
  <c r="A551" i="102"/>
  <c r="A550" i="102"/>
  <c r="A549" i="102"/>
  <c r="A548" i="102"/>
  <c r="A547" i="102"/>
  <c r="A546" i="102"/>
  <c r="A545" i="102"/>
  <c r="A544" i="102"/>
  <c r="A543" i="102"/>
  <c r="A542" i="102"/>
  <c r="A541" i="102"/>
  <c r="A540" i="102"/>
  <c r="A539" i="102"/>
  <c r="A538" i="102"/>
  <c r="A537" i="102"/>
  <c r="A536" i="102"/>
  <c r="A535" i="102"/>
  <c r="A534" i="102"/>
  <c r="A533" i="102"/>
  <c r="A532" i="102"/>
  <c r="A531" i="102"/>
  <c r="A530" i="102"/>
  <c r="A529" i="102"/>
  <c r="A528" i="102"/>
  <c r="A527" i="102"/>
  <c r="A526" i="102"/>
  <c r="A525" i="102"/>
  <c r="A524" i="102"/>
  <c r="A523" i="102"/>
  <c r="A522" i="102"/>
  <c r="A521" i="102"/>
  <c r="A520" i="102"/>
  <c r="A519" i="102"/>
  <c r="A518" i="102"/>
  <c r="A517" i="102"/>
  <c r="A516" i="102"/>
  <c r="A515" i="102"/>
  <c r="A514" i="102"/>
  <c r="A513" i="102"/>
  <c r="A512" i="102"/>
  <c r="A511" i="102"/>
  <c r="A510" i="102"/>
  <c r="A509" i="102"/>
  <c r="A508" i="102"/>
  <c r="A507" i="102"/>
  <c r="A506" i="102"/>
  <c r="A505" i="102"/>
  <c r="A504" i="102"/>
  <c r="A503" i="102"/>
  <c r="A502" i="102"/>
  <c r="A501" i="102"/>
  <c r="A500" i="102"/>
  <c r="A499" i="102"/>
  <c r="A498" i="102"/>
  <c r="A497" i="102"/>
  <c r="A496" i="102"/>
  <c r="A495" i="102"/>
  <c r="A494" i="102"/>
  <c r="A493" i="102"/>
  <c r="A492" i="102"/>
  <c r="A491" i="102"/>
  <c r="A490" i="102"/>
  <c r="A489" i="102"/>
  <c r="A488" i="102"/>
  <c r="A487" i="102"/>
  <c r="A486" i="102"/>
  <c r="A485" i="102"/>
  <c r="A484" i="102"/>
  <c r="A483" i="102"/>
  <c r="A482" i="102"/>
  <c r="A481" i="102"/>
  <c r="A480" i="102"/>
  <c r="A479" i="102"/>
  <c r="A478" i="102"/>
  <c r="A477" i="102"/>
  <c r="A476" i="102"/>
  <c r="A475" i="102"/>
  <c r="A474" i="102"/>
  <c r="A473" i="102"/>
  <c r="A472" i="102"/>
  <c r="A471" i="102"/>
  <c r="A470" i="102"/>
  <c r="A469" i="102"/>
  <c r="A468" i="102"/>
  <c r="A467" i="102"/>
  <c r="A466" i="102"/>
  <c r="A465" i="102"/>
  <c r="A464" i="102"/>
  <c r="A463" i="102"/>
  <c r="A462" i="102"/>
  <c r="A461" i="102"/>
  <c r="A460" i="102"/>
  <c r="A459" i="102"/>
  <c r="A458" i="102"/>
  <c r="A457" i="102"/>
  <c r="A456" i="102"/>
  <c r="A455" i="102"/>
  <c r="A454" i="102"/>
  <c r="A453" i="102"/>
  <c r="A452" i="102"/>
  <c r="A451" i="102"/>
  <c r="A450" i="102"/>
  <c r="A449" i="102"/>
  <c r="A448" i="102"/>
  <c r="A447" i="102"/>
  <c r="A446" i="102"/>
  <c r="A445" i="102"/>
  <c r="A444" i="102"/>
  <c r="A443" i="102"/>
  <c r="A442" i="102"/>
  <c r="A441" i="102"/>
  <c r="A440" i="102"/>
  <c r="A439" i="102"/>
  <c r="A438" i="102"/>
  <c r="A437" i="102"/>
  <c r="A436" i="102"/>
  <c r="A435" i="102"/>
  <c r="A434" i="102"/>
  <c r="A433" i="102"/>
  <c r="A432" i="102"/>
  <c r="A431" i="102"/>
  <c r="A430" i="102"/>
  <c r="A429" i="102"/>
  <c r="A428" i="102"/>
  <c r="A427" i="102"/>
  <c r="A426" i="102"/>
  <c r="A425" i="102"/>
  <c r="A424" i="102"/>
  <c r="A423" i="102"/>
  <c r="A422" i="102"/>
  <c r="A421" i="102"/>
  <c r="A420" i="102"/>
  <c r="A419" i="102"/>
  <c r="A418" i="102"/>
  <c r="A417" i="102"/>
  <c r="A416" i="102"/>
  <c r="A415" i="102"/>
  <c r="A414" i="102"/>
  <c r="A413" i="102"/>
  <c r="A412" i="102"/>
  <c r="A411" i="102"/>
  <c r="A410" i="102"/>
  <c r="A409" i="102"/>
  <c r="A408" i="102"/>
  <c r="A407" i="102"/>
  <c r="A406" i="102"/>
  <c r="A405" i="102"/>
  <c r="A404" i="102"/>
  <c r="A403" i="102"/>
  <c r="A402" i="102"/>
  <c r="A401" i="102"/>
  <c r="A400" i="102"/>
  <c r="A399" i="102"/>
  <c r="A398" i="102"/>
  <c r="A397" i="102"/>
  <c r="A396" i="102"/>
  <c r="A395" i="102"/>
  <c r="A394" i="102"/>
  <c r="A393" i="102"/>
  <c r="A392" i="102"/>
  <c r="A391" i="102"/>
  <c r="A390" i="102"/>
  <c r="A389" i="102"/>
  <c r="A388" i="102"/>
  <c r="A387" i="102"/>
  <c r="A386" i="102"/>
  <c r="A385" i="102"/>
  <c r="A384" i="102"/>
  <c r="A383" i="102"/>
  <c r="A382" i="102"/>
  <c r="A381" i="102"/>
  <c r="A380" i="102"/>
  <c r="A379" i="102"/>
  <c r="A378" i="102"/>
  <c r="A377" i="102"/>
  <c r="A376" i="102"/>
  <c r="A375" i="102"/>
  <c r="A374" i="102"/>
  <c r="A373" i="102"/>
  <c r="A372" i="102"/>
  <c r="A371" i="102"/>
  <c r="A370" i="102"/>
  <c r="A369" i="102"/>
  <c r="A368" i="102"/>
  <c r="A367" i="102"/>
  <c r="A366" i="102"/>
  <c r="A365" i="102"/>
  <c r="A364" i="102"/>
  <c r="A363" i="102"/>
  <c r="A362" i="102"/>
  <c r="A361" i="102"/>
  <c r="A360" i="102"/>
  <c r="A359" i="102"/>
  <c r="A358" i="102"/>
  <c r="A357" i="102"/>
  <c r="A356" i="102"/>
  <c r="A355" i="102"/>
  <c r="A354" i="102"/>
  <c r="A353" i="102"/>
  <c r="A352" i="102"/>
  <c r="A351" i="102"/>
  <c r="A350" i="102"/>
  <c r="J349" i="102"/>
  <c r="I349" i="102"/>
  <c r="A349" i="102"/>
  <c r="J348" i="102"/>
  <c r="I348" i="102"/>
  <c r="A348" i="102"/>
  <c r="J347" i="102"/>
  <c r="I347" i="102"/>
  <c r="A347" i="102"/>
  <c r="J346" i="102"/>
  <c r="I346" i="102"/>
  <c r="A346" i="102"/>
  <c r="J345" i="102"/>
  <c r="I345" i="102"/>
  <c r="A345" i="102"/>
  <c r="J344" i="102"/>
  <c r="I344" i="102"/>
  <c r="A344" i="102"/>
  <c r="J343" i="102"/>
  <c r="I343" i="102"/>
  <c r="A343" i="102"/>
  <c r="J342" i="102"/>
  <c r="I342" i="102"/>
  <c r="A342" i="102"/>
  <c r="J341" i="102"/>
  <c r="I341" i="102"/>
  <c r="A341" i="102"/>
  <c r="J340" i="102"/>
  <c r="I340" i="102"/>
  <c r="A340" i="102"/>
  <c r="J339" i="102"/>
  <c r="I339" i="102"/>
  <c r="A339" i="102"/>
  <c r="J338" i="102"/>
  <c r="I338" i="102"/>
  <c r="A338" i="102"/>
  <c r="J337" i="102"/>
  <c r="I337" i="102"/>
  <c r="A337" i="102"/>
  <c r="J336" i="102"/>
  <c r="I336" i="102"/>
  <c r="A336" i="102"/>
  <c r="J335" i="102"/>
  <c r="I335" i="102"/>
  <c r="A335" i="102"/>
  <c r="J334" i="102"/>
  <c r="I334" i="102"/>
  <c r="A334" i="102"/>
  <c r="J333" i="102"/>
  <c r="I333" i="102"/>
  <c r="A333" i="102"/>
  <c r="J332" i="102"/>
  <c r="I332" i="102"/>
  <c r="A332" i="102"/>
  <c r="J331" i="102"/>
  <c r="I331" i="102"/>
  <c r="A331" i="102"/>
  <c r="J330" i="102"/>
  <c r="I330" i="102"/>
  <c r="A330" i="102"/>
  <c r="J329" i="102"/>
  <c r="I329" i="102"/>
  <c r="A329" i="102"/>
  <c r="J328" i="102"/>
  <c r="I328" i="102"/>
  <c r="A328" i="102"/>
  <c r="J327" i="102"/>
  <c r="I327" i="102"/>
  <c r="A327" i="102"/>
  <c r="J326" i="102"/>
  <c r="I326" i="102"/>
  <c r="A326" i="102"/>
  <c r="J325" i="102"/>
  <c r="I325" i="102"/>
  <c r="A325" i="102"/>
  <c r="J324" i="102"/>
  <c r="I324" i="102"/>
  <c r="A324" i="102"/>
  <c r="J323" i="102"/>
  <c r="I323" i="102"/>
  <c r="A323" i="102"/>
  <c r="J322" i="102"/>
  <c r="I322" i="102"/>
  <c r="A322" i="102"/>
  <c r="J321" i="102"/>
  <c r="I321" i="102"/>
  <c r="A321" i="102"/>
  <c r="J320" i="102"/>
  <c r="I320" i="102"/>
  <c r="A320" i="102"/>
  <c r="J319" i="102"/>
  <c r="I319" i="102"/>
  <c r="A319" i="102"/>
  <c r="J318" i="102"/>
  <c r="I318" i="102"/>
  <c r="A318" i="102"/>
  <c r="J317" i="102"/>
  <c r="I317" i="102"/>
  <c r="A317" i="102"/>
  <c r="J316" i="102"/>
  <c r="I316" i="102"/>
  <c r="A316" i="102"/>
  <c r="J315" i="102"/>
  <c r="I315" i="102"/>
  <c r="A315" i="102"/>
  <c r="J314" i="102"/>
  <c r="I314" i="102"/>
  <c r="A314" i="102"/>
  <c r="J313" i="102"/>
  <c r="I313" i="102"/>
  <c r="A313" i="102"/>
  <c r="J312" i="102"/>
  <c r="I312" i="102"/>
  <c r="A312" i="102"/>
  <c r="J311" i="102"/>
  <c r="I311" i="102"/>
  <c r="A311" i="102"/>
  <c r="J310" i="102"/>
  <c r="I310" i="102"/>
  <c r="A310" i="102"/>
  <c r="J309" i="102"/>
  <c r="I309" i="102"/>
  <c r="A309" i="102"/>
  <c r="J308" i="102"/>
  <c r="I308" i="102"/>
  <c r="A308" i="102"/>
  <c r="J307" i="102"/>
  <c r="I307" i="102"/>
  <c r="A307" i="102"/>
  <c r="J306" i="102"/>
  <c r="I306" i="102"/>
  <c r="A306" i="102"/>
  <c r="J305" i="102"/>
  <c r="I305" i="102"/>
  <c r="A305" i="102"/>
  <c r="J304" i="102"/>
  <c r="I304" i="102"/>
  <c r="A304" i="102"/>
  <c r="J303" i="102"/>
  <c r="I303" i="102"/>
  <c r="A303" i="102"/>
  <c r="J302" i="102"/>
  <c r="I302" i="102"/>
  <c r="A302" i="102"/>
  <c r="J301" i="102"/>
  <c r="I301" i="102"/>
  <c r="A301" i="102"/>
  <c r="J300" i="102"/>
  <c r="I300" i="102"/>
  <c r="A300" i="102"/>
  <c r="J299" i="102"/>
  <c r="I299" i="102"/>
  <c r="A299" i="102"/>
  <c r="J298" i="102"/>
  <c r="I298" i="102"/>
  <c r="A298" i="102"/>
  <c r="J297" i="102"/>
  <c r="I297" i="102"/>
  <c r="A297" i="102"/>
  <c r="J296" i="102"/>
  <c r="I296" i="102"/>
  <c r="A296" i="102"/>
  <c r="J295" i="102"/>
  <c r="I295" i="102"/>
  <c r="A295" i="102"/>
  <c r="J294" i="102"/>
  <c r="I294" i="102"/>
  <c r="A294" i="102"/>
  <c r="J293" i="102"/>
  <c r="I293" i="102"/>
  <c r="A293" i="102"/>
  <c r="J292" i="102"/>
  <c r="I292" i="102"/>
  <c r="A292" i="102"/>
  <c r="J291" i="102"/>
  <c r="I291" i="102"/>
  <c r="A291" i="102"/>
  <c r="J290" i="102"/>
  <c r="I290" i="102"/>
  <c r="A290" i="102"/>
  <c r="J289" i="102"/>
  <c r="I289" i="102"/>
  <c r="A289" i="102"/>
  <c r="J288" i="102"/>
  <c r="I288" i="102"/>
  <c r="A288" i="102"/>
  <c r="J287" i="102"/>
  <c r="I287" i="102"/>
  <c r="A287" i="102"/>
  <c r="J286" i="102"/>
  <c r="I286" i="102"/>
  <c r="A286" i="102"/>
  <c r="J285" i="102"/>
  <c r="I285" i="102"/>
  <c r="A285" i="102"/>
  <c r="J284" i="102"/>
  <c r="I284" i="102"/>
  <c r="A284" i="102"/>
  <c r="J283" i="102"/>
  <c r="I283" i="102"/>
  <c r="A283" i="102"/>
  <c r="J282" i="102"/>
  <c r="I282" i="102"/>
  <c r="A282" i="102"/>
  <c r="J281" i="102"/>
  <c r="I281" i="102"/>
  <c r="A281" i="102"/>
  <c r="J280" i="102"/>
  <c r="I280" i="102"/>
  <c r="A280" i="102"/>
  <c r="J279" i="102"/>
  <c r="I279" i="102"/>
  <c r="A279" i="102"/>
  <c r="J278" i="102"/>
  <c r="I278" i="102"/>
  <c r="A278" i="102"/>
  <c r="J277" i="102"/>
  <c r="I277" i="102"/>
  <c r="A277" i="102"/>
  <c r="J276" i="102"/>
  <c r="I276" i="102"/>
  <c r="A276" i="102"/>
  <c r="J275" i="102"/>
  <c r="I275" i="102"/>
  <c r="A275" i="102"/>
  <c r="J274" i="102"/>
  <c r="I274" i="102"/>
  <c r="A274" i="102"/>
  <c r="J273" i="102"/>
  <c r="I273" i="102"/>
  <c r="A273" i="102"/>
  <c r="J272" i="102"/>
  <c r="I272" i="102"/>
  <c r="A272" i="102"/>
  <c r="J271" i="102"/>
  <c r="I271" i="102"/>
  <c r="A271" i="102"/>
  <c r="J270" i="102"/>
  <c r="I270" i="102"/>
  <c r="A270" i="102"/>
  <c r="J269" i="102"/>
  <c r="I269" i="102"/>
  <c r="A269" i="102"/>
  <c r="J268" i="102"/>
  <c r="I268" i="102"/>
  <c r="A268" i="102"/>
  <c r="J267" i="102"/>
  <c r="I267" i="102"/>
  <c r="A267" i="102"/>
  <c r="J266" i="102"/>
  <c r="I266" i="102"/>
  <c r="A266" i="102"/>
  <c r="J265" i="102"/>
  <c r="I265" i="102"/>
  <c r="A265" i="102"/>
  <c r="J264" i="102"/>
  <c r="I264" i="102"/>
  <c r="A264" i="102"/>
  <c r="J263" i="102"/>
  <c r="I263" i="102"/>
  <c r="A263" i="102"/>
  <c r="J262" i="102"/>
  <c r="I262" i="102"/>
  <c r="A262" i="102"/>
  <c r="J261" i="102"/>
  <c r="I261" i="102"/>
  <c r="A261" i="102"/>
  <c r="J260" i="102"/>
  <c r="I260" i="102"/>
  <c r="A260" i="102"/>
  <c r="J259" i="102"/>
  <c r="I259" i="102"/>
  <c r="A259" i="102"/>
  <c r="J258" i="102"/>
  <c r="I258" i="102"/>
  <c r="A258" i="102"/>
  <c r="J257" i="102"/>
  <c r="I257" i="102"/>
  <c r="A257" i="102"/>
  <c r="J256" i="102"/>
  <c r="I256" i="102"/>
  <c r="A256" i="102"/>
  <c r="J255" i="102"/>
  <c r="I255" i="102"/>
  <c r="A255" i="102"/>
  <c r="J254" i="102"/>
  <c r="I254" i="102"/>
  <c r="A254" i="102"/>
  <c r="J253" i="102"/>
  <c r="I253" i="102"/>
  <c r="A253" i="102"/>
  <c r="J252" i="102"/>
  <c r="I252" i="102"/>
  <c r="A252" i="102"/>
  <c r="J251" i="102"/>
  <c r="I251" i="102"/>
  <c r="A251" i="102"/>
  <c r="J250" i="102"/>
  <c r="I250" i="102"/>
  <c r="A250" i="102"/>
  <c r="J249" i="102"/>
  <c r="I249" i="102"/>
  <c r="A249" i="102"/>
  <c r="J248" i="102"/>
  <c r="I248" i="102"/>
  <c r="A248" i="102"/>
  <c r="J247" i="102"/>
  <c r="I247" i="102"/>
  <c r="A247" i="102"/>
  <c r="J246" i="102"/>
  <c r="I246" i="102"/>
  <c r="A246" i="102"/>
  <c r="J245" i="102"/>
  <c r="I245" i="102"/>
  <c r="A245" i="102"/>
  <c r="J244" i="102"/>
  <c r="I244" i="102"/>
  <c r="A244" i="102"/>
  <c r="J243" i="102"/>
  <c r="I243" i="102"/>
  <c r="A243" i="102"/>
  <c r="J242" i="102"/>
  <c r="I242" i="102"/>
  <c r="A242" i="102"/>
  <c r="J241" i="102"/>
  <c r="I241" i="102"/>
  <c r="A241" i="102"/>
  <c r="J240" i="102"/>
  <c r="I240" i="102"/>
  <c r="A240" i="102"/>
  <c r="J239" i="102"/>
  <c r="I239" i="102"/>
  <c r="A239" i="102"/>
  <c r="J238" i="102"/>
  <c r="I238" i="102"/>
  <c r="A238" i="102"/>
  <c r="J237" i="102"/>
  <c r="I237" i="102"/>
  <c r="A237" i="102"/>
  <c r="J236" i="102"/>
  <c r="I236" i="102"/>
  <c r="A236" i="102"/>
  <c r="J235" i="102"/>
  <c r="I235" i="102"/>
  <c r="A235" i="102"/>
  <c r="J234" i="102"/>
  <c r="I234" i="102"/>
  <c r="A234" i="102"/>
  <c r="J233" i="102"/>
  <c r="I233" i="102"/>
  <c r="A233" i="102"/>
  <c r="J232" i="102"/>
  <c r="I232" i="102"/>
  <c r="A232" i="102"/>
  <c r="J231" i="102"/>
  <c r="I231" i="102"/>
  <c r="A231" i="102"/>
  <c r="J230" i="102"/>
  <c r="I230" i="102"/>
  <c r="A230" i="102"/>
  <c r="J229" i="102"/>
  <c r="I229" i="102"/>
  <c r="A229" i="102"/>
  <c r="J228" i="102"/>
  <c r="I228" i="102"/>
  <c r="A228" i="102"/>
  <c r="J227" i="102"/>
  <c r="I227" i="102"/>
  <c r="A227" i="102"/>
  <c r="J226" i="102"/>
  <c r="I226" i="102"/>
  <c r="A226" i="102"/>
  <c r="J225" i="102"/>
  <c r="I225" i="102"/>
  <c r="A225" i="102"/>
  <c r="J224" i="102"/>
  <c r="I224" i="102"/>
  <c r="A224" i="102"/>
  <c r="J223" i="102"/>
  <c r="I223" i="102"/>
  <c r="A223" i="102"/>
  <c r="J222" i="102"/>
  <c r="I222" i="102"/>
  <c r="A222" i="102"/>
  <c r="J221" i="102"/>
  <c r="I221" i="102"/>
  <c r="G221" i="102" a="1"/>
  <c r="G221" i="102" s="1"/>
  <c r="E13" i="103" s="1" a="1"/>
  <c r="E13" i="103" s="1"/>
  <c r="A221" i="102"/>
  <c r="J220" i="102"/>
  <c r="I220" i="102"/>
  <c r="A220" i="102"/>
  <c r="J219" i="102"/>
  <c r="I219" i="102"/>
  <c r="A219" i="102"/>
  <c r="J218" i="102"/>
  <c r="I218" i="102"/>
  <c r="A218" i="102"/>
  <c r="J217" i="102"/>
  <c r="I217" i="102"/>
  <c r="A217" i="102"/>
  <c r="J216" i="102"/>
  <c r="I216" i="102"/>
  <c r="A216" i="102"/>
  <c r="J215" i="102"/>
  <c r="I215" i="102"/>
  <c r="G215" i="102" a="1"/>
  <c r="G215" i="102" s="1"/>
  <c r="E12" i="103" s="1" a="1"/>
  <c r="E12" i="103" s="1"/>
  <c r="A215" i="102"/>
  <c r="J214" i="102"/>
  <c r="I214" i="102"/>
  <c r="A214" i="102"/>
  <c r="J213" i="102"/>
  <c r="I213" i="102"/>
  <c r="G213" i="102" a="1"/>
  <c r="G213" i="102" s="1"/>
  <c r="A213" i="102"/>
  <c r="J212" i="102"/>
  <c r="I212" i="102"/>
  <c r="G212" i="102" a="1"/>
  <c r="G212" i="102" s="1"/>
  <c r="A212" i="102"/>
  <c r="J211" i="102"/>
  <c r="I211" i="102"/>
  <c r="G211" i="102" a="1"/>
  <c r="G211" i="102" s="1"/>
  <c r="D209" i="103" s="1" a="1"/>
  <c r="D209" i="103" s="1"/>
  <c r="I209" i="103" s="1"/>
  <c r="A211" i="102"/>
  <c r="J210" i="102"/>
  <c r="I210" i="102"/>
  <c r="G210" i="102" a="1"/>
  <c r="G210" i="102" s="1"/>
  <c r="A210" i="102"/>
  <c r="J209" i="102"/>
  <c r="I209" i="102"/>
  <c r="G209" i="102" a="1"/>
  <c r="G209" i="102" s="1"/>
  <c r="A209" i="102"/>
  <c r="J208" i="102"/>
  <c r="I208" i="102"/>
  <c r="G208" i="102" a="1"/>
  <c r="G208" i="102" s="1"/>
  <c r="A208" i="102"/>
  <c r="J207" i="102"/>
  <c r="I207" i="102"/>
  <c r="G207" i="102" a="1"/>
  <c r="G207" i="102" s="1"/>
  <c r="A207" i="102"/>
  <c r="J206" i="102"/>
  <c r="I206" i="102"/>
  <c r="G206" i="102" a="1"/>
  <c r="G206" i="102" s="1"/>
  <c r="D206" i="103" s="1" a="1"/>
  <c r="D206" i="103" s="1"/>
  <c r="A206" i="102"/>
  <c r="J205" i="102"/>
  <c r="I205" i="102"/>
  <c r="G205" i="102" a="1"/>
  <c r="G205" i="102" s="1"/>
  <c r="A205" i="102"/>
  <c r="J204" i="102"/>
  <c r="I204" i="102"/>
  <c r="G204" i="102" a="1"/>
  <c r="G204" i="102" s="1"/>
  <c r="A204" i="102"/>
  <c r="J203" i="102"/>
  <c r="I203" i="102"/>
  <c r="G203" i="102" a="1"/>
  <c r="G203" i="102" s="1"/>
  <c r="A203" i="102"/>
  <c r="J202" i="102"/>
  <c r="I202" i="102"/>
  <c r="G202" i="102" a="1"/>
  <c r="G202" i="102" s="1"/>
  <c r="A202" i="102"/>
  <c r="J201" i="102"/>
  <c r="I201" i="102"/>
  <c r="G201" i="102" a="1"/>
  <c r="G201" i="102" s="1"/>
  <c r="A201" i="102"/>
  <c r="J200" i="102"/>
  <c r="I200" i="102"/>
  <c r="G200" i="102" a="1"/>
  <c r="G200" i="102" s="1"/>
  <c r="D195" i="103" s="1" a="1"/>
  <c r="D195" i="103" s="1"/>
  <c r="A200" i="102"/>
  <c r="J199" i="102"/>
  <c r="I199" i="102"/>
  <c r="G199" i="102" a="1"/>
  <c r="G199" i="102" s="1"/>
  <c r="A199" i="102"/>
  <c r="J198" i="102"/>
  <c r="I198" i="102"/>
  <c r="G198" i="102" a="1"/>
  <c r="G198" i="102" s="1"/>
  <c r="A198" i="102"/>
  <c r="J197" i="102"/>
  <c r="I197" i="102"/>
  <c r="G197" i="102" a="1"/>
  <c r="G197" i="102" s="1"/>
  <c r="A197" i="102"/>
  <c r="J196" i="102"/>
  <c r="I196" i="102"/>
  <c r="G196" i="102" a="1"/>
  <c r="G196" i="102" s="1"/>
  <c r="A196" i="102"/>
  <c r="J195" i="102"/>
  <c r="I195" i="102"/>
  <c r="G195" i="102" a="1"/>
  <c r="G195" i="102" s="1"/>
  <c r="A195" i="102"/>
  <c r="J194" i="102"/>
  <c r="I194" i="102"/>
  <c r="G194" i="102" a="1"/>
  <c r="G194" i="102" s="1"/>
  <c r="A194" i="102"/>
  <c r="J193" i="102"/>
  <c r="I193" i="102"/>
  <c r="G193" i="102" a="1"/>
  <c r="G193" i="102" s="1"/>
  <c r="A193" i="102"/>
  <c r="J192" i="102"/>
  <c r="I192" i="102"/>
  <c r="G192" i="102" a="1"/>
  <c r="G192" i="102" s="1"/>
  <c r="A192" i="102"/>
  <c r="J191" i="102"/>
  <c r="I191" i="102"/>
  <c r="G191" i="102" a="1"/>
  <c r="G191" i="102" s="1"/>
  <c r="A191" i="102"/>
  <c r="J190" i="102"/>
  <c r="I190" i="102"/>
  <c r="G190" i="102" a="1"/>
  <c r="G190" i="102" s="1"/>
  <c r="A190" i="102"/>
  <c r="J189" i="102"/>
  <c r="I189" i="102"/>
  <c r="G189" i="102" a="1"/>
  <c r="G189" i="102" s="1"/>
  <c r="D188" i="103" s="1" a="1"/>
  <c r="D188" i="103" s="1"/>
  <c r="A189" i="102"/>
  <c r="J188" i="102"/>
  <c r="I188" i="102"/>
  <c r="G188" i="102" a="1"/>
  <c r="G188" i="102" s="1"/>
  <c r="A188" i="102"/>
  <c r="J187" i="102"/>
  <c r="I187" i="102"/>
  <c r="G187" i="102" a="1"/>
  <c r="G187" i="102" s="1"/>
  <c r="A187" i="102"/>
  <c r="J186" i="102"/>
  <c r="I186" i="102"/>
  <c r="G186" i="102" a="1"/>
  <c r="G186" i="102" s="1"/>
  <c r="D184" i="103" s="1" a="1"/>
  <c r="D184" i="103" s="1"/>
  <c r="A186" i="102"/>
  <c r="J185" i="102"/>
  <c r="I185" i="102"/>
  <c r="G185" i="102" a="1"/>
  <c r="G185" i="102" s="1"/>
  <c r="A185" i="102"/>
  <c r="J184" i="102"/>
  <c r="I184" i="102"/>
  <c r="G184" i="102" a="1"/>
  <c r="G184" i="102" s="1"/>
  <c r="A184" i="102"/>
  <c r="J183" i="102"/>
  <c r="I183" i="102"/>
  <c r="G183" i="102" a="1"/>
  <c r="G183" i="102" s="1"/>
  <c r="A183" i="102"/>
  <c r="J182" i="102"/>
  <c r="I182" i="102"/>
  <c r="G182" i="102" a="1"/>
  <c r="G182" i="102" s="1"/>
  <c r="D182" i="103" s="1" a="1"/>
  <c r="D182" i="103" s="1"/>
  <c r="A182" i="102"/>
  <c r="J181" i="102"/>
  <c r="I181" i="102"/>
  <c r="G181" i="102" a="1"/>
  <c r="G181" i="102" s="1"/>
  <c r="A181" i="102"/>
  <c r="J180" i="102"/>
  <c r="I180" i="102"/>
  <c r="G180" i="102" a="1"/>
  <c r="G180" i="102" s="1"/>
  <c r="A180" i="102"/>
  <c r="J179" i="102"/>
  <c r="I179" i="102"/>
  <c r="G179" i="102" a="1"/>
  <c r="G179" i="102" s="1"/>
  <c r="A179" i="102"/>
  <c r="J178" i="102"/>
  <c r="I178" i="102"/>
  <c r="G178" i="102" a="1"/>
  <c r="G178" i="102" s="1"/>
  <c r="A178" i="102"/>
  <c r="J177" i="102"/>
  <c r="I177" i="102"/>
  <c r="G177" i="102" a="1"/>
  <c r="G177" i="102" s="1"/>
  <c r="A177" i="102"/>
  <c r="J176" i="102"/>
  <c r="I176" i="102"/>
  <c r="G176" i="102" a="1"/>
  <c r="G176" i="102" s="1"/>
  <c r="D171" i="103" s="1" a="1"/>
  <c r="D171" i="103" s="1"/>
  <c r="A176" i="102"/>
  <c r="J175" i="102"/>
  <c r="I175" i="102"/>
  <c r="G175" i="102" a="1"/>
  <c r="G175" i="102" s="1"/>
  <c r="D173" i="103" s="1" a="1"/>
  <c r="D173" i="103" s="1"/>
  <c r="I173" i="103" s="1"/>
  <c r="A175" i="102"/>
  <c r="J174" i="102"/>
  <c r="I174" i="102"/>
  <c r="G174" i="102" a="1"/>
  <c r="G174" i="102" s="1"/>
  <c r="A174" i="102"/>
  <c r="J173" i="102"/>
  <c r="I173" i="102"/>
  <c r="G173" i="102" a="1"/>
  <c r="G173" i="102" s="1"/>
  <c r="A173" i="102"/>
  <c r="J172" i="102"/>
  <c r="I172" i="102"/>
  <c r="G172" i="102" a="1"/>
  <c r="G172" i="102" s="1"/>
  <c r="A172" i="102"/>
  <c r="J171" i="102"/>
  <c r="I171" i="102"/>
  <c r="G171" i="102" a="1"/>
  <c r="G171" i="102" s="1"/>
  <c r="A171" i="102"/>
  <c r="J170" i="102"/>
  <c r="I170" i="102"/>
  <c r="G170" i="102" a="1"/>
  <c r="G170" i="102" s="1"/>
  <c r="D170" i="103" s="1" a="1"/>
  <c r="D170" i="103" s="1"/>
  <c r="A170" i="102"/>
  <c r="J169" i="102"/>
  <c r="I169" i="102"/>
  <c r="G169" i="102" a="1"/>
  <c r="G169" i="102" s="1"/>
  <c r="A169" i="102"/>
  <c r="J168" i="102"/>
  <c r="I168" i="102"/>
  <c r="G168" i="102" a="1"/>
  <c r="G168" i="102" s="1"/>
  <c r="A168" i="102"/>
  <c r="J167" i="102"/>
  <c r="I167" i="102"/>
  <c r="G167" i="102" a="1"/>
  <c r="G167" i="102" s="1"/>
  <c r="A167" i="102"/>
  <c r="J166" i="102"/>
  <c r="I166" i="102"/>
  <c r="G166" i="102" a="1"/>
  <c r="G166" i="102" s="1"/>
  <c r="A166" i="102"/>
  <c r="J165" i="102"/>
  <c r="I165" i="102"/>
  <c r="G165" i="102" a="1"/>
  <c r="G165" i="102" s="1"/>
  <c r="A165" i="102"/>
  <c r="J164" i="102"/>
  <c r="I164" i="102"/>
  <c r="G164" i="102" a="1"/>
  <c r="G164" i="102" s="1"/>
  <c r="D159" i="103" s="1" a="1"/>
  <c r="D159" i="103" s="1"/>
  <c r="A164" i="102"/>
  <c r="J163" i="102"/>
  <c r="I163" i="102"/>
  <c r="G163" i="102" a="1"/>
  <c r="G163" i="102" s="1"/>
  <c r="A163" i="102"/>
  <c r="J162" i="102"/>
  <c r="I162" i="102"/>
  <c r="G162" i="102" a="1"/>
  <c r="G162" i="102" s="1"/>
  <c r="A162" i="102"/>
  <c r="J161" i="102"/>
  <c r="I161" i="102"/>
  <c r="G161" i="102" a="1"/>
  <c r="G161" i="102" s="1"/>
  <c r="A161" i="102"/>
  <c r="J160" i="102"/>
  <c r="I160" i="102"/>
  <c r="G160" i="102" a="1"/>
  <c r="G160" i="102" s="1"/>
  <c r="A160" i="102"/>
  <c r="J159" i="102"/>
  <c r="I159" i="102"/>
  <c r="G159" i="102" a="1"/>
  <c r="G159" i="102" s="1"/>
  <c r="A159" i="102"/>
  <c r="J158" i="102"/>
  <c r="I158" i="102"/>
  <c r="G158" i="102" a="1"/>
  <c r="G158" i="102" s="1"/>
  <c r="A158" i="102"/>
  <c r="J157" i="102"/>
  <c r="I157" i="102"/>
  <c r="G157" i="102" a="1"/>
  <c r="G157" i="102" s="1"/>
  <c r="A157" i="102"/>
  <c r="J156" i="102"/>
  <c r="I156" i="102"/>
  <c r="G156" i="102" a="1"/>
  <c r="G156" i="102" s="1"/>
  <c r="A156" i="102"/>
  <c r="J155" i="102"/>
  <c r="I155" i="102"/>
  <c r="G155" i="102" a="1"/>
  <c r="G155" i="102" s="1"/>
  <c r="A155" i="102"/>
  <c r="J154" i="102"/>
  <c r="I154" i="102"/>
  <c r="G154" i="102" a="1"/>
  <c r="G154" i="102" s="1"/>
  <c r="A154" i="102"/>
  <c r="J153" i="102"/>
  <c r="I153" i="102"/>
  <c r="G153" i="102" a="1"/>
  <c r="G153" i="102" s="1"/>
  <c r="A153" i="102"/>
  <c r="J152" i="102"/>
  <c r="I152" i="102"/>
  <c r="G152" i="102" a="1"/>
  <c r="G152" i="102" s="1"/>
  <c r="D147" i="103" s="1" a="1"/>
  <c r="D147" i="103" s="1"/>
  <c r="A152" i="102"/>
  <c r="J151" i="102"/>
  <c r="I151" i="102"/>
  <c r="G151" i="102" a="1"/>
  <c r="G151" i="102" s="1"/>
  <c r="D149" i="103" s="1" a="1"/>
  <c r="D149" i="103" s="1"/>
  <c r="I149" i="103" s="1"/>
  <c r="A151" i="102"/>
  <c r="J150" i="102"/>
  <c r="I150" i="102"/>
  <c r="G150" i="102" a="1"/>
  <c r="G150" i="102" s="1"/>
  <c r="D148" i="103" s="1" a="1"/>
  <c r="D148" i="103" s="1"/>
  <c r="I148" i="103" s="1"/>
  <c r="A150" i="102"/>
  <c r="J149" i="102"/>
  <c r="I149" i="102"/>
  <c r="G149" i="102" a="1"/>
  <c r="G149" i="102" s="1"/>
  <c r="A149" i="102"/>
  <c r="J148" i="102"/>
  <c r="I148" i="102"/>
  <c r="G148" i="102" a="1"/>
  <c r="G148" i="102" s="1"/>
  <c r="A148" i="102"/>
  <c r="J147" i="102"/>
  <c r="I147" i="102"/>
  <c r="G147" i="102" a="1"/>
  <c r="G147" i="102" s="1"/>
  <c r="A147" i="102"/>
  <c r="J146" i="102"/>
  <c r="I146" i="102"/>
  <c r="G146" i="102" a="1"/>
  <c r="G146" i="102" s="1"/>
  <c r="D146" i="103" s="1" a="1"/>
  <c r="D146" i="103" s="1"/>
  <c r="A146" i="102"/>
  <c r="J145" i="102"/>
  <c r="I145" i="102"/>
  <c r="G145" i="102" a="1"/>
  <c r="G145" i="102" s="1"/>
  <c r="A145" i="102"/>
  <c r="J144" i="102"/>
  <c r="I144" i="102"/>
  <c r="G144" i="102" a="1"/>
  <c r="G144" i="102" s="1"/>
  <c r="A144" i="102"/>
  <c r="J143" i="102"/>
  <c r="I143" i="102"/>
  <c r="G143" i="102" a="1"/>
  <c r="G143" i="102" s="1"/>
  <c r="A143" i="102"/>
  <c r="J142" i="102"/>
  <c r="I142" i="102"/>
  <c r="G142" i="102" a="1"/>
  <c r="G142" i="102" s="1"/>
  <c r="D143" i="103" s="1" a="1"/>
  <c r="D143" i="103" s="1"/>
  <c r="I143" i="103" s="1"/>
  <c r="A142" i="102"/>
  <c r="J141" i="102"/>
  <c r="I141" i="102"/>
  <c r="G141" i="102" a="1"/>
  <c r="G141" i="102" s="1"/>
  <c r="A141" i="102"/>
  <c r="J140" i="102"/>
  <c r="I140" i="102"/>
  <c r="G140" i="102" a="1"/>
  <c r="G140" i="102" s="1"/>
  <c r="D135" i="103" s="1" a="1"/>
  <c r="D135" i="103" s="1"/>
  <c r="A140" i="102"/>
  <c r="J139" i="102"/>
  <c r="I139" i="102"/>
  <c r="G139" i="102" a="1"/>
  <c r="G139" i="102" s="1"/>
  <c r="D137" i="103" s="1" a="1"/>
  <c r="D137" i="103" s="1"/>
  <c r="I137" i="103" s="1"/>
  <c r="A139" i="102"/>
  <c r="J138" i="102"/>
  <c r="I138" i="102"/>
  <c r="G138" i="102" a="1"/>
  <c r="G138" i="102" s="1"/>
  <c r="A138" i="102"/>
  <c r="J137" i="102"/>
  <c r="I137" i="102"/>
  <c r="G137" i="102" a="1"/>
  <c r="G137" i="102" s="1"/>
  <c r="D133" i="103" s="1" a="1"/>
  <c r="D133" i="103" s="1"/>
  <c r="I133" i="103" s="1"/>
  <c r="A137" i="102"/>
  <c r="J136" i="102"/>
  <c r="I136" i="102"/>
  <c r="G136" i="102" a="1"/>
  <c r="G136" i="102" s="1"/>
  <c r="A136" i="102"/>
  <c r="J135" i="102"/>
  <c r="I135" i="102"/>
  <c r="G135" i="102" a="1"/>
  <c r="G135" i="102" s="1"/>
  <c r="A135" i="102"/>
  <c r="J134" i="102"/>
  <c r="I134" i="102"/>
  <c r="G134" i="102"/>
  <c r="D134" i="103" s="1" a="1"/>
  <c r="D134" i="103" s="1"/>
  <c r="I134" i="103" s="1"/>
  <c r="G134" i="102" a="1"/>
  <c r="A134" i="102"/>
  <c r="J133" i="102"/>
  <c r="I133" i="102"/>
  <c r="G133" i="102" a="1"/>
  <c r="G133" i="102" s="1"/>
  <c r="A133" i="102"/>
  <c r="J132" i="102"/>
  <c r="I132" i="102"/>
  <c r="G132" i="102" a="1"/>
  <c r="G132" i="102" s="1"/>
  <c r="A132" i="102"/>
  <c r="J131" i="102"/>
  <c r="I131" i="102"/>
  <c r="G131" i="102" a="1"/>
  <c r="G131" i="102" s="1"/>
  <c r="D132" i="103" s="1" a="1"/>
  <c r="D132" i="103" s="1"/>
  <c r="I132" i="103" s="1"/>
  <c r="A131" i="102"/>
  <c r="J130" i="102"/>
  <c r="I130" i="102"/>
  <c r="G130" i="102" a="1"/>
  <c r="G130" i="102" s="1"/>
  <c r="D131" i="103" s="1" a="1"/>
  <c r="D131" i="103" s="1"/>
  <c r="I131" i="103" s="1"/>
  <c r="A130" i="102"/>
  <c r="J129" i="102"/>
  <c r="I129" i="102"/>
  <c r="G129" i="102" a="1"/>
  <c r="G129" i="102" s="1"/>
  <c r="D128" i="103" s="1" a="1"/>
  <c r="D128" i="103" s="1"/>
  <c r="I128" i="103" s="1"/>
  <c r="A129" i="102"/>
  <c r="J128" i="102"/>
  <c r="I128" i="102"/>
  <c r="G128" i="102" a="1"/>
  <c r="G128" i="102" s="1"/>
  <c r="A128" i="102"/>
  <c r="J127" i="102"/>
  <c r="I127" i="102"/>
  <c r="G127" i="102" a="1"/>
  <c r="G127" i="102" s="1"/>
  <c r="A127" i="102"/>
  <c r="J126" i="102"/>
  <c r="I126" i="102"/>
  <c r="G126" i="102" a="1"/>
  <c r="G126" i="102" s="1"/>
  <c r="A126" i="102"/>
  <c r="J125" i="102"/>
  <c r="I125" i="102"/>
  <c r="G125" i="102" a="1"/>
  <c r="G125" i="102" s="1"/>
  <c r="A125" i="102"/>
  <c r="J124" i="102"/>
  <c r="I124" i="102"/>
  <c r="G124" i="102" a="1"/>
  <c r="G124" i="102" s="1"/>
  <c r="A124" i="102"/>
  <c r="J123" i="102"/>
  <c r="I123" i="102"/>
  <c r="G123" i="102" a="1"/>
  <c r="G123" i="102" s="1"/>
  <c r="A123" i="102"/>
  <c r="J122" i="102"/>
  <c r="I122" i="102"/>
  <c r="G122" i="102" a="1"/>
  <c r="G122" i="102" s="1"/>
  <c r="A122" i="102"/>
  <c r="J121" i="102"/>
  <c r="I121" i="102"/>
  <c r="G121" i="102" a="1"/>
  <c r="G121" i="102" s="1"/>
  <c r="A121" i="102"/>
  <c r="J120" i="102"/>
  <c r="I120" i="102"/>
  <c r="G120" i="102" a="1"/>
  <c r="G120" i="102" s="1"/>
  <c r="A120" i="102"/>
  <c r="J119" i="102"/>
  <c r="I119" i="102"/>
  <c r="G119" i="102" a="1"/>
  <c r="G119" i="102" s="1"/>
  <c r="A119" i="102"/>
  <c r="J118" i="102"/>
  <c r="I118" i="102"/>
  <c r="G118" i="102" a="1"/>
  <c r="G118" i="102" s="1"/>
  <c r="A118" i="102"/>
  <c r="J117" i="102"/>
  <c r="I117" i="102"/>
  <c r="G117" i="102" a="1"/>
  <c r="G117" i="102" s="1"/>
  <c r="A117" i="102"/>
  <c r="J116" i="102"/>
  <c r="I116" i="102"/>
  <c r="G116" i="102" a="1"/>
  <c r="G116" i="102" s="1"/>
  <c r="A116" i="102"/>
  <c r="J115" i="102"/>
  <c r="I115" i="102"/>
  <c r="G115" i="102" a="1"/>
  <c r="G115" i="102" s="1"/>
  <c r="D113" i="103" s="1" a="1"/>
  <c r="D113" i="103" s="1"/>
  <c r="I113" i="103" s="1"/>
  <c r="A115" i="102"/>
  <c r="J114" i="102"/>
  <c r="I114" i="102"/>
  <c r="G114" i="102" a="1"/>
  <c r="G114" i="102" s="1"/>
  <c r="A114" i="102"/>
  <c r="J113" i="102"/>
  <c r="I113" i="102"/>
  <c r="G113" i="102" a="1"/>
  <c r="G113" i="102" s="1"/>
  <c r="A113" i="102"/>
  <c r="J112" i="102"/>
  <c r="I112" i="102"/>
  <c r="G112" i="102" a="1"/>
  <c r="G112" i="102" s="1"/>
  <c r="A112" i="102"/>
  <c r="J111" i="102"/>
  <c r="I111" i="102"/>
  <c r="G111" i="102" a="1"/>
  <c r="G111" i="102" s="1"/>
  <c r="A111" i="102"/>
  <c r="J110" i="102"/>
  <c r="I110" i="102"/>
  <c r="G110" i="102" a="1"/>
  <c r="G110" i="102" s="1"/>
  <c r="A110" i="102"/>
  <c r="J109" i="102"/>
  <c r="I109" i="102"/>
  <c r="G109" i="102" a="1"/>
  <c r="G109" i="102" s="1"/>
  <c r="D118" i="103" s="1" a="1"/>
  <c r="D118" i="103" s="1"/>
  <c r="I118" i="103" s="1"/>
  <c r="A109" i="102"/>
  <c r="J108" i="102"/>
  <c r="I108" i="102"/>
  <c r="G108" i="102" a="1"/>
  <c r="G108" i="102" s="1"/>
  <c r="A108" i="102"/>
  <c r="J107" i="102"/>
  <c r="I107" i="102"/>
  <c r="G107" i="102" a="1"/>
  <c r="G107" i="102" s="1"/>
  <c r="A107" i="102"/>
  <c r="J106" i="102"/>
  <c r="I106" i="102"/>
  <c r="G106" i="102" a="1"/>
  <c r="G106" i="102" s="1"/>
  <c r="A106" i="102"/>
  <c r="J105" i="102"/>
  <c r="I105" i="102"/>
  <c r="G105" i="102" a="1"/>
  <c r="G105" i="102" s="1"/>
  <c r="A105" i="102"/>
  <c r="J104" i="102"/>
  <c r="I104" i="102"/>
  <c r="G104" i="102" a="1"/>
  <c r="G104" i="102" s="1"/>
  <c r="A104" i="102"/>
  <c r="J103" i="102"/>
  <c r="I103" i="102"/>
  <c r="G103" i="102" a="1"/>
  <c r="G103" i="102" s="1"/>
  <c r="D101" i="103" s="1" a="1"/>
  <c r="D101" i="103" s="1"/>
  <c r="I101" i="103" s="1"/>
  <c r="A103" i="102"/>
  <c r="J102" i="102"/>
  <c r="I102" i="102"/>
  <c r="G102" i="102" a="1"/>
  <c r="G102" i="102" s="1"/>
  <c r="A102" i="102"/>
  <c r="J101" i="102"/>
  <c r="I101" i="102"/>
  <c r="G101" i="102" a="1"/>
  <c r="G101" i="102" s="1"/>
  <c r="A101" i="102"/>
  <c r="J100" i="102"/>
  <c r="I100" i="102"/>
  <c r="G100" i="102" a="1"/>
  <c r="G100" i="102" s="1"/>
  <c r="A100" i="102"/>
  <c r="J99" i="102"/>
  <c r="I99" i="102"/>
  <c r="G99" i="102" a="1"/>
  <c r="G99" i="102" s="1"/>
  <c r="A99" i="102"/>
  <c r="J98" i="102"/>
  <c r="I98" i="102"/>
  <c r="G98" i="102" a="1"/>
  <c r="G98" i="102" s="1"/>
  <c r="A98" i="102"/>
  <c r="J97" i="102"/>
  <c r="I97" i="102"/>
  <c r="G97" i="102" a="1"/>
  <c r="G97" i="102" s="1"/>
  <c r="A97" i="102"/>
  <c r="J96" i="102"/>
  <c r="I96" i="102"/>
  <c r="G96" i="102" a="1"/>
  <c r="G96" i="102" s="1"/>
  <c r="A96" i="102"/>
  <c r="J95" i="102"/>
  <c r="I95" i="102"/>
  <c r="G95" i="102" a="1"/>
  <c r="G95" i="102" s="1"/>
  <c r="D96" i="103" s="1" a="1"/>
  <c r="D96" i="103" s="1"/>
  <c r="I96" i="103" s="1"/>
  <c r="A95" i="102"/>
  <c r="J94" i="102"/>
  <c r="I94" i="102"/>
  <c r="G94" i="102" a="1"/>
  <c r="G94" i="102" s="1"/>
  <c r="D95" i="103" s="1" a="1"/>
  <c r="D95" i="103" s="1"/>
  <c r="I95" i="103" s="1"/>
  <c r="A94" i="102"/>
  <c r="J93" i="102"/>
  <c r="I93" i="102"/>
  <c r="G93" i="102" a="1"/>
  <c r="G93" i="102" s="1"/>
  <c r="D92" i="103" s="1" a="1"/>
  <c r="D92" i="103" s="1"/>
  <c r="I92" i="103" s="1"/>
  <c r="A93" i="102"/>
  <c r="J92" i="102"/>
  <c r="I92" i="102"/>
  <c r="G92" i="102"/>
  <c r="G92" i="102" a="1"/>
  <c r="A92" i="102"/>
  <c r="J91" i="102"/>
  <c r="I91" i="102"/>
  <c r="G91" i="102" a="1"/>
  <c r="G91" i="102" s="1"/>
  <c r="A91" i="102"/>
  <c r="J90" i="102"/>
  <c r="I90" i="102"/>
  <c r="G90" i="102" a="1"/>
  <c r="G90" i="102" s="1"/>
  <c r="A90" i="102"/>
  <c r="J89" i="102"/>
  <c r="I89" i="102"/>
  <c r="G89" i="102" a="1"/>
  <c r="G89" i="102" s="1"/>
  <c r="D85" i="103" s="1" a="1"/>
  <c r="D85" i="103" s="1"/>
  <c r="I85" i="103" s="1"/>
  <c r="A89" i="102"/>
  <c r="J88" i="102"/>
  <c r="I88" i="102"/>
  <c r="G88" i="102" a="1"/>
  <c r="G88" i="102" s="1"/>
  <c r="A88" i="102"/>
  <c r="J87" i="102"/>
  <c r="I87" i="102"/>
  <c r="G87" i="102" a="1"/>
  <c r="G87" i="102" s="1"/>
  <c r="A87" i="102"/>
  <c r="J86" i="102"/>
  <c r="I86" i="102"/>
  <c r="G86" i="102" a="1"/>
  <c r="G86" i="102" s="1"/>
  <c r="A86" i="102"/>
  <c r="J85" i="102"/>
  <c r="I85" i="102"/>
  <c r="G85" i="102" a="1"/>
  <c r="G85" i="102" s="1"/>
  <c r="A85" i="102"/>
  <c r="J84" i="102"/>
  <c r="I84" i="102"/>
  <c r="G84" i="102" a="1"/>
  <c r="G84" i="102" s="1"/>
  <c r="A84" i="102"/>
  <c r="J83" i="102"/>
  <c r="I83" i="102"/>
  <c r="G83" i="102" a="1"/>
  <c r="G83" i="102" s="1"/>
  <c r="A83" i="102"/>
  <c r="J82" i="102"/>
  <c r="I82" i="102"/>
  <c r="G82" i="102" a="1"/>
  <c r="G82" i="102" s="1"/>
  <c r="A82" i="102"/>
  <c r="J81" i="102"/>
  <c r="I81" i="102"/>
  <c r="G81" i="102" a="1"/>
  <c r="G81" i="102" s="1"/>
  <c r="A81" i="102"/>
  <c r="J80" i="102"/>
  <c r="I80" i="102"/>
  <c r="G80" i="102" a="1"/>
  <c r="G80" i="102" s="1"/>
  <c r="A80" i="102"/>
  <c r="J79" i="102"/>
  <c r="I79" i="102"/>
  <c r="G79" i="102" a="1"/>
  <c r="G79" i="102" s="1"/>
  <c r="D77" i="103" s="1" a="1"/>
  <c r="D77" i="103" s="1"/>
  <c r="I77" i="103" s="1"/>
  <c r="A79" i="102"/>
  <c r="J78" i="102"/>
  <c r="I78" i="102"/>
  <c r="G78" i="102" a="1"/>
  <c r="G78" i="102" s="1"/>
  <c r="A78" i="102"/>
  <c r="J77" i="102"/>
  <c r="I77" i="102"/>
  <c r="G77" i="102" a="1"/>
  <c r="G77" i="102" s="1"/>
  <c r="A77" i="102"/>
  <c r="J76" i="102"/>
  <c r="I76" i="102"/>
  <c r="G76" i="102" a="1"/>
  <c r="G76" i="102" s="1"/>
  <c r="A76" i="102"/>
  <c r="J75" i="102"/>
  <c r="I75" i="102"/>
  <c r="G75" i="102" a="1"/>
  <c r="G75" i="102" s="1"/>
  <c r="A75" i="102"/>
  <c r="J74" i="102"/>
  <c r="I74" i="102"/>
  <c r="G74" i="102" a="1"/>
  <c r="G74" i="102" s="1"/>
  <c r="A74" i="102"/>
  <c r="J73" i="102"/>
  <c r="I73" i="102"/>
  <c r="G73" i="102" a="1"/>
  <c r="G73" i="102" s="1"/>
  <c r="D82" i="103" s="1" a="1"/>
  <c r="D82" i="103" s="1"/>
  <c r="I82" i="103" s="1"/>
  <c r="A73" i="102"/>
  <c r="J72" i="102"/>
  <c r="I72" i="102"/>
  <c r="G72" i="102" a="1"/>
  <c r="G72" i="102" s="1"/>
  <c r="A72" i="102"/>
  <c r="J71" i="102"/>
  <c r="I71" i="102"/>
  <c r="G71" i="102" a="1"/>
  <c r="G71" i="102" s="1"/>
  <c r="A71" i="102"/>
  <c r="J70" i="102"/>
  <c r="I70" i="102"/>
  <c r="G70" i="102" a="1"/>
  <c r="G70" i="102" s="1"/>
  <c r="D71" i="103" s="1" a="1"/>
  <c r="D71" i="103" s="1"/>
  <c r="I71" i="103" s="1"/>
  <c r="A70" i="102"/>
  <c r="J69" i="102"/>
  <c r="I69" i="102"/>
  <c r="G69" i="102" a="1"/>
  <c r="G69" i="102" s="1"/>
  <c r="A69" i="102"/>
  <c r="J68" i="102"/>
  <c r="I68" i="102"/>
  <c r="G68" i="102" a="1"/>
  <c r="G68" i="102" s="1"/>
  <c r="A68" i="102"/>
  <c r="J67" i="102"/>
  <c r="I67" i="102"/>
  <c r="G67" i="102" a="1"/>
  <c r="G67" i="102" s="1"/>
  <c r="D65" i="103" s="1" a="1"/>
  <c r="D65" i="103" s="1"/>
  <c r="I65" i="103" s="1"/>
  <c r="A67" i="102"/>
  <c r="J66" i="102"/>
  <c r="I66" i="102"/>
  <c r="G66" i="102" a="1"/>
  <c r="G66" i="102" s="1"/>
  <c r="A66" i="102"/>
  <c r="J65" i="102"/>
  <c r="I65" i="102"/>
  <c r="G65" i="102" a="1"/>
  <c r="G65" i="102" s="1"/>
  <c r="D61" i="103" s="1" a="1"/>
  <c r="D61" i="103" s="1"/>
  <c r="I61" i="103" s="1"/>
  <c r="A65" i="102"/>
  <c r="J64" i="102"/>
  <c r="I64" i="102"/>
  <c r="G64" i="102" a="1"/>
  <c r="G64" i="102" s="1"/>
  <c r="A64" i="102"/>
  <c r="J63" i="102"/>
  <c r="I63" i="102"/>
  <c r="G63" i="102" a="1"/>
  <c r="G63" i="102" s="1"/>
  <c r="A63" i="102"/>
  <c r="J62" i="102"/>
  <c r="I62" i="102"/>
  <c r="G62" i="102" a="1"/>
  <c r="G62" i="102" s="1"/>
  <c r="A62" i="102"/>
  <c r="J61" i="102"/>
  <c r="I61" i="102"/>
  <c r="G61" i="102" a="1"/>
  <c r="G61" i="102" s="1"/>
  <c r="A61" i="102"/>
  <c r="J60" i="102"/>
  <c r="I60" i="102"/>
  <c r="G60" i="102" a="1"/>
  <c r="G60" i="102" s="1"/>
  <c r="A60" i="102"/>
  <c r="J59" i="102"/>
  <c r="I59" i="102"/>
  <c r="G59" i="102" a="1"/>
  <c r="G59" i="102" s="1"/>
  <c r="A59" i="102"/>
  <c r="J58" i="102"/>
  <c r="I58" i="102"/>
  <c r="G58" i="102" a="1"/>
  <c r="G58" i="102" s="1"/>
  <c r="A58" i="102"/>
  <c r="J57" i="102"/>
  <c r="I57" i="102"/>
  <c r="G57" i="102" a="1"/>
  <c r="G57" i="102" s="1"/>
  <c r="A57" i="102"/>
  <c r="J56" i="102"/>
  <c r="I56" i="102"/>
  <c r="G56" i="102" a="1"/>
  <c r="G56" i="102" s="1"/>
  <c r="D51" i="103" s="1" a="1"/>
  <c r="D51" i="103" s="1"/>
  <c r="A56" i="102"/>
  <c r="J55" i="102"/>
  <c r="I55" i="102"/>
  <c r="G55" i="102" a="1"/>
  <c r="G55" i="102" s="1"/>
  <c r="A55" i="102"/>
  <c r="J54" i="102"/>
  <c r="I54" i="102"/>
  <c r="G54" i="102" a="1"/>
  <c r="G54" i="102" s="1"/>
  <c r="A54" i="102"/>
  <c r="J53" i="102"/>
  <c r="I53" i="102"/>
  <c r="G53" i="102" a="1"/>
  <c r="G53" i="102" s="1"/>
  <c r="A53" i="102"/>
  <c r="J52" i="102"/>
  <c r="I52" i="102"/>
  <c r="G52" i="102" a="1"/>
  <c r="G52" i="102" s="1"/>
  <c r="D55" i="103" s="1" a="1"/>
  <c r="D55" i="103" s="1"/>
  <c r="I55" i="103" s="1"/>
  <c r="A52" i="102"/>
  <c r="J51" i="102"/>
  <c r="I51" i="102"/>
  <c r="G51" i="102" a="1"/>
  <c r="G51" i="102" s="1"/>
  <c r="A51" i="102"/>
  <c r="J50" i="102"/>
  <c r="I50" i="102"/>
  <c r="G50" i="102" a="1"/>
  <c r="G50" i="102" s="1"/>
  <c r="A50" i="102"/>
  <c r="J49" i="102"/>
  <c r="I49" i="102"/>
  <c r="G49" i="102" a="1"/>
  <c r="G49" i="102" s="1"/>
  <c r="A49" i="102"/>
  <c r="J48" i="102"/>
  <c r="I48" i="102"/>
  <c r="G48" i="102" a="1"/>
  <c r="G48" i="102" s="1"/>
  <c r="A48" i="102"/>
  <c r="J47" i="102"/>
  <c r="I47" i="102"/>
  <c r="G47" i="102" a="1"/>
  <c r="G47" i="102" s="1"/>
  <c r="A47" i="102"/>
  <c r="J46" i="102"/>
  <c r="I46" i="102"/>
  <c r="G46" i="102" a="1"/>
  <c r="G46" i="102" s="1"/>
  <c r="A46" i="102"/>
  <c r="J45" i="102"/>
  <c r="I45" i="102"/>
  <c r="G45" i="102" a="1"/>
  <c r="G45" i="102" s="1"/>
  <c r="A45" i="102"/>
  <c r="J44" i="102"/>
  <c r="I44" i="102"/>
  <c r="G44" i="102" a="1"/>
  <c r="G44" i="102" s="1"/>
  <c r="A44" i="102"/>
  <c r="J43" i="102"/>
  <c r="I43" i="102"/>
  <c r="G43" i="102" a="1"/>
  <c r="G43" i="102" s="1"/>
  <c r="D41" i="103" s="1" a="1"/>
  <c r="D41" i="103" s="1"/>
  <c r="A43" i="102"/>
  <c r="J42" i="102"/>
  <c r="I42" i="102"/>
  <c r="G42" i="102" a="1"/>
  <c r="G42" i="102" s="1"/>
  <c r="A42" i="102"/>
  <c r="J41" i="102"/>
  <c r="I41" i="102"/>
  <c r="G41" i="102" a="1"/>
  <c r="G41" i="102" s="1"/>
  <c r="A41" i="102"/>
  <c r="J40" i="102"/>
  <c r="I40" i="102"/>
  <c r="G40" i="102" a="1"/>
  <c r="G40" i="102" s="1"/>
  <c r="A40" i="102"/>
  <c r="J39" i="102"/>
  <c r="I39" i="102"/>
  <c r="G39" i="102" a="1"/>
  <c r="G39" i="102" s="1"/>
  <c r="A39" i="102"/>
  <c r="J38" i="102"/>
  <c r="I38" i="102"/>
  <c r="G38" i="102" a="1"/>
  <c r="G38" i="102" s="1"/>
  <c r="A38" i="102"/>
  <c r="J37" i="102"/>
  <c r="I37" i="102"/>
  <c r="G37" i="102" a="1"/>
  <c r="G37" i="102" s="1"/>
  <c r="D46" i="103" s="1" a="1"/>
  <c r="D46" i="103" s="1"/>
  <c r="I46" i="103" s="1"/>
  <c r="A37" i="102"/>
  <c r="J36" i="102"/>
  <c r="I36" i="102"/>
  <c r="G36" i="102" a="1"/>
  <c r="G36" i="102" s="1"/>
  <c r="A36" i="102"/>
  <c r="J35" i="102"/>
  <c r="I35" i="102"/>
  <c r="G35" i="102" a="1"/>
  <c r="G35" i="102" s="1"/>
  <c r="A35" i="102"/>
  <c r="J34" i="102"/>
  <c r="I34" i="102"/>
  <c r="G34" i="102" a="1"/>
  <c r="G34" i="102" s="1"/>
  <c r="D35" i="103" s="1" a="1"/>
  <c r="D35" i="103" s="1"/>
  <c r="I35" i="103" s="1"/>
  <c r="A34" i="102"/>
  <c r="J33" i="102"/>
  <c r="I33" i="102"/>
  <c r="G33" i="102" a="1"/>
  <c r="G33" i="102" s="1"/>
  <c r="A33" i="102"/>
  <c r="J32" i="102"/>
  <c r="I32" i="102"/>
  <c r="G32" i="102" a="1"/>
  <c r="G32" i="102" s="1"/>
  <c r="A32" i="102"/>
  <c r="J31" i="102"/>
  <c r="I31" i="102"/>
  <c r="G31" i="102" a="1"/>
  <c r="G31" i="102" s="1"/>
  <c r="D29" i="103" s="1" a="1"/>
  <c r="D29" i="103" s="1"/>
  <c r="A31" i="102"/>
  <c r="J30" i="102"/>
  <c r="I30" i="102"/>
  <c r="G30" i="102" a="1"/>
  <c r="G30" i="102" s="1"/>
  <c r="A30" i="102"/>
  <c r="J29" i="102"/>
  <c r="I29" i="102"/>
  <c r="G29" i="102" a="1"/>
  <c r="G29" i="102" s="1"/>
  <c r="D25" i="103" s="1" a="1"/>
  <c r="D25" i="103" s="1"/>
  <c r="I25" i="103" s="1"/>
  <c r="A29" i="102"/>
  <c r="J28" i="102"/>
  <c r="I28" i="102"/>
  <c r="G28" i="102" a="1"/>
  <c r="G28" i="102" s="1"/>
  <c r="A28" i="102"/>
  <c r="J27" i="102"/>
  <c r="I27" i="102"/>
  <c r="G27" i="102" a="1"/>
  <c r="G27" i="102" s="1"/>
  <c r="A27" i="102"/>
  <c r="J26" i="102"/>
  <c r="I26" i="102"/>
  <c r="G26" i="102" a="1"/>
  <c r="G26" i="102" s="1"/>
  <c r="A26" i="102"/>
  <c r="J25" i="102"/>
  <c r="I25" i="102"/>
  <c r="G25" i="102" a="1"/>
  <c r="G25" i="102" s="1"/>
  <c r="A25" i="102"/>
  <c r="J24" i="102"/>
  <c r="I24" i="102"/>
  <c r="G24" i="102" a="1"/>
  <c r="G24" i="102" s="1"/>
  <c r="A24" i="102"/>
  <c r="J23" i="102"/>
  <c r="I23" i="102"/>
  <c r="G23" i="102" a="1"/>
  <c r="G23" i="102" s="1"/>
  <c r="A23" i="102"/>
  <c r="J22" i="102"/>
  <c r="I22" i="102"/>
  <c r="G22" i="102" a="1"/>
  <c r="G22" i="102" s="1"/>
  <c r="A22" i="102"/>
  <c r="J21" i="102"/>
  <c r="I21" i="102"/>
  <c r="G21" i="102" a="1"/>
  <c r="G21" i="102" s="1"/>
  <c r="A21" i="102"/>
  <c r="J20" i="102"/>
  <c r="I20" i="102"/>
  <c r="G20" i="102" a="1"/>
  <c r="G20" i="102" s="1"/>
  <c r="D15" i="103" s="1" a="1"/>
  <c r="D15" i="103" s="1"/>
  <c r="A20" i="102"/>
  <c r="J19" i="102"/>
  <c r="I19" i="102"/>
  <c r="G19" i="102" a="1"/>
  <c r="G19" i="102" s="1"/>
  <c r="A19" i="102"/>
  <c r="J18" i="102"/>
  <c r="I18" i="102"/>
  <c r="G18" i="102" a="1"/>
  <c r="G18" i="102" s="1"/>
  <c r="D16" i="103" s="1" a="1"/>
  <c r="D16" i="103" s="1"/>
  <c r="A18" i="102"/>
  <c r="J17" i="102"/>
  <c r="I17" i="102"/>
  <c r="G17" i="102" a="1"/>
  <c r="G17" i="102" s="1"/>
  <c r="A17" i="102"/>
  <c r="J16" i="102"/>
  <c r="I16" i="102"/>
  <c r="G16" i="102" a="1"/>
  <c r="G16" i="102" s="1"/>
  <c r="D19" i="103" s="1" a="1"/>
  <c r="D19" i="103" s="1"/>
  <c r="I19" i="103" s="1"/>
  <c r="A16" i="102"/>
  <c r="J15" i="102"/>
  <c r="I15" i="102"/>
  <c r="G15" i="102" a="1"/>
  <c r="G15" i="102" s="1"/>
  <c r="A15" i="102"/>
  <c r="J14" i="102"/>
  <c r="I14" i="102"/>
  <c r="G14" i="102" a="1"/>
  <c r="G14" i="102" s="1"/>
  <c r="A14" i="102"/>
  <c r="J13" i="102"/>
  <c r="I13" i="102"/>
  <c r="G13" i="102" a="1"/>
  <c r="G13" i="102" s="1"/>
  <c r="A13" i="102"/>
  <c r="J12" i="102"/>
  <c r="I12" i="102"/>
  <c r="G12" i="102" a="1"/>
  <c r="G12" i="102" s="1"/>
  <c r="A12" i="102"/>
  <c r="J11" i="102"/>
  <c r="I11" i="102"/>
  <c r="G11" i="102" a="1"/>
  <c r="G11" i="102" s="1"/>
  <c r="A11" i="102"/>
  <c r="J10" i="102"/>
  <c r="I10" i="102"/>
  <c r="G10" i="102" a="1"/>
  <c r="G10" i="102" s="1"/>
  <c r="R10" i="102" s="1" a="1"/>
  <c r="R10" i="102" s="1"/>
  <c r="A10" i="102"/>
  <c r="G9" i="102"/>
  <c r="R9" i="102" s="1"/>
  <c r="R8" i="102" s="1"/>
  <c r="E60" i="101"/>
  <c r="E59" i="101"/>
  <c r="E58" i="101"/>
  <c r="E57" i="101"/>
  <c r="E56" i="101"/>
  <c r="E55" i="101"/>
  <c r="E54" i="101"/>
  <c r="E53" i="101"/>
  <c r="E52" i="101"/>
  <c r="E51" i="101"/>
  <c r="E50" i="101"/>
  <c r="E49" i="101"/>
  <c r="E48" i="101"/>
  <c r="E47" i="101"/>
  <c r="E46" i="101"/>
  <c r="E45" i="101"/>
  <c r="E44" i="101"/>
  <c r="E43" i="101"/>
  <c r="E42" i="101"/>
  <c r="E41" i="101"/>
  <c r="E40" i="101"/>
  <c r="E39" i="101"/>
  <c r="E38" i="101"/>
  <c r="E37" i="101"/>
  <c r="E36" i="101"/>
  <c r="E35" i="101"/>
  <c r="E34" i="101"/>
  <c r="E33" i="101"/>
  <c r="E32" i="101"/>
  <c r="E31" i="101"/>
  <c r="E30" i="101"/>
  <c r="E29" i="101"/>
  <c r="E28" i="101"/>
  <c r="F221" i="99"/>
  <c r="G417" i="102" a="1"/>
  <c r="G417" i="102" s="1"/>
  <c r="E212" i="103" s="1" a="1"/>
  <c r="E212" i="103" s="1"/>
  <c r="F220" i="99"/>
  <c r="G416" i="102" a="1"/>
  <c r="G416" i="102" s="1"/>
  <c r="E207" i="103" s="1" a="1"/>
  <c r="E207" i="103" s="1"/>
  <c r="F219" i="99"/>
  <c r="G415" i="102" a="1"/>
  <c r="G415" i="102" s="1"/>
  <c r="E209" i="103" s="1" a="1"/>
  <c r="E209" i="103" s="1"/>
  <c r="F218" i="99"/>
  <c r="G414" i="102" a="1"/>
  <c r="G414" i="102" s="1"/>
  <c r="E208" i="103" s="1" a="1"/>
  <c r="E208" i="103" s="1"/>
  <c r="F217" i="99"/>
  <c r="G413" i="102" a="1"/>
  <c r="G413" i="102" s="1"/>
  <c r="E205" i="103" s="1" a="1"/>
  <c r="E205" i="103" s="1"/>
  <c r="F216" i="99"/>
  <c r="G412" i="102" a="1"/>
  <c r="G412" i="102" s="1"/>
  <c r="E211" i="103" s="1" a="1"/>
  <c r="E211" i="103" s="1"/>
  <c r="F215" i="99"/>
  <c r="G411" i="102" a="1"/>
  <c r="G411" i="102" s="1"/>
  <c r="E210" i="103" s="1" a="1"/>
  <c r="E210" i="103" s="1"/>
  <c r="F214" i="99"/>
  <c r="G410" i="102" a="1"/>
  <c r="G410" i="102" s="1"/>
  <c r="E206" i="103" s="1" a="1"/>
  <c r="E206" i="103" s="1"/>
  <c r="F213" i="99"/>
  <c r="G409" i="102" a="1"/>
  <c r="G409" i="102" s="1"/>
  <c r="E214" i="103" s="1" a="1"/>
  <c r="E214" i="103" s="1"/>
  <c r="F212" i="99"/>
  <c r="G408" i="102" a="1"/>
  <c r="G408" i="102" s="1"/>
  <c r="E213" i="103" s="1" a="1"/>
  <c r="E213" i="103" s="1"/>
  <c r="F211" i="99"/>
  <c r="G407" i="102" a="1"/>
  <c r="G407" i="102" s="1"/>
  <c r="E204" i="103" s="1" a="1"/>
  <c r="E204" i="103" s="1"/>
  <c r="F210" i="99"/>
  <c r="G406" i="102" a="1"/>
  <c r="G406" i="102" s="1"/>
  <c r="E203" i="103" s="1" a="1"/>
  <c r="E203" i="103" s="1"/>
  <c r="F209" i="99"/>
  <c r="G405" i="102" a="1"/>
  <c r="G405" i="102" s="1"/>
  <c r="E200" i="103" s="1" a="1"/>
  <c r="E200" i="103" s="1"/>
  <c r="F208" i="99"/>
  <c r="G404" i="102" a="1"/>
  <c r="G404" i="102" s="1"/>
  <c r="E195" i="103" s="1" a="1"/>
  <c r="E195" i="103" s="1"/>
  <c r="F207" i="99"/>
  <c r="G403" i="102" a="1"/>
  <c r="G403" i="102" s="1"/>
  <c r="E197" i="103" s="1" a="1"/>
  <c r="E197" i="103" s="1"/>
  <c r="F206" i="99"/>
  <c r="G402" i="102" a="1"/>
  <c r="G402" i="102" s="1"/>
  <c r="E196" i="103" s="1" a="1"/>
  <c r="E196" i="103" s="1"/>
  <c r="F205" i="99"/>
  <c r="G401" i="102" a="1"/>
  <c r="G401" i="102" s="1"/>
  <c r="E193" i="103" s="1" a="1"/>
  <c r="E193" i="103" s="1"/>
  <c r="F204" i="99"/>
  <c r="G400" i="102" a="1"/>
  <c r="G400" i="102" s="1"/>
  <c r="E199" i="103" s="1" a="1"/>
  <c r="E199" i="103" s="1"/>
  <c r="F203" i="99"/>
  <c r="G399" i="102" a="1"/>
  <c r="G399" i="102" s="1"/>
  <c r="E198" i="103" s="1" a="1"/>
  <c r="E198" i="103" s="1"/>
  <c r="F202" i="99"/>
  <c r="G398" i="102" a="1"/>
  <c r="G398" i="102" s="1"/>
  <c r="E194" i="103" s="1" a="1"/>
  <c r="E194" i="103" s="1"/>
  <c r="F201" i="99"/>
  <c r="G397" i="102" a="1"/>
  <c r="G397" i="102" s="1"/>
  <c r="E202" i="103" s="1" a="1"/>
  <c r="E202" i="103" s="1"/>
  <c r="F200" i="99"/>
  <c r="G396" i="102" a="1"/>
  <c r="G396" i="102" s="1"/>
  <c r="E201" i="103" s="1" a="1"/>
  <c r="E201" i="103" s="1"/>
  <c r="F199" i="99"/>
  <c r="G395" i="102" a="1"/>
  <c r="G395" i="102" s="1"/>
  <c r="E192" i="103" s="1" a="1"/>
  <c r="E192" i="103" s="1"/>
  <c r="F198" i="99"/>
  <c r="G394" i="102" a="1"/>
  <c r="G394" i="102" s="1"/>
  <c r="E191" i="103" s="1" a="1"/>
  <c r="E191" i="103" s="1"/>
  <c r="F197" i="99"/>
  <c r="G393" i="102" a="1"/>
  <c r="G393" i="102" s="1"/>
  <c r="E188" i="103" s="1" a="1"/>
  <c r="E188" i="103" s="1"/>
  <c r="F196" i="99"/>
  <c r="G392" i="102" a="1"/>
  <c r="G392" i="102" s="1"/>
  <c r="E183" i="103" s="1" a="1"/>
  <c r="E183" i="103" s="1"/>
  <c r="F195" i="99"/>
  <c r="G391" i="102" a="1"/>
  <c r="G391" i="102" s="1"/>
  <c r="E185" i="103" s="1" a="1"/>
  <c r="E185" i="103" s="1"/>
  <c r="F194" i="99"/>
  <c r="G390" i="102" a="1"/>
  <c r="G390" i="102" s="1"/>
  <c r="E184" i="103" s="1" a="1"/>
  <c r="E184" i="103" s="1"/>
  <c r="F193" i="99"/>
  <c r="G389" i="102" a="1"/>
  <c r="G389" i="102" s="1"/>
  <c r="E181" i="103" s="1" a="1"/>
  <c r="E181" i="103" s="1"/>
  <c r="F192" i="99"/>
  <c r="G388" i="102" a="1"/>
  <c r="G388" i="102" s="1"/>
  <c r="E187" i="103" s="1" a="1"/>
  <c r="E187" i="103" s="1"/>
  <c r="F191" i="99"/>
  <c r="G387" i="102" a="1"/>
  <c r="G387" i="102" s="1"/>
  <c r="E186" i="103" s="1" a="1"/>
  <c r="E186" i="103" s="1"/>
  <c r="F190" i="99"/>
  <c r="G386" i="102" a="1"/>
  <c r="G386" i="102" s="1"/>
  <c r="E182" i="103" s="1" a="1"/>
  <c r="E182" i="103" s="1"/>
  <c r="F189" i="99"/>
  <c r="G385" i="102" a="1"/>
  <c r="G385" i="102" s="1"/>
  <c r="E190" i="103" s="1" a="1"/>
  <c r="E190" i="103" s="1"/>
  <c r="F188" i="99"/>
  <c r="G384" i="102" a="1"/>
  <c r="G384" i="102" s="1"/>
  <c r="E189" i="103" s="1" a="1"/>
  <c r="E189" i="103" s="1"/>
  <c r="F187" i="99"/>
  <c r="G383" i="102" a="1"/>
  <c r="G383" i="102" s="1"/>
  <c r="E180" i="103" s="1" a="1"/>
  <c r="E180" i="103" s="1"/>
  <c r="F186" i="99"/>
  <c r="G382" i="102" a="1"/>
  <c r="G382" i="102" s="1"/>
  <c r="E179" i="103" s="1" a="1"/>
  <c r="E179" i="103" s="1"/>
  <c r="F185" i="99"/>
  <c r="G381" i="102" a="1"/>
  <c r="G381" i="102" s="1"/>
  <c r="E176" i="103" s="1" a="1"/>
  <c r="E176" i="103" s="1"/>
  <c r="F184" i="99"/>
  <c r="G380" i="102" a="1"/>
  <c r="G380" i="102" s="1"/>
  <c r="E171" i="103" s="1" a="1"/>
  <c r="E171" i="103" s="1"/>
  <c r="F183" i="99"/>
  <c r="G379" i="102" a="1"/>
  <c r="G379" i="102" s="1"/>
  <c r="E173" i="103" s="1" a="1"/>
  <c r="E173" i="103" s="1"/>
  <c r="F182" i="99"/>
  <c r="G378" i="102" a="1"/>
  <c r="G378" i="102" s="1"/>
  <c r="E172" i="103" s="1" a="1"/>
  <c r="E172" i="103" s="1"/>
  <c r="F181" i="99"/>
  <c r="G377" i="102" a="1"/>
  <c r="G377" i="102" s="1"/>
  <c r="E169" i="103" s="1" a="1"/>
  <c r="E169" i="103" s="1"/>
  <c r="F180" i="99"/>
  <c r="G376" i="102" a="1"/>
  <c r="G376" i="102" s="1"/>
  <c r="E175" i="103" s="1" a="1"/>
  <c r="E175" i="103" s="1"/>
  <c r="F179" i="99"/>
  <c r="G375" i="102" a="1"/>
  <c r="G375" i="102" s="1"/>
  <c r="E174" i="103" s="1" a="1"/>
  <c r="E174" i="103" s="1"/>
  <c r="F178" i="99"/>
  <c r="G374" i="102" a="1"/>
  <c r="G374" i="102" s="1"/>
  <c r="E170" i="103" s="1" a="1"/>
  <c r="E170" i="103" s="1"/>
  <c r="F177" i="99"/>
  <c r="G373" i="102" a="1"/>
  <c r="G373" i="102" s="1"/>
  <c r="E178" i="103" s="1" a="1"/>
  <c r="E178" i="103" s="1"/>
  <c r="F176" i="99"/>
  <c r="G372" i="102" a="1"/>
  <c r="G372" i="102" s="1"/>
  <c r="E177" i="103" s="1" a="1"/>
  <c r="E177" i="103" s="1"/>
  <c r="F175" i="99"/>
  <c r="G371" i="102" a="1"/>
  <c r="G371" i="102" s="1"/>
  <c r="E168" i="103" s="1" a="1"/>
  <c r="E168" i="103" s="1"/>
  <c r="F174" i="99"/>
  <c r="G370" i="102" a="1"/>
  <c r="G370" i="102" s="1"/>
  <c r="E167" i="103" s="1" a="1"/>
  <c r="E167" i="103" s="1"/>
  <c r="F173" i="99"/>
  <c r="G369" i="102" a="1"/>
  <c r="G369" i="102" s="1"/>
  <c r="E164" i="103" s="1" a="1"/>
  <c r="E164" i="103" s="1"/>
  <c r="F172" i="99"/>
  <c r="G368" i="102" a="1"/>
  <c r="G368" i="102" s="1"/>
  <c r="E159" i="103" s="1" a="1"/>
  <c r="E159" i="103" s="1"/>
  <c r="F171" i="99"/>
  <c r="G367" i="102" a="1"/>
  <c r="G367" i="102" s="1"/>
  <c r="E161" i="103" s="1" a="1"/>
  <c r="E161" i="103" s="1"/>
  <c r="F170" i="99"/>
  <c r="G366" i="102" a="1"/>
  <c r="G366" i="102" s="1"/>
  <c r="E160" i="103" s="1" a="1"/>
  <c r="E160" i="103" s="1"/>
  <c r="F169" i="99"/>
  <c r="G365" i="102" a="1"/>
  <c r="G365" i="102" s="1"/>
  <c r="E157" i="103" s="1" a="1"/>
  <c r="E157" i="103" s="1"/>
  <c r="F168" i="99"/>
  <c r="G364" i="102" a="1"/>
  <c r="G364" i="102" s="1"/>
  <c r="E163" i="103" s="1" a="1"/>
  <c r="E163" i="103" s="1"/>
  <c r="F167" i="99"/>
  <c r="G363" i="102" a="1"/>
  <c r="G363" i="102" s="1"/>
  <c r="E162" i="103" s="1" a="1"/>
  <c r="E162" i="103" s="1"/>
  <c r="F166" i="99"/>
  <c r="G362" i="102" a="1"/>
  <c r="G362" i="102" s="1"/>
  <c r="E158" i="103" s="1" a="1"/>
  <c r="E158" i="103" s="1"/>
  <c r="F165" i="99"/>
  <c r="G361" i="102" a="1"/>
  <c r="G361" i="102" s="1"/>
  <c r="E166" i="103" s="1" a="1"/>
  <c r="E166" i="103" s="1"/>
  <c r="F164" i="99"/>
  <c r="G360" i="102" a="1"/>
  <c r="G360" i="102" s="1"/>
  <c r="E165" i="103" s="1" a="1"/>
  <c r="E165" i="103" s="1"/>
  <c r="F163" i="99"/>
  <c r="G359" i="102" a="1"/>
  <c r="G359" i="102" s="1"/>
  <c r="E156" i="103" s="1" a="1"/>
  <c r="E156" i="103" s="1"/>
  <c r="F162" i="99"/>
  <c r="G358" i="102" a="1"/>
  <c r="G358" i="102" s="1"/>
  <c r="E155" i="103" s="1" a="1"/>
  <c r="E155" i="103" s="1"/>
  <c r="F161" i="99"/>
  <c r="G357" i="102" a="1"/>
  <c r="G357" i="102" s="1"/>
  <c r="E152" i="103" s="1" a="1"/>
  <c r="E152" i="103" s="1"/>
  <c r="F160" i="99"/>
  <c r="G356" i="102" a="1"/>
  <c r="G356" i="102" s="1"/>
  <c r="E147" i="103" s="1" a="1"/>
  <c r="E147" i="103" s="1"/>
  <c r="F159" i="99"/>
  <c r="G355" i="102" a="1"/>
  <c r="G355" i="102" s="1"/>
  <c r="E149" i="103" s="1" a="1"/>
  <c r="E149" i="103" s="1"/>
  <c r="F158" i="99"/>
  <c r="G354" i="102" a="1"/>
  <c r="G354" i="102" s="1"/>
  <c r="E148" i="103" s="1" a="1"/>
  <c r="E148" i="103" s="1"/>
  <c r="F157" i="99"/>
  <c r="G353" i="102" a="1"/>
  <c r="G353" i="102" s="1"/>
  <c r="E145" i="103" s="1" a="1"/>
  <c r="E145" i="103" s="1"/>
  <c r="F156" i="99"/>
  <c r="G352" i="102" a="1"/>
  <c r="G352" i="102" s="1"/>
  <c r="E151" i="103" s="1" a="1"/>
  <c r="E151" i="103" s="1"/>
  <c r="F155" i="99"/>
  <c r="G351" i="102" a="1"/>
  <c r="G351" i="102" s="1"/>
  <c r="E150" i="103" s="1" a="1"/>
  <c r="E150" i="103" s="1"/>
  <c r="F154" i="99"/>
  <c r="G350" i="102" a="1"/>
  <c r="G350" i="102" s="1"/>
  <c r="E146" i="103" s="1" a="1"/>
  <c r="E146" i="103" s="1"/>
  <c r="F153" i="99"/>
  <c r="G349" i="102" a="1"/>
  <c r="G349" i="102" s="1"/>
  <c r="E154" i="103" s="1" a="1"/>
  <c r="E154" i="103" s="1"/>
  <c r="F152" i="99"/>
  <c r="G348" i="102" a="1"/>
  <c r="G348" i="102" s="1"/>
  <c r="E153" i="103" s="1" a="1"/>
  <c r="E153" i="103" s="1"/>
  <c r="F151" i="99"/>
  <c r="G347" i="102" a="1"/>
  <c r="G347" i="102" s="1"/>
  <c r="E144" i="103" s="1" a="1"/>
  <c r="E144" i="103" s="1"/>
  <c r="F150" i="99"/>
  <c r="G346" i="102" a="1"/>
  <c r="G346" i="102" s="1"/>
  <c r="E143" i="103" s="1" a="1"/>
  <c r="E143" i="103" s="1"/>
  <c r="F149" i="99"/>
  <c r="G345" i="102" a="1"/>
  <c r="G345" i="102" s="1"/>
  <c r="E140" i="103" s="1" a="1"/>
  <c r="E140" i="103" s="1"/>
  <c r="F148" i="99"/>
  <c r="G344" i="102" a="1"/>
  <c r="G344" i="102" s="1"/>
  <c r="E135" i="103" s="1" a="1"/>
  <c r="E135" i="103" s="1"/>
  <c r="F147" i="99"/>
  <c r="G343" i="102" a="1"/>
  <c r="G343" i="102" s="1"/>
  <c r="E137" i="103" s="1" a="1"/>
  <c r="E137" i="103" s="1"/>
  <c r="F146" i="99"/>
  <c r="G342" i="102" a="1"/>
  <c r="G342" i="102" s="1"/>
  <c r="E136" i="103" s="1" a="1"/>
  <c r="E136" i="103" s="1"/>
  <c r="F145" i="99"/>
  <c r="G341" i="102" a="1"/>
  <c r="G341" i="102" s="1"/>
  <c r="E133" i="103" s="1" a="1"/>
  <c r="E133" i="103" s="1"/>
  <c r="F144" i="99"/>
  <c r="G340" i="102" a="1"/>
  <c r="G340" i="102" s="1"/>
  <c r="E139" i="103" s="1" a="1"/>
  <c r="E139" i="103" s="1"/>
  <c r="F143" i="99"/>
  <c r="G339" i="102" a="1"/>
  <c r="G339" i="102" s="1"/>
  <c r="E138" i="103" s="1" a="1"/>
  <c r="E138" i="103" s="1"/>
  <c r="F142" i="99"/>
  <c r="G338" i="102" a="1"/>
  <c r="G338" i="102" s="1"/>
  <c r="E134" i="103" s="1" a="1"/>
  <c r="E134" i="103" s="1"/>
  <c r="F141" i="99"/>
  <c r="G337" i="102" a="1"/>
  <c r="G337" i="102" s="1"/>
  <c r="E142" i="103" s="1" a="1"/>
  <c r="E142" i="103" s="1"/>
  <c r="F140" i="99"/>
  <c r="G336" i="102" a="1"/>
  <c r="G336" i="102" s="1"/>
  <c r="E141" i="103" s="1" a="1"/>
  <c r="E141" i="103" s="1"/>
  <c r="F139" i="99"/>
  <c r="G335" i="102" a="1"/>
  <c r="G335" i="102" s="1"/>
  <c r="E132" i="103" s="1" a="1"/>
  <c r="E132" i="103" s="1"/>
  <c r="F138" i="99"/>
  <c r="G334" i="102" a="1"/>
  <c r="G334" i="102" s="1"/>
  <c r="E131" i="103" s="1" a="1"/>
  <c r="E131" i="103" s="1"/>
  <c r="F137" i="99"/>
  <c r="G333" i="102" a="1"/>
  <c r="G333" i="102" s="1"/>
  <c r="E128" i="103" s="1" a="1"/>
  <c r="E128" i="103" s="1"/>
  <c r="F136" i="99"/>
  <c r="G332" i="102" a="1"/>
  <c r="G332" i="102" s="1"/>
  <c r="E123" i="103" s="1" a="1"/>
  <c r="E123" i="103" s="1"/>
  <c r="F135" i="99"/>
  <c r="G331" i="102" a="1"/>
  <c r="G331" i="102" s="1"/>
  <c r="E125" i="103" s="1" a="1"/>
  <c r="E125" i="103" s="1"/>
  <c r="F134" i="99"/>
  <c r="G330" i="102" a="1"/>
  <c r="G330" i="102" s="1"/>
  <c r="E124" i="103" s="1" a="1"/>
  <c r="E124" i="103" s="1"/>
  <c r="F133" i="99"/>
  <c r="G329" i="102" a="1"/>
  <c r="G329" i="102" s="1"/>
  <c r="E121" i="103" s="1" a="1"/>
  <c r="E121" i="103" s="1"/>
  <c r="F132" i="99"/>
  <c r="G328" i="102" a="1"/>
  <c r="G328" i="102" s="1"/>
  <c r="E127" i="103" s="1" a="1"/>
  <c r="E127" i="103" s="1"/>
  <c r="F131" i="99"/>
  <c r="G327" i="102" a="1"/>
  <c r="G327" i="102" s="1"/>
  <c r="E126" i="103" s="1" a="1"/>
  <c r="E126" i="103" s="1"/>
  <c r="F130" i="99"/>
  <c r="G326" i="102" a="1"/>
  <c r="G326" i="102" s="1"/>
  <c r="E122" i="103" s="1" a="1"/>
  <c r="E122" i="103" s="1"/>
  <c r="F129" i="99"/>
  <c r="G325" i="102" a="1"/>
  <c r="G325" i="102" s="1"/>
  <c r="E130" i="103" s="1" a="1"/>
  <c r="E130" i="103" s="1"/>
  <c r="F128" i="99"/>
  <c r="G324" i="102" a="1"/>
  <c r="G324" i="102" s="1"/>
  <c r="E129" i="103" s="1" a="1"/>
  <c r="E129" i="103" s="1"/>
  <c r="F127" i="99"/>
  <c r="G323" i="102" a="1"/>
  <c r="G323" i="102" s="1"/>
  <c r="E120" i="103" s="1" a="1"/>
  <c r="E120" i="103" s="1"/>
  <c r="F126" i="99"/>
  <c r="G322" i="102" a="1"/>
  <c r="G322" i="102" s="1"/>
  <c r="E119" i="103" s="1" a="1"/>
  <c r="E119" i="103" s="1"/>
  <c r="F125" i="99"/>
  <c r="G321" i="102" a="1"/>
  <c r="G321" i="102" s="1"/>
  <c r="E116" i="103" s="1" a="1"/>
  <c r="E116" i="103" s="1"/>
  <c r="F124" i="99"/>
  <c r="G320" i="102" a="1"/>
  <c r="G320" i="102" s="1"/>
  <c r="E111" i="103" s="1" a="1"/>
  <c r="E111" i="103" s="1"/>
  <c r="F123" i="99"/>
  <c r="G319" i="102" a="1"/>
  <c r="G319" i="102" s="1"/>
  <c r="E113" i="103" s="1" a="1"/>
  <c r="E113" i="103" s="1"/>
  <c r="F122" i="99"/>
  <c r="G318" i="102" a="1"/>
  <c r="G318" i="102" s="1"/>
  <c r="E112" i="103" s="1" a="1"/>
  <c r="E112" i="103" s="1"/>
  <c r="F121" i="99"/>
  <c r="G317" i="102" a="1"/>
  <c r="G317" i="102" s="1"/>
  <c r="E109" i="103" s="1" a="1"/>
  <c r="E109" i="103" s="1"/>
  <c r="F120" i="99"/>
  <c r="G316" i="102" a="1"/>
  <c r="G316" i="102" s="1"/>
  <c r="E115" i="103" s="1" a="1"/>
  <c r="E115" i="103" s="1"/>
  <c r="F119" i="99"/>
  <c r="G315" i="102" a="1"/>
  <c r="G315" i="102" s="1"/>
  <c r="E114" i="103" s="1" a="1"/>
  <c r="E114" i="103" s="1"/>
  <c r="F118" i="99"/>
  <c r="G314" i="102" a="1"/>
  <c r="G314" i="102" s="1"/>
  <c r="E110" i="103" s="1" a="1"/>
  <c r="E110" i="103" s="1"/>
  <c r="F117" i="99"/>
  <c r="G313" i="102" a="1"/>
  <c r="G313" i="102" s="1"/>
  <c r="E118" i="103" s="1" a="1"/>
  <c r="E118" i="103" s="1"/>
  <c r="F116" i="99"/>
  <c r="G312" i="102" a="1"/>
  <c r="G312" i="102" s="1"/>
  <c r="E117" i="103" s="1" a="1"/>
  <c r="E117" i="103" s="1"/>
  <c r="F115" i="99"/>
  <c r="G311" i="102" a="1"/>
  <c r="G311" i="102" s="1"/>
  <c r="E108" i="103" s="1" a="1"/>
  <c r="E108" i="103" s="1"/>
  <c r="F114" i="99"/>
  <c r="G310" i="102" a="1"/>
  <c r="G310" i="102" s="1"/>
  <c r="E107" i="103" s="1" a="1"/>
  <c r="E107" i="103" s="1"/>
  <c r="F113" i="99"/>
  <c r="G309" i="102" a="1"/>
  <c r="G309" i="102" s="1"/>
  <c r="E104" i="103" s="1" a="1"/>
  <c r="E104" i="103" s="1"/>
  <c r="F112" i="99"/>
  <c r="G308" i="102" a="1"/>
  <c r="G308" i="102" s="1"/>
  <c r="E99" i="103" s="1" a="1"/>
  <c r="E99" i="103" s="1"/>
  <c r="F111" i="99"/>
  <c r="G307" i="102" a="1"/>
  <c r="G307" i="102" s="1"/>
  <c r="E101" i="103" s="1" a="1"/>
  <c r="E101" i="103" s="1"/>
  <c r="F110" i="99"/>
  <c r="G306" i="102" a="1"/>
  <c r="G306" i="102" s="1"/>
  <c r="E100" i="103" s="1" a="1"/>
  <c r="E100" i="103" s="1"/>
  <c r="F109" i="99"/>
  <c r="G305" i="102" a="1"/>
  <c r="G305" i="102" s="1"/>
  <c r="E97" i="103" s="1" a="1"/>
  <c r="E97" i="103" s="1"/>
  <c r="F108" i="99"/>
  <c r="G304" i="102" a="1"/>
  <c r="G304" i="102" s="1"/>
  <c r="E103" i="103" s="1" a="1"/>
  <c r="E103" i="103" s="1"/>
  <c r="F107" i="99"/>
  <c r="G303" i="102" a="1"/>
  <c r="G303" i="102" s="1"/>
  <c r="E102" i="103" s="1" a="1"/>
  <c r="E102" i="103" s="1"/>
  <c r="F106" i="99"/>
  <c r="G302" i="102" a="1"/>
  <c r="G302" i="102" s="1"/>
  <c r="E98" i="103" s="1" a="1"/>
  <c r="E98" i="103" s="1"/>
  <c r="F105" i="99"/>
  <c r="G301" i="102" a="1"/>
  <c r="G301" i="102" s="1"/>
  <c r="E106" i="103" s="1" a="1"/>
  <c r="E106" i="103" s="1"/>
  <c r="F104" i="99"/>
  <c r="G300" i="102" a="1"/>
  <c r="G300" i="102" s="1"/>
  <c r="E105" i="103" s="1" a="1"/>
  <c r="E105" i="103" s="1"/>
  <c r="F103" i="99"/>
  <c r="G299" i="102" a="1"/>
  <c r="G299" i="102" s="1"/>
  <c r="E96" i="103" s="1" a="1"/>
  <c r="E96" i="103" s="1"/>
  <c r="F102" i="99"/>
  <c r="G298" i="102" a="1"/>
  <c r="G298" i="102" s="1"/>
  <c r="E95" i="103" s="1" a="1"/>
  <c r="E95" i="103" s="1"/>
  <c r="F101" i="99"/>
  <c r="G297" i="102" a="1"/>
  <c r="G297" i="102" s="1"/>
  <c r="E92" i="103" s="1" a="1"/>
  <c r="E92" i="103" s="1"/>
  <c r="F100" i="99"/>
  <c r="G296" i="102" a="1"/>
  <c r="G296" i="102" s="1"/>
  <c r="E87" i="103" s="1" a="1"/>
  <c r="E87" i="103" s="1"/>
  <c r="F99" i="99"/>
  <c r="G295" i="102" a="1"/>
  <c r="G295" i="102" s="1"/>
  <c r="E89" i="103" s="1" a="1"/>
  <c r="E89" i="103" s="1"/>
  <c r="F98" i="99"/>
  <c r="G294" i="102" a="1"/>
  <c r="G294" i="102" s="1"/>
  <c r="E88" i="103" s="1" a="1"/>
  <c r="E88" i="103" s="1"/>
  <c r="F97" i="99"/>
  <c r="G293" i="102" a="1"/>
  <c r="G293" i="102" s="1"/>
  <c r="E85" i="103" s="1" a="1"/>
  <c r="E85" i="103" s="1"/>
  <c r="F96" i="99"/>
  <c r="G292" i="102" a="1"/>
  <c r="G292" i="102" s="1"/>
  <c r="E91" i="103" s="1" a="1"/>
  <c r="E91" i="103" s="1"/>
  <c r="F95" i="99"/>
  <c r="G291" i="102" a="1"/>
  <c r="G291" i="102" s="1"/>
  <c r="E90" i="103" s="1" a="1"/>
  <c r="E90" i="103" s="1"/>
  <c r="F94" i="99"/>
  <c r="G290" i="102" a="1"/>
  <c r="G290" i="102" s="1"/>
  <c r="E86" i="103" s="1" a="1"/>
  <c r="E86" i="103" s="1"/>
  <c r="F93" i="99"/>
  <c r="G289" i="102" a="1"/>
  <c r="G289" i="102" s="1"/>
  <c r="E94" i="103" s="1" a="1"/>
  <c r="E94" i="103" s="1"/>
  <c r="F92" i="99"/>
  <c r="G288" i="102" a="1"/>
  <c r="G288" i="102" s="1"/>
  <c r="E93" i="103" s="1" a="1"/>
  <c r="E93" i="103" s="1"/>
  <c r="F91" i="99"/>
  <c r="G287" i="102" a="1"/>
  <c r="G287" i="102" s="1"/>
  <c r="E84" i="103" s="1" a="1"/>
  <c r="E84" i="103" s="1"/>
  <c r="F90" i="99"/>
  <c r="G286" i="102" a="1"/>
  <c r="G286" i="102" s="1"/>
  <c r="E83" i="103" s="1" a="1"/>
  <c r="E83" i="103" s="1"/>
  <c r="F89" i="99"/>
  <c r="G285" i="102" a="1"/>
  <c r="G285" i="102" s="1"/>
  <c r="E80" i="103" s="1" a="1"/>
  <c r="E80" i="103" s="1"/>
  <c r="F88" i="99"/>
  <c r="G284" i="102" a="1"/>
  <c r="G284" i="102" s="1"/>
  <c r="E75" i="103" s="1" a="1"/>
  <c r="E75" i="103" s="1"/>
  <c r="F87" i="99"/>
  <c r="G283" i="102" a="1"/>
  <c r="G283" i="102" s="1"/>
  <c r="E77" i="103" s="1" a="1"/>
  <c r="E77" i="103" s="1"/>
  <c r="F86" i="99"/>
  <c r="G282" i="102" a="1"/>
  <c r="G282" i="102" s="1"/>
  <c r="E76" i="103" s="1" a="1"/>
  <c r="E76" i="103" s="1"/>
  <c r="F85" i="99"/>
  <c r="G281" i="102" a="1"/>
  <c r="G281" i="102" s="1"/>
  <c r="E73" i="103" s="1" a="1"/>
  <c r="E73" i="103" s="1"/>
  <c r="F84" i="99"/>
  <c r="G280" i="102" a="1"/>
  <c r="G280" i="102" s="1"/>
  <c r="E79" i="103" s="1" a="1"/>
  <c r="E79" i="103" s="1"/>
  <c r="F83" i="99"/>
  <c r="G279" i="102" a="1"/>
  <c r="G279" i="102" s="1"/>
  <c r="E78" i="103" s="1" a="1"/>
  <c r="E78" i="103" s="1"/>
  <c r="F82" i="99"/>
  <c r="G278" i="102" a="1"/>
  <c r="G278" i="102" s="1"/>
  <c r="E74" i="103" s="1" a="1"/>
  <c r="E74" i="103" s="1"/>
  <c r="F81" i="99"/>
  <c r="G277" i="102" a="1"/>
  <c r="G277" i="102" s="1"/>
  <c r="E82" i="103" s="1" a="1"/>
  <c r="E82" i="103" s="1"/>
  <c r="F80" i="99"/>
  <c r="G276" i="102" a="1"/>
  <c r="G276" i="102" s="1"/>
  <c r="E81" i="103" s="1" a="1"/>
  <c r="E81" i="103" s="1"/>
  <c r="F79" i="99"/>
  <c r="G275" i="102" a="1"/>
  <c r="G275" i="102" s="1"/>
  <c r="E72" i="103" s="1" a="1"/>
  <c r="E72" i="103" s="1"/>
  <c r="F78" i="99"/>
  <c r="G274" i="102" a="1"/>
  <c r="G274" i="102" s="1"/>
  <c r="E71" i="103" s="1" a="1"/>
  <c r="E71" i="103" s="1"/>
  <c r="F77" i="99"/>
  <c r="G273" i="102" a="1"/>
  <c r="G273" i="102" s="1"/>
  <c r="E68" i="103" s="1" a="1"/>
  <c r="E68" i="103" s="1"/>
  <c r="F76" i="99"/>
  <c r="G272" i="102" a="1"/>
  <c r="G272" i="102" s="1"/>
  <c r="E63" i="103" s="1" a="1"/>
  <c r="E63" i="103" s="1"/>
  <c r="F75" i="99"/>
  <c r="G271" i="102" a="1"/>
  <c r="G271" i="102" s="1"/>
  <c r="E65" i="103" s="1" a="1"/>
  <c r="E65" i="103" s="1"/>
  <c r="F74" i="99"/>
  <c r="G270" i="102" a="1"/>
  <c r="G270" i="102" s="1"/>
  <c r="E64" i="103" s="1" a="1"/>
  <c r="E64" i="103" s="1"/>
  <c r="F73" i="99"/>
  <c r="G269" i="102" a="1"/>
  <c r="G269" i="102" s="1"/>
  <c r="E61" i="103" s="1" a="1"/>
  <c r="E61" i="103" s="1"/>
  <c r="F72" i="99"/>
  <c r="G268" i="102" a="1"/>
  <c r="G268" i="102" s="1"/>
  <c r="E67" i="103" s="1" a="1"/>
  <c r="E67" i="103" s="1"/>
  <c r="F71" i="99"/>
  <c r="G267" i="102" a="1"/>
  <c r="G267" i="102" s="1"/>
  <c r="E66" i="103" s="1" a="1"/>
  <c r="E66" i="103" s="1"/>
  <c r="F70" i="99"/>
  <c r="G266" i="102" a="1"/>
  <c r="G266" i="102" s="1"/>
  <c r="E62" i="103" s="1" a="1"/>
  <c r="E62" i="103" s="1"/>
  <c r="F69" i="99"/>
  <c r="G265" i="102" a="1"/>
  <c r="G265" i="102" s="1"/>
  <c r="E70" i="103" s="1" a="1"/>
  <c r="E70" i="103" s="1"/>
  <c r="F68" i="99"/>
  <c r="G264" i="102" a="1"/>
  <c r="G264" i="102" s="1"/>
  <c r="E69" i="103" s="1" a="1"/>
  <c r="E69" i="103" s="1"/>
  <c r="F67" i="99"/>
  <c r="G263" i="102" a="1"/>
  <c r="G263" i="102" s="1"/>
  <c r="E60" i="103" s="1" a="1"/>
  <c r="E60" i="103" s="1"/>
  <c r="F66" i="99"/>
  <c r="G262" i="102" a="1"/>
  <c r="G262" i="102" s="1"/>
  <c r="E59" i="103" s="1" a="1"/>
  <c r="E59" i="103" s="1"/>
  <c r="F65" i="99"/>
  <c r="G261" i="102" a="1"/>
  <c r="G261" i="102" s="1"/>
  <c r="E56" i="103" s="1" a="1"/>
  <c r="E56" i="103" s="1"/>
  <c r="F64" i="99"/>
  <c r="G260" i="102" a="1"/>
  <c r="G260" i="102" s="1"/>
  <c r="E51" i="103" s="1" a="1"/>
  <c r="E51" i="103" s="1"/>
  <c r="F63" i="99"/>
  <c r="G259" i="102" a="1"/>
  <c r="G259" i="102" s="1"/>
  <c r="E53" i="103" s="1" a="1"/>
  <c r="E53" i="103" s="1"/>
  <c r="F62" i="99"/>
  <c r="G258" i="102" a="1"/>
  <c r="G258" i="102" s="1"/>
  <c r="E52" i="103" s="1" a="1"/>
  <c r="E52" i="103" s="1"/>
  <c r="F61" i="99"/>
  <c r="G257" i="102" a="1"/>
  <c r="G257" i="102" s="1"/>
  <c r="E49" i="103" s="1" a="1"/>
  <c r="E49" i="103" s="1"/>
  <c r="F60" i="99"/>
  <c r="G256" i="102" a="1"/>
  <c r="G256" i="102" s="1"/>
  <c r="E55" i="103" s="1" a="1"/>
  <c r="E55" i="103" s="1"/>
  <c r="F59" i="99"/>
  <c r="G255" i="102" a="1"/>
  <c r="G255" i="102" s="1"/>
  <c r="E54" i="103" s="1" a="1"/>
  <c r="E54" i="103" s="1"/>
  <c r="F58" i="99"/>
  <c r="G254" i="102" a="1"/>
  <c r="G254" i="102" s="1"/>
  <c r="E50" i="103" s="1" a="1"/>
  <c r="E50" i="103" s="1"/>
  <c r="F57" i="99"/>
  <c r="G253" i="102" a="1"/>
  <c r="G253" i="102" s="1"/>
  <c r="E58" i="103" s="1" a="1"/>
  <c r="E58" i="103" s="1"/>
  <c r="F56" i="99"/>
  <c r="G252" i="102" a="1"/>
  <c r="G252" i="102" s="1"/>
  <c r="E57" i="103" s="1" a="1"/>
  <c r="E57" i="103" s="1"/>
  <c r="F55" i="99"/>
  <c r="G251" i="102" a="1"/>
  <c r="G251" i="102" s="1"/>
  <c r="E48" i="103" s="1" a="1"/>
  <c r="E48" i="103" s="1"/>
  <c r="F54" i="99"/>
  <c r="G250" i="102" a="1"/>
  <c r="G250" i="102" s="1"/>
  <c r="E47" i="103" s="1" a="1"/>
  <c r="E47" i="103" s="1"/>
  <c r="F53" i="99"/>
  <c r="G249" i="102" a="1"/>
  <c r="G249" i="102" s="1"/>
  <c r="E44" i="103" s="1" a="1"/>
  <c r="E44" i="103" s="1"/>
  <c r="F52" i="99"/>
  <c r="G248" i="102" a="1"/>
  <c r="G248" i="102" s="1"/>
  <c r="E39" i="103" s="1" a="1"/>
  <c r="E39" i="103" s="1"/>
  <c r="F51" i="99"/>
  <c r="G247" i="102" a="1"/>
  <c r="G247" i="102" s="1"/>
  <c r="E41" i="103" s="1" a="1"/>
  <c r="E41" i="103" s="1"/>
  <c r="F50" i="99"/>
  <c r="G246" i="102" a="1"/>
  <c r="G246" i="102" s="1"/>
  <c r="E40" i="103" s="1" a="1"/>
  <c r="E40" i="103" s="1"/>
  <c r="F49" i="99"/>
  <c r="G245" i="102" a="1"/>
  <c r="G245" i="102" s="1"/>
  <c r="E37" i="103" s="1" a="1"/>
  <c r="E37" i="103" s="1"/>
  <c r="F48" i="99"/>
  <c r="G244" i="102" a="1"/>
  <c r="G244" i="102" s="1"/>
  <c r="E43" i="103" s="1" a="1"/>
  <c r="E43" i="103" s="1"/>
  <c r="F47" i="99"/>
  <c r="G243" i="102" a="1"/>
  <c r="G243" i="102" s="1"/>
  <c r="E42" i="103" s="1" a="1"/>
  <c r="E42" i="103" s="1"/>
  <c r="F46" i="99"/>
  <c r="G242" i="102" a="1"/>
  <c r="G242" i="102" s="1"/>
  <c r="E38" i="103" s="1" a="1"/>
  <c r="E38" i="103" s="1"/>
  <c r="F45" i="99"/>
  <c r="G241" i="102" a="1"/>
  <c r="G241" i="102" s="1"/>
  <c r="E46" i="103" s="1" a="1"/>
  <c r="E46" i="103" s="1"/>
  <c r="F44" i="99"/>
  <c r="G240" i="102" a="1"/>
  <c r="G240" i="102" s="1"/>
  <c r="E45" i="103" s="1" a="1"/>
  <c r="E45" i="103" s="1"/>
  <c r="F43" i="99"/>
  <c r="G239" i="102" a="1"/>
  <c r="G239" i="102" s="1"/>
  <c r="E36" i="103" s="1" a="1"/>
  <c r="E36" i="103" s="1"/>
  <c r="F42" i="99"/>
  <c r="G238" i="102" a="1"/>
  <c r="G238" i="102" s="1"/>
  <c r="E35" i="103" s="1" a="1"/>
  <c r="E35" i="103" s="1"/>
  <c r="F41" i="99"/>
  <c r="G237" i="102" a="1"/>
  <c r="G237" i="102" s="1"/>
  <c r="E32" i="103" s="1" a="1"/>
  <c r="E32" i="103" s="1"/>
  <c r="F40" i="99"/>
  <c r="G236" i="102" a="1"/>
  <c r="G236" i="102" s="1"/>
  <c r="E27" i="103" s="1" a="1"/>
  <c r="E27" i="103" s="1"/>
  <c r="F39" i="99"/>
  <c r="G235" i="102" a="1"/>
  <c r="G235" i="102" s="1"/>
  <c r="E29" i="103" s="1" a="1"/>
  <c r="E29" i="103" s="1"/>
  <c r="F38" i="99"/>
  <c r="G234" i="102" a="1"/>
  <c r="G234" i="102" s="1"/>
  <c r="E28" i="103" s="1" a="1"/>
  <c r="E28" i="103" s="1"/>
  <c r="F37" i="99"/>
  <c r="G233" i="102" a="1"/>
  <c r="G233" i="102" s="1"/>
  <c r="E25" i="103" s="1" a="1"/>
  <c r="E25" i="103" s="1"/>
  <c r="F36" i="99"/>
  <c r="G232" i="102" a="1"/>
  <c r="G232" i="102" s="1"/>
  <c r="E31" i="103" s="1" a="1"/>
  <c r="E31" i="103" s="1"/>
  <c r="F35" i="99"/>
  <c r="G231" i="102" a="1"/>
  <c r="G231" i="102" s="1"/>
  <c r="E30" i="103" s="1" a="1"/>
  <c r="E30" i="103" s="1"/>
  <c r="F34" i="99"/>
  <c r="G230" i="102" a="1"/>
  <c r="G230" i="102" s="1"/>
  <c r="E26" i="103" s="1" a="1"/>
  <c r="E26" i="103" s="1"/>
  <c r="F33" i="99"/>
  <c r="G229" i="102" a="1"/>
  <c r="G229" i="102" s="1"/>
  <c r="E34" i="103" s="1" a="1"/>
  <c r="E34" i="103" s="1"/>
  <c r="F32" i="99"/>
  <c r="G228" i="102" a="1"/>
  <c r="G228" i="102" s="1"/>
  <c r="E33" i="103" s="1" a="1"/>
  <c r="E33" i="103" s="1"/>
  <c r="G227" i="102" a="1"/>
  <c r="G227" i="102" s="1"/>
  <c r="E24" i="103" s="1" a="1"/>
  <c r="E24" i="103" s="1"/>
  <c r="G226" i="102" a="1"/>
  <c r="G226" i="102" s="1"/>
  <c r="E23" i="103" s="1" a="1"/>
  <c r="E23" i="103" s="1"/>
  <c r="G225" i="102" a="1"/>
  <c r="G225" i="102" s="1"/>
  <c r="E20" i="103" s="1" a="1"/>
  <c r="E20" i="103" s="1"/>
  <c r="G224" i="102" a="1"/>
  <c r="G224" i="102" s="1"/>
  <c r="E15" i="103" s="1" a="1"/>
  <c r="E15" i="103" s="1"/>
  <c r="G223" i="102" a="1"/>
  <c r="G223" i="102" s="1"/>
  <c r="E17" i="103" s="1" a="1"/>
  <c r="E17" i="103" s="1"/>
  <c r="G222" i="102" a="1"/>
  <c r="G222" i="102" s="1"/>
  <c r="E16" i="103" s="1" a="1"/>
  <c r="E16" i="103" s="1"/>
  <c r="G220" i="102" a="1"/>
  <c r="G220" i="102" s="1"/>
  <c r="E19" i="103" s="1" a="1"/>
  <c r="E19" i="103" s="1"/>
  <c r="G219" i="102" a="1"/>
  <c r="G219" i="102" s="1"/>
  <c r="E18" i="103" s="1" a="1"/>
  <c r="E18" i="103" s="1"/>
  <c r="G218" i="102" a="1"/>
  <c r="G218" i="102" s="1"/>
  <c r="E14" i="103" s="1" a="1"/>
  <c r="E14" i="103" s="1"/>
  <c r="G217" i="102" a="1"/>
  <c r="G217" i="102" s="1"/>
  <c r="E22" i="103" s="1" a="1"/>
  <c r="E22" i="103" s="1"/>
  <c r="G216" i="102" a="1"/>
  <c r="G216" i="102" s="1"/>
  <c r="E21" i="103" s="1" a="1"/>
  <c r="E21" i="103" s="1"/>
  <c r="F17" i="99"/>
  <c r="O16" i="99"/>
  <c r="O15" i="99"/>
  <c r="O14" i="99"/>
  <c r="O13" i="99"/>
  <c r="O12" i="99"/>
  <c r="O11" i="99"/>
  <c r="R15" i="102" l="1" a="1"/>
  <c r="R15" i="102" s="1"/>
  <c r="I184" i="103"/>
  <c r="I188" i="103"/>
  <c r="I146" i="103"/>
  <c r="J146" i="103" s="1"/>
  <c r="K146" i="103" s="1"/>
  <c r="I170" i="103"/>
  <c r="I182" i="103"/>
  <c r="I16" i="103"/>
  <c r="I206" i="103"/>
  <c r="I15" i="103"/>
  <c r="I51" i="103"/>
  <c r="J51" i="103" s="1"/>
  <c r="K51" i="103" s="1"/>
  <c r="I135" i="103"/>
  <c r="J135" i="103" s="1"/>
  <c r="K135" i="103" s="1"/>
  <c r="I147" i="103"/>
  <c r="J147" i="103" s="1"/>
  <c r="K147" i="103" s="1"/>
  <c r="I159" i="103"/>
  <c r="J159" i="103" s="1"/>
  <c r="K159" i="103" s="1"/>
  <c r="I171" i="103"/>
  <c r="J171" i="103" s="1"/>
  <c r="K171" i="103" s="1"/>
  <c r="I195" i="103"/>
  <c r="O29" i="103"/>
  <c r="L370" i="104" s="1"/>
  <c r="M370" i="104" s="1"/>
  <c r="I29" i="103"/>
  <c r="J29" i="103" s="1"/>
  <c r="K29" i="103" s="1"/>
  <c r="O41" i="103"/>
  <c r="L382" i="104" s="1"/>
  <c r="M382" i="104" s="1"/>
  <c r="I41" i="103"/>
  <c r="J41" i="103" s="1"/>
  <c r="K41" i="103" s="1"/>
  <c r="R26" i="102" a="1"/>
  <c r="R26" i="102" s="1"/>
  <c r="R68" i="102" a="1"/>
  <c r="R68" i="102" s="1"/>
  <c r="L70" i="104" s="1"/>
  <c r="M70" i="104" s="1"/>
  <c r="R32" i="102" a="1"/>
  <c r="R32" i="102" s="1"/>
  <c r="D86" i="103" a="1"/>
  <c r="D86" i="103" s="1"/>
  <c r="I86" i="103" s="1"/>
  <c r="R133" i="102" a="1"/>
  <c r="R133" i="102" s="1"/>
  <c r="L135" i="104" s="1"/>
  <c r="M135" i="104" s="1"/>
  <c r="D158" i="103" a="1"/>
  <c r="D158" i="103" s="1"/>
  <c r="I158" i="103" s="1"/>
  <c r="J158" i="103" s="1"/>
  <c r="K158" i="103" s="1"/>
  <c r="R253" i="102" a="1"/>
  <c r="R253" i="102" s="1"/>
  <c r="L255" i="104" s="1"/>
  <c r="M255" i="104" s="1"/>
  <c r="D183" i="103" a="1"/>
  <c r="D183" i="103" s="1"/>
  <c r="I183" i="103" s="1"/>
  <c r="J183" i="103" s="1"/>
  <c r="K183" i="103" s="1"/>
  <c r="R294" i="102" a="1"/>
  <c r="R294" i="102" s="1"/>
  <c r="D194" i="103" a="1"/>
  <c r="D194" i="103" s="1"/>
  <c r="I194" i="103" s="1"/>
  <c r="R313" i="102" a="1"/>
  <c r="R313" i="102" s="1"/>
  <c r="L315" i="104" s="1"/>
  <c r="M315" i="104" s="1"/>
  <c r="D123" i="103" a="1"/>
  <c r="D123" i="103" s="1"/>
  <c r="I123" i="103" s="1"/>
  <c r="J123" i="103" s="1"/>
  <c r="K123" i="103" s="1"/>
  <c r="R194" i="102" a="1"/>
  <c r="R194" i="102" s="1"/>
  <c r="L196" i="104" s="1"/>
  <c r="M196" i="104" s="1"/>
  <c r="D152" i="103" a="1"/>
  <c r="D152" i="103" s="1"/>
  <c r="I152" i="103" s="1"/>
  <c r="J152" i="103" s="1"/>
  <c r="K152" i="103" s="1"/>
  <c r="R241" i="102" a="1"/>
  <c r="R241" i="102" s="1"/>
  <c r="R56" i="102" a="1"/>
  <c r="R56" i="102" s="1"/>
  <c r="R116" i="102" a="1"/>
  <c r="R116" i="102" s="1"/>
  <c r="L118" i="104" s="1"/>
  <c r="M118" i="104" s="1"/>
  <c r="R301" i="102" a="1"/>
  <c r="R301" i="102" s="1"/>
  <c r="L303" i="104" s="1"/>
  <c r="M303" i="104" s="1"/>
  <c r="R150" i="102" a="1"/>
  <c r="R150" i="102" s="1"/>
  <c r="L152" i="104" s="1"/>
  <c r="M152" i="104" s="1"/>
  <c r="R254" i="102" a="1"/>
  <c r="R254" i="102" s="1"/>
  <c r="L256" i="104" s="1"/>
  <c r="M256" i="104" s="1"/>
  <c r="R216" i="102" a="1"/>
  <c r="R216" i="102" s="1"/>
  <c r="R74" i="102" a="1"/>
  <c r="R74" i="102" s="1"/>
  <c r="R156" i="102" a="1"/>
  <c r="R156" i="102" s="1"/>
  <c r="R234" i="102" a="1"/>
  <c r="R234" i="102" s="1"/>
  <c r="J82" i="103"/>
  <c r="K82" i="103" s="1"/>
  <c r="M82" i="103" s="1"/>
  <c r="N82" i="103" s="1"/>
  <c r="O82" i="103" s="1"/>
  <c r="L423" i="104" s="1"/>
  <c r="M423" i="104" s="1"/>
  <c r="J92" i="103"/>
  <c r="K92" i="103" s="1"/>
  <c r="J46" i="103"/>
  <c r="K46" i="103" s="1"/>
  <c r="M46" i="103" s="1"/>
  <c r="N46" i="103" s="1"/>
  <c r="O46" i="103" s="1"/>
  <c r="L387" i="104" s="1"/>
  <c r="M387" i="104" s="1"/>
  <c r="R182" i="102" a="1"/>
  <c r="R182" i="102" s="1"/>
  <c r="R11" i="102" a="1"/>
  <c r="R11" i="102" s="1"/>
  <c r="L13" i="104" s="1"/>
  <c r="M13" i="104" s="1"/>
  <c r="D12" i="103" a="1"/>
  <c r="D12" i="103" s="1"/>
  <c r="I12" i="103" s="1"/>
  <c r="D47" i="103" a="1"/>
  <c r="D47" i="103" s="1"/>
  <c r="I47" i="103" s="1"/>
  <c r="R70" i="102" a="1"/>
  <c r="R70" i="102" s="1"/>
  <c r="L72" i="104" s="1"/>
  <c r="M72" i="104" s="1"/>
  <c r="D36" i="103" a="1"/>
  <c r="D36" i="103" s="1"/>
  <c r="I36" i="103" s="1"/>
  <c r="R51" i="102" a="1"/>
  <c r="R51" i="102" s="1"/>
  <c r="D23" i="103" a="1"/>
  <c r="D23" i="103" s="1"/>
  <c r="I23" i="103" s="1"/>
  <c r="R30" i="102" a="1"/>
  <c r="R30" i="102" s="1"/>
  <c r="L32" i="104" s="1"/>
  <c r="M32" i="104" s="1"/>
  <c r="D32" i="103" a="1"/>
  <c r="D32" i="103" s="1"/>
  <c r="R41" i="102" a="1"/>
  <c r="R41" i="102" s="1"/>
  <c r="L43" i="104" s="1"/>
  <c r="M43" i="104" s="1"/>
  <c r="J15" i="103"/>
  <c r="K15" i="103" s="1"/>
  <c r="O15" i="103"/>
  <c r="L356" i="104" s="1"/>
  <c r="M356" i="104" s="1"/>
  <c r="D20" i="103" a="1"/>
  <c r="D20" i="103" s="1"/>
  <c r="R21" i="102" a="1"/>
  <c r="R21" i="102" s="1"/>
  <c r="L23" i="104" s="1"/>
  <c r="M23" i="104" s="1"/>
  <c r="D31" i="103" a="1"/>
  <c r="D31" i="103" s="1"/>
  <c r="R40" i="102" a="1"/>
  <c r="R40" i="102" s="1"/>
  <c r="L42" i="104" s="1"/>
  <c r="M42" i="104" s="1"/>
  <c r="D39" i="103" a="1"/>
  <c r="D39" i="103" s="1"/>
  <c r="I39" i="103" s="1"/>
  <c r="R54" i="102" a="1"/>
  <c r="R54" i="102" s="1"/>
  <c r="D44" i="103" a="1"/>
  <c r="D44" i="103" s="1"/>
  <c r="R61" i="102" a="1"/>
  <c r="R61" i="102" s="1"/>
  <c r="L63" i="104" s="1"/>
  <c r="M63" i="104" s="1"/>
  <c r="J55" i="103"/>
  <c r="K55" i="103" s="1"/>
  <c r="D56" i="103" a="1"/>
  <c r="D56" i="103" s="1"/>
  <c r="R81" i="102" a="1"/>
  <c r="R81" i="102" s="1"/>
  <c r="L83" i="104" s="1"/>
  <c r="M83" i="104" s="1"/>
  <c r="D69" i="103" a="1"/>
  <c r="D69" i="103" s="1"/>
  <c r="R105" i="102" a="1"/>
  <c r="R105" i="102" s="1"/>
  <c r="L107" i="104" s="1"/>
  <c r="M107" i="104" s="1"/>
  <c r="R103" i="102" a="1"/>
  <c r="R103" i="102" s="1"/>
  <c r="L105" i="104" s="1"/>
  <c r="M105" i="104" s="1"/>
  <c r="R102" i="102" a="1"/>
  <c r="R102" i="102" s="1"/>
  <c r="L104" i="104" s="1"/>
  <c r="M104" i="104" s="1"/>
  <c r="O61" i="103"/>
  <c r="L402" i="104" s="1"/>
  <c r="M402" i="104" s="1"/>
  <c r="J61" i="103"/>
  <c r="K61" i="103" s="1"/>
  <c r="O71" i="103"/>
  <c r="L412" i="104" s="1"/>
  <c r="M412" i="104" s="1"/>
  <c r="J71" i="103"/>
  <c r="K71" i="103" s="1"/>
  <c r="D78" i="103" a="1"/>
  <c r="D78" i="103" s="1"/>
  <c r="R118" i="102" a="1"/>
  <c r="R118" i="102" s="1"/>
  <c r="L120" i="104" s="1"/>
  <c r="M120" i="104" s="1"/>
  <c r="R119" i="102" a="1"/>
  <c r="R119" i="102" s="1"/>
  <c r="L121" i="104" s="1"/>
  <c r="M121" i="104" s="1"/>
  <c r="R117" i="102" a="1"/>
  <c r="R117" i="102" s="1"/>
  <c r="D76" i="103" a="1"/>
  <c r="D76" i="103" s="1"/>
  <c r="I76" i="103" s="1"/>
  <c r="R115" i="102" a="1"/>
  <c r="R115" i="102" s="1"/>
  <c r="L117" i="104" s="1"/>
  <c r="M117" i="104" s="1"/>
  <c r="D211" i="103" a="1"/>
  <c r="D211" i="103" s="1"/>
  <c r="R340" i="102" a="1"/>
  <c r="R340" i="102" s="1"/>
  <c r="L342" i="104" s="1"/>
  <c r="M342" i="104" s="1"/>
  <c r="D84" i="103" a="1"/>
  <c r="D84" i="103" s="1"/>
  <c r="I84" i="103" s="1"/>
  <c r="R131" i="102" a="1"/>
  <c r="R131" i="102" s="1"/>
  <c r="R86" i="102" a="1"/>
  <c r="R86" i="102" s="1"/>
  <c r="L88" i="104" s="1"/>
  <c r="M88" i="104" s="1"/>
  <c r="D91" i="103" a="1"/>
  <c r="D91" i="103" s="1"/>
  <c r="R140" i="102" a="1"/>
  <c r="R140" i="102" s="1"/>
  <c r="L142" i="104" s="1"/>
  <c r="M142" i="104" s="1"/>
  <c r="D105" i="103" a="1"/>
  <c r="D105" i="103" s="1"/>
  <c r="R165" i="102" a="1"/>
  <c r="R165" i="102" s="1"/>
  <c r="L167" i="104" s="1"/>
  <c r="M167" i="104" s="1"/>
  <c r="R164" i="102" a="1"/>
  <c r="R164" i="102" s="1"/>
  <c r="L166" i="104" s="1"/>
  <c r="M166" i="104" s="1"/>
  <c r="R163" i="102" a="1"/>
  <c r="R163" i="102" s="1"/>
  <c r="L165" i="104" s="1"/>
  <c r="M165" i="104" s="1"/>
  <c r="R162" i="102" a="1"/>
  <c r="R162" i="102" s="1"/>
  <c r="L164" i="104" s="1"/>
  <c r="M164" i="104" s="1"/>
  <c r="D97" i="103" a="1"/>
  <c r="D97" i="103" s="1"/>
  <c r="I97" i="103" s="1"/>
  <c r="R152" i="102" a="1"/>
  <c r="R152" i="102" s="1"/>
  <c r="L154" i="104" s="1"/>
  <c r="M154" i="104" s="1"/>
  <c r="R104" i="102" a="1"/>
  <c r="R104" i="102" s="1"/>
  <c r="L106" i="104" s="1"/>
  <c r="M106" i="104" s="1"/>
  <c r="D107" i="103" a="1"/>
  <c r="D107" i="103" s="1"/>
  <c r="I107" i="103" s="1"/>
  <c r="R170" i="102" a="1"/>
  <c r="R170" i="102" s="1"/>
  <c r="L172" i="104" s="1"/>
  <c r="M172" i="104" s="1"/>
  <c r="D114" i="103" a="1"/>
  <c r="D114" i="103" s="1"/>
  <c r="R179" i="102" a="1"/>
  <c r="R179" i="102" s="1"/>
  <c r="L181" i="104" s="1"/>
  <c r="M181" i="104" s="1"/>
  <c r="R178" i="102" a="1"/>
  <c r="R178" i="102" s="1"/>
  <c r="L180" i="104" s="1"/>
  <c r="M180" i="104" s="1"/>
  <c r="D112" i="103" a="1"/>
  <c r="D112" i="103" s="1"/>
  <c r="I112" i="103" s="1"/>
  <c r="R175" i="102" a="1"/>
  <c r="R175" i="102" s="1"/>
  <c r="L177" i="104" s="1"/>
  <c r="M177" i="104" s="1"/>
  <c r="D120" i="103" a="1"/>
  <c r="D120" i="103" s="1"/>
  <c r="I120" i="103" s="1"/>
  <c r="R191" i="102" a="1"/>
  <c r="R191" i="102" s="1"/>
  <c r="L193" i="104" s="1"/>
  <c r="M193" i="104" s="1"/>
  <c r="R122" i="102" a="1"/>
  <c r="R122" i="102" s="1"/>
  <c r="L124" i="104" s="1"/>
  <c r="M124" i="104" s="1"/>
  <c r="D127" i="103" a="1"/>
  <c r="D127" i="103" s="1"/>
  <c r="R200" i="102" a="1"/>
  <c r="R200" i="102" s="1"/>
  <c r="L202" i="104" s="1"/>
  <c r="M202" i="104" s="1"/>
  <c r="D139" i="103" a="1"/>
  <c r="D139" i="103" s="1"/>
  <c r="R220" i="102" a="1"/>
  <c r="R220" i="102" s="1"/>
  <c r="L222" i="104" s="1"/>
  <c r="M222" i="104" s="1"/>
  <c r="D180" i="103" a="1"/>
  <c r="D180" i="103" s="1"/>
  <c r="I180" i="103" s="1"/>
  <c r="R291" i="102" a="1"/>
  <c r="R291" i="102" s="1"/>
  <c r="L293" i="104" s="1"/>
  <c r="M293" i="104" s="1"/>
  <c r="D192" i="103" a="1"/>
  <c r="D192" i="103" s="1"/>
  <c r="I192" i="103" s="1"/>
  <c r="R311" i="102" a="1"/>
  <c r="R311" i="102" s="1"/>
  <c r="L313" i="104" s="1"/>
  <c r="M313" i="104" s="1"/>
  <c r="R147" i="102" a="1"/>
  <c r="R147" i="102" s="1"/>
  <c r="L149" i="104" s="1"/>
  <c r="M149" i="104" s="1"/>
  <c r="R129" i="102" a="1"/>
  <c r="R129" i="102" s="1"/>
  <c r="L131" i="104" s="1"/>
  <c r="M131" i="104" s="1"/>
  <c r="R107" i="102" a="1"/>
  <c r="R107" i="102" s="1"/>
  <c r="L109" i="104" s="1"/>
  <c r="M109" i="104" s="1"/>
  <c r="R69" i="102" a="1"/>
  <c r="R69" i="102" s="1"/>
  <c r="L71" i="104" s="1"/>
  <c r="M71" i="104" s="1"/>
  <c r="R47" i="102" a="1"/>
  <c r="R47" i="102" s="1"/>
  <c r="L49" i="104" s="1"/>
  <c r="M49" i="104" s="1"/>
  <c r="R206" i="102" a="1"/>
  <c r="R206" i="102" s="1"/>
  <c r="L208" i="104" s="1"/>
  <c r="M208" i="104" s="1"/>
  <c r="R169" i="102" a="1"/>
  <c r="R169" i="102" s="1"/>
  <c r="L171" i="104" s="1"/>
  <c r="M171" i="104" s="1"/>
  <c r="R168" i="102" a="1"/>
  <c r="R168" i="102" s="1"/>
  <c r="L170" i="104" s="1"/>
  <c r="M170" i="104" s="1"/>
  <c r="R218" i="102" a="1"/>
  <c r="R218" i="102" s="1"/>
  <c r="L220" i="104" s="1"/>
  <c r="M220" i="104" s="1"/>
  <c r="R188" i="102" a="1"/>
  <c r="R188" i="102" s="1"/>
  <c r="L190" i="104" s="1"/>
  <c r="M190" i="104" s="1"/>
  <c r="R89" i="102" a="1"/>
  <c r="R89" i="102" s="1"/>
  <c r="L91" i="104" s="1"/>
  <c r="M91" i="104" s="1"/>
  <c r="R87" i="102" a="1"/>
  <c r="R87" i="102" s="1"/>
  <c r="L89" i="104" s="1"/>
  <c r="M89" i="104" s="1"/>
  <c r="R14" i="102" a="1"/>
  <c r="R14" i="102" s="1"/>
  <c r="L16" i="104" s="1"/>
  <c r="M16" i="104" s="1"/>
  <c r="J16" i="103"/>
  <c r="K16" i="103" s="1"/>
  <c r="O16" i="103"/>
  <c r="L357" i="104" s="1"/>
  <c r="M357" i="104" s="1"/>
  <c r="D26" i="103" a="1"/>
  <c r="D26" i="103" s="1"/>
  <c r="R33" i="102" a="1"/>
  <c r="R33" i="102" s="1"/>
  <c r="L35" i="104" s="1"/>
  <c r="M35" i="104" s="1"/>
  <c r="D30" i="103" a="1"/>
  <c r="D30" i="103" s="1"/>
  <c r="R37" i="102" a="1"/>
  <c r="R37" i="102" s="1"/>
  <c r="L39" i="104" s="1"/>
  <c r="M39" i="104" s="1"/>
  <c r="R38" i="102" a="1"/>
  <c r="R38" i="102" s="1"/>
  <c r="L40" i="104" s="1"/>
  <c r="M40" i="104" s="1"/>
  <c r="R39" i="102" a="1"/>
  <c r="R39" i="102" s="1"/>
  <c r="L41" i="104" s="1"/>
  <c r="M41" i="104" s="1"/>
  <c r="D40" i="103" a="1"/>
  <c r="D40" i="103" s="1"/>
  <c r="I40" i="103" s="1"/>
  <c r="R55" i="102" a="1"/>
  <c r="R55" i="102" s="1"/>
  <c r="L57" i="104" s="1"/>
  <c r="M57" i="104" s="1"/>
  <c r="D50" i="103" a="1"/>
  <c r="D50" i="103" s="1"/>
  <c r="R73" i="102" a="1"/>
  <c r="R73" i="102" s="1"/>
  <c r="L75" i="104" s="1"/>
  <c r="M75" i="104" s="1"/>
  <c r="D54" i="103" a="1"/>
  <c r="D54" i="103" s="1"/>
  <c r="R79" i="102" a="1"/>
  <c r="R79" i="102" s="1"/>
  <c r="L81" i="104" s="1"/>
  <c r="M81" i="104" s="1"/>
  <c r="R78" i="102" a="1"/>
  <c r="R78" i="102" s="1"/>
  <c r="L80" i="104" s="1"/>
  <c r="M80" i="104" s="1"/>
  <c r="R77" i="102" a="1"/>
  <c r="R77" i="102" s="1"/>
  <c r="L79" i="104" s="1"/>
  <c r="M79" i="104" s="1"/>
  <c r="O51" i="103"/>
  <c r="L392" i="104" s="1"/>
  <c r="M392" i="104" s="1"/>
  <c r="D74" i="103" a="1"/>
  <c r="D74" i="103" s="1"/>
  <c r="R113" i="102" a="1"/>
  <c r="R113" i="102" s="1"/>
  <c r="L115" i="104" s="1"/>
  <c r="M115" i="104" s="1"/>
  <c r="D87" i="103" a="1"/>
  <c r="D87" i="103" s="1"/>
  <c r="I87" i="103" s="1"/>
  <c r="R134" i="102" a="1"/>
  <c r="R134" i="102" s="1"/>
  <c r="L136" i="104" s="1"/>
  <c r="M136" i="104" s="1"/>
  <c r="D110" i="103" a="1"/>
  <c r="D110" i="103" s="1"/>
  <c r="R173" i="102" a="1"/>
  <c r="R173" i="102" s="1"/>
  <c r="R132" i="102" a="1"/>
  <c r="R132" i="102" s="1"/>
  <c r="L134" i="104" s="1"/>
  <c r="M134" i="104" s="1"/>
  <c r="D153" i="103" a="1"/>
  <c r="D153" i="103" s="1"/>
  <c r="R245" i="102" a="1"/>
  <c r="R245" i="102" s="1"/>
  <c r="L247" i="104" s="1"/>
  <c r="M247" i="104" s="1"/>
  <c r="R244" i="102" a="1"/>
  <c r="R244" i="102" s="1"/>
  <c r="L246" i="104" s="1"/>
  <c r="M246" i="104" s="1"/>
  <c r="R243" i="102" a="1"/>
  <c r="R243" i="102" s="1"/>
  <c r="L245" i="104" s="1"/>
  <c r="M245" i="104" s="1"/>
  <c r="R242" i="102" a="1"/>
  <c r="R242" i="102" s="1"/>
  <c r="L244" i="104" s="1"/>
  <c r="M244" i="104" s="1"/>
  <c r="D165" i="103" a="1"/>
  <c r="D165" i="103" s="1"/>
  <c r="R263" i="102" a="1"/>
  <c r="R263" i="102" s="1"/>
  <c r="L265" i="104" s="1"/>
  <c r="M265" i="104" s="1"/>
  <c r="R262" i="102" a="1"/>
  <c r="R262" i="102" s="1"/>
  <c r="L264" i="104" s="1"/>
  <c r="M264" i="104" s="1"/>
  <c r="R264" i="102" a="1"/>
  <c r="R264" i="102" s="1"/>
  <c r="L266" i="104" s="1"/>
  <c r="M266" i="104" s="1"/>
  <c r="R265" i="102" a="1"/>
  <c r="R265" i="102" s="1"/>
  <c r="L267" i="104" s="1"/>
  <c r="M267" i="104" s="1"/>
  <c r="D157" i="103" a="1"/>
  <c r="D157" i="103" s="1"/>
  <c r="I157" i="103" s="1"/>
  <c r="R252" i="102" a="1"/>
  <c r="R252" i="102" s="1"/>
  <c r="L254" i="104" s="1"/>
  <c r="M254" i="104" s="1"/>
  <c r="D178" i="103" a="1"/>
  <c r="D178" i="103" s="1"/>
  <c r="R287" i="102" a="1"/>
  <c r="R287" i="102" s="1"/>
  <c r="L289" i="104" s="1"/>
  <c r="M289" i="104" s="1"/>
  <c r="R286" i="102" a="1"/>
  <c r="R286" i="102" s="1"/>
  <c r="L288" i="104" s="1"/>
  <c r="M288" i="104" s="1"/>
  <c r="R288" i="102" a="1"/>
  <c r="R288" i="102" s="1"/>
  <c r="L290" i="104" s="1"/>
  <c r="M290" i="104" s="1"/>
  <c r="R289" i="102" a="1"/>
  <c r="R289" i="102" s="1"/>
  <c r="D169" i="103" a="1"/>
  <c r="D169" i="103" s="1"/>
  <c r="I169" i="103" s="1"/>
  <c r="R272" i="102" a="1"/>
  <c r="R272" i="102" s="1"/>
  <c r="L274" i="104" s="1"/>
  <c r="M274" i="104" s="1"/>
  <c r="D187" i="103" a="1"/>
  <c r="D187" i="103" s="1"/>
  <c r="R300" i="102" a="1"/>
  <c r="R300" i="102" s="1"/>
  <c r="L302" i="104" s="1"/>
  <c r="M302" i="104" s="1"/>
  <c r="D199" i="103" a="1"/>
  <c r="D199" i="103" s="1"/>
  <c r="R320" i="102" a="1"/>
  <c r="R320" i="102" s="1"/>
  <c r="L322" i="104" s="1"/>
  <c r="M322" i="104" s="1"/>
  <c r="E222" i="99"/>
  <c r="G214" i="102" a="1"/>
  <c r="G214" i="102" s="1"/>
  <c r="E11" i="103" s="1" a="1"/>
  <c r="E11" i="103" s="1"/>
  <c r="L12" i="104"/>
  <c r="D11" i="103" a="1"/>
  <c r="D11" i="103" s="1"/>
  <c r="I11" i="103" s="1"/>
  <c r="D13" i="103" a="1"/>
  <c r="D13" i="103" s="1"/>
  <c r="I13" i="103" s="1"/>
  <c r="R12" i="102" a="1"/>
  <c r="R12" i="102" s="1"/>
  <c r="L14" i="104" s="1"/>
  <c r="M14" i="104" s="1"/>
  <c r="D33" i="103" a="1"/>
  <c r="D33" i="103" s="1"/>
  <c r="R45" i="102" a="1"/>
  <c r="R45" i="102" s="1"/>
  <c r="L47" i="104" s="1"/>
  <c r="M47" i="104" s="1"/>
  <c r="R43" i="102" a="1"/>
  <c r="R43" i="102" s="1"/>
  <c r="L45" i="104" s="1"/>
  <c r="M45" i="104" s="1"/>
  <c r="R42" i="102" a="1"/>
  <c r="R42" i="102" s="1"/>
  <c r="L44" i="104" s="1"/>
  <c r="M44" i="104" s="1"/>
  <c r="R29" i="102" a="1"/>
  <c r="R29" i="102" s="1"/>
  <c r="L31" i="104" s="1"/>
  <c r="M31" i="104" s="1"/>
  <c r="J35" i="103"/>
  <c r="K35" i="103" s="1"/>
  <c r="O35" i="103"/>
  <c r="L376" i="104" s="1"/>
  <c r="M376" i="104" s="1"/>
  <c r="D37" i="103" a="1"/>
  <c r="D37" i="103" s="1"/>
  <c r="I37" i="103" s="1"/>
  <c r="R52" i="102" a="1"/>
  <c r="R52" i="102" s="1"/>
  <c r="L54" i="104" s="1"/>
  <c r="M54" i="104" s="1"/>
  <c r="R82" i="102" a="1"/>
  <c r="R82" i="102" s="1"/>
  <c r="L84" i="104" s="1"/>
  <c r="M84" i="104" s="1"/>
  <c r="R85" i="102" a="1"/>
  <c r="R85" i="102" s="1"/>
  <c r="L87" i="104" s="1"/>
  <c r="M87" i="104" s="1"/>
  <c r="R84" i="102" a="1"/>
  <c r="R84" i="102" s="1"/>
  <c r="L86" i="104" s="1"/>
  <c r="M86" i="104" s="1"/>
  <c r="R83" i="102" a="1"/>
  <c r="R83" i="102" s="1"/>
  <c r="D57" i="103" a="1"/>
  <c r="D57" i="103" s="1"/>
  <c r="D52" i="103" a="1"/>
  <c r="D52" i="103" s="1"/>
  <c r="I52" i="103" s="1"/>
  <c r="R75" i="102" a="1"/>
  <c r="R75" i="102" s="1"/>
  <c r="L77" i="104" s="1"/>
  <c r="M77" i="104" s="1"/>
  <c r="D60" i="103" a="1"/>
  <c r="D60" i="103" s="1"/>
  <c r="I60" i="103" s="1"/>
  <c r="R91" i="102" a="1"/>
  <c r="R91" i="102" s="1"/>
  <c r="L93" i="104" s="1"/>
  <c r="M93" i="104" s="1"/>
  <c r="R62" i="102" a="1"/>
  <c r="R62" i="102" s="1"/>
  <c r="D67" i="103" a="1"/>
  <c r="D67" i="103" s="1"/>
  <c r="R100" i="102" a="1"/>
  <c r="R100" i="102" s="1"/>
  <c r="L102" i="104" s="1"/>
  <c r="M102" i="104" s="1"/>
  <c r="D68" i="103" a="1"/>
  <c r="D68" i="103" s="1"/>
  <c r="R101" i="102" a="1"/>
  <c r="R101" i="102" s="1"/>
  <c r="L103" i="104" s="1"/>
  <c r="M103" i="104" s="1"/>
  <c r="R124" i="102" a="1"/>
  <c r="R124" i="102" s="1"/>
  <c r="L126" i="104" s="1"/>
  <c r="M126" i="104" s="1"/>
  <c r="R125" i="102" a="1"/>
  <c r="R125" i="102" s="1"/>
  <c r="R123" i="102" a="1"/>
  <c r="R123" i="102" s="1"/>
  <c r="L125" i="104" s="1"/>
  <c r="M125" i="104" s="1"/>
  <c r="D81" i="103" a="1"/>
  <c r="D81" i="103" s="1"/>
  <c r="D73" i="103" a="1"/>
  <c r="D73" i="103" s="1"/>
  <c r="I73" i="103" s="1"/>
  <c r="R112" i="102" a="1"/>
  <c r="R112" i="102" s="1"/>
  <c r="L114" i="104" s="1"/>
  <c r="M114" i="104" s="1"/>
  <c r="R80" i="102" a="1"/>
  <c r="R80" i="102" s="1"/>
  <c r="L82" i="104" s="1"/>
  <c r="M82" i="104" s="1"/>
  <c r="D83" i="103" a="1"/>
  <c r="D83" i="103" s="1"/>
  <c r="I83" i="103" s="1"/>
  <c r="R130" i="102" a="1"/>
  <c r="R130" i="102" s="1"/>
  <c r="L132" i="104" s="1"/>
  <c r="M132" i="104" s="1"/>
  <c r="D90" i="103" a="1"/>
  <c r="D90" i="103" s="1"/>
  <c r="R137" i="102" a="1"/>
  <c r="R137" i="102" s="1"/>
  <c r="L139" i="104" s="1"/>
  <c r="M139" i="104" s="1"/>
  <c r="R139" i="102" a="1"/>
  <c r="R139" i="102" s="1"/>
  <c r="L141" i="104" s="1"/>
  <c r="M141" i="104" s="1"/>
  <c r="R138" i="102" a="1"/>
  <c r="R138" i="102" s="1"/>
  <c r="D88" i="103" a="1"/>
  <c r="D88" i="103" s="1"/>
  <c r="I88" i="103" s="1"/>
  <c r="R135" i="102" a="1"/>
  <c r="R135" i="102" s="1"/>
  <c r="L137" i="104" s="1"/>
  <c r="M137" i="104" s="1"/>
  <c r="J96" i="103"/>
  <c r="K96" i="103" s="1"/>
  <c r="O96" i="103"/>
  <c r="L437" i="104" s="1"/>
  <c r="M437" i="104" s="1"/>
  <c r="R98" i="102" a="1"/>
  <c r="R98" i="102" s="1"/>
  <c r="L100" i="104" s="1"/>
  <c r="M100" i="104" s="1"/>
  <c r="D103" i="103" a="1"/>
  <c r="D103" i="103" s="1"/>
  <c r="R160" i="102" a="1"/>
  <c r="R160" i="102" s="1"/>
  <c r="D104" i="103" a="1"/>
  <c r="D104" i="103" s="1"/>
  <c r="R161" i="102" a="1"/>
  <c r="R161" i="102" s="1"/>
  <c r="L163" i="104" s="1"/>
  <c r="M163" i="104" s="1"/>
  <c r="R185" i="102" a="1"/>
  <c r="R185" i="102" s="1"/>
  <c r="L187" i="104" s="1"/>
  <c r="M187" i="104" s="1"/>
  <c r="D117" i="103" a="1"/>
  <c r="D117" i="103" s="1"/>
  <c r="R184" i="102" a="1"/>
  <c r="R184" i="102" s="1"/>
  <c r="L186" i="104" s="1"/>
  <c r="M186" i="104" s="1"/>
  <c r="R183" i="102" a="1"/>
  <c r="R183" i="102" s="1"/>
  <c r="D109" i="103" a="1"/>
  <c r="D109" i="103" s="1"/>
  <c r="I109" i="103" s="1"/>
  <c r="R172" i="102" a="1"/>
  <c r="R172" i="102" s="1"/>
  <c r="L174" i="104" s="1"/>
  <c r="M174" i="104" s="1"/>
  <c r="D119" i="103" a="1"/>
  <c r="D119" i="103" s="1"/>
  <c r="I119" i="103" s="1"/>
  <c r="R190" i="102" a="1"/>
  <c r="R190" i="102" s="1"/>
  <c r="L192" i="104" s="1"/>
  <c r="M192" i="104" s="1"/>
  <c r="D126" i="103" a="1"/>
  <c r="D126" i="103" s="1"/>
  <c r="R197" i="102" a="1"/>
  <c r="R197" i="102" s="1"/>
  <c r="R199" i="102" a="1"/>
  <c r="R199" i="102" s="1"/>
  <c r="L201" i="104" s="1"/>
  <c r="M201" i="104" s="1"/>
  <c r="R198" i="102" a="1"/>
  <c r="R198" i="102" s="1"/>
  <c r="L200" i="104" s="1"/>
  <c r="M200" i="104" s="1"/>
  <c r="D124" i="103" a="1"/>
  <c r="D124" i="103" s="1"/>
  <c r="I124" i="103" s="1"/>
  <c r="R195" i="102" a="1"/>
  <c r="R195" i="102" s="1"/>
  <c r="L197" i="104" s="1"/>
  <c r="M197" i="104" s="1"/>
  <c r="D136" i="103" a="1"/>
  <c r="D136" i="103" s="1"/>
  <c r="I136" i="103" s="1"/>
  <c r="R215" i="102" a="1"/>
  <c r="R215" i="102" s="1"/>
  <c r="R141" i="102" a="1"/>
  <c r="R141" i="102" s="1"/>
  <c r="L143" i="104" s="1"/>
  <c r="M143" i="104" s="1"/>
  <c r="R187" i="102" a="1"/>
  <c r="R187" i="102" s="1"/>
  <c r="L189" i="104" s="1"/>
  <c r="M189" i="104" s="1"/>
  <c r="D191" i="103" a="1"/>
  <c r="D191" i="103" s="1"/>
  <c r="I191" i="103" s="1"/>
  <c r="R310" i="102" a="1"/>
  <c r="R310" i="102" s="1"/>
  <c r="L312" i="104" s="1"/>
  <c r="M312" i="104" s="1"/>
  <c r="D198" i="103" a="1"/>
  <c r="D198" i="103" s="1"/>
  <c r="R317" i="102" a="1"/>
  <c r="R317" i="102" s="1"/>
  <c r="R318" i="102" a="1"/>
  <c r="R318" i="102" s="1"/>
  <c r="L320" i="104" s="1"/>
  <c r="M320" i="104" s="1"/>
  <c r="R319" i="102" a="1"/>
  <c r="R319" i="102" s="1"/>
  <c r="L321" i="104" s="1"/>
  <c r="M321" i="104" s="1"/>
  <c r="D204" i="103" a="1"/>
  <c r="D204" i="103" s="1"/>
  <c r="I204" i="103" s="1"/>
  <c r="R331" i="102" a="1"/>
  <c r="R331" i="102" s="1"/>
  <c r="L333" i="104" s="1"/>
  <c r="M333" i="104" s="1"/>
  <c r="D210" i="103" a="1"/>
  <c r="D210" i="103" s="1"/>
  <c r="R339" i="102" a="1"/>
  <c r="R339" i="102" s="1"/>
  <c r="L341" i="104" s="1"/>
  <c r="M341" i="104" s="1"/>
  <c r="R338" i="102" a="1"/>
  <c r="R338" i="102" s="1"/>
  <c r="L340" i="104" s="1"/>
  <c r="M340" i="104" s="1"/>
  <c r="R337" i="102" a="1"/>
  <c r="R337" i="102" s="1"/>
  <c r="L339" i="104" s="1"/>
  <c r="M339" i="104" s="1"/>
  <c r="J19" i="103"/>
  <c r="K19" i="103" s="1"/>
  <c r="R20" i="102" a="1"/>
  <c r="R20" i="102" s="1"/>
  <c r="L22" i="104" s="1"/>
  <c r="M22" i="104" s="1"/>
  <c r="D27" i="103" a="1"/>
  <c r="D27" i="103" s="1"/>
  <c r="I27" i="103" s="1"/>
  <c r="R34" i="102" a="1"/>
  <c r="R34" i="102" s="1"/>
  <c r="D43" i="103" a="1"/>
  <c r="D43" i="103" s="1"/>
  <c r="R60" i="102" a="1"/>
  <c r="R60" i="102" s="1"/>
  <c r="L62" i="104" s="1"/>
  <c r="M62" i="104" s="1"/>
  <c r="R44" i="102" a="1"/>
  <c r="R44" i="102" s="1"/>
  <c r="L46" i="104" s="1"/>
  <c r="M46" i="104" s="1"/>
  <c r="R94" i="102" a="1"/>
  <c r="R94" i="102" s="1"/>
  <c r="L96" i="104" s="1"/>
  <c r="M96" i="104" s="1"/>
  <c r="D63" i="103" a="1"/>
  <c r="D63" i="103" s="1"/>
  <c r="I63" i="103" s="1"/>
  <c r="J86" i="103"/>
  <c r="K86" i="103" s="1"/>
  <c r="D99" i="103" a="1"/>
  <c r="D99" i="103" s="1"/>
  <c r="I99" i="103" s="1"/>
  <c r="R154" i="102" a="1"/>
  <c r="R154" i="102" s="1"/>
  <c r="L156" i="104" s="1"/>
  <c r="M156" i="104" s="1"/>
  <c r="D122" i="103" a="1"/>
  <c r="D122" i="103" s="1"/>
  <c r="R193" i="102" a="1"/>
  <c r="R193" i="102" s="1"/>
  <c r="L195" i="104" s="1"/>
  <c r="M195" i="104" s="1"/>
  <c r="D142" i="103" a="1"/>
  <c r="D142" i="103" s="1"/>
  <c r="R227" i="102" a="1"/>
  <c r="R227" i="102" s="1"/>
  <c r="R226" i="102" a="1"/>
  <c r="R226" i="102" s="1"/>
  <c r="L228" i="104" s="1"/>
  <c r="M228" i="104" s="1"/>
  <c r="R228" i="102" a="1"/>
  <c r="R228" i="102" s="1"/>
  <c r="L230" i="104" s="1"/>
  <c r="M230" i="104" s="1"/>
  <c r="R229" i="102" a="1"/>
  <c r="R229" i="102" s="1"/>
  <c r="L231" i="104" s="1"/>
  <c r="M231" i="104" s="1"/>
  <c r="D144" i="103" a="1"/>
  <c r="D144" i="103" s="1"/>
  <c r="I144" i="103" s="1"/>
  <c r="R231" i="102" a="1"/>
  <c r="R231" i="102" s="1"/>
  <c r="R146" i="102" a="1"/>
  <c r="R146" i="102" s="1"/>
  <c r="D156" i="103" a="1"/>
  <c r="D156" i="103" s="1"/>
  <c r="I156" i="103" s="1"/>
  <c r="R251" i="102" a="1"/>
  <c r="R251" i="102" s="1"/>
  <c r="L253" i="104" s="1"/>
  <c r="M253" i="104" s="1"/>
  <c r="D163" i="103" a="1"/>
  <c r="D163" i="103" s="1"/>
  <c r="R260" i="102" a="1"/>
  <c r="R260" i="102" s="1"/>
  <c r="L262" i="104" s="1"/>
  <c r="M262" i="104" s="1"/>
  <c r="D177" i="103" a="1"/>
  <c r="D177" i="103" s="1"/>
  <c r="R285" i="102" a="1"/>
  <c r="R285" i="102" s="1"/>
  <c r="R284" i="102" a="1"/>
  <c r="R284" i="102" s="1"/>
  <c r="L286" i="104" s="1"/>
  <c r="M286" i="104" s="1"/>
  <c r="R282" i="102" a="1"/>
  <c r="R282" i="102" s="1"/>
  <c r="L284" i="104" s="1"/>
  <c r="M284" i="104" s="1"/>
  <c r="R283" i="102" a="1"/>
  <c r="R283" i="102" s="1"/>
  <c r="L285" i="104" s="1"/>
  <c r="M285" i="104" s="1"/>
  <c r="D175" i="103" a="1"/>
  <c r="D175" i="103" s="1"/>
  <c r="R280" i="102" a="1"/>
  <c r="R280" i="102" s="1"/>
  <c r="R186" i="102" a="1"/>
  <c r="R186" i="102" s="1"/>
  <c r="D196" i="103" a="1"/>
  <c r="D196" i="103" s="1"/>
  <c r="I196" i="103" s="1"/>
  <c r="R315" i="102" a="1"/>
  <c r="R315" i="102" s="1"/>
  <c r="L317" i="104" s="1"/>
  <c r="M317" i="104" s="1"/>
  <c r="D203" i="103" a="1"/>
  <c r="D203" i="103" s="1"/>
  <c r="I203" i="103" s="1"/>
  <c r="R330" i="102" a="1"/>
  <c r="R330" i="102" s="1"/>
  <c r="L332" i="104" s="1"/>
  <c r="M332" i="104" s="1"/>
  <c r="R212" i="102" a="1"/>
  <c r="R212" i="102" s="1"/>
  <c r="L214" i="104" s="1"/>
  <c r="M214" i="104" s="1"/>
  <c r="D18" i="103" a="1"/>
  <c r="D18" i="103" s="1"/>
  <c r="R19" i="102" a="1"/>
  <c r="R19" i="102" s="1"/>
  <c r="L21" i="104" s="1"/>
  <c r="M21" i="104" s="1"/>
  <c r="R18" i="102" a="1"/>
  <c r="R18" i="102" s="1"/>
  <c r="L20" i="104" s="1"/>
  <c r="M20" i="104" s="1"/>
  <c r="R27" i="102" a="1"/>
  <c r="R27" i="102" s="1"/>
  <c r="L29" i="104" s="1"/>
  <c r="M29" i="104" s="1"/>
  <c r="D28" i="103" a="1"/>
  <c r="D28" i="103" s="1"/>
  <c r="I28" i="103" s="1"/>
  <c r="R35" i="102" a="1"/>
  <c r="R35" i="102" s="1"/>
  <c r="L37" i="104" s="1"/>
  <c r="M37" i="104" s="1"/>
  <c r="D38" i="103" a="1"/>
  <c r="D38" i="103" s="1"/>
  <c r="R53" i="102" a="1"/>
  <c r="R53" i="102" s="1"/>
  <c r="L55" i="104" s="1"/>
  <c r="M55" i="104" s="1"/>
  <c r="D48" i="103" a="1"/>
  <c r="D48" i="103" s="1"/>
  <c r="I48" i="103" s="1"/>
  <c r="R71" i="102" a="1"/>
  <c r="R71" i="102" s="1"/>
  <c r="L73" i="104" s="1"/>
  <c r="M73" i="104" s="1"/>
  <c r="D59" i="103" a="1"/>
  <c r="D59" i="103" s="1"/>
  <c r="I59" i="103" s="1"/>
  <c r="R90" i="102" a="1"/>
  <c r="R90" i="102" s="1"/>
  <c r="L92" i="104" s="1"/>
  <c r="M92" i="104" s="1"/>
  <c r="D66" i="103" a="1"/>
  <c r="D66" i="103" s="1"/>
  <c r="R99" i="102" a="1"/>
  <c r="R99" i="102" s="1"/>
  <c r="L101" i="104" s="1"/>
  <c r="M101" i="104" s="1"/>
  <c r="R97" i="102" a="1"/>
  <c r="R97" i="102" s="1"/>
  <c r="L99" i="104" s="1"/>
  <c r="M99" i="104" s="1"/>
  <c r="D64" i="103" a="1"/>
  <c r="D64" i="103" s="1"/>
  <c r="I64" i="103" s="1"/>
  <c r="R95" i="102" a="1"/>
  <c r="R95" i="102" s="1"/>
  <c r="L97" i="104" s="1"/>
  <c r="M97" i="104" s="1"/>
  <c r="D72" i="103" a="1"/>
  <c r="D72" i="103" s="1"/>
  <c r="I72" i="103" s="1"/>
  <c r="R111" i="102" a="1"/>
  <c r="R111" i="102" s="1"/>
  <c r="L113" i="104" s="1"/>
  <c r="M113" i="104" s="1"/>
  <c r="D79" i="103" a="1"/>
  <c r="D79" i="103" s="1"/>
  <c r="R120" i="102" a="1"/>
  <c r="R120" i="102" s="1"/>
  <c r="L122" i="104" s="1"/>
  <c r="M122" i="104" s="1"/>
  <c r="D80" i="103" a="1"/>
  <c r="D80" i="103" s="1"/>
  <c r="R121" i="102" a="1"/>
  <c r="R121" i="102" s="1"/>
  <c r="L123" i="104" s="1"/>
  <c r="M123" i="104" s="1"/>
  <c r="R143" i="102" a="1"/>
  <c r="R143" i="102" s="1"/>
  <c r="L145" i="104" s="1"/>
  <c r="M145" i="104" s="1"/>
  <c r="R142" i="102" a="1"/>
  <c r="R142" i="102" s="1"/>
  <c r="L144" i="104" s="1"/>
  <c r="M144" i="104" s="1"/>
  <c r="D93" i="103" a="1"/>
  <c r="D93" i="103" s="1"/>
  <c r="R145" i="102" a="1"/>
  <c r="R145" i="102" s="1"/>
  <c r="L147" i="104" s="1"/>
  <c r="M147" i="104" s="1"/>
  <c r="R144" i="102" a="1"/>
  <c r="R144" i="102" s="1"/>
  <c r="L146" i="104" s="1"/>
  <c r="M146" i="104" s="1"/>
  <c r="J85" i="103"/>
  <c r="K85" i="103" s="1"/>
  <c r="O85" i="103"/>
  <c r="L426" i="104" s="1"/>
  <c r="M426" i="104" s="1"/>
  <c r="R92" i="102" a="1"/>
  <c r="R92" i="102" s="1"/>
  <c r="L94" i="104" s="1"/>
  <c r="M94" i="104" s="1"/>
  <c r="O95" i="103"/>
  <c r="L436" i="104" s="1"/>
  <c r="M436" i="104" s="1"/>
  <c r="J95" i="103"/>
  <c r="K95" i="103" s="1"/>
  <c r="D102" i="103" a="1"/>
  <c r="D102" i="103" s="1"/>
  <c r="R157" i="102" a="1"/>
  <c r="R157" i="102" s="1"/>
  <c r="L159" i="104" s="1"/>
  <c r="M159" i="104" s="1"/>
  <c r="R159" i="102" a="1"/>
  <c r="R159" i="102" s="1"/>
  <c r="L161" i="104" s="1"/>
  <c r="M161" i="104" s="1"/>
  <c r="R158" i="102" a="1"/>
  <c r="R158" i="102" s="1"/>
  <c r="L160" i="104" s="1"/>
  <c r="M160" i="104" s="1"/>
  <c r="D100" i="103" a="1"/>
  <c r="D100" i="103" s="1"/>
  <c r="I100" i="103" s="1"/>
  <c r="R155" i="102" a="1"/>
  <c r="R155" i="102" s="1"/>
  <c r="L157" i="104" s="1"/>
  <c r="M157" i="104" s="1"/>
  <c r="D108" i="103" a="1"/>
  <c r="D108" i="103" s="1"/>
  <c r="I108" i="103" s="1"/>
  <c r="R171" i="102" a="1"/>
  <c r="R171" i="102" s="1"/>
  <c r="L173" i="104" s="1"/>
  <c r="M173" i="104" s="1"/>
  <c r="R110" i="102" a="1"/>
  <c r="R110" i="102" s="1"/>
  <c r="L112" i="104" s="1"/>
  <c r="M112" i="104" s="1"/>
  <c r="D115" i="103" a="1"/>
  <c r="D115" i="103" s="1"/>
  <c r="R180" i="102" a="1"/>
  <c r="R180" i="102" s="1"/>
  <c r="L182" i="104" s="1"/>
  <c r="M182" i="104" s="1"/>
  <c r="D116" i="103" a="1"/>
  <c r="D116" i="103" s="1"/>
  <c r="R181" i="102" a="1"/>
  <c r="R181" i="102" s="1"/>
  <c r="L183" i="104" s="1"/>
  <c r="M183" i="104" s="1"/>
  <c r="D129" i="103" a="1"/>
  <c r="D129" i="103" s="1"/>
  <c r="R203" i="102" a="1"/>
  <c r="R203" i="102" s="1"/>
  <c r="L205" i="104" s="1"/>
  <c r="M205" i="104" s="1"/>
  <c r="R202" i="102" a="1"/>
  <c r="R202" i="102" s="1"/>
  <c r="L204" i="104" s="1"/>
  <c r="M204" i="104" s="1"/>
  <c r="R205" i="102" a="1"/>
  <c r="R205" i="102" s="1"/>
  <c r="L207" i="104" s="1"/>
  <c r="M207" i="104" s="1"/>
  <c r="R204" i="102" a="1"/>
  <c r="R204" i="102" s="1"/>
  <c r="L206" i="104" s="1"/>
  <c r="M206" i="104" s="1"/>
  <c r="D121" i="103" a="1"/>
  <c r="D121" i="103" s="1"/>
  <c r="I121" i="103" s="1"/>
  <c r="R192" i="102" a="1"/>
  <c r="R192" i="102" s="1"/>
  <c r="L194" i="104" s="1"/>
  <c r="M194" i="104" s="1"/>
  <c r="R128" i="102" a="1"/>
  <c r="R128" i="102" s="1"/>
  <c r="L130" i="104" s="1"/>
  <c r="M130" i="104" s="1"/>
  <c r="O132" i="103"/>
  <c r="L473" i="104" s="1"/>
  <c r="M473" i="104" s="1"/>
  <c r="J132" i="103"/>
  <c r="K132" i="103" s="1"/>
  <c r="D141" i="103" a="1"/>
  <c r="D141" i="103" s="1"/>
  <c r="R225" i="102" a="1"/>
  <c r="R225" i="102" s="1"/>
  <c r="L227" i="104" s="1"/>
  <c r="M227" i="104" s="1"/>
  <c r="R222" i="102" a="1"/>
  <c r="R222" i="102" s="1"/>
  <c r="L224" i="104" s="1"/>
  <c r="M224" i="104" s="1"/>
  <c r="R223" i="102" a="1"/>
  <c r="R223" i="102" s="1"/>
  <c r="L225" i="104" s="1"/>
  <c r="M225" i="104" s="1"/>
  <c r="R224" i="102" a="1"/>
  <c r="R224" i="102" s="1"/>
  <c r="L226" i="104" s="1"/>
  <c r="M226" i="104" s="1"/>
  <c r="J133" i="103"/>
  <c r="K133" i="103" s="1"/>
  <c r="O133" i="103"/>
  <c r="L474" i="104" s="1"/>
  <c r="M474" i="104" s="1"/>
  <c r="D151" i="103" a="1"/>
  <c r="D151" i="103" s="1"/>
  <c r="R240" i="102" a="1"/>
  <c r="R240" i="102" s="1"/>
  <c r="L242" i="104" s="1"/>
  <c r="M242" i="104" s="1"/>
  <c r="D162" i="103" a="1"/>
  <c r="D162" i="103" s="1"/>
  <c r="R257" i="102" a="1"/>
  <c r="R257" i="102" s="1"/>
  <c r="L259" i="104" s="1"/>
  <c r="M259" i="104" s="1"/>
  <c r="R259" i="102" a="1"/>
  <c r="R259" i="102" s="1"/>
  <c r="L261" i="104" s="1"/>
  <c r="M261" i="104" s="1"/>
  <c r="R258" i="102" a="1"/>
  <c r="R258" i="102" s="1"/>
  <c r="L260" i="104" s="1"/>
  <c r="M260" i="104" s="1"/>
  <c r="D168" i="103" a="1"/>
  <c r="D168" i="103" s="1"/>
  <c r="I168" i="103" s="1"/>
  <c r="R271" i="102" a="1"/>
  <c r="R271" i="102" s="1"/>
  <c r="L273" i="104" s="1"/>
  <c r="M273" i="104" s="1"/>
  <c r="D189" i="103" a="1"/>
  <c r="D189" i="103" s="1"/>
  <c r="R305" i="102" a="1"/>
  <c r="R305" i="102" s="1"/>
  <c r="L307" i="104" s="1"/>
  <c r="M307" i="104" s="1"/>
  <c r="R304" i="102" a="1"/>
  <c r="R304" i="102" s="1"/>
  <c r="L306" i="104" s="1"/>
  <c r="M306" i="104" s="1"/>
  <c r="R303" i="102" a="1"/>
  <c r="R303" i="102" s="1"/>
  <c r="L305" i="104" s="1"/>
  <c r="M305" i="104" s="1"/>
  <c r="R302" i="102" a="1"/>
  <c r="R302" i="102" s="1"/>
  <c r="L304" i="104" s="1"/>
  <c r="M304" i="104" s="1"/>
  <c r="D201" i="103" a="1"/>
  <c r="D201" i="103" s="1"/>
  <c r="R323" i="102" a="1"/>
  <c r="R323" i="102" s="1"/>
  <c r="L325" i="104" s="1"/>
  <c r="M325" i="104" s="1"/>
  <c r="R322" i="102" a="1"/>
  <c r="R322" i="102" s="1"/>
  <c r="L324" i="104" s="1"/>
  <c r="M324" i="104" s="1"/>
  <c r="R324" i="102" a="1"/>
  <c r="R324" i="102" s="1"/>
  <c r="L326" i="104" s="1"/>
  <c r="M326" i="104" s="1"/>
  <c r="R325" i="102" a="1"/>
  <c r="R325" i="102" s="1"/>
  <c r="L327" i="104" s="1"/>
  <c r="M327" i="104" s="1"/>
  <c r="D205" i="103" a="1"/>
  <c r="D205" i="103" s="1"/>
  <c r="I205" i="103" s="1"/>
  <c r="R332" i="102" a="1"/>
  <c r="R332" i="102" s="1"/>
  <c r="L334" i="104" s="1"/>
  <c r="M334" i="104" s="1"/>
  <c r="R211" i="102" a="1"/>
  <c r="R211" i="102" s="1"/>
  <c r="L213" i="104" s="1"/>
  <c r="M213" i="104" s="1"/>
  <c r="L287" i="104"/>
  <c r="M287" i="104" s="1"/>
  <c r="L233" i="104"/>
  <c r="M233" i="104" s="1"/>
  <c r="L185" i="104"/>
  <c r="M185" i="104" s="1"/>
  <c r="L119" i="104"/>
  <c r="M119" i="104" s="1"/>
  <c r="L85" i="104"/>
  <c r="M85" i="104" s="1"/>
  <c r="L76" i="104"/>
  <c r="M76" i="104" s="1"/>
  <c r="L282" i="104"/>
  <c r="M282" i="104" s="1"/>
  <c r="L162" i="104"/>
  <c r="M162" i="104" s="1"/>
  <c r="L319" i="104"/>
  <c r="M319" i="104" s="1"/>
  <c r="L229" i="104"/>
  <c r="M229" i="104" s="1"/>
  <c r="L217" i="104"/>
  <c r="M217" i="104" s="1"/>
  <c r="L199" i="104"/>
  <c r="M199" i="104" s="1"/>
  <c r="L175" i="104"/>
  <c r="M175" i="104" s="1"/>
  <c r="L296" i="104"/>
  <c r="M296" i="104" s="1"/>
  <c r="L236" i="104"/>
  <c r="M236" i="104" s="1"/>
  <c r="L218" i="104"/>
  <c r="M218" i="104" s="1"/>
  <c r="L188" i="104"/>
  <c r="M188" i="104" s="1"/>
  <c r="L158" i="104"/>
  <c r="M158" i="104" s="1"/>
  <c r="L140" i="104"/>
  <c r="M140" i="104" s="1"/>
  <c r="L291" i="104"/>
  <c r="M291" i="104" s="1"/>
  <c r="L243" i="104"/>
  <c r="M243" i="104" s="1"/>
  <c r="L184" i="104"/>
  <c r="M184" i="104" s="1"/>
  <c r="L148" i="104"/>
  <c r="M148" i="104" s="1"/>
  <c r="L133" i="104"/>
  <c r="M133" i="104" s="1"/>
  <c r="L127" i="104"/>
  <c r="M127" i="104" s="1"/>
  <c r="D14" i="103" a="1"/>
  <c r="D14" i="103" s="1"/>
  <c r="R13" i="102" a="1"/>
  <c r="R13" i="102" s="1"/>
  <c r="L15" i="104" s="1"/>
  <c r="M15" i="104" s="1"/>
  <c r="D24" i="103" a="1"/>
  <c r="D24" i="103" s="1"/>
  <c r="I24" i="103" s="1"/>
  <c r="R31" i="102" a="1"/>
  <c r="R31" i="102" s="1"/>
  <c r="L33" i="104" s="1"/>
  <c r="M33" i="104" s="1"/>
  <c r="D42" i="103" a="1"/>
  <c r="D42" i="103" s="1"/>
  <c r="R58" i="102" a="1"/>
  <c r="R58" i="102" s="1"/>
  <c r="L60" i="104" s="1"/>
  <c r="M60" i="104" s="1"/>
  <c r="R59" i="102" a="1"/>
  <c r="R59" i="102" s="1"/>
  <c r="R57" i="102" a="1"/>
  <c r="R57" i="102" s="1"/>
  <c r="L59" i="104" s="1"/>
  <c r="M59" i="104" s="1"/>
  <c r="R50" i="102" a="1"/>
  <c r="R50" i="102" s="1"/>
  <c r="L52" i="104" s="1"/>
  <c r="M52" i="104" s="1"/>
  <c r="D49" i="103" a="1"/>
  <c r="D49" i="103" s="1"/>
  <c r="I49" i="103" s="1"/>
  <c r="R72" i="102" a="1"/>
  <c r="R72" i="102" s="1"/>
  <c r="L74" i="104" s="1"/>
  <c r="M74" i="104" s="1"/>
  <c r="D21" i="103" a="1"/>
  <c r="D21" i="103" s="1"/>
  <c r="R22" i="102" a="1"/>
  <c r="R22" i="102" s="1"/>
  <c r="L24" i="104" s="1"/>
  <c r="M24" i="104" s="1"/>
  <c r="R25" i="102" a="1"/>
  <c r="R25" i="102" s="1"/>
  <c r="R24" i="102" a="1"/>
  <c r="R24" i="102" s="1"/>
  <c r="L26" i="104" s="1"/>
  <c r="M26" i="104" s="1"/>
  <c r="R23" i="102" a="1"/>
  <c r="R23" i="102" s="1"/>
  <c r="L25" i="104" s="1"/>
  <c r="M25" i="104" s="1"/>
  <c r="R17" i="102" a="1"/>
  <c r="R17" i="102" s="1"/>
  <c r="L19" i="104" s="1"/>
  <c r="M19" i="104" s="1"/>
  <c r="J25" i="103"/>
  <c r="K25" i="103" s="1"/>
  <c r="O25" i="103"/>
  <c r="L366" i="104" s="1"/>
  <c r="M366" i="104" s="1"/>
  <c r="R64" i="102" a="1"/>
  <c r="R64" i="102" s="1"/>
  <c r="L66" i="104" s="1"/>
  <c r="M66" i="104" s="1"/>
  <c r="D45" i="103" a="1"/>
  <c r="D45" i="103" s="1"/>
  <c r="R65" i="102" a="1"/>
  <c r="R65" i="102" s="1"/>
  <c r="L67" i="104" s="1"/>
  <c r="M67" i="104" s="1"/>
  <c r="R63" i="102" a="1"/>
  <c r="R63" i="102" s="1"/>
  <c r="L65" i="104" s="1"/>
  <c r="M65" i="104" s="1"/>
  <c r="D62" i="103" a="1"/>
  <c r="D62" i="103" s="1"/>
  <c r="R93" i="102" a="1"/>
  <c r="R93" i="102" s="1"/>
  <c r="L95" i="104" s="1"/>
  <c r="M95" i="104" s="1"/>
  <c r="D75" i="103" a="1"/>
  <c r="D75" i="103" s="1"/>
  <c r="I75" i="103" s="1"/>
  <c r="R114" i="102" a="1"/>
  <c r="R114" i="102" s="1"/>
  <c r="L116" i="104" s="1"/>
  <c r="M116" i="104" s="1"/>
  <c r="D98" i="103" a="1"/>
  <c r="D98" i="103" s="1"/>
  <c r="R153" i="102" a="1"/>
  <c r="R153" i="102" s="1"/>
  <c r="L155" i="104" s="1"/>
  <c r="M155" i="104" s="1"/>
  <c r="D111" i="103" a="1"/>
  <c r="D111" i="103" s="1"/>
  <c r="I111" i="103" s="1"/>
  <c r="R174" i="102" a="1"/>
  <c r="R174" i="102" s="1"/>
  <c r="L176" i="104" s="1"/>
  <c r="M176" i="104" s="1"/>
  <c r="J131" i="103"/>
  <c r="K131" i="103" s="1"/>
  <c r="O131" i="103"/>
  <c r="L472" i="104" s="1"/>
  <c r="M472" i="104" s="1"/>
  <c r="D140" i="103" a="1"/>
  <c r="D140" i="103" s="1"/>
  <c r="R221" i="102" a="1"/>
  <c r="R221" i="102" s="1"/>
  <c r="L223" i="104" s="1"/>
  <c r="M223" i="104" s="1"/>
  <c r="J143" i="103"/>
  <c r="K143" i="103" s="1"/>
  <c r="O143" i="103"/>
  <c r="L484" i="104" s="1"/>
  <c r="M484" i="104" s="1"/>
  <c r="R151" i="102" a="1"/>
  <c r="R151" i="102" s="1"/>
  <c r="L153" i="104" s="1"/>
  <c r="M153" i="104" s="1"/>
  <c r="D155" i="103" a="1"/>
  <c r="D155" i="103" s="1"/>
  <c r="I155" i="103" s="1"/>
  <c r="R250" i="102" a="1"/>
  <c r="R250" i="102" s="1"/>
  <c r="L252" i="104" s="1"/>
  <c r="M252" i="104" s="1"/>
  <c r="D160" i="103" a="1"/>
  <c r="D160" i="103" s="1"/>
  <c r="I160" i="103" s="1"/>
  <c r="R255" i="102" a="1"/>
  <c r="R255" i="102" s="1"/>
  <c r="L257" i="104" s="1"/>
  <c r="M257" i="104" s="1"/>
  <c r="D167" i="103" a="1"/>
  <c r="D167" i="103" s="1"/>
  <c r="I167" i="103" s="1"/>
  <c r="R270" i="102" a="1"/>
  <c r="R270" i="102" s="1"/>
  <c r="L272" i="104" s="1"/>
  <c r="M272" i="104" s="1"/>
  <c r="D172" i="103" a="1"/>
  <c r="D172" i="103" s="1"/>
  <c r="I172" i="103" s="1"/>
  <c r="R275" i="102" a="1"/>
  <c r="R275" i="102" s="1"/>
  <c r="L277" i="104" s="1"/>
  <c r="M277" i="104" s="1"/>
  <c r="R177" i="102" a="1"/>
  <c r="R177" i="102" s="1"/>
  <c r="L179" i="104" s="1"/>
  <c r="M179" i="104" s="1"/>
  <c r="D193" i="103" a="1"/>
  <c r="D193" i="103" s="1"/>
  <c r="I193" i="103" s="1"/>
  <c r="R312" i="102" a="1"/>
  <c r="R312" i="102" s="1"/>
  <c r="L314" i="104" s="1"/>
  <c r="M314" i="104" s="1"/>
  <c r="R210" i="102" a="1"/>
  <c r="R210" i="102" s="1"/>
  <c r="L212" i="104" s="1"/>
  <c r="M212" i="104" s="1"/>
  <c r="D200" i="103" a="1"/>
  <c r="D200" i="103" s="1"/>
  <c r="R321" i="102" a="1"/>
  <c r="R321" i="102" s="1"/>
  <c r="L323" i="104" s="1"/>
  <c r="M323" i="104" s="1"/>
  <c r="R230" i="102" a="1"/>
  <c r="R230" i="102" s="1"/>
  <c r="L232" i="104" s="1"/>
  <c r="M232" i="104" s="1"/>
  <c r="R236" i="102" a="1"/>
  <c r="R236" i="102" s="1"/>
  <c r="L238" i="104" s="1"/>
  <c r="M238" i="104" s="1"/>
  <c r="D22" i="103" a="1"/>
  <c r="D22" i="103" s="1"/>
  <c r="R28" i="102" a="1"/>
  <c r="R28" i="102" s="1"/>
  <c r="L30" i="104" s="1"/>
  <c r="M30" i="104" s="1"/>
  <c r="R46" i="102" a="1"/>
  <c r="R46" i="102" s="1"/>
  <c r="L48" i="104" s="1"/>
  <c r="M48" i="104" s="1"/>
  <c r="R88" i="102" a="1"/>
  <c r="R88" i="102" s="1"/>
  <c r="L90" i="104" s="1"/>
  <c r="M90" i="104" s="1"/>
  <c r="D58" i="103" a="1"/>
  <c r="D58" i="103" s="1"/>
  <c r="D70" i="103" a="1"/>
  <c r="D70" i="103" s="1"/>
  <c r="R106" i="102" a="1"/>
  <c r="R106" i="102" s="1"/>
  <c r="L108" i="104" s="1"/>
  <c r="M108" i="104" s="1"/>
  <c r="R66" i="102" a="1"/>
  <c r="R66" i="102" s="1"/>
  <c r="L68" i="104" s="1"/>
  <c r="M68" i="104" s="1"/>
  <c r="R67" i="102" a="1"/>
  <c r="R67" i="102" s="1"/>
  <c r="L69" i="104" s="1"/>
  <c r="M69" i="104" s="1"/>
  <c r="D94" i="103" a="1"/>
  <c r="D94" i="103" s="1"/>
  <c r="R149" i="102" a="1"/>
  <c r="R149" i="102" s="1"/>
  <c r="L151" i="104" s="1"/>
  <c r="M151" i="104" s="1"/>
  <c r="R148" i="102" a="1"/>
  <c r="R148" i="102" s="1"/>
  <c r="L150" i="104" s="1"/>
  <c r="M150" i="104" s="1"/>
  <c r="D106" i="103" a="1"/>
  <c r="D106" i="103" s="1"/>
  <c r="R167" i="102" a="1"/>
  <c r="R167" i="102" s="1"/>
  <c r="L169" i="104" s="1"/>
  <c r="M169" i="104" s="1"/>
  <c r="R166" i="102" a="1"/>
  <c r="R166" i="102" s="1"/>
  <c r="L168" i="104" s="1"/>
  <c r="M168" i="104" s="1"/>
  <c r="J118" i="103"/>
  <c r="K118" i="103" s="1"/>
  <c r="M118" i="103" s="1"/>
  <c r="N118" i="103" s="1"/>
  <c r="O118" i="103" s="1"/>
  <c r="L459" i="104" s="1"/>
  <c r="M459" i="104" s="1"/>
  <c r="D130" i="103" a="1"/>
  <c r="D130" i="103" s="1"/>
  <c r="R209" i="102" a="1"/>
  <c r="R209" i="102" s="1"/>
  <c r="L211" i="104" s="1"/>
  <c r="M211" i="104" s="1"/>
  <c r="R208" i="102" a="1"/>
  <c r="R208" i="102" s="1"/>
  <c r="L210" i="104" s="1"/>
  <c r="M210" i="104" s="1"/>
  <c r="R207" i="102" a="1"/>
  <c r="R207" i="102" s="1"/>
  <c r="L209" i="104" s="1"/>
  <c r="M209" i="104" s="1"/>
  <c r="R126" i="102" a="1"/>
  <c r="R126" i="102" s="1"/>
  <c r="L128" i="104" s="1"/>
  <c r="M128" i="104" s="1"/>
  <c r="R127" i="102" a="1"/>
  <c r="R127" i="102" s="1"/>
  <c r="L129" i="104" s="1"/>
  <c r="M129" i="104" s="1"/>
  <c r="D138" i="103" a="1"/>
  <c r="D138" i="103" s="1"/>
  <c r="R219" i="102" a="1"/>
  <c r="R219" i="102" s="1"/>
  <c r="L221" i="104" s="1"/>
  <c r="M221" i="104" s="1"/>
  <c r="D154" i="103" a="1"/>
  <c r="D154" i="103" s="1"/>
  <c r="R249" i="102" a="1"/>
  <c r="R249" i="102" s="1"/>
  <c r="L251" i="104" s="1"/>
  <c r="M251" i="104" s="1"/>
  <c r="R248" i="102" a="1"/>
  <c r="R248" i="102" s="1"/>
  <c r="L250" i="104" s="1"/>
  <c r="M250" i="104" s="1"/>
  <c r="D174" i="103" a="1"/>
  <c r="D174" i="103" s="1"/>
  <c r="R279" i="102" a="1"/>
  <c r="R279" i="102" s="1"/>
  <c r="L281" i="104" s="1"/>
  <c r="M281" i="104" s="1"/>
  <c r="R278" i="102" a="1"/>
  <c r="R278" i="102" s="1"/>
  <c r="L280" i="104" s="1"/>
  <c r="M280" i="104" s="1"/>
  <c r="D190" i="103" a="1"/>
  <c r="D190" i="103" s="1"/>
  <c r="R309" i="102" a="1"/>
  <c r="R309" i="102" s="1"/>
  <c r="L311" i="104" s="1"/>
  <c r="M311" i="104" s="1"/>
  <c r="R308" i="102" a="1"/>
  <c r="R308" i="102" s="1"/>
  <c r="L310" i="104" s="1"/>
  <c r="M310" i="104" s="1"/>
  <c r="R189" i="102" a="1"/>
  <c r="R189" i="102" s="1"/>
  <c r="L191" i="104" s="1"/>
  <c r="M191" i="104" s="1"/>
  <c r="R217" i="102" a="1"/>
  <c r="R217" i="102" s="1"/>
  <c r="L219" i="104" s="1"/>
  <c r="M219" i="104" s="1"/>
  <c r="R235" i="102" a="1"/>
  <c r="R235" i="102" s="1"/>
  <c r="L237" i="104" s="1"/>
  <c r="M237" i="104" s="1"/>
  <c r="R247" i="102" a="1"/>
  <c r="R247" i="102" s="1"/>
  <c r="L249" i="104" s="1"/>
  <c r="M249" i="104" s="1"/>
  <c r="R276" i="102" a="1"/>
  <c r="R276" i="102" s="1"/>
  <c r="L278" i="104" s="1"/>
  <c r="M278" i="104" s="1"/>
  <c r="D145" i="103" a="1"/>
  <c r="D145" i="103" s="1"/>
  <c r="I145" i="103" s="1"/>
  <c r="R232" i="102" a="1"/>
  <c r="R232" i="102" s="1"/>
  <c r="L234" i="104" s="1"/>
  <c r="M234" i="104" s="1"/>
  <c r="O148" i="103"/>
  <c r="L489" i="104" s="1"/>
  <c r="M489" i="104" s="1"/>
  <c r="J148" i="103"/>
  <c r="K148" i="103" s="1"/>
  <c r="J149" i="103"/>
  <c r="K149" i="103" s="1"/>
  <c r="O149" i="103"/>
  <c r="L490" i="104" s="1"/>
  <c r="M490" i="104" s="1"/>
  <c r="D176" i="103" a="1"/>
  <c r="D176" i="103" s="1"/>
  <c r="R281" i="102" a="1"/>
  <c r="R281" i="102" s="1"/>
  <c r="L283" i="104" s="1"/>
  <c r="M283" i="104" s="1"/>
  <c r="D179" i="103" a="1"/>
  <c r="D179" i="103" s="1"/>
  <c r="I179" i="103" s="1"/>
  <c r="R290" i="102" a="1"/>
  <c r="R290" i="102" s="1"/>
  <c r="L292" i="104" s="1"/>
  <c r="M292" i="104" s="1"/>
  <c r="D181" i="103" a="1"/>
  <c r="D181" i="103" s="1"/>
  <c r="I181" i="103" s="1"/>
  <c r="R292" i="102" a="1"/>
  <c r="R292" i="102" s="1"/>
  <c r="L294" i="104" s="1"/>
  <c r="M294" i="104" s="1"/>
  <c r="O184" i="103"/>
  <c r="L525" i="104" s="1"/>
  <c r="M525" i="104" s="1"/>
  <c r="J184" i="103"/>
  <c r="K184" i="103" s="1"/>
  <c r="D185" i="103" a="1"/>
  <c r="D185" i="103" s="1"/>
  <c r="I185" i="103" s="1"/>
  <c r="R296" i="102" a="1"/>
  <c r="R296" i="102" s="1"/>
  <c r="L298" i="104" s="1"/>
  <c r="M298" i="104" s="1"/>
  <c r="D208" i="103" a="1"/>
  <c r="D208" i="103" s="1"/>
  <c r="I208" i="103" s="1"/>
  <c r="R335" i="102" a="1"/>
  <c r="R335" i="102" s="1"/>
  <c r="L337" i="104" s="1"/>
  <c r="M337" i="104" s="1"/>
  <c r="O209" i="103"/>
  <c r="L550" i="104" s="1"/>
  <c r="M550" i="104" s="1"/>
  <c r="J209" i="103"/>
  <c r="K209" i="103" s="1"/>
  <c r="D207" i="103" a="1"/>
  <c r="D207" i="103" s="1"/>
  <c r="I207" i="103" s="1"/>
  <c r="R334" i="102" a="1"/>
  <c r="R334" i="102" s="1"/>
  <c r="L336" i="104" s="1"/>
  <c r="M336" i="104" s="1"/>
  <c r="D212" i="103" a="1"/>
  <c r="D212" i="103" s="1"/>
  <c r="R341" i="102" a="1"/>
  <c r="R341" i="102" s="1"/>
  <c r="L343" i="104" s="1"/>
  <c r="M343" i="104" s="1"/>
  <c r="R246" i="102" a="1"/>
  <c r="R246" i="102" s="1"/>
  <c r="L248" i="104" s="1"/>
  <c r="M248" i="104" s="1"/>
  <c r="D202" i="103" a="1"/>
  <c r="D202" i="103" s="1"/>
  <c r="R329" i="102" a="1"/>
  <c r="R329" i="102" s="1"/>
  <c r="L331" i="104" s="1"/>
  <c r="M331" i="104" s="1"/>
  <c r="R328" i="102" a="1"/>
  <c r="R328" i="102" s="1"/>
  <c r="L330" i="104" s="1"/>
  <c r="M330" i="104" s="1"/>
  <c r="R327" i="102" a="1"/>
  <c r="R327" i="102" s="1"/>
  <c r="L329" i="104" s="1"/>
  <c r="M329" i="104" s="1"/>
  <c r="R326" i="102" a="1"/>
  <c r="R326" i="102" s="1"/>
  <c r="L328" i="104" s="1"/>
  <c r="M328" i="104" s="1"/>
  <c r="R201" i="102" a="1"/>
  <c r="R201" i="102" s="1"/>
  <c r="L203" i="104" s="1"/>
  <c r="M203" i="104" s="1"/>
  <c r="R336" i="102" a="1"/>
  <c r="R336" i="102" s="1"/>
  <c r="L338" i="104" s="1"/>
  <c r="M338" i="104" s="1"/>
  <c r="D150" i="103" a="1"/>
  <c r="D150" i="103" s="1"/>
  <c r="R239" i="102" a="1"/>
  <c r="R239" i="102" s="1"/>
  <c r="L241" i="104" s="1"/>
  <c r="M241" i="104" s="1"/>
  <c r="R238" i="102" a="1"/>
  <c r="R238" i="102" s="1"/>
  <c r="L240" i="104" s="1"/>
  <c r="M240" i="104" s="1"/>
  <c r="R237" i="102" a="1"/>
  <c r="R237" i="102" s="1"/>
  <c r="L239" i="104" s="1"/>
  <c r="M239" i="104" s="1"/>
  <c r="O147" i="103"/>
  <c r="L488" i="104" s="1"/>
  <c r="M488" i="104" s="1"/>
  <c r="D166" i="103" a="1"/>
  <c r="D166" i="103" s="1"/>
  <c r="R269" i="102" a="1"/>
  <c r="R269" i="102" s="1"/>
  <c r="L271" i="104" s="1"/>
  <c r="M271" i="104" s="1"/>
  <c r="R268" i="102" a="1"/>
  <c r="R268" i="102" s="1"/>
  <c r="L270" i="104" s="1"/>
  <c r="M270" i="104" s="1"/>
  <c r="R267" i="102" a="1"/>
  <c r="R267" i="102" s="1"/>
  <c r="L269" i="104" s="1"/>
  <c r="M269" i="104" s="1"/>
  <c r="R266" i="102" a="1"/>
  <c r="R266" i="102" s="1"/>
  <c r="L268" i="104" s="1"/>
  <c r="M268" i="104" s="1"/>
  <c r="D186" i="103" a="1"/>
  <c r="D186" i="103" s="1"/>
  <c r="R299" i="102" a="1"/>
  <c r="R299" i="102" s="1"/>
  <c r="L301" i="104" s="1"/>
  <c r="M301" i="104" s="1"/>
  <c r="R298" i="102" a="1"/>
  <c r="R298" i="102" s="1"/>
  <c r="L300" i="104" s="1"/>
  <c r="M300" i="104" s="1"/>
  <c r="R297" i="102" a="1"/>
  <c r="R297" i="102" s="1"/>
  <c r="L299" i="104" s="1"/>
  <c r="M299" i="104" s="1"/>
  <c r="R16" i="102" a="1"/>
  <c r="R16" i="102" s="1"/>
  <c r="L18" i="104" s="1"/>
  <c r="M18" i="104" s="1"/>
  <c r="D17" i="103" a="1"/>
  <c r="D17" i="103" s="1"/>
  <c r="I17" i="103" s="1"/>
  <c r="R36" i="102" a="1"/>
  <c r="R36" i="102" s="1"/>
  <c r="L38" i="104" s="1"/>
  <c r="M38" i="104" s="1"/>
  <c r="R48" i="102" a="1"/>
  <c r="R48" i="102" s="1"/>
  <c r="L50" i="104" s="1"/>
  <c r="M50" i="104" s="1"/>
  <c r="R49" i="102" a="1"/>
  <c r="R49" i="102" s="1"/>
  <c r="L51" i="104" s="1"/>
  <c r="M51" i="104" s="1"/>
  <c r="D53" i="103" a="1"/>
  <c r="D53" i="103" s="1"/>
  <c r="I53" i="103" s="1"/>
  <c r="R76" i="102" a="1"/>
  <c r="R76" i="102" s="1"/>
  <c r="L78" i="104" s="1"/>
  <c r="M78" i="104" s="1"/>
  <c r="J65" i="103"/>
  <c r="K65" i="103" s="1"/>
  <c r="O65" i="103"/>
  <c r="L406" i="104" s="1"/>
  <c r="M406" i="104" s="1"/>
  <c r="J77" i="103"/>
  <c r="K77" i="103" s="1"/>
  <c r="O77" i="103"/>
  <c r="L418" i="104" s="1"/>
  <c r="M418" i="104" s="1"/>
  <c r="D89" i="103" a="1"/>
  <c r="D89" i="103" s="1"/>
  <c r="I89" i="103" s="1"/>
  <c r="R136" i="102" a="1"/>
  <c r="R136" i="102" s="1"/>
  <c r="L138" i="104" s="1"/>
  <c r="M138" i="104" s="1"/>
  <c r="R96" i="102" a="1"/>
  <c r="R96" i="102" s="1"/>
  <c r="L98" i="104" s="1"/>
  <c r="M98" i="104" s="1"/>
  <c r="J101" i="103"/>
  <c r="K101" i="103" s="1"/>
  <c r="O101" i="103"/>
  <c r="L442" i="104" s="1"/>
  <c r="M442" i="104" s="1"/>
  <c r="R108" i="102" a="1"/>
  <c r="R108" i="102" s="1"/>
  <c r="L110" i="104" s="1"/>
  <c r="M110" i="104" s="1"/>
  <c r="R109" i="102" a="1"/>
  <c r="R109" i="102" s="1"/>
  <c r="L111" i="104" s="1"/>
  <c r="M111" i="104" s="1"/>
  <c r="J113" i="103"/>
  <c r="K113" i="103" s="1"/>
  <c r="O113" i="103"/>
  <c r="L454" i="104" s="1"/>
  <c r="M454" i="104" s="1"/>
  <c r="D125" i="103" a="1"/>
  <c r="D125" i="103" s="1"/>
  <c r="I125" i="103" s="1"/>
  <c r="R196" i="102" a="1"/>
  <c r="R196" i="102" s="1"/>
  <c r="L198" i="104" s="1"/>
  <c r="M198" i="104" s="1"/>
  <c r="D161" i="103" a="1"/>
  <c r="D161" i="103" s="1"/>
  <c r="I161" i="103" s="1"/>
  <c r="R256" i="102" a="1"/>
  <c r="R256" i="102" s="1"/>
  <c r="L258" i="104" s="1"/>
  <c r="M258" i="104" s="1"/>
  <c r="R176" i="102" a="1"/>
  <c r="R176" i="102" s="1"/>
  <c r="L178" i="104" s="1"/>
  <c r="M178" i="104" s="1"/>
  <c r="J188" i="103"/>
  <c r="K188" i="103" s="1"/>
  <c r="D197" i="103" a="1"/>
  <c r="D197" i="103" s="1"/>
  <c r="I197" i="103" s="1"/>
  <c r="R316" i="102" a="1"/>
  <c r="R316" i="102" s="1"/>
  <c r="L318" i="104" s="1"/>
  <c r="M318" i="104" s="1"/>
  <c r="D213" i="103" a="1"/>
  <c r="D213" i="103" s="1"/>
  <c r="R345" i="102" a="1"/>
  <c r="R345" i="102" s="1"/>
  <c r="L347" i="104" s="1"/>
  <c r="M347" i="104" s="1"/>
  <c r="R344" i="102" a="1"/>
  <c r="R344" i="102" s="1"/>
  <c r="L346" i="104" s="1"/>
  <c r="M346" i="104" s="1"/>
  <c r="D214" i="103" a="1"/>
  <c r="D214" i="103" s="1"/>
  <c r="R348" i="102" a="1"/>
  <c r="R348" i="102" s="1"/>
  <c r="L350" i="104" s="1"/>
  <c r="M350" i="104" s="1"/>
  <c r="R349" i="102" a="1"/>
  <c r="R349" i="102" s="1"/>
  <c r="L351" i="104" s="1"/>
  <c r="M351" i="104" s="1"/>
  <c r="R347" i="102" a="1"/>
  <c r="R347" i="102" s="1"/>
  <c r="L349" i="104" s="1"/>
  <c r="M349" i="104" s="1"/>
  <c r="R346" i="102" a="1"/>
  <c r="R346" i="102" s="1"/>
  <c r="L348" i="104" s="1"/>
  <c r="M348" i="104" s="1"/>
  <c r="R307" i="102" a="1"/>
  <c r="R307" i="102" s="1"/>
  <c r="L309" i="104" s="1"/>
  <c r="M309" i="104" s="1"/>
  <c r="R343" i="102" a="1"/>
  <c r="R343" i="102" s="1"/>
  <c r="L345" i="104" s="1"/>
  <c r="M345" i="104" s="1"/>
  <c r="D34" i="103" a="1"/>
  <c r="D34" i="103" s="1"/>
  <c r="R306" i="102" a="1"/>
  <c r="R306" i="102" s="1"/>
  <c r="L308" i="104" s="1"/>
  <c r="M308" i="104" s="1"/>
  <c r="R342" i="102" a="1"/>
  <c r="R342" i="102" s="1"/>
  <c r="L344" i="104" s="1"/>
  <c r="M344" i="104" s="1"/>
  <c r="J128" i="103"/>
  <c r="K128" i="103" s="1"/>
  <c r="J134" i="103"/>
  <c r="K134" i="103" s="1"/>
  <c r="J137" i="103"/>
  <c r="K137" i="103" s="1"/>
  <c r="O137" i="103"/>
  <c r="L478" i="104" s="1"/>
  <c r="M478" i="104" s="1"/>
  <c r="D164" i="103" a="1"/>
  <c r="D164" i="103" s="1"/>
  <c r="R261" i="102" a="1"/>
  <c r="R261" i="102" s="1"/>
  <c r="L263" i="104" s="1"/>
  <c r="M263" i="104" s="1"/>
  <c r="J173" i="103"/>
  <c r="K173" i="103" s="1"/>
  <c r="O173" i="103"/>
  <c r="L514" i="104" s="1"/>
  <c r="M514" i="104" s="1"/>
  <c r="R277" i="102" a="1"/>
  <c r="R277" i="102" s="1"/>
  <c r="L279" i="104" s="1"/>
  <c r="M279" i="104" s="1"/>
  <c r="R295" i="102" a="1"/>
  <c r="R295" i="102" s="1"/>
  <c r="L297" i="104" s="1"/>
  <c r="M297" i="104" s="1"/>
  <c r="R314" i="102" a="1"/>
  <c r="R314" i="102" s="1"/>
  <c r="L316" i="104" s="1"/>
  <c r="M316" i="104" s="1"/>
  <c r="R213" i="102" a="1"/>
  <c r="R213" i="102" s="1"/>
  <c r="L215" i="104" s="1"/>
  <c r="M215" i="104" s="1"/>
  <c r="R273" i="102" a="1"/>
  <c r="R273" i="102" s="1"/>
  <c r="L275" i="104" s="1"/>
  <c r="M275" i="104" s="1"/>
  <c r="R333" i="102" a="1"/>
  <c r="R333" i="102" s="1"/>
  <c r="L335" i="104" s="1"/>
  <c r="M335" i="104" s="1"/>
  <c r="R214" i="102" a="1"/>
  <c r="R214" i="102" s="1"/>
  <c r="L216" i="104" s="1"/>
  <c r="M216" i="104" s="1"/>
  <c r="R274" i="102" a="1"/>
  <c r="R274" i="102" s="1"/>
  <c r="L276" i="104" s="1"/>
  <c r="M276" i="104" s="1"/>
  <c r="O135" i="103"/>
  <c r="L476" i="104" s="1"/>
  <c r="M476" i="104" s="1"/>
  <c r="O159" i="103"/>
  <c r="L500" i="104" s="1"/>
  <c r="M500" i="104" s="1"/>
  <c r="J170" i="103"/>
  <c r="K170" i="103" s="1"/>
  <c r="O171" i="103"/>
  <c r="L512" i="104" s="1"/>
  <c r="M512" i="104" s="1"/>
  <c r="J182" i="103"/>
  <c r="K182" i="103" s="1"/>
  <c r="J194" i="103"/>
  <c r="K194" i="103" s="1"/>
  <c r="O195" i="103"/>
  <c r="L536" i="104" s="1"/>
  <c r="M536" i="104" s="1"/>
  <c r="J195" i="103"/>
  <c r="K195" i="103" s="1"/>
  <c r="J206" i="103"/>
  <c r="K206" i="103" s="1"/>
  <c r="R233" i="102" a="1"/>
  <c r="R233" i="102" s="1"/>
  <c r="L235" i="104" s="1"/>
  <c r="M235" i="104" s="1"/>
  <c r="R293" i="102" a="1"/>
  <c r="R293" i="102" s="1"/>
  <c r="L295" i="104" s="1"/>
  <c r="M295" i="104" s="1"/>
  <c r="L27" i="104"/>
  <c r="M27" i="104" s="1"/>
  <c r="L56" i="104"/>
  <c r="M56" i="104" s="1"/>
  <c r="L61" i="104"/>
  <c r="M61" i="104" s="1"/>
  <c r="L36" i="104"/>
  <c r="M36" i="104" s="1"/>
  <c r="L17" i="104"/>
  <c r="M17" i="104" s="1"/>
  <c r="L53" i="104"/>
  <c r="M53" i="104" s="1"/>
  <c r="L28" i="104"/>
  <c r="M28" i="104" s="1"/>
  <c r="L34" i="104"/>
  <c r="M34" i="104" s="1"/>
  <c r="L58" i="104"/>
  <c r="M58" i="104" s="1"/>
  <c r="L64" i="104"/>
  <c r="M64" i="104" s="1"/>
  <c r="G49" i="106"/>
  <c r="G43" i="106"/>
  <c r="I37" i="106"/>
  <c r="G36" i="106"/>
  <c r="I29" i="106"/>
  <c r="J26" i="106"/>
  <c r="N26" i="106" s="1"/>
  <c r="K24" i="106"/>
  <c r="G17" i="106"/>
  <c r="K15" i="106"/>
  <c r="G13" i="106"/>
  <c r="K46" i="106"/>
  <c r="K40" i="106"/>
  <c r="G37" i="106"/>
  <c r="J34" i="106"/>
  <c r="N34" i="106" s="1"/>
  <c r="K32" i="106"/>
  <c r="H30" i="106"/>
  <c r="N30" i="106" s="1"/>
  <c r="G29" i="106"/>
  <c r="K27" i="106"/>
  <c r="I24" i="106"/>
  <c r="J21" i="106"/>
  <c r="N21" i="106" s="1"/>
  <c r="K19" i="106"/>
  <c r="I15" i="106"/>
  <c r="K47" i="106"/>
  <c r="I46" i="106"/>
  <c r="K41" i="106"/>
  <c r="I40" i="106"/>
  <c r="H38" i="106"/>
  <c r="I32" i="106"/>
  <c r="I27" i="106"/>
  <c r="G24" i="106"/>
  <c r="K22" i="106"/>
  <c r="I19" i="106"/>
  <c r="J16" i="106"/>
  <c r="N16" i="106" s="1"/>
  <c r="H15" i="106"/>
  <c r="J12" i="106"/>
  <c r="N12" i="106" s="1"/>
  <c r="K48" i="106"/>
  <c r="I47" i="106"/>
  <c r="G46" i="106"/>
  <c r="K42" i="106"/>
  <c r="I41" i="106"/>
  <c r="G40" i="106"/>
  <c r="K35" i="106"/>
  <c r="G32" i="106"/>
  <c r="J28" i="106"/>
  <c r="N28" i="106" s="1"/>
  <c r="H27" i="106"/>
  <c r="H25" i="106"/>
  <c r="I22" i="106"/>
  <c r="G19" i="106"/>
  <c r="K17" i="106"/>
  <c r="G15" i="106"/>
  <c r="K13" i="106"/>
  <c r="K49" i="106"/>
  <c r="I48" i="106"/>
  <c r="G47" i="106"/>
  <c r="K43" i="106"/>
  <c r="I42" i="106"/>
  <c r="G41" i="106"/>
  <c r="K36" i="106"/>
  <c r="I35" i="106"/>
  <c r="H33" i="106"/>
  <c r="G27" i="106"/>
  <c r="J23" i="106"/>
  <c r="N23" i="106" s="1"/>
  <c r="H22" i="106"/>
  <c r="H20" i="106"/>
  <c r="I17" i="106"/>
  <c r="I13" i="106"/>
  <c r="I49" i="106"/>
  <c r="G48" i="106"/>
  <c r="J45" i="106"/>
  <c r="N45" i="106" s="1"/>
  <c r="I43" i="106"/>
  <c r="G42" i="106"/>
  <c r="J39" i="106"/>
  <c r="N39" i="106" s="1"/>
  <c r="K37" i="106"/>
  <c r="I36" i="106"/>
  <c r="G35" i="106"/>
  <c r="J31" i="106"/>
  <c r="N31" i="106" s="1"/>
  <c r="K29" i="106"/>
  <c r="G22" i="106"/>
  <c r="J18" i="106"/>
  <c r="N18" i="106" s="1"/>
  <c r="H17" i="106"/>
  <c r="J14" i="106"/>
  <c r="H13" i="106"/>
  <c r="M12" i="104" l="1"/>
  <c r="N14" i="106"/>
  <c r="O123" i="103"/>
  <c r="L464" i="104" s="1"/>
  <c r="M464" i="104" s="1"/>
  <c r="O183" i="103"/>
  <c r="L524" i="104" s="1"/>
  <c r="M524" i="104" s="1"/>
  <c r="I164" i="103"/>
  <c r="J164" i="103" s="1"/>
  <c r="K164" i="103" s="1"/>
  <c r="I62" i="103"/>
  <c r="J62" i="103" s="1"/>
  <c r="K62" i="103" s="1"/>
  <c r="I79" i="103"/>
  <c r="J79" i="103" s="1"/>
  <c r="K79" i="103" s="1"/>
  <c r="I199" i="103"/>
  <c r="J199" i="103" s="1"/>
  <c r="K199" i="103" s="1"/>
  <c r="I110" i="103"/>
  <c r="J110" i="103" s="1"/>
  <c r="K110" i="103" s="1"/>
  <c r="I138" i="103"/>
  <c r="J138" i="103" s="1"/>
  <c r="K138" i="103" s="1"/>
  <c r="M138" i="103" s="1"/>
  <c r="N138" i="103" s="1"/>
  <c r="O138" i="103" s="1"/>
  <c r="L479" i="104" s="1"/>
  <c r="M479" i="104" s="1"/>
  <c r="I130" i="103"/>
  <c r="J130" i="103" s="1"/>
  <c r="K130" i="103" s="1"/>
  <c r="M130" i="103" s="1"/>
  <c r="N130" i="103" s="1"/>
  <c r="O130" i="103" s="1"/>
  <c r="L471" i="104" s="1"/>
  <c r="M471" i="104" s="1"/>
  <c r="I58" i="103"/>
  <c r="J58" i="103" s="1"/>
  <c r="K58" i="103" s="1"/>
  <c r="M58" i="103" s="1"/>
  <c r="N58" i="103" s="1"/>
  <c r="O58" i="103" s="1"/>
  <c r="L399" i="104" s="1"/>
  <c r="M399" i="104" s="1"/>
  <c r="I42" i="103"/>
  <c r="J42" i="103" s="1"/>
  <c r="K42" i="103" s="1"/>
  <c r="M42" i="103" s="1"/>
  <c r="N42" i="103" s="1"/>
  <c r="O42" i="103" s="1"/>
  <c r="L383" i="104" s="1"/>
  <c r="M383" i="104" s="1"/>
  <c r="I115" i="103"/>
  <c r="J115" i="103" s="1"/>
  <c r="K115" i="103" s="1"/>
  <c r="I66" i="103"/>
  <c r="J66" i="103" s="1"/>
  <c r="K66" i="103" s="1"/>
  <c r="M66" i="103" s="1"/>
  <c r="N66" i="103" s="1"/>
  <c r="O66" i="103" s="1"/>
  <c r="L407" i="104" s="1"/>
  <c r="M407" i="104" s="1"/>
  <c r="I38" i="103"/>
  <c r="J38" i="103" s="1"/>
  <c r="K38" i="103" s="1"/>
  <c r="I18" i="103"/>
  <c r="J18" i="103" s="1"/>
  <c r="K18" i="103" s="1"/>
  <c r="M18" i="103" s="1"/>
  <c r="N18" i="103" s="1"/>
  <c r="O18" i="103" s="1"/>
  <c r="L359" i="104" s="1"/>
  <c r="M359" i="104" s="1"/>
  <c r="I163" i="103"/>
  <c r="J163" i="103" s="1"/>
  <c r="K163" i="103" s="1"/>
  <c r="I122" i="103"/>
  <c r="J122" i="103" s="1"/>
  <c r="K122" i="103" s="1"/>
  <c r="I68" i="103"/>
  <c r="J68" i="103" s="1"/>
  <c r="K68" i="103" s="1"/>
  <c r="I127" i="103"/>
  <c r="J127" i="103" s="1"/>
  <c r="K127" i="103" s="1"/>
  <c r="I105" i="103"/>
  <c r="J105" i="103" s="1"/>
  <c r="K105" i="103" s="1"/>
  <c r="M105" i="103" s="1"/>
  <c r="N105" i="103" s="1"/>
  <c r="O105" i="103" s="1"/>
  <c r="L446" i="104" s="1"/>
  <c r="M446" i="104" s="1"/>
  <c r="I31" i="103"/>
  <c r="J31" i="103" s="1"/>
  <c r="K31" i="103" s="1"/>
  <c r="I32" i="103"/>
  <c r="J32" i="103" s="1"/>
  <c r="K32" i="103" s="1"/>
  <c r="I213" i="103"/>
  <c r="J213" i="103" s="1"/>
  <c r="K213" i="103" s="1"/>
  <c r="M213" i="103" s="1"/>
  <c r="N213" i="103" s="1"/>
  <c r="O213" i="103" s="1"/>
  <c r="L554" i="104" s="1"/>
  <c r="M554" i="104" s="1"/>
  <c r="I21" i="103"/>
  <c r="J21" i="103" s="1"/>
  <c r="K21" i="103" s="1"/>
  <c r="M21" i="103" s="1"/>
  <c r="N21" i="103" s="1"/>
  <c r="O21" i="103" s="1"/>
  <c r="L362" i="104" s="1"/>
  <c r="M362" i="104" s="1"/>
  <c r="I117" i="103"/>
  <c r="J117" i="103" s="1"/>
  <c r="K117" i="103" s="1"/>
  <c r="M117" i="103" s="1"/>
  <c r="N117" i="103" s="1"/>
  <c r="O117" i="103" s="1"/>
  <c r="L458" i="104" s="1"/>
  <c r="M458" i="104" s="1"/>
  <c r="I50" i="103"/>
  <c r="J50" i="103" s="1"/>
  <c r="K50" i="103" s="1"/>
  <c r="I34" i="103"/>
  <c r="J34" i="103" s="1"/>
  <c r="K34" i="103" s="1"/>
  <c r="M34" i="103" s="1"/>
  <c r="N34" i="103" s="1"/>
  <c r="O34" i="103" s="1"/>
  <c r="L375" i="104" s="1"/>
  <c r="M375" i="104" s="1"/>
  <c r="I212" i="103"/>
  <c r="J212" i="103" s="1"/>
  <c r="K212" i="103" s="1"/>
  <c r="I174" i="103"/>
  <c r="J174" i="103" s="1"/>
  <c r="K174" i="103" s="1"/>
  <c r="M174" i="103" s="1"/>
  <c r="N174" i="103" s="1"/>
  <c r="O174" i="103" s="1"/>
  <c r="L515" i="104" s="1"/>
  <c r="M515" i="104" s="1"/>
  <c r="I94" i="103"/>
  <c r="J94" i="103" s="1"/>
  <c r="K94" i="103" s="1"/>
  <c r="M94" i="103" s="1"/>
  <c r="N94" i="103" s="1"/>
  <c r="O94" i="103" s="1"/>
  <c r="L435" i="104" s="1"/>
  <c r="M435" i="104" s="1"/>
  <c r="I140" i="103"/>
  <c r="J140" i="103" s="1"/>
  <c r="K140" i="103" s="1"/>
  <c r="I98" i="103"/>
  <c r="J98" i="103" s="1"/>
  <c r="K98" i="103" s="1"/>
  <c r="I189" i="103"/>
  <c r="J189" i="103" s="1"/>
  <c r="K189" i="103" s="1"/>
  <c r="M189" i="103" s="1"/>
  <c r="N189" i="103" s="1"/>
  <c r="O189" i="103" s="1"/>
  <c r="L530" i="104" s="1"/>
  <c r="M530" i="104" s="1"/>
  <c r="I162" i="103"/>
  <c r="J162" i="103" s="1"/>
  <c r="K162" i="103" s="1"/>
  <c r="M162" i="103" s="1"/>
  <c r="N162" i="103" s="1"/>
  <c r="O162" i="103" s="1"/>
  <c r="L503" i="104" s="1"/>
  <c r="M503" i="104" s="1"/>
  <c r="I90" i="103"/>
  <c r="J90" i="103" s="1"/>
  <c r="K90" i="103" s="1"/>
  <c r="M90" i="103" s="1"/>
  <c r="N90" i="103" s="1"/>
  <c r="O90" i="103" s="1"/>
  <c r="L431" i="104" s="1"/>
  <c r="M431" i="104" s="1"/>
  <c r="I81" i="103"/>
  <c r="J81" i="103" s="1"/>
  <c r="K81" i="103" s="1"/>
  <c r="M81" i="103" s="1"/>
  <c r="N81" i="103" s="1"/>
  <c r="O81" i="103" s="1"/>
  <c r="L422" i="104" s="1"/>
  <c r="M422" i="104" s="1"/>
  <c r="I187" i="103"/>
  <c r="J187" i="103" s="1"/>
  <c r="K187" i="103" s="1"/>
  <c r="I26" i="103"/>
  <c r="J26" i="103" s="1"/>
  <c r="K26" i="103" s="1"/>
  <c r="I211" i="103"/>
  <c r="J211" i="103" s="1"/>
  <c r="K211" i="103" s="1"/>
  <c r="I78" i="103"/>
  <c r="J78" i="103" s="1"/>
  <c r="K78" i="103" s="1"/>
  <c r="M78" i="103" s="1"/>
  <c r="N78" i="103" s="1"/>
  <c r="O78" i="103" s="1"/>
  <c r="L419" i="104" s="1"/>
  <c r="M419" i="104" s="1"/>
  <c r="I70" i="103"/>
  <c r="J70" i="103" s="1"/>
  <c r="K70" i="103" s="1"/>
  <c r="M70" i="103" s="1"/>
  <c r="N70" i="103" s="1"/>
  <c r="O70" i="103" s="1"/>
  <c r="L411" i="104" s="1"/>
  <c r="M411" i="104" s="1"/>
  <c r="I93" i="103"/>
  <c r="J93" i="103" s="1"/>
  <c r="K93" i="103" s="1"/>
  <c r="M93" i="103" s="1"/>
  <c r="N93" i="103" s="1"/>
  <c r="O93" i="103" s="1"/>
  <c r="L434" i="104" s="1"/>
  <c r="M434" i="104" s="1"/>
  <c r="I175" i="103"/>
  <c r="J175" i="103" s="1"/>
  <c r="K175" i="103" s="1"/>
  <c r="I30" i="103"/>
  <c r="J30" i="103" s="1"/>
  <c r="K30" i="103" s="1"/>
  <c r="M30" i="103" s="1"/>
  <c r="N30" i="103" s="1"/>
  <c r="O30" i="103" s="1"/>
  <c r="L371" i="104" s="1"/>
  <c r="M371" i="104" s="1"/>
  <c r="I56" i="103"/>
  <c r="J56" i="103" s="1"/>
  <c r="K56" i="103" s="1"/>
  <c r="I214" i="103"/>
  <c r="J214" i="103" s="1"/>
  <c r="K214" i="103" s="1"/>
  <c r="M214" i="103" s="1"/>
  <c r="N214" i="103" s="1"/>
  <c r="O214" i="103" s="1"/>
  <c r="L555" i="104" s="1"/>
  <c r="M555" i="104" s="1"/>
  <c r="I166" i="103"/>
  <c r="J166" i="103" s="1"/>
  <c r="K166" i="103" s="1"/>
  <c r="M166" i="103" s="1"/>
  <c r="N166" i="103" s="1"/>
  <c r="O166" i="103" s="1"/>
  <c r="L507" i="104" s="1"/>
  <c r="M507" i="104" s="1"/>
  <c r="I150" i="103"/>
  <c r="J150" i="103" s="1"/>
  <c r="K150" i="103" s="1"/>
  <c r="M150" i="103" s="1"/>
  <c r="N150" i="103" s="1"/>
  <c r="O150" i="103" s="1"/>
  <c r="L491" i="104" s="1"/>
  <c r="M491" i="104" s="1"/>
  <c r="I200" i="103"/>
  <c r="J200" i="103" s="1"/>
  <c r="K200" i="103" s="1"/>
  <c r="I45" i="103"/>
  <c r="J45" i="103" s="1"/>
  <c r="K45" i="103" s="1"/>
  <c r="M45" i="103" s="1"/>
  <c r="N45" i="103" s="1"/>
  <c r="O45" i="103" s="1"/>
  <c r="L386" i="104" s="1"/>
  <c r="M386" i="104" s="1"/>
  <c r="I201" i="103"/>
  <c r="J201" i="103" s="1"/>
  <c r="K201" i="103" s="1"/>
  <c r="M201" i="103" s="1"/>
  <c r="N201" i="103" s="1"/>
  <c r="O201" i="103" s="1"/>
  <c r="L542" i="104" s="1"/>
  <c r="M542" i="104" s="1"/>
  <c r="I129" i="103"/>
  <c r="J129" i="103" s="1"/>
  <c r="K129" i="103" s="1"/>
  <c r="M129" i="103" s="1"/>
  <c r="N129" i="103" s="1"/>
  <c r="O129" i="103" s="1"/>
  <c r="L470" i="104" s="1"/>
  <c r="M470" i="104" s="1"/>
  <c r="I43" i="103"/>
  <c r="J43" i="103" s="1"/>
  <c r="K43" i="103" s="1"/>
  <c r="I104" i="103"/>
  <c r="J104" i="103" s="1"/>
  <c r="K104" i="103" s="1"/>
  <c r="I67" i="103"/>
  <c r="J67" i="103" s="1"/>
  <c r="K67" i="103" s="1"/>
  <c r="I57" i="103"/>
  <c r="J57" i="103" s="1"/>
  <c r="K57" i="103" s="1"/>
  <c r="M57" i="103" s="1"/>
  <c r="N57" i="103" s="1"/>
  <c r="O57" i="103" s="1"/>
  <c r="L398" i="104" s="1"/>
  <c r="M398" i="104" s="1"/>
  <c r="I178" i="103"/>
  <c r="J178" i="103" s="1"/>
  <c r="K178" i="103" s="1"/>
  <c r="M178" i="103" s="1"/>
  <c r="N178" i="103" s="1"/>
  <c r="O178" i="103" s="1"/>
  <c r="L519" i="104" s="1"/>
  <c r="M519" i="104" s="1"/>
  <c r="I153" i="103"/>
  <c r="J153" i="103" s="1"/>
  <c r="K153" i="103" s="1"/>
  <c r="M153" i="103" s="1"/>
  <c r="N153" i="103" s="1"/>
  <c r="O153" i="103" s="1"/>
  <c r="L494" i="104" s="1"/>
  <c r="M494" i="104" s="1"/>
  <c r="I114" i="103"/>
  <c r="J114" i="103" s="1"/>
  <c r="K114" i="103" s="1"/>
  <c r="M114" i="103" s="1"/>
  <c r="N114" i="103" s="1"/>
  <c r="O114" i="103" s="1"/>
  <c r="L455" i="104" s="1"/>
  <c r="M455" i="104" s="1"/>
  <c r="I91" i="103"/>
  <c r="J91" i="103" s="1"/>
  <c r="K91" i="103" s="1"/>
  <c r="I44" i="103"/>
  <c r="J44" i="103" s="1"/>
  <c r="K44" i="103" s="1"/>
  <c r="I20" i="103"/>
  <c r="J20" i="103" s="1"/>
  <c r="K20" i="103" s="1"/>
  <c r="I186" i="103"/>
  <c r="J186" i="103" s="1"/>
  <c r="K186" i="103" s="1"/>
  <c r="M186" i="103" s="1"/>
  <c r="N186" i="103" s="1"/>
  <c r="O186" i="103" s="1"/>
  <c r="L527" i="104" s="1"/>
  <c r="M527" i="104" s="1"/>
  <c r="I202" i="103"/>
  <c r="J202" i="103" s="1"/>
  <c r="K202" i="103" s="1"/>
  <c r="M202" i="103" s="1"/>
  <c r="N202" i="103" s="1"/>
  <c r="O202" i="103" s="1"/>
  <c r="L543" i="104" s="1"/>
  <c r="M543" i="104" s="1"/>
  <c r="I151" i="103"/>
  <c r="J151" i="103" s="1"/>
  <c r="K151" i="103" s="1"/>
  <c r="I102" i="103"/>
  <c r="J102" i="103" s="1"/>
  <c r="K102" i="103" s="1"/>
  <c r="M102" i="103" s="1"/>
  <c r="N102" i="103" s="1"/>
  <c r="O102" i="103" s="1"/>
  <c r="L443" i="104" s="1"/>
  <c r="M443" i="104" s="1"/>
  <c r="I80" i="103"/>
  <c r="J80" i="103" s="1"/>
  <c r="K80" i="103" s="1"/>
  <c r="I33" i="103"/>
  <c r="J33" i="103" s="1"/>
  <c r="K33" i="103" s="1"/>
  <c r="M33" i="103" s="1"/>
  <c r="N33" i="103" s="1"/>
  <c r="O33" i="103" s="1"/>
  <c r="L374" i="104" s="1"/>
  <c r="M374" i="104" s="1"/>
  <c r="I165" i="103"/>
  <c r="J165" i="103" s="1"/>
  <c r="K165" i="103" s="1"/>
  <c r="M165" i="103" s="1"/>
  <c r="N165" i="103" s="1"/>
  <c r="O165" i="103" s="1"/>
  <c r="L506" i="104" s="1"/>
  <c r="M506" i="104" s="1"/>
  <c r="I74" i="103"/>
  <c r="J74" i="103" s="1"/>
  <c r="K74" i="103" s="1"/>
  <c r="I54" i="103"/>
  <c r="J54" i="103" s="1"/>
  <c r="K54" i="103" s="1"/>
  <c r="M54" i="103" s="1"/>
  <c r="N54" i="103" s="1"/>
  <c r="O54" i="103" s="1"/>
  <c r="L395" i="104" s="1"/>
  <c r="M395" i="104" s="1"/>
  <c r="I69" i="103"/>
  <c r="J69" i="103" s="1"/>
  <c r="K69" i="103" s="1"/>
  <c r="M69" i="103" s="1"/>
  <c r="N69" i="103" s="1"/>
  <c r="O69" i="103" s="1"/>
  <c r="L410" i="104" s="1"/>
  <c r="M410" i="104" s="1"/>
  <c r="I176" i="103"/>
  <c r="J176" i="103" s="1"/>
  <c r="K176" i="103" s="1"/>
  <c r="I190" i="103"/>
  <c r="J190" i="103" s="1"/>
  <c r="K190" i="103" s="1"/>
  <c r="M190" i="103" s="1"/>
  <c r="N190" i="103" s="1"/>
  <c r="O190" i="103" s="1"/>
  <c r="L531" i="104" s="1"/>
  <c r="M531" i="104" s="1"/>
  <c r="I154" i="103"/>
  <c r="J154" i="103" s="1"/>
  <c r="K154" i="103" s="1"/>
  <c r="M154" i="103" s="1"/>
  <c r="N154" i="103" s="1"/>
  <c r="O154" i="103" s="1"/>
  <c r="L495" i="104" s="1"/>
  <c r="M495" i="104" s="1"/>
  <c r="I106" i="103"/>
  <c r="J106" i="103" s="1"/>
  <c r="K106" i="103" s="1"/>
  <c r="M106" i="103" s="1"/>
  <c r="N106" i="103" s="1"/>
  <c r="O106" i="103" s="1"/>
  <c r="L447" i="104" s="1"/>
  <c r="M447" i="104" s="1"/>
  <c r="I22" i="103"/>
  <c r="J22" i="103" s="1"/>
  <c r="K22" i="103" s="1"/>
  <c r="M22" i="103" s="1"/>
  <c r="N22" i="103" s="1"/>
  <c r="O22" i="103" s="1"/>
  <c r="L363" i="104" s="1"/>
  <c r="M363" i="104" s="1"/>
  <c r="I14" i="103"/>
  <c r="J14" i="103" s="1"/>
  <c r="K14" i="103" s="1"/>
  <c r="I141" i="103"/>
  <c r="J141" i="103" s="1"/>
  <c r="K141" i="103" s="1"/>
  <c r="M141" i="103" s="1"/>
  <c r="N141" i="103" s="1"/>
  <c r="O141" i="103" s="1"/>
  <c r="L482" i="104" s="1"/>
  <c r="M482" i="104" s="1"/>
  <c r="I116" i="103"/>
  <c r="J116" i="103" s="1"/>
  <c r="K116" i="103" s="1"/>
  <c r="I177" i="103"/>
  <c r="J177" i="103" s="1"/>
  <c r="K177" i="103" s="1"/>
  <c r="M177" i="103" s="1"/>
  <c r="N177" i="103" s="1"/>
  <c r="O177" i="103" s="1"/>
  <c r="L518" i="104" s="1"/>
  <c r="M518" i="104" s="1"/>
  <c r="I142" i="103"/>
  <c r="J142" i="103" s="1"/>
  <c r="K142" i="103" s="1"/>
  <c r="M142" i="103" s="1"/>
  <c r="N142" i="103" s="1"/>
  <c r="O142" i="103" s="1"/>
  <c r="L483" i="104" s="1"/>
  <c r="M483" i="104" s="1"/>
  <c r="I210" i="103"/>
  <c r="J210" i="103" s="1"/>
  <c r="K210" i="103" s="1"/>
  <c r="M210" i="103" s="1"/>
  <c r="N210" i="103" s="1"/>
  <c r="O210" i="103" s="1"/>
  <c r="L551" i="104" s="1"/>
  <c r="M551" i="104" s="1"/>
  <c r="I198" i="103"/>
  <c r="J198" i="103" s="1"/>
  <c r="K198" i="103" s="1"/>
  <c r="M198" i="103" s="1"/>
  <c r="N198" i="103" s="1"/>
  <c r="O198" i="103" s="1"/>
  <c r="L539" i="104" s="1"/>
  <c r="M539" i="104" s="1"/>
  <c r="I126" i="103"/>
  <c r="J126" i="103" s="1"/>
  <c r="K126" i="103" s="1"/>
  <c r="M126" i="103" s="1"/>
  <c r="N126" i="103" s="1"/>
  <c r="O126" i="103" s="1"/>
  <c r="L467" i="104" s="1"/>
  <c r="M467" i="104" s="1"/>
  <c r="I103" i="103"/>
  <c r="J103" i="103" s="1"/>
  <c r="K103" i="103" s="1"/>
  <c r="I139" i="103"/>
  <c r="J139" i="103" s="1"/>
  <c r="K139" i="103" s="1"/>
  <c r="N134" i="103"/>
  <c r="O134" i="103" s="1"/>
  <c r="L475" i="104" s="1"/>
  <c r="M475" i="104" s="1"/>
  <c r="M134" i="103"/>
  <c r="M170" i="103"/>
  <c r="N170" i="103"/>
  <c r="O170" i="103" s="1"/>
  <c r="L511" i="104" s="1"/>
  <c r="M511" i="104" s="1"/>
  <c r="N183" i="103"/>
  <c r="M183" i="103"/>
  <c r="N159" i="103"/>
  <c r="M159" i="103"/>
  <c r="N123" i="103"/>
  <c r="M123" i="103"/>
  <c r="M113" i="103"/>
  <c r="N113" i="103"/>
  <c r="M148" i="103"/>
  <c r="N148" i="103"/>
  <c r="N85" i="103"/>
  <c r="M85" i="103"/>
  <c r="N51" i="103"/>
  <c r="M51" i="103"/>
  <c r="N19" i="103"/>
  <c r="O19" i="103" s="1"/>
  <c r="L360" i="104" s="1"/>
  <c r="M360" i="104" s="1"/>
  <c r="M19" i="103"/>
  <c r="M188" i="103"/>
  <c r="N188" i="103"/>
  <c r="O188" i="103" s="1"/>
  <c r="L529" i="104" s="1"/>
  <c r="M529" i="104" s="1"/>
  <c r="N143" i="103"/>
  <c r="M143" i="103"/>
  <c r="N25" i="103"/>
  <c r="M25" i="103"/>
  <c r="M35" i="103"/>
  <c r="N35" i="103"/>
  <c r="N15" i="103"/>
  <c r="M15" i="103"/>
  <c r="M77" i="103"/>
  <c r="N77" i="103"/>
  <c r="N171" i="103"/>
  <c r="M171" i="103"/>
  <c r="M16" i="103"/>
  <c r="N16" i="103"/>
  <c r="M71" i="103"/>
  <c r="N71" i="103"/>
  <c r="N182" i="103"/>
  <c r="O182" i="103" s="1"/>
  <c r="L523" i="104" s="1"/>
  <c r="M523" i="104" s="1"/>
  <c r="M182" i="103"/>
  <c r="M41" i="103"/>
  <c r="N41" i="103"/>
  <c r="N152" i="103"/>
  <c r="O152" i="103" s="1"/>
  <c r="L493" i="104" s="1"/>
  <c r="M493" i="104" s="1"/>
  <c r="M152" i="103"/>
  <c r="N209" i="103"/>
  <c r="M209" i="103"/>
  <c r="M184" i="103"/>
  <c r="N184" i="103"/>
  <c r="M137" i="103"/>
  <c r="N137" i="103"/>
  <c r="M101" i="103"/>
  <c r="N101" i="103"/>
  <c r="M65" i="103"/>
  <c r="N65" i="103"/>
  <c r="M29" i="103"/>
  <c r="N29" i="103"/>
  <c r="J193" i="103"/>
  <c r="K193" i="103" s="1"/>
  <c r="O193" i="103"/>
  <c r="L534" i="104" s="1"/>
  <c r="M534" i="104" s="1"/>
  <c r="N158" i="103"/>
  <c r="O158" i="103" s="1"/>
  <c r="L499" i="104" s="1"/>
  <c r="M499" i="104" s="1"/>
  <c r="M158" i="103"/>
  <c r="M95" i="103"/>
  <c r="N95" i="103"/>
  <c r="N206" i="103"/>
  <c r="O206" i="103" s="1"/>
  <c r="L547" i="104" s="1"/>
  <c r="M547" i="104" s="1"/>
  <c r="M206" i="103"/>
  <c r="J180" i="103"/>
  <c r="K180" i="103" s="1"/>
  <c r="O180" i="103"/>
  <c r="L521" i="104" s="1"/>
  <c r="M521" i="104" s="1"/>
  <c r="J145" i="103"/>
  <c r="K145" i="103" s="1"/>
  <c r="O145" i="103"/>
  <c r="L486" i="104" s="1"/>
  <c r="M486" i="104" s="1"/>
  <c r="J160" i="103"/>
  <c r="K160" i="103" s="1"/>
  <c r="O160" i="103"/>
  <c r="L501" i="104" s="1"/>
  <c r="M501" i="104" s="1"/>
  <c r="M194" i="103"/>
  <c r="N194" i="103"/>
  <c r="O194" i="103" s="1"/>
  <c r="L535" i="104" s="1"/>
  <c r="M535" i="104" s="1"/>
  <c r="J13" i="103"/>
  <c r="K13" i="103" s="1"/>
  <c r="O13" i="103"/>
  <c r="L354" i="104" s="1"/>
  <c r="M354" i="104" s="1"/>
  <c r="J120" i="103"/>
  <c r="K120" i="103" s="1"/>
  <c r="O120" i="103"/>
  <c r="L461" i="104" s="1"/>
  <c r="M461" i="104" s="1"/>
  <c r="O76" i="103"/>
  <c r="L417" i="104" s="1"/>
  <c r="M417" i="104" s="1"/>
  <c r="J76" i="103"/>
  <c r="K76" i="103" s="1"/>
  <c r="O36" i="103"/>
  <c r="L377" i="104" s="1"/>
  <c r="M377" i="104" s="1"/>
  <c r="J36" i="103"/>
  <c r="K36" i="103" s="1"/>
  <c r="J89" i="103"/>
  <c r="K89" i="103" s="1"/>
  <c r="O89" i="103"/>
  <c r="L430" i="104" s="1"/>
  <c r="M430" i="104" s="1"/>
  <c r="N133" i="103"/>
  <c r="M133" i="103"/>
  <c r="J205" i="103"/>
  <c r="K205" i="103" s="1"/>
  <c r="O205" i="103"/>
  <c r="L546" i="104" s="1"/>
  <c r="M546" i="104" s="1"/>
  <c r="O168" i="103"/>
  <c r="L509" i="104" s="1"/>
  <c r="M509" i="104" s="1"/>
  <c r="J168" i="103"/>
  <c r="K168" i="103" s="1"/>
  <c r="J121" i="103"/>
  <c r="K121" i="103" s="1"/>
  <c r="O121" i="103"/>
  <c r="L462" i="104" s="1"/>
  <c r="M462" i="104" s="1"/>
  <c r="J64" i="103"/>
  <c r="K64" i="103" s="1"/>
  <c r="O64" i="103"/>
  <c r="L405" i="104" s="1"/>
  <c r="M405" i="104" s="1"/>
  <c r="N128" i="103"/>
  <c r="O128" i="103" s="1"/>
  <c r="L469" i="104" s="1"/>
  <c r="M469" i="104" s="1"/>
  <c r="M128" i="103"/>
  <c r="N92" i="103"/>
  <c r="O92" i="103" s="1"/>
  <c r="L433" i="104" s="1"/>
  <c r="M433" i="104" s="1"/>
  <c r="M92" i="103"/>
  <c r="N195" i="103"/>
  <c r="M195" i="103"/>
  <c r="N147" i="103"/>
  <c r="M147" i="103"/>
  <c r="J204" i="103"/>
  <c r="K204" i="103" s="1"/>
  <c r="O204" i="103"/>
  <c r="L545" i="104" s="1"/>
  <c r="M545" i="104" s="1"/>
  <c r="O191" i="103"/>
  <c r="L532" i="104" s="1"/>
  <c r="M532" i="104" s="1"/>
  <c r="J191" i="103"/>
  <c r="K191" i="103" s="1"/>
  <c r="O124" i="103"/>
  <c r="L465" i="104" s="1"/>
  <c r="M465" i="104" s="1"/>
  <c r="J124" i="103"/>
  <c r="K124" i="103" s="1"/>
  <c r="J119" i="103"/>
  <c r="K119" i="103" s="1"/>
  <c r="O119" i="103"/>
  <c r="L460" i="104" s="1"/>
  <c r="M460" i="104" s="1"/>
  <c r="J73" i="103"/>
  <c r="K73" i="103" s="1"/>
  <c r="O73" i="103"/>
  <c r="L414" i="104" s="1"/>
  <c r="M414" i="104" s="1"/>
  <c r="O11" i="103"/>
  <c r="L352" i="104" s="1"/>
  <c r="M352" i="104" s="1"/>
  <c r="J11" i="103"/>
  <c r="K11" i="103" s="1"/>
  <c r="M11" i="103" s="1"/>
  <c r="J107" i="103"/>
  <c r="K107" i="103" s="1"/>
  <c r="O107" i="103"/>
  <c r="L448" i="104" s="1"/>
  <c r="M448" i="104" s="1"/>
  <c r="O39" i="103"/>
  <c r="L380" i="104" s="1"/>
  <c r="M380" i="104" s="1"/>
  <c r="J39" i="103"/>
  <c r="K39" i="103" s="1"/>
  <c r="J144" i="103"/>
  <c r="K144" i="103" s="1"/>
  <c r="O144" i="103"/>
  <c r="L485" i="104" s="1"/>
  <c r="M485" i="104" s="1"/>
  <c r="O203" i="103"/>
  <c r="L544" i="104" s="1"/>
  <c r="M544" i="104" s="1"/>
  <c r="J203" i="103"/>
  <c r="K203" i="103" s="1"/>
  <c r="O197" i="103"/>
  <c r="L538" i="104" s="1"/>
  <c r="M538" i="104" s="1"/>
  <c r="J197" i="103"/>
  <c r="K197" i="103" s="1"/>
  <c r="J208" i="103"/>
  <c r="K208" i="103" s="1"/>
  <c r="O208" i="103"/>
  <c r="L549" i="104" s="1"/>
  <c r="M549" i="104" s="1"/>
  <c r="J181" i="103"/>
  <c r="K181" i="103" s="1"/>
  <c r="O181" i="103"/>
  <c r="L522" i="104" s="1"/>
  <c r="M522" i="104" s="1"/>
  <c r="J172" i="103"/>
  <c r="K172" i="103" s="1"/>
  <c r="O172" i="103"/>
  <c r="L513" i="104" s="1"/>
  <c r="M513" i="104" s="1"/>
  <c r="O155" i="103"/>
  <c r="L496" i="104" s="1"/>
  <c r="M496" i="104" s="1"/>
  <c r="J155" i="103"/>
  <c r="K155" i="103" s="1"/>
  <c r="N132" i="103"/>
  <c r="M132" i="103"/>
  <c r="N86" i="103"/>
  <c r="O86" i="103" s="1"/>
  <c r="L427" i="104" s="1"/>
  <c r="M427" i="104" s="1"/>
  <c r="M86" i="103"/>
  <c r="J48" i="103"/>
  <c r="K48" i="103" s="1"/>
  <c r="O48" i="103"/>
  <c r="L389" i="104" s="1"/>
  <c r="M389" i="104" s="1"/>
  <c r="N96" i="103"/>
  <c r="M96" i="103"/>
  <c r="J196" i="103"/>
  <c r="K196" i="103" s="1"/>
  <c r="O196" i="103"/>
  <c r="L537" i="104" s="1"/>
  <c r="M537" i="104" s="1"/>
  <c r="J156" i="103"/>
  <c r="K156" i="103" s="1"/>
  <c r="O156" i="103"/>
  <c r="L497" i="104" s="1"/>
  <c r="M497" i="104" s="1"/>
  <c r="O99" i="103"/>
  <c r="L440" i="104" s="1"/>
  <c r="M440" i="104" s="1"/>
  <c r="J99" i="103"/>
  <c r="K99" i="103" s="1"/>
  <c r="O52" i="103"/>
  <c r="L393" i="104" s="1"/>
  <c r="M393" i="104" s="1"/>
  <c r="J52" i="103"/>
  <c r="K52" i="103" s="1"/>
  <c r="O87" i="103"/>
  <c r="L428" i="104" s="1"/>
  <c r="M428" i="104" s="1"/>
  <c r="J87" i="103"/>
  <c r="K87" i="103" s="1"/>
  <c r="J40" i="103"/>
  <c r="K40" i="103" s="1"/>
  <c r="O40" i="103"/>
  <c r="L381" i="104" s="1"/>
  <c r="M381" i="104" s="1"/>
  <c r="J112" i="103"/>
  <c r="K112" i="103" s="1"/>
  <c r="O112" i="103"/>
  <c r="L453" i="104" s="1"/>
  <c r="M453" i="104" s="1"/>
  <c r="J84" i="103"/>
  <c r="K84" i="103" s="1"/>
  <c r="O84" i="103"/>
  <c r="L425" i="104" s="1"/>
  <c r="M425" i="104" s="1"/>
  <c r="J47" i="103"/>
  <c r="K47" i="103" s="1"/>
  <c r="O47" i="103"/>
  <c r="L388" i="104" s="1"/>
  <c r="M388" i="104" s="1"/>
  <c r="O111" i="103"/>
  <c r="L452" i="104" s="1"/>
  <c r="M452" i="104" s="1"/>
  <c r="J111" i="103"/>
  <c r="K111" i="103" s="1"/>
  <c r="J72" i="103"/>
  <c r="K72" i="103" s="1"/>
  <c r="O72" i="103"/>
  <c r="L413" i="104" s="1"/>
  <c r="M413" i="104" s="1"/>
  <c r="J157" i="103"/>
  <c r="K157" i="103" s="1"/>
  <c r="O157" i="103"/>
  <c r="L498" i="104" s="1"/>
  <c r="M498" i="104" s="1"/>
  <c r="J53" i="103"/>
  <c r="K53" i="103" s="1"/>
  <c r="O53" i="103"/>
  <c r="L394" i="104" s="1"/>
  <c r="M394" i="104" s="1"/>
  <c r="M173" i="103"/>
  <c r="N173" i="103"/>
  <c r="J59" i="103"/>
  <c r="K59" i="103" s="1"/>
  <c r="O59" i="103"/>
  <c r="L400" i="104" s="1"/>
  <c r="M400" i="104" s="1"/>
  <c r="J60" i="103"/>
  <c r="K60" i="103" s="1"/>
  <c r="O60" i="103"/>
  <c r="L401" i="104" s="1"/>
  <c r="M401" i="104" s="1"/>
  <c r="N135" i="103"/>
  <c r="M135" i="103"/>
  <c r="J108" i="103"/>
  <c r="K108" i="103" s="1"/>
  <c r="O108" i="103"/>
  <c r="L449" i="104" s="1"/>
  <c r="M449" i="104" s="1"/>
  <c r="O125" i="103"/>
  <c r="L466" i="104" s="1"/>
  <c r="M466" i="104" s="1"/>
  <c r="J125" i="103"/>
  <c r="K125" i="103" s="1"/>
  <c r="O75" i="103"/>
  <c r="L416" i="104" s="1"/>
  <c r="M416" i="104" s="1"/>
  <c r="J75" i="103"/>
  <c r="K75" i="103" s="1"/>
  <c r="J49" i="103"/>
  <c r="K49" i="103" s="1"/>
  <c r="O49" i="103"/>
  <c r="L390" i="104" s="1"/>
  <c r="M390" i="104" s="1"/>
  <c r="O100" i="103"/>
  <c r="L441" i="104" s="1"/>
  <c r="M441" i="104" s="1"/>
  <c r="J100" i="103"/>
  <c r="K100" i="103" s="1"/>
  <c r="N55" i="103"/>
  <c r="O55" i="103" s="1"/>
  <c r="L396" i="104" s="1"/>
  <c r="M396" i="104" s="1"/>
  <c r="M55" i="103"/>
  <c r="J109" i="103"/>
  <c r="K109" i="103" s="1"/>
  <c r="O109" i="103"/>
  <c r="L450" i="104" s="1"/>
  <c r="M450" i="104" s="1"/>
  <c r="J37" i="103"/>
  <c r="K37" i="103" s="1"/>
  <c r="O37" i="103"/>
  <c r="L378" i="104" s="1"/>
  <c r="M378" i="104" s="1"/>
  <c r="J192" i="103"/>
  <c r="K192" i="103" s="1"/>
  <c r="O192" i="103"/>
  <c r="L533" i="104" s="1"/>
  <c r="M533" i="104" s="1"/>
  <c r="J23" i="103"/>
  <c r="K23" i="103" s="1"/>
  <c r="O23" i="103"/>
  <c r="L364" i="104" s="1"/>
  <c r="M364" i="104" s="1"/>
  <c r="J12" i="103"/>
  <c r="K12" i="103" s="1"/>
  <c r="O12" i="103"/>
  <c r="L353" i="104" s="1"/>
  <c r="M353" i="104" s="1"/>
  <c r="J136" i="103"/>
  <c r="K136" i="103" s="1"/>
  <c r="O136" i="103"/>
  <c r="L477" i="104" s="1"/>
  <c r="M477" i="104" s="1"/>
  <c r="N146" i="103"/>
  <c r="O146" i="103" s="1"/>
  <c r="L487" i="104" s="1"/>
  <c r="M487" i="104" s="1"/>
  <c r="M146" i="103"/>
  <c r="N61" i="103"/>
  <c r="M61" i="103"/>
  <c r="N131" i="103"/>
  <c r="M131" i="103"/>
  <c r="O161" i="103"/>
  <c r="L502" i="104" s="1"/>
  <c r="M502" i="104" s="1"/>
  <c r="J161" i="103"/>
  <c r="K161" i="103" s="1"/>
  <c r="J28" i="103"/>
  <c r="K28" i="103" s="1"/>
  <c r="O28" i="103"/>
  <c r="L369" i="104" s="1"/>
  <c r="M369" i="104" s="1"/>
  <c r="O17" i="103"/>
  <c r="L358" i="104" s="1"/>
  <c r="M358" i="104" s="1"/>
  <c r="J17" i="103"/>
  <c r="K17" i="103" s="1"/>
  <c r="M149" i="103"/>
  <c r="N149" i="103"/>
  <c r="J207" i="103"/>
  <c r="K207" i="103" s="1"/>
  <c r="O207" i="103"/>
  <c r="L548" i="104" s="1"/>
  <c r="M548" i="104" s="1"/>
  <c r="J185" i="103"/>
  <c r="K185" i="103" s="1"/>
  <c r="O185" i="103"/>
  <c r="L526" i="104" s="1"/>
  <c r="M526" i="104" s="1"/>
  <c r="J179" i="103"/>
  <c r="K179" i="103" s="1"/>
  <c r="O179" i="103"/>
  <c r="L520" i="104" s="1"/>
  <c r="M520" i="104" s="1"/>
  <c r="J167" i="103"/>
  <c r="K167" i="103" s="1"/>
  <c r="O167" i="103"/>
  <c r="L508" i="104" s="1"/>
  <c r="M508" i="104" s="1"/>
  <c r="O24" i="103"/>
  <c r="L365" i="104" s="1"/>
  <c r="M365" i="104" s="1"/>
  <c r="J24" i="103"/>
  <c r="K24" i="103" s="1"/>
  <c r="O63" i="103"/>
  <c r="L404" i="104" s="1"/>
  <c r="M404" i="104" s="1"/>
  <c r="J63" i="103"/>
  <c r="K63" i="103" s="1"/>
  <c r="O27" i="103"/>
  <c r="L368" i="104" s="1"/>
  <c r="M368" i="104" s="1"/>
  <c r="J27" i="103"/>
  <c r="K27" i="103" s="1"/>
  <c r="O88" i="103"/>
  <c r="L429" i="104" s="1"/>
  <c r="M429" i="104" s="1"/>
  <c r="J88" i="103"/>
  <c r="K88" i="103" s="1"/>
  <c r="O83" i="103"/>
  <c r="L424" i="104" s="1"/>
  <c r="M424" i="104" s="1"/>
  <c r="J83" i="103"/>
  <c r="K83" i="103" s="1"/>
  <c r="J169" i="103"/>
  <c r="K169" i="103" s="1"/>
  <c r="O169" i="103"/>
  <c r="L510" i="104" s="1"/>
  <c r="M510" i="104" s="1"/>
  <c r="J97" i="103"/>
  <c r="K97" i="103" s="1"/>
  <c r="O97" i="103"/>
  <c r="L438" i="104" s="1"/>
  <c r="M438" i="104" s="1"/>
  <c r="N20" i="103" l="1"/>
  <c r="O20" i="103" s="1"/>
  <c r="L361" i="104" s="1"/>
  <c r="M361" i="104" s="1"/>
  <c r="M20" i="103"/>
  <c r="N26" i="103"/>
  <c r="O26" i="103" s="1"/>
  <c r="L367" i="104" s="1"/>
  <c r="M367" i="104" s="1"/>
  <c r="M26" i="103"/>
  <c r="N98" i="103"/>
  <c r="O98" i="103" s="1"/>
  <c r="L439" i="104" s="1"/>
  <c r="M439" i="104" s="1"/>
  <c r="M98" i="103"/>
  <c r="N50" i="103"/>
  <c r="O50" i="103" s="1"/>
  <c r="L391" i="104" s="1"/>
  <c r="M391" i="104" s="1"/>
  <c r="M50" i="103"/>
  <c r="N176" i="103"/>
  <c r="O176" i="103" s="1"/>
  <c r="L517" i="104" s="1"/>
  <c r="M517" i="104" s="1"/>
  <c r="M176" i="103"/>
  <c r="M44" i="103"/>
  <c r="N44" i="103"/>
  <c r="O44" i="103" s="1"/>
  <c r="L385" i="104" s="1"/>
  <c r="M385" i="104" s="1"/>
  <c r="N200" i="103"/>
  <c r="O200" i="103" s="1"/>
  <c r="L541" i="104" s="1"/>
  <c r="M541" i="104" s="1"/>
  <c r="M200" i="103"/>
  <c r="M187" i="103"/>
  <c r="N187" i="103"/>
  <c r="O187" i="103" s="1"/>
  <c r="L528" i="104" s="1"/>
  <c r="M528" i="104" s="1"/>
  <c r="M140" i="103"/>
  <c r="N140" i="103"/>
  <c r="O140" i="103" s="1"/>
  <c r="L481" i="104" s="1"/>
  <c r="M481" i="104" s="1"/>
  <c r="M127" i="103"/>
  <c r="N127" i="103"/>
  <c r="O127" i="103" s="1"/>
  <c r="L468" i="104" s="1"/>
  <c r="M468" i="104" s="1"/>
  <c r="N110" i="103"/>
  <c r="O110" i="103" s="1"/>
  <c r="L451" i="104" s="1"/>
  <c r="M451" i="104" s="1"/>
  <c r="M110" i="103"/>
  <c r="N14" i="103"/>
  <c r="O14" i="103" s="1"/>
  <c r="L355" i="104" s="1"/>
  <c r="M355" i="104" s="1"/>
  <c r="M14" i="103"/>
  <c r="N91" i="103"/>
  <c r="O91" i="103" s="1"/>
  <c r="L432" i="104" s="1"/>
  <c r="M432" i="104" s="1"/>
  <c r="M91" i="103"/>
  <c r="M104" i="103"/>
  <c r="N104" i="103"/>
  <c r="O104" i="103" s="1"/>
  <c r="L445" i="104" s="1"/>
  <c r="M445" i="104" s="1"/>
  <c r="M68" i="103"/>
  <c r="N68" i="103"/>
  <c r="O68" i="103" s="1"/>
  <c r="L409" i="104" s="1"/>
  <c r="M409" i="104" s="1"/>
  <c r="N115" i="103"/>
  <c r="O115" i="103" s="1"/>
  <c r="L456" i="104" s="1"/>
  <c r="M456" i="104" s="1"/>
  <c r="M115" i="103"/>
  <c r="N199" i="103"/>
  <c r="O199" i="103" s="1"/>
  <c r="L540" i="104" s="1"/>
  <c r="M540" i="104" s="1"/>
  <c r="M199" i="103"/>
  <c r="N103" i="103"/>
  <c r="O103" i="103" s="1"/>
  <c r="L444" i="104" s="1"/>
  <c r="M444" i="104" s="1"/>
  <c r="M103" i="103"/>
  <c r="N116" i="103"/>
  <c r="O116" i="103" s="1"/>
  <c r="L457" i="104" s="1"/>
  <c r="M457" i="104" s="1"/>
  <c r="M116" i="103"/>
  <c r="M80" i="103"/>
  <c r="N80" i="103"/>
  <c r="O80" i="103" s="1"/>
  <c r="L421" i="104" s="1"/>
  <c r="M421" i="104" s="1"/>
  <c r="M67" i="103"/>
  <c r="N67" i="103"/>
  <c r="O67" i="103" s="1"/>
  <c r="L408" i="104" s="1"/>
  <c r="M408" i="104" s="1"/>
  <c r="N175" i="103"/>
  <c r="O175" i="103" s="1"/>
  <c r="L516" i="104" s="1"/>
  <c r="M516" i="104" s="1"/>
  <c r="M175" i="103"/>
  <c r="N151" i="103"/>
  <c r="O151" i="103" s="1"/>
  <c r="L492" i="104" s="1"/>
  <c r="M492" i="104" s="1"/>
  <c r="M151" i="103"/>
  <c r="N43" i="103"/>
  <c r="O43" i="103" s="1"/>
  <c r="L384" i="104" s="1"/>
  <c r="M384" i="104" s="1"/>
  <c r="M43" i="103"/>
  <c r="N122" i="103"/>
  <c r="O122" i="103" s="1"/>
  <c r="L463" i="104" s="1"/>
  <c r="M463" i="104" s="1"/>
  <c r="M122" i="103"/>
  <c r="M79" i="103"/>
  <c r="N79" i="103"/>
  <c r="O79" i="103" s="1"/>
  <c r="L420" i="104" s="1"/>
  <c r="M420" i="104" s="1"/>
  <c r="N38" i="103"/>
  <c r="O38" i="103" s="1"/>
  <c r="L379" i="104" s="1"/>
  <c r="M379" i="104" s="1"/>
  <c r="M38" i="103"/>
  <c r="M74" i="103"/>
  <c r="N74" i="103"/>
  <c r="O74" i="103" s="1"/>
  <c r="L415" i="104" s="1"/>
  <c r="M415" i="104" s="1"/>
  <c r="N212" i="103"/>
  <c r="O212" i="103" s="1"/>
  <c r="L553" i="104" s="1"/>
  <c r="M553" i="104" s="1"/>
  <c r="M212" i="103"/>
  <c r="M32" i="103"/>
  <c r="N32" i="103"/>
  <c r="O32" i="103" s="1"/>
  <c r="L373" i="104" s="1"/>
  <c r="M373" i="104" s="1"/>
  <c r="N163" i="103"/>
  <c r="O163" i="103" s="1"/>
  <c r="L504" i="104" s="1"/>
  <c r="M504" i="104" s="1"/>
  <c r="M163" i="103"/>
  <c r="N62" i="103"/>
  <c r="O62" i="103" s="1"/>
  <c r="L403" i="104" s="1"/>
  <c r="M403" i="104" s="1"/>
  <c r="M62" i="103"/>
  <c r="M139" i="103"/>
  <c r="N139" i="103"/>
  <c r="O139" i="103" s="1"/>
  <c r="L480" i="104" s="1"/>
  <c r="M480" i="104" s="1"/>
  <c r="M56" i="103"/>
  <c r="N56" i="103"/>
  <c r="O56" i="103" s="1"/>
  <c r="L397" i="104" s="1"/>
  <c r="M397" i="104" s="1"/>
  <c r="N211" i="103"/>
  <c r="O211" i="103" s="1"/>
  <c r="L552" i="104" s="1"/>
  <c r="M552" i="104" s="1"/>
  <c r="M211" i="103"/>
  <c r="M31" i="103"/>
  <c r="N31" i="103"/>
  <c r="O31" i="103" s="1"/>
  <c r="L372" i="104" s="1"/>
  <c r="M372" i="104" s="1"/>
  <c r="M164" i="103"/>
  <c r="N164" i="103"/>
  <c r="O164" i="103" s="1"/>
  <c r="L505" i="104" s="1"/>
  <c r="M505" i="104" s="1"/>
  <c r="M160" i="103"/>
  <c r="N160" i="103"/>
  <c r="M169" i="103"/>
  <c r="N169" i="103"/>
  <c r="N23" i="103"/>
  <c r="M23" i="103"/>
  <c r="N197" i="103"/>
  <c r="M197" i="103"/>
  <c r="N36" i="103"/>
  <c r="M36" i="103"/>
  <c r="M83" i="103"/>
  <c r="N83" i="103"/>
  <c r="N63" i="103"/>
  <c r="M63" i="103"/>
  <c r="N24" i="103"/>
  <c r="M24" i="103"/>
  <c r="N17" i="103"/>
  <c r="M17" i="103"/>
  <c r="M136" i="103"/>
  <c r="N136" i="103"/>
  <c r="N75" i="103"/>
  <c r="M75" i="103"/>
  <c r="N111" i="103"/>
  <c r="M111" i="103"/>
  <c r="N84" i="103"/>
  <c r="M84" i="103"/>
  <c r="N156" i="103"/>
  <c r="M156" i="103"/>
  <c r="M172" i="103"/>
  <c r="N172" i="103"/>
  <c r="N39" i="103"/>
  <c r="M39" i="103"/>
  <c r="N121" i="103"/>
  <c r="M121" i="103"/>
  <c r="N13" i="103"/>
  <c r="M13" i="103"/>
  <c r="N145" i="103"/>
  <c r="M145" i="103"/>
  <c r="N203" i="103"/>
  <c r="M203" i="103"/>
  <c r="N11" i="103"/>
  <c r="M205" i="103"/>
  <c r="N205" i="103"/>
  <c r="M179" i="103"/>
  <c r="N179" i="103"/>
  <c r="N124" i="103"/>
  <c r="M124" i="103"/>
  <c r="N185" i="103"/>
  <c r="M185" i="103"/>
  <c r="N192" i="103"/>
  <c r="M192" i="103"/>
  <c r="N60" i="103"/>
  <c r="M60" i="103"/>
  <c r="M53" i="103"/>
  <c r="N53" i="103"/>
  <c r="N52" i="103"/>
  <c r="M52" i="103"/>
  <c r="N191" i="103"/>
  <c r="M191" i="103"/>
  <c r="N168" i="103"/>
  <c r="M168" i="103"/>
  <c r="N76" i="103"/>
  <c r="M76" i="103"/>
  <c r="M193" i="103"/>
  <c r="N193" i="103"/>
  <c r="M47" i="103"/>
  <c r="N47" i="103"/>
  <c r="N40" i="103"/>
  <c r="M40" i="103"/>
  <c r="M208" i="103"/>
  <c r="N208" i="103"/>
  <c r="M119" i="103"/>
  <c r="N119" i="103"/>
  <c r="N204" i="103"/>
  <c r="M204" i="103"/>
  <c r="N64" i="103"/>
  <c r="M64" i="103"/>
  <c r="N120" i="103"/>
  <c r="M120" i="103"/>
  <c r="N88" i="103"/>
  <c r="M88" i="103"/>
  <c r="N100" i="103"/>
  <c r="M100" i="103"/>
  <c r="N125" i="103"/>
  <c r="M125" i="103"/>
  <c r="N112" i="103"/>
  <c r="M112" i="103"/>
  <c r="M196" i="103"/>
  <c r="N196" i="103"/>
  <c r="M48" i="103"/>
  <c r="N48" i="103"/>
  <c r="N181" i="103"/>
  <c r="M181" i="103"/>
  <c r="N73" i="103"/>
  <c r="M73" i="103"/>
  <c r="M89" i="103"/>
  <c r="N89" i="103"/>
  <c r="N27" i="103"/>
  <c r="M27" i="103"/>
  <c r="N28" i="103"/>
  <c r="M28" i="103"/>
  <c r="M161" i="103"/>
  <c r="N161" i="103"/>
  <c r="N109" i="103"/>
  <c r="M109" i="103"/>
  <c r="N49" i="103"/>
  <c r="M49" i="103"/>
  <c r="N72" i="103"/>
  <c r="M72" i="103"/>
  <c r="N87" i="103"/>
  <c r="M87" i="103"/>
  <c r="N97" i="103"/>
  <c r="M97" i="103"/>
  <c r="N167" i="103"/>
  <c r="M167" i="103"/>
  <c r="N207" i="103"/>
  <c r="M207" i="103"/>
  <c r="N12" i="103"/>
  <c r="M12" i="103"/>
  <c r="N37" i="103"/>
  <c r="M37" i="103"/>
  <c r="M108" i="103"/>
  <c r="N108" i="103"/>
  <c r="M59" i="103"/>
  <c r="N59" i="103"/>
  <c r="N157" i="103"/>
  <c r="M157" i="103"/>
  <c r="N99" i="103"/>
  <c r="M99" i="103"/>
  <c r="M155" i="103"/>
  <c r="N155" i="103"/>
  <c r="M144" i="103"/>
  <c r="N144" i="103"/>
  <c r="M107" i="103"/>
  <c r="N107" i="103"/>
  <c r="M180" i="103"/>
  <c r="N180" i="103"/>
  <c r="R15" i="104" l="1"/>
  <c r="U34" i="88"/>
  <c r="U33" i="88"/>
  <c r="U174" i="88" l="1"/>
  <c r="U173" i="88"/>
  <c r="U172" i="88"/>
  <c r="U171" i="88"/>
  <c r="U170" i="88"/>
  <c r="U169" i="88"/>
  <c r="U168" i="88"/>
  <c r="U167" i="88"/>
  <c r="U166" i="88"/>
  <c r="U165" i="88"/>
  <c r="U164" i="88"/>
  <c r="U163" i="88"/>
  <c r="U162" i="88"/>
  <c r="U161" i="88"/>
  <c r="U160" i="88"/>
  <c r="U159" i="88"/>
  <c r="U158" i="88"/>
  <c r="U157" i="88"/>
  <c r="U156" i="88"/>
  <c r="U155" i="88"/>
  <c r="U154" i="88"/>
  <c r="U153" i="88"/>
  <c r="U152" i="88"/>
  <c r="U151" i="88"/>
  <c r="U150" i="88"/>
  <c r="U149" i="88"/>
  <c r="U148" i="88"/>
  <c r="U147" i="88"/>
  <c r="U146" i="88"/>
  <c r="U145" i="88"/>
  <c r="U144" i="88"/>
  <c r="U143" i="88"/>
  <c r="U142" i="88"/>
  <c r="U141" i="88"/>
  <c r="U140" i="88"/>
  <c r="U139" i="88"/>
  <c r="U138" i="88"/>
  <c r="U137" i="88"/>
  <c r="U136" i="88"/>
  <c r="U135" i="88"/>
  <c r="U134" i="88"/>
  <c r="U133" i="88"/>
  <c r="U132" i="88"/>
  <c r="U131" i="88"/>
  <c r="U130" i="88"/>
  <c r="U129" i="88"/>
  <c r="U128" i="88"/>
  <c r="U127" i="88"/>
  <c r="U126" i="88"/>
  <c r="U125" i="88"/>
  <c r="U124" i="88"/>
  <c r="U123" i="88"/>
  <c r="U122" i="88"/>
  <c r="U121" i="88"/>
  <c r="U120" i="88"/>
  <c r="U119" i="88"/>
  <c r="U118" i="88"/>
  <c r="U117" i="88"/>
  <c r="U116" i="88"/>
  <c r="U115" i="88"/>
  <c r="U114" i="88"/>
  <c r="U113" i="88"/>
  <c r="U112" i="88"/>
  <c r="U111" i="88"/>
  <c r="U110" i="88"/>
  <c r="U109" i="88"/>
  <c r="U108" i="88"/>
  <c r="U107" i="88"/>
  <c r="U106" i="88"/>
  <c r="U105" i="88"/>
  <c r="U104" i="88"/>
  <c r="U103" i="88"/>
  <c r="U102" i="88"/>
  <c r="U101" i="88"/>
  <c r="U100" i="88"/>
  <c r="U99" i="88"/>
  <c r="U98" i="88"/>
  <c r="U97" i="88"/>
  <c r="U96" i="88"/>
  <c r="U95" i="88"/>
  <c r="U94" i="88"/>
  <c r="U93" i="88"/>
  <c r="U92" i="88"/>
  <c r="U91" i="88"/>
  <c r="U90" i="88"/>
  <c r="U89" i="88"/>
  <c r="U88" i="88"/>
  <c r="U87" i="88"/>
  <c r="U86" i="88"/>
  <c r="U85" i="88"/>
  <c r="U84" i="88"/>
  <c r="U83" i="88"/>
  <c r="U82" i="88"/>
  <c r="U81" i="88"/>
  <c r="U80" i="88"/>
  <c r="U79" i="88"/>
  <c r="U78" i="88"/>
  <c r="U77" i="88"/>
  <c r="U76" i="88"/>
  <c r="U75" i="88"/>
  <c r="U74" i="88"/>
  <c r="U73" i="88"/>
  <c r="U72" i="88"/>
  <c r="U71" i="88"/>
  <c r="U70" i="88"/>
  <c r="U69" i="88"/>
  <c r="U68" i="88"/>
  <c r="U67" i="88"/>
  <c r="U66" i="88"/>
  <c r="U65" i="88"/>
  <c r="U64" i="88"/>
  <c r="U63" i="88"/>
  <c r="U62" i="88"/>
  <c r="U61" i="88"/>
  <c r="U60" i="88"/>
  <c r="U59" i="88"/>
  <c r="U58" i="88"/>
  <c r="U57" i="88"/>
  <c r="U56" i="88"/>
  <c r="U55" i="88"/>
  <c r="U54" i="88"/>
  <c r="U53" i="88"/>
  <c r="U52" i="88"/>
  <c r="U51" i="88"/>
  <c r="U50" i="88"/>
  <c r="U49" i="88"/>
  <c r="U48" i="88"/>
  <c r="U47" i="88"/>
  <c r="U46" i="88"/>
  <c r="U45" i="88"/>
  <c r="U44" i="88"/>
  <c r="U43" i="88"/>
  <c r="U42" i="88"/>
  <c r="U41" i="88"/>
  <c r="U40" i="88"/>
  <c r="U39" i="88"/>
  <c r="U38" i="88"/>
  <c r="U37" i="88"/>
  <c r="U36" i="88"/>
  <c r="U35" i="88"/>
  <c r="U32" i="88"/>
  <c r="U31" i="88"/>
  <c r="U30" i="88"/>
  <c r="U29" i="88"/>
  <c r="U28" i="88"/>
  <c r="U27" i="88"/>
  <c r="U26" i="88"/>
  <c r="U25" i="88"/>
  <c r="U24" i="88"/>
  <c r="U23" i="88"/>
  <c r="U22" i="88"/>
  <c r="U21" i="88"/>
  <c r="U20" i="88"/>
  <c r="E27" i="88" s="1"/>
  <c r="U19" i="88"/>
  <c r="U18" i="88"/>
  <c r="U17" i="88"/>
  <c r="U16" i="88"/>
  <c r="U15" i="88"/>
  <c r="U14" i="88"/>
  <c r="U13" i="88"/>
  <c r="U12" i="88"/>
  <c r="U11" i="88"/>
  <c r="C27" i="88" s="1"/>
  <c r="D26" i="88" l="1"/>
  <c r="S32" i="88"/>
  <c r="I32" i="88"/>
  <c r="M31" i="88"/>
  <c r="G30" i="88"/>
  <c r="S28" i="88"/>
  <c r="G28" i="88"/>
  <c r="O32" i="88"/>
  <c r="C32" i="88"/>
  <c r="S31" i="88"/>
  <c r="G31" i="88"/>
  <c r="S30" i="88"/>
  <c r="M30" i="88"/>
  <c r="S29" i="88"/>
  <c r="M29" i="88"/>
  <c r="G29" i="88"/>
  <c r="M28" i="88"/>
  <c r="Q27" i="88"/>
  <c r="K27" i="88"/>
  <c r="O26" i="88"/>
  <c r="I26" i="88"/>
  <c r="C26" i="88"/>
  <c r="S25" i="88"/>
  <c r="M25" i="88"/>
  <c r="J32" i="88"/>
  <c r="Q32" i="88"/>
  <c r="G25" i="88"/>
  <c r="N32" i="88"/>
  <c r="H25" i="88"/>
  <c r="P26" i="88"/>
  <c r="F27" i="88"/>
  <c r="R27" i="88"/>
  <c r="H28" i="88"/>
  <c r="N28" i="88"/>
  <c r="N29" i="88"/>
  <c r="H30" i="88"/>
  <c r="N30" i="88"/>
  <c r="N31" i="88"/>
  <c r="D32" i="88"/>
  <c r="P32" i="88"/>
  <c r="C25" i="88"/>
  <c r="O25" i="88"/>
  <c r="K26" i="88"/>
  <c r="Q26" i="88"/>
  <c r="G27" i="88"/>
  <c r="S27" i="88"/>
  <c r="I28" i="88"/>
  <c r="O28" i="88"/>
  <c r="I29" i="88"/>
  <c r="O29" i="88"/>
  <c r="C30" i="88"/>
  <c r="O30" i="88"/>
  <c r="C31" i="88"/>
  <c r="O31" i="88"/>
  <c r="E32" i="88"/>
  <c r="K32" i="88"/>
  <c r="J25" i="88"/>
  <c r="P25" i="88"/>
  <c r="F26" i="88"/>
  <c r="R26" i="88"/>
  <c r="N27" i="88"/>
  <c r="D28" i="88"/>
  <c r="J28" i="88"/>
  <c r="D29" i="88"/>
  <c r="J29" i="88"/>
  <c r="D30" i="88"/>
  <c r="J30" i="88"/>
  <c r="D31" i="88"/>
  <c r="J31" i="88"/>
  <c r="F32" i="88"/>
  <c r="R32" i="88"/>
  <c r="E25" i="88"/>
  <c r="K25" i="88"/>
  <c r="Q25" i="88"/>
  <c r="G26" i="88"/>
  <c r="M26" i="88"/>
  <c r="S26" i="88"/>
  <c r="I27" i="88"/>
  <c r="O27" i="88"/>
  <c r="E28" i="88"/>
  <c r="K28" i="88"/>
  <c r="Q28" i="88"/>
  <c r="E29" i="88"/>
  <c r="K29" i="88"/>
  <c r="Q29" i="88"/>
  <c r="E30" i="88"/>
  <c r="K30" i="88"/>
  <c r="Q30" i="88"/>
  <c r="E31" i="88"/>
  <c r="K31" i="88"/>
  <c r="Q31" i="88"/>
  <c r="G32" i="88"/>
  <c r="M32" i="88"/>
  <c r="N25" i="88"/>
  <c r="J26" i="88"/>
  <c r="L27" i="88"/>
  <c r="H29" i="88"/>
  <c r="H31" i="88"/>
  <c r="I25" i="88"/>
  <c r="E26" i="88"/>
  <c r="M27" i="88"/>
  <c r="C28" i="88"/>
  <c r="C29" i="88"/>
  <c r="I30" i="88"/>
  <c r="I31" i="88"/>
  <c r="D25" i="88"/>
  <c r="L26" i="88"/>
  <c r="H27" i="88"/>
  <c r="P28" i="88"/>
  <c r="P29" i="88"/>
  <c r="P30" i="88"/>
  <c r="P31" i="88"/>
  <c r="L32" i="88"/>
  <c r="F25" i="88"/>
  <c r="L25" i="88"/>
  <c r="R25" i="88"/>
  <c r="H26" i="88"/>
  <c r="N26" i="88"/>
  <c r="D27" i="88"/>
  <c r="J27" i="88"/>
  <c r="P27" i="88"/>
  <c r="F28" i="88"/>
  <c r="L28" i="88"/>
  <c r="R28" i="88"/>
  <c r="F29" i="88"/>
  <c r="L29" i="88"/>
  <c r="R29" i="88"/>
  <c r="F30" i="88"/>
  <c r="L30" i="88"/>
  <c r="R30" i="88"/>
  <c r="F31" i="88"/>
  <c r="L31" i="88"/>
  <c r="R31" i="88"/>
  <c r="H32" i="88"/>
  <c r="R13" i="104" l="1"/>
  <c r="R11" i="104" s="1"/>
  <c r="N399" i="104" l="1"/>
  <c r="K975" i="105" s="1"/>
  <c r="N12" i="104"/>
  <c r="N121" i="104"/>
  <c r="K408" i="105" s="1"/>
  <c r="N206" i="104"/>
  <c r="K493" i="105" s="1"/>
  <c r="N493" i="104"/>
  <c r="K1069" i="105" s="1"/>
  <c r="N318" i="104"/>
  <c r="K605" i="105" s="1"/>
  <c r="N186" i="104"/>
  <c r="K473" i="105" s="1"/>
  <c r="N350" i="104"/>
  <c r="K637" i="105" s="1"/>
  <c r="N529" i="104"/>
  <c r="K1105" i="105" s="1"/>
  <c r="N554" i="104"/>
  <c r="K1130" i="105" s="1"/>
  <c r="N312" i="104"/>
  <c r="K599" i="105" s="1"/>
  <c r="N308" i="104"/>
  <c r="K595" i="105" s="1"/>
  <c r="N349" i="104"/>
  <c r="K636" i="105" s="1"/>
  <c r="N248" i="104"/>
  <c r="K535" i="105" s="1"/>
  <c r="N140" i="104"/>
  <c r="K427" i="105" s="1"/>
  <c r="N94" i="104"/>
  <c r="K381" i="105" s="1"/>
  <c r="N526" i="104"/>
  <c r="K1102" i="105" s="1"/>
  <c r="N101" i="104"/>
  <c r="K388" i="105" s="1"/>
  <c r="N332" i="104"/>
  <c r="K619" i="105" s="1"/>
  <c r="N252" i="104"/>
  <c r="K539" i="105" s="1"/>
  <c r="N517" i="104"/>
  <c r="K1093" i="105" s="1"/>
  <c r="N491" i="104"/>
  <c r="K1067" i="105" s="1"/>
  <c r="N355" i="104"/>
  <c r="K931" i="105" s="1"/>
  <c r="N52" i="104"/>
  <c r="K339" i="105" s="1"/>
  <c r="N15" i="104"/>
  <c r="K302" i="105" s="1"/>
  <c r="N416" i="104"/>
  <c r="K992" i="105" s="1"/>
  <c r="N173" i="104"/>
  <c r="K460" i="105" s="1"/>
  <c r="N370" i="104"/>
  <c r="K946" i="105" s="1"/>
  <c r="N75" i="104"/>
  <c r="K362" i="105" s="1"/>
  <c r="N348" i="104"/>
  <c r="K635" i="105" s="1"/>
  <c r="N158" i="104"/>
  <c r="K445" i="105" s="1"/>
  <c r="N389" i="104"/>
  <c r="K965" i="105" s="1"/>
  <c r="N227" i="104"/>
  <c r="K514" i="105" s="1"/>
  <c r="N40" i="104"/>
  <c r="K327" i="105" s="1"/>
  <c r="N53" i="104"/>
  <c r="K340" i="105" s="1"/>
  <c r="N37" i="104"/>
  <c r="K324" i="105" s="1"/>
  <c r="N436" i="104"/>
  <c r="K1012" i="105" s="1"/>
  <c r="N222" i="104"/>
  <c r="K509" i="105" s="1"/>
  <c r="N13" i="104"/>
  <c r="K300" i="105" s="1"/>
  <c r="N497" i="104"/>
  <c r="K1073" i="105" s="1"/>
  <c r="N464" i="104"/>
  <c r="K1040" i="105" s="1"/>
  <c r="N264" i="104"/>
  <c r="K551" i="105" s="1"/>
  <c r="N385" i="104"/>
  <c r="K961" i="105" s="1"/>
  <c r="N354" i="104"/>
  <c r="K930" i="105" s="1"/>
  <c r="N402" i="104"/>
  <c r="K978" i="105" s="1"/>
  <c r="N139" i="104"/>
  <c r="K426" i="105" s="1"/>
  <c r="N217" i="104"/>
  <c r="K504" i="105" s="1"/>
  <c r="N175" i="104"/>
  <c r="K462" i="105" s="1"/>
  <c r="N490" i="104"/>
  <c r="K1066" i="105" s="1"/>
  <c r="N91" i="104"/>
  <c r="K378" i="105" s="1"/>
  <c r="N539" i="104"/>
  <c r="K1115" i="105" s="1"/>
  <c r="N107" i="104"/>
  <c r="K394" i="105" s="1"/>
  <c r="N518" i="104"/>
  <c r="K1094" i="105" s="1"/>
  <c r="N492" i="104"/>
  <c r="K1068" i="105" s="1"/>
  <c r="N369" i="104"/>
  <c r="K945" i="105" s="1"/>
  <c r="N78" i="104"/>
  <c r="K365" i="105" s="1"/>
  <c r="N407" i="104"/>
  <c r="K983" i="105" s="1"/>
  <c r="N281" i="104"/>
  <c r="K568" i="105" s="1"/>
  <c r="N84" i="104"/>
  <c r="K371" i="105" s="1"/>
  <c r="N86" i="104"/>
  <c r="K373" i="105" s="1"/>
  <c r="N486" i="104"/>
  <c r="K1062" i="105" s="1"/>
  <c r="N410" i="104"/>
  <c r="K986" i="105" s="1"/>
  <c r="N103" i="104"/>
  <c r="K390" i="105" s="1"/>
  <c r="N20" i="104"/>
  <c r="K307" i="105" s="1"/>
  <c r="N90" i="104"/>
  <c r="K377" i="105" s="1"/>
  <c r="N152" i="104"/>
  <c r="K439" i="105" s="1"/>
  <c r="N311" i="104"/>
  <c r="K598" i="105" s="1"/>
  <c r="N553" i="104"/>
  <c r="K1129" i="105" s="1"/>
  <c r="N441" i="104"/>
  <c r="K1017" i="105" s="1"/>
  <c r="N165" i="104"/>
  <c r="K452" i="105" s="1"/>
  <c r="N346" i="104"/>
  <c r="K633" i="105" s="1"/>
  <c r="N118" i="104"/>
  <c r="K405" i="105" s="1"/>
  <c r="N229" i="104"/>
  <c r="K516" i="105" s="1"/>
  <c r="N413" i="104"/>
  <c r="K989" i="105" s="1"/>
  <c r="N516" i="104"/>
  <c r="K1092" i="105" s="1"/>
  <c r="N328" i="104"/>
  <c r="K615" i="105" s="1"/>
  <c r="N224" i="104"/>
  <c r="K511" i="105" s="1"/>
  <c r="N313" i="104"/>
  <c r="K600" i="105" s="1"/>
  <c r="N156" i="104"/>
  <c r="K443" i="105" s="1"/>
  <c r="N476" i="104"/>
  <c r="K1052" i="105" s="1"/>
  <c r="N515" i="104"/>
  <c r="K1091" i="105" s="1"/>
  <c r="N300" i="104"/>
  <c r="K587" i="105" s="1"/>
  <c r="N375" i="104"/>
  <c r="K951" i="105" s="1"/>
  <c r="N119" i="104"/>
  <c r="K406" i="105" s="1"/>
  <c r="N376" i="104"/>
  <c r="K952" i="105" s="1"/>
  <c r="N495" i="104"/>
  <c r="K1071" i="105" s="1"/>
  <c r="N59" i="104"/>
  <c r="K346" i="105" s="1"/>
  <c r="N287" i="104"/>
  <c r="K574" i="105" s="1"/>
  <c r="N357" i="104"/>
  <c r="K933" i="105" s="1"/>
  <c r="N549" i="104"/>
  <c r="K1125" i="105" s="1"/>
  <c r="N55" i="104"/>
  <c r="K342" i="105" s="1"/>
  <c r="N177" i="104"/>
  <c r="K464" i="105" s="1"/>
  <c r="N284" i="104"/>
  <c r="K571" i="105" s="1"/>
  <c r="N67" i="104"/>
  <c r="K354" i="105" s="1"/>
  <c r="N509" i="104"/>
  <c r="K1085" i="105" s="1"/>
  <c r="N261" i="104"/>
  <c r="K548" i="105" s="1"/>
  <c r="N322" i="104"/>
  <c r="K609" i="105" s="1"/>
  <c r="N33" i="104"/>
  <c r="K320" i="105" s="1"/>
  <c r="N465" i="104"/>
  <c r="K1041" i="105" s="1"/>
  <c r="N154" i="104"/>
  <c r="K441" i="105" s="1"/>
  <c r="N414" i="104"/>
  <c r="K990" i="105" s="1"/>
  <c r="N325" i="104"/>
  <c r="K612" i="105" s="1"/>
  <c r="N213" i="104"/>
  <c r="K500" i="105" s="1"/>
  <c r="N474" i="104"/>
  <c r="K1050" i="105" s="1"/>
  <c r="N341" i="104"/>
  <c r="K628" i="105" s="1"/>
  <c r="N85" i="104"/>
  <c r="K372" i="105" s="1"/>
  <c r="N128" i="104"/>
  <c r="K415" i="105" s="1"/>
  <c r="N62" i="104"/>
  <c r="K349" i="105" s="1"/>
  <c r="N212" i="104"/>
  <c r="K499" i="105" s="1"/>
  <c r="N163" i="104"/>
  <c r="K450" i="105" s="1"/>
  <c r="N546" i="104"/>
  <c r="K1122" i="105" s="1"/>
  <c r="N472" i="104"/>
  <c r="K1048" i="105" s="1"/>
  <c r="N378" i="104"/>
  <c r="K954" i="105" s="1"/>
  <c r="N36" i="104"/>
  <c r="K323" i="105" s="1"/>
  <c r="N123" i="104"/>
  <c r="K410" i="105" s="1"/>
  <c r="N525" i="104"/>
  <c r="K1101" i="105" s="1"/>
  <c r="N335" i="104"/>
  <c r="K622" i="105" s="1"/>
  <c r="N488" i="104"/>
  <c r="K1064" i="105" s="1"/>
  <c r="N276" i="104"/>
  <c r="K563" i="105" s="1"/>
  <c r="N398" i="104"/>
  <c r="K974" i="105" s="1"/>
  <c r="N279" i="104"/>
  <c r="K566" i="105" s="1"/>
  <c r="N270" i="104"/>
  <c r="K557" i="105" s="1"/>
  <c r="N427" i="104"/>
  <c r="K1003" i="105" s="1"/>
  <c r="N310" i="104"/>
  <c r="K597" i="105" s="1"/>
  <c r="N99" i="104"/>
  <c r="K386" i="105" s="1"/>
  <c r="N288" i="104"/>
  <c r="K575" i="105" s="1"/>
  <c r="N454" i="104"/>
  <c r="K1030" i="105" s="1"/>
  <c r="N458" i="104"/>
  <c r="K1034" i="105" s="1"/>
  <c r="N236" i="104"/>
  <c r="K523" i="105" s="1"/>
  <c r="N65" i="104"/>
  <c r="K352" i="105" s="1"/>
  <c r="N468" i="104"/>
  <c r="K1044" i="105" s="1"/>
  <c r="N363" i="104"/>
  <c r="K939" i="105" s="1"/>
  <c r="N25" i="104"/>
  <c r="K312" i="105" s="1"/>
  <c r="N455" i="104"/>
  <c r="K1031" i="105" s="1"/>
  <c r="N356" i="104"/>
  <c r="K932" i="105" s="1"/>
  <c r="N535" i="104"/>
  <c r="K1111" i="105" s="1"/>
  <c r="N64" i="104"/>
  <c r="K351" i="105" s="1"/>
  <c r="N193" i="104"/>
  <c r="K480" i="105" s="1"/>
  <c r="N113" i="104"/>
  <c r="K400" i="105" s="1"/>
  <c r="N87" i="104"/>
  <c r="K374" i="105" s="1"/>
  <c r="N432" i="104"/>
  <c r="K1008" i="105" s="1"/>
  <c r="N68" i="104"/>
  <c r="K355" i="105" s="1"/>
  <c r="N232" i="104"/>
  <c r="K519" i="105" s="1"/>
  <c r="N504" i="104"/>
  <c r="K1080" i="105" s="1"/>
  <c r="N181" i="104"/>
  <c r="K468" i="105" s="1"/>
  <c r="N317" i="104"/>
  <c r="K604" i="105" s="1"/>
  <c r="N255" i="104"/>
  <c r="K542" i="105" s="1"/>
  <c r="N520" i="104"/>
  <c r="K1096" i="105" s="1"/>
  <c r="N60" i="104"/>
  <c r="K347" i="105" s="1"/>
  <c r="N172" i="104"/>
  <c r="K459" i="105" s="1"/>
  <c r="N528" i="104"/>
  <c r="K1104" i="105" s="1"/>
  <c r="N344" i="104"/>
  <c r="K631" i="105" s="1"/>
  <c r="N489" i="104"/>
  <c r="K1065" i="105" s="1"/>
  <c r="N448" i="104"/>
  <c r="K1024" i="105" s="1"/>
  <c r="N383" i="104"/>
  <c r="K959" i="105" s="1"/>
  <c r="N160" i="104"/>
  <c r="K447" i="105" s="1"/>
  <c r="N405" i="104"/>
  <c r="K981" i="105" s="1"/>
  <c r="N54" i="104"/>
  <c r="K341" i="105" s="1"/>
  <c r="N545" i="104"/>
  <c r="K1121" i="105" s="1"/>
  <c r="N306" i="104"/>
  <c r="K593" i="105" s="1"/>
  <c r="N367" i="104"/>
  <c r="K943" i="105" s="1"/>
  <c r="N124" i="104"/>
  <c r="K411" i="105" s="1"/>
  <c r="N50" i="104"/>
  <c r="K337" i="105" s="1"/>
  <c r="N382" i="104"/>
  <c r="K958" i="105" s="1"/>
  <c r="N48" i="104"/>
  <c r="K335" i="105" s="1"/>
  <c r="N353" i="104"/>
  <c r="K929" i="105" s="1"/>
  <c r="N92" i="104"/>
  <c r="K379" i="105" s="1"/>
  <c r="N336" i="104"/>
  <c r="K623" i="105" s="1"/>
  <c r="N161" i="104"/>
  <c r="K448" i="105" s="1"/>
  <c r="N371" i="104"/>
  <c r="K947" i="105" s="1"/>
  <c r="N473" i="104"/>
  <c r="K1049" i="105" s="1"/>
  <c r="N296" i="104"/>
  <c r="K583" i="105" s="1"/>
  <c r="N409" i="104"/>
  <c r="K985" i="105" s="1"/>
  <c r="N498" i="104"/>
  <c r="K1074" i="105" s="1"/>
  <c r="N16" i="104"/>
  <c r="K303" i="105" s="1"/>
  <c r="N180" i="104"/>
  <c r="K467" i="105" s="1"/>
  <c r="N507" i="104"/>
  <c r="K1083" i="105" s="1"/>
  <c r="N452" i="104"/>
  <c r="K1028" i="105" s="1"/>
  <c r="N74" i="104"/>
  <c r="K361" i="105" s="1"/>
  <c r="N93" i="104"/>
  <c r="K380" i="105" s="1"/>
  <c r="N406" i="104"/>
  <c r="K982" i="105" s="1"/>
  <c r="N122" i="104"/>
  <c r="K409" i="105" s="1"/>
  <c r="N258" i="104"/>
  <c r="K545" i="105" s="1"/>
  <c r="N204" i="104"/>
  <c r="K491" i="105" s="1"/>
  <c r="N483" i="104"/>
  <c r="K1059" i="105" s="1"/>
  <c r="N31" i="104"/>
  <c r="K318" i="105" s="1"/>
  <c r="N208" i="104"/>
  <c r="K495" i="105" s="1"/>
  <c r="N361" i="104"/>
  <c r="K937" i="105" s="1"/>
  <c r="N57" i="104"/>
  <c r="K344" i="105" s="1"/>
  <c r="N126" i="104"/>
  <c r="K413" i="105" s="1"/>
  <c r="N368" i="104"/>
  <c r="K944" i="105" s="1"/>
  <c r="N49" i="104"/>
  <c r="K336" i="105" s="1"/>
  <c r="N380" i="104"/>
  <c r="K956" i="105" s="1"/>
  <c r="N552" i="104"/>
  <c r="K1128" i="105" s="1"/>
  <c r="N475" i="104"/>
  <c r="K1051" i="105" s="1"/>
  <c r="N111" i="104"/>
  <c r="K398" i="105" s="1"/>
  <c r="N100" i="104"/>
  <c r="K387" i="105" s="1"/>
  <c r="N110" i="104"/>
  <c r="K397" i="105" s="1"/>
  <c r="N320" i="104"/>
  <c r="K607" i="105" s="1"/>
  <c r="N76" i="104"/>
  <c r="K363" i="105" s="1"/>
  <c r="N386" i="104"/>
  <c r="K962" i="105" s="1"/>
  <c r="N249" i="104"/>
  <c r="K536" i="105" s="1"/>
  <c r="N278" i="104"/>
  <c r="K565" i="105" s="1"/>
  <c r="N219" i="104"/>
  <c r="K506" i="105" s="1"/>
  <c r="N540" i="104"/>
  <c r="K1116" i="105" s="1"/>
  <c r="N443" i="104"/>
  <c r="K1019" i="105" s="1"/>
  <c r="N202" i="104"/>
  <c r="K489" i="105" s="1"/>
  <c r="N282" i="104"/>
  <c r="K569" i="105" s="1"/>
  <c r="N185" i="104"/>
  <c r="K472" i="105" s="1"/>
  <c r="N30" i="104"/>
  <c r="K317" i="105" s="1"/>
  <c r="N533" i="104"/>
  <c r="K1109" i="105" s="1"/>
  <c r="N513" i="104"/>
  <c r="K1089" i="105" s="1"/>
  <c r="N46" i="104"/>
  <c r="K333" i="105" s="1"/>
  <c r="N95" i="104"/>
  <c r="K382" i="105" s="1"/>
  <c r="N342" i="104"/>
  <c r="K629" i="105" s="1"/>
  <c r="N153" i="104"/>
  <c r="K440" i="105" s="1"/>
  <c r="N305" i="104"/>
  <c r="K592" i="105" s="1"/>
  <c r="N130" i="104"/>
  <c r="K417" i="105" s="1"/>
  <c r="N71" i="104"/>
  <c r="K358" i="105" s="1"/>
  <c r="N246" i="104"/>
  <c r="K533" i="105" s="1"/>
  <c r="N237" i="104"/>
  <c r="K524" i="105" s="1"/>
  <c r="N447" i="104"/>
  <c r="K1023" i="105" s="1"/>
  <c r="N323" i="104"/>
  <c r="K610" i="105" s="1"/>
  <c r="N195" i="104"/>
  <c r="K482" i="105" s="1"/>
  <c r="N541" i="104"/>
  <c r="K1117" i="105" s="1"/>
  <c r="N220" i="104"/>
  <c r="K507" i="105" s="1"/>
  <c r="N39" i="104"/>
  <c r="K326" i="105" s="1"/>
  <c r="N391" i="104"/>
  <c r="K967" i="105" s="1"/>
  <c r="N429" i="104"/>
  <c r="K1005" i="105" s="1"/>
  <c r="N250" i="104"/>
  <c r="K537" i="105" s="1"/>
  <c r="N169" i="104"/>
  <c r="K456" i="105" s="1"/>
  <c r="N17" i="104"/>
  <c r="K304" i="105" s="1"/>
  <c r="N459" i="104"/>
  <c r="K1035" i="105" s="1"/>
  <c r="N116" i="104"/>
  <c r="K403" i="105" s="1"/>
  <c r="N303" i="104"/>
  <c r="K590" i="105" s="1"/>
  <c r="N45" i="104"/>
  <c r="K332" i="105" s="1"/>
  <c r="N340" i="104"/>
  <c r="K627" i="105" s="1"/>
  <c r="N267" i="104"/>
  <c r="K554" i="105" s="1"/>
  <c r="N176" i="104"/>
  <c r="K463" i="105" s="1"/>
  <c r="N188" i="104"/>
  <c r="K475" i="105" s="1"/>
  <c r="N131" i="104"/>
  <c r="K418" i="105" s="1"/>
  <c r="N105" i="104"/>
  <c r="K392" i="105" s="1"/>
  <c r="N184" i="104"/>
  <c r="K471" i="105" s="1"/>
  <c r="N531" i="104"/>
  <c r="K1107" i="105" s="1"/>
  <c r="N182" i="104"/>
  <c r="K469" i="105" s="1"/>
  <c r="N437" i="104"/>
  <c r="K1013" i="105" s="1"/>
  <c r="N146" i="104"/>
  <c r="K433" i="105" s="1"/>
  <c r="N360" i="104"/>
  <c r="K936" i="105" s="1"/>
  <c r="N189" i="104"/>
  <c r="K476" i="105" s="1"/>
  <c r="N343" i="104"/>
  <c r="K630" i="105" s="1"/>
  <c r="N211" i="104"/>
  <c r="K498" i="105" s="1"/>
  <c r="N501" i="104"/>
  <c r="K1077" i="105" s="1"/>
  <c r="N400" i="104"/>
  <c r="K976" i="105" s="1"/>
  <c r="N191" i="104"/>
  <c r="K478" i="105" s="1"/>
  <c r="N240" i="104"/>
  <c r="K527" i="105" s="1"/>
  <c r="N120" i="104"/>
  <c r="K407" i="105" s="1"/>
  <c r="N230" i="104"/>
  <c r="K517" i="105" s="1"/>
  <c r="N397" i="104"/>
  <c r="K973" i="105" s="1"/>
  <c r="N331" i="104"/>
  <c r="K618" i="105" s="1"/>
  <c r="N362" i="104"/>
  <c r="K938" i="105" s="1"/>
  <c r="N199" i="104"/>
  <c r="K486" i="105" s="1"/>
  <c r="N326" i="104"/>
  <c r="K613" i="105" s="1"/>
  <c r="N157" i="104"/>
  <c r="K444" i="105" s="1"/>
  <c r="N243" i="104"/>
  <c r="K530" i="105" s="1"/>
  <c r="N137" i="104"/>
  <c r="K424" i="105" s="1"/>
  <c r="N408" i="104"/>
  <c r="K984" i="105" s="1"/>
  <c r="N63" i="104"/>
  <c r="K350" i="105" s="1"/>
  <c r="N433" i="104"/>
  <c r="K1009" i="105" s="1"/>
  <c r="N135" i="104"/>
  <c r="K422" i="105" s="1"/>
  <c r="N307" i="104"/>
  <c r="K594" i="105" s="1"/>
  <c r="N338" i="104"/>
  <c r="K625" i="105" s="1"/>
  <c r="N207" i="104"/>
  <c r="K494" i="105" s="1"/>
  <c r="N233" i="104"/>
  <c r="K520" i="105" s="1"/>
  <c r="N401" i="104"/>
  <c r="K977" i="105" s="1"/>
  <c r="N430" i="104"/>
  <c r="K1006" i="105" s="1"/>
  <c r="N421" i="104"/>
  <c r="K997" i="105" s="1"/>
  <c r="N134" i="104"/>
  <c r="K421" i="105" s="1"/>
  <c r="N327" i="104"/>
  <c r="K614" i="105" s="1"/>
  <c r="N315" i="104"/>
  <c r="K602" i="105" s="1"/>
  <c r="N115" i="104"/>
  <c r="K402" i="105" s="1"/>
  <c r="N210" i="104"/>
  <c r="K497" i="105" s="1"/>
  <c r="N439" i="104"/>
  <c r="K1015" i="105" s="1"/>
  <c r="N417" i="104"/>
  <c r="K993" i="105" s="1"/>
  <c r="N527" i="104"/>
  <c r="K1103" i="105" s="1"/>
  <c r="N256" i="104"/>
  <c r="K543" i="105" s="1"/>
  <c r="N381" i="104"/>
  <c r="K957" i="105" s="1"/>
  <c r="N480" i="104"/>
  <c r="K1056" i="105" s="1"/>
  <c r="N387" i="104"/>
  <c r="K963" i="105" s="1"/>
  <c r="N228" i="104"/>
  <c r="K515" i="105" s="1"/>
  <c r="N108" i="104"/>
  <c r="K395" i="105" s="1"/>
  <c r="N418" i="104"/>
  <c r="K994" i="105" s="1"/>
  <c r="N66" i="104"/>
  <c r="K353" i="105" s="1"/>
  <c r="N451" i="104"/>
  <c r="K1027" i="105" s="1"/>
  <c r="N171" i="104"/>
  <c r="K458" i="105" s="1"/>
  <c r="N351" i="104"/>
  <c r="K638" i="105" s="1"/>
  <c r="N22" i="104"/>
  <c r="K309" i="105" s="1"/>
  <c r="N70" i="104"/>
  <c r="K357" i="105" s="1"/>
  <c r="N235" i="104"/>
  <c r="K522" i="105" s="1"/>
  <c r="N56" i="104"/>
  <c r="K343" i="105" s="1"/>
  <c r="N503" i="104"/>
  <c r="K1079" i="105" s="1"/>
  <c r="N150" i="104"/>
  <c r="K437" i="105" s="1"/>
  <c r="N510" i="104"/>
  <c r="K1086" i="105" s="1"/>
  <c r="N42" i="104"/>
  <c r="K329" i="105" s="1"/>
  <c r="N324" i="104"/>
  <c r="K611" i="105" s="1"/>
  <c r="N512" i="104"/>
  <c r="K1088" i="105" s="1"/>
  <c r="N396" i="104"/>
  <c r="K972" i="105" s="1"/>
  <c r="N79" i="104"/>
  <c r="K366" i="105" s="1"/>
  <c r="N412" i="104"/>
  <c r="K988" i="105" s="1"/>
  <c r="N289" i="104"/>
  <c r="K576" i="105" s="1"/>
  <c r="N366" i="104"/>
  <c r="K942" i="105" s="1"/>
  <c r="N21" i="104"/>
  <c r="K308" i="105" s="1"/>
  <c r="N333" i="104"/>
  <c r="K620" i="105" s="1"/>
  <c r="N18" i="104"/>
  <c r="K305" i="105" s="1"/>
  <c r="N424" i="104"/>
  <c r="K1000" i="105" s="1"/>
  <c r="N29" i="104"/>
  <c r="K316" i="105" s="1"/>
  <c r="N506" i="104"/>
  <c r="K1082" i="105" s="1"/>
  <c r="N273" i="104"/>
  <c r="K560" i="105" s="1"/>
  <c r="N457" i="104"/>
  <c r="K1033" i="105" s="1"/>
  <c r="N269" i="104"/>
  <c r="K556" i="105" s="1"/>
  <c r="N80" i="104"/>
  <c r="K367" i="105" s="1"/>
  <c r="N14" i="104"/>
  <c r="K301" i="105" s="1"/>
  <c r="N170" i="104"/>
  <c r="K457" i="105" s="1"/>
  <c r="N373" i="104"/>
  <c r="K949" i="105" s="1"/>
  <c r="N550" i="104"/>
  <c r="K1126" i="105" s="1"/>
  <c r="N245" i="104"/>
  <c r="K532" i="105" s="1"/>
  <c r="N291" i="104"/>
  <c r="K578" i="105" s="1"/>
  <c r="N481" i="104"/>
  <c r="K1057" i="105" s="1"/>
  <c r="N274" i="104"/>
  <c r="K561" i="105" s="1"/>
  <c r="N435" i="104"/>
  <c r="K1011" i="105" s="1"/>
  <c r="N151" i="104"/>
  <c r="K438" i="105" s="1"/>
  <c r="N364" i="104"/>
  <c r="K940" i="105" s="1"/>
  <c r="N302" i="104"/>
  <c r="K589" i="105" s="1"/>
  <c r="N482" i="104"/>
  <c r="K1058" i="105" s="1"/>
  <c r="N456" i="104"/>
  <c r="K1032" i="105" s="1"/>
  <c r="N285" i="104"/>
  <c r="K572" i="105" s="1"/>
  <c r="N411" i="104"/>
  <c r="K987" i="105" s="1"/>
  <c r="N438" i="104"/>
  <c r="K1014" i="105" s="1"/>
  <c r="N178" i="104"/>
  <c r="K465" i="105" s="1"/>
  <c r="N244" i="104"/>
  <c r="K531" i="105" s="1"/>
  <c r="N159" i="104"/>
  <c r="K446" i="105" s="1"/>
  <c r="N286" i="104"/>
  <c r="K573" i="105" s="1"/>
  <c r="N393" i="104"/>
  <c r="K969" i="105" s="1"/>
  <c r="N241" i="104"/>
  <c r="K528" i="105" s="1"/>
  <c r="N72" i="104"/>
  <c r="K359" i="105" s="1"/>
  <c r="N309" i="104"/>
  <c r="K596" i="105" s="1"/>
  <c r="N138" i="104"/>
  <c r="K425" i="105" s="1"/>
  <c r="N147" i="104"/>
  <c r="K434" i="105" s="1"/>
  <c r="N330" i="104"/>
  <c r="K617" i="105" s="1"/>
  <c r="N484" i="104"/>
  <c r="K1060" i="105" s="1"/>
  <c r="N478" i="104"/>
  <c r="K1054" i="105" s="1"/>
  <c r="N254" i="104"/>
  <c r="K541" i="105" s="1"/>
  <c r="N514" i="104"/>
  <c r="K1090" i="105" s="1"/>
  <c r="N419" i="104"/>
  <c r="K995" i="105" s="1"/>
  <c r="N280" i="104"/>
  <c r="K567" i="105" s="1"/>
  <c r="N479" i="104"/>
  <c r="K1055" i="105" s="1"/>
  <c r="N532" i="104"/>
  <c r="K1108" i="105" s="1"/>
  <c r="N205" i="104"/>
  <c r="K492" i="105" s="1"/>
  <c r="N292" i="104"/>
  <c r="K579" i="105" s="1"/>
  <c r="N542" i="104"/>
  <c r="K1118" i="105" s="1"/>
  <c r="N144" i="104"/>
  <c r="K431" i="105" s="1"/>
  <c r="N231" i="104"/>
  <c r="K518" i="105" s="1"/>
  <c r="N259" i="104"/>
  <c r="K546" i="105" s="1"/>
  <c r="N453" i="104"/>
  <c r="K1029" i="105" s="1"/>
  <c r="N77" i="104"/>
  <c r="K364" i="105" s="1"/>
  <c r="N58" i="104"/>
  <c r="K345" i="105" s="1"/>
  <c r="N27" i="104"/>
  <c r="K314" i="105" s="1"/>
  <c r="N339" i="104"/>
  <c r="K626" i="105" s="1"/>
  <c r="N508" i="104"/>
  <c r="K1084" i="105" s="1"/>
  <c r="N190" i="104"/>
  <c r="K477" i="105" s="1"/>
  <c r="N203" i="104"/>
  <c r="K490" i="105" s="1"/>
  <c r="N530" i="104"/>
  <c r="K1106" i="105" s="1"/>
  <c r="N359" i="104"/>
  <c r="K935" i="105" s="1"/>
  <c r="N226" i="104"/>
  <c r="K513" i="105" s="1"/>
  <c r="N314" i="104"/>
  <c r="K601" i="105" s="1"/>
  <c r="N450" i="104"/>
  <c r="K1026" i="105" s="1"/>
  <c r="N216" i="104"/>
  <c r="K503" i="105" s="1"/>
  <c r="N61" i="104"/>
  <c r="K348" i="105" s="1"/>
  <c r="N247" i="104"/>
  <c r="K534" i="105" s="1"/>
  <c r="N277" i="104"/>
  <c r="K564" i="105" s="1"/>
  <c r="N536" i="104"/>
  <c r="K1112" i="105" s="1"/>
  <c r="N194" i="104"/>
  <c r="K481" i="105" s="1"/>
  <c r="N155" i="104"/>
  <c r="K442" i="105" s="1"/>
  <c r="N460" i="104"/>
  <c r="K1036" i="105" s="1"/>
  <c r="N304" i="104"/>
  <c r="K591" i="105" s="1"/>
  <c r="N477" i="104"/>
  <c r="K1053" i="105" s="1"/>
  <c r="N148" i="104"/>
  <c r="K435" i="105" s="1"/>
  <c r="N431" i="104"/>
  <c r="K1007" i="105" s="1"/>
  <c r="N234" i="104"/>
  <c r="K521" i="105" s="1"/>
  <c r="N365" i="104"/>
  <c r="K941" i="105" s="1"/>
  <c r="N179" i="104"/>
  <c r="K466" i="105" s="1"/>
  <c r="N133" i="104"/>
  <c r="K420" i="105" s="1"/>
  <c r="N260" i="104"/>
  <c r="K547" i="105" s="1"/>
  <c r="N238" i="104"/>
  <c r="K525" i="105" s="1"/>
  <c r="N97" i="104"/>
  <c r="K384" i="105" s="1"/>
  <c r="N543" i="104"/>
  <c r="K1119" i="105" s="1"/>
  <c r="N502" i="104"/>
  <c r="K1078" i="105" s="1"/>
  <c r="N96" i="104"/>
  <c r="K383" i="105" s="1"/>
  <c r="N44" i="104"/>
  <c r="K331" i="105" s="1"/>
  <c r="N162" i="104"/>
  <c r="K449" i="105" s="1"/>
  <c r="N187" i="104"/>
  <c r="K474" i="105" s="1"/>
  <c r="N319" i="104"/>
  <c r="K606" i="105" s="1"/>
  <c r="N537" i="104"/>
  <c r="K1113" i="105" s="1"/>
  <c r="N299" i="104"/>
  <c r="K586" i="105" s="1"/>
  <c r="N466" i="104"/>
  <c r="K1042" i="105" s="1"/>
  <c r="N272" i="104"/>
  <c r="K559" i="105" s="1"/>
  <c r="N499" i="104"/>
  <c r="K1075" i="105" s="1"/>
  <c r="N242" i="104"/>
  <c r="K529" i="105" s="1"/>
  <c r="N485" i="104"/>
  <c r="K1061" i="105" s="1"/>
  <c r="N442" i="104"/>
  <c r="K1018" i="105" s="1"/>
  <c r="N24" i="104"/>
  <c r="K311" i="105" s="1"/>
  <c r="N19" i="104"/>
  <c r="K306" i="105" s="1"/>
  <c r="N263" i="104"/>
  <c r="K550" i="105" s="1"/>
  <c r="N145" i="104"/>
  <c r="K432" i="105" s="1"/>
  <c r="N132" i="104"/>
  <c r="K419" i="105" s="1"/>
  <c r="N445" i="104"/>
  <c r="K1021" i="105" s="1"/>
  <c r="N293" i="104"/>
  <c r="K580" i="105" s="1"/>
  <c r="N262" i="104"/>
  <c r="K549" i="105" s="1"/>
  <c r="N104" i="104"/>
  <c r="K391" i="105" s="1"/>
  <c r="N461" i="104"/>
  <c r="K1037" i="105" s="1"/>
  <c r="N129" i="104"/>
  <c r="K416" i="105" s="1"/>
  <c r="N444" i="104"/>
  <c r="K1020" i="105" s="1"/>
  <c r="N337" i="104"/>
  <c r="K624" i="105" s="1"/>
  <c r="N345" i="104"/>
  <c r="K632" i="105" s="1"/>
  <c r="N197" i="104"/>
  <c r="K484" i="105" s="1"/>
  <c r="N253" i="104"/>
  <c r="K540" i="105" s="1"/>
  <c r="N23" i="104"/>
  <c r="K310" i="105" s="1"/>
  <c r="N404" i="104"/>
  <c r="K980" i="105" s="1"/>
  <c r="N523" i="104"/>
  <c r="K1099" i="105" s="1"/>
  <c r="N521" i="104"/>
  <c r="K1097" i="105" s="1"/>
  <c r="N174" i="104"/>
  <c r="K461" i="105" s="1"/>
  <c r="N394" i="104"/>
  <c r="K970" i="105" s="1"/>
  <c r="N395" i="104"/>
  <c r="K971" i="105" s="1"/>
  <c r="N35" i="104"/>
  <c r="K322" i="105" s="1"/>
  <c r="N388" i="104"/>
  <c r="K964" i="105" s="1"/>
  <c r="N225" i="104"/>
  <c r="K512" i="105" s="1"/>
  <c r="N290" i="104"/>
  <c r="K577" i="105" s="1"/>
  <c r="N511" i="104"/>
  <c r="K1087" i="105" s="1"/>
  <c r="N377" i="104"/>
  <c r="K953" i="105" s="1"/>
  <c r="N403" i="104"/>
  <c r="K979" i="105" s="1"/>
  <c r="N81" i="104"/>
  <c r="K368" i="105" s="1"/>
  <c r="N141" i="104"/>
  <c r="K428" i="105" s="1"/>
  <c r="N201" i="104"/>
  <c r="K488" i="105" s="1"/>
  <c r="N117" i="104"/>
  <c r="K404" i="105" s="1"/>
  <c r="N440" i="104"/>
  <c r="K1016" i="105" s="1"/>
  <c r="N487" i="104"/>
  <c r="K1063" i="105" s="1"/>
  <c r="N271" i="104"/>
  <c r="K558" i="105" s="1"/>
  <c r="N467" i="104"/>
  <c r="K1043" i="105" s="1"/>
  <c r="N297" i="104"/>
  <c r="K584" i="105" s="1"/>
  <c r="N415" i="104"/>
  <c r="K991" i="105" s="1"/>
  <c r="N265" i="104"/>
  <c r="K552" i="105" s="1"/>
  <c r="N425" i="104"/>
  <c r="K1001" i="105" s="1"/>
  <c r="N384" i="104"/>
  <c r="K960" i="105" s="1"/>
  <c r="N223" i="104"/>
  <c r="K510" i="105" s="1"/>
  <c r="N192" i="104"/>
  <c r="K479" i="105" s="1"/>
  <c r="N221" i="104"/>
  <c r="K508" i="105" s="1"/>
  <c r="N251" i="104"/>
  <c r="K538" i="105" s="1"/>
  <c r="N167" i="104"/>
  <c r="K454" i="105" s="1"/>
  <c r="N102" i="104"/>
  <c r="K389" i="105" s="1"/>
  <c r="N352" i="104"/>
  <c r="K928" i="105" s="1"/>
  <c r="N500" i="104"/>
  <c r="K1076" i="105" s="1"/>
  <c r="N423" i="104"/>
  <c r="K999" i="105" s="1"/>
  <c r="N69" i="104"/>
  <c r="K356" i="105" s="1"/>
  <c r="N544" i="104"/>
  <c r="K1120" i="105" s="1"/>
  <c r="N524" i="104"/>
  <c r="K1100" i="105" s="1"/>
  <c r="N534" i="104"/>
  <c r="K1110" i="105" s="1"/>
  <c r="N98" i="104"/>
  <c r="K385" i="105" s="1"/>
  <c r="N538" i="104"/>
  <c r="K1114" i="105" s="1"/>
  <c r="N494" i="104"/>
  <c r="K1070" i="105" s="1"/>
  <c r="N505" i="104"/>
  <c r="K1081" i="105" s="1"/>
  <c r="N73" i="104"/>
  <c r="K360" i="105" s="1"/>
  <c r="N26" i="104"/>
  <c r="K313" i="105" s="1"/>
  <c r="N420" i="104"/>
  <c r="K996" i="105" s="1"/>
  <c r="N390" i="104"/>
  <c r="K966" i="105" s="1"/>
  <c r="N496" i="104"/>
  <c r="K1072" i="105" s="1"/>
  <c r="N519" i="104"/>
  <c r="K1095" i="105" s="1"/>
  <c r="N106" i="104"/>
  <c r="K393" i="105" s="1"/>
  <c r="N47" i="104"/>
  <c r="K334" i="105" s="1"/>
  <c r="N379" i="104"/>
  <c r="K955" i="105" s="1"/>
  <c r="N257" i="104"/>
  <c r="K544" i="105" s="1"/>
  <c r="N275" i="104"/>
  <c r="K562" i="105" s="1"/>
  <c r="N214" i="104"/>
  <c r="K501" i="105" s="1"/>
  <c r="N43" i="104"/>
  <c r="K330" i="105" s="1"/>
  <c r="N321" i="104"/>
  <c r="K608" i="105" s="1"/>
  <c r="N301" i="104"/>
  <c r="K588" i="105" s="1"/>
  <c r="N149" i="104"/>
  <c r="K436" i="105" s="1"/>
  <c r="N34" i="104"/>
  <c r="K321" i="105" s="1"/>
  <c r="N41" i="104"/>
  <c r="K328" i="105" s="1"/>
  <c r="N89" i="104"/>
  <c r="K376" i="105" s="1"/>
  <c r="N125" i="104"/>
  <c r="K412" i="105" s="1"/>
  <c r="N200" i="104"/>
  <c r="K487" i="105" s="1"/>
  <c r="N268" i="104"/>
  <c r="K555" i="105" s="1"/>
  <c r="N136" i="104"/>
  <c r="K423" i="105" s="1"/>
  <c r="N88" i="104"/>
  <c r="K375" i="105" s="1"/>
  <c r="N462" i="104"/>
  <c r="K1038" i="105" s="1"/>
  <c r="N372" i="104"/>
  <c r="K948" i="105" s="1"/>
  <c r="N471" i="104"/>
  <c r="K1047" i="105" s="1"/>
  <c r="N114" i="104"/>
  <c r="K401" i="105" s="1"/>
  <c r="N449" i="104"/>
  <c r="K1025" i="105" s="1"/>
  <c r="N470" i="104"/>
  <c r="K1046" i="105" s="1"/>
  <c r="N334" i="104"/>
  <c r="K621" i="105" s="1"/>
  <c r="N218" i="104"/>
  <c r="K505" i="105" s="1"/>
  <c r="N295" i="104"/>
  <c r="K582" i="105" s="1"/>
  <c r="N551" i="104"/>
  <c r="K1127" i="105" s="1"/>
  <c r="N469" i="104"/>
  <c r="K1045" i="105" s="1"/>
  <c r="N239" i="104"/>
  <c r="K526" i="105" s="1"/>
  <c r="N168" i="104"/>
  <c r="K455" i="105" s="1"/>
  <c r="N127" i="104"/>
  <c r="K414" i="105" s="1"/>
  <c r="N209" i="104"/>
  <c r="K496" i="105" s="1"/>
  <c r="N548" i="104"/>
  <c r="K1124" i="105" s="1"/>
  <c r="N143" i="104"/>
  <c r="K430" i="105" s="1"/>
  <c r="N358" i="104"/>
  <c r="K934" i="105" s="1"/>
  <c r="N316" i="104"/>
  <c r="K603" i="105" s="1"/>
  <c r="N446" i="104"/>
  <c r="K1022" i="105" s="1"/>
  <c r="N164" i="104"/>
  <c r="K451" i="105" s="1"/>
  <c r="N38" i="104"/>
  <c r="K325" i="105" s="1"/>
  <c r="N28" i="104"/>
  <c r="K315" i="105" s="1"/>
  <c r="N109" i="104"/>
  <c r="K396" i="105" s="1"/>
  <c r="N329" i="104"/>
  <c r="K616" i="105" s="1"/>
  <c r="N298" i="104"/>
  <c r="K585" i="105" s="1"/>
  <c r="K299" i="105"/>
  <c r="N426" i="104"/>
  <c r="K1002" i="105" s="1"/>
  <c r="N463" i="104"/>
  <c r="K1039" i="105" s="1"/>
  <c r="N522" i="104"/>
  <c r="K1098" i="105" s="1"/>
  <c r="N183" i="104"/>
  <c r="K470" i="105" s="1"/>
  <c r="N266" i="104"/>
  <c r="K553" i="105" s="1"/>
  <c r="N283" i="104"/>
  <c r="K570" i="105" s="1"/>
  <c r="N347" i="104"/>
  <c r="K634" i="105" s="1"/>
  <c r="N422" i="104"/>
  <c r="K998" i="105" s="1"/>
  <c r="N82" i="104"/>
  <c r="K369" i="105" s="1"/>
  <c r="N428" i="104"/>
  <c r="K1004" i="105" s="1"/>
  <c r="N555" i="104"/>
  <c r="K1131" i="105" s="1"/>
  <c r="N392" i="104"/>
  <c r="K968" i="105" s="1"/>
  <c r="N294" i="104"/>
  <c r="K581" i="105" s="1"/>
  <c r="N434" i="104"/>
  <c r="K1010" i="105" s="1"/>
  <c r="N547" i="104"/>
  <c r="K1123" i="105" s="1"/>
  <c r="N198" i="104"/>
  <c r="K485" i="105" s="1"/>
  <c r="N374" i="104"/>
  <c r="K950" i="105" s="1"/>
  <c r="N215" i="104"/>
  <c r="K502" i="105" s="1"/>
  <c r="N166" i="104"/>
  <c r="K453" i="105" s="1"/>
  <c r="N32" i="104"/>
  <c r="K319" i="105" s="1"/>
  <c r="N112" i="104"/>
  <c r="K399" i="105" s="1"/>
  <c r="N51" i="104"/>
  <c r="K338" i="105" s="1"/>
  <c r="N196" i="104"/>
  <c r="K483" i="105" s="1"/>
  <c r="N142" i="104"/>
  <c r="K429" i="105" s="1"/>
  <c r="N83" i="104"/>
  <c r="K370" i="105" s="1"/>
  <c r="L13" i="106"/>
  <c r="M17" i="106"/>
  <c r="L35" i="106" l="1"/>
  <c r="N35" i="106" s="1"/>
  <c r="M33" i="106"/>
  <c r="N33" i="106" s="1"/>
  <c r="L27" i="106"/>
  <c r="L36" i="106"/>
  <c r="N36" i="106" s="1"/>
  <c r="L29" i="106"/>
  <c r="M44" i="106"/>
  <c r="N44" i="106" s="1"/>
  <c r="L24" i="106"/>
  <c r="N24" i="106" s="1"/>
  <c r="M38" i="106"/>
  <c r="N38" i="106" s="1"/>
  <c r="L48" i="106"/>
  <c r="N48" i="106" s="1"/>
  <c r="M50" i="106"/>
  <c r="N50" i="106" s="1"/>
  <c r="L40" i="106"/>
  <c r="N40" i="106" s="1"/>
  <c r="L22" i="106"/>
  <c r="L41" i="106"/>
  <c r="N41" i="106" s="1"/>
  <c r="M20" i="106"/>
  <c r="N20" i="106" s="1"/>
  <c r="M15" i="106"/>
  <c r="M29" i="106"/>
  <c r="L32" i="106"/>
  <c r="N32" i="106" s="1"/>
  <c r="L19" i="106"/>
  <c r="N19" i="106" s="1"/>
  <c r="M27" i="106"/>
  <c r="N27" i="106" s="1"/>
  <c r="L42" i="106"/>
  <c r="N42" i="106" s="1"/>
  <c r="L49" i="106"/>
  <c r="N49" i="106" s="1"/>
  <c r="L46" i="106"/>
  <c r="N46" i="106" s="1"/>
  <c r="L47" i="106"/>
  <c r="N47" i="106" s="1"/>
  <c r="L43" i="106"/>
  <c r="N43" i="106" s="1"/>
  <c r="M13" i="106"/>
  <c r="N13" i="106" s="1"/>
  <c r="M22" i="106"/>
  <c r="L15" i="106"/>
  <c r="M25" i="106"/>
  <c r="N25" i="106" s="1"/>
  <c r="L37" i="106"/>
  <c r="N37" i="106" s="1"/>
  <c r="L17" i="106"/>
  <c r="N17" i="106" s="1"/>
  <c r="N22" i="106" l="1"/>
  <c r="N29" i="106"/>
  <c r="N15" i="10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<sst xmlns="http://schemas.openxmlformats.org/spreadsheetml/2006/main" count="55541" uniqueCount="390">
  <si>
    <t>Comisión Reguladora de Energía</t>
  </si>
  <si>
    <t>Unidad de Electricidad</t>
  </si>
  <si>
    <t>Memoria de cálculo de las tarifas finales del Suministro Básico 2025, actualización mensual</t>
  </si>
  <si>
    <t>CONTENIDO</t>
  </si>
  <si>
    <t>1. ENERO 2025</t>
  </si>
  <si>
    <t>INSUMOS_ENERO_2025</t>
  </si>
  <si>
    <t xml:space="preserve">Insumos </t>
  </si>
  <si>
    <t>PUC_2025</t>
  </si>
  <si>
    <t>Precios de los combustibles</t>
  </si>
  <si>
    <t>TR_ENERO_2025</t>
  </si>
  <si>
    <t>Tarifas Reguladas</t>
  </si>
  <si>
    <t>REC_CG_2025</t>
  </si>
  <si>
    <t>Reconocimiento de costos de generación</t>
  </si>
  <si>
    <t>PC_ENERO_2025</t>
  </si>
  <si>
    <t xml:space="preserve">Proporciones de consumo </t>
  </si>
  <si>
    <t>TM_2025</t>
  </si>
  <si>
    <t xml:space="preserve">Tarifas Medias </t>
  </si>
  <si>
    <t>Mercado_ENERO_2025</t>
  </si>
  <si>
    <t>Mercado de Energía y Potencia</t>
  </si>
  <si>
    <t>EC_ENERO_2025</t>
  </si>
  <si>
    <t>Generación (Energía y Capacidad)</t>
  </si>
  <si>
    <t>CEC_ENERO_2025</t>
  </si>
  <si>
    <t>Cargos de Generación (Energía  y Capacidad)</t>
  </si>
  <si>
    <t>CT_ENERO_2025</t>
  </si>
  <si>
    <t>Cuadro Tarifario</t>
  </si>
  <si>
    <t>CD_ENERO_2025</t>
  </si>
  <si>
    <t>Cuadro por División</t>
  </si>
  <si>
    <t>2. FEBRERO 2025</t>
  </si>
  <si>
    <t>INSUMOS_FEBRERO_2025</t>
  </si>
  <si>
    <t>CG_ENE2025</t>
  </si>
  <si>
    <t>Costos de Generación Enero</t>
  </si>
  <si>
    <t>TR_FEBRERO_2025</t>
  </si>
  <si>
    <t>PC_FEBRERO_2025</t>
  </si>
  <si>
    <t>Mercado_FEBRERO_2025</t>
  </si>
  <si>
    <t>EC_FEBRERO_2025</t>
  </si>
  <si>
    <t>CEC_FEBRERO_2025</t>
  </si>
  <si>
    <t>CT_FEBRERO_2025</t>
  </si>
  <si>
    <t>CD_FEBRERO_2025</t>
  </si>
  <si>
    <t>Regresar</t>
  </si>
  <si>
    <t>1.- Costos de generación (pesos)</t>
  </si>
  <si>
    <t>Mes de aplicación</t>
  </si>
  <si>
    <t xml:space="preserve"> </t>
  </si>
  <si>
    <t>Costo Generación</t>
  </si>
  <si>
    <t>2.- Ventas de energía eléctrica y potencia</t>
  </si>
  <si>
    <t>Categoría tarifaria</t>
  </si>
  <si>
    <t>División</t>
  </si>
  <si>
    <t>Ventas (MWh)</t>
  </si>
  <si>
    <t>Potencia (MW)</t>
  </si>
  <si>
    <t>DB1</t>
  </si>
  <si>
    <t>Baja California</t>
  </si>
  <si>
    <t>DB2</t>
  </si>
  <si>
    <t>DIST</t>
  </si>
  <si>
    <t>DIT</t>
  </si>
  <si>
    <t>GDBT</t>
  </si>
  <si>
    <t>GDMTH</t>
  </si>
  <si>
    <t>GDMTO</t>
  </si>
  <si>
    <t>PDBT</t>
  </si>
  <si>
    <t>APBT</t>
  </si>
  <si>
    <t>APMT</t>
  </si>
  <si>
    <t>RABT</t>
  </si>
  <si>
    <t>RAMT</t>
  </si>
  <si>
    <t>Baja California Sur</t>
  </si>
  <si>
    <t>Bajío</t>
  </si>
  <si>
    <t>Centro Occidente</t>
  </si>
  <si>
    <t>Centro Oriente</t>
  </si>
  <si>
    <t>Centro Sur</t>
  </si>
  <si>
    <t>Golfo Centro</t>
  </si>
  <si>
    <t>Golfo Norte</t>
  </si>
  <si>
    <t>Jalisco</t>
  </si>
  <si>
    <t>Noroeste</t>
  </si>
  <si>
    <t>Norte</t>
  </si>
  <si>
    <t>Oriente</t>
  </si>
  <si>
    <t>Peninsular</t>
  </si>
  <si>
    <t>Sureste</t>
  </si>
  <si>
    <t>Valle de México Centro</t>
  </si>
  <si>
    <t>Valle de México Norte</t>
  </si>
  <si>
    <t>Valle de México Sur</t>
  </si>
  <si>
    <t>TOTAL</t>
  </si>
  <si>
    <t>1a</t>
  </si>
  <si>
    <t>1b</t>
  </si>
  <si>
    <t>1c</t>
  </si>
  <si>
    <t>1d</t>
  </si>
  <si>
    <t>1e</t>
  </si>
  <si>
    <t>1f</t>
  </si>
  <si>
    <t>DAC</t>
  </si>
  <si>
    <t>5a</t>
  </si>
  <si>
    <t>9M</t>
  </si>
  <si>
    <t>9CU</t>
  </si>
  <si>
    <t>9N</t>
  </si>
  <si>
    <t>OM</t>
  </si>
  <si>
    <t>HM</t>
  </si>
  <si>
    <t>HMC</t>
  </si>
  <si>
    <t>OMF</t>
  </si>
  <si>
    <t>HMF</t>
  </si>
  <si>
    <t>HMCF</t>
  </si>
  <si>
    <t>HS</t>
  </si>
  <si>
    <t>HSL</t>
  </si>
  <si>
    <t>HT</t>
  </si>
  <si>
    <t>HTL</t>
  </si>
  <si>
    <t>HSF</t>
  </si>
  <si>
    <t>HSLF</t>
  </si>
  <si>
    <t>HTF</t>
  </si>
  <si>
    <t>HTLF</t>
  </si>
  <si>
    <t>1. Tarifas de operación del Centro Nacional de Control de Energía (pesos/kWh)</t>
  </si>
  <si>
    <t>Año</t>
  </si>
  <si>
    <t>Generadores</t>
  </si>
  <si>
    <t>Entidades Responsables de Carga</t>
  </si>
  <si>
    <t>2. Tarifas de transmisión de energía eléctrica (pesos/kWh)</t>
  </si>
  <si>
    <t>Nivel de tensión</t>
  </si>
  <si>
    <t>Tensión ≥ 220 kV</t>
  </si>
  <si>
    <t>Tensión &lt; 220 kV</t>
  </si>
  <si>
    <t>3. Tarifas de Servicios Conexos no incluidos en el Mercado Eléctrico Mayorista (pesos/kWh)</t>
  </si>
  <si>
    <t>Tarifa</t>
  </si>
  <si>
    <t>4. Tarifas de distribución de energía eléctrica</t>
  </si>
  <si>
    <t>Doméstico en Baja Tensión hasta 150 kWh-mes</t>
  </si>
  <si>
    <t>Doméstico en Baja Tensión mayor a 150 kWh-mes</t>
  </si>
  <si>
    <t>Pequeña Demanda en Baja Tensión hasta 25 kW-mes</t>
  </si>
  <si>
    <t>Gran Demanda en Baja Tensión mayor a 25 kW-mes</t>
  </si>
  <si>
    <t>Gran Demanda en Media Tensión Horaria</t>
  </si>
  <si>
    <t>Gran Demanda en Media Tensión Ordinaria</t>
  </si>
  <si>
    <t>Riego Agrícola en Baja Tensión</t>
  </si>
  <si>
    <t>Alumbrado Público en Baja Tensión</t>
  </si>
  <si>
    <t>Alumbrado Público en Media Tensión</t>
  </si>
  <si>
    <t>Riego Agrícola en Media Tensión</t>
  </si>
  <si>
    <t>$/kWh-mes</t>
  </si>
  <si>
    <t>$/kW-mes</t>
  </si>
  <si>
    <t>5. Tarifas de operación del Suministrador de Servicios Básicos (pesos/usuario-mes)</t>
  </si>
  <si>
    <t>Doméstico en Baja Tensión mayor 150 kWh-mes</t>
  </si>
  <si>
    <t>Gran Demanda en Media  Tensión Horaria</t>
  </si>
  <si>
    <t>Gran Demanda en Media  Tensión Ordinaria</t>
  </si>
  <si>
    <t>Demanda Industrial en Subtransmisión</t>
  </si>
  <si>
    <t>Demanda Industrial en Transmisión</t>
  </si>
  <si>
    <t>6. Redondeo de tarifas por concepto</t>
  </si>
  <si>
    <t>Concepto</t>
  </si>
  <si>
    <t>No. Decimales</t>
  </si>
  <si>
    <t>Energía</t>
  </si>
  <si>
    <t>Potencia</t>
  </si>
  <si>
    <t>Cliente</t>
  </si>
  <si>
    <t>Factores de carga</t>
  </si>
  <si>
    <t>1. Factores de Carga</t>
  </si>
  <si>
    <t>Factor de carga</t>
  </si>
  <si>
    <t>2. Proporciones de consumo por bloque horario</t>
  </si>
  <si>
    <t>Sistema</t>
  </si>
  <si>
    <t>Int. Horario</t>
  </si>
  <si>
    <t>Proporciones de consumo (enero)</t>
  </si>
  <si>
    <t>BC</t>
  </si>
  <si>
    <t>B</t>
  </si>
  <si>
    <t>I</t>
  </si>
  <si>
    <t>P</t>
  </si>
  <si>
    <t>BCS</t>
  </si>
  <si>
    <t>SIN</t>
  </si>
  <si>
    <t>SP</t>
  </si>
  <si>
    <t>Mercado</t>
  </si>
  <si>
    <t>1. Mercado</t>
  </si>
  <si>
    <t>Unidades</t>
  </si>
  <si>
    <t>Aux1</t>
  </si>
  <si>
    <t>Aux2</t>
  </si>
  <si>
    <t>Segmento</t>
  </si>
  <si>
    <t>MWh</t>
  </si>
  <si>
    <t>Generación</t>
  </si>
  <si>
    <t>Energia</t>
  </si>
  <si>
    <t>NA</t>
  </si>
  <si>
    <t>Pérdidas</t>
  </si>
  <si>
    <t>MW</t>
  </si>
  <si>
    <t>Energía - Capacidad</t>
  </si>
  <si>
    <t xml:space="preserve">  </t>
  </si>
  <si>
    <t>1. Energía - Capacidad</t>
  </si>
  <si>
    <t>Energía
(kWh)</t>
  </si>
  <si>
    <t>Capacidad
(kW)</t>
  </si>
  <si>
    <t>Factor de pérdidas</t>
  </si>
  <si>
    <t>FC</t>
  </si>
  <si>
    <t xml:space="preserve">FCp         Fórmula de Buller-Woodrow </t>
  </si>
  <si>
    <t>Pérdidas por Potencia</t>
  </si>
  <si>
    <t>Factor elevación por potencia</t>
  </si>
  <si>
    <t>Demanda no coincidente</t>
  </si>
  <si>
    <t>Factor de diversidad</t>
  </si>
  <si>
    <t>Demanda Coincidente</t>
  </si>
  <si>
    <t>Demanda Coincidente/No Coincidente</t>
  </si>
  <si>
    <t>Demanda/Energía a Facturar</t>
  </si>
  <si>
    <t>Cargos por energía y capacidad</t>
  </si>
  <si>
    <t>1. Cargos de energía y capacidad</t>
  </si>
  <si>
    <t>aux</t>
  </si>
  <si>
    <t>Cargo de energía y capacidad</t>
  </si>
  <si>
    <t>Facturación 
(pesos)</t>
  </si>
  <si>
    <t>$/kWh</t>
  </si>
  <si>
    <t>Capacidad</t>
  </si>
  <si>
    <t>$/kW</t>
  </si>
  <si>
    <t>Ver Numeral 3.4 del Anexo del Acuerdo A/158/2024.</t>
  </si>
  <si>
    <t>1. Cuadro Tarifario</t>
  </si>
  <si>
    <t>Cargos tarifarios</t>
  </si>
  <si>
    <t>CENACE</t>
  </si>
  <si>
    <t>Distribución</t>
  </si>
  <si>
    <t>Transmisión</t>
  </si>
  <si>
    <t>Suministro</t>
  </si>
  <si>
    <t>$/Cliente</t>
  </si>
  <si>
    <t>Usuarios</t>
  </si>
  <si>
    <t>SCnMEM</t>
  </si>
  <si>
    <t>1. Cuadro por División</t>
  </si>
  <si>
    <t>Índice</t>
  </si>
  <si>
    <t>*Teclee la división tarifaria deseada para su consulta</t>
  </si>
  <si>
    <t>Descripción</t>
  </si>
  <si>
    <t>Cargo</t>
  </si>
  <si>
    <t xml:space="preserve">Fijo </t>
  </si>
  <si>
    <t>$/mes</t>
  </si>
  <si>
    <t>Variable (Energía)</t>
  </si>
  <si>
    <t>Fijo</t>
  </si>
  <si>
    <t xml:space="preserve"> $/kWh</t>
  </si>
  <si>
    <t xml:space="preserve">Capacidad </t>
  </si>
  <si>
    <t>Proporciones de consumo (febrero)</t>
  </si>
  <si>
    <t>Energía y costos de generación enero 2025.</t>
  </si>
  <si>
    <t xml:space="preserve"> *Los costos presentados del mes de enero son estimaciones del costo de generación para el Suministro Básico para su reconocimiento conforme al cálculo y ajuste establecido en el Anexo Único del Acuerdo A/158/2024 y no representan los costos reales de las Centrales de la CFE.</t>
  </si>
  <si>
    <t>1.1.a Resumen de costos de Contratos Legados para el Suministro Básico (CLSB) por tecnología-Centrales CFE</t>
  </si>
  <si>
    <t>1.1.b. Información general de los CLSB-Centrales CFE</t>
  </si>
  <si>
    <t>Tecnología</t>
  </si>
  <si>
    <r>
      <t>Energía contratada</t>
    </r>
    <r>
      <rPr>
        <b/>
        <vertAlign val="superscript"/>
        <sz val="11"/>
        <color theme="0"/>
        <rFont val="Noto Sans"/>
        <family val="2"/>
      </rPr>
      <t>1</t>
    </r>
    <r>
      <rPr>
        <b/>
        <sz val="11"/>
        <color theme="0"/>
        <rFont val="Noto Sans"/>
        <family val="2"/>
      </rPr>
      <t>/ (MWh)</t>
    </r>
  </si>
  <si>
    <t>Costo Fijo
 (pesos)</t>
  </si>
  <si>
    <t>Costo Variable
(pesos)</t>
  </si>
  <si>
    <t>Costo total
(pesos)</t>
  </si>
  <si>
    <r>
      <t>Costo Unitario</t>
    </r>
    <r>
      <rPr>
        <b/>
        <vertAlign val="superscript"/>
        <sz val="11"/>
        <color theme="0"/>
        <rFont val="Noto Sans"/>
        <family val="2"/>
      </rPr>
      <t>2/</t>
    </r>
    <r>
      <rPr>
        <b/>
        <sz val="11"/>
        <color theme="0"/>
        <rFont val="Noto Sans"/>
        <family val="2"/>
      </rPr>
      <t xml:space="preserve">
(pesos/MWh)</t>
    </r>
  </si>
  <si>
    <t>N° de centrales</t>
  </si>
  <si>
    <t>Capacidad Instalada Contratada
(MW)</t>
  </si>
  <si>
    <t>Consumo de combustible  (MMBTU)</t>
  </si>
  <si>
    <t>Ciclo Combinado</t>
  </si>
  <si>
    <t>Térmicas</t>
  </si>
  <si>
    <t>Carboeléctrica y nuclear</t>
  </si>
  <si>
    <t>Termoeléctrica convencional</t>
  </si>
  <si>
    <t>Combustión interna</t>
  </si>
  <si>
    <t>Turbogás</t>
  </si>
  <si>
    <t>Hidroeléctrica</t>
  </si>
  <si>
    <t>Intermitentes</t>
  </si>
  <si>
    <t>Eólica</t>
  </si>
  <si>
    <t>Solar</t>
  </si>
  <si>
    <t>Geotérmica</t>
  </si>
  <si>
    <t>Total</t>
  </si>
  <si>
    <t xml:space="preserve"> 1/ Costos y energía eléctrica estimada por la CRE para el mes de enero conforme al Contrato Legado para el Suministro Básico (CLSB).</t>
  </si>
  <si>
    <r>
      <rPr>
        <vertAlign val="superscript"/>
        <sz val="10"/>
        <color theme="1"/>
        <rFont val="Noto Sans"/>
        <family val="2"/>
      </rPr>
      <t>2/</t>
    </r>
    <r>
      <rPr>
        <sz val="10"/>
        <color theme="1"/>
        <rFont val="Noto Sans"/>
        <family val="2"/>
      </rPr>
      <t xml:space="preserve"> El Costo Unitario es el cociente del costo total entre la energía contratada y constituye un dato de referencia.</t>
    </r>
  </si>
  <si>
    <t>Los costos estimados obedecen a las obligaciones contractuales reportadas por el Suministrador, los cuales pueden ser distintos a las condiciones particulares de cada central eléctrica.</t>
  </si>
  <si>
    <t>1.2.a Resumen de costos de Contratos Legados para el Suministro Básico (CLSB) por tecnología-Centrales PIE</t>
  </si>
  <si>
    <t>1.2.b. Información general de los CLSB-Centrales PIE</t>
  </si>
  <si>
    <t>1.3. Resumen de costos de Contratos Legados para el Suministro Básico (CLSB) por tecnología-Centrales CFE y PIE</t>
  </si>
  <si>
    <r>
      <t>Energía contratada</t>
    </r>
    <r>
      <rPr>
        <b/>
        <vertAlign val="superscript"/>
        <sz val="11"/>
        <color theme="0"/>
        <rFont val="Noto Sans"/>
        <family val="2"/>
      </rPr>
      <t>1/</t>
    </r>
    <r>
      <rPr>
        <b/>
        <sz val="11"/>
        <color theme="0"/>
        <rFont val="Noto Sans"/>
        <family val="2"/>
      </rPr>
      <t xml:space="preserve"> (MWh)</t>
    </r>
  </si>
  <si>
    <t>Costos Fijos
 (pesos)</t>
  </si>
  <si>
    <t>Costos Variables
(pesos)</t>
  </si>
  <si>
    <t>Costo Total
(pesos)</t>
  </si>
  <si>
    <r>
      <t>2.1. Subastas de Largo Plazo (Energía)</t>
    </r>
    <r>
      <rPr>
        <b/>
        <vertAlign val="superscript"/>
        <sz val="14"/>
        <color theme="1"/>
        <rFont val="Noto Sans"/>
        <family val="2"/>
      </rPr>
      <t>1</t>
    </r>
  </si>
  <si>
    <t>Energía
(MWh)</t>
  </si>
  <si>
    <t xml:space="preserve"> 1/ Costos y energía eléctrica estimada por la CRE para el mes de enero.</t>
  </si>
  <si>
    <r>
      <t>2.2. Subastas de Largo Plazo (Potencia)</t>
    </r>
    <r>
      <rPr>
        <b/>
        <vertAlign val="superscript"/>
        <sz val="14"/>
        <color theme="1"/>
        <rFont val="Noto Sans"/>
        <family val="2"/>
      </rPr>
      <t>1</t>
    </r>
  </si>
  <si>
    <t>Potencia
(MW)</t>
  </si>
  <si>
    <r>
      <t>Costo Unitario</t>
    </r>
    <r>
      <rPr>
        <b/>
        <vertAlign val="superscript"/>
        <sz val="11"/>
        <color theme="0"/>
        <rFont val="Noto Sans"/>
        <family val="2"/>
      </rPr>
      <t>2/</t>
    </r>
    <r>
      <rPr>
        <b/>
        <sz val="11"/>
        <color theme="0"/>
        <rFont val="Noto Sans"/>
        <family val="2"/>
      </rPr>
      <t xml:space="preserve">
(pesos/MW)</t>
    </r>
  </si>
  <si>
    <t xml:space="preserve"> 1/ Costos y potencia estimada por la CRE para el mes de enero.</t>
  </si>
  <si>
    <r>
      <t>2.3. Subastas de Largo Plazo (CEL)</t>
    </r>
    <r>
      <rPr>
        <b/>
        <vertAlign val="superscript"/>
        <sz val="14"/>
        <color theme="1"/>
        <rFont val="Noto Sans"/>
        <family val="2"/>
      </rPr>
      <t>1</t>
    </r>
  </si>
  <si>
    <t xml:space="preserve">CEL
</t>
  </si>
  <si>
    <r>
      <t>Costo Unitario</t>
    </r>
    <r>
      <rPr>
        <b/>
        <vertAlign val="superscript"/>
        <sz val="11"/>
        <color theme="0"/>
        <rFont val="Noto Sans"/>
        <family val="2"/>
      </rPr>
      <t>2/</t>
    </r>
    <r>
      <rPr>
        <b/>
        <sz val="11"/>
        <color theme="0"/>
        <rFont val="Noto Sans"/>
        <family val="2"/>
      </rPr>
      <t xml:space="preserve">
(pesos/CEL)</t>
    </r>
  </si>
  <si>
    <t xml:space="preserve"> 1/ Costos y CEL estimada por la CRE para el mes de enero.</t>
  </si>
  <si>
    <r>
      <t>3.1. Mercado Eléctrico Mayorista (Energía)</t>
    </r>
    <r>
      <rPr>
        <b/>
        <vertAlign val="superscript"/>
        <sz val="14"/>
        <color theme="1"/>
        <rFont val="Noto Sans"/>
        <family val="2"/>
      </rPr>
      <t>1</t>
    </r>
  </si>
  <si>
    <r>
      <t>Costo Unitario</t>
    </r>
    <r>
      <rPr>
        <b/>
        <vertAlign val="superscript"/>
        <sz val="11"/>
        <color theme="0"/>
        <rFont val="Noto Sans"/>
        <family val="2"/>
      </rPr>
      <t>1/</t>
    </r>
    <r>
      <rPr>
        <b/>
        <sz val="11"/>
        <color theme="0"/>
        <rFont val="Noto Sans"/>
        <family val="2"/>
      </rPr>
      <t xml:space="preserve">
(pesos/MWh)</t>
    </r>
  </si>
  <si>
    <t>MEM</t>
  </si>
  <si>
    <r>
      <t>3.2. Mercado Eléctrico Mayorista (Mercado para el Balance de Potencia)</t>
    </r>
    <r>
      <rPr>
        <b/>
        <vertAlign val="superscript"/>
        <sz val="14"/>
        <color theme="1"/>
        <rFont val="Noto Sans"/>
        <family val="2"/>
      </rPr>
      <t>1</t>
    </r>
  </si>
  <si>
    <t>Mercado para el Balance de Potencia</t>
  </si>
  <si>
    <t xml:space="preserve"> 1/ Costo estimado por la CRE para el mes de enero.</t>
  </si>
  <si>
    <t>4. Pequeños Sistemas</t>
  </si>
  <si>
    <t>Pequeños Sistemas</t>
  </si>
  <si>
    <t>5. Total</t>
  </si>
  <si>
    <t>Costo de Generación Total</t>
  </si>
  <si>
    <r>
      <rPr>
        <vertAlign val="superscript"/>
        <sz val="10"/>
        <color theme="1"/>
        <rFont val="Noto Sans"/>
        <family val="2"/>
      </rPr>
      <t>1/</t>
    </r>
    <r>
      <rPr>
        <sz val="10"/>
        <color theme="1"/>
        <rFont val="Noto Sans"/>
        <family val="2"/>
      </rPr>
      <t xml:space="preserve"> El Costo Unitario es el cociente del costo total entre la energía y constituye un dato de referencia.</t>
    </r>
  </si>
  <si>
    <t>6. Factor de estacionalidad</t>
  </si>
  <si>
    <t>5. Factor de estacionalidad</t>
  </si>
  <si>
    <t>Mes</t>
  </si>
  <si>
    <t>Factor</t>
  </si>
  <si>
    <t>Nota: Los costos de generación de los Contratos Legados para el Suministro Básico (CLSB) reportados corresponden a los costos de enero 2025 actualizados conforme al Mecanismo de revisión y actualización de los costos de generación de los CLSB del apartado 4 del Anexo Único del Acuerdo A/158/2024. Los costos de generación asociados a las Subastas de Largo Plazo (SLP), a las compras de energía eléctrica en el Mercado Eléctrico Mayorista (MEM)  y a los Pequeños Sistemas Eléctricos, corresponden a los estimados por la Comisión Reguladora de Energía para el mes de enero de 2025.</t>
  </si>
  <si>
    <t>7. Gráficos</t>
  </si>
  <si>
    <t>CLSB + SLP+MEM</t>
  </si>
  <si>
    <t>CLSB</t>
  </si>
  <si>
    <t>Hidroeléctricas</t>
  </si>
  <si>
    <t>SLP</t>
  </si>
  <si>
    <t>Geotérmicas</t>
  </si>
  <si>
    <t>Pequeños sistemas</t>
  </si>
  <si>
    <t>Reconocimiento de Costos de Generación</t>
  </si>
  <si>
    <t>1. Reconocimiento de Costos de Generación</t>
  </si>
  <si>
    <t>COSTO DE GENERACIÓN TOTAL (pesos)</t>
  </si>
  <si>
    <t>MES DE RECONOCIMIENTO (pesos)</t>
  </si>
  <si>
    <t>Estimado</t>
  </si>
  <si>
    <t>Observado</t>
  </si>
  <si>
    <t>Diferencia</t>
  </si>
  <si>
    <t>Diferencia hasta en 24 meses</t>
  </si>
  <si>
    <t>Reconocido</t>
  </si>
  <si>
    <t>*Conforme al Anexo del A/158/2024.</t>
  </si>
  <si>
    <t>Mercado Eléctrico Mayorista</t>
  </si>
  <si>
    <t>Energía A/158/2024
(MWh)</t>
  </si>
  <si>
    <t>Precio implicito A/158/2024
($/MWh)</t>
  </si>
  <si>
    <t xml:space="preserve"> Precio implícito Obs CFE
($/MWh)</t>
  </si>
  <si>
    <t>Costo MEM A/158/2024 
(pesos)</t>
  </si>
  <si>
    <t>Costo MEM Obs CFE
(pesos)</t>
  </si>
  <si>
    <t>Diferencia
(pesos)</t>
  </si>
  <si>
    <t>Diferencia hasta en 24 meses
(pesos)</t>
  </si>
  <si>
    <t>Subastas de Largo Plazo (SLP)</t>
  </si>
  <si>
    <t>Precio SLP A/158/2024
($/MWh)</t>
  </si>
  <si>
    <t>Precio implícito SLP Obs CFE
($/MWh)</t>
  </si>
  <si>
    <t>Costo SLP A/158/2024
(pesos)</t>
  </si>
  <si>
    <t>Costo SLP Obs CFE
(pesos)</t>
  </si>
  <si>
    <t>Diferencias (pesos)</t>
  </si>
  <si>
    <t>CEL</t>
  </si>
  <si>
    <t>COSTO MEM MBP*
(pesos)</t>
  </si>
  <si>
    <t>*MBP Mercado para el Balance de Potencia.</t>
  </si>
  <si>
    <t>Mes Aplicable</t>
  </si>
  <si>
    <t>Pequeños Sistemas Eléctricos 
(pesos)</t>
  </si>
  <si>
    <t>Reconocimiento Costos 2021-2024
(pesos)</t>
  </si>
  <si>
    <t>Enero</t>
  </si>
  <si>
    <t>Febrero</t>
  </si>
  <si>
    <t>Marzo</t>
  </si>
  <si>
    <t>Abril</t>
  </si>
  <si>
    <t>Mayo</t>
  </si>
  <si>
    <t>Junio</t>
  </si>
  <si>
    <t>Julio</t>
  </si>
  <si>
    <t>Agosto</t>
  </si>
  <si>
    <t>Septiembre</t>
  </si>
  <si>
    <t>Octubre</t>
  </si>
  <si>
    <t>Noviembre</t>
  </si>
  <si>
    <t>Diciembre</t>
  </si>
  <si>
    <t>* Conforme al Acuerdo Séptimo del A/158/2024.</t>
  </si>
  <si>
    <t>Precios de combustibles 2025 estimados y observados (pesos/MMBtu)</t>
  </si>
  <si>
    <t>1. Precios de combustibles 2025 estimados y observados (pesos/MMBtu)</t>
  </si>
  <si>
    <t>A) Precios estimados</t>
  </si>
  <si>
    <t>B) Precios observados</t>
  </si>
  <si>
    <t>C) Precios promedio estimados por tipo de combustible</t>
  </si>
  <si>
    <t>C) Precios promedio observados por tipo de combustible</t>
  </si>
  <si>
    <t>1. Precios del carbón</t>
  </si>
  <si>
    <t>Combustible</t>
  </si>
  <si>
    <t>Carbón</t>
  </si>
  <si>
    <t>Combustóleo</t>
  </si>
  <si>
    <t>Diésel</t>
  </si>
  <si>
    <t>Gas</t>
  </si>
  <si>
    <t>Uranio</t>
  </si>
  <si>
    <t>Precio Promedio Ponderado</t>
  </si>
  <si>
    <t>2. Precios del combustóleo</t>
  </si>
  <si>
    <t>Origen/Destino</t>
  </si>
  <si>
    <t>Salina Cruz - Lázaro Cárdenas / Occidental</t>
  </si>
  <si>
    <t>Tula / Central</t>
  </si>
  <si>
    <t>Minatitlán / Oriental</t>
  </si>
  <si>
    <t>Salina Cruz - Manzanillo / Occidental</t>
  </si>
  <si>
    <t>Tula / Occidental</t>
  </si>
  <si>
    <t>Salina Cruz - Mazatlán / Noroeste</t>
  </si>
  <si>
    <t>Salina Cruz - Guaymas / Noroeste</t>
  </si>
  <si>
    <t>Cadereyta / Norte</t>
  </si>
  <si>
    <t>Salina Cruz - San Carlos / Baja California Sur</t>
  </si>
  <si>
    <t>3. Precios del diésel</t>
  </si>
  <si>
    <t>Diésel (precio nacional)</t>
  </si>
  <si>
    <t>4. Precios del gas</t>
  </si>
  <si>
    <t>Ciudad Juárez / Noroeste</t>
  </si>
  <si>
    <t>Ciudad Juárez / Norte</t>
  </si>
  <si>
    <t>Ciudad Pemex / Central</t>
  </si>
  <si>
    <t>Ciudad Pemex / Peninsular</t>
  </si>
  <si>
    <t>Importación / Baja California Norte</t>
  </si>
  <si>
    <t>Importación / Occidental</t>
  </si>
  <si>
    <t>Reynosa / Golfo</t>
  </si>
  <si>
    <t>Reynosa / Sauz</t>
  </si>
  <si>
    <t>5. Precios del uranio</t>
  </si>
  <si>
    <r>
      <t>Uranio</t>
    </r>
    <r>
      <rPr>
        <vertAlign val="superscript"/>
        <sz val="10"/>
        <rFont val="Noto Sans"/>
        <family val="2"/>
      </rPr>
      <t>1/</t>
    </r>
  </si>
  <si>
    <r>
      <rPr>
        <b/>
        <sz val="9"/>
        <rFont val="Noto Sans"/>
        <family val="2"/>
      </rPr>
      <t>Nota:</t>
    </r>
    <r>
      <rPr>
        <sz val="9"/>
        <rFont val="Noto Sans"/>
        <family val="2"/>
      </rPr>
      <t xml:space="preserve"> 
</t>
    </r>
    <r>
      <rPr>
        <b/>
        <sz val="9"/>
        <rFont val="Noto Sans"/>
        <family val="2"/>
      </rPr>
      <t xml:space="preserve">El Precio Promedio Ponderado se determina con base en la estacionalidad de la energía entregada por tipo de tecnología (central) y el precio del origen/destino correspondiente. </t>
    </r>
    <r>
      <rPr>
        <sz val="9"/>
        <rFont val="Noto Sans"/>
        <family val="2"/>
      </rPr>
      <t xml:space="preserve">
Los precios reportados corresponden a las regiones de origen y destino para el caso del combustóleo y el gas, y se asignan a cada central eléctrica de conformidad con lo establecido en el Contrato Legado para el Suministro Básico.
 </t>
    </r>
    <r>
      <rPr>
        <vertAlign val="superscript"/>
        <sz val="9"/>
        <rFont val="Noto Sans"/>
        <family val="2"/>
      </rPr>
      <t>1/</t>
    </r>
    <r>
      <rPr>
        <sz val="9"/>
        <rFont val="Noto Sans"/>
        <family val="2"/>
      </rPr>
      <t xml:space="preserve">Fuente: PRODESEN 2024-2038. </t>
    </r>
  </si>
  <si>
    <t>Tarifa Media Nacional, por Categoría y División tarifaria</t>
  </si>
  <si>
    <t>1. Tarifa Media Nacional por Categoría y División tarifaria</t>
  </si>
  <si>
    <r>
      <t>Tarifa Media Nacional estimada ($/kWh)</t>
    </r>
    <r>
      <rPr>
        <b/>
        <vertAlign val="superscript"/>
        <sz val="10"/>
        <color theme="0"/>
        <rFont val="Noto Sans"/>
        <family val="2"/>
      </rPr>
      <t>1</t>
    </r>
  </si>
  <si>
    <t>Categoría/Mes</t>
  </si>
  <si>
    <r>
      <t>Total</t>
    </r>
    <r>
      <rPr>
        <b/>
        <vertAlign val="superscript"/>
        <sz val="11"/>
        <rFont val="Noto Sans"/>
        <family val="2"/>
      </rPr>
      <t>2</t>
    </r>
  </si>
  <si>
    <r>
      <t>Tarifa Media estimada por División ($/kWh)</t>
    </r>
    <r>
      <rPr>
        <b/>
        <vertAlign val="superscript"/>
        <sz val="10"/>
        <color theme="0"/>
        <rFont val="Noto Sans"/>
        <family val="2"/>
      </rPr>
      <t>1</t>
    </r>
  </si>
  <si>
    <t>Categoría / División</t>
  </si>
  <si>
    <t>1. Es el cociente de la facturación y energía en el mes correspondiente por categoría tarifaria y total. Las Tarifas Medias estimadas por la CRE resultan del cálculo y ajuste establecido en el Acuerdo A/158/2024 y su Anexo Único,  y pueden presentar diferencias respecto de las tarifas medias calculadas con base en el Catálogo de Ventas de CFE Suministrador de Servicios Básicos. Estas últimas corresponden a facturaciones y ventas de energía eléctricas observadas.</t>
  </si>
  <si>
    <t>2. No incluye categorías subsidiadas domésticas y agrícolas.</t>
  </si>
  <si>
    <t>* NA: No Aplica, no existen usuarios en esas divisiones dentro de la categoría tarifaria.</t>
  </si>
  <si>
    <t>3. MARZO 2025</t>
  </si>
  <si>
    <t>INSUMOS_MARZO_2025</t>
  </si>
  <si>
    <t>TR_MARZO_2025</t>
  </si>
  <si>
    <t>PC_MARZO_2025</t>
  </si>
  <si>
    <t>Mercado_MARZO_2025</t>
  </si>
  <si>
    <t>EC_MARZO_2025</t>
  </si>
  <si>
    <t>CEC_MARZO_2025</t>
  </si>
  <si>
    <t>CT_MARZO_2025</t>
  </si>
  <si>
    <t>CD_MARZO_2025</t>
  </si>
  <si>
    <t>Costos de Generación Febrero</t>
  </si>
  <si>
    <t>CG_FEB2025</t>
  </si>
  <si>
    <t>Proporciones de consumo (marzo)</t>
  </si>
  <si>
    <t>Nota: Los costos de generación de los Contratos Legados para el Suministro Básico (CLSB) reportados corresponden a los costos de febrero 2025 actualizados conforme al Mecanismo de revisión y actualización de los costos de generación de los CLSB del apartado 4 del Anexo Único del Acuerdo A/158/2024. Los costos de generación asociados a las Subastas de Largo Plazo (SLP), a las compras de energía eléctrica en el Mercado Eléctrico Mayorista (MEM)  y a los Pequeños Sistemas Eléctricos, corresponden a los estimados por la Comisión Reguladora de Energía para el mes de febrero de 2025.</t>
  </si>
  <si>
    <t>Energía y costos de generación febrero 2025.</t>
  </si>
  <si>
    <t xml:space="preserve"> *Los costos presentados del mes de febrero son estimaciones del costo de generación para el Suministro Básico para su reconocimiento conforme al cálculo y ajuste establecido en el Anexo Único del Acuerdo A/158/2024 y no representan los costos reales de las Centrales de la CFE.</t>
  </si>
  <si>
    <t xml:space="preserve"> 1/ Costos y energía eléctrica estimada por la CRE para el mes de febrero conforme al Contrato Legado para el Suministro Básico (CLSB).</t>
  </si>
  <si>
    <t xml:space="preserve"> 1/ Costos y energía eléctrica estimada por la CRE para el mes de febrero.</t>
  </si>
  <si>
    <t xml:space="preserve"> 1/ Costos y potencia estimada por la CRE para el mes de febrero.</t>
  </si>
  <si>
    <t xml:space="preserve"> 1/ Costos y CEL estimada por la CRE para el mes de febrero.</t>
  </si>
  <si>
    <t xml:space="preserve"> 1/ Costo estimado por la CRE para el mes de febrero.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</si>
</sst>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4" formatCode="_-&quot;$&quot;* #,##0.00_-;\-&quot;$&quot;* #,##0.00_-;_-&quot;$&quot;* &quot;-&quot;??_-;_-@_-"/>
    <numFmt numFmtId="43" formatCode="_-* #,##0.00_-;\-* #,##0.00_-;_-* &quot;-&quot;??_-;_-@_-"/>
    <numFmt numFmtId="164" formatCode="mmmm\ yyyy"/>
    <numFmt numFmtId="165" formatCode="0.0000"/>
    <numFmt numFmtId="166" formatCode="0.000"/>
    <numFmt numFmtId="167" formatCode="#,##0.000"/>
    <numFmt numFmtId="168" formatCode="_-* #,##0_-;\-* #,##0_-;_-* &quot;-&quot;??_-;_-@_-"/>
    <numFmt numFmtId="169" formatCode="#,##0.0000"/>
    <numFmt numFmtId="170" formatCode="#,##0.00000"/>
    <numFmt numFmtId="171" formatCode="0.000000"/>
    <numFmt numFmtId="172" formatCode="#,##0_ ;\-#,##0\ "/>
    <numFmt numFmtId="173" formatCode="0.000000%"/>
    <numFmt numFmtId="174" formatCode="_-* #,##0.00\ _€_-;\-* #,##0.00\ _€_-;_-* &quot;-&quot;??\ _€_-;_-@_-"/>
    <numFmt numFmtId="175" formatCode="General_)"/>
    <numFmt numFmtId="176" formatCode="0.000000000"/>
    <numFmt numFmtId="177" formatCode="_-* #,##0.0000_-;\-* #,##0.0000_-;_-* &quot;-&quot;??_-;_-@_-"/>
    <numFmt numFmtId="178" formatCode="_(* #,##0_);_(* \(#,##0\);_(* &quot;-&quot;??_);_(@_)"/>
    <numFmt numFmtId="179" formatCode="0.0000000%"/>
  </numFmts>
  <fonts count="66"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color theme="1"/>
      <name val="Calibri"/>
      <family val="2"/>
    </font>
    <font>
      <sz val="10"/>
      <color theme="1"/>
      <name val="Calibri"/>
      <family val="2"/>
      <scheme val="minor"/>
    </font>
    <font>
      <sz val="11"/>
      <color indexed="8"/>
      <name val="Calibri"/>
      <family val="2"/>
      <scheme val="minor"/>
    </font>
    <font>
      <sz val="12"/>
      <name val="Helv"/>
    </font>
    <font>
      <sz val="11"/>
      <color rgb="FF000000"/>
      <name val="Calibri"/>
      <family val="2"/>
      <scheme val="minor"/>
    </font>
    <font>
      <sz val="8"/>
      <name val="Calibri"/>
      <family val="2"/>
      <scheme val="minor"/>
    </font>
    <font>
      <sz val="10"/>
      <name val="Noto Sans"/>
      <family val="2"/>
    </font>
    <font>
      <b/>
      <sz val="14"/>
      <name val="Noto Sans"/>
      <family val="2"/>
    </font>
    <font>
      <sz val="11"/>
      <name val="Noto Sans"/>
      <family val="2"/>
    </font>
    <font>
      <u/>
      <sz val="10"/>
      <name val="Noto Sans"/>
      <family val="2"/>
    </font>
    <font>
      <sz val="10"/>
      <color theme="1"/>
      <name val="Noto Sans"/>
      <family val="2"/>
    </font>
    <font>
      <sz val="11"/>
      <color theme="2" tint="-0.499984740745262"/>
      <name val="Noto Sans"/>
      <family val="2"/>
    </font>
    <font>
      <sz val="10"/>
      <color theme="2" tint="-0.499984740745262"/>
      <name val="Noto Sans"/>
      <family val="2"/>
    </font>
    <font>
      <b/>
      <sz val="11"/>
      <color theme="0"/>
      <name val="Noto Sans"/>
      <family val="2"/>
    </font>
    <font>
      <sz val="11"/>
      <color theme="1"/>
      <name val="Noto Sans"/>
      <family val="2"/>
    </font>
    <font>
      <b/>
      <sz val="10"/>
      <color theme="0"/>
      <name val="Noto Sans"/>
      <family val="2"/>
    </font>
    <font>
      <b/>
      <sz val="10"/>
      <color theme="1"/>
      <name val="Noto Sans"/>
      <family val="2"/>
    </font>
    <font>
      <u/>
      <sz val="11"/>
      <color theme="10"/>
      <name val="Noto Sans"/>
      <family val="2"/>
    </font>
    <font>
      <b/>
      <sz val="11"/>
      <name val="Noto Sans"/>
      <family val="2"/>
    </font>
    <font>
      <b/>
      <sz val="11"/>
      <color theme="1"/>
      <name val="Noto Sans"/>
      <family val="2"/>
    </font>
    <font>
      <b/>
      <u/>
      <sz val="11"/>
      <color theme="1"/>
      <name val="Noto Sans"/>
      <family val="2"/>
    </font>
    <font>
      <sz val="10"/>
      <color theme="2"/>
      <name val="Noto Sans"/>
      <family val="2"/>
    </font>
    <font>
      <sz val="9"/>
      <color theme="1"/>
      <name val="Noto Sans"/>
      <family val="2"/>
    </font>
    <font>
      <b/>
      <sz val="10"/>
      <name val="Noto Sans"/>
      <family val="2"/>
    </font>
    <font>
      <b/>
      <i/>
      <sz val="10"/>
      <name val="Noto Sans"/>
      <family val="2"/>
    </font>
    <font>
      <sz val="11"/>
      <color theme="0"/>
      <name val="Noto Sans"/>
      <family val="2"/>
    </font>
    <font>
      <sz val="10"/>
      <color theme="0"/>
      <name val="Noto Sans"/>
      <family val="2"/>
    </font>
    <font>
      <sz val="9"/>
      <name val="Noto Sans"/>
      <family val="2"/>
    </font>
    <font>
      <b/>
      <sz val="18"/>
      <name val="Noto Sans"/>
      <family val="2"/>
    </font>
    <font>
      <sz val="18"/>
      <name val="Noto Sans"/>
      <family val="2"/>
    </font>
    <font>
      <b/>
      <sz val="10"/>
      <color rgb="FFFFFFFF"/>
      <name val="Noto Sans"/>
      <family val="2"/>
    </font>
    <font>
      <sz val="10"/>
      <color rgb="FFFFFFFF"/>
      <name val="Noto Sans"/>
      <family val="2"/>
    </font>
    <font>
      <sz val="13"/>
      <name val="Noto Sans"/>
      <family val="2"/>
    </font>
    <font>
      <b/>
      <sz val="9"/>
      <color rgb="FFFF0000"/>
      <name val="Noto Sans"/>
      <family val="2"/>
    </font>
    <font>
      <b/>
      <sz val="9"/>
      <name val="Noto Sans"/>
      <family val="2"/>
    </font>
    <font>
      <sz val="9"/>
      <color theme="0"/>
      <name val="Noto Sans"/>
      <family val="2"/>
    </font>
    <font>
      <b/>
      <sz val="18"/>
      <color theme="0"/>
      <name val="Noto Sans"/>
      <family val="2"/>
    </font>
    <font>
      <b/>
      <sz val="18"/>
      <color theme="1"/>
      <name val="Noto Sans"/>
      <family val="2"/>
    </font>
    <font>
      <sz val="10"/>
      <color rgb="FF000000"/>
      <name val="Noto Sans"/>
      <family val="2"/>
    </font>
    <font>
      <sz val="11"/>
      <color rgb="FF000000"/>
      <name val="Noto Sans"/>
      <family val="2"/>
    </font>
    <font>
      <b/>
      <sz val="14"/>
      <color theme="1"/>
      <name val="Noto Sans"/>
      <family val="2"/>
    </font>
    <font>
      <sz val="18"/>
      <color theme="1"/>
      <name val="Noto Sans"/>
      <family val="2"/>
    </font>
    <font>
      <u/>
      <sz val="10"/>
      <color theme="10"/>
      <name val="Noto Sans"/>
      <family val="2"/>
    </font>
    <font>
      <b/>
      <u/>
      <sz val="10"/>
      <color theme="0"/>
      <name val="Noto Sans"/>
      <family val="2"/>
    </font>
    <font>
      <i/>
      <sz val="10"/>
      <color rgb="FF000000"/>
      <name val="Noto Sans"/>
      <family val="2"/>
    </font>
    <font>
      <sz val="10"/>
      <color rgb="FFFF0000"/>
      <name val="Noto Sans"/>
      <family val="2"/>
    </font>
    <font>
      <vertAlign val="superscript"/>
      <sz val="10"/>
      <name val="Noto Sans"/>
      <family val="2"/>
    </font>
    <font>
      <vertAlign val="superscript"/>
      <sz val="9"/>
      <name val="Noto Sans"/>
      <family val="2"/>
    </font>
    <font>
      <sz val="11"/>
      <color theme="9"/>
      <name val="Noto Sans"/>
      <family val="2"/>
    </font>
    <font>
      <b/>
      <sz val="14"/>
      <color theme="0"/>
      <name val="Noto Sans"/>
      <family val="2"/>
    </font>
    <font>
      <b/>
      <vertAlign val="superscript"/>
      <sz val="10"/>
      <color theme="0"/>
      <name val="Noto Sans"/>
      <family val="2"/>
    </font>
    <font>
      <sz val="11"/>
      <color rgb="FFFF0000"/>
      <name val="Noto Sans"/>
      <family val="2"/>
    </font>
    <font>
      <b/>
      <vertAlign val="superscript"/>
      <sz val="11"/>
      <name val="Noto Sans"/>
      <family val="2"/>
    </font>
    <font>
      <b/>
      <sz val="9"/>
      <color theme="1"/>
      <name val="Noto Sans"/>
      <family val="2"/>
    </font>
    <font>
      <b/>
      <sz val="12"/>
      <name val="Noto Sans"/>
      <family val="2"/>
    </font>
    <font>
      <b/>
      <u/>
      <sz val="16"/>
      <name val="Noto Sans"/>
      <family val="2"/>
    </font>
    <font>
      <b/>
      <vertAlign val="superscript"/>
      <sz val="11"/>
      <color theme="0"/>
      <name val="Noto Sans"/>
      <family val="2"/>
    </font>
    <font>
      <b/>
      <i/>
      <u/>
      <sz val="10"/>
      <color theme="1"/>
      <name val="Noto Sans"/>
      <family val="2"/>
    </font>
    <font>
      <vertAlign val="superscript"/>
      <sz val="10"/>
      <color theme="1"/>
      <name val="Noto Sans"/>
      <family val="2"/>
    </font>
    <font>
      <b/>
      <vertAlign val="superscript"/>
      <sz val="14"/>
      <color theme="1"/>
      <name val="Noto Sans"/>
      <family val="2"/>
    </font>
    <font>
      <sz val="10"/>
      <color theme="1"/>
      <name val="Noto Sans"/>
    </font>
  </fonts>
  <fills count="21">
    <fill>
      <patternFill patternType="none"/>
    </fill>
    <fill>
      <patternFill patternType="gray125"/>
    </fill>
    <fill>
      <patternFill patternType="solid">
        <fgColor theme="8"/>
      </patternFill>
    </fill>
    <fill>
      <patternFill patternType="solid">
        <fgColor theme="0"/>
        <bgColor indexed="64"/>
      </patternFill>
    </fill>
    <fill>
      <patternFill patternType="solid">
        <fgColor theme="3"/>
        <bgColor indexed="64"/>
      </patternFill>
    </fill>
    <fill>
      <patternFill patternType="solid">
        <fgColor theme="2"/>
        <bgColor indexed="64"/>
      </patternFill>
    </fill>
    <fill>
      <patternFill patternType="solid">
        <fgColor rgb="FFFFE699"/>
        <bgColor rgb="FF000000"/>
      </patternFill>
    </fill>
    <fill>
      <patternFill patternType="solid">
        <fgColor theme="0"/>
        <bgColor rgb="FF000000"/>
      </patternFill>
    </fill>
    <fill>
      <patternFill patternType="solid">
        <fgColor rgb="FFE7E6E6"/>
        <bgColor indexed="64"/>
      </patternFill>
    </fill>
    <fill>
      <patternFill patternType="solid">
        <fgColor theme="2"/>
        <bgColor rgb="FF000000"/>
      </patternFill>
    </fill>
    <fill>
      <patternFill patternType="solid">
        <fgColor rgb="FF235B4E"/>
        <bgColor indexed="64"/>
      </patternFill>
    </fill>
    <fill>
      <patternFill patternType="solid">
        <fgColor rgb="FFDDC9A3"/>
        <bgColor indexed="64"/>
      </patternFill>
    </fill>
    <fill>
      <patternFill patternType="solid">
        <fgColor rgb="FF404040"/>
        <bgColor indexed="64"/>
      </patternFill>
    </fill>
    <fill>
      <patternFill patternType="solid">
        <fgColor rgb="FF404040"/>
        <bgColor rgb="FF000000"/>
      </patternFill>
    </fill>
    <fill>
      <patternFill patternType="solid">
        <fgColor rgb="FF9D2449"/>
        <bgColor indexed="64"/>
      </patternFill>
    </fill>
    <fill>
      <patternFill patternType="solid">
        <fgColor rgb="FFA6A6A6"/>
        <bgColor indexed="64"/>
      </patternFill>
    </fill>
    <fill>
      <patternFill patternType="solid">
        <fgColor rgb="FF9F224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rgb="FFD0ECE5"/>
        <bgColor indexed="64"/>
      </patternFill>
    </fill>
    <fill>
      <patternFill patternType="solid">
        <fgColor theme="6"/>
      </patternFill>
    </fill>
  </fills>
  <borders count="92">
    <border>
      <left/>
      <right/>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dotted">
        <color indexed="64"/>
      </left>
      <right style="dotted">
        <color indexed="64"/>
      </right>
      <top style="dotted">
        <color indexed="64"/>
      </top>
      <bottom style="dotted">
        <color indexed="64"/>
      </bottom>
      <diagonal/>
    </border>
    <border>
      <left style="thin">
        <color indexed="64"/>
      </left>
      <right style="dotted">
        <color indexed="64"/>
      </right>
      <top/>
      <bottom style="dotted">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bottom style="medium">
        <color indexed="64"/>
      </bottom>
      <diagonal/>
    </border>
    <border>
      <left style="dotted">
        <color indexed="64"/>
      </left>
      <right style="dotted">
        <color indexed="64"/>
      </right>
      <top style="dotted">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style="dotted">
        <color indexed="64"/>
      </right>
      <top/>
      <bottom style="thin">
        <color indexed="64"/>
      </bottom>
      <diagonal/>
    </border>
    <border>
      <left/>
      <right/>
      <top/>
      <bottom style="thin">
        <color indexed="64"/>
      </bottom>
      <diagonal/>
    </border>
    <border>
      <left/>
      <right/>
      <top/>
      <bottom style="thin">
        <color theme="1"/>
      </bottom>
      <diagonal/>
    </border>
    <border>
      <left/>
      <right style="thin">
        <color indexed="64"/>
      </right>
      <top style="thin">
        <color indexed="64"/>
      </top>
      <bottom style="thin">
        <color indexed="64"/>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dotted">
        <color indexed="64"/>
      </top>
      <bottom style="dotted">
        <color indexed="64"/>
      </bottom>
      <diagonal/>
    </border>
    <border>
      <left/>
      <right style="dotted">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style="thin">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medium">
        <color indexed="64"/>
      </left>
      <right style="medium">
        <color indexed="64"/>
      </right>
      <top style="medium">
        <color indexed="64"/>
      </top>
      <bottom style="thin">
        <color indexed="64"/>
      </bottom>
      <diagonal/>
    </border>
    <border>
      <left style="medium">
        <color theme="0" tint="-0.14999847407452621"/>
      </left>
      <right/>
      <top style="medium">
        <color theme="0" tint="-0.14999847407452621"/>
      </top>
      <bottom style="medium">
        <color theme="0" tint="-0.14999847407452621"/>
      </bottom>
      <diagonal/>
    </border>
    <border>
      <left style="dashed">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style="dashed">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top style="dotted">
        <color indexed="64"/>
      </top>
      <bottom style="thin">
        <color indexed="64"/>
      </bottom>
      <diagonal/>
    </border>
    <border>
      <left/>
      <right/>
      <top style="dashed">
        <color indexed="64"/>
      </top>
      <bottom/>
      <diagonal/>
    </border>
    <border>
      <left/>
      <right/>
      <top/>
      <bottom style="dotted">
        <color indexed="64"/>
      </bottom>
      <diagonal/>
    </border>
  </borders>
  <cellStyleXfs count="7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1" fillId="0" borderId="0"/>
    <xf numFmtId="0" fontId="3"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NumberFormat="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 fillId="0" borderId="0" applyNumberFormat="0" applyFont="0" applyFill="0" applyBorder="0" applyAlignment="0" applyProtection="0"/>
    <xf numFmtId="43" fontId="4" fillId="0" borderId="0" applyNumberFormat="0" applyFont="0" applyFill="0" applyBorder="0" applyAlignment="0" applyProtection="0"/>
    <xf numFmtId="44"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43" fontId="1" fillId="0" borderId="0" applyFont="0" applyFill="0" applyBorder="0" applyAlignment="0" applyProtection="0"/>
    <xf numFmtId="0" fontId="5" fillId="0" borderId="0"/>
    <xf numFmtId="44" fontId="1" fillId="0" borderId="0" applyFont="0" applyFill="0" applyBorder="0" applyAlignment="0" applyProtection="0"/>
    <xf numFmtId="0" fontId="6" fillId="0" borderId="0"/>
    <xf numFmtId="43" fontId="5" fillId="0" borderId="0" applyFont="0" applyFill="0" applyBorder="0" applyAlignment="0" applyProtection="0"/>
    <xf numFmtId="0" fontId="1" fillId="0" borderId="0"/>
    <xf numFmtId="174" fontId="6" fillId="0" borderId="0" applyFont="0" applyFill="0" applyBorder="0" applyAlignment="0" applyProtection="0"/>
    <xf numFmtId="43" fontId="4" fillId="0" borderId="0" applyNumberFormat="0" applyFont="0" applyFill="0" applyBorder="0" applyAlignment="0" applyProtection="0"/>
    <xf numFmtId="44" fontId="4" fillId="0" borderId="0" applyNumberFormat="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0" fontId="4" fillId="0" borderId="0"/>
    <xf numFmtId="0" fontId="7" fillId="0" borderId="0"/>
    <xf numFmtId="39" fontId="8" fillId="0" borderId="0"/>
    <xf numFmtId="0" fontId="9" fillId="0" borderId="0"/>
    <xf numFmtId="175" fontId="4" fillId="0" borderId="0"/>
    <xf numFmtId="0" fontId="9" fillId="0" borderId="0"/>
    <xf numFmtId="43" fontId="1" fillId="0" borderId="0" applyFont="0" applyFill="0" applyBorder="0" applyAlignment="0" applyProtection="0"/>
    <xf numFmtId="44" fontId="1" fillId="0" borderId="0" applyFont="0" applyFill="0" applyBorder="0" applyAlignment="0" applyProtection="0"/>
    <xf numFmtId="43" fontId="4" fillId="0" borderId="0" applyNumberFormat="0" applyFont="0" applyFill="0" applyBorder="0" applyAlignment="0" applyProtection="0"/>
    <xf numFmtId="44" fontId="4" fillId="0" borderId="0" applyNumberFormat="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 fillId="0" borderId="0" applyNumberFormat="0" applyFont="0" applyFill="0" applyBorder="0" applyAlignment="0" applyProtection="0"/>
    <xf numFmtId="44" fontId="4" fillId="0" borderId="0" applyNumberFormat="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0" fontId="2" fillId="20"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NumberFormat="0" applyFont="0" applyFill="0" applyBorder="0" applyAlignment="0" applyProtection="0"/>
    <xf numFmtId="44" fontId="4" fillId="0" borderId="0" applyNumberFormat="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 fillId="0" borderId="0" applyNumberFormat="0" applyFont="0" applyFill="0" applyBorder="0" applyAlignment="0" applyProtection="0"/>
    <xf numFmtId="44" fontId="4" fillId="0" borderId="0" applyNumberFormat="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NumberFormat="0" applyFont="0" applyFill="0" applyBorder="0" applyAlignment="0" applyProtection="0"/>
    <xf numFmtId="44" fontId="4" fillId="0" borderId="0" applyNumberFormat="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 fillId="0" borderId="0" applyNumberFormat="0" applyFont="0" applyFill="0" applyBorder="0" applyAlignment="0" applyProtection="0"/>
    <xf numFmtId="44" fontId="4" fillId="0" borderId="0" applyNumberFormat="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cellStyleXfs>
  <cellXfs count="659">
    <xf numFmtId="0" fontId="0" fillId="0" borderId="0" xfId="0"/>
    <xf numFmtId="0" fontId="11" fillId="3" borderId="0" xfId="5" applyFont="1" applyFill="1" applyAlignment="1" applyProtection="1">
      <alignment vertical="center"/>
      <protection locked="0"/>
    </xf>
    <xf numFmtId="0" fontId="11" fillId="3" borderId="0" xfId="5" applyFont="1" applyFill="1" applyAlignment="1">
      <alignment horizontal="center" vertical="center"/>
    </xf>
    <xf numFmtId="0" fontId="11" fillId="3" borderId="0" xfId="5" applyFont="1" applyFill="1" applyAlignment="1">
      <alignment vertical="center"/>
    </xf>
    <xf numFmtId="0" fontId="12" fillId="3" borderId="0" xfId="5" applyFont="1" applyFill="1" applyAlignment="1">
      <alignment vertical="center"/>
    </xf>
    <xf numFmtId="0" fontId="11" fillId="0" borderId="0" xfId="0" applyFont="1"/>
    <xf numFmtId="0" fontId="11" fillId="3" borderId="23" xfId="5" applyFont="1" applyFill="1" applyBorder="1" applyAlignment="1">
      <alignment horizontal="center" vertical="center"/>
    </xf>
    <xf numFmtId="0" fontId="13" fillId="3" borderId="0" xfId="5" applyFont="1" applyFill="1" applyAlignment="1">
      <alignment vertical="center"/>
    </xf>
    <xf numFmtId="0" fontId="14" fillId="3" borderId="23" xfId="6" applyFont="1" applyFill="1" applyBorder="1" applyAlignment="1">
      <alignment horizontal="center" vertical="center"/>
    </xf>
    <xf numFmtId="0" fontId="11" fillId="3" borderId="24" xfId="5" applyFont="1" applyFill="1" applyBorder="1" applyAlignment="1">
      <alignment horizontal="center" vertical="center"/>
    </xf>
    <xf numFmtId="0" fontId="15" fillId="0" borderId="0" xfId="0" applyFont="1"/>
    <xf numFmtId="0" fontId="11" fillId="3" borderId="1" xfId="5" applyFont="1" applyFill="1" applyBorder="1" applyAlignment="1">
      <alignment horizontal="center" vertical="center"/>
    </xf>
    <xf numFmtId="0" fontId="16" fillId="3" borderId="1" xfId="5" applyFont="1" applyFill="1" applyBorder="1" applyAlignment="1">
      <alignment vertical="center"/>
    </xf>
    <xf numFmtId="0" fontId="14" fillId="3" borderId="0" xfId="6" applyFont="1" applyFill="1" applyBorder="1" applyAlignment="1">
      <alignment horizontal="center" vertical="center"/>
    </xf>
    <xf numFmtId="0" fontId="17" fillId="3" borderId="0" xfId="5" applyFont="1" applyFill="1" applyAlignment="1">
      <alignment horizontal="center" vertical="center"/>
    </xf>
    <xf numFmtId="0" fontId="18" fillId="16" borderId="0" xfId="5" applyFont="1" applyFill="1" applyAlignment="1">
      <alignment horizontal="left" vertical="center"/>
    </xf>
    <xf numFmtId="0" fontId="15" fillId="0" borderId="0" xfId="0" applyFont="1" applyAlignment="1">
      <alignment vertical="center"/>
    </xf>
    <xf numFmtId="0" fontId="19" fillId="0" borderId="0" xfId="0" applyFont="1" applyAlignment="1">
      <alignment vertical="center"/>
    </xf>
    <xf numFmtId="0" fontId="18" fillId="17" borderId="0" xfId="5" applyFont="1" applyFill="1" applyAlignment="1">
      <alignment horizontal="left" vertical="center"/>
    </xf>
    <xf numFmtId="0" fontId="20" fillId="17" borderId="0" xfId="5" applyFont="1" applyFill="1" applyAlignment="1">
      <alignment horizontal="left" vertical="center"/>
    </xf>
    <xf numFmtId="0" fontId="15" fillId="3" borderId="0" xfId="0" applyFont="1" applyFill="1"/>
    <xf numFmtId="0" fontId="19" fillId="3" borderId="0" xfId="0" applyFont="1" applyFill="1"/>
    <xf numFmtId="0" fontId="22" fillId="0" borderId="0" xfId="6" applyFont="1" applyAlignment="1">
      <alignment horizontal="left" vertical="center"/>
    </xf>
    <xf numFmtId="0" fontId="19" fillId="0" borderId="0" xfId="0" applyFont="1" applyAlignment="1">
      <alignment horizontal="left" vertical="center"/>
    </xf>
    <xf numFmtId="0" fontId="19" fillId="3" borderId="0" xfId="0" applyFont="1" applyFill="1" applyAlignment="1">
      <alignment horizontal="left"/>
    </xf>
    <xf numFmtId="0" fontId="19" fillId="3" borderId="0" xfId="0" applyFont="1" applyFill="1" applyAlignment="1">
      <alignment horizontal="left" vertical="center"/>
    </xf>
    <xf numFmtId="3" fontId="15" fillId="3" borderId="7" xfId="0" applyNumberFormat="1" applyFont="1" applyFill="1" applyBorder="1" applyAlignment="1">
      <alignment horizontal="center" vertical="center"/>
    </xf>
    <xf numFmtId="168" fontId="15" fillId="3" borderId="61" xfId="1" applyNumberFormat="1" applyFont="1" applyFill="1" applyBorder="1" applyAlignment="1">
      <alignment horizontal="right"/>
    </xf>
    <xf numFmtId="3" fontId="15" fillId="3" borderId="7" xfId="0" applyNumberFormat="1" applyFont="1" applyFill="1" applyBorder="1"/>
    <xf numFmtId="0" fontId="15" fillId="8" borderId="7" xfId="7" applyFont="1" applyFill="1" applyBorder="1"/>
    <xf numFmtId="0" fontId="15" fillId="0" borderId="0" xfId="8" applyNumberFormat="1" applyFont="1" applyFill="1" applyBorder="1" applyAlignment="1"/>
    <xf numFmtId="0" fontId="21" fillId="16" borderId="0" xfId="5" applyFont="1" applyFill="1" applyAlignment="1">
      <alignment horizontal="left" vertical="center"/>
    </xf>
    <xf numFmtId="0" fontId="13" fillId="3" borderId="23" xfId="5" applyFont="1" applyFill="1" applyBorder="1" applyAlignment="1">
      <alignment vertical="center"/>
    </xf>
    <xf numFmtId="0" fontId="22" fillId="3" borderId="23" xfId="6" applyFont="1" applyFill="1" applyBorder="1" applyAlignment="1">
      <alignment horizontal="right" vertical="center"/>
    </xf>
    <xf numFmtId="0" fontId="13" fillId="3" borderId="0" xfId="5" applyFont="1" applyFill="1" applyAlignment="1">
      <alignment horizontal="right" vertical="center"/>
    </xf>
    <xf numFmtId="0" fontId="13" fillId="3" borderId="0" xfId="5" applyFont="1" applyFill="1" applyAlignment="1">
      <alignment horizontal="center" vertical="center"/>
    </xf>
    <xf numFmtId="0" fontId="13" fillId="3" borderId="1" xfId="5" applyFont="1" applyFill="1" applyBorder="1" applyAlignment="1">
      <alignment horizontal="center" vertical="center"/>
    </xf>
    <xf numFmtId="0" fontId="23" fillId="3" borderId="0" xfId="5" applyFont="1" applyFill="1" applyAlignment="1">
      <alignment horizontal="left" vertical="center"/>
    </xf>
    <xf numFmtId="0" fontId="20" fillId="12" borderId="21" xfId="0" applyFont="1" applyFill="1" applyBorder="1" applyAlignment="1">
      <alignment horizontal="center" vertical="center" wrapText="1"/>
    </xf>
    <xf numFmtId="0" fontId="18" fillId="3" borderId="0" xfId="5" applyFont="1" applyFill="1" applyAlignment="1">
      <alignment vertical="center"/>
    </xf>
    <xf numFmtId="0" fontId="19" fillId="5" borderId="0" xfId="0" applyFont="1" applyFill="1"/>
    <xf numFmtId="164" fontId="24" fillId="3" borderId="0" xfId="5" applyNumberFormat="1" applyFont="1" applyFill="1" applyAlignment="1">
      <alignment vertical="center"/>
    </xf>
    <xf numFmtId="0" fontId="19" fillId="3" borderId="0" xfId="5" applyFont="1" applyFill="1" applyAlignment="1">
      <alignment vertical="center"/>
    </xf>
    <xf numFmtId="0" fontId="18" fillId="3" borderId="0" xfId="0" applyFont="1" applyFill="1" applyAlignment="1">
      <alignment vertical="center"/>
    </xf>
    <xf numFmtId="3" fontId="24" fillId="3" borderId="0" xfId="0" applyNumberFormat="1" applyFont="1" applyFill="1"/>
    <xf numFmtId="0" fontId="20" fillId="16" borderId="0" xfId="5" applyFont="1" applyFill="1" applyAlignment="1">
      <alignment horizontal="left" vertical="center"/>
    </xf>
    <xf numFmtId="164" fontId="25" fillId="3" borderId="0" xfId="0" applyNumberFormat="1" applyFont="1" applyFill="1" applyAlignment="1">
      <alignment horizontal="left"/>
    </xf>
    <xf numFmtId="0" fontId="13" fillId="3" borderId="0" xfId="0" applyFont="1" applyFill="1"/>
    <xf numFmtId="0" fontId="20" fillId="12" borderId="11"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5" fillId="8" borderId="6" xfId="0" applyFont="1" applyFill="1" applyBorder="1" applyAlignment="1">
      <alignment horizontal="center" vertical="center" wrapText="1"/>
    </xf>
    <xf numFmtId="3" fontId="15" fillId="3" borderId="6"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0" fontId="15" fillId="8" borderId="28" xfId="0" applyFont="1" applyFill="1" applyBorder="1" applyAlignment="1">
      <alignment horizontal="center" vertical="center" wrapText="1"/>
    </xf>
    <xf numFmtId="0" fontId="15" fillId="8" borderId="7" xfId="0" applyFont="1" applyFill="1" applyBorder="1" applyAlignment="1">
      <alignment horizontal="center" vertical="center" wrapText="1"/>
    </xf>
    <xf numFmtId="0" fontId="15" fillId="8" borderId="30" xfId="0" applyFont="1" applyFill="1" applyBorder="1" applyAlignment="1">
      <alignment horizontal="center" vertical="center" wrapText="1"/>
    </xf>
    <xf numFmtId="0" fontId="15" fillId="8" borderId="22" xfId="0" applyFont="1" applyFill="1" applyBorder="1" applyAlignment="1">
      <alignment horizontal="center" vertical="center" wrapText="1"/>
    </xf>
    <xf numFmtId="3" fontId="15" fillId="3" borderId="22" xfId="0" applyNumberFormat="1" applyFont="1" applyFill="1" applyBorder="1" applyAlignment="1">
      <alignment horizontal="center" vertical="center"/>
    </xf>
    <xf numFmtId="3" fontId="21" fillId="15" borderId="25" xfId="0" applyNumberFormat="1" applyFont="1" applyFill="1" applyBorder="1" applyAlignment="1">
      <alignment horizontal="center" vertical="center"/>
    </xf>
    <xf numFmtId="3" fontId="21" fillId="15" borderId="34" xfId="0" applyNumberFormat="1" applyFont="1" applyFill="1" applyBorder="1" applyAlignment="1">
      <alignment horizontal="center" vertical="center"/>
    </xf>
    <xf numFmtId="0" fontId="11" fillId="3" borderId="0" xfId="0" applyFont="1" applyFill="1"/>
    <xf numFmtId="0" fontId="26" fillId="3" borderId="0" xfId="0" applyFont="1" applyFill="1"/>
    <xf numFmtId="0" fontId="15" fillId="0" borderId="0" xfId="0" applyFont="1" applyAlignment="1">
      <alignment horizontal="center" wrapText="1"/>
    </xf>
    <xf numFmtId="3" fontId="15" fillId="0" borderId="0" xfId="0" applyNumberFormat="1" applyFont="1"/>
    <xf numFmtId="0" fontId="15" fillId="5" borderId="0" xfId="0" applyFont="1" applyFill="1"/>
    <xf numFmtId="0" fontId="11" fillId="5" borderId="0" xfId="0" applyFont="1" applyFill="1"/>
    <xf numFmtId="0" fontId="11" fillId="0" borderId="0" xfId="5" applyFont="1" applyAlignment="1">
      <alignment vertical="center"/>
    </xf>
    <xf numFmtId="0" fontId="19" fillId="0" borderId="0" xfId="0" applyFont="1"/>
    <xf numFmtId="0" fontId="13" fillId="3" borderId="23" xfId="5" applyFont="1" applyFill="1" applyBorder="1" applyAlignment="1">
      <alignment horizontal="left" vertical="center"/>
    </xf>
    <xf numFmtId="0" fontId="13" fillId="3" borderId="23" xfId="5" applyFont="1" applyFill="1" applyBorder="1" applyAlignment="1">
      <alignment horizontal="right" vertical="center"/>
    </xf>
    <xf numFmtId="0" fontId="27" fillId="0" borderId="0" xfId="0" applyFont="1"/>
    <xf numFmtId="0" fontId="24" fillId="3" borderId="0" xfId="4" applyFont="1" applyFill="1" applyBorder="1" applyAlignment="1">
      <alignment horizontal="center"/>
    </xf>
    <xf numFmtId="0" fontId="20" fillId="12" borderId="35" xfId="4" applyFont="1" applyFill="1" applyBorder="1" applyAlignment="1">
      <alignment horizontal="center" vertical="center"/>
    </xf>
    <xf numFmtId="0" fontId="20" fillId="12" borderId="36" xfId="4" applyFont="1" applyFill="1" applyBorder="1" applyAlignment="1">
      <alignment horizontal="center" vertical="center"/>
    </xf>
    <xf numFmtId="0" fontId="20" fillId="12" borderId="37" xfId="4" applyFont="1" applyFill="1" applyBorder="1" applyAlignment="1">
      <alignment horizontal="center" vertical="center" wrapText="1"/>
    </xf>
    <xf numFmtId="0" fontId="24" fillId="0" borderId="0" xfId="4" applyFont="1" applyFill="1" applyBorder="1" applyAlignment="1">
      <alignment horizontal="center"/>
    </xf>
    <xf numFmtId="0" fontId="21" fillId="8" borderId="30" xfId="0" applyFont="1" applyFill="1" applyBorder="1" applyAlignment="1">
      <alignment horizontal="center"/>
    </xf>
    <xf numFmtId="165" fontId="28" fillId="8" borderId="22" xfId="0" applyNumberFormat="1" applyFont="1" applyFill="1" applyBorder="1" applyAlignment="1">
      <alignment horizontal="center"/>
    </xf>
    <xf numFmtId="165" fontId="28" fillId="8" borderId="31" xfId="0" applyNumberFormat="1" applyFont="1" applyFill="1" applyBorder="1" applyAlignment="1">
      <alignment horizontal="center"/>
    </xf>
    <xf numFmtId="0" fontId="23" fillId="3" borderId="0" xfId="4" applyFont="1" applyFill="1" applyBorder="1" applyAlignment="1">
      <alignment horizontal="left" vertical="center"/>
    </xf>
    <xf numFmtId="0" fontId="20" fillId="12" borderId="35" xfId="4" applyFont="1" applyFill="1" applyBorder="1" applyAlignment="1">
      <alignment horizontal="center" vertical="center" wrapText="1"/>
    </xf>
    <xf numFmtId="0" fontId="21" fillId="8" borderId="28" xfId="0" applyFont="1" applyFill="1" applyBorder="1" applyAlignment="1">
      <alignment horizontal="center" vertical="center"/>
    </xf>
    <xf numFmtId="0" fontId="29" fillId="8" borderId="7" xfId="0" applyFont="1" applyFill="1" applyBorder="1" applyAlignment="1">
      <alignment horizontal="center" vertical="center"/>
    </xf>
    <xf numFmtId="165" fontId="28" fillId="8" borderId="7" xfId="0" applyNumberFormat="1" applyFont="1" applyFill="1" applyBorder="1" applyAlignment="1">
      <alignment horizontal="center"/>
    </xf>
    <xf numFmtId="165" fontId="28" fillId="8" borderId="29" xfId="0" applyNumberFormat="1" applyFont="1" applyFill="1" applyBorder="1" applyAlignment="1">
      <alignment horizontal="center"/>
    </xf>
    <xf numFmtId="0" fontId="21" fillId="8" borderId="30" xfId="0" applyFont="1" applyFill="1" applyBorder="1" applyAlignment="1">
      <alignment horizontal="center" vertical="center"/>
    </xf>
    <xf numFmtId="0" fontId="29" fillId="8" borderId="22" xfId="0" applyFont="1" applyFill="1" applyBorder="1" applyAlignment="1">
      <alignment horizontal="center" vertical="center"/>
    </xf>
    <xf numFmtId="0" fontId="20" fillId="12" borderId="37" xfId="4" applyFont="1" applyFill="1" applyBorder="1" applyAlignment="1">
      <alignment horizontal="center" vertical="center"/>
    </xf>
    <xf numFmtId="165" fontId="28" fillId="8" borderId="31" xfId="0" applyNumberFormat="1" applyFont="1" applyFill="1" applyBorder="1" applyAlignment="1">
      <alignment horizontal="center" vertical="center"/>
    </xf>
    <xf numFmtId="0" fontId="20" fillId="12" borderId="39" xfId="0" applyFont="1" applyFill="1" applyBorder="1" applyAlignment="1">
      <alignment horizontal="center" vertical="center"/>
    </xf>
    <xf numFmtId="0" fontId="20" fillId="12" borderId="40" xfId="0" applyFont="1" applyFill="1" applyBorder="1" applyAlignment="1">
      <alignment horizontal="center" vertical="center"/>
    </xf>
    <xf numFmtId="0" fontId="19" fillId="0" borderId="0" xfId="0" applyFont="1" applyAlignment="1">
      <alignment horizontal="center"/>
    </xf>
    <xf numFmtId="0" fontId="30" fillId="0" borderId="0" xfId="4" applyFont="1" applyFill="1" applyBorder="1" applyAlignment="1">
      <alignment horizontal="center"/>
    </xf>
    <xf numFmtId="0" fontId="31" fillId="12" borderId="7" xfId="0" applyFont="1" applyFill="1" applyBorder="1" applyAlignment="1">
      <alignment horizontal="center" vertical="center" wrapText="1"/>
    </xf>
    <xf numFmtId="0" fontId="31" fillId="12" borderId="29" xfId="0" applyFont="1" applyFill="1" applyBorder="1" applyAlignment="1">
      <alignment horizontal="center" vertical="center" wrapText="1"/>
    </xf>
    <xf numFmtId="2" fontId="19" fillId="0" borderId="0" xfId="0" applyNumberFormat="1" applyFont="1"/>
    <xf numFmtId="0" fontId="20" fillId="12" borderId="8" xfId="0" applyFont="1" applyFill="1" applyBorder="1" applyAlignment="1">
      <alignment horizontal="center" vertical="center"/>
    </xf>
    <xf numFmtId="0" fontId="20" fillId="12" borderId="41" xfId="0" applyFont="1" applyFill="1" applyBorder="1" applyAlignment="1">
      <alignment horizontal="center" vertical="center"/>
    </xf>
    <xf numFmtId="0" fontId="15" fillId="8" borderId="28" xfId="0" applyFont="1" applyFill="1" applyBorder="1" applyAlignment="1">
      <alignment horizontal="center"/>
    </xf>
    <xf numFmtId="0" fontId="15" fillId="8" borderId="7" xfId="0" applyFont="1" applyFill="1" applyBorder="1"/>
    <xf numFmtId="0" fontId="15" fillId="8" borderId="30" xfId="0" applyFont="1" applyFill="1" applyBorder="1" applyAlignment="1">
      <alignment horizontal="center"/>
    </xf>
    <xf numFmtId="0" fontId="15" fillId="8" borderId="22" xfId="0" applyFont="1" applyFill="1" applyBorder="1"/>
    <xf numFmtId="0" fontId="20" fillId="12" borderId="71" xfId="0" applyFont="1" applyFill="1" applyBorder="1" applyAlignment="1">
      <alignment horizontal="center" vertical="center"/>
    </xf>
    <xf numFmtId="0" fontId="31" fillId="12" borderId="22" xfId="0" applyFont="1" applyFill="1" applyBorder="1" applyAlignment="1">
      <alignment horizontal="center" vertical="center" wrapText="1"/>
    </xf>
    <xf numFmtId="0" fontId="31" fillId="12" borderId="72" xfId="0" applyFont="1" applyFill="1" applyBorder="1" applyAlignment="1">
      <alignment horizontal="center" vertical="center" wrapText="1"/>
    </xf>
    <xf numFmtId="0" fontId="31" fillId="12" borderId="31" xfId="0" applyFont="1" applyFill="1" applyBorder="1" applyAlignment="1">
      <alignment horizontal="center" vertical="center" wrapText="1"/>
    </xf>
    <xf numFmtId="4" fontId="19" fillId="0" borderId="7" xfId="0" applyNumberFormat="1" applyFont="1" applyBorder="1"/>
    <xf numFmtId="4" fontId="19" fillId="0" borderId="46" xfId="0" applyNumberFormat="1" applyFont="1" applyBorder="1"/>
    <xf numFmtId="4" fontId="19" fillId="0" borderId="22" xfId="0" applyNumberFormat="1" applyFont="1" applyBorder="1"/>
    <xf numFmtId="4" fontId="19" fillId="0" borderId="48" xfId="0" applyNumberFormat="1" applyFont="1" applyBorder="1"/>
    <xf numFmtId="0" fontId="20" fillId="12" borderId="35" xfId="0" applyFont="1" applyFill="1" applyBorder="1" applyAlignment="1">
      <alignment horizontal="center" vertical="center"/>
    </xf>
    <xf numFmtId="0" fontId="20" fillId="12" borderId="37" xfId="0" applyFont="1" applyFill="1" applyBorder="1" applyAlignment="1">
      <alignment horizontal="center" vertical="center"/>
    </xf>
    <xf numFmtId="2" fontId="15" fillId="8" borderId="28" xfId="0" applyNumberFormat="1" applyFont="1" applyFill="1" applyBorder="1" applyAlignment="1">
      <alignment horizontal="center" vertical="center"/>
    </xf>
    <xf numFmtId="0" fontId="15" fillId="3" borderId="29" xfId="0" applyFont="1" applyFill="1" applyBorder="1" applyAlignment="1">
      <alignment horizontal="center" vertical="center"/>
    </xf>
    <xf numFmtId="2" fontId="15" fillId="8" borderId="30" xfId="0" applyNumberFormat="1" applyFont="1" applyFill="1" applyBorder="1" applyAlignment="1">
      <alignment horizontal="center" vertical="center"/>
    </xf>
    <xf numFmtId="0" fontId="15" fillId="3" borderId="31" xfId="0" applyFont="1" applyFill="1" applyBorder="1" applyAlignment="1">
      <alignment horizontal="center" vertical="center"/>
    </xf>
    <xf numFmtId="0" fontId="13" fillId="0" borderId="23" xfId="8" applyNumberFormat="1" applyFont="1" applyFill="1" applyBorder="1" applyAlignment="1"/>
    <xf numFmtId="0" fontId="32" fillId="0" borderId="0" xfId="8" applyNumberFormat="1" applyFont="1" applyFill="1" applyBorder="1" applyAlignment="1"/>
    <xf numFmtId="0" fontId="11" fillId="0" borderId="0" xfId="8" applyNumberFormat="1" applyFont="1" applyFill="1" applyBorder="1" applyAlignment="1"/>
    <xf numFmtId="0" fontId="13" fillId="0" borderId="0" xfId="8" applyNumberFormat="1" applyFont="1" applyFill="1" applyBorder="1" applyAlignment="1"/>
    <xf numFmtId="0" fontId="20" fillId="12" borderId="35" xfId="7" applyFont="1" applyFill="1" applyBorder="1" applyAlignment="1">
      <alignment horizontal="center" vertical="center" wrapText="1"/>
    </xf>
    <xf numFmtId="0" fontId="20" fillId="12" borderId="37" xfId="7" applyFont="1" applyFill="1" applyBorder="1" applyAlignment="1">
      <alignment horizontal="center" vertical="center" wrapText="1"/>
    </xf>
    <xf numFmtId="0" fontId="11" fillId="0" borderId="0" xfId="7" applyNumberFormat="1" applyFont="1" applyFill="1" applyBorder="1" applyAlignment="1"/>
    <xf numFmtId="0" fontId="28" fillId="0" borderId="0" xfId="7" applyNumberFormat="1" applyFont="1" applyFill="1" applyBorder="1" applyAlignment="1">
      <alignment horizontal="center"/>
    </xf>
    <xf numFmtId="0" fontId="23" fillId="0" borderId="0" xfId="7" applyNumberFormat="1" applyFont="1" applyFill="1" applyBorder="1" applyAlignment="1">
      <alignment horizontal="center"/>
    </xf>
    <xf numFmtId="0" fontId="11" fillId="8" borderId="28" xfId="8" applyNumberFormat="1" applyFont="1" applyFill="1" applyBorder="1" applyAlignment="1">
      <alignment horizontal="center"/>
    </xf>
    <xf numFmtId="2" fontId="11" fillId="3" borderId="29" xfId="8" applyNumberFormat="1" applyFont="1" applyFill="1" applyBorder="1" applyAlignment="1">
      <alignment horizontal="center"/>
    </xf>
    <xf numFmtId="0" fontId="28" fillId="0" borderId="0" xfId="7" applyNumberFormat="1" applyFont="1" applyFill="1" applyBorder="1" applyAlignment="1"/>
    <xf numFmtId="0" fontId="13" fillId="0" borderId="0" xfId="7" applyNumberFormat="1" applyFont="1" applyFill="1" applyBorder="1" applyAlignment="1"/>
    <xf numFmtId="0" fontId="11" fillId="8" borderId="30" xfId="8" applyNumberFormat="1" applyFont="1" applyFill="1" applyBorder="1" applyAlignment="1">
      <alignment horizontal="center"/>
    </xf>
    <xf numFmtId="2" fontId="11" fillId="3" borderId="31" xfId="8" applyNumberFormat="1" applyFont="1" applyFill="1" applyBorder="1" applyAlignment="1">
      <alignment horizontal="center"/>
    </xf>
    <xf numFmtId="166" fontId="11" fillId="0" borderId="0" xfId="8" applyNumberFormat="1" applyFont="1" applyFill="1" applyBorder="1" applyAlignment="1"/>
    <xf numFmtId="0" fontId="32" fillId="0" borderId="0" xfId="7" applyNumberFormat="1" applyFont="1" applyFill="1" applyBorder="1" applyAlignment="1"/>
    <xf numFmtId="0" fontId="33" fillId="0" borderId="0" xfId="5" applyFont="1" applyAlignment="1">
      <alignment vertical="center"/>
    </xf>
    <xf numFmtId="0" fontId="34" fillId="0" borderId="0" xfId="7" applyFont="1" applyFill="1" applyAlignment="1">
      <alignment vertical="center"/>
    </xf>
    <xf numFmtId="4" fontId="34" fillId="0" borderId="0" xfId="7" applyNumberFormat="1" applyFont="1" applyFill="1" applyAlignment="1">
      <alignment vertical="center"/>
    </xf>
    <xf numFmtId="0" fontId="28" fillId="3" borderId="0" xfId="7" applyFont="1" applyFill="1" applyAlignment="1">
      <alignment vertical="center"/>
    </xf>
    <xf numFmtId="0" fontId="11" fillId="3" borderId="0" xfId="7" applyFont="1" applyFill="1" applyAlignment="1">
      <alignment vertical="center"/>
    </xf>
    <xf numFmtId="0" fontId="28" fillId="3" borderId="0" xfId="5" applyFont="1" applyFill="1" applyAlignment="1">
      <alignment vertical="center"/>
    </xf>
    <xf numFmtId="4" fontId="28" fillId="3" borderId="0" xfId="5" applyNumberFormat="1" applyFont="1" applyFill="1" applyAlignment="1">
      <alignment vertical="center"/>
    </xf>
    <xf numFmtId="4" fontId="33" fillId="3" borderId="0" xfId="5" applyNumberFormat="1" applyFont="1" applyFill="1" applyAlignment="1">
      <alignment vertical="center"/>
    </xf>
    <xf numFmtId="0" fontId="33" fillId="3" borderId="0" xfId="5" applyFont="1" applyFill="1" applyAlignment="1">
      <alignment vertical="center"/>
    </xf>
    <xf numFmtId="0" fontId="34" fillId="3" borderId="0" xfId="7" applyFont="1" applyFill="1" applyAlignment="1">
      <alignment vertical="center"/>
    </xf>
    <xf numFmtId="4" fontId="34" fillId="3" borderId="0" xfId="7" applyNumberFormat="1" applyFont="1" applyFill="1" applyAlignment="1">
      <alignment vertical="center"/>
    </xf>
    <xf numFmtId="0" fontId="28" fillId="0" borderId="0" xfId="0" applyFont="1"/>
    <xf numFmtId="4" fontId="20" fillId="3" borderId="0" xfId="5" applyNumberFormat="1" applyFont="1" applyFill="1" applyAlignment="1">
      <alignment vertical="center"/>
    </xf>
    <xf numFmtId="0" fontId="35" fillId="13" borderId="35" xfId="0" applyFont="1" applyFill="1" applyBorder="1" applyAlignment="1">
      <alignment horizontal="center" vertical="center"/>
    </xf>
    <xf numFmtId="0" fontId="35" fillId="13" borderId="36" xfId="0" applyFont="1" applyFill="1" applyBorder="1" applyAlignment="1">
      <alignment horizontal="center" vertical="center"/>
    </xf>
    <xf numFmtId="0" fontId="36" fillId="13" borderId="36" xfId="0" applyFont="1" applyFill="1" applyBorder="1" applyAlignment="1">
      <alignment horizontal="center" vertical="center"/>
    </xf>
    <xf numFmtId="0" fontId="35" fillId="13" borderId="37" xfId="0" applyFont="1" applyFill="1" applyBorder="1" applyAlignment="1">
      <alignment horizontal="center" vertical="center" wrapText="1"/>
    </xf>
    <xf numFmtId="0" fontId="37" fillId="0" borderId="0" xfId="8" applyNumberFormat="1" applyFont="1" applyFill="1" applyBorder="1" applyAlignment="1"/>
    <xf numFmtId="0" fontId="11" fillId="9" borderId="28" xfId="0" applyFont="1" applyFill="1" applyBorder="1"/>
    <xf numFmtId="0" fontId="11" fillId="9" borderId="7" xfId="0" applyFont="1" applyFill="1" applyBorder="1"/>
    <xf numFmtId="0" fontId="11" fillId="6" borderId="7" xfId="0" applyFont="1" applyFill="1" applyBorder="1"/>
    <xf numFmtId="165" fontId="15" fillId="9" borderId="29" xfId="0" applyNumberFormat="1" applyFont="1" applyFill="1" applyBorder="1"/>
    <xf numFmtId="0" fontId="11" fillId="7" borderId="28" xfId="0" applyFont="1" applyFill="1" applyBorder="1"/>
    <xf numFmtId="0" fontId="11" fillId="7" borderId="7" xfId="0" applyFont="1" applyFill="1" applyBorder="1"/>
    <xf numFmtId="165" fontId="15" fillId="3" borderId="29" xfId="0" applyNumberFormat="1" applyFont="1" applyFill="1" applyBorder="1"/>
    <xf numFmtId="165" fontId="11" fillId="7" borderId="29" xfId="0" applyNumberFormat="1" applyFont="1" applyFill="1" applyBorder="1"/>
    <xf numFmtId="0" fontId="11" fillId="9" borderId="30" xfId="0" applyFont="1" applyFill="1" applyBorder="1"/>
    <xf numFmtId="0" fontId="11" fillId="9" borderId="22" xfId="0" applyFont="1" applyFill="1" applyBorder="1"/>
    <xf numFmtId="0" fontId="11" fillId="6" borderId="22" xfId="0" applyFont="1" applyFill="1" applyBorder="1"/>
    <xf numFmtId="165" fontId="15" fillId="9" borderId="31" xfId="0" applyNumberFormat="1" applyFont="1" applyFill="1" applyBorder="1"/>
    <xf numFmtId="3" fontId="32" fillId="0" borderId="0" xfId="8" applyNumberFormat="1" applyFont="1" applyFill="1" applyBorder="1" applyAlignment="1"/>
    <xf numFmtId="167" fontId="38" fillId="0" borderId="0" xfId="8" applyNumberFormat="1" applyFont="1" applyFill="1" applyBorder="1" applyAlignment="1"/>
    <xf numFmtId="167" fontId="39" fillId="0" borderId="0" xfId="8" applyNumberFormat="1" applyFont="1" applyFill="1" applyBorder="1" applyAlignment="1">
      <alignment horizontal="center"/>
    </xf>
    <xf numFmtId="0" fontId="23" fillId="0" borderId="0" xfId="8" applyNumberFormat="1" applyFont="1" applyFill="1" applyBorder="1" applyAlignment="1"/>
    <xf numFmtId="0" fontId="20" fillId="12" borderId="35" xfId="4" applyFont="1" applyFill="1" applyBorder="1" applyAlignment="1">
      <alignment horizontal="center"/>
    </xf>
    <xf numFmtId="0" fontId="20" fillId="12" borderId="36" xfId="4" applyFont="1" applyFill="1" applyBorder="1" applyAlignment="1">
      <alignment horizontal="center"/>
    </xf>
    <xf numFmtId="17" fontId="20" fillId="12" borderId="37" xfId="4" applyNumberFormat="1" applyFont="1" applyFill="1" applyBorder="1" applyAlignment="1">
      <alignment horizontal="center"/>
    </xf>
    <xf numFmtId="0" fontId="28" fillId="12" borderId="0" xfId="8" applyNumberFormat="1" applyFont="1" applyFill="1" applyBorder="1" applyAlignment="1"/>
    <xf numFmtId="0" fontId="20" fillId="12" borderId="38" xfId="4" applyFont="1" applyFill="1" applyBorder="1" applyAlignment="1">
      <alignment horizontal="center"/>
    </xf>
    <xf numFmtId="0" fontId="20" fillId="12" borderId="39" xfId="4" applyFont="1" applyFill="1" applyBorder="1" applyAlignment="1">
      <alignment horizontal="center"/>
    </xf>
    <xf numFmtId="17" fontId="20" fillId="12" borderId="29" xfId="4" applyNumberFormat="1" applyFont="1" applyFill="1" applyBorder="1" applyAlignment="1">
      <alignment horizontal="center"/>
    </xf>
    <xf numFmtId="0" fontId="23" fillId="0" borderId="0" xfId="7" applyNumberFormat="1" applyFont="1" applyFill="1" applyBorder="1" applyAlignment="1"/>
    <xf numFmtId="0" fontId="18" fillId="0" borderId="0" xfId="4" applyFont="1" applyFill="1" applyBorder="1" applyAlignment="1">
      <alignment horizontal="center"/>
    </xf>
    <xf numFmtId="0" fontId="11" fillId="8" borderId="28" xfId="7" applyFont="1" applyFill="1" applyBorder="1"/>
    <xf numFmtId="0" fontId="11" fillId="8" borderId="7" xfId="7" applyFont="1" applyFill="1" applyBorder="1"/>
    <xf numFmtId="0" fontId="11" fillId="8" borderId="7" xfId="7" applyFont="1" applyFill="1" applyBorder="1" applyAlignment="1">
      <alignment horizontal="center" vertical="center"/>
    </xf>
    <xf numFmtId="3" fontId="11" fillId="3" borderId="29" xfId="7" applyNumberFormat="1" applyFont="1" applyFill="1" applyBorder="1"/>
    <xf numFmtId="0" fontId="11" fillId="8" borderId="28" xfId="0" applyFont="1" applyFill="1" applyBorder="1"/>
    <xf numFmtId="0" fontId="11" fillId="8" borderId="7" xfId="0" applyFont="1" applyFill="1" applyBorder="1"/>
    <xf numFmtId="0" fontId="15" fillId="8" borderId="7" xfId="0" applyFont="1" applyFill="1" applyBorder="1" applyAlignment="1">
      <alignment horizontal="center" vertical="center"/>
    </xf>
    <xf numFmtId="3" fontId="11" fillId="0" borderId="29" xfId="8" applyNumberFormat="1" applyFont="1" applyFill="1" applyBorder="1" applyAlignment="1"/>
    <xf numFmtId="1" fontId="23" fillId="0" borderId="0" xfId="7" applyNumberFormat="1" applyFont="1" applyFill="1" applyBorder="1" applyAlignment="1"/>
    <xf numFmtId="1" fontId="13" fillId="0" borderId="0" xfId="8" applyNumberFormat="1" applyFont="1" applyFill="1" applyBorder="1" applyAlignment="1"/>
    <xf numFmtId="0" fontId="13" fillId="0" borderId="0" xfId="0" applyFont="1"/>
    <xf numFmtId="2" fontId="11" fillId="8" borderId="28" xfId="3" applyNumberFormat="1" applyFont="1" applyFill="1" applyBorder="1"/>
    <xf numFmtId="1" fontId="13" fillId="3" borderId="0" xfId="8" applyNumberFormat="1" applyFont="1" applyFill="1" applyBorder="1" applyAlignment="1"/>
    <xf numFmtId="168" fontId="13" fillId="3" borderId="0" xfId="1" applyNumberFormat="1" applyFont="1" applyFill="1" applyBorder="1" applyAlignment="1"/>
    <xf numFmtId="0" fontId="11" fillId="0" borderId="0" xfId="8" applyNumberFormat="1" applyFont="1" applyFill="1" applyBorder="1" applyAlignment="1">
      <alignment horizontal="center"/>
    </xf>
    <xf numFmtId="0" fontId="11" fillId="8" borderId="7" xfId="0" applyFont="1" applyFill="1" applyBorder="1" applyAlignment="1">
      <alignment horizontal="center" vertical="center"/>
    </xf>
    <xf numFmtId="0" fontId="15" fillId="8" borderId="28" xfId="0" applyFont="1" applyFill="1" applyBorder="1"/>
    <xf numFmtId="2" fontId="11" fillId="8" borderId="28" xfId="9" applyNumberFormat="1" applyFont="1" applyFill="1" applyBorder="1"/>
    <xf numFmtId="0" fontId="15" fillId="8" borderId="30" xfId="0" applyFont="1" applyFill="1" applyBorder="1"/>
    <xf numFmtId="0" fontId="15" fillId="8" borderId="22" xfId="0" applyFont="1" applyFill="1" applyBorder="1" applyAlignment="1">
      <alignment horizontal="center" vertical="center"/>
    </xf>
    <xf numFmtId="3" fontId="11" fillId="0" borderId="31" xfId="8" applyNumberFormat="1" applyFont="1" applyFill="1" applyBorder="1" applyAlignment="1"/>
    <xf numFmtId="0" fontId="11" fillId="8" borderId="30" xfId="7" applyFont="1" applyFill="1" applyBorder="1"/>
    <xf numFmtId="0" fontId="11" fillId="8" borderId="22" xfId="7" applyFont="1" applyFill="1" applyBorder="1"/>
    <xf numFmtId="0" fontId="11" fillId="8" borderId="22" xfId="7" applyFont="1" applyFill="1" applyBorder="1" applyAlignment="1">
      <alignment horizontal="center" vertical="center"/>
    </xf>
    <xf numFmtId="3" fontId="11" fillId="3" borderId="31" xfId="7" applyNumberFormat="1" applyFont="1" applyFill="1" applyBorder="1"/>
    <xf numFmtId="0" fontId="19" fillId="0" borderId="23" xfId="0" applyFont="1" applyBorder="1"/>
    <xf numFmtId="0" fontId="30" fillId="0" borderId="0" xfId="0" applyFont="1"/>
    <xf numFmtId="0" fontId="19" fillId="0" borderId="0" xfId="0" applyFont="1" applyAlignment="1">
      <alignment horizontal="center" vertical="center"/>
    </xf>
    <xf numFmtId="0" fontId="41" fillId="0" borderId="0" xfId="4" applyFont="1" applyFill="1"/>
    <xf numFmtId="0" fontId="18" fillId="10" borderId="0" xfId="5" applyFont="1" applyFill="1" applyAlignment="1">
      <alignment horizontal="left" vertical="center"/>
    </xf>
    <xf numFmtId="0" fontId="42" fillId="0" borderId="0" xfId="0" applyFont="1"/>
    <xf numFmtId="169" fontId="13" fillId="0" borderId="0" xfId="0" applyNumberFormat="1" applyFont="1"/>
    <xf numFmtId="0" fontId="13" fillId="0" borderId="0" xfId="0" applyFont="1" applyAlignment="1">
      <alignment horizontal="center"/>
    </xf>
    <xf numFmtId="0" fontId="13" fillId="0" borderId="0" xfId="0" applyFont="1" applyAlignment="1">
      <alignment horizontal="center" vertical="center"/>
    </xf>
    <xf numFmtId="4" fontId="13" fillId="0" borderId="0" xfId="0" applyNumberFormat="1" applyFont="1"/>
    <xf numFmtId="0" fontId="20" fillId="12" borderId="70" xfId="0" applyFont="1" applyFill="1" applyBorder="1" applyAlignment="1">
      <alignment horizontal="center" vertical="center"/>
    </xf>
    <xf numFmtId="0" fontId="20" fillId="12" borderId="33" xfId="0" applyFont="1" applyFill="1" applyBorder="1" applyAlignment="1">
      <alignment horizontal="center" vertical="center" wrapText="1"/>
    </xf>
    <xf numFmtId="0" fontId="20" fillId="12" borderId="34" xfId="0" applyFont="1" applyFill="1" applyBorder="1" applyAlignment="1">
      <alignment horizontal="center" vertical="center" wrapText="1"/>
    </xf>
    <xf numFmtId="169" fontId="30" fillId="0" borderId="0" xfId="0" applyNumberFormat="1" applyFont="1"/>
    <xf numFmtId="2" fontId="43" fillId="3" borderId="7" xfId="0" applyNumberFormat="1" applyFont="1" applyFill="1" applyBorder="1" applyAlignment="1">
      <alignment horizontal="center" vertical="center"/>
    </xf>
    <xf numFmtId="166" fontId="43" fillId="3" borderId="7" xfId="0" applyNumberFormat="1" applyFont="1" applyFill="1" applyBorder="1" applyAlignment="1">
      <alignment horizontal="center" vertical="center"/>
    </xf>
    <xf numFmtId="4" fontId="15" fillId="3" borderId="7" xfId="0" applyNumberFormat="1" applyFont="1" applyFill="1" applyBorder="1"/>
    <xf numFmtId="4" fontId="15" fillId="3" borderId="7" xfId="0" applyNumberFormat="1" applyFont="1" applyFill="1" applyBorder="1" applyAlignment="1">
      <alignment horizontal="center" vertical="center"/>
    </xf>
    <xf numFmtId="3" fontId="15" fillId="3" borderId="29" xfId="0" applyNumberFormat="1" applyFont="1" applyFill="1" applyBorder="1"/>
    <xf numFmtId="0" fontId="23" fillId="0" borderId="0" xfId="0" applyFont="1" applyAlignment="1">
      <alignment horizontal="center"/>
    </xf>
    <xf numFmtId="0" fontId="23" fillId="0" borderId="0" xfId="0" applyFont="1"/>
    <xf numFmtId="170" fontId="19" fillId="0" borderId="0" xfId="0" applyNumberFormat="1" applyFont="1"/>
    <xf numFmtId="2" fontId="11" fillId="8" borderId="7" xfId="3" applyNumberFormat="1" applyFont="1" applyFill="1" applyBorder="1"/>
    <xf numFmtId="4" fontId="19" fillId="0" borderId="0" xfId="0" applyNumberFormat="1" applyFont="1"/>
    <xf numFmtId="2" fontId="11" fillId="3" borderId="7" xfId="0" applyNumberFormat="1" applyFont="1" applyFill="1" applyBorder="1" applyAlignment="1">
      <alignment horizontal="center"/>
    </xf>
    <xf numFmtId="0" fontId="11" fillId="8" borderId="30" xfId="0" applyFont="1" applyFill="1" applyBorder="1"/>
    <xf numFmtId="0" fontId="11" fillId="8" borderId="22" xfId="0" applyFont="1" applyFill="1" applyBorder="1"/>
    <xf numFmtId="3" fontId="15" fillId="3" borderId="22" xfId="0" applyNumberFormat="1" applyFont="1" applyFill="1" applyBorder="1"/>
    <xf numFmtId="2" fontId="11" fillId="3" borderId="22" xfId="0" applyNumberFormat="1" applyFont="1" applyFill="1" applyBorder="1" applyAlignment="1">
      <alignment horizontal="center"/>
    </xf>
    <xf numFmtId="2" fontId="43" fillId="3" borderId="22" xfId="0" applyNumberFormat="1" applyFont="1" applyFill="1" applyBorder="1" applyAlignment="1">
      <alignment horizontal="center" vertical="center"/>
    </xf>
    <xf numFmtId="166" fontId="43" fillId="3" borderId="22" xfId="0" applyNumberFormat="1" applyFont="1" applyFill="1" applyBorder="1" applyAlignment="1">
      <alignment horizontal="center" vertical="center"/>
    </xf>
    <xf numFmtId="4" fontId="15" fillId="3" borderId="22" xfId="0" applyNumberFormat="1" applyFont="1" applyFill="1" applyBorder="1"/>
    <xf numFmtId="4" fontId="15" fillId="3" borderId="22" xfId="0" applyNumberFormat="1" applyFont="1" applyFill="1" applyBorder="1" applyAlignment="1">
      <alignment horizontal="center" vertical="center"/>
    </xf>
    <xf numFmtId="3" fontId="15" fillId="3" borderId="31" xfId="0" applyNumberFormat="1" applyFont="1" applyFill="1" applyBorder="1"/>
    <xf numFmtId="0" fontId="44" fillId="0" borderId="0" xfId="0" applyFont="1" applyAlignment="1">
      <alignment horizontal="center" vertical="center"/>
    </xf>
    <xf numFmtId="0" fontId="22" fillId="3" borderId="23" xfId="6" applyFont="1" applyFill="1" applyBorder="1" applyAlignment="1" applyProtection="1">
      <alignment horizontal="right" vertical="center"/>
      <protection locked="0"/>
    </xf>
    <xf numFmtId="0" fontId="19" fillId="4" borderId="0" xfId="0" applyFont="1" applyFill="1"/>
    <xf numFmtId="0" fontId="18" fillId="3" borderId="0" xfId="4" applyFont="1" applyFill="1" applyBorder="1" applyAlignment="1">
      <alignment horizontal="left" vertical="center"/>
    </xf>
    <xf numFmtId="173" fontId="19" fillId="0" borderId="0" xfId="0" applyNumberFormat="1" applyFont="1"/>
    <xf numFmtId="17" fontId="24" fillId="5" borderId="51" xfId="0" applyNumberFormat="1" applyFont="1" applyFill="1" applyBorder="1" applyAlignment="1">
      <alignment horizontal="center" vertical="center"/>
    </xf>
    <xf numFmtId="0" fontId="24" fillId="0" borderId="0" xfId="0" applyFont="1"/>
    <xf numFmtId="0" fontId="20" fillId="12" borderId="36" xfId="4" applyFont="1" applyFill="1" applyBorder="1" applyAlignment="1">
      <alignment horizontal="center" vertical="center" wrapText="1"/>
    </xf>
    <xf numFmtId="17" fontId="20" fillId="12" borderId="36" xfId="4" applyNumberFormat="1" applyFont="1" applyFill="1" applyBorder="1" applyAlignment="1">
      <alignment horizontal="center" vertical="center" wrapText="1"/>
    </xf>
    <xf numFmtId="17" fontId="20" fillId="12" borderId="36" xfId="4" applyNumberFormat="1" applyFont="1" applyFill="1" applyBorder="1" applyAlignment="1">
      <alignment horizontal="center" vertical="center"/>
    </xf>
    <xf numFmtId="17" fontId="20" fillId="12" borderId="37" xfId="4" applyNumberFormat="1" applyFont="1" applyFill="1" applyBorder="1" applyAlignment="1">
      <alignment horizontal="center" vertical="center" wrapText="1"/>
    </xf>
    <xf numFmtId="10" fontId="45" fillId="15" borderId="11" xfId="3" applyNumberFormat="1" applyFont="1" applyFill="1" applyBorder="1" applyAlignment="1">
      <alignment horizontal="center" vertical="center"/>
    </xf>
    <xf numFmtId="10" fontId="24" fillId="0" borderId="0" xfId="3" applyNumberFormat="1" applyFont="1"/>
    <xf numFmtId="10" fontId="19" fillId="0" borderId="0" xfId="0" applyNumberFormat="1" applyFont="1"/>
    <xf numFmtId="3" fontId="24" fillId="0" borderId="0" xfId="0" applyNumberFormat="1" applyFont="1"/>
    <xf numFmtId="1" fontId="19" fillId="0" borderId="0" xfId="0" applyNumberFormat="1" applyFont="1"/>
    <xf numFmtId="0" fontId="11" fillId="0" borderId="28" xfId="0" applyFont="1" applyBorder="1"/>
    <xf numFmtId="0" fontId="11" fillId="0" borderId="7" xfId="0" applyFont="1" applyBorder="1"/>
    <xf numFmtId="0" fontId="15" fillId="0" borderId="7" xfId="0" applyFont="1" applyBorder="1"/>
    <xf numFmtId="165" fontId="21" fillId="5" borderId="7" xfId="0" applyNumberFormat="1" applyFont="1" applyFill="1" applyBorder="1" applyAlignment="1">
      <alignment horizontal="right" vertical="center"/>
    </xf>
    <xf numFmtId="0" fontId="11" fillId="0" borderId="7" xfId="0" applyFont="1" applyBorder="1" applyAlignment="1">
      <alignment horizontal="center" vertical="center"/>
    </xf>
    <xf numFmtId="3" fontId="15" fillId="0" borderId="7" xfId="0" applyNumberFormat="1" applyFont="1" applyBorder="1"/>
    <xf numFmtId="3" fontId="15" fillId="0" borderId="7" xfId="2" applyNumberFormat="1" applyFont="1" applyBorder="1"/>
    <xf numFmtId="169" fontId="21" fillId="3" borderId="29" xfId="0" applyNumberFormat="1" applyFont="1" applyFill="1" applyBorder="1" applyAlignment="1">
      <alignment horizontal="right" vertical="center"/>
    </xf>
    <xf numFmtId="171" fontId="19" fillId="0" borderId="0" xfId="0" applyNumberFormat="1" applyFont="1"/>
    <xf numFmtId="3" fontId="19" fillId="0" borderId="0" xfId="0" applyNumberFormat="1" applyFont="1"/>
    <xf numFmtId="168" fontId="24" fillId="8" borderId="11" xfId="1" applyNumberFormat="1" applyFont="1" applyFill="1" applyBorder="1"/>
    <xf numFmtId="168" fontId="19" fillId="0" borderId="0" xfId="0" applyNumberFormat="1" applyFont="1"/>
    <xf numFmtId="168" fontId="24" fillId="8" borderId="11" xfId="0" applyNumberFormat="1" applyFont="1" applyFill="1" applyBorder="1"/>
    <xf numFmtId="168" fontId="24" fillId="0" borderId="0" xfId="1" applyNumberFormat="1" applyFont="1" applyFill="1"/>
    <xf numFmtId="2" fontId="11" fillId="0" borderId="28" xfId="3" applyNumberFormat="1" applyFont="1" applyFill="1" applyBorder="1"/>
    <xf numFmtId="0" fontId="15" fillId="0" borderId="7" xfId="0" applyFont="1" applyBorder="1" applyAlignment="1">
      <alignment horizontal="center" vertical="center"/>
    </xf>
    <xf numFmtId="0" fontId="15" fillId="0" borderId="28" xfId="0" applyFont="1" applyBorder="1"/>
    <xf numFmtId="3" fontId="11" fillId="0" borderId="7" xfId="8" applyNumberFormat="1" applyFont="1" applyFill="1" applyBorder="1" applyAlignment="1"/>
    <xf numFmtId="4" fontId="21" fillId="5" borderId="7" xfId="0" applyNumberFormat="1" applyFont="1" applyFill="1" applyBorder="1" applyAlignment="1">
      <alignment horizontal="right" vertical="center"/>
    </xf>
    <xf numFmtId="4" fontId="21" fillId="3" borderId="29" xfId="0" applyNumberFormat="1" applyFont="1" applyFill="1" applyBorder="1" applyAlignment="1">
      <alignment horizontal="right" vertical="center"/>
    </xf>
    <xf numFmtId="0" fontId="11" fillId="0" borderId="30" xfId="0" applyFont="1" applyBorder="1"/>
    <xf numFmtId="0" fontId="15" fillId="0" borderId="22" xfId="0" applyFont="1" applyBorder="1"/>
    <xf numFmtId="0" fontId="11" fillId="0" borderId="22" xfId="0" applyFont="1" applyBorder="1"/>
    <xf numFmtId="3" fontId="11" fillId="0" borderId="22" xfId="8" applyNumberFormat="1" applyFont="1" applyFill="1" applyBorder="1" applyAlignment="1"/>
    <xf numFmtId="4" fontId="21" fillId="5" borderId="22" xfId="0" applyNumberFormat="1" applyFont="1" applyFill="1" applyBorder="1" applyAlignment="1">
      <alignment horizontal="right" vertical="center"/>
    </xf>
    <xf numFmtId="0" fontId="15" fillId="0" borderId="22" xfId="0" applyFont="1" applyBorder="1" applyAlignment="1">
      <alignment horizontal="center" vertical="center"/>
    </xf>
    <xf numFmtId="3" fontId="15" fillId="0" borderId="22" xfId="0" applyNumberFormat="1" applyFont="1" applyBorder="1"/>
    <xf numFmtId="3" fontId="15" fillId="0" borderId="22" xfId="2" applyNumberFormat="1" applyFont="1" applyBorder="1"/>
    <xf numFmtId="4" fontId="21" fillId="3" borderId="31" xfId="0" applyNumberFormat="1" applyFont="1" applyFill="1" applyBorder="1" applyAlignment="1">
      <alignment horizontal="right" vertical="center"/>
    </xf>
    <xf numFmtId="165" fontId="24" fillId="3" borderId="0" xfId="0" applyNumberFormat="1" applyFont="1" applyFill="1" applyAlignment="1">
      <alignment horizontal="right" vertical="center"/>
    </xf>
    <xf numFmtId="0" fontId="46" fillId="0" borderId="0" xfId="0" applyFont="1"/>
    <xf numFmtId="0" fontId="41" fillId="0" borderId="0" xfId="4" applyFont="1" applyFill="1" applyBorder="1" applyAlignment="1"/>
    <xf numFmtId="0" fontId="45" fillId="0" borderId="0" xfId="0" applyFont="1"/>
    <xf numFmtId="17" fontId="20" fillId="12" borderId="37" xfId="4" applyNumberFormat="1" applyFont="1" applyFill="1" applyBorder="1" applyAlignment="1">
      <alignment horizontal="center" vertical="center"/>
    </xf>
    <xf numFmtId="3" fontId="11" fillId="8" borderId="7" xfId="8" applyNumberFormat="1" applyFont="1" applyFill="1" applyBorder="1" applyAlignment="1"/>
    <xf numFmtId="3" fontId="11" fillId="8" borderId="22" xfId="8" applyNumberFormat="1" applyFont="1" applyFill="1" applyBorder="1" applyAlignment="1"/>
    <xf numFmtId="165" fontId="19" fillId="0" borderId="0" xfId="0" applyNumberFormat="1" applyFont="1"/>
    <xf numFmtId="0" fontId="20" fillId="12" borderId="11" xfId="4" applyFont="1" applyFill="1" applyBorder="1" applyAlignment="1">
      <alignment horizontal="center" vertical="center"/>
    </xf>
    <xf numFmtId="0" fontId="11" fillId="0" borderId="20" xfId="0" applyFont="1" applyBorder="1" applyProtection="1">
      <protection locked="0"/>
    </xf>
    <xf numFmtId="0" fontId="47" fillId="0" borderId="0" xfId="6" applyFont="1" applyFill="1" applyAlignment="1">
      <alignment vertical="center"/>
    </xf>
    <xf numFmtId="0" fontId="48" fillId="12" borderId="11" xfId="4" applyFont="1" applyFill="1" applyBorder="1" applyAlignment="1">
      <alignment horizontal="center" vertical="center"/>
    </xf>
    <xf numFmtId="0" fontId="20" fillId="12" borderId="38" xfId="4" applyFont="1" applyFill="1" applyBorder="1" applyAlignment="1">
      <alignment horizontal="center" vertical="center"/>
    </xf>
    <xf numFmtId="0" fontId="20" fillId="12" borderId="39" xfId="4" applyFont="1" applyFill="1" applyBorder="1" applyAlignment="1">
      <alignment horizontal="center" vertical="center"/>
    </xf>
    <xf numFmtId="0" fontId="20" fillId="12" borderId="40" xfId="4" applyFont="1" applyFill="1" applyBorder="1" applyAlignment="1">
      <alignment horizontal="center" vertical="center"/>
    </xf>
    <xf numFmtId="0" fontId="49" fillId="0" borderId="1" xfId="0" applyFont="1" applyBorder="1" applyAlignment="1">
      <alignment horizontal="center" vertical="center" wrapText="1" readingOrder="1"/>
    </xf>
    <xf numFmtId="0" fontId="43" fillId="8" borderId="1" xfId="0" applyFont="1" applyFill="1" applyBorder="1" applyAlignment="1">
      <alignment horizontal="center" vertical="center" wrapText="1" readingOrder="1"/>
    </xf>
    <xf numFmtId="0" fontId="43" fillId="5" borderId="1" xfId="0" applyFont="1" applyFill="1" applyBorder="1" applyAlignment="1">
      <alignment horizontal="center" vertical="center" wrapText="1" readingOrder="1"/>
    </xf>
    <xf numFmtId="0" fontId="43" fillId="8" borderId="50" xfId="0" applyFont="1" applyFill="1" applyBorder="1" applyAlignment="1">
      <alignment horizontal="center" vertical="center" wrapText="1" readingOrder="1"/>
    </xf>
    <xf numFmtId="0" fontId="49" fillId="0" borderId="23" xfId="0" applyFont="1" applyBorder="1" applyAlignment="1">
      <alignment horizontal="center" vertical="center" wrapText="1" readingOrder="1"/>
    </xf>
    <xf numFmtId="165" fontId="11" fillId="0" borderId="23" xfId="0" applyNumberFormat="1" applyFont="1" applyBorder="1" applyAlignment="1">
      <alignment horizontal="center" vertical="center" wrapText="1" readingOrder="1"/>
    </xf>
    <xf numFmtId="166" fontId="11" fillId="0" borderId="23" xfId="0" applyNumberFormat="1" applyFont="1" applyBorder="1" applyAlignment="1">
      <alignment horizontal="center" vertical="center" wrapText="1" readingOrder="1"/>
    </xf>
    <xf numFmtId="166" fontId="43" fillId="0" borderId="48" xfId="0" applyNumberFormat="1" applyFont="1" applyBorder="1" applyAlignment="1">
      <alignment horizontal="center" vertical="center" wrapText="1" readingOrder="1"/>
    </xf>
    <xf numFmtId="2" fontId="43" fillId="5" borderId="1" xfId="0" applyNumberFormat="1" applyFont="1" applyFill="1" applyBorder="1" applyAlignment="1">
      <alignment horizontal="center" vertical="center" wrapText="1" readingOrder="1"/>
    </xf>
    <xf numFmtId="0" fontId="49" fillId="0" borderId="0" xfId="0" applyFont="1" applyAlignment="1">
      <alignment horizontal="center" vertical="center" wrapText="1" readingOrder="1"/>
    </xf>
    <xf numFmtId="0" fontId="43" fillId="8" borderId="0" xfId="0" applyFont="1" applyFill="1" applyAlignment="1">
      <alignment horizontal="center" vertical="center" wrapText="1" readingOrder="1"/>
    </xf>
    <xf numFmtId="2" fontId="43" fillId="5" borderId="0" xfId="0" applyNumberFormat="1" applyFont="1" applyFill="1" applyAlignment="1">
      <alignment horizontal="center" vertical="center" wrapText="1" readingOrder="1"/>
    </xf>
    <xf numFmtId="0" fontId="43" fillId="8" borderId="46" xfId="0" applyFont="1" applyFill="1" applyBorder="1" applyAlignment="1">
      <alignment horizontal="center" vertical="center" wrapText="1" readingOrder="1"/>
    </xf>
    <xf numFmtId="165" fontId="11" fillId="0" borderId="0" xfId="0" applyNumberFormat="1" applyFont="1" applyAlignment="1">
      <alignment horizontal="center" vertical="center" wrapText="1" readingOrder="1"/>
    </xf>
    <xf numFmtId="166" fontId="11" fillId="0" borderId="0" xfId="0" applyNumberFormat="1" applyFont="1" applyAlignment="1">
      <alignment horizontal="center" vertical="center" wrapText="1" readingOrder="1"/>
    </xf>
    <xf numFmtId="166" fontId="43" fillId="0" borderId="46" xfId="0" applyNumberFormat="1" applyFont="1" applyBorder="1" applyAlignment="1">
      <alignment horizontal="center" vertical="center" wrapText="1" readingOrder="1"/>
    </xf>
    <xf numFmtId="0" fontId="43" fillId="8" borderId="23" xfId="0" applyFont="1" applyFill="1" applyBorder="1" applyAlignment="1">
      <alignment horizontal="center" vertical="center" wrapText="1" readingOrder="1"/>
    </xf>
    <xf numFmtId="2" fontId="43" fillId="5" borderId="23" xfId="0" applyNumberFormat="1" applyFont="1" applyFill="1" applyBorder="1" applyAlignment="1">
      <alignment horizontal="center" vertical="center" wrapText="1" readingOrder="1"/>
    </xf>
    <xf numFmtId="2" fontId="43" fillId="8" borderId="23" xfId="0" applyNumberFormat="1" applyFont="1" applyFill="1" applyBorder="1" applyAlignment="1">
      <alignment horizontal="center" vertical="center" wrapText="1" readingOrder="1"/>
    </xf>
    <xf numFmtId="2" fontId="43" fillId="8" borderId="48" xfId="0" applyNumberFormat="1" applyFont="1" applyFill="1" applyBorder="1" applyAlignment="1">
      <alignment horizontal="center" vertical="center" wrapText="1" readingOrder="1"/>
    </xf>
    <xf numFmtId="2" fontId="43" fillId="8" borderId="50" xfId="0" applyNumberFormat="1" applyFont="1" applyFill="1" applyBorder="1" applyAlignment="1">
      <alignment horizontal="center" vertical="center" wrapText="1" readingOrder="1"/>
    </xf>
    <xf numFmtId="165" fontId="43" fillId="8" borderId="23" xfId="0" applyNumberFormat="1" applyFont="1" applyFill="1" applyBorder="1" applyAlignment="1">
      <alignment horizontal="center" vertical="center" wrapText="1" readingOrder="1"/>
    </xf>
    <xf numFmtId="2" fontId="43" fillId="8" borderId="0" xfId="0" applyNumberFormat="1" applyFont="1" applyFill="1" applyAlignment="1">
      <alignment horizontal="center" vertical="center" wrapText="1" readingOrder="1"/>
    </xf>
    <xf numFmtId="2" fontId="43" fillId="8" borderId="46" xfId="0" applyNumberFormat="1" applyFont="1" applyFill="1" applyBorder="1" applyAlignment="1">
      <alignment horizontal="center" vertical="center" wrapText="1" readingOrder="1"/>
    </xf>
    <xf numFmtId="0" fontId="15" fillId="0" borderId="51" xfId="0" applyFont="1" applyBorder="1"/>
    <xf numFmtId="165" fontId="43" fillId="8" borderId="1" xfId="0" applyNumberFormat="1" applyFont="1" applyFill="1" applyBorder="1" applyAlignment="1">
      <alignment horizontal="center" vertical="center" wrapText="1" readingOrder="1"/>
    </xf>
    <xf numFmtId="0" fontId="43" fillId="0" borderId="53" xfId="0" applyFont="1" applyBorder="1" applyAlignment="1">
      <alignment horizontal="center" vertical="center" wrapText="1" readingOrder="1"/>
    </xf>
    <xf numFmtId="0" fontId="15" fillId="0" borderId="0" xfId="0" applyFont="1" applyAlignment="1">
      <alignment horizontal="center" readingOrder="1"/>
    </xf>
    <xf numFmtId="2" fontId="11" fillId="0" borderId="0" xfId="0" applyNumberFormat="1" applyFont="1" applyAlignment="1">
      <alignment horizontal="center" vertical="center" wrapText="1" readingOrder="1"/>
    </xf>
    <xf numFmtId="165" fontId="43" fillId="0" borderId="0" xfId="0" applyNumberFormat="1" applyFont="1" applyAlignment="1">
      <alignment horizontal="center" vertical="center" wrapText="1" readingOrder="1"/>
    </xf>
    <xf numFmtId="165" fontId="43" fillId="0" borderId="46" xfId="0" applyNumberFormat="1" applyFont="1" applyBorder="1" applyAlignment="1">
      <alignment horizontal="center" vertical="center" wrapText="1" readingOrder="1"/>
    </xf>
    <xf numFmtId="0" fontId="43" fillId="0" borderId="52" xfId="0" applyFont="1" applyBorder="1" applyAlignment="1">
      <alignment vertical="center" wrapText="1" readingOrder="1"/>
    </xf>
    <xf numFmtId="0" fontId="15" fillId="0" borderId="53" xfId="0" applyFont="1" applyBorder="1"/>
    <xf numFmtId="165" fontId="43" fillId="8" borderId="0" xfId="0" applyNumberFormat="1" applyFont="1" applyFill="1" applyAlignment="1">
      <alignment horizontal="center" vertical="center" wrapText="1" readingOrder="1"/>
    </xf>
    <xf numFmtId="165" fontId="11" fillId="3" borderId="0" xfId="0" applyNumberFormat="1" applyFont="1" applyFill="1" applyAlignment="1">
      <alignment horizontal="center" vertical="center" wrapText="1" readingOrder="1"/>
    </xf>
    <xf numFmtId="165" fontId="15" fillId="0" borderId="0" xfId="0" applyNumberFormat="1" applyFont="1" applyAlignment="1">
      <alignment horizontal="center" vertical="center" readingOrder="1"/>
    </xf>
    <xf numFmtId="165" fontId="15" fillId="0" borderId="0" xfId="0" applyNumberFormat="1" applyFont="1" applyAlignment="1">
      <alignment horizontal="center" readingOrder="1"/>
    </xf>
    <xf numFmtId="0" fontId="43" fillId="0" borderId="54" xfId="0" applyFont="1" applyBorder="1" applyAlignment="1">
      <alignment horizontal="center" vertical="center" wrapText="1" readingOrder="1"/>
    </xf>
    <xf numFmtId="0" fontId="49" fillId="0" borderId="9" xfId="0" applyFont="1" applyBorder="1" applyAlignment="1">
      <alignment horizontal="center" vertical="center" wrapText="1" readingOrder="1"/>
    </xf>
    <xf numFmtId="0" fontId="43" fillId="8" borderId="9" xfId="0" applyFont="1" applyFill="1" applyBorder="1" applyAlignment="1">
      <alignment horizontal="center" vertical="center" wrapText="1" readingOrder="1"/>
    </xf>
    <xf numFmtId="2" fontId="43" fillId="8" borderId="9" xfId="0" applyNumberFormat="1" applyFont="1" applyFill="1" applyBorder="1" applyAlignment="1">
      <alignment horizontal="center" vertical="center" wrapText="1" readingOrder="1"/>
    </xf>
    <xf numFmtId="2" fontId="43" fillId="8" borderId="44" xfId="0" applyNumberFormat="1" applyFont="1" applyFill="1" applyBorder="1" applyAlignment="1">
      <alignment horizontal="center" vertical="center" wrapText="1" readingOrder="1"/>
    </xf>
    <xf numFmtId="2" fontId="43" fillId="5" borderId="10" xfId="0" applyNumberFormat="1" applyFont="1" applyFill="1" applyBorder="1" applyAlignment="1">
      <alignment horizontal="center" vertical="center" wrapText="1" readingOrder="1"/>
    </xf>
    <xf numFmtId="0" fontId="43" fillId="0" borderId="52" xfId="0" applyFont="1" applyBorder="1" applyAlignment="1">
      <alignment horizontal="center" vertical="center" wrapText="1" readingOrder="1"/>
    </xf>
    <xf numFmtId="0" fontId="47" fillId="3" borderId="23" xfId="6" applyFont="1" applyFill="1" applyBorder="1" applyAlignment="1">
      <alignment horizontal="right" vertical="center"/>
    </xf>
    <xf numFmtId="0" fontId="20" fillId="16" borderId="0" xfId="4" applyFont="1" applyFill="1" applyBorder="1" applyAlignment="1"/>
    <xf numFmtId="0" fontId="21" fillId="0" borderId="0" xfId="0" applyFont="1" applyAlignment="1">
      <alignment horizontal="center"/>
    </xf>
    <xf numFmtId="0" fontId="20" fillId="12" borderId="62" xfId="0" applyFont="1" applyFill="1" applyBorder="1" applyAlignment="1">
      <alignment horizontal="center" vertical="center" wrapText="1"/>
    </xf>
    <xf numFmtId="0" fontId="20" fillId="12" borderId="58" xfId="0" applyFont="1" applyFill="1" applyBorder="1" applyAlignment="1">
      <alignment horizontal="center" vertical="center" wrapText="1"/>
    </xf>
    <xf numFmtId="0" fontId="20" fillId="12" borderId="19" xfId="0" applyFont="1" applyFill="1" applyBorder="1" applyAlignment="1">
      <alignment horizontal="center" vertical="center" wrapText="1"/>
    </xf>
    <xf numFmtId="0" fontId="20" fillId="12" borderId="59" xfId="0" applyFont="1" applyFill="1" applyBorder="1" applyAlignment="1">
      <alignment horizontal="center" vertical="center" wrapText="1"/>
    </xf>
    <xf numFmtId="0" fontId="20" fillId="12" borderId="63" xfId="0" applyFont="1" applyFill="1" applyBorder="1" applyAlignment="1">
      <alignment horizontal="center" vertical="center" wrapText="1"/>
    </xf>
    <xf numFmtId="43" fontId="15" fillId="0" borderId="0" xfId="1" applyFont="1"/>
    <xf numFmtId="17" fontId="20" fillId="12" borderId="21" xfId="0" applyNumberFormat="1" applyFont="1" applyFill="1" applyBorder="1" applyAlignment="1">
      <alignment horizontal="center" vertical="center"/>
    </xf>
    <xf numFmtId="17" fontId="21" fillId="8" borderId="53" xfId="0" applyNumberFormat="1" applyFont="1" applyFill="1" applyBorder="1"/>
    <xf numFmtId="168" fontId="21" fillId="3" borderId="15" xfId="1" applyNumberFormat="1" applyFont="1" applyFill="1" applyBorder="1" applyAlignment="1">
      <alignment horizontal="right"/>
    </xf>
    <xf numFmtId="168" fontId="15" fillId="3" borderId="16" xfId="1" applyNumberFormat="1" applyFont="1" applyFill="1" applyBorder="1" applyAlignment="1">
      <alignment horizontal="right"/>
    </xf>
    <xf numFmtId="168" fontId="21" fillId="3" borderId="60" xfId="1" applyNumberFormat="1" applyFont="1" applyFill="1" applyBorder="1"/>
    <xf numFmtId="43" fontId="15" fillId="0" borderId="0" xfId="0" applyNumberFormat="1" applyFont="1"/>
    <xf numFmtId="172" fontId="21" fillId="11" borderId="64" xfId="1" applyNumberFormat="1" applyFont="1" applyFill="1" applyBorder="1" applyAlignment="1">
      <alignment horizontal="center"/>
    </xf>
    <xf numFmtId="43" fontId="21" fillId="0" borderId="0" xfId="1" applyFont="1"/>
    <xf numFmtId="3" fontId="15" fillId="0" borderId="73" xfId="1" applyNumberFormat="1" applyFont="1" applyBorder="1"/>
    <xf numFmtId="3" fontId="15" fillId="0" borderId="74" xfId="1" applyNumberFormat="1" applyFont="1" applyBorder="1"/>
    <xf numFmtId="3" fontId="15" fillId="0" borderId="68" xfId="1" applyNumberFormat="1" applyFont="1" applyBorder="1"/>
    <xf numFmtId="168" fontId="21" fillId="0" borderId="0" xfId="3" applyNumberFormat="1" applyFont="1"/>
    <xf numFmtId="3" fontId="15" fillId="0" borderId="69" xfId="1" applyNumberFormat="1" applyFont="1" applyBorder="1"/>
    <xf numFmtId="3" fontId="15" fillId="0" borderId="14" xfId="1" applyNumberFormat="1" applyFont="1" applyBorder="1"/>
    <xf numFmtId="3" fontId="15" fillId="0" borderId="60" xfId="1" applyNumberFormat="1" applyFont="1" applyBorder="1"/>
    <xf numFmtId="168" fontId="15" fillId="0" borderId="16" xfId="1" applyNumberFormat="1" applyFont="1" applyFill="1" applyBorder="1" applyAlignment="1">
      <alignment horizontal="right"/>
    </xf>
    <xf numFmtId="168" fontId="15" fillId="0" borderId="0" xfId="0" applyNumberFormat="1" applyFont="1"/>
    <xf numFmtId="168" fontId="15" fillId="3" borderId="17" xfId="1" applyNumberFormat="1" applyFont="1" applyFill="1" applyBorder="1" applyAlignment="1">
      <alignment horizontal="right"/>
    </xf>
    <xf numFmtId="3" fontId="15" fillId="3" borderId="60" xfId="1" applyNumberFormat="1" applyFont="1" applyFill="1" applyBorder="1"/>
    <xf numFmtId="168" fontId="15" fillId="0" borderId="17" xfId="1" applyNumberFormat="1" applyFont="1" applyFill="1" applyBorder="1" applyAlignment="1">
      <alignment horizontal="right"/>
    </xf>
    <xf numFmtId="3" fontId="15" fillId="3" borderId="14" xfId="1" applyNumberFormat="1" applyFont="1" applyFill="1" applyBorder="1"/>
    <xf numFmtId="3" fontId="15" fillId="0" borderId="14" xfId="1" applyNumberFormat="1" applyFont="1" applyFill="1" applyBorder="1"/>
    <xf numFmtId="3" fontId="21" fillId="0" borderId="0" xfId="3" applyNumberFormat="1" applyFont="1"/>
    <xf numFmtId="17" fontId="21" fillId="8" borderId="52" xfId="0" applyNumberFormat="1" applyFont="1" applyFill="1" applyBorder="1"/>
    <xf numFmtId="168" fontId="21" fillId="3" borderId="61" xfId="1" applyNumberFormat="1" applyFont="1" applyFill="1" applyBorder="1" applyAlignment="1">
      <alignment horizontal="right"/>
    </xf>
    <xf numFmtId="168" fontId="15" fillId="3" borderId="59" xfId="1" applyNumberFormat="1" applyFont="1" applyFill="1" applyBorder="1"/>
    <xf numFmtId="3" fontId="15" fillId="0" borderId="30" xfId="1" applyNumberFormat="1" applyFont="1" applyBorder="1"/>
    <xf numFmtId="3" fontId="15" fillId="0" borderId="22" xfId="1" applyNumberFormat="1" applyFont="1" applyBorder="1"/>
    <xf numFmtId="3" fontId="15" fillId="3" borderId="22" xfId="1" applyNumberFormat="1" applyFont="1" applyFill="1" applyBorder="1"/>
    <xf numFmtId="3" fontId="15" fillId="0" borderId="31" xfId="1" applyNumberFormat="1" applyFont="1" applyBorder="1"/>
    <xf numFmtId="168" fontId="21" fillId="3" borderId="0" xfId="1" applyNumberFormat="1" applyFont="1" applyFill="1"/>
    <xf numFmtId="172" fontId="21" fillId="3" borderId="0" xfId="1" applyNumberFormat="1" applyFont="1" applyFill="1" applyBorder="1" applyAlignment="1">
      <alignment horizontal="center"/>
    </xf>
    <xf numFmtId="168" fontId="21" fillId="0" borderId="0" xfId="0" applyNumberFormat="1" applyFont="1"/>
    <xf numFmtId="3" fontId="21" fillId="18" borderId="31" xfId="1" applyNumberFormat="1" applyFont="1" applyFill="1" applyBorder="1"/>
    <xf numFmtId="44" fontId="15" fillId="0" borderId="0" xfId="0" applyNumberFormat="1" applyFont="1"/>
    <xf numFmtId="44" fontId="21" fillId="0" borderId="0" xfId="2" applyFont="1"/>
    <xf numFmtId="4" fontId="43" fillId="0" borderId="0" xfId="0" applyNumberFormat="1" applyFont="1"/>
    <xf numFmtId="0" fontId="20" fillId="12" borderId="30" xfId="0" applyFont="1" applyFill="1" applyBorder="1" applyAlignment="1">
      <alignment horizontal="center" vertical="center" wrapText="1"/>
    </xf>
    <xf numFmtId="0" fontId="20" fillId="12" borderId="22" xfId="0" applyFont="1" applyFill="1" applyBorder="1" applyAlignment="1">
      <alignment horizontal="center" vertical="center" wrapText="1"/>
    </xf>
    <xf numFmtId="0" fontId="20" fillId="12" borderId="31" xfId="0" applyFont="1" applyFill="1" applyBorder="1" applyAlignment="1">
      <alignment horizontal="center" vertical="center" wrapText="1"/>
    </xf>
    <xf numFmtId="43" fontId="15" fillId="3" borderId="16" xfId="1" applyFont="1" applyFill="1" applyBorder="1" applyAlignment="1">
      <alignment horizontal="right"/>
    </xf>
    <xf numFmtId="168" fontId="21" fillId="3" borderId="66" xfId="1" applyNumberFormat="1" applyFont="1" applyFill="1" applyBorder="1" applyAlignment="1">
      <alignment horizontal="right"/>
    </xf>
    <xf numFmtId="176" fontId="50" fillId="0" borderId="0" xfId="0" applyNumberFormat="1" applyFont="1"/>
    <xf numFmtId="43" fontId="15" fillId="3" borderId="17" xfId="1" applyFont="1" applyFill="1" applyBorder="1" applyAlignment="1">
      <alignment horizontal="right"/>
    </xf>
    <xf numFmtId="43" fontId="21" fillId="3" borderId="66" xfId="1" applyFont="1" applyFill="1" applyBorder="1" applyAlignment="1">
      <alignment horizontal="right"/>
    </xf>
    <xf numFmtId="168" fontId="15" fillId="0" borderId="61" xfId="1" applyNumberFormat="1" applyFont="1" applyFill="1" applyBorder="1" applyAlignment="1">
      <alignment horizontal="right"/>
    </xf>
    <xf numFmtId="43" fontId="15" fillId="3" borderId="61" xfId="1" applyFont="1" applyFill="1" applyBorder="1" applyAlignment="1">
      <alignment horizontal="right"/>
    </xf>
    <xf numFmtId="168" fontId="21" fillId="3" borderId="67" xfId="1" applyNumberFormat="1" applyFont="1" applyFill="1" applyBorder="1" applyAlignment="1">
      <alignment horizontal="right"/>
    </xf>
    <xf numFmtId="168" fontId="21" fillId="0" borderId="0" xfId="1" applyNumberFormat="1" applyFont="1" applyFill="1"/>
    <xf numFmtId="168" fontId="15" fillId="0" borderId="0" xfId="1" applyNumberFormat="1" applyFont="1"/>
    <xf numFmtId="168" fontId="21" fillId="0" borderId="0" xfId="1" applyNumberFormat="1" applyFont="1"/>
    <xf numFmtId="168" fontId="15" fillId="3" borderId="17" xfId="1" applyNumberFormat="1" applyFont="1" applyFill="1" applyBorder="1" applyAlignment="1"/>
    <xf numFmtId="168" fontId="15" fillId="0" borderId="17" xfId="1" applyNumberFormat="1" applyFont="1" applyFill="1" applyBorder="1" applyAlignment="1"/>
    <xf numFmtId="168" fontId="15" fillId="3" borderId="61" xfId="1" applyNumberFormat="1" applyFont="1" applyFill="1" applyBorder="1" applyAlignment="1"/>
    <xf numFmtId="168" fontId="21" fillId="3" borderId="67" xfId="1" applyNumberFormat="1" applyFont="1" applyFill="1" applyBorder="1" applyAlignment="1"/>
    <xf numFmtId="168" fontId="21" fillId="0" borderId="11" xfId="1" applyNumberFormat="1" applyFont="1" applyFill="1" applyBorder="1" applyAlignment="1">
      <alignment horizontal="center" vertical="center"/>
    </xf>
    <xf numFmtId="17" fontId="21" fillId="8" borderId="52" xfId="0" applyNumberFormat="1" applyFont="1" applyFill="1" applyBorder="1" applyAlignment="1">
      <alignment horizontal="center"/>
    </xf>
    <xf numFmtId="10" fontId="15" fillId="0" borderId="0" xfId="3" applyNumberFormat="1" applyFont="1"/>
    <xf numFmtId="3" fontId="21" fillId="0" borderId="11" xfId="1" applyNumberFormat="1" applyFont="1" applyFill="1" applyBorder="1" applyAlignment="1">
      <alignment horizontal="right" vertical="center"/>
    </xf>
    <xf numFmtId="0" fontId="27" fillId="0" borderId="1" xfId="0" applyFont="1" applyBorder="1"/>
    <xf numFmtId="17" fontId="28" fillId="15" borderId="11" xfId="0" applyNumberFormat="1" applyFont="1" applyFill="1" applyBorder="1" applyAlignment="1">
      <alignment horizontal="center" vertical="center"/>
    </xf>
    <xf numFmtId="3" fontId="28" fillId="15" borderId="25" xfId="0" applyNumberFormat="1" applyFont="1" applyFill="1" applyBorder="1" applyAlignment="1">
      <alignment horizontal="right" vertical="center"/>
    </xf>
    <xf numFmtId="0" fontId="21" fillId="0" borderId="0" xfId="0" applyFont="1"/>
    <xf numFmtId="0" fontId="20" fillId="0" borderId="0" xfId="0" applyFont="1"/>
    <xf numFmtId="0" fontId="31" fillId="0" borderId="0" xfId="0" applyFont="1"/>
    <xf numFmtId="17" fontId="20" fillId="12" borderId="11" xfId="0" applyNumberFormat="1" applyFont="1" applyFill="1" applyBorder="1" applyAlignment="1">
      <alignment horizontal="center" vertical="center"/>
    </xf>
    <xf numFmtId="0" fontId="15" fillId="8" borderId="11" xfId="0" applyFont="1" applyFill="1" applyBorder="1" applyAlignment="1">
      <alignment horizontal="left"/>
    </xf>
    <xf numFmtId="2" fontId="15" fillId="3" borderId="11" xfId="0" applyNumberFormat="1" applyFont="1" applyFill="1" applyBorder="1" applyAlignment="1">
      <alignment horizontal="right" vertical="center"/>
    </xf>
    <xf numFmtId="4" fontId="28" fillId="15" borderId="11" xfId="0" applyNumberFormat="1" applyFont="1" applyFill="1" applyBorder="1" applyAlignment="1">
      <alignment horizontal="right" vertical="center"/>
    </xf>
    <xf numFmtId="4" fontId="15" fillId="3" borderId="11" xfId="0" applyNumberFormat="1" applyFont="1" applyFill="1" applyBorder="1" applyAlignment="1">
      <alignment horizontal="right" vertical="center"/>
    </xf>
    <xf numFmtId="2" fontId="15" fillId="0" borderId="0" xfId="0" applyNumberFormat="1" applyFont="1" applyAlignment="1">
      <alignment horizontal="right" vertical="center"/>
    </xf>
    <xf numFmtId="2" fontId="15" fillId="0" borderId="11" xfId="0" applyNumberFormat="1" applyFont="1" applyBorder="1" applyAlignment="1">
      <alignment horizontal="right" vertical="center"/>
    </xf>
    <xf numFmtId="4" fontId="21" fillId="0" borderId="0" xfId="0" applyNumberFormat="1" applyFont="1" applyAlignment="1">
      <alignment horizontal="right" vertical="center"/>
    </xf>
    <xf numFmtId="0" fontId="27" fillId="3" borderId="0" xfId="0" applyFont="1" applyFill="1" applyAlignment="1">
      <alignment vertical="top" wrapText="1"/>
    </xf>
    <xf numFmtId="0" fontId="32" fillId="3" borderId="0" xfId="0" applyFont="1" applyFill="1" applyAlignment="1">
      <alignment horizontal="justify" vertical="top" wrapText="1"/>
    </xf>
    <xf numFmtId="17" fontId="21" fillId="0" borderId="0" xfId="0" applyNumberFormat="1" applyFont="1" applyAlignment="1">
      <alignment horizontal="center" vertical="center"/>
    </xf>
    <xf numFmtId="4" fontId="15" fillId="0" borderId="0" xfId="0" applyNumberFormat="1" applyFont="1" applyAlignment="1">
      <alignment horizontal="right" vertical="center"/>
    </xf>
    <xf numFmtId="4" fontId="53" fillId="0" borderId="0" xfId="0" applyNumberFormat="1" applyFont="1"/>
    <xf numFmtId="0" fontId="47" fillId="3" borderId="23" xfId="6" applyFont="1" applyFill="1" applyBorder="1" applyAlignment="1" applyProtection="1">
      <alignment horizontal="right" vertical="center"/>
    </xf>
    <xf numFmtId="0" fontId="22" fillId="3" borderId="23" xfId="6" applyFont="1" applyFill="1" applyBorder="1" applyAlignment="1" applyProtection="1">
      <alignment horizontal="right" vertical="center"/>
    </xf>
    <xf numFmtId="0" fontId="41" fillId="0" borderId="0" xfId="4" applyFont="1" applyFill="1" applyBorder="1" applyAlignment="1" applyProtection="1"/>
    <xf numFmtId="0" fontId="42" fillId="3" borderId="0" xfId="4" applyFont="1" applyFill="1" applyBorder="1" applyAlignment="1" applyProtection="1"/>
    <xf numFmtId="0" fontId="54" fillId="3" borderId="0" xfId="4" applyFont="1" applyFill="1" applyBorder="1" applyAlignment="1" applyProtection="1">
      <alignment vertical="center"/>
    </xf>
    <xf numFmtId="0" fontId="54" fillId="3" borderId="0" xfId="4" applyFont="1" applyFill="1" applyBorder="1" applyAlignment="1" applyProtection="1">
      <alignment vertical="center" wrapText="1"/>
    </xf>
    <xf numFmtId="0" fontId="18" fillId="3" borderId="0" xfId="4" applyFont="1" applyFill="1" applyBorder="1" applyAlignment="1" applyProtection="1">
      <alignment vertical="center"/>
    </xf>
    <xf numFmtId="0" fontId="15" fillId="3" borderId="2" xfId="0" applyFont="1" applyFill="1" applyBorder="1"/>
    <xf numFmtId="0" fontId="15" fillId="3" borderId="10" xfId="0" applyFont="1" applyFill="1" applyBorder="1"/>
    <xf numFmtId="0" fontId="21" fillId="3" borderId="3" xfId="0" applyFont="1" applyFill="1" applyBorder="1"/>
    <xf numFmtId="0" fontId="15" fillId="3" borderId="3" xfId="0" applyFont="1" applyFill="1" applyBorder="1"/>
    <xf numFmtId="0" fontId="31" fillId="12" borderId="11" xfId="0" applyFont="1" applyFill="1" applyBorder="1" applyAlignment="1">
      <alignment horizontal="center" vertical="center"/>
    </xf>
    <xf numFmtId="17" fontId="31" fillId="12" borderId="25" xfId="0" applyNumberFormat="1" applyFont="1" applyFill="1" applyBorder="1" applyAlignment="1">
      <alignment horizontal="center" vertical="center"/>
    </xf>
    <xf numFmtId="17" fontId="13" fillId="0" borderId="0" xfId="0" applyNumberFormat="1" applyFont="1" applyAlignment="1">
      <alignment horizontal="center" vertical="center"/>
    </xf>
    <xf numFmtId="0" fontId="56" fillId="0" borderId="0" xfId="0" applyFont="1"/>
    <xf numFmtId="0" fontId="15" fillId="3" borderId="12" xfId="0" applyFont="1" applyFill="1" applyBorder="1"/>
    <xf numFmtId="0" fontId="15" fillId="3" borderId="13" xfId="0" applyFont="1" applyFill="1" applyBorder="1" applyAlignment="1">
      <alignment horizontal="center"/>
    </xf>
    <xf numFmtId="17" fontId="15" fillId="3" borderId="0" xfId="0" applyNumberFormat="1" applyFont="1" applyFill="1" applyAlignment="1">
      <alignment horizontal="center"/>
    </xf>
    <xf numFmtId="17" fontId="15" fillId="3" borderId="13" xfId="0" applyNumberFormat="1" applyFont="1" applyFill="1" applyBorder="1" applyAlignment="1">
      <alignment horizontal="center"/>
    </xf>
    <xf numFmtId="17" fontId="15" fillId="0" borderId="75" xfId="0" applyNumberFormat="1" applyFont="1" applyBorder="1" applyAlignment="1">
      <alignment horizontal="center" vertical="center"/>
    </xf>
    <xf numFmtId="0" fontId="15" fillId="8" borderId="53" xfId="0" applyFont="1" applyFill="1" applyBorder="1" applyAlignment="1">
      <alignment horizontal="center"/>
    </xf>
    <xf numFmtId="2" fontId="43" fillId="0" borderId="46" xfId="0" applyNumberFormat="1" applyFont="1" applyBorder="1" applyAlignment="1">
      <alignment horizontal="center" wrapText="1"/>
    </xf>
    <xf numFmtId="2" fontId="44" fillId="0" borderId="0" xfId="0" applyNumberFormat="1" applyFont="1" applyAlignment="1">
      <alignment horizontal="center" wrapText="1"/>
    </xf>
    <xf numFmtId="0" fontId="15" fillId="3" borderId="13" xfId="0" applyFont="1" applyFill="1" applyBorder="1"/>
    <xf numFmtId="2" fontId="15" fillId="0" borderId="0" xfId="0" applyNumberFormat="1" applyFont="1" applyAlignment="1">
      <alignment horizontal="center"/>
    </xf>
    <xf numFmtId="2" fontId="15" fillId="0" borderId="13" xfId="0" applyNumberFormat="1" applyFont="1" applyBorder="1" applyAlignment="1">
      <alignment horizontal="center"/>
    </xf>
    <xf numFmtId="0" fontId="15" fillId="8" borderId="52" xfId="0" applyFont="1" applyFill="1" applyBorder="1" applyAlignment="1">
      <alignment horizontal="center"/>
    </xf>
    <xf numFmtId="2" fontId="43" fillId="0" borderId="48" xfId="0" applyNumberFormat="1" applyFont="1" applyBorder="1" applyAlignment="1">
      <alignment horizontal="center" wrapText="1"/>
    </xf>
    <xf numFmtId="0" fontId="23" fillId="15" borderId="52" xfId="0" applyFont="1" applyFill="1" applyBorder="1" applyAlignment="1">
      <alignment horizontal="center" vertical="center"/>
    </xf>
    <xf numFmtId="2" fontId="23" fillId="15" borderId="52" xfId="0" applyNumberFormat="1" applyFont="1" applyFill="1" applyBorder="1" applyAlignment="1">
      <alignment horizontal="center" vertical="center"/>
    </xf>
    <xf numFmtId="2" fontId="24" fillId="0" borderId="0" xfId="0" applyNumberFormat="1" applyFont="1" applyAlignment="1">
      <alignment horizontal="center"/>
    </xf>
    <xf numFmtId="17" fontId="21" fillId="8" borderId="25" xfId="0" applyNumberFormat="1" applyFont="1" applyFill="1" applyBorder="1" applyAlignment="1" applyProtection="1">
      <alignment horizontal="center" vertical="center"/>
      <protection locked="0"/>
    </xf>
    <xf numFmtId="0" fontId="13" fillId="0" borderId="0" xfId="0" applyFont="1" applyAlignment="1">
      <alignment vertical="distributed" wrapText="1"/>
    </xf>
    <xf numFmtId="0" fontId="31" fillId="12" borderId="11" xfId="0" applyFont="1" applyFill="1" applyBorder="1" applyAlignment="1">
      <alignment horizontal="center" vertical="center" wrapText="1"/>
    </xf>
    <xf numFmtId="17" fontId="31" fillId="12" borderId="65" xfId="0" applyNumberFormat="1" applyFont="1" applyFill="1" applyBorder="1" applyAlignment="1">
      <alignment horizontal="center" vertical="center" wrapText="1"/>
    </xf>
    <xf numFmtId="17" fontId="31" fillId="12" borderId="25" xfId="0" applyNumberFormat="1" applyFont="1" applyFill="1" applyBorder="1" applyAlignment="1">
      <alignment horizontal="center" vertical="center" wrapText="1"/>
    </xf>
    <xf numFmtId="0" fontId="15" fillId="8" borderId="51" xfId="0" applyFont="1" applyFill="1" applyBorder="1" applyAlignment="1">
      <alignment horizontal="center"/>
    </xf>
    <xf numFmtId="2" fontId="43" fillId="0" borderId="0" xfId="0" applyNumberFormat="1" applyFont="1" applyAlignment="1">
      <alignment horizontal="center" wrapText="1"/>
    </xf>
    <xf numFmtId="2" fontId="43" fillId="3" borderId="0" xfId="0" applyNumberFormat="1" applyFont="1" applyFill="1" applyAlignment="1">
      <alignment horizontal="center" wrapText="1"/>
    </xf>
    <xf numFmtId="0" fontId="21" fillId="3" borderId="12" xfId="0" applyFont="1" applyFill="1" applyBorder="1"/>
    <xf numFmtId="0" fontId="21" fillId="3" borderId="0" xfId="0" applyFont="1" applyFill="1"/>
    <xf numFmtId="0" fontId="21" fillId="3" borderId="13" xfId="0" applyFont="1" applyFill="1" applyBorder="1"/>
    <xf numFmtId="2" fontId="58" fillId="19" borderId="76" xfId="0" applyNumberFormat="1" applyFont="1" applyFill="1" applyBorder="1" applyAlignment="1">
      <alignment horizontal="center" vertical="center"/>
    </xf>
    <xf numFmtId="0" fontId="15" fillId="0" borderId="13" xfId="0" applyFont="1" applyBorder="1"/>
    <xf numFmtId="2" fontId="43" fillId="0" borderId="23" xfId="0" applyNumberFormat="1" applyFont="1" applyBorder="1" applyAlignment="1">
      <alignment horizontal="center" wrapText="1"/>
    </xf>
    <xf numFmtId="0" fontId="32" fillId="0" borderId="0" xfId="0" applyFont="1"/>
    <xf numFmtId="2" fontId="15" fillId="3" borderId="0" xfId="0" applyNumberFormat="1" applyFont="1" applyFill="1" applyAlignment="1">
      <alignment horizontal="center"/>
    </xf>
    <xf numFmtId="2" fontId="15" fillId="3" borderId="13" xfId="0" applyNumberFormat="1" applyFont="1" applyFill="1" applyBorder="1" applyAlignment="1">
      <alignment horizontal="center"/>
    </xf>
    <xf numFmtId="2" fontId="19" fillId="3" borderId="0" xfId="0" applyNumberFormat="1" applyFont="1" applyFill="1"/>
    <xf numFmtId="17" fontId="15" fillId="0" borderId="0" xfId="0" applyNumberFormat="1" applyFont="1" applyAlignment="1">
      <alignment horizontal="center"/>
    </xf>
    <xf numFmtId="17" fontId="15" fillId="0" borderId="13" xfId="0" applyNumberFormat="1" applyFont="1" applyBorder="1" applyAlignment="1">
      <alignment horizontal="center"/>
    </xf>
    <xf numFmtId="2" fontId="50" fillId="0" borderId="13" xfId="0" applyNumberFormat="1" applyFont="1" applyBorder="1" applyAlignment="1">
      <alignment horizontal="center"/>
    </xf>
    <xf numFmtId="0" fontId="21" fillId="3" borderId="4" xfId="0" applyFont="1" applyFill="1" applyBorder="1"/>
    <xf numFmtId="0" fontId="21" fillId="3" borderId="9" xfId="0" applyFont="1" applyFill="1" applyBorder="1"/>
    <xf numFmtId="0" fontId="21" fillId="3" borderId="5" xfId="0" applyFont="1" applyFill="1" applyBorder="1"/>
    <xf numFmtId="0" fontId="15" fillId="0" borderId="9" xfId="0" applyFont="1" applyBorder="1"/>
    <xf numFmtId="0" fontId="15" fillId="0" borderId="5" xfId="0" applyFont="1" applyBorder="1"/>
    <xf numFmtId="0" fontId="59" fillId="3" borderId="0" xfId="5" applyFont="1" applyFill="1" applyAlignment="1">
      <alignment vertical="center"/>
    </xf>
    <xf numFmtId="0" fontId="30" fillId="0" borderId="0" xfId="8" applyNumberFormat="1" applyFont="1" applyFill="1" applyBorder="1" applyAlignment="1"/>
    <xf numFmtId="3" fontId="40" fillId="0" borderId="0" xfId="8" applyNumberFormat="1" applyFont="1" applyFill="1" applyBorder="1" applyAlignment="1"/>
    <xf numFmtId="0" fontId="18" fillId="0" borderId="0" xfId="8" applyNumberFormat="1" applyFont="1" applyFill="1" applyBorder="1" applyAlignment="1"/>
    <xf numFmtId="0" fontId="13" fillId="0" borderId="23" xfId="8" applyNumberFormat="1" applyFont="1" applyFill="1" applyBorder="1" applyAlignment="1">
      <alignment vertical="center"/>
    </xf>
    <xf numFmtId="0" fontId="19" fillId="0" borderId="23" xfId="0" applyFont="1" applyBorder="1" applyAlignment="1">
      <alignment vertical="center"/>
    </xf>
    <xf numFmtId="0" fontId="20" fillId="3" borderId="0" xfId="4" applyFont="1" applyFill="1" applyBorder="1" applyAlignment="1"/>
    <xf numFmtId="0" fontId="22" fillId="0" borderId="0" xfId="6" applyFont="1" applyFill="1"/>
    <xf numFmtId="0" fontId="24" fillId="3" borderId="0" xfId="0" applyFont="1" applyFill="1" applyAlignment="1">
      <alignment horizontal="center" vertical="center"/>
    </xf>
    <xf numFmtId="0" fontId="19" fillId="3" borderId="0" xfId="0" applyFont="1" applyFill="1" applyProtection="1">
      <protection locked="0"/>
    </xf>
    <xf numFmtId="0" fontId="18" fillId="14" borderId="0" xfId="5" applyFont="1" applyFill="1" applyAlignment="1">
      <alignment horizontal="left" vertical="center"/>
    </xf>
    <xf numFmtId="165" fontId="15" fillId="0" borderId="6" xfId="0" applyNumberFormat="1" applyFont="1" applyBorder="1"/>
    <xf numFmtId="2" fontId="15" fillId="0" borderId="6" xfId="0" applyNumberFormat="1" applyFont="1" applyBorder="1"/>
    <xf numFmtId="43" fontId="15" fillId="0" borderId="27" xfId="1" applyFont="1" applyBorder="1"/>
    <xf numFmtId="165" fontId="15" fillId="0" borderId="7" xfId="0" applyNumberFormat="1" applyFont="1" applyBorder="1"/>
    <xf numFmtId="2" fontId="15" fillId="0" borderId="7" xfId="0" applyNumberFormat="1" applyFont="1" applyBorder="1"/>
    <xf numFmtId="43" fontId="15" fillId="0" borderId="29" xfId="1" applyFont="1" applyBorder="1"/>
    <xf numFmtId="165" fontId="15" fillId="0" borderId="22" xfId="0" applyNumberFormat="1" applyFont="1" applyBorder="1"/>
    <xf numFmtId="2" fontId="15" fillId="0" borderId="22" xfId="0" applyNumberFormat="1" applyFont="1" applyBorder="1"/>
    <xf numFmtId="43" fontId="15" fillId="0" borderId="31" xfId="1" applyFont="1" applyBorder="1"/>
    <xf numFmtId="165" fontId="15" fillId="0" borderId="0" xfId="0" applyNumberFormat="1" applyFont="1"/>
    <xf numFmtId="169" fontId="19" fillId="0" borderId="0" xfId="0" applyNumberFormat="1" applyFont="1"/>
    <xf numFmtId="177" fontId="28" fillId="3" borderId="29" xfId="1" applyNumberFormat="1" applyFont="1" applyFill="1" applyBorder="1"/>
    <xf numFmtId="177" fontId="21" fillId="3" borderId="29" xfId="1" applyNumberFormat="1" applyFont="1" applyFill="1" applyBorder="1"/>
    <xf numFmtId="177" fontId="28" fillId="0" borderId="29" xfId="1" applyNumberFormat="1" applyFont="1" applyBorder="1"/>
    <xf numFmtId="177" fontId="28" fillId="3" borderId="31" xfId="1" applyNumberFormat="1" applyFont="1" applyFill="1" applyBorder="1"/>
    <xf numFmtId="17" fontId="23" fillId="3" borderId="0" xfId="49" applyNumberFormat="1" applyFont="1" applyFill="1" applyBorder="1" applyAlignment="1">
      <alignment horizontal="left" vertical="center"/>
    </xf>
    <xf numFmtId="9" fontId="15" fillId="0" borderId="0" xfId="0" applyNumberFormat="1" applyFont="1"/>
    <xf numFmtId="0" fontId="21" fillId="8" borderId="85" xfId="0" applyFont="1" applyFill="1" applyBorder="1" applyAlignment="1">
      <alignment vertical="center"/>
    </xf>
    <xf numFmtId="0" fontId="15" fillId="0" borderId="0" xfId="0" applyFont="1" applyAlignment="1">
      <alignment horizontal="center"/>
    </xf>
    <xf numFmtId="0" fontId="60" fillId="0" borderId="0" xfId="4" applyFont="1" applyFill="1" applyBorder="1" applyAlignment="1">
      <alignment vertical="center" wrapText="1"/>
    </xf>
    <xf numFmtId="0" fontId="15" fillId="3" borderId="0" xfId="0" applyFont="1" applyFill="1" applyAlignment="1">
      <alignment vertical="center"/>
    </xf>
    <xf numFmtId="0" fontId="21" fillId="8" borderId="69" xfId="0" applyFont="1" applyFill="1" applyBorder="1"/>
    <xf numFmtId="3" fontId="21" fillId="0" borderId="60" xfId="0" applyNumberFormat="1" applyFont="1" applyBorder="1"/>
    <xf numFmtId="0" fontId="15" fillId="8" borderId="69" xfId="0" applyFont="1" applyFill="1" applyBorder="1" applyAlignment="1">
      <alignment horizontal="left" indent="2"/>
    </xf>
    <xf numFmtId="0" fontId="19" fillId="3" borderId="23" xfId="5" applyFont="1" applyFill="1" applyBorder="1" applyAlignment="1">
      <alignment horizontal="left" vertical="center"/>
    </xf>
    <xf numFmtId="3" fontId="21" fillId="0" borderId="69" xfId="0" applyNumberFormat="1" applyFont="1" applyBorder="1"/>
    <xf numFmtId="0" fontId="60" fillId="0" borderId="0" xfId="4" applyFont="1" applyFill="1" applyBorder="1" applyAlignment="1">
      <alignment horizontal="left" vertical="center" wrapText="1"/>
    </xf>
    <xf numFmtId="3" fontId="15" fillId="0" borderId="78" xfId="0" applyNumberFormat="1" applyFont="1" applyBorder="1"/>
    <xf numFmtId="0" fontId="15" fillId="3" borderId="0" xfId="0" applyFont="1" applyFill="1" applyAlignment="1">
      <alignment horizontal="left" vertical="center"/>
    </xf>
    <xf numFmtId="3" fontId="15" fillId="0" borderId="14" xfId="0" applyNumberFormat="1" applyFont="1" applyBorder="1"/>
    <xf numFmtId="9" fontId="15" fillId="0" borderId="0" xfId="3" applyFont="1"/>
    <xf numFmtId="3" fontId="21" fillId="0" borderId="78" xfId="0" applyNumberFormat="1" applyFont="1" applyBorder="1" applyAlignment="1">
      <alignment horizontal="right"/>
    </xf>
    <xf numFmtId="0" fontId="19" fillId="0" borderId="0" xfId="0" applyFont="1" applyAlignment="1">
      <alignment horizontal="left"/>
    </xf>
    <xf numFmtId="0" fontId="54" fillId="3" borderId="0" xfId="4" applyFont="1" applyFill="1" applyBorder="1" applyAlignment="1">
      <alignment vertical="center" wrapText="1"/>
    </xf>
    <xf numFmtId="3" fontId="19" fillId="3" borderId="0" xfId="0" applyNumberFormat="1" applyFont="1" applyFill="1" applyAlignment="1">
      <alignment horizontal="left"/>
    </xf>
    <xf numFmtId="0" fontId="21" fillId="0" borderId="0" xfId="0" applyFont="1" applyAlignment="1">
      <alignment horizontal="left" vertical="center"/>
    </xf>
    <xf numFmtId="168" fontId="28" fillId="15" borderId="58" xfId="1" applyNumberFormat="1" applyFont="1" applyFill="1" applyBorder="1" applyAlignment="1">
      <alignment horizontal="center" vertical="center" wrapText="1"/>
    </xf>
    <xf numFmtId="3" fontId="21" fillId="0" borderId="78" xfId="0" applyNumberFormat="1" applyFont="1" applyBorder="1"/>
    <xf numFmtId="3" fontId="21" fillId="0" borderId="14" xfId="0" applyNumberFormat="1" applyFont="1" applyBorder="1"/>
    <xf numFmtId="0" fontId="20" fillId="12" borderId="70" xfId="0" applyFont="1" applyFill="1" applyBorder="1" applyAlignment="1">
      <alignment horizontal="center" vertical="center" wrapText="1"/>
    </xf>
    <xf numFmtId="0" fontId="54" fillId="0" borderId="0" xfId="4" applyFont="1" applyFill="1" applyBorder="1" applyAlignment="1">
      <alignment vertical="center" wrapText="1"/>
    </xf>
    <xf numFmtId="0" fontId="19" fillId="3" borderId="0" xfId="5" applyFont="1" applyFill="1" applyAlignment="1">
      <alignment horizontal="left" vertical="center"/>
    </xf>
    <xf numFmtId="3" fontId="15" fillId="0" borderId="78" xfId="0" applyNumberFormat="1" applyFont="1" applyBorder="1" applyAlignment="1">
      <alignment horizontal="right"/>
    </xf>
    <xf numFmtId="0" fontId="24" fillId="0" borderId="0" xfId="0" applyFont="1" applyAlignment="1">
      <alignment vertical="center"/>
    </xf>
    <xf numFmtId="0" fontId="24" fillId="0" borderId="0" xfId="0" applyFont="1" applyAlignment="1">
      <alignment horizontal="left" vertical="center"/>
    </xf>
    <xf numFmtId="3" fontId="15" fillId="0" borderId="60" xfId="0" applyNumberFormat="1" applyFont="1" applyBorder="1"/>
    <xf numFmtId="168" fontId="28" fillId="15" borderId="63" xfId="1" applyNumberFormat="1" applyFont="1" applyFill="1" applyBorder="1" applyAlignment="1">
      <alignment horizontal="center" vertical="center" wrapText="1"/>
    </xf>
    <xf numFmtId="3" fontId="15" fillId="0" borderId="77" xfId="0" applyNumberFormat="1" applyFont="1" applyBorder="1"/>
    <xf numFmtId="3" fontId="15" fillId="0" borderId="69" xfId="0" applyNumberFormat="1" applyFont="1" applyBorder="1"/>
    <xf numFmtId="0" fontId="28" fillId="15" borderId="58" xfId="0" applyFont="1" applyFill="1" applyBorder="1" applyAlignment="1">
      <alignment horizontal="center" vertical="center" wrapText="1"/>
    </xf>
    <xf numFmtId="0" fontId="15" fillId="8" borderId="85" xfId="0" applyFont="1" applyFill="1" applyBorder="1" applyAlignment="1">
      <alignment horizontal="left" vertical="center"/>
    </xf>
    <xf numFmtId="0" fontId="27" fillId="0" borderId="0" xfId="0" applyFont="1" applyAlignment="1">
      <alignment horizontal="left" vertical="center" wrapText="1"/>
    </xf>
    <xf numFmtId="0" fontId="21" fillId="8" borderId="85" xfId="0" applyFont="1" applyFill="1" applyBorder="1"/>
    <xf numFmtId="0" fontId="21" fillId="8" borderId="83" xfId="0" applyFont="1" applyFill="1" applyBorder="1" applyAlignment="1">
      <alignment horizontal="left"/>
    </xf>
    <xf numFmtId="3" fontId="21" fillId="0" borderId="88" xfId="0" applyNumberFormat="1" applyFont="1" applyBorder="1"/>
    <xf numFmtId="0" fontId="62" fillId="3" borderId="0" xfId="0" applyFont="1" applyFill="1" applyAlignment="1">
      <alignment horizontal="left" vertical="center" wrapText="1"/>
    </xf>
    <xf numFmtId="0" fontId="21" fillId="8" borderId="81" xfId="0" applyFont="1" applyFill="1" applyBorder="1" applyAlignment="1">
      <alignment horizontal="left"/>
    </xf>
    <xf numFmtId="3" fontId="21" fillId="0" borderId="77" xfId="0" applyNumberFormat="1" applyFont="1" applyBorder="1"/>
    <xf numFmtId="3" fontId="19" fillId="3" borderId="0" xfId="0" applyNumberFormat="1" applyFont="1" applyFill="1"/>
    <xf numFmtId="178" fontId="23" fillId="0" borderId="0" xfId="1" applyNumberFormat="1" applyFont="1" applyFill="1" applyBorder="1" applyAlignment="1">
      <alignment vertical="center"/>
    </xf>
    <xf numFmtId="17" fontId="15" fillId="8" borderId="81" xfId="0" applyNumberFormat="1" applyFont="1" applyFill="1" applyBorder="1" applyAlignment="1">
      <alignment horizontal="center"/>
    </xf>
    <xf numFmtId="10" fontId="21" fillId="0" borderId="77" xfId="3" applyNumberFormat="1" applyFont="1" applyFill="1" applyBorder="1" applyAlignment="1">
      <alignment horizontal="center" vertical="center"/>
    </xf>
    <xf numFmtId="179" fontId="19" fillId="3" borderId="0" xfId="3" applyNumberFormat="1" applyFont="1" applyFill="1"/>
    <xf numFmtId="10" fontId="19" fillId="3" borderId="0" xfId="3" applyNumberFormat="1" applyFont="1" applyFill="1"/>
    <xf numFmtId="43" fontId="19" fillId="3" borderId="0" xfId="1" applyFont="1" applyFill="1"/>
    <xf numFmtId="10" fontId="24" fillId="0" borderId="77" xfId="3" applyNumberFormat="1" applyFont="1" applyFill="1" applyBorder="1" applyAlignment="1">
      <alignment horizontal="center" vertical="center"/>
    </xf>
    <xf numFmtId="0" fontId="24" fillId="3" borderId="0" xfId="0" applyFont="1" applyFill="1"/>
    <xf numFmtId="9" fontId="19" fillId="3" borderId="0" xfId="3" applyFont="1" applyFill="1" applyBorder="1"/>
    <xf numFmtId="0" fontId="15" fillId="3" borderId="0" xfId="0" applyFont="1" applyFill="1" applyAlignment="1" applyProtection="1">
      <alignment vertical="center" wrapText="1"/>
      <protection locked="0"/>
    </xf>
    <xf numFmtId="9" fontId="19" fillId="3" borderId="0" xfId="3" applyFont="1" applyFill="1" applyBorder="1" applyAlignment="1">
      <alignment horizontal="left"/>
    </xf>
    <xf numFmtId="43" fontId="30" fillId="0" borderId="0" xfId="1" applyFont="1"/>
    <xf numFmtId="43" fontId="30" fillId="3" borderId="0" xfId="1" applyFont="1" applyFill="1"/>
    <xf numFmtId="3" fontId="30" fillId="0" borderId="0" xfId="0" applyNumberFormat="1" applyFont="1"/>
    <xf numFmtId="0" fontId="30" fillId="3" borderId="0" xfId="0" applyFont="1" applyFill="1"/>
    <xf numFmtId="0" fontId="56" fillId="3" borderId="0" xfId="0" applyFont="1" applyFill="1"/>
    <xf numFmtId="0" fontId="3" fillId="0" borderId="0" xfId="6"/>
    <xf numFmtId="168" fontId="21" fillId="0" borderId="16" xfId="1" applyNumberFormat="1" applyFont="1" applyFill="1" applyBorder="1" applyAlignment="1">
      <alignment horizontal="right"/>
    </xf>
    <xf numFmtId="168" fontId="65" fillId="0" borderId="16" xfId="1" applyNumberFormat="1" applyFont="1" applyFill="1" applyBorder="1" applyAlignment="1">
      <alignment horizontal="right"/>
    </xf>
    <xf numFmtId="44" fontId="30" fillId="3" borderId="0" xfId="2" applyFont="1" applyFill="1"/>
    <xf numFmtId="44" fontId="30" fillId="0" borderId="0" xfId="2" applyFont="1"/>
    <xf numFmtId="0" fontId="11" fillId="3" borderId="0" xfId="5" applyFont="1" applyFill="1" applyAlignment="1">
      <alignment horizontal="center" vertical="center"/>
    </xf>
    <xf numFmtId="0" fontId="11" fillId="3" borderId="23" xfId="5" applyFont="1" applyFill="1" applyBorder="1" applyAlignment="1">
      <alignment horizontal="center" vertical="center"/>
    </xf>
    <xf numFmtId="0" fontId="21" fillId="15" borderId="21" xfId="0" applyFont="1" applyFill="1" applyBorder="1" applyAlignment="1">
      <alignment horizontal="center" vertical="center"/>
    </xf>
    <xf numFmtId="0" fontId="21" fillId="15" borderId="25" xfId="0" applyFont="1" applyFill="1" applyBorder="1" applyAlignment="1">
      <alignment horizontal="center" vertical="center"/>
    </xf>
    <xf numFmtId="0" fontId="20" fillId="12" borderId="21" xfId="0" applyFont="1" applyFill="1" applyBorder="1" applyAlignment="1">
      <alignment horizontal="center" vertical="center" wrapText="1"/>
    </xf>
    <xf numFmtId="0" fontId="20" fillId="12" borderId="25" xfId="0" applyFont="1" applyFill="1" applyBorder="1" applyAlignment="1">
      <alignment horizontal="center" vertical="center" wrapText="1"/>
    </xf>
    <xf numFmtId="164" fontId="21" fillId="8" borderId="21" xfId="5" applyNumberFormat="1" applyFont="1" applyFill="1" applyBorder="1" applyAlignment="1">
      <alignment horizontal="center" vertical="center"/>
    </xf>
    <xf numFmtId="164" fontId="21" fillId="8" borderId="25" xfId="5" applyNumberFormat="1" applyFont="1" applyFill="1" applyBorder="1" applyAlignment="1">
      <alignment horizontal="center" vertical="center"/>
    </xf>
    <xf numFmtId="3" fontId="21" fillId="8" borderId="21" xfId="0" applyNumberFormat="1" applyFont="1" applyFill="1" applyBorder="1" applyAlignment="1">
      <alignment horizontal="center" vertical="center"/>
    </xf>
    <xf numFmtId="3" fontId="21" fillId="8" borderId="25" xfId="0" applyNumberFormat="1" applyFont="1" applyFill="1" applyBorder="1" applyAlignment="1">
      <alignment horizontal="center" vertical="center"/>
    </xf>
    <xf numFmtId="0" fontId="20" fillId="12" borderId="38" xfId="0" applyFont="1" applyFill="1" applyBorder="1" applyAlignment="1">
      <alignment horizontal="center" vertical="center"/>
    </xf>
    <xf numFmtId="0" fontId="20" fillId="12" borderId="28" xfId="0" applyFont="1" applyFill="1" applyBorder="1" applyAlignment="1">
      <alignment horizontal="center" vertical="center"/>
    </xf>
    <xf numFmtId="0" fontId="20" fillId="12" borderId="18" xfId="0" applyFont="1" applyFill="1" applyBorder="1" applyAlignment="1">
      <alignment horizontal="center" vertical="center"/>
    </xf>
    <xf numFmtId="0" fontId="20" fillId="12" borderId="39" xfId="0" applyFont="1" applyFill="1" applyBorder="1" applyAlignment="1">
      <alignment horizontal="center" vertical="center"/>
    </xf>
    <xf numFmtId="0" fontId="20" fillId="12" borderId="7" xfId="0" applyFont="1" applyFill="1" applyBorder="1" applyAlignment="1">
      <alignment horizontal="center" vertical="center"/>
    </xf>
    <xf numFmtId="0" fontId="20" fillId="12" borderId="8" xfId="0" applyFont="1" applyFill="1" applyBorder="1" applyAlignment="1">
      <alignment horizontal="center" vertical="center"/>
    </xf>
    <xf numFmtId="0" fontId="20" fillId="12" borderId="30" xfId="0" applyFont="1" applyFill="1" applyBorder="1" applyAlignment="1">
      <alignment horizontal="center" vertical="center"/>
    </xf>
    <xf numFmtId="0" fontId="20" fillId="12" borderId="22" xfId="0" applyFont="1" applyFill="1" applyBorder="1" applyAlignment="1">
      <alignment horizontal="center" vertical="center"/>
    </xf>
    <xf numFmtId="0" fontId="32" fillId="0" borderId="23" xfId="8" applyNumberFormat="1" applyFont="1" applyFill="1" applyBorder="1" applyAlignment="1">
      <alignment horizontal="center"/>
    </xf>
    <xf numFmtId="0" fontId="40" fillId="0" borderId="0" xfId="8" applyNumberFormat="1" applyFont="1" applyFill="1" applyBorder="1" applyAlignment="1">
      <alignment horizontal="center"/>
    </xf>
    <xf numFmtId="0" fontId="12" fillId="0" borderId="0" xfId="0" applyFont="1" applyAlignment="1">
      <alignment horizontal="center" vertical="center" wrapText="1"/>
    </xf>
    <xf numFmtId="17" fontId="24" fillId="5" borderId="49" xfId="0" applyNumberFormat="1" applyFont="1" applyFill="1" applyBorder="1" applyAlignment="1">
      <alignment horizontal="center" vertical="center"/>
    </xf>
    <xf numFmtId="17" fontId="24" fillId="5" borderId="1" xfId="0" applyNumberFormat="1" applyFont="1" applyFill="1" applyBorder="1" applyAlignment="1">
      <alignment horizontal="center" vertical="center"/>
    </xf>
    <xf numFmtId="17" fontId="24" fillId="5" borderId="50" xfId="0" applyNumberFormat="1" applyFont="1" applyFill="1" applyBorder="1" applyAlignment="1">
      <alignment horizontal="center" vertical="center"/>
    </xf>
    <xf numFmtId="0" fontId="43" fillId="0" borderId="49" xfId="0" applyFont="1" applyBorder="1" applyAlignment="1">
      <alignment horizontal="center" vertical="center" wrapText="1" readingOrder="1"/>
    </xf>
    <xf numFmtId="0" fontId="43" fillId="0" borderId="47" xfId="0" applyFont="1" applyBorder="1" applyAlignment="1">
      <alignment horizontal="center" vertical="center" wrapText="1" readingOrder="1"/>
    </xf>
    <xf numFmtId="0" fontId="43" fillId="0" borderId="1" xfId="0" applyFont="1" applyBorder="1" applyAlignment="1">
      <alignment horizontal="center" vertical="center" wrapText="1" readingOrder="1"/>
    </xf>
    <xf numFmtId="0" fontId="43" fillId="0" borderId="23" xfId="0" applyFont="1" applyBorder="1" applyAlignment="1">
      <alignment horizontal="center" vertical="center" wrapText="1" readingOrder="1"/>
    </xf>
    <xf numFmtId="0" fontId="15" fillId="0" borderId="51" xfId="0" applyFont="1" applyBorder="1" applyAlignment="1">
      <alignment horizontal="center" vertical="center"/>
    </xf>
    <xf numFmtId="0" fontId="15" fillId="0" borderId="52" xfId="0" applyFont="1" applyBorder="1" applyAlignment="1">
      <alignment horizontal="center" vertical="center"/>
    </xf>
    <xf numFmtId="0" fontId="43" fillId="0" borderId="45" xfId="0" applyFont="1" applyBorder="1" applyAlignment="1">
      <alignment horizontal="center" vertical="center" wrapText="1" readingOrder="1"/>
    </xf>
    <xf numFmtId="0" fontId="43" fillId="0" borderId="0" xfId="0" applyFont="1" applyAlignment="1">
      <alignment horizontal="center" vertical="center" wrapText="1" readingOrder="1"/>
    </xf>
    <xf numFmtId="0" fontId="15" fillId="0" borderId="53" xfId="0" applyFont="1" applyBorder="1" applyAlignment="1">
      <alignment horizontal="center" vertical="center"/>
    </xf>
    <xf numFmtId="0" fontId="43" fillId="0" borderId="42" xfId="0" applyFont="1" applyBorder="1" applyAlignment="1">
      <alignment horizontal="center" vertical="center" wrapText="1" readingOrder="1"/>
    </xf>
    <xf numFmtId="0" fontId="43" fillId="0" borderId="10" xfId="0" applyFont="1" applyBorder="1" applyAlignment="1">
      <alignment horizontal="center" vertical="center" wrapText="1" readingOrder="1"/>
    </xf>
    <xf numFmtId="0" fontId="43" fillId="0" borderId="43" xfId="0" applyFont="1" applyBorder="1" applyAlignment="1">
      <alignment horizontal="center" vertical="center" wrapText="1" readingOrder="1"/>
    </xf>
    <xf numFmtId="0" fontId="43" fillId="0" borderId="9" xfId="0" applyFont="1" applyBorder="1" applyAlignment="1">
      <alignment horizontal="center" vertical="center" wrapText="1" readingOrder="1"/>
    </xf>
    <xf numFmtId="0" fontId="62" fillId="3" borderId="1" xfId="0" applyFont="1" applyFill="1" applyBorder="1" applyAlignment="1">
      <alignment horizontal="left" vertical="center" wrapText="1"/>
    </xf>
    <xf numFmtId="0" fontId="60" fillId="0" borderId="0" xfId="4" applyFont="1" applyFill="1" applyBorder="1" applyAlignment="1">
      <alignment horizontal="left" vertical="center" wrapText="1"/>
    </xf>
    <xf numFmtId="0" fontId="21" fillId="0" borderId="0" xfId="0" applyFont="1" applyAlignment="1">
      <alignment horizontal="left" vertical="center" wrapText="1"/>
    </xf>
    <xf numFmtId="0" fontId="15" fillId="3" borderId="0" xfId="0" applyFont="1" applyFill="1" applyAlignment="1">
      <alignment horizontal="left" vertical="center"/>
    </xf>
    <xf numFmtId="0" fontId="21" fillId="0" borderId="91" xfId="0" applyFont="1" applyBorder="1" applyAlignment="1">
      <alignment horizontal="left" vertical="center" wrapText="1"/>
    </xf>
    <xf numFmtId="3" fontId="21" fillId="0" borderId="79" xfId="0" applyNumberFormat="1" applyFont="1" applyBorder="1" applyAlignment="1">
      <alignment horizontal="right"/>
    </xf>
    <xf numFmtId="3" fontId="21" fillId="0" borderId="80" xfId="0" applyNumberFormat="1" applyFont="1" applyBorder="1" applyAlignment="1">
      <alignment horizontal="right"/>
    </xf>
    <xf numFmtId="3" fontId="15" fillId="0" borderId="81" xfId="0" applyNumberFormat="1" applyFont="1" applyBorder="1" applyAlignment="1">
      <alignment horizontal="right"/>
    </xf>
    <xf numFmtId="3" fontId="15" fillId="0" borderId="82" xfId="0" applyNumberFormat="1" applyFont="1" applyBorder="1" applyAlignment="1">
      <alignment horizontal="right"/>
    </xf>
    <xf numFmtId="3" fontId="21" fillId="0" borderId="81" xfId="0" applyNumberFormat="1" applyFont="1" applyBorder="1" applyAlignment="1">
      <alignment horizontal="right"/>
    </xf>
    <xf numFmtId="3" fontId="21" fillId="0" borderId="82" xfId="0" applyNumberFormat="1" applyFont="1" applyBorder="1" applyAlignment="1">
      <alignment horizontal="right"/>
    </xf>
    <xf numFmtId="168" fontId="28" fillId="15" borderId="83" xfId="1" applyNumberFormat="1" applyFont="1" applyFill="1" applyBorder="1" applyAlignment="1">
      <alignment horizontal="center" vertical="center" wrapText="1"/>
    </xf>
    <xf numFmtId="168" fontId="28" fillId="15" borderId="84" xfId="1" applyNumberFormat="1" applyFont="1" applyFill="1" applyBorder="1" applyAlignment="1">
      <alignment horizontal="center" vertical="center" wrapText="1"/>
    </xf>
    <xf numFmtId="0" fontId="21" fillId="8" borderId="21" xfId="0" applyFont="1" applyFill="1" applyBorder="1" applyAlignment="1">
      <alignment horizontal="center"/>
    </xf>
    <xf numFmtId="0" fontId="21" fillId="8" borderId="65" xfId="0" applyFont="1" applyFill="1" applyBorder="1" applyAlignment="1">
      <alignment horizontal="center"/>
    </xf>
    <xf numFmtId="0" fontId="21" fillId="8" borderId="87" xfId="0" applyFont="1" applyFill="1" applyBorder="1" applyAlignment="1">
      <alignment horizontal="center"/>
    </xf>
    <xf numFmtId="3" fontId="21" fillId="0" borderId="86" xfId="0" applyNumberFormat="1" applyFont="1" applyBorder="1" applyAlignment="1">
      <alignment horizontal="center"/>
    </xf>
    <xf numFmtId="3" fontId="21" fillId="0" borderId="25" xfId="0" applyNumberFormat="1" applyFont="1" applyBorder="1" applyAlignment="1">
      <alignment horizontal="center"/>
    </xf>
    <xf numFmtId="3" fontId="21" fillId="0" borderId="86" xfId="0" applyNumberFormat="1" applyFont="1" applyBorder="1" applyAlignment="1">
      <alignment horizontal="right"/>
    </xf>
    <xf numFmtId="3" fontId="21" fillId="0" borderId="87" xfId="0" applyNumberFormat="1" applyFont="1" applyBorder="1" applyAlignment="1">
      <alignment horizontal="right"/>
    </xf>
    <xf numFmtId="0" fontId="20" fillId="12" borderId="65" xfId="0" applyFont="1" applyFill="1" applyBorder="1" applyAlignment="1">
      <alignment horizontal="center" vertical="center" wrapText="1"/>
    </xf>
    <xf numFmtId="3" fontId="21" fillId="3" borderId="86" xfId="0" applyNumberFormat="1" applyFont="1" applyFill="1" applyBorder="1" applyAlignment="1">
      <alignment horizontal="center"/>
    </xf>
    <xf numFmtId="3" fontId="21" fillId="3" borderId="25" xfId="0" applyNumberFormat="1" applyFont="1" applyFill="1" applyBorder="1" applyAlignment="1">
      <alignment horizontal="center"/>
    </xf>
    <xf numFmtId="0" fontId="15" fillId="0" borderId="90" xfId="0" applyFont="1" applyBorder="1" applyAlignment="1">
      <alignment horizontal="left" vertical="center"/>
    </xf>
    <xf numFmtId="0" fontId="15" fillId="0" borderId="0" xfId="0" applyFont="1" applyAlignment="1">
      <alignment horizontal="left" vertical="center"/>
    </xf>
    <xf numFmtId="0" fontId="15" fillId="3" borderId="0" xfId="0" applyFont="1" applyFill="1" applyAlignment="1" applyProtection="1">
      <alignment horizontal="left" vertical="justify" wrapText="1"/>
      <protection locked="0"/>
    </xf>
    <xf numFmtId="0" fontId="20" fillId="12" borderId="89" xfId="0" applyFont="1" applyFill="1" applyBorder="1" applyAlignment="1">
      <alignment horizontal="center" vertical="center" wrapText="1"/>
    </xf>
    <xf numFmtId="0" fontId="20" fillId="12" borderId="67" xfId="0" applyFont="1" applyFill="1" applyBorder="1" applyAlignment="1">
      <alignment horizontal="center" vertical="center" wrapText="1"/>
    </xf>
    <xf numFmtId="3" fontId="21" fillId="0" borderId="79" xfId="0" applyNumberFormat="1" applyFont="1" applyBorder="1" applyAlignment="1">
      <alignment horizontal="center"/>
    </xf>
    <xf numFmtId="3" fontId="21" fillId="0" borderId="80" xfId="0" applyNumberFormat="1" applyFont="1" applyBorder="1" applyAlignment="1">
      <alignment horizontal="center"/>
    </xf>
    <xf numFmtId="0" fontId="20" fillId="12" borderId="11" xfId="0" applyFont="1" applyFill="1" applyBorder="1" applyAlignment="1">
      <alignment horizontal="center" vertical="center" wrapText="1"/>
    </xf>
    <xf numFmtId="0" fontId="21" fillId="0" borderId="0" xfId="0" applyFont="1" applyAlignment="1">
      <alignment horizontal="center"/>
    </xf>
    <xf numFmtId="0" fontId="20" fillId="12" borderId="55" xfId="0" applyFont="1" applyFill="1" applyBorder="1" applyAlignment="1">
      <alignment horizontal="center" vertical="center" wrapText="1"/>
    </xf>
    <xf numFmtId="0" fontId="20" fillId="12" borderId="56" xfId="0" applyFont="1" applyFill="1" applyBorder="1" applyAlignment="1">
      <alignment horizontal="center" vertical="center" wrapText="1"/>
    </xf>
    <xf numFmtId="0" fontId="20" fillId="12" borderId="57" xfId="0" applyFont="1" applyFill="1" applyBorder="1" applyAlignment="1">
      <alignment horizontal="center" vertical="center" wrapText="1"/>
    </xf>
    <xf numFmtId="0" fontId="20" fillId="12" borderId="32" xfId="0" applyFont="1" applyFill="1" applyBorder="1" applyAlignment="1">
      <alignment horizontal="center" vertical="center" wrapText="1"/>
    </xf>
    <xf numFmtId="168" fontId="21" fillId="3" borderId="21" xfId="1" applyNumberFormat="1" applyFont="1" applyFill="1" applyBorder="1" applyAlignment="1">
      <alignment horizontal="center" vertical="center"/>
    </xf>
    <xf numFmtId="168" fontId="21" fillId="3" borderId="25" xfId="1" applyNumberFormat="1" applyFont="1" applyFill="1" applyBorder="1" applyAlignment="1">
      <alignment horizontal="center" vertical="center"/>
    </xf>
    <xf numFmtId="168" fontId="21" fillId="0" borderId="21" xfId="1" applyNumberFormat="1" applyFont="1" applyFill="1" applyBorder="1" applyAlignment="1">
      <alignment horizontal="center" vertical="center" wrapText="1"/>
    </xf>
    <xf numFmtId="168" fontId="21" fillId="0" borderId="25" xfId="1" applyNumberFormat="1" applyFont="1" applyFill="1" applyBorder="1" applyAlignment="1">
      <alignment horizontal="center" vertical="center" wrapText="1"/>
    </xf>
    <xf numFmtId="168" fontId="21" fillId="0" borderId="21" xfId="1" applyNumberFormat="1" applyFont="1" applyBorder="1" applyAlignment="1">
      <alignment horizontal="center" vertical="center"/>
    </xf>
    <xf numFmtId="168" fontId="21" fillId="0" borderId="25" xfId="1" applyNumberFormat="1" applyFont="1" applyBorder="1" applyAlignment="1">
      <alignment horizontal="center" vertical="center"/>
    </xf>
    <xf numFmtId="168" fontId="21" fillId="0" borderId="21" xfId="1" applyNumberFormat="1" applyFont="1" applyFill="1" applyBorder="1" applyAlignment="1">
      <alignment horizontal="center" vertical="center"/>
    </xf>
    <xf numFmtId="168" fontId="21" fillId="0" borderId="25" xfId="1" applyNumberFormat="1" applyFont="1" applyFill="1" applyBorder="1" applyAlignment="1">
      <alignment horizontal="center" vertical="center"/>
    </xf>
    <xf numFmtId="0" fontId="32" fillId="3" borderId="0" xfId="0" applyFont="1" applyFill="1" applyAlignment="1">
      <alignment horizontal="justify" vertical="top" wrapText="1"/>
    </xf>
    <xf numFmtId="0" fontId="21" fillId="12" borderId="65" xfId="0" applyFont="1" applyFill="1" applyBorder="1" applyAlignment="1">
      <alignment horizontal="center" vertical="center" wrapText="1"/>
    </xf>
    <xf numFmtId="0" fontId="20" fillId="12" borderId="47" xfId="0" applyFont="1" applyFill="1" applyBorder="1" applyAlignment="1">
      <alignment horizontal="center" vertical="center" wrapText="1"/>
    </xf>
    <xf numFmtId="0" fontId="20" fillId="12" borderId="23" xfId="0" applyFont="1" applyFill="1" applyBorder="1" applyAlignment="1">
      <alignment horizontal="center" vertical="center" wrapText="1"/>
    </xf>
  </cellXfs>
  <cellStyles count="76">
    <cellStyle name="=C:\WINNT\SYSTEM32\COMMAND.COM 2" xfId="35" xr:uid="{FA6983B1-4970-419B-B8FE-6C5AA253FAFC}"/>
    <cellStyle name="Énfasis3" xfId="49" builtinId="37"/>
    <cellStyle name="Énfasis5" xfId="4" builtinId="45"/>
    <cellStyle name="Hipervínculo" xfId="6" builtinId="8"/>
    <cellStyle name="Millares" xfId="1" builtinId="3"/>
    <cellStyle name="Millares 2" xfId="13" xr:uid="{E85FB49B-4EB6-4880-B070-99AAA648ABA0}"/>
    <cellStyle name="Millares 2 2" xfId="26" xr:uid="{8165D56F-0464-4C23-947A-03D409D687A1}"/>
    <cellStyle name="Millares 2 2 2" xfId="44" xr:uid="{2A913E8A-264A-405B-9582-31DB7C29EC44}"/>
    <cellStyle name="Millares 2 2 2 2" xfId="71" xr:uid="{B50A4F98-688B-4970-B9A4-C8374FF30C71}"/>
    <cellStyle name="Millares 2 2 3" xfId="59" xr:uid="{1C7EB409-ECBE-45BD-85CE-0B6BB6F9D35C}"/>
    <cellStyle name="Millares 2 3" xfId="39" xr:uid="{53BA202F-3110-4B47-B786-D242296AB554}"/>
    <cellStyle name="Millares 2 3 2" xfId="66" xr:uid="{26C0E51D-74D0-4F40-B973-6885963175FC}"/>
    <cellStyle name="Millares 2 4" xfId="54" xr:uid="{9D1D88A5-AFA2-4695-9FFE-EDE587E2FC2D}"/>
    <cellStyle name="Millares 3" xfId="23" xr:uid="{18937F1D-6A64-4E33-B5E4-4A6BD854490F}"/>
    <cellStyle name="Millares 3 2" xfId="30" xr:uid="{01498F95-263A-4425-BDF8-A5BE2882B743}"/>
    <cellStyle name="Millares 3 2 2" xfId="48" xr:uid="{8876FDD0-E07A-434B-B095-DCA1873991C6}"/>
    <cellStyle name="Millares 3 2 2 2" xfId="75" xr:uid="{EF8BFE10-836B-4F2D-9768-64A1C2F85821}"/>
    <cellStyle name="Millares 3 2 3" xfId="63" xr:uid="{5C57DF77-4240-489E-94E1-8023BA205243}"/>
    <cellStyle name="Millares 3 3" xfId="43" xr:uid="{8C48648E-0621-4A82-8AC8-FE812B0DDC05}"/>
    <cellStyle name="Millares 3 3 2" xfId="70" xr:uid="{8CDB8480-FC6E-4D18-B9C6-3A9456659AC0}"/>
    <cellStyle name="Millares 3 4" xfId="58" xr:uid="{430D4324-4914-4B72-B50F-FA720C2150DC}"/>
    <cellStyle name="Millares 4" xfId="25" xr:uid="{61FF2202-A8E6-4417-B5CF-BDE7CB75271E}"/>
    <cellStyle name="Millares 5" xfId="28" xr:uid="{B7BB0EF0-D45E-435B-B216-31558F3D2E5A}"/>
    <cellStyle name="Millares 5 2" xfId="46" xr:uid="{D594C3B7-E2DC-49C6-B70F-35F87FFD5649}"/>
    <cellStyle name="Millares 5 2 2" xfId="73" xr:uid="{9D3D78CA-F914-449D-A5B8-C510590F2D40}"/>
    <cellStyle name="Millares 5 3" xfId="61" xr:uid="{C66C1293-6E32-4225-8120-450F20DB5CBE}"/>
    <cellStyle name="Millares 6" xfId="19" xr:uid="{A828CD91-8D84-43BE-A0AE-FA15B9A0BADD}"/>
    <cellStyle name="Millares 6 2" xfId="41" xr:uid="{F37BAE7B-4E78-41F9-96A0-E6C12A88DD8B}"/>
    <cellStyle name="Millares 6 2 2" xfId="68" xr:uid="{0A26A1CF-300F-42B1-ACB6-B0C823A2BD09}"/>
    <cellStyle name="Millares 6 3" xfId="56" xr:uid="{74C7FE72-1B4A-419D-A6AF-99204081286B}"/>
    <cellStyle name="Millares 7" xfId="37" xr:uid="{494348DD-4F72-4A6A-AD9D-AC959D1584FB}"/>
    <cellStyle name="Millares 7 2" xfId="64" xr:uid="{B8AD458A-3163-4359-89DB-B1E7163A58A0}"/>
    <cellStyle name="Millares 8" xfId="10" xr:uid="{4BFA2016-5BE5-4B2C-8216-8706A48AC1C0}"/>
    <cellStyle name="Millares 8 2" xfId="52" xr:uid="{6820776D-34BD-41B3-A0AE-301A867D549F}"/>
    <cellStyle name="Millares 9" xfId="50" xr:uid="{8794D4D5-AF32-4098-872D-D99BDE194D4F}"/>
    <cellStyle name="Moneda" xfId="2" builtinId="4"/>
    <cellStyle name="Moneda 2" xfId="14" xr:uid="{51E81B2C-003C-4BEF-A3BE-1B75CAF08466}"/>
    <cellStyle name="Moneda 2 2" xfId="27" xr:uid="{D2C05F6E-8C47-44D3-80F3-8574010C7CCD}"/>
    <cellStyle name="Moneda 2 2 2" xfId="45" xr:uid="{74DE6078-AC63-4F6A-9F95-206D6FDA3C18}"/>
    <cellStyle name="Moneda 2 2 2 2" xfId="72" xr:uid="{E6EA55F4-9B92-48A4-8BD4-9C77D8980C7F}"/>
    <cellStyle name="Moneda 2 2 3" xfId="60" xr:uid="{92BDBC30-A30B-4C47-96D5-14FD593BFB57}"/>
    <cellStyle name="Moneda 2 3" xfId="40" xr:uid="{17B9F1F3-373D-4A1D-9827-5BE26CEF114C}"/>
    <cellStyle name="Moneda 2 3 2" xfId="67" xr:uid="{7B85BFE2-F412-4B02-B06E-441EFD379739}"/>
    <cellStyle name="Moneda 2 4" xfId="55" xr:uid="{AFE6CC17-F609-4015-A222-05621FBDDF91}"/>
    <cellStyle name="Moneda 3" xfId="29" xr:uid="{0B570745-A9A6-454C-A9BB-E98062E63FDC}"/>
    <cellStyle name="Moneda 3 2" xfId="47" xr:uid="{6CF40225-C174-4FFC-9BE6-708AA5814D26}"/>
    <cellStyle name="Moneda 3 2 2" xfId="74" xr:uid="{775C10BD-82A1-4F99-B8B2-DE1C9CB655E0}"/>
    <cellStyle name="Moneda 3 3" xfId="62" xr:uid="{0CC5FBA9-5F9A-4AE3-A655-500BA7A52804}"/>
    <cellStyle name="Moneda 4" xfId="21" xr:uid="{FC0FF1EA-18F2-42C0-85EA-7204F0542378}"/>
    <cellStyle name="Moneda 4 2" xfId="42" xr:uid="{998EFF11-DD8E-4CB3-86BE-5427196A351F}"/>
    <cellStyle name="Moneda 4 2 2" xfId="69" xr:uid="{3B908979-2809-462E-AB63-DF81C25350CF}"/>
    <cellStyle name="Moneda 4 3" xfId="57" xr:uid="{B317592A-E517-4F7F-910F-5A972F680ADB}"/>
    <cellStyle name="Moneda 5" xfId="38" xr:uid="{86640109-7E52-4672-804A-DF508F88CA71}"/>
    <cellStyle name="Moneda 5 2" xfId="65" xr:uid="{37E986F3-EAB2-482E-ADBE-BDEEA76EAD68}"/>
    <cellStyle name="Moneda 6" xfId="11" xr:uid="{66DD735C-14D3-4FC7-8AB7-762864C95985}"/>
    <cellStyle name="Moneda 6 2" xfId="53" xr:uid="{87E7F873-9580-4F12-A700-F5C3CF4CFCE3}"/>
    <cellStyle name="Moneda 7" xfId="51" xr:uid="{7AF41CF4-66BE-4DDB-A8FE-F3478B9A9F3D}"/>
    <cellStyle name="Normal" xfId="0" builtinId="0"/>
    <cellStyle name="Normal 2" xfId="7" xr:uid="{00000000-0005-0000-0000-000005000000}"/>
    <cellStyle name="Normal 2 2" xfId="8" xr:uid="{00000000-0005-0000-0000-000006000000}"/>
    <cellStyle name="Normal 2 2 2" xfId="12" xr:uid="{706AEA19-ABA0-4820-A6AE-A2182555D3E5}"/>
    <cellStyle name="Normal 2 3" xfId="31" xr:uid="{9098CBB7-B988-4B06-A2C5-EF6DD70EB22A}"/>
    <cellStyle name="Normal 3" xfId="15" xr:uid="{57D27C4C-34B8-4A92-9D63-6554E0A102E6}"/>
    <cellStyle name="Normal 3 2" xfId="17" xr:uid="{63F2871E-1DC0-4390-9CD0-B948D9DB398F}"/>
    <cellStyle name="Normal 3 3" xfId="32" xr:uid="{D92AFCC8-3534-4494-954F-45EC6DE24B9C}"/>
    <cellStyle name="Normal 3 4" xfId="36" xr:uid="{0DE90820-740A-4875-AE18-352ACFD41CBD}"/>
    <cellStyle name="Normal 4" xfId="20" xr:uid="{693EE762-F7A0-40A3-A650-20036298E276}"/>
    <cellStyle name="Normal 5" xfId="22" xr:uid="{C5EB7156-D478-410B-B59B-B7BC918224A1}"/>
    <cellStyle name="Normal 5 2" xfId="33" xr:uid="{EF0BCFF7-A9CE-4D2B-A7DB-AC8E0F2A64DB}"/>
    <cellStyle name="Normal 5 3" xfId="5" xr:uid="{00000000-0005-0000-0000-000007000000}"/>
    <cellStyle name="Normal 6" xfId="24" xr:uid="{2877C74E-0095-4AAB-896F-277861117009}"/>
    <cellStyle name="Normal 6 2" xfId="34" xr:uid="{3EBD54E4-FAF1-4393-BDE0-E93A9B0970C3}"/>
    <cellStyle name="Porcentaje" xfId="3" builtinId="5"/>
    <cellStyle name="Porcentaje 2" xfId="9" xr:uid="{00000000-0005-0000-0000-000009000000}"/>
    <cellStyle name="Porcentaje 2 2" xfId="16" xr:uid="{CA7BA279-D828-4641-AF28-C6EAC9B015A2}"/>
    <cellStyle name="Porcentaje 2 2 2" xfId="18" xr:uid="{81A38033-7146-4CB4-B332-9D751D82945D}"/>
  </cellStyles>
  <dxfs count="5">
    <dxf>
      <font>
        <b/>
        <i val="0"/>
      </font>
    </dxf>
    <dxf>
      <fill>
        <patternFill>
          <bgColor rgb="FFD3DFEE"/>
        </patternFill>
      </fill>
    </dxf>
    <dxf>
      <font>
        <b/>
        <i val="0"/>
      </font>
    </dxf>
    <dxf>
      <font>
        <b/>
        <i val="0"/>
        <color theme="0"/>
      </font>
      <fill>
        <patternFill>
          <bgColor rgb="FF002060"/>
        </patternFill>
      </fill>
    </dxf>
    <dxf>
      <border>
        <left style="medium">
          <color rgb="FF002060"/>
        </left>
        <right style="medium">
          <color rgb="FF002060"/>
        </right>
        <top style="medium">
          <color rgb="FF002060"/>
        </top>
        <bottom style="medium">
          <color rgb="FF002060"/>
        </bottom>
        <vertical/>
        <horizontal style="medium">
          <color rgb="FF002060"/>
        </horizontal>
      </border>
    </dxf>
  </dxfs>
  <tableStyles count="1" defaultTableStyle="TableStyleMedium2" defaultPivotStyle="PivotStyleLight16">
    <tableStyle name="MIM Informe" pivot="0" count="5" xr9:uid="{324DE874-3B65-4BEA-A2C2-AEC9D8FAAB05}">
      <tableStyleElement type="wholeTable" dxfId="4"/>
      <tableStyleElement type="headerRow" dxfId="3"/>
      <tableStyleElement type="firstColumn" dxfId="2"/>
      <tableStyleElement type="firstRowStripe" dxfId="1"/>
      <tableStyleElement type="firstColumnStripe" dxfId="0"/>
    </tableStyle>
  </tableStyles>
  <colors>
    <mruColors>
      <color rgb="FF691C32"/>
      <color rgb="FF10312B"/>
      <color rgb="FF6F7271"/>
      <color rgb="FFBC955C"/>
      <color rgb="FFDDC9A3"/>
      <color rgb="FFA6A6A6"/>
      <color rgb="FF9F2241"/>
      <color rgb="FF235B4E"/>
      <color rgb="FF404040"/>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Noto Sans" panose="020B0502040504020204" pitchFamily="34" charset="0"/>
                <a:ea typeface="Noto Sans" panose="020B0502040504020204" pitchFamily="34" charset="0"/>
                <a:cs typeface="+mn-cs"/>
              </a:defRPr>
            </a:pPr>
            <a:r>
              <a:rPr lang="es-MX"/>
              <a:t>Energía contratada estimada CLSB enero 2025 (porcentaje)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Noto Sans" panose="020B0502040504020204" pitchFamily="34" charset="0"/>
              <a:ea typeface="Noto Sans" panose="020B0502040504020204" pitchFamily="34" charset="0"/>
              <a:cs typeface="+mn-cs"/>
            </a:defRPr>
          </a:pPr>
          <a:endParaRPr lang="es-MX"/>
        </a:p>
      </c:txPr>
    </c:title>
    <c:autoTitleDeleted val="0"/>
    <c:plotArea>
      <c:layout>
        <c:manualLayout>
          <c:layoutTarget val="inner"/>
          <c:xMode val="edge"/>
          <c:yMode val="edge"/>
          <c:x val="3.1451155056051776E-2"/>
          <c:y val="0.20730080380746194"/>
          <c:w val="0.4927651171433251"/>
          <c:h val="0.74101363833584566"/>
        </c:manualLayout>
      </c:layout>
      <c:pieChart>
        <c:varyColors val="1"/>
        <c:ser>
          <c:idx val="0"/>
          <c:order val="0"/>
          <c:dPt>
            <c:idx val="0"/>
            <c:bubble3D val="0"/>
            <c:spPr>
              <a:solidFill>
                <a:srgbClr val="98989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857-40C4-BB6A-DED391C009A6}"/>
              </c:ext>
            </c:extLst>
          </c:dPt>
          <c:dPt>
            <c:idx val="1"/>
            <c:bubble3D val="0"/>
            <c:spPr>
              <a:solidFill>
                <a:srgbClr val="9F224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857-40C4-BB6A-DED391C009A6}"/>
              </c:ext>
            </c:extLst>
          </c:dPt>
          <c:dPt>
            <c:idx val="2"/>
            <c:bubble3D val="0"/>
            <c:spPr>
              <a:solidFill>
                <a:srgbClr val="10312B"/>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857-40C4-BB6A-DED391C009A6}"/>
              </c:ext>
            </c:extLst>
          </c:dPt>
          <c:dPt>
            <c:idx val="3"/>
            <c:bubble3D val="0"/>
            <c:spPr>
              <a:solidFill>
                <a:srgbClr val="DDC9A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857-40C4-BB6A-DED391C009A6}"/>
              </c:ext>
            </c:extLst>
          </c:dPt>
          <c:dPt>
            <c:idx val="4"/>
            <c:bubble3D val="0"/>
            <c:spPr>
              <a:solidFill>
                <a:srgbClr val="235B4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9857-40C4-BB6A-DED391C009A6}"/>
              </c:ext>
            </c:extLst>
          </c:dPt>
          <c:dLbls>
            <c:dLbl>
              <c:idx val="0"/>
              <c:layout>
                <c:manualLayout>
                  <c:x val="-0.13799966496306998"/>
                  <c:y val="-0.1431618205110729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857-40C4-BB6A-DED391C009A6}"/>
                </c:ext>
              </c:extLst>
            </c:dLbl>
            <c:dLbl>
              <c:idx val="1"/>
              <c:layout>
                <c:manualLayout>
                  <c:x val="0.10215851028472181"/>
                  <c:y val="7.232312145682943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857-40C4-BB6A-DED391C009A6}"/>
                </c:ext>
              </c:extLst>
            </c:dLbl>
            <c:dLbl>
              <c:idx val="2"/>
              <c:layout>
                <c:manualLayout>
                  <c:x val="-1.7241320234359078E-2"/>
                  <c:y val="0.10944958015762694"/>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857-40C4-BB6A-DED391C009A6}"/>
                </c:ext>
              </c:extLst>
            </c:dLbl>
            <c:dLbl>
              <c:idx val="3"/>
              <c:layout>
                <c:manualLayout>
                  <c:x val="-3.4398677509235253E-3"/>
                  <c:y val="6.8461686837774614E-3"/>
                </c:manualLayout>
              </c:layout>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Noto Sans" panose="020B0502040504020204" pitchFamily="34" charset="0"/>
                      <a:ea typeface="Noto Sans" panose="020B0502040504020204" pitchFamily="34" charset="0"/>
                      <a:cs typeface="+mn-cs"/>
                    </a:defRPr>
                  </a:pPr>
                  <a:endParaRPr lang="es-MX"/>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857-40C4-BB6A-DED391C009A6}"/>
                </c:ext>
              </c:extLst>
            </c:dLbl>
            <c:dLbl>
              <c:idx val="4"/>
              <c:layout>
                <c:manualLayout>
                  <c:x val="1.7868136030558677E-2"/>
                  <c:y val="1.6977888986418162E-2"/>
                </c:manualLayout>
              </c:layout>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Noto Sans" panose="020B0502040504020204" pitchFamily="34" charset="0"/>
                      <a:ea typeface="Noto Sans" panose="020B0502040504020204" pitchFamily="34" charset="0"/>
                      <a:cs typeface="+mn-cs"/>
                    </a:defRPr>
                  </a:pPr>
                  <a:endParaRPr lang="es-MX"/>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857-40C4-BB6A-DED391C009A6}"/>
                </c:ext>
              </c:extLst>
            </c:dLbl>
            <c:spPr>
              <a:noFill/>
              <a:ln>
                <a:noFill/>
              </a:ln>
              <a:effectLst/>
            </c:spPr>
            <c:txPr>
              <a:bodyPr rot="0" spcFirstLastPara="1" vertOverflow="ellipsis" vert="horz" wrap="square" anchor="ctr" anchorCtr="1"/>
              <a:lstStyle/>
              <a:p>
                <a:pPr>
                  <a:defRPr sz="1200" b="1" i="0" u="none" strike="noStrike" kern="1200" baseline="0">
                    <a:solidFill>
                      <a:schemeClr val="lt1"/>
                    </a:solidFill>
                    <a:latin typeface="Noto Sans" panose="020B0502040504020204" pitchFamily="34" charset="0"/>
                    <a:ea typeface="Noto Sans" panose="020B0502040504020204" pitchFamily="34" charset="0"/>
                    <a:cs typeface="+mn-cs"/>
                  </a:defRPr>
                </a:pPr>
                <a:endParaRPr lang="es-MX"/>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(CG_ENE2025!$B$39,CG_ENE2025!$B$40,CG_ENE2025!$B$45:$B$46,CG_ENE2025!$B$49)</c:f>
              <c:strCache>
                <c:ptCount val="5"/>
                <c:pt idx="0">
                  <c:v>Ciclo Combinado</c:v>
                </c:pt>
                <c:pt idx="1">
                  <c:v>Térmicas</c:v>
                </c:pt>
                <c:pt idx="2">
                  <c:v>Hidroeléctrica</c:v>
                </c:pt>
                <c:pt idx="3">
                  <c:v>Intermitentes</c:v>
                </c:pt>
                <c:pt idx="4">
                  <c:v>Geotérmica</c:v>
                </c:pt>
              </c:strCache>
            </c:strRef>
          </c:cat>
          <c:val>
            <c:numRef>
              <c:f>(CG_ENE2025!$C$39,CG_ENE2025!$C$40,CG_ENE2025!$C$45:$C$46,CG_ENE2025!$C$49)</c:f>
              <c:numCache>
                <c:formatCode>#,##0</c:formatCode>
                <c:ptCount val="5"/>
                <c:pt idx="0">
                  <c:v>8907181.4974431843</c:v>
                </c:pt>
                <c:pt idx="1">
                  <c:v>1890146.4300000016</c:v>
                </c:pt>
                <c:pt idx="2">
                  <c:v>1262317.8745000015</c:v>
                </c:pt>
                <c:pt idx="3">
                  <c:v>208005.49815682031</c:v>
                </c:pt>
                <c:pt idx="4">
                  <c:v>336952.23700000055</c:v>
                </c:pt>
              </c:numCache>
            </c:numRef>
          </c:val>
          <c:extLst>
            <c:ext xmlns:c16="http://schemas.microsoft.com/office/drawing/2014/chart" uri="{C3380CC4-5D6E-409C-BE32-E72D297353CC}">
              <c16:uniqueId val="{0000000A-9857-40C4-BB6A-DED391C009A6}"/>
            </c:ext>
          </c:extLst>
        </c:ser>
        <c:dLbls>
          <c:dLblPos val="ctr"/>
          <c:showLegendKey val="0"/>
          <c:showVal val="0"/>
          <c:showCatName val="0"/>
          <c:showSerName val="0"/>
          <c:showPercent val="1"/>
          <c:showBubbleSize val="0"/>
          <c:showLeaderLines val="0"/>
        </c:dLbls>
        <c:firstSliceAng val="34"/>
      </c:pieChart>
      <c:spPr>
        <a:noFill/>
        <a:ln>
          <a:noFill/>
        </a:ln>
        <a:effectLst/>
      </c:spPr>
    </c:plotArea>
    <c:legend>
      <c:legendPos val="r"/>
      <c:layout>
        <c:manualLayout>
          <c:xMode val="edge"/>
          <c:yMode val="edge"/>
          <c:x val="0.6071203457627562"/>
          <c:y val="0.20565067715622001"/>
          <c:w val="0.37996218262508952"/>
          <c:h val="0.73113225521669156"/>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Noto Sans" panose="020B0502040504020204" pitchFamily="34" charset="0"/>
              <a:ea typeface="Noto Sans" panose="020B0502040504020204" pitchFamily="34" charset="0"/>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latin typeface="Noto Sans" panose="020B0502040504020204" pitchFamily="34" charset="0"/>
          <a:ea typeface="Noto Sans" panose="020B0502040504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baseline="0">
                <a:solidFill>
                  <a:sysClr val="windowText" lastClr="000000"/>
                </a:solidFill>
                <a:latin typeface="Noto Sans" panose="020B0502040504020204" pitchFamily="34" charset="0"/>
                <a:ea typeface="Noto Sans" panose="020B0502040504020204" pitchFamily="34" charset="0"/>
                <a:cs typeface="+mn-cs"/>
              </a:defRPr>
            </a:pPr>
            <a:r>
              <a:rPr lang="es-MX" sz="1600" b="1">
                <a:solidFill>
                  <a:sysClr val="windowText" lastClr="000000"/>
                </a:solidFill>
              </a:rPr>
              <a:t>Costos fijos y variables de los CLSB estimados enero 2025 (millones de pesos)</a:t>
            </a:r>
          </a:p>
        </c:rich>
      </c:tx>
      <c:overlay val="0"/>
      <c:spPr>
        <a:noFill/>
        <a:ln>
          <a:noFill/>
        </a:ln>
        <a:effectLst/>
      </c:spPr>
      <c:txPr>
        <a:bodyPr rot="0" spcFirstLastPara="1" vertOverflow="ellipsis" vert="horz" wrap="square" anchor="ctr" anchorCtr="1"/>
        <a:lstStyle/>
        <a:p>
          <a:pPr>
            <a:defRPr sz="1600" b="1" i="0" u="none" strike="noStrike" baseline="0">
              <a:solidFill>
                <a:sysClr val="windowText" lastClr="000000"/>
              </a:solidFill>
              <a:latin typeface="Noto Sans" panose="020B0502040504020204" pitchFamily="34" charset="0"/>
              <a:ea typeface="Noto Sans" panose="020B0502040504020204" pitchFamily="34" charset="0"/>
              <a:cs typeface="+mn-cs"/>
            </a:defRPr>
          </a:pPr>
          <a:endParaRPr lang="es-MX"/>
        </a:p>
      </c:txPr>
    </c:title>
    <c:autoTitleDeleted val="0"/>
    <c:plotArea>
      <c:layout/>
      <c:barChart>
        <c:barDir val="col"/>
        <c:grouping val="stacked"/>
        <c:varyColors val="0"/>
        <c:ser>
          <c:idx val="1"/>
          <c:order val="0"/>
          <c:tx>
            <c:v>Costos Fijos</c:v>
          </c:tx>
          <c:spPr>
            <a:solidFill>
              <a:srgbClr val="691C32"/>
            </a:solidFill>
            <a:ln>
              <a:solidFill>
                <a:srgbClr val="691C32"/>
              </a:solidFill>
            </a:ln>
            <a:effectLst/>
          </c:spPr>
          <c:invertIfNegative val="0"/>
          <c:dLbls>
            <c:dLbl>
              <c:idx val="0"/>
              <c:spPr>
                <a:noFill/>
                <a:ln>
                  <a:noFill/>
                </a:ln>
                <a:effectLst/>
              </c:spPr>
              <c:txPr>
                <a:bodyPr rot="0" spcFirstLastPara="1" vertOverflow="ellipsis" vert="horz" wrap="square" anchor="ctr" anchorCtr="1"/>
                <a:lstStyle/>
                <a:p>
                  <a:pPr>
                    <a:defRPr sz="1050" b="1" i="0" u="none" strike="noStrike" baseline="0">
                      <a:solidFill>
                        <a:schemeClr val="bg1"/>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0-4CAE-4842-8F96-1160C8871EB5}"/>
                </c:ext>
              </c:extLst>
            </c:dLbl>
            <c:dLbl>
              <c:idx val="1"/>
              <c:spPr>
                <a:noFill/>
                <a:ln>
                  <a:noFill/>
                </a:ln>
                <a:effectLst/>
              </c:spPr>
              <c:txPr>
                <a:bodyPr rot="0" spcFirstLastPara="1" vertOverflow="ellipsis" vert="horz" wrap="square" anchor="ctr" anchorCtr="1"/>
                <a:lstStyle/>
                <a:p>
                  <a:pPr>
                    <a:defRPr sz="1050" b="1" i="0" u="none" strike="noStrike" baseline="0">
                      <a:solidFill>
                        <a:schemeClr val="bg1"/>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1-4CAE-4842-8F96-1160C8871EB5}"/>
                </c:ext>
              </c:extLst>
            </c:dLbl>
            <c:dLbl>
              <c:idx val="2"/>
              <c:spPr>
                <a:noFill/>
                <a:ln>
                  <a:noFill/>
                </a:ln>
                <a:effectLst/>
              </c:spPr>
              <c:txPr>
                <a:bodyPr rot="0" spcFirstLastPara="1" vertOverflow="ellipsis" vert="horz" wrap="square" anchor="ctr" anchorCtr="1"/>
                <a:lstStyle/>
                <a:p>
                  <a:pPr>
                    <a:defRPr sz="1050" b="1" i="0" u="none" strike="noStrike" baseline="0">
                      <a:solidFill>
                        <a:schemeClr val="bg1"/>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2-4CAE-4842-8F96-1160C8871EB5}"/>
                </c:ext>
              </c:extLst>
            </c:dLbl>
            <c:dLbl>
              <c:idx val="3"/>
              <c:layout>
                <c:manualLayout>
                  <c:x val="-1.3979189998381595E-16"/>
                  <c:y val="8.8757355096046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AE-4842-8F96-1160C8871EB5}"/>
                </c:ext>
              </c:extLst>
            </c:dLbl>
            <c:dLbl>
              <c:idx val="4"/>
              <c:layout>
                <c:manualLayout>
                  <c:x val="-1.3979189998381595E-16"/>
                  <c:y val="2.0710049522410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AE-4842-8F96-1160C8871EB5}"/>
                </c:ext>
              </c:extLst>
            </c:dLbl>
            <c:spPr>
              <a:noFill/>
              <a:ln>
                <a:noFill/>
              </a:ln>
              <a:effectLst/>
            </c:spPr>
            <c:txPr>
              <a:bodyPr rot="0" spcFirstLastPara="1" vertOverflow="ellipsis" vert="horz" wrap="square" anchor="ctr" anchorCtr="1"/>
              <a:lstStyle/>
              <a:p>
                <a:pPr>
                  <a:defRPr sz="1050" b="1" i="0" u="none" strike="noStrike" baseline="0">
                    <a:solidFill>
                      <a:sysClr val="windowText" lastClr="000000"/>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([1]CG_MES2025!$B$39:$B$40,[1]CG_MES2025!$B$45:$B$46,[1]CG_MES2025!$B$49)</c:f>
              <c:strCache>
                <c:ptCount val="5"/>
                <c:pt idx="0">
                  <c:v>Ciclo Combinado</c:v>
                </c:pt>
                <c:pt idx="1">
                  <c:v>Térmicas</c:v>
                </c:pt>
                <c:pt idx="2">
                  <c:v>Hidroeléctrica</c:v>
                </c:pt>
                <c:pt idx="3">
                  <c:v>Intermitentes</c:v>
                </c:pt>
                <c:pt idx="4">
                  <c:v>Geotérmica</c:v>
                </c:pt>
              </c:strCache>
            </c:strRef>
          </c:cat>
          <c:val>
            <c:numRef>
              <c:f>[1]CG_MES2025!$C$227:$C$231</c:f>
              <c:numCache>
                <c:formatCode>General</c:formatCode>
                <c:ptCount val="5"/>
                <c:pt idx="0">
                  <c:v>4480.1931570928209</c:v>
                </c:pt>
                <c:pt idx="1">
                  <c:v>3589.0745800435097</c:v>
                </c:pt>
                <c:pt idx="2">
                  <c:v>3383.3910357726927</c:v>
                </c:pt>
                <c:pt idx="3">
                  <c:v>13.630749125661838</c:v>
                </c:pt>
                <c:pt idx="4">
                  <c:v>319.80013855334107</c:v>
                </c:pt>
              </c:numCache>
            </c:numRef>
          </c:val>
          <c:extLst>
            <c:ext xmlns:c16="http://schemas.microsoft.com/office/drawing/2014/chart" uri="{C3380CC4-5D6E-409C-BE32-E72D297353CC}">
              <c16:uniqueId val="{00000005-4CAE-4842-8F96-1160C8871EB5}"/>
            </c:ext>
          </c:extLst>
        </c:ser>
        <c:ser>
          <c:idx val="2"/>
          <c:order val="1"/>
          <c:tx>
            <c:v>Costos Variables</c:v>
          </c:tx>
          <c:spPr>
            <a:solidFill>
              <a:srgbClr val="10312B"/>
            </a:solidFill>
            <a:ln>
              <a:solidFill>
                <a:srgbClr val="10312B"/>
              </a:solidFill>
            </a:ln>
            <a:effectLst/>
          </c:spPr>
          <c:invertIfNegative val="0"/>
          <c:dLbls>
            <c:dLbl>
              <c:idx val="0"/>
              <c:spPr>
                <a:noFill/>
                <a:ln>
                  <a:noFill/>
                </a:ln>
                <a:effectLst/>
              </c:spPr>
              <c:txPr>
                <a:bodyPr rot="0" spcFirstLastPara="1" vertOverflow="ellipsis" vert="horz" wrap="square" anchor="ctr" anchorCtr="1"/>
                <a:lstStyle/>
                <a:p>
                  <a:pPr>
                    <a:defRPr sz="1050" b="1" i="0" u="none" strike="noStrike" baseline="0">
                      <a:solidFill>
                        <a:schemeClr val="bg1"/>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6-4CAE-4842-8F96-1160C8871EB5}"/>
                </c:ext>
              </c:extLst>
            </c:dLbl>
            <c:dLbl>
              <c:idx val="1"/>
              <c:spPr>
                <a:noFill/>
                <a:ln>
                  <a:noFill/>
                </a:ln>
                <a:effectLst/>
              </c:spPr>
              <c:txPr>
                <a:bodyPr rot="0" spcFirstLastPara="1" vertOverflow="ellipsis" vert="horz" wrap="square" anchor="ctr" anchorCtr="1"/>
                <a:lstStyle/>
                <a:p>
                  <a:pPr>
                    <a:defRPr sz="1050" b="1" i="0" u="none" strike="noStrike" baseline="0">
                      <a:solidFill>
                        <a:schemeClr val="bg1"/>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7-4CAE-4842-8F96-1160C8871EB5}"/>
                </c:ext>
              </c:extLst>
            </c:dLbl>
            <c:dLbl>
              <c:idx val="2"/>
              <c:layout>
                <c:manualLayout>
                  <c:x val="-6.9895949991907977E-17"/>
                  <c:y val="-2.3668628025612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AE-4842-8F96-1160C8871EB5}"/>
                </c:ext>
              </c:extLst>
            </c:dLbl>
            <c:dLbl>
              <c:idx val="3"/>
              <c:layout>
                <c:manualLayout>
                  <c:x val="1.9062752027967712E-3"/>
                  <c:y val="-4.4378677548023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AE-4842-8F96-1160C8871EB5}"/>
                </c:ext>
              </c:extLst>
            </c:dLbl>
            <c:dLbl>
              <c:idx val="4"/>
              <c:layout>
                <c:manualLayout>
                  <c:x val="-1.3979189998381595E-16"/>
                  <c:y val="-3.5502942038418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AE-4842-8F96-1160C8871EB5}"/>
                </c:ext>
              </c:extLst>
            </c:dLbl>
            <c:spPr>
              <a:noFill/>
              <a:ln>
                <a:noFill/>
              </a:ln>
              <a:effectLst/>
            </c:spPr>
            <c:txPr>
              <a:bodyPr rot="0" spcFirstLastPara="1" vertOverflow="ellipsis" vert="horz" wrap="square" anchor="ctr" anchorCtr="1"/>
              <a:lstStyle/>
              <a:p>
                <a:pPr>
                  <a:defRPr sz="1050" b="1" i="0" u="none" strike="noStrike" baseline="0">
                    <a:solidFill>
                      <a:sysClr val="windowText" lastClr="000000"/>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([1]CG_MES2025!$B$39:$B$40,[1]CG_MES2025!$B$45:$B$46,[1]CG_MES2025!$B$49)</c:f>
              <c:strCache>
                <c:ptCount val="5"/>
                <c:pt idx="0">
                  <c:v>Ciclo Combinado</c:v>
                </c:pt>
                <c:pt idx="1">
                  <c:v>Térmicas</c:v>
                </c:pt>
                <c:pt idx="2">
                  <c:v>Hidroeléctrica</c:v>
                </c:pt>
                <c:pt idx="3">
                  <c:v>Intermitentes</c:v>
                </c:pt>
                <c:pt idx="4">
                  <c:v>Geotérmica</c:v>
                </c:pt>
              </c:strCache>
            </c:strRef>
          </c:cat>
          <c:val>
            <c:numRef>
              <c:f>[1]CG_MES2025!$D$227:$D$231</c:f>
              <c:numCache>
                <c:formatCode>General</c:formatCode>
                <c:ptCount val="5"/>
                <c:pt idx="0">
                  <c:v>5817.8754126293325</c:v>
                </c:pt>
                <c:pt idx="1">
                  <c:v>2250.3333153825515</c:v>
                </c:pt>
                <c:pt idx="2">
                  <c:v>165.42678488309184</c:v>
                </c:pt>
                <c:pt idx="3">
                  <c:v>472.15899647255276</c:v>
                </c:pt>
                <c:pt idx="4">
                  <c:v>104.54519858998695</c:v>
                </c:pt>
              </c:numCache>
            </c:numRef>
          </c:val>
          <c:extLst>
            <c:ext xmlns:c16="http://schemas.microsoft.com/office/drawing/2014/chart" uri="{C3380CC4-5D6E-409C-BE32-E72D297353CC}">
              <c16:uniqueId val="{0000000B-4CAE-4842-8F96-1160C8871EB5}"/>
            </c:ext>
          </c:extLst>
        </c:ser>
        <c:dLbls>
          <c:showLegendKey val="0"/>
          <c:showVal val="1"/>
          <c:showCatName val="0"/>
          <c:showSerName val="0"/>
          <c:showPercent val="0"/>
          <c:showBubbleSize val="0"/>
        </c:dLbls>
        <c:gapWidth val="50"/>
        <c:overlap val="100"/>
        <c:axId val="1456992336"/>
        <c:axId val="1456992816"/>
      </c:barChart>
      <c:catAx>
        <c:axId val="145699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baseline="0">
                <a:solidFill>
                  <a:sysClr val="windowText" lastClr="000000"/>
                </a:solidFill>
                <a:latin typeface="Noto Sans" panose="020B0502040504020204" pitchFamily="34" charset="0"/>
                <a:ea typeface="Noto Sans" panose="020B0502040504020204" pitchFamily="34" charset="0"/>
                <a:cs typeface="+mn-cs"/>
              </a:defRPr>
            </a:pPr>
            <a:endParaRPr lang="es-MX"/>
          </a:p>
        </c:txPr>
        <c:crossAx val="1456992816"/>
        <c:crosses val="autoZero"/>
        <c:auto val="1"/>
        <c:lblAlgn val="ctr"/>
        <c:lblOffset val="100"/>
        <c:noMultiLvlLbl val="0"/>
      </c:catAx>
      <c:valAx>
        <c:axId val="145699281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45699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baseline="0">
              <a:solidFill>
                <a:schemeClr val="tx1"/>
              </a:solidFill>
              <a:latin typeface="Noto Sans" panose="020B0502040504020204" pitchFamily="34" charset="0"/>
              <a:ea typeface="Noto Sans" panose="020B0502040504020204" pitchFamily="34" charset="0"/>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oto Sans" panose="020B0502040504020204" pitchFamily="34" charset="0"/>
          <a:ea typeface="Noto Sans" panose="020B0502040504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Noto Sans" panose="020B0502040504020204" pitchFamily="34" charset="0"/>
                <a:ea typeface="Noto Sans" panose="020B0502040504020204" pitchFamily="34" charset="0"/>
                <a:cs typeface="+mn-cs"/>
              </a:defRPr>
            </a:pPr>
            <a:r>
              <a:rPr lang="es-MX"/>
              <a:t>Energía contratada estimada CLSB febrero 2025 (porcentaje)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Noto Sans" panose="020B0502040504020204" pitchFamily="34" charset="0"/>
              <a:ea typeface="Noto Sans" panose="020B0502040504020204" pitchFamily="34" charset="0"/>
              <a:cs typeface="+mn-cs"/>
            </a:defRPr>
          </a:pPr>
          <a:endParaRPr lang="es-MX"/>
        </a:p>
      </c:txPr>
    </c:title>
    <c:autoTitleDeleted val="0"/>
    <c:plotArea>
      <c:layout>
        <c:manualLayout>
          <c:layoutTarget val="inner"/>
          <c:xMode val="edge"/>
          <c:yMode val="edge"/>
          <c:x val="3.1451155056051776E-2"/>
          <c:y val="0.20730080380746194"/>
          <c:w val="0.4927651171433251"/>
          <c:h val="0.74101363833584566"/>
        </c:manualLayout>
      </c:layout>
      <c:pieChart>
        <c:varyColors val="1"/>
        <c:ser>
          <c:idx val="0"/>
          <c:order val="0"/>
          <c:dPt>
            <c:idx val="0"/>
            <c:bubble3D val="0"/>
            <c:spPr>
              <a:solidFill>
                <a:srgbClr val="98989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877-41FE-A10D-2AC1602EBFB8}"/>
              </c:ext>
            </c:extLst>
          </c:dPt>
          <c:dPt>
            <c:idx val="1"/>
            <c:bubble3D val="0"/>
            <c:spPr>
              <a:solidFill>
                <a:srgbClr val="9F224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D877-41FE-A10D-2AC1602EBFB8}"/>
              </c:ext>
            </c:extLst>
          </c:dPt>
          <c:dPt>
            <c:idx val="2"/>
            <c:bubble3D val="0"/>
            <c:spPr>
              <a:solidFill>
                <a:srgbClr val="10312B"/>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D877-41FE-A10D-2AC1602EBFB8}"/>
              </c:ext>
            </c:extLst>
          </c:dPt>
          <c:dPt>
            <c:idx val="3"/>
            <c:bubble3D val="0"/>
            <c:spPr>
              <a:solidFill>
                <a:srgbClr val="DDC9A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D877-41FE-A10D-2AC1602EBFB8}"/>
              </c:ext>
            </c:extLst>
          </c:dPt>
          <c:dPt>
            <c:idx val="4"/>
            <c:bubble3D val="0"/>
            <c:spPr>
              <a:solidFill>
                <a:srgbClr val="235B4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D877-41FE-A10D-2AC1602EBFB8}"/>
              </c:ext>
            </c:extLst>
          </c:dPt>
          <c:dLbls>
            <c:dLbl>
              <c:idx val="0"/>
              <c:layout>
                <c:manualLayout>
                  <c:x val="-0.13799966496306998"/>
                  <c:y val="-0.1431618205110729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877-41FE-A10D-2AC1602EBFB8}"/>
                </c:ext>
              </c:extLst>
            </c:dLbl>
            <c:dLbl>
              <c:idx val="1"/>
              <c:layout>
                <c:manualLayout>
                  <c:x val="0.10215851028472181"/>
                  <c:y val="7.232312145682943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877-41FE-A10D-2AC1602EBFB8}"/>
                </c:ext>
              </c:extLst>
            </c:dLbl>
            <c:dLbl>
              <c:idx val="2"/>
              <c:layout>
                <c:manualLayout>
                  <c:x val="-1.7241320234359078E-2"/>
                  <c:y val="0.10944958015762694"/>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877-41FE-A10D-2AC1602EBFB8}"/>
                </c:ext>
              </c:extLst>
            </c:dLbl>
            <c:dLbl>
              <c:idx val="3"/>
              <c:layout>
                <c:manualLayout>
                  <c:x val="-3.4398677509235253E-3"/>
                  <c:y val="6.8461686837774614E-3"/>
                </c:manualLayout>
              </c:layout>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Noto Sans" panose="020B0502040504020204" pitchFamily="34" charset="0"/>
                      <a:ea typeface="Noto Sans" panose="020B0502040504020204" pitchFamily="34" charset="0"/>
                      <a:cs typeface="+mn-cs"/>
                    </a:defRPr>
                  </a:pPr>
                  <a:endParaRPr lang="es-MX"/>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877-41FE-A10D-2AC1602EBFB8}"/>
                </c:ext>
              </c:extLst>
            </c:dLbl>
            <c:dLbl>
              <c:idx val="4"/>
              <c:layout>
                <c:manualLayout>
                  <c:x val="1.7868136030558677E-2"/>
                  <c:y val="1.6977888986418162E-2"/>
                </c:manualLayout>
              </c:layout>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Noto Sans" panose="020B0502040504020204" pitchFamily="34" charset="0"/>
                      <a:ea typeface="Noto Sans" panose="020B0502040504020204" pitchFamily="34" charset="0"/>
                      <a:cs typeface="+mn-cs"/>
                    </a:defRPr>
                  </a:pPr>
                  <a:endParaRPr lang="es-MX"/>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877-41FE-A10D-2AC1602EBFB8}"/>
                </c:ext>
              </c:extLst>
            </c:dLbl>
            <c:spPr>
              <a:noFill/>
              <a:ln>
                <a:noFill/>
              </a:ln>
              <a:effectLst/>
            </c:spPr>
            <c:txPr>
              <a:bodyPr rot="0" spcFirstLastPara="1" vertOverflow="ellipsis" vert="horz" wrap="square" anchor="ctr" anchorCtr="1"/>
              <a:lstStyle/>
              <a:p>
                <a:pPr>
                  <a:defRPr sz="1200" b="1" i="0" u="none" strike="noStrike" kern="1200" baseline="0">
                    <a:solidFill>
                      <a:schemeClr val="lt1"/>
                    </a:solidFill>
                    <a:latin typeface="Noto Sans" panose="020B0502040504020204" pitchFamily="34" charset="0"/>
                    <a:ea typeface="Noto Sans" panose="020B0502040504020204" pitchFamily="34" charset="0"/>
                    <a:cs typeface="+mn-cs"/>
                  </a:defRPr>
                </a:pPr>
                <a:endParaRPr lang="es-MX"/>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(CG_FEB2025!$B$39,CG_FEB2025!$B$40,CG_FEB2025!$B$45:$B$46,CG_FEB2025!$B$49)</c:f>
              <c:strCache>
                <c:ptCount val="5"/>
                <c:pt idx="0">
                  <c:v>Ciclo Combinado</c:v>
                </c:pt>
                <c:pt idx="1">
                  <c:v>Térmicas</c:v>
                </c:pt>
                <c:pt idx="2">
                  <c:v>Hidroeléctrica</c:v>
                </c:pt>
                <c:pt idx="3">
                  <c:v>Intermitentes</c:v>
                </c:pt>
                <c:pt idx="4">
                  <c:v>Geotérmica</c:v>
                </c:pt>
              </c:strCache>
            </c:strRef>
          </c:cat>
          <c:val>
            <c:numRef>
              <c:f>(CG_FEB2025!$C$39,CG_FEB2025!$C$40,CG_FEB2025!$C$45:$C$46,CG_FEB2025!$C$49)</c:f>
              <c:numCache>
                <c:formatCode>#,##0</c:formatCode>
                <c:ptCount val="5"/>
                <c:pt idx="0">
                  <c:v>8870078.1793280989</c:v>
                </c:pt>
                <c:pt idx="1">
                  <c:v>1493086.8569999998</c:v>
                </c:pt>
                <c:pt idx="2">
                  <c:v>1045583.2095000002</c:v>
                </c:pt>
                <c:pt idx="3">
                  <c:v>173222.18711189815</c:v>
                </c:pt>
                <c:pt idx="4">
                  <c:v>305105.29850000021</c:v>
                </c:pt>
              </c:numCache>
            </c:numRef>
          </c:val>
          <c:extLst>
            <c:ext xmlns:c16="http://schemas.microsoft.com/office/drawing/2014/chart" uri="{C3380CC4-5D6E-409C-BE32-E72D297353CC}">
              <c16:uniqueId val="{0000000A-D877-41FE-A10D-2AC1602EBFB8}"/>
            </c:ext>
          </c:extLst>
        </c:ser>
        <c:dLbls>
          <c:dLblPos val="ctr"/>
          <c:showLegendKey val="0"/>
          <c:showVal val="0"/>
          <c:showCatName val="0"/>
          <c:showSerName val="0"/>
          <c:showPercent val="1"/>
          <c:showBubbleSize val="0"/>
          <c:showLeaderLines val="0"/>
        </c:dLbls>
        <c:firstSliceAng val="34"/>
      </c:pieChart>
      <c:spPr>
        <a:noFill/>
        <a:ln>
          <a:noFill/>
        </a:ln>
        <a:effectLst/>
      </c:spPr>
    </c:plotArea>
    <c:legend>
      <c:legendPos val="r"/>
      <c:layout>
        <c:manualLayout>
          <c:xMode val="edge"/>
          <c:yMode val="edge"/>
          <c:x val="0.6071203457627562"/>
          <c:y val="0.20565067715622001"/>
          <c:w val="0.37996218262508952"/>
          <c:h val="0.73113225521669156"/>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Noto Sans" panose="020B0502040504020204" pitchFamily="34" charset="0"/>
              <a:ea typeface="Noto Sans" panose="020B0502040504020204" pitchFamily="34" charset="0"/>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latin typeface="Noto Sans" panose="020B0502040504020204" pitchFamily="34" charset="0"/>
          <a:ea typeface="Noto Sans" panose="020B0502040504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baseline="0">
                <a:solidFill>
                  <a:sysClr val="windowText" lastClr="000000"/>
                </a:solidFill>
                <a:latin typeface="Noto Sans" panose="020B0502040504020204" pitchFamily="34" charset="0"/>
                <a:ea typeface="Noto Sans" panose="020B0502040504020204" pitchFamily="34" charset="0"/>
                <a:cs typeface="+mn-cs"/>
              </a:defRPr>
            </a:pPr>
            <a:r>
              <a:rPr lang="es-MX" sz="1600" b="1">
                <a:solidFill>
                  <a:sysClr val="windowText" lastClr="000000"/>
                </a:solidFill>
              </a:rPr>
              <a:t>Costos fijos y variables de los CLSB estimados febrero 2025 (millones de</a:t>
            </a:r>
            <a:r>
              <a:rPr lang="es-MX" sz="1600" b="1" baseline="0">
                <a:solidFill>
                  <a:sysClr val="windowText" lastClr="000000"/>
                </a:solidFill>
              </a:rPr>
              <a:t> </a:t>
            </a:r>
            <a:r>
              <a:rPr lang="es-MX" sz="1600" b="1">
                <a:solidFill>
                  <a:sysClr val="windowText" lastClr="000000"/>
                </a:solidFill>
              </a:rPr>
              <a:t>pesos)</a:t>
            </a:r>
          </a:p>
        </c:rich>
      </c:tx>
      <c:overlay val="0"/>
      <c:spPr>
        <a:noFill/>
        <a:ln>
          <a:noFill/>
        </a:ln>
        <a:effectLst/>
      </c:spPr>
      <c:txPr>
        <a:bodyPr rot="0" spcFirstLastPara="1" vertOverflow="ellipsis" vert="horz" wrap="square" anchor="ctr" anchorCtr="1"/>
        <a:lstStyle/>
        <a:p>
          <a:pPr>
            <a:defRPr sz="1600" b="1" i="0" u="none" strike="noStrike" baseline="0">
              <a:solidFill>
                <a:sysClr val="windowText" lastClr="000000"/>
              </a:solidFill>
              <a:latin typeface="Noto Sans" panose="020B0502040504020204" pitchFamily="34" charset="0"/>
              <a:ea typeface="Noto Sans" panose="020B0502040504020204" pitchFamily="34" charset="0"/>
              <a:cs typeface="+mn-cs"/>
            </a:defRPr>
          </a:pPr>
          <a:endParaRPr lang="es-MX"/>
        </a:p>
      </c:txPr>
    </c:title>
    <c:autoTitleDeleted val="0"/>
    <c:plotArea>
      <c:layout/>
      <c:barChart>
        <c:barDir val="col"/>
        <c:grouping val="stacked"/>
        <c:varyColors val="0"/>
        <c:ser>
          <c:idx val="1"/>
          <c:order val="0"/>
          <c:tx>
            <c:v>Costos Fijos</c:v>
          </c:tx>
          <c:spPr>
            <a:solidFill>
              <a:srgbClr val="10312B"/>
            </a:solidFill>
            <a:ln>
              <a:noFill/>
            </a:ln>
            <a:effectLst/>
          </c:spPr>
          <c:invertIfNegative val="0"/>
          <c:dLbls>
            <c:dLbl>
              <c:idx val="3"/>
              <c:layout>
                <c:manualLayout>
                  <c:x val="0"/>
                  <c:y val="1.4792892516007773E-2"/>
                </c:manualLayout>
              </c:layout>
              <c:spPr>
                <a:noFill/>
                <a:ln>
                  <a:noFill/>
                </a:ln>
                <a:effectLst/>
              </c:spPr>
              <c:txPr>
                <a:bodyPr rot="0" spcFirstLastPara="1" vertOverflow="ellipsis" vert="horz" wrap="square" anchor="ctr" anchorCtr="1"/>
                <a:lstStyle/>
                <a:p>
                  <a:pPr>
                    <a:defRPr sz="1050" b="1" i="0" u="none" strike="noStrike" baseline="0">
                      <a:solidFill>
                        <a:sysClr val="windowText" lastClr="000000"/>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09-4984-BFA0-6A753FA4E856}"/>
                </c:ext>
              </c:extLst>
            </c:dLbl>
            <c:dLbl>
              <c:idx val="4"/>
              <c:layout>
                <c:manualLayout>
                  <c:x val="-1.3979189998381595E-16"/>
                  <c:y val="2.6627206528813993E-2"/>
                </c:manualLayout>
              </c:layout>
              <c:spPr>
                <a:noFill/>
                <a:ln>
                  <a:noFill/>
                </a:ln>
                <a:effectLst/>
              </c:spPr>
              <c:txPr>
                <a:bodyPr rot="0" spcFirstLastPara="1" vertOverflow="ellipsis" vert="horz" wrap="square" anchor="ctr" anchorCtr="1"/>
                <a:lstStyle/>
                <a:p>
                  <a:pPr>
                    <a:defRPr sz="1050" b="1" i="0" u="none" strike="noStrike" baseline="0">
                      <a:solidFill>
                        <a:sysClr val="windowText" lastClr="000000"/>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09-4984-BFA0-6A753FA4E856}"/>
                </c:ext>
              </c:extLst>
            </c:dLbl>
            <c:spPr>
              <a:noFill/>
              <a:ln>
                <a:noFill/>
              </a:ln>
              <a:effectLst/>
            </c:spPr>
            <c:txPr>
              <a:bodyPr rot="0" spcFirstLastPara="1" vertOverflow="ellipsis" vert="horz" wrap="square" anchor="ctr" anchorCtr="1"/>
              <a:lstStyle/>
              <a:p>
                <a:pPr>
                  <a:defRPr sz="1050" b="1" i="0" u="none" strike="noStrike" baseline="0">
                    <a:solidFill>
                      <a:schemeClr val="bg1"/>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([2]CG_MES2025!$B$39:$B$40,[2]CG_MES2025!$B$45:$B$46,[2]CG_MES2025!$B$49)</c:f>
              <c:strCache>
                <c:ptCount val="5"/>
                <c:pt idx="0">
                  <c:v>Ciclo Combinado</c:v>
                </c:pt>
                <c:pt idx="1">
                  <c:v>Térmicas</c:v>
                </c:pt>
                <c:pt idx="2">
                  <c:v>Hidroeléctrica</c:v>
                </c:pt>
                <c:pt idx="3">
                  <c:v>Intermitentes</c:v>
                </c:pt>
                <c:pt idx="4">
                  <c:v>Geotérmica</c:v>
                </c:pt>
              </c:strCache>
            </c:strRef>
          </c:cat>
          <c:val>
            <c:numRef>
              <c:f>[2]CG_MES2025!$C$227:$C$231</c:f>
              <c:numCache>
                <c:formatCode>General</c:formatCode>
                <c:ptCount val="5"/>
                <c:pt idx="0">
                  <c:v>6945.0153685501555</c:v>
                </c:pt>
                <c:pt idx="1">
                  <c:v>4153.1762399655281</c:v>
                </c:pt>
                <c:pt idx="2">
                  <c:v>4027.7476445478496</c:v>
                </c:pt>
                <c:pt idx="3">
                  <c:v>16.321210424849543</c:v>
                </c:pt>
                <c:pt idx="4">
                  <c:v>380.62066501658319</c:v>
                </c:pt>
              </c:numCache>
            </c:numRef>
          </c:val>
          <c:extLst>
            <c:ext xmlns:c16="http://schemas.microsoft.com/office/drawing/2014/chart" uri="{C3380CC4-5D6E-409C-BE32-E72D297353CC}">
              <c16:uniqueId val="{00000002-5109-4984-BFA0-6A753FA4E856}"/>
            </c:ext>
          </c:extLst>
        </c:ser>
        <c:ser>
          <c:idx val="2"/>
          <c:order val="1"/>
          <c:tx>
            <c:v>Costos Variables</c:v>
          </c:tx>
          <c:spPr>
            <a:solidFill>
              <a:srgbClr val="691C32"/>
            </a:solidFill>
            <a:ln>
              <a:solidFill>
                <a:srgbClr val="691C32"/>
              </a:solidFill>
            </a:ln>
            <a:effectLst/>
          </c:spPr>
          <c:invertIfNegative val="0"/>
          <c:dLbls>
            <c:dLbl>
              <c:idx val="0"/>
              <c:spPr>
                <a:noFill/>
                <a:ln>
                  <a:noFill/>
                </a:ln>
                <a:effectLst/>
              </c:spPr>
              <c:txPr>
                <a:bodyPr rot="0" spcFirstLastPara="1" vertOverflow="ellipsis" vert="horz" wrap="square" anchor="ctr" anchorCtr="1"/>
                <a:lstStyle/>
                <a:p>
                  <a:pPr>
                    <a:defRPr sz="1050" b="1" i="0" u="none" strike="noStrike" baseline="0">
                      <a:solidFill>
                        <a:schemeClr val="bg1"/>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3-5109-4984-BFA0-6A753FA4E856}"/>
                </c:ext>
              </c:extLst>
            </c:dLbl>
            <c:dLbl>
              <c:idx val="1"/>
              <c:spPr>
                <a:noFill/>
                <a:ln>
                  <a:noFill/>
                </a:ln>
                <a:effectLst/>
              </c:spPr>
              <c:txPr>
                <a:bodyPr rot="0" spcFirstLastPara="1" vertOverflow="ellipsis" vert="horz" wrap="square" anchor="ctr" anchorCtr="1"/>
                <a:lstStyle/>
                <a:p>
                  <a:pPr>
                    <a:defRPr sz="1050" b="1" i="0" u="none" strike="noStrike" baseline="0">
                      <a:solidFill>
                        <a:schemeClr val="bg1"/>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4-5109-4984-BFA0-6A753FA4E856}"/>
                </c:ext>
              </c:extLst>
            </c:dLbl>
            <c:dLbl>
              <c:idx val="2"/>
              <c:layout>
                <c:manualLayout>
                  <c:x val="-9.5313760139838558E-4"/>
                  <c:y val="-2.9585785032015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09-4984-BFA0-6A753FA4E856}"/>
                </c:ext>
              </c:extLst>
            </c:dLbl>
            <c:dLbl>
              <c:idx val="3"/>
              <c:layout>
                <c:manualLayout>
                  <c:x val="-9.5313760139845551E-4"/>
                  <c:y val="-3.8461520541620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09-4984-BFA0-6A753FA4E856}"/>
                </c:ext>
              </c:extLst>
            </c:dLbl>
            <c:dLbl>
              <c:idx val="4"/>
              <c:layout>
                <c:manualLayout>
                  <c:x val="-1.3979189998381595E-16"/>
                  <c:y val="-1.7751471019209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09-4984-BFA0-6A753FA4E856}"/>
                </c:ext>
              </c:extLst>
            </c:dLbl>
            <c:spPr>
              <a:noFill/>
              <a:ln>
                <a:noFill/>
              </a:ln>
              <a:effectLst/>
            </c:spPr>
            <c:txPr>
              <a:bodyPr rot="0" spcFirstLastPara="1" vertOverflow="ellipsis" vert="horz" wrap="square" anchor="ctr" anchorCtr="1"/>
              <a:lstStyle/>
              <a:p>
                <a:pPr>
                  <a:defRPr sz="1050" b="1" i="0" u="none" strike="noStrike" baseline="0">
                    <a:solidFill>
                      <a:sysClr val="windowText" lastClr="000000"/>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([2]CG_MES2025!$B$39:$B$40,[2]CG_MES2025!$B$45:$B$46,[2]CG_MES2025!$B$49)</c:f>
              <c:strCache>
                <c:ptCount val="5"/>
                <c:pt idx="0">
                  <c:v>Ciclo Combinado</c:v>
                </c:pt>
                <c:pt idx="1">
                  <c:v>Térmicas</c:v>
                </c:pt>
                <c:pt idx="2">
                  <c:v>Hidroeléctrica</c:v>
                </c:pt>
                <c:pt idx="3">
                  <c:v>Intermitentes</c:v>
                </c:pt>
                <c:pt idx="4">
                  <c:v>Geotérmica</c:v>
                </c:pt>
              </c:strCache>
            </c:strRef>
          </c:cat>
          <c:val>
            <c:numRef>
              <c:f>[2]CG_MES2025!$D$227:$D$231</c:f>
              <c:numCache>
                <c:formatCode>General</c:formatCode>
                <c:ptCount val="5"/>
                <c:pt idx="0">
                  <c:v>3773.0703968483826</c:v>
                </c:pt>
                <c:pt idx="1">
                  <c:v>1805.2482437867118</c:v>
                </c:pt>
                <c:pt idx="2">
                  <c:v>164.28164348046474</c:v>
                </c:pt>
                <c:pt idx="3">
                  <c:v>254.36209833610647</c:v>
                </c:pt>
                <c:pt idx="4">
                  <c:v>117.0322895115156</c:v>
                </c:pt>
              </c:numCache>
            </c:numRef>
          </c:val>
          <c:extLst>
            <c:ext xmlns:c16="http://schemas.microsoft.com/office/drawing/2014/chart" uri="{C3380CC4-5D6E-409C-BE32-E72D297353CC}">
              <c16:uniqueId val="{00000008-5109-4984-BFA0-6A753FA4E856}"/>
            </c:ext>
          </c:extLst>
        </c:ser>
        <c:dLbls>
          <c:showLegendKey val="0"/>
          <c:showVal val="1"/>
          <c:showCatName val="0"/>
          <c:showSerName val="0"/>
          <c:showPercent val="0"/>
          <c:showBubbleSize val="0"/>
        </c:dLbls>
        <c:gapWidth val="50"/>
        <c:overlap val="100"/>
        <c:axId val="1456992336"/>
        <c:axId val="1456992816"/>
      </c:barChart>
      <c:catAx>
        <c:axId val="145699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baseline="0">
                <a:solidFill>
                  <a:sysClr val="windowText" lastClr="000000"/>
                </a:solidFill>
                <a:latin typeface="Noto Sans" panose="020B0502040504020204" pitchFamily="34" charset="0"/>
                <a:ea typeface="Noto Sans" panose="020B0502040504020204" pitchFamily="34" charset="0"/>
                <a:cs typeface="+mn-cs"/>
              </a:defRPr>
            </a:pPr>
            <a:endParaRPr lang="es-MX"/>
          </a:p>
        </c:txPr>
        <c:crossAx val="1456992816"/>
        <c:crosses val="autoZero"/>
        <c:auto val="1"/>
        <c:lblAlgn val="ctr"/>
        <c:lblOffset val="100"/>
        <c:noMultiLvlLbl val="0"/>
      </c:catAx>
      <c:valAx>
        <c:axId val="145699281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45699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baseline="0">
              <a:solidFill>
                <a:schemeClr val="tx1"/>
              </a:solidFill>
              <a:latin typeface="Noto Sans" panose="020B0502040504020204" pitchFamily="34" charset="0"/>
              <a:ea typeface="Noto Sans" panose="020B0502040504020204" pitchFamily="34" charset="0"/>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oto Sans" panose="020B0502040504020204" pitchFamily="34" charset="0"/>
          <a:ea typeface="Noto Sans" panose="020B0502040504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Noto Sans" panose="020B0502040504020204" pitchFamily="34" charset="0"/>
                <a:ea typeface="Noto Sans" panose="020B0502040504020204" pitchFamily="34" charset="0"/>
                <a:cs typeface="+mn-cs"/>
              </a:defRPr>
            </a:pPr>
            <a:r>
              <a:rPr lang="es-MX" sz="1000" b="1">
                <a:solidFill>
                  <a:sysClr val="windowText" lastClr="000000"/>
                </a:solidFill>
              </a:rPr>
              <a:t>Carbón (pesos/MMBtu)</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Noto Sans" panose="020B0502040504020204" pitchFamily="34" charset="0"/>
              <a:ea typeface="Noto Sans" panose="020B0502040504020204" pitchFamily="34" charset="0"/>
              <a:cs typeface="+mn-cs"/>
            </a:defRPr>
          </a:pPr>
          <a:endParaRPr lang="es-MX"/>
        </a:p>
      </c:txPr>
    </c:title>
    <c:autoTitleDeleted val="0"/>
    <c:plotArea>
      <c:layout/>
      <c:barChart>
        <c:barDir val="col"/>
        <c:grouping val="clustered"/>
        <c:varyColors val="0"/>
        <c:ser>
          <c:idx val="0"/>
          <c:order val="0"/>
          <c:tx>
            <c:strRef>
              <c:f>PUC_2025!$K$11</c:f>
              <c:strCache>
                <c:ptCount val="1"/>
                <c:pt idx="0">
                  <c:v>Estimado</c:v>
                </c:pt>
              </c:strCache>
            </c:strRef>
          </c:tx>
          <c:spPr>
            <a:solidFill>
              <a:srgbClr val="DDC9A3"/>
            </a:solidFill>
            <a:ln>
              <a:solidFill>
                <a:srgbClr val="DDC9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DC9A3"/>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PUC_2025!$K$13:$K$15</c:f>
              <c:numCache>
                <c:formatCode>mmm\-yy</c:formatCode>
                <c:ptCount val="3"/>
                <c:pt idx="0">
                  <c:v>45658</c:v>
                </c:pt>
                <c:pt idx="1">
                  <c:v>45689</c:v>
                </c:pt>
                <c:pt idx="2">
                  <c:v>45717</c:v>
                </c:pt>
              </c:numCache>
            </c:numRef>
          </c:cat>
          <c:val>
            <c:numRef>
              <c:f>PUC_2025!$L$13:$L$15</c:f>
              <c:numCache>
                <c:formatCode>0.00</c:formatCode>
                <c:ptCount val="3"/>
                <c:pt idx="0">
                  <c:v>85.949386270232381</c:v>
                </c:pt>
                <c:pt idx="1">
                  <c:v>84.3</c:v>
                </c:pt>
                <c:pt idx="2">
                  <c:v>104.69</c:v>
                </c:pt>
              </c:numCache>
            </c:numRef>
          </c:val>
          <c:extLst>
            <c:ext xmlns:c16="http://schemas.microsoft.com/office/drawing/2014/chart" uri="{C3380CC4-5D6E-409C-BE32-E72D297353CC}">
              <c16:uniqueId val="{00000000-6F7A-4147-BA23-A4BD542D000D}"/>
            </c:ext>
          </c:extLst>
        </c:ser>
        <c:ser>
          <c:idx val="1"/>
          <c:order val="1"/>
          <c:tx>
            <c:strRef>
              <c:f>PUC_2025!$R$11</c:f>
              <c:strCache>
                <c:ptCount val="1"/>
                <c:pt idx="0">
                  <c:v>Observado</c:v>
                </c:pt>
              </c:strCache>
            </c:strRef>
          </c:tx>
          <c:spPr>
            <a:solidFill>
              <a:srgbClr val="BC955C"/>
            </a:solidFill>
            <a:ln>
              <a:solidFill>
                <a:srgbClr val="BC955C"/>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BC955C"/>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PUC_2025!$K$13:$K$15</c:f>
              <c:numCache>
                <c:formatCode>mmm\-yy</c:formatCode>
                <c:ptCount val="3"/>
                <c:pt idx="0">
                  <c:v>45658</c:v>
                </c:pt>
                <c:pt idx="1">
                  <c:v>45689</c:v>
                </c:pt>
                <c:pt idx="2">
                  <c:v>45717</c:v>
                </c:pt>
              </c:numCache>
            </c:numRef>
          </c:cat>
          <c:val>
            <c:numRef>
              <c:f>PUC_2025!$S$13:$S$14</c:f>
              <c:numCache>
                <c:formatCode>0.00</c:formatCode>
                <c:ptCount val="2"/>
                <c:pt idx="0">
                  <c:v>86.014811661605052</c:v>
                </c:pt>
                <c:pt idx="1">
                  <c:v>83.998677428749943</c:v>
                </c:pt>
              </c:numCache>
            </c:numRef>
          </c:val>
          <c:extLst>
            <c:ext xmlns:c16="http://schemas.microsoft.com/office/drawing/2014/chart" uri="{C3380CC4-5D6E-409C-BE32-E72D297353CC}">
              <c16:uniqueId val="{00000000-52F0-4C89-B3F1-599BE8B5A0EA}"/>
            </c:ext>
          </c:extLst>
        </c:ser>
        <c:dLbls>
          <c:showLegendKey val="0"/>
          <c:showVal val="0"/>
          <c:showCatName val="0"/>
          <c:showSerName val="0"/>
          <c:showPercent val="0"/>
          <c:showBubbleSize val="0"/>
        </c:dLbls>
        <c:gapWidth val="50"/>
        <c:axId val="1635085311"/>
        <c:axId val="1635086271"/>
      </c:barChart>
      <c:dateAx>
        <c:axId val="1635085311"/>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Noto Sans" panose="020B0502040504020204" pitchFamily="34" charset="0"/>
                <a:ea typeface="Noto Sans" panose="020B0502040504020204" pitchFamily="34" charset="0"/>
                <a:cs typeface="+mn-cs"/>
              </a:defRPr>
            </a:pPr>
            <a:endParaRPr lang="es-MX"/>
          </a:p>
        </c:txPr>
        <c:crossAx val="1635086271"/>
        <c:crosses val="autoZero"/>
        <c:auto val="1"/>
        <c:lblOffset val="100"/>
        <c:baseTimeUnit val="months"/>
      </c:dateAx>
      <c:valAx>
        <c:axId val="1635086271"/>
        <c:scaling>
          <c:orientation val="minMax"/>
        </c:scaling>
        <c:delete val="1"/>
        <c:axPos val="l"/>
        <c:numFmt formatCode="0.00" sourceLinked="1"/>
        <c:majorTickMark val="out"/>
        <c:minorTickMark val="none"/>
        <c:tickLblPos val="nextTo"/>
        <c:crossAx val="16350853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oto Sans" panose="020B0502040504020204" pitchFamily="34" charset="0"/>
              <a:ea typeface="Noto Sans" panose="020B0502040504020204" pitchFamily="34" charset="0"/>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latin typeface="Noto Sans" panose="020B0502040504020204" pitchFamily="34" charset="0"/>
          <a:ea typeface="Noto Sans" panose="020B0502040504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Noto Sans" panose="020B0502040504020204" pitchFamily="34" charset="0"/>
                <a:ea typeface="Noto Sans" panose="020B0502040504020204" pitchFamily="34" charset="0"/>
                <a:cs typeface="+mn-cs"/>
              </a:defRPr>
            </a:pPr>
            <a:r>
              <a:rPr lang="es-MX" sz="1000" b="1">
                <a:solidFill>
                  <a:sysClr val="windowText" lastClr="000000"/>
                </a:solidFill>
              </a:rPr>
              <a:t>Combustóleo (pesos/MMBtu)</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Noto Sans" panose="020B0502040504020204" pitchFamily="34" charset="0"/>
              <a:ea typeface="Noto Sans" panose="020B0502040504020204" pitchFamily="34" charset="0"/>
              <a:cs typeface="+mn-cs"/>
            </a:defRPr>
          </a:pPr>
          <a:endParaRPr lang="es-MX"/>
        </a:p>
      </c:txPr>
    </c:title>
    <c:autoTitleDeleted val="0"/>
    <c:plotArea>
      <c:layout/>
      <c:barChart>
        <c:barDir val="col"/>
        <c:grouping val="clustered"/>
        <c:varyColors val="0"/>
        <c:ser>
          <c:idx val="0"/>
          <c:order val="0"/>
          <c:tx>
            <c:strRef>
              <c:f>PUC_2025!$K$11</c:f>
              <c:strCache>
                <c:ptCount val="1"/>
                <c:pt idx="0">
                  <c:v>Estimado</c:v>
                </c:pt>
              </c:strCache>
            </c:strRef>
          </c:tx>
          <c:spPr>
            <a:solidFill>
              <a:srgbClr val="DDC9A3"/>
            </a:solidFill>
            <a:ln>
              <a:solidFill>
                <a:srgbClr val="DDC9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DC9A3"/>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PUC_2025!$K$13:$K$15</c:f>
              <c:numCache>
                <c:formatCode>mmm\-yy</c:formatCode>
                <c:ptCount val="3"/>
                <c:pt idx="0">
                  <c:v>45658</c:v>
                </c:pt>
                <c:pt idx="1">
                  <c:v>45689</c:v>
                </c:pt>
                <c:pt idx="2">
                  <c:v>45717</c:v>
                </c:pt>
              </c:numCache>
            </c:numRef>
          </c:cat>
          <c:val>
            <c:numRef>
              <c:f>PUC_2025!$M$13:$M$15</c:f>
              <c:numCache>
                <c:formatCode>0.00</c:formatCode>
                <c:ptCount val="3"/>
                <c:pt idx="0">
                  <c:v>197.53561711659219</c:v>
                </c:pt>
                <c:pt idx="1">
                  <c:v>194.6399862491632</c:v>
                </c:pt>
                <c:pt idx="2">
                  <c:v>195.42704673807663</c:v>
                </c:pt>
              </c:numCache>
            </c:numRef>
          </c:val>
          <c:extLst>
            <c:ext xmlns:c16="http://schemas.microsoft.com/office/drawing/2014/chart" uri="{C3380CC4-5D6E-409C-BE32-E72D297353CC}">
              <c16:uniqueId val="{00000000-C07A-4892-A2BE-85AA1C822FC0}"/>
            </c:ext>
          </c:extLst>
        </c:ser>
        <c:ser>
          <c:idx val="1"/>
          <c:order val="1"/>
          <c:tx>
            <c:strRef>
              <c:f>PUC_2025!$R$11</c:f>
              <c:strCache>
                <c:ptCount val="1"/>
                <c:pt idx="0">
                  <c:v>Observado</c:v>
                </c:pt>
              </c:strCache>
            </c:strRef>
          </c:tx>
          <c:spPr>
            <a:solidFill>
              <a:srgbClr val="BC955C"/>
            </a:solidFill>
            <a:ln>
              <a:solidFill>
                <a:srgbClr val="BC955C"/>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BC955C"/>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PUC_2025!$K$13:$K$15</c:f>
              <c:numCache>
                <c:formatCode>mmm\-yy</c:formatCode>
                <c:ptCount val="3"/>
                <c:pt idx="0">
                  <c:v>45658</c:v>
                </c:pt>
                <c:pt idx="1">
                  <c:v>45689</c:v>
                </c:pt>
                <c:pt idx="2">
                  <c:v>45717</c:v>
                </c:pt>
              </c:numCache>
            </c:numRef>
          </c:cat>
          <c:val>
            <c:numRef>
              <c:f>PUC_2025!$T$13:$T$14</c:f>
              <c:numCache>
                <c:formatCode>0.00</c:formatCode>
                <c:ptCount val="2"/>
                <c:pt idx="0">
                  <c:v>223.92706236597672</c:v>
                </c:pt>
                <c:pt idx="1">
                  <c:v>219.41159397496602</c:v>
                </c:pt>
              </c:numCache>
            </c:numRef>
          </c:val>
          <c:extLst>
            <c:ext xmlns:c16="http://schemas.microsoft.com/office/drawing/2014/chart" uri="{C3380CC4-5D6E-409C-BE32-E72D297353CC}">
              <c16:uniqueId val="{00000001-C07A-4892-A2BE-85AA1C822FC0}"/>
            </c:ext>
          </c:extLst>
        </c:ser>
        <c:dLbls>
          <c:showLegendKey val="0"/>
          <c:showVal val="0"/>
          <c:showCatName val="0"/>
          <c:showSerName val="0"/>
          <c:showPercent val="0"/>
          <c:showBubbleSize val="0"/>
        </c:dLbls>
        <c:gapWidth val="50"/>
        <c:axId val="1635085311"/>
        <c:axId val="1635086271"/>
      </c:barChart>
      <c:dateAx>
        <c:axId val="1635085311"/>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Noto Sans" panose="020B0502040504020204" pitchFamily="34" charset="0"/>
                <a:ea typeface="Noto Sans" panose="020B0502040504020204" pitchFamily="34" charset="0"/>
                <a:cs typeface="+mn-cs"/>
              </a:defRPr>
            </a:pPr>
            <a:endParaRPr lang="es-MX"/>
          </a:p>
        </c:txPr>
        <c:crossAx val="1635086271"/>
        <c:crosses val="autoZero"/>
        <c:auto val="1"/>
        <c:lblOffset val="100"/>
        <c:baseTimeUnit val="months"/>
      </c:dateAx>
      <c:valAx>
        <c:axId val="1635086271"/>
        <c:scaling>
          <c:orientation val="minMax"/>
          <c:min val="0"/>
        </c:scaling>
        <c:delete val="1"/>
        <c:axPos val="l"/>
        <c:numFmt formatCode="0.00" sourceLinked="1"/>
        <c:majorTickMark val="out"/>
        <c:minorTickMark val="none"/>
        <c:tickLblPos val="nextTo"/>
        <c:crossAx val="16350853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oto Sans" panose="020B0502040504020204" pitchFamily="34" charset="0"/>
              <a:ea typeface="Noto Sans" panose="020B0502040504020204" pitchFamily="34" charset="0"/>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latin typeface="Noto Sans" panose="020B0502040504020204" pitchFamily="34" charset="0"/>
          <a:ea typeface="Noto Sans" panose="020B0502040504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Noto Sans" panose="020B0502040504020204" pitchFamily="34" charset="0"/>
                <a:ea typeface="Noto Sans" panose="020B0502040504020204" pitchFamily="34" charset="0"/>
                <a:cs typeface="+mn-cs"/>
              </a:defRPr>
            </a:pPr>
            <a:r>
              <a:rPr lang="es-MX" sz="1000" b="1">
                <a:solidFill>
                  <a:sysClr val="windowText" lastClr="000000"/>
                </a:solidFill>
              </a:rPr>
              <a:t>Diésel (pesos/MMBtu)</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Noto Sans" panose="020B0502040504020204" pitchFamily="34" charset="0"/>
              <a:ea typeface="Noto Sans" panose="020B0502040504020204" pitchFamily="34" charset="0"/>
              <a:cs typeface="+mn-cs"/>
            </a:defRPr>
          </a:pPr>
          <a:endParaRPr lang="es-MX"/>
        </a:p>
      </c:txPr>
    </c:title>
    <c:autoTitleDeleted val="0"/>
    <c:plotArea>
      <c:layout/>
      <c:barChart>
        <c:barDir val="col"/>
        <c:grouping val="clustered"/>
        <c:varyColors val="0"/>
        <c:ser>
          <c:idx val="0"/>
          <c:order val="0"/>
          <c:tx>
            <c:strRef>
              <c:f>PUC_2025!$K$11</c:f>
              <c:strCache>
                <c:ptCount val="1"/>
                <c:pt idx="0">
                  <c:v>Estimado</c:v>
                </c:pt>
              </c:strCache>
            </c:strRef>
          </c:tx>
          <c:spPr>
            <a:solidFill>
              <a:srgbClr val="DDC9A3"/>
            </a:solidFill>
            <a:ln>
              <a:solidFill>
                <a:srgbClr val="DDC9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DC9A3"/>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PUC_2025!$K$13:$K$15</c:f>
              <c:numCache>
                <c:formatCode>mmm\-yy</c:formatCode>
                <c:ptCount val="3"/>
                <c:pt idx="0">
                  <c:v>45658</c:v>
                </c:pt>
                <c:pt idx="1">
                  <c:v>45689</c:v>
                </c:pt>
                <c:pt idx="2">
                  <c:v>45717</c:v>
                </c:pt>
              </c:numCache>
            </c:numRef>
          </c:cat>
          <c:val>
            <c:numRef>
              <c:f>PUC_2025!$N$13:$N$15</c:f>
              <c:numCache>
                <c:formatCode>0.00</c:formatCode>
                <c:ptCount val="3"/>
                <c:pt idx="0">
                  <c:v>567.79400370463372</c:v>
                </c:pt>
                <c:pt idx="1">
                  <c:v>569.25170462089977</c:v>
                </c:pt>
                <c:pt idx="2">
                  <c:v>568.65299390250902</c:v>
                </c:pt>
              </c:numCache>
            </c:numRef>
          </c:val>
          <c:extLst>
            <c:ext xmlns:c16="http://schemas.microsoft.com/office/drawing/2014/chart" uri="{C3380CC4-5D6E-409C-BE32-E72D297353CC}">
              <c16:uniqueId val="{00000000-568E-4B6D-BD51-2232BA3A8E30}"/>
            </c:ext>
          </c:extLst>
        </c:ser>
        <c:ser>
          <c:idx val="1"/>
          <c:order val="1"/>
          <c:tx>
            <c:strRef>
              <c:f>PUC_2025!$R$11</c:f>
              <c:strCache>
                <c:ptCount val="1"/>
                <c:pt idx="0">
                  <c:v>Observado</c:v>
                </c:pt>
              </c:strCache>
            </c:strRef>
          </c:tx>
          <c:spPr>
            <a:solidFill>
              <a:srgbClr val="BC955C"/>
            </a:solidFill>
            <a:ln>
              <a:solidFill>
                <a:srgbClr val="BC955C"/>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BC955C"/>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PUC_2025!$K$13:$K$15</c:f>
              <c:numCache>
                <c:formatCode>mmm\-yy</c:formatCode>
                <c:ptCount val="3"/>
                <c:pt idx="0">
                  <c:v>45658</c:v>
                </c:pt>
                <c:pt idx="1">
                  <c:v>45689</c:v>
                </c:pt>
                <c:pt idx="2">
                  <c:v>45717</c:v>
                </c:pt>
              </c:numCache>
            </c:numRef>
          </c:cat>
          <c:val>
            <c:numRef>
              <c:f>PUC_2025!$U$13:$U$14</c:f>
              <c:numCache>
                <c:formatCode>0.00</c:formatCode>
                <c:ptCount val="2"/>
                <c:pt idx="0">
                  <c:v>616.00849395836508</c:v>
                </c:pt>
                <c:pt idx="1">
                  <c:v>613.42552820633534</c:v>
                </c:pt>
              </c:numCache>
            </c:numRef>
          </c:val>
          <c:extLst>
            <c:ext xmlns:c16="http://schemas.microsoft.com/office/drawing/2014/chart" uri="{C3380CC4-5D6E-409C-BE32-E72D297353CC}">
              <c16:uniqueId val="{00000001-568E-4B6D-BD51-2232BA3A8E30}"/>
            </c:ext>
          </c:extLst>
        </c:ser>
        <c:dLbls>
          <c:showLegendKey val="0"/>
          <c:showVal val="0"/>
          <c:showCatName val="0"/>
          <c:showSerName val="0"/>
          <c:showPercent val="0"/>
          <c:showBubbleSize val="0"/>
        </c:dLbls>
        <c:gapWidth val="50"/>
        <c:axId val="1635085311"/>
        <c:axId val="1635086271"/>
      </c:barChart>
      <c:dateAx>
        <c:axId val="1635085311"/>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Noto Sans" panose="020B0502040504020204" pitchFamily="34" charset="0"/>
                <a:ea typeface="Noto Sans" panose="020B0502040504020204" pitchFamily="34" charset="0"/>
                <a:cs typeface="+mn-cs"/>
              </a:defRPr>
            </a:pPr>
            <a:endParaRPr lang="es-MX"/>
          </a:p>
        </c:txPr>
        <c:crossAx val="1635086271"/>
        <c:crosses val="autoZero"/>
        <c:auto val="1"/>
        <c:lblOffset val="100"/>
        <c:baseTimeUnit val="months"/>
      </c:dateAx>
      <c:valAx>
        <c:axId val="1635086271"/>
        <c:scaling>
          <c:orientation val="minMax"/>
          <c:min val="0"/>
        </c:scaling>
        <c:delete val="1"/>
        <c:axPos val="l"/>
        <c:numFmt formatCode="0.00" sourceLinked="1"/>
        <c:majorTickMark val="out"/>
        <c:minorTickMark val="none"/>
        <c:tickLblPos val="nextTo"/>
        <c:crossAx val="16350853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oto Sans" panose="020B0502040504020204" pitchFamily="34" charset="0"/>
              <a:ea typeface="Noto Sans" panose="020B0502040504020204" pitchFamily="34" charset="0"/>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latin typeface="Noto Sans" panose="020B0502040504020204" pitchFamily="34" charset="0"/>
          <a:ea typeface="Noto Sans" panose="020B0502040504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Noto Sans" panose="020B0502040504020204" pitchFamily="34" charset="0"/>
                <a:ea typeface="Noto Sans" panose="020B0502040504020204" pitchFamily="34" charset="0"/>
                <a:cs typeface="+mn-cs"/>
              </a:defRPr>
            </a:pPr>
            <a:r>
              <a:rPr lang="es-MX" sz="1000" b="1">
                <a:solidFill>
                  <a:sysClr val="windowText" lastClr="000000"/>
                </a:solidFill>
              </a:rPr>
              <a:t>Gas (pesos/MMBtu)</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Noto Sans" panose="020B0502040504020204" pitchFamily="34" charset="0"/>
              <a:ea typeface="Noto Sans" panose="020B0502040504020204" pitchFamily="34" charset="0"/>
              <a:cs typeface="+mn-cs"/>
            </a:defRPr>
          </a:pPr>
          <a:endParaRPr lang="es-MX"/>
        </a:p>
      </c:txPr>
    </c:title>
    <c:autoTitleDeleted val="0"/>
    <c:plotArea>
      <c:layout/>
      <c:barChart>
        <c:barDir val="col"/>
        <c:grouping val="clustered"/>
        <c:varyColors val="0"/>
        <c:ser>
          <c:idx val="0"/>
          <c:order val="0"/>
          <c:tx>
            <c:strRef>
              <c:f>PUC_2025!$K$11</c:f>
              <c:strCache>
                <c:ptCount val="1"/>
                <c:pt idx="0">
                  <c:v>Estimado</c:v>
                </c:pt>
              </c:strCache>
            </c:strRef>
          </c:tx>
          <c:spPr>
            <a:solidFill>
              <a:srgbClr val="DDC9A3"/>
            </a:solidFill>
            <a:ln>
              <a:solidFill>
                <a:srgbClr val="DDC9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DC9A3"/>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PUC_2025!$K$13:$K$15</c:f>
              <c:numCache>
                <c:formatCode>mmm\-yy</c:formatCode>
                <c:ptCount val="3"/>
                <c:pt idx="0">
                  <c:v>45658</c:v>
                </c:pt>
                <c:pt idx="1">
                  <c:v>45689</c:v>
                </c:pt>
                <c:pt idx="2">
                  <c:v>45717</c:v>
                </c:pt>
              </c:numCache>
            </c:numRef>
          </c:cat>
          <c:val>
            <c:numRef>
              <c:f>PUC_2025!$O$13:$O$15</c:f>
              <c:numCache>
                <c:formatCode>0.00</c:formatCode>
                <c:ptCount val="3"/>
                <c:pt idx="0">
                  <c:v>132.31667284686523</c:v>
                </c:pt>
                <c:pt idx="1">
                  <c:v>115.55357521742181</c:v>
                </c:pt>
                <c:pt idx="2">
                  <c:v>110.37654378605801</c:v>
                </c:pt>
              </c:numCache>
            </c:numRef>
          </c:val>
          <c:extLst>
            <c:ext xmlns:c16="http://schemas.microsoft.com/office/drawing/2014/chart" uri="{C3380CC4-5D6E-409C-BE32-E72D297353CC}">
              <c16:uniqueId val="{00000000-F135-49E8-94F8-0CCD1A7426E4}"/>
            </c:ext>
          </c:extLst>
        </c:ser>
        <c:ser>
          <c:idx val="1"/>
          <c:order val="1"/>
          <c:tx>
            <c:strRef>
              <c:f>PUC_2025!$R$11</c:f>
              <c:strCache>
                <c:ptCount val="1"/>
                <c:pt idx="0">
                  <c:v>Observado</c:v>
                </c:pt>
              </c:strCache>
            </c:strRef>
          </c:tx>
          <c:spPr>
            <a:solidFill>
              <a:srgbClr val="BC955C"/>
            </a:solidFill>
            <a:ln>
              <a:solidFill>
                <a:srgbClr val="BC955C"/>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BC955C"/>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PUC_2025!$K$13:$K$15</c:f>
              <c:numCache>
                <c:formatCode>mmm\-yy</c:formatCode>
                <c:ptCount val="3"/>
                <c:pt idx="0">
                  <c:v>45658</c:v>
                </c:pt>
                <c:pt idx="1">
                  <c:v>45689</c:v>
                </c:pt>
                <c:pt idx="2">
                  <c:v>45717</c:v>
                </c:pt>
              </c:numCache>
            </c:numRef>
          </c:cat>
          <c:val>
            <c:numRef>
              <c:f>PUC_2025!$V$13:$V$14</c:f>
              <c:numCache>
                <c:formatCode>0.00</c:formatCode>
                <c:ptCount val="2"/>
                <c:pt idx="0">
                  <c:v>152.04054271948885</c:v>
                </c:pt>
                <c:pt idx="1">
                  <c:v>116.13185988966214</c:v>
                </c:pt>
              </c:numCache>
            </c:numRef>
          </c:val>
          <c:extLst>
            <c:ext xmlns:c16="http://schemas.microsoft.com/office/drawing/2014/chart" uri="{C3380CC4-5D6E-409C-BE32-E72D297353CC}">
              <c16:uniqueId val="{00000001-F135-49E8-94F8-0CCD1A7426E4}"/>
            </c:ext>
          </c:extLst>
        </c:ser>
        <c:dLbls>
          <c:showLegendKey val="0"/>
          <c:showVal val="0"/>
          <c:showCatName val="0"/>
          <c:showSerName val="0"/>
          <c:showPercent val="0"/>
          <c:showBubbleSize val="0"/>
        </c:dLbls>
        <c:gapWidth val="50"/>
        <c:axId val="1635085311"/>
        <c:axId val="1635086271"/>
      </c:barChart>
      <c:dateAx>
        <c:axId val="1635085311"/>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Noto Sans" panose="020B0502040504020204" pitchFamily="34" charset="0"/>
                <a:ea typeface="Noto Sans" panose="020B0502040504020204" pitchFamily="34" charset="0"/>
                <a:cs typeface="+mn-cs"/>
              </a:defRPr>
            </a:pPr>
            <a:endParaRPr lang="es-MX"/>
          </a:p>
        </c:txPr>
        <c:crossAx val="1635086271"/>
        <c:crosses val="autoZero"/>
        <c:auto val="1"/>
        <c:lblOffset val="100"/>
        <c:baseTimeUnit val="months"/>
      </c:dateAx>
      <c:valAx>
        <c:axId val="1635086271"/>
        <c:scaling>
          <c:orientation val="minMax"/>
        </c:scaling>
        <c:delete val="1"/>
        <c:axPos val="l"/>
        <c:numFmt formatCode="0.00" sourceLinked="1"/>
        <c:majorTickMark val="out"/>
        <c:minorTickMark val="none"/>
        <c:tickLblPos val="nextTo"/>
        <c:crossAx val="16350853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oto Sans" panose="020B0502040504020204" pitchFamily="34" charset="0"/>
              <a:ea typeface="Noto Sans" panose="020B0502040504020204" pitchFamily="34" charset="0"/>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latin typeface="Noto Sans" panose="020B0502040504020204" pitchFamily="34" charset="0"/>
          <a:ea typeface="Noto Sans" panose="020B0502040504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Noto Sans" panose="020B0502040504020204" pitchFamily="34" charset="0"/>
                <a:ea typeface="Noto Sans" panose="020B0502040504020204" pitchFamily="34" charset="0"/>
                <a:cs typeface="+mn-cs"/>
              </a:defRPr>
            </a:pPr>
            <a:r>
              <a:rPr lang="es-MX" sz="1000" b="1">
                <a:solidFill>
                  <a:sysClr val="windowText" lastClr="000000"/>
                </a:solidFill>
              </a:rPr>
              <a:t>Uranio (pesos/MMBtu)</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Noto Sans" panose="020B0502040504020204" pitchFamily="34" charset="0"/>
              <a:ea typeface="Noto Sans" panose="020B0502040504020204" pitchFamily="34" charset="0"/>
              <a:cs typeface="+mn-cs"/>
            </a:defRPr>
          </a:pPr>
          <a:endParaRPr lang="es-MX"/>
        </a:p>
      </c:txPr>
    </c:title>
    <c:autoTitleDeleted val="0"/>
    <c:plotArea>
      <c:layout/>
      <c:barChart>
        <c:barDir val="col"/>
        <c:grouping val="clustered"/>
        <c:varyColors val="0"/>
        <c:ser>
          <c:idx val="0"/>
          <c:order val="0"/>
          <c:tx>
            <c:strRef>
              <c:f>PUC_2025!$K$11</c:f>
              <c:strCache>
                <c:ptCount val="1"/>
                <c:pt idx="0">
                  <c:v>Estimado</c:v>
                </c:pt>
              </c:strCache>
            </c:strRef>
          </c:tx>
          <c:spPr>
            <a:solidFill>
              <a:srgbClr val="DDC9A3"/>
            </a:solidFill>
            <a:ln>
              <a:solidFill>
                <a:srgbClr val="DDC9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DC9A3"/>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PUC_2025!$K$13:$K$15</c:f>
              <c:numCache>
                <c:formatCode>mmm\-yy</c:formatCode>
                <c:ptCount val="3"/>
                <c:pt idx="0">
                  <c:v>45658</c:v>
                </c:pt>
                <c:pt idx="1">
                  <c:v>45689</c:v>
                </c:pt>
                <c:pt idx="2">
                  <c:v>45717</c:v>
                </c:pt>
              </c:numCache>
            </c:numRef>
          </c:cat>
          <c:val>
            <c:numRef>
              <c:f>PUC_2025!$P$13:$P$15</c:f>
              <c:numCache>
                <c:formatCode>0.00</c:formatCode>
                <c:ptCount val="3"/>
                <c:pt idx="0">
                  <c:v>16.612641815235008</c:v>
                </c:pt>
                <c:pt idx="1">
                  <c:v>16.7</c:v>
                </c:pt>
                <c:pt idx="2">
                  <c:v>16.78</c:v>
                </c:pt>
              </c:numCache>
            </c:numRef>
          </c:val>
          <c:extLst>
            <c:ext xmlns:c16="http://schemas.microsoft.com/office/drawing/2014/chart" uri="{C3380CC4-5D6E-409C-BE32-E72D297353CC}">
              <c16:uniqueId val="{00000000-1CB8-475A-BE04-6E71CE4C4297}"/>
            </c:ext>
          </c:extLst>
        </c:ser>
        <c:ser>
          <c:idx val="1"/>
          <c:order val="1"/>
          <c:tx>
            <c:strRef>
              <c:f>PUC_2025!$R$11</c:f>
              <c:strCache>
                <c:ptCount val="1"/>
                <c:pt idx="0">
                  <c:v>Observado</c:v>
                </c:pt>
              </c:strCache>
            </c:strRef>
          </c:tx>
          <c:spPr>
            <a:solidFill>
              <a:srgbClr val="BC955C"/>
            </a:solidFill>
            <a:ln>
              <a:solidFill>
                <a:srgbClr val="BC955C"/>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BC955C"/>
                    </a:solidFill>
                    <a:latin typeface="Noto Sans" panose="020B0502040504020204" pitchFamily="34" charset="0"/>
                    <a:ea typeface="Noto Sans" panose="020B0502040504020204" pitchFamily="34" charset="0"/>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PUC_2025!$K$13:$K$15</c:f>
              <c:numCache>
                <c:formatCode>mmm\-yy</c:formatCode>
                <c:ptCount val="3"/>
                <c:pt idx="0">
                  <c:v>45658</c:v>
                </c:pt>
                <c:pt idx="1">
                  <c:v>45689</c:v>
                </c:pt>
                <c:pt idx="2">
                  <c:v>45717</c:v>
                </c:pt>
              </c:numCache>
            </c:numRef>
          </c:cat>
          <c:val>
            <c:numRef>
              <c:f>PUC_2025!$W$13:$W$14</c:f>
              <c:numCache>
                <c:formatCode>0.00</c:formatCode>
                <c:ptCount val="2"/>
                <c:pt idx="0">
                  <c:v>16.888887565217388</c:v>
                </c:pt>
                <c:pt idx="1">
                  <c:v>16.794940699999994</c:v>
                </c:pt>
              </c:numCache>
            </c:numRef>
          </c:val>
          <c:extLst>
            <c:ext xmlns:c16="http://schemas.microsoft.com/office/drawing/2014/chart" uri="{C3380CC4-5D6E-409C-BE32-E72D297353CC}">
              <c16:uniqueId val="{00000001-1CB8-475A-BE04-6E71CE4C4297}"/>
            </c:ext>
          </c:extLst>
        </c:ser>
        <c:dLbls>
          <c:showLegendKey val="0"/>
          <c:showVal val="0"/>
          <c:showCatName val="0"/>
          <c:showSerName val="0"/>
          <c:showPercent val="0"/>
          <c:showBubbleSize val="0"/>
        </c:dLbls>
        <c:gapWidth val="50"/>
        <c:axId val="1635085311"/>
        <c:axId val="1635086271"/>
      </c:barChart>
      <c:dateAx>
        <c:axId val="1635085311"/>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Noto Sans" panose="020B0502040504020204" pitchFamily="34" charset="0"/>
                <a:ea typeface="Noto Sans" panose="020B0502040504020204" pitchFamily="34" charset="0"/>
                <a:cs typeface="+mn-cs"/>
              </a:defRPr>
            </a:pPr>
            <a:endParaRPr lang="es-MX"/>
          </a:p>
        </c:txPr>
        <c:crossAx val="1635086271"/>
        <c:crosses val="autoZero"/>
        <c:auto val="1"/>
        <c:lblOffset val="100"/>
        <c:baseTimeUnit val="months"/>
      </c:dateAx>
      <c:valAx>
        <c:axId val="1635086271"/>
        <c:scaling>
          <c:orientation val="minMax"/>
          <c:min val="0"/>
        </c:scaling>
        <c:delete val="1"/>
        <c:axPos val="l"/>
        <c:numFmt formatCode="0.00" sourceLinked="1"/>
        <c:majorTickMark val="out"/>
        <c:minorTickMark val="none"/>
        <c:tickLblPos val="nextTo"/>
        <c:crossAx val="16350853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oto Sans" panose="020B0502040504020204" pitchFamily="34" charset="0"/>
              <a:ea typeface="Noto Sans" panose="020B0502040504020204" pitchFamily="34" charset="0"/>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latin typeface="Noto Sans" panose="020B0502040504020204" pitchFamily="34" charset="0"/>
          <a:ea typeface="Noto Sans" panose="020B0502040504020204" pitchFamily="34" charset="0"/>
        </a:defRPr>
      </a:pPr>
      <a:endParaRPr lang="es-MX"/>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val">
        <cx:f>_xlchart.v1.0</cx:f>
      </cx:numDim>
    </cx:data>
  </cx:chartData>
  <cx:chart>
    <cx:title pos="t" align="ctr" overlay="0">
      <cx:tx>
        <cx:txData>
          <cx:v>Costo de Generación de los CLSB estimados enero 2025 (millones de pesos)</cx:v>
        </cx:txData>
      </cx:tx>
      <cx:txPr>
        <a:bodyPr spcFirstLastPara="1" vertOverflow="ellipsis" horzOverflow="overflow" wrap="square" lIns="0" tIns="0" rIns="0" bIns="0" anchor="ctr" anchorCtr="1"/>
        <a:lstStyle/>
        <a:p>
          <a:pPr algn="ctr" rtl="0">
            <a:defRPr sz="1600" b="1">
              <a:solidFill>
                <a:sysClr val="windowText" lastClr="000000"/>
              </a:solidFill>
              <a:latin typeface="Noto Sans" panose="020B0502040504020204" pitchFamily="34" charset="0"/>
              <a:ea typeface="Noto Sans" panose="020B0502040504020204" pitchFamily="34" charset="0"/>
              <a:cs typeface="Noto Sans" panose="020B0502040504020204" pitchFamily="34" charset="0"/>
            </a:defRPr>
          </a:pPr>
          <a:r>
            <a:rPr lang="es-MX" sz="1600" b="1" i="0" u="none" strike="noStrike" baseline="0">
              <a:solidFill>
                <a:sysClr val="windowText" lastClr="000000"/>
              </a:solidFill>
              <a:latin typeface="Noto Sans" panose="020B0502040504020204" pitchFamily="34" charset="0"/>
              <a:ea typeface="Noto Sans" panose="020B0502040504020204" pitchFamily="34" charset="0"/>
            </a:rPr>
            <a:t>Costo de Generación de los CLSB estimados enero 2025 (millones de pesos)</a:t>
          </a:r>
        </a:p>
      </cx:txPr>
    </cx:title>
    <cx:plotArea>
      <cx:plotAreaRegion>
        <cx:series layoutId="waterfall" uniqueId="{267A8A23-F2AA-417D-9D1E-159583CA9946}" formatIdx="3">
          <cx:spPr>
            <a:solidFill>
              <a:schemeClr val="bg2">
                <a:lumMod val="75000"/>
              </a:schemeClr>
            </a:solidFill>
            <a:ln>
              <a:solidFill>
                <a:schemeClr val="bg2">
                  <a:lumMod val="75000"/>
                </a:schemeClr>
              </a:solidFill>
            </a:ln>
          </cx:spPr>
          <cx:dataLabels pos="outEnd">
            <cx:txPr>
              <a:bodyPr vertOverflow="overflow" horzOverflow="overflow" wrap="square" lIns="0" tIns="0" rIns="0" bIns="0"/>
              <a:lstStyle/>
              <a:p>
                <a:pPr algn="ctr" rtl="0">
                  <a:defRPr sz="1050" b="1" i="0">
                    <a:solidFill>
                      <a:schemeClr val="bg2">
                        <a:lumMod val="2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sz="1050" b="1">
                  <a:solidFill>
                    <a:schemeClr val="bg2">
                      <a:lumMod val="25000"/>
                    </a:schemeClr>
                  </a:solidFill>
                  <a:latin typeface="Noto Sans" panose="020B0502040504020204" pitchFamily="34" charset="0"/>
                  <a:ea typeface="Noto Sans" panose="020B0502040504020204" pitchFamily="34" charset="0"/>
                </a:endParaRPr>
              </a:p>
            </cx:txPr>
            <cx:visibility seriesName="0" categoryName="0" value="1"/>
          </cx:dataLabels>
          <cx:dataId val="0"/>
          <cx:layoutPr>
            <cx:subtotals/>
          </cx:layoutPr>
        </cx:series>
      </cx:plotAreaRegion>
      <cx:axis id="0">
        <cx:catScaling gapWidth="0.5"/>
        <cx:tickLabels/>
        <cx:txPr>
          <a:bodyPr vertOverflow="overflow" horzOverflow="overflow" wrap="square" lIns="0" tIns="0" rIns="0" bIns="0"/>
          <a:lstStyle/>
          <a:p>
            <a:pPr algn="ctr" rtl="0">
              <a:defRPr sz="1050" b="1" i="0">
                <a:solidFill>
                  <a:sysClr val="windowText" lastClr="000000"/>
                </a:solidFill>
                <a:latin typeface="Noto Sans" panose="020B0502040504020204" pitchFamily="34" charset="0"/>
                <a:ea typeface="Noto Sans" panose="020B0502040504020204" pitchFamily="34" charset="0"/>
                <a:cs typeface="Noto Sans" panose="020B0502040504020204" pitchFamily="34" charset="0"/>
              </a:defRPr>
            </a:pPr>
            <a:endParaRPr lang="es-MX" sz="1050" b="1">
              <a:solidFill>
                <a:sysClr val="windowText" lastClr="000000"/>
              </a:solidFill>
              <a:latin typeface="Noto Sans" panose="020B0502040504020204" pitchFamily="34" charset="0"/>
              <a:ea typeface="Noto Sans" panose="020B0502040504020204" pitchFamily="34" charset="0"/>
            </a:endParaRPr>
          </a:p>
        </cx:txPr>
      </cx:axis>
      <cx:axis id="1" hidden="1">
        <cx:valScaling/>
        <cx:majorGridlines/>
        <cx:tickLabels/>
        <cx:txPr>
          <a:bodyPr vertOverflow="overflow" horzOverflow="overflow" wrap="square" lIns="0" tIns="0" rIns="0" bIns="0"/>
          <a:lstStyle/>
          <a:p>
            <a:pPr algn="ctr" rtl="0">
              <a:defRPr sz="900" b="0" i="0">
                <a:solidFill>
                  <a:srgbClr val="595959"/>
                </a:solidFill>
                <a:latin typeface="Noto Sans" panose="020B0502040504020204" pitchFamily="34" charset="0"/>
                <a:ea typeface="Noto Sans" panose="020B0502040504020204" pitchFamily="34" charset="0"/>
                <a:cs typeface="Noto Sans" panose="020B0502040504020204" pitchFamily="34" charset="0"/>
              </a:defRPr>
            </a:pPr>
            <a:endParaRPr lang="es-MX">
              <a:latin typeface="Noto Sans" panose="020B0502040504020204" pitchFamily="34" charset="0"/>
              <a:ea typeface="Noto Sans" panose="020B0502040504020204" pitchFamily="34" charset="0"/>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Costos de generación estimados enero 2025 (millones de pesos)</cx:v>
        </cx:txData>
      </cx:tx>
      <cx:txPr>
        <a:bodyPr spcFirstLastPara="1" vertOverflow="ellipsis" wrap="square" lIns="0" tIns="0" rIns="0" bIns="0" anchor="ctr" anchorCtr="1"/>
        <a:lstStyle/>
        <a:p>
          <a:pPr algn="ctr">
            <a:defRPr sz="1600">
              <a:latin typeface="Noto Sans" panose="020B0502040504020204" pitchFamily="34" charset="0"/>
              <a:ea typeface="Noto Sans" panose="020B0502040504020204" pitchFamily="34" charset="0"/>
              <a:cs typeface="Noto Sans" panose="020B0502040504020204" pitchFamily="34" charset="0"/>
            </a:defRPr>
          </a:pPr>
          <a:r>
            <a:rPr lang="es-MX" sz="1600" b="1">
              <a:solidFill>
                <a:sysClr val="windowText" lastClr="000000"/>
              </a:solidFill>
              <a:latin typeface="Noto Sans" panose="020B0502040504020204" pitchFamily="34" charset="0"/>
              <a:ea typeface="Noto Sans" panose="020B0502040504020204" pitchFamily="34" charset="0"/>
            </a:rPr>
            <a:t>Costos de generación estimados enero 2025 (millones de pesos)</a:t>
          </a:r>
        </a:p>
      </cx:txPr>
    </cx:title>
    <cx:plotArea>
      <cx:plotAreaRegion>
        <cx:series layoutId="waterfall" uniqueId="{662F3EE6-7D05-4488-8AC9-B4830915E1FC}" formatIdx="0">
          <cx:spPr>
            <a:ln>
              <a:solidFill>
                <a:srgbClr val="98989A"/>
              </a:solidFill>
            </a:ln>
          </cx:spPr>
          <cx:dataPt idx="0">
            <cx:spPr>
              <a:solidFill>
                <a:srgbClr val="98989A"/>
              </a:solidFill>
            </cx:spPr>
          </cx:dataPt>
          <cx:dataPt idx="1">
            <cx:spPr>
              <a:solidFill>
                <a:srgbClr val="691C32"/>
              </a:solidFill>
              <a:ln>
                <a:solidFill>
                  <a:srgbClr val="691C32"/>
                </a:solidFill>
              </a:ln>
            </cx:spPr>
          </cx:dataPt>
          <cx:dataPt idx="2">
            <cx:spPr>
              <a:solidFill>
                <a:srgbClr val="10312B"/>
              </a:solidFill>
              <a:ln>
                <a:solidFill>
                  <a:srgbClr val="10312B"/>
                </a:solidFill>
              </a:ln>
            </cx:spPr>
          </cx:dataPt>
          <cx:dataLabels pos="outEnd">
            <cx:txPr>
              <a:bodyPr spcFirstLastPara="1" vertOverflow="ellipsis" wrap="square" lIns="0" tIns="0" rIns="0" bIns="0" anchor="ctr" anchorCtr="1">
                <a:spAutoFit/>
              </a:bodyPr>
              <a:lstStyle/>
              <a:p>
                <a:pPr>
                  <a:defRPr sz="1200" b="1">
                    <a:solidFill>
                      <a:sysClr val="windowText" lastClr="000000"/>
                    </a:solidFill>
                    <a:latin typeface="Noto Sans" panose="020B0502040504020204" pitchFamily="34" charset="0"/>
                    <a:ea typeface="Noto Sans" panose="020B0502040504020204" pitchFamily="34" charset="0"/>
                    <a:cs typeface="Noto Sans" panose="020B0502040504020204" pitchFamily="34" charset="0"/>
                  </a:defRPr>
                </a:pPr>
                <a:endParaRPr lang="es-MX" sz="1200" b="1">
                  <a:solidFill>
                    <a:sysClr val="windowText" lastClr="000000"/>
                  </a:solidFill>
                  <a:latin typeface="Noto Sans" panose="020B0502040504020204" pitchFamily="34" charset="0"/>
                  <a:ea typeface="Noto Sans" panose="020B0502040504020204" pitchFamily="34" charset="0"/>
                </a:endParaRPr>
              </a:p>
            </cx:txPr>
            <cx:visibility seriesName="0" categoryName="0" value="1"/>
            <cx:dataLabel idx="0" pos="outEnd">
              <cx:txPr>
                <a:bodyPr spcFirstLastPara="1" vertOverflow="ellipsis" wrap="square" lIns="0" tIns="0" rIns="0" bIns="0" anchor="ctr" anchorCtr="1">
                  <a:spAutoFit/>
                </a:bodyPr>
                <a:lstStyle/>
                <a:p>
                  <a:pPr>
                    <a:defRPr sz="1200"/>
                  </a:pPr>
                  <a:r>
                    <a:rPr lang="es-MX" sz="1200" b="1">
                      <a:solidFill>
                        <a:sysClr val="windowText" lastClr="000000"/>
                      </a:solidFill>
                      <a:latin typeface="Noto Sans" panose="020B0502040504020204" pitchFamily="34" charset="0"/>
                      <a:ea typeface="Noto Sans" panose="020B0502040504020204" pitchFamily="34" charset="0"/>
                    </a:rPr>
                    <a:t>20596.42937</a:t>
                  </a:r>
                </a:p>
              </cx:txPr>
            </cx:dataLabel>
          </cx:dataLabels>
          <cx:dataId val="0"/>
          <cx:layoutPr>
            <cx:subtotals/>
          </cx:layoutPr>
        </cx:series>
      </cx:plotAreaRegion>
      <cx:axis id="0">
        <cx:catScaling gapWidth="0.5"/>
        <cx:tickLabels/>
        <cx:txPr>
          <a:bodyPr spcFirstLastPara="1" vertOverflow="ellipsis" wrap="square" lIns="0" tIns="0" rIns="0" bIns="0" anchor="ctr" anchorCtr="1"/>
          <a:lstStyle/>
          <a:p>
            <a:pPr>
              <a:defRPr sz="1200" b="1">
                <a:solidFill>
                  <a:sysClr val="windowText" lastClr="000000"/>
                </a:solidFill>
                <a:latin typeface="Noto Sans" panose="020B0502040504020204" pitchFamily="34" charset="0"/>
                <a:ea typeface="Noto Sans" panose="020B0502040504020204" pitchFamily="34" charset="0"/>
                <a:cs typeface="Noto Sans" panose="020B0502040504020204" pitchFamily="34" charset="0"/>
              </a:defRPr>
            </a:pPr>
            <a:endParaRPr lang="es-MX" sz="1200" b="1">
              <a:solidFill>
                <a:sysClr val="windowText" lastClr="000000"/>
              </a:solidFill>
              <a:latin typeface="Noto Sans" panose="020B0502040504020204" pitchFamily="34" charset="0"/>
              <a:ea typeface="Noto Sans" panose="020B0502040504020204" pitchFamily="34" charset="0"/>
            </a:endParaRPr>
          </a:p>
        </cx:txPr>
      </cx:axis>
      <cx:axis id="1" hidden="1">
        <cx:valScaling/>
        <cx:majorGridlines/>
        <cx:tickLabels/>
        <cx:txPr>
          <a:bodyPr spcFirstLastPara="1" vertOverflow="ellipsis" wrap="square" lIns="0" tIns="0" rIns="0" bIns="0" anchor="ctr" anchorCtr="1"/>
          <a:lstStyle/>
          <a:p>
            <a:pPr>
              <a:defRPr sz="900">
                <a:solidFill>
                  <a:sysClr val="windowText" lastClr="000000"/>
                </a:solidFill>
                <a:latin typeface="Noto Sans" panose="020B0502040504020204" pitchFamily="34" charset="0"/>
                <a:ea typeface="Noto Sans" panose="020B0502040504020204" pitchFamily="34" charset="0"/>
                <a:cs typeface="Noto Sans" panose="020B0502040504020204" pitchFamily="34" charset="0"/>
              </a:defRPr>
            </a:pPr>
            <a:endParaRPr lang="es-MX" sz="900">
              <a:solidFill>
                <a:sysClr val="windowText" lastClr="000000"/>
              </a:solidFill>
              <a:latin typeface="Noto Sans" panose="020B0502040504020204" pitchFamily="34" charset="0"/>
              <a:ea typeface="Noto Sans" panose="020B0502040504020204" pitchFamily="34" charset="0"/>
            </a:endParaRPr>
          </a:p>
        </cx:txPr>
      </cx:axis>
    </cx:plotArea>
  </cx:chart>
  <cx:spPr>
    <a:ln>
      <a:noFill/>
    </a:ln>
  </cx:spPr>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val">
        <cx:f>_xlchart.v1.4</cx:f>
      </cx:numDim>
    </cx:data>
  </cx:chartData>
  <cx:chart>
    <cx:title pos="t" align="ctr" overlay="0">
      <cx:tx>
        <cx:txData>
          <cx:v>Costo de Generación de los CLSB estimados febrero 2025 (millones de pesos)</cx:v>
        </cx:txData>
      </cx:tx>
      <cx:txPr>
        <a:bodyPr spcFirstLastPara="1" vertOverflow="ellipsis" horzOverflow="overflow" wrap="square" lIns="0" tIns="0" rIns="0" bIns="0" anchor="ctr" anchorCtr="1"/>
        <a:lstStyle/>
        <a:p>
          <a:pPr algn="ctr" rtl="0">
            <a:defRPr sz="1600" b="1">
              <a:solidFill>
                <a:sysClr val="windowText" lastClr="000000"/>
              </a:solidFill>
              <a:latin typeface="Noto Sans" panose="020B0502040504020204" pitchFamily="34" charset="0"/>
              <a:ea typeface="Noto Sans" panose="020B0502040504020204" pitchFamily="34" charset="0"/>
              <a:cs typeface="Noto Sans" panose="020B0502040504020204" pitchFamily="34" charset="0"/>
            </a:defRPr>
          </a:pPr>
          <a:r>
            <a:rPr lang="es-MX" sz="1600" b="1" i="0" u="none" strike="noStrike" baseline="0">
              <a:solidFill>
                <a:sysClr val="windowText" lastClr="000000"/>
              </a:solidFill>
              <a:latin typeface="Noto Sans" panose="020B0502040504020204" pitchFamily="34" charset="0"/>
              <a:ea typeface="Noto Sans" panose="020B0502040504020204" pitchFamily="34" charset="0"/>
            </a:rPr>
            <a:t>Costo de Generación de los CLSB estimados febrero 2025 (millones de pesos)</a:t>
          </a:r>
        </a:p>
      </cx:txPr>
    </cx:title>
    <cx:plotArea>
      <cx:plotAreaRegion>
        <cx:series layoutId="waterfall" uniqueId="{267A8A23-F2AA-417D-9D1E-159583CA9946}" formatIdx="3">
          <cx:spPr>
            <a:solidFill>
              <a:schemeClr val="bg2">
                <a:lumMod val="75000"/>
              </a:schemeClr>
            </a:solidFill>
            <a:ln>
              <a:solidFill>
                <a:schemeClr val="bg2">
                  <a:lumMod val="75000"/>
                </a:schemeClr>
              </a:solidFill>
            </a:ln>
          </cx:spPr>
          <cx:dataLabels pos="outEnd">
            <cx:txPr>
              <a:bodyPr vertOverflow="overflow" horzOverflow="overflow" wrap="square" lIns="0" tIns="0" rIns="0" bIns="0"/>
              <a:lstStyle/>
              <a:p>
                <a:pPr algn="ctr" rtl="0">
                  <a:defRPr sz="1050" b="1" i="0">
                    <a:solidFill>
                      <a:schemeClr val="bg2">
                        <a:lumMod val="25000"/>
                      </a:schemeClr>
                    </a:solidFill>
                    <a:latin typeface="Noto Sans" panose="020B0502040504020204" pitchFamily="34" charset="0"/>
                    <a:ea typeface="Noto Sans" panose="020B0502040504020204" pitchFamily="34" charset="0"/>
                    <a:cs typeface="Noto Sans" panose="020B0502040504020204" pitchFamily="34" charset="0"/>
                  </a:defRPr>
                </a:pPr>
                <a:endParaRPr lang="es-MX" sz="1050" b="1">
                  <a:solidFill>
                    <a:schemeClr val="bg2">
                      <a:lumMod val="25000"/>
                    </a:schemeClr>
                  </a:solidFill>
                  <a:latin typeface="Noto Sans" panose="020B0502040504020204" pitchFamily="34" charset="0"/>
                  <a:ea typeface="Noto Sans" panose="020B0502040504020204" pitchFamily="34" charset="0"/>
                </a:endParaRPr>
              </a:p>
            </cx:txPr>
            <cx:visibility seriesName="0" categoryName="0" value="1"/>
          </cx:dataLabels>
          <cx:dataId val="0"/>
          <cx:layoutPr>
            <cx:subtotals/>
          </cx:layoutPr>
        </cx:series>
      </cx:plotAreaRegion>
      <cx:axis id="0">
        <cx:catScaling gapWidth="0.5"/>
        <cx:tickLabels/>
        <cx:txPr>
          <a:bodyPr vertOverflow="overflow" horzOverflow="overflow" wrap="square" lIns="0" tIns="0" rIns="0" bIns="0"/>
          <a:lstStyle/>
          <a:p>
            <a:pPr algn="ctr" rtl="0">
              <a:defRPr sz="1050" b="1" i="0">
                <a:solidFill>
                  <a:sysClr val="windowText" lastClr="000000"/>
                </a:solidFill>
                <a:latin typeface="Noto Sans" panose="020B0502040504020204" pitchFamily="34" charset="0"/>
                <a:ea typeface="Noto Sans" panose="020B0502040504020204" pitchFamily="34" charset="0"/>
                <a:cs typeface="Noto Sans" panose="020B0502040504020204" pitchFamily="34" charset="0"/>
              </a:defRPr>
            </a:pPr>
            <a:endParaRPr lang="es-MX" sz="1050" b="1">
              <a:solidFill>
                <a:sysClr val="windowText" lastClr="000000"/>
              </a:solidFill>
              <a:latin typeface="Noto Sans" panose="020B0502040504020204" pitchFamily="34" charset="0"/>
              <a:ea typeface="Noto Sans" panose="020B0502040504020204" pitchFamily="34" charset="0"/>
            </a:endParaRPr>
          </a:p>
        </cx:txPr>
      </cx:axis>
      <cx:axis id="1" hidden="1">
        <cx:valScaling/>
        <cx:majorGridlines/>
        <cx:tickLabels/>
        <cx:txPr>
          <a:bodyPr vertOverflow="overflow" horzOverflow="overflow" wrap="square" lIns="0" tIns="0" rIns="0" bIns="0"/>
          <a:lstStyle/>
          <a:p>
            <a:pPr algn="ctr" rtl="0">
              <a:defRPr sz="900" b="0" i="0">
                <a:solidFill>
                  <a:srgbClr val="595959"/>
                </a:solidFill>
                <a:latin typeface="Noto Sans" panose="020B0502040504020204" pitchFamily="34" charset="0"/>
                <a:ea typeface="Noto Sans" panose="020B0502040504020204" pitchFamily="34" charset="0"/>
                <a:cs typeface="Noto Sans" panose="020B0502040504020204" pitchFamily="34" charset="0"/>
              </a:defRPr>
            </a:pPr>
            <a:endParaRPr lang="es-MX">
              <a:latin typeface="Noto Sans" panose="020B0502040504020204" pitchFamily="34" charset="0"/>
              <a:ea typeface="Noto Sans" panose="020B0502040504020204" pitchFamily="34" charset="0"/>
            </a:endParaRPr>
          </a:p>
        </cx:txPr>
      </cx:axis>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val">
        <cx:f>_xlchart.v1.7</cx:f>
      </cx:numDim>
    </cx:data>
  </cx:chartData>
  <cx:chart>
    <cx:title pos="t" align="ctr" overlay="0">
      <cx:tx>
        <cx:txData>
          <cx:v>Costos de generación estimados febrero 2025 (millones de pesos)</cx:v>
        </cx:txData>
      </cx:tx>
      <cx:txPr>
        <a:bodyPr spcFirstLastPara="1" vertOverflow="ellipsis" wrap="square" lIns="0" tIns="0" rIns="0" bIns="0" anchor="ctr" anchorCtr="1"/>
        <a:lstStyle/>
        <a:p>
          <a:pPr algn="ctr">
            <a:defRPr sz="1600">
              <a:latin typeface="Noto Sans" panose="020B0502040504020204" pitchFamily="34" charset="0"/>
              <a:ea typeface="Noto Sans" panose="020B0502040504020204" pitchFamily="34" charset="0"/>
              <a:cs typeface="Noto Sans" panose="020B0502040504020204" pitchFamily="34" charset="0"/>
            </a:defRPr>
          </a:pPr>
          <a:r>
            <a:rPr lang="es-MX" sz="1600" b="1">
              <a:solidFill>
                <a:sysClr val="windowText" lastClr="000000"/>
              </a:solidFill>
              <a:latin typeface="Noto Sans" panose="020B0502040504020204" pitchFamily="34" charset="0"/>
              <a:ea typeface="Noto Sans" panose="020B0502040504020204" pitchFamily="34" charset="0"/>
            </a:rPr>
            <a:t>Costos de generación estimados febrero 2025 (millones de pesos)</a:t>
          </a:r>
        </a:p>
      </cx:txPr>
    </cx:title>
    <cx:plotArea>
      <cx:plotAreaRegion>
        <cx:series layoutId="waterfall" uniqueId="{662F3EE6-7D05-4488-8AC9-B4830915E1FC}" formatIdx="0">
          <cx:spPr>
            <a:ln>
              <a:solidFill>
                <a:srgbClr val="98989A"/>
              </a:solidFill>
            </a:ln>
          </cx:spPr>
          <cx:dataPt idx="0">
            <cx:spPr>
              <a:solidFill>
                <a:srgbClr val="98989A"/>
              </a:solidFill>
            </cx:spPr>
          </cx:dataPt>
          <cx:dataPt idx="1">
            <cx:spPr>
              <a:solidFill>
                <a:srgbClr val="691C32"/>
              </a:solidFill>
              <a:ln>
                <a:solidFill>
                  <a:srgbClr val="691C32"/>
                </a:solidFill>
              </a:ln>
            </cx:spPr>
          </cx:dataPt>
          <cx:dataPt idx="2">
            <cx:spPr>
              <a:solidFill>
                <a:srgbClr val="10312B"/>
              </a:solidFill>
              <a:ln>
                <a:solidFill>
                  <a:srgbClr val="10312B"/>
                </a:solidFill>
              </a:ln>
            </cx:spPr>
          </cx:dataPt>
          <cx:dataLabels pos="outEnd">
            <cx:txPr>
              <a:bodyPr spcFirstLastPara="1" vertOverflow="ellipsis" wrap="square" lIns="0" tIns="0" rIns="0" bIns="0" anchor="ctr" anchorCtr="1">
                <a:spAutoFit/>
              </a:bodyPr>
              <a:lstStyle/>
              <a:p>
                <a:pPr>
                  <a:defRPr sz="1200" b="1">
                    <a:solidFill>
                      <a:sysClr val="windowText" lastClr="000000"/>
                    </a:solidFill>
                    <a:latin typeface="Noto Sans" panose="020B0502040504020204" pitchFamily="34" charset="0"/>
                    <a:ea typeface="Noto Sans" panose="020B0502040504020204" pitchFamily="34" charset="0"/>
                    <a:cs typeface="Noto Sans" panose="020B0502040504020204" pitchFamily="34" charset="0"/>
                  </a:defRPr>
                </a:pPr>
                <a:endParaRPr lang="es-MX" sz="1200" b="1">
                  <a:solidFill>
                    <a:sysClr val="windowText" lastClr="000000"/>
                  </a:solidFill>
                  <a:latin typeface="Noto Sans" panose="020B0502040504020204" pitchFamily="34" charset="0"/>
                  <a:ea typeface="Noto Sans" panose="020B0502040504020204" pitchFamily="34" charset="0"/>
                </a:endParaRPr>
              </a:p>
            </cx:txPr>
            <cx:visibility seriesName="0" categoryName="0" value="1"/>
            <cx:dataLabel idx="0" pos="outEnd">
              <cx:txPr>
                <a:bodyPr spcFirstLastPara="1" vertOverflow="ellipsis" wrap="square" lIns="0" tIns="0" rIns="0" bIns="0" anchor="ctr" anchorCtr="1">
                  <a:spAutoFit/>
                </a:bodyPr>
                <a:lstStyle/>
                <a:p>
                  <a:pPr>
                    <a:defRPr sz="1200"/>
                  </a:pPr>
                  <a:r>
                    <a:rPr lang="es-MX" sz="1200" b="1">
                      <a:solidFill>
                        <a:sysClr val="windowText" lastClr="000000"/>
                      </a:solidFill>
                      <a:latin typeface="Noto Sans" panose="020B0502040504020204" pitchFamily="34" charset="0"/>
                      <a:ea typeface="Noto Sans" panose="020B0502040504020204" pitchFamily="34" charset="0"/>
                    </a:rPr>
                    <a:t>21636.8758</a:t>
                  </a:r>
                </a:p>
              </cx:txPr>
            </cx:dataLabel>
          </cx:dataLabels>
          <cx:dataId val="0"/>
          <cx:layoutPr>
            <cx:subtotals/>
          </cx:layoutPr>
        </cx:series>
      </cx:plotAreaRegion>
      <cx:axis id="0">
        <cx:catScaling gapWidth="0.5"/>
        <cx:tickLabels/>
        <cx:txPr>
          <a:bodyPr spcFirstLastPara="1" vertOverflow="ellipsis" wrap="square" lIns="0" tIns="0" rIns="0" bIns="0" anchor="ctr" anchorCtr="1"/>
          <a:lstStyle/>
          <a:p>
            <a:pPr>
              <a:defRPr sz="1200" b="1">
                <a:solidFill>
                  <a:sysClr val="windowText" lastClr="000000"/>
                </a:solidFill>
                <a:latin typeface="Noto Sans" panose="020B0502040504020204" pitchFamily="34" charset="0"/>
                <a:ea typeface="Noto Sans" panose="020B0502040504020204" pitchFamily="34" charset="0"/>
                <a:cs typeface="Noto Sans" panose="020B0502040504020204" pitchFamily="34" charset="0"/>
              </a:defRPr>
            </a:pPr>
            <a:endParaRPr lang="es-MX" sz="1200" b="1">
              <a:solidFill>
                <a:sysClr val="windowText" lastClr="000000"/>
              </a:solidFill>
              <a:latin typeface="Noto Sans" panose="020B0502040504020204" pitchFamily="34" charset="0"/>
              <a:ea typeface="Noto Sans" panose="020B0502040504020204" pitchFamily="34" charset="0"/>
            </a:endParaRPr>
          </a:p>
        </cx:txPr>
      </cx:axis>
      <cx:axis id="1" hidden="1">
        <cx:valScaling/>
        <cx:majorGridlines/>
        <cx:tickLabels/>
        <cx:txPr>
          <a:bodyPr spcFirstLastPara="1" vertOverflow="ellipsis" wrap="square" lIns="0" tIns="0" rIns="0" bIns="0" anchor="ctr" anchorCtr="1"/>
          <a:lstStyle/>
          <a:p>
            <a:pPr>
              <a:defRPr sz="900">
                <a:solidFill>
                  <a:sysClr val="windowText" lastClr="000000"/>
                </a:solidFill>
                <a:latin typeface="Noto Sans" panose="020B0502040504020204" pitchFamily="34" charset="0"/>
                <a:ea typeface="Noto Sans" panose="020B0502040504020204" pitchFamily="34" charset="0"/>
                <a:cs typeface="Noto Sans" panose="020B0502040504020204" pitchFamily="34" charset="0"/>
              </a:defRPr>
            </a:pPr>
            <a:endParaRPr lang="es-MX" sz="900">
              <a:solidFill>
                <a:sysClr val="windowText" lastClr="000000"/>
              </a:solidFill>
              <a:latin typeface="Noto Sans" panose="020B0502040504020204" pitchFamily="34" charset="0"/>
              <a:ea typeface="Noto Sans" panose="020B0502040504020204" pitchFamily="34" charset="0"/>
            </a:endParaRPr>
          </a:p>
        </cx:txPr>
      </cx:axis>
    </cx:plotArea>
  </cx:chart>
  <cx:spPr>
    <a:ln>
      <a:noFill/>
    </a:ln>
  </cx:spPr>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3.emf"/><Relationship Id="rId5" Type="http://schemas.openxmlformats.org/officeDocument/2006/relationships/image" Target="../media/image4.emf"/><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3.emf"/><Relationship Id="rId5" Type="http://schemas.openxmlformats.org/officeDocument/2006/relationships/image" Target="../media/image4.emf"/><Relationship Id="rId4"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chart" Target="../charts/chart1.xml"/><Relationship Id="rId6" Type="http://schemas.microsoft.com/office/2014/relationships/chartEx" Target="../charts/chartEx2.xml"/><Relationship Id="rId5" Type="http://schemas.microsoft.com/office/2014/relationships/chartEx" Target="../charts/chartEx1.xml"/><Relationship Id="rId4" Type="http://schemas.openxmlformats.org/officeDocument/2006/relationships/chart" Target="../charts/chart2.xml"/></Relationships>
</file>

<file path=xl/drawings/_rels/drawing27.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chart" Target="../charts/chart3.xml"/><Relationship Id="rId6" Type="http://schemas.microsoft.com/office/2014/relationships/chartEx" Target="../charts/chartEx4.xml"/><Relationship Id="rId5" Type="http://schemas.microsoft.com/office/2014/relationships/chartEx" Target="../charts/chartEx3.xml"/><Relationship Id="rId4" Type="http://schemas.openxmlformats.org/officeDocument/2006/relationships/chart" Target="../charts/chart4.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8" Type="http://schemas.openxmlformats.org/officeDocument/2006/relationships/chart" Target="../charts/chart9.xml"/><Relationship Id="rId3" Type="http://schemas.microsoft.com/office/2007/relationships/hdphoto" Target="../media/hdphoto1.wdp"/><Relationship Id="rId7" Type="http://schemas.openxmlformats.org/officeDocument/2006/relationships/chart" Target="../charts/chart8.xml"/><Relationship Id="rId2" Type="http://schemas.openxmlformats.org/officeDocument/2006/relationships/image" Target="../media/image1.png"/><Relationship Id="rId1" Type="http://schemas.openxmlformats.org/officeDocument/2006/relationships/chart" Target="../charts/chart5.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3.emf"/><Relationship Id="rId5" Type="http://schemas.openxmlformats.org/officeDocument/2006/relationships/image" Target="../media/image4.emf"/><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371475</xdr:colOff>
      <xdr:row>0</xdr:row>
      <xdr:rowOff>114300</xdr:rowOff>
    </xdr:from>
    <xdr:to>
      <xdr:col>2</xdr:col>
      <xdr:colOff>1971259</xdr:colOff>
      <xdr:row>4</xdr:row>
      <xdr:rowOff>151387</xdr:rowOff>
    </xdr:to>
    <xdr:grpSp>
      <xdr:nvGrpSpPr>
        <xdr:cNvPr id="2" name="Grupo 1">
          <a:extLst>
            <a:ext uri="{FF2B5EF4-FFF2-40B4-BE49-F238E27FC236}">
              <a16:creationId xmlns:a16="http://schemas.microsoft.com/office/drawing/2014/main" id="{54A90EF2-A7DD-4342-82F3-C47B633D2067}"/>
            </a:ext>
          </a:extLst>
        </xdr:cNvPr>
        <xdr:cNvGrpSpPr/>
      </xdr:nvGrpSpPr>
      <xdr:grpSpPr>
        <a:xfrm>
          <a:off x="371475" y="114300"/>
          <a:ext cx="3176701" cy="820254"/>
          <a:chOff x="0" y="0"/>
          <a:chExt cx="3187700" cy="720420"/>
        </a:xfrm>
      </xdr:grpSpPr>
      <xdr:pic>
        <xdr:nvPicPr>
          <xdr:cNvPr id="4" name="Imagen 3">
            <a:extLst>
              <a:ext uri="{FF2B5EF4-FFF2-40B4-BE49-F238E27FC236}">
                <a16:creationId xmlns:a16="http://schemas.microsoft.com/office/drawing/2014/main" id="{FB38DBA2-489C-3DC4-410C-B38E4C85CE29}"/>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5" name="Imagen 4">
            <a:extLst>
              <a:ext uri="{FF2B5EF4-FFF2-40B4-BE49-F238E27FC236}">
                <a16:creationId xmlns:a16="http://schemas.microsoft.com/office/drawing/2014/main" id="{F14B348F-4BAD-DE06-2F81-3D12537B535B}"/>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952500</xdr:colOff>
      <xdr:row>0</xdr:row>
      <xdr:rowOff>114300</xdr:rowOff>
    </xdr:from>
    <xdr:to>
      <xdr:col>2</xdr:col>
      <xdr:colOff>1361659</xdr:colOff>
      <xdr:row>4</xdr:row>
      <xdr:rowOff>151387</xdr:rowOff>
    </xdr:to>
    <xdr:grpSp>
      <xdr:nvGrpSpPr>
        <xdr:cNvPr id="2" name="Grupo 1">
          <a:extLst>
            <a:ext uri="{FF2B5EF4-FFF2-40B4-BE49-F238E27FC236}">
              <a16:creationId xmlns:a16="http://schemas.microsoft.com/office/drawing/2014/main" id="{BA240815-3174-4627-B32B-78DAC46E8989}"/>
            </a:ext>
          </a:extLst>
        </xdr:cNvPr>
        <xdr:cNvGrpSpPr/>
      </xdr:nvGrpSpPr>
      <xdr:grpSpPr>
        <a:xfrm>
          <a:off x="952500" y="114300"/>
          <a:ext cx="3183315" cy="799087"/>
          <a:chOff x="0" y="0"/>
          <a:chExt cx="3187700" cy="720420"/>
        </a:xfrm>
      </xdr:grpSpPr>
      <xdr:pic>
        <xdr:nvPicPr>
          <xdr:cNvPr id="3" name="Imagen 2">
            <a:extLst>
              <a:ext uri="{FF2B5EF4-FFF2-40B4-BE49-F238E27FC236}">
                <a16:creationId xmlns:a16="http://schemas.microsoft.com/office/drawing/2014/main" id="{E9DDBEEF-1C11-08A7-963F-FAA5C8B7BC8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19BEBC56-143D-9C2E-F2AF-FD92257D3880}"/>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423335</xdr:colOff>
      <xdr:row>0</xdr:row>
      <xdr:rowOff>126996</xdr:rowOff>
    </xdr:from>
    <xdr:to>
      <xdr:col>2</xdr:col>
      <xdr:colOff>1170102</xdr:colOff>
      <xdr:row>4</xdr:row>
      <xdr:rowOff>152441</xdr:rowOff>
    </xdr:to>
    <xdr:grpSp>
      <xdr:nvGrpSpPr>
        <xdr:cNvPr id="2" name="Grupo 1">
          <a:extLst>
            <a:ext uri="{FF2B5EF4-FFF2-40B4-BE49-F238E27FC236}">
              <a16:creationId xmlns:a16="http://schemas.microsoft.com/office/drawing/2014/main" id="{30D235C9-ED45-4DEE-9811-80D011070155}"/>
            </a:ext>
          </a:extLst>
        </xdr:cNvPr>
        <xdr:cNvGrpSpPr/>
      </xdr:nvGrpSpPr>
      <xdr:grpSpPr>
        <a:xfrm>
          <a:off x="423335" y="126996"/>
          <a:ext cx="3180934" cy="808612"/>
          <a:chOff x="0" y="0"/>
          <a:chExt cx="3187700" cy="720420"/>
        </a:xfrm>
      </xdr:grpSpPr>
      <xdr:pic>
        <xdr:nvPicPr>
          <xdr:cNvPr id="3" name="Imagen 2">
            <a:extLst>
              <a:ext uri="{FF2B5EF4-FFF2-40B4-BE49-F238E27FC236}">
                <a16:creationId xmlns:a16="http://schemas.microsoft.com/office/drawing/2014/main" id="{596B2FE1-89C9-629C-3E6D-403787A199C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B3415849-BDCA-80C3-F825-C2C370981542}"/>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347386</xdr:colOff>
      <xdr:row>0</xdr:row>
      <xdr:rowOff>89648</xdr:rowOff>
    </xdr:from>
    <xdr:to>
      <xdr:col>2</xdr:col>
      <xdr:colOff>1074232</xdr:colOff>
      <xdr:row>4</xdr:row>
      <xdr:rowOff>136260</xdr:rowOff>
    </xdr:to>
    <xdr:grpSp>
      <xdr:nvGrpSpPr>
        <xdr:cNvPr id="2" name="Grupo 1">
          <a:extLst>
            <a:ext uri="{FF2B5EF4-FFF2-40B4-BE49-F238E27FC236}">
              <a16:creationId xmlns:a16="http://schemas.microsoft.com/office/drawing/2014/main" id="{B51AE229-AAAF-4291-81DA-DD7407F9DDF8}"/>
            </a:ext>
          </a:extLst>
        </xdr:cNvPr>
        <xdr:cNvGrpSpPr/>
      </xdr:nvGrpSpPr>
      <xdr:grpSpPr>
        <a:xfrm>
          <a:off x="347386" y="89648"/>
          <a:ext cx="3171596" cy="829779"/>
          <a:chOff x="0" y="0"/>
          <a:chExt cx="3187700" cy="720420"/>
        </a:xfrm>
      </xdr:grpSpPr>
      <xdr:pic>
        <xdr:nvPicPr>
          <xdr:cNvPr id="3" name="Imagen 2">
            <a:extLst>
              <a:ext uri="{FF2B5EF4-FFF2-40B4-BE49-F238E27FC236}">
                <a16:creationId xmlns:a16="http://schemas.microsoft.com/office/drawing/2014/main" id="{87A8E1ED-70AC-1C1A-A413-3E46EA0064B7}"/>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CFC3EC80-122B-835D-96AB-9058A91CD3BB}"/>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145678</xdr:colOff>
      <xdr:row>0</xdr:row>
      <xdr:rowOff>89648</xdr:rowOff>
    </xdr:from>
    <xdr:to>
      <xdr:col>3</xdr:col>
      <xdr:colOff>984583</xdr:colOff>
      <xdr:row>4</xdr:row>
      <xdr:rowOff>136260</xdr:rowOff>
    </xdr:to>
    <xdr:grpSp>
      <xdr:nvGrpSpPr>
        <xdr:cNvPr id="2" name="Grupo 1">
          <a:extLst>
            <a:ext uri="{FF2B5EF4-FFF2-40B4-BE49-F238E27FC236}">
              <a16:creationId xmlns:a16="http://schemas.microsoft.com/office/drawing/2014/main" id="{4D84E7ED-EB43-43D1-8A2A-1CFA3A01BAA6}"/>
            </a:ext>
          </a:extLst>
        </xdr:cNvPr>
        <xdr:cNvGrpSpPr/>
      </xdr:nvGrpSpPr>
      <xdr:grpSpPr>
        <a:xfrm>
          <a:off x="145678" y="89648"/>
          <a:ext cx="3177822" cy="829779"/>
          <a:chOff x="0" y="0"/>
          <a:chExt cx="3187700" cy="720420"/>
        </a:xfrm>
      </xdr:grpSpPr>
      <xdr:pic>
        <xdr:nvPicPr>
          <xdr:cNvPr id="3" name="Imagen 2">
            <a:extLst>
              <a:ext uri="{FF2B5EF4-FFF2-40B4-BE49-F238E27FC236}">
                <a16:creationId xmlns:a16="http://schemas.microsoft.com/office/drawing/2014/main" id="{52C372A9-F589-957B-3C9D-88588FF17AC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5584F672-36F6-FAC0-C235-E85D45B9FF0D}"/>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349258</xdr:colOff>
      <xdr:row>0</xdr:row>
      <xdr:rowOff>126996</xdr:rowOff>
    </xdr:from>
    <xdr:to>
      <xdr:col>2</xdr:col>
      <xdr:colOff>937275</xdr:colOff>
      <xdr:row>4</xdr:row>
      <xdr:rowOff>152441</xdr:rowOff>
    </xdr:to>
    <xdr:grpSp>
      <xdr:nvGrpSpPr>
        <xdr:cNvPr id="2" name="Grupo 1">
          <a:extLst>
            <a:ext uri="{FF2B5EF4-FFF2-40B4-BE49-F238E27FC236}">
              <a16:creationId xmlns:a16="http://schemas.microsoft.com/office/drawing/2014/main" id="{3F9C6D0A-4780-4844-BC8F-8D557AE1FEB0}"/>
            </a:ext>
          </a:extLst>
        </xdr:cNvPr>
        <xdr:cNvGrpSpPr/>
      </xdr:nvGrpSpPr>
      <xdr:grpSpPr>
        <a:xfrm>
          <a:off x="349258" y="126996"/>
          <a:ext cx="3180934" cy="808612"/>
          <a:chOff x="0" y="0"/>
          <a:chExt cx="3187700" cy="720420"/>
        </a:xfrm>
      </xdr:grpSpPr>
      <xdr:pic>
        <xdr:nvPicPr>
          <xdr:cNvPr id="3" name="Imagen 2">
            <a:extLst>
              <a:ext uri="{FF2B5EF4-FFF2-40B4-BE49-F238E27FC236}">
                <a16:creationId xmlns:a16="http://schemas.microsoft.com/office/drawing/2014/main" id="{F9131ACC-C65C-D398-54D9-D2C6E0E37A09}"/>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48253D59-74B4-BCC0-32B3-0343620F43FA}"/>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63499</xdr:colOff>
      <xdr:row>7</xdr:row>
      <xdr:rowOff>95249</xdr:rowOff>
    </xdr:from>
    <xdr:to>
      <xdr:col>14</xdr:col>
      <xdr:colOff>158749</xdr:colOff>
      <xdr:row>8</xdr:row>
      <xdr:rowOff>10583</xdr:rowOff>
    </xdr:to>
    <xdr:pic>
      <xdr:nvPicPr>
        <xdr:cNvPr id="2" name="Imagen 1">
          <a:extLst>
            <a:ext uri="{FF2B5EF4-FFF2-40B4-BE49-F238E27FC236}">
              <a16:creationId xmlns:a16="http://schemas.microsoft.com/office/drawing/2014/main" id="{C157A5B4-CB8D-4D10-9437-83A8F73B07E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4293" r="35381" b="9697"/>
        <a:stretch/>
      </xdr:blipFill>
      <xdr:spPr bwMode="auto">
        <a:xfrm>
          <a:off x="12674599" y="1600199"/>
          <a:ext cx="1647825" cy="286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455343</xdr:colOff>
      <xdr:row>13</xdr:row>
      <xdr:rowOff>176561</xdr:rowOff>
    </xdr:from>
    <xdr:ext cx="404726" cy="21916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F5C10FB-3AA5-4C85-8F6A-CE5EFB34F80A}"/>
                </a:ext>
              </a:extLst>
            </xdr:cNvPr>
            <xdr:cNvSpPr txBox="1"/>
          </xdr:nvSpPr>
          <xdr:spPr>
            <a:xfrm>
              <a:off x="15771543" y="3462686"/>
              <a:ext cx="40472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s-MX" sz="1400" b="1" i="1">
                            <a:latin typeface="Cambria Math" panose="02040503050406030204" pitchFamily="18" charset="0"/>
                          </a:rPr>
                        </m:ctrlPr>
                      </m:sSubSupPr>
                      <m:e>
                        <m:r>
                          <a:rPr lang="es-MX" sz="1400" b="1" i="1">
                            <a:latin typeface="Cambria Math" panose="02040503050406030204" pitchFamily="18" charset="0"/>
                          </a:rPr>
                          <m:t>𝑭𝑮</m:t>
                        </m:r>
                      </m:e>
                      <m:sub>
                        <m:r>
                          <a:rPr lang="es-MX" sz="1400" b="1" i="1">
                            <a:latin typeface="Cambria Math" panose="02040503050406030204" pitchFamily="18" charset="0"/>
                          </a:rPr>
                          <m:t>𝒎</m:t>
                        </m:r>
                      </m:sub>
                      <m:sup>
                        <m:r>
                          <a:rPr lang="es-MX" sz="1400" b="1" i="1">
                            <a:latin typeface="Cambria Math" panose="02040503050406030204" pitchFamily="18" charset="0"/>
                          </a:rPr>
                          <m:t>∗</m:t>
                        </m:r>
                      </m:sup>
                    </m:sSubSup>
                  </m:oMath>
                </m:oMathPara>
              </a14:m>
              <a:endParaRPr lang="es-MX" sz="1100" b="1"/>
            </a:p>
          </xdr:txBody>
        </xdr:sp>
      </mc:Choice>
      <mc:Fallback xmlns="">
        <xdr:sp macro="" textlink="">
          <xdr:nvSpPr>
            <xdr:cNvPr id="3" name="CuadroTexto 2">
              <a:extLst>
                <a:ext uri="{FF2B5EF4-FFF2-40B4-BE49-F238E27FC236}">
                  <a16:creationId xmlns:a16="http://schemas.microsoft.com/office/drawing/2014/main" id="{2F5C10FB-3AA5-4C85-8F6A-CE5EFB34F80A}"/>
                </a:ext>
              </a:extLst>
            </xdr:cNvPr>
            <xdr:cNvSpPr txBox="1"/>
          </xdr:nvSpPr>
          <xdr:spPr>
            <a:xfrm>
              <a:off x="15771543" y="3462686"/>
              <a:ext cx="40472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400" b="1" i="0">
                  <a:latin typeface="Cambria Math" panose="02040503050406030204" pitchFamily="18" charset="0"/>
                </a:rPr>
                <a:t>〖𝑭𝑮〗_𝒎^∗</a:t>
              </a:r>
              <a:endParaRPr lang="es-MX" sz="1100" b="1"/>
            </a:p>
          </xdr:txBody>
        </xdr:sp>
      </mc:Fallback>
    </mc:AlternateContent>
    <xdr:clientData/>
  </xdr:oneCellAnchor>
  <xdr:oneCellAnchor>
    <xdr:from>
      <xdr:col>17</xdr:col>
      <xdr:colOff>815897</xdr:colOff>
      <xdr:row>26</xdr:row>
      <xdr:rowOff>114300</xdr:rowOff>
    </xdr:from>
    <xdr:ext cx="65" cy="172227"/>
    <xdr:sp macro="" textlink="">
      <xdr:nvSpPr>
        <xdr:cNvPr id="4" name="CuadroTexto 3">
          <a:extLst>
            <a:ext uri="{FF2B5EF4-FFF2-40B4-BE49-F238E27FC236}">
              <a16:creationId xmlns:a16="http://schemas.microsoft.com/office/drawing/2014/main" id="{C5ADB0A5-E118-4851-8622-64B489138A12}"/>
            </a:ext>
          </a:extLst>
        </xdr:cNvPr>
        <xdr:cNvSpPr txBox="1"/>
      </xdr:nvSpPr>
      <xdr:spPr>
        <a:xfrm>
          <a:off x="17017922" y="6105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15</xdr:col>
      <xdr:colOff>157974</xdr:colOff>
      <xdr:row>10</xdr:row>
      <xdr:rowOff>46462</xdr:rowOff>
    </xdr:from>
    <xdr:ext cx="1412490" cy="4410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C20D76B1-EEB2-459D-8B5C-8EAB249C6818}"/>
                </a:ext>
              </a:extLst>
            </xdr:cNvPr>
            <xdr:cNvSpPr txBox="1"/>
          </xdr:nvSpPr>
          <xdr:spPr>
            <a:xfrm>
              <a:off x="14702649" y="2389612"/>
              <a:ext cx="1412490" cy="4410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MX" sz="1400" b="1" i="1">
                            <a:latin typeface="Cambria Math" panose="02040503050406030204" pitchFamily="18" charset="0"/>
                          </a:rPr>
                        </m:ctrlPr>
                      </m:sSubPr>
                      <m:e>
                        <m:r>
                          <a:rPr lang="es-MX" sz="1400" b="1" i="1">
                            <a:latin typeface="Cambria Math" panose="02040503050406030204" pitchFamily="18" charset="0"/>
                          </a:rPr>
                          <m:t>𝑭𝑨</m:t>
                        </m:r>
                      </m:e>
                      <m:sub>
                        <m:r>
                          <a:rPr lang="es-MX" sz="1400" b="1" i="1">
                            <a:latin typeface="Cambria Math" panose="02040503050406030204" pitchFamily="18" charset="0"/>
                          </a:rPr>
                          <m:t>𝒎</m:t>
                        </m:r>
                      </m:sub>
                    </m:sSub>
                    <m:r>
                      <a:rPr lang="es-MX" sz="1400" b="1" i="1">
                        <a:latin typeface="Cambria Math" panose="02040503050406030204" pitchFamily="18" charset="0"/>
                      </a:rPr>
                      <m:t>=</m:t>
                    </m:r>
                    <m:f>
                      <m:fPr>
                        <m:ctrlPr>
                          <a:rPr lang="es-MX" sz="1400" b="1" i="1">
                            <a:latin typeface="Cambria Math" panose="02040503050406030204" pitchFamily="18" charset="0"/>
                          </a:rPr>
                        </m:ctrlPr>
                      </m:fPr>
                      <m:num>
                        <m:sSub>
                          <m:sSubPr>
                            <m:ctrlP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𝑪𝑮</m:t>
                            </m:r>
                          </m:e>
                          <m:sub>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𝒎</m:t>
                            </m:r>
                          </m:sub>
                        </m:sSub>
                      </m:num>
                      <m:den>
                        <m:sSubSup>
                          <m:sSubSupPr>
                            <m:ctrlPr>
                              <a:rPr lang="es-MX" sz="1400" b="1" i="1">
                                <a:latin typeface="Cambria Math" panose="02040503050406030204" pitchFamily="18" charset="0"/>
                              </a:rPr>
                            </m:ctrlPr>
                          </m:sSubSupPr>
                          <m:e>
                            <m:r>
                              <a:rPr lang="es-MX" sz="1400" b="1" i="1">
                                <a:latin typeface="Cambria Math" panose="02040503050406030204" pitchFamily="18" charset="0"/>
                              </a:rPr>
                              <m:t>𝑭𝑮</m:t>
                            </m:r>
                          </m:e>
                          <m:sub>
                            <m:r>
                              <a:rPr lang="es-MX" sz="1400" b="1" i="1">
                                <a:latin typeface="Cambria Math" panose="02040503050406030204" pitchFamily="18" charset="0"/>
                              </a:rPr>
                              <m:t>𝒎</m:t>
                            </m:r>
                          </m:sub>
                          <m:sup>
                            <m:r>
                              <a:rPr lang="es-MX" sz="1400" b="1" i="1">
                                <a:latin typeface="Cambria Math" panose="02040503050406030204" pitchFamily="18" charset="0"/>
                              </a:rPr>
                              <m:t>∗</m:t>
                            </m:r>
                          </m:sup>
                        </m:sSubSup>
                      </m:den>
                    </m:f>
                    <m:r>
                      <a:rPr lang="es-MX" sz="1400" b="1" i="1">
                        <a:latin typeface="Cambria Math" panose="02040503050406030204" pitchFamily="18" charset="0"/>
                      </a:rPr>
                      <m:t>−</m:t>
                    </m:r>
                    <m:r>
                      <a:rPr lang="es-MX" sz="1400" b="1" i="1">
                        <a:latin typeface="Cambria Math" panose="02040503050406030204" pitchFamily="18" charset="0"/>
                      </a:rPr>
                      <m:t>𝟏</m:t>
                    </m:r>
                  </m:oMath>
                </m:oMathPara>
              </a14:m>
              <a:endParaRPr lang="es-MX" sz="1100" b="1"/>
            </a:p>
          </xdr:txBody>
        </xdr:sp>
      </mc:Choice>
      <mc:Fallback xmlns="">
        <xdr:sp macro="" textlink="">
          <xdr:nvSpPr>
            <xdr:cNvPr id="5" name="CuadroTexto 4">
              <a:extLst>
                <a:ext uri="{FF2B5EF4-FFF2-40B4-BE49-F238E27FC236}">
                  <a16:creationId xmlns:a16="http://schemas.microsoft.com/office/drawing/2014/main" id="{C20D76B1-EEB2-459D-8B5C-8EAB249C6818}"/>
                </a:ext>
              </a:extLst>
            </xdr:cNvPr>
            <xdr:cNvSpPr txBox="1"/>
          </xdr:nvSpPr>
          <xdr:spPr>
            <a:xfrm>
              <a:off x="14702649" y="2389612"/>
              <a:ext cx="1412490" cy="4410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400" b="1" i="0">
                  <a:latin typeface="Cambria Math" panose="02040503050406030204" pitchFamily="18" charset="0"/>
                </a:rPr>
                <a:t>〖𝑭𝑨〗_𝒎=</a:t>
              </a:r>
              <a:r>
                <a:rPr kumimoji="0" lang="es-MX" sz="1400" b="1" i="0" u="none" strike="noStrike" kern="0" cap="none" spc="0" normalizeH="0" baseline="0" noProof="0">
                  <a:ln>
                    <a:noFill/>
                  </a:ln>
                  <a:solidFill>
                    <a:prstClr val="black"/>
                  </a:solidFill>
                  <a:effectLst/>
                  <a:uLnTx/>
                  <a:uFillTx/>
                  <a:latin typeface="Cambria Math" panose="02040503050406030204" pitchFamily="18" charset="0"/>
                  <a:ea typeface="+mn-ea"/>
                  <a:cs typeface="+mn-cs"/>
                </a:rPr>
                <a:t>〖𝑪𝑮〗_𝒎/(〖</a:t>
              </a:r>
              <a:r>
                <a:rPr lang="es-MX" sz="1400" b="1" i="0">
                  <a:latin typeface="Cambria Math" panose="02040503050406030204" pitchFamily="18" charset="0"/>
                </a:rPr>
                <a:t>𝑭𝑮〗_𝒎^∗ )−𝟏</a:t>
              </a:r>
              <a:endParaRPr lang="es-MX" sz="1100" b="1"/>
            </a:p>
          </xdr:txBody>
        </xdr:sp>
      </mc:Fallback>
    </mc:AlternateContent>
    <xdr:clientData/>
  </xdr:oneCellAnchor>
  <xdr:twoCellAnchor>
    <xdr:from>
      <xdr:col>12</xdr:col>
      <xdr:colOff>360606</xdr:colOff>
      <xdr:row>7</xdr:row>
      <xdr:rowOff>325244</xdr:rowOff>
    </xdr:from>
    <xdr:to>
      <xdr:col>12</xdr:col>
      <xdr:colOff>630097</xdr:colOff>
      <xdr:row>8</xdr:row>
      <xdr:rowOff>185853</xdr:rowOff>
    </xdr:to>
    <xdr:sp macro="" textlink="">
      <xdr:nvSpPr>
        <xdr:cNvPr id="6" name="Flecha abajo 7">
          <a:extLst>
            <a:ext uri="{FF2B5EF4-FFF2-40B4-BE49-F238E27FC236}">
              <a16:creationId xmlns:a16="http://schemas.microsoft.com/office/drawing/2014/main" id="{303DBB53-09C8-48A8-AFBB-8DF979A43DF7}"/>
            </a:ext>
          </a:extLst>
        </xdr:cNvPr>
        <xdr:cNvSpPr/>
      </xdr:nvSpPr>
      <xdr:spPr>
        <a:xfrm>
          <a:off x="11962056" y="1830194"/>
          <a:ext cx="269491" cy="232084"/>
        </a:xfrm>
        <a:prstGeom prst="downArrow">
          <a:avLst/>
        </a:prstGeom>
        <a:solidFill>
          <a:srgbClr val="6F7271"/>
        </a:solidFill>
        <a:ln>
          <a:solidFill>
            <a:srgbClr val="6F72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13</xdr:col>
      <xdr:colOff>748046</xdr:colOff>
      <xdr:row>7</xdr:row>
      <xdr:rowOff>325243</xdr:rowOff>
    </xdr:from>
    <xdr:to>
      <xdr:col>13</xdr:col>
      <xdr:colOff>1017537</xdr:colOff>
      <xdr:row>8</xdr:row>
      <xdr:rowOff>178232</xdr:rowOff>
    </xdr:to>
    <xdr:sp macro="" textlink="">
      <xdr:nvSpPr>
        <xdr:cNvPr id="7" name="Flecha abajo 8">
          <a:extLst>
            <a:ext uri="{FF2B5EF4-FFF2-40B4-BE49-F238E27FC236}">
              <a16:creationId xmlns:a16="http://schemas.microsoft.com/office/drawing/2014/main" id="{4A8DBAA5-88C1-42B5-A55A-2FA4B8251151}"/>
            </a:ext>
          </a:extLst>
        </xdr:cNvPr>
        <xdr:cNvSpPr/>
      </xdr:nvSpPr>
      <xdr:spPr>
        <a:xfrm>
          <a:off x="13359146" y="1830193"/>
          <a:ext cx="269491" cy="224464"/>
        </a:xfrm>
        <a:prstGeom prst="downArrow">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16</xdr:col>
      <xdr:colOff>459442</xdr:colOff>
      <xdr:row>12</xdr:row>
      <xdr:rowOff>11206</xdr:rowOff>
    </xdr:from>
    <xdr:ext cx="402739" cy="219163"/>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B1F49D37-E24F-4514-9C26-C9DD4971FFF3}"/>
                </a:ext>
              </a:extLst>
            </xdr:cNvPr>
            <xdr:cNvSpPr txBox="1"/>
          </xdr:nvSpPr>
          <xdr:spPr>
            <a:xfrm>
              <a:off x="15775642" y="3087781"/>
              <a:ext cx="402739"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𝑪𝑮</m:t>
                        </m:r>
                      </m:e>
                      <m:sub>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𝒎</m:t>
                        </m:r>
                      </m:sub>
                    </m:sSub>
                  </m:oMath>
                </m:oMathPara>
              </a14:m>
              <a:endParaRPr lang="es-MX" sz="1100" b="1"/>
            </a:p>
          </xdr:txBody>
        </xdr:sp>
      </mc:Choice>
      <mc:Fallback xmlns="">
        <xdr:sp macro="" textlink="">
          <xdr:nvSpPr>
            <xdr:cNvPr id="8" name="CuadroTexto 7">
              <a:extLst>
                <a:ext uri="{FF2B5EF4-FFF2-40B4-BE49-F238E27FC236}">
                  <a16:creationId xmlns:a16="http://schemas.microsoft.com/office/drawing/2014/main" id="{B1F49D37-E24F-4514-9C26-C9DD4971FFF3}"/>
                </a:ext>
              </a:extLst>
            </xdr:cNvPr>
            <xdr:cNvSpPr txBox="1"/>
          </xdr:nvSpPr>
          <xdr:spPr>
            <a:xfrm>
              <a:off x="15775642" y="3087781"/>
              <a:ext cx="402739"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0" lang="es-MX" sz="1400" b="1" i="0" u="none" strike="noStrike" kern="0" cap="none" spc="0" normalizeH="0" baseline="0" noProof="0">
                  <a:ln>
                    <a:noFill/>
                  </a:ln>
                  <a:solidFill>
                    <a:prstClr val="black"/>
                  </a:solidFill>
                  <a:effectLst/>
                  <a:uLnTx/>
                  <a:uFillTx/>
                  <a:latin typeface="Cambria Math" panose="02040503050406030204" pitchFamily="18" charset="0"/>
                  <a:ea typeface="+mn-ea"/>
                  <a:cs typeface="+mn-cs"/>
                </a:rPr>
                <a:t>〖𝑪𝑮〗_𝒎</a:t>
              </a:r>
              <a:endParaRPr lang="es-MX" sz="1100" b="1"/>
            </a:p>
          </xdr:txBody>
        </xdr:sp>
      </mc:Fallback>
    </mc:AlternateContent>
    <xdr:clientData/>
  </xdr:oneCellAnchor>
  <xdr:twoCellAnchor>
    <xdr:from>
      <xdr:col>3</xdr:col>
      <xdr:colOff>402169</xdr:colOff>
      <xdr:row>0</xdr:row>
      <xdr:rowOff>126996</xdr:rowOff>
    </xdr:from>
    <xdr:to>
      <xdr:col>5</xdr:col>
      <xdr:colOff>1191270</xdr:colOff>
      <xdr:row>4</xdr:row>
      <xdr:rowOff>152441</xdr:rowOff>
    </xdr:to>
    <xdr:grpSp>
      <xdr:nvGrpSpPr>
        <xdr:cNvPr id="9" name="Grupo 8">
          <a:extLst>
            <a:ext uri="{FF2B5EF4-FFF2-40B4-BE49-F238E27FC236}">
              <a16:creationId xmlns:a16="http://schemas.microsoft.com/office/drawing/2014/main" id="{CE213DF0-124D-45DE-A6B1-8929107D4C50}"/>
            </a:ext>
          </a:extLst>
        </xdr:cNvPr>
        <xdr:cNvGrpSpPr/>
      </xdr:nvGrpSpPr>
      <xdr:grpSpPr>
        <a:xfrm>
          <a:off x="402169" y="126996"/>
          <a:ext cx="3180934" cy="808612"/>
          <a:chOff x="0" y="0"/>
          <a:chExt cx="3187700" cy="720420"/>
        </a:xfrm>
      </xdr:grpSpPr>
      <xdr:pic>
        <xdr:nvPicPr>
          <xdr:cNvPr id="10" name="Imagen 9">
            <a:extLst>
              <a:ext uri="{FF2B5EF4-FFF2-40B4-BE49-F238E27FC236}">
                <a16:creationId xmlns:a16="http://schemas.microsoft.com/office/drawing/2014/main" id="{CE551E75-FF08-1FF7-BAC1-D1AB9B38B8F5}"/>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Lst>
          </a:blip>
          <a:stretch>
            <a:fillRect/>
          </a:stretch>
        </xdr:blipFill>
        <xdr:spPr>
          <a:xfrm>
            <a:off x="0" y="7315"/>
            <a:ext cx="2058035" cy="713105"/>
          </a:xfrm>
          <a:prstGeom prst="rect">
            <a:avLst/>
          </a:prstGeom>
        </xdr:spPr>
      </xdr:pic>
      <xdr:pic>
        <xdr:nvPicPr>
          <xdr:cNvPr id="11" name="Imagen 10">
            <a:extLst>
              <a:ext uri="{FF2B5EF4-FFF2-40B4-BE49-F238E27FC236}">
                <a16:creationId xmlns:a16="http://schemas.microsoft.com/office/drawing/2014/main" id="{3C5A90D4-1029-F2A3-D170-E2D26DC4CF87}"/>
              </a:ext>
            </a:extLst>
          </xdr:cNvPr>
          <xdr:cNvPicPr>
            <a:picLocks noChangeAspect="1"/>
          </xdr:cNvPicPr>
        </xdr:nvPicPr>
        <xdr:blipFill>
          <a:blip xmlns:r="http://schemas.openxmlformats.org/officeDocument/2006/relationships" r:embed="rId4"/>
          <a:stretch>
            <a:fillRect/>
          </a:stretch>
        </xdr:blipFill>
        <xdr:spPr>
          <a:xfrm>
            <a:off x="2377440" y="0"/>
            <a:ext cx="810260" cy="669925"/>
          </a:xfrm>
          <a:prstGeom prst="rect">
            <a:avLst/>
          </a:prstGeom>
        </xdr:spPr>
      </xdr:pic>
    </xdr:grpSp>
    <xdr:clientData/>
  </xdr:twoCellAnchor>
  <xdr:twoCellAnchor editAs="oneCell">
    <xdr:from>
      <xdr:col>11</xdr:col>
      <xdr:colOff>201083</xdr:colOff>
      <xdr:row>7</xdr:row>
      <xdr:rowOff>42335</xdr:rowOff>
    </xdr:from>
    <xdr:to>
      <xdr:col>12</xdr:col>
      <xdr:colOff>719666</xdr:colOff>
      <xdr:row>8</xdr:row>
      <xdr:rowOff>96310</xdr:rowOff>
    </xdr:to>
    <xdr:pic>
      <xdr:nvPicPr>
        <xdr:cNvPr id="12" name="Imagen 11">
          <a:extLst>
            <a:ext uri="{FF2B5EF4-FFF2-40B4-BE49-F238E27FC236}">
              <a16:creationId xmlns:a16="http://schemas.microsoft.com/office/drawing/2014/main" id="{F99EA9FA-7B12-4514-BE40-799298066B99}"/>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4875" t="-8085" r="35187" b="-1"/>
        <a:stretch/>
      </xdr:blipFill>
      <xdr:spPr bwMode="auto">
        <a:xfrm>
          <a:off x="10688108" y="1547285"/>
          <a:ext cx="1633008" cy="42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347386</xdr:colOff>
      <xdr:row>0</xdr:row>
      <xdr:rowOff>89648</xdr:rowOff>
    </xdr:from>
    <xdr:to>
      <xdr:col>5</xdr:col>
      <xdr:colOff>1040614</xdr:colOff>
      <xdr:row>4</xdr:row>
      <xdr:rowOff>136260</xdr:rowOff>
    </xdr:to>
    <xdr:grpSp>
      <xdr:nvGrpSpPr>
        <xdr:cNvPr id="2" name="Grupo 1">
          <a:extLst>
            <a:ext uri="{FF2B5EF4-FFF2-40B4-BE49-F238E27FC236}">
              <a16:creationId xmlns:a16="http://schemas.microsoft.com/office/drawing/2014/main" id="{8B6D9960-8F02-44CB-924A-C8DBC29252C4}"/>
            </a:ext>
          </a:extLst>
        </xdr:cNvPr>
        <xdr:cNvGrpSpPr/>
      </xdr:nvGrpSpPr>
      <xdr:grpSpPr>
        <a:xfrm>
          <a:off x="347386" y="89648"/>
          <a:ext cx="3180934" cy="808612"/>
          <a:chOff x="0" y="0"/>
          <a:chExt cx="3187700" cy="720420"/>
        </a:xfrm>
      </xdr:grpSpPr>
      <xdr:pic>
        <xdr:nvPicPr>
          <xdr:cNvPr id="3" name="Imagen 2">
            <a:extLst>
              <a:ext uri="{FF2B5EF4-FFF2-40B4-BE49-F238E27FC236}">
                <a16:creationId xmlns:a16="http://schemas.microsoft.com/office/drawing/2014/main" id="{7ADED835-4884-CC93-50CB-27EEAF06647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04E6E835-F3BB-0637-8AE2-8A7B49404C09}"/>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529172</xdr:colOff>
      <xdr:row>0</xdr:row>
      <xdr:rowOff>126996</xdr:rowOff>
    </xdr:from>
    <xdr:to>
      <xdr:col>2</xdr:col>
      <xdr:colOff>1339439</xdr:colOff>
      <xdr:row>4</xdr:row>
      <xdr:rowOff>152441</xdr:rowOff>
    </xdr:to>
    <xdr:grpSp>
      <xdr:nvGrpSpPr>
        <xdr:cNvPr id="2" name="Grupo 1">
          <a:extLst>
            <a:ext uri="{FF2B5EF4-FFF2-40B4-BE49-F238E27FC236}">
              <a16:creationId xmlns:a16="http://schemas.microsoft.com/office/drawing/2014/main" id="{6DDAB073-05F4-4FF8-BB5C-9A7C63A79F6C}"/>
            </a:ext>
          </a:extLst>
        </xdr:cNvPr>
        <xdr:cNvGrpSpPr/>
      </xdr:nvGrpSpPr>
      <xdr:grpSpPr>
        <a:xfrm>
          <a:off x="529172" y="126996"/>
          <a:ext cx="3180934" cy="808612"/>
          <a:chOff x="0" y="0"/>
          <a:chExt cx="3187700" cy="720420"/>
        </a:xfrm>
      </xdr:grpSpPr>
      <xdr:pic>
        <xdr:nvPicPr>
          <xdr:cNvPr id="3" name="Imagen 2">
            <a:extLst>
              <a:ext uri="{FF2B5EF4-FFF2-40B4-BE49-F238E27FC236}">
                <a16:creationId xmlns:a16="http://schemas.microsoft.com/office/drawing/2014/main" id="{E9F0658E-A375-94D9-FEA6-06E82995E272}"/>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957268E4-A58E-FC98-CD6F-0C1E0CD49356}"/>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952500</xdr:colOff>
      <xdr:row>0</xdr:row>
      <xdr:rowOff>114300</xdr:rowOff>
    </xdr:from>
    <xdr:to>
      <xdr:col>2</xdr:col>
      <xdr:colOff>1361659</xdr:colOff>
      <xdr:row>4</xdr:row>
      <xdr:rowOff>151387</xdr:rowOff>
    </xdr:to>
    <xdr:grpSp>
      <xdr:nvGrpSpPr>
        <xdr:cNvPr id="2" name="Grupo 1">
          <a:extLst>
            <a:ext uri="{FF2B5EF4-FFF2-40B4-BE49-F238E27FC236}">
              <a16:creationId xmlns:a16="http://schemas.microsoft.com/office/drawing/2014/main" id="{745CC3B9-8146-46E5-991A-540414C2D417}"/>
            </a:ext>
          </a:extLst>
        </xdr:cNvPr>
        <xdr:cNvGrpSpPr/>
      </xdr:nvGrpSpPr>
      <xdr:grpSpPr>
        <a:xfrm>
          <a:off x="952500" y="114300"/>
          <a:ext cx="3183315" cy="799087"/>
          <a:chOff x="0" y="0"/>
          <a:chExt cx="3187700" cy="720420"/>
        </a:xfrm>
      </xdr:grpSpPr>
      <xdr:pic>
        <xdr:nvPicPr>
          <xdr:cNvPr id="3" name="Imagen 2">
            <a:extLst>
              <a:ext uri="{FF2B5EF4-FFF2-40B4-BE49-F238E27FC236}">
                <a16:creationId xmlns:a16="http://schemas.microsoft.com/office/drawing/2014/main" id="{D48780DB-4255-B6B6-3D3F-C4855DA6AE25}"/>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B832DB49-9907-29AF-4D3D-9A5584D1EC62}"/>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423335</xdr:colOff>
      <xdr:row>0</xdr:row>
      <xdr:rowOff>126996</xdr:rowOff>
    </xdr:from>
    <xdr:to>
      <xdr:col>2</xdr:col>
      <xdr:colOff>1170102</xdr:colOff>
      <xdr:row>4</xdr:row>
      <xdr:rowOff>152441</xdr:rowOff>
    </xdr:to>
    <xdr:grpSp>
      <xdr:nvGrpSpPr>
        <xdr:cNvPr id="2" name="Grupo 1">
          <a:extLst>
            <a:ext uri="{FF2B5EF4-FFF2-40B4-BE49-F238E27FC236}">
              <a16:creationId xmlns:a16="http://schemas.microsoft.com/office/drawing/2014/main" id="{4CBFDBB9-E78A-4F3B-B2D1-1ABE56C5E6BD}"/>
            </a:ext>
          </a:extLst>
        </xdr:cNvPr>
        <xdr:cNvGrpSpPr/>
      </xdr:nvGrpSpPr>
      <xdr:grpSpPr>
        <a:xfrm>
          <a:off x="423335" y="126996"/>
          <a:ext cx="3180934" cy="808612"/>
          <a:chOff x="0" y="0"/>
          <a:chExt cx="3187700" cy="720420"/>
        </a:xfrm>
      </xdr:grpSpPr>
      <xdr:pic>
        <xdr:nvPicPr>
          <xdr:cNvPr id="3" name="Imagen 2">
            <a:extLst>
              <a:ext uri="{FF2B5EF4-FFF2-40B4-BE49-F238E27FC236}">
                <a16:creationId xmlns:a16="http://schemas.microsoft.com/office/drawing/2014/main" id="{5A9EC4F7-6A2C-BE38-2BAE-61C3AF310FD2}"/>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56289D6B-23AC-3304-3CC9-AC05BB0F224C}"/>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952500</xdr:colOff>
      <xdr:row>0</xdr:row>
      <xdr:rowOff>114300</xdr:rowOff>
    </xdr:from>
    <xdr:to>
      <xdr:col>2</xdr:col>
      <xdr:colOff>1361659</xdr:colOff>
      <xdr:row>4</xdr:row>
      <xdr:rowOff>151387</xdr:rowOff>
    </xdr:to>
    <xdr:grpSp>
      <xdr:nvGrpSpPr>
        <xdr:cNvPr id="3" name="Grupo 2">
          <a:extLst>
            <a:ext uri="{FF2B5EF4-FFF2-40B4-BE49-F238E27FC236}">
              <a16:creationId xmlns:a16="http://schemas.microsoft.com/office/drawing/2014/main" id="{CCBC82A6-8F24-44D2-8459-611D1743D530}"/>
            </a:ext>
          </a:extLst>
        </xdr:cNvPr>
        <xdr:cNvGrpSpPr/>
      </xdr:nvGrpSpPr>
      <xdr:grpSpPr>
        <a:xfrm>
          <a:off x="952500" y="114300"/>
          <a:ext cx="3183315" cy="799087"/>
          <a:chOff x="0" y="0"/>
          <a:chExt cx="3187700" cy="720420"/>
        </a:xfrm>
      </xdr:grpSpPr>
      <xdr:pic>
        <xdr:nvPicPr>
          <xdr:cNvPr id="4" name="Imagen 3">
            <a:extLst>
              <a:ext uri="{FF2B5EF4-FFF2-40B4-BE49-F238E27FC236}">
                <a16:creationId xmlns:a16="http://schemas.microsoft.com/office/drawing/2014/main" id="{529347D8-0A3A-D792-77D8-CA3D700295C9}"/>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5" name="Imagen 4">
            <a:extLst>
              <a:ext uri="{FF2B5EF4-FFF2-40B4-BE49-F238E27FC236}">
                <a16:creationId xmlns:a16="http://schemas.microsoft.com/office/drawing/2014/main" id="{5FE34DD6-2AB2-0A38-EAEA-2D6612358314}"/>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347386</xdr:colOff>
      <xdr:row>0</xdr:row>
      <xdr:rowOff>89648</xdr:rowOff>
    </xdr:from>
    <xdr:to>
      <xdr:col>2</xdr:col>
      <xdr:colOff>1074232</xdr:colOff>
      <xdr:row>4</xdr:row>
      <xdr:rowOff>136260</xdr:rowOff>
    </xdr:to>
    <xdr:grpSp>
      <xdr:nvGrpSpPr>
        <xdr:cNvPr id="2" name="Grupo 1">
          <a:extLst>
            <a:ext uri="{FF2B5EF4-FFF2-40B4-BE49-F238E27FC236}">
              <a16:creationId xmlns:a16="http://schemas.microsoft.com/office/drawing/2014/main" id="{FEB24AE3-196D-4446-86B4-B7FC1435C11D}"/>
            </a:ext>
          </a:extLst>
        </xdr:cNvPr>
        <xdr:cNvGrpSpPr/>
      </xdr:nvGrpSpPr>
      <xdr:grpSpPr>
        <a:xfrm>
          <a:off x="347386" y="89648"/>
          <a:ext cx="3171596" cy="829779"/>
          <a:chOff x="0" y="0"/>
          <a:chExt cx="3187700" cy="720420"/>
        </a:xfrm>
      </xdr:grpSpPr>
      <xdr:pic>
        <xdr:nvPicPr>
          <xdr:cNvPr id="3" name="Imagen 2">
            <a:extLst>
              <a:ext uri="{FF2B5EF4-FFF2-40B4-BE49-F238E27FC236}">
                <a16:creationId xmlns:a16="http://schemas.microsoft.com/office/drawing/2014/main" id="{A82853F1-EDB3-C03A-8BC8-308B0359F8E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9E2581CA-BA7E-5F0A-AE5E-EFA9338C825F}"/>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145678</xdr:colOff>
      <xdr:row>0</xdr:row>
      <xdr:rowOff>89648</xdr:rowOff>
    </xdr:from>
    <xdr:to>
      <xdr:col>3</xdr:col>
      <xdr:colOff>984583</xdr:colOff>
      <xdr:row>4</xdr:row>
      <xdr:rowOff>136260</xdr:rowOff>
    </xdr:to>
    <xdr:grpSp>
      <xdr:nvGrpSpPr>
        <xdr:cNvPr id="2" name="Grupo 1">
          <a:extLst>
            <a:ext uri="{FF2B5EF4-FFF2-40B4-BE49-F238E27FC236}">
              <a16:creationId xmlns:a16="http://schemas.microsoft.com/office/drawing/2014/main" id="{C5836B76-880B-4E7A-999F-FA4CBC1337D1}"/>
            </a:ext>
          </a:extLst>
        </xdr:cNvPr>
        <xdr:cNvGrpSpPr/>
      </xdr:nvGrpSpPr>
      <xdr:grpSpPr>
        <a:xfrm>
          <a:off x="145678" y="89648"/>
          <a:ext cx="3177822" cy="829779"/>
          <a:chOff x="0" y="0"/>
          <a:chExt cx="3187700" cy="720420"/>
        </a:xfrm>
      </xdr:grpSpPr>
      <xdr:pic>
        <xdr:nvPicPr>
          <xdr:cNvPr id="3" name="Imagen 2">
            <a:extLst>
              <a:ext uri="{FF2B5EF4-FFF2-40B4-BE49-F238E27FC236}">
                <a16:creationId xmlns:a16="http://schemas.microsoft.com/office/drawing/2014/main" id="{5FA9E608-6339-C678-CA37-B64901E99D0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39B508C5-7198-6156-444C-80E4D5862594}"/>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349258</xdr:colOff>
      <xdr:row>0</xdr:row>
      <xdr:rowOff>126996</xdr:rowOff>
    </xdr:from>
    <xdr:to>
      <xdr:col>2</xdr:col>
      <xdr:colOff>937275</xdr:colOff>
      <xdr:row>4</xdr:row>
      <xdr:rowOff>152441</xdr:rowOff>
    </xdr:to>
    <xdr:grpSp>
      <xdr:nvGrpSpPr>
        <xdr:cNvPr id="2" name="Grupo 1">
          <a:extLst>
            <a:ext uri="{FF2B5EF4-FFF2-40B4-BE49-F238E27FC236}">
              <a16:creationId xmlns:a16="http://schemas.microsoft.com/office/drawing/2014/main" id="{CD5FB9EC-69EB-4C6B-B61F-D9C923B1AA95}"/>
            </a:ext>
          </a:extLst>
        </xdr:cNvPr>
        <xdr:cNvGrpSpPr/>
      </xdr:nvGrpSpPr>
      <xdr:grpSpPr>
        <a:xfrm>
          <a:off x="349258" y="126996"/>
          <a:ext cx="3180934" cy="808612"/>
          <a:chOff x="0" y="0"/>
          <a:chExt cx="3187700" cy="720420"/>
        </a:xfrm>
      </xdr:grpSpPr>
      <xdr:pic>
        <xdr:nvPicPr>
          <xdr:cNvPr id="3" name="Imagen 2">
            <a:extLst>
              <a:ext uri="{FF2B5EF4-FFF2-40B4-BE49-F238E27FC236}">
                <a16:creationId xmlns:a16="http://schemas.microsoft.com/office/drawing/2014/main" id="{8EE96E13-A827-FC08-AAEE-C48051364AD7}"/>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C72FD8F5-8CCE-6B95-8891-99DD960C0683}"/>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63499</xdr:colOff>
      <xdr:row>7</xdr:row>
      <xdr:rowOff>95249</xdr:rowOff>
    </xdr:from>
    <xdr:to>
      <xdr:col>14</xdr:col>
      <xdr:colOff>158749</xdr:colOff>
      <xdr:row>8</xdr:row>
      <xdr:rowOff>10583</xdr:rowOff>
    </xdr:to>
    <xdr:pic>
      <xdr:nvPicPr>
        <xdr:cNvPr id="2" name="Imagen 1">
          <a:extLst>
            <a:ext uri="{FF2B5EF4-FFF2-40B4-BE49-F238E27FC236}">
              <a16:creationId xmlns:a16="http://schemas.microsoft.com/office/drawing/2014/main" id="{66183C45-B795-4DAB-8620-1EB9574DD84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4293" r="35381" b="9697"/>
        <a:stretch/>
      </xdr:blipFill>
      <xdr:spPr bwMode="auto">
        <a:xfrm>
          <a:off x="12674599" y="1600199"/>
          <a:ext cx="1647825" cy="286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455343</xdr:colOff>
      <xdr:row>13</xdr:row>
      <xdr:rowOff>176561</xdr:rowOff>
    </xdr:from>
    <xdr:ext cx="404726" cy="21916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7B26110-75B8-4B6B-84CC-C377058293E8}"/>
                </a:ext>
              </a:extLst>
            </xdr:cNvPr>
            <xdr:cNvSpPr txBox="1"/>
          </xdr:nvSpPr>
          <xdr:spPr>
            <a:xfrm>
              <a:off x="15771543" y="3462686"/>
              <a:ext cx="40472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s-MX" sz="1400" b="1" i="1">
                            <a:latin typeface="Cambria Math" panose="02040503050406030204" pitchFamily="18" charset="0"/>
                          </a:rPr>
                        </m:ctrlPr>
                      </m:sSubSupPr>
                      <m:e>
                        <m:r>
                          <a:rPr lang="es-MX" sz="1400" b="1" i="1">
                            <a:latin typeface="Cambria Math" panose="02040503050406030204" pitchFamily="18" charset="0"/>
                          </a:rPr>
                          <m:t>𝑭𝑮</m:t>
                        </m:r>
                      </m:e>
                      <m:sub>
                        <m:r>
                          <a:rPr lang="es-MX" sz="1400" b="1" i="1">
                            <a:latin typeface="Cambria Math" panose="02040503050406030204" pitchFamily="18" charset="0"/>
                          </a:rPr>
                          <m:t>𝒎</m:t>
                        </m:r>
                      </m:sub>
                      <m:sup>
                        <m:r>
                          <a:rPr lang="es-MX" sz="1400" b="1" i="1">
                            <a:latin typeface="Cambria Math" panose="02040503050406030204" pitchFamily="18" charset="0"/>
                          </a:rPr>
                          <m:t>∗</m:t>
                        </m:r>
                      </m:sup>
                    </m:sSubSup>
                  </m:oMath>
                </m:oMathPara>
              </a14:m>
              <a:endParaRPr lang="es-MX" sz="1100" b="1"/>
            </a:p>
          </xdr:txBody>
        </xdr:sp>
      </mc:Choice>
      <mc:Fallback xmlns="">
        <xdr:sp macro="" textlink="">
          <xdr:nvSpPr>
            <xdr:cNvPr id="3" name="CuadroTexto 2">
              <a:extLst>
                <a:ext uri="{FF2B5EF4-FFF2-40B4-BE49-F238E27FC236}">
                  <a16:creationId xmlns:a16="http://schemas.microsoft.com/office/drawing/2014/main" id="{D7B26110-75B8-4B6B-84CC-C377058293E8}"/>
                </a:ext>
              </a:extLst>
            </xdr:cNvPr>
            <xdr:cNvSpPr txBox="1"/>
          </xdr:nvSpPr>
          <xdr:spPr>
            <a:xfrm>
              <a:off x="15771543" y="3462686"/>
              <a:ext cx="40472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400" b="1" i="0">
                  <a:latin typeface="Cambria Math" panose="02040503050406030204" pitchFamily="18" charset="0"/>
                </a:rPr>
                <a:t>〖𝑭𝑮〗_𝒎^∗</a:t>
              </a:r>
              <a:endParaRPr lang="es-MX" sz="1100" b="1"/>
            </a:p>
          </xdr:txBody>
        </xdr:sp>
      </mc:Fallback>
    </mc:AlternateContent>
    <xdr:clientData/>
  </xdr:oneCellAnchor>
  <xdr:oneCellAnchor>
    <xdr:from>
      <xdr:col>17</xdr:col>
      <xdr:colOff>815897</xdr:colOff>
      <xdr:row>26</xdr:row>
      <xdr:rowOff>114300</xdr:rowOff>
    </xdr:from>
    <xdr:ext cx="65" cy="172227"/>
    <xdr:sp macro="" textlink="">
      <xdr:nvSpPr>
        <xdr:cNvPr id="4" name="CuadroTexto 3">
          <a:extLst>
            <a:ext uri="{FF2B5EF4-FFF2-40B4-BE49-F238E27FC236}">
              <a16:creationId xmlns:a16="http://schemas.microsoft.com/office/drawing/2014/main" id="{99029CA5-DCE9-4006-892C-962E36BFA065}"/>
            </a:ext>
          </a:extLst>
        </xdr:cNvPr>
        <xdr:cNvSpPr txBox="1"/>
      </xdr:nvSpPr>
      <xdr:spPr>
        <a:xfrm>
          <a:off x="17017922" y="6105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15</xdr:col>
      <xdr:colOff>157974</xdr:colOff>
      <xdr:row>10</xdr:row>
      <xdr:rowOff>46462</xdr:rowOff>
    </xdr:from>
    <xdr:ext cx="1412490" cy="4410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2D04E89D-4F05-40A1-B829-37B71AA02857}"/>
                </a:ext>
              </a:extLst>
            </xdr:cNvPr>
            <xdr:cNvSpPr txBox="1"/>
          </xdr:nvSpPr>
          <xdr:spPr>
            <a:xfrm>
              <a:off x="14702649" y="2389612"/>
              <a:ext cx="1412490" cy="4410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MX" sz="1400" b="1" i="1">
                            <a:latin typeface="Cambria Math" panose="02040503050406030204" pitchFamily="18" charset="0"/>
                          </a:rPr>
                        </m:ctrlPr>
                      </m:sSubPr>
                      <m:e>
                        <m:r>
                          <a:rPr lang="es-MX" sz="1400" b="1" i="1">
                            <a:latin typeface="Cambria Math" panose="02040503050406030204" pitchFamily="18" charset="0"/>
                          </a:rPr>
                          <m:t>𝑭𝑨</m:t>
                        </m:r>
                      </m:e>
                      <m:sub>
                        <m:r>
                          <a:rPr lang="es-MX" sz="1400" b="1" i="1">
                            <a:latin typeface="Cambria Math" panose="02040503050406030204" pitchFamily="18" charset="0"/>
                          </a:rPr>
                          <m:t>𝒎</m:t>
                        </m:r>
                      </m:sub>
                    </m:sSub>
                    <m:r>
                      <a:rPr lang="es-MX" sz="1400" b="1" i="1">
                        <a:latin typeface="Cambria Math" panose="02040503050406030204" pitchFamily="18" charset="0"/>
                      </a:rPr>
                      <m:t>=</m:t>
                    </m:r>
                    <m:f>
                      <m:fPr>
                        <m:ctrlPr>
                          <a:rPr lang="es-MX" sz="1400" b="1" i="1">
                            <a:latin typeface="Cambria Math" panose="02040503050406030204" pitchFamily="18" charset="0"/>
                          </a:rPr>
                        </m:ctrlPr>
                      </m:fPr>
                      <m:num>
                        <m:sSub>
                          <m:sSubPr>
                            <m:ctrlP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𝑪𝑮</m:t>
                            </m:r>
                          </m:e>
                          <m:sub>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𝒎</m:t>
                            </m:r>
                          </m:sub>
                        </m:sSub>
                      </m:num>
                      <m:den>
                        <m:sSubSup>
                          <m:sSubSupPr>
                            <m:ctrlPr>
                              <a:rPr lang="es-MX" sz="1400" b="1" i="1">
                                <a:latin typeface="Cambria Math" panose="02040503050406030204" pitchFamily="18" charset="0"/>
                              </a:rPr>
                            </m:ctrlPr>
                          </m:sSubSupPr>
                          <m:e>
                            <m:r>
                              <a:rPr lang="es-MX" sz="1400" b="1" i="1">
                                <a:latin typeface="Cambria Math" panose="02040503050406030204" pitchFamily="18" charset="0"/>
                              </a:rPr>
                              <m:t>𝑭𝑮</m:t>
                            </m:r>
                          </m:e>
                          <m:sub>
                            <m:r>
                              <a:rPr lang="es-MX" sz="1400" b="1" i="1">
                                <a:latin typeface="Cambria Math" panose="02040503050406030204" pitchFamily="18" charset="0"/>
                              </a:rPr>
                              <m:t>𝒎</m:t>
                            </m:r>
                          </m:sub>
                          <m:sup>
                            <m:r>
                              <a:rPr lang="es-MX" sz="1400" b="1" i="1">
                                <a:latin typeface="Cambria Math" panose="02040503050406030204" pitchFamily="18" charset="0"/>
                              </a:rPr>
                              <m:t>∗</m:t>
                            </m:r>
                          </m:sup>
                        </m:sSubSup>
                      </m:den>
                    </m:f>
                    <m:r>
                      <a:rPr lang="es-MX" sz="1400" b="1" i="1">
                        <a:latin typeface="Cambria Math" panose="02040503050406030204" pitchFamily="18" charset="0"/>
                      </a:rPr>
                      <m:t>−</m:t>
                    </m:r>
                    <m:r>
                      <a:rPr lang="es-MX" sz="1400" b="1" i="1">
                        <a:latin typeface="Cambria Math" panose="02040503050406030204" pitchFamily="18" charset="0"/>
                      </a:rPr>
                      <m:t>𝟏</m:t>
                    </m:r>
                  </m:oMath>
                </m:oMathPara>
              </a14:m>
              <a:endParaRPr lang="es-MX" sz="1100" b="1"/>
            </a:p>
          </xdr:txBody>
        </xdr:sp>
      </mc:Choice>
      <mc:Fallback xmlns="">
        <xdr:sp macro="" textlink="">
          <xdr:nvSpPr>
            <xdr:cNvPr id="5" name="CuadroTexto 4">
              <a:extLst>
                <a:ext uri="{FF2B5EF4-FFF2-40B4-BE49-F238E27FC236}">
                  <a16:creationId xmlns:a16="http://schemas.microsoft.com/office/drawing/2014/main" id="{2D04E89D-4F05-40A1-B829-37B71AA02857}"/>
                </a:ext>
              </a:extLst>
            </xdr:cNvPr>
            <xdr:cNvSpPr txBox="1"/>
          </xdr:nvSpPr>
          <xdr:spPr>
            <a:xfrm>
              <a:off x="14702649" y="2389612"/>
              <a:ext cx="1412490" cy="4410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400" b="1" i="0">
                  <a:latin typeface="Cambria Math" panose="02040503050406030204" pitchFamily="18" charset="0"/>
                </a:rPr>
                <a:t>〖𝑭𝑨〗_𝒎=</a:t>
              </a:r>
              <a:r>
                <a:rPr kumimoji="0" lang="es-MX" sz="1400" b="1" i="0" u="none" strike="noStrike" kern="0" cap="none" spc="0" normalizeH="0" baseline="0" noProof="0">
                  <a:ln>
                    <a:noFill/>
                  </a:ln>
                  <a:solidFill>
                    <a:prstClr val="black"/>
                  </a:solidFill>
                  <a:effectLst/>
                  <a:uLnTx/>
                  <a:uFillTx/>
                  <a:latin typeface="Cambria Math" panose="02040503050406030204" pitchFamily="18" charset="0"/>
                  <a:ea typeface="+mn-ea"/>
                  <a:cs typeface="+mn-cs"/>
                </a:rPr>
                <a:t>〖𝑪𝑮〗_𝒎/(〖</a:t>
              </a:r>
              <a:r>
                <a:rPr lang="es-MX" sz="1400" b="1" i="0">
                  <a:latin typeface="Cambria Math" panose="02040503050406030204" pitchFamily="18" charset="0"/>
                </a:rPr>
                <a:t>𝑭𝑮〗_𝒎^∗ )−𝟏</a:t>
              </a:r>
              <a:endParaRPr lang="es-MX" sz="1100" b="1"/>
            </a:p>
          </xdr:txBody>
        </xdr:sp>
      </mc:Fallback>
    </mc:AlternateContent>
    <xdr:clientData/>
  </xdr:oneCellAnchor>
  <xdr:twoCellAnchor>
    <xdr:from>
      <xdr:col>12</xdr:col>
      <xdr:colOff>360606</xdr:colOff>
      <xdr:row>7</xdr:row>
      <xdr:rowOff>325244</xdr:rowOff>
    </xdr:from>
    <xdr:to>
      <xdr:col>12</xdr:col>
      <xdr:colOff>630097</xdr:colOff>
      <xdr:row>8</xdr:row>
      <xdr:rowOff>185853</xdr:rowOff>
    </xdr:to>
    <xdr:sp macro="" textlink="">
      <xdr:nvSpPr>
        <xdr:cNvPr id="6" name="Flecha abajo 7">
          <a:extLst>
            <a:ext uri="{FF2B5EF4-FFF2-40B4-BE49-F238E27FC236}">
              <a16:creationId xmlns:a16="http://schemas.microsoft.com/office/drawing/2014/main" id="{7299DBBF-1DF6-4EA7-AEC5-CDB8EED789EE}"/>
            </a:ext>
          </a:extLst>
        </xdr:cNvPr>
        <xdr:cNvSpPr/>
      </xdr:nvSpPr>
      <xdr:spPr>
        <a:xfrm>
          <a:off x="11962056" y="1830194"/>
          <a:ext cx="269491" cy="232084"/>
        </a:xfrm>
        <a:prstGeom prst="downArrow">
          <a:avLst/>
        </a:prstGeom>
        <a:solidFill>
          <a:srgbClr val="6F7271"/>
        </a:solidFill>
        <a:ln>
          <a:solidFill>
            <a:srgbClr val="6F72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13</xdr:col>
      <xdr:colOff>748046</xdr:colOff>
      <xdr:row>7</xdr:row>
      <xdr:rowOff>325243</xdr:rowOff>
    </xdr:from>
    <xdr:to>
      <xdr:col>13</xdr:col>
      <xdr:colOff>1017537</xdr:colOff>
      <xdr:row>8</xdr:row>
      <xdr:rowOff>178232</xdr:rowOff>
    </xdr:to>
    <xdr:sp macro="" textlink="">
      <xdr:nvSpPr>
        <xdr:cNvPr id="7" name="Flecha abajo 8">
          <a:extLst>
            <a:ext uri="{FF2B5EF4-FFF2-40B4-BE49-F238E27FC236}">
              <a16:creationId xmlns:a16="http://schemas.microsoft.com/office/drawing/2014/main" id="{5131081B-B04D-4698-AFC6-7F816F0FECAD}"/>
            </a:ext>
          </a:extLst>
        </xdr:cNvPr>
        <xdr:cNvSpPr/>
      </xdr:nvSpPr>
      <xdr:spPr>
        <a:xfrm>
          <a:off x="13359146" y="1830193"/>
          <a:ext cx="269491" cy="224464"/>
        </a:xfrm>
        <a:prstGeom prst="downArrow">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16</xdr:col>
      <xdr:colOff>459442</xdr:colOff>
      <xdr:row>12</xdr:row>
      <xdr:rowOff>11206</xdr:rowOff>
    </xdr:from>
    <xdr:ext cx="402739" cy="219163"/>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C22C55F2-9610-47AD-9E79-A58BA6972BB5}"/>
                </a:ext>
              </a:extLst>
            </xdr:cNvPr>
            <xdr:cNvSpPr txBox="1"/>
          </xdr:nvSpPr>
          <xdr:spPr>
            <a:xfrm>
              <a:off x="15775642" y="3087781"/>
              <a:ext cx="402739"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𝑪𝑮</m:t>
                        </m:r>
                      </m:e>
                      <m:sub>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𝒎</m:t>
                        </m:r>
                      </m:sub>
                    </m:sSub>
                  </m:oMath>
                </m:oMathPara>
              </a14:m>
              <a:endParaRPr lang="es-MX" sz="1100" b="1"/>
            </a:p>
          </xdr:txBody>
        </xdr:sp>
      </mc:Choice>
      <mc:Fallback xmlns="">
        <xdr:sp macro="" textlink="">
          <xdr:nvSpPr>
            <xdr:cNvPr id="8" name="CuadroTexto 7">
              <a:extLst>
                <a:ext uri="{FF2B5EF4-FFF2-40B4-BE49-F238E27FC236}">
                  <a16:creationId xmlns:a16="http://schemas.microsoft.com/office/drawing/2014/main" id="{C22C55F2-9610-47AD-9E79-A58BA6972BB5}"/>
                </a:ext>
              </a:extLst>
            </xdr:cNvPr>
            <xdr:cNvSpPr txBox="1"/>
          </xdr:nvSpPr>
          <xdr:spPr>
            <a:xfrm>
              <a:off x="15775642" y="3087781"/>
              <a:ext cx="402739"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0" lang="es-MX" sz="1400" b="1" i="0" u="none" strike="noStrike" kern="0" cap="none" spc="0" normalizeH="0" baseline="0" noProof="0">
                  <a:ln>
                    <a:noFill/>
                  </a:ln>
                  <a:solidFill>
                    <a:prstClr val="black"/>
                  </a:solidFill>
                  <a:effectLst/>
                  <a:uLnTx/>
                  <a:uFillTx/>
                  <a:latin typeface="Cambria Math" panose="02040503050406030204" pitchFamily="18" charset="0"/>
                  <a:ea typeface="+mn-ea"/>
                  <a:cs typeface="+mn-cs"/>
                </a:rPr>
                <a:t>〖𝑪𝑮〗_𝒎</a:t>
              </a:r>
              <a:endParaRPr lang="es-MX" sz="1100" b="1"/>
            </a:p>
          </xdr:txBody>
        </xdr:sp>
      </mc:Fallback>
    </mc:AlternateContent>
    <xdr:clientData/>
  </xdr:oneCellAnchor>
  <xdr:twoCellAnchor>
    <xdr:from>
      <xdr:col>3</xdr:col>
      <xdr:colOff>402169</xdr:colOff>
      <xdr:row>0</xdr:row>
      <xdr:rowOff>126996</xdr:rowOff>
    </xdr:from>
    <xdr:to>
      <xdr:col>5</xdr:col>
      <xdr:colOff>1191270</xdr:colOff>
      <xdr:row>4</xdr:row>
      <xdr:rowOff>152441</xdr:rowOff>
    </xdr:to>
    <xdr:grpSp>
      <xdr:nvGrpSpPr>
        <xdr:cNvPr id="9" name="Grupo 8">
          <a:extLst>
            <a:ext uri="{FF2B5EF4-FFF2-40B4-BE49-F238E27FC236}">
              <a16:creationId xmlns:a16="http://schemas.microsoft.com/office/drawing/2014/main" id="{E3392327-A528-464D-9022-5FC9C21F80BD}"/>
            </a:ext>
          </a:extLst>
        </xdr:cNvPr>
        <xdr:cNvGrpSpPr/>
      </xdr:nvGrpSpPr>
      <xdr:grpSpPr>
        <a:xfrm>
          <a:off x="402169" y="126996"/>
          <a:ext cx="3180934" cy="808612"/>
          <a:chOff x="0" y="0"/>
          <a:chExt cx="3187700" cy="720420"/>
        </a:xfrm>
      </xdr:grpSpPr>
      <xdr:pic>
        <xdr:nvPicPr>
          <xdr:cNvPr id="10" name="Imagen 9">
            <a:extLst>
              <a:ext uri="{FF2B5EF4-FFF2-40B4-BE49-F238E27FC236}">
                <a16:creationId xmlns:a16="http://schemas.microsoft.com/office/drawing/2014/main" id="{01440FAA-368B-396E-8F47-9DD92249E269}"/>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Lst>
          </a:blip>
          <a:stretch>
            <a:fillRect/>
          </a:stretch>
        </xdr:blipFill>
        <xdr:spPr>
          <a:xfrm>
            <a:off x="0" y="7315"/>
            <a:ext cx="2058035" cy="713105"/>
          </a:xfrm>
          <a:prstGeom prst="rect">
            <a:avLst/>
          </a:prstGeom>
        </xdr:spPr>
      </xdr:pic>
      <xdr:pic>
        <xdr:nvPicPr>
          <xdr:cNvPr id="11" name="Imagen 10">
            <a:extLst>
              <a:ext uri="{FF2B5EF4-FFF2-40B4-BE49-F238E27FC236}">
                <a16:creationId xmlns:a16="http://schemas.microsoft.com/office/drawing/2014/main" id="{2B334F58-2947-E532-1A9F-582B6B086AA7}"/>
              </a:ext>
            </a:extLst>
          </xdr:cNvPr>
          <xdr:cNvPicPr>
            <a:picLocks noChangeAspect="1"/>
          </xdr:cNvPicPr>
        </xdr:nvPicPr>
        <xdr:blipFill>
          <a:blip xmlns:r="http://schemas.openxmlformats.org/officeDocument/2006/relationships" r:embed="rId4"/>
          <a:stretch>
            <a:fillRect/>
          </a:stretch>
        </xdr:blipFill>
        <xdr:spPr>
          <a:xfrm>
            <a:off x="2377440" y="0"/>
            <a:ext cx="810260" cy="669925"/>
          </a:xfrm>
          <a:prstGeom prst="rect">
            <a:avLst/>
          </a:prstGeom>
        </xdr:spPr>
      </xdr:pic>
    </xdr:grpSp>
    <xdr:clientData/>
  </xdr:twoCellAnchor>
  <xdr:twoCellAnchor editAs="oneCell">
    <xdr:from>
      <xdr:col>11</xdr:col>
      <xdr:colOff>201083</xdr:colOff>
      <xdr:row>7</xdr:row>
      <xdr:rowOff>42335</xdr:rowOff>
    </xdr:from>
    <xdr:to>
      <xdr:col>12</xdr:col>
      <xdr:colOff>719666</xdr:colOff>
      <xdr:row>8</xdr:row>
      <xdr:rowOff>96310</xdr:rowOff>
    </xdr:to>
    <xdr:pic>
      <xdr:nvPicPr>
        <xdr:cNvPr id="12" name="Imagen 11">
          <a:extLst>
            <a:ext uri="{FF2B5EF4-FFF2-40B4-BE49-F238E27FC236}">
              <a16:creationId xmlns:a16="http://schemas.microsoft.com/office/drawing/2014/main" id="{411B68D1-01C9-4A36-8F12-A8126905FA35}"/>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4875" t="-8085" r="35187" b="-1"/>
        <a:stretch/>
      </xdr:blipFill>
      <xdr:spPr bwMode="auto">
        <a:xfrm>
          <a:off x="10688108" y="1547285"/>
          <a:ext cx="1633008" cy="42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3</xdr:col>
      <xdr:colOff>347386</xdr:colOff>
      <xdr:row>0</xdr:row>
      <xdr:rowOff>89648</xdr:rowOff>
    </xdr:from>
    <xdr:to>
      <xdr:col>5</xdr:col>
      <xdr:colOff>1040614</xdr:colOff>
      <xdr:row>4</xdr:row>
      <xdr:rowOff>136260</xdr:rowOff>
    </xdr:to>
    <xdr:grpSp>
      <xdr:nvGrpSpPr>
        <xdr:cNvPr id="2" name="Grupo 1">
          <a:extLst>
            <a:ext uri="{FF2B5EF4-FFF2-40B4-BE49-F238E27FC236}">
              <a16:creationId xmlns:a16="http://schemas.microsoft.com/office/drawing/2014/main" id="{BF15A982-6E0A-4446-9A5D-C6224E009239}"/>
            </a:ext>
          </a:extLst>
        </xdr:cNvPr>
        <xdr:cNvGrpSpPr/>
      </xdr:nvGrpSpPr>
      <xdr:grpSpPr>
        <a:xfrm>
          <a:off x="347386" y="89648"/>
          <a:ext cx="3180934" cy="808612"/>
          <a:chOff x="0" y="0"/>
          <a:chExt cx="3187700" cy="720420"/>
        </a:xfrm>
      </xdr:grpSpPr>
      <xdr:pic>
        <xdr:nvPicPr>
          <xdr:cNvPr id="3" name="Imagen 2">
            <a:extLst>
              <a:ext uri="{FF2B5EF4-FFF2-40B4-BE49-F238E27FC236}">
                <a16:creationId xmlns:a16="http://schemas.microsoft.com/office/drawing/2014/main" id="{631B4246-D7F3-C8F1-9D1E-6D7282524EA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85FC9753-BEC5-BC87-3F94-6723B81D56B1}"/>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529172</xdr:colOff>
      <xdr:row>0</xdr:row>
      <xdr:rowOff>126996</xdr:rowOff>
    </xdr:from>
    <xdr:to>
      <xdr:col>2</xdr:col>
      <xdr:colOff>1339439</xdr:colOff>
      <xdr:row>4</xdr:row>
      <xdr:rowOff>152441</xdr:rowOff>
    </xdr:to>
    <xdr:grpSp>
      <xdr:nvGrpSpPr>
        <xdr:cNvPr id="2" name="Grupo 1">
          <a:extLst>
            <a:ext uri="{FF2B5EF4-FFF2-40B4-BE49-F238E27FC236}">
              <a16:creationId xmlns:a16="http://schemas.microsoft.com/office/drawing/2014/main" id="{82F03129-D62B-4C91-8F89-33D9A8E23862}"/>
            </a:ext>
          </a:extLst>
        </xdr:cNvPr>
        <xdr:cNvGrpSpPr/>
      </xdr:nvGrpSpPr>
      <xdr:grpSpPr>
        <a:xfrm>
          <a:off x="529172" y="126996"/>
          <a:ext cx="3180934" cy="808612"/>
          <a:chOff x="0" y="0"/>
          <a:chExt cx="3187700" cy="720420"/>
        </a:xfrm>
      </xdr:grpSpPr>
      <xdr:pic>
        <xdr:nvPicPr>
          <xdr:cNvPr id="3" name="Imagen 2">
            <a:extLst>
              <a:ext uri="{FF2B5EF4-FFF2-40B4-BE49-F238E27FC236}">
                <a16:creationId xmlns:a16="http://schemas.microsoft.com/office/drawing/2014/main" id="{854922CB-1219-3263-92B2-CE7C54D097E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4" name="Imagen 3">
            <a:extLst>
              <a:ext uri="{FF2B5EF4-FFF2-40B4-BE49-F238E27FC236}">
                <a16:creationId xmlns:a16="http://schemas.microsoft.com/office/drawing/2014/main" id="{1D542123-F1A5-3D85-721B-8512F9871D21}"/>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42833</xdr:colOff>
      <xdr:row>129</xdr:row>
      <xdr:rowOff>220133</xdr:rowOff>
    </xdr:from>
    <xdr:to>
      <xdr:col>3</xdr:col>
      <xdr:colOff>952500</xdr:colOff>
      <xdr:row>149</xdr:row>
      <xdr:rowOff>139509</xdr:rowOff>
    </xdr:to>
    <xdr:graphicFrame macro="">
      <xdr:nvGraphicFramePr>
        <xdr:cNvPr id="2" name="Gráfico 1">
          <a:extLst>
            <a:ext uri="{FF2B5EF4-FFF2-40B4-BE49-F238E27FC236}">
              <a16:creationId xmlns:a16="http://schemas.microsoft.com/office/drawing/2014/main" id="{076D0873-55FB-4583-9A94-5AB5AF577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721178</xdr:colOff>
      <xdr:row>0</xdr:row>
      <xdr:rowOff>95250</xdr:rowOff>
    </xdr:from>
    <xdr:to>
      <xdr:col>2</xdr:col>
      <xdr:colOff>803463</xdr:colOff>
      <xdr:row>4</xdr:row>
      <xdr:rowOff>119842</xdr:rowOff>
    </xdr:to>
    <xdr:pic>
      <xdr:nvPicPr>
        <xdr:cNvPr id="4" name="Gráfico 3">
          <a:extLst>
            <a:ext uri="{FF2B5EF4-FFF2-40B4-BE49-F238E27FC236}">
              <a16:creationId xmlns:a16="http://schemas.microsoft.com/office/drawing/2014/main" id="{39853286-B252-4483-B712-A70147098BA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21178" y="95250"/>
          <a:ext cx="3482710" cy="891367"/>
        </a:xfrm>
        <a:prstGeom prst="rect">
          <a:avLst/>
        </a:prstGeom>
      </xdr:spPr>
    </xdr:pic>
    <xdr:clientData/>
  </xdr:twoCellAnchor>
  <xdr:twoCellAnchor>
    <xdr:from>
      <xdr:col>1</xdr:col>
      <xdr:colOff>52917</xdr:colOff>
      <xdr:row>149</xdr:row>
      <xdr:rowOff>10583</xdr:rowOff>
    </xdr:from>
    <xdr:to>
      <xdr:col>9</xdr:col>
      <xdr:colOff>1460498</xdr:colOff>
      <xdr:row>169</xdr:row>
      <xdr:rowOff>69851</xdr:rowOff>
    </xdr:to>
    <xdr:graphicFrame macro="">
      <xdr:nvGraphicFramePr>
        <xdr:cNvPr id="7" name="Gráfico 6">
          <a:extLst>
            <a:ext uri="{FF2B5EF4-FFF2-40B4-BE49-F238E27FC236}">
              <a16:creationId xmlns:a16="http://schemas.microsoft.com/office/drawing/2014/main" id="{99EA1A6A-CE3D-4BFF-993B-3AEF24D61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170</xdr:row>
      <xdr:rowOff>0</xdr:rowOff>
    </xdr:from>
    <xdr:to>
      <xdr:col>7</xdr:col>
      <xdr:colOff>560909</xdr:colOff>
      <xdr:row>192</xdr:row>
      <xdr:rowOff>116416</xdr:rowOff>
    </xdr:to>
    <mc:AlternateContent xmlns:mc="http://schemas.openxmlformats.org/markup-compatibility/2006">
      <mc:Choice xmlns:cx1="http://schemas.microsoft.com/office/drawing/2015/9/8/chartex" Requires="cx1">
        <xdr:graphicFrame macro="">
          <xdr:nvGraphicFramePr>
            <xdr:cNvPr id="8" name="Gráfico 7">
              <a:extLst>
                <a:ext uri="{FF2B5EF4-FFF2-40B4-BE49-F238E27FC236}">
                  <a16:creationId xmlns:a16="http://schemas.microsoft.com/office/drawing/2014/main" id="{C2463B7F-B20C-4C58-9D84-D26755B2C51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762000" y="40757475"/>
              <a:ext cx="10714559" cy="4726516"/>
            </a:xfrm>
            <a:prstGeom prst="rect">
              <a:avLst/>
            </a:prstGeom>
            <a:solidFill>
              <a:prstClr val="white"/>
            </a:solidFill>
            <a:ln w="1">
              <a:solidFill>
                <a:prstClr val="green"/>
              </a:solidFill>
            </a:ln>
          </xdr:spPr>
          <xdr:txBody>
            <a:bodyPr vertOverflow="clip" horzOverflow="clip"/>
            <a:lstStyle/>
            <a:p>
              <a:r>
                <a:rPr lang="es-MX" sz="1100"/>
                <a:t>Este gráfico no está disponible en tu versión de Excel.
Si editas esta forma o guardas el libro en un formato de archivo diferente, el gráfico no se podrá utilizar.</a:t>
              </a:r>
            </a:p>
          </xdr:txBody>
        </xdr:sp>
      </mc:Fallback>
    </mc:AlternateContent>
    <xdr:clientData/>
  </xdr:twoCellAnchor>
  <xdr:twoCellAnchor>
    <xdr:from>
      <xdr:col>1</xdr:col>
      <xdr:colOff>0</xdr:colOff>
      <xdr:row>193</xdr:row>
      <xdr:rowOff>0</xdr:rowOff>
    </xdr:from>
    <xdr:to>
      <xdr:col>7</xdr:col>
      <xdr:colOff>613954</xdr:colOff>
      <xdr:row>217</xdr:row>
      <xdr:rowOff>88718</xdr:rowOff>
    </xdr:to>
    <mc:AlternateContent xmlns:mc="http://schemas.openxmlformats.org/markup-compatibility/2006">
      <mc:Choice xmlns:cx1="http://schemas.microsoft.com/office/drawing/2015/9/8/chartex" Requires="cx1">
        <xdr:graphicFrame macro="">
          <xdr:nvGraphicFramePr>
            <xdr:cNvPr id="9" name="Gráfico 8">
              <a:extLst>
                <a:ext uri="{FF2B5EF4-FFF2-40B4-BE49-F238E27FC236}">
                  <a16:creationId xmlns:a16="http://schemas.microsoft.com/office/drawing/2014/main" id="{19D28FF7-4AEB-46E7-95AE-A7CDA8D3C6E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762000" y="45577125"/>
              <a:ext cx="10767604" cy="5117918"/>
            </a:xfrm>
            <a:prstGeom prst="rect">
              <a:avLst/>
            </a:prstGeom>
            <a:solidFill>
              <a:prstClr val="white"/>
            </a:solidFill>
            <a:ln w="1">
              <a:solidFill>
                <a:prstClr val="green"/>
              </a:solidFill>
            </a:ln>
          </xdr:spPr>
          <xdr:txBody>
            <a:bodyPr vertOverflow="clip" horzOverflow="clip"/>
            <a:lstStyle/>
            <a:p>
              <a:r>
                <a:rPr lang="es-MX" sz="1100"/>
                <a:t>Este gráfico no está disponible en tu versión de Excel.
Si editas esta forma o guardas el libro en un formato de archivo diferente, el gráfico no se podrá utilizar.</a:t>
              </a:r>
            </a:p>
          </xdr:txBody>
        </xdr:sp>
      </mc:Fallback>
    </mc:AlternateContent>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42833</xdr:colOff>
      <xdr:row>129</xdr:row>
      <xdr:rowOff>220133</xdr:rowOff>
    </xdr:from>
    <xdr:to>
      <xdr:col>3</xdr:col>
      <xdr:colOff>952500</xdr:colOff>
      <xdr:row>149</xdr:row>
      <xdr:rowOff>139509</xdr:rowOff>
    </xdr:to>
    <xdr:graphicFrame macro="">
      <xdr:nvGraphicFramePr>
        <xdr:cNvPr id="2" name="Gráfico 1">
          <a:extLst>
            <a:ext uri="{FF2B5EF4-FFF2-40B4-BE49-F238E27FC236}">
              <a16:creationId xmlns:a16="http://schemas.microsoft.com/office/drawing/2014/main" id="{B8B9380C-B09E-4F3A-9479-602C702D0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721178</xdr:colOff>
      <xdr:row>0</xdr:row>
      <xdr:rowOff>95250</xdr:rowOff>
    </xdr:from>
    <xdr:to>
      <xdr:col>2</xdr:col>
      <xdr:colOff>803463</xdr:colOff>
      <xdr:row>4</xdr:row>
      <xdr:rowOff>131272</xdr:rowOff>
    </xdr:to>
    <xdr:pic>
      <xdr:nvPicPr>
        <xdr:cNvPr id="4" name="Gráfico 3">
          <a:extLst>
            <a:ext uri="{FF2B5EF4-FFF2-40B4-BE49-F238E27FC236}">
              <a16:creationId xmlns:a16="http://schemas.microsoft.com/office/drawing/2014/main" id="{B332C34A-D46F-411C-BA38-888BC4E6FD7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21178" y="95250"/>
          <a:ext cx="3482710" cy="891367"/>
        </a:xfrm>
        <a:prstGeom prst="rect">
          <a:avLst/>
        </a:prstGeom>
      </xdr:spPr>
    </xdr:pic>
    <xdr:clientData/>
  </xdr:twoCellAnchor>
  <xdr:twoCellAnchor>
    <xdr:from>
      <xdr:col>1</xdr:col>
      <xdr:colOff>10584</xdr:colOff>
      <xdr:row>148</xdr:row>
      <xdr:rowOff>169333</xdr:rowOff>
    </xdr:from>
    <xdr:to>
      <xdr:col>9</xdr:col>
      <xdr:colOff>1418165</xdr:colOff>
      <xdr:row>169</xdr:row>
      <xdr:rowOff>16935</xdr:rowOff>
    </xdr:to>
    <xdr:graphicFrame macro="">
      <xdr:nvGraphicFramePr>
        <xdr:cNvPr id="7" name="Gráfico 6">
          <a:extLst>
            <a:ext uri="{FF2B5EF4-FFF2-40B4-BE49-F238E27FC236}">
              <a16:creationId xmlns:a16="http://schemas.microsoft.com/office/drawing/2014/main" id="{8EEBC504-1BBC-4A74-AB60-1E979AA70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170</xdr:row>
      <xdr:rowOff>0</xdr:rowOff>
    </xdr:from>
    <xdr:to>
      <xdr:col>7</xdr:col>
      <xdr:colOff>560909</xdr:colOff>
      <xdr:row>192</xdr:row>
      <xdr:rowOff>116416</xdr:rowOff>
    </xdr:to>
    <mc:AlternateContent xmlns:mc="http://schemas.openxmlformats.org/markup-compatibility/2006">
      <mc:Choice xmlns:cx1="http://schemas.microsoft.com/office/drawing/2015/9/8/chartex" Requires="cx1">
        <xdr:graphicFrame macro="">
          <xdr:nvGraphicFramePr>
            <xdr:cNvPr id="8" name="Gráfico 7">
              <a:extLst>
                <a:ext uri="{FF2B5EF4-FFF2-40B4-BE49-F238E27FC236}">
                  <a16:creationId xmlns:a16="http://schemas.microsoft.com/office/drawing/2014/main" id="{FB3A4C34-8361-4135-BCDD-B95A5EE138B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762000" y="40757475"/>
              <a:ext cx="10714559" cy="4726516"/>
            </a:xfrm>
            <a:prstGeom prst="rect">
              <a:avLst/>
            </a:prstGeom>
            <a:solidFill>
              <a:prstClr val="white"/>
            </a:solidFill>
            <a:ln w="1">
              <a:solidFill>
                <a:prstClr val="green"/>
              </a:solidFill>
            </a:ln>
          </xdr:spPr>
          <xdr:txBody>
            <a:bodyPr vertOverflow="clip" horzOverflow="clip"/>
            <a:lstStyle/>
            <a:p>
              <a:r>
                <a:rPr lang="es-MX" sz="1100"/>
                <a:t>Este gráfico no está disponible en tu versión de Excel.
Si editas esta forma o guardas el libro en un formato de archivo diferente, el gráfico no se podrá utilizar.</a:t>
              </a:r>
            </a:p>
          </xdr:txBody>
        </xdr:sp>
      </mc:Fallback>
    </mc:AlternateContent>
    <xdr:clientData/>
  </xdr:twoCellAnchor>
  <xdr:twoCellAnchor>
    <xdr:from>
      <xdr:col>1</xdr:col>
      <xdr:colOff>0</xdr:colOff>
      <xdr:row>193</xdr:row>
      <xdr:rowOff>0</xdr:rowOff>
    </xdr:from>
    <xdr:to>
      <xdr:col>7</xdr:col>
      <xdr:colOff>613954</xdr:colOff>
      <xdr:row>217</xdr:row>
      <xdr:rowOff>88718</xdr:rowOff>
    </xdr:to>
    <mc:AlternateContent xmlns:mc="http://schemas.openxmlformats.org/markup-compatibility/2006">
      <mc:Choice xmlns:cx1="http://schemas.microsoft.com/office/drawing/2015/9/8/chartex" Requires="cx1">
        <xdr:graphicFrame macro="">
          <xdr:nvGraphicFramePr>
            <xdr:cNvPr id="10" name="Gráfico 9">
              <a:extLst>
                <a:ext uri="{FF2B5EF4-FFF2-40B4-BE49-F238E27FC236}">
                  <a16:creationId xmlns:a16="http://schemas.microsoft.com/office/drawing/2014/main" id="{C82D7481-959E-4EC3-85AF-8FFBD9A1636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762000" y="45577125"/>
              <a:ext cx="10767604" cy="5117918"/>
            </a:xfrm>
            <a:prstGeom prst="rect">
              <a:avLst/>
            </a:prstGeom>
            <a:solidFill>
              <a:prstClr val="white"/>
            </a:solidFill>
            <a:ln w="1">
              <a:solidFill>
                <a:prstClr val="green"/>
              </a:solidFill>
            </a:ln>
          </xdr:spPr>
          <xdr:txBody>
            <a:bodyPr vertOverflow="clip" horzOverflow="clip"/>
            <a:lstStyle/>
            <a:p>
              <a:r>
                <a:rPr lang="es-MX" sz="1100"/>
                <a:t>Este gráfico no está disponible en tu versión de Excel.
Si editas esta forma o guardas el libro en un formato de archivo diferente, el gráfico no se podrá utilizar.</a:t>
              </a:r>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920761</xdr:colOff>
      <xdr:row>0</xdr:row>
      <xdr:rowOff>126996</xdr:rowOff>
    </xdr:from>
    <xdr:to>
      <xdr:col>2</xdr:col>
      <xdr:colOff>1646362</xdr:colOff>
      <xdr:row>4</xdr:row>
      <xdr:rowOff>152441</xdr:rowOff>
    </xdr:to>
    <xdr:grpSp>
      <xdr:nvGrpSpPr>
        <xdr:cNvPr id="2" name="Grupo 1">
          <a:extLst>
            <a:ext uri="{FF2B5EF4-FFF2-40B4-BE49-F238E27FC236}">
              <a16:creationId xmlns:a16="http://schemas.microsoft.com/office/drawing/2014/main" id="{B5127BF8-7CFF-45F1-BF6C-71C2B1ECFEE5}"/>
            </a:ext>
          </a:extLst>
        </xdr:cNvPr>
        <xdr:cNvGrpSpPr/>
      </xdr:nvGrpSpPr>
      <xdr:grpSpPr>
        <a:xfrm>
          <a:off x="920761" y="126996"/>
          <a:ext cx="3180934" cy="808612"/>
          <a:chOff x="0" y="0"/>
          <a:chExt cx="3187700" cy="720420"/>
        </a:xfrm>
      </xdr:grpSpPr>
      <xdr:pic>
        <xdr:nvPicPr>
          <xdr:cNvPr id="3" name="Imagen 2">
            <a:extLst>
              <a:ext uri="{FF2B5EF4-FFF2-40B4-BE49-F238E27FC236}">
                <a16:creationId xmlns:a16="http://schemas.microsoft.com/office/drawing/2014/main" id="{F4667E56-B7DB-8B58-CD99-D7D1E8022986}"/>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5" name="Imagen 4">
            <a:extLst>
              <a:ext uri="{FF2B5EF4-FFF2-40B4-BE49-F238E27FC236}">
                <a16:creationId xmlns:a16="http://schemas.microsoft.com/office/drawing/2014/main" id="{5308376D-79F7-0E09-F606-F46F91D8240E}"/>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134197</xdr:colOff>
      <xdr:row>16</xdr:row>
      <xdr:rowOff>131974</xdr:rowOff>
    </xdr:from>
    <xdr:to>
      <xdr:col>15</xdr:col>
      <xdr:colOff>814917</xdr:colOff>
      <xdr:row>30</xdr:row>
      <xdr:rowOff>63500</xdr:rowOff>
    </xdr:to>
    <xdr:graphicFrame macro="">
      <xdr:nvGraphicFramePr>
        <xdr:cNvPr id="2" name="Gráfico 1">
          <a:extLst>
            <a:ext uri="{FF2B5EF4-FFF2-40B4-BE49-F238E27FC236}">
              <a16:creationId xmlns:a16="http://schemas.microsoft.com/office/drawing/2014/main" id="{9F52B327-CCAE-CB7C-8193-AE56B6FC44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695325</xdr:colOff>
      <xdr:row>0</xdr:row>
      <xdr:rowOff>114300</xdr:rowOff>
    </xdr:from>
    <xdr:to>
      <xdr:col>1</xdr:col>
      <xdr:colOff>2828509</xdr:colOff>
      <xdr:row>4</xdr:row>
      <xdr:rowOff>151387</xdr:rowOff>
    </xdr:to>
    <xdr:grpSp>
      <xdr:nvGrpSpPr>
        <xdr:cNvPr id="3" name="Grupo 2">
          <a:extLst>
            <a:ext uri="{FF2B5EF4-FFF2-40B4-BE49-F238E27FC236}">
              <a16:creationId xmlns:a16="http://schemas.microsoft.com/office/drawing/2014/main" id="{57AC5CD8-0D98-43FB-9E18-872A87F36A2E}"/>
            </a:ext>
          </a:extLst>
        </xdr:cNvPr>
        <xdr:cNvGrpSpPr/>
      </xdr:nvGrpSpPr>
      <xdr:grpSpPr>
        <a:xfrm>
          <a:off x="695325" y="114300"/>
          <a:ext cx="3180934" cy="820254"/>
          <a:chOff x="0" y="0"/>
          <a:chExt cx="3187700" cy="720420"/>
        </a:xfrm>
      </xdr:grpSpPr>
      <xdr:pic>
        <xdr:nvPicPr>
          <xdr:cNvPr id="5" name="Imagen 4">
            <a:extLst>
              <a:ext uri="{FF2B5EF4-FFF2-40B4-BE49-F238E27FC236}">
                <a16:creationId xmlns:a16="http://schemas.microsoft.com/office/drawing/2014/main" id="{6425D1D0-7B33-BE5E-F12A-6F42D8A47A0B}"/>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Lst>
          </a:blip>
          <a:stretch>
            <a:fillRect/>
          </a:stretch>
        </xdr:blipFill>
        <xdr:spPr>
          <a:xfrm>
            <a:off x="0" y="7315"/>
            <a:ext cx="2058035" cy="713105"/>
          </a:xfrm>
          <a:prstGeom prst="rect">
            <a:avLst/>
          </a:prstGeom>
        </xdr:spPr>
      </xdr:pic>
      <xdr:pic>
        <xdr:nvPicPr>
          <xdr:cNvPr id="6" name="Imagen 5">
            <a:extLst>
              <a:ext uri="{FF2B5EF4-FFF2-40B4-BE49-F238E27FC236}">
                <a16:creationId xmlns:a16="http://schemas.microsoft.com/office/drawing/2014/main" id="{67DD45CA-53E5-7FFC-1FD3-667179C66562}"/>
              </a:ext>
            </a:extLst>
          </xdr:cNvPr>
          <xdr:cNvPicPr>
            <a:picLocks noChangeAspect="1"/>
          </xdr:cNvPicPr>
        </xdr:nvPicPr>
        <xdr:blipFill>
          <a:blip xmlns:r="http://schemas.openxmlformats.org/officeDocument/2006/relationships" r:embed="rId4"/>
          <a:stretch>
            <a:fillRect/>
          </a:stretch>
        </xdr:blipFill>
        <xdr:spPr>
          <a:xfrm>
            <a:off x="2377440" y="0"/>
            <a:ext cx="810260" cy="669925"/>
          </a:xfrm>
          <a:prstGeom prst="rect">
            <a:avLst/>
          </a:prstGeom>
        </xdr:spPr>
      </xdr:pic>
    </xdr:grpSp>
    <xdr:clientData/>
  </xdr:twoCellAnchor>
  <xdr:twoCellAnchor>
    <xdr:from>
      <xdr:col>17</xdr:col>
      <xdr:colOff>63500</xdr:colOff>
      <xdr:row>16</xdr:row>
      <xdr:rowOff>137583</xdr:rowOff>
    </xdr:from>
    <xdr:to>
      <xdr:col>22</xdr:col>
      <xdr:colOff>744219</xdr:colOff>
      <xdr:row>30</xdr:row>
      <xdr:rowOff>69109</xdr:rowOff>
    </xdr:to>
    <xdr:graphicFrame macro="">
      <xdr:nvGraphicFramePr>
        <xdr:cNvPr id="7" name="Gráfico 6">
          <a:extLst>
            <a:ext uri="{FF2B5EF4-FFF2-40B4-BE49-F238E27FC236}">
              <a16:creationId xmlns:a16="http://schemas.microsoft.com/office/drawing/2014/main" id="{88FEC624-9CEF-4C74-BFE7-1D117F9AD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137584</xdr:colOff>
      <xdr:row>32</xdr:row>
      <xdr:rowOff>10583</xdr:rowOff>
    </xdr:from>
    <xdr:to>
      <xdr:col>15</xdr:col>
      <xdr:colOff>818304</xdr:colOff>
      <xdr:row>45</xdr:row>
      <xdr:rowOff>111442</xdr:rowOff>
    </xdr:to>
    <xdr:graphicFrame macro="">
      <xdr:nvGraphicFramePr>
        <xdr:cNvPr id="8" name="Gráfico 7">
          <a:extLst>
            <a:ext uri="{FF2B5EF4-FFF2-40B4-BE49-F238E27FC236}">
              <a16:creationId xmlns:a16="http://schemas.microsoft.com/office/drawing/2014/main" id="{3990FCF5-C1E5-49AA-9BAD-F52803FC80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63500</xdr:colOff>
      <xdr:row>32</xdr:row>
      <xdr:rowOff>0</xdr:rowOff>
    </xdr:from>
    <xdr:to>
      <xdr:col>22</xdr:col>
      <xdr:colOff>744219</xdr:colOff>
      <xdr:row>45</xdr:row>
      <xdr:rowOff>100859</xdr:rowOff>
    </xdr:to>
    <xdr:graphicFrame macro="">
      <xdr:nvGraphicFramePr>
        <xdr:cNvPr id="9" name="Gráfico 8">
          <a:extLst>
            <a:ext uri="{FF2B5EF4-FFF2-40B4-BE49-F238E27FC236}">
              <a16:creationId xmlns:a16="http://schemas.microsoft.com/office/drawing/2014/main" id="{D9D43DC9-7FEE-464D-A897-E638716E8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486833</xdr:colOff>
      <xdr:row>47</xdr:row>
      <xdr:rowOff>52915</xdr:rowOff>
    </xdr:from>
    <xdr:to>
      <xdr:col>19</xdr:col>
      <xdr:colOff>204469</xdr:colOff>
      <xdr:row>57</xdr:row>
      <xdr:rowOff>471274</xdr:rowOff>
    </xdr:to>
    <xdr:graphicFrame macro="">
      <xdr:nvGraphicFramePr>
        <xdr:cNvPr id="10" name="Gráfico 9">
          <a:extLst>
            <a:ext uri="{FF2B5EF4-FFF2-40B4-BE49-F238E27FC236}">
              <a16:creationId xmlns:a16="http://schemas.microsoft.com/office/drawing/2014/main" id="{34E666F2-4A6A-4BCB-A487-31E1BA77F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423335</xdr:colOff>
      <xdr:row>0</xdr:row>
      <xdr:rowOff>126996</xdr:rowOff>
    </xdr:from>
    <xdr:to>
      <xdr:col>2</xdr:col>
      <xdr:colOff>1170102</xdr:colOff>
      <xdr:row>4</xdr:row>
      <xdr:rowOff>152441</xdr:rowOff>
    </xdr:to>
    <xdr:grpSp>
      <xdr:nvGrpSpPr>
        <xdr:cNvPr id="3" name="Grupo 2">
          <a:extLst>
            <a:ext uri="{FF2B5EF4-FFF2-40B4-BE49-F238E27FC236}">
              <a16:creationId xmlns:a16="http://schemas.microsoft.com/office/drawing/2014/main" id="{72FFFFD3-9481-42CE-AC24-C05EAF3E2CB5}"/>
            </a:ext>
          </a:extLst>
        </xdr:cNvPr>
        <xdr:cNvGrpSpPr/>
      </xdr:nvGrpSpPr>
      <xdr:grpSpPr>
        <a:xfrm>
          <a:off x="423335" y="126996"/>
          <a:ext cx="3180934" cy="808612"/>
          <a:chOff x="0" y="0"/>
          <a:chExt cx="3187700" cy="720420"/>
        </a:xfrm>
      </xdr:grpSpPr>
      <xdr:pic>
        <xdr:nvPicPr>
          <xdr:cNvPr id="4" name="Imagen 3">
            <a:extLst>
              <a:ext uri="{FF2B5EF4-FFF2-40B4-BE49-F238E27FC236}">
                <a16:creationId xmlns:a16="http://schemas.microsoft.com/office/drawing/2014/main" id="{D5716B18-243F-14D8-A500-683BDF144547}"/>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5" name="Imagen 4">
            <a:extLst>
              <a:ext uri="{FF2B5EF4-FFF2-40B4-BE49-F238E27FC236}">
                <a16:creationId xmlns:a16="http://schemas.microsoft.com/office/drawing/2014/main" id="{0467E512-A501-D19D-EE46-579D73690525}"/>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571494</xdr:colOff>
      <xdr:row>0</xdr:row>
      <xdr:rowOff>89648</xdr:rowOff>
    </xdr:from>
    <xdr:to>
      <xdr:col>2</xdr:col>
      <xdr:colOff>1186281</xdr:colOff>
      <xdr:row>4</xdr:row>
      <xdr:rowOff>136260</xdr:rowOff>
    </xdr:to>
    <xdr:grpSp>
      <xdr:nvGrpSpPr>
        <xdr:cNvPr id="2" name="Grupo 1">
          <a:extLst>
            <a:ext uri="{FF2B5EF4-FFF2-40B4-BE49-F238E27FC236}">
              <a16:creationId xmlns:a16="http://schemas.microsoft.com/office/drawing/2014/main" id="{6C76D6F7-5AB9-4128-8E9A-DAE27B2885C6}"/>
            </a:ext>
          </a:extLst>
        </xdr:cNvPr>
        <xdr:cNvGrpSpPr/>
      </xdr:nvGrpSpPr>
      <xdr:grpSpPr>
        <a:xfrm>
          <a:off x="571494" y="89648"/>
          <a:ext cx="3175954" cy="829779"/>
          <a:chOff x="0" y="0"/>
          <a:chExt cx="3187700" cy="720420"/>
        </a:xfrm>
      </xdr:grpSpPr>
      <xdr:pic>
        <xdr:nvPicPr>
          <xdr:cNvPr id="3" name="Imagen 2">
            <a:extLst>
              <a:ext uri="{FF2B5EF4-FFF2-40B4-BE49-F238E27FC236}">
                <a16:creationId xmlns:a16="http://schemas.microsoft.com/office/drawing/2014/main" id="{65570BC9-3D2C-BA99-4D59-6ED972BDF85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5" name="Imagen 4">
            <a:extLst>
              <a:ext uri="{FF2B5EF4-FFF2-40B4-BE49-F238E27FC236}">
                <a16:creationId xmlns:a16="http://schemas.microsoft.com/office/drawing/2014/main" id="{3961D5A8-A9C9-802D-115E-CC7BD689DF9E}"/>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347386</xdr:colOff>
      <xdr:row>0</xdr:row>
      <xdr:rowOff>89648</xdr:rowOff>
    </xdr:from>
    <xdr:to>
      <xdr:col>2</xdr:col>
      <xdr:colOff>1074232</xdr:colOff>
      <xdr:row>4</xdr:row>
      <xdr:rowOff>136260</xdr:rowOff>
    </xdr:to>
    <xdr:grpSp>
      <xdr:nvGrpSpPr>
        <xdr:cNvPr id="3" name="Grupo 2">
          <a:extLst>
            <a:ext uri="{FF2B5EF4-FFF2-40B4-BE49-F238E27FC236}">
              <a16:creationId xmlns:a16="http://schemas.microsoft.com/office/drawing/2014/main" id="{D9E5F33E-5639-4D29-AA02-8D619B40BC8C}"/>
            </a:ext>
          </a:extLst>
        </xdr:cNvPr>
        <xdr:cNvGrpSpPr/>
      </xdr:nvGrpSpPr>
      <xdr:grpSpPr>
        <a:xfrm>
          <a:off x="347386" y="89648"/>
          <a:ext cx="3171596" cy="829779"/>
          <a:chOff x="0" y="0"/>
          <a:chExt cx="3187700" cy="720420"/>
        </a:xfrm>
      </xdr:grpSpPr>
      <xdr:pic>
        <xdr:nvPicPr>
          <xdr:cNvPr id="4" name="Imagen 3">
            <a:extLst>
              <a:ext uri="{FF2B5EF4-FFF2-40B4-BE49-F238E27FC236}">
                <a16:creationId xmlns:a16="http://schemas.microsoft.com/office/drawing/2014/main" id="{7FD77837-0807-F48E-40F7-22CB10ABB45F}"/>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5" name="Imagen 4">
            <a:extLst>
              <a:ext uri="{FF2B5EF4-FFF2-40B4-BE49-F238E27FC236}">
                <a16:creationId xmlns:a16="http://schemas.microsoft.com/office/drawing/2014/main" id="{20086747-3FE5-DF12-D8FC-1E65F1FCAB08}"/>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145678</xdr:colOff>
      <xdr:row>0</xdr:row>
      <xdr:rowOff>89648</xdr:rowOff>
    </xdr:from>
    <xdr:to>
      <xdr:col>3</xdr:col>
      <xdr:colOff>984583</xdr:colOff>
      <xdr:row>4</xdr:row>
      <xdr:rowOff>136260</xdr:rowOff>
    </xdr:to>
    <xdr:grpSp>
      <xdr:nvGrpSpPr>
        <xdr:cNvPr id="6" name="Grupo 5">
          <a:extLst>
            <a:ext uri="{FF2B5EF4-FFF2-40B4-BE49-F238E27FC236}">
              <a16:creationId xmlns:a16="http://schemas.microsoft.com/office/drawing/2014/main" id="{4B5630D3-A6B7-483D-BA01-9CD6D750CF8A}"/>
            </a:ext>
          </a:extLst>
        </xdr:cNvPr>
        <xdr:cNvGrpSpPr/>
      </xdr:nvGrpSpPr>
      <xdr:grpSpPr>
        <a:xfrm>
          <a:off x="145678" y="89648"/>
          <a:ext cx="3177822" cy="829779"/>
          <a:chOff x="0" y="0"/>
          <a:chExt cx="3187700" cy="720420"/>
        </a:xfrm>
      </xdr:grpSpPr>
      <xdr:pic>
        <xdr:nvPicPr>
          <xdr:cNvPr id="7" name="Imagen 6">
            <a:extLst>
              <a:ext uri="{FF2B5EF4-FFF2-40B4-BE49-F238E27FC236}">
                <a16:creationId xmlns:a16="http://schemas.microsoft.com/office/drawing/2014/main" id="{37788F17-CBCF-5884-B041-BBB80358D76F}"/>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8" name="Imagen 7">
            <a:extLst>
              <a:ext uri="{FF2B5EF4-FFF2-40B4-BE49-F238E27FC236}">
                <a16:creationId xmlns:a16="http://schemas.microsoft.com/office/drawing/2014/main" id="{81312751-9832-4987-A2F1-1223C46639AB}"/>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349258</xdr:colOff>
      <xdr:row>0</xdr:row>
      <xdr:rowOff>126996</xdr:rowOff>
    </xdr:from>
    <xdr:to>
      <xdr:col>2</xdr:col>
      <xdr:colOff>937275</xdr:colOff>
      <xdr:row>4</xdr:row>
      <xdr:rowOff>152441</xdr:rowOff>
    </xdr:to>
    <xdr:grpSp>
      <xdr:nvGrpSpPr>
        <xdr:cNvPr id="9" name="Grupo 8">
          <a:extLst>
            <a:ext uri="{FF2B5EF4-FFF2-40B4-BE49-F238E27FC236}">
              <a16:creationId xmlns:a16="http://schemas.microsoft.com/office/drawing/2014/main" id="{9F7D514E-3DF6-40E6-BBC7-D7BF3DC27BE3}"/>
            </a:ext>
          </a:extLst>
        </xdr:cNvPr>
        <xdr:cNvGrpSpPr/>
      </xdr:nvGrpSpPr>
      <xdr:grpSpPr>
        <a:xfrm>
          <a:off x="349258" y="126996"/>
          <a:ext cx="3180934" cy="808612"/>
          <a:chOff x="0" y="0"/>
          <a:chExt cx="3187700" cy="720420"/>
        </a:xfrm>
      </xdr:grpSpPr>
      <xdr:pic>
        <xdr:nvPicPr>
          <xdr:cNvPr id="10" name="Imagen 9">
            <a:extLst>
              <a:ext uri="{FF2B5EF4-FFF2-40B4-BE49-F238E27FC236}">
                <a16:creationId xmlns:a16="http://schemas.microsoft.com/office/drawing/2014/main" id="{41433345-4A73-C0F0-9316-DE80B8F73F89}"/>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11" name="Imagen 10">
            <a:extLst>
              <a:ext uri="{FF2B5EF4-FFF2-40B4-BE49-F238E27FC236}">
                <a16:creationId xmlns:a16="http://schemas.microsoft.com/office/drawing/2014/main" id="{24B4665B-D7CD-BED5-FF3E-4B3EDEE52815}"/>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63499</xdr:colOff>
      <xdr:row>7</xdr:row>
      <xdr:rowOff>95249</xdr:rowOff>
    </xdr:from>
    <xdr:to>
      <xdr:col>14</xdr:col>
      <xdr:colOff>158749</xdr:colOff>
      <xdr:row>8</xdr:row>
      <xdr:rowOff>10583</xdr:rowOff>
    </xdr:to>
    <xdr:pic>
      <xdr:nvPicPr>
        <xdr:cNvPr id="21" name="Imagen 20">
          <a:extLst>
            <a:ext uri="{FF2B5EF4-FFF2-40B4-BE49-F238E27FC236}">
              <a16:creationId xmlns:a16="http://schemas.microsoft.com/office/drawing/2014/main" id="{3010B71D-D9B7-96AE-126A-67EB43BEF41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4293" r="35381" b="9697"/>
        <a:stretch/>
      </xdr:blipFill>
      <xdr:spPr bwMode="auto">
        <a:xfrm>
          <a:off x="12276666" y="1619249"/>
          <a:ext cx="1651000" cy="285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455343</xdr:colOff>
      <xdr:row>13</xdr:row>
      <xdr:rowOff>176561</xdr:rowOff>
    </xdr:from>
    <xdr:ext cx="404726" cy="21916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D664BC05-3829-4CC2-9A2F-280DA852E881}"/>
                </a:ext>
              </a:extLst>
            </xdr:cNvPr>
            <xdr:cNvSpPr txBox="1"/>
          </xdr:nvSpPr>
          <xdr:spPr>
            <a:xfrm>
              <a:off x="13514118" y="3624611"/>
              <a:ext cx="40472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s-MX" sz="1400" b="1" i="1">
                            <a:latin typeface="Cambria Math" panose="02040503050406030204" pitchFamily="18" charset="0"/>
                          </a:rPr>
                        </m:ctrlPr>
                      </m:sSubSupPr>
                      <m:e>
                        <m:r>
                          <a:rPr lang="es-MX" sz="1400" b="1" i="1">
                            <a:latin typeface="Cambria Math" panose="02040503050406030204" pitchFamily="18" charset="0"/>
                          </a:rPr>
                          <m:t>𝑭𝑮</m:t>
                        </m:r>
                      </m:e>
                      <m:sub>
                        <m:r>
                          <a:rPr lang="es-MX" sz="1400" b="1" i="1">
                            <a:latin typeface="Cambria Math" panose="02040503050406030204" pitchFamily="18" charset="0"/>
                          </a:rPr>
                          <m:t>𝒎</m:t>
                        </m:r>
                      </m:sub>
                      <m:sup>
                        <m:r>
                          <a:rPr lang="es-MX" sz="1400" b="1" i="1">
                            <a:latin typeface="Cambria Math" panose="02040503050406030204" pitchFamily="18" charset="0"/>
                          </a:rPr>
                          <m:t>∗</m:t>
                        </m:r>
                      </m:sup>
                    </m:sSubSup>
                  </m:oMath>
                </m:oMathPara>
              </a14:m>
              <a:endParaRPr lang="es-MX" sz="1100" b="1"/>
            </a:p>
          </xdr:txBody>
        </xdr:sp>
      </mc:Choice>
      <mc:Fallback xmlns="">
        <xdr:sp macro="" textlink="">
          <xdr:nvSpPr>
            <xdr:cNvPr id="4" name="CuadroTexto 3">
              <a:extLst>
                <a:ext uri="{FF2B5EF4-FFF2-40B4-BE49-F238E27FC236}">
                  <a16:creationId xmlns:a16="http://schemas.microsoft.com/office/drawing/2014/main" id="{D664BC05-3829-4CC2-9A2F-280DA852E881}"/>
                </a:ext>
              </a:extLst>
            </xdr:cNvPr>
            <xdr:cNvSpPr txBox="1"/>
          </xdr:nvSpPr>
          <xdr:spPr>
            <a:xfrm>
              <a:off x="13514118" y="3624611"/>
              <a:ext cx="40472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400" b="1" i="0">
                  <a:latin typeface="Cambria Math" panose="02040503050406030204" pitchFamily="18" charset="0"/>
                </a:rPr>
                <a:t>〖𝑭𝑮〗_𝒎^∗</a:t>
              </a:r>
              <a:endParaRPr lang="es-MX" sz="1100" b="1"/>
            </a:p>
          </xdr:txBody>
        </xdr:sp>
      </mc:Fallback>
    </mc:AlternateContent>
    <xdr:clientData/>
  </xdr:oneCellAnchor>
  <xdr:oneCellAnchor>
    <xdr:from>
      <xdr:col>17</xdr:col>
      <xdr:colOff>815897</xdr:colOff>
      <xdr:row>26</xdr:row>
      <xdr:rowOff>114300</xdr:rowOff>
    </xdr:from>
    <xdr:ext cx="65" cy="172227"/>
    <xdr:sp macro="" textlink="">
      <xdr:nvSpPr>
        <xdr:cNvPr id="5" name="CuadroTexto 4">
          <a:extLst>
            <a:ext uri="{FF2B5EF4-FFF2-40B4-BE49-F238E27FC236}">
              <a16:creationId xmlns:a16="http://schemas.microsoft.com/office/drawing/2014/main" id="{81070B8C-5957-4747-93B2-57D5A3CEDD4F}"/>
            </a:ext>
          </a:extLst>
        </xdr:cNvPr>
        <xdr:cNvSpPr txBox="1"/>
      </xdr:nvSpPr>
      <xdr:spPr>
        <a:xfrm>
          <a:off x="14760497" y="649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15</xdr:col>
      <xdr:colOff>157974</xdr:colOff>
      <xdr:row>10</xdr:row>
      <xdr:rowOff>46462</xdr:rowOff>
    </xdr:from>
    <xdr:ext cx="1412490" cy="441083"/>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644D4D56-04F8-4349-A84A-6EB28799EC51}"/>
                </a:ext>
              </a:extLst>
            </xdr:cNvPr>
            <xdr:cNvSpPr txBox="1"/>
          </xdr:nvSpPr>
          <xdr:spPr>
            <a:xfrm>
              <a:off x="12473239" y="2511756"/>
              <a:ext cx="1412490" cy="4410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MX" sz="1400" b="1" i="1">
                            <a:latin typeface="Cambria Math" panose="02040503050406030204" pitchFamily="18" charset="0"/>
                          </a:rPr>
                        </m:ctrlPr>
                      </m:sSubPr>
                      <m:e>
                        <m:r>
                          <a:rPr lang="es-MX" sz="1400" b="1" i="1">
                            <a:latin typeface="Cambria Math" panose="02040503050406030204" pitchFamily="18" charset="0"/>
                          </a:rPr>
                          <m:t>𝑭𝑨</m:t>
                        </m:r>
                      </m:e>
                      <m:sub>
                        <m:r>
                          <a:rPr lang="es-MX" sz="1400" b="1" i="1">
                            <a:latin typeface="Cambria Math" panose="02040503050406030204" pitchFamily="18" charset="0"/>
                          </a:rPr>
                          <m:t>𝒎</m:t>
                        </m:r>
                      </m:sub>
                    </m:sSub>
                    <m:r>
                      <a:rPr lang="es-MX" sz="1400" b="1" i="1">
                        <a:latin typeface="Cambria Math" panose="02040503050406030204" pitchFamily="18" charset="0"/>
                      </a:rPr>
                      <m:t>=</m:t>
                    </m:r>
                    <m:f>
                      <m:fPr>
                        <m:ctrlPr>
                          <a:rPr lang="es-MX" sz="1400" b="1" i="1">
                            <a:latin typeface="Cambria Math" panose="02040503050406030204" pitchFamily="18" charset="0"/>
                          </a:rPr>
                        </m:ctrlPr>
                      </m:fPr>
                      <m:num>
                        <m:sSub>
                          <m:sSubPr>
                            <m:ctrlP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𝑪𝑮</m:t>
                            </m:r>
                          </m:e>
                          <m:sub>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𝒎</m:t>
                            </m:r>
                          </m:sub>
                        </m:sSub>
                      </m:num>
                      <m:den>
                        <m:sSubSup>
                          <m:sSubSupPr>
                            <m:ctrlPr>
                              <a:rPr lang="es-MX" sz="1400" b="1" i="1">
                                <a:latin typeface="Cambria Math" panose="02040503050406030204" pitchFamily="18" charset="0"/>
                              </a:rPr>
                            </m:ctrlPr>
                          </m:sSubSupPr>
                          <m:e>
                            <m:r>
                              <a:rPr lang="es-MX" sz="1400" b="1" i="1">
                                <a:latin typeface="Cambria Math" panose="02040503050406030204" pitchFamily="18" charset="0"/>
                              </a:rPr>
                              <m:t>𝑭𝑮</m:t>
                            </m:r>
                          </m:e>
                          <m:sub>
                            <m:r>
                              <a:rPr lang="es-MX" sz="1400" b="1" i="1">
                                <a:latin typeface="Cambria Math" panose="02040503050406030204" pitchFamily="18" charset="0"/>
                              </a:rPr>
                              <m:t>𝒎</m:t>
                            </m:r>
                          </m:sub>
                          <m:sup>
                            <m:r>
                              <a:rPr lang="es-MX" sz="1400" b="1" i="1">
                                <a:latin typeface="Cambria Math" panose="02040503050406030204" pitchFamily="18" charset="0"/>
                              </a:rPr>
                              <m:t>∗</m:t>
                            </m:r>
                          </m:sup>
                        </m:sSubSup>
                      </m:den>
                    </m:f>
                    <m:r>
                      <a:rPr lang="es-MX" sz="1400" b="1" i="1">
                        <a:latin typeface="Cambria Math" panose="02040503050406030204" pitchFamily="18" charset="0"/>
                      </a:rPr>
                      <m:t>−</m:t>
                    </m:r>
                    <m:r>
                      <a:rPr lang="es-MX" sz="1400" b="1" i="1">
                        <a:latin typeface="Cambria Math" panose="02040503050406030204" pitchFamily="18" charset="0"/>
                      </a:rPr>
                      <m:t>𝟏</m:t>
                    </m:r>
                  </m:oMath>
                </m:oMathPara>
              </a14:m>
              <a:endParaRPr lang="es-MX" sz="1100" b="1"/>
            </a:p>
          </xdr:txBody>
        </xdr:sp>
      </mc:Choice>
      <mc:Fallback xmlns="">
        <xdr:sp macro="" textlink="">
          <xdr:nvSpPr>
            <xdr:cNvPr id="6" name="CuadroTexto 5">
              <a:extLst>
                <a:ext uri="{FF2B5EF4-FFF2-40B4-BE49-F238E27FC236}">
                  <a16:creationId xmlns:a16="http://schemas.microsoft.com/office/drawing/2014/main" id="{644D4D56-04F8-4349-A84A-6EB28799EC51}"/>
                </a:ext>
              </a:extLst>
            </xdr:cNvPr>
            <xdr:cNvSpPr txBox="1"/>
          </xdr:nvSpPr>
          <xdr:spPr>
            <a:xfrm>
              <a:off x="12473239" y="2511756"/>
              <a:ext cx="1412490" cy="4410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400" b="1" i="0">
                  <a:latin typeface="Cambria Math" panose="02040503050406030204" pitchFamily="18" charset="0"/>
                </a:rPr>
                <a:t>〖𝑭𝑨〗_𝒎=</a:t>
              </a:r>
              <a:r>
                <a:rPr kumimoji="0" lang="es-MX" sz="1400" b="1" i="0" u="none" strike="noStrike" kern="0" cap="none" spc="0" normalizeH="0" baseline="0" noProof="0">
                  <a:ln>
                    <a:noFill/>
                  </a:ln>
                  <a:solidFill>
                    <a:prstClr val="black"/>
                  </a:solidFill>
                  <a:effectLst/>
                  <a:uLnTx/>
                  <a:uFillTx/>
                  <a:latin typeface="Cambria Math" panose="02040503050406030204" pitchFamily="18" charset="0"/>
                  <a:ea typeface="+mn-ea"/>
                  <a:cs typeface="+mn-cs"/>
                </a:rPr>
                <a:t>〖𝑪𝑮〗_𝒎/(〖</a:t>
              </a:r>
              <a:r>
                <a:rPr lang="es-MX" sz="1400" b="1" i="0">
                  <a:latin typeface="Cambria Math" panose="02040503050406030204" pitchFamily="18" charset="0"/>
                </a:rPr>
                <a:t>𝑭𝑮〗_𝒎^∗ )−𝟏</a:t>
              </a:r>
              <a:endParaRPr lang="es-MX" sz="1100" b="1"/>
            </a:p>
          </xdr:txBody>
        </xdr:sp>
      </mc:Fallback>
    </mc:AlternateContent>
    <xdr:clientData/>
  </xdr:oneCellAnchor>
  <xdr:twoCellAnchor>
    <xdr:from>
      <xdr:col>12</xdr:col>
      <xdr:colOff>360606</xdr:colOff>
      <xdr:row>7</xdr:row>
      <xdr:rowOff>325244</xdr:rowOff>
    </xdr:from>
    <xdr:to>
      <xdr:col>12</xdr:col>
      <xdr:colOff>630097</xdr:colOff>
      <xdr:row>8</xdr:row>
      <xdr:rowOff>185853</xdr:rowOff>
    </xdr:to>
    <xdr:sp macro="" textlink="">
      <xdr:nvSpPr>
        <xdr:cNvPr id="8" name="Flecha abajo 7">
          <a:extLst>
            <a:ext uri="{FF2B5EF4-FFF2-40B4-BE49-F238E27FC236}">
              <a16:creationId xmlns:a16="http://schemas.microsoft.com/office/drawing/2014/main" id="{390D6F79-AE9F-477F-BD60-CB44C63047CC}"/>
            </a:ext>
          </a:extLst>
        </xdr:cNvPr>
        <xdr:cNvSpPr/>
      </xdr:nvSpPr>
      <xdr:spPr>
        <a:xfrm>
          <a:off x="11568356" y="1849244"/>
          <a:ext cx="269491" cy="231026"/>
        </a:xfrm>
        <a:prstGeom prst="downArrow">
          <a:avLst/>
        </a:prstGeom>
        <a:solidFill>
          <a:srgbClr val="6F7271"/>
        </a:solidFill>
        <a:ln>
          <a:solidFill>
            <a:srgbClr val="6F72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13</xdr:col>
      <xdr:colOff>748046</xdr:colOff>
      <xdr:row>7</xdr:row>
      <xdr:rowOff>325243</xdr:rowOff>
    </xdr:from>
    <xdr:to>
      <xdr:col>13</xdr:col>
      <xdr:colOff>1017537</xdr:colOff>
      <xdr:row>8</xdr:row>
      <xdr:rowOff>178232</xdr:rowOff>
    </xdr:to>
    <xdr:sp macro="" textlink="">
      <xdr:nvSpPr>
        <xdr:cNvPr id="9" name="Flecha abajo 8">
          <a:extLst>
            <a:ext uri="{FF2B5EF4-FFF2-40B4-BE49-F238E27FC236}">
              <a16:creationId xmlns:a16="http://schemas.microsoft.com/office/drawing/2014/main" id="{24008A27-AD82-4264-9673-F3A90634ABAC}"/>
            </a:ext>
          </a:extLst>
        </xdr:cNvPr>
        <xdr:cNvSpPr/>
      </xdr:nvSpPr>
      <xdr:spPr>
        <a:xfrm>
          <a:off x="12961213" y="1849243"/>
          <a:ext cx="269491" cy="223406"/>
        </a:xfrm>
        <a:prstGeom prst="downArrow">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16</xdr:col>
      <xdr:colOff>459442</xdr:colOff>
      <xdr:row>12</xdr:row>
      <xdr:rowOff>11206</xdr:rowOff>
    </xdr:from>
    <xdr:ext cx="402739" cy="21916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B2B62BA1-1C1E-41EC-AD7E-2CAB5A1C7AB9}"/>
                </a:ext>
              </a:extLst>
            </xdr:cNvPr>
            <xdr:cNvSpPr txBox="1"/>
          </xdr:nvSpPr>
          <xdr:spPr>
            <a:xfrm>
              <a:off x="13547913" y="3227294"/>
              <a:ext cx="402739"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𝑪𝑮</m:t>
                        </m:r>
                      </m:e>
                      <m:sub>
                        <m:r>
                          <a:rPr kumimoji="0" lang="es-MX" sz="1400" b="1" i="1" u="none" strike="noStrike" kern="0" cap="none" spc="0" normalizeH="0" baseline="0" noProof="0">
                            <a:ln>
                              <a:noFill/>
                            </a:ln>
                            <a:solidFill>
                              <a:prstClr val="black"/>
                            </a:solidFill>
                            <a:effectLst/>
                            <a:uLnTx/>
                            <a:uFillTx/>
                            <a:latin typeface="Cambria Math" panose="02040503050406030204" pitchFamily="18" charset="0"/>
                            <a:ea typeface="+mn-ea"/>
                            <a:cs typeface="+mn-cs"/>
                          </a:rPr>
                          <m:t>𝒎</m:t>
                        </m:r>
                      </m:sub>
                    </m:sSub>
                  </m:oMath>
                </m:oMathPara>
              </a14:m>
              <a:endParaRPr lang="es-MX" sz="1100" b="1"/>
            </a:p>
          </xdr:txBody>
        </xdr:sp>
      </mc:Choice>
      <mc:Fallback xmlns="">
        <xdr:sp macro="" textlink="">
          <xdr:nvSpPr>
            <xdr:cNvPr id="11" name="CuadroTexto 10">
              <a:extLst>
                <a:ext uri="{FF2B5EF4-FFF2-40B4-BE49-F238E27FC236}">
                  <a16:creationId xmlns:a16="http://schemas.microsoft.com/office/drawing/2014/main" id="{B2B62BA1-1C1E-41EC-AD7E-2CAB5A1C7AB9}"/>
                </a:ext>
              </a:extLst>
            </xdr:cNvPr>
            <xdr:cNvSpPr txBox="1"/>
          </xdr:nvSpPr>
          <xdr:spPr>
            <a:xfrm>
              <a:off x="13547913" y="3227294"/>
              <a:ext cx="402739"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kumimoji="0" lang="es-MX" sz="1400" b="1" i="0" u="none" strike="noStrike" kern="0" cap="none" spc="0" normalizeH="0" baseline="0" noProof="0">
                  <a:ln>
                    <a:noFill/>
                  </a:ln>
                  <a:solidFill>
                    <a:prstClr val="black"/>
                  </a:solidFill>
                  <a:effectLst/>
                  <a:uLnTx/>
                  <a:uFillTx/>
                  <a:latin typeface="Cambria Math" panose="02040503050406030204" pitchFamily="18" charset="0"/>
                  <a:ea typeface="+mn-ea"/>
                  <a:cs typeface="+mn-cs"/>
                </a:rPr>
                <a:t>〖𝑪𝑮〗_𝒎</a:t>
              </a:r>
              <a:endParaRPr lang="es-MX" sz="1100" b="1"/>
            </a:p>
          </xdr:txBody>
        </xdr:sp>
      </mc:Fallback>
    </mc:AlternateContent>
    <xdr:clientData/>
  </xdr:oneCellAnchor>
  <xdr:twoCellAnchor>
    <xdr:from>
      <xdr:col>3</xdr:col>
      <xdr:colOff>402169</xdr:colOff>
      <xdr:row>0</xdr:row>
      <xdr:rowOff>126996</xdr:rowOff>
    </xdr:from>
    <xdr:to>
      <xdr:col>5</xdr:col>
      <xdr:colOff>1191270</xdr:colOff>
      <xdr:row>4</xdr:row>
      <xdr:rowOff>152441</xdr:rowOff>
    </xdr:to>
    <xdr:grpSp>
      <xdr:nvGrpSpPr>
        <xdr:cNvPr id="14" name="Grupo 13">
          <a:extLst>
            <a:ext uri="{FF2B5EF4-FFF2-40B4-BE49-F238E27FC236}">
              <a16:creationId xmlns:a16="http://schemas.microsoft.com/office/drawing/2014/main" id="{CA53A677-5B0E-44CD-B769-F949C9BD0D15}"/>
            </a:ext>
          </a:extLst>
        </xdr:cNvPr>
        <xdr:cNvGrpSpPr/>
      </xdr:nvGrpSpPr>
      <xdr:grpSpPr>
        <a:xfrm>
          <a:off x="402169" y="126996"/>
          <a:ext cx="3180934" cy="808612"/>
          <a:chOff x="0" y="0"/>
          <a:chExt cx="3187700" cy="720420"/>
        </a:xfrm>
      </xdr:grpSpPr>
      <xdr:pic>
        <xdr:nvPicPr>
          <xdr:cNvPr id="15" name="Imagen 14">
            <a:extLst>
              <a:ext uri="{FF2B5EF4-FFF2-40B4-BE49-F238E27FC236}">
                <a16:creationId xmlns:a16="http://schemas.microsoft.com/office/drawing/2014/main" id="{6000210F-66D9-AC15-0696-845D11643AB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Lst>
          </a:blip>
          <a:stretch>
            <a:fillRect/>
          </a:stretch>
        </xdr:blipFill>
        <xdr:spPr>
          <a:xfrm>
            <a:off x="0" y="7315"/>
            <a:ext cx="2058035" cy="713105"/>
          </a:xfrm>
          <a:prstGeom prst="rect">
            <a:avLst/>
          </a:prstGeom>
        </xdr:spPr>
      </xdr:pic>
      <xdr:pic>
        <xdr:nvPicPr>
          <xdr:cNvPr id="16" name="Imagen 15">
            <a:extLst>
              <a:ext uri="{FF2B5EF4-FFF2-40B4-BE49-F238E27FC236}">
                <a16:creationId xmlns:a16="http://schemas.microsoft.com/office/drawing/2014/main" id="{5B90D432-16A4-6393-06B1-FFEB6553E311}"/>
              </a:ext>
            </a:extLst>
          </xdr:cNvPr>
          <xdr:cNvPicPr>
            <a:picLocks noChangeAspect="1"/>
          </xdr:cNvPicPr>
        </xdr:nvPicPr>
        <xdr:blipFill>
          <a:blip xmlns:r="http://schemas.openxmlformats.org/officeDocument/2006/relationships" r:embed="rId4"/>
          <a:stretch>
            <a:fillRect/>
          </a:stretch>
        </xdr:blipFill>
        <xdr:spPr>
          <a:xfrm>
            <a:off x="2377440" y="0"/>
            <a:ext cx="810260" cy="669925"/>
          </a:xfrm>
          <a:prstGeom prst="rect">
            <a:avLst/>
          </a:prstGeom>
        </xdr:spPr>
      </xdr:pic>
    </xdr:grpSp>
    <xdr:clientData/>
  </xdr:twoCellAnchor>
  <xdr:twoCellAnchor editAs="oneCell">
    <xdr:from>
      <xdr:col>11</xdr:col>
      <xdr:colOff>201083</xdr:colOff>
      <xdr:row>7</xdr:row>
      <xdr:rowOff>42335</xdr:rowOff>
    </xdr:from>
    <xdr:to>
      <xdr:col>12</xdr:col>
      <xdr:colOff>719666</xdr:colOff>
      <xdr:row>8</xdr:row>
      <xdr:rowOff>96310</xdr:rowOff>
    </xdr:to>
    <xdr:pic>
      <xdr:nvPicPr>
        <xdr:cNvPr id="22" name="Imagen 21">
          <a:extLst>
            <a:ext uri="{FF2B5EF4-FFF2-40B4-BE49-F238E27FC236}">
              <a16:creationId xmlns:a16="http://schemas.microsoft.com/office/drawing/2014/main" id="{AD99FA23-4505-D5EF-3364-5A190A4846CC}"/>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4875" t="-8085" r="35187" b="-1"/>
        <a:stretch/>
      </xdr:blipFill>
      <xdr:spPr bwMode="auto">
        <a:xfrm>
          <a:off x="10699750" y="1566335"/>
          <a:ext cx="1629833" cy="424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347386</xdr:colOff>
      <xdr:row>0</xdr:row>
      <xdr:rowOff>89648</xdr:rowOff>
    </xdr:from>
    <xdr:to>
      <xdr:col>5</xdr:col>
      <xdr:colOff>1040614</xdr:colOff>
      <xdr:row>4</xdr:row>
      <xdr:rowOff>136260</xdr:rowOff>
    </xdr:to>
    <xdr:grpSp>
      <xdr:nvGrpSpPr>
        <xdr:cNvPr id="3" name="Grupo 2">
          <a:extLst>
            <a:ext uri="{FF2B5EF4-FFF2-40B4-BE49-F238E27FC236}">
              <a16:creationId xmlns:a16="http://schemas.microsoft.com/office/drawing/2014/main" id="{98FD3DA4-610B-4226-B3ED-77173D2D855A}"/>
            </a:ext>
          </a:extLst>
        </xdr:cNvPr>
        <xdr:cNvGrpSpPr/>
      </xdr:nvGrpSpPr>
      <xdr:grpSpPr>
        <a:xfrm>
          <a:off x="347386" y="89648"/>
          <a:ext cx="3180934" cy="808612"/>
          <a:chOff x="0" y="0"/>
          <a:chExt cx="3187700" cy="720420"/>
        </a:xfrm>
      </xdr:grpSpPr>
      <xdr:pic>
        <xdr:nvPicPr>
          <xdr:cNvPr id="4" name="Imagen 3">
            <a:extLst>
              <a:ext uri="{FF2B5EF4-FFF2-40B4-BE49-F238E27FC236}">
                <a16:creationId xmlns:a16="http://schemas.microsoft.com/office/drawing/2014/main" id="{F3B2E6B5-FAF9-1604-080C-8A2B6B9B6F32}"/>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5" name="Imagen 4">
            <a:extLst>
              <a:ext uri="{FF2B5EF4-FFF2-40B4-BE49-F238E27FC236}">
                <a16:creationId xmlns:a16="http://schemas.microsoft.com/office/drawing/2014/main" id="{02C36455-50F1-6676-3F86-27F57C0D9993}"/>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529172</xdr:colOff>
      <xdr:row>0</xdr:row>
      <xdr:rowOff>126996</xdr:rowOff>
    </xdr:from>
    <xdr:to>
      <xdr:col>2</xdr:col>
      <xdr:colOff>1339439</xdr:colOff>
      <xdr:row>4</xdr:row>
      <xdr:rowOff>152441</xdr:rowOff>
    </xdr:to>
    <xdr:grpSp>
      <xdr:nvGrpSpPr>
        <xdr:cNvPr id="6" name="Grupo 5">
          <a:extLst>
            <a:ext uri="{FF2B5EF4-FFF2-40B4-BE49-F238E27FC236}">
              <a16:creationId xmlns:a16="http://schemas.microsoft.com/office/drawing/2014/main" id="{9A926971-8B63-405B-90E2-A0319F4AE77E}"/>
            </a:ext>
          </a:extLst>
        </xdr:cNvPr>
        <xdr:cNvGrpSpPr/>
      </xdr:nvGrpSpPr>
      <xdr:grpSpPr>
        <a:xfrm>
          <a:off x="529172" y="126996"/>
          <a:ext cx="3180934" cy="808612"/>
          <a:chOff x="0" y="0"/>
          <a:chExt cx="3187700" cy="720420"/>
        </a:xfrm>
      </xdr:grpSpPr>
      <xdr:pic>
        <xdr:nvPicPr>
          <xdr:cNvPr id="7" name="Imagen 6">
            <a:extLst>
              <a:ext uri="{FF2B5EF4-FFF2-40B4-BE49-F238E27FC236}">
                <a16:creationId xmlns:a16="http://schemas.microsoft.com/office/drawing/2014/main" id="{0396BFCF-CF65-B51B-8A9F-12498C3F1D2C}"/>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0" y="7315"/>
            <a:ext cx="2058035" cy="713105"/>
          </a:xfrm>
          <a:prstGeom prst="rect">
            <a:avLst/>
          </a:prstGeom>
        </xdr:spPr>
      </xdr:pic>
      <xdr:pic>
        <xdr:nvPicPr>
          <xdr:cNvPr id="8" name="Imagen 7">
            <a:extLst>
              <a:ext uri="{FF2B5EF4-FFF2-40B4-BE49-F238E27FC236}">
                <a16:creationId xmlns:a16="http://schemas.microsoft.com/office/drawing/2014/main" id="{C391368F-EE27-43ED-673F-2A822F516AA6}"/>
              </a:ext>
            </a:extLst>
          </xdr:cNvPr>
          <xdr:cNvPicPr>
            <a:picLocks noChangeAspect="1"/>
          </xdr:cNvPicPr>
        </xdr:nvPicPr>
        <xdr:blipFill>
          <a:blip xmlns:r="http://schemas.openxmlformats.org/officeDocument/2006/relationships" r:embed="rId3"/>
          <a:stretch>
            <a:fillRect/>
          </a:stretch>
        </xdr:blipFill>
        <xdr:spPr>
          <a:xfrm>
            <a:off x="2377440" y="0"/>
            <a:ext cx="810260" cy="669925"/>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re1.sharepoint.com/sites/DEIRT/Documentos%20compartidos/Tarifas%20DEIRT/TFSB/TFSB%202025/Febrero/Memoria%20P&#250;blica/1.%20CLSB_MES2025%20Enero.xlsx" TargetMode="External"/><Relationship Id="rId1" Type="http://schemas.openxmlformats.org/officeDocument/2006/relationships/externalLinkPath" Target="/sites/DEIRT/Documentos%20compartidos/Tarifas%20DEIRT/TFSB/TFSB%202025/Febrero/Memoria%20P&#250;blica/1.%20CLSB_MES2025%20Ener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re1.sharepoint.com/sites/DEIRT/Documentos%20compartidos/Tarifas%20DEIRT/TFSB/TFSB%202025/Marzo/Memoria%20P&#250;blica/1.%20CLSB_MES2025%20Febrero.xlsx" TargetMode="External"/><Relationship Id="rId1" Type="http://schemas.openxmlformats.org/officeDocument/2006/relationships/externalLinkPath" Target="1.%20CLSB_MES2025%20Febrero.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PC_ENERO_2025"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cre1.sharepoint.com/sites/DEIRT/Documentos%20compartidos/Tarifas%20DEIRT/TFSB%202025/15.%20Combustibles/Precios%20Ponderados%20COMBUSTIBLES%20TFSB%202025%20V2.xlsx" TargetMode="External"/><Relationship Id="rId1" Type="http://schemas.openxmlformats.org/officeDocument/2006/relationships/externalLinkPath" Target="/sites/DEIRT/Documentos%20compartidos/Tarifas%20DEIRT/TFSB%202025/15.%20Combustibles/Precios%20Ponderados%20COMBUSTIBLES%20TFSB%202025%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G_MES2025"/>
      <sheetName val="Costos reales"/>
      <sheetName val="SLP"/>
      <sheetName val="Reparto CLSB mensual"/>
      <sheetName val="Datos Generales"/>
    </sheetNames>
    <sheetDataSet>
      <sheetData sheetId="0">
        <row r="39">
          <cell r="B39" t="str">
            <v>Ciclo Combinado</v>
          </cell>
        </row>
        <row r="40">
          <cell r="B40" t="str">
            <v>Térmicas</v>
          </cell>
        </row>
        <row r="45">
          <cell r="B45" t="str">
            <v>Hidroeléctrica</v>
          </cell>
        </row>
        <row r="46">
          <cell r="B46" t="str">
            <v>Intermitentes</v>
          </cell>
        </row>
        <row r="49">
          <cell r="B49" t="str">
            <v>Geotérmica</v>
          </cell>
        </row>
        <row r="218">
          <cell r="C218">
            <v>10298.068569722152</v>
          </cell>
        </row>
        <row r="219">
          <cell r="C219">
            <v>5839.4078954260613</v>
          </cell>
        </row>
        <row r="220">
          <cell r="C220">
            <v>3548.8178206557845</v>
          </cell>
          <cell r="D220" t="str">
            <v>CLSB</v>
          </cell>
          <cell r="E220">
            <v>20596.429368545545</v>
          </cell>
        </row>
        <row r="221">
          <cell r="C221">
            <v>485.78974559821461</v>
          </cell>
          <cell r="D221" t="str">
            <v>SLP</v>
          </cell>
          <cell r="E221">
            <v>1048.5403004972418</v>
          </cell>
        </row>
        <row r="222">
          <cell r="C222">
            <v>424.34533714332809</v>
          </cell>
          <cell r="D222" t="str">
            <v>MEM</v>
          </cell>
          <cell r="E222">
            <v>8748.5267334699329</v>
          </cell>
        </row>
        <row r="223">
          <cell r="D223" t="str">
            <v>Pequeños sistemas</v>
          </cell>
          <cell r="E223">
            <v>2.4216062799999998</v>
          </cell>
        </row>
        <row r="227">
          <cell r="C227">
            <v>4480.1931570928209</v>
          </cell>
          <cell r="D227">
            <v>5817.8754126293325</v>
          </cell>
        </row>
        <row r="228">
          <cell r="C228">
            <v>3589.0745800435097</v>
          </cell>
          <cell r="D228">
            <v>2250.3333153825515</v>
          </cell>
        </row>
        <row r="229">
          <cell r="C229">
            <v>3383.3910357726927</v>
          </cell>
          <cell r="D229">
            <v>165.42678488309184</v>
          </cell>
        </row>
        <row r="230">
          <cell r="C230">
            <v>13.630749125661838</v>
          </cell>
          <cell r="D230">
            <v>472.15899647255276</v>
          </cell>
        </row>
        <row r="231">
          <cell r="C231">
            <v>319.80013855334107</v>
          </cell>
          <cell r="D231">
            <v>104.54519858998695</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G_MES2025"/>
      <sheetName val="Costos reales"/>
      <sheetName val="SLP"/>
      <sheetName val="Reparto CLSB mensual"/>
      <sheetName val="Datos Generales"/>
    </sheetNames>
    <sheetDataSet>
      <sheetData sheetId="0">
        <row r="39">
          <cell r="B39" t="str">
            <v>Ciclo Combinado</v>
          </cell>
        </row>
        <row r="40">
          <cell r="B40" t="str">
            <v>Térmicas</v>
          </cell>
        </row>
        <row r="45">
          <cell r="B45" t="str">
            <v>Hidroeléctrica</v>
          </cell>
        </row>
        <row r="46">
          <cell r="B46" t="str">
            <v>Intermitentes</v>
          </cell>
        </row>
        <row r="49">
          <cell r="B49" t="str">
            <v>Geotérmica</v>
          </cell>
        </row>
        <row r="218">
          <cell r="C218">
            <v>10718.085765398539</v>
          </cell>
        </row>
        <row r="219">
          <cell r="C219">
            <v>5958.4244837522401</v>
          </cell>
        </row>
        <row r="220">
          <cell r="C220">
            <v>4192.029288028315</v>
          </cell>
          <cell r="D220" t="str">
            <v>CLSB</v>
          </cell>
          <cell r="E220">
            <v>21636.875800468148</v>
          </cell>
        </row>
        <row r="221">
          <cell r="C221">
            <v>270.68330876095604</v>
          </cell>
          <cell r="D221" t="str">
            <v>SLP</v>
          </cell>
          <cell r="E221">
            <v>977.02177596355034</v>
          </cell>
        </row>
        <row r="222">
          <cell r="C222">
            <v>497.6529545280988</v>
          </cell>
          <cell r="D222" t="str">
            <v>MEM</v>
          </cell>
          <cell r="E222">
            <v>8191.3288186551363</v>
          </cell>
        </row>
        <row r="223">
          <cell r="D223" t="str">
            <v>Pequeños sistemas</v>
          </cell>
          <cell r="E223">
            <v>2.4216062799999998</v>
          </cell>
        </row>
        <row r="227">
          <cell r="C227">
            <v>6945.0153685501555</v>
          </cell>
          <cell r="D227">
            <v>3773.0703968483826</v>
          </cell>
        </row>
        <row r="228">
          <cell r="C228">
            <v>4153.1762399655281</v>
          </cell>
          <cell r="D228">
            <v>1805.2482437867118</v>
          </cell>
        </row>
        <row r="229">
          <cell r="C229">
            <v>4027.7476445478496</v>
          </cell>
          <cell r="D229">
            <v>164.28164348046474</v>
          </cell>
        </row>
        <row r="230">
          <cell r="C230">
            <v>16.321210424849543</v>
          </cell>
          <cell r="D230">
            <v>254.36209833610647</v>
          </cell>
        </row>
        <row r="231">
          <cell r="C231">
            <v>380.62066501658319</v>
          </cell>
          <cell r="D231">
            <v>117.0322895115156</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_ENERO_2025"/>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UC_2025"/>
      <sheetName val="RESUMEN"/>
      <sheetName val="CARBÓN"/>
      <sheetName val="COMBUSTOLEO"/>
      <sheetName val="DIESEL"/>
      <sheetName val="GAS"/>
      <sheetName val="URANIO"/>
    </sheetNames>
    <sheetDataSet>
      <sheetData sheetId="0"/>
      <sheetData sheetId="1"/>
      <sheetData sheetId="2"/>
      <sheetData sheetId="3"/>
      <sheetData sheetId="4"/>
      <sheetData sheetId="5">
        <row r="62">
          <cell r="E62">
            <v>8.8468861582309071</v>
          </cell>
        </row>
        <row r="63">
          <cell r="E63">
            <v>8.2421589932959556</v>
          </cell>
        </row>
        <row r="64">
          <cell r="E64">
            <v>70.84905859434781</v>
          </cell>
        </row>
        <row r="65">
          <cell r="E65">
            <v>70.84905859434781</v>
          </cell>
        </row>
        <row r="66">
          <cell r="E66">
            <v>64.53107771168041</v>
          </cell>
        </row>
        <row r="67">
          <cell r="E67">
            <v>246.44470588415658</v>
          </cell>
        </row>
        <row r="68">
          <cell r="E68">
            <v>62.745173526872712</v>
          </cell>
        </row>
        <row r="69">
          <cell r="E69">
            <v>62.951103049748269</v>
          </cell>
        </row>
      </sheetData>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M140"/>
  <sheetViews>
    <sheetView showGridLines="0" tabSelected="1" zoomScale="90" zoomScaleNormal="90" workbookViewId="0"/>
  </sheetViews>
  <sheetFormatPr baseColWidth="10" defaultColWidth="0" defaultRowHeight="16.5" zeroHeight="1" x14ac:dyDescent="0.3"/>
  <cols>
    <col min="1" max="1" width="15.7109375" style="21" customWidth="1"/>
    <col min="2" max="2" width="8" style="21" customWidth="1"/>
    <col min="3" max="3" width="33.7109375" style="21" customWidth="1"/>
    <col min="4" max="4" width="38.42578125" style="21" customWidth="1"/>
    <col min="5" max="5" width="46.7109375" style="21" customWidth="1"/>
    <col min="6" max="6" width="16.42578125" style="21" bestFit="1" customWidth="1"/>
    <col min="7" max="7" width="45.85546875" style="21" bestFit="1" customWidth="1"/>
    <col min="8" max="8" width="41.85546875" style="21" customWidth="1"/>
    <col min="9" max="9" width="14.42578125" style="21" hidden="1" customWidth="1"/>
    <col min="10" max="10" width="21.28515625" style="21" hidden="1" customWidth="1"/>
    <col min="11" max="325" width="0" style="21" hidden="1" customWidth="1"/>
    <col min="326" max="16384" width="11.42578125" style="21" hidden="1"/>
  </cols>
  <sheetData>
    <row r="1" spans="1:71" s="3" customFormat="1" ht="18" customHeight="1" x14ac:dyDescent="0.25">
      <c r="A1" s="1"/>
      <c r="B1" s="574"/>
      <c r="C1" s="2"/>
      <c r="D1" s="2"/>
      <c r="E1" s="2"/>
      <c r="F1" s="2"/>
      <c r="G1" s="2"/>
      <c r="H1" s="2"/>
      <c r="I1" s="2"/>
      <c r="J1" s="2"/>
      <c r="K1" s="2"/>
      <c r="L1" s="2"/>
      <c r="M1" s="2"/>
      <c r="N1" s="2"/>
      <c r="O1" s="2"/>
      <c r="P1" s="2"/>
      <c r="Q1" s="2"/>
      <c r="R1" s="2"/>
      <c r="S1" s="2"/>
      <c r="T1" s="2"/>
    </row>
    <row r="2" spans="1:71" s="3" customFormat="1" ht="18" customHeight="1" x14ac:dyDescent="0.25">
      <c r="B2" s="574"/>
      <c r="C2" s="2"/>
      <c r="D2" s="4" t="s">
        <v>0</v>
      </c>
    </row>
    <row r="3" spans="1:71" s="3" customFormat="1" ht="18" customHeight="1" x14ac:dyDescent="0.25">
      <c r="B3" s="574"/>
      <c r="C3" s="2"/>
      <c r="D3" s="483" t="s">
        <v>1</v>
      </c>
      <c r="H3" s="2"/>
      <c r="I3" s="2"/>
      <c r="J3" s="2"/>
      <c r="K3" s="2"/>
      <c r="L3" s="2"/>
      <c r="M3" s="2"/>
      <c r="N3" s="2"/>
      <c r="O3" s="2"/>
      <c r="P3" s="2"/>
      <c r="Q3" s="2"/>
      <c r="R3" s="2"/>
      <c r="S3" s="2"/>
    </row>
    <row r="4" spans="1:71" s="3" customFormat="1" ht="6.95" customHeight="1" x14ac:dyDescent="0.25">
      <c r="B4" s="574"/>
      <c r="C4" s="2"/>
      <c r="D4" s="2"/>
      <c r="H4" s="2"/>
      <c r="I4" s="2"/>
      <c r="J4" s="2"/>
      <c r="K4" s="2"/>
      <c r="L4" s="2"/>
      <c r="M4" s="2"/>
      <c r="N4" s="2"/>
      <c r="O4" s="2"/>
      <c r="P4" s="2"/>
      <c r="Q4" s="2"/>
      <c r="R4" s="2"/>
      <c r="S4" s="2"/>
    </row>
    <row r="5" spans="1:71" s="3" customFormat="1" ht="18" customHeight="1" x14ac:dyDescent="0.3">
      <c r="A5" s="5"/>
      <c r="B5" s="575"/>
      <c r="C5" s="2"/>
      <c r="D5" s="7" t="s">
        <v>2</v>
      </c>
      <c r="F5" s="6"/>
      <c r="G5" s="6"/>
      <c r="H5" s="6"/>
      <c r="I5" s="6"/>
      <c r="J5" s="6"/>
      <c r="K5" s="8"/>
      <c r="L5" s="6"/>
      <c r="M5" s="6"/>
      <c r="N5" s="6"/>
      <c r="O5" s="6"/>
      <c r="P5" s="9"/>
      <c r="Q5" s="9"/>
      <c r="R5" s="9"/>
      <c r="S5" s="8"/>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row>
    <row r="6" spans="1:71" s="3" customFormat="1" ht="18" customHeight="1" x14ac:dyDescent="0.3">
      <c r="A6" s="10"/>
      <c r="B6" s="2"/>
      <c r="C6" s="11"/>
      <c r="D6" s="12"/>
      <c r="E6" s="11"/>
      <c r="F6" s="2"/>
      <c r="G6" s="2"/>
      <c r="H6" s="2"/>
      <c r="I6" s="2"/>
      <c r="J6" s="2"/>
      <c r="K6" s="13"/>
      <c r="L6" s="2"/>
      <c r="M6" s="2"/>
      <c r="N6" s="2"/>
      <c r="O6" s="2"/>
      <c r="P6" s="14"/>
      <c r="Q6" s="2"/>
      <c r="R6" s="2"/>
      <c r="S6" s="13"/>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row>
    <row r="7" spans="1:71" s="3" customFormat="1" ht="14.25" customHeight="1" x14ac:dyDescent="0.3">
      <c r="A7" s="10"/>
      <c r="B7" s="2"/>
      <c r="C7" s="15" t="s">
        <v>3</v>
      </c>
      <c r="D7" s="15"/>
      <c r="E7" s="15"/>
      <c r="F7" s="15"/>
      <c r="G7" s="15"/>
      <c r="H7" s="15"/>
      <c r="I7" s="2"/>
      <c r="J7" s="13"/>
      <c r="K7" s="2"/>
      <c r="L7" s="2"/>
      <c r="N7" s="2"/>
      <c r="O7" s="2"/>
      <c r="P7" s="14"/>
      <c r="Q7" s="2"/>
      <c r="R7" s="2"/>
      <c r="S7" s="13"/>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row>
    <row r="8" spans="1:71" s="16" customFormat="1" ht="14.25" customHeight="1" x14ac:dyDescent="0.25">
      <c r="B8" s="17"/>
      <c r="C8" s="17"/>
      <c r="D8" s="17"/>
      <c r="E8" s="17"/>
      <c r="F8" s="17"/>
      <c r="G8" s="17"/>
      <c r="H8" s="17"/>
      <c r="I8" s="17"/>
      <c r="J8" s="17"/>
      <c r="K8" s="17"/>
      <c r="L8" s="17"/>
      <c r="N8" s="17"/>
      <c r="O8" s="17"/>
    </row>
    <row r="9" spans="1:71" s="16" customFormat="1" ht="14.25" customHeight="1" x14ac:dyDescent="0.25">
      <c r="B9" s="17"/>
      <c r="C9" s="18" t="s">
        <v>4</v>
      </c>
      <c r="D9" s="19"/>
      <c r="E9" s="19"/>
      <c r="F9" s="19"/>
      <c r="G9" s="19"/>
      <c r="H9" s="19"/>
      <c r="I9" s="17"/>
      <c r="J9" s="17"/>
      <c r="K9" s="17"/>
      <c r="L9" s="17"/>
      <c r="N9" s="17"/>
      <c r="O9" s="17"/>
    </row>
    <row r="10" spans="1:71" ht="14.25" customHeight="1" x14ac:dyDescent="0.3">
      <c r="C10" s="491"/>
      <c r="D10" s="491"/>
      <c r="E10" s="491"/>
      <c r="F10" s="491"/>
      <c r="G10" s="491"/>
      <c r="H10" s="491"/>
    </row>
    <row r="11" spans="1:71" ht="14.25" customHeight="1" x14ac:dyDescent="0.3">
      <c r="C11" s="490" t="s">
        <v>5</v>
      </c>
      <c r="D11" s="23" t="s">
        <v>6</v>
      </c>
      <c r="F11" s="490" t="s">
        <v>7</v>
      </c>
      <c r="G11" s="24" t="s">
        <v>8</v>
      </c>
    </row>
    <row r="12" spans="1:71" ht="14.25" customHeight="1" x14ac:dyDescent="0.3">
      <c r="C12" s="490" t="s">
        <v>9</v>
      </c>
      <c r="D12" s="23" t="s">
        <v>10</v>
      </c>
      <c r="F12" s="490" t="s">
        <v>11</v>
      </c>
      <c r="G12" s="25" t="s">
        <v>12</v>
      </c>
    </row>
    <row r="13" spans="1:71" ht="14.25" customHeight="1" x14ac:dyDescent="0.3">
      <c r="C13" s="490" t="s">
        <v>13</v>
      </c>
      <c r="D13" s="23" t="s">
        <v>14</v>
      </c>
      <c r="F13" s="490" t="s">
        <v>15</v>
      </c>
      <c r="G13" s="24" t="s">
        <v>16</v>
      </c>
    </row>
    <row r="14" spans="1:71" ht="14.25" customHeight="1" x14ac:dyDescent="0.3">
      <c r="C14" s="490" t="s">
        <v>17</v>
      </c>
      <c r="D14" s="23" t="s">
        <v>18</v>
      </c>
      <c r="F14" s="22"/>
      <c r="G14" s="24"/>
    </row>
    <row r="15" spans="1:71" ht="14.25" customHeight="1" x14ac:dyDescent="0.3">
      <c r="C15" s="490" t="s">
        <v>19</v>
      </c>
      <c r="D15" s="23" t="s">
        <v>20</v>
      </c>
    </row>
    <row r="16" spans="1:71" ht="14.25" customHeight="1" x14ac:dyDescent="0.3">
      <c r="C16" s="490" t="s">
        <v>21</v>
      </c>
      <c r="D16" s="23" t="s">
        <v>22</v>
      </c>
      <c r="G16" s="492"/>
    </row>
    <row r="17" spans="2:15" ht="14.25" customHeight="1" x14ac:dyDescent="0.3">
      <c r="C17" s="490" t="s">
        <v>23</v>
      </c>
      <c r="D17" s="23" t="s">
        <v>24</v>
      </c>
    </row>
    <row r="18" spans="2:15" ht="14.25" customHeight="1" x14ac:dyDescent="0.3">
      <c r="C18" s="490" t="s">
        <v>25</v>
      </c>
      <c r="D18" s="23" t="s">
        <v>26</v>
      </c>
    </row>
    <row r="19" spans="2:15" ht="14.25" customHeight="1" x14ac:dyDescent="0.3"/>
    <row r="20" spans="2:15" s="16" customFormat="1" ht="14.25" customHeight="1" x14ac:dyDescent="0.25">
      <c r="B20" s="17"/>
      <c r="C20" s="18" t="s">
        <v>27</v>
      </c>
      <c r="D20" s="19"/>
      <c r="E20" s="19"/>
      <c r="F20" s="19"/>
      <c r="G20" s="19"/>
      <c r="H20" s="19"/>
      <c r="I20" s="17"/>
      <c r="J20" s="17"/>
      <c r="K20" s="17"/>
      <c r="L20" s="17"/>
      <c r="N20" s="17"/>
      <c r="O20" s="17"/>
    </row>
    <row r="21" spans="2:15" ht="14.25" customHeight="1" x14ac:dyDescent="0.3">
      <c r="C21" s="491"/>
      <c r="D21" s="491"/>
      <c r="E21" s="491"/>
      <c r="F21" s="491"/>
      <c r="G21" s="491"/>
      <c r="H21" s="491"/>
    </row>
    <row r="22" spans="2:15" ht="14.25" customHeight="1" x14ac:dyDescent="0.3">
      <c r="C22" s="490" t="s">
        <v>28</v>
      </c>
      <c r="D22" s="23" t="s">
        <v>6</v>
      </c>
      <c r="F22" s="490" t="s">
        <v>29</v>
      </c>
      <c r="G22" s="24" t="s">
        <v>30</v>
      </c>
    </row>
    <row r="23" spans="2:15" ht="14.25" customHeight="1" x14ac:dyDescent="0.3">
      <c r="C23" s="490" t="s">
        <v>31</v>
      </c>
      <c r="D23" s="23" t="s">
        <v>10</v>
      </c>
      <c r="F23"/>
      <c r="G23"/>
    </row>
    <row r="24" spans="2:15" ht="14.25" customHeight="1" x14ac:dyDescent="0.3">
      <c r="C24" s="490" t="s">
        <v>32</v>
      </c>
      <c r="D24" s="23" t="s">
        <v>14</v>
      </c>
      <c r="F24"/>
      <c r="G24"/>
    </row>
    <row r="25" spans="2:15" ht="14.25" customHeight="1" x14ac:dyDescent="0.3">
      <c r="C25" s="490" t="s">
        <v>33</v>
      </c>
      <c r="D25" s="23" t="s">
        <v>18</v>
      </c>
      <c r="F25"/>
      <c r="G25"/>
    </row>
    <row r="26" spans="2:15" ht="14.25" customHeight="1" x14ac:dyDescent="0.3">
      <c r="C26" s="490" t="s">
        <v>34</v>
      </c>
      <c r="D26" s="23" t="s">
        <v>20</v>
      </c>
      <c r="F26"/>
      <c r="G26"/>
    </row>
    <row r="27" spans="2:15" ht="14.25" customHeight="1" x14ac:dyDescent="0.3">
      <c r="C27" s="490" t="s">
        <v>35</v>
      </c>
      <c r="D27" s="23" t="s">
        <v>22</v>
      </c>
      <c r="F27"/>
      <c r="G27"/>
    </row>
    <row r="28" spans="2:15" ht="14.25" customHeight="1" x14ac:dyDescent="0.3">
      <c r="C28" s="490" t="s">
        <v>36</v>
      </c>
      <c r="D28" s="23" t="s">
        <v>24</v>
      </c>
      <c r="F28"/>
      <c r="G28"/>
    </row>
    <row r="29" spans="2:15" ht="14.25" customHeight="1" x14ac:dyDescent="0.3">
      <c r="C29" s="490" t="s">
        <v>37</v>
      </c>
      <c r="D29" s="23" t="s">
        <v>26</v>
      </c>
    </row>
    <row r="30" spans="2:15" x14ac:dyDescent="0.3"/>
    <row r="31" spans="2:15" s="16" customFormat="1" ht="14.25" customHeight="1" x14ac:dyDescent="0.25">
      <c r="B31" s="17"/>
      <c r="C31" s="18" t="s">
        <v>370</v>
      </c>
      <c r="D31" s="19"/>
      <c r="E31" s="19"/>
      <c r="F31" s="19"/>
      <c r="G31" s="19"/>
      <c r="H31" s="19"/>
      <c r="I31" s="17"/>
      <c r="J31" s="17"/>
      <c r="K31" s="17"/>
      <c r="L31" s="17"/>
      <c r="N31" s="17"/>
      <c r="O31" s="17"/>
    </row>
    <row r="32" spans="2:15" ht="14.25" customHeight="1" x14ac:dyDescent="0.3">
      <c r="C32" s="491"/>
      <c r="D32" s="491"/>
      <c r="E32" s="491"/>
      <c r="F32" s="491"/>
      <c r="G32" s="491"/>
      <c r="H32" s="491"/>
    </row>
    <row r="33" spans="3:7" ht="14.25" customHeight="1" x14ac:dyDescent="0.3">
      <c r="C33" s="490" t="s">
        <v>371</v>
      </c>
      <c r="D33" s="23" t="s">
        <v>6</v>
      </c>
      <c r="F33" s="490" t="s">
        <v>380</v>
      </c>
      <c r="G33" s="24" t="s">
        <v>379</v>
      </c>
    </row>
    <row r="34" spans="3:7" ht="14.25" customHeight="1" x14ac:dyDescent="0.3">
      <c r="C34" s="490" t="s">
        <v>372</v>
      </c>
      <c r="D34" s="23" t="s">
        <v>10</v>
      </c>
      <c r="F34"/>
      <c r="G34"/>
    </row>
    <row r="35" spans="3:7" ht="14.25" customHeight="1" x14ac:dyDescent="0.3">
      <c r="C35" s="490" t="s">
        <v>373</v>
      </c>
      <c r="D35" s="23" t="s">
        <v>14</v>
      </c>
      <c r="F35"/>
      <c r="G35"/>
    </row>
    <row r="36" spans="3:7" ht="14.25" customHeight="1" x14ac:dyDescent="0.3">
      <c r="C36" s="490" t="s">
        <v>374</v>
      </c>
      <c r="D36" s="23" t="s">
        <v>18</v>
      </c>
      <c r="F36"/>
      <c r="G36"/>
    </row>
    <row r="37" spans="3:7" ht="14.25" customHeight="1" x14ac:dyDescent="0.3">
      <c r="C37" s="490" t="s">
        <v>375</v>
      </c>
      <c r="D37" s="23" t="s">
        <v>20</v>
      </c>
      <c r="F37"/>
      <c r="G37"/>
    </row>
    <row r="38" spans="3:7" ht="14.25" customHeight="1" x14ac:dyDescent="0.3">
      <c r="C38" s="490" t="s">
        <v>376</v>
      </c>
      <c r="D38" s="23" t="s">
        <v>22</v>
      </c>
      <c r="F38"/>
      <c r="G38"/>
    </row>
    <row r="39" spans="3:7" ht="14.25" customHeight="1" x14ac:dyDescent="0.3">
      <c r="C39" s="490" t="s">
        <v>377</v>
      </c>
      <c r="D39" s="23" t="s">
        <v>24</v>
      </c>
      <c r="F39"/>
      <c r="G39"/>
    </row>
    <row r="40" spans="3:7" ht="14.25" customHeight="1" x14ac:dyDescent="0.3">
      <c r="C40" s="490" t="s">
        <v>378</v>
      </c>
      <c r="D40" s="23" t="s">
        <v>26</v>
      </c>
    </row>
    <row r="41" spans="3:7" x14ac:dyDescent="0.3"/>
    <row r="42" spans="3:7" x14ac:dyDescent="0.3"/>
    <row r="43" spans="3:7" x14ac:dyDescent="0.3"/>
    <row r="44" spans="3:7" x14ac:dyDescent="0.3"/>
    <row r="45" spans="3:7" x14ac:dyDescent="0.3"/>
    <row r="46" spans="3:7" x14ac:dyDescent="0.3"/>
    <row r="47" spans="3:7" x14ac:dyDescent="0.3"/>
    <row r="48" spans="3:7" x14ac:dyDescent="0.3"/>
    <row r="49" s="21" customFormat="1" x14ac:dyDescent="0.3"/>
    <row r="50" s="21" customFormat="1" x14ac:dyDescent="0.3"/>
    <row r="51" s="21" customFormat="1" x14ac:dyDescent="0.3"/>
    <row r="52" s="21" customFormat="1" x14ac:dyDescent="0.3"/>
    <row r="53" s="21" customFormat="1" x14ac:dyDescent="0.3"/>
    <row r="54" s="21" customFormat="1" x14ac:dyDescent="0.3"/>
    <row r="55" s="21" customFormat="1" x14ac:dyDescent="0.3"/>
    <row r="56" s="21" customFormat="1" x14ac:dyDescent="0.3"/>
    <row r="57" s="21" customFormat="1" x14ac:dyDescent="0.3"/>
    <row r="58" s="21" customFormat="1" x14ac:dyDescent="0.3"/>
    <row r="59" s="21" customFormat="1" x14ac:dyDescent="0.3"/>
    <row r="60" s="21" customFormat="1" x14ac:dyDescent="0.3"/>
    <row r="61" s="21" customFormat="1" x14ac:dyDescent="0.3"/>
    <row r="62" s="21" customFormat="1" x14ac:dyDescent="0.3"/>
    <row r="63" s="21" customFormat="1" x14ac:dyDescent="0.3"/>
    <row r="64" s="21" customFormat="1" x14ac:dyDescent="0.3"/>
    <row r="65" s="21" customFormat="1" x14ac:dyDescent="0.3"/>
    <row r="66" s="21" customFormat="1" x14ac:dyDescent="0.3"/>
    <row r="67" s="21" customFormat="1" x14ac:dyDescent="0.3"/>
    <row r="68" s="21" customFormat="1" x14ac:dyDescent="0.3"/>
    <row r="69" s="21" customFormat="1" x14ac:dyDescent="0.3"/>
    <row r="70" s="21" customFormat="1" x14ac:dyDescent="0.3"/>
    <row r="71" s="21" customFormat="1" x14ac:dyDescent="0.3"/>
    <row r="72" s="21" customFormat="1" x14ac:dyDescent="0.3"/>
    <row r="73" s="21" customFormat="1" x14ac:dyDescent="0.3"/>
    <row r="74" s="21" customFormat="1" x14ac:dyDescent="0.3"/>
    <row r="75" s="21" customFormat="1" x14ac:dyDescent="0.3"/>
    <row r="76" s="21" customFormat="1" x14ac:dyDescent="0.3"/>
    <row r="77" s="21" customFormat="1" x14ac:dyDescent="0.3"/>
    <row r="78" s="21" customFormat="1" x14ac:dyDescent="0.3"/>
    <row r="79" s="21" customFormat="1" x14ac:dyDescent="0.3"/>
    <row r="80" s="21" customFormat="1" x14ac:dyDescent="0.3"/>
    <row r="81" s="21" customFormat="1" x14ac:dyDescent="0.3"/>
    <row r="82" s="21" customFormat="1" x14ac:dyDescent="0.3"/>
    <row r="83" s="21" customFormat="1" x14ac:dyDescent="0.3"/>
    <row r="84" s="21" customFormat="1" x14ac:dyDescent="0.3"/>
    <row r="85" s="21" customFormat="1" x14ac:dyDescent="0.3"/>
    <row r="86" s="21" customFormat="1" x14ac:dyDescent="0.3"/>
    <row r="87" s="21" customFormat="1" x14ac:dyDescent="0.3"/>
    <row r="88" s="21" customFormat="1" x14ac:dyDescent="0.3"/>
    <row r="89" s="21" customFormat="1" x14ac:dyDescent="0.3"/>
    <row r="90" s="21" customFormat="1" x14ac:dyDescent="0.3"/>
    <row r="91" s="21" customFormat="1" x14ac:dyDescent="0.3"/>
    <row r="92" s="21" customFormat="1" x14ac:dyDescent="0.3"/>
    <row r="93" s="21" customFormat="1" x14ac:dyDescent="0.3"/>
    <row r="94" s="21" customFormat="1" x14ac:dyDescent="0.3"/>
    <row r="95" s="21" customFormat="1" x14ac:dyDescent="0.3"/>
    <row r="96" s="21" customFormat="1" x14ac:dyDescent="0.3"/>
    <row r="97" s="21" customFormat="1" x14ac:dyDescent="0.3"/>
    <row r="98" s="21" customFormat="1" x14ac:dyDescent="0.3"/>
    <row r="99" s="21" customFormat="1" x14ac:dyDescent="0.3"/>
    <row r="100" s="21" customFormat="1" x14ac:dyDescent="0.3"/>
    <row r="101" s="21" customFormat="1" x14ac:dyDescent="0.3"/>
    <row r="102" s="21" customFormat="1" x14ac:dyDescent="0.3"/>
    <row r="103" s="21" customFormat="1" x14ac:dyDescent="0.3"/>
    <row r="104" s="21" customFormat="1" x14ac:dyDescent="0.3"/>
    <row r="105" s="21" customFormat="1" x14ac:dyDescent="0.3"/>
    <row r="106" s="21" customFormat="1" x14ac:dyDescent="0.3"/>
    <row r="107" s="21" customFormat="1" x14ac:dyDescent="0.3"/>
    <row r="108" s="21" customFormat="1" x14ac:dyDescent="0.3"/>
    <row r="109" s="21" customFormat="1" x14ac:dyDescent="0.3"/>
    <row r="110" s="21" customFormat="1" x14ac:dyDescent="0.3"/>
    <row r="111" s="21" customFormat="1" x14ac:dyDescent="0.3"/>
    <row r="112" s="21" customFormat="1" x14ac:dyDescent="0.3"/>
    <row r="113" s="21" customFormat="1" x14ac:dyDescent="0.3"/>
    <row r="114" s="21" customFormat="1" x14ac:dyDescent="0.3"/>
    <row r="115" s="21" customFormat="1" x14ac:dyDescent="0.3"/>
    <row r="116" s="21" customFormat="1" x14ac:dyDescent="0.3"/>
    <row r="117" s="21" customFormat="1" x14ac:dyDescent="0.3"/>
    <row r="118" s="21" customFormat="1" x14ac:dyDescent="0.3"/>
    <row r="119" s="21" customFormat="1" x14ac:dyDescent="0.3"/>
    <row r="120" s="21" customFormat="1" x14ac:dyDescent="0.3"/>
    <row r="121" s="21" customFormat="1" x14ac:dyDescent="0.3"/>
    <row r="122" s="21" customFormat="1" x14ac:dyDescent="0.3"/>
    <row r="123" s="21" customFormat="1" x14ac:dyDescent="0.3"/>
    <row r="124" s="21" customFormat="1" x14ac:dyDescent="0.3"/>
    <row r="125" s="21" customFormat="1" x14ac:dyDescent="0.3"/>
    <row r="126" s="21" customFormat="1" x14ac:dyDescent="0.3"/>
    <row r="127" s="21" customFormat="1" x14ac:dyDescent="0.3"/>
    <row r="128" s="21" customFormat="1" x14ac:dyDescent="0.3"/>
    <row r="129" s="21" customFormat="1" x14ac:dyDescent="0.3"/>
    <row r="130" s="21" customFormat="1" x14ac:dyDescent="0.3"/>
    <row r="131" s="21" customFormat="1" x14ac:dyDescent="0.3"/>
    <row r="132" s="21" customFormat="1" x14ac:dyDescent="0.3"/>
    <row r="133" s="21" customFormat="1" x14ac:dyDescent="0.3"/>
    <row r="134" s="21" customFormat="1" x14ac:dyDescent="0.3"/>
    <row r="135" s="21" customFormat="1" x14ac:dyDescent="0.3"/>
    <row r="136" s="21" customFormat="1" x14ac:dyDescent="0.3"/>
    <row r="137" s="21" customFormat="1" x14ac:dyDescent="0.3"/>
    <row r="138" s="21" customFormat="1" x14ac:dyDescent="0.3"/>
    <row r="139" s="21" customFormat="1" x14ac:dyDescent="0.3"/>
    <row r="140" s="21" customFormat="1" x14ac:dyDescent="0.3"/>
  </sheetData>
  <sheetProtection algorithmName="SHA-512" hashValue="n+zlQzjAdtv/+eliQ16sHZZdf3tIPwAyRuqPAzNzgmtaLCrc7NHY5UnLfXpNdOIs8UHTKeNSvfXOofTmTTKrJw==" saltValue="O8ouDFKU/rdyOimgr01GJg==" spinCount="100000" sheet="1" objects="1" scenarios="1"/>
  <mergeCells count="1">
    <mergeCell ref="B1:B5"/>
  </mergeCells>
  <hyperlinks>
    <hyperlink ref="C11" location="Insumos_ENERO_2025!A1" display="Insumos_ENERO_2025" xr:uid="{3B06551B-AD8D-4875-B520-9DD2EA29FACB}"/>
    <hyperlink ref="C12" location="TR_ENERO_2025!A1" display="TR_ENERO_2025" xr:uid="{2060F854-9635-4217-8C5D-21A89D22DE5E}"/>
    <hyperlink ref="C13" location="PC_ENERO_2025!A1" display="PC_ENERO_2025" xr:uid="{03704461-C58E-4B7A-BB33-7659AC6851BB}"/>
    <hyperlink ref="C14" location="Mercado_ENERO_2025!A1" display="Mercado_ENERO_2025" xr:uid="{5418CF27-B917-43A8-BD88-859B1994966F}"/>
    <hyperlink ref="C15" location="EC_ENERO_2025!A1" display="EC_ENERO_2025" xr:uid="{FFB6AABC-8F4B-440C-9494-43BEED4FE13A}"/>
    <hyperlink ref="C16" location="CEC_ENERO_2025!A1" display="CEC_ENERO_2025" xr:uid="{9C5EB71C-A84D-47DD-84F3-C228DEEAAE43}"/>
    <hyperlink ref="C17" location="CT_ENERO_2025!A1" display="CT_ENERO_2025" xr:uid="{8DE20938-B916-492C-9CE0-52B6AB04AE71}"/>
    <hyperlink ref="C18" location="CD_ENERO_2025!A1" display="CD_ENERO_2025" xr:uid="{234DA363-B137-480A-9C3F-E5F49CC398A9}"/>
    <hyperlink ref="F11" location="PUC_2025!A1" display="PUC_2025" xr:uid="{5ECB8EC8-949C-443C-A4E2-FE1539CF3389}"/>
    <hyperlink ref="F12" location="REC_CG_2025!A1" display="REC_CG_2025" xr:uid="{8A8CB98E-1BC9-42C9-9CE3-4D2C1E3FFA3F}"/>
    <hyperlink ref="F13" location="TM_2025!A1" display="TM_2025" xr:uid="{136BAD2F-FAEA-4F90-9385-38A76D7B6BF2}"/>
    <hyperlink ref="C22" location="INSUMOS_FEBRERO_2025!A1" display="INSUMOS_FEBRERO_2025" xr:uid="{E4EF6217-2F26-44E2-8D3E-FE8348A87C00}"/>
    <hyperlink ref="C23" location="TR_FEBRERO_2025!A1" display="TR_FEBRERO_2025" xr:uid="{53C4CD1E-2490-4F37-AE1D-4724C35778C5}"/>
    <hyperlink ref="C24" location="PC_FEBRERO_2025!A1" display="PC_FEBRERO_2025" xr:uid="{7B9A527C-1EBF-4C22-9955-BC706F4DB456}"/>
    <hyperlink ref="C25" location="Mercado_FEBRERO_2025!A1" display="Mercado_FEBRERO_2025" xr:uid="{77437795-85B5-4CDF-B049-F136BA70F241}"/>
    <hyperlink ref="C26" location="EC_FEBRERO_2025!A1" display="EC_FEBRERO_2025" xr:uid="{E6F248DA-C4B5-4F1C-A731-06DBCB9F2563}"/>
    <hyperlink ref="C27" location="CEC_FEBRERO_2025!A1" display="CEC_FEBRERO_2025" xr:uid="{4547D148-D940-41BA-9249-1F28083081FE}"/>
    <hyperlink ref="C28" location="CT_FEBRERO_2025!A1" display="CT_FEBRERO_2025" xr:uid="{947B2A43-94C7-4162-A229-23ECDC0EB681}"/>
    <hyperlink ref="C29" location="CD_FEBRERO_2025!A1" display="CD_FEBRERO_2025" xr:uid="{DF182E2C-270F-42A8-B087-631B8E551A16}"/>
    <hyperlink ref="F22" location="CG_ENE2025!A1" display="CG_ENE2025" xr:uid="{35DA0189-D30B-4570-B500-563D1338D5F1}"/>
    <hyperlink ref="C33" location="INSUMOS_MARZO_2025!A1" display="INSUMOS_MARZO_2025" xr:uid="{3133ADC4-34E4-46B7-BAC8-B1517005B1EF}"/>
    <hyperlink ref="C34" location="TR_MARZO_2025!A1" display="TR_MARZO_2025" xr:uid="{CE85A093-ADCD-4438-A5BA-CB177FF0E9EC}"/>
    <hyperlink ref="C35" location="PC_MARZO_2025!A1" display="PC_MARZO_2025" xr:uid="{DED1E4CF-7CC8-4E1A-B968-30BE70416C4F}"/>
    <hyperlink ref="C36" location="Mercado_MARZO_2025!A1" display="Mercado_MARZO_2025" xr:uid="{AA6B021A-A145-49F8-9DBC-D40042E57249}"/>
    <hyperlink ref="C37" location="EC_MARZO_2025!A1" display="EC_MARZO_2025" xr:uid="{AA50A70C-B6F0-4B0D-BE6E-F5550C367981}"/>
    <hyperlink ref="C38" location="CEC_MARZO_2025!A1" display="CEC_MARZO_2025" xr:uid="{F6EAF6F9-9126-44A2-B191-9D2771CDFF22}"/>
    <hyperlink ref="C39" location="CT_MARZO_2025!A1" display="CT_MARZO_2025" xr:uid="{4AA50BE4-4111-4B97-8C3B-5236F0ADAFAB}"/>
    <hyperlink ref="C40" location="CD_MARZO_2025!A1" display="CD_MARZO_2025" xr:uid="{FF0E5CAD-0F59-4075-8FB8-0D6A19CA6792}"/>
    <hyperlink ref="F33" location="CG_FEB2025!A1" display="CG_FEB2025" xr:uid="{829E95E8-3214-437D-AA0D-72A2C95DC08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621C-678B-4DFD-99F1-CC73D331A3C2}">
  <sheetPr>
    <tabColor rgb="FFBC955C"/>
  </sheetPr>
  <dimension ref="A1:BD1226"/>
  <sheetViews>
    <sheetView zoomScale="80" zoomScaleNormal="80" workbookViewId="0"/>
  </sheetViews>
  <sheetFormatPr baseColWidth="10" defaultColWidth="0" defaultRowHeight="0" customHeight="1" zeroHeight="1" x14ac:dyDescent="0.3"/>
  <cols>
    <col min="1" max="1" width="15.7109375" style="20" customWidth="1"/>
    <col min="2" max="2" width="25.85546875" style="64" customWidth="1"/>
    <col min="3" max="3" width="24.42578125" style="64" customWidth="1"/>
    <col min="4" max="5" width="25.85546875" style="64" customWidth="1"/>
    <col min="6" max="8" width="25.85546875" style="65" customWidth="1"/>
    <col min="9" max="9" width="11.7109375" style="65" customWidth="1"/>
    <col min="10" max="10" width="5.7109375" style="65" customWidth="1"/>
    <col min="11" max="13" width="11.7109375" style="65" hidden="1" customWidth="1"/>
    <col min="14" max="14" width="19.140625" style="65" hidden="1" customWidth="1"/>
    <col min="15" max="15" width="13.42578125" style="65" hidden="1" customWidth="1"/>
    <col min="16" max="34" width="13.42578125" style="64" hidden="1" customWidth="1"/>
    <col min="35" max="44" width="16.7109375" style="64" hidden="1" customWidth="1"/>
    <col min="45" max="56" width="13.42578125" style="64" hidden="1" customWidth="1"/>
    <col min="57" max="16384" width="11.42578125" style="64" hidden="1"/>
  </cols>
  <sheetData>
    <row r="1" spans="1:56" s="3" customFormat="1" ht="18" customHeight="1" x14ac:dyDescent="0.25">
      <c r="B1" s="574"/>
      <c r="C1" s="2"/>
      <c r="D1" s="2"/>
      <c r="E1" s="2"/>
      <c r="F1" s="2"/>
      <c r="G1" s="2"/>
      <c r="H1" s="2"/>
      <c r="I1" s="2"/>
      <c r="J1" s="2"/>
    </row>
    <row r="2" spans="1:56" s="3" customFormat="1" ht="18" customHeight="1" x14ac:dyDescent="0.25">
      <c r="B2" s="574"/>
      <c r="D2" s="4" t="s">
        <v>0</v>
      </c>
    </row>
    <row r="3" spans="1:56" s="3" customFormat="1" ht="18" customHeight="1" x14ac:dyDescent="0.25">
      <c r="B3" s="574"/>
      <c r="D3" s="4" t="s">
        <v>1</v>
      </c>
      <c r="H3" s="2"/>
      <c r="I3" s="2"/>
      <c r="J3" s="2"/>
    </row>
    <row r="4" spans="1:56" s="3" customFormat="1" ht="6.95" customHeight="1" x14ac:dyDescent="0.25">
      <c r="B4" s="574"/>
      <c r="C4" s="2"/>
      <c r="H4" s="2"/>
      <c r="I4" s="2"/>
      <c r="J4" s="2"/>
    </row>
    <row r="5" spans="1:56" s="3" customFormat="1" ht="18" customHeight="1" x14ac:dyDescent="0.3">
      <c r="A5" s="5"/>
      <c r="B5" s="575"/>
      <c r="C5" s="32"/>
      <c r="D5" s="32" t="s">
        <v>6</v>
      </c>
      <c r="E5" s="6"/>
      <c r="F5" s="6"/>
      <c r="G5" s="6"/>
      <c r="H5" s="6"/>
      <c r="I5" s="33" t="s">
        <v>38</v>
      </c>
      <c r="J5" s="34"/>
    </row>
    <row r="6" spans="1:56" s="3" customFormat="1" ht="18" customHeight="1" x14ac:dyDescent="0.3">
      <c r="A6" s="5"/>
      <c r="B6" s="2"/>
      <c r="C6" s="7"/>
      <c r="D6" s="2"/>
      <c r="E6" s="2"/>
      <c r="F6" s="2"/>
      <c r="G6" s="2"/>
      <c r="H6" s="2"/>
      <c r="I6" s="34"/>
      <c r="J6" s="34"/>
    </row>
    <row r="7" spans="1:56" s="21" customFormat="1" ht="18" customHeight="1" x14ac:dyDescent="0.3">
      <c r="B7" s="493" t="s">
        <v>39</v>
      </c>
      <c r="C7" s="15"/>
      <c r="D7" s="15"/>
      <c r="E7" s="15"/>
      <c r="F7" s="15"/>
      <c r="G7" s="15"/>
      <c r="H7" s="15"/>
      <c r="I7" s="15"/>
      <c r="J7" s="35"/>
      <c r="K7" s="35"/>
      <c r="L7" s="35"/>
      <c r="M7" s="35"/>
      <c r="N7" s="35"/>
      <c r="O7" s="35"/>
      <c r="AJ7" s="36"/>
    </row>
    <row r="8" spans="1:56" s="21" customFormat="1" ht="18" customHeight="1" x14ac:dyDescent="0.3">
      <c r="A8" s="37"/>
      <c r="B8" s="35"/>
      <c r="C8" s="35"/>
      <c r="D8" s="35"/>
      <c r="E8" s="35"/>
      <c r="F8" s="35"/>
      <c r="G8" s="35"/>
      <c r="H8" s="35"/>
      <c r="I8" s="35"/>
      <c r="J8" s="35"/>
      <c r="K8" s="35"/>
      <c r="L8" s="35"/>
      <c r="M8" s="35"/>
      <c r="N8" s="35"/>
      <c r="O8" s="35"/>
      <c r="AJ8" s="35"/>
    </row>
    <row r="9" spans="1:56" s="40" customFormat="1" ht="22.5" customHeight="1" x14ac:dyDescent="0.3">
      <c r="A9" s="37"/>
      <c r="B9" s="578" t="s">
        <v>40</v>
      </c>
      <c r="C9" s="579"/>
      <c r="D9" s="39"/>
      <c r="E9" s="35"/>
      <c r="F9" s="35"/>
      <c r="G9" s="35"/>
      <c r="H9" s="35"/>
      <c r="I9" s="35" t="s">
        <v>41</v>
      </c>
      <c r="J9" s="35"/>
      <c r="K9" s="35"/>
      <c r="L9" s="35"/>
      <c r="M9" s="35"/>
      <c r="N9" s="35"/>
      <c r="O9" s="35"/>
      <c r="P9" s="21"/>
      <c r="Q9" s="21"/>
      <c r="R9" s="21"/>
      <c r="S9" s="21"/>
      <c r="T9" s="21"/>
      <c r="U9" s="21"/>
      <c r="V9" s="21"/>
      <c r="W9" s="21"/>
      <c r="X9" s="21"/>
      <c r="Y9" s="21"/>
      <c r="Z9" s="21"/>
      <c r="AA9" s="21"/>
      <c r="AB9" s="21"/>
      <c r="AC9" s="21"/>
      <c r="AD9" s="21"/>
      <c r="AE9" s="21"/>
      <c r="AF9" s="21"/>
      <c r="AG9" s="21"/>
      <c r="AH9" s="21"/>
      <c r="AI9" s="21"/>
      <c r="AJ9" s="35"/>
      <c r="AK9" s="21"/>
      <c r="AL9" s="21"/>
      <c r="AM9" s="21"/>
      <c r="AN9" s="21"/>
      <c r="AO9" s="21"/>
      <c r="AP9" s="21"/>
      <c r="AQ9" s="21"/>
      <c r="AR9" s="21"/>
      <c r="AS9" s="21"/>
      <c r="AT9" s="21"/>
      <c r="AU9" s="21"/>
      <c r="AV9" s="21"/>
      <c r="AW9" s="21"/>
      <c r="AX9" s="21"/>
      <c r="AY9" s="21"/>
      <c r="AZ9" s="21"/>
      <c r="BA9" s="21"/>
      <c r="BB9" s="21"/>
      <c r="BC9" s="21"/>
      <c r="BD9" s="21"/>
    </row>
    <row r="10" spans="1:56" s="40" customFormat="1" ht="22.5" customHeight="1" x14ac:dyDescent="0.3">
      <c r="A10" s="37"/>
      <c r="B10" s="580">
        <v>45689</v>
      </c>
      <c r="C10" s="581"/>
      <c r="D10" s="41"/>
      <c r="E10" s="35"/>
      <c r="F10" s="35"/>
      <c r="G10" s="35"/>
      <c r="H10" s="35"/>
      <c r="I10" s="35"/>
      <c r="J10" s="35"/>
      <c r="K10" s="35"/>
      <c r="L10" s="35"/>
      <c r="M10" s="35"/>
      <c r="N10" s="35"/>
      <c r="O10" s="35"/>
      <c r="P10" s="21"/>
      <c r="Q10" s="21"/>
      <c r="R10" s="21"/>
      <c r="S10" s="21"/>
      <c r="T10" s="21"/>
      <c r="U10" s="21"/>
      <c r="V10" s="21"/>
      <c r="W10" s="21"/>
      <c r="X10" s="21"/>
      <c r="Y10" s="21"/>
      <c r="Z10" s="21"/>
      <c r="AA10" s="21"/>
      <c r="AB10" s="21"/>
      <c r="AC10" s="21"/>
      <c r="AD10" s="21"/>
      <c r="AE10" s="21"/>
      <c r="AF10" s="21"/>
      <c r="AG10" s="21"/>
      <c r="AH10" s="21"/>
      <c r="AI10" s="21"/>
      <c r="AJ10" s="35"/>
      <c r="AK10" s="21"/>
      <c r="AL10" s="21"/>
      <c r="AM10" s="21"/>
      <c r="AN10" s="21"/>
      <c r="AO10" s="21"/>
      <c r="AP10" s="21"/>
      <c r="AQ10" s="21"/>
      <c r="AR10" s="21"/>
      <c r="AS10" s="21"/>
      <c r="AT10" s="21"/>
      <c r="AU10" s="21"/>
      <c r="AV10" s="21"/>
      <c r="AW10" s="21"/>
      <c r="AX10" s="21"/>
      <c r="AY10" s="21"/>
      <c r="AZ10" s="21"/>
      <c r="BA10" s="21"/>
      <c r="BB10" s="21"/>
      <c r="BC10" s="21"/>
      <c r="BD10" s="21"/>
    </row>
    <row r="11" spans="1:56" s="21" customFormat="1" ht="18" customHeight="1" x14ac:dyDescent="0.3">
      <c r="A11" s="37"/>
      <c r="B11" s="42"/>
      <c r="C11" s="42"/>
      <c r="D11" s="42"/>
      <c r="E11" s="42"/>
      <c r="F11" s="35"/>
      <c r="G11" s="35"/>
      <c r="H11" s="35"/>
      <c r="I11" s="35"/>
      <c r="J11" s="35"/>
      <c r="K11" s="35"/>
      <c r="L11" s="35"/>
      <c r="M11" s="35"/>
      <c r="N11" s="35"/>
      <c r="O11" s="35" t="str">
        <f t="shared" ref="O11:O16" si="0">+P11&amp;Q11&amp;R11</f>
        <v/>
      </c>
      <c r="AJ11" s="35"/>
    </row>
    <row r="12" spans="1:56" s="40" customFormat="1" ht="22.5" customHeight="1" x14ac:dyDescent="0.3">
      <c r="A12" s="37"/>
      <c r="B12" s="578" t="s">
        <v>42</v>
      </c>
      <c r="C12" s="579"/>
      <c r="D12" s="21"/>
      <c r="E12" s="43"/>
      <c r="F12" s="35"/>
      <c r="G12" s="35"/>
      <c r="H12" s="35"/>
      <c r="I12" s="35"/>
      <c r="J12" s="35"/>
      <c r="K12" s="35"/>
      <c r="L12" s="35"/>
      <c r="M12" s="35"/>
      <c r="N12" s="35"/>
      <c r="O12" s="35" t="str">
        <f t="shared" si="0"/>
        <v/>
      </c>
      <c r="P12" s="21"/>
      <c r="Q12" s="21"/>
      <c r="R12" s="21"/>
      <c r="S12" s="21"/>
      <c r="T12" s="21"/>
      <c r="U12" s="21"/>
      <c r="V12" s="21"/>
      <c r="W12" s="21"/>
      <c r="X12" s="21"/>
      <c r="Y12" s="21"/>
      <c r="Z12" s="21"/>
      <c r="AA12" s="21"/>
      <c r="AB12" s="21"/>
      <c r="AC12" s="21"/>
      <c r="AD12" s="21"/>
      <c r="AE12" s="21"/>
      <c r="AF12" s="21"/>
      <c r="AG12" s="21"/>
      <c r="AH12" s="21"/>
      <c r="AI12" s="21"/>
      <c r="AJ12" s="35"/>
      <c r="AK12" s="21"/>
      <c r="AL12" s="21"/>
      <c r="AM12" s="21"/>
      <c r="AN12" s="21"/>
      <c r="AO12" s="21"/>
      <c r="AP12" s="21"/>
      <c r="AQ12" s="21"/>
      <c r="AR12" s="21"/>
      <c r="AS12" s="21"/>
      <c r="AT12" s="21"/>
      <c r="AU12" s="21"/>
      <c r="AV12" s="21"/>
      <c r="AW12" s="21"/>
      <c r="AX12" s="21"/>
      <c r="AY12" s="21"/>
      <c r="AZ12" s="21"/>
      <c r="BA12" s="21"/>
      <c r="BB12" s="21"/>
      <c r="BC12" s="21"/>
      <c r="BD12" s="21"/>
    </row>
    <row r="13" spans="1:56" s="40" customFormat="1" ht="22.5" customHeight="1" x14ac:dyDescent="0.3">
      <c r="A13" s="37"/>
      <c r="B13" s="582">
        <f>+REC_CG_2025!C13</f>
        <v>31069828690.482819</v>
      </c>
      <c r="C13" s="583"/>
      <c r="D13" s="21"/>
      <c r="E13" s="44"/>
      <c r="F13" s="35"/>
      <c r="G13" s="35"/>
      <c r="H13" s="35"/>
      <c r="I13" s="35"/>
      <c r="J13" s="35"/>
      <c r="K13" s="35"/>
      <c r="L13" s="35"/>
      <c r="M13" s="35"/>
      <c r="N13" s="35"/>
      <c r="O13" s="35" t="str">
        <f t="shared" si="0"/>
        <v/>
      </c>
      <c r="P13" s="21"/>
      <c r="Q13" s="21"/>
      <c r="R13" s="21"/>
      <c r="S13" s="21"/>
      <c r="T13" s="21"/>
      <c r="U13" s="21"/>
      <c r="V13" s="21"/>
      <c r="W13" s="21"/>
      <c r="X13" s="21"/>
      <c r="Y13" s="21"/>
      <c r="Z13" s="21"/>
      <c r="AA13" s="21"/>
      <c r="AB13" s="21"/>
      <c r="AC13" s="21"/>
      <c r="AD13" s="21"/>
      <c r="AE13" s="21"/>
      <c r="AF13" s="21"/>
      <c r="AG13" s="21"/>
      <c r="AH13" s="21"/>
      <c r="AI13" s="21"/>
      <c r="AJ13" s="35"/>
      <c r="AK13" s="21"/>
      <c r="AL13" s="21"/>
      <c r="AM13" s="21"/>
      <c r="AN13" s="21"/>
      <c r="AO13" s="21"/>
      <c r="AP13" s="21"/>
      <c r="AQ13" s="21"/>
      <c r="AR13" s="21"/>
      <c r="AS13" s="21"/>
      <c r="AT13" s="21"/>
      <c r="AU13" s="21"/>
      <c r="AV13" s="21"/>
      <c r="AW13" s="21"/>
      <c r="AX13" s="21"/>
      <c r="AY13" s="21"/>
      <c r="AZ13" s="21"/>
      <c r="BA13" s="21"/>
      <c r="BB13" s="21"/>
      <c r="BC13" s="21"/>
      <c r="BD13" s="21"/>
    </row>
    <row r="14" spans="1:56" s="21" customFormat="1" ht="20.25" customHeight="1" x14ac:dyDescent="0.3">
      <c r="A14" s="37"/>
      <c r="F14" s="35"/>
      <c r="G14" s="35"/>
      <c r="H14" s="35"/>
      <c r="I14" s="35"/>
      <c r="J14" s="35"/>
      <c r="K14" s="35"/>
      <c r="L14" s="35"/>
      <c r="M14" s="35"/>
      <c r="N14" s="35"/>
      <c r="O14" s="35" t="str">
        <f t="shared" si="0"/>
        <v/>
      </c>
      <c r="AJ14" s="35"/>
    </row>
    <row r="15" spans="1:56" s="21" customFormat="1" ht="18" customHeight="1" x14ac:dyDescent="0.3">
      <c r="B15" s="15" t="s">
        <v>43</v>
      </c>
      <c r="C15" s="45"/>
      <c r="D15" s="45"/>
      <c r="E15" s="45"/>
      <c r="F15" s="45"/>
      <c r="G15" s="45"/>
      <c r="H15" s="45"/>
      <c r="I15" s="45"/>
      <c r="J15" s="35"/>
      <c r="K15" s="35"/>
      <c r="L15" s="35"/>
      <c r="M15" s="35"/>
      <c r="N15" s="35"/>
      <c r="O15" s="35" t="str">
        <f t="shared" si="0"/>
        <v/>
      </c>
      <c r="AJ15" s="35"/>
    </row>
    <row r="16" spans="1:56" s="21" customFormat="1" ht="22.5" customHeight="1" x14ac:dyDescent="0.3">
      <c r="B16" s="46"/>
      <c r="F16" s="47"/>
      <c r="G16" s="47"/>
      <c r="H16" s="47"/>
      <c r="I16" s="47"/>
      <c r="J16" s="47"/>
      <c r="K16" s="47"/>
      <c r="L16" s="47"/>
      <c r="M16" s="47"/>
      <c r="N16" s="35"/>
      <c r="O16" s="35" t="str">
        <f t="shared" si="0"/>
        <v/>
      </c>
      <c r="AJ16" s="35"/>
    </row>
    <row r="17" spans="1:56" s="40" customFormat="1" ht="22.5" customHeight="1" thickBot="1" x14ac:dyDescent="0.35">
      <c r="A17" s="21"/>
      <c r="B17" s="48" t="s">
        <v>44</v>
      </c>
      <c r="C17" s="48" t="s">
        <v>45</v>
      </c>
      <c r="D17" s="48" t="s">
        <v>46</v>
      </c>
      <c r="E17" s="48" t="s">
        <v>47</v>
      </c>
      <c r="F17" s="35" t="str">
        <f>+G17&amp;H17&amp;I17</f>
        <v/>
      </c>
      <c r="G17" s="47"/>
      <c r="H17" s="47"/>
      <c r="I17" s="47"/>
      <c r="J17" s="47"/>
      <c r="K17" s="47"/>
      <c r="L17" s="47"/>
      <c r="M17" s="47"/>
      <c r="N17" s="47"/>
      <c r="O17" s="47"/>
      <c r="P17" s="21"/>
      <c r="Q17" s="21"/>
      <c r="R17" s="21"/>
      <c r="S17" s="21"/>
      <c r="T17" s="21"/>
      <c r="U17" s="21"/>
      <c r="V17" s="21"/>
      <c r="W17" s="21"/>
      <c r="X17" s="21"/>
      <c r="Y17" s="21"/>
      <c r="Z17" s="21"/>
      <c r="AA17" s="35"/>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row>
    <row r="18" spans="1:56" s="40" customFormat="1" ht="22.5" customHeight="1" x14ac:dyDescent="0.3">
      <c r="A18" s="47"/>
      <c r="B18" s="49" t="s">
        <v>48</v>
      </c>
      <c r="C18" s="50" t="s">
        <v>49</v>
      </c>
      <c r="D18" s="51">
        <v>110011.54939606057</v>
      </c>
      <c r="E18" s="52">
        <f>D18/(24*28*VLOOKUP($B18,PC_FEBRERO_2025!$B$10:$C$22,2,0))</f>
        <v>277.47061490128272</v>
      </c>
      <c r="F18" s="35"/>
      <c r="G18" s="47"/>
      <c r="H18" s="47"/>
      <c r="I18" s="47"/>
      <c r="J18" s="47"/>
      <c r="K18" s="47"/>
      <c r="L18" s="47"/>
      <c r="M18" s="47"/>
      <c r="N18" s="47"/>
      <c r="O18" s="47"/>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row>
    <row r="19" spans="1:56" s="40" customFormat="1" ht="22.5" customHeight="1" x14ac:dyDescent="0.3">
      <c r="A19" s="47"/>
      <c r="B19" s="53" t="s">
        <v>50</v>
      </c>
      <c r="C19" s="54" t="s">
        <v>49</v>
      </c>
      <c r="D19" s="26">
        <v>186617.4873787032</v>
      </c>
      <c r="E19" s="52">
        <f>D19/(24*28*VLOOKUP($B19,PC_FEBRERO_2025!$B$10:$C$22,2,0))</f>
        <v>470.68575307380752</v>
      </c>
      <c r="F19" s="35"/>
      <c r="G19" s="47"/>
      <c r="H19" s="47"/>
      <c r="I19" s="47"/>
      <c r="J19" s="47"/>
      <c r="K19" s="47"/>
      <c r="L19" s="47"/>
      <c r="M19" s="47"/>
      <c r="N19" s="47"/>
      <c r="O19" s="47"/>
      <c r="P19" s="21"/>
      <c r="Q19" s="21"/>
      <c r="R19" s="21"/>
      <c r="S19" s="21"/>
      <c r="T19" s="21"/>
      <c r="U19" s="21"/>
      <c r="V19" s="21"/>
      <c r="W19" s="21"/>
      <c r="X19" s="21"/>
      <c r="Y19" s="21"/>
      <c r="Z19" s="21"/>
      <c r="AA19" s="35"/>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row>
    <row r="20" spans="1:56" s="40" customFormat="1" ht="22.5" customHeight="1" x14ac:dyDescent="0.3">
      <c r="A20" s="47"/>
      <c r="B20" s="53" t="s">
        <v>51</v>
      </c>
      <c r="C20" s="54" t="s">
        <v>49</v>
      </c>
      <c r="D20" s="26">
        <v>156849.10435596883</v>
      </c>
      <c r="E20" s="52">
        <f>D20/(24*28*VLOOKUP($B20,PC_FEBRERO_2025!$B$10:$C$22,2,0))</f>
        <v>315.41406120489228</v>
      </c>
      <c r="F20" s="35"/>
      <c r="G20" s="47"/>
      <c r="H20" s="47"/>
      <c r="I20" s="47"/>
      <c r="J20" s="47"/>
      <c r="K20" s="47"/>
      <c r="L20" s="47"/>
      <c r="M20" s="47"/>
      <c r="N20" s="47"/>
      <c r="O20" s="47"/>
      <c r="P20" s="21"/>
      <c r="Q20" s="21"/>
      <c r="R20" s="21"/>
      <c r="S20" s="21"/>
      <c r="T20" s="21"/>
      <c r="U20" s="21"/>
      <c r="V20" s="21"/>
      <c r="W20" s="21"/>
      <c r="X20" s="21"/>
      <c r="Y20" s="21"/>
      <c r="Z20" s="21"/>
      <c r="AA20" s="35"/>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row>
    <row r="21" spans="1:56" s="40" customFormat="1" ht="22.5" customHeight="1" x14ac:dyDescent="0.3">
      <c r="A21" s="47"/>
      <c r="B21" s="53" t="s">
        <v>52</v>
      </c>
      <c r="C21" s="54" t="s">
        <v>49</v>
      </c>
      <c r="D21" s="26">
        <v>37945.132271721464</v>
      </c>
      <c r="E21" s="52">
        <f>D21/(24*28*VLOOKUP($B21,PC_FEBRERO_2025!$B$10:$C$22,2,0))</f>
        <v>79.529536116116418</v>
      </c>
      <c r="F21" s="35"/>
      <c r="G21" s="47"/>
      <c r="H21" s="47"/>
      <c r="I21" s="47"/>
      <c r="J21" s="47"/>
      <c r="K21" s="47"/>
      <c r="L21" s="47"/>
      <c r="M21" s="47"/>
      <c r="N21" s="47"/>
      <c r="O21" s="47"/>
      <c r="P21" s="21"/>
      <c r="Q21" s="21"/>
      <c r="R21" s="21"/>
      <c r="S21" s="21"/>
      <c r="T21" s="21"/>
      <c r="U21" s="21"/>
      <c r="V21" s="21"/>
      <c r="W21" s="21"/>
      <c r="X21" s="21"/>
      <c r="Y21" s="21"/>
      <c r="Z21" s="21"/>
      <c r="AA21" s="35"/>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row>
    <row r="22" spans="1:56" s="40" customFormat="1" ht="22.5" customHeight="1" x14ac:dyDescent="0.3">
      <c r="A22" s="47"/>
      <c r="B22" s="53" t="s">
        <v>53</v>
      </c>
      <c r="C22" s="54" t="s">
        <v>49</v>
      </c>
      <c r="D22" s="26">
        <v>3507.0573357446265</v>
      </c>
      <c r="E22" s="52">
        <f>D22/(24*28*VLOOKUP($B22,PC_FEBRERO_2025!$B$10:$C$22,2,0))</f>
        <v>10.650684328670513</v>
      </c>
      <c r="F22" s="35"/>
      <c r="G22" s="47"/>
      <c r="H22" s="47"/>
      <c r="I22" s="47"/>
      <c r="J22" s="47"/>
      <c r="K22" s="35"/>
      <c r="L22" s="47"/>
      <c r="M22" s="47"/>
      <c r="N22" s="35"/>
      <c r="O22" s="35"/>
      <c r="P22" s="35"/>
      <c r="Q22" s="35"/>
      <c r="R22" s="35"/>
      <c r="S22" s="35"/>
      <c r="T22" s="35"/>
      <c r="U22" s="35"/>
      <c r="V22" s="35"/>
      <c r="W22" s="35"/>
      <c r="X22" s="35"/>
      <c r="Y22" s="35"/>
      <c r="Z22" s="35"/>
      <c r="AA22" s="35"/>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row>
    <row r="23" spans="1:56" s="40" customFormat="1" ht="22.5" customHeight="1" x14ac:dyDescent="0.3">
      <c r="A23" s="47"/>
      <c r="B23" s="53" t="s">
        <v>54</v>
      </c>
      <c r="C23" s="54" t="s">
        <v>49</v>
      </c>
      <c r="D23" s="26">
        <v>326168.25045534957</v>
      </c>
      <c r="E23" s="52">
        <f>D23/(24*28*VLOOKUP($B23,PC_FEBRERO_2025!$B$10:$C$22,2,0))</f>
        <v>851.52529880782583</v>
      </c>
      <c r="F23" s="35"/>
      <c r="G23" s="47"/>
      <c r="H23" s="47"/>
      <c r="I23" s="47"/>
      <c r="J23" s="47"/>
      <c r="K23" s="47"/>
      <c r="L23" s="47"/>
      <c r="M23" s="47"/>
      <c r="N23" s="47"/>
      <c r="O23" s="35"/>
      <c r="P23" s="35"/>
      <c r="Q23" s="35"/>
      <c r="R23" s="35"/>
      <c r="S23" s="35"/>
      <c r="T23" s="35"/>
      <c r="U23" s="35"/>
      <c r="V23" s="35"/>
      <c r="W23" s="35"/>
      <c r="X23" s="35"/>
      <c r="Y23" s="35"/>
      <c r="Z23" s="35"/>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row>
    <row r="24" spans="1:56" s="40" customFormat="1" ht="22.5" customHeight="1" x14ac:dyDescent="0.3">
      <c r="A24" s="47"/>
      <c r="B24" s="53" t="s">
        <v>55</v>
      </c>
      <c r="C24" s="54" t="s">
        <v>49</v>
      </c>
      <c r="D24" s="26">
        <v>74678.091168838451</v>
      </c>
      <c r="E24" s="52">
        <f>D24/(24*28*VLOOKUP($B24,PC_FEBRERO_2025!$B$10:$C$22,2,0))</f>
        <v>202.05111246980098</v>
      </c>
      <c r="F24" s="35"/>
      <c r="G24" s="47"/>
      <c r="H24" s="47"/>
      <c r="I24" s="47"/>
      <c r="J24" s="47"/>
      <c r="K24" s="47"/>
      <c r="L24" s="47"/>
      <c r="M24" s="47"/>
      <c r="N24" s="47"/>
      <c r="O24" s="35"/>
      <c r="P24" s="35"/>
      <c r="Q24" s="35"/>
      <c r="R24" s="35"/>
      <c r="S24" s="35"/>
      <c r="T24" s="35"/>
      <c r="U24" s="35"/>
      <c r="V24" s="35"/>
      <c r="W24" s="35"/>
      <c r="X24" s="35"/>
      <c r="Y24" s="35"/>
      <c r="Z24" s="35"/>
      <c r="AA24" s="35"/>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row>
    <row r="25" spans="1:56" s="40" customFormat="1" ht="22.5" customHeight="1" x14ac:dyDescent="0.3">
      <c r="A25" s="47"/>
      <c r="B25" s="53" t="s">
        <v>56</v>
      </c>
      <c r="C25" s="54" t="s">
        <v>49</v>
      </c>
      <c r="D25" s="26">
        <v>46750.814266208596</v>
      </c>
      <c r="E25" s="52">
        <f>D25/(24*28*VLOOKUP($B25,PC_FEBRERO_2025!$B$10:$C$22,2,0))</f>
        <v>119.94769670106885</v>
      </c>
      <c r="F25" s="35"/>
      <c r="G25" s="47"/>
      <c r="H25" s="47"/>
      <c r="I25" s="47"/>
      <c r="J25" s="47"/>
      <c r="K25" s="47"/>
      <c r="L25" s="47"/>
      <c r="M25" s="47"/>
      <c r="N25" s="47"/>
      <c r="O25" s="47"/>
      <c r="P25" s="21"/>
      <c r="Q25" s="21"/>
      <c r="R25" s="21"/>
      <c r="S25" s="21"/>
      <c r="T25" s="21"/>
      <c r="U25" s="21"/>
      <c r="V25" s="21"/>
      <c r="W25" s="21"/>
      <c r="X25" s="21"/>
      <c r="Y25" s="21"/>
      <c r="Z25" s="21"/>
      <c r="AA25" s="35"/>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row>
    <row r="26" spans="1:56" s="40" customFormat="1" ht="22.5" customHeight="1" x14ac:dyDescent="0.3">
      <c r="A26" s="47"/>
      <c r="B26" s="53" t="s">
        <v>57</v>
      </c>
      <c r="C26" s="54" t="s">
        <v>49</v>
      </c>
      <c r="D26" s="26">
        <v>9145.4860880775013</v>
      </c>
      <c r="E26" s="52">
        <f>D26/(24*28*VLOOKUP($B26,PC_FEBRERO_2025!$B$10:$C$22,2,0))</f>
        <v>27.218708595468755</v>
      </c>
      <c r="F26" s="35"/>
      <c r="G26" s="47"/>
      <c r="H26" s="47"/>
      <c r="I26" s="47"/>
      <c r="J26" s="47"/>
      <c r="K26" s="47"/>
      <c r="L26" s="47"/>
      <c r="M26" s="47"/>
      <c r="N26" s="47"/>
      <c r="O26" s="47"/>
      <c r="P26" s="21"/>
      <c r="Q26" s="21"/>
      <c r="R26" s="21"/>
      <c r="S26" s="21"/>
      <c r="T26" s="21"/>
      <c r="U26" s="21"/>
      <c r="V26" s="21"/>
      <c r="W26" s="21"/>
      <c r="X26" s="21"/>
      <c r="Y26" s="21"/>
      <c r="Z26" s="21"/>
      <c r="AA26" s="35"/>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row>
    <row r="27" spans="1:56" s="40" customFormat="1" ht="22.5" customHeight="1" x14ac:dyDescent="0.3">
      <c r="A27" s="47"/>
      <c r="B27" s="53" t="s">
        <v>58</v>
      </c>
      <c r="C27" s="54" t="s">
        <v>49</v>
      </c>
      <c r="D27" s="26">
        <v>796.00317376420651</v>
      </c>
      <c r="E27" s="52">
        <f>D27/(24*28*VLOOKUP($B27,PC_FEBRERO_2025!$B$10:$C$22,2,0))</f>
        <v>2.3690570647744242</v>
      </c>
      <c r="F27" s="35"/>
      <c r="G27" s="47"/>
      <c r="H27" s="47"/>
      <c r="I27" s="47"/>
      <c r="J27" s="47"/>
      <c r="K27" s="47"/>
      <c r="L27" s="47"/>
      <c r="M27" s="47"/>
      <c r="N27" s="47"/>
      <c r="O27" s="47"/>
      <c r="P27" s="21"/>
      <c r="Q27" s="21"/>
      <c r="R27" s="21"/>
      <c r="S27" s="21"/>
      <c r="T27" s="21"/>
      <c r="U27" s="21"/>
      <c r="V27" s="21"/>
      <c r="W27" s="21"/>
      <c r="X27" s="21"/>
      <c r="Y27" s="21"/>
      <c r="Z27" s="21"/>
      <c r="AA27" s="35"/>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row>
    <row r="28" spans="1:56" s="40" customFormat="1" ht="22.5" customHeight="1" x14ac:dyDescent="0.3">
      <c r="A28" s="47"/>
      <c r="B28" s="53" t="s">
        <v>59</v>
      </c>
      <c r="C28" s="54" t="s">
        <v>49</v>
      </c>
      <c r="D28" s="26">
        <v>7306.733128011977</v>
      </c>
      <c r="E28" s="52">
        <f>D28/(24*28*VLOOKUP($B28,PC_FEBRERO_2025!$B$10:$C$22,2,0))</f>
        <v>21.746229547654693</v>
      </c>
      <c r="F28" s="35"/>
      <c r="G28" s="47"/>
      <c r="H28" s="47"/>
      <c r="I28" s="47"/>
      <c r="J28" s="47"/>
      <c r="K28" s="47"/>
      <c r="L28" s="47"/>
      <c r="M28" s="47"/>
      <c r="N28" s="47"/>
      <c r="O28" s="47"/>
      <c r="P28" s="21"/>
      <c r="Q28" s="21"/>
      <c r="R28" s="21"/>
      <c r="S28" s="21"/>
      <c r="T28" s="21"/>
      <c r="U28" s="21"/>
      <c r="V28" s="21"/>
      <c r="W28" s="21"/>
      <c r="X28" s="21"/>
      <c r="Y28" s="21"/>
      <c r="Z28" s="21"/>
      <c r="AA28" s="35"/>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row>
    <row r="29" spans="1:56" s="40" customFormat="1" ht="22.5" customHeight="1" x14ac:dyDescent="0.3">
      <c r="A29" s="47"/>
      <c r="B29" s="53" t="s">
        <v>60</v>
      </c>
      <c r="C29" s="54" t="s">
        <v>49</v>
      </c>
      <c r="D29" s="26">
        <v>15926.200617824003</v>
      </c>
      <c r="E29" s="52">
        <f>D29/(24*28*VLOOKUP($B29,PC_FEBRERO_2025!$B$10:$C$22,2,0))</f>
        <v>47.399406600666673</v>
      </c>
      <c r="F29" s="35"/>
      <c r="G29" s="47"/>
      <c r="H29" s="47"/>
      <c r="I29" s="47"/>
      <c r="J29" s="47"/>
      <c r="K29" s="47"/>
      <c r="L29" s="47"/>
      <c r="M29" s="47"/>
      <c r="N29" s="47"/>
      <c r="O29" s="47"/>
      <c r="P29" s="21"/>
      <c r="Q29" s="21"/>
      <c r="R29" s="21"/>
      <c r="S29" s="21"/>
      <c r="T29" s="21"/>
      <c r="U29" s="21"/>
      <c r="V29" s="21"/>
      <c r="W29" s="21"/>
      <c r="X29" s="21"/>
      <c r="Y29" s="21"/>
      <c r="Z29" s="21"/>
      <c r="AA29" s="35"/>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row>
    <row r="30" spans="1:56" s="40" customFormat="1" ht="22.5" customHeight="1" x14ac:dyDescent="0.3">
      <c r="A30" s="47"/>
      <c r="B30" s="53" t="s">
        <v>48</v>
      </c>
      <c r="C30" s="54" t="s">
        <v>61</v>
      </c>
      <c r="D30" s="26">
        <v>16635.278678338371</v>
      </c>
      <c r="E30" s="52">
        <f>D30/(24*28*VLOOKUP($B30,PC_FEBRERO_2025!$B$10:$C$22,2,0))</f>
        <v>41.957422009529793</v>
      </c>
      <c r="F30" s="35"/>
      <c r="G30" s="47"/>
      <c r="H30" s="47"/>
      <c r="I30" s="47"/>
      <c r="J30" s="47"/>
      <c r="K30" s="47"/>
      <c r="L30" s="47"/>
      <c r="M30" s="47"/>
      <c r="N30" s="47"/>
      <c r="O30" s="47"/>
      <c r="P30" s="21"/>
      <c r="Q30" s="21"/>
      <c r="R30" s="21"/>
      <c r="S30" s="21"/>
      <c r="T30" s="21"/>
      <c r="U30" s="21"/>
      <c r="V30" s="21"/>
      <c r="W30" s="21"/>
      <c r="X30" s="21"/>
      <c r="Y30" s="21"/>
      <c r="Z30" s="21"/>
      <c r="AA30" s="35"/>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row>
    <row r="31" spans="1:56" s="40" customFormat="1" ht="22.5" customHeight="1" x14ac:dyDescent="0.3">
      <c r="A31" s="47"/>
      <c r="B31" s="53" t="s">
        <v>50</v>
      </c>
      <c r="C31" s="54" t="s">
        <v>61</v>
      </c>
      <c r="D31" s="26">
        <v>46093.417469324675</v>
      </c>
      <c r="E31" s="52">
        <f>D31/(24*28*VLOOKUP($B31,PC_FEBRERO_2025!$B$10:$C$22,2,0))</f>
        <v>116.25660176887783</v>
      </c>
      <c r="F31" s="35"/>
      <c r="G31" s="47"/>
      <c r="H31" s="47"/>
      <c r="I31" s="47"/>
      <c r="J31" s="47"/>
      <c r="K31" s="47"/>
      <c r="L31" s="47"/>
      <c r="M31" s="47"/>
      <c r="N31" s="47"/>
      <c r="O31" s="47"/>
      <c r="P31" s="21"/>
      <c r="Q31" s="21"/>
      <c r="R31" s="21"/>
      <c r="S31" s="21"/>
      <c r="T31" s="21"/>
      <c r="U31" s="21"/>
      <c r="V31" s="21"/>
      <c r="W31" s="21"/>
      <c r="X31" s="21"/>
      <c r="Y31" s="21"/>
      <c r="Z31" s="21"/>
      <c r="AA31" s="35"/>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row>
    <row r="32" spans="1:56" s="40" customFormat="1" ht="22.5" customHeight="1" x14ac:dyDescent="0.3">
      <c r="A32" s="47"/>
      <c r="B32" s="53" t="s">
        <v>51</v>
      </c>
      <c r="C32" s="54" t="s">
        <v>61</v>
      </c>
      <c r="D32" s="26">
        <v>5317.2120320992171</v>
      </c>
      <c r="E32" s="52">
        <f>D32/(24*28*VLOOKUP($B32,PC_FEBRERO_2025!$B$10:$C$22,2,0))</f>
        <v>10.692591763391283</v>
      </c>
      <c r="F32" s="35" t="str">
        <f t="shared" ref="F32:F95" si="1">+G32&amp;H32&amp;I32</f>
        <v/>
      </c>
      <c r="G32" s="47"/>
      <c r="H32" s="47"/>
      <c r="I32" s="47"/>
      <c r="J32" s="47"/>
      <c r="K32" s="47"/>
      <c r="L32" s="47"/>
      <c r="M32" s="47"/>
      <c r="N32" s="47"/>
      <c r="O32" s="47"/>
      <c r="P32" s="21"/>
      <c r="Q32" s="21"/>
      <c r="R32" s="21"/>
      <c r="S32" s="21"/>
      <c r="T32" s="21"/>
      <c r="U32" s="21"/>
      <c r="V32" s="21"/>
      <c r="W32" s="21"/>
      <c r="X32" s="21"/>
      <c r="Y32" s="21"/>
      <c r="Z32" s="21"/>
      <c r="AA32" s="35"/>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row>
    <row r="33" spans="1:56" s="40" customFormat="1" ht="22.5" customHeight="1" x14ac:dyDescent="0.3">
      <c r="A33" s="47"/>
      <c r="B33" s="53" t="s">
        <v>52</v>
      </c>
      <c r="C33" s="54" t="s">
        <v>61</v>
      </c>
      <c r="D33" s="26">
        <v>0</v>
      </c>
      <c r="E33" s="52">
        <f>D33/(24*28*VLOOKUP($B33,PC_FEBRERO_2025!$B$10:$C$22,2,0))</f>
        <v>0</v>
      </c>
      <c r="F33" s="35" t="str">
        <f t="shared" si="1"/>
        <v/>
      </c>
      <c r="G33" s="47"/>
      <c r="H33" s="47"/>
      <c r="I33" s="47"/>
      <c r="J33" s="47"/>
      <c r="K33" s="47"/>
      <c r="L33" s="47"/>
      <c r="M33" s="47"/>
      <c r="N33" s="47"/>
      <c r="O33" s="47"/>
      <c r="P33" s="21"/>
      <c r="Q33" s="21"/>
      <c r="R33" s="21"/>
      <c r="S33" s="21"/>
      <c r="T33" s="21"/>
      <c r="U33" s="21"/>
      <c r="V33" s="21"/>
      <c r="W33" s="21"/>
      <c r="X33" s="21"/>
      <c r="Y33" s="21"/>
      <c r="Z33" s="21"/>
      <c r="AA33" s="35"/>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row>
    <row r="34" spans="1:56" s="40" customFormat="1" ht="22.5" customHeight="1" x14ac:dyDescent="0.3">
      <c r="A34" s="47"/>
      <c r="B34" s="53" t="s">
        <v>53</v>
      </c>
      <c r="C34" s="54" t="s">
        <v>61</v>
      </c>
      <c r="D34" s="26">
        <v>1036.4818237038462</v>
      </c>
      <c r="E34" s="52">
        <f>D34/(24*28*VLOOKUP($B34,PC_FEBRERO_2025!$B$10:$C$22,2,0))</f>
        <v>3.1477217678080853</v>
      </c>
      <c r="F34" s="35" t="str">
        <f t="shared" si="1"/>
        <v/>
      </c>
      <c r="G34" s="47"/>
      <c r="H34" s="47"/>
      <c r="I34" s="47"/>
      <c r="J34" s="47"/>
      <c r="K34" s="47"/>
      <c r="L34" s="47"/>
      <c r="M34" s="47"/>
      <c r="N34" s="47"/>
      <c r="O34" s="47"/>
      <c r="P34" s="21"/>
      <c r="Q34" s="21"/>
      <c r="R34" s="21"/>
      <c r="S34" s="21"/>
      <c r="T34" s="21"/>
      <c r="U34" s="21"/>
      <c r="V34" s="21"/>
      <c r="W34" s="21"/>
      <c r="X34" s="21"/>
      <c r="Y34" s="21"/>
      <c r="Z34" s="21"/>
      <c r="AA34" s="35"/>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row>
    <row r="35" spans="1:56" s="40" customFormat="1" ht="22.5" customHeight="1" x14ac:dyDescent="0.3">
      <c r="A35" s="47"/>
      <c r="B35" s="53" t="s">
        <v>54</v>
      </c>
      <c r="C35" s="54" t="s">
        <v>61</v>
      </c>
      <c r="D35" s="26">
        <v>73081.630729108379</v>
      </c>
      <c r="E35" s="52">
        <f>D35/(24*28*VLOOKUP($B35,PC_FEBRERO_2025!$B$10:$C$22,2,0))</f>
        <v>190.79373101793126</v>
      </c>
      <c r="F35" s="35" t="str">
        <f t="shared" si="1"/>
        <v/>
      </c>
      <c r="G35" s="47"/>
      <c r="H35" s="47"/>
      <c r="I35" s="47"/>
      <c r="J35" s="47"/>
      <c r="K35" s="47"/>
      <c r="L35" s="47"/>
      <c r="M35" s="47"/>
      <c r="N35" s="47"/>
      <c r="O35" s="47"/>
      <c r="P35" s="21"/>
      <c r="Q35" s="21"/>
      <c r="R35" s="21"/>
      <c r="S35" s="21"/>
      <c r="T35" s="21"/>
      <c r="U35" s="21"/>
      <c r="V35" s="21"/>
      <c r="W35" s="21"/>
      <c r="X35" s="21"/>
      <c r="Y35" s="21"/>
      <c r="Z35" s="21"/>
      <c r="AA35" s="35"/>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row>
    <row r="36" spans="1:56" s="40" customFormat="1" ht="22.5" customHeight="1" x14ac:dyDescent="0.3">
      <c r="A36" s="47"/>
      <c r="B36" s="53" t="s">
        <v>55</v>
      </c>
      <c r="C36" s="54" t="s">
        <v>61</v>
      </c>
      <c r="D36" s="26">
        <v>17957.474037727512</v>
      </c>
      <c r="E36" s="52">
        <f>D36/(24*28*VLOOKUP($B36,PC_FEBRERO_2025!$B$10:$C$22,2,0))</f>
        <v>48.586239279565774</v>
      </c>
      <c r="F36" s="35" t="str">
        <f t="shared" si="1"/>
        <v/>
      </c>
      <c r="G36" s="47"/>
      <c r="H36" s="47"/>
      <c r="I36" s="47"/>
      <c r="J36" s="47"/>
      <c r="K36" s="47"/>
      <c r="L36" s="47"/>
      <c r="M36" s="47"/>
      <c r="N36" s="35"/>
      <c r="O36" s="47"/>
      <c r="P36" s="21"/>
      <c r="Q36" s="21"/>
      <c r="R36" s="21"/>
      <c r="S36" s="21"/>
      <c r="T36" s="21"/>
      <c r="U36" s="21"/>
      <c r="V36" s="21"/>
      <c r="W36" s="21"/>
      <c r="X36" s="21"/>
      <c r="Y36" s="21"/>
      <c r="Z36" s="21"/>
      <c r="AA36" s="35"/>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row>
    <row r="37" spans="1:56" s="40" customFormat="1" ht="22.5" customHeight="1" x14ac:dyDescent="0.3">
      <c r="A37" s="47"/>
      <c r="B37" s="53" t="s">
        <v>56</v>
      </c>
      <c r="C37" s="54" t="s">
        <v>61</v>
      </c>
      <c r="D37" s="26">
        <v>15424.664088561276</v>
      </c>
      <c r="E37" s="52">
        <f>D37/(24*28*VLOOKUP($B37,PC_FEBRERO_2025!$B$10:$C$22,2,0))</f>
        <v>39.574774447252864</v>
      </c>
      <c r="F37" s="35" t="str">
        <f t="shared" si="1"/>
        <v/>
      </c>
      <c r="G37" s="47"/>
      <c r="H37" s="47"/>
      <c r="I37" s="47"/>
      <c r="J37" s="47"/>
      <c r="K37" s="47"/>
      <c r="L37" s="47"/>
      <c r="M37" s="47"/>
      <c r="N37" s="35"/>
      <c r="O37" s="47"/>
      <c r="P37" s="21"/>
      <c r="Q37" s="21"/>
      <c r="R37" s="21"/>
      <c r="S37" s="21"/>
      <c r="T37" s="21"/>
      <c r="U37" s="21"/>
      <c r="V37" s="21"/>
      <c r="W37" s="21"/>
      <c r="X37" s="21"/>
      <c r="Y37" s="21"/>
      <c r="Z37" s="21"/>
      <c r="AA37" s="35"/>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row>
    <row r="38" spans="1:56" s="40" customFormat="1" ht="22.5" customHeight="1" x14ac:dyDescent="0.3">
      <c r="A38" s="47"/>
      <c r="B38" s="53" t="s">
        <v>57</v>
      </c>
      <c r="C38" s="54" t="s">
        <v>61</v>
      </c>
      <c r="D38" s="26">
        <v>2173.6144778098987</v>
      </c>
      <c r="E38" s="52">
        <f>D38/(24*28*VLOOKUP($B38,PC_FEBRERO_2025!$B$10:$C$22,2,0))</f>
        <v>6.4690907077675561</v>
      </c>
      <c r="F38" s="35" t="str">
        <f t="shared" si="1"/>
        <v/>
      </c>
      <c r="G38" s="47"/>
      <c r="H38" s="47"/>
      <c r="I38" s="47"/>
      <c r="J38" s="47"/>
      <c r="K38" s="47"/>
      <c r="L38" s="47"/>
      <c r="M38" s="47"/>
      <c r="N38" s="47"/>
      <c r="O38" s="47"/>
      <c r="P38" s="21"/>
      <c r="Q38" s="21"/>
      <c r="R38" s="21"/>
      <c r="S38" s="21"/>
      <c r="T38" s="21"/>
      <c r="U38" s="21"/>
      <c r="V38" s="21"/>
      <c r="W38" s="21"/>
      <c r="X38" s="21"/>
      <c r="Y38" s="21"/>
      <c r="Z38" s="21"/>
      <c r="AA38" s="35"/>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row>
    <row r="39" spans="1:56" s="40" customFormat="1" ht="22.5" customHeight="1" x14ac:dyDescent="0.3">
      <c r="A39" s="47"/>
      <c r="B39" s="53" t="s">
        <v>58</v>
      </c>
      <c r="C39" s="54" t="s">
        <v>61</v>
      </c>
      <c r="D39" s="26">
        <v>18.594527831660638</v>
      </c>
      <c r="E39" s="52">
        <f>D39/(24*28*VLOOKUP($B39,PC_FEBRERO_2025!$B$10:$C$22,2,0))</f>
        <v>5.5340856641847139E-2</v>
      </c>
      <c r="F39" s="35" t="str">
        <f t="shared" si="1"/>
        <v/>
      </c>
      <c r="G39" s="47"/>
      <c r="H39" s="47"/>
      <c r="I39" s="47"/>
      <c r="J39" s="47"/>
      <c r="K39" s="47"/>
      <c r="L39" s="47"/>
      <c r="M39" s="47"/>
      <c r="N39" s="47"/>
      <c r="O39" s="47"/>
      <c r="P39" s="21"/>
      <c r="Q39" s="21"/>
      <c r="R39" s="21"/>
      <c r="S39" s="21"/>
      <c r="T39" s="21"/>
      <c r="U39" s="21"/>
      <c r="V39" s="21"/>
      <c r="W39" s="21"/>
      <c r="X39" s="21"/>
      <c r="Y39" s="21"/>
      <c r="Z39" s="21"/>
      <c r="AA39" s="35"/>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row>
    <row r="40" spans="1:56" s="40" customFormat="1" ht="22.5" customHeight="1" x14ac:dyDescent="0.3">
      <c r="A40" s="47"/>
      <c r="B40" s="53" t="s">
        <v>59</v>
      </c>
      <c r="C40" s="54" t="s">
        <v>61</v>
      </c>
      <c r="D40" s="26">
        <v>6586.8960243590745</v>
      </c>
      <c r="E40" s="52">
        <f>D40/(24*28*VLOOKUP($B40,PC_FEBRERO_2025!$B$10:$C$22,2,0))</f>
        <v>19.603857215354388</v>
      </c>
      <c r="F40" s="35" t="str">
        <f t="shared" si="1"/>
        <v/>
      </c>
      <c r="G40" s="47"/>
      <c r="H40" s="47"/>
      <c r="I40" s="47"/>
      <c r="J40" s="47"/>
      <c r="K40" s="47"/>
      <c r="L40" s="47"/>
      <c r="M40" s="47"/>
      <c r="N40" s="47"/>
      <c r="O40" s="47"/>
      <c r="P40" s="21"/>
      <c r="Q40" s="21"/>
      <c r="R40" s="21"/>
      <c r="S40" s="21"/>
      <c r="T40" s="21"/>
      <c r="U40" s="21"/>
      <c r="V40" s="21"/>
      <c r="W40" s="21"/>
      <c r="X40" s="21"/>
      <c r="Y40" s="21"/>
      <c r="Z40" s="21"/>
      <c r="AA40" s="35"/>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row>
    <row r="41" spans="1:56" s="40" customFormat="1" ht="22.5" customHeight="1" x14ac:dyDescent="0.3">
      <c r="A41" s="47"/>
      <c r="B41" s="53" t="s">
        <v>60</v>
      </c>
      <c r="C41" s="54" t="s">
        <v>61</v>
      </c>
      <c r="D41" s="26">
        <v>11588.027865236125</v>
      </c>
      <c r="E41" s="52">
        <f>D41/(24*28*VLOOKUP($B41,PC_FEBRERO_2025!$B$10:$C$22,2,0))</f>
        <v>34.488178170345613</v>
      </c>
      <c r="F41" s="35" t="str">
        <f t="shared" si="1"/>
        <v/>
      </c>
      <c r="G41" s="47"/>
      <c r="H41" s="47"/>
      <c r="I41" s="47"/>
      <c r="J41" s="47"/>
      <c r="K41" s="47"/>
      <c r="L41" s="47"/>
      <c r="M41" s="47"/>
      <c r="N41" s="35"/>
      <c r="O41" s="35"/>
      <c r="P41" s="35"/>
      <c r="Q41" s="35"/>
      <c r="R41" s="35"/>
      <c r="S41" s="35"/>
      <c r="T41" s="35"/>
      <c r="U41" s="35"/>
      <c r="V41" s="35"/>
      <c r="W41" s="35"/>
      <c r="X41" s="35"/>
      <c r="Y41" s="35"/>
      <c r="Z41" s="35"/>
      <c r="AA41" s="35"/>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row>
    <row r="42" spans="1:56" s="40" customFormat="1" ht="22.5" customHeight="1" x14ac:dyDescent="0.3">
      <c r="A42" s="47"/>
      <c r="B42" s="53" t="s">
        <v>48</v>
      </c>
      <c r="C42" s="54" t="s">
        <v>62</v>
      </c>
      <c r="D42" s="26">
        <v>244333.71189163887</v>
      </c>
      <c r="E42" s="52">
        <f>D42/(24*28*VLOOKUP($B42,PC_FEBRERO_2025!$B$10:$C$22,2,0))</f>
        <v>616.25734435946049</v>
      </c>
      <c r="F42" s="35" t="str">
        <f t="shared" si="1"/>
        <v/>
      </c>
      <c r="G42" s="47"/>
      <c r="H42" s="47"/>
      <c r="I42" s="47"/>
      <c r="J42" s="47"/>
      <c r="K42" s="47"/>
      <c r="L42" s="47"/>
      <c r="M42" s="47"/>
      <c r="N42" s="35"/>
      <c r="O42" s="35"/>
      <c r="P42" s="35"/>
      <c r="Q42" s="35"/>
      <c r="R42" s="35"/>
      <c r="S42" s="35"/>
      <c r="T42" s="35"/>
      <c r="U42" s="35"/>
      <c r="V42" s="35"/>
      <c r="W42" s="35"/>
      <c r="X42" s="35"/>
      <c r="Y42" s="35"/>
      <c r="Z42" s="35"/>
      <c r="AA42" s="35"/>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row>
    <row r="43" spans="1:56" s="40" customFormat="1" ht="22.5" customHeight="1" x14ac:dyDescent="0.3">
      <c r="A43" s="47"/>
      <c r="B43" s="53" t="s">
        <v>50</v>
      </c>
      <c r="C43" s="54" t="s">
        <v>62</v>
      </c>
      <c r="D43" s="26">
        <v>149810.99732189593</v>
      </c>
      <c r="E43" s="52">
        <f>D43/(24*28*VLOOKUP($B43,PC_FEBRERO_2025!$B$10:$C$22,2,0))</f>
        <v>377.8525961508675</v>
      </c>
      <c r="F43" s="35" t="str">
        <f t="shared" si="1"/>
        <v/>
      </c>
      <c r="G43" s="47"/>
      <c r="H43" s="47"/>
      <c r="I43" s="47"/>
      <c r="J43" s="47"/>
      <c r="K43" s="47"/>
      <c r="L43" s="47"/>
      <c r="M43" s="47"/>
      <c r="N43" s="35"/>
      <c r="O43" s="35"/>
      <c r="P43" s="35"/>
      <c r="Q43" s="35"/>
      <c r="R43" s="35"/>
      <c r="S43" s="35"/>
      <c r="T43" s="35"/>
      <c r="U43" s="35"/>
      <c r="V43" s="35"/>
      <c r="W43" s="35"/>
      <c r="X43" s="35"/>
      <c r="Y43" s="35"/>
      <c r="Z43" s="35"/>
      <c r="AA43" s="35"/>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row>
    <row r="44" spans="1:56" s="40" customFormat="1" ht="22.5" customHeight="1" x14ac:dyDescent="0.3">
      <c r="A44" s="47"/>
      <c r="B44" s="53" t="s">
        <v>51</v>
      </c>
      <c r="C44" s="54" t="s">
        <v>62</v>
      </c>
      <c r="D44" s="26">
        <v>224288.58686207465</v>
      </c>
      <c r="E44" s="52">
        <f>D44/(24*28*VLOOKUP($B44,PC_FEBRERO_2025!$B$10:$C$22,2,0))</f>
        <v>451.03078117373445</v>
      </c>
      <c r="F44" s="35" t="str">
        <f t="shared" si="1"/>
        <v/>
      </c>
      <c r="G44" s="47"/>
      <c r="H44" s="47"/>
      <c r="I44" s="47"/>
      <c r="J44" s="47"/>
      <c r="K44" s="47"/>
      <c r="L44" s="47"/>
      <c r="M44" s="47"/>
      <c r="N44" s="35"/>
      <c r="O44" s="35"/>
      <c r="P44" s="35"/>
      <c r="Q44" s="35"/>
      <c r="R44" s="35"/>
      <c r="S44" s="35"/>
      <c r="T44" s="35"/>
      <c r="U44" s="35"/>
      <c r="V44" s="35"/>
      <c r="W44" s="35"/>
      <c r="X44" s="35"/>
      <c r="Y44" s="35"/>
      <c r="Z44" s="35"/>
      <c r="AA44" s="35"/>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row>
    <row r="45" spans="1:56" s="40" customFormat="1" ht="22.5" customHeight="1" x14ac:dyDescent="0.3">
      <c r="A45" s="47"/>
      <c r="B45" s="53" t="s">
        <v>52</v>
      </c>
      <c r="C45" s="54" t="s">
        <v>62</v>
      </c>
      <c r="D45" s="26">
        <v>68047.077147539894</v>
      </c>
      <c r="E45" s="52">
        <f>D45/(24*28*VLOOKUP($B45,PC_FEBRERO_2025!$B$10:$C$22,2,0))</f>
        <v>142.62046685852593</v>
      </c>
      <c r="F45" s="35" t="str">
        <f t="shared" si="1"/>
        <v/>
      </c>
      <c r="G45" s="35"/>
      <c r="H45" s="35"/>
      <c r="I45" s="35"/>
      <c r="J45" s="35"/>
      <c r="K45" s="35"/>
      <c r="L45" s="35"/>
      <c r="M45" s="35"/>
      <c r="N45" s="35"/>
      <c r="O45" s="35"/>
      <c r="P45" s="35"/>
      <c r="Q45" s="35"/>
      <c r="R45" s="35"/>
      <c r="S45" s="35"/>
      <c r="T45" s="35"/>
      <c r="U45" s="35"/>
      <c r="V45" s="35"/>
      <c r="W45" s="35"/>
      <c r="X45" s="35"/>
      <c r="Y45" s="35"/>
      <c r="Z45" s="35"/>
      <c r="AA45" s="35"/>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row>
    <row r="46" spans="1:56" s="40" customFormat="1" ht="22.5" customHeight="1" x14ac:dyDescent="0.3">
      <c r="A46" s="47"/>
      <c r="B46" s="53" t="s">
        <v>53</v>
      </c>
      <c r="C46" s="54" t="s">
        <v>62</v>
      </c>
      <c r="D46" s="26">
        <v>583.89359586408909</v>
      </c>
      <c r="E46" s="52">
        <f>D46/(24*28*VLOOKUP($B46,PC_FEBRERO_2025!$B$10:$C$22,2,0))</f>
        <v>1.7732434276727682</v>
      </c>
      <c r="F46" s="35" t="str">
        <f t="shared" si="1"/>
        <v/>
      </c>
      <c r="G46" s="35"/>
      <c r="H46" s="35"/>
      <c r="I46" s="35"/>
      <c r="J46" s="35"/>
      <c r="K46" s="35"/>
      <c r="L46" s="35"/>
      <c r="M46" s="35"/>
      <c r="N46" s="35"/>
      <c r="O46" s="35"/>
      <c r="P46" s="35"/>
      <c r="Q46" s="35"/>
      <c r="R46" s="35"/>
      <c r="S46" s="35"/>
      <c r="T46" s="35"/>
      <c r="U46" s="35"/>
      <c r="V46" s="35"/>
      <c r="W46" s="35"/>
      <c r="X46" s="35"/>
      <c r="Y46" s="35"/>
      <c r="Z46" s="35"/>
      <c r="AA46" s="35"/>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row>
    <row r="47" spans="1:56" s="40" customFormat="1" ht="22.5" customHeight="1" x14ac:dyDescent="0.3">
      <c r="A47" s="47"/>
      <c r="B47" s="53" t="s">
        <v>54</v>
      </c>
      <c r="C47" s="54" t="s">
        <v>62</v>
      </c>
      <c r="D47" s="26">
        <v>619406.6262566467</v>
      </c>
      <c r="E47" s="52">
        <f>D47/(24*28*VLOOKUP($B47,PC_FEBRERO_2025!$B$10:$C$22,2,0))</f>
        <v>1617.0807911879876</v>
      </c>
      <c r="F47" s="35" t="str">
        <f t="shared" si="1"/>
        <v/>
      </c>
      <c r="G47" s="35"/>
      <c r="H47" s="35"/>
      <c r="I47" s="35"/>
      <c r="J47" s="35"/>
      <c r="K47" s="35"/>
      <c r="L47" s="35"/>
      <c r="M47" s="35"/>
      <c r="N47" s="35"/>
      <c r="O47" s="35"/>
      <c r="P47" s="35"/>
      <c r="Q47" s="35"/>
      <c r="R47" s="35"/>
      <c r="S47" s="35"/>
      <c r="T47" s="35"/>
      <c r="U47" s="35"/>
      <c r="V47" s="35"/>
      <c r="W47" s="35"/>
      <c r="X47" s="35"/>
      <c r="Y47" s="35"/>
      <c r="Z47" s="35"/>
      <c r="AA47" s="35"/>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row>
    <row r="48" spans="1:56" s="40" customFormat="1" ht="22.5" customHeight="1" x14ac:dyDescent="0.3">
      <c r="A48" s="47"/>
      <c r="B48" s="53" t="s">
        <v>55</v>
      </c>
      <c r="C48" s="54" t="s">
        <v>62</v>
      </c>
      <c r="D48" s="26">
        <v>155137.9795829466</v>
      </c>
      <c r="E48" s="52">
        <f>D48/(24*28*VLOOKUP($B48,PC_FEBRERO_2025!$B$10:$C$22,2,0))</f>
        <v>419.74561575472563</v>
      </c>
      <c r="F48" s="35" t="str">
        <f t="shared" si="1"/>
        <v/>
      </c>
      <c r="G48" s="35"/>
      <c r="H48" s="35"/>
      <c r="I48" s="35"/>
      <c r="J48" s="35"/>
      <c r="K48" s="35"/>
      <c r="L48" s="35"/>
      <c r="M48" s="35"/>
      <c r="N48" s="35"/>
      <c r="O48" s="35"/>
      <c r="P48" s="35"/>
      <c r="Q48" s="35"/>
      <c r="R48" s="35"/>
      <c r="S48" s="35"/>
      <c r="T48" s="35"/>
      <c r="U48" s="35"/>
      <c r="V48" s="35"/>
      <c r="W48" s="35"/>
      <c r="X48" s="35"/>
      <c r="Y48" s="35"/>
      <c r="Z48" s="35"/>
      <c r="AA48" s="35"/>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row>
    <row r="49" spans="1:56" s="40" customFormat="1" ht="22.5" customHeight="1" x14ac:dyDescent="0.3">
      <c r="A49" s="47"/>
      <c r="B49" s="53" t="s">
        <v>56</v>
      </c>
      <c r="C49" s="54" t="s">
        <v>62</v>
      </c>
      <c r="D49" s="26">
        <v>102105.46178982765</v>
      </c>
      <c r="E49" s="52">
        <f>D49/(24*28*VLOOKUP($B49,PC_FEBRERO_2025!$B$10:$C$22,2,0))</f>
        <v>261.97008874647901</v>
      </c>
      <c r="F49" s="35" t="str">
        <f t="shared" si="1"/>
        <v/>
      </c>
      <c r="G49" s="35"/>
      <c r="H49" s="35"/>
      <c r="I49" s="35"/>
      <c r="J49" s="35"/>
      <c r="K49" s="35"/>
      <c r="L49" s="35"/>
      <c r="M49" s="35"/>
      <c r="N49" s="35"/>
      <c r="O49" s="35"/>
      <c r="P49" s="35"/>
      <c r="Q49" s="35"/>
      <c r="R49" s="35"/>
      <c r="S49" s="35"/>
      <c r="T49" s="35"/>
      <c r="U49" s="35"/>
      <c r="V49" s="35"/>
      <c r="W49" s="35"/>
      <c r="X49" s="35"/>
      <c r="Y49" s="35"/>
      <c r="Z49" s="35"/>
      <c r="AA49" s="35"/>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row>
    <row r="50" spans="1:56" s="40" customFormat="1" ht="22.5" customHeight="1" x14ac:dyDescent="0.3">
      <c r="A50" s="47"/>
      <c r="B50" s="53" t="s">
        <v>57</v>
      </c>
      <c r="C50" s="54" t="s">
        <v>62</v>
      </c>
      <c r="D50" s="26">
        <v>25679.341774496443</v>
      </c>
      <c r="E50" s="52">
        <f>D50/(24*28*VLOOKUP($B50,PC_FEBRERO_2025!$B$10:$C$22,2,0))</f>
        <v>76.426612424096561</v>
      </c>
      <c r="F50" s="35" t="str">
        <f t="shared" si="1"/>
        <v/>
      </c>
      <c r="G50" s="35"/>
      <c r="H50" s="35"/>
      <c r="I50" s="35"/>
      <c r="J50" s="35"/>
      <c r="K50" s="35"/>
      <c r="L50" s="35"/>
      <c r="M50" s="35"/>
      <c r="N50" s="35"/>
      <c r="O50" s="35"/>
      <c r="P50" s="35"/>
      <c r="Q50" s="35"/>
      <c r="R50" s="35"/>
      <c r="S50" s="35"/>
      <c r="T50" s="35"/>
      <c r="U50" s="35"/>
      <c r="V50" s="35"/>
      <c r="W50" s="35"/>
      <c r="X50" s="35"/>
      <c r="Y50" s="35"/>
      <c r="Z50" s="35"/>
      <c r="AA50" s="35"/>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row>
    <row r="51" spans="1:56" s="40" customFormat="1" ht="22.5" customHeight="1" x14ac:dyDescent="0.3">
      <c r="A51" s="47"/>
      <c r="B51" s="53" t="s">
        <v>58</v>
      </c>
      <c r="C51" s="54" t="s">
        <v>62</v>
      </c>
      <c r="D51" s="26">
        <v>8044.3881451220686</v>
      </c>
      <c r="E51" s="52">
        <f>D51/(24*28*VLOOKUP($B51,PC_FEBRERO_2025!$B$10:$C$22,2,0))</f>
        <v>23.94163138429187</v>
      </c>
      <c r="F51" s="35" t="str">
        <f t="shared" si="1"/>
        <v/>
      </c>
      <c r="G51" s="35"/>
      <c r="H51" s="35"/>
      <c r="I51" s="35"/>
      <c r="J51" s="35"/>
      <c r="K51" s="35"/>
      <c r="L51" s="35"/>
      <c r="M51" s="35"/>
      <c r="N51" s="35"/>
      <c r="O51" s="35"/>
      <c r="P51" s="35"/>
      <c r="Q51" s="35"/>
      <c r="R51" s="35"/>
      <c r="S51" s="35"/>
      <c r="T51" s="35"/>
      <c r="U51" s="35"/>
      <c r="V51" s="35"/>
      <c r="W51" s="35"/>
      <c r="X51" s="35"/>
      <c r="Y51" s="35"/>
      <c r="Z51" s="35"/>
      <c r="AA51" s="35"/>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row>
    <row r="52" spans="1:56" s="40" customFormat="1" ht="22.5" customHeight="1" x14ac:dyDescent="0.3">
      <c r="A52" s="47"/>
      <c r="B52" s="53" t="s">
        <v>59</v>
      </c>
      <c r="C52" s="54" t="s">
        <v>62</v>
      </c>
      <c r="D52" s="26">
        <v>74753.15772389526</v>
      </c>
      <c r="E52" s="52">
        <f>D52/(24*28*VLOOKUP($B52,PC_FEBRERO_2025!$B$10:$C$22,2,0))</f>
        <v>222.4796360830216</v>
      </c>
      <c r="F52" s="35" t="str">
        <f t="shared" si="1"/>
        <v/>
      </c>
      <c r="G52" s="35"/>
      <c r="H52" s="35"/>
      <c r="I52" s="35"/>
      <c r="J52" s="35"/>
      <c r="K52" s="35"/>
      <c r="L52" s="35"/>
      <c r="M52" s="35"/>
      <c r="N52" s="35"/>
      <c r="O52" s="35"/>
      <c r="P52" s="35"/>
      <c r="Q52" s="35"/>
      <c r="R52" s="35"/>
      <c r="S52" s="35"/>
      <c r="T52" s="35"/>
      <c r="U52" s="35"/>
      <c r="V52" s="35"/>
      <c r="W52" s="35"/>
      <c r="X52" s="35"/>
      <c r="Y52" s="35"/>
      <c r="Z52" s="35"/>
      <c r="AA52" s="35"/>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row>
    <row r="53" spans="1:56" s="40" customFormat="1" ht="22.5" customHeight="1" x14ac:dyDescent="0.3">
      <c r="A53" s="47"/>
      <c r="B53" s="53" t="s">
        <v>60</v>
      </c>
      <c r="C53" s="54" t="s">
        <v>62</v>
      </c>
      <c r="D53" s="26">
        <v>221129.13833043474</v>
      </c>
      <c r="E53" s="52">
        <f>D53/(24*28*VLOOKUP($B53,PC_FEBRERO_2025!$B$10:$C$22,2,0))</f>
        <v>658.12243550724622</v>
      </c>
      <c r="F53" s="35" t="str">
        <f t="shared" si="1"/>
        <v/>
      </c>
      <c r="G53" s="35"/>
      <c r="H53" s="35"/>
      <c r="I53" s="35"/>
      <c r="J53" s="35"/>
      <c r="K53" s="35"/>
      <c r="L53" s="35"/>
      <c r="M53" s="35"/>
      <c r="N53" s="35"/>
      <c r="O53" s="35"/>
      <c r="P53" s="35"/>
      <c r="Q53" s="35"/>
      <c r="R53" s="35"/>
      <c r="S53" s="35"/>
      <c r="T53" s="35"/>
      <c r="U53" s="35"/>
      <c r="V53" s="35"/>
      <c r="W53" s="35"/>
      <c r="X53" s="35"/>
      <c r="Y53" s="35"/>
      <c r="Z53" s="35"/>
      <c r="AA53" s="35"/>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row>
    <row r="54" spans="1:56" s="40" customFormat="1" ht="22.5" customHeight="1" x14ac:dyDescent="0.3">
      <c r="A54" s="47"/>
      <c r="B54" s="53" t="s">
        <v>48</v>
      </c>
      <c r="C54" s="54" t="s">
        <v>63</v>
      </c>
      <c r="D54" s="26">
        <v>116785.72055269976</v>
      </c>
      <c r="E54" s="52">
        <f>D54/(24*28*VLOOKUP($B54,PC_FEBRERO_2025!$B$10:$C$22,2,0))</f>
        <v>294.55639768134523</v>
      </c>
      <c r="F54" s="35" t="str">
        <f t="shared" si="1"/>
        <v/>
      </c>
      <c r="G54" s="35"/>
      <c r="H54" s="35"/>
      <c r="I54" s="35"/>
      <c r="J54" s="35"/>
      <c r="K54" s="35"/>
      <c r="L54" s="35"/>
      <c r="M54" s="35"/>
      <c r="N54" s="35"/>
      <c r="O54" s="35"/>
      <c r="P54" s="35"/>
      <c r="Q54" s="35"/>
      <c r="R54" s="35"/>
      <c r="S54" s="35"/>
      <c r="T54" s="35"/>
      <c r="U54" s="35"/>
      <c r="V54" s="35"/>
      <c r="W54" s="35"/>
      <c r="X54" s="35"/>
      <c r="Y54" s="35"/>
      <c r="Z54" s="35"/>
      <c r="AA54" s="35"/>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row>
    <row r="55" spans="1:56" s="40" customFormat="1" ht="22.5" customHeight="1" x14ac:dyDescent="0.3">
      <c r="A55" s="47"/>
      <c r="B55" s="53" t="s">
        <v>50</v>
      </c>
      <c r="C55" s="54" t="s">
        <v>63</v>
      </c>
      <c r="D55" s="26">
        <v>105115.89136498912</v>
      </c>
      <c r="E55" s="52">
        <f>D55/(24*28*VLOOKUP($B55,PC_FEBRERO_2025!$B$10:$C$22,2,0))</f>
        <v>265.12280913284184</v>
      </c>
      <c r="F55" s="35" t="str">
        <f t="shared" si="1"/>
        <v/>
      </c>
      <c r="G55" s="35"/>
      <c r="H55" s="35"/>
      <c r="I55" s="35"/>
      <c r="J55" s="35"/>
      <c r="K55" s="35"/>
      <c r="L55" s="35"/>
      <c r="M55" s="35"/>
      <c r="N55" s="35"/>
      <c r="O55" s="35"/>
      <c r="P55" s="35"/>
      <c r="Q55" s="35"/>
      <c r="R55" s="35"/>
      <c r="S55" s="35"/>
      <c r="T55" s="35"/>
      <c r="U55" s="35"/>
      <c r="V55" s="35"/>
      <c r="W55" s="35"/>
      <c r="X55" s="35"/>
      <c r="Y55" s="35"/>
      <c r="Z55" s="35"/>
      <c r="AA55" s="35"/>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row>
    <row r="56" spans="1:56" s="40" customFormat="1" ht="22.5" customHeight="1" x14ac:dyDescent="0.3">
      <c r="A56" s="47"/>
      <c r="B56" s="53" t="s">
        <v>51</v>
      </c>
      <c r="C56" s="54" t="s">
        <v>63</v>
      </c>
      <c r="D56" s="26">
        <v>64077.963197475823</v>
      </c>
      <c r="E56" s="52">
        <f>D56/(24*28*VLOOKUP($B56,PC_FEBRERO_2025!$B$10:$C$22,2,0))</f>
        <v>128.85690797433202</v>
      </c>
      <c r="F56" s="35" t="str">
        <f t="shared" si="1"/>
        <v/>
      </c>
      <c r="G56" s="35"/>
      <c r="H56" s="35"/>
      <c r="I56" s="35"/>
      <c r="J56" s="35"/>
      <c r="K56" s="35"/>
      <c r="L56" s="35"/>
      <c r="M56" s="35"/>
      <c r="N56" s="35"/>
      <c r="O56" s="35"/>
      <c r="P56" s="35"/>
      <c r="Q56" s="35"/>
      <c r="R56" s="35"/>
      <c r="S56" s="35"/>
      <c r="T56" s="35"/>
      <c r="U56" s="35"/>
      <c r="V56" s="35"/>
      <c r="W56" s="35"/>
      <c r="X56" s="35"/>
      <c r="Y56" s="35"/>
      <c r="Z56" s="35"/>
      <c r="AA56" s="35"/>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row>
    <row r="57" spans="1:56" s="40" customFormat="1" ht="22.5" customHeight="1" x14ac:dyDescent="0.3">
      <c r="A57" s="47"/>
      <c r="B57" s="53" t="s">
        <v>52</v>
      </c>
      <c r="C57" s="54" t="s">
        <v>63</v>
      </c>
      <c r="D57" s="26">
        <v>0</v>
      </c>
      <c r="E57" s="52">
        <f>D57/(24*28*VLOOKUP($B57,PC_FEBRERO_2025!$B$10:$C$22,2,0))</f>
        <v>0</v>
      </c>
      <c r="F57" s="35" t="str">
        <f t="shared" si="1"/>
        <v/>
      </c>
      <c r="G57" s="35"/>
      <c r="H57" s="35"/>
      <c r="I57" s="35"/>
      <c r="J57" s="35"/>
      <c r="K57" s="35"/>
      <c r="L57" s="35"/>
      <c r="M57" s="35"/>
      <c r="N57" s="35"/>
      <c r="O57" s="35"/>
      <c r="P57" s="35"/>
      <c r="Q57" s="35"/>
      <c r="R57" s="35"/>
      <c r="S57" s="35"/>
      <c r="T57" s="35"/>
      <c r="U57" s="35"/>
      <c r="V57" s="35"/>
      <c r="W57" s="35"/>
      <c r="X57" s="35"/>
      <c r="Y57" s="35"/>
      <c r="Z57" s="35"/>
      <c r="AA57" s="35"/>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row>
    <row r="58" spans="1:56" s="40" customFormat="1" ht="22.5" customHeight="1" x14ac:dyDescent="0.3">
      <c r="A58" s="47"/>
      <c r="B58" s="53" t="s">
        <v>53</v>
      </c>
      <c r="C58" s="54" t="s">
        <v>63</v>
      </c>
      <c r="D58" s="26">
        <v>394.97863523402202</v>
      </c>
      <c r="E58" s="52">
        <f>D58/(24*28*VLOOKUP($B58,PC_FEBRERO_2025!$B$10:$C$22,2,0))</f>
        <v>1.1995220943696006</v>
      </c>
      <c r="F58" s="35" t="str">
        <f t="shared" si="1"/>
        <v/>
      </c>
      <c r="G58" s="47"/>
      <c r="H58" s="47"/>
      <c r="I58" s="47"/>
      <c r="J58" s="47"/>
      <c r="K58" s="47"/>
      <c r="L58" s="47"/>
      <c r="M58" s="47"/>
      <c r="N58" s="47"/>
      <c r="O58" s="47"/>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row>
    <row r="59" spans="1:56" s="40" customFormat="1" ht="22.5" customHeight="1" x14ac:dyDescent="0.3">
      <c r="A59" s="47"/>
      <c r="B59" s="53" t="s">
        <v>54</v>
      </c>
      <c r="C59" s="54" t="s">
        <v>63</v>
      </c>
      <c r="D59" s="26">
        <v>128207.45173743293</v>
      </c>
      <c r="E59" s="52">
        <f>D59/(24*28*VLOOKUP($B59,PC_FEBRERO_2025!$B$10:$C$22,2,0))</f>
        <v>334.71034810315615</v>
      </c>
      <c r="F59" s="35" t="str">
        <f t="shared" si="1"/>
        <v/>
      </c>
      <c r="G59" s="47"/>
      <c r="H59" s="47"/>
      <c r="I59" s="47"/>
      <c r="J59" s="47"/>
      <c r="K59" s="47"/>
      <c r="L59" s="47"/>
      <c r="M59" s="47"/>
      <c r="N59" s="47"/>
      <c r="O59" s="47"/>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row>
    <row r="60" spans="1:56" s="40" customFormat="1" ht="22.5" customHeight="1" x14ac:dyDescent="0.3">
      <c r="A60" s="47"/>
      <c r="B60" s="53" t="s">
        <v>55</v>
      </c>
      <c r="C60" s="54" t="s">
        <v>63</v>
      </c>
      <c r="D60" s="26">
        <v>55180.177247035979</v>
      </c>
      <c r="E60" s="52">
        <f>D60/(24*28*VLOOKUP($B60,PC_FEBRERO_2025!$B$10:$C$22,2,0))</f>
        <v>149.29701636102808</v>
      </c>
      <c r="F60" s="35" t="str">
        <f t="shared" si="1"/>
        <v/>
      </c>
      <c r="G60" s="47"/>
      <c r="H60" s="47"/>
      <c r="I60" s="47"/>
      <c r="J60" s="47"/>
      <c r="K60" s="47"/>
      <c r="L60" s="47"/>
      <c r="M60" s="47"/>
      <c r="N60" s="47"/>
      <c r="O60" s="47"/>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row>
    <row r="61" spans="1:56" s="40" customFormat="1" ht="22.5" customHeight="1" x14ac:dyDescent="0.3">
      <c r="A61" s="47"/>
      <c r="B61" s="53" t="s">
        <v>56</v>
      </c>
      <c r="C61" s="54" t="s">
        <v>63</v>
      </c>
      <c r="D61" s="26">
        <v>57323.749156619029</v>
      </c>
      <c r="E61" s="52">
        <f>D61/(24*28*VLOOKUP($B61,PC_FEBRERO_2025!$B$10:$C$22,2,0))</f>
        <v>147.0744795685012</v>
      </c>
      <c r="F61" s="35" t="str">
        <f t="shared" si="1"/>
        <v/>
      </c>
      <c r="G61" s="47"/>
      <c r="H61" s="47"/>
      <c r="I61" s="47"/>
      <c r="J61" s="47"/>
      <c r="K61" s="47"/>
      <c r="L61" s="47"/>
      <c r="M61" s="47"/>
      <c r="N61" s="47"/>
      <c r="O61" s="47"/>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row>
    <row r="62" spans="1:56" s="40" customFormat="1" ht="22.5" customHeight="1" x14ac:dyDescent="0.3">
      <c r="A62" s="47"/>
      <c r="B62" s="53" t="s">
        <v>57</v>
      </c>
      <c r="C62" s="54" t="s">
        <v>63</v>
      </c>
      <c r="D62" s="26">
        <v>13958.801299748788</v>
      </c>
      <c r="E62" s="52">
        <f>D62/(24*28*VLOOKUP($B62,PC_FEBRERO_2025!$B$10:$C$22,2,0))</f>
        <v>41.544051487347581</v>
      </c>
      <c r="F62" s="35" t="str">
        <f t="shared" si="1"/>
        <v/>
      </c>
      <c r="G62" s="47"/>
      <c r="H62" s="47"/>
      <c r="I62" s="47"/>
      <c r="J62" s="47"/>
      <c r="K62" s="47"/>
      <c r="L62" s="47"/>
      <c r="M62" s="47"/>
      <c r="N62" s="47"/>
      <c r="O62" s="47"/>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row>
    <row r="63" spans="1:56" s="40" customFormat="1" ht="22.5" customHeight="1" x14ac:dyDescent="0.3">
      <c r="A63" s="47"/>
      <c r="B63" s="53" t="s">
        <v>58</v>
      </c>
      <c r="C63" s="54" t="s">
        <v>63</v>
      </c>
      <c r="D63" s="26">
        <v>884.29881312769385</v>
      </c>
      <c r="E63" s="52">
        <f>D63/(24*28*VLOOKUP($B63,PC_FEBRERO_2025!$B$10:$C$22,2,0))</f>
        <v>2.6318417057371839</v>
      </c>
      <c r="F63" s="35" t="str">
        <f t="shared" si="1"/>
        <v/>
      </c>
      <c r="G63" s="47"/>
      <c r="H63" s="47"/>
      <c r="I63" s="47"/>
      <c r="J63" s="47"/>
      <c r="K63" s="47"/>
      <c r="L63" s="47"/>
      <c r="M63" s="47"/>
      <c r="N63" s="47"/>
      <c r="O63" s="47"/>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row>
    <row r="64" spans="1:56" s="40" customFormat="1" ht="22.5" customHeight="1" x14ac:dyDescent="0.3">
      <c r="A64" s="47"/>
      <c r="B64" s="53" t="s">
        <v>59</v>
      </c>
      <c r="C64" s="54" t="s">
        <v>63</v>
      </c>
      <c r="D64" s="26">
        <v>24606.196698493972</v>
      </c>
      <c r="E64" s="52">
        <f>D64/(24*28*VLOOKUP($B64,PC_FEBRERO_2025!$B$10:$C$22,2,0))</f>
        <v>73.232728269327296</v>
      </c>
      <c r="F64" s="35" t="str">
        <f t="shared" si="1"/>
        <v/>
      </c>
      <c r="G64" s="47"/>
      <c r="H64" s="47"/>
      <c r="I64" s="47"/>
      <c r="J64" s="47"/>
      <c r="K64" s="47"/>
      <c r="L64" s="47"/>
      <c r="M64" s="47"/>
      <c r="N64" s="47"/>
      <c r="O64" s="47"/>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row>
    <row r="65" spans="1:56" s="40" customFormat="1" ht="22.5" customHeight="1" x14ac:dyDescent="0.3">
      <c r="A65" s="47"/>
      <c r="B65" s="53" t="s">
        <v>60</v>
      </c>
      <c r="C65" s="54" t="s">
        <v>63</v>
      </c>
      <c r="D65" s="26">
        <v>51791.711465515458</v>
      </c>
      <c r="E65" s="52">
        <f>D65/(24*28*VLOOKUP($B65,PC_FEBRERO_2025!$B$10:$C$22,2,0))</f>
        <v>154.14199840927219</v>
      </c>
      <c r="F65" s="35" t="str">
        <f t="shared" si="1"/>
        <v/>
      </c>
      <c r="G65" s="47"/>
      <c r="H65" s="47"/>
      <c r="I65" s="47"/>
      <c r="J65" s="47"/>
      <c r="K65" s="47"/>
      <c r="L65" s="47"/>
      <c r="M65" s="47"/>
      <c r="N65" s="47"/>
      <c r="O65" s="47"/>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row>
    <row r="66" spans="1:56" s="40" customFormat="1" ht="22.5" customHeight="1" x14ac:dyDescent="0.3">
      <c r="A66" s="47"/>
      <c r="B66" s="53" t="s">
        <v>48</v>
      </c>
      <c r="C66" s="54" t="s">
        <v>64</v>
      </c>
      <c r="D66" s="26">
        <v>166333.09289122737</v>
      </c>
      <c r="E66" s="52">
        <f>D66/(24*28*VLOOKUP($B66,PC_FEBRERO_2025!$B$10:$C$22,2,0))</f>
        <v>419.52454825269217</v>
      </c>
      <c r="F66" s="35" t="str">
        <f t="shared" si="1"/>
        <v/>
      </c>
      <c r="G66" s="47"/>
      <c r="H66" s="47"/>
      <c r="I66" s="47"/>
      <c r="J66" s="47"/>
      <c r="K66" s="47"/>
      <c r="L66" s="47"/>
      <c r="M66" s="47"/>
      <c r="N66" s="47"/>
      <c r="O66" s="47"/>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row>
    <row r="67" spans="1:56" s="40" customFormat="1" ht="22.5" customHeight="1" x14ac:dyDescent="0.3">
      <c r="A67" s="47"/>
      <c r="B67" s="53" t="s">
        <v>50</v>
      </c>
      <c r="C67" s="54" t="s">
        <v>64</v>
      </c>
      <c r="D67" s="26">
        <v>102104.71953312185</v>
      </c>
      <c r="E67" s="52">
        <f>D67/(24*28*VLOOKUP($B67,PC_FEBRERO_2025!$B$10:$C$22,2,0))</f>
        <v>257.52804563438724</v>
      </c>
      <c r="F67" s="35" t="str">
        <f t="shared" si="1"/>
        <v/>
      </c>
      <c r="G67" s="47"/>
      <c r="H67" s="47"/>
      <c r="I67" s="47"/>
      <c r="J67" s="47"/>
      <c r="K67" s="47"/>
      <c r="L67" s="47"/>
      <c r="M67" s="47"/>
      <c r="N67" s="47"/>
      <c r="O67" s="47"/>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row>
    <row r="68" spans="1:56" s="40" customFormat="1" ht="22.5" customHeight="1" x14ac:dyDescent="0.3">
      <c r="A68" s="47"/>
      <c r="B68" s="53" t="s">
        <v>51</v>
      </c>
      <c r="C68" s="54" t="s">
        <v>64</v>
      </c>
      <c r="D68" s="26">
        <v>39922.717633558423</v>
      </c>
      <c r="E68" s="52">
        <f>D68/(24*28*VLOOKUP($B68,PC_FEBRERO_2025!$B$10:$C$22,2,0))</f>
        <v>80.282170273404162</v>
      </c>
      <c r="F68" s="35" t="str">
        <f t="shared" si="1"/>
        <v/>
      </c>
      <c r="G68" s="47"/>
      <c r="H68" s="47"/>
      <c r="I68" s="47"/>
      <c r="J68" s="47"/>
      <c r="K68" s="47"/>
      <c r="L68" s="47"/>
      <c r="M68" s="47"/>
      <c r="N68" s="47"/>
      <c r="O68" s="47"/>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row>
    <row r="69" spans="1:56" s="40" customFormat="1" ht="22.5" customHeight="1" x14ac:dyDescent="0.3">
      <c r="A69" s="47"/>
      <c r="B69" s="53" t="s">
        <v>52</v>
      </c>
      <c r="C69" s="54" t="s">
        <v>64</v>
      </c>
      <c r="D69" s="26">
        <v>91788.678244605195</v>
      </c>
      <c r="E69" s="52">
        <f>D69/(24*28*VLOOKUP($B69,PC_FEBRERO_2025!$B$10:$C$22,2,0))</f>
        <v>192.38069719275066</v>
      </c>
      <c r="F69" s="35" t="str">
        <f t="shared" si="1"/>
        <v/>
      </c>
      <c r="G69" s="47"/>
      <c r="H69" s="47"/>
      <c r="I69" s="47"/>
      <c r="J69" s="47"/>
      <c r="K69" s="47"/>
      <c r="L69" s="47"/>
      <c r="M69" s="47"/>
      <c r="N69" s="47"/>
      <c r="O69" s="47"/>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row>
    <row r="70" spans="1:56" s="40" customFormat="1" ht="22.5" customHeight="1" x14ac:dyDescent="0.3">
      <c r="A70" s="47"/>
      <c r="B70" s="53" t="s">
        <v>53</v>
      </c>
      <c r="C70" s="54" t="s">
        <v>64</v>
      </c>
      <c r="D70" s="26">
        <v>2563.3747122920017</v>
      </c>
      <c r="E70" s="52">
        <f>D70/(24*28*VLOOKUP($B70,PC_FEBRERO_2025!$B$10:$C$22,2,0))</f>
        <v>7.7847871486030185</v>
      </c>
      <c r="F70" s="35" t="str">
        <f t="shared" si="1"/>
        <v/>
      </c>
      <c r="G70" s="47"/>
      <c r="H70" s="47"/>
      <c r="I70" s="47"/>
      <c r="J70" s="47"/>
      <c r="K70" s="47"/>
      <c r="L70" s="47"/>
      <c r="M70" s="47"/>
      <c r="N70" s="47"/>
      <c r="O70" s="47"/>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row>
    <row r="71" spans="1:56" s="40" customFormat="1" ht="22.5" customHeight="1" x14ac:dyDescent="0.3">
      <c r="A71" s="47"/>
      <c r="B71" s="53" t="s">
        <v>54</v>
      </c>
      <c r="C71" s="54" t="s">
        <v>64</v>
      </c>
      <c r="D71" s="26">
        <v>259628.28219417203</v>
      </c>
      <c r="E71" s="52">
        <f>D71/(24*28*VLOOKUP($B71,PC_FEBRERO_2025!$B$10:$C$22,2,0))</f>
        <v>677.80984282104237</v>
      </c>
      <c r="F71" s="35" t="str">
        <f t="shared" si="1"/>
        <v/>
      </c>
      <c r="G71" s="47"/>
      <c r="H71" s="47"/>
      <c r="I71" s="47"/>
      <c r="J71" s="47"/>
      <c r="K71" s="47"/>
      <c r="L71" s="47"/>
      <c r="M71" s="47"/>
      <c r="N71" s="47"/>
      <c r="O71" s="47"/>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row>
    <row r="72" spans="1:56" s="40" customFormat="1" ht="22.5" customHeight="1" x14ac:dyDescent="0.3">
      <c r="A72" s="47"/>
      <c r="B72" s="53" t="s">
        <v>55</v>
      </c>
      <c r="C72" s="54" t="s">
        <v>64</v>
      </c>
      <c r="D72" s="26">
        <v>76852.778867622212</v>
      </c>
      <c r="E72" s="52">
        <f>D72/(24*28*VLOOKUP($B72,PC_FEBRERO_2025!$B$10:$C$22,2,0))</f>
        <v>207.93500775871809</v>
      </c>
      <c r="F72" s="35" t="str">
        <f t="shared" si="1"/>
        <v/>
      </c>
      <c r="G72" s="47"/>
      <c r="H72" s="47"/>
      <c r="I72" s="47"/>
      <c r="J72" s="47"/>
      <c r="K72" s="47"/>
      <c r="L72" s="47"/>
      <c r="M72" s="47"/>
      <c r="N72" s="47"/>
      <c r="O72" s="47"/>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row>
    <row r="73" spans="1:56" s="40" customFormat="1" ht="22.5" customHeight="1" x14ac:dyDescent="0.3">
      <c r="A73" s="47"/>
      <c r="B73" s="53" t="s">
        <v>56</v>
      </c>
      <c r="C73" s="54" t="s">
        <v>64</v>
      </c>
      <c r="D73" s="26">
        <v>76604.661556575331</v>
      </c>
      <c r="E73" s="52">
        <f>D73/(24*28*VLOOKUP($B73,PC_FEBRERO_2025!$B$10:$C$22,2,0))</f>
        <v>196.5431587555812</v>
      </c>
      <c r="F73" s="35" t="str">
        <f t="shared" si="1"/>
        <v/>
      </c>
      <c r="G73" s="47"/>
      <c r="H73" s="47"/>
      <c r="I73" s="47"/>
      <c r="J73" s="47"/>
      <c r="K73" s="47"/>
      <c r="L73" s="47"/>
      <c r="M73" s="47"/>
      <c r="N73" s="47"/>
      <c r="O73" s="47"/>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row>
    <row r="74" spans="1:56" s="40" customFormat="1" ht="22.5" customHeight="1" x14ac:dyDescent="0.3">
      <c r="A74" s="47"/>
      <c r="B74" s="53" t="s">
        <v>57</v>
      </c>
      <c r="C74" s="54" t="s">
        <v>64</v>
      </c>
      <c r="D74" s="26">
        <v>25695.562679836417</v>
      </c>
      <c r="E74" s="52">
        <f>D74/(24*28*VLOOKUP($B74,PC_FEBRERO_2025!$B$10:$C$22,2,0))</f>
        <v>76.474888928084582</v>
      </c>
      <c r="F74" s="35" t="str">
        <f t="shared" si="1"/>
        <v/>
      </c>
      <c r="G74" s="47"/>
      <c r="H74" s="47"/>
      <c r="I74" s="47"/>
      <c r="J74" s="47"/>
      <c r="K74" s="47"/>
      <c r="L74" s="47"/>
      <c r="M74" s="47"/>
      <c r="N74" s="47"/>
      <c r="O74" s="47"/>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row>
    <row r="75" spans="1:56" s="40" customFormat="1" ht="22.5" customHeight="1" x14ac:dyDescent="0.3">
      <c r="A75" s="47"/>
      <c r="B75" s="53" t="s">
        <v>58</v>
      </c>
      <c r="C75" s="54" t="s">
        <v>64</v>
      </c>
      <c r="D75" s="26">
        <v>709.6070102393486</v>
      </c>
      <c r="E75" s="52">
        <f>D75/(24*28*VLOOKUP($B75,PC_FEBRERO_2025!$B$10:$C$22,2,0))</f>
        <v>2.1119256257123471</v>
      </c>
      <c r="F75" s="35" t="str">
        <f t="shared" si="1"/>
        <v/>
      </c>
      <c r="G75" s="47"/>
      <c r="H75" s="47"/>
      <c r="I75" s="47"/>
      <c r="J75" s="47"/>
      <c r="K75" s="47"/>
      <c r="L75" s="47"/>
      <c r="M75" s="47"/>
      <c r="N75" s="47"/>
      <c r="O75" s="47"/>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row>
    <row r="76" spans="1:56" s="40" customFormat="1" ht="22.5" customHeight="1" x14ac:dyDescent="0.3">
      <c r="A76" s="47"/>
      <c r="B76" s="53" t="s">
        <v>59</v>
      </c>
      <c r="C76" s="54" t="s">
        <v>64</v>
      </c>
      <c r="D76" s="26">
        <v>16698.877469882318</v>
      </c>
      <c r="E76" s="52">
        <f>D76/(24*28*VLOOKUP($B76,PC_FEBRERO_2025!$B$10:$C$22,2,0))</f>
        <v>49.699040088935469</v>
      </c>
      <c r="F76" s="35" t="str">
        <f t="shared" si="1"/>
        <v/>
      </c>
      <c r="G76" s="47"/>
      <c r="H76" s="47"/>
      <c r="I76" s="47"/>
      <c r="J76" s="47"/>
      <c r="K76" s="47"/>
      <c r="L76" s="47"/>
      <c r="M76" s="47"/>
      <c r="N76" s="47"/>
      <c r="O76" s="47"/>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row>
    <row r="77" spans="1:56" s="40" customFormat="1" ht="22.5" customHeight="1" x14ac:dyDescent="0.3">
      <c r="A77" s="47"/>
      <c r="B77" s="53" t="s">
        <v>60</v>
      </c>
      <c r="C77" s="54" t="s">
        <v>64</v>
      </c>
      <c r="D77" s="26">
        <v>32618.055685727035</v>
      </c>
      <c r="E77" s="52">
        <f>D77/(24*28*VLOOKUP($B77,PC_FEBRERO_2025!$B$10:$C$22,2,0))</f>
        <v>97.077546683711418</v>
      </c>
      <c r="F77" s="35" t="str">
        <f t="shared" si="1"/>
        <v/>
      </c>
      <c r="G77" s="47"/>
      <c r="H77" s="47"/>
      <c r="I77" s="47"/>
      <c r="J77" s="47"/>
      <c r="K77" s="47"/>
      <c r="L77" s="47"/>
      <c r="M77" s="47"/>
      <c r="N77" s="47"/>
      <c r="O77" s="47"/>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row>
    <row r="78" spans="1:56" s="40" customFormat="1" ht="22.5" customHeight="1" x14ac:dyDescent="0.3">
      <c r="A78" s="47"/>
      <c r="B78" s="53" t="s">
        <v>48</v>
      </c>
      <c r="C78" s="54" t="s">
        <v>65</v>
      </c>
      <c r="D78" s="26">
        <v>131738.84579996913</v>
      </c>
      <c r="E78" s="52">
        <f>D78/(24*28*VLOOKUP($B78,PC_FEBRERO_2025!$B$10:$C$22,2,0))</f>
        <v>332.27110018152024</v>
      </c>
      <c r="F78" s="35" t="str">
        <f t="shared" si="1"/>
        <v/>
      </c>
      <c r="G78" s="47"/>
      <c r="H78" s="47"/>
      <c r="I78" s="47"/>
      <c r="J78" s="47"/>
      <c r="K78" s="47"/>
      <c r="L78" s="47"/>
      <c r="M78" s="47"/>
      <c r="N78" s="47"/>
      <c r="O78" s="47"/>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row>
    <row r="79" spans="1:56" s="40" customFormat="1" ht="22.5" customHeight="1" x14ac:dyDescent="0.3">
      <c r="A79" s="47"/>
      <c r="B79" s="53" t="s">
        <v>50</v>
      </c>
      <c r="C79" s="54" t="s">
        <v>65</v>
      </c>
      <c r="D79" s="26">
        <v>130332.42192474051</v>
      </c>
      <c r="E79" s="52">
        <f>D79/(24*28*VLOOKUP($B79,PC_FEBRERO_2025!$B$10:$C$22,2,0))</f>
        <v>328.72382446716233</v>
      </c>
      <c r="F79" s="35" t="str">
        <f t="shared" si="1"/>
        <v/>
      </c>
      <c r="G79" s="47"/>
      <c r="H79" s="47"/>
      <c r="I79" s="47"/>
      <c r="J79" s="47"/>
      <c r="K79" s="47"/>
      <c r="L79" s="47"/>
      <c r="M79" s="47"/>
      <c r="N79" s="47"/>
      <c r="O79" s="47"/>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row>
    <row r="80" spans="1:56" s="40" customFormat="1" ht="22.5" customHeight="1" x14ac:dyDescent="0.3">
      <c r="A80" s="47"/>
      <c r="B80" s="53" t="s">
        <v>51</v>
      </c>
      <c r="C80" s="54" t="s">
        <v>65</v>
      </c>
      <c r="D80" s="26">
        <v>122316.23193032962</v>
      </c>
      <c r="E80" s="52">
        <f>D80/(24*28*VLOOKUP($B80,PC_FEBRERO_2025!$B$10:$C$22,2,0))</f>
        <v>245.97054361794085</v>
      </c>
      <c r="F80" s="35" t="str">
        <f t="shared" si="1"/>
        <v/>
      </c>
      <c r="G80" s="47"/>
      <c r="H80" s="47"/>
      <c r="I80" s="47"/>
      <c r="J80" s="47"/>
      <c r="K80" s="47"/>
      <c r="L80" s="47"/>
      <c r="M80" s="47"/>
      <c r="N80" s="47"/>
      <c r="O80" s="47"/>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row>
    <row r="81" spans="1:56" s="40" customFormat="1" ht="22.5" customHeight="1" x14ac:dyDescent="0.3">
      <c r="A81" s="47"/>
      <c r="B81" s="53" t="s">
        <v>52</v>
      </c>
      <c r="C81" s="54" t="s">
        <v>65</v>
      </c>
      <c r="D81" s="26">
        <v>13284.068339728772</v>
      </c>
      <c r="E81" s="52">
        <f>D81/(24*28*VLOOKUP($B81,PC_FEBRERO_2025!$B$10:$C$22,2,0))</f>
        <v>27.842195547721268</v>
      </c>
      <c r="F81" s="35" t="str">
        <f t="shared" si="1"/>
        <v/>
      </c>
      <c r="G81" s="47"/>
      <c r="H81" s="47"/>
      <c r="I81" s="47"/>
      <c r="J81" s="47"/>
      <c r="K81" s="47"/>
      <c r="L81" s="47"/>
      <c r="M81" s="47"/>
      <c r="N81" s="47"/>
      <c r="O81" s="47"/>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row>
    <row r="82" spans="1:56" s="40" customFormat="1" ht="22.5" customHeight="1" x14ac:dyDescent="0.3">
      <c r="A82" s="47"/>
      <c r="B82" s="53" t="s">
        <v>53</v>
      </c>
      <c r="C82" s="54" t="s">
        <v>65</v>
      </c>
      <c r="D82" s="26">
        <v>2018.9631959739231</v>
      </c>
      <c r="E82" s="52">
        <f>D82/(24*28*VLOOKUP($B82,PC_FEBRERO_2025!$B$10:$C$22,2,0))</f>
        <v>6.1314479955476289</v>
      </c>
      <c r="F82" s="35" t="str">
        <f t="shared" si="1"/>
        <v/>
      </c>
      <c r="G82" s="47"/>
      <c r="H82" s="47"/>
      <c r="I82" s="47"/>
      <c r="J82" s="47"/>
      <c r="K82" s="47"/>
      <c r="L82" s="47"/>
      <c r="M82" s="47"/>
      <c r="N82" s="47"/>
      <c r="O82" s="47"/>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row>
    <row r="83" spans="1:56" s="40" customFormat="1" ht="22.5" customHeight="1" x14ac:dyDescent="0.3">
      <c r="A83" s="47"/>
      <c r="B83" s="53" t="s">
        <v>54</v>
      </c>
      <c r="C83" s="54" t="s">
        <v>65</v>
      </c>
      <c r="D83" s="26">
        <v>122935.40707004574</v>
      </c>
      <c r="E83" s="52">
        <f>D83/(24*28*VLOOKUP($B83,PC_FEBRERO_2025!$B$10:$C$22,2,0))</f>
        <v>320.94665588462237</v>
      </c>
      <c r="F83" s="35" t="str">
        <f t="shared" si="1"/>
        <v/>
      </c>
      <c r="G83" s="47"/>
      <c r="H83" s="47"/>
      <c r="I83" s="47"/>
      <c r="J83" s="47"/>
      <c r="K83" s="47"/>
      <c r="L83" s="47"/>
      <c r="M83" s="47"/>
      <c r="N83" s="47"/>
      <c r="O83" s="47"/>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row>
    <row r="84" spans="1:56" s="40" customFormat="1" ht="22.5" customHeight="1" x14ac:dyDescent="0.3">
      <c r="A84" s="47"/>
      <c r="B84" s="53" t="s">
        <v>55</v>
      </c>
      <c r="C84" s="54" t="s">
        <v>65</v>
      </c>
      <c r="D84" s="26">
        <v>54401.23977409034</v>
      </c>
      <c r="E84" s="52">
        <f>D84/(24*28*VLOOKUP($B84,PC_FEBRERO_2025!$B$10:$C$22,2,0))</f>
        <v>147.18950155327471</v>
      </c>
      <c r="F84" s="35" t="str">
        <f t="shared" si="1"/>
        <v/>
      </c>
      <c r="G84" s="47"/>
      <c r="H84" s="47"/>
      <c r="I84" s="47"/>
      <c r="J84" s="47"/>
      <c r="K84" s="47"/>
      <c r="L84" s="47"/>
      <c r="M84" s="47"/>
      <c r="N84" s="47"/>
      <c r="O84" s="47"/>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row>
    <row r="85" spans="1:56" s="40" customFormat="1" ht="22.5" customHeight="1" x14ac:dyDescent="0.3">
      <c r="A85" s="47"/>
      <c r="B85" s="53" t="s">
        <v>56</v>
      </c>
      <c r="C85" s="54" t="s">
        <v>65</v>
      </c>
      <c r="D85" s="26">
        <v>48694.479261964458</v>
      </c>
      <c r="E85" s="52">
        <f>D85/(24*28*VLOOKUP($B85,PC_FEBRERO_2025!$B$10:$C$22,2,0))</f>
        <v>124.93452191595972</v>
      </c>
      <c r="F85" s="35" t="str">
        <f t="shared" si="1"/>
        <v/>
      </c>
      <c r="G85" s="47"/>
      <c r="H85" s="47"/>
      <c r="I85" s="47"/>
      <c r="J85" s="47"/>
      <c r="K85" s="47"/>
      <c r="L85" s="47"/>
      <c r="M85" s="47"/>
      <c r="N85" s="47"/>
      <c r="O85" s="47"/>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row>
    <row r="86" spans="1:56" s="40" customFormat="1" ht="22.5" customHeight="1" x14ac:dyDescent="0.3">
      <c r="A86" s="47"/>
      <c r="B86" s="53" t="s">
        <v>57</v>
      </c>
      <c r="C86" s="54" t="s">
        <v>65</v>
      </c>
      <c r="D86" s="26">
        <v>19249.042757113133</v>
      </c>
      <c r="E86" s="52">
        <f>D86/(24*28*VLOOKUP($B86,PC_FEBRERO_2025!$B$10:$C$22,2,0))</f>
        <v>57.288817729503371</v>
      </c>
      <c r="F86" s="35" t="str">
        <f t="shared" si="1"/>
        <v/>
      </c>
      <c r="G86" s="47"/>
      <c r="H86" s="47"/>
      <c r="I86" s="47"/>
      <c r="J86" s="47"/>
      <c r="K86" s="47"/>
      <c r="L86" s="47"/>
      <c r="M86" s="47"/>
      <c r="N86" s="47"/>
      <c r="O86" s="47"/>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row>
    <row r="87" spans="1:56" s="40" customFormat="1" ht="22.5" customHeight="1" x14ac:dyDescent="0.3">
      <c r="A87" s="47"/>
      <c r="B87" s="53" t="s">
        <v>58</v>
      </c>
      <c r="C87" s="54" t="s">
        <v>65</v>
      </c>
      <c r="D87" s="26">
        <v>87.622930956410599</v>
      </c>
      <c r="E87" s="52">
        <f>D87/(24*28*VLOOKUP($B87,PC_FEBRERO_2025!$B$10:$C$22,2,0))</f>
        <v>0.26078253260836487</v>
      </c>
      <c r="F87" s="35" t="str">
        <f t="shared" si="1"/>
        <v/>
      </c>
      <c r="G87" s="47"/>
      <c r="H87" s="47"/>
      <c r="I87" s="47"/>
      <c r="J87" s="47"/>
      <c r="K87" s="47"/>
      <c r="L87" s="47"/>
      <c r="M87" s="47"/>
      <c r="N87" s="47"/>
      <c r="O87" s="47"/>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row>
    <row r="88" spans="1:56" s="40" customFormat="1" ht="22.5" customHeight="1" x14ac:dyDescent="0.3">
      <c r="A88" s="47"/>
      <c r="B88" s="53" t="s">
        <v>59</v>
      </c>
      <c r="C88" s="54" t="s">
        <v>65</v>
      </c>
      <c r="D88" s="26">
        <v>2946.1596944546422</v>
      </c>
      <c r="E88" s="52">
        <f>D88/(24*28*VLOOKUP($B88,PC_FEBRERO_2025!$B$10:$C$22,2,0))</f>
        <v>8.768332423972149</v>
      </c>
      <c r="F88" s="35" t="str">
        <f t="shared" si="1"/>
        <v/>
      </c>
      <c r="G88" s="47"/>
      <c r="H88" s="47"/>
      <c r="I88" s="47"/>
      <c r="J88" s="47"/>
      <c r="K88" s="47"/>
      <c r="L88" s="47"/>
      <c r="M88" s="47"/>
      <c r="N88" s="47"/>
      <c r="O88" s="47"/>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row>
    <row r="89" spans="1:56" s="40" customFormat="1" ht="22.5" customHeight="1" x14ac:dyDescent="0.3">
      <c r="A89" s="47"/>
      <c r="B89" s="53" t="s">
        <v>60</v>
      </c>
      <c r="C89" s="54" t="s">
        <v>65</v>
      </c>
      <c r="D89" s="26">
        <v>7141.6626318445224</v>
      </c>
      <c r="E89" s="52">
        <f>D89/(24*28*VLOOKUP($B89,PC_FEBRERO_2025!$B$10:$C$22,2,0))</f>
        <v>21.254948309061078</v>
      </c>
      <c r="F89" s="35" t="str">
        <f t="shared" si="1"/>
        <v/>
      </c>
      <c r="G89" s="47"/>
      <c r="H89" s="47"/>
      <c r="I89" s="47"/>
      <c r="J89" s="47"/>
      <c r="K89" s="47"/>
      <c r="L89" s="47"/>
      <c r="M89" s="47"/>
      <c r="N89" s="47"/>
      <c r="O89" s="47"/>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row>
    <row r="90" spans="1:56" s="40" customFormat="1" ht="22.5" customHeight="1" x14ac:dyDescent="0.3">
      <c r="A90" s="47"/>
      <c r="B90" s="53" t="s">
        <v>48</v>
      </c>
      <c r="C90" s="54" t="s">
        <v>66</v>
      </c>
      <c r="D90" s="26">
        <v>93152.022114536871</v>
      </c>
      <c r="E90" s="52">
        <f>D90/(24*28*VLOOKUP($B90,PC_FEBRERO_2025!$B$10:$C$22,2,0))</f>
        <v>234.94759411455024</v>
      </c>
      <c r="F90" s="35" t="str">
        <f t="shared" si="1"/>
        <v/>
      </c>
      <c r="G90" s="47"/>
      <c r="H90" s="47"/>
      <c r="I90" s="47"/>
      <c r="J90" s="47"/>
      <c r="K90" s="47"/>
      <c r="L90" s="47"/>
      <c r="M90" s="47"/>
      <c r="N90" s="47"/>
      <c r="O90" s="47"/>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row>
    <row r="91" spans="1:56" s="40" customFormat="1" ht="22.5" customHeight="1" x14ac:dyDescent="0.3">
      <c r="A91" s="47"/>
      <c r="B91" s="53" t="s">
        <v>50</v>
      </c>
      <c r="C91" s="54" t="s">
        <v>66</v>
      </c>
      <c r="D91" s="26">
        <v>117179.65795497433</v>
      </c>
      <c r="E91" s="52">
        <f>D91/(24*28*VLOOKUP($B91,PC_FEBRERO_2025!$B$10:$C$22,2,0))</f>
        <v>295.5499847532646</v>
      </c>
      <c r="F91" s="35" t="str">
        <f t="shared" si="1"/>
        <v/>
      </c>
      <c r="G91" s="47"/>
      <c r="H91" s="47"/>
      <c r="I91" s="47"/>
      <c r="J91" s="47"/>
      <c r="K91" s="47"/>
      <c r="L91" s="47"/>
      <c r="M91" s="47"/>
      <c r="N91" s="47"/>
      <c r="O91" s="47"/>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row>
    <row r="92" spans="1:56" s="40" customFormat="1" ht="22.5" customHeight="1" x14ac:dyDescent="0.3">
      <c r="A92" s="47"/>
      <c r="B92" s="53" t="s">
        <v>51</v>
      </c>
      <c r="C92" s="54" t="s">
        <v>66</v>
      </c>
      <c r="D92" s="26">
        <v>133204.38456038799</v>
      </c>
      <c r="E92" s="52">
        <f>D92/(24*28*VLOOKUP($B92,PC_FEBRERO_2025!$B$10:$C$22,2,0))</f>
        <v>267.86595994286517</v>
      </c>
      <c r="F92" s="35" t="str">
        <f t="shared" si="1"/>
        <v/>
      </c>
      <c r="G92" s="47"/>
      <c r="H92" s="47"/>
      <c r="I92" s="47"/>
      <c r="J92" s="47"/>
      <c r="K92" s="47"/>
      <c r="L92" s="47"/>
      <c r="M92" s="47"/>
      <c r="N92" s="47"/>
      <c r="O92" s="47"/>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row>
    <row r="93" spans="1:56" s="40" customFormat="1" ht="22.5" customHeight="1" x14ac:dyDescent="0.3">
      <c r="A93" s="47"/>
      <c r="B93" s="53" t="s">
        <v>52</v>
      </c>
      <c r="C93" s="54" t="s">
        <v>66</v>
      </c>
      <c r="D93" s="26">
        <v>39526.454982024428</v>
      </c>
      <c r="E93" s="52">
        <f>D93/(24*28*VLOOKUP($B93,PC_FEBRERO_2025!$B$10:$C$22,2,0))</f>
        <v>82.843844278220217</v>
      </c>
      <c r="F93" s="35" t="str">
        <f t="shared" si="1"/>
        <v/>
      </c>
      <c r="G93" s="47"/>
      <c r="H93" s="47"/>
      <c r="I93" s="47"/>
      <c r="J93" s="47"/>
      <c r="K93" s="47"/>
      <c r="L93" s="47"/>
      <c r="M93" s="47"/>
      <c r="N93" s="47"/>
      <c r="O93" s="47"/>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row>
    <row r="94" spans="1:56" s="40" customFormat="1" ht="22.5" customHeight="1" x14ac:dyDescent="0.3">
      <c r="A94" s="47"/>
      <c r="B94" s="53" t="s">
        <v>53</v>
      </c>
      <c r="C94" s="54" t="s">
        <v>66</v>
      </c>
      <c r="D94" s="26">
        <v>339.26600722827186</v>
      </c>
      <c r="E94" s="52">
        <f>D94/(24*28*VLOOKUP($B94,PC_FEBRERO_2025!$B$10:$C$22,2,0))</f>
        <v>1.0303267955183184</v>
      </c>
      <c r="F94" s="35" t="str">
        <f t="shared" si="1"/>
        <v/>
      </c>
      <c r="G94" s="47"/>
      <c r="H94" s="47"/>
      <c r="I94" s="47"/>
      <c r="J94" s="47"/>
      <c r="K94" s="47"/>
      <c r="L94" s="47"/>
      <c r="M94" s="47"/>
      <c r="N94" s="47"/>
      <c r="O94" s="47"/>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row>
    <row r="95" spans="1:56" s="40" customFormat="1" ht="22.5" customHeight="1" x14ac:dyDescent="0.3">
      <c r="A95" s="47"/>
      <c r="B95" s="53" t="s">
        <v>54</v>
      </c>
      <c r="C95" s="54" t="s">
        <v>66</v>
      </c>
      <c r="D95" s="26">
        <v>170474.51793301455</v>
      </c>
      <c r="E95" s="52">
        <f>D95/(24*28*VLOOKUP($B95,PC_FEBRERO_2025!$B$10:$C$22,2,0))</f>
        <v>445.05669886438642</v>
      </c>
      <c r="F95" s="35" t="str">
        <f t="shared" si="1"/>
        <v/>
      </c>
      <c r="G95" s="47"/>
      <c r="H95" s="47"/>
      <c r="I95" s="47"/>
      <c r="J95" s="47"/>
      <c r="K95" s="47"/>
      <c r="L95" s="47"/>
      <c r="M95" s="47"/>
      <c r="N95" s="47"/>
      <c r="O95" s="47"/>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row>
    <row r="96" spans="1:56" s="40" customFormat="1" ht="22.5" customHeight="1" x14ac:dyDescent="0.3">
      <c r="A96" s="47"/>
      <c r="B96" s="53" t="s">
        <v>55</v>
      </c>
      <c r="C96" s="54" t="s">
        <v>66</v>
      </c>
      <c r="D96" s="26">
        <v>47665.052285142148</v>
      </c>
      <c r="E96" s="52">
        <f>D96/(24*28*VLOOKUP($B96,PC_FEBRERO_2025!$B$10:$C$22,2,0))</f>
        <v>128.96388605287376</v>
      </c>
      <c r="F96" s="35" t="str">
        <f t="shared" ref="F96:F159" si="2">+G96&amp;H96&amp;I96</f>
        <v/>
      </c>
      <c r="G96" s="47"/>
      <c r="H96" s="47"/>
      <c r="I96" s="47"/>
      <c r="J96" s="47"/>
      <c r="K96" s="47"/>
      <c r="L96" s="47"/>
      <c r="M96" s="47"/>
      <c r="N96" s="47"/>
      <c r="O96" s="47"/>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row>
    <row r="97" spans="1:56" s="40" customFormat="1" ht="22.5" customHeight="1" x14ac:dyDescent="0.3">
      <c r="A97" s="47"/>
      <c r="B97" s="53" t="s">
        <v>56</v>
      </c>
      <c r="C97" s="54" t="s">
        <v>66</v>
      </c>
      <c r="D97" s="26">
        <v>39356.907693307861</v>
      </c>
      <c r="E97" s="52">
        <f>D97/(24*28*VLOOKUP($B97,PC_FEBRERO_2025!$B$10:$C$22,2,0))</f>
        <v>100.97728780097461</v>
      </c>
      <c r="F97" s="35" t="str">
        <f t="shared" si="2"/>
        <v/>
      </c>
      <c r="G97" s="47"/>
      <c r="H97" s="47"/>
      <c r="I97" s="47"/>
      <c r="J97" s="47"/>
      <c r="K97" s="47"/>
      <c r="L97" s="47"/>
      <c r="M97" s="47"/>
      <c r="N97" s="47"/>
      <c r="O97" s="47"/>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row>
    <row r="98" spans="1:56" s="40" customFormat="1" ht="22.5" customHeight="1" x14ac:dyDescent="0.3">
      <c r="A98" s="47"/>
      <c r="B98" s="53" t="s">
        <v>57</v>
      </c>
      <c r="C98" s="54" t="s">
        <v>66</v>
      </c>
      <c r="D98" s="26">
        <v>12339.607374934005</v>
      </c>
      <c r="E98" s="52">
        <f>D98/(24*28*VLOOKUP($B98,PC_FEBRERO_2025!$B$10:$C$22,2,0))</f>
        <v>36.725021949208347</v>
      </c>
      <c r="F98" s="35" t="str">
        <f t="shared" si="2"/>
        <v/>
      </c>
      <c r="G98" s="47"/>
      <c r="H98" s="47"/>
      <c r="I98" s="47"/>
      <c r="J98" s="47"/>
      <c r="K98" s="47"/>
      <c r="L98" s="47"/>
      <c r="M98" s="47"/>
      <c r="N98" s="47"/>
      <c r="O98" s="47"/>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row>
    <row r="99" spans="1:56" s="40" customFormat="1" ht="22.5" customHeight="1" x14ac:dyDescent="0.3">
      <c r="A99" s="47"/>
      <c r="B99" s="53" t="s">
        <v>58</v>
      </c>
      <c r="C99" s="54" t="s">
        <v>66</v>
      </c>
      <c r="D99" s="26">
        <v>1819.7461631746012</v>
      </c>
      <c r="E99" s="52">
        <f>D99/(24*28*VLOOKUP($B99,PC_FEBRERO_2025!$B$10:$C$22,2,0))</f>
        <v>5.4159111999244081</v>
      </c>
      <c r="F99" s="35" t="str">
        <f t="shared" si="2"/>
        <v/>
      </c>
      <c r="G99" s="47"/>
      <c r="H99" s="47"/>
      <c r="I99" s="47"/>
      <c r="J99" s="47"/>
      <c r="K99" s="47"/>
      <c r="L99" s="47"/>
      <c r="M99" s="47"/>
      <c r="N99" s="47"/>
      <c r="O99" s="47"/>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row>
    <row r="100" spans="1:56" s="40" customFormat="1" ht="22.5" customHeight="1" x14ac:dyDescent="0.3">
      <c r="A100" s="47"/>
      <c r="B100" s="53" t="s">
        <v>59</v>
      </c>
      <c r="C100" s="54" t="s">
        <v>66</v>
      </c>
      <c r="D100" s="26">
        <v>12541.347763806565</v>
      </c>
      <c r="E100" s="52">
        <f>D100/(24*28*VLOOKUP($B100,PC_FEBRERO_2025!$B$10:$C$22,2,0))</f>
        <v>37.325439773233825</v>
      </c>
      <c r="F100" s="35" t="str">
        <f t="shared" si="2"/>
        <v/>
      </c>
      <c r="G100" s="47"/>
      <c r="H100" s="47"/>
      <c r="I100" s="47"/>
      <c r="J100" s="47"/>
      <c r="K100" s="47"/>
      <c r="L100" s="47"/>
      <c r="M100" s="47"/>
      <c r="N100" s="47"/>
      <c r="O100" s="47"/>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row>
    <row r="101" spans="1:56" s="40" customFormat="1" ht="22.5" customHeight="1" x14ac:dyDescent="0.3">
      <c r="A101" s="47"/>
      <c r="B101" s="53" t="s">
        <v>60</v>
      </c>
      <c r="C101" s="54" t="s">
        <v>66</v>
      </c>
      <c r="D101" s="26">
        <v>28897.531103067151</v>
      </c>
      <c r="E101" s="52">
        <f>D101/(24*28*VLOOKUP($B101,PC_FEBRERO_2025!$B$10:$C$22,2,0))</f>
        <v>86.004556854366527</v>
      </c>
      <c r="F101" s="35" t="str">
        <f t="shared" si="2"/>
        <v/>
      </c>
      <c r="G101" s="47"/>
      <c r="H101" s="47"/>
      <c r="I101" s="47"/>
      <c r="J101" s="47"/>
      <c r="K101" s="47"/>
      <c r="L101" s="47"/>
      <c r="M101" s="47"/>
      <c r="N101" s="47"/>
      <c r="O101" s="47"/>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row>
    <row r="102" spans="1:56" s="40" customFormat="1" ht="22.5" customHeight="1" x14ac:dyDescent="0.3">
      <c r="A102" s="47"/>
      <c r="B102" s="53" t="s">
        <v>48</v>
      </c>
      <c r="C102" s="54" t="s">
        <v>67</v>
      </c>
      <c r="D102" s="26">
        <v>174624.73513646424</v>
      </c>
      <c r="E102" s="52">
        <f>D102/(24*28*VLOOKUP($B102,PC_FEBRERO_2025!$B$10:$C$22,2,0))</f>
        <v>440.43768950883839</v>
      </c>
      <c r="F102" s="35" t="str">
        <f t="shared" si="2"/>
        <v/>
      </c>
      <c r="G102" s="47"/>
      <c r="H102" s="47"/>
      <c r="I102" s="47"/>
      <c r="J102" s="47"/>
      <c r="K102" s="47"/>
      <c r="L102" s="47"/>
      <c r="M102" s="47"/>
      <c r="N102" s="47"/>
      <c r="O102" s="47"/>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row>
    <row r="103" spans="1:56" s="40" customFormat="1" ht="22.5" customHeight="1" x14ac:dyDescent="0.3">
      <c r="A103" s="47"/>
      <c r="B103" s="53" t="s">
        <v>50</v>
      </c>
      <c r="C103" s="54" t="s">
        <v>67</v>
      </c>
      <c r="D103" s="26">
        <v>418049.97466954513</v>
      </c>
      <c r="E103" s="52">
        <f>D103/(24*28*VLOOKUP($B103,PC_FEBRERO_2025!$B$10:$C$22,2,0))</f>
        <v>1054.4036891382798</v>
      </c>
      <c r="F103" s="35" t="str">
        <f t="shared" si="2"/>
        <v/>
      </c>
      <c r="G103" s="47"/>
      <c r="H103" s="47"/>
      <c r="I103" s="47"/>
      <c r="J103" s="47"/>
      <c r="K103" s="47"/>
      <c r="L103" s="47"/>
      <c r="M103" s="47"/>
      <c r="N103" s="47"/>
      <c r="O103" s="47"/>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row>
    <row r="104" spans="1:56" s="40" customFormat="1" ht="22.5" customHeight="1" x14ac:dyDescent="0.3">
      <c r="A104" s="47"/>
      <c r="B104" s="53" t="s">
        <v>51</v>
      </c>
      <c r="C104" s="54" t="s">
        <v>67</v>
      </c>
      <c r="D104" s="26">
        <v>293082.2751863086</v>
      </c>
      <c r="E104" s="52">
        <f>D104/(24*28*VLOOKUP($B104,PC_FEBRERO_2025!$B$10:$C$22,2,0))</f>
        <v>589.37072712819463</v>
      </c>
      <c r="F104" s="35" t="str">
        <f t="shared" si="2"/>
        <v/>
      </c>
      <c r="G104" s="47"/>
      <c r="H104" s="47"/>
      <c r="I104" s="47"/>
      <c r="J104" s="47"/>
      <c r="K104" s="47"/>
      <c r="L104" s="47"/>
      <c r="M104" s="47"/>
      <c r="N104" s="47"/>
      <c r="O104" s="47"/>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row>
    <row r="105" spans="1:56" s="40" customFormat="1" ht="22.5" customHeight="1" x14ac:dyDescent="0.3">
      <c r="A105" s="47"/>
      <c r="B105" s="53" t="s">
        <v>52</v>
      </c>
      <c r="C105" s="54" t="s">
        <v>67</v>
      </c>
      <c r="D105" s="26">
        <v>60023.532740726027</v>
      </c>
      <c r="E105" s="52">
        <f>D105/(24*28*VLOOKUP($B105,PC_FEBRERO_2025!$B$10:$C$22,2,0))</f>
        <v>125.80384964102538</v>
      </c>
      <c r="F105" s="35" t="str">
        <f t="shared" si="2"/>
        <v/>
      </c>
      <c r="G105" s="47"/>
      <c r="H105" s="47"/>
      <c r="I105" s="47"/>
      <c r="J105" s="47"/>
      <c r="K105" s="47"/>
      <c r="L105" s="47"/>
      <c r="M105" s="47"/>
      <c r="N105" s="47"/>
      <c r="O105" s="47"/>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row>
    <row r="106" spans="1:56" s="40" customFormat="1" ht="22.5" customHeight="1" x14ac:dyDescent="0.3">
      <c r="A106" s="47"/>
      <c r="B106" s="53" t="s">
        <v>53</v>
      </c>
      <c r="C106" s="54" t="s">
        <v>67</v>
      </c>
      <c r="D106" s="26">
        <v>1507.8828202071791</v>
      </c>
      <c r="E106" s="52">
        <f>D106/(24*28*VLOOKUP($B106,PC_FEBRERO_2025!$B$10:$C$22,2,0))</f>
        <v>4.5793331517467788</v>
      </c>
      <c r="F106" s="35" t="str">
        <f t="shared" si="2"/>
        <v/>
      </c>
      <c r="G106" s="47"/>
      <c r="H106" s="47"/>
      <c r="I106" s="47"/>
      <c r="J106" s="47"/>
      <c r="K106" s="47"/>
      <c r="L106" s="47"/>
      <c r="M106" s="47"/>
      <c r="N106" s="47"/>
      <c r="O106" s="47"/>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row>
    <row r="107" spans="1:56" s="40" customFormat="1" ht="22.5" customHeight="1" x14ac:dyDescent="0.3">
      <c r="A107" s="47"/>
      <c r="B107" s="53" t="s">
        <v>54</v>
      </c>
      <c r="C107" s="54" t="s">
        <v>67</v>
      </c>
      <c r="D107" s="26">
        <v>818816.37227068702</v>
      </c>
      <c r="E107" s="52">
        <f>D107/(24*28*VLOOKUP($B107,PC_FEBRERO_2025!$B$10:$C$22,2,0))</f>
        <v>2137.6784990358374</v>
      </c>
      <c r="F107" s="35" t="str">
        <f t="shared" si="2"/>
        <v/>
      </c>
      <c r="G107" s="47"/>
      <c r="H107" s="47"/>
      <c r="I107" s="47"/>
      <c r="J107" s="47"/>
      <c r="K107" s="47"/>
      <c r="L107" s="47"/>
      <c r="M107" s="47"/>
      <c r="N107" s="47"/>
      <c r="O107" s="47"/>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row>
    <row r="108" spans="1:56" s="40" customFormat="1" ht="22.5" customHeight="1" x14ac:dyDescent="0.3">
      <c r="A108" s="47"/>
      <c r="B108" s="53" t="s">
        <v>55</v>
      </c>
      <c r="C108" s="54" t="s">
        <v>67</v>
      </c>
      <c r="D108" s="26">
        <v>147723.49056298731</v>
      </c>
      <c r="E108" s="52">
        <f>D108/(24*28*VLOOKUP($B108,PC_FEBRERO_2025!$B$10:$C$22,2,0))</f>
        <v>399.68476883925138</v>
      </c>
      <c r="F108" s="35" t="str">
        <f t="shared" si="2"/>
        <v/>
      </c>
      <c r="G108" s="47"/>
      <c r="H108" s="47"/>
      <c r="I108" s="47"/>
      <c r="J108" s="47"/>
      <c r="K108" s="47"/>
      <c r="L108" s="47"/>
      <c r="M108" s="47"/>
      <c r="N108" s="47"/>
      <c r="O108" s="47"/>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row>
    <row r="109" spans="1:56" s="40" customFormat="1" ht="22.5" customHeight="1" x14ac:dyDescent="0.3">
      <c r="A109" s="47"/>
      <c r="B109" s="53" t="s">
        <v>56</v>
      </c>
      <c r="C109" s="54" t="s">
        <v>67</v>
      </c>
      <c r="D109" s="26">
        <v>69960.441981097727</v>
      </c>
      <c r="E109" s="52">
        <f>D109/(24*28*VLOOKUP($B109,PC_FEBRERO_2025!$B$10:$C$22,2,0))</f>
        <v>179.4962078743271</v>
      </c>
      <c r="F109" s="35" t="str">
        <f t="shared" si="2"/>
        <v/>
      </c>
      <c r="G109" s="47"/>
      <c r="H109" s="47"/>
      <c r="I109" s="47"/>
      <c r="J109" s="47"/>
      <c r="K109" s="47"/>
      <c r="L109" s="47"/>
      <c r="M109" s="47"/>
      <c r="N109" s="47"/>
      <c r="O109" s="47"/>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row>
    <row r="110" spans="1:56" s="40" customFormat="1" ht="22.5" customHeight="1" x14ac:dyDescent="0.3">
      <c r="A110" s="47"/>
      <c r="B110" s="53" t="s">
        <v>57</v>
      </c>
      <c r="C110" s="54" t="s">
        <v>67</v>
      </c>
      <c r="D110" s="26">
        <v>15979.620613144263</v>
      </c>
      <c r="E110" s="52">
        <f>D110/(24*28*VLOOKUP($B110,PC_FEBRERO_2025!$B$10:$C$22,2,0))</f>
        <v>47.558394681976971</v>
      </c>
      <c r="F110" s="35" t="str">
        <f t="shared" si="2"/>
        <v/>
      </c>
      <c r="G110" s="47"/>
      <c r="H110" s="47"/>
      <c r="I110" s="47"/>
      <c r="J110" s="47"/>
      <c r="K110" s="47"/>
      <c r="L110" s="47"/>
      <c r="M110" s="47"/>
      <c r="N110" s="47"/>
      <c r="O110" s="47"/>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row>
    <row r="111" spans="1:56" s="40" customFormat="1" ht="22.5" customHeight="1" x14ac:dyDescent="0.3">
      <c r="A111" s="47"/>
      <c r="B111" s="53" t="s">
        <v>58</v>
      </c>
      <c r="C111" s="54" t="s">
        <v>67</v>
      </c>
      <c r="D111" s="26">
        <v>10636.672167866525</v>
      </c>
      <c r="E111" s="52">
        <f>D111/(24*28*VLOOKUP($B111,PC_FEBRERO_2025!$B$10:$C$22,2,0))</f>
        <v>31.65676240436466</v>
      </c>
      <c r="F111" s="35" t="str">
        <f t="shared" si="2"/>
        <v/>
      </c>
      <c r="G111" s="47"/>
      <c r="H111" s="47"/>
      <c r="I111" s="47"/>
      <c r="J111" s="47"/>
      <c r="K111" s="47"/>
      <c r="L111" s="47"/>
      <c r="M111" s="47"/>
      <c r="N111" s="47"/>
      <c r="O111" s="47"/>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row>
    <row r="112" spans="1:56" s="40" customFormat="1" ht="22.5" customHeight="1" x14ac:dyDescent="0.3">
      <c r="A112" s="47"/>
      <c r="B112" s="53" t="s">
        <v>59</v>
      </c>
      <c r="C112" s="54" t="s">
        <v>67</v>
      </c>
      <c r="D112" s="26">
        <v>5895.3382286997867</v>
      </c>
      <c r="E112" s="52">
        <f>D112/(24*28*VLOOKUP($B112,PC_FEBRERO_2025!$B$10:$C$22,2,0))</f>
        <v>17.545649490177937</v>
      </c>
      <c r="F112" s="35" t="str">
        <f t="shared" si="2"/>
        <v/>
      </c>
      <c r="G112" s="47"/>
      <c r="H112" s="47"/>
      <c r="I112" s="47"/>
      <c r="J112" s="47"/>
      <c r="K112" s="47"/>
      <c r="L112" s="47"/>
      <c r="M112" s="47"/>
      <c r="N112" s="47"/>
      <c r="O112" s="47"/>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row>
    <row r="113" spans="1:56" s="40" customFormat="1" ht="22.5" customHeight="1" x14ac:dyDescent="0.3">
      <c r="A113" s="47"/>
      <c r="B113" s="53" t="s">
        <v>60</v>
      </c>
      <c r="C113" s="54" t="s">
        <v>67</v>
      </c>
      <c r="D113" s="26">
        <v>9060.1035011073363</v>
      </c>
      <c r="E113" s="52">
        <f>D113/(24*28*VLOOKUP($B113,PC_FEBRERO_2025!$B$10:$C$22,2,0))</f>
        <v>26.964593753295645</v>
      </c>
      <c r="F113" s="35" t="str">
        <f t="shared" si="2"/>
        <v/>
      </c>
      <c r="G113" s="47"/>
      <c r="H113" s="47"/>
      <c r="I113" s="47"/>
      <c r="J113" s="47"/>
      <c r="K113" s="47"/>
      <c r="L113" s="47"/>
      <c r="M113" s="47"/>
      <c r="N113" s="47"/>
      <c r="O113" s="47"/>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row>
    <row r="114" spans="1:56" s="40" customFormat="1" ht="22.5" customHeight="1" x14ac:dyDescent="0.3">
      <c r="A114" s="47"/>
      <c r="B114" s="53" t="s">
        <v>48</v>
      </c>
      <c r="C114" s="54" t="s">
        <v>68</v>
      </c>
      <c r="D114" s="26">
        <v>188885.50505455275</v>
      </c>
      <c r="E114" s="52">
        <f>D114/(24*28*VLOOKUP($B114,PC_FEBRERO_2025!$B$10:$C$22,2,0))</f>
        <v>476.40613663880339</v>
      </c>
      <c r="F114" s="35" t="str">
        <f t="shared" si="2"/>
        <v/>
      </c>
      <c r="G114" s="47"/>
      <c r="H114" s="47"/>
      <c r="I114" s="47"/>
      <c r="J114" s="47"/>
      <c r="K114" s="47"/>
      <c r="L114" s="47"/>
      <c r="M114" s="47"/>
      <c r="N114" s="47"/>
      <c r="O114" s="47"/>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row>
    <row r="115" spans="1:56" s="40" customFormat="1" ht="22.5" customHeight="1" x14ac:dyDescent="0.3">
      <c r="A115" s="47"/>
      <c r="B115" s="53" t="s">
        <v>50</v>
      </c>
      <c r="C115" s="54" t="s">
        <v>68</v>
      </c>
      <c r="D115" s="26">
        <v>140726.67534114828</v>
      </c>
      <c r="E115" s="52">
        <f>D115/(24*28*VLOOKUP($B115,PC_FEBRERO_2025!$B$10:$C$22,2,0))</f>
        <v>354.94016177650394</v>
      </c>
      <c r="F115" s="35" t="str">
        <f t="shared" si="2"/>
        <v/>
      </c>
      <c r="G115" s="47"/>
      <c r="H115" s="47"/>
      <c r="I115" s="47"/>
      <c r="J115" s="47"/>
      <c r="K115" s="47"/>
      <c r="L115" s="47"/>
      <c r="M115" s="47"/>
      <c r="N115" s="47"/>
      <c r="O115" s="47"/>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row>
    <row r="116" spans="1:56" s="40" customFormat="1" ht="22.5" customHeight="1" x14ac:dyDescent="0.3">
      <c r="A116" s="47"/>
      <c r="B116" s="53" t="s">
        <v>51</v>
      </c>
      <c r="C116" s="54" t="s">
        <v>68</v>
      </c>
      <c r="D116" s="26">
        <v>102019.01537006181</v>
      </c>
      <c r="E116" s="52">
        <f>D116/(24*28*VLOOKUP($B116,PC_FEBRERO_2025!$B$10:$C$22,2,0))</f>
        <v>205.15406887480256</v>
      </c>
      <c r="F116" s="35" t="str">
        <f t="shared" si="2"/>
        <v/>
      </c>
      <c r="G116" s="47"/>
      <c r="H116" s="47"/>
      <c r="I116" s="47"/>
      <c r="J116" s="47"/>
      <c r="K116" s="47"/>
      <c r="L116" s="47"/>
      <c r="M116" s="47"/>
      <c r="N116" s="47"/>
      <c r="O116" s="47"/>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row>
    <row r="117" spans="1:56" s="40" customFormat="1" ht="22.5" customHeight="1" x14ac:dyDescent="0.3">
      <c r="A117" s="47"/>
      <c r="B117" s="53" t="s">
        <v>52</v>
      </c>
      <c r="C117" s="54" t="s">
        <v>68</v>
      </c>
      <c r="D117" s="26">
        <v>15121.92565796583</v>
      </c>
      <c r="E117" s="52">
        <f>D117/(24*28*VLOOKUP($B117,PC_FEBRERO_2025!$B$10:$C$22,2,0))</f>
        <v>31.694176848519934</v>
      </c>
      <c r="F117" s="35" t="str">
        <f t="shared" si="2"/>
        <v/>
      </c>
      <c r="G117" s="47"/>
      <c r="H117" s="47"/>
      <c r="I117" s="47"/>
      <c r="J117" s="47"/>
      <c r="K117" s="47"/>
      <c r="L117" s="47"/>
      <c r="M117" s="47"/>
      <c r="N117" s="47"/>
      <c r="O117" s="47"/>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row>
    <row r="118" spans="1:56" s="40" customFormat="1" ht="22.5" customHeight="1" x14ac:dyDescent="0.3">
      <c r="A118" s="47"/>
      <c r="B118" s="53" t="s">
        <v>53</v>
      </c>
      <c r="C118" s="54" t="s">
        <v>68</v>
      </c>
      <c r="D118" s="26">
        <v>1894.0638129204183</v>
      </c>
      <c r="E118" s="52">
        <f>D118/(24*28*VLOOKUP($B118,PC_FEBRERO_2025!$B$10:$C$22,2,0))</f>
        <v>5.7521374299089478</v>
      </c>
      <c r="F118" s="35" t="str">
        <f t="shared" si="2"/>
        <v/>
      </c>
      <c r="G118" s="47"/>
      <c r="H118" s="47"/>
      <c r="I118" s="47"/>
      <c r="J118" s="47"/>
      <c r="K118" s="47"/>
      <c r="L118" s="47"/>
      <c r="M118" s="47"/>
      <c r="N118" s="47"/>
      <c r="O118" s="47"/>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row>
    <row r="119" spans="1:56" s="40" customFormat="1" ht="22.5" customHeight="1" x14ac:dyDescent="0.3">
      <c r="A119" s="47"/>
      <c r="B119" s="53" t="s">
        <v>54</v>
      </c>
      <c r="C119" s="54" t="s">
        <v>68</v>
      </c>
      <c r="D119" s="26">
        <v>396518.40200440277</v>
      </c>
      <c r="E119" s="52">
        <f>D119/(24*28*VLOOKUP($B119,PC_FEBRERO_2025!$B$10:$C$22,2,0))</f>
        <v>1035.1879751576932</v>
      </c>
      <c r="F119" s="35" t="str">
        <f t="shared" si="2"/>
        <v/>
      </c>
      <c r="G119" s="47"/>
      <c r="H119" s="47"/>
      <c r="I119" s="47"/>
      <c r="J119" s="47"/>
      <c r="K119" s="47"/>
      <c r="L119" s="47"/>
      <c r="M119" s="47"/>
      <c r="N119" s="47"/>
      <c r="O119" s="47"/>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row>
    <row r="120" spans="1:56" s="40" customFormat="1" ht="22.5" customHeight="1" x14ac:dyDescent="0.3">
      <c r="A120" s="47"/>
      <c r="B120" s="53" t="s">
        <v>55</v>
      </c>
      <c r="C120" s="54" t="s">
        <v>68</v>
      </c>
      <c r="D120" s="26">
        <v>119546.1362877666</v>
      </c>
      <c r="E120" s="52">
        <f>D120/(24*28*VLOOKUP($B120,PC_FEBRERO_2025!$B$10:$C$22,2,0))</f>
        <v>323.4473384409269</v>
      </c>
      <c r="F120" s="35" t="str">
        <f t="shared" si="2"/>
        <v/>
      </c>
      <c r="G120" s="47"/>
      <c r="H120" s="47"/>
      <c r="I120" s="47"/>
      <c r="J120" s="47"/>
      <c r="K120" s="47"/>
      <c r="L120" s="47"/>
      <c r="M120" s="47"/>
      <c r="N120" s="47"/>
      <c r="O120" s="47"/>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row>
    <row r="121" spans="1:56" s="40" customFormat="1" ht="22.5" customHeight="1" x14ac:dyDescent="0.3">
      <c r="A121" s="47"/>
      <c r="B121" s="53" t="s">
        <v>56</v>
      </c>
      <c r="C121" s="54" t="s">
        <v>68</v>
      </c>
      <c r="D121" s="26">
        <v>96729.08921939756</v>
      </c>
      <c r="E121" s="52">
        <f>D121/(24*28*VLOOKUP($B121,PC_FEBRERO_2025!$B$10:$C$22,2,0))</f>
        <v>248.1760294011637</v>
      </c>
      <c r="F121" s="35" t="str">
        <f t="shared" si="2"/>
        <v/>
      </c>
      <c r="G121" s="47"/>
      <c r="H121" s="47"/>
      <c r="I121" s="47"/>
      <c r="J121" s="47"/>
      <c r="K121" s="47"/>
      <c r="L121" s="47"/>
      <c r="M121" s="47"/>
      <c r="N121" s="47"/>
      <c r="O121" s="47"/>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row>
    <row r="122" spans="1:56" s="40" customFormat="1" ht="22.5" customHeight="1" x14ac:dyDescent="0.3">
      <c r="A122" s="47"/>
      <c r="B122" s="53" t="s">
        <v>57</v>
      </c>
      <c r="C122" s="54" t="s">
        <v>68</v>
      </c>
      <c r="D122" s="26">
        <v>12453.015901559309</v>
      </c>
      <c r="E122" s="52">
        <f>D122/(24*28*VLOOKUP($B122,PC_FEBRERO_2025!$B$10:$C$22,2,0))</f>
        <v>37.062547326069371</v>
      </c>
      <c r="F122" s="35" t="str">
        <f t="shared" si="2"/>
        <v/>
      </c>
      <c r="G122" s="47"/>
      <c r="H122" s="47"/>
      <c r="I122" s="47"/>
      <c r="J122" s="47"/>
      <c r="K122" s="47"/>
      <c r="L122" s="47"/>
      <c r="M122" s="47"/>
      <c r="N122" s="47"/>
      <c r="O122" s="47"/>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row>
    <row r="123" spans="1:56" s="40" customFormat="1" ht="22.5" customHeight="1" x14ac:dyDescent="0.3">
      <c r="A123" s="47"/>
      <c r="B123" s="53" t="s">
        <v>58</v>
      </c>
      <c r="C123" s="54" t="s">
        <v>68</v>
      </c>
      <c r="D123" s="26">
        <v>2728.0607304644032</v>
      </c>
      <c r="E123" s="52">
        <f>D123/(24*28*VLOOKUP($B123,PC_FEBRERO_2025!$B$10:$C$22,2,0))</f>
        <v>8.1192283644773902</v>
      </c>
      <c r="F123" s="35" t="str">
        <f t="shared" si="2"/>
        <v/>
      </c>
      <c r="G123" s="47"/>
      <c r="H123" s="47"/>
      <c r="I123" s="47"/>
      <c r="J123" s="47"/>
      <c r="K123" s="47"/>
      <c r="L123" s="47"/>
      <c r="M123" s="47"/>
      <c r="N123" s="47"/>
      <c r="O123" s="47"/>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row>
    <row r="124" spans="1:56" s="40" customFormat="1" ht="22.5" customHeight="1" x14ac:dyDescent="0.3">
      <c r="A124" s="47"/>
      <c r="B124" s="53" t="s">
        <v>59</v>
      </c>
      <c r="C124" s="54" t="s">
        <v>68</v>
      </c>
      <c r="D124" s="26">
        <v>21985.127833757917</v>
      </c>
      <c r="E124" s="52">
        <f>D124/(24*28*VLOOKUP($B124,PC_FEBRERO_2025!$B$10:$C$22,2,0))</f>
        <v>65.431928076660469</v>
      </c>
      <c r="F124" s="35" t="str">
        <f t="shared" si="2"/>
        <v/>
      </c>
      <c r="G124" s="47"/>
      <c r="H124" s="47"/>
      <c r="I124" s="47"/>
      <c r="J124" s="47"/>
      <c r="K124" s="47"/>
      <c r="L124" s="47"/>
      <c r="M124" s="47"/>
      <c r="N124" s="47"/>
      <c r="O124" s="47"/>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row>
    <row r="125" spans="1:56" s="40" customFormat="1" ht="22.5" customHeight="1" x14ac:dyDescent="0.3">
      <c r="A125" s="47"/>
      <c r="B125" s="53" t="s">
        <v>60</v>
      </c>
      <c r="C125" s="54" t="s">
        <v>68</v>
      </c>
      <c r="D125" s="26">
        <v>43023.365073836714</v>
      </c>
      <c r="E125" s="52">
        <f>D125/(24*28*VLOOKUP($B125,PC_FEBRERO_2025!$B$10:$C$22,2,0))</f>
        <v>128.0457293864188</v>
      </c>
      <c r="F125" s="35" t="str">
        <f t="shared" si="2"/>
        <v/>
      </c>
      <c r="G125" s="47"/>
      <c r="H125" s="47"/>
      <c r="I125" s="47"/>
      <c r="J125" s="47"/>
      <c r="K125" s="47"/>
      <c r="L125" s="47"/>
      <c r="M125" s="47"/>
      <c r="N125" s="47"/>
      <c r="O125" s="47"/>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row>
    <row r="126" spans="1:56" s="40" customFormat="1" ht="22.5" customHeight="1" x14ac:dyDescent="0.3">
      <c r="A126" s="47"/>
      <c r="B126" s="53" t="s">
        <v>48</v>
      </c>
      <c r="C126" s="54" t="s">
        <v>69</v>
      </c>
      <c r="D126" s="26">
        <v>72277.305264043505</v>
      </c>
      <c r="E126" s="52">
        <f>D126/(24*28*VLOOKUP($B126,PC_FEBRERO_2025!$B$10:$C$22,2,0))</f>
        <v>182.29748099284583</v>
      </c>
      <c r="F126" s="35" t="str">
        <f t="shared" si="2"/>
        <v/>
      </c>
      <c r="G126" s="47"/>
      <c r="H126" s="47"/>
      <c r="I126" s="47"/>
      <c r="J126" s="47"/>
      <c r="K126" s="47"/>
      <c r="L126" s="47"/>
      <c r="M126" s="47"/>
      <c r="N126" s="47"/>
      <c r="O126" s="47"/>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row>
    <row r="127" spans="1:56" s="40" customFormat="1" ht="22.5" customHeight="1" x14ac:dyDescent="0.3">
      <c r="A127" s="47"/>
      <c r="B127" s="53" t="s">
        <v>50</v>
      </c>
      <c r="C127" s="54" t="s">
        <v>69</v>
      </c>
      <c r="D127" s="26">
        <v>283552.22436244925</v>
      </c>
      <c r="E127" s="52">
        <f>D127/(24*28*VLOOKUP($B127,PC_FEBRERO_2025!$B$10:$C$22,2,0))</f>
        <v>715.1740929238531</v>
      </c>
      <c r="F127" s="35" t="str">
        <f t="shared" si="2"/>
        <v/>
      </c>
      <c r="G127" s="47"/>
      <c r="H127" s="47"/>
      <c r="I127" s="47"/>
      <c r="J127" s="47"/>
      <c r="K127" s="47"/>
      <c r="L127" s="47"/>
      <c r="M127" s="47"/>
      <c r="N127" s="47"/>
      <c r="O127" s="47"/>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row>
    <row r="128" spans="1:56" s="40" customFormat="1" ht="22.5" customHeight="1" x14ac:dyDescent="0.3">
      <c r="A128" s="47"/>
      <c r="B128" s="53" t="s">
        <v>51</v>
      </c>
      <c r="C128" s="54" t="s">
        <v>69</v>
      </c>
      <c r="D128" s="26">
        <v>47621.237509879473</v>
      </c>
      <c r="E128" s="52">
        <f>D128/(24*28*VLOOKUP($B128,PC_FEBRERO_2025!$B$10:$C$22,2,0))</f>
        <v>95.763428068451333</v>
      </c>
      <c r="F128" s="35" t="str">
        <f t="shared" si="2"/>
        <v/>
      </c>
      <c r="G128" s="47"/>
      <c r="H128" s="47"/>
      <c r="I128" s="47"/>
      <c r="J128" s="47"/>
      <c r="K128" s="47"/>
      <c r="L128" s="47"/>
      <c r="M128" s="47"/>
      <c r="N128" s="47"/>
      <c r="O128" s="47"/>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row>
    <row r="129" spans="1:56" s="40" customFormat="1" ht="22.5" customHeight="1" x14ac:dyDescent="0.3">
      <c r="A129" s="47"/>
      <c r="B129" s="53" t="s">
        <v>52</v>
      </c>
      <c r="C129" s="54" t="s">
        <v>69</v>
      </c>
      <c r="D129" s="26">
        <v>45899.933524915374</v>
      </c>
      <c r="E129" s="52">
        <f>D129/(24*28*VLOOKUP($B129,PC_FEBRERO_2025!$B$10:$C$22,2,0))</f>
        <v>96.202073953964145</v>
      </c>
      <c r="F129" s="35" t="str">
        <f t="shared" si="2"/>
        <v/>
      </c>
      <c r="G129" s="47"/>
      <c r="H129" s="47"/>
      <c r="I129" s="47"/>
      <c r="J129" s="47"/>
      <c r="K129" s="47"/>
      <c r="L129" s="47"/>
      <c r="M129" s="47"/>
      <c r="N129" s="47"/>
      <c r="O129" s="47"/>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row>
    <row r="130" spans="1:56" s="40" customFormat="1" ht="22.5" customHeight="1" x14ac:dyDescent="0.3">
      <c r="A130" s="47"/>
      <c r="B130" s="53" t="s">
        <v>53</v>
      </c>
      <c r="C130" s="54" t="s">
        <v>69</v>
      </c>
      <c r="D130" s="26">
        <v>958.10378913815316</v>
      </c>
      <c r="E130" s="52">
        <f>D130/(24*28*VLOOKUP($B130,PC_FEBRERO_2025!$B$10:$C$22,2,0))</f>
        <v>2.9096932371785509</v>
      </c>
      <c r="F130" s="35" t="str">
        <f t="shared" si="2"/>
        <v/>
      </c>
      <c r="G130" s="47"/>
      <c r="H130" s="47"/>
      <c r="I130" s="47"/>
      <c r="J130" s="47"/>
      <c r="K130" s="47"/>
      <c r="L130" s="47"/>
      <c r="M130" s="47"/>
      <c r="N130" s="47"/>
      <c r="O130" s="47"/>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row>
    <row r="131" spans="1:56" s="40" customFormat="1" ht="22.5" customHeight="1" x14ac:dyDescent="0.3">
      <c r="A131" s="47"/>
      <c r="B131" s="53" t="s">
        <v>54</v>
      </c>
      <c r="C131" s="54" t="s">
        <v>69</v>
      </c>
      <c r="D131" s="26">
        <v>268231.04686380335</v>
      </c>
      <c r="E131" s="52">
        <f>D131/(24*28*VLOOKUP($B131,PC_FEBRERO_2025!$B$10:$C$22,2,0))</f>
        <v>700.26902376723933</v>
      </c>
      <c r="F131" s="35" t="str">
        <f t="shared" si="2"/>
        <v/>
      </c>
      <c r="G131" s="47"/>
      <c r="H131" s="47"/>
      <c r="I131" s="47"/>
      <c r="J131" s="47"/>
      <c r="K131" s="47"/>
      <c r="L131" s="47"/>
      <c r="M131" s="47"/>
      <c r="N131" s="47"/>
      <c r="O131" s="47"/>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row>
    <row r="132" spans="1:56" s="40" customFormat="1" ht="22.5" customHeight="1" x14ac:dyDescent="0.3">
      <c r="A132" s="47"/>
      <c r="B132" s="53" t="s">
        <v>55</v>
      </c>
      <c r="C132" s="54" t="s">
        <v>69</v>
      </c>
      <c r="D132" s="26">
        <v>82404.872943451192</v>
      </c>
      <c r="E132" s="52">
        <f>D132/(24*28*VLOOKUP($B132,PC_FEBRERO_2025!$B$10:$C$22,2,0))</f>
        <v>222.95690731453243</v>
      </c>
      <c r="F132" s="35" t="str">
        <f t="shared" si="2"/>
        <v/>
      </c>
      <c r="G132" s="47"/>
      <c r="H132" s="47"/>
      <c r="I132" s="47"/>
      <c r="J132" s="47"/>
      <c r="K132" s="47"/>
      <c r="L132" s="47"/>
      <c r="M132" s="47"/>
      <c r="N132" s="47"/>
      <c r="O132" s="47"/>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row>
    <row r="133" spans="1:56" s="40" customFormat="1" ht="22.5" customHeight="1" x14ac:dyDescent="0.3">
      <c r="A133" s="47"/>
      <c r="B133" s="53" t="s">
        <v>56</v>
      </c>
      <c r="C133" s="54" t="s">
        <v>69</v>
      </c>
      <c r="D133" s="26">
        <v>54757.376683755319</v>
      </c>
      <c r="E133" s="52">
        <f>D133/(24*28*VLOOKUP($B133,PC_FEBRERO_2025!$B$10:$C$22,2,0))</f>
        <v>140.48998533393708</v>
      </c>
      <c r="F133" s="35" t="str">
        <f t="shared" si="2"/>
        <v/>
      </c>
      <c r="G133" s="47"/>
      <c r="H133" s="47"/>
      <c r="I133" s="47"/>
      <c r="J133" s="47"/>
      <c r="K133" s="47"/>
      <c r="L133" s="47"/>
      <c r="M133" s="47"/>
      <c r="N133" s="47"/>
      <c r="O133" s="47"/>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row>
    <row r="134" spans="1:56" s="40" customFormat="1" ht="22.5" customHeight="1" x14ac:dyDescent="0.3">
      <c r="A134" s="47"/>
      <c r="B134" s="53" t="s">
        <v>57</v>
      </c>
      <c r="C134" s="54" t="s">
        <v>69</v>
      </c>
      <c r="D134" s="26">
        <v>13687.797325178979</v>
      </c>
      <c r="E134" s="52">
        <f>D134/(24*28*VLOOKUP($B134,PC_FEBRERO_2025!$B$10:$C$22,2,0))</f>
        <v>40.737492039223149</v>
      </c>
      <c r="F134" s="35" t="str">
        <f t="shared" si="2"/>
        <v/>
      </c>
      <c r="G134" s="47"/>
      <c r="H134" s="47"/>
      <c r="I134" s="47"/>
      <c r="J134" s="47"/>
      <c r="K134" s="47"/>
      <c r="L134" s="47"/>
      <c r="M134" s="47"/>
      <c r="N134" s="47"/>
      <c r="O134" s="47"/>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row>
    <row r="135" spans="1:56" s="40" customFormat="1" ht="22.5" customHeight="1" x14ac:dyDescent="0.3">
      <c r="A135" s="47"/>
      <c r="B135" s="53" t="s">
        <v>58</v>
      </c>
      <c r="C135" s="54" t="s">
        <v>69</v>
      </c>
      <c r="D135" s="26">
        <v>896.01162109070867</v>
      </c>
      <c r="E135" s="52">
        <f>D135/(24*28*VLOOKUP($B135,PC_FEBRERO_2025!$B$10:$C$22,2,0))</f>
        <v>2.6667012532461567</v>
      </c>
      <c r="F135" s="35" t="str">
        <f t="shared" si="2"/>
        <v/>
      </c>
      <c r="G135" s="47"/>
      <c r="H135" s="47"/>
      <c r="I135" s="47"/>
      <c r="J135" s="47"/>
      <c r="K135" s="47"/>
      <c r="L135" s="47"/>
      <c r="M135" s="47"/>
      <c r="N135" s="47"/>
      <c r="O135" s="47"/>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row>
    <row r="136" spans="1:56" s="40" customFormat="1" ht="22.5" customHeight="1" x14ac:dyDescent="0.3">
      <c r="A136" s="47"/>
      <c r="B136" s="53" t="s">
        <v>59</v>
      </c>
      <c r="C136" s="54" t="s">
        <v>69</v>
      </c>
      <c r="D136" s="26">
        <v>37263.899160743473</v>
      </c>
      <c r="E136" s="52">
        <f>D136/(24*28*VLOOKUP($B136,PC_FEBRERO_2025!$B$10:$C$22,2,0))</f>
        <v>110.904461787927</v>
      </c>
      <c r="F136" s="35" t="str">
        <f t="shared" si="2"/>
        <v/>
      </c>
      <c r="G136" s="47"/>
      <c r="H136" s="47"/>
      <c r="I136" s="47"/>
      <c r="J136" s="47"/>
      <c r="K136" s="47"/>
      <c r="L136" s="47"/>
      <c r="M136" s="47"/>
      <c r="N136" s="47"/>
      <c r="O136" s="47"/>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row>
    <row r="137" spans="1:56" s="40" customFormat="1" ht="22.5" customHeight="1" x14ac:dyDescent="0.3">
      <c r="A137" s="47"/>
      <c r="B137" s="53" t="s">
        <v>60</v>
      </c>
      <c r="C137" s="54" t="s">
        <v>69</v>
      </c>
      <c r="D137" s="26">
        <v>73274.170092440341</v>
      </c>
      <c r="E137" s="52">
        <f>D137/(24*28*VLOOKUP($B137,PC_FEBRERO_2025!$B$10:$C$22,2,0))</f>
        <v>218.07788717988197</v>
      </c>
      <c r="F137" s="35" t="str">
        <f t="shared" si="2"/>
        <v/>
      </c>
      <c r="G137" s="47"/>
      <c r="H137" s="47"/>
      <c r="I137" s="47"/>
      <c r="J137" s="47"/>
      <c r="K137" s="47"/>
      <c r="L137" s="47"/>
      <c r="M137" s="47"/>
      <c r="N137" s="47"/>
      <c r="O137" s="47"/>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row>
    <row r="138" spans="1:56" s="40" customFormat="1" ht="22.5" customHeight="1" x14ac:dyDescent="0.3">
      <c r="A138" s="47"/>
      <c r="B138" s="53" t="s">
        <v>48</v>
      </c>
      <c r="C138" s="54" t="s">
        <v>70</v>
      </c>
      <c r="D138" s="26">
        <v>136795.84763205535</v>
      </c>
      <c r="E138" s="52">
        <f>D138/(24*28*VLOOKUP($B138,PC_FEBRERO_2025!$B$10:$C$22,2,0))</f>
        <v>345.02584652959888</v>
      </c>
      <c r="F138" s="35" t="str">
        <f t="shared" si="2"/>
        <v/>
      </c>
      <c r="G138" s="47"/>
      <c r="H138" s="47"/>
      <c r="I138" s="47"/>
      <c r="J138" s="47"/>
      <c r="K138" s="47"/>
      <c r="L138" s="47"/>
      <c r="M138" s="47"/>
      <c r="N138" s="47"/>
      <c r="O138" s="47"/>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row>
    <row r="139" spans="1:56" s="40" customFormat="1" ht="22.5" customHeight="1" x14ac:dyDescent="0.3">
      <c r="A139" s="47"/>
      <c r="B139" s="53" t="s">
        <v>50</v>
      </c>
      <c r="C139" s="54" t="s">
        <v>70</v>
      </c>
      <c r="D139" s="26">
        <v>204508.99406100524</v>
      </c>
      <c r="E139" s="52">
        <f>D139/(24*28*VLOOKUP($B139,PC_FEBRERO_2025!$B$10:$C$22,2,0))</f>
        <v>515.81162747428687</v>
      </c>
      <c r="F139" s="35" t="str">
        <f t="shared" si="2"/>
        <v/>
      </c>
      <c r="G139" s="47"/>
      <c r="H139" s="47"/>
      <c r="I139" s="47"/>
      <c r="J139" s="47"/>
      <c r="K139" s="47"/>
      <c r="L139" s="47"/>
      <c r="M139" s="47"/>
      <c r="N139" s="47"/>
      <c r="O139" s="47"/>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row>
    <row r="140" spans="1:56" s="40" customFormat="1" ht="22.5" customHeight="1" x14ac:dyDescent="0.3">
      <c r="A140" s="47"/>
      <c r="B140" s="53" t="s">
        <v>51</v>
      </c>
      <c r="C140" s="54" t="s">
        <v>70</v>
      </c>
      <c r="D140" s="26">
        <v>136327.71643134276</v>
      </c>
      <c r="E140" s="52">
        <f>D140/(24*28*VLOOKUP($B140,PC_FEBRERO_2025!$B$10:$C$22,2,0))</f>
        <v>274.14679140794476</v>
      </c>
      <c r="F140" s="35" t="str">
        <f t="shared" si="2"/>
        <v/>
      </c>
      <c r="G140" s="47"/>
      <c r="H140" s="47"/>
      <c r="I140" s="47"/>
      <c r="J140" s="47"/>
      <c r="K140" s="47"/>
      <c r="L140" s="47"/>
      <c r="M140" s="47"/>
      <c r="N140" s="47"/>
      <c r="O140" s="47"/>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row>
    <row r="141" spans="1:56" s="40" customFormat="1" ht="22.5" customHeight="1" x14ac:dyDescent="0.3">
      <c r="A141" s="47"/>
      <c r="B141" s="53" t="s">
        <v>52</v>
      </c>
      <c r="C141" s="54" t="s">
        <v>70</v>
      </c>
      <c r="D141" s="26">
        <v>362.79661969623089</v>
      </c>
      <c r="E141" s="52">
        <f>D141/(24*28*VLOOKUP($B141,PC_FEBRERO_2025!$B$10:$C$22,2,0))</f>
        <v>0.76038862277043695</v>
      </c>
      <c r="F141" s="35" t="str">
        <f t="shared" si="2"/>
        <v/>
      </c>
      <c r="G141" s="47"/>
      <c r="H141" s="47"/>
      <c r="I141" s="47"/>
      <c r="J141" s="47"/>
      <c r="K141" s="47"/>
      <c r="L141" s="47"/>
      <c r="M141" s="47"/>
      <c r="N141" s="47"/>
      <c r="O141" s="47"/>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row>
    <row r="142" spans="1:56" s="40" customFormat="1" ht="22.5" customHeight="1" x14ac:dyDescent="0.3">
      <c r="A142" s="47"/>
      <c r="B142" s="53" t="s">
        <v>53</v>
      </c>
      <c r="C142" s="54" t="s">
        <v>70</v>
      </c>
      <c r="D142" s="26">
        <v>281.90761084810549</v>
      </c>
      <c r="E142" s="52">
        <f>D142/(24*28*VLOOKUP($B142,PC_FEBRERO_2025!$B$10:$C$22,2,0))</f>
        <v>0.85613341486912509</v>
      </c>
      <c r="F142" s="35" t="str">
        <f t="shared" si="2"/>
        <v/>
      </c>
      <c r="G142" s="47"/>
      <c r="H142" s="47"/>
      <c r="I142" s="47"/>
      <c r="J142" s="47"/>
      <c r="K142" s="47"/>
      <c r="L142" s="47"/>
      <c r="M142" s="47"/>
      <c r="N142" s="47"/>
      <c r="O142" s="47"/>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row>
    <row r="143" spans="1:56" s="40" customFormat="1" ht="22.5" customHeight="1" x14ac:dyDescent="0.3">
      <c r="A143" s="47"/>
      <c r="B143" s="53" t="s">
        <v>54</v>
      </c>
      <c r="C143" s="54" t="s">
        <v>70</v>
      </c>
      <c r="D143" s="26">
        <v>374725.94293264911</v>
      </c>
      <c r="E143" s="52">
        <f>D143/(24*28*VLOOKUP($B143,PC_FEBRERO_2025!$B$10:$C$22,2,0))</f>
        <v>978.29454608565459</v>
      </c>
      <c r="F143" s="35" t="str">
        <f t="shared" si="2"/>
        <v/>
      </c>
      <c r="G143" s="47"/>
      <c r="H143" s="47"/>
      <c r="I143" s="47"/>
      <c r="J143" s="47"/>
      <c r="K143" s="47"/>
      <c r="L143" s="47"/>
      <c r="M143" s="47"/>
      <c r="N143" s="47"/>
      <c r="O143" s="47"/>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row>
    <row r="144" spans="1:56" s="40" customFormat="1" ht="22.5" customHeight="1" x14ac:dyDescent="0.3">
      <c r="A144" s="47"/>
      <c r="B144" s="53" t="s">
        <v>55</v>
      </c>
      <c r="C144" s="54" t="s">
        <v>70</v>
      </c>
      <c r="D144" s="26">
        <v>99579.383463309088</v>
      </c>
      <c r="E144" s="52">
        <f>D144/(24*28*VLOOKUP($B144,PC_FEBRERO_2025!$B$10:$C$22,2,0))</f>
        <v>269.42473880765442</v>
      </c>
      <c r="F144" s="35" t="str">
        <f t="shared" si="2"/>
        <v/>
      </c>
      <c r="G144" s="47"/>
      <c r="H144" s="47"/>
      <c r="I144" s="47"/>
      <c r="J144" s="47"/>
      <c r="K144" s="47"/>
      <c r="L144" s="47"/>
      <c r="M144" s="47"/>
      <c r="N144" s="47"/>
      <c r="O144" s="47"/>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row>
    <row r="145" spans="1:56" s="40" customFormat="1" ht="22.5" customHeight="1" x14ac:dyDescent="0.3">
      <c r="A145" s="47"/>
      <c r="B145" s="53" t="s">
        <v>56</v>
      </c>
      <c r="C145" s="54" t="s">
        <v>70</v>
      </c>
      <c r="D145" s="26">
        <v>52197.174876378587</v>
      </c>
      <c r="E145" s="52">
        <f>D145/(24*28*VLOOKUP($B145,PC_FEBRERO_2025!$B$10:$C$22,2,0))</f>
        <v>133.92132306131617</v>
      </c>
      <c r="F145" s="35" t="str">
        <f t="shared" si="2"/>
        <v/>
      </c>
      <c r="G145" s="47"/>
      <c r="H145" s="47"/>
      <c r="I145" s="47"/>
      <c r="J145" s="47"/>
      <c r="K145" s="47"/>
      <c r="L145" s="47"/>
      <c r="M145" s="47"/>
      <c r="N145" s="47"/>
      <c r="O145" s="47"/>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row>
    <row r="146" spans="1:56" s="40" customFormat="1" ht="22.5" customHeight="1" x14ac:dyDescent="0.3">
      <c r="A146" s="47"/>
      <c r="B146" s="53" t="s">
        <v>57</v>
      </c>
      <c r="C146" s="54" t="s">
        <v>70</v>
      </c>
      <c r="D146" s="26">
        <v>11479.813640818549</v>
      </c>
      <c r="E146" s="52">
        <f>D146/(24*28*VLOOKUP($B146,PC_FEBRERO_2025!$B$10:$C$22,2,0))</f>
        <v>34.166112026245685</v>
      </c>
      <c r="F146" s="35" t="str">
        <f t="shared" si="2"/>
        <v/>
      </c>
      <c r="G146" s="47"/>
      <c r="H146" s="47"/>
      <c r="I146" s="47"/>
      <c r="J146" s="47"/>
      <c r="K146" s="47"/>
      <c r="L146" s="47"/>
      <c r="M146" s="47"/>
      <c r="N146" s="47"/>
      <c r="O146" s="47"/>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row>
    <row r="147" spans="1:56" s="40" customFormat="1" ht="22.5" customHeight="1" x14ac:dyDescent="0.3">
      <c r="A147" s="47"/>
      <c r="B147" s="53" t="s">
        <v>58</v>
      </c>
      <c r="C147" s="54" t="s">
        <v>70</v>
      </c>
      <c r="D147" s="26">
        <v>7349.2388952914462</v>
      </c>
      <c r="E147" s="52">
        <f>D147/(24*28*VLOOKUP($B147,PC_FEBRERO_2025!$B$10:$C$22,2,0))</f>
        <v>21.872734807415018</v>
      </c>
      <c r="F147" s="35" t="str">
        <f t="shared" si="2"/>
        <v/>
      </c>
      <c r="G147" s="47"/>
      <c r="H147" s="47"/>
      <c r="I147" s="47"/>
      <c r="J147" s="47"/>
      <c r="K147" s="47"/>
      <c r="L147" s="47"/>
      <c r="M147" s="47"/>
      <c r="N147" s="47"/>
      <c r="O147" s="47"/>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row>
    <row r="148" spans="1:56" s="40" customFormat="1" ht="22.5" customHeight="1" x14ac:dyDescent="0.3">
      <c r="A148" s="47"/>
      <c r="B148" s="53" t="s">
        <v>59</v>
      </c>
      <c r="C148" s="54" t="s">
        <v>70</v>
      </c>
      <c r="D148" s="26">
        <v>81170.500750716456</v>
      </c>
      <c r="E148" s="52">
        <f>D148/(24*28*VLOOKUP($B148,PC_FEBRERO_2025!$B$10:$C$22,2,0))</f>
        <v>241.57887128189421</v>
      </c>
      <c r="F148" s="35" t="str">
        <f t="shared" si="2"/>
        <v/>
      </c>
      <c r="G148" s="47"/>
      <c r="H148" s="47"/>
      <c r="I148" s="47"/>
      <c r="J148" s="47"/>
      <c r="K148" s="47"/>
      <c r="L148" s="47"/>
      <c r="M148" s="47"/>
      <c r="N148" s="47"/>
      <c r="O148" s="47"/>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row>
    <row r="149" spans="1:56" s="40" customFormat="1" ht="22.5" customHeight="1" x14ac:dyDescent="0.3">
      <c r="A149" s="47"/>
      <c r="B149" s="53" t="s">
        <v>60</v>
      </c>
      <c r="C149" s="54" t="s">
        <v>70</v>
      </c>
      <c r="D149" s="26">
        <v>228445.34155771072</v>
      </c>
      <c r="E149" s="52">
        <f>D149/(24*28*VLOOKUP($B149,PC_FEBRERO_2025!$B$10:$C$22,2,0))</f>
        <v>679.89684987413909</v>
      </c>
      <c r="F149" s="35" t="str">
        <f t="shared" si="2"/>
        <v/>
      </c>
      <c r="G149" s="47"/>
      <c r="H149" s="47"/>
      <c r="I149" s="47"/>
      <c r="J149" s="47"/>
      <c r="K149" s="47"/>
      <c r="L149" s="47"/>
      <c r="M149" s="47"/>
      <c r="N149" s="47"/>
      <c r="O149" s="47"/>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row>
    <row r="150" spans="1:56" s="40" customFormat="1" ht="22.5" customHeight="1" x14ac:dyDescent="0.3">
      <c r="A150" s="47"/>
      <c r="B150" s="53" t="s">
        <v>48</v>
      </c>
      <c r="C150" s="54" t="s">
        <v>71</v>
      </c>
      <c r="D150" s="26">
        <v>133227.48188955555</v>
      </c>
      <c r="E150" s="52">
        <f>D150/(24*28*VLOOKUP($B150,PC_FEBRERO_2025!$B$10:$C$22,2,0))</f>
        <v>336.02573115808002</v>
      </c>
      <c r="F150" s="35" t="str">
        <f t="shared" si="2"/>
        <v/>
      </c>
      <c r="G150" s="47"/>
      <c r="H150" s="47"/>
      <c r="I150" s="47"/>
      <c r="J150" s="47"/>
      <c r="K150" s="47"/>
      <c r="L150" s="47"/>
      <c r="M150" s="47"/>
      <c r="N150" s="47"/>
      <c r="O150" s="47"/>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row>
    <row r="151" spans="1:56" s="40" customFormat="1" ht="22.5" customHeight="1" x14ac:dyDescent="0.3">
      <c r="A151" s="47"/>
      <c r="B151" s="53" t="s">
        <v>50</v>
      </c>
      <c r="C151" s="54" t="s">
        <v>71</v>
      </c>
      <c r="D151" s="26">
        <v>162592.72147312667</v>
      </c>
      <c r="E151" s="52">
        <f>D151/(24*28*VLOOKUP($B151,PC_FEBRERO_2025!$B$10:$C$22,2,0))</f>
        <v>410.09060097136472</v>
      </c>
      <c r="F151" s="35" t="str">
        <f t="shared" si="2"/>
        <v/>
      </c>
      <c r="G151" s="47"/>
      <c r="H151" s="47"/>
      <c r="I151" s="47"/>
      <c r="J151" s="47"/>
      <c r="K151" s="47"/>
      <c r="L151" s="47"/>
      <c r="M151" s="47"/>
      <c r="N151" s="47"/>
      <c r="O151" s="47"/>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row>
    <row r="152" spans="1:56" s="40" customFormat="1" ht="22.5" customHeight="1" x14ac:dyDescent="0.3">
      <c r="A152" s="47"/>
      <c r="B152" s="53" t="s">
        <v>51</v>
      </c>
      <c r="C152" s="54" t="s">
        <v>71</v>
      </c>
      <c r="D152" s="26">
        <v>108874.72888531347</v>
      </c>
      <c r="E152" s="52">
        <f>D152/(24*28*VLOOKUP($B152,PC_FEBRERO_2025!$B$10:$C$22,2,0))</f>
        <v>218.94049405830413</v>
      </c>
      <c r="F152" s="35" t="str">
        <f t="shared" si="2"/>
        <v/>
      </c>
      <c r="G152" s="47"/>
      <c r="H152" s="47"/>
      <c r="I152" s="47"/>
      <c r="J152" s="47"/>
      <c r="K152" s="47"/>
      <c r="L152" s="47"/>
      <c r="M152" s="47"/>
      <c r="N152" s="47"/>
      <c r="O152" s="47"/>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row>
    <row r="153" spans="1:56" s="40" customFormat="1" ht="22.5" customHeight="1" x14ac:dyDescent="0.3">
      <c r="A153" s="47"/>
      <c r="B153" s="53" t="s">
        <v>52</v>
      </c>
      <c r="C153" s="54" t="s">
        <v>71</v>
      </c>
      <c r="D153" s="26">
        <v>64570.839806293698</v>
      </c>
      <c r="E153" s="52">
        <f>D153/(24*28*VLOOKUP($B153,PC_FEBRERO_2025!$B$10:$C$22,2,0))</f>
        <v>135.33459047261422</v>
      </c>
      <c r="F153" s="35" t="str">
        <f t="shared" si="2"/>
        <v/>
      </c>
      <c r="G153" s="47"/>
      <c r="H153" s="47"/>
      <c r="I153" s="47"/>
      <c r="J153" s="47"/>
      <c r="K153" s="47"/>
      <c r="L153" s="47"/>
      <c r="M153" s="47"/>
      <c r="N153" s="47"/>
      <c r="O153" s="47"/>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row>
    <row r="154" spans="1:56" s="40" customFormat="1" ht="22.5" customHeight="1" x14ac:dyDescent="0.3">
      <c r="A154" s="47"/>
      <c r="B154" s="53" t="s">
        <v>53</v>
      </c>
      <c r="C154" s="54" t="s">
        <v>71</v>
      </c>
      <c r="D154" s="26">
        <v>873.60850089539008</v>
      </c>
      <c r="E154" s="52">
        <f>D154/(24*28*VLOOKUP($B154,PC_FEBRERO_2025!$B$10:$C$22,2,0))</f>
        <v>2.6530870411060197</v>
      </c>
      <c r="F154" s="35" t="str">
        <f t="shared" si="2"/>
        <v/>
      </c>
      <c r="G154" s="47"/>
      <c r="H154" s="47"/>
      <c r="I154" s="47"/>
      <c r="J154" s="47"/>
      <c r="K154" s="47"/>
      <c r="L154" s="47"/>
      <c r="M154" s="47"/>
      <c r="N154" s="47"/>
      <c r="O154" s="47"/>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row>
    <row r="155" spans="1:56" s="40" customFormat="1" ht="22.5" customHeight="1" x14ac:dyDescent="0.3">
      <c r="A155" s="47"/>
      <c r="B155" s="53" t="s">
        <v>54</v>
      </c>
      <c r="C155" s="54" t="s">
        <v>71</v>
      </c>
      <c r="D155" s="26">
        <v>139240.88307538498</v>
      </c>
      <c r="E155" s="52">
        <f>D155/(24*28*VLOOKUP($B155,PC_FEBRERO_2025!$B$10:$C$22,2,0))</f>
        <v>363.51525447834427</v>
      </c>
      <c r="F155" s="35" t="str">
        <f t="shared" si="2"/>
        <v/>
      </c>
      <c r="G155" s="47"/>
      <c r="H155" s="47"/>
      <c r="I155" s="47"/>
      <c r="J155" s="47"/>
      <c r="K155" s="47"/>
      <c r="L155" s="47"/>
      <c r="M155" s="47"/>
      <c r="N155" s="47"/>
      <c r="O155" s="47"/>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row>
    <row r="156" spans="1:56" s="40" customFormat="1" ht="22.5" customHeight="1" x14ac:dyDescent="0.3">
      <c r="A156" s="47"/>
      <c r="B156" s="53" t="s">
        <v>55</v>
      </c>
      <c r="C156" s="54" t="s">
        <v>71</v>
      </c>
      <c r="D156" s="26">
        <v>59576.100120255433</v>
      </c>
      <c r="E156" s="52">
        <f>D156/(24*28*VLOOKUP($B156,PC_FEBRERO_2025!$B$10:$C$22,2,0))</f>
        <v>161.19074707861319</v>
      </c>
      <c r="F156" s="35" t="str">
        <f t="shared" si="2"/>
        <v/>
      </c>
      <c r="G156" s="47"/>
      <c r="H156" s="47"/>
      <c r="I156" s="47"/>
      <c r="J156" s="47"/>
      <c r="K156" s="47"/>
      <c r="L156" s="47"/>
      <c r="M156" s="47"/>
      <c r="N156" s="47"/>
      <c r="O156" s="47"/>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row>
    <row r="157" spans="1:56" s="40" customFormat="1" ht="22.5" customHeight="1" x14ac:dyDescent="0.3">
      <c r="A157" s="47"/>
      <c r="B157" s="53" t="s">
        <v>56</v>
      </c>
      <c r="C157" s="54" t="s">
        <v>71</v>
      </c>
      <c r="D157" s="26">
        <v>60407.487545799289</v>
      </c>
      <c r="E157" s="52">
        <f>D157/(24*28*VLOOKUP($B157,PC_FEBRERO_2025!$B$10:$C$22,2,0))</f>
        <v>154.98636993482987</v>
      </c>
      <c r="F157" s="35" t="str">
        <f t="shared" si="2"/>
        <v/>
      </c>
      <c r="G157" s="47"/>
      <c r="H157" s="47"/>
      <c r="I157" s="47"/>
      <c r="J157" s="47"/>
      <c r="K157" s="47"/>
      <c r="L157" s="47"/>
      <c r="M157" s="47"/>
      <c r="N157" s="47"/>
      <c r="O157" s="47"/>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row>
    <row r="158" spans="1:56" s="40" customFormat="1" ht="22.5" customHeight="1" x14ac:dyDescent="0.3">
      <c r="A158" s="47"/>
      <c r="B158" s="53" t="s">
        <v>57</v>
      </c>
      <c r="C158" s="54" t="s">
        <v>71</v>
      </c>
      <c r="D158" s="26">
        <v>17593.901687697184</v>
      </c>
      <c r="E158" s="52">
        <f>D158/(24*28*VLOOKUP($B158,PC_FEBRERO_2025!$B$10:$C$22,2,0))</f>
        <v>52.362802641955902</v>
      </c>
      <c r="F158" s="35" t="str">
        <f t="shared" si="2"/>
        <v/>
      </c>
      <c r="G158" s="47"/>
      <c r="H158" s="47"/>
      <c r="I158" s="47"/>
      <c r="J158" s="47"/>
      <c r="K158" s="47"/>
      <c r="L158" s="47"/>
      <c r="M158" s="47"/>
      <c r="N158" s="47"/>
      <c r="O158" s="47"/>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row>
    <row r="159" spans="1:56" s="40" customFormat="1" ht="22.5" customHeight="1" x14ac:dyDescent="0.3">
      <c r="A159" s="47"/>
      <c r="B159" s="53" t="s">
        <v>58</v>
      </c>
      <c r="C159" s="54" t="s">
        <v>71</v>
      </c>
      <c r="D159" s="26">
        <v>1162.202086292971</v>
      </c>
      <c r="E159" s="52">
        <f>D159/(24*28*VLOOKUP($B159,PC_FEBRERO_2025!$B$10:$C$22,2,0))</f>
        <v>3.4589347806338422</v>
      </c>
      <c r="F159" s="35" t="str">
        <f t="shared" si="2"/>
        <v/>
      </c>
      <c r="G159" s="47"/>
      <c r="H159" s="47"/>
      <c r="I159" s="47"/>
      <c r="J159" s="47"/>
      <c r="K159" s="47"/>
      <c r="L159" s="47"/>
      <c r="M159" s="47"/>
      <c r="N159" s="47"/>
      <c r="O159" s="47"/>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row>
    <row r="160" spans="1:56" s="40" customFormat="1" ht="22.5" customHeight="1" x14ac:dyDescent="0.3">
      <c r="A160" s="47"/>
      <c r="B160" s="53" t="s">
        <v>59</v>
      </c>
      <c r="C160" s="54" t="s">
        <v>71</v>
      </c>
      <c r="D160" s="26">
        <v>3984.0606329731854</v>
      </c>
      <c r="E160" s="52">
        <f>D160/(24*28*VLOOKUP($B160,PC_FEBRERO_2025!$B$10:$C$22,2,0))</f>
        <v>11.857323312420196</v>
      </c>
      <c r="F160" s="35" t="str">
        <f t="shared" ref="F160:F221" si="3">+G160&amp;H160&amp;I160</f>
        <v/>
      </c>
      <c r="G160" s="47"/>
      <c r="H160" s="47"/>
      <c r="I160" s="47"/>
      <c r="J160" s="47"/>
      <c r="K160" s="47"/>
      <c r="L160" s="47"/>
      <c r="M160" s="47"/>
      <c r="N160" s="47"/>
      <c r="O160" s="47"/>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row>
    <row r="161" spans="1:56" s="40" customFormat="1" ht="22.5" customHeight="1" x14ac:dyDescent="0.3">
      <c r="A161" s="47"/>
      <c r="B161" s="53" t="s">
        <v>60</v>
      </c>
      <c r="C161" s="54" t="s">
        <v>71</v>
      </c>
      <c r="D161" s="26">
        <v>5504.6097961103023</v>
      </c>
      <c r="E161" s="52">
        <f>D161/(24*28*VLOOKUP($B161,PC_FEBRERO_2025!$B$10:$C$22,2,0))</f>
        <v>16.382767250328282</v>
      </c>
      <c r="F161" s="35" t="str">
        <f t="shared" si="3"/>
        <v/>
      </c>
      <c r="G161" s="47"/>
      <c r="H161" s="47"/>
      <c r="I161" s="47"/>
      <c r="J161" s="47"/>
      <c r="K161" s="47"/>
      <c r="L161" s="47"/>
      <c r="M161" s="47"/>
      <c r="N161" s="47"/>
      <c r="O161" s="47"/>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row>
    <row r="162" spans="1:56" s="40" customFormat="1" ht="22.5" customHeight="1" x14ac:dyDescent="0.3">
      <c r="A162" s="47"/>
      <c r="B162" s="53" t="s">
        <v>48</v>
      </c>
      <c r="C162" s="54" t="s">
        <v>72</v>
      </c>
      <c r="D162" s="26">
        <v>96866.98455816129</v>
      </c>
      <c r="E162" s="52">
        <f>D162/(24*28*VLOOKUP($B162,PC_FEBRERO_2025!$B$10:$C$22,2,0))</f>
        <v>244.31745499939794</v>
      </c>
      <c r="F162" s="35" t="str">
        <f t="shared" si="3"/>
        <v/>
      </c>
      <c r="G162" s="47"/>
      <c r="H162" s="47"/>
      <c r="I162" s="47"/>
      <c r="J162" s="47"/>
      <c r="K162" s="47"/>
      <c r="L162" s="47"/>
      <c r="M162" s="47"/>
      <c r="N162" s="47"/>
      <c r="O162" s="47"/>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row>
    <row r="163" spans="1:56" s="40" customFormat="1" ht="22.5" customHeight="1" x14ac:dyDescent="0.3">
      <c r="A163" s="47"/>
      <c r="B163" s="53" t="s">
        <v>50</v>
      </c>
      <c r="C163" s="54" t="s">
        <v>72</v>
      </c>
      <c r="D163" s="26">
        <v>240483.13925771997</v>
      </c>
      <c r="E163" s="52">
        <f>D163/(24*28*VLOOKUP($B163,PC_FEBRERO_2025!$B$10:$C$22,2,0))</f>
        <v>606.54544808746971</v>
      </c>
      <c r="F163" s="35" t="str">
        <f t="shared" si="3"/>
        <v/>
      </c>
      <c r="G163" s="47"/>
      <c r="H163" s="47"/>
      <c r="I163" s="47"/>
      <c r="J163" s="47"/>
      <c r="K163" s="47"/>
      <c r="L163" s="47"/>
      <c r="M163" s="47"/>
      <c r="N163" s="47"/>
      <c r="O163" s="47"/>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row>
    <row r="164" spans="1:56" s="40" customFormat="1" ht="22.5" customHeight="1" x14ac:dyDescent="0.3">
      <c r="A164" s="47"/>
      <c r="B164" s="53" t="s">
        <v>51</v>
      </c>
      <c r="C164" s="54" t="s">
        <v>72</v>
      </c>
      <c r="D164" s="26">
        <v>10864.451873272285</v>
      </c>
      <c r="E164" s="52">
        <f>D164/(24*28*VLOOKUP($B164,PC_FEBRERO_2025!$B$10:$C$22,2,0))</f>
        <v>21.847755536664021</v>
      </c>
      <c r="F164" s="35" t="str">
        <f t="shared" si="3"/>
        <v/>
      </c>
      <c r="G164" s="47"/>
      <c r="H164" s="47"/>
      <c r="I164" s="47"/>
      <c r="J164" s="47"/>
      <c r="K164" s="47"/>
      <c r="L164" s="47"/>
      <c r="M164" s="47"/>
      <c r="N164" s="47"/>
      <c r="O164" s="47"/>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row>
    <row r="165" spans="1:56" s="40" customFormat="1" ht="22.5" customHeight="1" x14ac:dyDescent="0.3">
      <c r="A165" s="47"/>
      <c r="B165" s="53" t="s">
        <v>52</v>
      </c>
      <c r="C165" s="54" t="s">
        <v>72</v>
      </c>
      <c r="D165" s="26">
        <v>981.03473562843021</v>
      </c>
      <c r="E165" s="52">
        <f>D165/(24*28*VLOOKUP($B165,PC_FEBRERO_2025!$B$10:$C$22,2,0))</f>
        <v>2.0561593218235039</v>
      </c>
      <c r="F165" s="35" t="str">
        <f t="shared" si="3"/>
        <v/>
      </c>
      <c r="G165" s="47"/>
      <c r="H165" s="47"/>
      <c r="I165" s="47"/>
      <c r="J165" s="47"/>
      <c r="K165" s="47"/>
      <c r="L165" s="47"/>
      <c r="M165" s="47"/>
      <c r="N165" s="47"/>
      <c r="O165" s="47"/>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row>
    <row r="166" spans="1:56" s="40" customFormat="1" ht="22.5" customHeight="1" x14ac:dyDescent="0.3">
      <c r="A166" s="47"/>
      <c r="B166" s="53" t="s">
        <v>53</v>
      </c>
      <c r="C166" s="54" t="s">
        <v>72</v>
      </c>
      <c r="D166" s="26">
        <v>1270.2117308756197</v>
      </c>
      <c r="E166" s="52">
        <f>D166/(24*28*VLOOKUP($B166,PC_FEBRERO_2025!$B$10:$C$22,2,0))</f>
        <v>3.8575429144667752</v>
      </c>
      <c r="F166" s="35" t="str">
        <f t="shared" si="3"/>
        <v/>
      </c>
      <c r="G166" s="47"/>
      <c r="H166" s="47"/>
      <c r="I166" s="47"/>
      <c r="J166" s="47"/>
      <c r="K166" s="47"/>
      <c r="L166" s="47"/>
      <c r="M166" s="47"/>
      <c r="N166" s="47"/>
      <c r="O166" s="47"/>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row>
    <row r="167" spans="1:56" s="40" customFormat="1" ht="22.5" customHeight="1" x14ac:dyDescent="0.3">
      <c r="A167" s="47"/>
      <c r="B167" s="53" t="s">
        <v>54</v>
      </c>
      <c r="C167" s="54" t="s">
        <v>72</v>
      </c>
      <c r="D167" s="26">
        <v>300963.86258715909</v>
      </c>
      <c r="E167" s="52">
        <f>D167/(24*28*VLOOKUP($B167,PC_FEBRERO_2025!$B$10:$C$22,2,0))</f>
        <v>785.72436974508958</v>
      </c>
      <c r="F167" s="35" t="str">
        <f t="shared" si="3"/>
        <v/>
      </c>
      <c r="G167" s="47"/>
      <c r="H167" s="47"/>
      <c r="I167" s="47"/>
      <c r="J167" s="47"/>
      <c r="K167" s="47"/>
      <c r="L167" s="47"/>
      <c r="M167" s="47"/>
      <c r="N167" s="47"/>
      <c r="O167" s="47"/>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row>
    <row r="168" spans="1:56" s="40" customFormat="1" ht="22.5" customHeight="1" x14ac:dyDescent="0.3">
      <c r="A168" s="47"/>
      <c r="B168" s="53" t="s">
        <v>55</v>
      </c>
      <c r="C168" s="54" t="s">
        <v>72</v>
      </c>
      <c r="D168" s="26">
        <v>79647.68799685096</v>
      </c>
      <c r="E168" s="52">
        <f>D168/(24*28*VLOOKUP($B168,PC_FEBRERO_2025!$B$10:$C$22,2,0))</f>
        <v>215.49699133347119</v>
      </c>
      <c r="F168" s="35" t="str">
        <f t="shared" si="3"/>
        <v/>
      </c>
      <c r="G168" s="47"/>
      <c r="H168" s="47"/>
      <c r="I168" s="47"/>
      <c r="J168" s="47"/>
      <c r="K168" s="47"/>
      <c r="L168" s="47"/>
      <c r="M168" s="47"/>
      <c r="N168" s="47"/>
      <c r="O168" s="47"/>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row>
    <row r="169" spans="1:56" s="40" customFormat="1" ht="22.5" customHeight="1" x14ac:dyDescent="0.3">
      <c r="A169" s="47"/>
      <c r="B169" s="53" t="s">
        <v>56</v>
      </c>
      <c r="C169" s="54" t="s">
        <v>72</v>
      </c>
      <c r="D169" s="26">
        <v>61314.598001930426</v>
      </c>
      <c r="E169" s="52">
        <f>D169/(24*28*VLOOKUP($B169,PC_FEBRERO_2025!$B$10:$C$22,2,0))</f>
        <v>157.31372640068358</v>
      </c>
      <c r="F169" s="35" t="str">
        <f t="shared" si="3"/>
        <v/>
      </c>
      <c r="G169" s="47"/>
      <c r="H169" s="47"/>
      <c r="I169" s="47"/>
      <c r="J169" s="47"/>
      <c r="K169" s="47"/>
      <c r="L169" s="47"/>
      <c r="M169" s="47"/>
      <c r="N169" s="47"/>
      <c r="O169" s="47"/>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row>
    <row r="170" spans="1:56" s="40" customFormat="1" ht="22.5" customHeight="1" x14ac:dyDescent="0.3">
      <c r="A170" s="47"/>
      <c r="B170" s="53" t="s">
        <v>57</v>
      </c>
      <c r="C170" s="54" t="s">
        <v>72</v>
      </c>
      <c r="D170" s="26">
        <v>14657.24833396215</v>
      </c>
      <c r="E170" s="52">
        <f>D170/(24*28*VLOOKUP($B170,PC_FEBRERO_2025!$B$10:$C$22,2,0))</f>
        <v>43.622762898696877</v>
      </c>
      <c r="F170" s="35" t="str">
        <f t="shared" si="3"/>
        <v/>
      </c>
      <c r="G170" s="47"/>
      <c r="H170" s="47"/>
      <c r="I170" s="47"/>
      <c r="J170" s="47"/>
      <c r="K170" s="47"/>
      <c r="L170" s="47"/>
      <c r="M170" s="47"/>
      <c r="N170" s="47"/>
      <c r="O170" s="47"/>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row>
    <row r="171" spans="1:56" s="40" customFormat="1" ht="22.5" customHeight="1" x14ac:dyDescent="0.3">
      <c r="A171" s="47"/>
      <c r="B171" s="53" t="s">
        <v>58</v>
      </c>
      <c r="C171" s="54" t="s">
        <v>72</v>
      </c>
      <c r="D171" s="26">
        <v>2139.9445263322846</v>
      </c>
      <c r="E171" s="52">
        <f>D171/(24*28*VLOOKUP($B171,PC_FEBRERO_2025!$B$10:$C$22,2,0))</f>
        <v>6.3688825188460854</v>
      </c>
      <c r="F171" s="35" t="str">
        <f t="shared" si="3"/>
        <v/>
      </c>
      <c r="G171" s="47"/>
      <c r="H171" s="47"/>
      <c r="I171" s="47"/>
      <c r="J171" s="47"/>
      <c r="K171" s="47"/>
      <c r="L171" s="47"/>
      <c r="M171" s="47"/>
      <c r="N171" s="47"/>
      <c r="O171" s="47"/>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row>
    <row r="172" spans="1:56" s="40" customFormat="1" ht="22.5" customHeight="1" x14ac:dyDescent="0.3">
      <c r="A172" s="47"/>
      <c r="B172" s="53" t="s">
        <v>59</v>
      </c>
      <c r="C172" s="54" t="s">
        <v>72</v>
      </c>
      <c r="D172" s="26">
        <v>5940.6001024950619</v>
      </c>
      <c r="E172" s="52">
        <f>D172/(24*28*VLOOKUP($B172,PC_FEBRERO_2025!$B$10:$C$22,2,0))</f>
        <v>17.680357447901969</v>
      </c>
      <c r="F172" s="35" t="str">
        <f t="shared" si="3"/>
        <v/>
      </c>
      <c r="G172" s="47"/>
      <c r="H172" s="47"/>
      <c r="I172" s="47"/>
      <c r="J172" s="47"/>
      <c r="K172" s="47"/>
      <c r="L172" s="47"/>
      <c r="M172" s="47"/>
      <c r="N172" s="47"/>
      <c r="O172" s="47"/>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row>
    <row r="173" spans="1:56" s="40" customFormat="1" ht="22.5" customHeight="1" x14ac:dyDescent="0.3">
      <c r="A173" s="47"/>
      <c r="B173" s="53" t="s">
        <v>60</v>
      </c>
      <c r="C173" s="54" t="s">
        <v>72</v>
      </c>
      <c r="D173" s="26">
        <v>6184.6656759054913</v>
      </c>
      <c r="E173" s="52">
        <f>D173/(24*28*VLOOKUP($B173,PC_FEBRERO_2025!$B$10:$C$22,2,0))</f>
        <v>18.406743083052056</v>
      </c>
      <c r="F173" s="35" t="str">
        <f t="shared" si="3"/>
        <v/>
      </c>
      <c r="G173" s="47"/>
      <c r="H173" s="47"/>
      <c r="I173" s="47"/>
      <c r="J173" s="47"/>
      <c r="K173" s="47"/>
      <c r="L173" s="47"/>
      <c r="M173" s="47"/>
      <c r="N173" s="47"/>
      <c r="O173" s="47"/>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row>
    <row r="174" spans="1:56" s="40" customFormat="1" ht="22.5" customHeight="1" x14ac:dyDescent="0.3">
      <c r="A174" s="47"/>
      <c r="B174" s="53" t="s">
        <v>48</v>
      </c>
      <c r="C174" s="54" t="s">
        <v>73</v>
      </c>
      <c r="D174" s="26">
        <v>150834.65126457863</v>
      </c>
      <c r="E174" s="52">
        <f>D174/(24*28*VLOOKUP($B174,PC_FEBRERO_2025!$B$10:$C$22,2,0))</f>
        <v>380.43445133317857</v>
      </c>
      <c r="F174" s="35" t="str">
        <f t="shared" si="3"/>
        <v/>
      </c>
      <c r="G174" s="47"/>
      <c r="H174" s="47"/>
      <c r="I174" s="47"/>
      <c r="J174" s="47"/>
      <c r="K174" s="47"/>
      <c r="L174" s="47"/>
      <c r="M174" s="47"/>
      <c r="N174" s="47"/>
      <c r="O174" s="47"/>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row>
    <row r="175" spans="1:56" s="40" customFormat="1" ht="22.5" customHeight="1" x14ac:dyDescent="0.3">
      <c r="A175" s="47"/>
      <c r="B175" s="53" t="s">
        <v>50</v>
      </c>
      <c r="C175" s="54" t="s">
        <v>73</v>
      </c>
      <c r="D175" s="26">
        <v>296418.72280952416</v>
      </c>
      <c r="E175" s="52">
        <f>D175/(24*28*VLOOKUP($B175,PC_FEBRERO_2025!$B$10:$C$22,2,0))</f>
        <v>747.62591507648358</v>
      </c>
      <c r="F175" s="35" t="str">
        <f t="shared" si="3"/>
        <v/>
      </c>
      <c r="G175" s="47"/>
      <c r="H175" s="47"/>
      <c r="I175" s="47"/>
      <c r="J175" s="47"/>
      <c r="K175" s="47"/>
      <c r="L175" s="47"/>
      <c r="M175" s="47"/>
      <c r="N175" s="47"/>
      <c r="O175" s="47"/>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row>
    <row r="176" spans="1:56" s="40" customFormat="1" ht="22.5" customHeight="1" x14ac:dyDescent="0.3">
      <c r="A176" s="47"/>
      <c r="B176" s="53" t="s">
        <v>51</v>
      </c>
      <c r="C176" s="54" t="s">
        <v>73</v>
      </c>
      <c r="D176" s="26">
        <v>47029.949165191116</v>
      </c>
      <c r="E176" s="52">
        <f>D176/(24*28*VLOOKUP($B176,PC_FEBRERO_2025!$B$10:$C$22,2,0))</f>
        <v>94.574382973759484</v>
      </c>
      <c r="F176" s="35" t="str">
        <f t="shared" si="3"/>
        <v/>
      </c>
      <c r="G176" s="47"/>
      <c r="H176" s="47"/>
      <c r="I176" s="47"/>
      <c r="J176" s="47"/>
      <c r="K176" s="47"/>
      <c r="L176" s="47"/>
      <c r="M176" s="47"/>
      <c r="N176" s="47"/>
      <c r="O176" s="47"/>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row>
    <row r="177" spans="1:56" s="40" customFormat="1" ht="22.5" customHeight="1" x14ac:dyDescent="0.3">
      <c r="A177" s="47"/>
      <c r="B177" s="53" t="s">
        <v>52</v>
      </c>
      <c r="C177" s="54" t="s">
        <v>73</v>
      </c>
      <c r="D177" s="26">
        <v>957.55851123912544</v>
      </c>
      <c r="E177" s="52">
        <f>D177/(24*28*VLOOKUP($B177,PC_FEBRERO_2025!$B$10:$C$22,2,0))</f>
        <v>2.0069552968626874</v>
      </c>
      <c r="F177" s="35" t="str">
        <f t="shared" si="3"/>
        <v/>
      </c>
      <c r="G177" s="47"/>
      <c r="H177" s="47"/>
      <c r="I177" s="47"/>
      <c r="J177" s="47"/>
      <c r="K177" s="47"/>
      <c r="L177" s="47"/>
      <c r="M177" s="47"/>
      <c r="N177" s="47"/>
      <c r="O177" s="47"/>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row>
    <row r="178" spans="1:56" s="40" customFormat="1" ht="22.5" customHeight="1" x14ac:dyDescent="0.3">
      <c r="A178" s="47"/>
      <c r="B178" s="53" t="s">
        <v>53</v>
      </c>
      <c r="C178" s="54" t="s">
        <v>73</v>
      </c>
      <c r="D178" s="26">
        <v>1986.2711140194369</v>
      </c>
      <c r="E178" s="52">
        <f>D178/(24*28*VLOOKUP($B178,PC_FEBRERO_2025!$B$10:$C$22,2,0))</f>
        <v>6.0321644619152002</v>
      </c>
      <c r="F178" s="35" t="str">
        <f t="shared" si="3"/>
        <v/>
      </c>
      <c r="G178" s="47"/>
      <c r="H178" s="47"/>
      <c r="I178" s="47"/>
      <c r="J178" s="47"/>
      <c r="K178" s="47"/>
      <c r="L178" s="47"/>
      <c r="M178" s="47"/>
      <c r="N178" s="47"/>
      <c r="O178" s="47"/>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row>
    <row r="179" spans="1:56" s="40" customFormat="1" ht="22.5" customHeight="1" x14ac:dyDescent="0.3">
      <c r="A179" s="47"/>
      <c r="B179" s="53" t="s">
        <v>54</v>
      </c>
      <c r="C179" s="54" t="s">
        <v>73</v>
      </c>
      <c r="D179" s="26">
        <v>118976.27244022592</v>
      </c>
      <c r="E179" s="52">
        <f>D179/(24*28*VLOOKUP($B179,PC_FEBRERO_2025!$B$10:$C$22,2,0))</f>
        <v>310.61056923617883</v>
      </c>
      <c r="F179" s="35" t="str">
        <f t="shared" si="3"/>
        <v/>
      </c>
      <c r="G179" s="47"/>
      <c r="H179" s="47"/>
      <c r="I179" s="47"/>
      <c r="J179" s="47"/>
      <c r="K179" s="47"/>
      <c r="L179" s="47"/>
      <c r="M179" s="47"/>
      <c r="N179" s="47"/>
      <c r="O179" s="47"/>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row>
    <row r="180" spans="1:56" s="40" customFormat="1" ht="22.5" customHeight="1" x14ac:dyDescent="0.3">
      <c r="A180" s="47"/>
      <c r="B180" s="53" t="s">
        <v>55</v>
      </c>
      <c r="C180" s="54" t="s">
        <v>73</v>
      </c>
      <c r="D180" s="26">
        <v>66378.602985673831</v>
      </c>
      <c r="E180" s="52">
        <f>D180/(24*28*VLOOKUP($B180,PC_FEBRERO_2025!$B$10:$C$22,2,0))</f>
        <v>179.59578729890106</v>
      </c>
      <c r="F180" s="35" t="str">
        <f t="shared" si="3"/>
        <v/>
      </c>
      <c r="G180" s="47"/>
      <c r="H180" s="47"/>
      <c r="I180" s="47"/>
      <c r="J180" s="47"/>
      <c r="K180" s="47"/>
      <c r="L180" s="47"/>
      <c r="M180" s="47"/>
      <c r="N180" s="47"/>
      <c r="O180" s="47"/>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row>
    <row r="181" spans="1:56" s="40" customFormat="1" ht="22.5" customHeight="1" x14ac:dyDescent="0.3">
      <c r="A181" s="47"/>
      <c r="B181" s="53" t="s">
        <v>56</v>
      </c>
      <c r="C181" s="54" t="s">
        <v>73</v>
      </c>
      <c r="D181" s="26">
        <v>69713.611247155772</v>
      </c>
      <c r="E181" s="52">
        <f>D181/(24*28*VLOOKUP($B181,PC_FEBRERO_2025!$B$10:$C$22,2,0))</f>
        <v>178.86291884019852</v>
      </c>
      <c r="F181" s="35" t="str">
        <f t="shared" si="3"/>
        <v/>
      </c>
      <c r="G181" s="47"/>
      <c r="H181" s="47"/>
      <c r="I181" s="47"/>
      <c r="J181" s="47"/>
      <c r="K181" s="47"/>
      <c r="L181" s="47"/>
      <c r="M181" s="47"/>
      <c r="N181" s="47"/>
      <c r="O181" s="47"/>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row>
    <row r="182" spans="1:56" s="40" customFormat="1" ht="22.5" customHeight="1" x14ac:dyDescent="0.3">
      <c r="A182" s="47"/>
      <c r="B182" s="53" t="s">
        <v>57</v>
      </c>
      <c r="C182" s="54" t="s">
        <v>73</v>
      </c>
      <c r="D182" s="26">
        <v>23315.671384988469</v>
      </c>
      <c r="E182" s="52">
        <f>D182/(24*28*VLOOKUP($B182,PC_FEBRERO_2025!$B$10:$C$22,2,0))</f>
        <v>69.39187912198949</v>
      </c>
      <c r="F182" s="35" t="str">
        <f t="shared" si="3"/>
        <v/>
      </c>
      <c r="G182" s="47"/>
      <c r="H182" s="47"/>
      <c r="I182" s="47"/>
      <c r="J182" s="47"/>
      <c r="K182" s="47"/>
      <c r="L182" s="47"/>
      <c r="M182" s="47"/>
      <c r="N182" s="47"/>
      <c r="O182" s="47"/>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row>
    <row r="183" spans="1:56" s="40" customFormat="1" ht="22.5" customHeight="1" x14ac:dyDescent="0.3">
      <c r="A183" s="47"/>
      <c r="B183" s="53" t="s">
        <v>58</v>
      </c>
      <c r="C183" s="54" t="s">
        <v>73</v>
      </c>
      <c r="D183" s="26">
        <v>1556.4864657815103</v>
      </c>
      <c r="E183" s="52">
        <f>D183/(24*28*VLOOKUP($B183,PC_FEBRERO_2025!$B$10:$C$22,2,0))</f>
        <v>4.6324001957783043</v>
      </c>
      <c r="F183" s="35" t="str">
        <f t="shared" si="3"/>
        <v/>
      </c>
      <c r="G183" s="47"/>
      <c r="H183" s="47"/>
      <c r="I183" s="47"/>
      <c r="J183" s="47"/>
      <c r="K183" s="47"/>
      <c r="L183" s="47"/>
      <c r="M183" s="47"/>
      <c r="N183" s="47"/>
      <c r="O183" s="47"/>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row>
    <row r="184" spans="1:56" s="40" customFormat="1" ht="22.5" customHeight="1" x14ac:dyDescent="0.3">
      <c r="A184" s="47"/>
      <c r="B184" s="53" t="s">
        <v>59</v>
      </c>
      <c r="C184" s="54" t="s">
        <v>73</v>
      </c>
      <c r="D184" s="26">
        <v>7905.4355200118225</v>
      </c>
      <c r="E184" s="52">
        <f>D184/(24*28*VLOOKUP($B184,PC_FEBRERO_2025!$B$10:$C$22,2,0))</f>
        <v>23.528081904797091</v>
      </c>
      <c r="F184" s="35" t="str">
        <f t="shared" si="3"/>
        <v/>
      </c>
      <c r="G184" s="47"/>
      <c r="H184" s="47"/>
      <c r="I184" s="47"/>
      <c r="J184" s="47"/>
      <c r="K184" s="47"/>
      <c r="L184" s="47"/>
      <c r="M184" s="47"/>
      <c r="N184" s="47"/>
      <c r="O184" s="47"/>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row>
    <row r="185" spans="1:56" s="40" customFormat="1" ht="22.5" customHeight="1" x14ac:dyDescent="0.3">
      <c r="A185" s="47"/>
      <c r="B185" s="53" t="s">
        <v>60</v>
      </c>
      <c r="C185" s="54" t="s">
        <v>73</v>
      </c>
      <c r="D185" s="26">
        <v>10873.867292816331</v>
      </c>
      <c r="E185" s="52">
        <f>D185/(24*28*VLOOKUP($B185,PC_FEBRERO_2025!$B$10:$C$22,2,0))</f>
        <v>32.362700276239082</v>
      </c>
      <c r="F185" s="35" t="str">
        <f t="shared" si="3"/>
        <v/>
      </c>
      <c r="G185" s="47"/>
      <c r="H185" s="47"/>
      <c r="I185" s="47"/>
      <c r="J185" s="47"/>
      <c r="K185" s="47"/>
      <c r="L185" s="47"/>
      <c r="M185" s="47"/>
      <c r="N185" s="47"/>
      <c r="O185" s="47"/>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row>
    <row r="186" spans="1:56" s="40" customFormat="1" ht="22.5" customHeight="1" x14ac:dyDescent="0.3">
      <c r="A186" s="47"/>
      <c r="B186" s="53" t="s">
        <v>48</v>
      </c>
      <c r="C186" s="54" t="s">
        <v>74</v>
      </c>
      <c r="D186" s="26">
        <v>115515.60389914119</v>
      </c>
      <c r="E186" s="52">
        <f>D186/(24*28*VLOOKUP($B186,PC_FEBRERO_2025!$B$10:$C$22,2,0))</f>
        <v>291.35291540340296</v>
      </c>
      <c r="F186" s="35" t="str">
        <f t="shared" si="3"/>
        <v/>
      </c>
      <c r="G186" s="47"/>
      <c r="H186" s="47"/>
      <c r="I186" s="47"/>
      <c r="J186" s="47"/>
      <c r="K186" s="47"/>
      <c r="L186" s="47"/>
      <c r="M186" s="47"/>
      <c r="N186" s="47"/>
      <c r="O186" s="47"/>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row>
    <row r="187" spans="1:56" s="40" customFormat="1" ht="22.5" customHeight="1" x14ac:dyDescent="0.3">
      <c r="A187" s="47"/>
      <c r="B187" s="53" t="s">
        <v>50</v>
      </c>
      <c r="C187" s="54" t="s">
        <v>74</v>
      </c>
      <c r="D187" s="26">
        <v>75287.250937603458</v>
      </c>
      <c r="E187" s="52">
        <f>D187/(24*28*VLOOKUP($B187,PC_FEBRERO_2025!$B$10:$C$22,2,0))</f>
        <v>189.88915188055756</v>
      </c>
      <c r="F187" s="35" t="str">
        <f t="shared" si="3"/>
        <v/>
      </c>
      <c r="G187" s="47"/>
      <c r="H187" s="47"/>
      <c r="I187" s="47"/>
      <c r="J187" s="47"/>
      <c r="K187" s="47"/>
      <c r="L187" s="47"/>
      <c r="M187" s="47"/>
      <c r="N187" s="47"/>
      <c r="O187" s="47"/>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row>
    <row r="188" spans="1:56" s="40" customFormat="1" ht="22.5" customHeight="1" x14ac:dyDescent="0.3">
      <c r="A188" s="47"/>
      <c r="B188" s="53" t="s">
        <v>51</v>
      </c>
      <c r="C188" s="54" t="s">
        <v>74</v>
      </c>
      <c r="D188" s="26">
        <v>5876.0598074830423</v>
      </c>
      <c r="E188" s="52">
        <f>D188/(24*28*VLOOKUP($B188,PC_FEBRERO_2025!$B$10:$C$22,2,0))</f>
        <v>11.816400835511267</v>
      </c>
      <c r="F188" s="35" t="str">
        <f t="shared" si="3"/>
        <v/>
      </c>
      <c r="G188" s="47"/>
      <c r="H188" s="47"/>
      <c r="I188" s="47"/>
      <c r="J188" s="47"/>
      <c r="K188" s="47"/>
      <c r="L188" s="47"/>
      <c r="M188" s="47"/>
      <c r="N188" s="47"/>
      <c r="O188" s="47"/>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row>
    <row r="189" spans="1:56" s="40" customFormat="1" ht="22.5" customHeight="1" x14ac:dyDescent="0.3">
      <c r="A189" s="47"/>
      <c r="B189" s="53" t="s">
        <v>52</v>
      </c>
      <c r="C189" s="54" t="s">
        <v>74</v>
      </c>
      <c r="D189" s="26">
        <v>0</v>
      </c>
      <c r="E189" s="52">
        <f>D189/(24*28*VLOOKUP($B189,PC_FEBRERO_2025!$B$10:$C$22,2,0))</f>
        <v>0</v>
      </c>
      <c r="F189" s="35" t="str">
        <f t="shared" si="3"/>
        <v/>
      </c>
      <c r="G189" s="47"/>
      <c r="H189" s="47"/>
      <c r="I189" s="47"/>
      <c r="J189" s="47"/>
      <c r="K189" s="47"/>
      <c r="L189" s="47"/>
      <c r="M189" s="47"/>
      <c r="N189" s="47"/>
      <c r="O189" s="47"/>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row>
    <row r="190" spans="1:56" s="40" customFormat="1" ht="22.5" customHeight="1" x14ac:dyDescent="0.3">
      <c r="A190" s="47"/>
      <c r="B190" s="53" t="s">
        <v>53</v>
      </c>
      <c r="C190" s="54" t="s">
        <v>74</v>
      </c>
      <c r="D190" s="26">
        <v>36118.682390349721</v>
      </c>
      <c r="E190" s="52">
        <f>D190/(24*28*VLOOKUP($B190,PC_FEBRERO_2025!$B$10:$C$22,2,0))</f>
        <v>109.68987606398726</v>
      </c>
      <c r="F190" s="35" t="str">
        <f t="shared" si="3"/>
        <v/>
      </c>
      <c r="G190" s="47"/>
      <c r="H190" s="47"/>
      <c r="I190" s="47"/>
      <c r="J190" s="47"/>
      <c r="K190" s="47"/>
      <c r="L190" s="47"/>
      <c r="M190" s="47"/>
      <c r="N190" s="47"/>
      <c r="O190" s="47"/>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row>
    <row r="191" spans="1:56" s="40" customFormat="1" ht="22.5" customHeight="1" x14ac:dyDescent="0.3">
      <c r="A191" s="47"/>
      <c r="B191" s="53" t="s">
        <v>54</v>
      </c>
      <c r="C191" s="54" t="s">
        <v>74</v>
      </c>
      <c r="D191" s="26">
        <v>241315.26890646835</v>
      </c>
      <c r="E191" s="52">
        <f>D191/(24*28*VLOOKUP($B191,PC_FEBRERO_2025!$B$10:$C$22,2,0))</f>
        <v>630.00017989366222</v>
      </c>
      <c r="F191" s="35" t="str">
        <f t="shared" si="3"/>
        <v/>
      </c>
      <c r="G191" s="47"/>
      <c r="H191" s="47"/>
      <c r="I191" s="47"/>
      <c r="J191" s="47"/>
      <c r="K191" s="47"/>
      <c r="L191" s="47"/>
      <c r="M191" s="47"/>
      <c r="N191" s="47"/>
      <c r="O191" s="47"/>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row>
    <row r="192" spans="1:56" s="40" customFormat="1" ht="22.5" customHeight="1" x14ac:dyDescent="0.3">
      <c r="A192" s="47"/>
      <c r="B192" s="53" t="s">
        <v>55</v>
      </c>
      <c r="C192" s="54" t="s">
        <v>74</v>
      </c>
      <c r="D192" s="26">
        <v>48982.103352285376</v>
      </c>
      <c r="E192" s="52">
        <f>D192/(24*28*VLOOKUP($B192,PC_FEBRERO_2025!$B$10:$C$22,2,0))</f>
        <v>132.52733590986301</v>
      </c>
      <c r="F192" s="35" t="str">
        <f t="shared" si="3"/>
        <v/>
      </c>
      <c r="G192" s="47"/>
      <c r="H192" s="47"/>
      <c r="I192" s="47"/>
      <c r="J192" s="47"/>
      <c r="K192" s="47"/>
      <c r="L192" s="47"/>
      <c r="M192" s="47"/>
      <c r="N192" s="47"/>
      <c r="O192" s="47"/>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row>
    <row r="193" spans="1:56" s="40" customFormat="1" ht="22.5" customHeight="1" x14ac:dyDescent="0.3">
      <c r="A193" s="47"/>
      <c r="B193" s="53" t="s">
        <v>56</v>
      </c>
      <c r="C193" s="54" t="s">
        <v>74</v>
      </c>
      <c r="D193" s="26">
        <v>93466.003456825245</v>
      </c>
      <c r="E193" s="52">
        <f>D193/(24*28*VLOOKUP($B193,PC_FEBRERO_2025!$B$10:$C$22,2,0))</f>
        <v>239.80399080671503</v>
      </c>
      <c r="F193" s="35" t="str">
        <f t="shared" si="3"/>
        <v/>
      </c>
      <c r="G193" s="47"/>
      <c r="H193" s="47"/>
      <c r="I193" s="47"/>
      <c r="J193" s="47"/>
      <c r="K193" s="47"/>
      <c r="L193" s="47"/>
      <c r="M193" s="47"/>
      <c r="N193" s="47"/>
      <c r="O193" s="47"/>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row>
    <row r="194" spans="1:56" s="40" customFormat="1" ht="22.5" customHeight="1" x14ac:dyDescent="0.3">
      <c r="A194" s="47"/>
      <c r="B194" s="53" t="s">
        <v>57</v>
      </c>
      <c r="C194" s="54" t="s">
        <v>74</v>
      </c>
      <c r="D194" s="26">
        <v>6072.1294557198553</v>
      </c>
      <c r="E194" s="52">
        <f>D194/(24*28*VLOOKUP($B194,PC_FEBRERO_2025!$B$10:$C$22,2,0))</f>
        <v>18.071813856309092</v>
      </c>
      <c r="F194" s="35" t="str">
        <f t="shared" si="3"/>
        <v/>
      </c>
      <c r="G194" s="47"/>
      <c r="H194" s="47"/>
      <c r="I194" s="47"/>
      <c r="J194" s="47"/>
      <c r="K194" s="47"/>
      <c r="L194" s="47"/>
      <c r="M194" s="47"/>
      <c r="N194" s="47"/>
      <c r="O194" s="47"/>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row>
    <row r="195" spans="1:56" s="40" customFormat="1" ht="22.5" customHeight="1" x14ac:dyDescent="0.3">
      <c r="A195" s="47"/>
      <c r="B195" s="53" t="s">
        <v>58</v>
      </c>
      <c r="C195" s="54" t="s">
        <v>74</v>
      </c>
      <c r="D195" s="26">
        <v>93.599942323000391</v>
      </c>
      <c r="E195" s="52">
        <f>D195/(24*28*VLOOKUP($B195,PC_FEBRERO_2025!$B$10:$C$22,2,0))</f>
        <v>0.27857125691369167</v>
      </c>
      <c r="F195" s="35" t="str">
        <f t="shared" si="3"/>
        <v/>
      </c>
      <c r="G195" s="47"/>
      <c r="H195" s="47"/>
      <c r="I195" s="47"/>
      <c r="J195" s="47"/>
      <c r="K195" s="47"/>
      <c r="L195" s="47"/>
      <c r="M195" s="47"/>
      <c r="N195" s="47"/>
      <c r="O195" s="47"/>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row>
    <row r="196" spans="1:56" s="40" customFormat="1" ht="22.5" customHeight="1" x14ac:dyDescent="0.3">
      <c r="A196" s="47"/>
      <c r="B196" s="53" t="s">
        <v>59</v>
      </c>
      <c r="C196" s="54" t="s">
        <v>74</v>
      </c>
      <c r="D196" s="26">
        <v>491.61873933820044</v>
      </c>
      <c r="E196" s="52">
        <f>D196/(24*28*VLOOKUP($B196,PC_FEBRERO_2025!$B$10:$C$22,2,0))</f>
        <v>1.4631510099351204</v>
      </c>
      <c r="F196" s="35" t="str">
        <f t="shared" si="3"/>
        <v/>
      </c>
      <c r="G196" s="47"/>
      <c r="H196" s="47"/>
      <c r="I196" s="47"/>
      <c r="J196" s="47"/>
      <c r="K196" s="47"/>
      <c r="L196" s="47"/>
      <c r="M196" s="47"/>
      <c r="N196" s="47"/>
      <c r="O196" s="47"/>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row>
    <row r="197" spans="1:56" s="40" customFormat="1" ht="22.5" customHeight="1" x14ac:dyDescent="0.3">
      <c r="A197" s="47"/>
      <c r="B197" s="53" t="s">
        <v>60</v>
      </c>
      <c r="C197" s="54" t="s">
        <v>74</v>
      </c>
      <c r="D197" s="26">
        <v>616.01518485479869</v>
      </c>
      <c r="E197" s="52">
        <f>D197/(24*28*VLOOKUP($B197,PC_FEBRERO_2025!$B$10:$C$22,2,0))</f>
        <v>1.8333785263535676</v>
      </c>
      <c r="F197" s="35" t="str">
        <f t="shared" si="3"/>
        <v/>
      </c>
      <c r="G197" s="47"/>
      <c r="H197" s="47"/>
      <c r="I197" s="47"/>
      <c r="J197" s="47"/>
      <c r="K197" s="47"/>
      <c r="L197" s="47"/>
      <c r="M197" s="47"/>
      <c r="N197" s="47"/>
      <c r="O197" s="47"/>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row>
    <row r="198" spans="1:56" s="40" customFormat="1" ht="22.5" customHeight="1" x14ac:dyDescent="0.3">
      <c r="A198" s="47"/>
      <c r="B198" s="53" t="s">
        <v>48</v>
      </c>
      <c r="C198" s="54" t="s">
        <v>75</v>
      </c>
      <c r="D198" s="26">
        <v>144118.44385251348</v>
      </c>
      <c r="E198" s="52">
        <f>D198/(24*28*VLOOKUP($B198,PC_FEBRERO_2025!$B$10:$C$22,2,0))</f>
        <v>363.49486443834115</v>
      </c>
      <c r="F198" s="35" t="str">
        <f t="shared" si="3"/>
        <v/>
      </c>
      <c r="G198" s="47"/>
      <c r="H198" s="47"/>
      <c r="I198" s="47"/>
      <c r="J198" s="47"/>
      <c r="K198" s="47"/>
      <c r="L198" s="47"/>
      <c r="M198" s="47"/>
      <c r="N198" s="47"/>
      <c r="O198" s="47"/>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row>
    <row r="199" spans="1:56" s="40" customFormat="1" ht="22.5" customHeight="1" x14ac:dyDescent="0.3">
      <c r="A199" s="47"/>
      <c r="B199" s="53" t="s">
        <v>50</v>
      </c>
      <c r="C199" s="54" t="s">
        <v>75</v>
      </c>
      <c r="D199" s="26">
        <v>89904.875343709704</v>
      </c>
      <c r="E199" s="52">
        <f>D199/(24*28*VLOOKUP($B199,PC_FEBRERO_2025!$B$10:$C$22,2,0))</f>
        <v>226.75765572969561</v>
      </c>
      <c r="F199" s="35" t="str">
        <f t="shared" si="3"/>
        <v/>
      </c>
      <c r="G199" s="47"/>
      <c r="H199" s="47"/>
      <c r="I199" s="47"/>
      <c r="J199" s="47"/>
      <c r="K199" s="47"/>
      <c r="L199" s="47"/>
      <c r="M199" s="47"/>
      <c r="N199" s="47"/>
      <c r="O199" s="47"/>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row>
    <row r="200" spans="1:56" s="40" customFormat="1" ht="22.5" customHeight="1" x14ac:dyDescent="0.3">
      <c r="A200" s="47"/>
      <c r="B200" s="53" t="s">
        <v>51</v>
      </c>
      <c r="C200" s="54" t="s">
        <v>75</v>
      </c>
      <c r="D200" s="26">
        <v>109049.53878706889</v>
      </c>
      <c r="E200" s="52">
        <f>D200/(24*28*VLOOKUP($B200,PC_FEBRERO_2025!$B$10:$C$22,2,0))</f>
        <v>219.29202619664756</v>
      </c>
      <c r="F200" s="35" t="str">
        <f t="shared" si="3"/>
        <v/>
      </c>
      <c r="G200" s="47"/>
      <c r="H200" s="47"/>
      <c r="I200" s="47"/>
      <c r="J200" s="47"/>
      <c r="K200" s="47"/>
      <c r="L200" s="47"/>
      <c r="M200" s="47"/>
      <c r="N200" s="47"/>
      <c r="O200" s="47"/>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row>
    <row r="201" spans="1:56" s="40" customFormat="1" ht="22.5" customHeight="1" x14ac:dyDescent="0.3">
      <c r="A201" s="47"/>
      <c r="B201" s="53" t="s">
        <v>52</v>
      </c>
      <c r="C201" s="54" t="s">
        <v>75</v>
      </c>
      <c r="D201" s="26">
        <v>26638.705659747786</v>
      </c>
      <c r="E201" s="52">
        <f>D201/(24*28*VLOOKUP($B201,PC_FEBRERO_2025!$B$10:$C$22,2,0))</f>
        <v>55.832297241255418</v>
      </c>
      <c r="F201" s="35" t="str">
        <f t="shared" si="3"/>
        <v/>
      </c>
      <c r="G201" s="47"/>
      <c r="H201" s="47"/>
      <c r="I201" s="47"/>
      <c r="J201" s="47"/>
      <c r="K201" s="47"/>
      <c r="L201" s="47"/>
      <c r="M201" s="47"/>
      <c r="N201" s="47"/>
      <c r="O201" s="47"/>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row>
    <row r="202" spans="1:56" s="40" customFormat="1" ht="22.5" customHeight="1" x14ac:dyDescent="0.3">
      <c r="A202" s="47"/>
      <c r="B202" s="53" t="s">
        <v>53</v>
      </c>
      <c r="C202" s="54" t="s">
        <v>75</v>
      </c>
      <c r="D202" s="26">
        <v>13222.38415185265</v>
      </c>
      <c r="E202" s="52">
        <f>D202/(24*28*VLOOKUP($B202,PC_FEBRERO_2025!$B$10:$C$22,2,0))</f>
        <v>40.155442638036476</v>
      </c>
      <c r="F202" s="35" t="str">
        <f t="shared" si="3"/>
        <v/>
      </c>
      <c r="G202" s="47"/>
      <c r="H202" s="47"/>
      <c r="I202" s="47"/>
      <c r="J202" s="47"/>
      <c r="K202" s="47"/>
      <c r="L202" s="47"/>
      <c r="M202" s="47"/>
      <c r="N202" s="47"/>
      <c r="O202" s="47"/>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row>
    <row r="203" spans="1:56" s="40" customFormat="1" ht="22.5" customHeight="1" x14ac:dyDescent="0.3">
      <c r="A203" s="47"/>
      <c r="B203" s="53" t="s">
        <v>54</v>
      </c>
      <c r="C203" s="54" t="s">
        <v>75</v>
      </c>
      <c r="D203" s="26">
        <v>336423.00430895109</v>
      </c>
      <c r="E203" s="52">
        <f>D203/(24*28*VLOOKUP($B203,PC_FEBRERO_2025!$B$10:$C$22,2,0))</f>
        <v>878.29731701376124</v>
      </c>
      <c r="F203" s="35" t="str">
        <f t="shared" si="3"/>
        <v/>
      </c>
      <c r="G203" s="47"/>
      <c r="H203" s="47"/>
      <c r="I203" s="47"/>
      <c r="J203" s="47"/>
      <c r="K203" s="47"/>
      <c r="L203" s="47"/>
      <c r="M203" s="47"/>
      <c r="N203" s="47"/>
      <c r="O203" s="47"/>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row>
    <row r="204" spans="1:56" s="40" customFormat="1" ht="22.5" customHeight="1" x14ac:dyDescent="0.3">
      <c r="A204" s="47"/>
      <c r="B204" s="53" t="s">
        <v>55</v>
      </c>
      <c r="C204" s="54" t="s">
        <v>75</v>
      </c>
      <c r="D204" s="26">
        <v>61767.351481991871</v>
      </c>
      <c r="E204" s="52">
        <f>D204/(24*28*VLOOKUP($B204,PC_FEBRERO_2025!$B$10:$C$22,2,0))</f>
        <v>167.11945747292171</v>
      </c>
      <c r="F204" s="35" t="str">
        <f t="shared" si="3"/>
        <v/>
      </c>
      <c r="G204" s="47"/>
      <c r="H204" s="47"/>
      <c r="I204" s="47"/>
      <c r="J204" s="47"/>
      <c r="K204" s="47"/>
      <c r="L204" s="47"/>
      <c r="M204" s="47"/>
      <c r="N204" s="47"/>
      <c r="O204" s="47"/>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row>
    <row r="205" spans="1:56" s="40" customFormat="1" ht="22.5" customHeight="1" x14ac:dyDescent="0.3">
      <c r="A205" s="47"/>
      <c r="B205" s="53" t="s">
        <v>56</v>
      </c>
      <c r="C205" s="54" t="s">
        <v>75</v>
      </c>
      <c r="D205" s="26">
        <v>63618.948115818494</v>
      </c>
      <c r="E205" s="52">
        <f>D205/(24*28*VLOOKUP($B205,PC_FEBRERO_2025!$B$10:$C$22,2,0))</f>
        <v>163.2259547306509</v>
      </c>
      <c r="F205" s="35" t="str">
        <f t="shared" si="3"/>
        <v/>
      </c>
      <c r="G205" s="47"/>
      <c r="H205" s="47"/>
      <c r="I205" s="47"/>
      <c r="J205" s="47"/>
      <c r="K205" s="47"/>
      <c r="L205" s="47"/>
      <c r="M205" s="47"/>
      <c r="N205" s="47"/>
      <c r="O205" s="47"/>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row>
    <row r="206" spans="1:56" s="40" customFormat="1" ht="22.5" customHeight="1" x14ac:dyDescent="0.3">
      <c r="A206" s="47"/>
      <c r="B206" s="53" t="s">
        <v>57</v>
      </c>
      <c r="C206" s="54" t="s">
        <v>75</v>
      </c>
      <c r="D206" s="26">
        <v>19091.628103519863</v>
      </c>
      <c r="E206" s="52">
        <f>D206/(24*28*VLOOKUP($B206,PC_FEBRERO_2025!$B$10:$C$22,2,0))</f>
        <v>56.820321736666259</v>
      </c>
      <c r="F206" s="35" t="str">
        <f t="shared" si="3"/>
        <v/>
      </c>
      <c r="G206" s="47"/>
      <c r="H206" s="47"/>
      <c r="I206" s="47"/>
      <c r="J206" s="47"/>
      <c r="K206" s="47"/>
      <c r="L206" s="47"/>
      <c r="M206" s="47"/>
      <c r="N206" s="47"/>
      <c r="O206" s="47"/>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row>
    <row r="207" spans="1:56" s="40" customFormat="1" ht="22.5" customHeight="1" x14ac:dyDescent="0.3">
      <c r="A207" s="47"/>
      <c r="B207" s="53" t="s">
        <v>58</v>
      </c>
      <c r="C207" s="54" t="s">
        <v>75</v>
      </c>
      <c r="D207" s="26">
        <v>1.5079402997528963</v>
      </c>
      <c r="E207" s="52">
        <f>D207/(24*28*VLOOKUP($B207,PC_FEBRERO_2025!$B$10:$C$22,2,0))</f>
        <v>4.487917558788382E-3</v>
      </c>
      <c r="F207" s="35" t="str">
        <f t="shared" si="3"/>
        <v/>
      </c>
      <c r="G207" s="47"/>
      <c r="H207" s="47"/>
      <c r="I207" s="47"/>
      <c r="J207" s="47"/>
      <c r="K207" s="47"/>
      <c r="L207" s="47"/>
      <c r="M207" s="47"/>
      <c r="N207" s="47"/>
      <c r="O207" s="47"/>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row>
    <row r="208" spans="1:56" s="40" customFormat="1" ht="22.5" customHeight="1" x14ac:dyDescent="0.3">
      <c r="A208" s="47"/>
      <c r="B208" s="53" t="s">
        <v>59</v>
      </c>
      <c r="C208" s="54" t="s">
        <v>75</v>
      </c>
      <c r="D208" s="26">
        <v>1400.562507763671</v>
      </c>
      <c r="E208" s="52">
        <f>D208/(24*28*VLOOKUP($B208,PC_FEBRERO_2025!$B$10:$C$22,2,0))</f>
        <v>4.1683407969156878</v>
      </c>
      <c r="F208" s="35" t="str">
        <f t="shared" si="3"/>
        <v/>
      </c>
      <c r="G208" s="47"/>
      <c r="H208" s="47"/>
      <c r="I208" s="47"/>
      <c r="J208" s="47"/>
      <c r="K208" s="47"/>
      <c r="L208" s="47"/>
      <c r="M208" s="47"/>
      <c r="N208" s="47"/>
      <c r="O208" s="47"/>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row>
    <row r="209" spans="1:56" s="40" customFormat="1" ht="22.5" customHeight="1" x14ac:dyDescent="0.3">
      <c r="A209" s="47"/>
      <c r="B209" s="53" t="s">
        <v>60</v>
      </c>
      <c r="C209" s="54" t="s">
        <v>75</v>
      </c>
      <c r="D209" s="26">
        <v>1635.9809987490892</v>
      </c>
      <c r="E209" s="52">
        <f>D209/(24*28*VLOOKUP($B209,PC_FEBRERO_2025!$B$10:$C$22,2,0))</f>
        <v>4.8689910677056227</v>
      </c>
      <c r="F209" s="35" t="str">
        <f t="shared" si="3"/>
        <v/>
      </c>
      <c r="G209" s="47"/>
      <c r="H209" s="47"/>
      <c r="I209" s="47"/>
      <c r="J209" s="47"/>
      <c r="K209" s="47"/>
      <c r="L209" s="47"/>
      <c r="M209" s="47"/>
      <c r="N209" s="47"/>
      <c r="O209" s="47"/>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row>
    <row r="210" spans="1:56" s="40" customFormat="1" ht="22.5" customHeight="1" x14ac:dyDescent="0.3">
      <c r="A210" s="47"/>
      <c r="B210" s="53" t="s">
        <v>48</v>
      </c>
      <c r="C210" s="54" t="s">
        <v>76</v>
      </c>
      <c r="D210" s="26">
        <v>157303.19560212345</v>
      </c>
      <c r="E210" s="52">
        <f>D210/(24*28*VLOOKUP($B210,PC_FEBRERO_2025!$B$10:$C$22,2,0))</f>
        <v>396.74938358081988</v>
      </c>
      <c r="F210" s="35" t="str">
        <f t="shared" si="3"/>
        <v/>
      </c>
      <c r="G210" s="47"/>
      <c r="H210" s="47"/>
      <c r="I210" s="47"/>
      <c r="J210" s="47"/>
      <c r="K210" s="47"/>
      <c r="L210" s="47"/>
      <c r="M210" s="47"/>
      <c r="N210" s="47"/>
      <c r="O210" s="47"/>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row>
    <row r="211" spans="1:56" s="40" customFormat="1" ht="22.5" customHeight="1" x14ac:dyDescent="0.3">
      <c r="A211" s="47"/>
      <c r="B211" s="53" t="s">
        <v>50</v>
      </c>
      <c r="C211" s="54" t="s">
        <v>76</v>
      </c>
      <c r="D211" s="26">
        <v>99019.107507314286</v>
      </c>
      <c r="E211" s="52">
        <f>D211/(24*28*VLOOKUP($B211,PC_FEBRERO_2025!$B$10:$C$22,2,0))</f>
        <v>249.74552942724549</v>
      </c>
      <c r="F211" s="35" t="str">
        <f t="shared" si="3"/>
        <v/>
      </c>
      <c r="G211" s="47"/>
      <c r="H211" s="47"/>
      <c r="I211" s="47"/>
      <c r="J211" s="47"/>
      <c r="K211" s="47"/>
      <c r="L211" s="47"/>
      <c r="M211" s="47"/>
      <c r="N211" s="47"/>
      <c r="O211" s="47"/>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row>
    <row r="212" spans="1:56" s="40" customFormat="1" ht="22.5" customHeight="1" x14ac:dyDescent="0.3">
      <c r="A212" s="47"/>
      <c r="B212" s="53" t="s">
        <v>51</v>
      </c>
      <c r="C212" s="54" t="s">
        <v>76</v>
      </c>
      <c r="D212" s="26">
        <v>8911.3412120087032</v>
      </c>
      <c r="E212" s="52">
        <f>D212/(24*28*VLOOKUP($B212,PC_FEBRERO_2025!$B$10:$C$22,2,0))</f>
        <v>17.920168138691892</v>
      </c>
      <c r="F212" s="35" t="str">
        <f t="shared" si="3"/>
        <v/>
      </c>
      <c r="G212" s="47"/>
      <c r="H212" s="47"/>
      <c r="I212" s="47"/>
      <c r="J212" s="47"/>
      <c r="K212" s="47"/>
      <c r="L212" s="47"/>
      <c r="M212" s="47"/>
      <c r="N212" s="47"/>
      <c r="O212" s="47"/>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row>
    <row r="213" spans="1:56" s="40" customFormat="1" ht="22.5" customHeight="1" x14ac:dyDescent="0.3">
      <c r="A213" s="47"/>
      <c r="B213" s="53" t="s">
        <v>52</v>
      </c>
      <c r="C213" s="54" t="s">
        <v>76</v>
      </c>
      <c r="D213" s="26">
        <v>459.37457426777627</v>
      </c>
      <c r="E213" s="52">
        <f>D213/(24*28*VLOOKUP($B213,PC_FEBRERO_2025!$B$10:$C$22,2,0))</f>
        <v>0.96280720629564109</v>
      </c>
      <c r="F213" s="35" t="str">
        <f t="shared" si="3"/>
        <v/>
      </c>
      <c r="G213" s="47"/>
      <c r="H213" s="47"/>
      <c r="I213" s="47"/>
      <c r="J213" s="47"/>
      <c r="K213" s="47"/>
      <c r="L213" s="47"/>
      <c r="M213" s="47"/>
      <c r="N213" s="47"/>
      <c r="O213" s="47"/>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row>
    <row r="214" spans="1:56" s="40" customFormat="1" ht="22.5" customHeight="1" x14ac:dyDescent="0.3">
      <c r="A214" s="47"/>
      <c r="B214" s="53" t="s">
        <v>53</v>
      </c>
      <c r="C214" s="54" t="s">
        <v>76</v>
      </c>
      <c r="D214" s="26">
        <v>19856.804660361744</v>
      </c>
      <c r="E214" s="52">
        <f>D214/(24*28*VLOOKUP($B214,PC_FEBRERO_2025!$B$10:$C$22,2,0))</f>
        <v>60.303707058921724</v>
      </c>
      <c r="F214" s="35" t="str">
        <f t="shared" si="3"/>
        <v/>
      </c>
      <c r="G214" s="47"/>
      <c r="H214" s="47"/>
      <c r="I214" s="47"/>
      <c r="J214" s="47"/>
      <c r="K214" s="47"/>
      <c r="L214" s="47"/>
      <c r="M214" s="47"/>
      <c r="N214" s="47"/>
      <c r="O214" s="47"/>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row>
    <row r="215" spans="1:56" s="40" customFormat="1" ht="22.5" customHeight="1" x14ac:dyDescent="0.3">
      <c r="A215" s="47"/>
      <c r="B215" s="53" t="s">
        <v>54</v>
      </c>
      <c r="C215" s="54" t="s">
        <v>76</v>
      </c>
      <c r="D215" s="26">
        <v>300877.07398628979</v>
      </c>
      <c r="E215" s="52">
        <f>D215/(24*28*VLOOKUP($B215,PC_FEBRERO_2025!$B$10:$C$22,2,0))</f>
        <v>785.49779131759033</v>
      </c>
      <c r="F215" s="35" t="str">
        <f t="shared" si="3"/>
        <v/>
      </c>
      <c r="G215" s="47"/>
      <c r="H215" s="47"/>
      <c r="I215" s="47"/>
      <c r="J215" s="47"/>
      <c r="K215" s="47"/>
      <c r="L215" s="47"/>
      <c r="M215" s="47"/>
      <c r="N215" s="47"/>
      <c r="O215" s="47"/>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row>
    <row r="216" spans="1:56" s="40" customFormat="1" ht="22.5" customHeight="1" x14ac:dyDescent="0.3">
      <c r="A216" s="47"/>
      <c r="B216" s="53" t="s">
        <v>55</v>
      </c>
      <c r="C216" s="54" t="s">
        <v>76</v>
      </c>
      <c r="D216" s="26">
        <v>81480.310652512606</v>
      </c>
      <c r="E216" s="52">
        <f>D216/(24*28*VLOOKUP($B216,PC_FEBRERO_2025!$B$10:$C$22,2,0))</f>
        <v>220.45538596459036</v>
      </c>
      <c r="F216" s="35" t="str">
        <f t="shared" si="3"/>
        <v/>
      </c>
      <c r="G216" s="47"/>
      <c r="H216" s="47"/>
      <c r="I216" s="47"/>
      <c r="J216" s="47"/>
      <c r="K216" s="47"/>
      <c r="L216" s="47"/>
      <c r="M216" s="47"/>
      <c r="N216" s="47"/>
      <c r="O216" s="47"/>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row>
    <row r="217" spans="1:56" s="40" customFormat="1" ht="22.5" customHeight="1" x14ac:dyDescent="0.3">
      <c r="A217" s="47"/>
      <c r="B217" s="53" t="s">
        <v>56</v>
      </c>
      <c r="C217" s="54" t="s">
        <v>76</v>
      </c>
      <c r="D217" s="26">
        <v>82537.607787340516</v>
      </c>
      <c r="E217" s="52">
        <f>D217/(24*28*VLOOKUP($B217,PC_FEBRERO_2025!$B$10:$C$22,2,0))</f>
        <v>211.76520881398943</v>
      </c>
      <c r="F217" s="35" t="str">
        <f t="shared" si="3"/>
        <v/>
      </c>
      <c r="G217" s="47"/>
      <c r="H217" s="47"/>
      <c r="I217" s="47"/>
      <c r="J217" s="47"/>
      <c r="K217" s="47"/>
      <c r="L217" s="47"/>
      <c r="M217" s="47"/>
      <c r="N217" s="47"/>
      <c r="O217" s="47"/>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row>
    <row r="218" spans="1:56" s="40" customFormat="1" ht="22.5" customHeight="1" x14ac:dyDescent="0.3">
      <c r="A218" s="47"/>
      <c r="B218" s="53" t="s">
        <v>57</v>
      </c>
      <c r="C218" s="54" t="s">
        <v>76</v>
      </c>
      <c r="D218" s="26">
        <v>9700.2691629198962</v>
      </c>
      <c r="E218" s="52">
        <f>D218/(24*28*VLOOKUP($B218,PC_FEBRERO_2025!$B$10:$C$22,2,0))</f>
        <v>28.869848699166358</v>
      </c>
      <c r="F218" s="35" t="str">
        <f t="shared" si="3"/>
        <v/>
      </c>
      <c r="G218" s="47"/>
      <c r="H218" s="47"/>
      <c r="I218" s="47"/>
      <c r="J218" s="47"/>
      <c r="K218" s="47"/>
      <c r="L218" s="47"/>
      <c r="M218" s="47"/>
      <c r="N218" s="47"/>
      <c r="O218" s="47"/>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row>
    <row r="219" spans="1:56" s="40" customFormat="1" ht="22.5" customHeight="1" x14ac:dyDescent="0.3">
      <c r="A219" s="47"/>
      <c r="B219" s="53" t="s">
        <v>58</v>
      </c>
      <c r="C219" s="54" t="s">
        <v>76</v>
      </c>
      <c r="D219" s="26">
        <v>1.9236678408540024</v>
      </c>
      <c r="E219" s="52">
        <f>D219/(24*28*VLOOKUP($B219,PC_FEBRERO_2025!$B$10:$C$22,2,0))</f>
        <v>5.7252019073035787E-3</v>
      </c>
      <c r="F219" s="35" t="str">
        <f t="shared" si="3"/>
        <v/>
      </c>
      <c r="G219" s="47"/>
      <c r="H219" s="47"/>
      <c r="I219" s="47"/>
      <c r="J219" s="47"/>
      <c r="K219" s="47"/>
      <c r="L219" s="47"/>
      <c r="M219" s="47"/>
      <c r="N219" s="47"/>
      <c r="O219" s="47"/>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row>
    <row r="220" spans="1:56" s="40" customFormat="1" ht="22.5" customHeight="1" x14ac:dyDescent="0.3">
      <c r="A220" s="47"/>
      <c r="B220" s="53" t="s">
        <v>59</v>
      </c>
      <c r="C220" s="54" t="s">
        <v>76</v>
      </c>
      <c r="D220" s="26">
        <v>178.46124103992867</v>
      </c>
      <c r="E220" s="52">
        <f>D220/(24*28*VLOOKUP($B220,PC_FEBRERO_2025!$B$10:$C$22,2,0))</f>
        <v>0.53113464595216864</v>
      </c>
      <c r="F220" s="35" t="str">
        <f t="shared" si="3"/>
        <v/>
      </c>
      <c r="G220" s="47"/>
      <c r="H220" s="47"/>
      <c r="I220" s="47"/>
      <c r="J220" s="47"/>
      <c r="K220" s="47"/>
      <c r="L220" s="47"/>
      <c r="M220" s="47"/>
      <c r="N220" s="47"/>
      <c r="O220" s="47"/>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row>
    <row r="221" spans="1:56" s="40" customFormat="1" ht="22.5" customHeight="1" x14ac:dyDescent="0.3">
      <c r="A221" s="47"/>
      <c r="B221" s="55" t="s">
        <v>60</v>
      </c>
      <c r="C221" s="56" t="s">
        <v>76</v>
      </c>
      <c r="D221" s="57">
        <v>233.09372037709642</v>
      </c>
      <c r="E221" s="52">
        <f>D221/(24*28*VLOOKUP($B221,PC_FEBRERO_2025!$B$10:$C$22,2,0))</f>
        <v>0.69373131064612026</v>
      </c>
      <c r="F221" s="35" t="str">
        <f t="shared" si="3"/>
        <v/>
      </c>
      <c r="G221" s="47"/>
      <c r="H221" s="47"/>
      <c r="I221" s="47"/>
      <c r="J221" s="47"/>
      <c r="K221" s="47"/>
      <c r="L221" s="47"/>
      <c r="M221" s="47"/>
      <c r="N221" s="47"/>
      <c r="O221" s="47"/>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row>
    <row r="222" spans="1:56" s="21" customFormat="1" ht="22.5" customHeight="1" x14ac:dyDescent="0.3">
      <c r="A222" s="47"/>
      <c r="B222" s="576" t="s">
        <v>77</v>
      </c>
      <c r="C222" s="577"/>
      <c r="D222" s="59">
        <f>SUM(D18:D221)</f>
        <v>16033600.99766616</v>
      </c>
      <c r="E222" s="59">
        <f>SUM(E18:E221)</f>
        <v>40807.506156850744</v>
      </c>
      <c r="F222" s="47"/>
      <c r="G222" s="47"/>
      <c r="H222" s="47"/>
      <c r="I222" s="47"/>
      <c r="J222" s="47"/>
      <c r="K222" s="47"/>
      <c r="L222" s="47"/>
      <c r="M222" s="47"/>
      <c r="N222" s="47"/>
      <c r="O222" s="47"/>
    </row>
    <row r="223" spans="1:56" s="21" customFormat="1" ht="37.5" customHeight="1" x14ac:dyDescent="0.3">
      <c r="B223" s="46"/>
      <c r="F223" s="47"/>
      <c r="G223" s="47"/>
      <c r="H223" s="47"/>
      <c r="I223" s="47"/>
      <c r="J223" s="47"/>
      <c r="K223" s="47"/>
      <c r="L223" s="47"/>
      <c r="M223" s="47"/>
      <c r="N223" s="47"/>
      <c r="O223" s="47"/>
    </row>
    <row r="224" spans="1:56" s="21" customFormat="1" ht="37.5" hidden="1" customHeight="1" x14ac:dyDescent="0.3">
      <c r="A224" s="47"/>
      <c r="D224" s="21">
        <v>315.41406120489228</v>
      </c>
      <c r="F224" s="47"/>
      <c r="G224" s="47"/>
      <c r="H224" s="47"/>
      <c r="I224" s="47"/>
      <c r="J224" s="47"/>
      <c r="K224" s="47"/>
      <c r="L224" s="47"/>
      <c r="M224" s="47"/>
      <c r="N224" s="47"/>
      <c r="O224" s="47"/>
    </row>
    <row r="225" spans="1:15" s="21" customFormat="1" ht="37.5" hidden="1" customHeight="1" x14ac:dyDescent="0.3">
      <c r="A225" s="47"/>
      <c r="D225" s="21">
        <v>79.529536116116418</v>
      </c>
      <c r="F225" s="47"/>
      <c r="G225" s="47"/>
      <c r="H225" s="47"/>
      <c r="I225" s="47"/>
      <c r="J225" s="47"/>
      <c r="K225" s="47"/>
      <c r="L225" s="47"/>
      <c r="M225" s="47"/>
      <c r="N225" s="47"/>
      <c r="O225" s="47"/>
    </row>
    <row r="226" spans="1:15" s="21" customFormat="1" ht="37.5" hidden="1" customHeight="1" x14ac:dyDescent="0.3">
      <c r="A226" s="47"/>
      <c r="D226" s="21">
        <v>10.650684328670513</v>
      </c>
      <c r="F226" s="47"/>
      <c r="G226" s="47"/>
      <c r="H226" s="47"/>
      <c r="I226" s="47"/>
      <c r="J226" s="47"/>
      <c r="K226" s="47"/>
      <c r="L226" s="47"/>
      <c r="M226" s="47"/>
      <c r="N226" s="47"/>
      <c r="O226" s="47"/>
    </row>
    <row r="227" spans="1:15" s="21" customFormat="1" ht="37.5" hidden="1" customHeight="1" x14ac:dyDescent="0.3">
      <c r="A227" s="47"/>
      <c r="D227" s="21">
        <v>851.52529880782583</v>
      </c>
      <c r="F227" s="47"/>
      <c r="G227" s="47"/>
      <c r="H227" s="47"/>
      <c r="I227" s="47"/>
      <c r="J227" s="47"/>
      <c r="K227" s="47"/>
      <c r="L227" s="47"/>
      <c r="M227" s="47"/>
      <c r="N227" s="47"/>
      <c r="O227" s="47"/>
    </row>
    <row r="228" spans="1:15" s="21" customFormat="1" ht="37.5" hidden="1" customHeight="1" x14ac:dyDescent="0.3">
      <c r="A228" s="47"/>
      <c r="D228" s="21">
        <v>202.05111246980098</v>
      </c>
      <c r="F228" s="47"/>
      <c r="G228" s="47"/>
      <c r="H228" s="47"/>
      <c r="I228" s="47"/>
      <c r="J228" s="47"/>
      <c r="K228" s="47"/>
      <c r="L228" s="47"/>
      <c r="M228" s="47"/>
      <c r="N228" s="47"/>
      <c r="O228" s="47"/>
    </row>
    <row r="229" spans="1:15" s="21" customFormat="1" ht="37.5" hidden="1" customHeight="1" x14ac:dyDescent="0.3">
      <c r="A229" s="47"/>
      <c r="D229" s="21">
        <v>119.94769670106885</v>
      </c>
      <c r="F229" s="47"/>
      <c r="G229" s="47"/>
      <c r="H229" s="47"/>
      <c r="I229" s="47"/>
      <c r="J229" s="47"/>
      <c r="K229" s="47"/>
      <c r="L229" s="47"/>
      <c r="M229" s="47"/>
      <c r="N229" s="47"/>
      <c r="O229" s="47"/>
    </row>
    <row r="230" spans="1:15" s="21" customFormat="1" ht="37.5" hidden="1" customHeight="1" x14ac:dyDescent="0.3">
      <c r="A230" s="47"/>
      <c r="D230" s="21">
        <v>27.218708595468755</v>
      </c>
      <c r="F230" s="47"/>
      <c r="G230" s="47"/>
      <c r="H230" s="47"/>
      <c r="I230" s="47"/>
      <c r="J230" s="47"/>
      <c r="K230" s="47"/>
      <c r="L230" s="47"/>
      <c r="M230" s="47"/>
      <c r="N230" s="47"/>
      <c r="O230" s="47"/>
    </row>
    <row r="231" spans="1:15" s="21" customFormat="1" ht="37.5" hidden="1" customHeight="1" x14ac:dyDescent="0.3">
      <c r="A231" s="47"/>
      <c r="D231" s="21">
        <v>2.3690570647744242</v>
      </c>
      <c r="F231" s="47"/>
      <c r="G231" s="47"/>
      <c r="H231" s="47"/>
      <c r="I231" s="47"/>
      <c r="J231" s="47"/>
      <c r="K231" s="47"/>
      <c r="L231" s="47"/>
      <c r="M231" s="47"/>
      <c r="N231" s="47"/>
      <c r="O231" s="47"/>
    </row>
    <row r="232" spans="1:15" s="21" customFormat="1" ht="37.5" hidden="1" customHeight="1" x14ac:dyDescent="0.3">
      <c r="A232" s="47"/>
      <c r="D232" s="21">
        <v>21.746229547654693</v>
      </c>
      <c r="F232" s="47"/>
      <c r="G232" s="47"/>
      <c r="H232" s="47"/>
      <c r="I232" s="47"/>
      <c r="J232" s="47"/>
      <c r="K232" s="47"/>
      <c r="L232" s="47"/>
      <c r="M232" s="47"/>
      <c r="N232" s="47"/>
      <c r="O232" s="47"/>
    </row>
    <row r="233" spans="1:15" s="21" customFormat="1" ht="37.5" hidden="1" customHeight="1" x14ac:dyDescent="0.3">
      <c r="A233" s="47"/>
      <c r="D233" s="21">
        <v>47.399406600666673</v>
      </c>
      <c r="F233" s="47"/>
      <c r="G233" s="47"/>
      <c r="H233" s="47"/>
      <c r="I233" s="47"/>
      <c r="J233" s="47"/>
      <c r="K233" s="47"/>
      <c r="L233" s="47"/>
      <c r="M233" s="47"/>
      <c r="N233" s="47"/>
      <c r="O233" s="47"/>
    </row>
    <row r="234" spans="1:15" s="21" customFormat="1" ht="37.5" hidden="1" customHeight="1" x14ac:dyDescent="0.3">
      <c r="A234" s="47"/>
      <c r="D234" s="21">
        <v>41.957422009529793</v>
      </c>
      <c r="F234" s="47"/>
      <c r="G234" s="47"/>
      <c r="H234" s="47"/>
      <c r="I234" s="47"/>
      <c r="J234" s="47"/>
      <c r="K234" s="47"/>
      <c r="L234" s="47"/>
      <c r="M234" s="47"/>
      <c r="N234" s="47"/>
      <c r="O234" s="47"/>
    </row>
    <row r="235" spans="1:15" s="21" customFormat="1" ht="37.5" hidden="1" customHeight="1" x14ac:dyDescent="0.3">
      <c r="A235" s="47"/>
      <c r="D235" s="21">
        <v>116.25660176887779</v>
      </c>
      <c r="F235" s="47"/>
      <c r="G235" s="47"/>
      <c r="H235" s="47"/>
      <c r="I235" s="47"/>
      <c r="J235" s="47"/>
      <c r="K235" s="47"/>
      <c r="L235" s="47"/>
      <c r="M235" s="47"/>
      <c r="N235" s="47"/>
      <c r="O235" s="47"/>
    </row>
    <row r="236" spans="1:15" s="21" customFormat="1" ht="37.5" hidden="1" customHeight="1" x14ac:dyDescent="0.3">
      <c r="A236" s="47"/>
      <c r="D236" s="21">
        <v>10.692591763391283</v>
      </c>
      <c r="F236" s="47"/>
      <c r="G236" s="47"/>
      <c r="H236" s="47"/>
      <c r="I236" s="47"/>
      <c r="J236" s="47"/>
      <c r="K236" s="47"/>
      <c r="L236" s="47"/>
      <c r="M236" s="47"/>
      <c r="N236" s="47"/>
      <c r="O236" s="47"/>
    </row>
    <row r="237" spans="1:15" s="21" customFormat="1" ht="37.5" hidden="1" customHeight="1" x14ac:dyDescent="0.3">
      <c r="A237" s="47"/>
      <c r="D237" s="21">
        <v>0</v>
      </c>
      <c r="F237" s="47"/>
      <c r="G237" s="47"/>
      <c r="H237" s="47"/>
      <c r="I237" s="47"/>
      <c r="J237" s="47"/>
      <c r="K237" s="47"/>
      <c r="L237" s="47"/>
      <c r="M237" s="47"/>
      <c r="N237" s="47"/>
      <c r="O237" s="47"/>
    </row>
    <row r="238" spans="1:15" s="21" customFormat="1" ht="37.5" hidden="1" customHeight="1" x14ac:dyDescent="0.3">
      <c r="A238" s="47"/>
      <c r="D238" s="21">
        <v>3.1477217678080853</v>
      </c>
      <c r="F238" s="47"/>
      <c r="G238" s="47"/>
      <c r="H238" s="47"/>
      <c r="I238" s="47"/>
      <c r="J238" s="47"/>
      <c r="K238" s="47"/>
      <c r="L238" s="47"/>
      <c r="M238" s="47"/>
      <c r="N238" s="47"/>
      <c r="O238" s="47"/>
    </row>
    <row r="239" spans="1:15" s="21" customFormat="1" ht="37.5" hidden="1" customHeight="1" x14ac:dyDescent="0.3">
      <c r="A239" s="47"/>
      <c r="D239" s="21">
        <v>190.79373101793126</v>
      </c>
      <c r="F239" s="47"/>
      <c r="G239" s="47"/>
      <c r="H239" s="47"/>
      <c r="I239" s="47"/>
      <c r="J239" s="47"/>
      <c r="K239" s="47"/>
      <c r="L239" s="47"/>
      <c r="M239" s="47"/>
      <c r="N239" s="47"/>
      <c r="O239" s="47"/>
    </row>
    <row r="240" spans="1:15" s="21" customFormat="1" ht="37.5" hidden="1" customHeight="1" x14ac:dyDescent="0.3">
      <c r="A240" s="47"/>
      <c r="D240" s="21">
        <v>48.586239279565774</v>
      </c>
      <c r="F240" s="47"/>
      <c r="G240" s="47"/>
      <c r="H240" s="47"/>
      <c r="I240" s="47"/>
      <c r="J240" s="47"/>
      <c r="K240" s="47"/>
      <c r="L240" s="47"/>
      <c r="M240" s="47"/>
      <c r="N240" s="47"/>
      <c r="O240" s="47"/>
    </row>
    <row r="241" spans="1:15" s="21" customFormat="1" ht="37.5" hidden="1" customHeight="1" x14ac:dyDescent="0.3">
      <c r="A241" s="47"/>
      <c r="D241" s="21">
        <v>39.574774447252864</v>
      </c>
      <c r="F241" s="47"/>
      <c r="G241" s="47"/>
      <c r="H241" s="47"/>
      <c r="I241" s="47"/>
      <c r="J241" s="47"/>
      <c r="K241" s="47"/>
      <c r="L241" s="47"/>
      <c r="M241" s="47"/>
      <c r="N241" s="47"/>
      <c r="O241" s="47"/>
    </row>
    <row r="242" spans="1:15" s="21" customFormat="1" ht="37.5" hidden="1" customHeight="1" x14ac:dyDescent="0.3">
      <c r="A242" s="47"/>
      <c r="D242" s="21">
        <v>6.4690907077675561</v>
      </c>
      <c r="F242" s="47"/>
      <c r="G242" s="47"/>
      <c r="H242" s="47"/>
      <c r="I242" s="47"/>
      <c r="J242" s="47"/>
      <c r="K242" s="47"/>
      <c r="L242" s="47"/>
      <c r="M242" s="47"/>
      <c r="N242" s="47"/>
      <c r="O242" s="47"/>
    </row>
    <row r="243" spans="1:15" s="21" customFormat="1" ht="37.5" hidden="1" customHeight="1" x14ac:dyDescent="0.3">
      <c r="A243" s="47"/>
      <c r="D243" s="21">
        <v>5.5340856641847139E-2</v>
      </c>
      <c r="F243" s="47"/>
      <c r="G243" s="47"/>
      <c r="H243" s="47"/>
      <c r="I243" s="47"/>
      <c r="J243" s="47"/>
      <c r="K243" s="47"/>
      <c r="L243" s="47"/>
      <c r="M243" s="47"/>
      <c r="N243" s="47"/>
      <c r="O243" s="47"/>
    </row>
    <row r="244" spans="1:15" s="21" customFormat="1" ht="37.5" hidden="1" customHeight="1" x14ac:dyDescent="0.3">
      <c r="A244" s="47"/>
      <c r="D244" s="21">
        <v>19.603857215354388</v>
      </c>
      <c r="F244" s="47"/>
      <c r="G244" s="47"/>
      <c r="H244" s="47"/>
      <c r="I244" s="47"/>
      <c r="J244" s="47"/>
      <c r="K244" s="47"/>
      <c r="L244" s="47"/>
      <c r="M244" s="47"/>
      <c r="N244" s="47"/>
      <c r="O244" s="47"/>
    </row>
    <row r="245" spans="1:15" s="21" customFormat="1" ht="37.5" hidden="1" customHeight="1" x14ac:dyDescent="0.3">
      <c r="A245" s="47"/>
      <c r="D245" s="21">
        <v>34.488178170345613</v>
      </c>
      <c r="F245" s="47"/>
      <c r="G245" s="47"/>
      <c r="H245" s="47"/>
      <c r="I245" s="47"/>
      <c r="J245" s="47"/>
      <c r="K245" s="47"/>
      <c r="L245" s="47"/>
      <c r="M245" s="47"/>
      <c r="N245" s="47"/>
      <c r="O245" s="47"/>
    </row>
    <row r="246" spans="1:15" s="21" customFormat="1" ht="37.5" hidden="1" customHeight="1" x14ac:dyDescent="0.3">
      <c r="A246" s="47"/>
      <c r="D246" s="21">
        <v>616.25734435946049</v>
      </c>
      <c r="F246" s="47"/>
      <c r="G246" s="47"/>
      <c r="H246" s="47"/>
      <c r="I246" s="47"/>
      <c r="J246" s="47"/>
      <c r="K246" s="47"/>
      <c r="L246" s="47"/>
      <c r="M246" s="47"/>
      <c r="N246" s="47"/>
      <c r="O246" s="47"/>
    </row>
    <row r="247" spans="1:15" s="21" customFormat="1" ht="37.5" hidden="1" customHeight="1" x14ac:dyDescent="0.3">
      <c r="A247" s="47"/>
      <c r="D247" s="21">
        <v>377.85259615086738</v>
      </c>
      <c r="F247" s="47"/>
      <c r="G247" s="47"/>
      <c r="H247" s="47"/>
      <c r="I247" s="47"/>
      <c r="J247" s="47"/>
      <c r="K247" s="47"/>
      <c r="L247" s="47"/>
      <c r="M247" s="47"/>
      <c r="N247" s="47"/>
      <c r="O247" s="47"/>
    </row>
    <row r="248" spans="1:15" s="21" customFormat="1" ht="37.5" hidden="1" customHeight="1" x14ac:dyDescent="0.3">
      <c r="A248" s="47"/>
      <c r="D248" s="21">
        <v>451.03078117373445</v>
      </c>
      <c r="F248" s="47"/>
      <c r="G248" s="47"/>
      <c r="H248" s="47"/>
      <c r="I248" s="47"/>
      <c r="J248" s="47"/>
      <c r="K248" s="47"/>
      <c r="L248" s="47"/>
      <c r="M248" s="47"/>
      <c r="N248" s="47"/>
      <c r="O248" s="47"/>
    </row>
    <row r="249" spans="1:15" s="21" customFormat="1" ht="37.5" hidden="1" customHeight="1" x14ac:dyDescent="0.3">
      <c r="A249" s="47"/>
      <c r="D249" s="21">
        <v>142.62046685852593</v>
      </c>
      <c r="F249" s="47"/>
      <c r="G249" s="47"/>
      <c r="H249" s="47"/>
      <c r="I249" s="47"/>
      <c r="J249" s="47"/>
      <c r="K249" s="47"/>
      <c r="L249" s="47"/>
      <c r="M249" s="47"/>
      <c r="N249" s="47"/>
      <c r="O249" s="47"/>
    </row>
    <row r="250" spans="1:15" s="21" customFormat="1" ht="37.5" hidden="1" customHeight="1" x14ac:dyDescent="0.3">
      <c r="A250" s="47"/>
      <c r="D250" s="21">
        <v>1.7732434276727682</v>
      </c>
      <c r="F250" s="47"/>
      <c r="G250" s="47"/>
      <c r="H250" s="47"/>
      <c r="I250" s="47"/>
      <c r="J250" s="47"/>
      <c r="K250" s="47"/>
      <c r="L250" s="47"/>
      <c r="M250" s="47"/>
      <c r="N250" s="47"/>
      <c r="O250" s="47"/>
    </row>
    <row r="251" spans="1:15" s="21" customFormat="1" ht="37.5" hidden="1" customHeight="1" x14ac:dyDescent="0.3">
      <c r="A251" s="47"/>
      <c r="D251" s="21">
        <v>1617.0807911879876</v>
      </c>
      <c r="F251" s="47"/>
      <c r="G251" s="47"/>
      <c r="H251" s="47"/>
      <c r="I251" s="47"/>
      <c r="J251" s="47"/>
      <c r="K251" s="47"/>
      <c r="L251" s="47"/>
      <c r="M251" s="47"/>
      <c r="N251" s="47"/>
      <c r="O251" s="47"/>
    </row>
    <row r="252" spans="1:15" s="21" customFormat="1" ht="37.5" hidden="1" customHeight="1" x14ac:dyDescent="0.3">
      <c r="A252" s="47"/>
      <c r="D252" s="21">
        <v>419.74561575472563</v>
      </c>
      <c r="F252" s="47"/>
      <c r="G252" s="47"/>
      <c r="H252" s="47"/>
      <c r="I252" s="47"/>
      <c r="J252" s="47"/>
      <c r="K252" s="47"/>
      <c r="L252" s="47"/>
      <c r="M252" s="47"/>
      <c r="N252" s="47"/>
      <c r="O252" s="47"/>
    </row>
    <row r="253" spans="1:15" s="21" customFormat="1" ht="37.5" hidden="1" customHeight="1" x14ac:dyDescent="0.3">
      <c r="A253" s="47"/>
      <c r="D253" s="21">
        <v>261.97008874647901</v>
      </c>
      <c r="F253" s="47"/>
      <c r="G253" s="47"/>
      <c r="H253" s="47"/>
      <c r="I253" s="47"/>
      <c r="J253" s="47"/>
      <c r="K253" s="47"/>
      <c r="L253" s="47"/>
      <c r="M253" s="47"/>
      <c r="N253" s="47"/>
      <c r="O253" s="47"/>
    </row>
    <row r="254" spans="1:15" s="21" customFormat="1" ht="37.5" hidden="1" customHeight="1" x14ac:dyDescent="0.3">
      <c r="A254" s="47"/>
      <c r="D254" s="21">
        <v>76.426612424096561</v>
      </c>
      <c r="F254" s="47"/>
      <c r="G254" s="47"/>
      <c r="H254" s="47"/>
      <c r="I254" s="47"/>
      <c r="J254" s="47"/>
      <c r="K254" s="47"/>
      <c r="L254" s="47"/>
      <c r="M254" s="47"/>
      <c r="N254" s="47"/>
      <c r="O254" s="47"/>
    </row>
    <row r="255" spans="1:15" s="21" customFormat="1" ht="37.5" hidden="1" customHeight="1" x14ac:dyDescent="0.3">
      <c r="A255" s="47"/>
      <c r="D255" s="21">
        <v>23.94163138429187</v>
      </c>
      <c r="F255" s="47"/>
      <c r="G255" s="47"/>
      <c r="H255" s="47"/>
      <c r="I255" s="47"/>
      <c r="J255" s="47"/>
      <c r="K255" s="47"/>
      <c r="L255" s="47"/>
      <c r="M255" s="47"/>
      <c r="N255" s="47"/>
      <c r="O255" s="47"/>
    </row>
    <row r="256" spans="1:15" s="21" customFormat="1" ht="37.5" hidden="1" customHeight="1" x14ac:dyDescent="0.3">
      <c r="A256" s="47"/>
      <c r="D256" s="21">
        <v>222.4796360830216</v>
      </c>
      <c r="F256" s="47"/>
      <c r="G256" s="47"/>
      <c r="H256" s="47"/>
      <c r="I256" s="47"/>
      <c r="J256" s="47"/>
      <c r="K256" s="47"/>
      <c r="L256" s="47"/>
      <c r="M256" s="47"/>
      <c r="N256" s="47"/>
      <c r="O256" s="47"/>
    </row>
    <row r="257" spans="1:15" s="21" customFormat="1" ht="37.5" hidden="1" customHeight="1" x14ac:dyDescent="0.3">
      <c r="A257" s="47"/>
      <c r="D257" s="21">
        <v>658.12243550724622</v>
      </c>
      <c r="F257" s="47"/>
      <c r="G257" s="47"/>
      <c r="H257" s="47"/>
      <c r="I257" s="47"/>
      <c r="J257" s="47"/>
      <c r="K257" s="47"/>
      <c r="L257" s="47"/>
      <c r="M257" s="47"/>
      <c r="N257" s="47"/>
      <c r="O257" s="47"/>
    </row>
    <row r="258" spans="1:15" s="21" customFormat="1" ht="37.5" hidden="1" customHeight="1" x14ac:dyDescent="0.3">
      <c r="A258" s="47"/>
      <c r="D258" s="21">
        <v>294.55639768134523</v>
      </c>
      <c r="F258" s="47"/>
      <c r="G258" s="47"/>
      <c r="H258" s="47"/>
      <c r="I258" s="47"/>
      <c r="J258" s="47"/>
      <c r="K258" s="47"/>
      <c r="L258" s="47"/>
      <c r="M258" s="47"/>
      <c r="N258" s="47"/>
      <c r="O258" s="47"/>
    </row>
    <row r="259" spans="1:15" s="21" customFormat="1" ht="37.5" hidden="1" customHeight="1" x14ac:dyDescent="0.3">
      <c r="A259" s="47"/>
      <c r="D259" s="21">
        <v>265.12280913284178</v>
      </c>
      <c r="F259" s="47"/>
      <c r="G259" s="47"/>
      <c r="H259" s="47"/>
      <c r="I259" s="47"/>
      <c r="J259" s="47"/>
      <c r="K259" s="47"/>
      <c r="L259" s="47"/>
      <c r="M259" s="47"/>
      <c r="N259" s="47"/>
      <c r="O259" s="47"/>
    </row>
    <row r="260" spans="1:15" s="21" customFormat="1" ht="37.5" hidden="1" customHeight="1" x14ac:dyDescent="0.3">
      <c r="A260" s="47"/>
      <c r="D260" s="21">
        <v>128.85690797433202</v>
      </c>
      <c r="F260" s="47"/>
      <c r="G260" s="47"/>
      <c r="H260" s="47"/>
      <c r="I260" s="47"/>
      <c r="J260" s="47"/>
      <c r="K260" s="47"/>
      <c r="L260" s="47"/>
      <c r="M260" s="47"/>
      <c r="N260" s="47"/>
      <c r="O260" s="47"/>
    </row>
    <row r="261" spans="1:15" s="21" customFormat="1" ht="37.5" hidden="1" customHeight="1" x14ac:dyDescent="0.3">
      <c r="A261" s="47"/>
      <c r="D261" s="21">
        <v>0</v>
      </c>
      <c r="F261" s="47"/>
      <c r="G261" s="47"/>
      <c r="H261" s="47"/>
      <c r="I261" s="47"/>
      <c r="J261" s="47"/>
      <c r="K261" s="47"/>
      <c r="L261" s="47"/>
      <c r="M261" s="47"/>
      <c r="N261" s="47"/>
      <c r="O261" s="47"/>
    </row>
    <row r="262" spans="1:15" s="21" customFormat="1" ht="37.5" hidden="1" customHeight="1" x14ac:dyDescent="0.3">
      <c r="A262" s="47"/>
      <c r="D262" s="21">
        <v>1.1995220943696006</v>
      </c>
      <c r="F262" s="47"/>
      <c r="G262" s="47"/>
      <c r="H262" s="47"/>
      <c r="I262" s="47"/>
      <c r="J262" s="47"/>
      <c r="K262" s="47"/>
      <c r="L262" s="47"/>
      <c r="M262" s="47"/>
      <c r="N262" s="47"/>
      <c r="O262" s="47"/>
    </row>
    <row r="263" spans="1:15" s="21" customFormat="1" ht="37.5" hidden="1" customHeight="1" x14ac:dyDescent="0.3">
      <c r="A263" s="47"/>
      <c r="D263" s="21">
        <v>334.71034810315615</v>
      </c>
      <c r="F263" s="47"/>
      <c r="G263" s="47"/>
      <c r="H263" s="47"/>
      <c r="I263" s="47"/>
      <c r="J263" s="47"/>
      <c r="K263" s="47"/>
      <c r="L263" s="47"/>
      <c r="M263" s="47"/>
      <c r="N263" s="47"/>
      <c r="O263" s="47"/>
    </row>
    <row r="264" spans="1:15" s="21" customFormat="1" ht="37.5" hidden="1" customHeight="1" x14ac:dyDescent="0.3">
      <c r="A264" s="47"/>
      <c r="D264" s="21">
        <v>149.29701636102808</v>
      </c>
      <c r="F264" s="47"/>
      <c r="G264" s="47"/>
      <c r="H264" s="47"/>
      <c r="I264" s="47"/>
      <c r="J264" s="47"/>
      <c r="K264" s="47"/>
      <c r="L264" s="47"/>
      <c r="M264" s="47"/>
      <c r="N264" s="47"/>
      <c r="O264" s="47"/>
    </row>
    <row r="265" spans="1:15" s="21" customFormat="1" ht="37.5" hidden="1" customHeight="1" x14ac:dyDescent="0.3">
      <c r="A265" s="47"/>
      <c r="D265" s="21">
        <v>147.0744795685012</v>
      </c>
      <c r="F265" s="47"/>
      <c r="G265" s="47"/>
      <c r="H265" s="47"/>
      <c r="I265" s="47"/>
      <c r="J265" s="47"/>
      <c r="K265" s="47"/>
      <c r="L265" s="47"/>
      <c r="M265" s="47"/>
      <c r="N265" s="47"/>
      <c r="O265" s="47"/>
    </row>
    <row r="266" spans="1:15" s="21" customFormat="1" ht="37.5" hidden="1" customHeight="1" x14ac:dyDescent="0.3">
      <c r="A266" s="47"/>
      <c r="D266" s="21">
        <v>41.544051487347581</v>
      </c>
      <c r="F266" s="47"/>
      <c r="G266" s="47"/>
      <c r="H266" s="47"/>
      <c r="I266" s="47"/>
      <c r="J266" s="47"/>
      <c r="K266" s="47"/>
      <c r="L266" s="47"/>
      <c r="M266" s="47"/>
      <c r="N266" s="47"/>
      <c r="O266" s="47"/>
    </row>
    <row r="267" spans="1:15" s="21" customFormat="1" ht="37.5" hidden="1" customHeight="1" x14ac:dyDescent="0.3">
      <c r="A267" s="47"/>
      <c r="D267" s="21">
        <v>2.6318417057371839</v>
      </c>
      <c r="F267" s="47"/>
      <c r="G267" s="47"/>
      <c r="H267" s="47"/>
      <c r="I267" s="47"/>
      <c r="J267" s="47"/>
      <c r="K267" s="47"/>
      <c r="L267" s="47"/>
      <c r="M267" s="47"/>
      <c r="N267" s="47"/>
      <c r="O267" s="47"/>
    </row>
    <row r="268" spans="1:15" s="21" customFormat="1" ht="37.5" hidden="1" customHeight="1" x14ac:dyDescent="0.3">
      <c r="A268" s="47"/>
      <c r="D268" s="21">
        <v>73.232728269327296</v>
      </c>
      <c r="F268" s="47"/>
      <c r="G268" s="47"/>
      <c r="H268" s="47"/>
      <c r="I268" s="47"/>
      <c r="J268" s="47"/>
      <c r="K268" s="47"/>
      <c r="L268" s="47"/>
      <c r="M268" s="47"/>
      <c r="N268" s="47"/>
      <c r="O268" s="47"/>
    </row>
    <row r="269" spans="1:15" s="21" customFormat="1" ht="37.5" hidden="1" customHeight="1" x14ac:dyDescent="0.3">
      <c r="A269" s="47"/>
      <c r="D269" s="21">
        <v>154.14199840927219</v>
      </c>
      <c r="F269" s="47"/>
      <c r="G269" s="47"/>
      <c r="H269" s="47"/>
      <c r="I269" s="47"/>
      <c r="J269" s="47"/>
      <c r="K269" s="47"/>
      <c r="L269" s="47"/>
      <c r="M269" s="47"/>
      <c r="N269" s="47"/>
      <c r="O269" s="47"/>
    </row>
    <row r="270" spans="1:15" s="21" customFormat="1" ht="37.5" hidden="1" customHeight="1" x14ac:dyDescent="0.3">
      <c r="A270" s="47"/>
      <c r="D270" s="21">
        <v>419.52454825269217</v>
      </c>
      <c r="F270" s="47"/>
      <c r="G270" s="47"/>
      <c r="H270" s="47"/>
      <c r="I270" s="47"/>
      <c r="J270" s="47"/>
      <c r="K270" s="47"/>
      <c r="L270" s="47"/>
      <c r="M270" s="47"/>
      <c r="N270" s="47"/>
      <c r="O270" s="47"/>
    </row>
    <row r="271" spans="1:15" s="21" customFormat="1" ht="37.5" hidden="1" customHeight="1" x14ac:dyDescent="0.3">
      <c r="A271" s="47"/>
      <c r="D271" s="21">
        <v>257.52804563438718</v>
      </c>
      <c r="F271" s="47"/>
      <c r="G271" s="47"/>
      <c r="H271" s="47"/>
      <c r="I271" s="47"/>
      <c r="J271" s="47"/>
      <c r="K271" s="47"/>
      <c r="L271" s="47"/>
      <c r="M271" s="47"/>
      <c r="N271" s="47"/>
      <c r="O271" s="47"/>
    </row>
    <row r="272" spans="1:15" s="21" customFormat="1" ht="37.5" hidden="1" customHeight="1" x14ac:dyDescent="0.3">
      <c r="A272" s="47"/>
      <c r="D272" s="21">
        <v>80.282170273404162</v>
      </c>
      <c r="F272" s="47"/>
      <c r="G272" s="47"/>
      <c r="H272" s="47"/>
      <c r="I272" s="47"/>
      <c r="J272" s="47"/>
      <c r="K272" s="47"/>
      <c r="L272" s="47"/>
      <c r="M272" s="47"/>
      <c r="N272" s="47"/>
      <c r="O272" s="47"/>
    </row>
    <row r="273" spans="1:15" s="21" customFormat="1" ht="37.5" hidden="1" customHeight="1" x14ac:dyDescent="0.3">
      <c r="A273" s="47"/>
      <c r="D273" s="21">
        <v>192.38069719275066</v>
      </c>
      <c r="F273" s="47"/>
      <c r="G273" s="47"/>
      <c r="H273" s="47"/>
      <c r="I273" s="47"/>
      <c r="J273" s="47"/>
      <c r="K273" s="47"/>
      <c r="L273" s="47"/>
      <c r="M273" s="47"/>
      <c r="N273" s="47"/>
      <c r="O273" s="47"/>
    </row>
    <row r="274" spans="1:15" s="21" customFormat="1" ht="37.5" hidden="1" customHeight="1" x14ac:dyDescent="0.3">
      <c r="A274" s="47"/>
      <c r="D274" s="21">
        <v>7.7847871486030185</v>
      </c>
      <c r="F274" s="47"/>
      <c r="G274" s="47"/>
      <c r="H274" s="47"/>
      <c r="I274" s="47"/>
      <c r="J274" s="47"/>
      <c r="K274" s="47"/>
      <c r="L274" s="47"/>
      <c r="M274" s="47"/>
      <c r="N274" s="47"/>
      <c r="O274" s="47"/>
    </row>
    <row r="275" spans="1:15" s="21" customFormat="1" ht="37.5" hidden="1" customHeight="1" x14ac:dyDescent="0.3">
      <c r="A275" s="47"/>
      <c r="D275" s="21">
        <v>677.80984282104237</v>
      </c>
      <c r="F275" s="47"/>
      <c r="G275" s="47"/>
      <c r="H275" s="47"/>
      <c r="I275" s="47"/>
      <c r="J275" s="47"/>
      <c r="K275" s="47"/>
      <c r="L275" s="47"/>
      <c r="M275" s="47"/>
      <c r="N275" s="47"/>
      <c r="O275" s="47"/>
    </row>
    <row r="276" spans="1:15" s="21" customFormat="1" ht="37.5" hidden="1" customHeight="1" x14ac:dyDescent="0.3">
      <c r="A276" s="47"/>
      <c r="D276" s="21">
        <v>207.93500775871809</v>
      </c>
      <c r="F276" s="47"/>
      <c r="G276" s="47"/>
      <c r="H276" s="47"/>
      <c r="I276" s="47"/>
      <c r="J276" s="47"/>
      <c r="K276" s="47"/>
      <c r="L276" s="47"/>
      <c r="M276" s="47"/>
      <c r="N276" s="47"/>
      <c r="O276" s="47"/>
    </row>
    <row r="277" spans="1:15" s="21" customFormat="1" ht="37.5" hidden="1" customHeight="1" x14ac:dyDescent="0.3">
      <c r="A277" s="47"/>
      <c r="D277" s="21">
        <v>196.5431587555812</v>
      </c>
      <c r="F277" s="47"/>
      <c r="G277" s="47"/>
      <c r="H277" s="47"/>
      <c r="I277" s="47"/>
      <c r="J277" s="47"/>
      <c r="K277" s="47"/>
      <c r="L277" s="47"/>
      <c r="M277" s="47"/>
      <c r="N277" s="47"/>
      <c r="O277" s="47"/>
    </row>
    <row r="278" spans="1:15" s="21" customFormat="1" ht="37.5" hidden="1" customHeight="1" x14ac:dyDescent="0.3">
      <c r="A278" s="47"/>
      <c r="D278" s="21">
        <v>76.474888928084582</v>
      </c>
      <c r="F278" s="47"/>
      <c r="G278" s="47"/>
      <c r="H278" s="47"/>
      <c r="I278" s="47"/>
      <c r="J278" s="47"/>
      <c r="K278" s="47"/>
      <c r="L278" s="47"/>
      <c r="M278" s="47"/>
      <c r="N278" s="47"/>
      <c r="O278" s="47"/>
    </row>
    <row r="279" spans="1:15" s="21" customFormat="1" ht="37.5" hidden="1" customHeight="1" x14ac:dyDescent="0.3">
      <c r="A279" s="47"/>
      <c r="D279" s="21">
        <v>2.1119256257123471</v>
      </c>
      <c r="F279" s="47"/>
      <c r="G279" s="47"/>
      <c r="H279" s="47"/>
      <c r="I279" s="47"/>
      <c r="J279" s="47"/>
      <c r="K279" s="47"/>
      <c r="L279" s="47"/>
      <c r="M279" s="47"/>
      <c r="N279" s="47"/>
      <c r="O279" s="47"/>
    </row>
    <row r="280" spans="1:15" s="21" customFormat="1" ht="37.5" hidden="1" customHeight="1" x14ac:dyDescent="0.3">
      <c r="A280" s="47"/>
      <c r="D280" s="21">
        <v>49.699040088935469</v>
      </c>
      <c r="F280" s="47"/>
      <c r="G280" s="47"/>
      <c r="H280" s="47"/>
      <c r="I280" s="47"/>
      <c r="J280" s="47"/>
      <c r="K280" s="47"/>
      <c r="L280" s="47"/>
      <c r="M280" s="47"/>
      <c r="N280" s="47"/>
      <c r="O280" s="47"/>
    </row>
    <row r="281" spans="1:15" s="21" customFormat="1" ht="37.5" hidden="1" customHeight="1" x14ac:dyDescent="0.3">
      <c r="A281" s="47"/>
      <c r="D281" s="21">
        <v>97.077546683711418</v>
      </c>
      <c r="F281" s="47"/>
      <c r="G281" s="47"/>
      <c r="H281" s="47"/>
      <c r="I281" s="47"/>
      <c r="J281" s="47"/>
      <c r="K281" s="47"/>
      <c r="L281" s="47"/>
      <c r="M281" s="47"/>
      <c r="N281" s="47"/>
      <c r="O281" s="47"/>
    </row>
    <row r="282" spans="1:15" s="21" customFormat="1" ht="37.5" hidden="1" customHeight="1" x14ac:dyDescent="0.3">
      <c r="A282" s="47"/>
      <c r="D282" s="21">
        <v>332.27110018152024</v>
      </c>
      <c r="F282" s="47"/>
      <c r="G282" s="47"/>
      <c r="H282" s="47"/>
      <c r="I282" s="47"/>
      <c r="J282" s="47"/>
      <c r="K282" s="47"/>
      <c r="L282" s="47"/>
      <c r="M282" s="47"/>
      <c r="N282" s="47"/>
      <c r="O282" s="47"/>
    </row>
    <row r="283" spans="1:15" s="21" customFormat="1" ht="37.5" hidden="1" customHeight="1" x14ac:dyDescent="0.3">
      <c r="A283" s="47"/>
      <c r="D283" s="21">
        <v>328.72382446716227</v>
      </c>
      <c r="F283" s="47"/>
      <c r="G283" s="47"/>
      <c r="H283" s="47"/>
      <c r="I283" s="47"/>
      <c r="J283" s="47"/>
      <c r="K283" s="47"/>
      <c r="L283" s="47"/>
      <c r="M283" s="47"/>
      <c r="N283" s="47"/>
      <c r="O283" s="47"/>
    </row>
    <row r="284" spans="1:15" s="21" customFormat="1" ht="37.5" hidden="1" customHeight="1" x14ac:dyDescent="0.3">
      <c r="A284" s="47"/>
      <c r="D284" s="21">
        <v>245.97054361794085</v>
      </c>
      <c r="F284" s="47"/>
      <c r="G284" s="47"/>
      <c r="H284" s="47"/>
      <c r="I284" s="47"/>
      <c r="J284" s="47"/>
      <c r="K284" s="47"/>
      <c r="L284" s="47"/>
      <c r="M284" s="47"/>
      <c r="N284" s="47"/>
      <c r="O284" s="47"/>
    </row>
    <row r="285" spans="1:15" s="21" customFormat="1" ht="37.5" hidden="1" customHeight="1" x14ac:dyDescent="0.3">
      <c r="A285" s="47"/>
      <c r="D285" s="21">
        <v>27.842195547721268</v>
      </c>
      <c r="F285" s="47"/>
      <c r="G285" s="47"/>
      <c r="H285" s="47"/>
      <c r="I285" s="47"/>
      <c r="J285" s="47"/>
      <c r="K285" s="47"/>
      <c r="L285" s="47"/>
      <c r="M285" s="47"/>
      <c r="N285" s="47"/>
      <c r="O285" s="47"/>
    </row>
    <row r="286" spans="1:15" s="21" customFormat="1" ht="37.5" hidden="1" customHeight="1" x14ac:dyDescent="0.3">
      <c r="A286" s="47"/>
      <c r="D286" s="21">
        <v>6.1314479955476289</v>
      </c>
      <c r="F286" s="47"/>
      <c r="G286" s="47"/>
      <c r="H286" s="47"/>
      <c r="I286" s="47"/>
      <c r="J286" s="47"/>
      <c r="K286" s="47"/>
      <c r="L286" s="47"/>
      <c r="M286" s="47"/>
      <c r="N286" s="47"/>
      <c r="O286" s="47"/>
    </row>
    <row r="287" spans="1:15" s="21" customFormat="1" ht="37.5" hidden="1" customHeight="1" x14ac:dyDescent="0.3">
      <c r="A287" s="47"/>
      <c r="D287" s="21">
        <v>320.94665588462237</v>
      </c>
      <c r="F287" s="47"/>
      <c r="G287" s="47"/>
      <c r="H287" s="47"/>
      <c r="I287" s="47"/>
      <c r="J287" s="47"/>
      <c r="K287" s="47"/>
      <c r="L287" s="47"/>
      <c r="M287" s="47"/>
      <c r="N287" s="47"/>
      <c r="O287" s="47"/>
    </row>
    <row r="288" spans="1:15" s="21" customFormat="1" ht="37.5" hidden="1" customHeight="1" x14ac:dyDescent="0.3">
      <c r="A288" s="47"/>
      <c r="D288" s="21">
        <v>147.18950155327471</v>
      </c>
      <c r="F288" s="47"/>
      <c r="G288" s="47"/>
      <c r="H288" s="47"/>
      <c r="I288" s="47"/>
      <c r="J288" s="47"/>
      <c r="K288" s="47"/>
      <c r="L288" s="47"/>
      <c r="M288" s="47"/>
      <c r="N288" s="47"/>
      <c r="O288" s="47"/>
    </row>
    <row r="289" spans="1:15" s="21" customFormat="1" ht="37.5" hidden="1" customHeight="1" x14ac:dyDescent="0.3">
      <c r="A289" s="47"/>
      <c r="D289" s="21">
        <v>124.93452191595972</v>
      </c>
      <c r="F289" s="47"/>
      <c r="G289" s="47"/>
      <c r="H289" s="47"/>
      <c r="I289" s="47"/>
      <c r="J289" s="47"/>
      <c r="K289" s="47"/>
      <c r="L289" s="47"/>
      <c r="M289" s="47"/>
      <c r="N289" s="47"/>
      <c r="O289" s="47"/>
    </row>
    <row r="290" spans="1:15" s="21" customFormat="1" ht="37.5" hidden="1" customHeight="1" x14ac:dyDescent="0.3">
      <c r="A290" s="47"/>
      <c r="D290" s="21">
        <v>57.288817729503371</v>
      </c>
      <c r="F290" s="47"/>
      <c r="G290" s="47"/>
      <c r="H290" s="47"/>
      <c r="I290" s="47"/>
      <c r="J290" s="47"/>
      <c r="K290" s="47"/>
      <c r="L290" s="47"/>
      <c r="M290" s="47"/>
      <c r="N290" s="47"/>
      <c r="O290" s="47"/>
    </row>
    <row r="291" spans="1:15" s="21" customFormat="1" ht="37.5" hidden="1" customHeight="1" x14ac:dyDescent="0.3">
      <c r="A291" s="47"/>
      <c r="D291" s="21">
        <v>0.26078253260836487</v>
      </c>
      <c r="F291" s="47"/>
      <c r="G291" s="47"/>
      <c r="H291" s="47"/>
      <c r="I291" s="47"/>
      <c r="J291" s="47"/>
      <c r="K291" s="47"/>
      <c r="L291" s="47"/>
      <c r="M291" s="47"/>
      <c r="N291" s="47"/>
      <c r="O291" s="47"/>
    </row>
    <row r="292" spans="1:15" s="21" customFormat="1" ht="37.5" hidden="1" customHeight="1" x14ac:dyDescent="0.3">
      <c r="A292" s="47"/>
      <c r="D292" s="21">
        <v>8.768332423972149</v>
      </c>
      <c r="F292" s="47"/>
      <c r="G292" s="47"/>
      <c r="H292" s="47"/>
      <c r="I292" s="47"/>
      <c r="J292" s="47"/>
      <c r="K292" s="47"/>
      <c r="L292" s="47"/>
      <c r="M292" s="47"/>
      <c r="N292" s="47"/>
      <c r="O292" s="47"/>
    </row>
    <row r="293" spans="1:15" s="21" customFormat="1" ht="37.5" hidden="1" customHeight="1" x14ac:dyDescent="0.3">
      <c r="A293" s="47"/>
      <c r="D293" s="21">
        <v>21.254948309061078</v>
      </c>
      <c r="F293" s="47"/>
      <c r="G293" s="47"/>
      <c r="H293" s="47"/>
      <c r="I293" s="47"/>
      <c r="J293" s="47"/>
      <c r="K293" s="47"/>
      <c r="L293" s="47"/>
      <c r="M293" s="47"/>
      <c r="N293" s="47"/>
      <c r="O293" s="47"/>
    </row>
    <row r="294" spans="1:15" s="21" customFormat="1" ht="37.5" hidden="1" customHeight="1" x14ac:dyDescent="0.3">
      <c r="A294" s="47"/>
      <c r="D294" s="21">
        <v>234.94759411455024</v>
      </c>
      <c r="F294" s="47"/>
      <c r="G294" s="47"/>
      <c r="H294" s="47"/>
      <c r="I294" s="47"/>
      <c r="J294" s="47"/>
      <c r="K294" s="47"/>
      <c r="L294" s="47"/>
      <c r="M294" s="47"/>
      <c r="N294" s="47"/>
      <c r="O294" s="47"/>
    </row>
    <row r="295" spans="1:15" s="21" customFormat="1" ht="37.5" hidden="1" customHeight="1" x14ac:dyDescent="0.3">
      <c r="A295" s="47"/>
      <c r="D295" s="21">
        <v>295.54998475326448</v>
      </c>
      <c r="F295" s="47"/>
      <c r="G295" s="47"/>
      <c r="H295" s="47"/>
      <c r="I295" s="47"/>
      <c r="J295" s="47"/>
      <c r="K295" s="47"/>
      <c r="L295" s="47"/>
      <c r="M295" s="47"/>
      <c r="N295" s="47"/>
      <c r="O295" s="47"/>
    </row>
    <row r="296" spans="1:15" s="21" customFormat="1" ht="37.5" hidden="1" customHeight="1" x14ac:dyDescent="0.3">
      <c r="A296" s="47"/>
      <c r="D296" s="21">
        <v>267.86595994286517</v>
      </c>
      <c r="F296" s="47"/>
      <c r="G296" s="47"/>
      <c r="H296" s="47"/>
      <c r="I296" s="47"/>
      <c r="J296" s="47"/>
      <c r="K296" s="47"/>
      <c r="L296" s="47"/>
      <c r="M296" s="47"/>
      <c r="N296" s="47"/>
      <c r="O296" s="47"/>
    </row>
    <row r="297" spans="1:15" s="21" customFormat="1" ht="37.5" hidden="1" customHeight="1" x14ac:dyDescent="0.3">
      <c r="A297" s="47"/>
      <c r="D297" s="21">
        <v>82.843844278220217</v>
      </c>
      <c r="F297" s="47"/>
      <c r="G297" s="47"/>
      <c r="H297" s="47"/>
      <c r="I297" s="47"/>
      <c r="J297" s="47"/>
      <c r="K297" s="47"/>
      <c r="L297" s="47"/>
      <c r="M297" s="47"/>
      <c r="N297" s="47"/>
      <c r="O297" s="47"/>
    </row>
    <row r="298" spans="1:15" s="21" customFormat="1" ht="37.5" hidden="1" customHeight="1" x14ac:dyDescent="0.3">
      <c r="A298" s="47"/>
      <c r="D298" s="21">
        <v>1.0303267955183184</v>
      </c>
      <c r="F298" s="47"/>
      <c r="G298" s="47"/>
      <c r="H298" s="47"/>
      <c r="I298" s="47"/>
      <c r="J298" s="47"/>
      <c r="K298" s="47"/>
      <c r="L298" s="47"/>
      <c r="M298" s="47"/>
      <c r="N298" s="47"/>
      <c r="O298" s="47"/>
    </row>
    <row r="299" spans="1:15" s="21" customFormat="1" ht="37.5" hidden="1" customHeight="1" x14ac:dyDescent="0.3">
      <c r="A299" s="47"/>
      <c r="D299" s="21">
        <v>445.05669886438642</v>
      </c>
      <c r="F299" s="47"/>
      <c r="G299" s="47"/>
      <c r="H299" s="47"/>
      <c r="I299" s="47"/>
      <c r="J299" s="47"/>
      <c r="K299" s="47"/>
      <c r="L299" s="47"/>
      <c r="M299" s="47"/>
      <c r="N299" s="47"/>
      <c r="O299" s="47"/>
    </row>
    <row r="300" spans="1:15" s="21" customFormat="1" ht="37.5" hidden="1" customHeight="1" x14ac:dyDescent="0.3">
      <c r="A300" s="47"/>
      <c r="D300" s="21">
        <v>128.96388605287376</v>
      </c>
      <c r="F300" s="47"/>
      <c r="G300" s="47"/>
      <c r="H300" s="47"/>
      <c r="I300" s="47"/>
      <c r="J300" s="47"/>
      <c r="K300" s="47"/>
      <c r="L300" s="47"/>
      <c r="M300" s="47"/>
      <c r="N300" s="47"/>
      <c r="O300" s="47"/>
    </row>
    <row r="301" spans="1:15" s="21" customFormat="1" ht="37.5" hidden="1" customHeight="1" x14ac:dyDescent="0.3">
      <c r="A301" s="47"/>
      <c r="D301" s="21">
        <v>100.97728780097461</v>
      </c>
      <c r="F301" s="47"/>
      <c r="G301" s="47"/>
      <c r="H301" s="47"/>
      <c r="I301" s="47"/>
      <c r="J301" s="47"/>
      <c r="K301" s="47"/>
      <c r="L301" s="47"/>
      <c r="M301" s="47"/>
      <c r="N301" s="47"/>
      <c r="O301" s="47"/>
    </row>
    <row r="302" spans="1:15" s="21" customFormat="1" ht="37.5" hidden="1" customHeight="1" x14ac:dyDescent="0.3">
      <c r="A302" s="47"/>
      <c r="D302" s="21">
        <v>36.725021949208347</v>
      </c>
      <c r="F302" s="47"/>
      <c r="G302" s="47"/>
      <c r="H302" s="47"/>
      <c r="I302" s="47"/>
      <c r="J302" s="47"/>
      <c r="K302" s="47"/>
      <c r="L302" s="47"/>
      <c r="M302" s="47"/>
      <c r="N302" s="47"/>
      <c r="O302" s="47"/>
    </row>
    <row r="303" spans="1:15" s="21" customFormat="1" ht="37.5" hidden="1" customHeight="1" x14ac:dyDescent="0.3">
      <c r="A303" s="47"/>
      <c r="D303" s="21">
        <v>5.4159111999244081</v>
      </c>
      <c r="F303" s="47"/>
      <c r="G303" s="47"/>
      <c r="H303" s="47"/>
      <c r="I303" s="47"/>
      <c r="J303" s="47"/>
      <c r="K303" s="47"/>
      <c r="L303" s="47"/>
      <c r="M303" s="47"/>
      <c r="N303" s="47"/>
      <c r="O303" s="47"/>
    </row>
    <row r="304" spans="1:15" s="21" customFormat="1" ht="37.5" hidden="1" customHeight="1" x14ac:dyDescent="0.3">
      <c r="A304" s="47"/>
      <c r="D304" s="21">
        <v>37.325439773233825</v>
      </c>
      <c r="F304" s="47"/>
      <c r="G304" s="47"/>
      <c r="H304" s="47"/>
      <c r="I304" s="47"/>
      <c r="J304" s="47"/>
      <c r="K304" s="47"/>
      <c r="L304" s="47"/>
      <c r="M304" s="47"/>
      <c r="N304" s="47"/>
      <c r="O304" s="47"/>
    </row>
    <row r="305" spans="1:15" s="21" customFormat="1" ht="37.5" hidden="1" customHeight="1" x14ac:dyDescent="0.3">
      <c r="A305" s="47"/>
      <c r="D305" s="21">
        <v>86.004556854366527</v>
      </c>
      <c r="F305" s="47"/>
      <c r="G305" s="47"/>
      <c r="H305" s="47"/>
      <c r="I305" s="47"/>
      <c r="J305" s="47"/>
      <c r="K305" s="47"/>
      <c r="L305" s="47"/>
      <c r="M305" s="47"/>
      <c r="N305" s="47"/>
      <c r="O305" s="47"/>
    </row>
    <row r="306" spans="1:15" s="21" customFormat="1" ht="37.5" hidden="1" customHeight="1" x14ac:dyDescent="0.3">
      <c r="A306" s="47"/>
      <c r="D306" s="21">
        <v>440.43768950883839</v>
      </c>
      <c r="F306" s="47"/>
      <c r="G306" s="47"/>
      <c r="H306" s="47"/>
      <c r="I306" s="47"/>
      <c r="J306" s="47"/>
      <c r="K306" s="47"/>
      <c r="L306" s="47"/>
      <c r="M306" s="47"/>
      <c r="N306" s="47"/>
      <c r="O306" s="47"/>
    </row>
    <row r="307" spans="1:15" s="21" customFormat="1" ht="37.5" hidden="1" customHeight="1" x14ac:dyDescent="0.3">
      <c r="A307" s="47"/>
      <c r="D307" s="21">
        <v>1054.4036891382796</v>
      </c>
      <c r="F307" s="47"/>
      <c r="G307" s="47"/>
      <c r="H307" s="47"/>
      <c r="I307" s="47"/>
      <c r="J307" s="47"/>
      <c r="K307" s="47"/>
      <c r="L307" s="47"/>
      <c r="M307" s="47"/>
      <c r="N307" s="47"/>
      <c r="O307" s="47"/>
    </row>
    <row r="308" spans="1:15" s="21" customFormat="1" ht="37.5" hidden="1" customHeight="1" x14ac:dyDescent="0.3">
      <c r="A308" s="47"/>
      <c r="D308" s="21">
        <v>589.37072712819463</v>
      </c>
      <c r="F308" s="47"/>
      <c r="G308" s="47"/>
      <c r="H308" s="47"/>
      <c r="I308" s="47"/>
      <c r="J308" s="47"/>
      <c r="K308" s="47"/>
      <c r="L308" s="47"/>
      <c r="M308" s="47"/>
      <c r="N308" s="47"/>
      <c r="O308" s="47"/>
    </row>
    <row r="309" spans="1:15" s="21" customFormat="1" ht="37.5" hidden="1" customHeight="1" x14ac:dyDescent="0.3">
      <c r="A309" s="47"/>
      <c r="D309" s="21">
        <v>125.80384964102538</v>
      </c>
      <c r="F309" s="47"/>
      <c r="G309" s="47"/>
      <c r="H309" s="47"/>
      <c r="I309" s="47"/>
      <c r="J309" s="47"/>
      <c r="K309" s="47"/>
      <c r="L309" s="47"/>
      <c r="M309" s="47"/>
      <c r="N309" s="47"/>
      <c r="O309" s="47"/>
    </row>
    <row r="310" spans="1:15" s="21" customFormat="1" ht="37.5" hidden="1" customHeight="1" x14ac:dyDescent="0.3">
      <c r="A310" s="47"/>
      <c r="D310" s="21">
        <v>4.5793331517467788</v>
      </c>
      <c r="F310" s="47"/>
      <c r="G310" s="47"/>
      <c r="H310" s="47"/>
      <c r="I310" s="47"/>
      <c r="J310" s="47"/>
      <c r="K310" s="47"/>
      <c r="L310" s="47"/>
      <c r="M310" s="47"/>
      <c r="N310" s="47"/>
      <c r="O310" s="47"/>
    </row>
    <row r="311" spans="1:15" s="21" customFormat="1" ht="37.5" hidden="1" customHeight="1" x14ac:dyDescent="0.3">
      <c r="A311" s="47"/>
      <c r="D311" s="21">
        <v>2137.6784990358374</v>
      </c>
      <c r="F311" s="47"/>
      <c r="G311" s="47"/>
      <c r="H311" s="47"/>
      <c r="I311" s="47"/>
      <c r="J311" s="47"/>
      <c r="K311" s="47"/>
      <c r="L311" s="47"/>
      <c r="M311" s="47"/>
      <c r="N311" s="47"/>
      <c r="O311" s="47"/>
    </row>
    <row r="312" spans="1:15" s="21" customFormat="1" ht="37.5" hidden="1" customHeight="1" x14ac:dyDescent="0.3">
      <c r="A312" s="47"/>
      <c r="D312" s="21">
        <v>399.68476883925138</v>
      </c>
      <c r="F312" s="47"/>
      <c r="G312" s="47"/>
      <c r="H312" s="47"/>
      <c r="I312" s="47"/>
      <c r="J312" s="47"/>
      <c r="K312" s="47"/>
      <c r="L312" s="47"/>
      <c r="M312" s="47"/>
      <c r="N312" s="47"/>
      <c r="O312" s="47"/>
    </row>
    <row r="313" spans="1:15" s="21" customFormat="1" ht="37.5" hidden="1" customHeight="1" x14ac:dyDescent="0.3">
      <c r="A313" s="47"/>
      <c r="D313" s="21">
        <v>179.4962078743271</v>
      </c>
      <c r="F313" s="47"/>
      <c r="G313" s="47"/>
      <c r="H313" s="47"/>
      <c r="I313" s="47"/>
      <c r="J313" s="47"/>
      <c r="K313" s="47"/>
      <c r="L313" s="47"/>
      <c r="M313" s="47"/>
      <c r="N313" s="47"/>
      <c r="O313" s="47"/>
    </row>
    <row r="314" spans="1:15" s="21" customFormat="1" ht="37.5" hidden="1" customHeight="1" x14ac:dyDescent="0.3">
      <c r="A314" s="47"/>
      <c r="D314" s="21">
        <v>47.558394681976971</v>
      </c>
      <c r="F314" s="47"/>
      <c r="G314" s="47"/>
      <c r="H314" s="47"/>
      <c r="I314" s="47"/>
      <c r="J314" s="47"/>
      <c r="K314" s="47"/>
      <c r="L314" s="47"/>
      <c r="M314" s="47"/>
      <c r="N314" s="47"/>
      <c r="O314" s="47"/>
    </row>
    <row r="315" spans="1:15" s="21" customFormat="1" ht="37.5" hidden="1" customHeight="1" x14ac:dyDescent="0.3">
      <c r="A315" s="47"/>
      <c r="D315" s="21">
        <v>31.65676240436466</v>
      </c>
      <c r="F315" s="47"/>
      <c r="G315" s="47"/>
      <c r="H315" s="47"/>
      <c r="I315" s="47"/>
      <c r="J315" s="47"/>
      <c r="K315" s="47"/>
      <c r="L315" s="47"/>
      <c r="M315" s="47"/>
      <c r="N315" s="47"/>
      <c r="O315" s="47"/>
    </row>
    <row r="316" spans="1:15" s="21" customFormat="1" ht="37.5" hidden="1" customHeight="1" x14ac:dyDescent="0.3">
      <c r="A316" s="47"/>
      <c r="D316" s="21">
        <v>17.545649490177937</v>
      </c>
      <c r="F316" s="47"/>
      <c r="G316" s="47"/>
      <c r="H316" s="47"/>
      <c r="I316" s="47"/>
      <c r="J316" s="47"/>
      <c r="K316" s="47"/>
      <c r="L316" s="47"/>
      <c r="M316" s="47"/>
      <c r="N316" s="47"/>
      <c r="O316" s="47"/>
    </row>
    <row r="317" spans="1:15" s="21" customFormat="1" ht="37.5" hidden="1" customHeight="1" x14ac:dyDescent="0.3">
      <c r="A317" s="47"/>
      <c r="D317" s="21">
        <v>26.964593753295645</v>
      </c>
      <c r="F317" s="47"/>
      <c r="G317" s="47"/>
      <c r="H317" s="47"/>
      <c r="I317" s="47"/>
      <c r="J317" s="47"/>
      <c r="K317" s="47"/>
      <c r="L317" s="47"/>
      <c r="M317" s="47"/>
      <c r="N317" s="47"/>
      <c r="O317" s="47"/>
    </row>
    <row r="318" spans="1:15" s="21" customFormat="1" ht="37.5" hidden="1" customHeight="1" x14ac:dyDescent="0.3">
      <c r="A318" s="47"/>
      <c r="D318" s="21">
        <v>476.40613663880339</v>
      </c>
      <c r="F318" s="47"/>
      <c r="G318" s="47"/>
      <c r="H318" s="47"/>
      <c r="I318" s="47"/>
      <c r="J318" s="47"/>
      <c r="K318" s="47"/>
      <c r="L318" s="47"/>
      <c r="M318" s="47"/>
      <c r="N318" s="47"/>
      <c r="O318" s="47"/>
    </row>
    <row r="319" spans="1:15" s="21" customFormat="1" ht="37.5" hidden="1" customHeight="1" x14ac:dyDescent="0.3">
      <c r="A319" s="47"/>
      <c r="D319" s="21">
        <v>354.94016177650388</v>
      </c>
      <c r="F319" s="47"/>
      <c r="G319" s="47"/>
      <c r="H319" s="47"/>
      <c r="I319" s="47"/>
      <c r="J319" s="47"/>
      <c r="K319" s="47"/>
      <c r="L319" s="47"/>
      <c r="M319" s="47"/>
      <c r="N319" s="47"/>
      <c r="O319" s="47"/>
    </row>
    <row r="320" spans="1:15" s="21" customFormat="1" ht="37.5" hidden="1" customHeight="1" x14ac:dyDescent="0.3">
      <c r="A320" s="47"/>
      <c r="D320" s="21">
        <v>205.15406887480256</v>
      </c>
      <c r="F320" s="47"/>
      <c r="G320" s="47"/>
      <c r="H320" s="47"/>
      <c r="I320" s="47"/>
      <c r="J320" s="47"/>
      <c r="K320" s="47"/>
      <c r="L320" s="47"/>
      <c r="M320" s="47"/>
      <c r="N320" s="47"/>
      <c r="O320" s="47"/>
    </row>
    <row r="321" spans="1:15" s="21" customFormat="1" ht="37.5" hidden="1" customHeight="1" x14ac:dyDescent="0.3">
      <c r="A321" s="47"/>
      <c r="D321" s="21">
        <v>31.694176848519934</v>
      </c>
      <c r="F321" s="47"/>
      <c r="G321" s="47"/>
      <c r="H321" s="47"/>
      <c r="I321" s="47"/>
      <c r="J321" s="47"/>
      <c r="K321" s="47"/>
      <c r="L321" s="47"/>
      <c r="M321" s="47"/>
      <c r="N321" s="47"/>
      <c r="O321" s="47"/>
    </row>
    <row r="322" spans="1:15" s="21" customFormat="1" ht="37.5" hidden="1" customHeight="1" x14ac:dyDescent="0.3">
      <c r="A322" s="47"/>
      <c r="D322" s="21">
        <v>5.7521374299089478</v>
      </c>
      <c r="F322" s="47"/>
      <c r="G322" s="47"/>
      <c r="H322" s="47"/>
      <c r="I322" s="47"/>
      <c r="J322" s="47"/>
      <c r="K322" s="47"/>
      <c r="L322" s="47"/>
      <c r="M322" s="47"/>
      <c r="N322" s="47"/>
      <c r="O322" s="47"/>
    </row>
    <row r="323" spans="1:15" s="21" customFormat="1" ht="37.5" hidden="1" customHeight="1" x14ac:dyDescent="0.3">
      <c r="A323" s="47"/>
      <c r="D323" s="21">
        <v>1035.1879751576932</v>
      </c>
      <c r="F323" s="47"/>
      <c r="G323" s="47"/>
      <c r="H323" s="47"/>
      <c r="I323" s="47"/>
      <c r="J323" s="47"/>
      <c r="K323" s="47"/>
      <c r="L323" s="47"/>
      <c r="M323" s="47"/>
      <c r="N323" s="47"/>
      <c r="O323" s="47"/>
    </row>
    <row r="324" spans="1:15" s="21" customFormat="1" ht="37.5" hidden="1" customHeight="1" x14ac:dyDescent="0.3">
      <c r="A324" s="47"/>
      <c r="D324" s="21">
        <v>323.4473384409269</v>
      </c>
      <c r="F324" s="47"/>
      <c r="G324" s="47"/>
      <c r="H324" s="47"/>
      <c r="I324" s="47"/>
      <c r="J324" s="47"/>
      <c r="K324" s="47"/>
      <c r="L324" s="47"/>
      <c r="M324" s="47"/>
      <c r="N324" s="47"/>
      <c r="O324" s="47"/>
    </row>
    <row r="325" spans="1:15" s="21" customFormat="1" ht="37.5" hidden="1" customHeight="1" x14ac:dyDescent="0.3">
      <c r="A325" s="47"/>
      <c r="D325" s="21">
        <v>248.1760294011637</v>
      </c>
      <c r="F325" s="47"/>
      <c r="G325" s="47"/>
      <c r="H325" s="47"/>
      <c r="I325" s="47"/>
      <c r="J325" s="47"/>
      <c r="K325" s="47"/>
      <c r="L325" s="47"/>
      <c r="M325" s="47"/>
      <c r="N325" s="47"/>
      <c r="O325" s="47"/>
    </row>
    <row r="326" spans="1:15" s="21" customFormat="1" ht="37.5" hidden="1" customHeight="1" x14ac:dyDescent="0.3">
      <c r="A326" s="47"/>
      <c r="D326" s="21">
        <v>37.062547326069371</v>
      </c>
      <c r="F326" s="47"/>
      <c r="G326" s="47"/>
      <c r="H326" s="47"/>
      <c r="I326" s="47"/>
      <c r="J326" s="47"/>
      <c r="K326" s="47"/>
      <c r="L326" s="47"/>
      <c r="M326" s="47"/>
      <c r="N326" s="47"/>
      <c r="O326" s="47"/>
    </row>
    <row r="327" spans="1:15" s="21" customFormat="1" ht="37.5" hidden="1" customHeight="1" x14ac:dyDescent="0.3">
      <c r="A327" s="47"/>
      <c r="D327" s="21">
        <v>8.1192283644773902</v>
      </c>
      <c r="F327" s="47"/>
      <c r="G327" s="47"/>
      <c r="H327" s="47"/>
      <c r="I327" s="47"/>
      <c r="J327" s="47"/>
      <c r="K327" s="47"/>
      <c r="L327" s="47"/>
      <c r="M327" s="47"/>
      <c r="N327" s="47"/>
      <c r="O327" s="47"/>
    </row>
    <row r="328" spans="1:15" s="21" customFormat="1" ht="37.5" hidden="1" customHeight="1" x14ac:dyDescent="0.3">
      <c r="A328" s="47"/>
      <c r="D328" s="21">
        <v>65.431928076660469</v>
      </c>
      <c r="F328" s="47"/>
      <c r="G328" s="47"/>
      <c r="H328" s="47"/>
      <c r="I328" s="47"/>
      <c r="J328" s="47"/>
      <c r="K328" s="47"/>
      <c r="L328" s="47"/>
      <c r="M328" s="47"/>
      <c r="N328" s="47"/>
      <c r="O328" s="47"/>
    </row>
    <row r="329" spans="1:15" s="21" customFormat="1" ht="37.5" hidden="1" customHeight="1" x14ac:dyDescent="0.3">
      <c r="A329" s="47"/>
      <c r="D329" s="21">
        <v>128.0457293864188</v>
      </c>
      <c r="F329" s="47"/>
      <c r="G329" s="47"/>
      <c r="H329" s="47"/>
      <c r="I329" s="47"/>
      <c r="J329" s="47"/>
      <c r="K329" s="47"/>
      <c r="L329" s="47"/>
      <c r="M329" s="47"/>
      <c r="N329" s="47"/>
      <c r="O329" s="47"/>
    </row>
    <row r="330" spans="1:15" s="21" customFormat="1" ht="37.5" hidden="1" customHeight="1" x14ac:dyDescent="0.3">
      <c r="A330" s="47"/>
      <c r="D330" s="21">
        <v>182.29748099284583</v>
      </c>
      <c r="F330" s="47"/>
      <c r="G330" s="47"/>
      <c r="H330" s="47"/>
      <c r="I330" s="47"/>
      <c r="J330" s="47"/>
      <c r="K330" s="47"/>
      <c r="L330" s="47"/>
      <c r="M330" s="47"/>
      <c r="N330" s="47"/>
      <c r="O330" s="47"/>
    </row>
    <row r="331" spans="1:15" s="21" customFormat="1" ht="37.5" hidden="1" customHeight="1" x14ac:dyDescent="0.3">
      <c r="A331" s="47"/>
      <c r="D331" s="21">
        <v>715.17409292385287</v>
      </c>
      <c r="F331" s="47"/>
      <c r="G331" s="47"/>
      <c r="H331" s="47"/>
      <c r="I331" s="47"/>
      <c r="J331" s="47"/>
      <c r="K331" s="47"/>
      <c r="L331" s="47"/>
      <c r="M331" s="47"/>
      <c r="N331" s="47"/>
      <c r="O331" s="47"/>
    </row>
    <row r="332" spans="1:15" s="21" customFormat="1" ht="37.5" hidden="1" customHeight="1" x14ac:dyDescent="0.3">
      <c r="A332" s="47"/>
      <c r="D332" s="21">
        <v>95.763428068451333</v>
      </c>
      <c r="F332" s="47"/>
      <c r="G332" s="47"/>
      <c r="H332" s="47"/>
      <c r="I332" s="47"/>
      <c r="J332" s="47"/>
      <c r="K332" s="47"/>
      <c r="L332" s="47"/>
      <c r="M332" s="47"/>
      <c r="N332" s="47"/>
      <c r="O332" s="47"/>
    </row>
    <row r="333" spans="1:15" s="21" customFormat="1" ht="37.5" hidden="1" customHeight="1" x14ac:dyDescent="0.3">
      <c r="A333" s="47"/>
      <c r="D333" s="21">
        <v>96.202073953964145</v>
      </c>
      <c r="F333" s="47"/>
      <c r="G333" s="47"/>
      <c r="H333" s="47"/>
      <c r="I333" s="47"/>
      <c r="J333" s="47"/>
      <c r="K333" s="47"/>
      <c r="L333" s="47"/>
      <c r="M333" s="47"/>
      <c r="N333" s="47"/>
      <c r="O333" s="47"/>
    </row>
    <row r="334" spans="1:15" s="21" customFormat="1" ht="37.5" hidden="1" customHeight="1" x14ac:dyDescent="0.3">
      <c r="A334" s="47"/>
      <c r="D334" s="21">
        <v>2.9096932371785509</v>
      </c>
      <c r="F334" s="47"/>
      <c r="G334" s="47"/>
      <c r="H334" s="47"/>
      <c r="I334" s="47"/>
      <c r="J334" s="47"/>
      <c r="K334" s="47"/>
      <c r="L334" s="47"/>
      <c r="M334" s="47"/>
      <c r="N334" s="47"/>
      <c r="O334" s="47"/>
    </row>
    <row r="335" spans="1:15" s="21" customFormat="1" ht="37.5" hidden="1" customHeight="1" x14ac:dyDescent="0.3">
      <c r="A335" s="47"/>
      <c r="D335" s="21">
        <v>700.26902376723933</v>
      </c>
      <c r="F335" s="47"/>
      <c r="G335" s="47"/>
      <c r="H335" s="47"/>
      <c r="I335" s="47"/>
      <c r="J335" s="47"/>
      <c r="K335" s="47"/>
      <c r="L335" s="47"/>
      <c r="M335" s="47"/>
      <c r="N335" s="47"/>
      <c r="O335" s="47"/>
    </row>
    <row r="336" spans="1:15" s="21" customFormat="1" ht="37.5" hidden="1" customHeight="1" x14ac:dyDescent="0.3">
      <c r="A336" s="47"/>
      <c r="D336" s="21">
        <v>222.95690731453243</v>
      </c>
      <c r="F336" s="47"/>
      <c r="G336" s="47"/>
      <c r="H336" s="47"/>
      <c r="I336" s="47"/>
      <c r="J336" s="47"/>
      <c r="K336" s="47"/>
      <c r="L336" s="47"/>
      <c r="M336" s="47"/>
      <c r="N336" s="47"/>
      <c r="O336" s="47"/>
    </row>
    <row r="337" spans="1:15" s="21" customFormat="1" ht="37.5" hidden="1" customHeight="1" x14ac:dyDescent="0.3">
      <c r="A337" s="47"/>
      <c r="D337" s="21">
        <v>140.48998533393708</v>
      </c>
      <c r="F337" s="47"/>
      <c r="G337" s="47"/>
      <c r="H337" s="47"/>
      <c r="I337" s="47"/>
      <c r="J337" s="47"/>
      <c r="K337" s="47"/>
      <c r="L337" s="47"/>
      <c r="M337" s="47"/>
      <c r="N337" s="47"/>
      <c r="O337" s="47"/>
    </row>
    <row r="338" spans="1:15" s="21" customFormat="1" ht="37.5" hidden="1" customHeight="1" x14ac:dyDescent="0.3">
      <c r="A338" s="47"/>
      <c r="D338" s="21">
        <v>40.737492039223149</v>
      </c>
      <c r="F338" s="47"/>
      <c r="G338" s="47"/>
      <c r="H338" s="47"/>
      <c r="I338" s="47"/>
      <c r="J338" s="47"/>
      <c r="K338" s="47"/>
      <c r="L338" s="47"/>
      <c r="M338" s="47"/>
      <c r="N338" s="47"/>
      <c r="O338" s="47"/>
    </row>
    <row r="339" spans="1:15" s="21" customFormat="1" ht="37.5" hidden="1" customHeight="1" x14ac:dyDescent="0.3">
      <c r="A339" s="47"/>
      <c r="D339" s="21">
        <v>2.6667012532461567</v>
      </c>
      <c r="F339" s="47"/>
      <c r="G339" s="47"/>
      <c r="H339" s="47"/>
      <c r="I339" s="47"/>
      <c r="J339" s="47"/>
      <c r="K339" s="47"/>
      <c r="L339" s="47"/>
      <c r="M339" s="47"/>
      <c r="N339" s="47"/>
      <c r="O339" s="47"/>
    </row>
    <row r="340" spans="1:15" s="21" customFormat="1" ht="37.5" hidden="1" customHeight="1" x14ac:dyDescent="0.3">
      <c r="A340" s="47"/>
      <c r="D340" s="21">
        <v>110.904461787927</v>
      </c>
      <c r="F340" s="47"/>
      <c r="G340" s="47"/>
      <c r="H340" s="47"/>
      <c r="I340" s="47"/>
      <c r="J340" s="47"/>
      <c r="K340" s="47"/>
      <c r="L340" s="47"/>
      <c r="M340" s="47"/>
      <c r="N340" s="47"/>
      <c r="O340" s="47"/>
    </row>
    <row r="341" spans="1:15" s="21" customFormat="1" ht="37.5" hidden="1" customHeight="1" x14ac:dyDescent="0.3">
      <c r="A341" s="47"/>
      <c r="D341" s="21">
        <v>218.07788717988197</v>
      </c>
      <c r="F341" s="47"/>
      <c r="G341" s="47"/>
      <c r="H341" s="47"/>
      <c r="I341" s="47"/>
      <c r="J341" s="47"/>
      <c r="K341" s="47"/>
      <c r="L341" s="47"/>
      <c r="M341" s="47"/>
      <c r="N341" s="47"/>
      <c r="O341" s="47"/>
    </row>
    <row r="342" spans="1:15" s="21" customFormat="1" ht="37.5" hidden="1" customHeight="1" x14ac:dyDescent="0.3">
      <c r="A342" s="47"/>
      <c r="D342" s="21">
        <v>345.02584652959888</v>
      </c>
      <c r="F342" s="47"/>
      <c r="G342" s="47"/>
      <c r="H342" s="47"/>
      <c r="I342" s="47"/>
      <c r="J342" s="47"/>
      <c r="K342" s="47"/>
      <c r="L342" s="47"/>
      <c r="M342" s="47"/>
      <c r="N342" s="47"/>
      <c r="O342" s="47"/>
    </row>
    <row r="343" spans="1:15" s="21" customFormat="1" ht="37.5" hidden="1" customHeight="1" x14ac:dyDescent="0.3">
      <c r="A343" s="47"/>
      <c r="D343" s="21">
        <v>515.81162747428675</v>
      </c>
      <c r="F343" s="47"/>
      <c r="G343" s="47"/>
      <c r="H343" s="47"/>
      <c r="I343" s="47"/>
      <c r="J343" s="47"/>
      <c r="K343" s="47"/>
      <c r="L343" s="47"/>
      <c r="M343" s="47"/>
      <c r="N343" s="47"/>
      <c r="O343" s="47"/>
    </row>
    <row r="344" spans="1:15" s="21" customFormat="1" ht="37.5" hidden="1" customHeight="1" x14ac:dyDescent="0.3">
      <c r="A344" s="47"/>
      <c r="D344" s="21">
        <v>274.14679140794476</v>
      </c>
      <c r="F344" s="47"/>
      <c r="G344" s="47"/>
      <c r="H344" s="47"/>
      <c r="I344" s="47"/>
      <c r="J344" s="47"/>
      <c r="K344" s="47"/>
      <c r="L344" s="47"/>
      <c r="M344" s="47"/>
      <c r="N344" s="47"/>
      <c r="O344" s="47"/>
    </row>
    <row r="345" spans="1:15" s="21" customFormat="1" ht="37.5" hidden="1" customHeight="1" x14ac:dyDescent="0.3">
      <c r="A345" s="47"/>
      <c r="D345" s="21">
        <v>0.76038862277043695</v>
      </c>
      <c r="F345" s="47"/>
      <c r="G345" s="47"/>
      <c r="H345" s="47"/>
      <c r="I345" s="47"/>
      <c r="J345" s="47"/>
      <c r="K345" s="47"/>
      <c r="L345" s="47"/>
      <c r="M345" s="47"/>
      <c r="N345" s="47"/>
      <c r="O345" s="47"/>
    </row>
    <row r="346" spans="1:15" s="21" customFormat="1" ht="37.5" hidden="1" customHeight="1" x14ac:dyDescent="0.3">
      <c r="A346" s="47"/>
      <c r="D346" s="21">
        <v>0.85613341486912509</v>
      </c>
      <c r="F346" s="47"/>
      <c r="G346" s="47"/>
      <c r="H346" s="47"/>
      <c r="I346" s="47"/>
      <c r="J346" s="47"/>
      <c r="K346" s="47"/>
      <c r="L346" s="47"/>
      <c r="M346" s="47"/>
      <c r="N346" s="47"/>
      <c r="O346" s="47"/>
    </row>
    <row r="347" spans="1:15" s="21" customFormat="1" ht="37.5" hidden="1" customHeight="1" x14ac:dyDescent="0.3">
      <c r="A347" s="47"/>
      <c r="D347" s="21">
        <v>978.29454608565459</v>
      </c>
      <c r="F347" s="47"/>
      <c r="G347" s="47"/>
      <c r="H347" s="47"/>
      <c r="I347" s="47"/>
      <c r="J347" s="47"/>
      <c r="K347" s="47"/>
      <c r="L347" s="47"/>
      <c r="M347" s="47"/>
      <c r="N347" s="47"/>
      <c r="O347" s="47"/>
    </row>
    <row r="348" spans="1:15" s="21" customFormat="1" ht="37.5" hidden="1" customHeight="1" x14ac:dyDescent="0.3">
      <c r="A348" s="47"/>
      <c r="D348" s="21">
        <v>269.42473880765442</v>
      </c>
      <c r="F348" s="47"/>
      <c r="G348" s="47"/>
      <c r="H348" s="47"/>
      <c r="I348" s="47"/>
      <c r="J348" s="47"/>
      <c r="K348" s="47"/>
      <c r="L348" s="47"/>
      <c r="M348" s="47"/>
      <c r="N348" s="47"/>
      <c r="O348" s="47"/>
    </row>
    <row r="349" spans="1:15" s="21" customFormat="1" ht="37.5" hidden="1" customHeight="1" x14ac:dyDescent="0.3">
      <c r="A349" s="47"/>
      <c r="D349" s="21">
        <v>133.92132306131617</v>
      </c>
      <c r="F349" s="47"/>
      <c r="G349" s="47"/>
      <c r="H349" s="47"/>
      <c r="I349" s="47"/>
      <c r="J349" s="47"/>
      <c r="K349" s="47"/>
      <c r="L349" s="47"/>
      <c r="M349" s="47"/>
      <c r="N349" s="47"/>
      <c r="O349" s="47"/>
    </row>
    <row r="350" spans="1:15" s="21" customFormat="1" ht="37.5" hidden="1" customHeight="1" x14ac:dyDescent="0.3">
      <c r="A350" s="47"/>
      <c r="D350" s="21">
        <v>34.166112026245685</v>
      </c>
      <c r="F350" s="47"/>
      <c r="G350" s="47"/>
      <c r="H350" s="47"/>
      <c r="I350" s="47"/>
      <c r="J350" s="47"/>
      <c r="K350" s="47"/>
      <c r="L350" s="47"/>
      <c r="M350" s="47"/>
      <c r="N350" s="47"/>
      <c r="O350" s="47"/>
    </row>
    <row r="351" spans="1:15" s="21" customFormat="1" ht="37.5" hidden="1" customHeight="1" x14ac:dyDescent="0.3">
      <c r="A351" s="47"/>
      <c r="D351" s="21">
        <v>21.872734807415018</v>
      </c>
      <c r="F351" s="47"/>
      <c r="G351" s="47"/>
      <c r="H351" s="47"/>
      <c r="I351" s="47"/>
      <c r="J351" s="47"/>
      <c r="K351" s="47"/>
      <c r="L351" s="47"/>
      <c r="M351" s="47"/>
      <c r="N351" s="47"/>
      <c r="O351" s="47"/>
    </row>
    <row r="352" spans="1:15" s="21" customFormat="1" ht="37.5" hidden="1" customHeight="1" x14ac:dyDescent="0.3">
      <c r="A352" s="47"/>
      <c r="D352" s="21">
        <v>241.57887128189421</v>
      </c>
      <c r="F352" s="47"/>
      <c r="G352" s="47"/>
      <c r="H352" s="47"/>
      <c r="I352" s="47"/>
      <c r="J352" s="47"/>
      <c r="K352" s="47"/>
      <c r="L352" s="47"/>
      <c r="M352" s="47"/>
      <c r="N352" s="47"/>
      <c r="O352" s="47"/>
    </row>
    <row r="353" spans="1:15" s="21" customFormat="1" ht="37.5" hidden="1" customHeight="1" x14ac:dyDescent="0.3">
      <c r="A353" s="47"/>
      <c r="D353" s="21">
        <v>679.89684987413909</v>
      </c>
      <c r="F353" s="47"/>
      <c r="G353" s="47"/>
      <c r="H353" s="47"/>
      <c r="I353" s="47"/>
      <c r="J353" s="47"/>
      <c r="K353" s="47"/>
      <c r="L353" s="47"/>
      <c r="M353" s="47"/>
      <c r="N353" s="47"/>
      <c r="O353" s="47"/>
    </row>
    <row r="354" spans="1:15" s="21" customFormat="1" ht="37.5" hidden="1" customHeight="1" x14ac:dyDescent="0.3">
      <c r="A354" s="47"/>
      <c r="D354" s="21">
        <v>336.02573115808002</v>
      </c>
      <c r="F354" s="47"/>
      <c r="G354" s="47"/>
      <c r="H354" s="47"/>
      <c r="I354" s="47"/>
      <c r="J354" s="47"/>
      <c r="K354" s="47"/>
      <c r="L354" s="47"/>
      <c r="M354" s="47"/>
      <c r="N354" s="47"/>
      <c r="O354" s="47"/>
    </row>
    <row r="355" spans="1:15" s="20" customFormat="1" ht="37.5" hidden="1" customHeight="1" x14ac:dyDescent="0.3">
      <c r="A355" s="60"/>
      <c r="D355" s="20">
        <v>410.09060097136461</v>
      </c>
      <c r="F355" s="60"/>
      <c r="G355" s="60"/>
      <c r="H355" s="60"/>
      <c r="I355" s="60"/>
      <c r="J355" s="60"/>
      <c r="K355" s="60"/>
      <c r="L355" s="60"/>
      <c r="M355" s="60"/>
      <c r="N355" s="60"/>
      <c r="O355" s="60"/>
    </row>
    <row r="356" spans="1:15" s="20" customFormat="1" ht="37.5" hidden="1" customHeight="1" x14ac:dyDescent="0.3">
      <c r="A356" s="60"/>
      <c r="D356" s="20">
        <v>218.94049405830413</v>
      </c>
      <c r="F356" s="60"/>
      <c r="G356" s="60"/>
      <c r="H356" s="60"/>
      <c r="I356" s="60"/>
      <c r="J356" s="60"/>
      <c r="K356" s="60"/>
      <c r="L356" s="60"/>
      <c r="M356" s="60"/>
      <c r="N356" s="60"/>
      <c r="O356" s="60"/>
    </row>
    <row r="357" spans="1:15" s="20" customFormat="1" ht="37.5" hidden="1" customHeight="1" x14ac:dyDescent="0.3">
      <c r="A357" s="60"/>
      <c r="D357" s="20">
        <v>135.33459047261422</v>
      </c>
      <c r="F357" s="60"/>
      <c r="G357" s="60"/>
      <c r="H357" s="60"/>
      <c r="I357" s="60"/>
      <c r="J357" s="60"/>
      <c r="K357" s="60"/>
      <c r="L357" s="60"/>
      <c r="M357" s="60"/>
      <c r="N357" s="60"/>
      <c r="O357" s="60"/>
    </row>
    <row r="358" spans="1:15" s="20" customFormat="1" ht="37.5" hidden="1" customHeight="1" x14ac:dyDescent="0.3">
      <c r="A358" s="60"/>
      <c r="D358" s="20">
        <v>2.6530870411060197</v>
      </c>
      <c r="F358" s="60"/>
      <c r="G358" s="60"/>
      <c r="H358" s="60"/>
      <c r="I358" s="60"/>
      <c r="J358" s="60"/>
      <c r="K358" s="60"/>
      <c r="L358" s="60"/>
      <c r="M358" s="60"/>
      <c r="N358" s="60"/>
      <c r="O358" s="60"/>
    </row>
    <row r="359" spans="1:15" s="20" customFormat="1" ht="37.5" hidden="1" customHeight="1" x14ac:dyDescent="0.3">
      <c r="A359" s="60"/>
      <c r="D359" s="20">
        <v>363.51525447834427</v>
      </c>
      <c r="F359" s="60"/>
      <c r="G359" s="60"/>
      <c r="H359" s="60"/>
      <c r="I359" s="60"/>
      <c r="J359" s="60"/>
      <c r="K359" s="60"/>
      <c r="L359" s="60"/>
      <c r="M359" s="60"/>
      <c r="N359" s="60"/>
      <c r="O359" s="60"/>
    </row>
    <row r="360" spans="1:15" s="20" customFormat="1" ht="37.5" hidden="1" customHeight="1" x14ac:dyDescent="0.3">
      <c r="A360" s="60"/>
      <c r="D360" s="20">
        <v>161.19074707861319</v>
      </c>
      <c r="F360" s="60"/>
      <c r="G360" s="60"/>
      <c r="H360" s="60"/>
      <c r="I360" s="60"/>
      <c r="J360" s="60"/>
      <c r="K360" s="60"/>
      <c r="L360" s="60"/>
      <c r="M360" s="60"/>
      <c r="N360" s="60"/>
      <c r="O360" s="60"/>
    </row>
    <row r="361" spans="1:15" s="20" customFormat="1" ht="37.5" hidden="1" customHeight="1" x14ac:dyDescent="0.3">
      <c r="A361" s="60"/>
      <c r="D361" s="20">
        <v>154.98636993482987</v>
      </c>
      <c r="F361" s="60"/>
      <c r="G361" s="60"/>
      <c r="H361" s="60"/>
      <c r="I361" s="60"/>
      <c r="J361" s="60"/>
      <c r="K361" s="60"/>
      <c r="L361" s="60"/>
      <c r="M361" s="60"/>
      <c r="N361" s="60"/>
      <c r="O361" s="60"/>
    </row>
    <row r="362" spans="1:15" s="20" customFormat="1" ht="37.5" hidden="1" customHeight="1" x14ac:dyDescent="0.3">
      <c r="A362" s="60"/>
      <c r="D362" s="20">
        <v>52.362802641955902</v>
      </c>
      <c r="F362" s="60"/>
      <c r="G362" s="60"/>
      <c r="H362" s="60"/>
      <c r="I362" s="60"/>
      <c r="J362" s="60"/>
      <c r="K362" s="60"/>
      <c r="L362" s="60"/>
      <c r="M362" s="60"/>
      <c r="N362" s="60"/>
      <c r="O362" s="60"/>
    </row>
    <row r="363" spans="1:15" s="20" customFormat="1" ht="37.5" hidden="1" customHeight="1" x14ac:dyDescent="0.3">
      <c r="A363" s="60"/>
      <c r="D363" s="20">
        <v>3.4589347806338422</v>
      </c>
      <c r="F363" s="60"/>
      <c r="G363" s="60"/>
      <c r="H363" s="60"/>
      <c r="I363" s="60"/>
      <c r="J363" s="60"/>
      <c r="K363" s="60"/>
      <c r="L363" s="60"/>
      <c r="M363" s="60"/>
      <c r="N363" s="60"/>
      <c r="O363" s="60"/>
    </row>
    <row r="364" spans="1:15" s="20" customFormat="1" ht="37.5" hidden="1" customHeight="1" x14ac:dyDescent="0.3">
      <c r="A364" s="60"/>
      <c r="D364" s="20">
        <v>11.857323312420196</v>
      </c>
      <c r="F364" s="60"/>
      <c r="G364" s="60"/>
      <c r="H364" s="60"/>
      <c r="I364" s="60"/>
      <c r="J364" s="60"/>
      <c r="K364" s="60"/>
      <c r="L364" s="60"/>
      <c r="M364" s="60"/>
      <c r="N364" s="60"/>
      <c r="O364" s="60"/>
    </row>
    <row r="365" spans="1:15" s="20" customFormat="1" ht="37.5" hidden="1" customHeight="1" x14ac:dyDescent="0.3">
      <c r="A365" s="60"/>
      <c r="D365" s="20">
        <v>16.382767250328282</v>
      </c>
      <c r="F365" s="60"/>
      <c r="G365" s="60"/>
      <c r="H365" s="60"/>
      <c r="I365" s="60"/>
      <c r="J365" s="60"/>
      <c r="K365" s="60"/>
      <c r="L365" s="60"/>
      <c r="M365" s="60"/>
      <c r="N365" s="60"/>
      <c r="O365" s="60"/>
    </row>
    <row r="366" spans="1:15" s="20" customFormat="1" ht="37.5" hidden="1" customHeight="1" x14ac:dyDescent="0.3">
      <c r="A366" s="60"/>
      <c r="D366" s="20">
        <v>244.31745499939794</v>
      </c>
      <c r="F366" s="60"/>
      <c r="G366" s="60"/>
      <c r="H366" s="60"/>
      <c r="I366" s="60"/>
      <c r="J366" s="60"/>
      <c r="K366" s="60"/>
      <c r="L366" s="60"/>
      <c r="M366" s="60"/>
      <c r="N366" s="60"/>
      <c r="O366" s="60"/>
    </row>
    <row r="367" spans="1:15" s="20" customFormat="1" ht="37.5" hidden="1" customHeight="1" x14ac:dyDescent="0.3">
      <c r="A367" s="60"/>
      <c r="D367" s="20">
        <v>606.54544808746959</v>
      </c>
      <c r="F367" s="60"/>
      <c r="G367" s="60"/>
      <c r="H367" s="60"/>
      <c r="I367" s="60"/>
      <c r="J367" s="60"/>
      <c r="K367" s="60"/>
      <c r="L367" s="60"/>
      <c r="M367" s="60"/>
      <c r="N367" s="60"/>
      <c r="O367" s="60"/>
    </row>
    <row r="368" spans="1:15" s="20" customFormat="1" ht="37.5" hidden="1" customHeight="1" x14ac:dyDescent="0.3">
      <c r="A368" s="60"/>
      <c r="D368" s="20">
        <v>21.847755536664021</v>
      </c>
      <c r="F368" s="60"/>
      <c r="G368" s="60"/>
      <c r="H368" s="60"/>
      <c r="I368" s="60"/>
      <c r="J368" s="60"/>
      <c r="K368" s="60"/>
      <c r="L368" s="60"/>
      <c r="M368" s="60"/>
      <c r="N368" s="60"/>
      <c r="O368" s="60"/>
    </row>
    <row r="369" spans="1:15" s="20" customFormat="1" ht="37.5" hidden="1" customHeight="1" x14ac:dyDescent="0.3">
      <c r="A369" s="60"/>
      <c r="D369" s="20">
        <v>2.0561593218235039</v>
      </c>
      <c r="F369" s="60"/>
      <c r="G369" s="60"/>
      <c r="H369" s="60"/>
      <c r="I369" s="60"/>
      <c r="J369" s="60"/>
      <c r="K369" s="60"/>
      <c r="L369" s="60"/>
      <c r="M369" s="60"/>
      <c r="N369" s="60"/>
      <c r="O369" s="60"/>
    </row>
    <row r="370" spans="1:15" s="20" customFormat="1" ht="37.5" hidden="1" customHeight="1" x14ac:dyDescent="0.3">
      <c r="A370" s="60"/>
      <c r="D370" s="20">
        <v>3.8575429144667752</v>
      </c>
      <c r="F370" s="60"/>
      <c r="G370" s="60"/>
      <c r="H370" s="60"/>
      <c r="I370" s="60"/>
      <c r="J370" s="60"/>
      <c r="K370" s="60"/>
      <c r="L370" s="60"/>
      <c r="M370" s="60"/>
      <c r="N370" s="60"/>
      <c r="O370" s="60"/>
    </row>
    <row r="371" spans="1:15" s="20" customFormat="1" ht="37.5" hidden="1" customHeight="1" x14ac:dyDescent="0.3">
      <c r="A371" s="60"/>
      <c r="D371" s="20">
        <v>785.72436974508958</v>
      </c>
      <c r="F371" s="60"/>
      <c r="G371" s="60"/>
      <c r="H371" s="60"/>
      <c r="I371" s="60"/>
      <c r="J371" s="60"/>
      <c r="K371" s="60"/>
      <c r="L371" s="60"/>
      <c r="M371" s="60"/>
      <c r="N371" s="60"/>
      <c r="O371" s="60"/>
    </row>
    <row r="372" spans="1:15" s="20" customFormat="1" ht="37.5" hidden="1" customHeight="1" x14ac:dyDescent="0.3">
      <c r="A372" s="60"/>
      <c r="D372" s="20">
        <v>215.49699133347119</v>
      </c>
      <c r="F372" s="60"/>
      <c r="G372" s="60"/>
      <c r="H372" s="60"/>
      <c r="I372" s="60"/>
      <c r="J372" s="60"/>
      <c r="K372" s="60"/>
      <c r="L372" s="60"/>
      <c r="M372" s="60"/>
      <c r="N372" s="60"/>
      <c r="O372" s="60"/>
    </row>
    <row r="373" spans="1:15" s="20" customFormat="1" ht="37.5" hidden="1" customHeight="1" x14ac:dyDescent="0.3">
      <c r="A373" s="60"/>
      <c r="D373" s="20">
        <v>157.31372640068358</v>
      </c>
      <c r="F373" s="60"/>
      <c r="G373" s="60"/>
      <c r="H373" s="60"/>
      <c r="I373" s="60"/>
      <c r="J373" s="60"/>
      <c r="K373" s="60"/>
      <c r="L373" s="60"/>
      <c r="M373" s="60"/>
      <c r="N373" s="60"/>
      <c r="O373" s="60"/>
    </row>
    <row r="374" spans="1:15" s="20" customFormat="1" ht="37.5" hidden="1" customHeight="1" x14ac:dyDescent="0.3">
      <c r="A374" s="60"/>
      <c r="D374" s="20">
        <v>43.622762898696877</v>
      </c>
      <c r="F374" s="60"/>
      <c r="G374" s="60"/>
      <c r="H374" s="60"/>
      <c r="I374" s="60"/>
      <c r="J374" s="60"/>
      <c r="K374" s="60"/>
      <c r="L374" s="60"/>
      <c r="M374" s="60"/>
      <c r="N374" s="60"/>
      <c r="O374" s="60"/>
    </row>
    <row r="375" spans="1:15" s="20" customFormat="1" ht="37.5" hidden="1" customHeight="1" x14ac:dyDescent="0.3">
      <c r="A375" s="60"/>
      <c r="D375" s="20">
        <v>6.3688825188460854</v>
      </c>
      <c r="F375" s="60"/>
      <c r="G375" s="60"/>
      <c r="H375" s="60"/>
      <c r="I375" s="60"/>
      <c r="J375" s="60"/>
      <c r="K375" s="60"/>
      <c r="L375" s="60"/>
      <c r="M375" s="60"/>
      <c r="N375" s="60"/>
      <c r="O375" s="60"/>
    </row>
    <row r="376" spans="1:15" s="20" customFormat="1" ht="37.5" hidden="1" customHeight="1" x14ac:dyDescent="0.3">
      <c r="A376" s="60"/>
      <c r="D376" s="20">
        <v>17.680357447901969</v>
      </c>
      <c r="F376" s="60"/>
      <c r="G376" s="60"/>
      <c r="H376" s="60"/>
      <c r="I376" s="60"/>
      <c r="J376" s="60"/>
      <c r="K376" s="60"/>
      <c r="L376" s="60"/>
      <c r="M376" s="60"/>
      <c r="N376" s="60"/>
      <c r="O376" s="60"/>
    </row>
    <row r="377" spans="1:15" s="20" customFormat="1" ht="37.5" hidden="1" customHeight="1" x14ac:dyDescent="0.3">
      <c r="A377" s="60"/>
      <c r="D377" s="20">
        <v>18.406743083052056</v>
      </c>
      <c r="F377" s="60"/>
      <c r="G377" s="60"/>
      <c r="H377" s="60"/>
      <c r="I377" s="60"/>
      <c r="J377" s="60"/>
      <c r="K377" s="60"/>
      <c r="L377" s="60"/>
      <c r="M377" s="60"/>
      <c r="N377" s="60"/>
      <c r="O377" s="60"/>
    </row>
    <row r="378" spans="1:15" s="20" customFormat="1" ht="37.5" hidden="1" customHeight="1" x14ac:dyDescent="0.3">
      <c r="A378" s="60"/>
      <c r="D378" s="20">
        <v>380.43445133317857</v>
      </c>
      <c r="F378" s="60"/>
      <c r="G378" s="60"/>
      <c r="H378" s="60"/>
      <c r="I378" s="60"/>
      <c r="J378" s="60"/>
      <c r="K378" s="60"/>
      <c r="L378" s="60"/>
      <c r="M378" s="60"/>
      <c r="N378" s="60"/>
      <c r="O378" s="60"/>
    </row>
    <row r="379" spans="1:15" s="20" customFormat="1" ht="37.5" hidden="1" customHeight="1" x14ac:dyDescent="0.3">
      <c r="A379" s="60"/>
      <c r="D379" s="20">
        <v>747.62591507648335</v>
      </c>
      <c r="F379" s="60"/>
      <c r="G379" s="60"/>
      <c r="H379" s="60"/>
      <c r="I379" s="60"/>
      <c r="J379" s="60"/>
      <c r="K379" s="60"/>
      <c r="L379" s="60"/>
      <c r="M379" s="60"/>
      <c r="N379" s="60"/>
      <c r="O379" s="60"/>
    </row>
    <row r="380" spans="1:15" s="20" customFormat="1" ht="37.5" hidden="1" customHeight="1" x14ac:dyDescent="0.3">
      <c r="A380" s="60"/>
      <c r="D380" s="20">
        <v>94.574382973759484</v>
      </c>
      <c r="F380" s="60"/>
      <c r="G380" s="60"/>
      <c r="H380" s="60"/>
      <c r="I380" s="60"/>
      <c r="J380" s="60"/>
      <c r="K380" s="60"/>
      <c r="L380" s="60"/>
      <c r="M380" s="60"/>
      <c r="N380" s="60"/>
      <c r="O380" s="60"/>
    </row>
    <row r="381" spans="1:15" s="20" customFormat="1" ht="37.5" hidden="1" customHeight="1" x14ac:dyDescent="0.3">
      <c r="A381" s="60"/>
      <c r="D381" s="20">
        <v>2.0069552968626874</v>
      </c>
      <c r="F381" s="60"/>
      <c r="G381" s="60"/>
      <c r="H381" s="60"/>
      <c r="I381" s="60"/>
      <c r="J381" s="60"/>
      <c r="K381" s="60"/>
      <c r="L381" s="60"/>
      <c r="M381" s="60"/>
      <c r="N381" s="60"/>
      <c r="O381" s="60"/>
    </row>
    <row r="382" spans="1:15" s="20" customFormat="1" ht="37.5" hidden="1" customHeight="1" x14ac:dyDescent="0.3">
      <c r="A382" s="60"/>
      <c r="D382" s="20">
        <v>6.0321644619152002</v>
      </c>
      <c r="F382" s="60"/>
      <c r="G382" s="60"/>
      <c r="H382" s="60"/>
      <c r="I382" s="60"/>
      <c r="J382" s="60"/>
      <c r="K382" s="60"/>
      <c r="L382" s="60"/>
      <c r="M382" s="60"/>
      <c r="N382" s="60"/>
      <c r="O382" s="60"/>
    </row>
    <row r="383" spans="1:15" s="20" customFormat="1" ht="37.5" hidden="1" customHeight="1" x14ac:dyDescent="0.3">
      <c r="A383" s="60"/>
      <c r="D383" s="20">
        <v>310.61056923617883</v>
      </c>
      <c r="F383" s="60"/>
      <c r="G383" s="60"/>
      <c r="H383" s="60"/>
      <c r="I383" s="60"/>
      <c r="J383" s="60"/>
      <c r="K383" s="60"/>
      <c r="L383" s="60"/>
      <c r="M383" s="60"/>
      <c r="N383" s="60"/>
      <c r="O383" s="60"/>
    </row>
    <row r="384" spans="1:15" s="20" customFormat="1" ht="37.5" hidden="1" customHeight="1" x14ac:dyDescent="0.3">
      <c r="A384" s="60"/>
      <c r="D384" s="20">
        <v>179.59578729890106</v>
      </c>
      <c r="F384" s="60"/>
      <c r="G384" s="60"/>
      <c r="H384" s="60"/>
      <c r="I384" s="60"/>
      <c r="J384" s="60"/>
      <c r="K384" s="60"/>
      <c r="L384" s="60"/>
      <c r="M384" s="60"/>
      <c r="N384" s="60"/>
      <c r="O384" s="60"/>
    </row>
    <row r="385" spans="1:15" s="20" customFormat="1" ht="37.5" hidden="1" customHeight="1" x14ac:dyDescent="0.3">
      <c r="A385" s="60"/>
      <c r="D385" s="20">
        <v>178.86291884019852</v>
      </c>
      <c r="F385" s="60"/>
      <c r="G385" s="60"/>
      <c r="H385" s="60"/>
      <c r="I385" s="60"/>
      <c r="J385" s="60"/>
      <c r="K385" s="60"/>
      <c r="L385" s="60"/>
      <c r="M385" s="60"/>
      <c r="N385" s="60"/>
      <c r="O385" s="60"/>
    </row>
    <row r="386" spans="1:15" s="20" customFormat="1" ht="37.5" hidden="1" customHeight="1" x14ac:dyDescent="0.3">
      <c r="A386" s="60"/>
      <c r="D386" s="20">
        <v>69.39187912198949</v>
      </c>
      <c r="F386" s="60"/>
      <c r="G386" s="60"/>
      <c r="H386" s="60"/>
      <c r="I386" s="60"/>
      <c r="J386" s="60"/>
      <c r="K386" s="60"/>
      <c r="L386" s="60"/>
      <c r="M386" s="60"/>
      <c r="N386" s="60"/>
      <c r="O386" s="60"/>
    </row>
    <row r="387" spans="1:15" s="20" customFormat="1" ht="37.5" hidden="1" customHeight="1" x14ac:dyDescent="0.3">
      <c r="A387" s="60"/>
      <c r="D387" s="20">
        <v>4.6324001957783043</v>
      </c>
      <c r="F387" s="60"/>
      <c r="G387" s="60"/>
      <c r="H387" s="60"/>
      <c r="I387" s="60"/>
      <c r="J387" s="60"/>
      <c r="K387" s="60"/>
      <c r="L387" s="60"/>
      <c r="M387" s="60"/>
      <c r="N387" s="60"/>
      <c r="O387" s="60"/>
    </row>
    <row r="388" spans="1:15" s="20" customFormat="1" ht="37.5" hidden="1" customHeight="1" x14ac:dyDescent="0.3">
      <c r="A388" s="60"/>
      <c r="D388" s="20">
        <v>23.528081904797091</v>
      </c>
      <c r="F388" s="60"/>
      <c r="G388" s="60"/>
      <c r="H388" s="60"/>
      <c r="I388" s="60"/>
      <c r="J388" s="60"/>
      <c r="K388" s="60"/>
      <c r="L388" s="60"/>
      <c r="M388" s="60"/>
      <c r="N388" s="60"/>
      <c r="O388" s="60"/>
    </row>
    <row r="389" spans="1:15" s="20" customFormat="1" ht="37.5" hidden="1" customHeight="1" x14ac:dyDescent="0.3">
      <c r="A389" s="60"/>
      <c r="D389" s="20">
        <v>32.362700276239082</v>
      </c>
      <c r="F389" s="60"/>
      <c r="G389" s="60"/>
      <c r="H389" s="60"/>
      <c r="I389" s="60"/>
      <c r="J389" s="60"/>
      <c r="K389" s="60"/>
      <c r="L389" s="60"/>
      <c r="M389" s="60"/>
      <c r="N389" s="60"/>
      <c r="O389" s="60"/>
    </row>
    <row r="390" spans="1:15" s="20" customFormat="1" ht="37.5" hidden="1" customHeight="1" x14ac:dyDescent="0.3">
      <c r="A390" s="60"/>
      <c r="D390" s="20">
        <v>291.35291540340296</v>
      </c>
      <c r="F390" s="60"/>
      <c r="G390" s="60"/>
      <c r="H390" s="60"/>
      <c r="I390" s="60"/>
      <c r="J390" s="60"/>
      <c r="K390" s="60"/>
      <c r="L390" s="60"/>
      <c r="M390" s="60"/>
      <c r="N390" s="60"/>
      <c r="O390" s="60"/>
    </row>
    <row r="391" spans="1:15" s="20" customFormat="1" ht="37.5" hidden="1" customHeight="1" x14ac:dyDescent="0.3">
      <c r="A391" s="60"/>
      <c r="D391" s="20">
        <v>189.88915188055751</v>
      </c>
      <c r="F391" s="60"/>
      <c r="G391" s="60"/>
      <c r="H391" s="60"/>
      <c r="I391" s="60"/>
      <c r="J391" s="60"/>
      <c r="K391" s="60"/>
      <c r="L391" s="60"/>
      <c r="M391" s="60"/>
      <c r="N391" s="60"/>
      <c r="O391" s="60"/>
    </row>
    <row r="392" spans="1:15" s="20" customFormat="1" ht="37.5" hidden="1" customHeight="1" x14ac:dyDescent="0.3">
      <c r="A392" s="60"/>
      <c r="D392" s="20">
        <v>11.816400835511267</v>
      </c>
      <c r="F392" s="60"/>
      <c r="G392" s="60"/>
      <c r="H392" s="60"/>
      <c r="I392" s="60"/>
      <c r="J392" s="60"/>
      <c r="K392" s="60"/>
      <c r="L392" s="60"/>
      <c r="M392" s="60"/>
      <c r="N392" s="60"/>
      <c r="O392" s="60"/>
    </row>
    <row r="393" spans="1:15" s="20" customFormat="1" ht="37.5" hidden="1" customHeight="1" x14ac:dyDescent="0.3">
      <c r="A393" s="60"/>
      <c r="D393" s="20">
        <v>0</v>
      </c>
      <c r="F393" s="60"/>
      <c r="G393" s="60"/>
      <c r="H393" s="60"/>
      <c r="I393" s="60"/>
      <c r="J393" s="60"/>
      <c r="K393" s="60"/>
      <c r="L393" s="60"/>
      <c r="M393" s="60"/>
      <c r="N393" s="60"/>
      <c r="O393" s="60"/>
    </row>
    <row r="394" spans="1:15" s="20" customFormat="1" ht="37.5" hidden="1" customHeight="1" x14ac:dyDescent="0.3">
      <c r="A394" s="60"/>
      <c r="D394" s="20">
        <v>109.68987606398726</v>
      </c>
      <c r="F394" s="60"/>
      <c r="G394" s="60"/>
      <c r="H394" s="60"/>
      <c r="I394" s="60"/>
      <c r="J394" s="60"/>
      <c r="K394" s="60"/>
      <c r="L394" s="60"/>
      <c r="M394" s="60"/>
      <c r="N394" s="60"/>
      <c r="O394" s="60"/>
    </row>
    <row r="395" spans="1:15" s="20" customFormat="1" ht="37.5" hidden="1" customHeight="1" x14ac:dyDescent="0.3">
      <c r="A395" s="60"/>
      <c r="D395" s="20">
        <v>630.00017989366222</v>
      </c>
      <c r="F395" s="60"/>
      <c r="G395" s="60"/>
      <c r="H395" s="60"/>
      <c r="I395" s="60"/>
      <c r="J395" s="60"/>
      <c r="K395" s="60"/>
      <c r="L395" s="60"/>
      <c r="M395" s="60"/>
      <c r="N395" s="60"/>
      <c r="O395" s="60"/>
    </row>
    <row r="396" spans="1:15" s="20" customFormat="1" ht="37.5" hidden="1" customHeight="1" x14ac:dyDescent="0.3">
      <c r="A396" s="60"/>
      <c r="D396" s="20">
        <v>132.52733590986301</v>
      </c>
      <c r="F396" s="60"/>
      <c r="G396" s="60"/>
      <c r="H396" s="60"/>
      <c r="I396" s="60"/>
      <c r="J396" s="60"/>
      <c r="K396" s="60"/>
      <c r="L396" s="60"/>
      <c r="M396" s="60"/>
      <c r="N396" s="60"/>
      <c r="O396" s="60"/>
    </row>
    <row r="397" spans="1:15" s="20" customFormat="1" ht="37.5" hidden="1" customHeight="1" x14ac:dyDescent="0.3">
      <c r="A397" s="60"/>
      <c r="D397" s="20">
        <v>239.80399080671503</v>
      </c>
      <c r="F397" s="60"/>
      <c r="G397" s="60"/>
      <c r="H397" s="60"/>
      <c r="I397" s="60"/>
      <c r="J397" s="60"/>
      <c r="K397" s="60"/>
      <c r="L397" s="60"/>
      <c r="M397" s="60"/>
      <c r="N397" s="60"/>
      <c r="O397" s="60"/>
    </row>
    <row r="398" spans="1:15" s="20" customFormat="1" ht="37.5" hidden="1" customHeight="1" x14ac:dyDescent="0.3">
      <c r="A398" s="60"/>
      <c r="D398" s="20">
        <v>18.071813856309092</v>
      </c>
      <c r="F398" s="60"/>
      <c r="G398" s="60"/>
      <c r="H398" s="60"/>
      <c r="I398" s="60"/>
      <c r="J398" s="60"/>
      <c r="K398" s="60"/>
      <c r="L398" s="60"/>
      <c r="M398" s="60"/>
      <c r="N398" s="60"/>
      <c r="O398" s="60"/>
    </row>
    <row r="399" spans="1:15" s="20" customFormat="1" ht="37.5" hidden="1" customHeight="1" x14ac:dyDescent="0.3">
      <c r="A399" s="60"/>
      <c r="D399" s="20">
        <v>0.27857125691369167</v>
      </c>
      <c r="F399" s="60"/>
      <c r="G399" s="60"/>
      <c r="H399" s="60"/>
      <c r="I399" s="60"/>
      <c r="J399" s="60"/>
      <c r="K399" s="60"/>
      <c r="L399" s="60"/>
      <c r="M399" s="60"/>
      <c r="N399" s="60"/>
      <c r="O399" s="60"/>
    </row>
    <row r="400" spans="1:15" s="20" customFormat="1" ht="37.5" hidden="1" customHeight="1" x14ac:dyDescent="0.3">
      <c r="A400" s="60"/>
      <c r="D400" s="20">
        <v>1.4631510099351204</v>
      </c>
      <c r="F400" s="60"/>
      <c r="G400" s="60"/>
      <c r="H400" s="60"/>
      <c r="I400" s="60"/>
      <c r="J400" s="60"/>
      <c r="K400" s="60"/>
      <c r="L400" s="60"/>
      <c r="M400" s="60"/>
      <c r="N400" s="60"/>
      <c r="O400" s="60"/>
    </row>
    <row r="401" spans="1:15" s="20" customFormat="1" ht="37.5" hidden="1" customHeight="1" x14ac:dyDescent="0.3">
      <c r="A401" s="60"/>
      <c r="D401" s="20">
        <v>1.8333785263535676</v>
      </c>
      <c r="F401" s="60"/>
      <c r="G401" s="60"/>
      <c r="H401" s="60"/>
      <c r="I401" s="60"/>
      <c r="J401" s="60"/>
      <c r="K401" s="60"/>
      <c r="L401" s="60"/>
      <c r="M401" s="60"/>
      <c r="N401" s="60"/>
      <c r="O401" s="60"/>
    </row>
    <row r="402" spans="1:15" s="20" customFormat="1" ht="37.5" hidden="1" customHeight="1" x14ac:dyDescent="0.3">
      <c r="A402" s="60"/>
      <c r="D402" s="20">
        <v>363.49486443834115</v>
      </c>
      <c r="F402" s="60"/>
      <c r="G402" s="60"/>
      <c r="H402" s="60"/>
      <c r="I402" s="60"/>
      <c r="J402" s="60"/>
      <c r="K402" s="60"/>
      <c r="L402" s="60"/>
      <c r="M402" s="60"/>
      <c r="N402" s="60"/>
      <c r="O402" s="60"/>
    </row>
    <row r="403" spans="1:15" s="20" customFormat="1" ht="37.5" hidden="1" customHeight="1" x14ac:dyDescent="0.3">
      <c r="A403" s="60"/>
      <c r="D403" s="20">
        <v>226.75765572969553</v>
      </c>
      <c r="F403" s="60"/>
      <c r="G403" s="60"/>
      <c r="H403" s="60"/>
      <c r="I403" s="60"/>
      <c r="J403" s="60"/>
      <c r="K403" s="60"/>
      <c r="L403" s="60"/>
      <c r="M403" s="60"/>
      <c r="N403" s="60"/>
      <c r="O403" s="60"/>
    </row>
    <row r="404" spans="1:15" s="20" customFormat="1" ht="37.5" hidden="1" customHeight="1" x14ac:dyDescent="0.3">
      <c r="A404" s="60"/>
      <c r="D404" s="20">
        <v>219.29202619664756</v>
      </c>
      <c r="F404" s="60"/>
      <c r="G404" s="60"/>
      <c r="H404" s="60"/>
      <c r="I404" s="60"/>
      <c r="J404" s="60"/>
      <c r="K404" s="60"/>
      <c r="L404" s="60"/>
      <c r="M404" s="60"/>
      <c r="N404" s="60"/>
      <c r="O404" s="60"/>
    </row>
    <row r="405" spans="1:15" s="20" customFormat="1" ht="37.5" hidden="1" customHeight="1" x14ac:dyDescent="0.3">
      <c r="A405" s="60"/>
      <c r="D405" s="20">
        <v>55.832297241255418</v>
      </c>
      <c r="F405" s="60"/>
      <c r="G405" s="60"/>
      <c r="H405" s="60"/>
      <c r="I405" s="60"/>
      <c r="J405" s="60"/>
      <c r="K405" s="60"/>
      <c r="L405" s="60"/>
      <c r="M405" s="60"/>
      <c r="N405" s="60"/>
      <c r="O405" s="60"/>
    </row>
    <row r="406" spans="1:15" s="20" customFormat="1" ht="37.5" hidden="1" customHeight="1" x14ac:dyDescent="0.3">
      <c r="A406" s="60"/>
      <c r="D406" s="20">
        <v>40.155442638036476</v>
      </c>
      <c r="F406" s="60"/>
      <c r="G406" s="60"/>
      <c r="H406" s="60"/>
      <c r="I406" s="60"/>
      <c r="J406" s="60"/>
      <c r="K406" s="60"/>
      <c r="L406" s="60"/>
      <c r="M406" s="60"/>
      <c r="N406" s="60"/>
      <c r="O406" s="60"/>
    </row>
    <row r="407" spans="1:15" s="20" customFormat="1" ht="37.5" hidden="1" customHeight="1" x14ac:dyDescent="0.3">
      <c r="A407" s="60"/>
      <c r="D407" s="20">
        <v>878.29731701376124</v>
      </c>
      <c r="F407" s="60"/>
      <c r="G407" s="60"/>
      <c r="H407" s="60"/>
      <c r="I407" s="60"/>
      <c r="J407" s="60"/>
      <c r="K407" s="60"/>
      <c r="L407" s="60"/>
      <c r="M407" s="60"/>
      <c r="N407" s="60"/>
      <c r="O407" s="60"/>
    </row>
    <row r="408" spans="1:15" s="20" customFormat="1" ht="37.5" hidden="1" customHeight="1" x14ac:dyDescent="0.3">
      <c r="A408" s="60"/>
      <c r="D408" s="20">
        <v>167.11945747292171</v>
      </c>
      <c r="F408" s="60"/>
      <c r="G408" s="60"/>
      <c r="H408" s="60"/>
      <c r="I408" s="60"/>
      <c r="J408" s="60"/>
      <c r="K408" s="60"/>
      <c r="L408" s="60"/>
      <c r="M408" s="60"/>
      <c r="N408" s="60"/>
      <c r="O408" s="60"/>
    </row>
    <row r="409" spans="1:15" s="20" customFormat="1" ht="37.5" hidden="1" customHeight="1" x14ac:dyDescent="0.3">
      <c r="A409" s="60"/>
      <c r="D409" s="20">
        <v>163.2259547306509</v>
      </c>
      <c r="F409" s="60"/>
      <c r="G409" s="60"/>
      <c r="H409" s="60"/>
      <c r="I409" s="60"/>
      <c r="J409" s="60"/>
      <c r="K409" s="60"/>
      <c r="L409" s="60"/>
      <c r="M409" s="60"/>
      <c r="N409" s="60"/>
      <c r="O409" s="60"/>
    </row>
    <row r="410" spans="1:15" s="20" customFormat="1" ht="37.5" hidden="1" customHeight="1" x14ac:dyDescent="0.3">
      <c r="A410" s="60"/>
      <c r="D410" s="20">
        <v>56.820321736666259</v>
      </c>
      <c r="F410" s="60"/>
      <c r="G410" s="60"/>
      <c r="H410" s="60"/>
      <c r="I410" s="60"/>
      <c r="J410" s="60"/>
      <c r="K410" s="60"/>
      <c r="L410" s="60"/>
      <c r="M410" s="60"/>
      <c r="N410" s="60"/>
      <c r="O410" s="60"/>
    </row>
    <row r="411" spans="1:15" s="20" customFormat="1" ht="37.5" hidden="1" customHeight="1" x14ac:dyDescent="0.3">
      <c r="A411" s="60"/>
      <c r="D411" s="20">
        <v>4.487917558788382E-3</v>
      </c>
      <c r="F411" s="60"/>
      <c r="G411" s="60"/>
      <c r="H411" s="60"/>
      <c r="I411" s="60"/>
      <c r="J411" s="60"/>
      <c r="K411" s="60"/>
      <c r="L411" s="60"/>
      <c r="M411" s="60"/>
      <c r="N411" s="60"/>
      <c r="O411" s="60"/>
    </row>
    <row r="412" spans="1:15" s="20" customFormat="1" ht="37.5" hidden="1" customHeight="1" x14ac:dyDescent="0.3">
      <c r="A412" s="60"/>
      <c r="D412" s="20">
        <v>4.1683407969156878</v>
      </c>
      <c r="F412" s="60"/>
      <c r="G412" s="60"/>
      <c r="H412" s="60"/>
      <c r="I412" s="60"/>
      <c r="J412" s="60"/>
      <c r="K412" s="60"/>
      <c r="L412" s="60"/>
      <c r="M412" s="60"/>
      <c r="N412" s="60"/>
      <c r="O412" s="60"/>
    </row>
    <row r="413" spans="1:15" s="20" customFormat="1" ht="37.5" hidden="1" customHeight="1" x14ac:dyDescent="0.3">
      <c r="A413" s="60"/>
      <c r="D413" s="20">
        <v>4.8689910677056227</v>
      </c>
      <c r="F413" s="60"/>
      <c r="G413" s="60"/>
      <c r="H413" s="60"/>
      <c r="I413" s="60"/>
      <c r="J413" s="60"/>
      <c r="K413" s="60"/>
      <c r="L413" s="60"/>
      <c r="M413" s="60"/>
      <c r="N413" s="60"/>
      <c r="O413" s="60"/>
    </row>
    <row r="414" spans="1:15" s="20" customFormat="1" ht="37.5" hidden="1" customHeight="1" x14ac:dyDescent="0.3">
      <c r="A414" s="60"/>
      <c r="D414" s="20">
        <v>396.74938358081988</v>
      </c>
      <c r="F414" s="60"/>
      <c r="G414" s="60"/>
      <c r="H414" s="60"/>
      <c r="I414" s="60"/>
      <c r="J414" s="60"/>
      <c r="K414" s="60"/>
      <c r="L414" s="60"/>
      <c r="M414" s="60"/>
      <c r="N414" s="60"/>
      <c r="O414" s="60"/>
    </row>
    <row r="415" spans="1:15" s="20" customFormat="1" ht="37.5" hidden="1" customHeight="1" x14ac:dyDescent="0.3">
      <c r="A415" s="60"/>
      <c r="D415" s="20">
        <v>249.74552942724543</v>
      </c>
      <c r="F415" s="60"/>
      <c r="G415" s="60"/>
      <c r="H415" s="60"/>
      <c r="I415" s="60"/>
      <c r="J415" s="60"/>
      <c r="K415" s="60"/>
      <c r="L415" s="60"/>
      <c r="M415" s="60"/>
      <c r="N415" s="60"/>
      <c r="O415" s="60"/>
    </row>
    <row r="416" spans="1:15" s="20" customFormat="1" ht="37.5" hidden="1" customHeight="1" x14ac:dyDescent="0.3">
      <c r="A416" s="60"/>
      <c r="D416" s="20">
        <v>17.920168138691892</v>
      </c>
      <c r="F416" s="60"/>
      <c r="G416" s="60"/>
      <c r="H416" s="60"/>
      <c r="I416" s="60"/>
      <c r="J416" s="60"/>
      <c r="K416" s="60"/>
      <c r="L416" s="60"/>
      <c r="M416" s="60"/>
      <c r="N416" s="60"/>
      <c r="O416" s="60"/>
    </row>
    <row r="417" spans="1:15" s="20" customFormat="1" ht="37.5" hidden="1" customHeight="1" x14ac:dyDescent="0.3">
      <c r="A417" s="60"/>
      <c r="D417" s="20">
        <v>0.96280720629564109</v>
      </c>
      <c r="F417" s="60"/>
      <c r="G417" s="60"/>
      <c r="H417" s="60"/>
      <c r="I417" s="60"/>
      <c r="J417" s="60"/>
      <c r="K417" s="60"/>
      <c r="L417" s="60"/>
      <c r="M417" s="60"/>
      <c r="N417" s="60"/>
      <c r="O417" s="60"/>
    </row>
    <row r="418" spans="1:15" s="20" customFormat="1" ht="37.5" hidden="1" customHeight="1" x14ac:dyDescent="0.3">
      <c r="A418" s="60"/>
      <c r="D418" s="20">
        <v>60.303707058921724</v>
      </c>
      <c r="F418" s="60"/>
      <c r="G418" s="60"/>
      <c r="H418" s="60"/>
      <c r="I418" s="60"/>
      <c r="J418" s="60"/>
      <c r="K418" s="60"/>
      <c r="L418" s="60"/>
      <c r="M418" s="60"/>
      <c r="N418" s="60"/>
      <c r="O418" s="60"/>
    </row>
    <row r="419" spans="1:15" s="20" customFormat="1" ht="37.5" hidden="1" customHeight="1" x14ac:dyDescent="0.3">
      <c r="A419" s="60"/>
      <c r="D419" s="20">
        <v>785.49779131759033</v>
      </c>
      <c r="F419" s="60"/>
      <c r="G419" s="60"/>
      <c r="H419" s="60"/>
      <c r="I419" s="60"/>
      <c r="J419" s="60"/>
      <c r="K419" s="60"/>
      <c r="L419" s="60"/>
      <c r="M419" s="60"/>
      <c r="N419" s="60"/>
      <c r="O419" s="60"/>
    </row>
    <row r="420" spans="1:15" s="20" customFormat="1" ht="37.5" hidden="1" customHeight="1" x14ac:dyDescent="0.3">
      <c r="A420" s="60"/>
      <c r="D420" s="20">
        <v>220.45538596459036</v>
      </c>
      <c r="F420" s="60"/>
      <c r="G420" s="60"/>
      <c r="H420" s="60"/>
      <c r="I420" s="60"/>
      <c r="J420" s="60"/>
      <c r="K420" s="60"/>
      <c r="L420" s="60"/>
      <c r="M420" s="60"/>
      <c r="N420" s="60"/>
      <c r="O420" s="60"/>
    </row>
    <row r="421" spans="1:15" s="20" customFormat="1" ht="37.5" hidden="1" customHeight="1" x14ac:dyDescent="0.3">
      <c r="A421" s="60"/>
      <c r="D421" s="20">
        <v>211.76520881398943</v>
      </c>
      <c r="F421" s="60"/>
      <c r="G421" s="60"/>
      <c r="H421" s="60"/>
      <c r="I421" s="60"/>
      <c r="J421" s="60"/>
      <c r="K421" s="60"/>
      <c r="L421" s="60"/>
      <c r="M421" s="60"/>
      <c r="N421" s="60"/>
      <c r="O421" s="60"/>
    </row>
    <row r="422" spans="1:15" s="20" customFormat="1" ht="37.5" hidden="1" customHeight="1" x14ac:dyDescent="0.3">
      <c r="A422" s="60"/>
      <c r="D422" s="20">
        <v>28.869848699166358</v>
      </c>
      <c r="F422" s="60"/>
      <c r="G422" s="60"/>
      <c r="H422" s="60"/>
      <c r="I422" s="60"/>
      <c r="J422" s="60"/>
      <c r="K422" s="60"/>
      <c r="L422" s="60"/>
      <c r="M422" s="60"/>
      <c r="N422" s="60"/>
      <c r="O422" s="60"/>
    </row>
    <row r="423" spans="1:15" s="20" customFormat="1" ht="37.5" hidden="1" customHeight="1" x14ac:dyDescent="0.3">
      <c r="A423" s="60"/>
      <c r="D423" s="20">
        <v>5.7252019073035787E-3</v>
      </c>
      <c r="F423" s="60"/>
      <c r="G423" s="60"/>
      <c r="H423" s="60"/>
      <c r="I423" s="60"/>
      <c r="J423" s="60"/>
      <c r="K423" s="60"/>
      <c r="L423" s="60"/>
      <c r="M423" s="60"/>
      <c r="N423" s="60"/>
      <c r="O423" s="60"/>
    </row>
    <row r="424" spans="1:15" s="20" customFormat="1" ht="37.5" hidden="1" customHeight="1" x14ac:dyDescent="0.3">
      <c r="A424" s="60"/>
      <c r="D424" s="20">
        <v>0.53113464595216864</v>
      </c>
      <c r="F424" s="60"/>
      <c r="G424" s="60"/>
      <c r="H424" s="60"/>
      <c r="I424" s="60"/>
      <c r="J424" s="60"/>
      <c r="K424" s="60"/>
      <c r="L424" s="60"/>
      <c r="M424" s="60"/>
      <c r="N424" s="60"/>
      <c r="O424" s="60"/>
    </row>
    <row r="425" spans="1:15" s="20" customFormat="1" ht="37.5" hidden="1" customHeight="1" x14ac:dyDescent="0.3">
      <c r="A425" s="60"/>
      <c r="D425" s="20">
        <v>0.69373131064612026</v>
      </c>
      <c r="F425" s="60"/>
      <c r="G425" s="60"/>
      <c r="H425" s="60"/>
      <c r="I425" s="60"/>
      <c r="J425" s="60"/>
      <c r="K425" s="60"/>
      <c r="L425" s="60"/>
      <c r="M425" s="60"/>
      <c r="N425" s="60"/>
      <c r="O425" s="60"/>
    </row>
    <row r="426" spans="1:15" s="20" customFormat="1" ht="37.5" hidden="1" customHeight="1" x14ac:dyDescent="0.3">
      <c r="A426" s="60"/>
      <c r="F426" s="60"/>
      <c r="G426" s="60"/>
      <c r="H426" s="60"/>
      <c r="I426" s="60"/>
      <c r="J426" s="60"/>
      <c r="K426" s="60"/>
      <c r="L426" s="60"/>
      <c r="M426" s="60"/>
      <c r="N426" s="60"/>
      <c r="O426" s="60"/>
    </row>
    <row r="427" spans="1:15" s="20" customFormat="1" ht="37.5" hidden="1" customHeight="1" x14ac:dyDescent="0.3">
      <c r="A427" s="60"/>
      <c r="F427" s="60"/>
      <c r="G427" s="60"/>
      <c r="H427" s="60"/>
      <c r="I427" s="60"/>
      <c r="J427" s="60"/>
      <c r="K427" s="60"/>
      <c r="L427" s="60"/>
      <c r="M427" s="60"/>
      <c r="N427" s="60"/>
      <c r="O427" s="60"/>
    </row>
    <row r="428" spans="1:15" s="20" customFormat="1" ht="37.5" hidden="1" customHeight="1" x14ac:dyDescent="0.3">
      <c r="A428" s="60"/>
      <c r="F428" s="60"/>
      <c r="G428" s="60"/>
      <c r="H428" s="60"/>
      <c r="I428" s="60"/>
      <c r="J428" s="60"/>
      <c r="K428" s="60"/>
      <c r="L428" s="60"/>
      <c r="M428" s="60"/>
      <c r="N428" s="60"/>
      <c r="O428" s="60"/>
    </row>
    <row r="429" spans="1:15" s="20" customFormat="1" ht="37.5" hidden="1" customHeight="1" x14ac:dyDescent="0.3">
      <c r="A429" s="60"/>
      <c r="F429" s="60"/>
      <c r="G429" s="60"/>
      <c r="H429" s="60"/>
      <c r="I429" s="60"/>
      <c r="J429" s="60"/>
      <c r="K429" s="60"/>
      <c r="L429" s="60"/>
      <c r="M429" s="60"/>
      <c r="N429" s="60"/>
      <c r="O429" s="60"/>
    </row>
    <row r="430" spans="1:15" s="20" customFormat="1" ht="37.5" hidden="1" customHeight="1" x14ac:dyDescent="0.3">
      <c r="A430" s="60"/>
      <c r="F430" s="60"/>
      <c r="G430" s="60"/>
      <c r="H430" s="60"/>
      <c r="I430" s="60"/>
      <c r="J430" s="60"/>
      <c r="K430" s="60"/>
      <c r="L430" s="60"/>
      <c r="M430" s="60"/>
      <c r="N430" s="60"/>
      <c r="O430" s="60"/>
    </row>
    <row r="431" spans="1:15" s="20" customFormat="1" ht="37.5" hidden="1" customHeight="1" x14ac:dyDescent="0.3">
      <c r="A431" s="60"/>
      <c r="F431" s="60"/>
      <c r="G431" s="60"/>
      <c r="H431" s="60"/>
      <c r="I431" s="60"/>
      <c r="J431" s="60"/>
      <c r="K431" s="60"/>
      <c r="L431" s="60"/>
      <c r="M431" s="60"/>
      <c r="N431" s="60"/>
      <c r="O431" s="60"/>
    </row>
    <row r="432" spans="1:15" s="20" customFormat="1" ht="37.5" hidden="1" customHeight="1" x14ac:dyDescent="0.3">
      <c r="A432" s="60"/>
      <c r="F432" s="60"/>
      <c r="G432" s="60"/>
      <c r="H432" s="60"/>
      <c r="I432" s="60"/>
      <c r="J432" s="60"/>
      <c r="K432" s="60"/>
      <c r="L432" s="60"/>
      <c r="M432" s="60"/>
      <c r="N432" s="60"/>
      <c r="O432" s="60"/>
    </row>
    <row r="433" spans="1:15" s="20" customFormat="1" ht="37.5" hidden="1" customHeight="1" x14ac:dyDescent="0.3">
      <c r="A433" s="60"/>
      <c r="F433" s="60"/>
      <c r="G433" s="60"/>
      <c r="H433" s="60"/>
      <c r="I433" s="60"/>
      <c r="J433" s="60"/>
      <c r="K433" s="60"/>
      <c r="L433" s="60"/>
      <c r="M433" s="60"/>
      <c r="N433" s="60"/>
      <c r="O433" s="60"/>
    </row>
    <row r="434" spans="1:15" s="20" customFormat="1" ht="37.5" hidden="1" customHeight="1" x14ac:dyDescent="0.3">
      <c r="A434" s="60"/>
      <c r="F434" s="60"/>
      <c r="G434" s="60"/>
      <c r="H434" s="60"/>
      <c r="I434" s="60"/>
      <c r="J434" s="60"/>
      <c r="K434" s="60"/>
      <c r="L434" s="60"/>
      <c r="M434" s="60"/>
      <c r="N434" s="60"/>
      <c r="O434" s="60"/>
    </row>
    <row r="435" spans="1:15" s="20" customFormat="1" ht="37.5" hidden="1" customHeight="1" x14ac:dyDescent="0.3">
      <c r="A435" s="60"/>
      <c r="F435" s="60"/>
      <c r="G435" s="60"/>
      <c r="H435" s="60"/>
      <c r="I435" s="60"/>
      <c r="J435" s="60"/>
      <c r="K435" s="60"/>
      <c r="L435" s="60"/>
      <c r="M435" s="60"/>
      <c r="N435" s="60"/>
      <c r="O435" s="60"/>
    </row>
    <row r="436" spans="1:15" s="20" customFormat="1" ht="37.5" hidden="1" customHeight="1" x14ac:dyDescent="0.3">
      <c r="A436" s="60"/>
      <c r="F436" s="60"/>
      <c r="G436" s="60"/>
      <c r="H436" s="60"/>
      <c r="I436" s="60"/>
      <c r="J436" s="60"/>
      <c r="K436" s="60"/>
      <c r="L436" s="60"/>
      <c r="M436" s="60"/>
      <c r="N436" s="60"/>
      <c r="O436" s="60"/>
    </row>
    <row r="437" spans="1:15" s="20" customFormat="1" ht="37.5" hidden="1" customHeight="1" x14ac:dyDescent="0.3">
      <c r="A437" s="60"/>
      <c r="F437" s="60"/>
      <c r="G437" s="60"/>
      <c r="H437" s="60"/>
      <c r="I437" s="60"/>
      <c r="J437" s="60"/>
      <c r="K437" s="60"/>
      <c r="L437" s="60"/>
      <c r="M437" s="60"/>
      <c r="N437" s="60"/>
      <c r="O437" s="60"/>
    </row>
    <row r="438" spans="1:15" s="20" customFormat="1" ht="37.5" hidden="1" customHeight="1" x14ac:dyDescent="0.3">
      <c r="A438" s="60"/>
      <c r="F438" s="60"/>
      <c r="G438" s="60"/>
      <c r="H438" s="60"/>
      <c r="I438" s="60"/>
      <c r="J438" s="60"/>
      <c r="K438" s="60"/>
      <c r="L438" s="60"/>
      <c r="M438" s="60"/>
      <c r="N438" s="60"/>
      <c r="O438" s="60"/>
    </row>
    <row r="439" spans="1:15" s="20" customFormat="1" ht="37.5" hidden="1" customHeight="1" x14ac:dyDescent="0.3">
      <c r="A439" s="60"/>
      <c r="F439" s="60"/>
      <c r="G439" s="60"/>
      <c r="H439" s="60"/>
      <c r="I439" s="60"/>
      <c r="J439" s="60"/>
      <c r="K439" s="60"/>
      <c r="L439" s="60"/>
      <c r="M439" s="60"/>
      <c r="N439" s="60"/>
      <c r="O439" s="60"/>
    </row>
    <row r="440" spans="1:15" s="20" customFormat="1" ht="37.5" hidden="1" customHeight="1" x14ac:dyDescent="0.3">
      <c r="A440" s="60"/>
      <c r="F440" s="60"/>
      <c r="G440" s="60"/>
      <c r="H440" s="60"/>
      <c r="I440" s="60"/>
      <c r="J440" s="60"/>
      <c r="K440" s="60"/>
      <c r="L440" s="60"/>
      <c r="M440" s="60"/>
      <c r="N440" s="60"/>
      <c r="O440" s="60"/>
    </row>
    <row r="441" spans="1:15" s="20" customFormat="1" ht="37.5" hidden="1" customHeight="1" x14ac:dyDescent="0.3">
      <c r="A441" s="60"/>
      <c r="F441" s="60"/>
      <c r="G441" s="60"/>
      <c r="H441" s="60"/>
      <c r="I441" s="60"/>
      <c r="J441" s="60"/>
      <c r="K441" s="60"/>
      <c r="L441" s="60"/>
      <c r="M441" s="60"/>
      <c r="N441" s="60"/>
      <c r="O441" s="60"/>
    </row>
    <row r="442" spans="1:15" s="20" customFormat="1" ht="37.5" hidden="1" customHeight="1" x14ac:dyDescent="0.3">
      <c r="A442" s="60"/>
      <c r="F442" s="60"/>
      <c r="G442" s="60"/>
      <c r="H442" s="60"/>
      <c r="I442" s="60"/>
      <c r="J442" s="60"/>
      <c r="K442" s="60"/>
      <c r="L442" s="60"/>
      <c r="M442" s="60"/>
      <c r="N442" s="60"/>
      <c r="O442" s="60"/>
    </row>
    <row r="443" spans="1:15" s="20" customFormat="1" ht="37.5" hidden="1" customHeight="1" x14ac:dyDescent="0.3">
      <c r="A443" s="60"/>
      <c r="F443" s="60"/>
      <c r="G443" s="60"/>
      <c r="H443" s="60"/>
      <c r="I443" s="60"/>
      <c r="J443" s="60"/>
      <c r="K443" s="60"/>
      <c r="L443" s="60"/>
      <c r="M443" s="60"/>
      <c r="N443" s="60"/>
      <c r="O443" s="60"/>
    </row>
    <row r="444" spans="1:15" s="20" customFormat="1" ht="37.5" hidden="1" customHeight="1" x14ac:dyDescent="0.3">
      <c r="A444" s="60"/>
      <c r="F444" s="60"/>
      <c r="G444" s="60"/>
      <c r="H444" s="60"/>
      <c r="I444" s="60"/>
      <c r="J444" s="60"/>
      <c r="K444" s="60"/>
      <c r="L444" s="60"/>
      <c r="M444" s="60"/>
      <c r="N444" s="60"/>
      <c r="O444" s="60"/>
    </row>
    <row r="445" spans="1:15" s="20" customFormat="1" ht="37.5" hidden="1" customHeight="1" x14ac:dyDescent="0.3">
      <c r="A445" s="60"/>
      <c r="F445" s="60"/>
      <c r="G445" s="60"/>
      <c r="H445" s="60"/>
      <c r="I445" s="60"/>
      <c r="J445" s="60"/>
      <c r="K445" s="60"/>
      <c r="L445" s="60"/>
      <c r="M445" s="60"/>
      <c r="N445" s="60"/>
      <c r="O445" s="60"/>
    </row>
    <row r="446" spans="1:15" s="20" customFormat="1" ht="37.5" hidden="1" customHeight="1" x14ac:dyDescent="0.3">
      <c r="A446" s="60"/>
      <c r="F446" s="60"/>
      <c r="G446" s="60"/>
      <c r="H446" s="60"/>
      <c r="I446" s="60"/>
      <c r="J446" s="60"/>
      <c r="K446" s="60"/>
      <c r="L446" s="60"/>
      <c r="M446" s="60"/>
      <c r="N446" s="60"/>
      <c r="O446" s="60"/>
    </row>
    <row r="447" spans="1:15" s="20" customFormat="1" ht="37.5" hidden="1" customHeight="1" x14ac:dyDescent="0.3">
      <c r="A447" s="60"/>
      <c r="F447" s="60"/>
      <c r="G447" s="60"/>
      <c r="H447" s="60"/>
      <c r="I447" s="60"/>
      <c r="J447" s="60"/>
      <c r="K447" s="60"/>
      <c r="L447" s="60"/>
      <c r="M447" s="60"/>
      <c r="N447" s="60"/>
      <c r="O447" s="60"/>
    </row>
    <row r="448" spans="1:15" s="20" customFormat="1" ht="37.5" hidden="1" customHeight="1" x14ac:dyDescent="0.3">
      <c r="A448" s="60"/>
      <c r="F448" s="60"/>
      <c r="G448" s="60"/>
      <c r="H448" s="60"/>
      <c r="I448" s="60"/>
      <c r="J448" s="60"/>
      <c r="K448" s="60"/>
      <c r="L448" s="60"/>
      <c r="M448" s="60"/>
      <c r="N448" s="60"/>
      <c r="O448" s="60"/>
    </row>
    <row r="449" spans="1:15" s="20" customFormat="1" ht="37.5" hidden="1" customHeight="1" x14ac:dyDescent="0.3">
      <c r="A449" s="60"/>
      <c r="F449" s="60"/>
      <c r="G449" s="60"/>
      <c r="H449" s="60"/>
      <c r="I449" s="60"/>
      <c r="J449" s="60"/>
      <c r="K449" s="60"/>
      <c r="L449" s="60"/>
      <c r="M449" s="60"/>
      <c r="N449" s="60"/>
      <c r="O449" s="60"/>
    </row>
    <row r="450" spans="1:15" s="20" customFormat="1" ht="37.5" hidden="1" customHeight="1" x14ac:dyDescent="0.3">
      <c r="A450" s="60"/>
      <c r="F450" s="60"/>
      <c r="G450" s="60"/>
      <c r="H450" s="60"/>
      <c r="I450" s="60"/>
      <c r="J450" s="60"/>
      <c r="K450" s="60"/>
      <c r="L450" s="60"/>
      <c r="M450" s="60"/>
      <c r="N450" s="60"/>
      <c r="O450" s="60"/>
    </row>
    <row r="451" spans="1:15" s="20" customFormat="1" ht="37.5" hidden="1" customHeight="1" x14ac:dyDescent="0.3">
      <c r="A451" s="60"/>
      <c r="F451" s="60"/>
      <c r="G451" s="60"/>
      <c r="H451" s="60"/>
      <c r="I451" s="60"/>
      <c r="J451" s="60"/>
      <c r="K451" s="60"/>
      <c r="L451" s="60"/>
      <c r="M451" s="60"/>
      <c r="N451" s="60"/>
      <c r="O451" s="60"/>
    </row>
    <row r="452" spans="1:15" s="20" customFormat="1" ht="37.5" hidden="1" customHeight="1" x14ac:dyDescent="0.3">
      <c r="A452" s="60"/>
      <c r="F452" s="60"/>
      <c r="G452" s="60"/>
      <c r="H452" s="60"/>
      <c r="I452" s="60"/>
      <c r="J452" s="60"/>
      <c r="K452" s="60"/>
      <c r="L452" s="60"/>
      <c r="M452" s="60"/>
      <c r="N452" s="60"/>
      <c r="O452" s="60"/>
    </row>
    <row r="453" spans="1:15" s="20" customFormat="1" ht="37.5" hidden="1" customHeight="1" x14ac:dyDescent="0.3">
      <c r="A453" s="60"/>
      <c r="F453" s="60"/>
      <c r="G453" s="60"/>
      <c r="H453" s="60"/>
      <c r="I453" s="60"/>
      <c r="J453" s="60"/>
      <c r="K453" s="60"/>
      <c r="L453" s="60"/>
      <c r="M453" s="60"/>
      <c r="N453" s="60"/>
      <c r="O453" s="60"/>
    </row>
    <row r="454" spans="1:15" s="20" customFormat="1" ht="37.5" hidden="1" customHeight="1" x14ac:dyDescent="0.3">
      <c r="A454" s="60"/>
      <c r="F454" s="60"/>
      <c r="G454" s="60"/>
      <c r="H454" s="60"/>
      <c r="I454" s="60"/>
      <c r="J454" s="60"/>
      <c r="K454" s="60"/>
      <c r="L454" s="60"/>
      <c r="M454" s="60"/>
      <c r="N454" s="60"/>
      <c r="O454" s="60"/>
    </row>
    <row r="455" spans="1:15" s="20" customFormat="1" ht="37.5" hidden="1" customHeight="1" x14ac:dyDescent="0.3">
      <c r="A455" s="60"/>
      <c r="F455" s="60"/>
      <c r="G455" s="60"/>
      <c r="H455" s="60"/>
      <c r="I455" s="60"/>
      <c r="J455" s="60"/>
      <c r="K455" s="60"/>
      <c r="L455" s="60"/>
      <c r="M455" s="60"/>
      <c r="N455" s="60"/>
      <c r="O455" s="60"/>
    </row>
    <row r="456" spans="1:15" s="20" customFormat="1" ht="37.5" hidden="1" customHeight="1" x14ac:dyDescent="0.3">
      <c r="A456" s="60"/>
      <c r="F456" s="60"/>
      <c r="G456" s="60"/>
      <c r="H456" s="60"/>
      <c r="I456" s="60"/>
      <c r="J456" s="60"/>
      <c r="K456" s="60"/>
      <c r="L456" s="60"/>
      <c r="M456" s="60"/>
      <c r="N456" s="60"/>
      <c r="O456" s="60"/>
    </row>
    <row r="457" spans="1:15" s="20" customFormat="1" ht="37.5" hidden="1" customHeight="1" x14ac:dyDescent="0.3">
      <c r="A457" s="60"/>
      <c r="F457" s="60"/>
      <c r="G457" s="60"/>
      <c r="H457" s="60"/>
      <c r="I457" s="60"/>
      <c r="J457" s="60"/>
      <c r="K457" s="60"/>
      <c r="L457" s="60"/>
      <c r="M457" s="60"/>
      <c r="N457" s="60"/>
      <c r="O457" s="60"/>
    </row>
    <row r="458" spans="1:15" s="20" customFormat="1" ht="37.5" hidden="1" customHeight="1" x14ac:dyDescent="0.3">
      <c r="A458" s="60"/>
      <c r="F458" s="60"/>
      <c r="G458" s="60"/>
      <c r="H458" s="60"/>
      <c r="I458" s="60"/>
      <c r="J458" s="60"/>
      <c r="K458" s="60"/>
      <c r="L458" s="60"/>
      <c r="M458" s="60"/>
      <c r="N458" s="60"/>
      <c r="O458" s="60"/>
    </row>
    <row r="459" spans="1:15" s="20" customFormat="1" ht="37.5" hidden="1" customHeight="1" x14ac:dyDescent="0.3">
      <c r="A459" s="60"/>
      <c r="F459" s="60"/>
      <c r="G459" s="60"/>
      <c r="H459" s="60"/>
      <c r="I459" s="60"/>
      <c r="J459" s="60"/>
      <c r="K459" s="60"/>
      <c r="L459" s="60"/>
      <c r="M459" s="60"/>
      <c r="N459" s="60"/>
      <c r="O459" s="60"/>
    </row>
    <row r="460" spans="1:15" s="20" customFormat="1" ht="37.5" hidden="1" customHeight="1" x14ac:dyDescent="0.3">
      <c r="A460" s="60"/>
      <c r="F460" s="60"/>
      <c r="G460" s="60"/>
      <c r="H460" s="60"/>
      <c r="I460" s="60"/>
      <c r="J460" s="60"/>
      <c r="K460" s="60"/>
      <c r="L460" s="60"/>
      <c r="M460" s="60"/>
      <c r="N460" s="60"/>
      <c r="O460" s="60"/>
    </row>
    <row r="461" spans="1:15" s="20" customFormat="1" ht="37.5" hidden="1" customHeight="1" x14ac:dyDescent="0.3">
      <c r="A461" s="60"/>
      <c r="F461" s="60"/>
      <c r="G461" s="60"/>
      <c r="H461" s="60"/>
      <c r="I461" s="60"/>
      <c r="J461" s="60"/>
      <c r="K461" s="60"/>
      <c r="L461" s="60"/>
      <c r="M461" s="60"/>
      <c r="N461" s="60"/>
      <c r="O461" s="60"/>
    </row>
    <row r="462" spans="1:15" s="20" customFormat="1" ht="37.5" hidden="1" customHeight="1" x14ac:dyDescent="0.3">
      <c r="A462" s="60"/>
      <c r="F462" s="60"/>
      <c r="G462" s="60"/>
      <c r="H462" s="60"/>
      <c r="I462" s="60"/>
      <c r="J462" s="60"/>
      <c r="K462" s="60"/>
      <c r="L462" s="60"/>
      <c r="M462" s="60"/>
      <c r="N462" s="60"/>
      <c r="O462" s="60"/>
    </row>
    <row r="463" spans="1:15" s="20" customFormat="1" ht="37.5" hidden="1" customHeight="1" x14ac:dyDescent="0.3">
      <c r="A463" s="60"/>
      <c r="F463" s="60"/>
      <c r="G463" s="60"/>
      <c r="H463" s="60"/>
      <c r="I463" s="60"/>
      <c r="J463" s="60"/>
      <c r="K463" s="60"/>
      <c r="L463" s="60"/>
      <c r="M463" s="60"/>
      <c r="N463" s="60"/>
      <c r="O463" s="60"/>
    </row>
    <row r="464" spans="1:15" s="20" customFormat="1" ht="37.5" hidden="1" customHeight="1" x14ac:dyDescent="0.3">
      <c r="A464" s="60"/>
      <c r="F464" s="60"/>
      <c r="G464" s="60"/>
      <c r="H464" s="60"/>
      <c r="I464" s="60"/>
      <c r="J464" s="60"/>
      <c r="K464" s="60"/>
      <c r="L464" s="60"/>
      <c r="M464" s="60"/>
      <c r="N464" s="60"/>
      <c r="O464" s="60"/>
    </row>
    <row r="465" spans="1:15" s="20" customFormat="1" ht="37.5" hidden="1" customHeight="1" x14ac:dyDescent="0.3">
      <c r="A465" s="60"/>
      <c r="F465" s="60"/>
      <c r="G465" s="60"/>
      <c r="H465" s="60"/>
      <c r="I465" s="60"/>
      <c r="J465" s="60"/>
      <c r="K465" s="60"/>
      <c r="L465" s="60"/>
      <c r="M465" s="60"/>
      <c r="N465" s="60"/>
      <c r="O465" s="60"/>
    </row>
    <row r="466" spans="1:15" s="20" customFormat="1" ht="37.5" hidden="1" customHeight="1" x14ac:dyDescent="0.3">
      <c r="A466" s="60"/>
      <c r="F466" s="60"/>
      <c r="G466" s="60"/>
      <c r="H466" s="60"/>
      <c r="I466" s="60"/>
      <c r="J466" s="60"/>
      <c r="K466" s="60"/>
      <c r="L466" s="60"/>
      <c r="M466" s="60"/>
      <c r="N466" s="60"/>
      <c r="O466" s="60"/>
    </row>
    <row r="467" spans="1:15" s="20" customFormat="1" ht="37.5" hidden="1" customHeight="1" x14ac:dyDescent="0.3">
      <c r="A467" s="60"/>
      <c r="F467" s="60"/>
      <c r="G467" s="60"/>
      <c r="H467" s="60"/>
      <c r="I467" s="60"/>
      <c r="J467" s="60"/>
      <c r="K467" s="60"/>
      <c r="L467" s="60"/>
      <c r="M467" s="60"/>
      <c r="N467" s="60"/>
      <c r="O467" s="60"/>
    </row>
    <row r="468" spans="1:15" s="20" customFormat="1" ht="37.5" hidden="1" customHeight="1" x14ac:dyDescent="0.3">
      <c r="A468" s="60"/>
      <c r="F468" s="60"/>
      <c r="G468" s="60"/>
      <c r="H468" s="60"/>
      <c r="I468" s="60"/>
      <c r="J468" s="60"/>
      <c r="K468" s="60"/>
      <c r="L468" s="60"/>
      <c r="M468" s="60"/>
      <c r="N468" s="60"/>
      <c r="O468" s="60"/>
    </row>
    <row r="469" spans="1:15" s="20" customFormat="1" ht="37.5" hidden="1" customHeight="1" x14ac:dyDescent="0.3">
      <c r="A469" s="60"/>
      <c r="F469" s="60"/>
      <c r="G469" s="60"/>
      <c r="H469" s="60"/>
      <c r="I469" s="60"/>
      <c r="J469" s="60"/>
      <c r="K469" s="60"/>
      <c r="L469" s="60"/>
      <c r="M469" s="60"/>
      <c r="N469" s="60"/>
      <c r="O469" s="60"/>
    </row>
    <row r="470" spans="1:15" s="20" customFormat="1" ht="37.5" hidden="1" customHeight="1" x14ac:dyDescent="0.3">
      <c r="A470" s="60"/>
      <c r="F470" s="60"/>
      <c r="G470" s="60"/>
      <c r="H470" s="60"/>
      <c r="I470" s="60"/>
      <c r="J470" s="60"/>
      <c r="K470" s="60"/>
      <c r="L470" s="60"/>
      <c r="M470" s="60"/>
      <c r="N470" s="60"/>
      <c r="O470" s="60"/>
    </row>
    <row r="471" spans="1:15" s="20" customFormat="1" ht="37.5" hidden="1" customHeight="1" x14ac:dyDescent="0.3">
      <c r="A471" s="60"/>
      <c r="F471" s="60"/>
      <c r="G471" s="60"/>
      <c r="H471" s="60"/>
      <c r="I471" s="60"/>
      <c r="J471" s="60"/>
      <c r="K471" s="60"/>
      <c r="L471" s="60"/>
      <c r="M471" s="60"/>
      <c r="N471" s="60"/>
      <c r="O471" s="60"/>
    </row>
    <row r="472" spans="1:15" s="20" customFormat="1" ht="37.5" hidden="1" customHeight="1" x14ac:dyDescent="0.3">
      <c r="A472" s="60"/>
      <c r="F472" s="60"/>
      <c r="G472" s="60"/>
      <c r="H472" s="60"/>
      <c r="I472" s="60"/>
      <c r="J472" s="60"/>
      <c r="K472" s="60"/>
      <c r="L472" s="60"/>
      <c r="M472" s="60"/>
      <c r="N472" s="60"/>
      <c r="O472" s="60"/>
    </row>
    <row r="473" spans="1:15" s="20" customFormat="1" ht="37.5" hidden="1" customHeight="1" x14ac:dyDescent="0.3">
      <c r="A473" s="60"/>
      <c r="F473" s="60"/>
      <c r="G473" s="60"/>
      <c r="H473" s="60"/>
      <c r="I473" s="60"/>
      <c r="J473" s="60"/>
      <c r="K473" s="60"/>
      <c r="L473" s="60"/>
      <c r="M473" s="60"/>
      <c r="N473" s="60"/>
      <c r="O473" s="60"/>
    </row>
    <row r="474" spans="1:15" s="20" customFormat="1" ht="37.5" hidden="1" customHeight="1" x14ac:dyDescent="0.3">
      <c r="A474" s="60"/>
      <c r="F474" s="60"/>
      <c r="G474" s="60"/>
      <c r="H474" s="60"/>
      <c r="I474" s="60"/>
      <c r="J474" s="60"/>
      <c r="K474" s="60"/>
      <c r="L474" s="60"/>
      <c r="M474" s="60"/>
      <c r="N474" s="60"/>
      <c r="O474" s="60"/>
    </row>
    <row r="475" spans="1:15" s="20" customFormat="1" ht="37.5" hidden="1" customHeight="1" x14ac:dyDescent="0.3">
      <c r="A475" s="60"/>
      <c r="F475" s="60"/>
      <c r="G475" s="60"/>
      <c r="H475" s="60"/>
      <c r="I475" s="60"/>
      <c r="J475" s="60"/>
      <c r="K475" s="60"/>
      <c r="L475" s="60"/>
      <c r="M475" s="60"/>
      <c r="N475" s="60"/>
      <c r="O475" s="60"/>
    </row>
    <row r="476" spans="1:15" s="20" customFormat="1" ht="37.5" hidden="1" customHeight="1" x14ac:dyDescent="0.3">
      <c r="A476" s="60"/>
      <c r="F476" s="60"/>
      <c r="G476" s="60"/>
      <c r="H476" s="60"/>
      <c r="I476" s="60"/>
      <c r="J476" s="60"/>
      <c r="K476" s="60"/>
      <c r="L476" s="60"/>
      <c r="M476" s="60"/>
      <c r="N476" s="60"/>
      <c r="O476" s="60"/>
    </row>
    <row r="477" spans="1:15" s="20" customFormat="1" ht="37.5" hidden="1" customHeight="1" x14ac:dyDescent="0.3">
      <c r="A477" s="60"/>
      <c r="F477" s="60"/>
      <c r="G477" s="60"/>
      <c r="H477" s="60"/>
      <c r="I477" s="60"/>
      <c r="J477" s="60"/>
      <c r="K477" s="60"/>
      <c r="L477" s="60"/>
      <c r="M477" s="60"/>
      <c r="N477" s="60"/>
      <c r="O477" s="60"/>
    </row>
    <row r="478" spans="1:15" s="20" customFormat="1" ht="37.5" hidden="1" customHeight="1" x14ac:dyDescent="0.3">
      <c r="A478" s="60"/>
      <c r="F478" s="60"/>
      <c r="G478" s="60"/>
      <c r="H478" s="60"/>
      <c r="I478" s="60"/>
      <c r="J478" s="60"/>
      <c r="K478" s="60"/>
      <c r="L478" s="60"/>
      <c r="M478" s="60"/>
      <c r="N478" s="60"/>
      <c r="O478" s="60"/>
    </row>
    <row r="479" spans="1:15" s="20" customFormat="1" ht="37.5" hidden="1" customHeight="1" x14ac:dyDescent="0.3">
      <c r="A479" s="60"/>
      <c r="F479" s="60"/>
      <c r="G479" s="60"/>
      <c r="H479" s="60"/>
      <c r="I479" s="60"/>
      <c r="J479" s="60"/>
      <c r="K479" s="60"/>
      <c r="L479" s="60"/>
      <c r="M479" s="60"/>
      <c r="N479" s="60"/>
      <c r="O479" s="60"/>
    </row>
    <row r="480" spans="1:15" s="20" customFormat="1" ht="37.5" hidden="1" customHeight="1" x14ac:dyDescent="0.3">
      <c r="A480" s="60"/>
      <c r="F480" s="60"/>
      <c r="G480" s="60"/>
      <c r="H480" s="60"/>
      <c r="I480" s="60"/>
      <c r="J480" s="60"/>
      <c r="K480" s="60"/>
      <c r="L480" s="60"/>
      <c r="M480" s="60"/>
      <c r="N480" s="60"/>
      <c r="O480" s="60"/>
    </row>
    <row r="481" spans="1:15" s="20" customFormat="1" ht="37.5" hidden="1" customHeight="1" x14ac:dyDescent="0.3">
      <c r="A481" s="60"/>
      <c r="F481" s="60"/>
      <c r="G481" s="60"/>
      <c r="H481" s="60"/>
      <c r="I481" s="60"/>
      <c r="J481" s="60"/>
      <c r="K481" s="60"/>
      <c r="L481" s="60"/>
      <c r="M481" s="60"/>
      <c r="N481" s="60"/>
      <c r="O481" s="60"/>
    </row>
    <row r="482" spans="1:15" s="20" customFormat="1" ht="37.5" hidden="1" customHeight="1" x14ac:dyDescent="0.3">
      <c r="A482" s="60"/>
      <c r="F482" s="60"/>
      <c r="G482" s="60"/>
      <c r="H482" s="60"/>
      <c r="I482" s="60"/>
      <c r="J482" s="60"/>
      <c r="K482" s="60"/>
      <c r="L482" s="60"/>
      <c r="M482" s="60"/>
      <c r="N482" s="60"/>
      <c r="O482" s="60"/>
    </row>
    <row r="483" spans="1:15" s="20" customFormat="1" ht="37.5" hidden="1" customHeight="1" x14ac:dyDescent="0.3">
      <c r="A483" s="60"/>
      <c r="F483" s="60"/>
      <c r="G483" s="60"/>
      <c r="H483" s="60"/>
      <c r="I483" s="60"/>
      <c r="J483" s="60"/>
      <c r="K483" s="60"/>
      <c r="L483" s="60"/>
      <c r="M483" s="60"/>
      <c r="N483" s="60"/>
      <c r="O483" s="60"/>
    </row>
    <row r="484" spans="1:15" s="20" customFormat="1" ht="37.5" hidden="1" customHeight="1" x14ac:dyDescent="0.3">
      <c r="A484" s="60"/>
      <c r="F484" s="60"/>
      <c r="G484" s="60"/>
      <c r="H484" s="60"/>
      <c r="I484" s="60"/>
      <c r="J484" s="60"/>
      <c r="K484" s="60"/>
      <c r="L484" s="60"/>
      <c r="M484" s="60"/>
      <c r="N484" s="60"/>
      <c r="O484" s="60"/>
    </row>
    <row r="485" spans="1:15" s="20" customFormat="1" ht="37.5" hidden="1" customHeight="1" x14ac:dyDescent="0.3">
      <c r="A485" s="60"/>
      <c r="F485" s="60"/>
      <c r="G485" s="60"/>
      <c r="H485" s="60"/>
      <c r="I485" s="60"/>
      <c r="J485" s="60"/>
      <c r="K485" s="60"/>
      <c r="L485" s="60"/>
      <c r="M485" s="60"/>
      <c r="N485" s="60"/>
      <c r="O485" s="60"/>
    </row>
    <row r="486" spans="1:15" s="20" customFormat="1" ht="37.5" hidden="1" customHeight="1" x14ac:dyDescent="0.3">
      <c r="A486" s="60"/>
      <c r="F486" s="60"/>
      <c r="G486" s="60"/>
      <c r="H486" s="60"/>
      <c r="I486" s="60"/>
      <c r="J486" s="60"/>
      <c r="K486" s="60"/>
      <c r="L486" s="60"/>
      <c r="M486" s="60"/>
      <c r="N486" s="60"/>
      <c r="O486" s="60"/>
    </row>
    <row r="487" spans="1:15" s="20" customFormat="1" ht="37.5" hidden="1" customHeight="1" x14ac:dyDescent="0.3">
      <c r="A487" s="60"/>
      <c r="F487" s="60"/>
      <c r="G487" s="60"/>
      <c r="H487" s="60"/>
      <c r="I487" s="60"/>
      <c r="J487" s="60"/>
      <c r="K487" s="60"/>
      <c r="L487" s="60"/>
      <c r="M487" s="60"/>
      <c r="N487" s="60"/>
      <c r="O487" s="60"/>
    </row>
    <row r="488" spans="1:15" s="20" customFormat="1" ht="37.5" hidden="1" customHeight="1" x14ac:dyDescent="0.3">
      <c r="A488" s="60"/>
      <c r="F488" s="60"/>
      <c r="G488" s="60"/>
      <c r="H488" s="60"/>
      <c r="I488" s="60"/>
      <c r="J488" s="60"/>
      <c r="K488" s="60"/>
      <c r="L488" s="60"/>
      <c r="M488" s="60"/>
      <c r="N488" s="60"/>
      <c r="O488" s="60"/>
    </row>
    <row r="489" spans="1:15" s="20" customFormat="1" ht="37.5" hidden="1" customHeight="1" x14ac:dyDescent="0.3">
      <c r="A489" s="60"/>
      <c r="F489" s="60"/>
      <c r="G489" s="60"/>
      <c r="H489" s="60"/>
      <c r="I489" s="60"/>
      <c r="J489" s="60"/>
      <c r="K489" s="60"/>
      <c r="L489" s="60"/>
      <c r="M489" s="60"/>
      <c r="N489" s="60"/>
      <c r="O489" s="60"/>
    </row>
    <row r="490" spans="1:15" s="20" customFormat="1" ht="37.5" hidden="1" customHeight="1" x14ac:dyDescent="0.3">
      <c r="A490" s="60"/>
      <c r="F490" s="60"/>
      <c r="G490" s="60"/>
      <c r="H490" s="60"/>
      <c r="I490" s="60"/>
      <c r="J490" s="60"/>
      <c r="K490" s="60"/>
      <c r="L490" s="60"/>
      <c r="M490" s="60"/>
      <c r="N490" s="60"/>
      <c r="O490" s="60"/>
    </row>
    <row r="491" spans="1:15" s="20" customFormat="1" ht="37.5" hidden="1" customHeight="1" x14ac:dyDescent="0.3">
      <c r="A491" s="60"/>
      <c r="F491" s="60"/>
      <c r="G491" s="60"/>
      <c r="H491" s="60"/>
      <c r="I491" s="60"/>
      <c r="J491" s="60"/>
      <c r="K491" s="60"/>
      <c r="L491" s="60"/>
      <c r="M491" s="60"/>
      <c r="N491" s="60"/>
      <c r="O491" s="60"/>
    </row>
    <row r="492" spans="1:15" s="20" customFormat="1" ht="37.5" hidden="1" customHeight="1" x14ac:dyDescent="0.3">
      <c r="A492" s="60"/>
      <c r="F492" s="60"/>
      <c r="G492" s="60"/>
      <c r="H492" s="60"/>
      <c r="I492" s="60"/>
      <c r="J492" s="60"/>
      <c r="K492" s="60"/>
      <c r="L492" s="60"/>
      <c r="M492" s="60"/>
      <c r="N492" s="60"/>
      <c r="O492" s="60"/>
    </row>
    <row r="493" spans="1:15" s="20" customFormat="1" ht="37.5" hidden="1" customHeight="1" x14ac:dyDescent="0.3">
      <c r="A493" s="60"/>
      <c r="F493" s="60"/>
      <c r="G493" s="60"/>
      <c r="H493" s="60"/>
      <c r="I493" s="60"/>
      <c r="J493" s="60"/>
      <c r="K493" s="60"/>
      <c r="L493" s="60"/>
      <c r="M493" s="60"/>
      <c r="N493" s="60"/>
      <c r="O493" s="60"/>
    </row>
    <row r="494" spans="1:15" s="20" customFormat="1" ht="37.5" hidden="1" customHeight="1" x14ac:dyDescent="0.3">
      <c r="A494" s="60"/>
      <c r="F494" s="60"/>
      <c r="G494" s="60"/>
      <c r="H494" s="60"/>
      <c r="I494" s="60"/>
      <c r="J494" s="60"/>
      <c r="K494" s="60"/>
      <c r="L494" s="60"/>
      <c r="M494" s="60"/>
      <c r="N494" s="60"/>
      <c r="O494" s="60"/>
    </row>
    <row r="495" spans="1:15" s="20" customFormat="1" ht="37.5" hidden="1" customHeight="1" x14ac:dyDescent="0.3">
      <c r="A495" s="60"/>
      <c r="F495" s="60"/>
      <c r="G495" s="60"/>
      <c r="H495" s="60"/>
      <c r="I495" s="60"/>
      <c r="J495" s="60"/>
      <c r="K495" s="60"/>
      <c r="L495" s="60"/>
      <c r="M495" s="60"/>
      <c r="N495" s="60"/>
      <c r="O495" s="60"/>
    </row>
    <row r="496" spans="1:15" s="20" customFormat="1" ht="37.5" hidden="1" customHeight="1" x14ac:dyDescent="0.3">
      <c r="A496" s="60"/>
      <c r="F496" s="60"/>
      <c r="G496" s="60"/>
      <c r="H496" s="60"/>
      <c r="I496" s="60"/>
      <c r="J496" s="60"/>
      <c r="K496" s="60"/>
      <c r="L496" s="60"/>
      <c r="M496" s="60"/>
      <c r="N496" s="60"/>
      <c r="O496" s="60"/>
    </row>
    <row r="497" spans="1:15" s="20" customFormat="1" ht="37.5" hidden="1" customHeight="1" x14ac:dyDescent="0.3">
      <c r="A497" s="60"/>
      <c r="F497" s="60"/>
      <c r="G497" s="60"/>
      <c r="H497" s="60"/>
      <c r="I497" s="60"/>
      <c r="J497" s="60"/>
      <c r="K497" s="60"/>
      <c r="L497" s="60"/>
      <c r="M497" s="60"/>
      <c r="N497" s="60"/>
      <c r="O497" s="60"/>
    </row>
    <row r="498" spans="1:15" s="20" customFormat="1" ht="37.5" hidden="1" customHeight="1" x14ac:dyDescent="0.3">
      <c r="A498" s="60"/>
      <c r="F498" s="60"/>
      <c r="G498" s="60"/>
      <c r="H498" s="60"/>
      <c r="I498" s="60"/>
      <c r="J498" s="60"/>
      <c r="K498" s="60"/>
      <c r="L498" s="60"/>
      <c r="M498" s="60"/>
      <c r="N498" s="60"/>
      <c r="O498" s="60"/>
    </row>
    <row r="499" spans="1:15" s="20" customFormat="1" ht="37.5" hidden="1" customHeight="1" x14ac:dyDescent="0.3">
      <c r="A499" s="60"/>
      <c r="F499" s="60"/>
      <c r="G499" s="60"/>
      <c r="H499" s="60"/>
      <c r="I499" s="60"/>
      <c r="J499" s="60"/>
      <c r="K499" s="60"/>
      <c r="L499" s="60"/>
      <c r="M499" s="60"/>
      <c r="N499" s="60"/>
      <c r="O499" s="60"/>
    </row>
    <row r="500" spans="1:15" s="20" customFormat="1" ht="37.5" hidden="1" customHeight="1" x14ac:dyDescent="0.3">
      <c r="A500" s="60"/>
      <c r="F500" s="60"/>
      <c r="G500" s="60"/>
      <c r="H500" s="60"/>
      <c r="I500" s="60"/>
      <c r="J500" s="60"/>
      <c r="K500" s="60"/>
      <c r="L500" s="60"/>
      <c r="M500" s="60"/>
      <c r="N500" s="60"/>
      <c r="O500" s="60"/>
    </row>
    <row r="501" spans="1:15" s="20" customFormat="1" ht="37.5" hidden="1" customHeight="1" x14ac:dyDescent="0.3">
      <c r="A501" s="60"/>
      <c r="F501" s="60"/>
      <c r="G501" s="60"/>
      <c r="H501" s="60"/>
      <c r="I501" s="60"/>
      <c r="J501" s="60"/>
      <c r="K501" s="60"/>
      <c r="L501" s="60"/>
      <c r="M501" s="60"/>
      <c r="N501" s="60"/>
      <c r="O501" s="60"/>
    </row>
    <row r="502" spans="1:15" s="20" customFormat="1" ht="37.5" hidden="1" customHeight="1" x14ac:dyDescent="0.3">
      <c r="A502" s="60"/>
      <c r="F502" s="60"/>
      <c r="G502" s="60"/>
      <c r="H502" s="60"/>
      <c r="I502" s="60"/>
      <c r="J502" s="60"/>
      <c r="K502" s="60"/>
      <c r="L502" s="60"/>
      <c r="M502" s="60"/>
      <c r="N502" s="60"/>
      <c r="O502" s="60"/>
    </row>
    <row r="503" spans="1:15" s="20" customFormat="1" ht="37.5" hidden="1" customHeight="1" x14ac:dyDescent="0.3">
      <c r="A503" s="60"/>
      <c r="F503" s="60"/>
      <c r="G503" s="60"/>
      <c r="H503" s="60"/>
      <c r="I503" s="60"/>
      <c r="J503" s="60"/>
      <c r="K503" s="60"/>
      <c r="L503" s="60"/>
      <c r="M503" s="60"/>
      <c r="N503" s="60"/>
      <c r="O503" s="60"/>
    </row>
    <row r="504" spans="1:15" s="20" customFormat="1" ht="37.5" hidden="1" customHeight="1" x14ac:dyDescent="0.3">
      <c r="A504" s="60"/>
      <c r="F504" s="60"/>
      <c r="G504" s="60"/>
      <c r="H504" s="60"/>
      <c r="I504" s="60"/>
      <c r="J504" s="60"/>
      <c r="K504" s="60"/>
      <c r="L504" s="60"/>
      <c r="M504" s="60"/>
      <c r="N504" s="60"/>
      <c r="O504" s="60"/>
    </row>
    <row r="505" spans="1:15" s="20" customFormat="1" ht="37.5" hidden="1" customHeight="1" x14ac:dyDescent="0.3">
      <c r="A505" s="60"/>
      <c r="F505" s="60"/>
      <c r="G505" s="60"/>
      <c r="H505" s="60"/>
      <c r="I505" s="60"/>
      <c r="J505" s="60"/>
      <c r="K505" s="60"/>
      <c r="L505" s="60"/>
      <c r="M505" s="60"/>
      <c r="N505" s="60"/>
      <c r="O505" s="60"/>
    </row>
    <row r="506" spans="1:15" s="20" customFormat="1" ht="37.5" hidden="1" customHeight="1" x14ac:dyDescent="0.3">
      <c r="A506" s="60"/>
      <c r="F506" s="60"/>
      <c r="G506" s="60"/>
      <c r="H506" s="60"/>
      <c r="I506" s="60"/>
      <c r="J506" s="60"/>
      <c r="K506" s="60"/>
      <c r="L506" s="60"/>
      <c r="M506" s="60"/>
      <c r="N506" s="60"/>
      <c r="O506" s="60"/>
    </row>
    <row r="507" spans="1:15" s="20" customFormat="1" ht="37.5" hidden="1" customHeight="1" x14ac:dyDescent="0.3">
      <c r="A507" s="60"/>
      <c r="F507" s="60"/>
      <c r="G507" s="60"/>
      <c r="H507" s="60"/>
      <c r="I507" s="60"/>
      <c r="J507" s="60"/>
      <c r="K507" s="60"/>
      <c r="L507" s="60"/>
      <c r="M507" s="60"/>
      <c r="N507" s="60"/>
      <c r="O507" s="60"/>
    </row>
    <row r="508" spans="1:15" s="20" customFormat="1" ht="37.5" hidden="1" customHeight="1" x14ac:dyDescent="0.3">
      <c r="A508" s="60"/>
      <c r="F508" s="60"/>
      <c r="G508" s="60"/>
      <c r="H508" s="60"/>
      <c r="I508" s="60"/>
      <c r="J508" s="60"/>
      <c r="K508" s="60"/>
      <c r="L508" s="60"/>
      <c r="M508" s="60"/>
      <c r="N508" s="60"/>
      <c r="O508" s="60"/>
    </row>
    <row r="509" spans="1:15" s="20" customFormat="1" ht="37.5" hidden="1" customHeight="1" x14ac:dyDescent="0.3">
      <c r="A509" s="60"/>
      <c r="F509" s="60"/>
      <c r="G509" s="60"/>
      <c r="H509" s="60"/>
      <c r="I509" s="60"/>
      <c r="J509" s="60"/>
      <c r="K509" s="60"/>
      <c r="L509" s="60"/>
      <c r="M509" s="60"/>
      <c r="N509" s="60"/>
      <c r="O509" s="60"/>
    </row>
    <row r="510" spans="1:15" s="20" customFormat="1" ht="37.5" hidden="1" customHeight="1" x14ac:dyDescent="0.3">
      <c r="A510" s="60"/>
      <c r="F510" s="60"/>
      <c r="G510" s="60"/>
      <c r="H510" s="60"/>
      <c r="I510" s="60"/>
      <c r="J510" s="60"/>
      <c r="K510" s="60"/>
      <c r="L510" s="60"/>
      <c r="M510" s="60"/>
      <c r="N510" s="60"/>
      <c r="O510" s="60"/>
    </row>
    <row r="511" spans="1:15" s="20" customFormat="1" ht="37.5" hidden="1" customHeight="1" x14ac:dyDescent="0.3">
      <c r="A511" s="60"/>
      <c r="F511" s="60"/>
      <c r="G511" s="60"/>
      <c r="H511" s="60"/>
      <c r="I511" s="60"/>
      <c r="J511" s="60"/>
      <c r="K511" s="60"/>
      <c r="L511" s="60"/>
      <c r="M511" s="60"/>
      <c r="N511" s="60"/>
      <c r="O511" s="60"/>
    </row>
    <row r="512" spans="1:15" s="20" customFormat="1" ht="37.5" hidden="1" customHeight="1" x14ac:dyDescent="0.3">
      <c r="A512" s="60"/>
      <c r="F512" s="60"/>
      <c r="G512" s="60"/>
      <c r="H512" s="60"/>
      <c r="I512" s="60"/>
      <c r="J512" s="60"/>
      <c r="K512" s="60"/>
      <c r="L512" s="60"/>
      <c r="M512" s="60"/>
      <c r="N512" s="60"/>
      <c r="O512" s="60"/>
    </row>
    <row r="513" spans="1:15" s="20" customFormat="1" ht="37.5" hidden="1" customHeight="1" x14ac:dyDescent="0.3">
      <c r="A513" s="60"/>
      <c r="F513" s="60"/>
      <c r="G513" s="60"/>
      <c r="H513" s="60"/>
      <c r="I513" s="60"/>
      <c r="J513" s="60"/>
      <c r="K513" s="60"/>
      <c r="L513" s="60"/>
      <c r="M513" s="60"/>
      <c r="N513" s="60"/>
      <c r="O513" s="60"/>
    </row>
    <row r="514" spans="1:15" s="20" customFormat="1" ht="37.5" hidden="1" customHeight="1" x14ac:dyDescent="0.3">
      <c r="A514" s="60"/>
      <c r="F514" s="60"/>
      <c r="G514" s="60"/>
      <c r="H514" s="60"/>
      <c r="I514" s="60"/>
      <c r="J514" s="60"/>
      <c r="K514" s="60"/>
      <c r="L514" s="60"/>
      <c r="M514" s="60"/>
      <c r="N514" s="60"/>
      <c r="O514" s="60"/>
    </row>
    <row r="515" spans="1:15" s="20" customFormat="1" ht="37.5" hidden="1" customHeight="1" x14ac:dyDescent="0.3">
      <c r="A515" s="60"/>
      <c r="F515" s="60"/>
      <c r="G515" s="60"/>
      <c r="H515" s="60"/>
      <c r="I515" s="60"/>
      <c r="J515" s="60"/>
      <c r="K515" s="60"/>
      <c r="L515" s="60"/>
      <c r="M515" s="60"/>
      <c r="N515" s="60"/>
      <c r="O515" s="60"/>
    </row>
    <row r="516" spans="1:15" s="20" customFormat="1" ht="37.5" hidden="1" customHeight="1" x14ac:dyDescent="0.3">
      <c r="A516" s="60"/>
      <c r="F516" s="60"/>
      <c r="G516" s="60"/>
      <c r="H516" s="60"/>
      <c r="I516" s="60"/>
      <c r="J516" s="60"/>
      <c r="K516" s="60"/>
      <c r="L516" s="60"/>
      <c r="M516" s="60"/>
      <c r="N516" s="60"/>
      <c r="O516" s="60"/>
    </row>
    <row r="517" spans="1:15" s="20" customFormat="1" ht="37.5" hidden="1" customHeight="1" x14ac:dyDescent="0.3">
      <c r="A517" s="60"/>
      <c r="F517" s="60"/>
      <c r="G517" s="60"/>
      <c r="H517" s="60"/>
      <c r="I517" s="60"/>
      <c r="J517" s="60"/>
      <c r="K517" s="60"/>
      <c r="L517" s="60"/>
      <c r="M517" s="60"/>
      <c r="N517" s="60"/>
      <c r="O517" s="60"/>
    </row>
    <row r="518" spans="1:15" s="20" customFormat="1" ht="37.5" hidden="1" customHeight="1" x14ac:dyDescent="0.3">
      <c r="A518" s="60"/>
      <c r="F518" s="60"/>
      <c r="G518" s="60"/>
      <c r="H518" s="60"/>
      <c r="I518" s="60"/>
      <c r="J518" s="60"/>
      <c r="K518" s="60"/>
      <c r="L518" s="60"/>
      <c r="M518" s="60"/>
      <c r="N518" s="60"/>
      <c r="O518" s="60"/>
    </row>
    <row r="519" spans="1:15" s="20" customFormat="1" ht="37.5" hidden="1" customHeight="1" x14ac:dyDescent="0.3">
      <c r="A519" s="60"/>
      <c r="F519" s="60"/>
      <c r="G519" s="60"/>
      <c r="H519" s="60"/>
      <c r="I519" s="60"/>
      <c r="J519" s="60"/>
      <c r="K519" s="60"/>
      <c r="L519" s="60"/>
      <c r="M519" s="60"/>
      <c r="N519" s="60"/>
      <c r="O519" s="60"/>
    </row>
    <row r="520" spans="1:15" s="20" customFormat="1" ht="37.5" hidden="1" customHeight="1" x14ac:dyDescent="0.3">
      <c r="A520" s="60"/>
      <c r="F520" s="60"/>
      <c r="G520" s="60"/>
      <c r="H520" s="60"/>
      <c r="I520" s="60"/>
      <c r="J520" s="60"/>
      <c r="K520" s="60"/>
      <c r="L520" s="60"/>
      <c r="M520" s="60"/>
      <c r="N520" s="60"/>
      <c r="O520" s="60"/>
    </row>
    <row r="521" spans="1:15" s="20" customFormat="1" ht="37.5" hidden="1" customHeight="1" x14ac:dyDescent="0.3">
      <c r="A521" s="60"/>
      <c r="F521" s="60"/>
      <c r="G521" s="60"/>
      <c r="H521" s="60"/>
      <c r="I521" s="60"/>
      <c r="J521" s="60"/>
      <c r="K521" s="60"/>
      <c r="L521" s="60"/>
      <c r="M521" s="60"/>
      <c r="N521" s="60"/>
      <c r="O521" s="60"/>
    </row>
    <row r="522" spans="1:15" s="20" customFormat="1" ht="37.5" hidden="1" customHeight="1" x14ac:dyDescent="0.3">
      <c r="A522" s="60"/>
      <c r="F522" s="60"/>
      <c r="G522" s="60"/>
      <c r="H522" s="60"/>
      <c r="I522" s="60"/>
      <c r="J522" s="60"/>
      <c r="K522" s="60"/>
      <c r="L522" s="60"/>
      <c r="M522" s="60"/>
      <c r="N522" s="60"/>
      <c r="O522" s="60"/>
    </row>
    <row r="523" spans="1:15" s="20" customFormat="1" ht="37.5" hidden="1" customHeight="1" x14ac:dyDescent="0.3">
      <c r="A523" s="60"/>
      <c r="F523" s="60"/>
      <c r="G523" s="60"/>
      <c r="H523" s="60"/>
      <c r="I523" s="60"/>
      <c r="J523" s="60"/>
      <c r="K523" s="60"/>
      <c r="L523" s="60"/>
      <c r="M523" s="60"/>
      <c r="N523" s="60"/>
      <c r="O523" s="60"/>
    </row>
    <row r="524" spans="1:15" s="20" customFormat="1" ht="37.5" hidden="1" customHeight="1" x14ac:dyDescent="0.3">
      <c r="A524" s="60"/>
      <c r="F524" s="60"/>
      <c r="G524" s="60"/>
      <c r="H524" s="60"/>
      <c r="I524" s="60"/>
      <c r="J524" s="60"/>
      <c r="K524" s="60"/>
      <c r="L524" s="60"/>
      <c r="M524" s="60"/>
      <c r="N524" s="60"/>
      <c r="O524" s="60"/>
    </row>
    <row r="525" spans="1:15" s="20" customFormat="1" ht="37.5" hidden="1" customHeight="1" x14ac:dyDescent="0.3">
      <c r="A525" s="60"/>
      <c r="F525" s="60"/>
      <c r="G525" s="60"/>
      <c r="H525" s="60"/>
      <c r="I525" s="60"/>
      <c r="J525" s="60"/>
      <c r="K525" s="60"/>
      <c r="L525" s="60"/>
      <c r="M525" s="60"/>
      <c r="N525" s="60"/>
      <c r="O525" s="60"/>
    </row>
    <row r="526" spans="1:15" s="20" customFormat="1" ht="37.5" hidden="1" customHeight="1" x14ac:dyDescent="0.3">
      <c r="A526" s="60"/>
      <c r="F526" s="60"/>
      <c r="G526" s="60"/>
      <c r="H526" s="60"/>
      <c r="I526" s="60"/>
      <c r="J526" s="60"/>
      <c r="K526" s="60"/>
      <c r="L526" s="60"/>
      <c r="M526" s="60"/>
      <c r="N526" s="60"/>
      <c r="O526" s="60"/>
    </row>
    <row r="527" spans="1:15" s="20" customFormat="1" ht="37.5" hidden="1" customHeight="1" x14ac:dyDescent="0.3">
      <c r="A527" s="60"/>
      <c r="F527" s="60"/>
      <c r="G527" s="60"/>
      <c r="H527" s="60"/>
      <c r="I527" s="60"/>
      <c r="J527" s="60"/>
      <c r="K527" s="60"/>
      <c r="L527" s="60"/>
      <c r="M527" s="60"/>
      <c r="N527" s="60"/>
      <c r="O527" s="60"/>
    </row>
    <row r="528" spans="1:15" s="20" customFormat="1" ht="37.5" hidden="1" customHeight="1" x14ac:dyDescent="0.3">
      <c r="A528" s="60"/>
      <c r="F528" s="60"/>
      <c r="G528" s="60"/>
      <c r="H528" s="60"/>
      <c r="I528" s="60"/>
      <c r="J528" s="60"/>
      <c r="K528" s="60"/>
      <c r="L528" s="60"/>
      <c r="M528" s="60"/>
      <c r="N528" s="60"/>
      <c r="O528" s="60"/>
    </row>
    <row r="529" spans="1:15" s="20" customFormat="1" ht="37.5" hidden="1" customHeight="1" x14ac:dyDescent="0.3">
      <c r="A529" s="60"/>
      <c r="F529" s="60"/>
      <c r="G529" s="60"/>
      <c r="H529" s="60"/>
      <c r="I529" s="60"/>
      <c r="J529" s="60"/>
      <c r="K529" s="60"/>
      <c r="L529" s="60"/>
      <c r="M529" s="60"/>
      <c r="N529" s="60"/>
      <c r="O529" s="60"/>
    </row>
    <row r="530" spans="1:15" s="20" customFormat="1" ht="37.5" hidden="1" customHeight="1" x14ac:dyDescent="0.3">
      <c r="A530" s="60"/>
      <c r="F530" s="60"/>
      <c r="G530" s="60"/>
      <c r="H530" s="60"/>
      <c r="I530" s="60"/>
      <c r="J530" s="60"/>
      <c r="K530" s="60"/>
      <c r="L530" s="60"/>
      <c r="M530" s="60"/>
      <c r="N530" s="60"/>
      <c r="O530" s="60"/>
    </row>
    <row r="531" spans="1:15" s="20" customFormat="1" ht="37.5" hidden="1" customHeight="1" x14ac:dyDescent="0.3">
      <c r="A531" s="60"/>
      <c r="F531" s="60"/>
      <c r="G531" s="60"/>
      <c r="H531" s="60"/>
      <c r="I531" s="60"/>
      <c r="J531" s="60"/>
      <c r="K531" s="60"/>
      <c r="L531" s="60"/>
      <c r="M531" s="60"/>
      <c r="N531" s="60"/>
      <c r="O531" s="60"/>
    </row>
    <row r="532" spans="1:15" s="20" customFormat="1" ht="37.5" hidden="1" customHeight="1" x14ac:dyDescent="0.3">
      <c r="A532" s="60"/>
      <c r="F532" s="60"/>
      <c r="G532" s="60"/>
      <c r="H532" s="60"/>
      <c r="I532" s="60"/>
      <c r="J532" s="60"/>
      <c r="K532" s="60"/>
      <c r="L532" s="60"/>
      <c r="M532" s="60"/>
      <c r="N532" s="60"/>
      <c r="O532" s="60"/>
    </row>
    <row r="533" spans="1:15" s="20" customFormat="1" ht="37.5" hidden="1" customHeight="1" x14ac:dyDescent="0.3">
      <c r="A533" s="60"/>
      <c r="F533" s="60"/>
      <c r="G533" s="60"/>
      <c r="H533" s="60"/>
      <c r="I533" s="60"/>
      <c r="J533" s="60"/>
      <c r="K533" s="60"/>
      <c r="L533" s="60"/>
      <c r="M533" s="60"/>
      <c r="N533" s="60"/>
      <c r="O533" s="60"/>
    </row>
    <row r="534" spans="1:15" s="20" customFormat="1" ht="37.5" hidden="1" customHeight="1" x14ac:dyDescent="0.3">
      <c r="A534" s="60"/>
      <c r="F534" s="60"/>
      <c r="G534" s="60"/>
      <c r="H534" s="60"/>
      <c r="I534" s="60"/>
      <c r="J534" s="60"/>
      <c r="K534" s="60"/>
      <c r="L534" s="60"/>
      <c r="M534" s="60"/>
      <c r="N534" s="60"/>
      <c r="O534" s="60"/>
    </row>
    <row r="535" spans="1:15" s="20" customFormat="1" ht="37.5" hidden="1" customHeight="1" x14ac:dyDescent="0.3">
      <c r="A535" s="60"/>
      <c r="F535" s="60"/>
      <c r="G535" s="60"/>
      <c r="H535" s="60"/>
      <c r="I535" s="60"/>
      <c r="J535" s="60"/>
      <c r="K535" s="60"/>
      <c r="L535" s="60"/>
      <c r="M535" s="60"/>
      <c r="N535" s="60"/>
      <c r="O535" s="60"/>
    </row>
    <row r="536" spans="1:15" s="20" customFormat="1" ht="37.5" hidden="1" customHeight="1" x14ac:dyDescent="0.3">
      <c r="A536" s="60"/>
      <c r="F536" s="60"/>
      <c r="G536" s="60"/>
      <c r="H536" s="60"/>
      <c r="I536" s="60"/>
      <c r="J536" s="60"/>
      <c r="K536" s="60"/>
      <c r="L536" s="60"/>
      <c r="M536" s="60"/>
      <c r="N536" s="60"/>
      <c r="O536" s="60"/>
    </row>
    <row r="537" spans="1:15" s="20" customFormat="1" ht="37.5" hidden="1" customHeight="1" x14ac:dyDescent="0.3">
      <c r="A537" s="60"/>
      <c r="F537" s="60"/>
      <c r="G537" s="60"/>
      <c r="H537" s="60"/>
      <c r="I537" s="60"/>
      <c r="J537" s="60"/>
      <c r="K537" s="60"/>
      <c r="L537" s="60"/>
      <c r="M537" s="60"/>
      <c r="N537" s="60"/>
      <c r="O537" s="60"/>
    </row>
    <row r="538" spans="1:15" s="20" customFormat="1" ht="37.5" hidden="1" customHeight="1" x14ac:dyDescent="0.3">
      <c r="A538" s="60"/>
      <c r="F538" s="60"/>
      <c r="G538" s="60"/>
      <c r="H538" s="60"/>
      <c r="I538" s="60"/>
      <c r="J538" s="60"/>
      <c r="K538" s="60"/>
      <c r="L538" s="60"/>
      <c r="M538" s="60"/>
      <c r="N538" s="60"/>
      <c r="O538" s="60"/>
    </row>
    <row r="539" spans="1:15" s="20" customFormat="1" ht="37.5" hidden="1" customHeight="1" x14ac:dyDescent="0.3">
      <c r="A539" s="60"/>
      <c r="F539" s="60"/>
      <c r="G539" s="60"/>
      <c r="H539" s="60"/>
      <c r="I539" s="60"/>
      <c r="J539" s="60"/>
      <c r="K539" s="60"/>
      <c r="L539" s="60"/>
      <c r="M539" s="60"/>
      <c r="N539" s="60"/>
      <c r="O539" s="60"/>
    </row>
    <row r="540" spans="1:15" s="20" customFormat="1" ht="37.5" hidden="1" customHeight="1" x14ac:dyDescent="0.3">
      <c r="A540" s="60"/>
      <c r="F540" s="60"/>
      <c r="G540" s="60"/>
      <c r="H540" s="60"/>
      <c r="I540" s="60"/>
      <c r="J540" s="60"/>
      <c r="K540" s="60"/>
      <c r="L540" s="60"/>
      <c r="M540" s="60"/>
      <c r="N540" s="60"/>
      <c r="O540" s="60"/>
    </row>
    <row r="541" spans="1:15" s="20" customFormat="1" ht="37.5" hidden="1" customHeight="1" x14ac:dyDescent="0.3">
      <c r="A541" s="60"/>
      <c r="F541" s="60"/>
      <c r="G541" s="60"/>
      <c r="H541" s="60"/>
      <c r="I541" s="60"/>
      <c r="J541" s="60"/>
      <c r="K541" s="60"/>
      <c r="L541" s="60"/>
      <c r="M541" s="60"/>
      <c r="N541" s="60"/>
      <c r="O541" s="60"/>
    </row>
    <row r="542" spans="1:15" s="20" customFormat="1" ht="37.5" hidden="1" customHeight="1" x14ac:dyDescent="0.3">
      <c r="A542" s="60"/>
      <c r="F542" s="60"/>
      <c r="G542" s="60"/>
      <c r="H542" s="60"/>
      <c r="I542" s="60"/>
      <c r="J542" s="60"/>
      <c r="K542" s="60"/>
      <c r="L542" s="60"/>
      <c r="M542" s="60"/>
      <c r="N542" s="60"/>
      <c r="O542" s="60"/>
    </row>
    <row r="543" spans="1:15" s="20" customFormat="1" ht="37.5" hidden="1" customHeight="1" x14ac:dyDescent="0.3">
      <c r="A543" s="60"/>
      <c r="F543" s="60"/>
      <c r="G543" s="60"/>
      <c r="H543" s="60"/>
      <c r="I543" s="60"/>
      <c r="J543" s="60"/>
      <c r="K543" s="60"/>
      <c r="L543" s="60"/>
      <c r="M543" s="60"/>
      <c r="N543" s="60"/>
      <c r="O543" s="60"/>
    </row>
    <row r="544" spans="1:15" s="20" customFormat="1" ht="37.5" hidden="1" customHeight="1" x14ac:dyDescent="0.3">
      <c r="A544" s="60"/>
      <c r="F544" s="60"/>
      <c r="G544" s="60"/>
      <c r="H544" s="60"/>
      <c r="I544" s="60"/>
      <c r="J544" s="60"/>
      <c r="K544" s="60"/>
      <c r="L544" s="60"/>
      <c r="M544" s="60"/>
      <c r="N544" s="60"/>
      <c r="O544" s="60"/>
    </row>
    <row r="545" spans="1:15" s="20" customFormat="1" ht="37.5" hidden="1" customHeight="1" x14ac:dyDescent="0.3">
      <c r="A545" s="60"/>
      <c r="F545" s="60"/>
      <c r="G545" s="60"/>
      <c r="H545" s="60"/>
      <c r="I545" s="60"/>
      <c r="J545" s="60"/>
      <c r="K545" s="60"/>
      <c r="L545" s="60"/>
      <c r="M545" s="60"/>
      <c r="N545" s="60"/>
      <c r="O545" s="60"/>
    </row>
    <row r="546" spans="1:15" s="20" customFormat="1" ht="37.5" hidden="1" customHeight="1" x14ac:dyDescent="0.3">
      <c r="A546" s="60"/>
      <c r="F546" s="60"/>
      <c r="G546" s="60"/>
      <c r="H546" s="60"/>
      <c r="I546" s="60"/>
      <c r="J546" s="60"/>
      <c r="K546" s="60"/>
      <c r="L546" s="60"/>
      <c r="M546" s="60"/>
      <c r="N546" s="60"/>
      <c r="O546" s="60"/>
    </row>
    <row r="547" spans="1:15" s="20" customFormat="1" ht="37.5" hidden="1" customHeight="1" x14ac:dyDescent="0.3">
      <c r="A547" s="60"/>
      <c r="F547" s="60"/>
      <c r="G547" s="60"/>
      <c r="H547" s="60"/>
      <c r="I547" s="60"/>
      <c r="J547" s="60"/>
      <c r="K547" s="60"/>
      <c r="L547" s="60"/>
      <c r="M547" s="60"/>
      <c r="N547" s="60"/>
      <c r="O547" s="60"/>
    </row>
    <row r="548" spans="1:15" s="20" customFormat="1" ht="37.5" hidden="1" customHeight="1" x14ac:dyDescent="0.3">
      <c r="A548" s="60"/>
      <c r="F548" s="60"/>
      <c r="G548" s="60"/>
      <c r="H548" s="60"/>
      <c r="I548" s="60"/>
      <c r="J548" s="60"/>
      <c r="K548" s="60"/>
      <c r="L548" s="60"/>
      <c r="M548" s="60"/>
      <c r="N548" s="60"/>
      <c r="O548" s="60"/>
    </row>
    <row r="549" spans="1:15" s="20" customFormat="1" ht="37.5" hidden="1" customHeight="1" x14ac:dyDescent="0.3">
      <c r="A549" s="60"/>
      <c r="F549" s="60"/>
      <c r="G549" s="60"/>
      <c r="H549" s="60"/>
      <c r="I549" s="60"/>
      <c r="J549" s="60"/>
      <c r="K549" s="60"/>
      <c r="L549" s="60"/>
      <c r="M549" s="60"/>
      <c r="N549" s="60"/>
      <c r="O549" s="60"/>
    </row>
    <row r="550" spans="1:15" s="20" customFormat="1" ht="37.5" hidden="1" customHeight="1" x14ac:dyDescent="0.3">
      <c r="A550" s="60"/>
      <c r="F550" s="60"/>
      <c r="G550" s="60"/>
      <c r="H550" s="60"/>
      <c r="I550" s="60"/>
      <c r="J550" s="60"/>
      <c r="K550" s="60"/>
      <c r="L550" s="60"/>
      <c r="M550" s="60"/>
      <c r="N550" s="60"/>
      <c r="O550" s="60"/>
    </row>
    <row r="551" spans="1:15" s="20" customFormat="1" ht="37.5" hidden="1" customHeight="1" x14ac:dyDescent="0.3">
      <c r="A551" s="60"/>
      <c r="F551" s="60"/>
      <c r="G551" s="60"/>
      <c r="H551" s="60"/>
      <c r="I551" s="60"/>
      <c r="J551" s="60"/>
      <c r="K551" s="60"/>
      <c r="L551" s="60"/>
      <c r="M551" s="60"/>
      <c r="N551" s="60"/>
      <c r="O551" s="60"/>
    </row>
    <row r="552" spans="1:15" s="20" customFormat="1" ht="37.5" hidden="1" customHeight="1" x14ac:dyDescent="0.3">
      <c r="A552" s="60"/>
      <c r="F552" s="60"/>
      <c r="G552" s="60"/>
      <c r="H552" s="60"/>
      <c r="I552" s="60"/>
      <c r="J552" s="60"/>
      <c r="K552" s="60"/>
      <c r="L552" s="60"/>
      <c r="M552" s="60"/>
      <c r="N552" s="60"/>
      <c r="O552" s="60"/>
    </row>
    <row r="553" spans="1:15" s="20" customFormat="1" ht="37.5" hidden="1" customHeight="1" x14ac:dyDescent="0.3">
      <c r="A553" s="60"/>
      <c r="F553" s="60"/>
      <c r="G553" s="60"/>
      <c r="H553" s="60"/>
      <c r="I553" s="60"/>
      <c r="J553" s="60"/>
      <c r="K553" s="60"/>
      <c r="L553" s="60"/>
      <c r="M553" s="60"/>
      <c r="N553" s="60"/>
      <c r="O553" s="60"/>
    </row>
    <row r="554" spans="1:15" s="20" customFormat="1" ht="37.5" hidden="1" customHeight="1" x14ac:dyDescent="0.3">
      <c r="A554" s="60"/>
      <c r="F554" s="60"/>
      <c r="G554" s="60"/>
      <c r="H554" s="60"/>
      <c r="I554" s="60"/>
      <c r="J554" s="60"/>
      <c r="K554" s="60"/>
      <c r="L554" s="60"/>
      <c r="M554" s="60"/>
      <c r="N554" s="60"/>
      <c r="O554" s="60"/>
    </row>
    <row r="555" spans="1:15" s="20" customFormat="1" ht="37.5" hidden="1" customHeight="1" x14ac:dyDescent="0.3">
      <c r="A555" s="60"/>
      <c r="F555" s="60"/>
      <c r="G555" s="60"/>
      <c r="H555" s="60"/>
      <c r="I555" s="60"/>
      <c r="J555" s="60"/>
      <c r="K555" s="60"/>
      <c r="L555" s="60"/>
      <c r="M555" s="60"/>
      <c r="N555" s="60"/>
      <c r="O555" s="60"/>
    </row>
    <row r="556" spans="1:15" s="20" customFormat="1" ht="37.5" hidden="1" customHeight="1" x14ac:dyDescent="0.3">
      <c r="A556" s="60"/>
      <c r="F556" s="60"/>
      <c r="G556" s="60"/>
      <c r="H556" s="60"/>
      <c r="I556" s="60"/>
      <c r="J556" s="60"/>
      <c r="K556" s="60"/>
      <c r="L556" s="60"/>
      <c r="M556" s="60"/>
      <c r="N556" s="60"/>
      <c r="O556" s="60"/>
    </row>
    <row r="557" spans="1:15" s="20" customFormat="1" ht="37.5" hidden="1" customHeight="1" x14ac:dyDescent="0.3">
      <c r="A557" s="60"/>
      <c r="F557" s="60"/>
      <c r="G557" s="60"/>
      <c r="H557" s="60"/>
      <c r="I557" s="60"/>
      <c r="J557" s="60"/>
      <c r="K557" s="60"/>
      <c r="L557" s="60"/>
      <c r="M557" s="60"/>
      <c r="N557" s="60"/>
      <c r="O557" s="60"/>
    </row>
    <row r="558" spans="1:15" s="20" customFormat="1" ht="37.5" hidden="1" customHeight="1" x14ac:dyDescent="0.3">
      <c r="A558" s="60"/>
      <c r="F558" s="60"/>
      <c r="G558" s="60"/>
      <c r="H558" s="60"/>
      <c r="I558" s="60"/>
      <c r="J558" s="60"/>
      <c r="K558" s="60"/>
      <c r="L558" s="60"/>
      <c r="M558" s="60"/>
      <c r="N558" s="60"/>
      <c r="O558" s="60"/>
    </row>
    <row r="559" spans="1:15" s="20" customFormat="1" ht="37.5" hidden="1" customHeight="1" x14ac:dyDescent="0.3">
      <c r="A559" s="60"/>
      <c r="F559" s="60"/>
      <c r="G559" s="60"/>
      <c r="H559" s="60"/>
      <c r="I559" s="60"/>
      <c r="J559" s="60"/>
      <c r="K559" s="60"/>
      <c r="L559" s="60"/>
      <c r="M559" s="60"/>
      <c r="N559" s="60"/>
      <c r="O559" s="60"/>
    </row>
    <row r="560" spans="1:15" s="20" customFormat="1" ht="37.5" hidden="1" customHeight="1" x14ac:dyDescent="0.3">
      <c r="A560" s="60"/>
      <c r="F560" s="60"/>
      <c r="G560" s="60"/>
      <c r="H560" s="60"/>
      <c r="I560" s="60"/>
      <c r="J560" s="60"/>
      <c r="K560" s="60"/>
      <c r="L560" s="60"/>
      <c r="M560" s="60"/>
      <c r="N560" s="60"/>
      <c r="O560" s="60"/>
    </row>
    <row r="561" spans="1:15" s="20" customFormat="1" ht="37.5" hidden="1" customHeight="1" x14ac:dyDescent="0.3">
      <c r="A561" s="60"/>
      <c r="F561" s="60"/>
      <c r="G561" s="60"/>
      <c r="H561" s="60"/>
      <c r="I561" s="60"/>
      <c r="J561" s="60"/>
      <c r="K561" s="60"/>
      <c r="L561" s="60"/>
      <c r="M561" s="60"/>
      <c r="N561" s="60"/>
      <c r="O561" s="60"/>
    </row>
    <row r="562" spans="1:15" s="20" customFormat="1" ht="37.5" hidden="1" customHeight="1" x14ac:dyDescent="0.3">
      <c r="A562" s="61"/>
      <c r="F562" s="60"/>
      <c r="G562" s="60"/>
      <c r="H562" s="60"/>
      <c r="I562" s="60"/>
      <c r="J562" s="60"/>
      <c r="K562" s="60"/>
      <c r="L562" s="60"/>
      <c r="M562" s="60"/>
      <c r="N562" s="60"/>
      <c r="O562" s="60"/>
    </row>
    <row r="563" spans="1:15" s="20" customFormat="1" ht="37.5" hidden="1" customHeight="1" x14ac:dyDescent="0.3">
      <c r="A563" s="61"/>
      <c r="F563" s="60"/>
      <c r="G563" s="60"/>
      <c r="H563" s="60"/>
      <c r="I563" s="60"/>
      <c r="J563" s="60"/>
      <c r="K563" s="60"/>
      <c r="L563" s="60"/>
      <c r="M563" s="60"/>
      <c r="N563" s="60"/>
      <c r="O563" s="60"/>
    </row>
    <row r="564" spans="1:15" s="20" customFormat="1" ht="37.5" hidden="1" customHeight="1" x14ac:dyDescent="0.3">
      <c r="A564" s="61"/>
      <c r="F564" s="60"/>
      <c r="G564" s="60"/>
      <c r="H564" s="60"/>
      <c r="I564" s="60"/>
      <c r="J564" s="60"/>
      <c r="K564" s="60"/>
      <c r="L564" s="60"/>
      <c r="M564" s="60"/>
      <c r="N564" s="60"/>
      <c r="O564" s="60"/>
    </row>
    <row r="565" spans="1:15" s="20" customFormat="1" ht="37.5" hidden="1" customHeight="1" x14ac:dyDescent="0.3">
      <c r="A565" s="61"/>
      <c r="F565" s="60"/>
      <c r="G565" s="60"/>
      <c r="H565" s="60"/>
      <c r="I565" s="60"/>
      <c r="J565" s="60"/>
      <c r="K565" s="60"/>
      <c r="L565" s="60"/>
      <c r="M565" s="60"/>
      <c r="N565" s="60"/>
      <c r="O565" s="60"/>
    </row>
    <row r="566" spans="1:15" s="20" customFormat="1" ht="37.5" hidden="1" customHeight="1" x14ac:dyDescent="0.3">
      <c r="A566" s="61"/>
      <c r="F566" s="60"/>
      <c r="G566" s="60"/>
      <c r="H566" s="60"/>
      <c r="I566" s="60"/>
      <c r="J566" s="60"/>
      <c r="K566" s="60"/>
      <c r="L566" s="60"/>
      <c r="M566" s="60"/>
      <c r="N566" s="60"/>
      <c r="O566" s="60"/>
    </row>
    <row r="567" spans="1:15" s="20" customFormat="1" ht="37.5" hidden="1" customHeight="1" x14ac:dyDescent="0.3">
      <c r="A567" s="61"/>
      <c r="F567" s="60"/>
      <c r="G567" s="60"/>
      <c r="H567" s="60"/>
      <c r="I567" s="60"/>
      <c r="J567" s="60"/>
      <c r="K567" s="60"/>
      <c r="L567" s="60"/>
      <c r="M567" s="60"/>
      <c r="N567" s="60"/>
      <c r="O567" s="60"/>
    </row>
    <row r="568" spans="1:15" s="20" customFormat="1" ht="37.5" hidden="1" customHeight="1" x14ac:dyDescent="0.3">
      <c r="A568" s="61"/>
      <c r="F568" s="60"/>
      <c r="G568" s="60"/>
      <c r="H568" s="60"/>
      <c r="I568" s="60"/>
      <c r="J568" s="60"/>
      <c r="K568" s="60"/>
      <c r="L568" s="60"/>
      <c r="M568" s="60"/>
      <c r="N568" s="60"/>
      <c r="O568" s="60"/>
    </row>
    <row r="569" spans="1:15" s="20" customFormat="1" ht="37.5" hidden="1" customHeight="1" x14ac:dyDescent="0.3">
      <c r="A569" s="61"/>
      <c r="F569" s="60"/>
      <c r="G569" s="60"/>
      <c r="H569" s="60"/>
      <c r="I569" s="60"/>
      <c r="J569" s="60"/>
      <c r="K569" s="60"/>
      <c r="L569" s="60"/>
      <c r="M569" s="60"/>
      <c r="N569" s="60"/>
      <c r="O569" s="60"/>
    </row>
    <row r="570" spans="1:15" s="20" customFormat="1" ht="37.5" hidden="1" customHeight="1" x14ac:dyDescent="0.3">
      <c r="A570" s="61"/>
      <c r="F570" s="60"/>
      <c r="G570" s="60"/>
      <c r="H570" s="60"/>
      <c r="I570" s="60"/>
      <c r="J570" s="60"/>
      <c r="K570" s="60"/>
      <c r="L570" s="60"/>
      <c r="M570" s="60"/>
      <c r="N570" s="60"/>
      <c r="O570" s="60"/>
    </row>
    <row r="571" spans="1:15" s="20" customFormat="1" ht="37.5" hidden="1" customHeight="1" x14ac:dyDescent="0.3">
      <c r="A571" s="61"/>
      <c r="F571" s="60"/>
      <c r="G571" s="60"/>
      <c r="H571" s="60"/>
      <c r="I571" s="60"/>
      <c r="J571" s="60"/>
      <c r="K571" s="60"/>
      <c r="L571" s="60"/>
      <c r="M571" s="60"/>
      <c r="N571" s="60"/>
      <c r="O571" s="60"/>
    </row>
    <row r="572" spans="1:15" s="20" customFormat="1" ht="37.5" hidden="1" customHeight="1" x14ac:dyDescent="0.3">
      <c r="A572" s="61"/>
      <c r="F572" s="60"/>
      <c r="G572" s="60"/>
      <c r="H572" s="60"/>
      <c r="I572" s="60"/>
      <c r="J572" s="60"/>
      <c r="K572" s="60"/>
      <c r="L572" s="60"/>
      <c r="M572" s="60"/>
      <c r="N572" s="60"/>
      <c r="O572" s="60"/>
    </row>
    <row r="573" spans="1:15" s="20" customFormat="1" ht="37.5" hidden="1" customHeight="1" x14ac:dyDescent="0.3">
      <c r="A573" s="61"/>
      <c r="F573" s="60"/>
      <c r="G573" s="60"/>
      <c r="H573" s="60"/>
      <c r="I573" s="60"/>
      <c r="J573" s="60"/>
      <c r="K573" s="60"/>
      <c r="L573" s="60"/>
      <c r="M573" s="60"/>
      <c r="N573" s="60"/>
      <c r="O573" s="60"/>
    </row>
    <row r="574" spans="1:15" s="20" customFormat="1" ht="37.5" hidden="1" customHeight="1" x14ac:dyDescent="0.3">
      <c r="A574" s="61"/>
      <c r="F574" s="60"/>
      <c r="G574" s="60"/>
      <c r="H574" s="60"/>
      <c r="I574" s="60"/>
      <c r="J574" s="60"/>
      <c r="K574" s="60"/>
      <c r="L574" s="60"/>
      <c r="M574" s="60"/>
      <c r="N574" s="60"/>
      <c r="O574" s="60"/>
    </row>
    <row r="575" spans="1:15" s="20" customFormat="1" ht="37.5" hidden="1" customHeight="1" x14ac:dyDescent="0.3">
      <c r="A575" s="61"/>
      <c r="F575" s="60"/>
      <c r="G575" s="60"/>
      <c r="H575" s="60"/>
      <c r="I575" s="60"/>
      <c r="J575" s="60"/>
      <c r="K575" s="60"/>
      <c r="L575" s="60"/>
      <c r="M575" s="60"/>
      <c r="N575" s="60"/>
      <c r="O575" s="60"/>
    </row>
    <row r="576" spans="1:15" s="20" customFormat="1" ht="37.5" hidden="1" customHeight="1" x14ac:dyDescent="0.3">
      <c r="A576" s="61"/>
      <c r="F576" s="60"/>
      <c r="G576" s="60"/>
      <c r="H576" s="60"/>
      <c r="I576" s="60"/>
      <c r="J576" s="60"/>
      <c r="K576" s="60"/>
      <c r="L576" s="60"/>
      <c r="M576" s="60"/>
      <c r="N576" s="60"/>
      <c r="O576" s="60"/>
    </row>
    <row r="577" spans="1:15" s="20" customFormat="1" ht="37.5" hidden="1" customHeight="1" x14ac:dyDescent="0.3">
      <c r="A577" s="61"/>
      <c r="F577" s="60"/>
      <c r="G577" s="60"/>
      <c r="H577" s="60"/>
      <c r="I577" s="60"/>
      <c r="J577" s="60"/>
      <c r="K577" s="60"/>
      <c r="L577" s="60"/>
      <c r="M577" s="60"/>
      <c r="N577" s="60"/>
      <c r="O577" s="60"/>
    </row>
    <row r="578" spans="1:15" s="20" customFormat="1" ht="37.5" hidden="1" customHeight="1" x14ac:dyDescent="0.3">
      <c r="A578" s="61"/>
      <c r="F578" s="60"/>
      <c r="G578" s="60"/>
      <c r="H578" s="60"/>
      <c r="I578" s="60"/>
      <c r="J578" s="60"/>
      <c r="K578" s="60"/>
      <c r="L578" s="60"/>
      <c r="M578" s="60"/>
      <c r="N578" s="60"/>
      <c r="O578" s="60"/>
    </row>
    <row r="579" spans="1:15" s="20" customFormat="1" ht="37.5" hidden="1" customHeight="1" x14ac:dyDescent="0.3">
      <c r="A579" s="61"/>
      <c r="F579" s="60"/>
      <c r="G579" s="60"/>
      <c r="H579" s="60"/>
      <c r="I579" s="60"/>
      <c r="J579" s="60"/>
      <c r="K579" s="60"/>
      <c r="L579" s="60"/>
      <c r="M579" s="60"/>
      <c r="N579" s="60"/>
      <c r="O579" s="60"/>
    </row>
    <row r="580" spans="1:15" s="20" customFormat="1" ht="37.5" hidden="1" customHeight="1" x14ac:dyDescent="0.3">
      <c r="A580" s="61"/>
      <c r="F580" s="60"/>
      <c r="G580" s="60"/>
      <c r="H580" s="60"/>
      <c r="I580" s="60"/>
      <c r="J580" s="60"/>
      <c r="K580" s="60"/>
      <c r="L580" s="60"/>
      <c r="M580" s="60"/>
      <c r="N580" s="60"/>
      <c r="O580" s="60"/>
    </row>
    <row r="581" spans="1:15" s="20" customFormat="1" ht="37.5" hidden="1" customHeight="1" x14ac:dyDescent="0.3">
      <c r="A581" s="61"/>
      <c r="F581" s="60"/>
      <c r="G581" s="60"/>
      <c r="H581" s="60"/>
      <c r="I581" s="60"/>
      <c r="J581" s="60"/>
      <c r="K581" s="60"/>
      <c r="L581" s="60"/>
      <c r="M581" s="60"/>
      <c r="N581" s="60"/>
      <c r="O581" s="60"/>
    </row>
    <row r="582" spans="1:15" s="20" customFormat="1" ht="37.5" hidden="1" customHeight="1" x14ac:dyDescent="0.3">
      <c r="A582" s="61"/>
      <c r="F582" s="60"/>
      <c r="G582" s="60"/>
      <c r="H582" s="60"/>
      <c r="I582" s="60"/>
      <c r="J582" s="60"/>
      <c r="K582" s="60"/>
      <c r="L582" s="60"/>
      <c r="M582" s="60"/>
      <c r="N582" s="60"/>
      <c r="O582" s="60"/>
    </row>
    <row r="583" spans="1:15" s="20" customFormat="1" ht="37.5" hidden="1" customHeight="1" x14ac:dyDescent="0.3">
      <c r="A583" s="61"/>
      <c r="F583" s="60"/>
      <c r="G583" s="60"/>
      <c r="H583" s="60"/>
      <c r="I583" s="60"/>
      <c r="J583" s="60"/>
      <c r="K583" s="60"/>
      <c r="L583" s="60"/>
      <c r="M583" s="60"/>
      <c r="N583" s="60"/>
      <c r="O583" s="60"/>
    </row>
    <row r="584" spans="1:15" s="20" customFormat="1" ht="37.5" hidden="1" customHeight="1" x14ac:dyDescent="0.3">
      <c r="A584" s="61"/>
      <c r="F584" s="60"/>
      <c r="G584" s="60"/>
      <c r="H584" s="60"/>
      <c r="I584" s="60"/>
      <c r="J584" s="60"/>
      <c r="K584" s="60"/>
      <c r="L584" s="60"/>
      <c r="M584" s="60"/>
      <c r="N584" s="60"/>
      <c r="O584" s="60"/>
    </row>
    <row r="585" spans="1:15" s="20" customFormat="1" ht="37.5" hidden="1" customHeight="1" x14ac:dyDescent="0.3">
      <c r="A585" s="61"/>
      <c r="F585" s="60"/>
      <c r="G585" s="60"/>
      <c r="H585" s="60"/>
      <c r="I585" s="60"/>
      <c r="J585" s="60"/>
      <c r="K585" s="60"/>
      <c r="L585" s="60"/>
      <c r="M585" s="60"/>
      <c r="N585" s="60"/>
      <c r="O585" s="60"/>
    </row>
    <row r="586" spans="1:15" s="20" customFormat="1" ht="37.5" hidden="1" customHeight="1" x14ac:dyDescent="0.3">
      <c r="A586" s="61"/>
      <c r="F586" s="60"/>
      <c r="G586" s="60"/>
      <c r="H586" s="60"/>
      <c r="I586" s="60"/>
      <c r="J586" s="60"/>
      <c r="K586" s="60"/>
      <c r="L586" s="60"/>
      <c r="M586" s="60"/>
      <c r="N586" s="60"/>
      <c r="O586" s="60"/>
    </row>
    <row r="587" spans="1:15" s="20" customFormat="1" ht="37.5" hidden="1" customHeight="1" x14ac:dyDescent="0.3">
      <c r="A587" s="61"/>
      <c r="F587" s="60"/>
      <c r="G587" s="60"/>
      <c r="H587" s="60"/>
      <c r="I587" s="60"/>
      <c r="J587" s="60"/>
      <c r="K587" s="60"/>
      <c r="L587" s="60"/>
      <c r="M587" s="60"/>
      <c r="N587" s="60"/>
      <c r="O587" s="60"/>
    </row>
    <row r="588" spans="1:15" s="20" customFormat="1" ht="37.5" hidden="1" customHeight="1" x14ac:dyDescent="0.3">
      <c r="A588" s="61"/>
      <c r="F588" s="60"/>
      <c r="G588" s="60"/>
      <c r="H588" s="60"/>
      <c r="I588" s="60"/>
      <c r="J588" s="60"/>
      <c r="K588" s="60"/>
      <c r="L588" s="60"/>
      <c r="M588" s="60"/>
      <c r="N588" s="60"/>
      <c r="O588" s="60"/>
    </row>
    <row r="589" spans="1:15" s="20" customFormat="1" ht="37.5" hidden="1" customHeight="1" x14ac:dyDescent="0.3">
      <c r="A589" s="61"/>
      <c r="F589" s="60"/>
      <c r="G589" s="60"/>
      <c r="H589" s="60"/>
      <c r="I589" s="60"/>
      <c r="J589" s="60"/>
      <c r="K589" s="60"/>
      <c r="L589" s="60"/>
      <c r="M589" s="60"/>
      <c r="N589" s="60"/>
      <c r="O589" s="60"/>
    </row>
    <row r="590" spans="1:15" s="20" customFormat="1" ht="37.5" hidden="1" customHeight="1" x14ac:dyDescent="0.3">
      <c r="A590" s="61"/>
      <c r="F590" s="60"/>
      <c r="G590" s="60"/>
      <c r="H590" s="60"/>
      <c r="I590" s="60"/>
      <c r="J590" s="60"/>
      <c r="K590" s="60"/>
      <c r="L590" s="60"/>
      <c r="M590" s="60"/>
      <c r="N590" s="60"/>
      <c r="O590" s="60"/>
    </row>
    <row r="591" spans="1:15" s="20" customFormat="1" ht="37.5" hidden="1" customHeight="1" x14ac:dyDescent="0.3">
      <c r="A591" s="61"/>
      <c r="F591" s="60"/>
      <c r="G591" s="60"/>
      <c r="H591" s="60"/>
      <c r="I591" s="60"/>
      <c r="J591" s="60"/>
      <c r="K591" s="60"/>
      <c r="L591" s="60"/>
      <c r="M591" s="60"/>
      <c r="N591" s="60"/>
      <c r="O591" s="60"/>
    </row>
    <row r="592" spans="1:15" s="20" customFormat="1" ht="37.5" hidden="1" customHeight="1" x14ac:dyDescent="0.3">
      <c r="A592" s="61"/>
      <c r="F592" s="60"/>
      <c r="G592" s="60"/>
      <c r="H592" s="60"/>
      <c r="I592" s="60"/>
      <c r="J592" s="60"/>
      <c r="K592" s="60"/>
      <c r="L592" s="60"/>
      <c r="M592" s="60"/>
      <c r="N592" s="60"/>
      <c r="O592" s="60"/>
    </row>
    <row r="593" spans="1:15" s="20" customFormat="1" ht="37.5" hidden="1" customHeight="1" x14ac:dyDescent="0.3">
      <c r="A593" s="61"/>
      <c r="F593" s="60"/>
      <c r="G593" s="60"/>
      <c r="H593" s="60"/>
      <c r="I593" s="60"/>
      <c r="J593" s="60"/>
      <c r="K593" s="60"/>
      <c r="L593" s="60"/>
      <c r="M593" s="60"/>
      <c r="N593" s="60"/>
      <c r="O593" s="60"/>
    </row>
    <row r="594" spans="1:15" s="20" customFormat="1" ht="37.5" hidden="1" customHeight="1" x14ac:dyDescent="0.3">
      <c r="A594" s="61"/>
      <c r="F594" s="60"/>
      <c r="G594" s="60"/>
      <c r="H594" s="60"/>
      <c r="I594" s="60"/>
      <c r="J594" s="60"/>
      <c r="K594" s="60"/>
      <c r="L594" s="60"/>
      <c r="M594" s="60"/>
      <c r="N594" s="60"/>
      <c r="O594" s="60"/>
    </row>
    <row r="595" spans="1:15" s="20" customFormat="1" ht="37.5" hidden="1" customHeight="1" x14ac:dyDescent="0.3">
      <c r="A595" s="61"/>
      <c r="F595" s="60"/>
      <c r="G595" s="60"/>
      <c r="H595" s="60"/>
      <c r="I595" s="60"/>
      <c r="J595" s="60"/>
      <c r="K595" s="60"/>
      <c r="L595" s="60"/>
      <c r="M595" s="60"/>
      <c r="N595" s="60"/>
      <c r="O595" s="60"/>
    </row>
    <row r="596" spans="1:15" s="20" customFormat="1" ht="37.5" hidden="1" customHeight="1" x14ac:dyDescent="0.3">
      <c r="A596" s="61"/>
      <c r="F596" s="60"/>
      <c r="G596" s="60"/>
      <c r="H596" s="60"/>
      <c r="I596" s="60"/>
      <c r="J596" s="60"/>
      <c r="K596" s="60"/>
      <c r="L596" s="60"/>
      <c r="M596" s="60"/>
      <c r="N596" s="60"/>
      <c r="O596" s="60"/>
    </row>
    <row r="597" spans="1:15" s="20" customFormat="1" ht="37.5" hidden="1" customHeight="1" x14ac:dyDescent="0.3">
      <c r="A597" s="61"/>
      <c r="F597" s="60"/>
      <c r="G597" s="60"/>
      <c r="H597" s="60"/>
      <c r="I597" s="60"/>
      <c r="J597" s="60"/>
      <c r="K597" s="60"/>
      <c r="L597" s="60"/>
      <c r="M597" s="60"/>
      <c r="N597" s="60"/>
      <c r="O597" s="60"/>
    </row>
    <row r="598" spans="1:15" s="20" customFormat="1" ht="37.5" hidden="1" customHeight="1" x14ac:dyDescent="0.3">
      <c r="A598" s="61"/>
      <c r="F598" s="60"/>
      <c r="G598" s="60"/>
      <c r="H598" s="60"/>
      <c r="I598" s="60"/>
      <c r="J598" s="60"/>
      <c r="K598" s="60"/>
      <c r="L598" s="60"/>
      <c r="M598" s="60"/>
      <c r="N598" s="60"/>
      <c r="O598" s="60"/>
    </row>
    <row r="599" spans="1:15" s="20" customFormat="1" ht="37.5" hidden="1" customHeight="1" x14ac:dyDescent="0.3">
      <c r="A599" s="61"/>
      <c r="F599" s="60"/>
      <c r="G599" s="60"/>
      <c r="H599" s="60"/>
      <c r="I599" s="60"/>
      <c r="J599" s="60"/>
      <c r="K599" s="60"/>
      <c r="L599" s="60"/>
      <c r="M599" s="60"/>
      <c r="N599" s="60"/>
      <c r="O599" s="60"/>
    </row>
    <row r="600" spans="1:15" s="20" customFormat="1" ht="37.5" hidden="1" customHeight="1" x14ac:dyDescent="0.3">
      <c r="A600" s="61"/>
      <c r="F600" s="60"/>
      <c r="G600" s="60"/>
      <c r="H600" s="60"/>
      <c r="I600" s="60"/>
      <c r="J600" s="60"/>
      <c r="K600" s="60"/>
      <c r="L600" s="60"/>
      <c r="M600" s="60"/>
      <c r="N600" s="60"/>
      <c r="O600" s="60"/>
    </row>
    <row r="601" spans="1:15" s="20" customFormat="1" ht="37.5" hidden="1" customHeight="1" x14ac:dyDescent="0.3">
      <c r="A601" s="61"/>
      <c r="F601" s="60"/>
      <c r="G601" s="60"/>
      <c r="H601" s="60"/>
      <c r="I601" s="60"/>
      <c r="J601" s="60"/>
      <c r="K601" s="60"/>
      <c r="L601" s="60"/>
      <c r="M601" s="60"/>
      <c r="N601" s="60"/>
      <c r="O601" s="60"/>
    </row>
    <row r="602" spans="1:15" s="20" customFormat="1" ht="37.5" hidden="1" customHeight="1" x14ac:dyDescent="0.3">
      <c r="A602" s="61"/>
      <c r="F602" s="60"/>
      <c r="G602" s="60"/>
      <c r="H602" s="60"/>
      <c r="I602" s="60"/>
      <c r="J602" s="60"/>
      <c r="K602" s="60"/>
      <c r="L602" s="60"/>
      <c r="M602" s="60"/>
      <c r="N602" s="60"/>
      <c r="O602" s="60"/>
    </row>
    <row r="603" spans="1:15" s="20" customFormat="1" ht="37.5" hidden="1" customHeight="1" x14ac:dyDescent="0.3">
      <c r="A603" s="61"/>
      <c r="F603" s="60"/>
      <c r="G603" s="60"/>
      <c r="H603" s="60"/>
      <c r="I603" s="60"/>
      <c r="J603" s="60"/>
      <c r="K603" s="60"/>
      <c r="L603" s="60"/>
      <c r="M603" s="60"/>
      <c r="N603" s="60"/>
      <c r="O603" s="60"/>
    </row>
    <row r="604" spans="1:15" s="20" customFormat="1" ht="37.5" hidden="1" customHeight="1" x14ac:dyDescent="0.3">
      <c r="A604" s="61"/>
      <c r="F604" s="60"/>
      <c r="G604" s="60"/>
      <c r="H604" s="60"/>
      <c r="I604" s="60"/>
      <c r="J604" s="60"/>
      <c r="K604" s="60"/>
      <c r="L604" s="60"/>
      <c r="M604" s="60"/>
      <c r="N604" s="60"/>
      <c r="O604" s="60"/>
    </row>
    <row r="605" spans="1:15" s="20" customFormat="1" ht="37.5" hidden="1" customHeight="1" x14ac:dyDescent="0.3">
      <c r="A605" s="61"/>
      <c r="F605" s="60"/>
      <c r="G605" s="60"/>
      <c r="H605" s="60"/>
      <c r="I605" s="60"/>
      <c r="J605" s="60"/>
      <c r="K605" s="60"/>
      <c r="L605" s="60"/>
      <c r="M605" s="60"/>
      <c r="N605" s="60"/>
      <c r="O605" s="60"/>
    </row>
    <row r="606" spans="1:15" s="20" customFormat="1" ht="37.5" hidden="1" customHeight="1" x14ac:dyDescent="0.3">
      <c r="A606" s="61"/>
      <c r="F606" s="60"/>
      <c r="G606" s="60"/>
      <c r="H606" s="60"/>
      <c r="I606" s="60"/>
      <c r="J606" s="60"/>
      <c r="K606" s="60"/>
      <c r="L606" s="60"/>
      <c r="M606" s="60"/>
      <c r="N606" s="60"/>
      <c r="O606" s="60"/>
    </row>
    <row r="607" spans="1:15" s="20" customFormat="1" ht="37.5" hidden="1" customHeight="1" x14ac:dyDescent="0.3">
      <c r="A607" s="61"/>
      <c r="F607" s="60"/>
      <c r="G607" s="60"/>
      <c r="H607" s="60"/>
      <c r="I607" s="60"/>
      <c r="J607" s="60"/>
      <c r="K607" s="60"/>
      <c r="L607" s="60"/>
      <c r="M607" s="60"/>
      <c r="N607" s="60"/>
      <c r="O607" s="60"/>
    </row>
    <row r="608" spans="1:15" s="20" customFormat="1" ht="37.5" hidden="1" customHeight="1" x14ac:dyDescent="0.3">
      <c r="A608" s="61"/>
      <c r="F608" s="60"/>
      <c r="G608" s="60"/>
      <c r="H608" s="60"/>
      <c r="I608" s="60"/>
      <c r="J608" s="60"/>
      <c r="K608" s="60"/>
      <c r="L608" s="60"/>
      <c r="M608" s="60"/>
      <c r="N608" s="60"/>
      <c r="O608" s="60"/>
    </row>
    <row r="609" spans="1:15" s="20" customFormat="1" ht="37.5" hidden="1" customHeight="1" x14ac:dyDescent="0.3">
      <c r="A609" s="61"/>
      <c r="F609" s="60"/>
      <c r="G609" s="60"/>
      <c r="H609" s="60"/>
      <c r="I609" s="60"/>
      <c r="J609" s="60"/>
      <c r="K609" s="60"/>
      <c r="L609" s="60"/>
      <c r="M609" s="60"/>
      <c r="N609" s="60"/>
      <c r="O609" s="60"/>
    </row>
    <row r="610" spans="1:15" s="20" customFormat="1" ht="37.5" hidden="1" customHeight="1" x14ac:dyDescent="0.3">
      <c r="A610" s="61"/>
      <c r="F610" s="60"/>
      <c r="G610" s="60"/>
      <c r="H610" s="60"/>
      <c r="I610" s="60"/>
      <c r="J610" s="60"/>
      <c r="K610" s="60"/>
      <c r="L610" s="60"/>
      <c r="M610" s="60"/>
      <c r="N610" s="60"/>
      <c r="O610" s="60"/>
    </row>
    <row r="611" spans="1:15" s="20" customFormat="1" ht="37.5" hidden="1" customHeight="1" x14ac:dyDescent="0.3">
      <c r="A611" s="61"/>
      <c r="F611" s="60"/>
      <c r="G611" s="60"/>
      <c r="H611" s="60"/>
      <c r="I611" s="60"/>
      <c r="J611" s="60"/>
      <c r="K611" s="60"/>
      <c r="L611" s="60"/>
      <c r="M611" s="60"/>
      <c r="N611" s="60"/>
      <c r="O611" s="60"/>
    </row>
    <row r="612" spans="1:15" s="20" customFormat="1" ht="37.5" hidden="1" customHeight="1" x14ac:dyDescent="0.3">
      <c r="A612" s="61"/>
      <c r="F612" s="60"/>
      <c r="G612" s="60"/>
      <c r="H612" s="60"/>
      <c r="I612" s="60"/>
      <c r="J612" s="60"/>
      <c r="K612" s="60"/>
      <c r="L612" s="60"/>
      <c r="M612" s="60"/>
      <c r="N612" s="60"/>
      <c r="O612" s="60"/>
    </row>
    <row r="613" spans="1:15" s="20" customFormat="1" ht="37.5" hidden="1" customHeight="1" x14ac:dyDescent="0.3">
      <c r="A613" s="61"/>
      <c r="F613" s="60"/>
      <c r="G613" s="60"/>
      <c r="H613" s="60"/>
      <c r="I613" s="60"/>
      <c r="J613" s="60"/>
      <c r="K613" s="60"/>
      <c r="L613" s="60"/>
      <c r="M613" s="60"/>
      <c r="N613" s="60"/>
      <c r="O613" s="60"/>
    </row>
    <row r="614" spans="1:15" s="20" customFormat="1" ht="37.5" hidden="1" customHeight="1" x14ac:dyDescent="0.3">
      <c r="A614" s="61"/>
      <c r="F614" s="60"/>
      <c r="G614" s="60"/>
      <c r="H614" s="60"/>
      <c r="I614" s="60"/>
      <c r="J614" s="60"/>
      <c r="K614" s="60"/>
      <c r="L614" s="60"/>
      <c r="M614" s="60"/>
      <c r="N614" s="60"/>
      <c r="O614" s="60"/>
    </row>
    <row r="615" spans="1:15" s="20" customFormat="1" ht="37.5" hidden="1" customHeight="1" x14ac:dyDescent="0.3">
      <c r="A615" s="61"/>
      <c r="F615" s="60"/>
      <c r="G615" s="60"/>
      <c r="H615" s="60"/>
      <c r="I615" s="60"/>
      <c r="J615" s="60"/>
      <c r="K615" s="60"/>
      <c r="L615" s="60"/>
      <c r="M615" s="60"/>
      <c r="N615" s="60"/>
      <c r="O615" s="60"/>
    </row>
    <row r="616" spans="1:15" s="20" customFormat="1" ht="37.5" hidden="1" customHeight="1" x14ac:dyDescent="0.3">
      <c r="A616" s="61"/>
      <c r="F616" s="60"/>
      <c r="G616" s="60"/>
      <c r="H616" s="60"/>
      <c r="I616" s="60"/>
      <c r="J616" s="60"/>
      <c r="K616" s="60"/>
      <c r="L616" s="60"/>
      <c r="M616" s="60"/>
      <c r="N616" s="60"/>
      <c r="O616" s="60"/>
    </row>
    <row r="617" spans="1:15" s="20" customFormat="1" ht="37.5" hidden="1" customHeight="1" x14ac:dyDescent="0.3">
      <c r="A617" s="61"/>
      <c r="F617" s="60"/>
      <c r="G617" s="60"/>
      <c r="H617" s="60"/>
      <c r="I617" s="60"/>
      <c r="J617" s="60"/>
      <c r="K617" s="60"/>
      <c r="L617" s="60"/>
      <c r="M617" s="60"/>
      <c r="N617" s="60"/>
      <c r="O617" s="60"/>
    </row>
    <row r="618" spans="1:15" s="20" customFormat="1" ht="37.5" hidden="1" customHeight="1" x14ac:dyDescent="0.3">
      <c r="A618" s="61"/>
      <c r="F618" s="60"/>
      <c r="G618" s="60"/>
      <c r="H618" s="60"/>
      <c r="I618" s="60"/>
      <c r="J618" s="60"/>
      <c r="K618" s="60"/>
      <c r="L618" s="60"/>
      <c r="M618" s="60"/>
      <c r="N618" s="60"/>
      <c r="O618" s="60"/>
    </row>
    <row r="619" spans="1:15" s="20" customFormat="1" ht="37.5" hidden="1" customHeight="1" x14ac:dyDescent="0.3">
      <c r="A619" s="61"/>
      <c r="F619" s="60"/>
      <c r="G619" s="60"/>
      <c r="H619" s="60"/>
      <c r="I619" s="60"/>
      <c r="J619" s="60"/>
      <c r="K619" s="60"/>
      <c r="L619" s="60"/>
      <c r="M619" s="60"/>
      <c r="N619" s="60"/>
      <c r="O619" s="60"/>
    </row>
    <row r="620" spans="1:15" s="20" customFormat="1" ht="37.5" hidden="1" customHeight="1" x14ac:dyDescent="0.3">
      <c r="A620" s="61"/>
      <c r="F620" s="60"/>
      <c r="G620" s="60"/>
      <c r="H620" s="60"/>
      <c r="I620" s="60"/>
      <c r="J620" s="60"/>
      <c r="K620" s="60"/>
      <c r="L620" s="60"/>
      <c r="M620" s="60"/>
      <c r="N620" s="60"/>
      <c r="O620" s="60"/>
    </row>
    <row r="621" spans="1:15" s="20" customFormat="1" ht="37.5" hidden="1" customHeight="1" x14ac:dyDescent="0.3">
      <c r="A621" s="61"/>
      <c r="F621" s="60"/>
      <c r="G621" s="60"/>
      <c r="H621" s="60"/>
      <c r="I621" s="60"/>
      <c r="J621" s="60"/>
      <c r="K621" s="60"/>
      <c r="L621" s="60"/>
      <c r="M621" s="60"/>
      <c r="N621" s="60"/>
      <c r="O621" s="60"/>
    </row>
    <row r="622" spans="1:15" s="20" customFormat="1" ht="37.5" hidden="1" customHeight="1" x14ac:dyDescent="0.3">
      <c r="A622" s="61"/>
      <c r="F622" s="60"/>
      <c r="G622" s="60"/>
      <c r="H622" s="60"/>
      <c r="I622" s="60"/>
      <c r="J622" s="60"/>
      <c r="K622" s="60"/>
      <c r="L622" s="60"/>
      <c r="M622" s="60"/>
      <c r="N622" s="60"/>
      <c r="O622" s="60"/>
    </row>
    <row r="623" spans="1:15" s="20" customFormat="1" ht="37.5" hidden="1" customHeight="1" x14ac:dyDescent="0.3">
      <c r="A623" s="61"/>
      <c r="F623" s="60"/>
      <c r="G623" s="60"/>
      <c r="H623" s="60"/>
      <c r="I623" s="60"/>
      <c r="J623" s="60"/>
      <c r="K623" s="60"/>
      <c r="L623" s="60"/>
      <c r="M623" s="60"/>
      <c r="N623" s="60"/>
      <c r="O623" s="60"/>
    </row>
    <row r="624" spans="1:15" s="20" customFormat="1" ht="37.5" hidden="1" customHeight="1" x14ac:dyDescent="0.3">
      <c r="A624" s="61"/>
      <c r="F624" s="60"/>
      <c r="G624" s="60"/>
      <c r="H624" s="60"/>
      <c r="I624" s="60"/>
      <c r="J624" s="60"/>
      <c r="K624" s="60"/>
      <c r="L624" s="60"/>
      <c r="M624" s="60"/>
      <c r="N624" s="60"/>
      <c r="O624" s="60"/>
    </row>
    <row r="625" spans="1:15" s="20" customFormat="1" ht="37.5" hidden="1" customHeight="1" x14ac:dyDescent="0.3">
      <c r="A625" s="61"/>
      <c r="F625" s="60"/>
      <c r="G625" s="60"/>
      <c r="H625" s="60"/>
      <c r="I625" s="60"/>
      <c r="J625" s="60"/>
      <c r="K625" s="60"/>
      <c r="L625" s="60"/>
      <c r="M625" s="60"/>
      <c r="N625" s="60"/>
      <c r="O625" s="60"/>
    </row>
    <row r="626" spans="1:15" s="20" customFormat="1" ht="37.5" hidden="1" customHeight="1" x14ac:dyDescent="0.3">
      <c r="A626" s="61"/>
      <c r="F626" s="60"/>
      <c r="G626" s="60"/>
      <c r="H626" s="60"/>
      <c r="I626" s="60"/>
      <c r="J626" s="60"/>
      <c r="K626" s="60"/>
      <c r="L626" s="60"/>
      <c r="M626" s="60"/>
      <c r="N626" s="60"/>
      <c r="O626" s="60"/>
    </row>
    <row r="627" spans="1:15" s="20" customFormat="1" ht="37.5" hidden="1" customHeight="1" x14ac:dyDescent="0.3">
      <c r="A627" s="61"/>
      <c r="F627" s="60"/>
      <c r="G627" s="60"/>
      <c r="H627" s="60"/>
      <c r="I627" s="60"/>
      <c r="J627" s="60"/>
      <c r="K627" s="60"/>
      <c r="L627" s="60"/>
      <c r="M627" s="60"/>
      <c r="N627" s="60"/>
      <c r="O627" s="60"/>
    </row>
    <row r="628" spans="1:15" s="20" customFormat="1" ht="37.5" hidden="1" customHeight="1" x14ac:dyDescent="0.3">
      <c r="A628" s="61"/>
      <c r="F628" s="60"/>
      <c r="G628" s="60"/>
      <c r="H628" s="60"/>
      <c r="I628" s="60"/>
      <c r="J628" s="60"/>
      <c r="K628" s="60"/>
      <c r="L628" s="60"/>
      <c r="M628" s="60"/>
      <c r="N628" s="60"/>
      <c r="O628" s="60"/>
    </row>
    <row r="629" spans="1:15" s="20" customFormat="1" ht="37.5" hidden="1" customHeight="1" x14ac:dyDescent="0.3">
      <c r="A629" s="61"/>
      <c r="F629" s="60"/>
      <c r="G629" s="60"/>
      <c r="H629" s="60"/>
      <c r="I629" s="60"/>
      <c r="J629" s="60"/>
      <c r="K629" s="60"/>
      <c r="L629" s="60"/>
      <c r="M629" s="60"/>
      <c r="N629" s="60"/>
      <c r="O629" s="60"/>
    </row>
    <row r="630" spans="1:15" s="20" customFormat="1" ht="37.5" hidden="1" customHeight="1" x14ac:dyDescent="0.3">
      <c r="A630" s="61"/>
      <c r="F630" s="60"/>
      <c r="G630" s="60"/>
      <c r="H630" s="60"/>
      <c r="I630" s="60"/>
      <c r="J630" s="60"/>
      <c r="K630" s="60"/>
      <c r="L630" s="60"/>
      <c r="M630" s="60"/>
      <c r="N630" s="60"/>
      <c r="O630" s="60"/>
    </row>
    <row r="631" spans="1:15" s="20" customFormat="1" ht="37.5" hidden="1" customHeight="1" x14ac:dyDescent="0.3">
      <c r="A631" s="61"/>
      <c r="F631" s="60"/>
      <c r="G631" s="60"/>
      <c r="H631" s="60"/>
      <c r="I631" s="60"/>
      <c r="J631" s="60"/>
      <c r="K631" s="60"/>
      <c r="L631" s="60"/>
      <c r="M631" s="60"/>
      <c r="N631" s="60"/>
      <c r="O631" s="60"/>
    </row>
    <row r="632" spans="1:15" s="20" customFormat="1" ht="37.5" hidden="1" customHeight="1" x14ac:dyDescent="0.3">
      <c r="A632" s="61"/>
      <c r="F632" s="60"/>
      <c r="G632" s="60"/>
      <c r="H632" s="60"/>
      <c r="I632" s="60"/>
      <c r="J632" s="60"/>
      <c r="K632" s="60"/>
      <c r="L632" s="60"/>
      <c r="M632" s="60"/>
      <c r="N632" s="60"/>
      <c r="O632" s="60"/>
    </row>
    <row r="633" spans="1:15" s="20" customFormat="1" ht="37.5" hidden="1" customHeight="1" x14ac:dyDescent="0.3">
      <c r="A633" s="61"/>
      <c r="F633" s="60"/>
      <c r="G633" s="60"/>
      <c r="H633" s="60"/>
      <c r="I633" s="60"/>
      <c r="J633" s="60"/>
      <c r="K633" s="60"/>
      <c r="L633" s="60"/>
      <c r="M633" s="60"/>
      <c r="N633" s="60"/>
      <c r="O633" s="60"/>
    </row>
    <row r="634" spans="1:15" s="20" customFormat="1" ht="37.5" hidden="1" customHeight="1" x14ac:dyDescent="0.3">
      <c r="A634" s="61"/>
      <c r="F634" s="60"/>
      <c r="G634" s="60"/>
      <c r="H634" s="60"/>
      <c r="I634" s="60"/>
      <c r="J634" s="60"/>
      <c r="K634" s="60"/>
      <c r="L634" s="60"/>
      <c r="M634" s="60"/>
      <c r="N634" s="60"/>
      <c r="O634" s="60"/>
    </row>
    <row r="635" spans="1:15" s="20" customFormat="1" ht="37.5" hidden="1" customHeight="1" x14ac:dyDescent="0.3">
      <c r="A635" s="61"/>
      <c r="F635" s="60"/>
      <c r="G635" s="60"/>
      <c r="H635" s="60"/>
      <c r="I635" s="60"/>
      <c r="J635" s="60"/>
      <c r="K635" s="60"/>
      <c r="L635" s="60"/>
      <c r="M635" s="60"/>
      <c r="N635" s="60"/>
      <c r="O635" s="60"/>
    </row>
    <row r="636" spans="1:15" s="20" customFormat="1" ht="37.5" hidden="1" customHeight="1" x14ac:dyDescent="0.3">
      <c r="A636" s="61"/>
      <c r="F636" s="60"/>
      <c r="G636" s="60"/>
      <c r="H636" s="60"/>
      <c r="I636" s="60"/>
      <c r="J636" s="60"/>
      <c r="K636" s="60"/>
      <c r="L636" s="60"/>
      <c r="M636" s="60"/>
      <c r="N636" s="60"/>
      <c r="O636" s="60"/>
    </row>
    <row r="637" spans="1:15" s="20" customFormat="1" ht="37.5" hidden="1" customHeight="1" x14ac:dyDescent="0.3">
      <c r="A637" s="61"/>
      <c r="F637" s="60"/>
      <c r="G637" s="60"/>
      <c r="H637" s="60"/>
      <c r="I637" s="60"/>
      <c r="J637" s="60"/>
      <c r="K637" s="60"/>
      <c r="L637" s="60"/>
      <c r="M637" s="60"/>
      <c r="N637" s="60"/>
      <c r="O637" s="60"/>
    </row>
    <row r="638" spans="1:15" s="20" customFormat="1" ht="37.5" hidden="1" customHeight="1" x14ac:dyDescent="0.3">
      <c r="A638" s="61"/>
      <c r="F638" s="60"/>
      <c r="G638" s="60"/>
      <c r="H638" s="60"/>
      <c r="I638" s="60"/>
      <c r="J638" s="60"/>
      <c r="K638" s="60"/>
      <c r="L638" s="60"/>
      <c r="M638" s="60"/>
      <c r="N638" s="60"/>
      <c r="O638" s="60"/>
    </row>
    <row r="639" spans="1:15" s="20" customFormat="1" ht="37.5" hidden="1" customHeight="1" x14ac:dyDescent="0.3">
      <c r="A639" s="61"/>
      <c r="F639" s="60"/>
      <c r="G639" s="60"/>
      <c r="H639" s="60"/>
      <c r="I639" s="60"/>
      <c r="J639" s="60"/>
      <c r="K639" s="60"/>
      <c r="L639" s="60"/>
      <c r="M639" s="60"/>
      <c r="N639" s="60"/>
      <c r="O639" s="60"/>
    </row>
    <row r="640" spans="1:15" s="20" customFormat="1" ht="37.5" hidden="1" customHeight="1" x14ac:dyDescent="0.3">
      <c r="A640" s="61"/>
      <c r="F640" s="60"/>
      <c r="G640" s="60"/>
      <c r="H640" s="60"/>
      <c r="I640" s="60"/>
      <c r="J640" s="60"/>
      <c r="K640" s="60"/>
      <c r="L640" s="60"/>
      <c r="M640" s="60"/>
      <c r="N640" s="60"/>
      <c r="O640" s="60"/>
    </row>
    <row r="641" spans="1:15" s="20" customFormat="1" ht="37.5" hidden="1" customHeight="1" x14ac:dyDescent="0.3">
      <c r="A641" s="61"/>
      <c r="F641" s="60"/>
      <c r="G641" s="60"/>
      <c r="H641" s="60"/>
      <c r="I641" s="60"/>
      <c r="J641" s="60"/>
      <c r="K641" s="60"/>
      <c r="L641" s="60"/>
      <c r="M641" s="60"/>
      <c r="N641" s="60"/>
      <c r="O641" s="60"/>
    </row>
    <row r="642" spans="1:15" s="20" customFormat="1" ht="37.5" hidden="1" customHeight="1" x14ac:dyDescent="0.3">
      <c r="A642" s="61"/>
      <c r="F642" s="60"/>
      <c r="G642" s="60"/>
      <c r="H642" s="60"/>
      <c r="I642" s="60"/>
      <c r="J642" s="60"/>
      <c r="K642" s="60"/>
      <c r="L642" s="60"/>
      <c r="M642" s="60"/>
      <c r="N642" s="60"/>
      <c r="O642" s="60"/>
    </row>
    <row r="643" spans="1:15" s="20" customFormat="1" ht="37.5" hidden="1" customHeight="1" x14ac:dyDescent="0.3">
      <c r="A643" s="61"/>
      <c r="F643" s="60"/>
      <c r="G643" s="60"/>
      <c r="H643" s="60"/>
      <c r="I643" s="60"/>
      <c r="J643" s="60"/>
      <c r="K643" s="60"/>
      <c r="L643" s="60"/>
      <c r="M643" s="60"/>
      <c r="N643" s="60"/>
      <c r="O643" s="60"/>
    </row>
    <row r="644" spans="1:15" s="20" customFormat="1" ht="37.5" hidden="1" customHeight="1" x14ac:dyDescent="0.3">
      <c r="A644" s="61"/>
      <c r="F644" s="60"/>
      <c r="G644" s="60"/>
      <c r="H644" s="60"/>
      <c r="I644" s="60"/>
      <c r="J644" s="60"/>
      <c r="K644" s="60"/>
      <c r="L644" s="60"/>
      <c r="M644" s="60"/>
      <c r="N644" s="60"/>
      <c r="O644" s="60"/>
    </row>
    <row r="645" spans="1:15" s="20" customFormat="1" ht="37.5" hidden="1" customHeight="1" x14ac:dyDescent="0.3">
      <c r="A645" s="61"/>
      <c r="F645" s="60"/>
      <c r="G645" s="60"/>
      <c r="H645" s="60"/>
      <c r="I645" s="60"/>
      <c r="J645" s="60"/>
      <c r="K645" s="60"/>
      <c r="L645" s="60"/>
      <c r="M645" s="60"/>
      <c r="N645" s="60"/>
      <c r="O645" s="60"/>
    </row>
    <row r="646" spans="1:15" s="20" customFormat="1" ht="37.5" hidden="1" customHeight="1" x14ac:dyDescent="0.3">
      <c r="A646" s="61"/>
      <c r="F646" s="60"/>
      <c r="G646" s="60"/>
      <c r="H646" s="60"/>
      <c r="I646" s="60"/>
      <c r="J646" s="60"/>
      <c r="K646" s="60"/>
      <c r="L646" s="60"/>
      <c r="M646" s="60"/>
      <c r="N646" s="60"/>
      <c r="O646" s="60"/>
    </row>
    <row r="647" spans="1:15" s="20" customFormat="1" ht="37.5" hidden="1" customHeight="1" x14ac:dyDescent="0.3">
      <c r="A647" s="61"/>
      <c r="F647" s="60"/>
      <c r="G647" s="60"/>
      <c r="H647" s="60"/>
      <c r="I647" s="60"/>
      <c r="J647" s="60"/>
      <c r="K647" s="60"/>
      <c r="L647" s="60"/>
      <c r="M647" s="60"/>
      <c r="N647" s="60"/>
      <c r="O647" s="60"/>
    </row>
    <row r="648" spans="1:15" s="20" customFormat="1" ht="37.5" hidden="1" customHeight="1" x14ac:dyDescent="0.3">
      <c r="A648" s="61"/>
      <c r="F648" s="60"/>
      <c r="G648" s="60"/>
      <c r="H648" s="60"/>
      <c r="I648" s="60"/>
      <c r="J648" s="60"/>
      <c r="K648" s="60"/>
      <c r="L648" s="60"/>
      <c r="M648" s="60"/>
      <c r="N648" s="60"/>
      <c r="O648" s="60"/>
    </row>
    <row r="649" spans="1:15" s="20" customFormat="1" ht="37.5" hidden="1" customHeight="1" x14ac:dyDescent="0.3">
      <c r="A649" s="61"/>
      <c r="F649" s="60"/>
      <c r="G649" s="60"/>
      <c r="H649" s="60"/>
      <c r="I649" s="60"/>
      <c r="J649" s="60"/>
      <c r="K649" s="60"/>
      <c r="L649" s="60"/>
      <c r="M649" s="60"/>
      <c r="N649" s="60"/>
      <c r="O649" s="60"/>
    </row>
    <row r="650" spans="1:15" s="20" customFormat="1" ht="37.5" hidden="1" customHeight="1" x14ac:dyDescent="0.3">
      <c r="A650" s="61"/>
      <c r="F650" s="60"/>
      <c r="G650" s="60"/>
      <c r="H650" s="60"/>
      <c r="I650" s="60"/>
      <c r="J650" s="60"/>
      <c r="K650" s="60"/>
      <c r="L650" s="60"/>
      <c r="M650" s="60"/>
      <c r="N650" s="60"/>
      <c r="O650" s="60"/>
    </row>
    <row r="651" spans="1:15" s="20" customFormat="1" ht="37.5" hidden="1" customHeight="1" x14ac:dyDescent="0.3">
      <c r="A651" s="61"/>
      <c r="F651" s="60"/>
      <c r="G651" s="60"/>
      <c r="H651" s="60"/>
      <c r="I651" s="60"/>
      <c r="J651" s="60"/>
      <c r="K651" s="60"/>
      <c r="L651" s="60"/>
      <c r="M651" s="60"/>
      <c r="N651" s="60"/>
      <c r="O651" s="60"/>
    </row>
    <row r="652" spans="1:15" s="20" customFormat="1" ht="37.5" hidden="1" customHeight="1" x14ac:dyDescent="0.3">
      <c r="A652" s="61"/>
      <c r="F652" s="60"/>
      <c r="G652" s="60"/>
      <c r="H652" s="60"/>
      <c r="I652" s="60"/>
      <c r="J652" s="60"/>
      <c r="K652" s="60"/>
      <c r="L652" s="60"/>
      <c r="M652" s="60"/>
      <c r="N652" s="60"/>
      <c r="O652" s="60"/>
    </row>
    <row r="653" spans="1:15" s="20" customFormat="1" ht="37.5" hidden="1" customHeight="1" x14ac:dyDescent="0.3">
      <c r="A653" s="61"/>
      <c r="F653" s="60"/>
      <c r="G653" s="60"/>
      <c r="H653" s="60"/>
      <c r="I653" s="60"/>
      <c r="J653" s="60"/>
      <c r="K653" s="60"/>
      <c r="L653" s="60"/>
      <c r="M653" s="60"/>
      <c r="N653" s="60"/>
      <c r="O653" s="60"/>
    </row>
    <row r="654" spans="1:15" s="20" customFormat="1" ht="37.5" hidden="1" customHeight="1" x14ac:dyDescent="0.3">
      <c r="A654" s="61"/>
      <c r="F654" s="60"/>
      <c r="G654" s="60"/>
      <c r="H654" s="60"/>
      <c r="I654" s="60"/>
      <c r="J654" s="60"/>
      <c r="K654" s="60"/>
      <c r="L654" s="60"/>
      <c r="M654" s="60"/>
      <c r="N654" s="60"/>
      <c r="O654" s="60"/>
    </row>
    <row r="655" spans="1:15" s="20" customFormat="1" ht="37.5" hidden="1" customHeight="1" x14ac:dyDescent="0.3">
      <c r="A655" s="61"/>
      <c r="F655" s="60"/>
      <c r="G655" s="60"/>
      <c r="H655" s="60"/>
      <c r="I655" s="60"/>
      <c r="J655" s="60"/>
      <c r="K655" s="60"/>
      <c r="L655" s="60"/>
      <c r="M655" s="60"/>
      <c r="N655" s="60"/>
      <c r="O655" s="60"/>
    </row>
    <row r="656" spans="1:15" s="20" customFormat="1" ht="37.5" hidden="1" customHeight="1" x14ac:dyDescent="0.3">
      <c r="A656" s="61"/>
      <c r="F656" s="60"/>
      <c r="G656" s="60"/>
      <c r="H656" s="60"/>
      <c r="I656" s="60"/>
      <c r="J656" s="60"/>
      <c r="K656" s="60"/>
      <c r="L656" s="60"/>
      <c r="M656" s="60"/>
      <c r="N656" s="60"/>
      <c r="O656" s="60"/>
    </row>
    <row r="657" spans="1:15" s="20" customFormat="1" ht="37.5" hidden="1" customHeight="1" x14ac:dyDescent="0.3">
      <c r="A657" s="61"/>
      <c r="F657" s="60"/>
      <c r="G657" s="60"/>
      <c r="H657" s="60"/>
      <c r="I657" s="60"/>
      <c r="J657" s="60"/>
      <c r="K657" s="60"/>
      <c r="L657" s="60"/>
      <c r="M657" s="60"/>
      <c r="N657" s="60"/>
      <c r="O657" s="60"/>
    </row>
    <row r="658" spans="1:15" s="20" customFormat="1" ht="37.5" hidden="1" customHeight="1" x14ac:dyDescent="0.3">
      <c r="A658" s="61"/>
      <c r="F658" s="60"/>
      <c r="G658" s="60"/>
      <c r="H658" s="60"/>
      <c r="I658" s="60"/>
      <c r="J658" s="60"/>
      <c r="K658" s="60"/>
      <c r="L658" s="60"/>
      <c r="M658" s="60"/>
      <c r="N658" s="60"/>
      <c r="O658" s="60"/>
    </row>
    <row r="659" spans="1:15" s="20" customFormat="1" ht="37.5" hidden="1" customHeight="1" x14ac:dyDescent="0.3">
      <c r="A659" s="61"/>
      <c r="F659" s="60"/>
      <c r="G659" s="60"/>
      <c r="H659" s="60"/>
      <c r="I659" s="60"/>
      <c r="J659" s="60"/>
      <c r="K659" s="60"/>
      <c r="L659" s="60"/>
      <c r="M659" s="60"/>
      <c r="N659" s="60"/>
      <c r="O659" s="60"/>
    </row>
    <row r="660" spans="1:15" s="20" customFormat="1" ht="37.5" hidden="1" customHeight="1" x14ac:dyDescent="0.3">
      <c r="A660" s="61"/>
      <c r="F660" s="60"/>
      <c r="G660" s="60"/>
      <c r="H660" s="60"/>
      <c r="I660" s="60"/>
      <c r="J660" s="60"/>
      <c r="K660" s="60"/>
      <c r="L660" s="60"/>
      <c r="M660" s="60"/>
      <c r="N660" s="60"/>
      <c r="O660" s="60"/>
    </row>
    <row r="661" spans="1:15" s="20" customFormat="1" ht="37.5" hidden="1" customHeight="1" x14ac:dyDescent="0.3">
      <c r="A661" s="61"/>
      <c r="F661" s="60"/>
      <c r="G661" s="60"/>
      <c r="H661" s="60"/>
      <c r="I661" s="60"/>
      <c r="J661" s="60"/>
      <c r="K661" s="60"/>
      <c r="L661" s="60"/>
      <c r="M661" s="60"/>
      <c r="N661" s="60"/>
      <c r="O661" s="60"/>
    </row>
    <row r="662" spans="1:15" s="20" customFormat="1" ht="37.5" hidden="1" customHeight="1" x14ac:dyDescent="0.3">
      <c r="A662" s="61"/>
      <c r="F662" s="60"/>
      <c r="G662" s="60"/>
      <c r="H662" s="60"/>
      <c r="I662" s="60"/>
      <c r="J662" s="60"/>
      <c r="K662" s="60"/>
      <c r="L662" s="60"/>
      <c r="M662" s="60"/>
      <c r="N662" s="60"/>
      <c r="O662" s="60"/>
    </row>
    <row r="663" spans="1:15" s="20" customFormat="1" ht="37.5" hidden="1" customHeight="1" x14ac:dyDescent="0.3">
      <c r="A663" s="61"/>
      <c r="F663" s="60"/>
      <c r="G663" s="60"/>
      <c r="H663" s="60"/>
      <c r="I663" s="60"/>
      <c r="J663" s="60"/>
      <c r="K663" s="60"/>
      <c r="L663" s="60"/>
      <c r="M663" s="60"/>
      <c r="N663" s="60"/>
      <c r="O663" s="60"/>
    </row>
    <row r="664" spans="1:15" s="20" customFormat="1" ht="37.5" hidden="1" customHeight="1" x14ac:dyDescent="0.3">
      <c r="A664" s="61"/>
      <c r="F664" s="60"/>
      <c r="G664" s="60"/>
      <c r="H664" s="60"/>
      <c r="I664" s="60"/>
      <c r="J664" s="60"/>
      <c r="K664" s="60"/>
      <c r="L664" s="60"/>
      <c r="M664" s="60"/>
      <c r="N664" s="60"/>
      <c r="O664" s="60"/>
    </row>
    <row r="665" spans="1:15" s="20" customFormat="1" ht="37.5" hidden="1" customHeight="1" x14ac:dyDescent="0.3">
      <c r="A665" s="61"/>
      <c r="F665" s="60"/>
      <c r="G665" s="60"/>
      <c r="H665" s="60"/>
      <c r="I665" s="60"/>
      <c r="J665" s="60"/>
      <c r="K665" s="60"/>
      <c r="L665" s="60"/>
      <c r="M665" s="60"/>
      <c r="N665" s="60"/>
      <c r="O665" s="60"/>
    </row>
    <row r="666" spans="1:15" s="20" customFormat="1" ht="37.5" hidden="1" customHeight="1" x14ac:dyDescent="0.3">
      <c r="A666" s="61"/>
      <c r="F666" s="60"/>
      <c r="G666" s="60"/>
      <c r="H666" s="60"/>
      <c r="I666" s="60"/>
      <c r="J666" s="60"/>
      <c r="K666" s="60"/>
      <c r="L666" s="60"/>
      <c r="M666" s="60"/>
      <c r="N666" s="60"/>
      <c r="O666" s="60"/>
    </row>
    <row r="667" spans="1:15" s="20" customFormat="1" ht="37.5" hidden="1" customHeight="1" x14ac:dyDescent="0.3">
      <c r="A667" s="61"/>
      <c r="F667" s="60"/>
      <c r="G667" s="60"/>
      <c r="H667" s="60"/>
      <c r="I667" s="60"/>
      <c r="J667" s="60"/>
      <c r="K667" s="60"/>
      <c r="L667" s="60"/>
      <c r="M667" s="60"/>
      <c r="N667" s="60"/>
      <c r="O667" s="60"/>
    </row>
    <row r="668" spans="1:15" s="20" customFormat="1" ht="37.5" hidden="1" customHeight="1" x14ac:dyDescent="0.3">
      <c r="A668" s="61"/>
      <c r="F668" s="60"/>
      <c r="G668" s="60"/>
      <c r="H668" s="60"/>
      <c r="I668" s="60"/>
      <c r="J668" s="60"/>
      <c r="K668" s="60"/>
      <c r="L668" s="60"/>
      <c r="M668" s="60"/>
      <c r="N668" s="60"/>
      <c r="O668" s="60"/>
    </row>
    <row r="669" spans="1:15" s="20" customFormat="1" ht="37.5" hidden="1" customHeight="1" x14ac:dyDescent="0.3">
      <c r="A669" s="61"/>
      <c r="F669" s="60"/>
      <c r="G669" s="60"/>
      <c r="H669" s="60"/>
      <c r="I669" s="60"/>
      <c r="J669" s="60"/>
      <c r="K669" s="60"/>
      <c r="L669" s="60"/>
      <c r="M669" s="60"/>
      <c r="N669" s="60"/>
      <c r="O669" s="60"/>
    </row>
    <row r="670" spans="1:15" s="20" customFormat="1" ht="37.5" hidden="1" customHeight="1" x14ac:dyDescent="0.3">
      <c r="A670" s="61"/>
      <c r="F670" s="60"/>
      <c r="G670" s="60"/>
      <c r="H670" s="60"/>
      <c r="I670" s="60"/>
      <c r="J670" s="60"/>
      <c r="K670" s="60"/>
      <c r="L670" s="60"/>
      <c r="M670" s="60"/>
      <c r="N670" s="60"/>
      <c r="O670" s="60"/>
    </row>
    <row r="671" spans="1:15" s="20" customFormat="1" ht="37.5" hidden="1" customHeight="1" x14ac:dyDescent="0.3">
      <c r="A671" s="61"/>
      <c r="F671" s="60"/>
      <c r="G671" s="60"/>
      <c r="H671" s="60"/>
      <c r="I671" s="60"/>
      <c r="J671" s="60"/>
      <c r="K671" s="60"/>
      <c r="L671" s="60"/>
      <c r="M671" s="60"/>
      <c r="N671" s="60"/>
      <c r="O671" s="60"/>
    </row>
    <row r="672" spans="1:15" s="20" customFormat="1" ht="37.5" hidden="1" customHeight="1" x14ac:dyDescent="0.3">
      <c r="A672" s="61"/>
      <c r="F672" s="60"/>
      <c r="G672" s="60"/>
      <c r="H672" s="60"/>
      <c r="I672" s="60"/>
      <c r="J672" s="60"/>
      <c r="K672" s="60"/>
      <c r="L672" s="60"/>
      <c r="M672" s="60"/>
      <c r="N672" s="60"/>
      <c r="O672" s="60"/>
    </row>
    <row r="673" spans="1:15" s="20" customFormat="1" ht="37.5" hidden="1" customHeight="1" x14ac:dyDescent="0.3">
      <c r="A673" s="61"/>
      <c r="F673" s="60"/>
      <c r="G673" s="60"/>
      <c r="H673" s="60"/>
      <c r="I673" s="60"/>
      <c r="J673" s="60"/>
      <c r="K673" s="60"/>
      <c r="L673" s="60"/>
      <c r="M673" s="60"/>
      <c r="N673" s="60"/>
      <c r="O673" s="60"/>
    </row>
    <row r="674" spans="1:15" s="20" customFormat="1" ht="37.5" hidden="1" customHeight="1" x14ac:dyDescent="0.3">
      <c r="A674" s="61"/>
      <c r="F674" s="60"/>
      <c r="G674" s="60"/>
      <c r="H674" s="60"/>
      <c r="I674" s="60"/>
      <c r="J674" s="60"/>
      <c r="K674" s="60"/>
      <c r="L674" s="60"/>
      <c r="M674" s="60"/>
      <c r="N674" s="60"/>
      <c r="O674" s="60"/>
    </row>
    <row r="675" spans="1:15" s="20" customFormat="1" ht="37.5" hidden="1" customHeight="1" x14ac:dyDescent="0.3">
      <c r="A675" s="61"/>
      <c r="F675" s="60"/>
      <c r="G675" s="60"/>
      <c r="H675" s="60"/>
      <c r="I675" s="60"/>
      <c r="J675" s="60"/>
      <c r="K675" s="60"/>
      <c r="L675" s="60"/>
      <c r="M675" s="60"/>
      <c r="N675" s="60"/>
      <c r="O675" s="60"/>
    </row>
    <row r="676" spans="1:15" s="20" customFormat="1" ht="37.5" hidden="1" customHeight="1" x14ac:dyDescent="0.3">
      <c r="A676" s="61"/>
      <c r="F676" s="60"/>
      <c r="G676" s="60"/>
      <c r="H676" s="60"/>
      <c r="I676" s="60"/>
      <c r="J676" s="60"/>
      <c r="K676" s="60"/>
      <c r="L676" s="60"/>
      <c r="M676" s="60"/>
      <c r="N676" s="60"/>
      <c r="O676" s="60"/>
    </row>
    <row r="677" spans="1:15" s="20" customFormat="1" ht="37.5" hidden="1" customHeight="1" x14ac:dyDescent="0.3">
      <c r="A677" s="61"/>
      <c r="F677" s="60"/>
      <c r="G677" s="60"/>
      <c r="H677" s="60"/>
      <c r="I677" s="60"/>
      <c r="J677" s="60"/>
      <c r="K677" s="60"/>
      <c r="L677" s="60"/>
      <c r="M677" s="60"/>
      <c r="N677" s="60"/>
      <c r="O677" s="60"/>
    </row>
    <row r="678" spans="1:15" s="20" customFormat="1" ht="37.5" hidden="1" customHeight="1" x14ac:dyDescent="0.3">
      <c r="A678" s="61"/>
      <c r="F678" s="60"/>
      <c r="G678" s="60"/>
      <c r="H678" s="60"/>
      <c r="I678" s="60"/>
      <c r="J678" s="60"/>
      <c r="K678" s="60"/>
      <c r="L678" s="60"/>
      <c r="M678" s="60"/>
      <c r="N678" s="60"/>
      <c r="O678" s="60"/>
    </row>
    <row r="679" spans="1:15" s="20" customFormat="1" ht="37.5" hidden="1" customHeight="1" x14ac:dyDescent="0.3">
      <c r="A679" s="61"/>
      <c r="F679" s="60"/>
      <c r="G679" s="60"/>
      <c r="H679" s="60"/>
      <c r="I679" s="60"/>
      <c r="J679" s="60"/>
      <c r="K679" s="60"/>
      <c r="L679" s="60"/>
      <c r="M679" s="60"/>
      <c r="N679" s="60"/>
      <c r="O679" s="60"/>
    </row>
    <row r="680" spans="1:15" s="20" customFormat="1" ht="37.5" hidden="1" customHeight="1" x14ac:dyDescent="0.3">
      <c r="A680" s="61"/>
      <c r="F680" s="60"/>
      <c r="G680" s="60"/>
      <c r="H680" s="60"/>
      <c r="I680" s="60"/>
      <c r="J680" s="60"/>
      <c r="K680" s="60"/>
      <c r="L680" s="60"/>
      <c r="M680" s="60"/>
      <c r="N680" s="60"/>
      <c r="O680" s="60"/>
    </row>
    <row r="681" spans="1:15" s="20" customFormat="1" ht="37.5" hidden="1" customHeight="1" x14ac:dyDescent="0.3">
      <c r="A681" s="61"/>
      <c r="F681" s="60"/>
      <c r="G681" s="60"/>
      <c r="H681" s="60"/>
      <c r="I681" s="60"/>
      <c r="J681" s="60"/>
      <c r="K681" s="60"/>
      <c r="L681" s="60"/>
      <c r="M681" s="60"/>
      <c r="N681" s="60"/>
      <c r="O681" s="60"/>
    </row>
    <row r="682" spans="1:15" s="20" customFormat="1" ht="37.5" hidden="1" customHeight="1" x14ac:dyDescent="0.3">
      <c r="A682" s="61"/>
      <c r="F682" s="60"/>
      <c r="G682" s="60"/>
      <c r="H682" s="60"/>
      <c r="I682" s="60"/>
      <c r="J682" s="60"/>
      <c r="K682" s="60"/>
      <c r="L682" s="60"/>
      <c r="M682" s="60"/>
      <c r="N682" s="60"/>
      <c r="O682" s="60"/>
    </row>
    <row r="683" spans="1:15" s="20" customFormat="1" ht="37.5" hidden="1" customHeight="1" x14ac:dyDescent="0.3">
      <c r="A683" s="61"/>
      <c r="F683" s="60"/>
      <c r="G683" s="60"/>
      <c r="H683" s="60"/>
      <c r="I683" s="60"/>
      <c r="J683" s="60"/>
      <c r="K683" s="60"/>
      <c r="L683" s="60"/>
      <c r="M683" s="60"/>
      <c r="N683" s="60"/>
      <c r="O683" s="60"/>
    </row>
    <row r="684" spans="1:15" s="20" customFormat="1" ht="37.5" hidden="1" customHeight="1" x14ac:dyDescent="0.3">
      <c r="A684" s="61"/>
      <c r="F684" s="60"/>
      <c r="G684" s="60"/>
      <c r="H684" s="60"/>
      <c r="I684" s="60"/>
      <c r="J684" s="60"/>
      <c r="K684" s="60"/>
      <c r="L684" s="60"/>
      <c r="M684" s="60"/>
      <c r="N684" s="60"/>
      <c r="O684" s="60"/>
    </row>
    <row r="685" spans="1:15" s="20" customFormat="1" ht="37.5" hidden="1" customHeight="1" x14ac:dyDescent="0.3">
      <c r="A685" s="61"/>
      <c r="F685" s="60"/>
      <c r="G685" s="60"/>
      <c r="H685" s="60"/>
      <c r="I685" s="60"/>
      <c r="J685" s="60"/>
      <c r="K685" s="60"/>
      <c r="L685" s="60"/>
      <c r="M685" s="60"/>
      <c r="N685" s="60"/>
      <c r="O685" s="60"/>
    </row>
    <row r="686" spans="1:15" s="20" customFormat="1" ht="37.5" hidden="1" customHeight="1" x14ac:dyDescent="0.3">
      <c r="A686" s="61"/>
      <c r="F686" s="60"/>
      <c r="G686" s="60"/>
      <c r="H686" s="60"/>
      <c r="I686" s="60"/>
      <c r="J686" s="60"/>
      <c r="K686" s="60"/>
      <c r="L686" s="60"/>
      <c r="M686" s="60"/>
      <c r="N686" s="60"/>
      <c r="O686" s="60"/>
    </row>
    <row r="687" spans="1:15" s="20" customFormat="1" ht="37.5" hidden="1" customHeight="1" x14ac:dyDescent="0.3">
      <c r="A687" s="61"/>
      <c r="F687" s="60"/>
      <c r="G687" s="60"/>
      <c r="H687" s="60"/>
      <c r="I687" s="60"/>
      <c r="J687" s="60"/>
      <c r="K687" s="60"/>
      <c r="L687" s="60"/>
      <c r="M687" s="60"/>
      <c r="N687" s="60"/>
      <c r="O687" s="60"/>
    </row>
    <row r="688" spans="1:15" s="20" customFormat="1" ht="37.5" hidden="1" customHeight="1" x14ac:dyDescent="0.3">
      <c r="A688" s="61"/>
      <c r="F688" s="60"/>
      <c r="G688" s="60"/>
      <c r="H688" s="60"/>
      <c r="I688" s="60"/>
      <c r="J688" s="60"/>
      <c r="K688" s="60"/>
      <c r="L688" s="60"/>
      <c r="M688" s="60"/>
      <c r="N688" s="60"/>
      <c r="O688" s="60"/>
    </row>
    <row r="689" spans="1:15" s="20" customFormat="1" ht="37.5" hidden="1" customHeight="1" x14ac:dyDescent="0.3">
      <c r="A689" s="61"/>
      <c r="F689" s="60"/>
      <c r="G689" s="60"/>
      <c r="H689" s="60"/>
      <c r="I689" s="60"/>
      <c r="J689" s="60"/>
      <c r="K689" s="60"/>
      <c r="L689" s="60"/>
      <c r="M689" s="60"/>
      <c r="N689" s="60"/>
      <c r="O689" s="60"/>
    </row>
    <row r="690" spans="1:15" s="20" customFormat="1" ht="37.5" hidden="1" customHeight="1" x14ac:dyDescent="0.3">
      <c r="A690" s="61"/>
      <c r="F690" s="60"/>
      <c r="G690" s="60"/>
      <c r="H690" s="60"/>
      <c r="I690" s="60"/>
      <c r="J690" s="60"/>
      <c r="K690" s="60"/>
      <c r="L690" s="60"/>
      <c r="M690" s="60"/>
      <c r="N690" s="60"/>
      <c r="O690" s="60"/>
    </row>
    <row r="691" spans="1:15" s="20" customFormat="1" ht="37.5" hidden="1" customHeight="1" x14ac:dyDescent="0.3">
      <c r="A691" s="61"/>
      <c r="F691" s="60"/>
      <c r="G691" s="60"/>
      <c r="H691" s="60"/>
      <c r="I691" s="60"/>
      <c r="J691" s="60"/>
      <c r="K691" s="60"/>
      <c r="L691" s="60"/>
      <c r="M691" s="60"/>
      <c r="N691" s="60"/>
      <c r="O691" s="60"/>
    </row>
    <row r="692" spans="1:15" s="20" customFormat="1" ht="37.5" hidden="1" customHeight="1" x14ac:dyDescent="0.3">
      <c r="A692" s="61"/>
      <c r="F692" s="60"/>
      <c r="G692" s="60"/>
      <c r="H692" s="60"/>
      <c r="I692" s="60"/>
      <c r="J692" s="60"/>
      <c r="K692" s="60"/>
      <c r="L692" s="60"/>
      <c r="M692" s="60"/>
      <c r="N692" s="60"/>
      <c r="O692" s="60"/>
    </row>
    <row r="693" spans="1:15" s="20" customFormat="1" ht="37.5" hidden="1" customHeight="1" x14ac:dyDescent="0.3">
      <c r="A693" s="61"/>
      <c r="F693" s="60"/>
      <c r="G693" s="60"/>
      <c r="H693" s="60"/>
      <c r="I693" s="60"/>
      <c r="J693" s="60"/>
      <c r="K693" s="60"/>
      <c r="L693" s="60"/>
      <c r="M693" s="60"/>
      <c r="N693" s="60"/>
      <c r="O693" s="60"/>
    </row>
    <row r="694" spans="1:15" s="20" customFormat="1" ht="37.5" hidden="1" customHeight="1" x14ac:dyDescent="0.3">
      <c r="A694" s="61"/>
      <c r="F694" s="60"/>
      <c r="G694" s="60"/>
      <c r="H694" s="60"/>
      <c r="I694" s="60"/>
      <c r="J694" s="60"/>
      <c r="K694" s="60"/>
      <c r="L694" s="60"/>
      <c r="M694" s="60"/>
      <c r="N694" s="60"/>
      <c r="O694" s="60"/>
    </row>
    <row r="695" spans="1:15" s="20" customFormat="1" ht="37.5" hidden="1" customHeight="1" x14ac:dyDescent="0.3">
      <c r="A695" s="61"/>
      <c r="F695" s="60"/>
      <c r="G695" s="60"/>
      <c r="H695" s="60"/>
      <c r="I695" s="60"/>
      <c r="J695" s="60"/>
      <c r="K695" s="60"/>
      <c r="L695" s="60"/>
      <c r="M695" s="60"/>
      <c r="N695" s="60"/>
      <c r="O695" s="60"/>
    </row>
    <row r="696" spans="1:15" s="20" customFormat="1" ht="37.5" hidden="1" customHeight="1" x14ac:dyDescent="0.3">
      <c r="A696" s="61"/>
      <c r="F696" s="60"/>
      <c r="G696" s="60"/>
      <c r="H696" s="60"/>
      <c r="I696" s="60"/>
      <c r="J696" s="60"/>
      <c r="K696" s="60"/>
      <c r="L696" s="60"/>
      <c r="M696" s="60"/>
      <c r="N696" s="60"/>
      <c r="O696" s="60"/>
    </row>
    <row r="697" spans="1:15" s="20" customFormat="1" ht="37.5" hidden="1" customHeight="1" x14ac:dyDescent="0.3">
      <c r="A697" s="61"/>
      <c r="F697" s="60"/>
      <c r="G697" s="60"/>
      <c r="H697" s="60"/>
      <c r="I697" s="60"/>
      <c r="J697" s="60"/>
      <c r="K697" s="60"/>
      <c r="L697" s="60"/>
      <c r="M697" s="60"/>
      <c r="N697" s="60"/>
      <c r="O697" s="60"/>
    </row>
    <row r="698" spans="1:15" s="20" customFormat="1" ht="37.5" hidden="1" customHeight="1" x14ac:dyDescent="0.3">
      <c r="A698" s="61"/>
      <c r="F698" s="60"/>
      <c r="G698" s="60"/>
      <c r="H698" s="60"/>
      <c r="I698" s="60"/>
      <c r="J698" s="60"/>
      <c r="K698" s="60"/>
      <c r="L698" s="60"/>
      <c r="M698" s="60"/>
      <c r="N698" s="60"/>
      <c r="O698" s="60"/>
    </row>
    <row r="699" spans="1:15" s="20" customFormat="1" ht="37.5" hidden="1" customHeight="1" x14ac:dyDescent="0.3">
      <c r="A699" s="61"/>
      <c r="F699" s="60"/>
      <c r="G699" s="60"/>
      <c r="H699" s="60"/>
      <c r="I699" s="60"/>
      <c r="J699" s="60"/>
      <c r="K699" s="60"/>
      <c r="L699" s="60"/>
      <c r="M699" s="60"/>
      <c r="N699" s="60"/>
      <c r="O699" s="60"/>
    </row>
    <row r="700" spans="1:15" s="20" customFormat="1" ht="37.5" hidden="1" customHeight="1" x14ac:dyDescent="0.3">
      <c r="A700" s="61"/>
      <c r="F700" s="60"/>
      <c r="G700" s="60"/>
      <c r="H700" s="60"/>
      <c r="I700" s="60"/>
      <c r="J700" s="60"/>
      <c r="K700" s="60"/>
      <c r="L700" s="60"/>
      <c r="M700" s="60"/>
      <c r="N700" s="60"/>
      <c r="O700" s="60"/>
    </row>
    <row r="701" spans="1:15" s="20" customFormat="1" ht="37.5" hidden="1" customHeight="1" x14ac:dyDescent="0.3">
      <c r="A701" s="61"/>
      <c r="F701" s="60"/>
      <c r="G701" s="60"/>
      <c r="H701" s="60"/>
      <c r="I701" s="60"/>
      <c r="J701" s="60"/>
      <c r="K701" s="60"/>
      <c r="L701" s="60"/>
      <c r="M701" s="60"/>
      <c r="N701" s="60"/>
      <c r="O701" s="60"/>
    </row>
    <row r="702" spans="1:15" s="20" customFormat="1" ht="37.5" hidden="1" customHeight="1" x14ac:dyDescent="0.3">
      <c r="A702" s="61"/>
      <c r="F702" s="60"/>
      <c r="G702" s="60"/>
      <c r="H702" s="60"/>
      <c r="I702" s="60"/>
      <c r="J702" s="60"/>
      <c r="K702" s="60"/>
      <c r="L702" s="60"/>
      <c r="M702" s="60"/>
      <c r="N702" s="60"/>
      <c r="O702" s="60"/>
    </row>
    <row r="703" spans="1:15" s="20" customFormat="1" ht="37.5" hidden="1" customHeight="1" x14ac:dyDescent="0.3">
      <c r="A703" s="61"/>
      <c r="F703" s="60"/>
      <c r="G703" s="60"/>
      <c r="H703" s="60"/>
      <c r="I703" s="60"/>
      <c r="J703" s="60"/>
      <c r="K703" s="60"/>
      <c r="L703" s="60"/>
      <c r="M703" s="60"/>
      <c r="N703" s="60"/>
      <c r="O703" s="60"/>
    </row>
    <row r="704" spans="1:15" s="20" customFormat="1" ht="37.5" hidden="1" customHeight="1" x14ac:dyDescent="0.3">
      <c r="A704" s="61"/>
      <c r="F704" s="60"/>
      <c r="G704" s="60"/>
      <c r="H704" s="60"/>
      <c r="I704" s="60"/>
      <c r="J704" s="60"/>
      <c r="K704" s="60"/>
      <c r="L704" s="60"/>
      <c r="M704" s="60"/>
      <c r="N704" s="60"/>
      <c r="O704" s="60"/>
    </row>
    <row r="705" spans="1:15" s="20" customFormat="1" ht="37.5" hidden="1" customHeight="1" x14ac:dyDescent="0.3">
      <c r="A705" s="61"/>
      <c r="F705" s="60"/>
      <c r="G705" s="60"/>
      <c r="H705" s="60"/>
      <c r="I705" s="60"/>
      <c r="J705" s="60"/>
      <c r="K705" s="60"/>
      <c r="L705" s="60"/>
      <c r="M705" s="60"/>
      <c r="N705" s="60"/>
      <c r="O705" s="60"/>
    </row>
    <row r="706" spans="1:15" s="20" customFormat="1" ht="37.5" hidden="1" customHeight="1" x14ac:dyDescent="0.3">
      <c r="A706" s="61"/>
      <c r="F706" s="60"/>
      <c r="G706" s="60"/>
      <c r="H706" s="60"/>
      <c r="I706" s="60"/>
      <c r="J706" s="60"/>
      <c r="K706" s="60"/>
      <c r="L706" s="60"/>
      <c r="M706" s="60"/>
      <c r="N706" s="60"/>
      <c r="O706" s="60"/>
    </row>
    <row r="707" spans="1:15" s="20" customFormat="1" ht="37.5" hidden="1" customHeight="1" x14ac:dyDescent="0.3">
      <c r="A707" s="61"/>
      <c r="F707" s="60"/>
      <c r="G707" s="60"/>
      <c r="H707" s="60"/>
      <c r="I707" s="60"/>
      <c r="J707" s="60"/>
      <c r="K707" s="60"/>
      <c r="L707" s="60"/>
      <c r="M707" s="60"/>
      <c r="N707" s="60"/>
      <c r="O707" s="60"/>
    </row>
    <row r="708" spans="1:15" s="20" customFormat="1" ht="37.5" hidden="1" customHeight="1" x14ac:dyDescent="0.3">
      <c r="A708" s="61"/>
      <c r="F708" s="60"/>
      <c r="G708" s="60"/>
      <c r="H708" s="60"/>
      <c r="I708" s="60"/>
      <c r="J708" s="60"/>
      <c r="K708" s="60"/>
      <c r="L708" s="60"/>
      <c r="M708" s="60"/>
      <c r="N708" s="60"/>
      <c r="O708" s="60"/>
    </row>
    <row r="709" spans="1:15" s="20" customFormat="1" ht="37.5" hidden="1" customHeight="1" x14ac:dyDescent="0.3">
      <c r="A709" s="61"/>
      <c r="F709" s="60"/>
      <c r="G709" s="60"/>
      <c r="H709" s="60"/>
      <c r="I709" s="60"/>
      <c r="J709" s="60"/>
      <c r="K709" s="60"/>
      <c r="L709" s="60"/>
      <c r="M709" s="60"/>
      <c r="N709" s="60"/>
      <c r="O709" s="60"/>
    </row>
    <row r="710" spans="1:15" s="20" customFormat="1" ht="37.5" hidden="1" customHeight="1" x14ac:dyDescent="0.3">
      <c r="A710" s="61"/>
      <c r="F710" s="60"/>
      <c r="G710" s="60"/>
      <c r="H710" s="60"/>
      <c r="I710" s="60"/>
      <c r="J710" s="60"/>
      <c r="K710" s="60"/>
      <c r="L710" s="60"/>
      <c r="M710" s="60"/>
      <c r="N710" s="60"/>
      <c r="O710" s="60"/>
    </row>
    <row r="711" spans="1:15" s="20" customFormat="1" ht="37.5" hidden="1" customHeight="1" x14ac:dyDescent="0.3">
      <c r="A711" s="61"/>
      <c r="F711" s="60"/>
      <c r="G711" s="60"/>
      <c r="H711" s="60"/>
      <c r="I711" s="60"/>
      <c r="J711" s="60"/>
      <c r="K711" s="60"/>
      <c r="L711" s="60"/>
      <c r="M711" s="60"/>
      <c r="N711" s="60"/>
      <c r="O711" s="60"/>
    </row>
    <row r="712" spans="1:15" s="20" customFormat="1" ht="37.5" hidden="1" customHeight="1" x14ac:dyDescent="0.3">
      <c r="A712" s="61"/>
      <c r="F712" s="60"/>
      <c r="G712" s="60"/>
      <c r="H712" s="60"/>
      <c r="I712" s="60"/>
      <c r="J712" s="60"/>
      <c r="K712" s="60"/>
      <c r="L712" s="60"/>
      <c r="M712" s="60"/>
      <c r="N712" s="60"/>
      <c r="O712" s="60"/>
    </row>
    <row r="713" spans="1:15" s="20" customFormat="1" ht="37.5" hidden="1" customHeight="1" x14ac:dyDescent="0.3">
      <c r="A713" s="61"/>
      <c r="F713" s="60"/>
      <c r="G713" s="60"/>
      <c r="H713" s="60"/>
      <c r="I713" s="60"/>
      <c r="J713" s="60"/>
      <c r="K713" s="60"/>
      <c r="L713" s="60"/>
      <c r="M713" s="60"/>
      <c r="N713" s="60"/>
      <c r="O713" s="60"/>
    </row>
    <row r="714" spans="1:15" s="20" customFormat="1" ht="37.5" hidden="1" customHeight="1" x14ac:dyDescent="0.3">
      <c r="A714" s="61"/>
      <c r="F714" s="60"/>
      <c r="G714" s="60"/>
      <c r="H714" s="60"/>
      <c r="I714" s="60"/>
      <c r="J714" s="60"/>
      <c r="K714" s="60"/>
      <c r="L714" s="60"/>
      <c r="M714" s="60"/>
      <c r="N714" s="60"/>
      <c r="O714" s="60"/>
    </row>
    <row r="715" spans="1:15" s="20" customFormat="1" ht="37.5" hidden="1" customHeight="1" x14ac:dyDescent="0.3">
      <c r="A715" s="61"/>
      <c r="F715" s="60"/>
      <c r="G715" s="60"/>
      <c r="H715" s="60"/>
      <c r="I715" s="60"/>
      <c r="J715" s="60"/>
      <c r="K715" s="60"/>
      <c r="L715" s="60"/>
      <c r="M715" s="60"/>
      <c r="N715" s="60"/>
      <c r="O715" s="60"/>
    </row>
    <row r="716" spans="1:15" s="20" customFormat="1" ht="37.5" hidden="1" customHeight="1" x14ac:dyDescent="0.3">
      <c r="A716" s="61"/>
      <c r="F716" s="60"/>
      <c r="G716" s="60"/>
      <c r="H716" s="60"/>
      <c r="I716" s="60"/>
      <c r="J716" s="60"/>
      <c r="K716" s="60"/>
      <c r="L716" s="60"/>
      <c r="M716" s="60"/>
      <c r="N716" s="60"/>
      <c r="O716" s="60"/>
    </row>
    <row r="717" spans="1:15" s="20" customFormat="1" ht="37.5" hidden="1" customHeight="1" x14ac:dyDescent="0.3">
      <c r="A717" s="61"/>
      <c r="F717" s="60"/>
      <c r="G717" s="60"/>
      <c r="H717" s="60"/>
      <c r="I717" s="60"/>
      <c r="J717" s="60"/>
      <c r="K717" s="60"/>
      <c r="L717" s="60"/>
      <c r="M717" s="60"/>
      <c r="N717" s="60"/>
      <c r="O717" s="60"/>
    </row>
    <row r="718" spans="1:15" s="20" customFormat="1" ht="37.5" hidden="1" customHeight="1" x14ac:dyDescent="0.3">
      <c r="A718" s="61"/>
      <c r="F718" s="60"/>
      <c r="G718" s="60"/>
      <c r="H718" s="60"/>
      <c r="I718" s="60"/>
      <c r="J718" s="60"/>
      <c r="K718" s="60"/>
      <c r="L718" s="60"/>
      <c r="M718" s="60"/>
      <c r="N718" s="60"/>
      <c r="O718" s="60"/>
    </row>
    <row r="719" spans="1:15" s="20" customFormat="1" ht="37.5" hidden="1" customHeight="1" x14ac:dyDescent="0.3">
      <c r="A719" s="61"/>
      <c r="F719" s="60"/>
      <c r="G719" s="60"/>
      <c r="H719" s="60"/>
      <c r="I719" s="60"/>
      <c r="J719" s="60"/>
      <c r="K719" s="60"/>
      <c r="L719" s="60"/>
      <c r="M719" s="60"/>
      <c r="N719" s="60"/>
      <c r="O719" s="60"/>
    </row>
    <row r="720" spans="1:15" s="20" customFormat="1" ht="37.5" hidden="1" customHeight="1" x14ac:dyDescent="0.3">
      <c r="A720" s="61"/>
      <c r="F720" s="60"/>
      <c r="G720" s="60"/>
      <c r="H720" s="60"/>
      <c r="I720" s="60"/>
      <c r="J720" s="60"/>
      <c r="K720" s="60"/>
      <c r="L720" s="60"/>
      <c r="M720" s="60"/>
      <c r="N720" s="60"/>
      <c r="O720" s="60"/>
    </row>
    <row r="721" spans="1:15" s="20" customFormat="1" ht="37.5" hidden="1" customHeight="1" x14ac:dyDescent="0.3">
      <c r="A721" s="61"/>
      <c r="F721" s="60"/>
      <c r="G721" s="60"/>
      <c r="H721" s="60"/>
      <c r="I721" s="60"/>
      <c r="J721" s="60"/>
      <c r="K721" s="60"/>
      <c r="L721" s="60"/>
      <c r="M721" s="60"/>
      <c r="N721" s="60"/>
      <c r="O721" s="60"/>
    </row>
    <row r="722" spans="1:15" s="20" customFormat="1" ht="37.5" hidden="1" customHeight="1" x14ac:dyDescent="0.3">
      <c r="A722" s="61"/>
      <c r="F722" s="60"/>
      <c r="G722" s="60"/>
      <c r="H722" s="60"/>
      <c r="I722" s="60"/>
      <c r="J722" s="60"/>
      <c r="K722" s="60"/>
      <c r="L722" s="60"/>
      <c r="M722" s="60"/>
      <c r="N722" s="60"/>
      <c r="O722" s="60"/>
    </row>
    <row r="723" spans="1:15" s="20" customFormat="1" ht="37.5" hidden="1" customHeight="1" x14ac:dyDescent="0.3">
      <c r="A723" s="61"/>
      <c r="F723" s="60"/>
      <c r="G723" s="60"/>
      <c r="H723" s="60"/>
      <c r="I723" s="60"/>
      <c r="J723" s="60"/>
      <c r="K723" s="60"/>
      <c r="L723" s="60"/>
      <c r="M723" s="60"/>
      <c r="N723" s="60"/>
      <c r="O723" s="60"/>
    </row>
    <row r="724" spans="1:15" s="20" customFormat="1" ht="37.5" hidden="1" customHeight="1" x14ac:dyDescent="0.3">
      <c r="A724" s="61"/>
      <c r="F724" s="60"/>
      <c r="G724" s="60"/>
      <c r="H724" s="60"/>
      <c r="I724" s="60"/>
      <c r="J724" s="60"/>
      <c r="K724" s="60"/>
      <c r="L724" s="60"/>
      <c r="M724" s="60"/>
      <c r="N724" s="60"/>
      <c r="O724" s="60"/>
    </row>
    <row r="725" spans="1:15" s="20" customFormat="1" ht="37.5" hidden="1" customHeight="1" x14ac:dyDescent="0.3">
      <c r="A725" s="61"/>
      <c r="F725" s="60"/>
      <c r="G725" s="60"/>
      <c r="H725" s="60"/>
      <c r="I725" s="60"/>
      <c r="J725" s="60"/>
      <c r="K725" s="60"/>
      <c r="L725" s="60"/>
      <c r="M725" s="60"/>
      <c r="N725" s="60"/>
      <c r="O725" s="60"/>
    </row>
    <row r="726" spans="1:15" s="20" customFormat="1" ht="37.5" hidden="1" customHeight="1" x14ac:dyDescent="0.3">
      <c r="A726" s="61"/>
      <c r="F726" s="60"/>
      <c r="G726" s="60"/>
      <c r="H726" s="60"/>
      <c r="I726" s="60"/>
      <c r="J726" s="60"/>
      <c r="K726" s="60"/>
      <c r="L726" s="60"/>
      <c r="M726" s="60"/>
      <c r="N726" s="60"/>
      <c r="O726" s="60"/>
    </row>
    <row r="727" spans="1:15" s="20" customFormat="1" ht="37.5" hidden="1" customHeight="1" x14ac:dyDescent="0.3">
      <c r="A727" s="61"/>
      <c r="F727" s="60"/>
      <c r="G727" s="60"/>
      <c r="H727" s="60"/>
      <c r="I727" s="60"/>
      <c r="J727" s="60"/>
      <c r="K727" s="60"/>
      <c r="L727" s="60"/>
      <c r="M727" s="60"/>
      <c r="N727" s="60"/>
      <c r="O727" s="60"/>
    </row>
    <row r="728" spans="1:15" s="20" customFormat="1" ht="37.5" hidden="1" customHeight="1" x14ac:dyDescent="0.3">
      <c r="A728" s="61"/>
      <c r="F728" s="60"/>
      <c r="G728" s="60"/>
      <c r="H728" s="60"/>
      <c r="I728" s="60"/>
      <c r="J728" s="60"/>
      <c r="K728" s="60"/>
      <c r="L728" s="60"/>
      <c r="M728" s="60"/>
      <c r="N728" s="60"/>
      <c r="O728" s="60"/>
    </row>
    <row r="729" spans="1:15" s="20" customFormat="1" ht="37.5" hidden="1" customHeight="1" x14ac:dyDescent="0.3">
      <c r="A729" s="61"/>
      <c r="F729" s="60"/>
      <c r="G729" s="60"/>
      <c r="H729" s="60"/>
      <c r="I729" s="60"/>
      <c r="J729" s="60"/>
      <c r="K729" s="60"/>
      <c r="L729" s="60"/>
      <c r="M729" s="60"/>
      <c r="N729" s="60"/>
      <c r="O729" s="60"/>
    </row>
    <row r="730" spans="1:15" s="20" customFormat="1" ht="37.5" hidden="1" customHeight="1" x14ac:dyDescent="0.3">
      <c r="A730" s="61"/>
      <c r="F730" s="60"/>
      <c r="G730" s="60"/>
      <c r="H730" s="60"/>
      <c r="I730" s="60"/>
      <c r="J730" s="60"/>
      <c r="K730" s="60"/>
      <c r="L730" s="60"/>
      <c r="M730" s="60"/>
      <c r="N730" s="60"/>
      <c r="O730" s="60"/>
    </row>
    <row r="731" spans="1:15" s="20" customFormat="1" ht="37.5" hidden="1" customHeight="1" x14ac:dyDescent="0.3">
      <c r="A731" s="61"/>
      <c r="F731" s="60"/>
      <c r="G731" s="60"/>
      <c r="H731" s="60"/>
      <c r="I731" s="60"/>
      <c r="J731" s="60"/>
      <c r="K731" s="60"/>
      <c r="L731" s="60"/>
      <c r="M731" s="60"/>
      <c r="N731" s="60"/>
      <c r="O731" s="60"/>
    </row>
    <row r="732" spans="1:15" s="20" customFormat="1" ht="37.5" hidden="1" customHeight="1" x14ac:dyDescent="0.3">
      <c r="A732" s="61"/>
      <c r="F732" s="60"/>
      <c r="G732" s="60"/>
      <c r="H732" s="60"/>
      <c r="I732" s="60"/>
      <c r="J732" s="60"/>
      <c r="K732" s="60"/>
      <c r="L732" s="60"/>
      <c r="M732" s="60"/>
      <c r="N732" s="60"/>
      <c r="O732" s="60"/>
    </row>
    <row r="733" spans="1:15" s="20" customFormat="1" ht="37.5" hidden="1" customHeight="1" x14ac:dyDescent="0.3">
      <c r="A733" s="61"/>
      <c r="F733" s="60"/>
      <c r="G733" s="60"/>
      <c r="H733" s="60"/>
      <c r="I733" s="60"/>
      <c r="J733" s="60"/>
      <c r="K733" s="60"/>
      <c r="L733" s="60"/>
      <c r="M733" s="60"/>
      <c r="N733" s="60"/>
      <c r="O733" s="60"/>
    </row>
    <row r="734" spans="1:15" s="20" customFormat="1" ht="37.5" hidden="1" customHeight="1" x14ac:dyDescent="0.3">
      <c r="A734" s="61"/>
      <c r="F734" s="60"/>
      <c r="G734" s="60"/>
      <c r="H734" s="60"/>
      <c r="I734" s="60"/>
      <c r="J734" s="60"/>
      <c r="K734" s="60"/>
      <c r="L734" s="60"/>
      <c r="M734" s="60"/>
      <c r="N734" s="60"/>
      <c r="O734" s="60"/>
    </row>
    <row r="735" spans="1:15" s="20" customFormat="1" ht="37.5" hidden="1" customHeight="1" x14ac:dyDescent="0.3">
      <c r="A735" s="61"/>
      <c r="F735" s="60"/>
      <c r="G735" s="60"/>
      <c r="H735" s="60"/>
      <c r="I735" s="60"/>
      <c r="J735" s="60"/>
      <c r="K735" s="60"/>
      <c r="L735" s="60"/>
      <c r="M735" s="60"/>
      <c r="N735" s="60"/>
      <c r="O735" s="60"/>
    </row>
    <row r="736" spans="1:15" s="20" customFormat="1" ht="37.5" hidden="1" customHeight="1" x14ac:dyDescent="0.3">
      <c r="A736" s="61"/>
      <c r="F736" s="60"/>
      <c r="G736" s="60"/>
      <c r="H736" s="60"/>
      <c r="I736" s="60"/>
      <c r="J736" s="60"/>
      <c r="K736" s="60"/>
      <c r="L736" s="60"/>
      <c r="M736" s="60"/>
      <c r="N736" s="60"/>
      <c r="O736" s="60"/>
    </row>
    <row r="737" spans="1:15" s="20" customFormat="1" ht="37.5" hidden="1" customHeight="1" x14ac:dyDescent="0.3">
      <c r="A737" s="61"/>
      <c r="F737" s="60"/>
      <c r="G737" s="60"/>
      <c r="H737" s="60"/>
      <c r="I737" s="60"/>
      <c r="J737" s="60"/>
      <c r="K737" s="60"/>
      <c r="L737" s="60"/>
      <c r="M737" s="60"/>
      <c r="N737" s="60"/>
      <c r="O737" s="60"/>
    </row>
    <row r="738" spans="1:15" s="20" customFormat="1" ht="37.5" hidden="1" customHeight="1" x14ac:dyDescent="0.3">
      <c r="A738" s="61"/>
      <c r="F738" s="60"/>
      <c r="G738" s="60"/>
      <c r="H738" s="60"/>
      <c r="I738" s="60"/>
      <c r="J738" s="60"/>
      <c r="K738" s="60"/>
      <c r="L738" s="60"/>
      <c r="M738" s="60"/>
      <c r="N738" s="60"/>
      <c r="O738" s="60"/>
    </row>
    <row r="739" spans="1:15" s="20" customFormat="1" ht="37.5" hidden="1" customHeight="1" x14ac:dyDescent="0.3">
      <c r="A739" s="61"/>
      <c r="F739" s="60"/>
      <c r="G739" s="60"/>
      <c r="H739" s="60"/>
      <c r="I739" s="60"/>
      <c r="J739" s="60"/>
      <c r="K739" s="60"/>
      <c r="L739" s="60"/>
      <c r="M739" s="60"/>
      <c r="N739" s="60"/>
      <c r="O739" s="60"/>
    </row>
    <row r="740" spans="1:15" s="20" customFormat="1" ht="37.5" hidden="1" customHeight="1" x14ac:dyDescent="0.3">
      <c r="A740" s="61"/>
      <c r="F740" s="60"/>
      <c r="G740" s="60"/>
      <c r="H740" s="60"/>
      <c r="I740" s="60"/>
      <c r="J740" s="60"/>
      <c r="K740" s="60"/>
      <c r="L740" s="60"/>
      <c r="M740" s="60"/>
      <c r="N740" s="60"/>
      <c r="O740" s="60"/>
    </row>
    <row r="741" spans="1:15" s="20" customFormat="1" ht="37.5" hidden="1" customHeight="1" x14ac:dyDescent="0.3">
      <c r="A741" s="61"/>
      <c r="F741" s="60"/>
      <c r="G741" s="60"/>
      <c r="H741" s="60"/>
      <c r="I741" s="60"/>
      <c r="J741" s="60"/>
      <c r="K741" s="60"/>
      <c r="L741" s="60"/>
      <c r="M741" s="60"/>
      <c r="N741" s="60"/>
      <c r="O741" s="60"/>
    </row>
    <row r="742" spans="1:15" s="20" customFormat="1" ht="37.5" hidden="1" customHeight="1" x14ac:dyDescent="0.3">
      <c r="A742" s="61"/>
      <c r="F742" s="60"/>
      <c r="G742" s="60"/>
      <c r="H742" s="60"/>
      <c r="I742" s="60"/>
      <c r="J742" s="60"/>
      <c r="K742" s="60"/>
      <c r="L742" s="60"/>
      <c r="M742" s="60"/>
      <c r="N742" s="60"/>
      <c r="O742" s="60"/>
    </row>
    <row r="743" spans="1:15" s="20" customFormat="1" ht="37.5" hidden="1" customHeight="1" x14ac:dyDescent="0.3">
      <c r="A743" s="61"/>
      <c r="F743" s="60"/>
      <c r="G743" s="60"/>
      <c r="H743" s="60"/>
      <c r="I743" s="60"/>
      <c r="J743" s="60"/>
      <c r="K743" s="60"/>
      <c r="L743" s="60"/>
      <c r="M743" s="60"/>
      <c r="N743" s="60"/>
      <c r="O743" s="60"/>
    </row>
    <row r="744" spans="1:15" s="20" customFormat="1" ht="37.5" hidden="1" customHeight="1" x14ac:dyDescent="0.3">
      <c r="A744" s="61"/>
      <c r="F744" s="60"/>
      <c r="G744" s="60"/>
      <c r="H744" s="60"/>
      <c r="I744" s="60"/>
      <c r="J744" s="60"/>
      <c r="K744" s="60"/>
      <c r="L744" s="60"/>
      <c r="M744" s="60"/>
      <c r="N744" s="60"/>
      <c r="O744" s="60"/>
    </row>
    <row r="745" spans="1:15" s="20" customFormat="1" ht="37.5" hidden="1" customHeight="1" x14ac:dyDescent="0.3">
      <c r="A745" s="61"/>
      <c r="F745" s="60"/>
      <c r="G745" s="60"/>
      <c r="H745" s="60"/>
      <c r="I745" s="60"/>
      <c r="J745" s="60"/>
      <c r="K745" s="60"/>
      <c r="L745" s="60"/>
      <c r="M745" s="60"/>
      <c r="N745" s="60"/>
      <c r="O745" s="60"/>
    </row>
    <row r="746" spans="1:15" s="20" customFormat="1" ht="37.5" hidden="1" customHeight="1" x14ac:dyDescent="0.3">
      <c r="A746" s="61"/>
      <c r="F746" s="60"/>
      <c r="G746" s="60"/>
      <c r="H746" s="60"/>
      <c r="I746" s="60"/>
      <c r="J746" s="60"/>
      <c r="K746" s="60"/>
      <c r="L746" s="60"/>
      <c r="M746" s="60"/>
      <c r="N746" s="60"/>
      <c r="O746" s="60"/>
    </row>
    <row r="747" spans="1:15" s="20" customFormat="1" ht="37.5" hidden="1" customHeight="1" x14ac:dyDescent="0.3">
      <c r="A747" s="61"/>
      <c r="F747" s="60"/>
      <c r="G747" s="60"/>
      <c r="H747" s="60"/>
      <c r="I747" s="60"/>
      <c r="J747" s="60"/>
      <c r="K747" s="60"/>
      <c r="L747" s="60"/>
      <c r="M747" s="60"/>
      <c r="N747" s="60"/>
      <c r="O747" s="60"/>
    </row>
    <row r="748" spans="1:15" s="20" customFormat="1" ht="37.5" hidden="1" customHeight="1" x14ac:dyDescent="0.3">
      <c r="A748" s="61"/>
      <c r="F748" s="60"/>
      <c r="G748" s="60"/>
      <c r="H748" s="60"/>
      <c r="I748" s="60"/>
      <c r="J748" s="60"/>
      <c r="K748" s="60"/>
      <c r="L748" s="60"/>
      <c r="M748" s="60"/>
      <c r="N748" s="60"/>
      <c r="O748" s="60"/>
    </row>
    <row r="749" spans="1:15" s="20" customFormat="1" ht="37.5" hidden="1" customHeight="1" x14ac:dyDescent="0.3">
      <c r="A749" s="61"/>
      <c r="F749" s="60"/>
      <c r="G749" s="60"/>
      <c r="H749" s="60"/>
      <c r="I749" s="60"/>
      <c r="J749" s="60"/>
      <c r="K749" s="60"/>
      <c r="L749" s="60"/>
      <c r="M749" s="60"/>
      <c r="N749" s="60"/>
      <c r="O749" s="60"/>
    </row>
    <row r="750" spans="1:15" s="20" customFormat="1" ht="37.5" hidden="1" customHeight="1" x14ac:dyDescent="0.3">
      <c r="A750" s="61"/>
      <c r="F750" s="60"/>
      <c r="G750" s="60"/>
      <c r="H750" s="60"/>
      <c r="I750" s="60"/>
      <c r="J750" s="60"/>
      <c r="K750" s="60"/>
      <c r="L750" s="60"/>
      <c r="M750" s="60"/>
      <c r="N750" s="60"/>
      <c r="O750" s="60"/>
    </row>
    <row r="751" spans="1:15" s="20" customFormat="1" ht="37.5" hidden="1" customHeight="1" x14ac:dyDescent="0.3">
      <c r="A751" s="61"/>
      <c r="F751" s="60"/>
      <c r="G751" s="60"/>
      <c r="H751" s="60"/>
      <c r="I751" s="60"/>
      <c r="J751" s="60"/>
      <c r="K751" s="60"/>
      <c r="L751" s="60"/>
      <c r="M751" s="60"/>
      <c r="N751" s="60"/>
      <c r="O751" s="60"/>
    </row>
    <row r="752" spans="1:15" s="20" customFormat="1" ht="37.5" hidden="1" customHeight="1" x14ac:dyDescent="0.3">
      <c r="A752" s="61"/>
      <c r="F752" s="60"/>
      <c r="G752" s="60"/>
      <c r="H752" s="60"/>
      <c r="I752" s="60"/>
      <c r="J752" s="60"/>
      <c r="K752" s="60"/>
      <c r="L752" s="60"/>
      <c r="M752" s="60"/>
      <c r="N752" s="60"/>
      <c r="O752" s="60"/>
    </row>
    <row r="753" spans="1:15" s="20" customFormat="1" ht="37.5" hidden="1" customHeight="1" x14ac:dyDescent="0.3">
      <c r="A753" s="61"/>
      <c r="F753" s="60"/>
      <c r="G753" s="60"/>
      <c r="H753" s="60"/>
      <c r="I753" s="60"/>
      <c r="J753" s="60"/>
      <c r="K753" s="60"/>
      <c r="L753" s="60"/>
      <c r="M753" s="60"/>
      <c r="N753" s="60"/>
      <c r="O753" s="60"/>
    </row>
    <row r="754" spans="1:15" s="20" customFormat="1" ht="37.5" hidden="1" customHeight="1" x14ac:dyDescent="0.3">
      <c r="A754" s="61"/>
      <c r="F754" s="60"/>
      <c r="G754" s="60"/>
      <c r="H754" s="60"/>
      <c r="I754" s="60"/>
      <c r="J754" s="60"/>
      <c r="K754" s="60"/>
      <c r="L754" s="60"/>
      <c r="M754" s="60"/>
      <c r="N754" s="60"/>
      <c r="O754" s="60"/>
    </row>
    <row r="755" spans="1:15" s="20" customFormat="1" ht="37.5" hidden="1" customHeight="1" x14ac:dyDescent="0.3">
      <c r="A755" s="61"/>
      <c r="F755" s="60"/>
      <c r="G755" s="60"/>
      <c r="H755" s="60"/>
      <c r="I755" s="60"/>
      <c r="J755" s="60"/>
      <c r="K755" s="60"/>
      <c r="L755" s="60"/>
      <c r="M755" s="60"/>
      <c r="N755" s="60"/>
      <c r="O755" s="60"/>
    </row>
    <row r="756" spans="1:15" s="20" customFormat="1" ht="37.5" hidden="1" customHeight="1" x14ac:dyDescent="0.3">
      <c r="A756" s="61"/>
      <c r="F756" s="60"/>
      <c r="G756" s="60"/>
      <c r="H756" s="60"/>
      <c r="I756" s="60"/>
      <c r="J756" s="60"/>
      <c r="K756" s="60"/>
      <c r="L756" s="60"/>
      <c r="M756" s="60"/>
      <c r="N756" s="60"/>
      <c r="O756" s="60"/>
    </row>
    <row r="757" spans="1:15" s="20" customFormat="1" ht="37.5" hidden="1" customHeight="1" x14ac:dyDescent="0.3">
      <c r="A757" s="61"/>
      <c r="F757" s="60"/>
      <c r="G757" s="60"/>
      <c r="H757" s="60"/>
      <c r="I757" s="60"/>
      <c r="J757" s="60"/>
      <c r="K757" s="60"/>
      <c r="L757" s="60"/>
      <c r="M757" s="60"/>
      <c r="N757" s="60"/>
      <c r="O757" s="60"/>
    </row>
    <row r="758" spans="1:15" s="20" customFormat="1" ht="37.5" hidden="1" customHeight="1" x14ac:dyDescent="0.3">
      <c r="A758" s="61"/>
      <c r="F758" s="60"/>
      <c r="G758" s="60"/>
      <c r="H758" s="60"/>
      <c r="I758" s="60"/>
      <c r="J758" s="60"/>
      <c r="K758" s="60"/>
      <c r="L758" s="60"/>
      <c r="M758" s="60"/>
      <c r="N758" s="60"/>
      <c r="O758" s="60"/>
    </row>
    <row r="759" spans="1:15" s="20" customFormat="1" ht="37.5" hidden="1" customHeight="1" x14ac:dyDescent="0.3">
      <c r="A759" s="61"/>
      <c r="F759" s="60"/>
      <c r="G759" s="60"/>
      <c r="H759" s="60"/>
      <c r="I759" s="60"/>
      <c r="J759" s="60"/>
      <c r="K759" s="60"/>
      <c r="L759" s="60"/>
      <c r="M759" s="60"/>
      <c r="N759" s="60"/>
      <c r="O759" s="60"/>
    </row>
    <row r="760" spans="1:15" s="20" customFormat="1" ht="37.5" hidden="1" customHeight="1" x14ac:dyDescent="0.3">
      <c r="A760" s="61"/>
      <c r="F760" s="60"/>
      <c r="G760" s="60"/>
      <c r="H760" s="60"/>
      <c r="I760" s="60"/>
      <c r="J760" s="60"/>
      <c r="K760" s="60"/>
      <c r="L760" s="60"/>
      <c r="M760" s="60"/>
      <c r="N760" s="60"/>
      <c r="O760" s="60"/>
    </row>
    <row r="761" spans="1:15" s="20" customFormat="1" ht="37.5" hidden="1" customHeight="1" x14ac:dyDescent="0.3">
      <c r="A761" s="61"/>
      <c r="F761" s="60"/>
      <c r="G761" s="60"/>
      <c r="H761" s="60"/>
      <c r="I761" s="60"/>
      <c r="J761" s="60"/>
      <c r="K761" s="60"/>
      <c r="L761" s="60"/>
      <c r="M761" s="60"/>
      <c r="N761" s="60"/>
      <c r="O761" s="60"/>
    </row>
    <row r="762" spans="1:15" s="20" customFormat="1" ht="37.5" hidden="1" customHeight="1" x14ac:dyDescent="0.3">
      <c r="A762" s="61"/>
      <c r="F762" s="60"/>
      <c r="G762" s="60"/>
      <c r="H762" s="60"/>
      <c r="I762" s="60"/>
      <c r="J762" s="60"/>
      <c r="K762" s="60"/>
      <c r="L762" s="60"/>
      <c r="M762" s="60"/>
      <c r="N762" s="60"/>
      <c r="O762" s="60"/>
    </row>
    <row r="763" spans="1:15" s="20" customFormat="1" ht="37.5" hidden="1" customHeight="1" x14ac:dyDescent="0.3">
      <c r="A763" s="61"/>
      <c r="F763" s="60"/>
      <c r="G763" s="60"/>
      <c r="H763" s="60"/>
      <c r="I763" s="60"/>
      <c r="J763" s="60"/>
      <c r="K763" s="60"/>
      <c r="L763" s="60"/>
      <c r="M763" s="60"/>
      <c r="N763" s="60"/>
      <c r="O763" s="60"/>
    </row>
    <row r="764" spans="1:15" s="20" customFormat="1" ht="37.5" hidden="1" customHeight="1" x14ac:dyDescent="0.3">
      <c r="A764" s="61"/>
      <c r="F764" s="60"/>
      <c r="G764" s="60"/>
      <c r="H764" s="60"/>
      <c r="I764" s="60"/>
      <c r="J764" s="60"/>
      <c r="K764" s="60"/>
      <c r="L764" s="60"/>
      <c r="M764" s="60"/>
      <c r="N764" s="60"/>
      <c r="O764" s="60"/>
    </row>
    <row r="765" spans="1:15" s="20" customFormat="1" ht="37.5" hidden="1" customHeight="1" x14ac:dyDescent="0.3">
      <c r="A765" s="61"/>
      <c r="F765" s="60"/>
      <c r="G765" s="60"/>
      <c r="H765" s="60"/>
      <c r="I765" s="60"/>
      <c r="J765" s="60"/>
      <c r="K765" s="60"/>
      <c r="L765" s="60"/>
      <c r="M765" s="60"/>
      <c r="N765" s="60"/>
      <c r="O765" s="60"/>
    </row>
    <row r="766" spans="1:15" s="20" customFormat="1" ht="37.5" hidden="1" customHeight="1" x14ac:dyDescent="0.3">
      <c r="F766" s="60"/>
      <c r="G766" s="60"/>
      <c r="H766" s="60"/>
      <c r="I766" s="60"/>
      <c r="J766" s="60"/>
      <c r="K766" s="60"/>
      <c r="L766" s="60"/>
      <c r="M766" s="60"/>
      <c r="N766" s="60"/>
      <c r="O766" s="60"/>
    </row>
    <row r="767" spans="1:15" s="20" customFormat="1" ht="37.5" hidden="1" customHeight="1" x14ac:dyDescent="0.3">
      <c r="F767" s="60"/>
      <c r="G767" s="60"/>
      <c r="H767" s="60"/>
      <c r="I767" s="60"/>
      <c r="J767" s="60"/>
      <c r="K767" s="60"/>
      <c r="L767" s="60"/>
      <c r="M767" s="60"/>
      <c r="N767" s="60"/>
      <c r="O767" s="60"/>
    </row>
    <row r="768" spans="1:15" s="20" customFormat="1" ht="37.5" hidden="1" customHeight="1" x14ac:dyDescent="0.3">
      <c r="F768" s="60"/>
      <c r="G768" s="60"/>
      <c r="H768" s="60"/>
      <c r="I768" s="60"/>
      <c r="J768" s="60"/>
      <c r="K768" s="60"/>
      <c r="L768" s="60"/>
      <c r="M768" s="60"/>
      <c r="N768" s="60"/>
      <c r="O768" s="60"/>
    </row>
    <row r="769" spans="2:15" s="20" customFormat="1" ht="37.5" hidden="1" customHeight="1" x14ac:dyDescent="0.3">
      <c r="F769" s="60"/>
      <c r="G769" s="60"/>
      <c r="H769" s="60"/>
      <c r="I769" s="60"/>
      <c r="J769" s="60"/>
      <c r="K769" s="60"/>
      <c r="L769" s="60"/>
      <c r="M769" s="60"/>
      <c r="N769" s="60"/>
      <c r="O769" s="60"/>
    </row>
    <row r="770" spans="2:15" s="20" customFormat="1" ht="37.5" hidden="1" customHeight="1" x14ac:dyDescent="0.3">
      <c r="F770" s="60"/>
      <c r="G770" s="60"/>
      <c r="H770" s="60"/>
      <c r="I770" s="60"/>
      <c r="J770" s="60"/>
      <c r="K770" s="60"/>
      <c r="L770" s="60"/>
      <c r="M770" s="60"/>
      <c r="N770" s="60"/>
      <c r="O770" s="60"/>
    </row>
    <row r="771" spans="2:15" s="20" customFormat="1" ht="37.5" hidden="1" customHeight="1" x14ac:dyDescent="0.3">
      <c r="F771" s="60"/>
      <c r="G771" s="60"/>
      <c r="H771" s="60"/>
      <c r="I771" s="60"/>
      <c r="J771" s="60"/>
      <c r="K771" s="60"/>
      <c r="L771" s="60"/>
      <c r="M771" s="60"/>
      <c r="N771" s="60"/>
      <c r="O771" s="60"/>
    </row>
    <row r="772" spans="2:15" s="20" customFormat="1" ht="37.5" hidden="1" customHeight="1" x14ac:dyDescent="0.3">
      <c r="F772" s="60"/>
      <c r="G772" s="60"/>
      <c r="H772" s="60"/>
      <c r="I772" s="60"/>
      <c r="J772" s="60"/>
      <c r="K772" s="60"/>
      <c r="L772" s="60"/>
      <c r="M772" s="60"/>
      <c r="N772" s="60"/>
      <c r="O772" s="60"/>
    </row>
    <row r="773" spans="2:15" s="20" customFormat="1" ht="37.5" hidden="1" customHeight="1" x14ac:dyDescent="0.3">
      <c r="F773" s="60"/>
      <c r="G773" s="60"/>
      <c r="H773" s="60"/>
      <c r="I773" s="60"/>
      <c r="J773" s="60"/>
      <c r="K773" s="60"/>
      <c r="L773" s="60"/>
      <c r="M773" s="60"/>
      <c r="N773" s="60"/>
      <c r="O773" s="60"/>
    </row>
    <row r="774" spans="2:15" s="20" customFormat="1" ht="37.5" hidden="1" customHeight="1" x14ac:dyDescent="0.3">
      <c r="F774" s="60"/>
      <c r="G774" s="60"/>
      <c r="H774" s="60"/>
      <c r="I774" s="60"/>
      <c r="J774" s="60"/>
      <c r="K774" s="60"/>
      <c r="L774" s="60"/>
      <c r="M774" s="60"/>
      <c r="N774" s="60"/>
      <c r="O774" s="60"/>
    </row>
    <row r="775" spans="2:15" s="20" customFormat="1" ht="37.5" hidden="1" customHeight="1" x14ac:dyDescent="0.3">
      <c r="F775" s="60"/>
      <c r="G775" s="60"/>
      <c r="H775" s="60"/>
      <c r="I775" s="60"/>
      <c r="J775" s="60"/>
      <c r="K775" s="60"/>
      <c r="L775" s="60"/>
      <c r="M775" s="60"/>
      <c r="N775" s="60"/>
      <c r="O775" s="60"/>
    </row>
    <row r="776" spans="2:15" s="20" customFormat="1" ht="37.5" hidden="1" customHeight="1" x14ac:dyDescent="0.3">
      <c r="F776" s="60"/>
      <c r="G776" s="60"/>
      <c r="H776" s="60"/>
      <c r="I776" s="60"/>
      <c r="J776" s="60"/>
      <c r="K776" s="60"/>
      <c r="L776" s="60"/>
      <c r="M776" s="60"/>
      <c r="N776" s="60"/>
      <c r="O776" s="60"/>
    </row>
    <row r="777" spans="2:15" s="20" customFormat="1" ht="37.5" hidden="1" customHeight="1" x14ac:dyDescent="0.3">
      <c r="F777" s="60"/>
      <c r="G777" s="60"/>
      <c r="H777" s="60"/>
      <c r="I777" s="60"/>
      <c r="J777" s="60"/>
      <c r="K777" s="60"/>
      <c r="L777" s="60"/>
      <c r="M777" s="60"/>
      <c r="N777" s="60"/>
      <c r="O777" s="60"/>
    </row>
    <row r="778" spans="2:15" s="20" customFormat="1" ht="37.5" hidden="1" customHeight="1" x14ac:dyDescent="0.3">
      <c r="F778" s="60"/>
      <c r="G778" s="60"/>
      <c r="H778" s="60"/>
      <c r="I778" s="60"/>
      <c r="J778" s="60"/>
      <c r="K778" s="60"/>
      <c r="L778" s="60"/>
      <c r="M778" s="60"/>
      <c r="N778" s="60"/>
      <c r="O778" s="60"/>
    </row>
    <row r="779" spans="2:15" ht="37.5" hidden="1" customHeight="1" x14ac:dyDescent="0.3">
      <c r="B779" s="62">
        <v>1</v>
      </c>
      <c r="C779" s="10" t="s">
        <v>63</v>
      </c>
      <c r="D779" s="63">
        <v>114454.605</v>
      </c>
    </row>
    <row r="780" spans="2:15" ht="37.5" hidden="1" customHeight="1" x14ac:dyDescent="0.3">
      <c r="B780" s="62" t="s">
        <v>78</v>
      </c>
      <c r="C780" s="10" t="s">
        <v>63</v>
      </c>
      <c r="D780" s="63">
        <v>5643.8</v>
      </c>
    </row>
    <row r="781" spans="2:15" ht="37.5" hidden="1" customHeight="1" x14ac:dyDescent="0.3">
      <c r="B781" s="62" t="s">
        <v>79</v>
      </c>
      <c r="C781" s="10" t="s">
        <v>63</v>
      </c>
      <c r="D781" s="63">
        <v>55461.508000000002</v>
      </c>
    </row>
    <row r="782" spans="2:15" ht="37.5" hidden="1" customHeight="1" x14ac:dyDescent="0.3">
      <c r="B782" s="62" t="s">
        <v>80</v>
      </c>
      <c r="C782" s="10" t="s">
        <v>63</v>
      </c>
      <c r="D782" s="63">
        <v>4820.7039999999997</v>
      </c>
    </row>
    <row r="783" spans="2:15" ht="37.5" hidden="1" customHeight="1" x14ac:dyDescent="0.3">
      <c r="B783" s="62" t="s">
        <v>81</v>
      </c>
      <c r="C783" s="10" t="s">
        <v>63</v>
      </c>
      <c r="D783" s="63">
        <v>13729.182000000001</v>
      </c>
    </row>
    <row r="784" spans="2:15" ht="37.5" hidden="1" customHeight="1" x14ac:dyDescent="0.3">
      <c r="B784" s="62" t="s">
        <v>82</v>
      </c>
      <c r="C784" s="10" t="s">
        <v>63</v>
      </c>
      <c r="D784" s="63">
        <v>0</v>
      </c>
    </row>
    <row r="785" spans="2:4" ht="37.5" hidden="1" customHeight="1" x14ac:dyDescent="0.3">
      <c r="B785" s="62" t="s">
        <v>83</v>
      </c>
      <c r="C785" s="10" t="s">
        <v>63</v>
      </c>
      <c r="D785" s="63">
        <v>0</v>
      </c>
    </row>
    <row r="786" spans="2:4" ht="37.5" hidden="1" customHeight="1" x14ac:dyDescent="0.3">
      <c r="B786" s="62" t="s">
        <v>84</v>
      </c>
      <c r="C786" s="10" t="s">
        <v>63</v>
      </c>
      <c r="D786" s="63">
        <v>5076.4129999999996</v>
      </c>
    </row>
    <row r="787" spans="2:4" ht="37.5" hidden="1" customHeight="1" x14ac:dyDescent="0.3">
      <c r="B787" s="62">
        <v>2</v>
      </c>
      <c r="C787" s="10" t="s">
        <v>63</v>
      </c>
      <c r="D787" s="63">
        <v>56782.197999999997</v>
      </c>
    </row>
    <row r="788" spans="2:4" ht="37.5" hidden="1" customHeight="1" x14ac:dyDescent="0.3">
      <c r="B788" s="62">
        <v>3</v>
      </c>
      <c r="C788" s="10" t="s">
        <v>63</v>
      </c>
      <c r="D788" s="63">
        <v>405.35300000000001</v>
      </c>
    </row>
    <row r="789" spans="2:4" ht="37.5" hidden="1" customHeight="1" x14ac:dyDescent="0.3">
      <c r="B789" s="62">
        <v>5</v>
      </c>
      <c r="C789" s="10" t="s">
        <v>63</v>
      </c>
      <c r="D789" s="63">
        <v>0</v>
      </c>
    </row>
    <row r="790" spans="2:4" ht="37.5" hidden="1" customHeight="1" x14ac:dyDescent="0.3">
      <c r="B790" s="62" t="s">
        <v>85</v>
      </c>
      <c r="C790" s="10" t="s">
        <v>63</v>
      </c>
      <c r="D790" s="63">
        <v>19728.221000000001</v>
      </c>
    </row>
    <row r="791" spans="2:4" ht="37.5" hidden="1" customHeight="1" x14ac:dyDescent="0.3">
      <c r="B791" s="62">
        <v>6</v>
      </c>
      <c r="C791" s="10" t="s">
        <v>63</v>
      </c>
      <c r="D791" s="63">
        <v>11067.370999999999</v>
      </c>
    </row>
    <row r="792" spans="2:4" ht="37.5" hidden="1" customHeight="1" x14ac:dyDescent="0.3">
      <c r="B792" s="62">
        <v>7</v>
      </c>
      <c r="C792" s="10" t="s">
        <v>63</v>
      </c>
      <c r="D792" s="63">
        <v>46.037999999999997</v>
      </c>
    </row>
    <row r="793" spans="2:4" ht="37.5" hidden="1" customHeight="1" x14ac:dyDescent="0.3">
      <c r="B793" s="62">
        <v>9</v>
      </c>
      <c r="C793" s="10" t="s">
        <v>63</v>
      </c>
      <c r="D793" s="63">
        <v>125.191</v>
      </c>
    </row>
    <row r="794" spans="2:4" ht="37.5" hidden="1" customHeight="1" x14ac:dyDescent="0.3">
      <c r="B794" s="62" t="s">
        <v>86</v>
      </c>
      <c r="C794" s="10" t="s">
        <v>63</v>
      </c>
      <c r="D794" s="63">
        <v>141.541</v>
      </c>
    </row>
    <row r="795" spans="2:4" ht="37.5" hidden="1" customHeight="1" x14ac:dyDescent="0.3">
      <c r="B795" s="62" t="s">
        <v>87</v>
      </c>
      <c r="C795" s="10" t="s">
        <v>63</v>
      </c>
      <c r="D795" s="63">
        <v>4430.1120000000001</v>
      </c>
    </row>
    <row r="796" spans="2:4" ht="37.5" hidden="1" customHeight="1" x14ac:dyDescent="0.3">
      <c r="B796" s="62" t="s">
        <v>88</v>
      </c>
      <c r="C796" s="10" t="s">
        <v>63</v>
      </c>
      <c r="D796" s="63">
        <v>12424.028</v>
      </c>
    </row>
    <row r="797" spans="2:4" ht="37.5" hidden="1" customHeight="1" x14ac:dyDescent="0.3">
      <c r="B797" s="62" t="s">
        <v>89</v>
      </c>
      <c r="C797" s="10" t="s">
        <v>63</v>
      </c>
      <c r="D797" s="63">
        <v>44227.618000000002</v>
      </c>
    </row>
    <row r="798" spans="2:4" ht="37.5" hidden="1" customHeight="1" x14ac:dyDescent="0.3">
      <c r="B798" s="62" t="s">
        <v>90</v>
      </c>
      <c r="C798" s="10" t="s">
        <v>63</v>
      </c>
      <c r="D798" s="63">
        <v>126770.893</v>
      </c>
    </row>
    <row r="799" spans="2:4" ht="37.5" hidden="1" customHeight="1" x14ac:dyDescent="0.3">
      <c r="B799" s="62" t="s">
        <v>91</v>
      </c>
      <c r="C799" s="10" t="s">
        <v>63</v>
      </c>
      <c r="D799" s="63">
        <v>0</v>
      </c>
    </row>
    <row r="800" spans="2:4" ht="37.5" hidden="1" customHeight="1" x14ac:dyDescent="0.3">
      <c r="B800" s="62" t="s">
        <v>92</v>
      </c>
      <c r="C800" s="10" t="s">
        <v>63</v>
      </c>
      <c r="D800" s="63">
        <v>29.803999999999998</v>
      </c>
    </row>
    <row r="801" spans="2:4" ht="37.5" hidden="1" customHeight="1" x14ac:dyDescent="0.3">
      <c r="B801" s="62" t="s">
        <v>93</v>
      </c>
      <c r="C801" s="10" t="s">
        <v>63</v>
      </c>
      <c r="D801" s="63">
        <v>777.14700000000005</v>
      </c>
    </row>
    <row r="802" spans="2:4" ht="37.5" hidden="1" customHeight="1" x14ac:dyDescent="0.3">
      <c r="B802" s="62" t="s">
        <v>94</v>
      </c>
      <c r="C802" s="10" t="s">
        <v>63</v>
      </c>
      <c r="D802" s="63">
        <v>0</v>
      </c>
    </row>
    <row r="803" spans="2:4" ht="37.5" hidden="1" customHeight="1" x14ac:dyDescent="0.3">
      <c r="B803" s="62" t="s">
        <v>95</v>
      </c>
      <c r="C803" s="10" t="s">
        <v>63</v>
      </c>
      <c r="D803" s="63">
        <v>13789.594999999999</v>
      </c>
    </row>
    <row r="804" spans="2:4" ht="37.5" hidden="1" customHeight="1" x14ac:dyDescent="0.3">
      <c r="B804" s="62" t="s">
        <v>96</v>
      </c>
      <c r="C804" s="10" t="s">
        <v>63</v>
      </c>
      <c r="D804" s="63">
        <v>66152.452000000005</v>
      </c>
    </row>
    <row r="805" spans="2:4" ht="37.5" hidden="1" customHeight="1" x14ac:dyDescent="0.3">
      <c r="B805" s="62" t="s">
        <v>97</v>
      </c>
      <c r="C805" s="10" t="s">
        <v>63</v>
      </c>
      <c r="D805" s="63">
        <v>18362.758999999998</v>
      </c>
    </row>
    <row r="806" spans="2:4" ht="37.5" hidden="1" customHeight="1" x14ac:dyDescent="0.3">
      <c r="B806" s="62" t="s">
        <v>98</v>
      </c>
      <c r="C806" s="10" t="s">
        <v>63</v>
      </c>
      <c r="D806" s="63">
        <v>290495.24099999998</v>
      </c>
    </row>
    <row r="807" spans="2:4" ht="37.5" hidden="1" customHeight="1" x14ac:dyDescent="0.3">
      <c r="B807" s="62" t="s">
        <v>99</v>
      </c>
      <c r="C807" s="10" t="s">
        <v>63</v>
      </c>
      <c r="D807" s="63">
        <v>0</v>
      </c>
    </row>
    <row r="808" spans="2:4" ht="37.5" hidden="1" customHeight="1" x14ac:dyDescent="0.3">
      <c r="B808" s="62" t="s">
        <v>100</v>
      </c>
      <c r="C808" s="10" t="s">
        <v>63</v>
      </c>
      <c r="D808" s="63">
        <v>0</v>
      </c>
    </row>
    <row r="809" spans="2:4" ht="37.5" hidden="1" customHeight="1" x14ac:dyDescent="0.3">
      <c r="B809" s="62" t="s">
        <v>101</v>
      </c>
      <c r="C809" s="10" t="s">
        <v>63</v>
      </c>
      <c r="D809" s="63">
        <v>0</v>
      </c>
    </row>
    <row r="810" spans="2:4" ht="37.5" hidden="1" customHeight="1" x14ac:dyDescent="0.3">
      <c r="B810" s="62" t="s">
        <v>102</v>
      </c>
      <c r="C810" s="10" t="s">
        <v>63</v>
      </c>
      <c r="D810" s="63">
        <v>0</v>
      </c>
    </row>
    <row r="811" spans="2:4" ht="37.5" hidden="1" customHeight="1" x14ac:dyDescent="0.3">
      <c r="B811" s="62">
        <v>1</v>
      </c>
      <c r="C811" s="10" t="s">
        <v>64</v>
      </c>
      <c r="D811" s="63">
        <v>215089.98800000001</v>
      </c>
    </row>
    <row r="812" spans="2:4" ht="37.5" hidden="1" customHeight="1" x14ac:dyDescent="0.3">
      <c r="B812" s="62" t="s">
        <v>78</v>
      </c>
      <c r="C812" s="10" t="s">
        <v>64</v>
      </c>
      <c r="D812" s="63">
        <v>0</v>
      </c>
    </row>
    <row r="813" spans="2:4" ht="37.5" hidden="1" customHeight="1" x14ac:dyDescent="0.3">
      <c r="B813" s="62" t="s">
        <v>79</v>
      </c>
      <c r="C813" s="10" t="s">
        <v>64</v>
      </c>
      <c r="D813" s="63">
        <v>84.429000000000002</v>
      </c>
    </row>
    <row r="814" spans="2:4" ht="37.5" hidden="1" customHeight="1" x14ac:dyDescent="0.3">
      <c r="B814" s="62" t="s">
        <v>80</v>
      </c>
      <c r="C814" s="10" t="s">
        <v>64</v>
      </c>
      <c r="D814" s="63">
        <v>0.13500000000000001</v>
      </c>
    </row>
    <row r="815" spans="2:4" ht="37.5" hidden="1" customHeight="1" x14ac:dyDescent="0.3">
      <c r="B815" s="62" t="s">
        <v>81</v>
      </c>
      <c r="C815" s="10" t="s">
        <v>64</v>
      </c>
      <c r="D815" s="63">
        <v>0</v>
      </c>
    </row>
    <row r="816" spans="2:4" ht="37.5" hidden="1" customHeight="1" x14ac:dyDescent="0.3">
      <c r="B816" s="62" t="s">
        <v>82</v>
      </c>
      <c r="C816" s="10" t="s">
        <v>64</v>
      </c>
      <c r="D816" s="63">
        <v>0</v>
      </c>
    </row>
    <row r="817" spans="2:4" ht="37.5" hidden="1" customHeight="1" x14ac:dyDescent="0.3">
      <c r="B817" s="62" t="s">
        <v>83</v>
      </c>
      <c r="C817" s="10" t="s">
        <v>64</v>
      </c>
      <c r="D817" s="63">
        <v>0</v>
      </c>
    </row>
    <row r="818" spans="2:4" ht="37.5" hidden="1" customHeight="1" x14ac:dyDescent="0.3">
      <c r="B818" s="62" t="s">
        <v>84</v>
      </c>
      <c r="C818" s="10" t="s">
        <v>64</v>
      </c>
      <c r="D818" s="63">
        <v>8541.8979999999992</v>
      </c>
    </row>
    <row r="819" spans="2:4" ht="37.5" hidden="1" customHeight="1" x14ac:dyDescent="0.3">
      <c r="B819" s="62">
        <v>2</v>
      </c>
      <c r="C819" s="10" t="s">
        <v>64</v>
      </c>
      <c r="D819" s="63">
        <v>73218.73</v>
      </c>
    </row>
    <row r="820" spans="2:4" ht="37.5" hidden="1" customHeight="1" x14ac:dyDescent="0.3">
      <c r="B820" s="62">
        <v>3</v>
      </c>
      <c r="C820" s="10" t="s">
        <v>64</v>
      </c>
      <c r="D820" s="63">
        <v>3310.14</v>
      </c>
    </row>
    <row r="821" spans="2:4" ht="37.5" hidden="1" customHeight="1" x14ac:dyDescent="0.3">
      <c r="B821" s="62">
        <v>5</v>
      </c>
      <c r="C821" s="10" t="s">
        <v>64</v>
      </c>
      <c r="D821" s="63">
        <v>0</v>
      </c>
    </row>
    <row r="822" spans="2:4" ht="37.5" hidden="1" customHeight="1" x14ac:dyDescent="0.3">
      <c r="B822" s="62" t="s">
        <v>85</v>
      </c>
      <c r="C822" s="10" t="s">
        <v>64</v>
      </c>
      <c r="D822" s="63">
        <v>31233.888999999999</v>
      </c>
    </row>
    <row r="823" spans="2:4" ht="37.5" hidden="1" customHeight="1" x14ac:dyDescent="0.3">
      <c r="B823" s="62">
        <v>6</v>
      </c>
      <c r="C823" s="10" t="s">
        <v>64</v>
      </c>
      <c r="D823" s="63">
        <v>21272.2</v>
      </c>
    </row>
    <row r="824" spans="2:4" ht="37.5" hidden="1" customHeight="1" x14ac:dyDescent="0.3">
      <c r="B824" s="62">
        <v>7</v>
      </c>
      <c r="C824" s="10" t="s">
        <v>64</v>
      </c>
      <c r="D824" s="63">
        <v>133.27000000000001</v>
      </c>
    </row>
    <row r="825" spans="2:4" ht="37.5" hidden="1" customHeight="1" x14ac:dyDescent="0.3">
      <c r="B825" s="62">
        <v>9</v>
      </c>
      <c r="C825" s="10" t="s">
        <v>64</v>
      </c>
      <c r="D825" s="63">
        <v>43.179000000000002</v>
      </c>
    </row>
    <row r="826" spans="2:4" ht="37.5" hidden="1" customHeight="1" x14ac:dyDescent="0.3">
      <c r="B826" s="62" t="s">
        <v>86</v>
      </c>
      <c r="C826" s="10" t="s">
        <v>64</v>
      </c>
      <c r="D826" s="63">
        <v>147.33500000000001</v>
      </c>
    </row>
    <row r="827" spans="2:4" ht="37.5" hidden="1" customHeight="1" x14ac:dyDescent="0.3">
      <c r="B827" s="62" t="s">
        <v>87</v>
      </c>
      <c r="C827" s="10" t="s">
        <v>64</v>
      </c>
      <c r="D827" s="63">
        <v>7512.3860000000004</v>
      </c>
    </row>
    <row r="828" spans="2:4" ht="37.5" hidden="1" customHeight="1" x14ac:dyDescent="0.3">
      <c r="B828" s="62" t="s">
        <v>88</v>
      </c>
      <c r="C828" s="10" t="s">
        <v>64</v>
      </c>
      <c r="D828" s="63">
        <v>10562.237999999999</v>
      </c>
    </row>
    <row r="829" spans="2:4" ht="37.5" hidden="1" customHeight="1" x14ac:dyDescent="0.3">
      <c r="B829" s="62" t="s">
        <v>89</v>
      </c>
      <c r="C829" s="10" t="s">
        <v>64</v>
      </c>
      <c r="D829" s="63">
        <v>53829.853999999999</v>
      </c>
    </row>
    <row r="830" spans="2:4" ht="37.5" hidden="1" customHeight="1" x14ac:dyDescent="0.3">
      <c r="B830" s="62" t="s">
        <v>90</v>
      </c>
      <c r="C830" s="10" t="s">
        <v>64</v>
      </c>
      <c r="D830" s="63">
        <v>313569.76299999998</v>
      </c>
    </row>
    <row r="831" spans="2:4" ht="37.5" hidden="1" customHeight="1" x14ac:dyDescent="0.3">
      <c r="B831" s="62" t="s">
        <v>91</v>
      </c>
      <c r="C831" s="10" t="s">
        <v>64</v>
      </c>
      <c r="D831" s="63">
        <v>0</v>
      </c>
    </row>
    <row r="832" spans="2:4" ht="37.5" hidden="1" customHeight="1" x14ac:dyDescent="0.3">
      <c r="B832" s="62" t="s">
        <v>92</v>
      </c>
      <c r="C832" s="10" t="s">
        <v>64</v>
      </c>
      <c r="D832" s="63">
        <v>0</v>
      </c>
    </row>
    <row r="833" spans="2:4" ht="37.5" hidden="1" customHeight="1" x14ac:dyDescent="0.3">
      <c r="B833" s="62" t="s">
        <v>93</v>
      </c>
      <c r="C833" s="10" t="s">
        <v>64</v>
      </c>
      <c r="D833" s="63">
        <v>5939.2190000000001</v>
      </c>
    </row>
    <row r="834" spans="2:4" ht="37.5" hidden="1" customHeight="1" x14ac:dyDescent="0.3">
      <c r="B834" s="62" t="s">
        <v>94</v>
      </c>
      <c r="C834" s="10" t="s">
        <v>64</v>
      </c>
      <c r="D834" s="63">
        <v>0</v>
      </c>
    </row>
    <row r="835" spans="2:4" ht="37.5" hidden="1" customHeight="1" x14ac:dyDescent="0.3">
      <c r="B835" s="62" t="s">
        <v>95</v>
      </c>
      <c r="C835" s="10" t="s">
        <v>64</v>
      </c>
      <c r="D835" s="63">
        <v>10766.516</v>
      </c>
    </row>
    <row r="836" spans="2:4" ht="37.5" hidden="1" customHeight="1" x14ac:dyDescent="0.3">
      <c r="B836" s="62" t="s">
        <v>96</v>
      </c>
      <c r="C836" s="10" t="s">
        <v>64</v>
      </c>
      <c r="D836" s="63">
        <v>28359.976999999999</v>
      </c>
    </row>
    <row r="837" spans="2:4" ht="37.5" hidden="1" customHeight="1" x14ac:dyDescent="0.3">
      <c r="B837" s="62" t="s">
        <v>97</v>
      </c>
      <c r="C837" s="10" t="s">
        <v>64</v>
      </c>
      <c r="D837" s="63">
        <v>139216.58499999999</v>
      </c>
    </row>
    <row r="838" spans="2:4" ht="37.5" hidden="1" customHeight="1" x14ac:dyDescent="0.3">
      <c r="B838" s="62" t="s">
        <v>98</v>
      </c>
      <c r="C838" s="10" t="s">
        <v>64</v>
      </c>
      <c r="D838" s="63">
        <v>40233.737999999998</v>
      </c>
    </row>
    <row r="839" spans="2:4" ht="37.5" hidden="1" customHeight="1" x14ac:dyDescent="0.3">
      <c r="B839" s="62" t="s">
        <v>99</v>
      </c>
      <c r="C839" s="10" t="s">
        <v>64</v>
      </c>
      <c r="D839" s="63">
        <v>0</v>
      </c>
    </row>
    <row r="840" spans="2:4" ht="37.5" hidden="1" customHeight="1" x14ac:dyDescent="0.3">
      <c r="B840" s="62" t="s">
        <v>100</v>
      </c>
      <c r="C840" s="10" t="s">
        <v>64</v>
      </c>
      <c r="D840" s="63">
        <v>0</v>
      </c>
    </row>
    <row r="841" spans="2:4" ht="37.5" hidden="1" customHeight="1" x14ac:dyDescent="0.3">
      <c r="B841" s="62" t="s">
        <v>101</v>
      </c>
      <c r="C841" s="10" t="s">
        <v>64</v>
      </c>
      <c r="D841" s="63">
        <v>0</v>
      </c>
    </row>
    <row r="842" spans="2:4" ht="37.5" hidden="1" customHeight="1" x14ac:dyDescent="0.3">
      <c r="B842" s="62" t="s">
        <v>102</v>
      </c>
      <c r="C842" s="10" t="s">
        <v>64</v>
      </c>
      <c r="D842" s="63">
        <v>0</v>
      </c>
    </row>
    <row r="843" spans="2:4" ht="37.5" hidden="1" customHeight="1" x14ac:dyDescent="0.3">
      <c r="B843" s="62">
        <v>1</v>
      </c>
      <c r="C843" s="10" t="s">
        <v>65</v>
      </c>
      <c r="D843" s="63">
        <v>69109.468999999997</v>
      </c>
    </row>
    <row r="844" spans="2:4" ht="37.5" hidden="1" customHeight="1" x14ac:dyDescent="0.3">
      <c r="B844" s="62" t="s">
        <v>78</v>
      </c>
      <c r="C844" s="10" t="s">
        <v>65</v>
      </c>
      <c r="D844" s="63">
        <v>59560.552000000003</v>
      </c>
    </row>
    <row r="845" spans="2:4" ht="37.5" hidden="1" customHeight="1" x14ac:dyDescent="0.3">
      <c r="B845" s="62" t="s">
        <v>79</v>
      </c>
      <c r="C845" s="10" t="s">
        <v>65</v>
      </c>
      <c r="D845" s="63">
        <v>63710.618000000002</v>
      </c>
    </row>
    <row r="846" spans="2:4" ht="37.5" hidden="1" customHeight="1" x14ac:dyDescent="0.3">
      <c r="B846" s="62" t="s">
        <v>80</v>
      </c>
      <c r="C846" s="10" t="s">
        <v>65</v>
      </c>
      <c r="D846" s="63">
        <v>15403.111000000001</v>
      </c>
    </row>
    <row r="847" spans="2:4" ht="37.5" hidden="1" customHeight="1" x14ac:dyDescent="0.3">
      <c r="B847" s="62" t="s">
        <v>81</v>
      </c>
      <c r="C847" s="10" t="s">
        <v>65</v>
      </c>
      <c r="D847" s="63">
        <v>1848.69</v>
      </c>
    </row>
    <row r="848" spans="2:4" ht="37.5" hidden="1" customHeight="1" x14ac:dyDescent="0.3">
      <c r="B848" s="62" t="s">
        <v>82</v>
      </c>
      <c r="C848" s="10" t="s">
        <v>65</v>
      </c>
      <c r="D848" s="63">
        <v>3530.386</v>
      </c>
    </row>
    <row r="849" spans="2:4" ht="37.5" hidden="1" customHeight="1" x14ac:dyDescent="0.3">
      <c r="B849" s="62" t="s">
        <v>83</v>
      </c>
      <c r="C849" s="10" t="s">
        <v>65</v>
      </c>
      <c r="D849" s="63">
        <v>6417.799</v>
      </c>
    </row>
    <row r="850" spans="2:4" ht="37.5" hidden="1" customHeight="1" x14ac:dyDescent="0.3">
      <c r="B850" s="62" t="s">
        <v>84</v>
      </c>
      <c r="C850" s="10" t="s">
        <v>65</v>
      </c>
      <c r="D850" s="63">
        <v>9551.4269999999997</v>
      </c>
    </row>
    <row r="851" spans="2:4" ht="37.5" hidden="1" customHeight="1" x14ac:dyDescent="0.3">
      <c r="B851" s="62">
        <v>2</v>
      </c>
      <c r="C851" s="10" t="s">
        <v>65</v>
      </c>
      <c r="D851" s="63">
        <v>50689.873</v>
      </c>
    </row>
    <row r="852" spans="2:4" ht="37.5" hidden="1" customHeight="1" x14ac:dyDescent="0.3">
      <c r="B852" s="62">
        <v>3</v>
      </c>
      <c r="C852" s="10" t="s">
        <v>65</v>
      </c>
      <c r="D852" s="63">
        <v>2478.8240000000001</v>
      </c>
    </row>
    <row r="853" spans="2:4" ht="37.5" hidden="1" customHeight="1" x14ac:dyDescent="0.3">
      <c r="B853" s="62">
        <v>5</v>
      </c>
      <c r="C853" s="10" t="s">
        <v>65</v>
      </c>
      <c r="D853" s="63">
        <v>1362.412</v>
      </c>
    </row>
    <row r="854" spans="2:4" ht="37.5" hidden="1" customHeight="1" x14ac:dyDescent="0.3">
      <c r="B854" s="62" t="s">
        <v>85</v>
      </c>
      <c r="C854" s="10" t="s">
        <v>65</v>
      </c>
      <c r="D854" s="63">
        <v>20753.753000000001</v>
      </c>
    </row>
    <row r="855" spans="2:4" ht="37.5" hidden="1" customHeight="1" x14ac:dyDescent="0.3">
      <c r="B855" s="62">
        <v>6</v>
      </c>
      <c r="C855" s="10" t="s">
        <v>65</v>
      </c>
      <c r="D855" s="63">
        <v>13219.762000000001</v>
      </c>
    </row>
    <row r="856" spans="2:4" ht="37.5" hidden="1" customHeight="1" x14ac:dyDescent="0.3">
      <c r="B856" s="62">
        <v>7</v>
      </c>
      <c r="C856" s="10" t="s">
        <v>65</v>
      </c>
      <c r="D856" s="63">
        <v>17.986000000000001</v>
      </c>
    </row>
    <row r="857" spans="2:4" ht="37.5" hidden="1" customHeight="1" x14ac:dyDescent="0.3">
      <c r="B857" s="62">
        <v>9</v>
      </c>
      <c r="C857" s="10" t="s">
        <v>65</v>
      </c>
      <c r="D857" s="63">
        <v>39.57</v>
      </c>
    </row>
    <row r="858" spans="2:4" ht="37.5" hidden="1" customHeight="1" x14ac:dyDescent="0.3">
      <c r="B858" s="62" t="s">
        <v>86</v>
      </c>
      <c r="C858" s="10" t="s">
        <v>65</v>
      </c>
      <c r="D858" s="63">
        <v>63.41</v>
      </c>
    </row>
    <row r="859" spans="2:4" ht="37.5" hidden="1" customHeight="1" x14ac:dyDescent="0.3">
      <c r="B859" s="62" t="s">
        <v>87</v>
      </c>
      <c r="C859" s="10" t="s">
        <v>65</v>
      </c>
      <c r="D859" s="63">
        <v>1243.4369999999999</v>
      </c>
    </row>
    <row r="860" spans="2:4" ht="37.5" hidden="1" customHeight="1" x14ac:dyDescent="0.3">
      <c r="B860" s="62" t="s">
        <v>88</v>
      </c>
      <c r="C860" s="10" t="s">
        <v>65</v>
      </c>
      <c r="D860" s="63">
        <v>681.61199999999997</v>
      </c>
    </row>
    <row r="861" spans="2:4" ht="37.5" hidden="1" customHeight="1" x14ac:dyDescent="0.3">
      <c r="B861" s="62" t="s">
        <v>89</v>
      </c>
      <c r="C861" s="10" t="s">
        <v>65</v>
      </c>
      <c r="D861" s="63">
        <v>38948.932999999997</v>
      </c>
    </row>
    <row r="862" spans="2:4" ht="37.5" hidden="1" customHeight="1" x14ac:dyDescent="0.3">
      <c r="B862" s="62" t="s">
        <v>90</v>
      </c>
      <c r="C862" s="10" t="s">
        <v>65</v>
      </c>
      <c r="D862" s="63">
        <v>186309.75200000001</v>
      </c>
    </row>
    <row r="863" spans="2:4" ht="37.5" hidden="1" customHeight="1" x14ac:dyDescent="0.3">
      <c r="B863" s="62" t="s">
        <v>91</v>
      </c>
      <c r="C863" s="10" t="s">
        <v>65</v>
      </c>
      <c r="D863" s="63">
        <v>0</v>
      </c>
    </row>
    <row r="864" spans="2:4" ht="37.5" hidden="1" customHeight="1" x14ac:dyDescent="0.3">
      <c r="B864" s="62" t="s">
        <v>92</v>
      </c>
      <c r="C864" s="10" t="s">
        <v>65</v>
      </c>
      <c r="D864" s="63">
        <v>0</v>
      </c>
    </row>
    <row r="865" spans="2:4" ht="37.5" hidden="1" customHeight="1" x14ac:dyDescent="0.3">
      <c r="B865" s="62" t="s">
        <v>93</v>
      </c>
      <c r="C865" s="10" t="s">
        <v>65</v>
      </c>
      <c r="D865" s="63">
        <v>1157.47</v>
      </c>
    </row>
    <row r="866" spans="2:4" ht="37.5" hidden="1" customHeight="1" x14ac:dyDescent="0.3">
      <c r="B866" s="62" t="s">
        <v>94</v>
      </c>
      <c r="C866" s="10" t="s">
        <v>65</v>
      </c>
      <c r="D866" s="63">
        <v>0</v>
      </c>
    </row>
    <row r="867" spans="2:4" ht="37.5" hidden="1" customHeight="1" x14ac:dyDescent="0.3">
      <c r="B867" s="62" t="s">
        <v>95</v>
      </c>
      <c r="C867" s="10" t="s">
        <v>65</v>
      </c>
      <c r="D867" s="63">
        <v>153011.155</v>
      </c>
    </row>
    <row r="868" spans="2:4" ht="37.5" hidden="1" customHeight="1" x14ac:dyDescent="0.3">
      <c r="B868" s="62" t="s">
        <v>96</v>
      </c>
      <c r="C868" s="10" t="s">
        <v>65</v>
      </c>
      <c r="D868" s="63">
        <v>10581.575999999999</v>
      </c>
    </row>
    <row r="869" spans="2:4" ht="37.5" hidden="1" customHeight="1" x14ac:dyDescent="0.3">
      <c r="B869" s="62" t="s">
        <v>97</v>
      </c>
      <c r="C869" s="10" t="s">
        <v>65</v>
      </c>
      <c r="D869" s="63">
        <v>18773.874</v>
      </c>
    </row>
    <row r="870" spans="2:4" ht="37.5" hidden="1" customHeight="1" x14ac:dyDescent="0.3">
      <c r="B870" s="62" t="s">
        <v>98</v>
      </c>
      <c r="C870" s="10" t="s">
        <v>65</v>
      </c>
      <c r="D870" s="63">
        <v>0</v>
      </c>
    </row>
    <row r="871" spans="2:4" ht="37.5" hidden="1" customHeight="1" x14ac:dyDescent="0.3">
      <c r="B871" s="62" t="s">
        <v>99</v>
      </c>
      <c r="C871" s="10" t="s">
        <v>65</v>
      </c>
      <c r="D871" s="63">
        <v>0</v>
      </c>
    </row>
    <row r="872" spans="2:4" ht="37.5" hidden="1" customHeight="1" x14ac:dyDescent="0.3">
      <c r="B872" s="62" t="s">
        <v>100</v>
      </c>
      <c r="C872" s="10" t="s">
        <v>65</v>
      </c>
      <c r="D872" s="63">
        <v>0</v>
      </c>
    </row>
    <row r="873" spans="2:4" ht="37.5" hidden="1" customHeight="1" x14ac:dyDescent="0.3">
      <c r="B873" s="62" t="s">
        <v>101</v>
      </c>
      <c r="C873" s="10" t="s">
        <v>65</v>
      </c>
      <c r="D873" s="63">
        <v>0</v>
      </c>
    </row>
    <row r="874" spans="2:4" ht="37.5" hidden="1" customHeight="1" x14ac:dyDescent="0.3">
      <c r="B874" s="62" t="s">
        <v>102</v>
      </c>
      <c r="C874" s="10" t="s">
        <v>65</v>
      </c>
      <c r="D874" s="63">
        <v>0</v>
      </c>
    </row>
    <row r="875" spans="2:4" ht="37.5" hidden="1" customHeight="1" x14ac:dyDescent="0.3">
      <c r="B875" s="62">
        <v>1</v>
      </c>
      <c r="C875" s="10" t="s">
        <v>66</v>
      </c>
      <c r="D875" s="63">
        <v>57302.466</v>
      </c>
    </row>
    <row r="876" spans="2:4" ht="37.5" hidden="1" customHeight="1" x14ac:dyDescent="0.3">
      <c r="B876" s="62" t="s">
        <v>78</v>
      </c>
      <c r="C876" s="10" t="s">
        <v>66</v>
      </c>
      <c r="D876" s="63">
        <v>12588.743</v>
      </c>
    </row>
    <row r="877" spans="2:4" ht="37.5" hidden="1" customHeight="1" x14ac:dyDescent="0.3">
      <c r="B877" s="62" t="s">
        <v>79</v>
      </c>
      <c r="C877" s="10" t="s">
        <v>66</v>
      </c>
      <c r="D877" s="63">
        <v>36321.175999999999</v>
      </c>
    </row>
    <row r="878" spans="2:4" ht="37.5" hidden="1" customHeight="1" x14ac:dyDescent="0.3">
      <c r="B878" s="62" t="s">
        <v>80</v>
      </c>
      <c r="C878" s="10" t="s">
        <v>66</v>
      </c>
      <c r="D878" s="63">
        <v>129412.738</v>
      </c>
    </row>
    <row r="879" spans="2:4" ht="37.5" hidden="1" customHeight="1" x14ac:dyDescent="0.3">
      <c r="B879" s="62" t="s">
        <v>81</v>
      </c>
      <c r="C879" s="10" t="s">
        <v>66</v>
      </c>
      <c r="D879" s="63">
        <v>21049.24</v>
      </c>
    </row>
    <row r="880" spans="2:4" ht="37.5" hidden="1" customHeight="1" x14ac:dyDescent="0.3">
      <c r="B880" s="62" t="s">
        <v>82</v>
      </c>
      <c r="C880" s="10" t="s">
        <v>66</v>
      </c>
      <c r="D880" s="63">
        <v>0</v>
      </c>
    </row>
    <row r="881" spans="2:4" ht="37.5" hidden="1" customHeight="1" x14ac:dyDescent="0.3">
      <c r="B881" s="62" t="s">
        <v>83</v>
      </c>
      <c r="C881" s="10" t="s">
        <v>66</v>
      </c>
      <c r="D881" s="63">
        <v>0</v>
      </c>
    </row>
    <row r="882" spans="2:4" ht="37.5" hidden="1" customHeight="1" x14ac:dyDescent="0.3">
      <c r="B882" s="62" t="s">
        <v>84</v>
      </c>
      <c r="C882" s="10" t="s">
        <v>66</v>
      </c>
      <c r="D882" s="63">
        <v>6696.4870000000001</v>
      </c>
    </row>
    <row r="883" spans="2:4" ht="37.5" hidden="1" customHeight="1" x14ac:dyDescent="0.3">
      <c r="B883" s="62">
        <v>2</v>
      </c>
      <c r="C883" s="10" t="s">
        <v>66</v>
      </c>
      <c r="D883" s="63">
        <v>44647.540999999997</v>
      </c>
    </row>
    <row r="884" spans="2:4" ht="37.5" hidden="1" customHeight="1" x14ac:dyDescent="0.3">
      <c r="B884" s="62">
        <v>3</v>
      </c>
      <c r="C884" s="10" t="s">
        <v>66</v>
      </c>
      <c r="D884" s="63">
        <v>666.05</v>
      </c>
    </row>
    <row r="885" spans="2:4" ht="37.5" hidden="1" customHeight="1" x14ac:dyDescent="0.3">
      <c r="B885" s="62">
        <v>5</v>
      </c>
      <c r="C885" s="10" t="s">
        <v>66</v>
      </c>
      <c r="D885" s="63">
        <v>0</v>
      </c>
    </row>
    <row r="886" spans="2:4" ht="37.5" hidden="1" customHeight="1" x14ac:dyDescent="0.3">
      <c r="B886" s="62" t="s">
        <v>85</v>
      </c>
      <c r="C886" s="10" t="s">
        <v>66</v>
      </c>
      <c r="D886" s="63">
        <v>17688.031999999999</v>
      </c>
    </row>
    <row r="887" spans="2:4" ht="37.5" hidden="1" customHeight="1" x14ac:dyDescent="0.3">
      <c r="B887" s="62">
        <v>6</v>
      </c>
      <c r="C887" s="10" t="s">
        <v>66</v>
      </c>
      <c r="D887" s="63">
        <v>6678.3969999999999</v>
      </c>
    </row>
    <row r="888" spans="2:4" ht="37.5" hidden="1" customHeight="1" x14ac:dyDescent="0.3">
      <c r="B888" s="62">
        <v>7</v>
      </c>
      <c r="C888" s="10" t="s">
        <v>66</v>
      </c>
      <c r="D888" s="63">
        <v>6.7110000000000003</v>
      </c>
    </row>
    <row r="889" spans="2:4" ht="37.5" hidden="1" customHeight="1" x14ac:dyDescent="0.3">
      <c r="B889" s="62">
        <v>9</v>
      </c>
      <c r="C889" s="10" t="s">
        <v>66</v>
      </c>
      <c r="D889" s="63">
        <v>-14.904</v>
      </c>
    </row>
    <row r="890" spans="2:4" ht="37.5" hidden="1" customHeight="1" x14ac:dyDescent="0.3">
      <c r="B890" s="62" t="s">
        <v>86</v>
      </c>
      <c r="C890" s="10" t="s">
        <v>66</v>
      </c>
      <c r="D890" s="63">
        <v>233.22800000000001</v>
      </c>
    </row>
    <row r="891" spans="2:4" ht="37.5" hidden="1" customHeight="1" x14ac:dyDescent="0.3">
      <c r="B891" s="62" t="s">
        <v>87</v>
      </c>
      <c r="C891" s="10" t="s">
        <v>66</v>
      </c>
      <c r="D891" s="63">
        <v>8520.0810000000001</v>
      </c>
    </row>
    <row r="892" spans="2:4" ht="37.5" hidden="1" customHeight="1" x14ac:dyDescent="0.3">
      <c r="B892" s="62" t="s">
        <v>88</v>
      </c>
      <c r="C892" s="10" t="s">
        <v>66</v>
      </c>
      <c r="D892" s="63">
        <v>10878.402</v>
      </c>
    </row>
    <row r="893" spans="2:4" ht="37.5" hidden="1" customHeight="1" x14ac:dyDescent="0.3">
      <c r="B893" s="62" t="s">
        <v>89</v>
      </c>
      <c r="C893" s="10" t="s">
        <v>66</v>
      </c>
      <c r="D893" s="63">
        <v>53444.991000000002</v>
      </c>
    </row>
    <row r="894" spans="2:4" ht="37.5" hidden="1" customHeight="1" x14ac:dyDescent="0.3">
      <c r="B894" s="62" t="s">
        <v>90</v>
      </c>
      <c r="C894" s="10" t="s">
        <v>66</v>
      </c>
      <c r="D894" s="63">
        <v>197954.48699999999</v>
      </c>
    </row>
    <row r="895" spans="2:4" ht="37.5" hidden="1" customHeight="1" x14ac:dyDescent="0.3">
      <c r="B895" s="62" t="s">
        <v>91</v>
      </c>
      <c r="C895" s="10" t="s">
        <v>66</v>
      </c>
      <c r="D895" s="63">
        <v>0</v>
      </c>
    </row>
    <row r="896" spans="2:4" ht="37.5" hidden="1" customHeight="1" x14ac:dyDescent="0.3">
      <c r="B896" s="62" t="s">
        <v>92</v>
      </c>
      <c r="C896" s="10" t="s">
        <v>66</v>
      </c>
      <c r="D896" s="63">
        <v>0</v>
      </c>
    </row>
    <row r="897" spans="2:4" ht="37.5" hidden="1" customHeight="1" x14ac:dyDescent="0.3">
      <c r="B897" s="62" t="s">
        <v>93</v>
      </c>
      <c r="C897" s="10" t="s">
        <v>66</v>
      </c>
      <c r="D897" s="63">
        <v>1410.9659999999999</v>
      </c>
    </row>
    <row r="898" spans="2:4" ht="37.5" hidden="1" customHeight="1" x14ac:dyDescent="0.3">
      <c r="B898" s="62" t="s">
        <v>94</v>
      </c>
      <c r="C898" s="10" t="s">
        <v>66</v>
      </c>
      <c r="D898" s="63">
        <v>0</v>
      </c>
    </row>
    <row r="899" spans="2:4" ht="37.5" hidden="1" customHeight="1" x14ac:dyDescent="0.3">
      <c r="B899" s="62" t="s">
        <v>95</v>
      </c>
      <c r="C899" s="10" t="s">
        <v>66</v>
      </c>
      <c r="D899" s="63">
        <v>91886.997000000003</v>
      </c>
    </row>
    <row r="900" spans="2:4" ht="37.5" hidden="1" customHeight="1" x14ac:dyDescent="0.3">
      <c r="B900" s="62" t="s">
        <v>96</v>
      </c>
      <c r="C900" s="10" t="s">
        <v>66</v>
      </c>
      <c r="D900" s="63">
        <v>35655.307999999997</v>
      </c>
    </row>
    <row r="901" spans="2:4" ht="37.5" hidden="1" customHeight="1" x14ac:dyDescent="0.3">
      <c r="B901" s="62" t="s">
        <v>97</v>
      </c>
      <c r="C901" s="10" t="s">
        <v>66</v>
      </c>
      <c r="D901" s="63">
        <v>48834.654999999999</v>
      </c>
    </row>
    <row r="902" spans="2:4" ht="37.5" hidden="1" customHeight="1" x14ac:dyDescent="0.3">
      <c r="B902" s="62" t="s">
        <v>98</v>
      </c>
      <c r="C902" s="10" t="s">
        <v>66</v>
      </c>
      <c r="D902" s="63">
        <v>14685.813</v>
      </c>
    </row>
    <row r="903" spans="2:4" ht="37.5" hidden="1" customHeight="1" x14ac:dyDescent="0.3">
      <c r="B903" s="62" t="s">
        <v>99</v>
      </c>
      <c r="C903" s="10" t="s">
        <v>66</v>
      </c>
      <c r="D903" s="63">
        <v>5203.9189999999999</v>
      </c>
    </row>
    <row r="904" spans="2:4" ht="37.5" hidden="1" customHeight="1" x14ac:dyDescent="0.3">
      <c r="B904" s="62" t="s">
        <v>100</v>
      </c>
      <c r="C904" s="10" t="s">
        <v>66</v>
      </c>
      <c r="D904" s="63">
        <v>0</v>
      </c>
    </row>
    <row r="905" spans="2:4" ht="37.5" hidden="1" customHeight="1" x14ac:dyDescent="0.3">
      <c r="B905" s="62" t="s">
        <v>101</v>
      </c>
      <c r="C905" s="10" t="s">
        <v>66</v>
      </c>
      <c r="D905" s="63">
        <v>0</v>
      </c>
    </row>
    <row r="906" spans="2:4" ht="37.5" hidden="1" customHeight="1" x14ac:dyDescent="0.3">
      <c r="B906" s="62" t="s">
        <v>102</v>
      </c>
      <c r="C906" s="10" t="s">
        <v>66</v>
      </c>
      <c r="D906" s="63">
        <v>0</v>
      </c>
    </row>
    <row r="907" spans="2:4" ht="37.5" hidden="1" customHeight="1" x14ac:dyDescent="0.3">
      <c r="B907" s="62">
        <v>1</v>
      </c>
      <c r="C907" s="10" t="s">
        <v>67</v>
      </c>
      <c r="D907" s="63">
        <v>30593.527999999998</v>
      </c>
    </row>
    <row r="908" spans="2:4" ht="37.5" hidden="1" customHeight="1" x14ac:dyDescent="0.3">
      <c r="B908" s="62" t="s">
        <v>78</v>
      </c>
      <c r="C908" s="10" t="s">
        <v>67</v>
      </c>
      <c r="D908" s="63">
        <v>3742.12</v>
      </c>
    </row>
    <row r="909" spans="2:4" ht="37.5" hidden="1" customHeight="1" x14ac:dyDescent="0.3">
      <c r="B909" s="62" t="s">
        <v>79</v>
      </c>
      <c r="C909" s="10" t="s">
        <v>67</v>
      </c>
      <c r="D909" s="63">
        <v>3877.806</v>
      </c>
    </row>
    <row r="910" spans="2:4" ht="37.5" hidden="1" customHeight="1" x14ac:dyDescent="0.3">
      <c r="B910" s="62" t="s">
        <v>80</v>
      </c>
      <c r="C910" s="10" t="s">
        <v>67</v>
      </c>
      <c r="D910" s="63">
        <v>443580.68099999998</v>
      </c>
    </row>
    <row r="911" spans="2:4" ht="37.5" hidden="1" customHeight="1" x14ac:dyDescent="0.3">
      <c r="B911" s="62" t="s">
        <v>81</v>
      </c>
      <c r="C911" s="10" t="s">
        <v>67</v>
      </c>
      <c r="D911" s="63">
        <v>80553.767999999996</v>
      </c>
    </row>
    <row r="912" spans="2:4" ht="37.5" hidden="1" customHeight="1" x14ac:dyDescent="0.3">
      <c r="B912" s="62" t="s">
        <v>82</v>
      </c>
      <c r="C912" s="10" t="s">
        <v>67</v>
      </c>
      <c r="D912" s="63">
        <v>206252.97500000001</v>
      </c>
    </row>
    <row r="913" spans="2:4" ht="37.5" hidden="1" customHeight="1" x14ac:dyDescent="0.3">
      <c r="B913" s="62" t="s">
        <v>83</v>
      </c>
      <c r="C913" s="10" t="s">
        <v>67</v>
      </c>
      <c r="D913" s="63">
        <v>0</v>
      </c>
    </row>
    <row r="914" spans="2:4" ht="37.5" hidden="1" customHeight="1" x14ac:dyDescent="0.3">
      <c r="B914" s="62" t="s">
        <v>84</v>
      </c>
      <c r="C914" s="10" t="s">
        <v>67</v>
      </c>
      <c r="D914" s="63">
        <v>19673.626</v>
      </c>
    </row>
    <row r="915" spans="2:4" ht="37.5" hidden="1" customHeight="1" x14ac:dyDescent="0.3">
      <c r="B915" s="62">
        <v>2</v>
      </c>
      <c r="C915" s="10" t="s">
        <v>67</v>
      </c>
      <c r="D915" s="63">
        <v>92971.095000000001</v>
      </c>
    </row>
    <row r="916" spans="2:4" ht="37.5" hidden="1" customHeight="1" x14ac:dyDescent="0.3">
      <c r="B916" s="62">
        <v>3</v>
      </c>
      <c r="C916" s="10" t="s">
        <v>67</v>
      </c>
      <c r="D916" s="63">
        <v>3516.6680000000001</v>
      </c>
    </row>
    <row r="917" spans="2:4" ht="37.5" hidden="1" customHeight="1" x14ac:dyDescent="0.3">
      <c r="B917" s="62">
        <v>5</v>
      </c>
      <c r="C917" s="10" t="s">
        <v>67</v>
      </c>
      <c r="D917" s="63">
        <v>14015.34</v>
      </c>
    </row>
    <row r="918" spans="2:4" ht="37.5" hidden="1" customHeight="1" x14ac:dyDescent="0.3">
      <c r="B918" s="62" t="s">
        <v>85</v>
      </c>
      <c r="C918" s="10" t="s">
        <v>67</v>
      </c>
      <c r="D918" s="63">
        <v>20116.861000000001</v>
      </c>
    </row>
    <row r="919" spans="2:4" ht="37.5" hidden="1" customHeight="1" x14ac:dyDescent="0.3">
      <c r="B919" s="62">
        <v>6</v>
      </c>
      <c r="C919" s="10" t="s">
        <v>67</v>
      </c>
      <c r="D919" s="63">
        <v>6703.335</v>
      </c>
    </row>
    <row r="920" spans="2:4" ht="37.5" hidden="1" customHeight="1" x14ac:dyDescent="0.3">
      <c r="B920" s="62">
        <v>7</v>
      </c>
      <c r="C920" s="10" t="s">
        <v>67</v>
      </c>
      <c r="D920" s="63">
        <v>5.8970000000000002</v>
      </c>
    </row>
    <row r="921" spans="2:4" ht="37.5" hidden="1" customHeight="1" x14ac:dyDescent="0.3">
      <c r="B921" s="62">
        <v>9</v>
      </c>
      <c r="C921" s="10" t="s">
        <v>67</v>
      </c>
      <c r="D921" s="63">
        <v>69.257999999999996</v>
      </c>
    </row>
    <row r="922" spans="2:4" ht="37.5" hidden="1" customHeight="1" x14ac:dyDescent="0.3">
      <c r="B922" s="62" t="s">
        <v>86</v>
      </c>
      <c r="C922" s="10" t="s">
        <v>67</v>
      </c>
      <c r="D922" s="63">
        <v>187</v>
      </c>
    </row>
    <row r="923" spans="2:4" ht="37.5" hidden="1" customHeight="1" x14ac:dyDescent="0.3">
      <c r="B923" s="62" t="s">
        <v>87</v>
      </c>
      <c r="C923" s="10" t="s">
        <v>67</v>
      </c>
      <c r="D923" s="63">
        <v>7974.8590000000004</v>
      </c>
    </row>
    <row r="924" spans="2:4" ht="37.5" hidden="1" customHeight="1" x14ac:dyDescent="0.3">
      <c r="B924" s="62" t="s">
        <v>88</v>
      </c>
      <c r="C924" s="10" t="s">
        <v>67</v>
      </c>
      <c r="D924" s="63">
        <v>10218.681</v>
      </c>
    </row>
    <row r="925" spans="2:4" ht="37.5" hidden="1" customHeight="1" x14ac:dyDescent="0.3">
      <c r="B925" s="62" t="s">
        <v>89</v>
      </c>
      <c r="C925" s="10" t="s">
        <v>67</v>
      </c>
      <c r="D925" s="63">
        <v>195450.05600000001</v>
      </c>
    </row>
    <row r="926" spans="2:4" ht="37.5" hidden="1" customHeight="1" x14ac:dyDescent="0.3">
      <c r="B926" s="62" t="s">
        <v>90</v>
      </c>
      <c r="C926" s="10" t="s">
        <v>67</v>
      </c>
      <c r="D926" s="63">
        <v>958199.75699999998</v>
      </c>
    </row>
    <row r="927" spans="2:4" ht="37.5" hidden="1" customHeight="1" x14ac:dyDescent="0.3">
      <c r="B927" s="62" t="s">
        <v>91</v>
      </c>
      <c r="C927" s="10" t="s">
        <v>67</v>
      </c>
      <c r="D927" s="63">
        <v>0</v>
      </c>
    </row>
    <row r="928" spans="2:4" ht="37.5" hidden="1" customHeight="1" x14ac:dyDescent="0.3">
      <c r="B928" s="62" t="s">
        <v>92</v>
      </c>
      <c r="C928" s="10" t="s">
        <v>67</v>
      </c>
      <c r="D928" s="63">
        <v>0</v>
      </c>
    </row>
    <row r="929" spans="2:4" ht="37.5" hidden="1" customHeight="1" x14ac:dyDescent="0.3">
      <c r="B929" s="62" t="s">
        <v>93</v>
      </c>
      <c r="C929" s="10" t="s">
        <v>67</v>
      </c>
      <c r="D929" s="63">
        <v>16173.388999999999</v>
      </c>
    </row>
    <row r="930" spans="2:4" ht="37.5" hidden="1" customHeight="1" x14ac:dyDescent="0.3">
      <c r="B930" s="62" t="s">
        <v>94</v>
      </c>
      <c r="C930" s="10" t="s">
        <v>67</v>
      </c>
      <c r="D930" s="63">
        <v>0</v>
      </c>
    </row>
    <row r="931" spans="2:4" ht="37.5" hidden="1" customHeight="1" x14ac:dyDescent="0.3">
      <c r="B931" s="62" t="s">
        <v>95</v>
      </c>
      <c r="C931" s="10" t="s">
        <v>67</v>
      </c>
      <c r="D931" s="63">
        <v>343224.61</v>
      </c>
    </row>
    <row r="932" spans="2:4" ht="37.5" hidden="1" customHeight="1" x14ac:dyDescent="0.3">
      <c r="B932" s="62" t="s">
        <v>96</v>
      </c>
      <c r="C932" s="10" t="s">
        <v>67</v>
      </c>
      <c r="D932" s="63">
        <v>54795.855000000003</v>
      </c>
    </row>
    <row r="933" spans="2:4" ht="37.5" hidden="1" customHeight="1" x14ac:dyDescent="0.3">
      <c r="B933" s="62" t="s">
        <v>97</v>
      </c>
      <c r="C933" s="10" t="s">
        <v>67</v>
      </c>
      <c r="D933" s="63">
        <v>108356.755</v>
      </c>
    </row>
    <row r="934" spans="2:4" ht="37.5" hidden="1" customHeight="1" x14ac:dyDescent="0.3">
      <c r="B934" s="62" t="s">
        <v>98</v>
      </c>
      <c r="C934" s="10" t="s">
        <v>67</v>
      </c>
      <c r="D934" s="63">
        <v>67277.206999999995</v>
      </c>
    </row>
    <row r="935" spans="2:4" ht="37.5" hidden="1" customHeight="1" x14ac:dyDescent="0.3">
      <c r="B935" s="62" t="s">
        <v>99</v>
      </c>
      <c r="C935" s="10" t="s">
        <v>67</v>
      </c>
      <c r="D935" s="63">
        <v>0</v>
      </c>
    </row>
    <row r="936" spans="2:4" ht="37.5" hidden="1" customHeight="1" x14ac:dyDescent="0.3">
      <c r="B936" s="62" t="s">
        <v>100</v>
      </c>
      <c r="C936" s="10" t="s">
        <v>67</v>
      </c>
      <c r="D936" s="63">
        <v>0</v>
      </c>
    </row>
    <row r="937" spans="2:4" ht="37.5" hidden="1" customHeight="1" x14ac:dyDescent="0.3">
      <c r="B937" s="62" t="s">
        <v>101</v>
      </c>
      <c r="C937" s="10" t="s">
        <v>67</v>
      </c>
      <c r="D937" s="63">
        <v>0</v>
      </c>
    </row>
    <row r="938" spans="2:4" ht="37.5" hidden="1" customHeight="1" x14ac:dyDescent="0.3">
      <c r="B938" s="62" t="s">
        <v>102</v>
      </c>
      <c r="C938" s="10" t="s">
        <v>67</v>
      </c>
      <c r="D938" s="63">
        <v>0</v>
      </c>
    </row>
    <row r="939" spans="2:4" ht="37.5" hidden="1" customHeight="1" x14ac:dyDescent="0.3">
      <c r="B939" s="62">
        <v>1</v>
      </c>
      <c r="C939" s="10" t="s">
        <v>68</v>
      </c>
      <c r="D939" s="63">
        <v>192526.614</v>
      </c>
    </row>
    <row r="940" spans="2:4" ht="37.5" hidden="1" customHeight="1" x14ac:dyDescent="0.3">
      <c r="B940" s="62" t="s">
        <v>78</v>
      </c>
      <c r="C940" s="10" t="s">
        <v>68</v>
      </c>
      <c r="D940" s="63">
        <v>32101.594000000001</v>
      </c>
    </row>
    <row r="941" spans="2:4" ht="37.5" hidden="1" customHeight="1" x14ac:dyDescent="0.3">
      <c r="B941" s="62" t="s">
        <v>79</v>
      </c>
      <c r="C941" s="10" t="s">
        <v>68</v>
      </c>
      <c r="D941" s="63">
        <v>59830.413999999997</v>
      </c>
    </row>
    <row r="942" spans="2:4" ht="37.5" hidden="1" customHeight="1" x14ac:dyDescent="0.3">
      <c r="B942" s="62" t="s">
        <v>80</v>
      </c>
      <c r="C942" s="10" t="s">
        <v>68</v>
      </c>
      <c r="D942" s="63">
        <v>48.628999999999998</v>
      </c>
    </row>
    <row r="943" spans="2:4" ht="37.5" hidden="1" customHeight="1" x14ac:dyDescent="0.3">
      <c r="B943" s="62" t="s">
        <v>81</v>
      </c>
      <c r="C943" s="10" t="s">
        <v>68</v>
      </c>
      <c r="D943" s="63">
        <v>0</v>
      </c>
    </row>
    <row r="944" spans="2:4" ht="37.5" hidden="1" customHeight="1" x14ac:dyDescent="0.3">
      <c r="B944" s="62" t="s">
        <v>82</v>
      </c>
      <c r="C944" s="10" t="s">
        <v>68</v>
      </c>
      <c r="D944" s="63">
        <v>0</v>
      </c>
    </row>
    <row r="945" spans="2:4" ht="37.5" hidden="1" customHeight="1" x14ac:dyDescent="0.3">
      <c r="B945" s="62" t="s">
        <v>83</v>
      </c>
      <c r="C945" s="10" t="s">
        <v>68</v>
      </c>
      <c r="D945" s="63">
        <v>0</v>
      </c>
    </row>
    <row r="946" spans="2:4" ht="37.5" hidden="1" customHeight="1" x14ac:dyDescent="0.3">
      <c r="B946" s="62" t="s">
        <v>84</v>
      </c>
      <c r="C946" s="10" t="s">
        <v>68</v>
      </c>
      <c r="D946" s="63">
        <v>24176.83</v>
      </c>
    </row>
    <row r="947" spans="2:4" ht="37.5" hidden="1" customHeight="1" x14ac:dyDescent="0.3">
      <c r="B947" s="62">
        <v>2</v>
      </c>
      <c r="C947" s="10" t="s">
        <v>68</v>
      </c>
      <c r="D947" s="63">
        <v>110937.274</v>
      </c>
    </row>
    <row r="948" spans="2:4" ht="37.5" hidden="1" customHeight="1" x14ac:dyDescent="0.3">
      <c r="B948" s="62">
        <v>3</v>
      </c>
      <c r="C948" s="10" t="s">
        <v>68</v>
      </c>
      <c r="D948" s="63">
        <v>2176.7379999999998</v>
      </c>
    </row>
    <row r="949" spans="2:4" ht="37.5" hidden="1" customHeight="1" x14ac:dyDescent="0.3">
      <c r="B949" s="62">
        <v>5</v>
      </c>
      <c r="C949" s="10" t="s">
        <v>68</v>
      </c>
      <c r="D949" s="63">
        <v>11308.460999999999</v>
      </c>
    </row>
    <row r="950" spans="2:4" ht="37.5" hidden="1" customHeight="1" x14ac:dyDescent="0.3">
      <c r="B950" s="62" t="s">
        <v>85</v>
      </c>
      <c r="C950" s="10" t="s">
        <v>68</v>
      </c>
      <c r="D950" s="63">
        <v>11081.848</v>
      </c>
    </row>
    <row r="951" spans="2:4" ht="37.5" hidden="1" customHeight="1" x14ac:dyDescent="0.3">
      <c r="B951" s="62">
        <v>6</v>
      </c>
      <c r="C951" s="10" t="s">
        <v>68</v>
      </c>
      <c r="D951" s="63">
        <v>18091.201000000001</v>
      </c>
    </row>
    <row r="952" spans="2:4" ht="37.5" hidden="1" customHeight="1" x14ac:dyDescent="0.3">
      <c r="B952" s="62">
        <v>7</v>
      </c>
      <c r="C952" s="10" t="s">
        <v>68</v>
      </c>
      <c r="D952" s="63">
        <v>644.39400000000001</v>
      </c>
    </row>
    <row r="953" spans="2:4" ht="37.5" hidden="1" customHeight="1" x14ac:dyDescent="0.3">
      <c r="B953" s="62">
        <v>9</v>
      </c>
      <c r="C953" s="10" t="s">
        <v>68</v>
      </c>
      <c r="D953" s="63">
        <v>61.134</v>
      </c>
    </row>
    <row r="954" spans="2:4" ht="37.5" hidden="1" customHeight="1" x14ac:dyDescent="0.3">
      <c r="B954" s="62" t="s">
        <v>86</v>
      </c>
      <c r="C954" s="10" t="s">
        <v>68</v>
      </c>
      <c r="D954" s="63">
        <v>1373.692</v>
      </c>
    </row>
    <row r="955" spans="2:4" ht="37.5" hidden="1" customHeight="1" x14ac:dyDescent="0.3">
      <c r="B955" s="62" t="s">
        <v>87</v>
      </c>
      <c r="C955" s="10" t="s">
        <v>68</v>
      </c>
      <c r="D955" s="63">
        <v>7764.3810000000003</v>
      </c>
    </row>
    <row r="956" spans="2:4" ht="37.5" hidden="1" customHeight="1" x14ac:dyDescent="0.3">
      <c r="B956" s="62" t="s">
        <v>88</v>
      </c>
      <c r="C956" s="10" t="s">
        <v>68</v>
      </c>
      <c r="D956" s="63">
        <v>10347.579</v>
      </c>
    </row>
    <row r="957" spans="2:4" ht="37.5" hidden="1" customHeight="1" x14ac:dyDescent="0.3">
      <c r="B957" s="62" t="s">
        <v>89</v>
      </c>
      <c r="C957" s="10" t="s">
        <v>68</v>
      </c>
      <c r="D957" s="63">
        <v>107508.033</v>
      </c>
    </row>
    <row r="958" spans="2:4" ht="37.5" hidden="1" customHeight="1" x14ac:dyDescent="0.3">
      <c r="B958" s="62" t="s">
        <v>90</v>
      </c>
      <c r="C958" s="10" t="s">
        <v>68</v>
      </c>
      <c r="D958" s="63">
        <v>393695.815</v>
      </c>
    </row>
    <row r="959" spans="2:4" ht="37.5" hidden="1" customHeight="1" x14ac:dyDescent="0.3">
      <c r="B959" s="62" t="s">
        <v>91</v>
      </c>
      <c r="C959" s="10" t="s">
        <v>68</v>
      </c>
      <c r="D959" s="63">
        <v>0</v>
      </c>
    </row>
    <row r="960" spans="2:4" ht="37.5" hidden="1" customHeight="1" x14ac:dyDescent="0.3">
      <c r="B960" s="62" t="s">
        <v>92</v>
      </c>
      <c r="C960" s="10" t="s">
        <v>68</v>
      </c>
      <c r="D960" s="63">
        <v>0</v>
      </c>
    </row>
    <row r="961" spans="2:4" ht="37.5" hidden="1" customHeight="1" x14ac:dyDescent="0.3">
      <c r="B961" s="62" t="s">
        <v>93</v>
      </c>
      <c r="C961" s="10" t="s">
        <v>68</v>
      </c>
      <c r="D961" s="63">
        <v>1989.35</v>
      </c>
    </row>
    <row r="962" spans="2:4" ht="37.5" hidden="1" customHeight="1" x14ac:dyDescent="0.3">
      <c r="B962" s="62" t="s">
        <v>94</v>
      </c>
      <c r="C962" s="10" t="s">
        <v>68</v>
      </c>
      <c r="D962" s="63">
        <v>0</v>
      </c>
    </row>
    <row r="963" spans="2:4" ht="37.5" hidden="1" customHeight="1" x14ac:dyDescent="0.3">
      <c r="B963" s="62" t="s">
        <v>95</v>
      </c>
      <c r="C963" s="10" t="s">
        <v>68</v>
      </c>
      <c r="D963" s="63">
        <v>63935.485999999997</v>
      </c>
    </row>
    <row r="964" spans="2:4" ht="37.5" hidden="1" customHeight="1" x14ac:dyDescent="0.3">
      <c r="B964" s="62" t="s">
        <v>96</v>
      </c>
      <c r="C964" s="10" t="s">
        <v>68</v>
      </c>
      <c r="D964" s="63">
        <v>68814.891000000003</v>
      </c>
    </row>
    <row r="965" spans="2:4" ht="37.5" hidden="1" customHeight="1" x14ac:dyDescent="0.3">
      <c r="B965" s="62" t="s">
        <v>97</v>
      </c>
      <c r="C965" s="10" t="s">
        <v>68</v>
      </c>
      <c r="D965" s="63">
        <v>19737.217000000001</v>
      </c>
    </row>
    <row r="966" spans="2:4" ht="37.5" hidden="1" customHeight="1" x14ac:dyDescent="0.3">
      <c r="B966" s="62" t="s">
        <v>98</v>
      </c>
      <c r="C966" s="10" t="s">
        <v>68</v>
      </c>
      <c r="D966" s="63">
        <v>0</v>
      </c>
    </row>
    <row r="967" spans="2:4" ht="37.5" hidden="1" customHeight="1" x14ac:dyDescent="0.3">
      <c r="B967" s="62" t="s">
        <v>99</v>
      </c>
      <c r="C967" s="10" t="s">
        <v>68</v>
      </c>
      <c r="D967" s="63">
        <v>0</v>
      </c>
    </row>
    <row r="968" spans="2:4" ht="37.5" hidden="1" customHeight="1" x14ac:dyDescent="0.3">
      <c r="B968" s="62" t="s">
        <v>100</v>
      </c>
      <c r="C968" s="10" t="s">
        <v>68</v>
      </c>
      <c r="D968" s="63">
        <v>0</v>
      </c>
    </row>
    <row r="969" spans="2:4" ht="37.5" hidden="1" customHeight="1" x14ac:dyDescent="0.3">
      <c r="B969" s="62" t="s">
        <v>101</v>
      </c>
      <c r="C969" s="10" t="s">
        <v>68</v>
      </c>
      <c r="D969" s="63">
        <v>0</v>
      </c>
    </row>
    <row r="970" spans="2:4" ht="37.5" hidden="1" customHeight="1" x14ac:dyDescent="0.3">
      <c r="B970" s="62" t="s">
        <v>102</v>
      </c>
      <c r="C970" s="10" t="s">
        <v>68</v>
      </c>
      <c r="D970" s="63">
        <v>0</v>
      </c>
    </row>
    <row r="971" spans="2:4" ht="37.5" hidden="1" customHeight="1" x14ac:dyDescent="0.3">
      <c r="B971" s="62">
        <v>1</v>
      </c>
      <c r="C971" s="10" t="s">
        <v>69</v>
      </c>
      <c r="D971" s="63">
        <v>0</v>
      </c>
    </row>
    <row r="972" spans="2:4" ht="37.5" hidden="1" customHeight="1" x14ac:dyDescent="0.3">
      <c r="B972" s="62" t="s">
        <v>78</v>
      </c>
      <c r="C972" s="10" t="s">
        <v>69</v>
      </c>
      <c r="D972" s="63">
        <v>15723.948</v>
      </c>
    </row>
    <row r="973" spans="2:4" ht="37.5" hidden="1" customHeight="1" x14ac:dyDescent="0.3">
      <c r="B973" s="62" t="s">
        <v>79</v>
      </c>
      <c r="C973" s="10" t="s">
        <v>69</v>
      </c>
      <c r="D973" s="63">
        <v>8182.88</v>
      </c>
    </row>
    <row r="974" spans="2:4" ht="37.5" hidden="1" customHeight="1" x14ac:dyDescent="0.3">
      <c r="B974" s="62" t="s">
        <v>80</v>
      </c>
      <c r="C974" s="10" t="s">
        <v>69</v>
      </c>
      <c r="D974" s="63">
        <v>7986.5209999999997</v>
      </c>
    </row>
    <row r="975" spans="2:4" ht="37.5" hidden="1" customHeight="1" x14ac:dyDescent="0.3">
      <c r="B975" s="62" t="s">
        <v>81</v>
      </c>
      <c r="C975" s="10" t="s">
        <v>69</v>
      </c>
      <c r="D975" s="63">
        <v>110292.727</v>
      </c>
    </row>
    <row r="976" spans="2:4" ht="37.5" hidden="1" customHeight="1" x14ac:dyDescent="0.3">
      <c r="B976" s="62" t="s">
        <v>82</v>
      </c>
      <c r="C976" s="10" t="s">
        <v>69</v>
      </c>
      <c r="D976" s="63">
        <v>216590.06</v>
      </c>
    </row>
    <row r="977" spans="2:4" ht="37.5" hidden="1" customHeight="1" x14ac:dyDescent="0.3">
      <c r="B977" s="62" t="s">
        <v>83</v>
      </c>
      <c r="C977" s="10" t="s">
        <v>69</v>
      </c>
      <c r="D977" s="63">
        <v>568214.69099999999</v>
      </c>
    </row>
    <row r="978" spans="2:4" ht="37.5" hidden="1" customHeight="1" x14ac:dyDescent="0.3">
      <c r="B978" s="62" t="s">
        <v>84</v>
      </c>
      <c r="C978" s="10" t="s">
        <v>69</v>
      </c>
      <c r="D978" s="63">
        <v>6998.9930000000004</v>
      </c>
    </row>
    <row r="979" spans="2:4" ht="37.5" hidden="1" customHeight="1" x14ac:dyDescent="0.3">
      <c r="B979" s="62">
        <v>2</v>
      </c>
      <c r="C979" s="10" t="s">
        <v>69</v>
      </c>
      <c r="D979" s="63">
        <v>89524.880999999994</v>
      </c>
    </row>
    <row r="980" spans="2:4" ht="37.5" hidden="1" customHeight="1" x14ac:dyDescent="0.3">
      <c r="B980" s="62">
        <v>3</v>
      </c>
      <c r="C980" s="10" t="s">
        <v>69</v>
      </c>
      <c r="D980" s="63">
        <v>1294.8389999999999</v>
      </c>
    </row>
    <row r="981" spans="2:4" ht="37.5" hidden="1" customHeight="1" x14ac:dyDescent="0.3">
      <c r="B981" s="62">
        <v>5</v>
      </c>
      <c r="C981" s="10" t="s">
        <v>69</v>
      </c>
      <c r="D981" s="63">
        <v>0</v>
      </c>
    </row>
    <row r="982" spans="2:4" ht="37.5" hidden="1" customHeight="1" x14ac:dyDescent="0.3">
      <c r="B982" s="62" t="s">
        <v>85</v>
      </c>
      <c r="C982" s="10" t="s">
        <v>69</v>
      </c>
      <c r="D982" s="63">
        <v>17835.698</v>
      </c>
    </row>
    <row r="983" spans="2:4" ht="37.5" hidden="1" customHeight="1" x14ac:dyDescent="0.3">
      <c r="B983" s="62">
        <v>6</v>
      </c>
      <c r="C983" s="10" t="s">
        <v>69</v>
      </c>
      <c r="D983" s="63">
        <v>19156.263999999999</v>
      </c>
    </row>
    <row r="984" spans="2:4" ht="37.5" hidden="1" customHeight="1" x14ac:dyDescent="0.3">
      <c r="B984" s="62">
        <v>7</v>
      </c>
      <c r="C984" s="10" t="s">
        <v>69</v>
      </c>
      <c r="D984" s="63">
        <v>28.516999999999999</v>
      </c>
    </row>
    <row r="985" spans="2:4" ht="37.5" hidden="1" customHeight="1" x14ac:dyDescent="0.3">
      <c r="B985" s="62">
        <v>9</v>
      </c>
      <c r="C985" s="10" t="s">
        <v>69</v>
      </c>
      <c r="D985" s="63">
        <v>28.954000000000001</v>
      </c>
    </row>
    <row r="986" spans="2:4" ht="37.5" hidden="1" customHeight="1" x14ac:dyDescent="0.3">
      <c r="B986" s="62" t="s">
        <v>86</v>
      </c>
      <c r="C986" s="10" t="s">
        <v>69</v>
      </c>
      <c r="D986" s="63">
        <v>688.16899999999998</v>
      </c>
    </row>
    <row r="987" spans="2:4" ht="37.5" hidden="1" customHeight="1" x14ac:dyDescent="0.3">
      <c r="B987" s="62" t="s">
        <v>87</v>
      </c>
      <c r="C987" s="10" t="s">
        <v>69</v>
      </c>
      <c r="D987" s="63">
        <v>18934.490000000002</v>
      </c>
    </row>
    <row r="988" spans="2:4" ht="37.5" hidden="1" customHeight="1" x14ac:dyDescent="0.3">
      <c r="B988" s="62" t="s">
        <v>88</v>
      </c>
      <c r="C988" s="10" t="s">
        <v>69</v>
      </c>
      <c r="D988" s="63">
        <v>79092.566999999995</v>
      </c>
    </row>
    <row r="989" spans="2:4" ht="37.5" hidden="1" customHeight="1" x14ac:dyDescent="0.3">
      <c r="B989" s="62" t="s">
        <v>89</v>
      </c>
      <c r="C989" s="10" t="s">
        <v>69</v>
      </c>
      <c r="D989" s="63">
        <v>131149.20000000001</v>
      </c>
    </row>
    <row r="990" spans="2:4" ht="37.5" hidden="1" customHeight="1" x14ac:dyDescent="0.3">
      <c r="B990" s="62" t="s">
        <v>90</v>
      </c>
      <c r="C990" s="10" t="s">
        <v>69</v>
      </c>
      <c r="D990" s="63">
        <v>397752.03499999997</v>
      </c>
    </row>
    <row r="991" spans="2:4" ht="37.5" hidden="1" customHeight="1" x14ac:dyDescent="0.3">
      <c r="B991" s="62" t="s">
        <v>91</v>
      </c>
      <c r="C991" s="10" t="s">
        <v>69</v>
      </c>
      <c r="D991" s="63">
        <v>836.26</v>
      </c>
    </row>
    <row r="992" spans="2:4" ht="37.5" hidden="1" customHeight="1" x14ac:dyDescent="0.3">
      <c r="B992" s="62" t="s">
        <v>92</v>
      </c>
      <c r="C992" s="10" t="s">
        <v>69</v>
      </c>
      <c r="D992" s="63">
        <v>0</v>
      </c>
    </row>
    <row r="993" spans="2:4" ht="37.5" hidden="1" customHeight="1" x14ac:dyDescent="0.3">
      <c r="B993" s="62" t="s">
        <v>93</v>
      </c>
      <c r="C993" s="10" t="s">
        <v>69</v>
      </c>
      <c r="D993" s="63">
        <v>1285.432</v>
      </c>
    </row>
    <row r="994" spans="2:4" ht="37.5" hidden="1" customHeight="1" x14ac:dyDescent="0.3">
      <c r="B994" s="62" t="s">
        <v>94</v>
      </c>
      <c r="C994" s="10" t="s">
        <v>69</v>
      </c>
      <c r="D994" s="63">
        <v>0</v>
      </c>
    </row>
    <row r="995" spans="2:4" ht="37.5" hidden="1" customHeight="1" x14ac:dyDescent="0.3">
      <c r="B995" s="62" t="s">
        <v>95</v>
      </c>
      <c r="C995" s="10" t="s">
        <v>69</v>
      </c>
      <c r="D995" s="63">
        <v>31779.608</v>
      </c>
    </row>
    <row r="996" spans="2:4" ht="37.5" hidden="1" customHeight="1" x14ac:dyDescent="0.3">
      <c r="B996" s="62" t="s">
        <v>96</v>
      </c>
      <c r="C996" s="10" t="s">
        <v>69</v>
      </c>
      <c r="D996" s="63">
        <v>21495.93</v>
      </c>
    </row>
    <row r="997" spans="2:4" ht="37.5" hidden="1" customHeight="1" x14ac:dyDescent="0.3">
      <c r="B997" s="62" t="s">
        <v>97</v>
      </c>
      <c r="C997" s="10" t="s">
        <v>69</v>
      </c>
      <c r="D997" s="63">
        <v>-294.76900000000001</v>
      </c>
    </row>
    <row r="998" spans="2:4" ht="37.5" hidden="1" customHeight="1" x14ac:dyDescent="0.3">
      <c r="B998" s="62" t="s">
        <v>98</v>
      </c>
      <c r="C998" s="10" t="s">
        <v>69</v>
      </c>
      <c r="D998" s="63">
        <v>1042.5820000000001</v>
      </c>
    </row>
    <row r="999" spans="2:4" ht="37.5" hidden="1" customHeight="1" x14ac:dyDescent="0.3">
      <c r="B999" s="62" t="s">
        <v>99</v>
      </c>
      <c r="C999" s="10" t="s">
        <v>69</v>
      </c>
      <c r="D999" s="63">
        <v>0</v>
      </c>
    </row>
    <row r="1000" spans="2:4" ht="37.5" hidden="1" customHeight="1" x14ac:dyDescent="0.3">
      <c r="B1000" s="62" t="s">
        <v>100</v>
      </c>
      <c r="C1000" s="10" t="s">
        <v>69</v>
      </c>
      <c r="D1000" s="63">
        <v>0</v>
      </c>
    </row>
    <row r="1001" spans="2:4" ht="37.5" hidden="1" customHeight="1" x14ac:dyDescent="0.3">
      <c r="B1001" s="62" t="s">
        <v>101</v>
      </c>
      <c r="C1001" s="10" t="s">
        <v>69</v>
      </c>
      <c r="D1001" s="63">
        <v>0</v>
      </c>
    </row>
    <row r="1002" spans="2:4" ht="37.5" hidden="1" customHeight="1" x14ac:dyDescent="0.3">
      <c r="B1002" s="62" t="s">
        <v>102</v>
      </c>
      <c r="C1002" s="10" t="s">
        <v>69</v>
      </c>
      <c r="D1002" s="63">
        <v>0</v>
      </c>
    </row>
    <row r="1003" spans="2:4" ht="37.5" hidden="1" customHeight="1" x14ac:dyDescent="0.3">
      <c r="B1003" s="62">
        <v>1</v>
      </c>
      <c r="C1003" s="10" t="s">
        <v>70</v>
      </c>
      <c r="D1003" s="63">
        <v>38096.428999999996</v>
      </c>
    </row>
    <row r="1004" spans="2:4" ht="37.5" hidden="1" customHeight="1" x14ac:dyDescent="0.3">
      <c r="B1004" s="62" t="s">
        <v>78</v>
      </c>
      <c r="C1004" s="10" t="s">
        <v>70</v>
      </c>
      <c r="D1004" s="63">
        <v>18416</v>
      </c>
    </row>
    <row r="1005" spans="2:4" ht="37.5" hidden="1" customHeight="1" x14ac:dyDescent="0.3">
      <c r="B1005" s="62" t="s">
        <v>79</v>
      </c>
      <c r="C1005" s="10" t="s">
        <v>70</v>
      </c>
      <c r="D1005" s="63">
        <v>66276.763000000006</v>
      </c>
    </row>
    <row r="1006" spans="2:4" ht="37.5" hidden="1" customHeight="1" x14ac:dyDescent="0.3">
      <c r="B1006" s="62" t="s">
        <v>80</v>
      </c>
      <c r="C1006" s="10" t="s">
        <v>70</v>
      </c>
      <c r="D1006" s="63">
        <v>159971.709</v>
      </c>
    </row>
    <row r="1007" spans="2:4" ht="37.5" hidden="1" customHeight="1" x14ac:dyDescent="0.3">
      <c r="B1007" s="62" t="s">
        <v>81</v>
      </c>
      <c r="C1007" s="10" t="s">
        <v>70</v>
      </c>
      <c r="D1007" s="63">
        <v>4280.5140000000001</v>
      </c>
    </row>
    <row r="1008" spans="2:4" ht="37.5" hidden="1" customHeight="1" x14ac:dyDescent="0.3">
      <c r="B1008" s="62" t="s">
        <v>82</v>
      </c>
      <c r="C1008" s="10" t="s">
        <v>70</v>
      </c>
      <c r="D1008" s="63">
        <v>0</v>
      </c>
    </row>
    <row r="1009" spans="2:4" ht="37.5" hidden="1" customHeight="1" x14ac:dyDescent="0.3">
      <c r="B1009" s="62" t="s">
        <v>83</v>
      </c>
      <c r="C1009" s="10" t="s">
        <v>70</v>
      </c>
      <c r="D1009" s="63">
        <v>0</v>
      </c>
    </row>
    <row r="1010" spans="2:4" ht="37.5" hidden="1" customHeight="1" x14ac:dyDescent="0.3">
      <c r="B1010" s="62" t="s">
        <v>84</v>
      </c>
      <c r="C1010" s="10" t="s">
        <v>70</v>
      </c>
      <c r="D1010" s="63">
        <v>7013.0029999999997</v>
      </c>
    </row>
    <row r="1011" spans="2:4" ht="37.5" hidden="1" customHeight="1" x14ac:dyDescent="0.3">
      <c r="B1011" s="62">
        <v>2</v>
      </c>
      <c r="C1011" s="10" t="s">
        <v>70</v>
      </c>
      <c r="D1011" s="63">
        <v>56383.798999999999</v>
      </c>
    </row>
    <row r="1012" spans="2:4" ht="37.5" hidden="1" customHeight="1" x14ac:dyDescent="0.3">
      <c r="B1012" s="62">
        <v>3</v>
      </c>
      <c r="C1012" s="10" t="s">
        <v>70</v>
      </c>
      <c r="D1012" s="63">
        <v>362.608</v>
      </c>
    </row>
    <row r="1013" spans="2:4" ht="37.5" hidden="1" customHeight="1" x14ac:dyDescent="0.3">
      <c r="B1013" s="62">
        <v>5</v>
      </c>
      <c r="C1013" s="10" t="s">
        <v>70</v>
      </c>
      <c r="D1013" s="63">
        <v>0</v>
      </c>
    </row>
    <row r="1014" spans="2:4" ht="37.5" hidden="1" customHeight="1" x14ac:dyDescent="0.3">
      <c r="B1014" s="62" t="s">
        <v>85</v>
      </c>
      <c r="C1014" s="10" t="s">
        <v>70</v>
      </c>
      <c r="D1014" s="63">
        <v>19552.967000000001</v>
      </c>
    </row>
    <row r="1015" spans="2:4" ht="37.5" hidden="1" customHeight="1" x14ac:dyDescent="0.3">
      <c r="B1015" s="62">
        <v>6</v>
      </c>
      <c r="C1015" s="10" t="s">
        <v>70</v>
      </c>
      <c r="D1015" s="63">
        <v>6517.982</v>
      </c>
    </row>
    <row r="1016" spans="2:4" ht="37.5" hidden="1" customHeight="1" x14ac:dyDescent="0.3">
      <c r="B1016" s="62">
        <v>7</v>
      </c>
      <c r="C1016" s="10" t="s">
        <v>70</v>
      </c>
      <c r="D1016" s="63">
        <v>13.992000000000001</v>
      </c>
    </row>
    <row r="1017" spans="2:4" ht="37.5" hidden="1" customHeight="1" x14ac:dyDescent="0.3">
      <c r="B1017" s="62">
        <v>9</v>
      </c>
      <c r="C1017" s="10" t="s">
        <v>70</v>
      </c>
      <c r="D1017" s="63">
        <v>54.817999999999998</v>
      </c>
    </row>
    <row r="1018" spans="2:4" ht="37.5" hidden="1" customHeight="1" x14ac:dyDescent="0.3">
      <c r="B1018" s="62" t="s">
        <v>86</v>
      </c>
      <c r="C1018" s="10" t="s">
        <v>70</v>
      </c>
      <c r="D1018" s="63">
        <v>828.78399999999999</v>
      </c>
    </row>
    <row r="1019" spans="2:4" ht="37.5" hidden="1" customHeight="1" x14ac:dyDescent="0.3">
      <c r="B1019" s="62" t="s">
        <v>87</v>
      </c>
      <c r="C1019" s="10" t="s">
        <v>70</v>
      </c>
      <c r="D1019" s="63">
        <v>4212.4930000000004</v>
      </c>
    </row>
    <row r="1020" spans="2:4" ht="37.5" hidden="1" customHeight="1" x14ac:dyDescent="0.3">
      <c r="B1020" s="62" t="s">
        <v>88</v>
      </c>
      <c r="C1020" s="10" t="s">
        <v>70</v>
      </c>
      <c r="D1020" s="63">
        <v>284763.17300000001</v>
      </c>
    </row>
    <row r="1021" spans="2:4" ht="37.5" hidden="1" customHeight="1" x14ac:dyDescent="0.3">
      <c r="B1021" s="62" t="s">
        <v>89</v>
      </c>
      <c r="C1021" s="10" t="s">
        <v>70</v>
      </c>
      <c r="D1021" s="63">
        <v>96285.798999999999</v>
      </c>
    </row>
    <row r="1022" spans="2:4" ht="37.5" hidden="1" customHeight="1" x14ac:dyDescent="0.3">
      <c r="B1022" s="62" t="s">
        <v>90</v>
      </c>
      <c r="C1022" s="10" t="s">
        <v>70</v>
      </c>
      <c r="D1022" s="63">
        <v>481699.78499999997</v>
      </c>
    </row>
    <row r="1023" spans="2:4" ht="37.5" hidden="1" customHeight="1" x14ac:dyDescent="0.3">
      <c r="B1023" s="62" t="s">
        <v>91</v>
      </c>
      <c r="C1023" s="10" t="s">
        <v>70</v>
      </c>
      <c r="D1023" s="63">
        <v>0</v>
      </c>
    </row>
    <row r="1024" spans="2:4" ht="37.5" hidden="1" customHeight="1" x14ac:dyDescent="0.3">
      <c r="B1024" s="62" t="s">
        <v>92</v>
      </c>
      <c r="C1024" s="10" t="s">
        <v>70</v>
      </c>
      <c r="D1024" s="63">
        <v>0</v>
      </c>
    </row>
    <row r="1025" spans="2:4" ht="37.5" hidden="1" customHeight="1" x14ac:dyDescent="0.3">
      <c r="B1025" s="62" t="s">
        <v>93</v>
      </c>
      <c r="C1025" s="10" t="s">
        <v>70</v>
      </c>
      <c r="D1025" s="63">
        <v>10832.541999999999</v>
      </c>
    </row>
    <row r="1026" spans="2:4" ht="37.5" hidden="1" customHeight="1" x14ac:dyDescent="0.3">
      <c r="B1026" s="62" t="s">
        <v>94</v>
      </c>
      <c r="C1026" s="10" t="s">
        <v>70</v>
      </c>
      <c r="D1026" s="63">
        <v>0</v>
      </c>
    </row>
    <row r="1027" spans="2:4" ht="37.5" hidden="1" customHeight="1" x14ac:dyDescent="0.3">
      <c r="B1027" s="62" t="s">
        <v>95</v>
      </c>
      <c r="C1027" s="10" t="s">
        <v>70</v>
      </c>
      <c r="D1027" s="63">
        <v>185584.16200000001</v>
      </c>
    </row>
    <row r="1028" spans="2:4" ht="37.5" hidden="1" customHeight="1" x14ac:dyDescent="0.3">
      <c r="B1028" s="62" t="s">
        <v>96</v>
      </c>
      <c r="C1028" s="10" t="s">
        <v>70</v>
      </c>
      <c r="D1028" s="63">
        <v>63299.097000000002</v>
      </c>
    </row>
    <row r="1029" spans="2:4" ht="37.5" hidden="1" customHeight="1" x14ac:dyDescent="0.3">
      <c r="B1029" s="62" t="s">
        <v>97</v>
      </c>
      <c r="C1029" s="10" t="s">
        <v>70</v>
      </c>
      <c r="D1029" s="63">
        <v>21864.579000000002</v>
      </c>
    </row>
    <row r="1030" spans="2:4" ht="37.5" hidden="1" customHeight="1" x14ac:dyDescent="0.3">
      <c r="B1030" s="62" t="s">
        <v>98</v>
      </c>
      <c r="C1030" s="10" t="s">
        <v>70</v>
      </c>
      <c r="D1030" s="63">
        <v>0</v>
      </c>
    </row>
    <row r="1031" spans="2:4" ht="37.5" hidden="1" customHeight="1" x14ac:dyDescent="0.3">
      <c r="B1031" s="62" t="s">
        <v>99</v>
      </c>
      <c r="C1031" s="10" t="s">
        <v>70</v>
      </c>
      <c r="D1031" s="63">
        <v>0</v>
      </c>
    </row>
    <row r="1032" spans="2:4" ht="37.5" hidden="1" customHeight="1" x14ac:dyDescent="0.3">
      <c r="B1032" s="62" t="s">
        <v>100</v>
      </c>
      <c r="C1032" s="10" t="s">
        <v>70</v>
      </c>
      <c r="D1032" s="63">
        <v>0</v>
      </c>
    </row>
    <row r="1033" spans="2:4" ht="37.5" hidden="1" customHeight="1" x14ac:dyDescent="0.3">
      <c r="B1033" s="62" t="s">
        <v>101</v>
      </c>
      <c r="C1033" s="10" t="s">
        <v>70</v>
      </c>
      <c r="D1033" s="63">
        <v>0</v>
      </c>
    </row>
    <row r="1034" spans="2:4" ht="37.5" hidden="1" customHeight="1" x14ac:dyDescent="0.3">
      <c r="B1034" s="62" t="s">
        <v>102</v>
      </c>
      <c r="C1034" s="10" t="s">
        <v>70</v>
      </c>
      <c r="D1034" s="63">
        <v>0</v>
      </c>
    </row>
    <row r="1035" spans="2:4" ht="37.5" hidden="1" customHeight="1" x14ac:dyDescent="0.3">
      <c r="B1035" s="62">
        <v>1</v>
      </c>
      <c r="C1035" s="10" t="s">
        <v>71</v>
      </c>
      <c r="D1035" s="63">
        <v>67977.811000000002</v>
      </c>
    </row>
    <row r="1036" spans="2:4" ht="37.5" hidden="1" customHeight="1" x14ac:dyDescent="0.3">
      <c r="B1036" s="62" t="s">
        <v>78</v>
      </c>
      <c r="C1036" s="10" t="s">
        <v>71</v>
      </c>
      <c r="D1036" s="63">
        <v>25133.395</v>
      </c>
    </row>
    <row r="1037" spans="2:4" ht="37.5" hidden="1" customHeight="1" x14ac:dyDescent="0.3">
      <c r="B1037" s="62" t="s">
        <v>79</v>
      </c>
      <c r="C1037" s="10" t="s">
        <v>71</v>
      </c>
      <c r="D1037" s="63">
        <v>120884.04399999999</v>
      </c>
    </row>
    <row r="1038" spans="2:4" ht="37.5" hidden="1" customHeight="1" x14ac:dyDescent="0.3">
      <c r="B1038" s="62" t="s">
        <v>80</v>
      </c>
      <c r="C1038" s="10" t="s">
        <v>71</v>
      </c>
      <c r="D1038" s="63">
        <v>112044.764</v>
      </c>
    </row>
    <row r="1039" spans="2:4" ht="37.5" hidden="1" customHeight="1" x14ac:dyDescent="0.3">
      <c r="B1039" s="62" t="s">
        <v>81</v>
      </c>
      <c r="C1039" s="10" t="s">
        <v>71</v>
      </c>
      <c r="D1039" s="63">
        <v>5555.3209999999999</v>
      </c>
    </row>
    <row r="1040" spans="2:4" ht="37.5" hidden="1" customHeight="1" x14ac:dyDescent="0.3">
      <c r="B1040" s="62" t="s">
        <v>82</v>
      </c>
      <c r="C1040" s="10" t="s">
        <v>71</v>
      </c>
      <c r="D1040" s="63">
        <v>0</v>
      </c>
    </row>
    <row r="1041" spans="2:4" ht="37.5" hidden="1" customHeight="1" x14ac:dyDescent="0.3">
      <c r="B1041" s="62" t="s">
        <v>83</v>
      </c>
      <c r="C1041" s="10" t="s">
        <v>71</v>
      </c>
      <c r="D1041" s="63">
        <v>0</v>
      </c>
    </row>
    <row r="1042" spans="2:4" ht="37.5" hidden="1" customHeight="1" x14ac:dyDescent="0.3">
      <c r="B1042" s="62" t="s">
        <v>84</v>
      </c>
      <c r="C1042" s="10" t="s">
        <v>71</v>
      </c>
      <c r="D1042" s="63">
        <v>10449.343999999999</v>
      </c>
    </row>
    <row r="1043" spans="2:4" ht="37.5" hidden="1" customHeight="1" x14ac:dyDescent="0.3">
      <c r="B1043" s="62">
        <v>2</v>
      </c>
      <c r="C1043" s="10" t="s">
        <v>71</v>
      </c>
      <c r="D1043" s="63">
        <v>65850.766000000003</v>
      </c>
    </row>
    <row r="1044" spans="2:4" ht="37.5" hidden="1" customHeight="1" x14ac:dyDescent="0.3">
      <c r="B1044" s="62">
        <v>3</v>
      </c>
      <c r="C1044" s="10" t="s">
        <v>71</v>
      </c>
      <c r="D1044" s="63">
        <v>1309.7049999999999</v>
      </c>
    </row>
    <row r="1045" spans="2:4" ht="37.5" hidden="1" customHeight="1" x14ac:dyDescent="0.3">
      <c r="B1045" s="62">
        <v>5</v>
      </c>
      <c r="C1045" s="10" t="s">
        <v>71</v>
      </c>
      <c r="D1045" s="63">
        <v>0</v>
      </c>
    </row>
    <row r="1046" spans="2:4" ht="37.5" hidden="1" customHeight="1" x14ac:dyDescent="0.3">
      <c r="B1046" s="62" t="s">
        <v>85</v>
      </c>
      <c r="C1046" s="10" t="s">
        <v>71</v>
      </c>
      <c r="D1046" s="63">
        <v>24429.463</v>
      </c>
    </row>
    <row r="1047" spans="2:4" ht="37.5" hidden="1" customHeight="1" x14ac:dyDescent="0.3">
      <c r="B1047" s="62">
        <v>6</v>
      </c>
      <c r="C1047" s="10" t="s">
        <v>71</v>
      </c>
      <c r="D1047" s="63">
        <v>5375.3050000000003</v>
      </c>
    </row>
    <row r="1048" spans="2:4" ht="37.5" hidden="1" customHeight="1" x14ac:dyDescent="0.3">
      <c r="B1048" s="62">
        <v>7</v>
      </c>
      <c r="C1048" s="10" t="s">
        <v>71</v>
      </c>
      <c r="D1048" s="63">
        <v>47.444000000000003</v>
      </c>
    </row>
    <row r="1049" spans="2:4" ht="37.5" hidden="1" customHeight="1" x14ac:dyDescent="0.3">
      <c r="B1049" s="62">
        <v>9</v>
      </c>
      <c r="C1049" s="10" t="s">
        <v>71</v>
      </c>
      <c r="D1049" s="63">
        <v>2.883</v>
      </c>
    </row>
    <row r="1050" spans="2:4" ht="37.5" hidden="1" customHeight="1" x14ac:dyDescent="0.3">
      <c r="B1050" s="62" t="s">
        <v>86</v>
      </c>
      <c r="C1050" s="10" t="s">
        <v>71</v>
      </c>
      <c r="D1050" s="63">
        <v>38.524999999999999</v>
      </c>
    </row>
    <row r="1051" spans="2:4" ht="37.5" hidden="1" customHeight="1" x14ac:dyDescent="0.3">
      <c r="B1051" s="62" t="s">
        <v>87</v>
      </c>
      <c r="C1051" s="10" t="s">
        <v>71</v>
      </c>
      <c r="D1051" s="63">
        <v>955.61900000000003</v>
      </c>
    </row>
    <row r="1052" spans="2:4" ht="37.5" hidden="1" customHeight="1" x14ac:dyDescent="0.3">
      <c r="B1052" s="62" t="s">
        <v>88</v>
      </c>
      <c r="C1052" s="10" t="s">
        <v>71</v>
      </c>
      <c r="D1052" s="63">
        <v>504.71</v>
      </c>
    </row>
    <row r="1053" spans="2:4" ht="37.5" hidden="1" customHeight="1" x14ac:dyDescent="0.3">
      <c r="B1053" s="62" t="s">
        <v>89</v>
      </c>
      <c r="C1053" s="10" t="s">
        <v>71</v>
      </c>
      <c r="D1053" s="63">
        <v>65404.749000000003</v>
      </c>
    </row>
    <row r="1054" spans="2:4" ht="37.5" hidden="1" customHeight="1" x14ac:dyDescent="0.3">
      <c r="B1054" s="62" t="s">
        <v>90</v>
      </c>
      <c r="C1054" s="10" t="s">
        <v>71</v>
      </c>
      <c r="D1054" s="63">
        <v>171878.16</v>
      </c>
    </row>
    <row r="1055" spans="2:4" ht="37.5" hidden="1" customHeight="1" x14ac:dyDescent="0.3">
      <c r="B1055" s="62" t="s">
        <v>91</v>
      </c>
      <c r="C1055" s="10" t="s">
        <v>71</v>
      </c>
      <c r="D1055" s="63">
        <v>0</v>
      </c>
    </row>
    <row r="1056" spans="2:4" ht="37.5" hidden="1" customHeight="1" x14ac:dyDescent="0.3">
      <c r="B1056" s="62" t="s">
        <v>92</v>
      </c>
      <c r="C1056" s="10" t="s">
        <v>71</v>
      </c>
      <c r="D1056" s="63">
        <v>0</v>
      </c>
    </row>
    <row r="1057" spans="2:4" ht="37.5" hidden="1" customHeight="1" x14ac:dyDescent="0.3">
      <c r="B1057" s="62" t="s">
        <v>93</v>
      </c>
      <c r="C1057" s="10" t="s">
        <v>71</v>
      </c>
      <c r="D1057" s="63">
        <v>19.167999999999999</v>
      </c>
    </row>
    <row r="1058" spans="2:4" ht="37.5" hidden="1" customHeight="1" x14ac:dyDescent="0.3">
      <c r="B1058" s="62" t="s">
        <v>94</v>
      </c>
      <c r="C1058" s="10" t="s">
        <v>71</v>
      </c>
      <c r="D1058" s="63">
        <v>0</v>
      </c>
    </row>
    <row r="1059" spans="2:4" ht="37.5" hidden="1" customHeight="1" x14ac:dyDescent="0.3">
      <c r="B1059" s="62" t="s">
        <v>95</v>
      </c>
      <c r="C1059" s="10" t="s">
        <v>71</v>
      </c>
      <c r="D1059" s="63">
        <v>107674.6</v>
      </c>
    </row>
    <row r="1060" spans="2:4" ht="37.5" hidden="1" customHeight="1" x14ac:dyDescent="0.3">
      <c r="B1060" s="62" t="s">
        <v>96</v>
      </c>
      <c r="C1060" s="10" t="s">
        <v>71</v>
      </c>
      <c r="D1060" s="63">
        <v>51141.478000000003</v>
      </c>
    </row>
    <row r="1061" spans="2:4" ht="37.5" hidden="1" customHeight="1" x14ac:dyDescent="0.3">
      <c r="B1061" s="62" t="s">
        <v>97</v>
      </c>
      <c r="C1061" s="10" t="s">
        <v>71</v>
      </c>
      <c r="D1061" s="63">
        <v>51458.616000000002</v>
      </c>
    </row>
    <row r="1062" spans="2:4" ht="37.5" hidden="1" customHeight="1" x14ac:dyDescent="0.3">
      <c r="B1062" s="62" t="s">
        <v>98</v>
      </c>
      <c r="C1062" s="10" t="s">
        <v>71</v>
      </c>
      <c r="D1062" s="63">
        <v>3892.5279999999998</v>
      </c>
    </row>
    <row r="1063" spans="2:4" ht="37.5" hidden="1" customHeight="1" x14ac:dyDescent="0.3">
      <c r="B1063" s="62" t="s">
        <v>99</v>
      </c>
      <c r="C1063" s="10" t="s">
        <v>71</v>
      </c>
      <c r="D1063" s="63">
        <v>0</v>
      </c>
    </row>
    <row r="1064" spans="2:4" ht="37.5" hidden="1" customHeight="1" x14ac:dyDescent="0.3">
      <c r="B1064" s="62" t="s">
        <v>100</v>
      </c>
      <c r="C1064" s="10" t="s">
        <v>71</v>
      </c>
      <c r="D1064" s="63">
        <v>0</v>
      </c>
    </row>
    <row r="1065" spans="2:4" ht="37.5" hidden="1" customHeight="1" x14ac:dyDescent="0.3">
      <c r="B1065" s="62" t="s">
        <v>101</v>
      </c>
      <c r="C1065" s="10" t="s">
        <v>71</v>
      </c>
      <c r="D1065" s="63">
        <v>0</v>
      </c>
    </row>
    <row r="1066" spans="2:4" ht="37.5" hidden="1" customHeight="1" x14ac:dyDescent="0.3">
      <c r="B1066" s="62" t="s">
        <v>102</v>
      </c>
      <c r="C1066" s="10" t="s">
        <v>71</v>
      </c>
      <c r="D1066" s="63">
        <v>0</v>
      </c>
    </row>
    <row r="1067" spans="2:4" ht="37.5" hidden="1" customHeight="1" x14ac:dyDescent="0.3">
      <c r="B1067" s="62">
        <v>1</v>
      </c>
      <c r="C1067" s="10" t="s">
        <v>72</v>
      </c>
      <c r="D1067" s="63">
        <v>0</v>
      </c>
    </row>
    <row r="1068" spans="2:4" ht="37.5" hidden="1" customHeight="1" x14ac:dyDescent="0.3">
      <c r="B1068" s="62" t="s">
        <v>78</v>
      </c>
      <c r="C1068" s="10" t="s">
        <v>72</v>
      </c>
      <c r="D1068" s="63">
        <v>740.89</v>
      </c>
    </row>
    <row r="1069" spans="2:4" ht="37.5" hidden="1" customHeight="1" x14ac:dyDescent="0.3">
      <c r="B1069" s="62" t="s">
        <v>79</v>
      </c>
      <c r="C1069" s="10" t="s">
        <v>72</v>
      </c>
      <c r="D1069" s="63">
        <v>64795.684000000001</v>
      </c>
    </row>
    <row r="1070" spans="2:4" ht="37.5" hidden="1" customHeight="1" x14ac:dyDescent="0.3">
      <c r="B1070" s="62" t="s">
        <v>80</v>
      </c>
      <c r="C1070" s="10" t="s">
        <v>72</v>
      </c>
      <c r="D1070" s="63">
        <v>123525.68</v>
      </c>
    </row>
    <row r="1071" spans="2:4" ht="37.5" hidden="1" customHeight="1" x14ac:dyDescent="0.3">
      <c r="B1071" s="62" t="s">
        <v>81</v>
      </c>
      <c r="C1071" s="10" t="s">
        <v>72</v>
      </c>
      <c r="D1071" s="63">
        <v>136994.33300000001</v>
      </c>
    </row>
    <row r="1072" spans="2:4" ht="37.5" hidden="1" customHeight="1" x14ac:dyDescent="0.3">
      <c r="B1072" s="62" t="s">
        <v>82</v>
      </c>
      <c r="C1072" s="10" t="s">
        <v>72</v>
      </c>
      <c r="D1072" s="63">
        <v>0</v>
      </c>
    </row>
    <row r="1073" spans="2:4" ht="37.5" hidden="1" customHeight="1" x14ac:dyDescent="0.3">
      <c r="B1073" s="62" t="s">
        <v>83</v>
      </c>
      <c r="C1073" s="10" t="s">
        <v>72</v>
      </c>
      <c r="D1073" s="63">
        <v>0</v>
      </c>
    </row>
    <row r="1074" spans="2:4" ht="37.5" hidden="1" customHeight="1" x14ac:dyDescent="0.3">
      <c r="B1074" s="62" t="s">
        <v>84</v>
      </c>
      <c r="C1074" s="10" t="s">
        <v>72</v>
      </c>
      <c r="D1074" s="63">
        <v>13775.365</v>
      </c>
    </row>
    <row r="1075" spans="2:4" ht="37.5" hidden="1" customHeight="1" x14ac:dyDescent="0.3">
      <c r="B1075" s="62">
        <v>2</v>
      </c>
      <c r="C1075" s="10" t="s">
        <v>72</v>
      </c>
      <c r="D1075" s="63">
        <v>63902.264999999999</v>
      </c>
    </row>
    <row r="1076" spans="2:4" ht="37.5" hidden="1" customHeight="1" x14ac:dyDescent="0.3">
      <c r="B1076" s="62">
        <v>3</v>
      </c>
      <c r="C1076" s="10" t="s">
        <v>72</v>
      </c>
      <c r="D1076" s="63">
        <v>1886.162</v>
      </c>
    </row>
    <row r="1077" spans="2:4" ht="37.5" hidden="1" customHeight="1" x14ac:dyDescent="0.3">
      <c r="B1077" s="62">
        <v>5</v>
      </c>
      <c r="C1077" s="10" t="s">
        <v>72</v>
      </c>
      <c r="D1077" s="63">
        <v>0</v>
      </c>
    </row>
    <row r="1078" spans="2:4" ht="37.5" hidden="1" customHeight="1" x14ac:dyDescent="0.3">
      <c r="B1078" s="62" t="s">
        <v>85</v>
      </c>
      <c r="C1078" s="10" t="s">
        <v>72</v>
      </c>
      <c r="D1078" s="63">
        <v>23797.172999999999</v>
      </c>
    </row>
    <row r="1079" spans="2:4" ht="37.5" hidden="1" customHeight="1" x14ac:dyDescent="0.3">
      <c r="B1079" s="62">
        <v>6</v>
      </c>
      <c r="C1079" s="10" t="s">
        <v>72</v>
      </c>
      <c r="D1079" s="63">
        <v>7115.5609999999997</v>
      </c>
    </row>
    <row r="1080" spans="2:4" ht="37.5" hidden="1" customHeight="1" x14ac:dyDescent="0.3">
      <c r="B1080" s="62">
        <v>7</v>
      </c>
      <c r="C1080" s="10" t="s">
        <v>72</v>
      </c>
      <c r="D1080" s="63">
        <v>20.475000000000001</v>
      </c>
    </row>
    <row r="1081" spans="2:4" ht="37.5" hidden="1" customHeight="1" x14ac:dyDescent="0.3">
      <c r="B1081" s="62">
        <v>9</v>
      </c>
      <c r="C1081" s="10" t="s">
        <v>72</v>
      </c>
      <c r="D1081" s="63">
        <v>37.908000000000001</v>
      </c>
    </row>
    <row r="1082" spans="2:4" ht="37.5" hidden="1" customHeight="1" x14ac:dyDescent="0.3">
      <c r="B1082" s="62" t="s">
        <v>86</v>
      </c>
      <c r="C1082" s="10" t="s">
        <v>72</v>
      </c>
      <c r="D1082" s="63">
        <v>62.755000000000003</v>
      </c>
    </row>
    <row r="1083" spans="2:4" ht="37.5" hidden="1" customHeight="1" x14ac:dyDescent="0.3">
      <c r="B1083" s="62" t="s">
        <v>87</v>
      </c>
      <c r="C1083" s="10" t="s">
        <v>72</v>
      </c>
      <c r="D1083" s="63">
        <v>2373.4169999999999</v>
      </c>
    </row>
    <row r="1084" spans="2:4" ht="37.5" hidden="1" customHeight="1" x14ac:dyDescent="0.3">
      <c r="B1084" s="62" t="s">
        <v>88</v>
      </c>
      <c r="C1084" s="10" t="s">
        <v>72</v>
      </c>
      <c r="D1084" s="63">
        <v>378.05</v>
      </c>
    </row>
    <row r="1085" spans="2:4" ht="37.5" hidden="1" customHeight="1" x14ac:dyDescent="0.3">
      <c r="B1085" s="62" t="s">
        <v>89</v>
      </c>
      <c r="C1085" s="10" t="s">
        <v>72</v>
      </c>
      <c r="D1085" s="63">
        <v>76233.974000000002</v>
      </c>
    </row>
    <row r="1086" spans="2:4" ht="37.5" hidden="1" customHeight="1" x14ac:dyDescent="0.3">
      <c r="B1086" s="62" t="s">
        <v>90</v>
      </c>
      <c r="C1086" s="10" t="s">
        <v>72</v>
      </c>
      <c r="D1086" s="63">
        <v>350366.65100000001</v>
      </c>
    </row>
    <row r="1087" spans="2:4" ht="37.5" hidden="1" customHeight="1" x14ac:dyDescent="0.3">
      <c r="B1087" s="62" t="s">
        <v>91</v>
      </c>
      <c r="C1087" s="10" t="s">
        <v>72</v>
      </c>
      <c r="D1087" s="63">
        <v>0</v>
      </c>
    </row>
    <row r="1088" spans="2:4" ht="37.5" hidden="1" customHeight="1" x14ac:dyDescent="0.3">
      <c r="B1088" s="62" t="s">
        <v>92</v>
      </c>
      <c r="C1088" s="10" t="s">
        <v>72</v>
      </c>
      <c r="D1088" s="63">
        <v>0</v>
      </c>
    </row>
    <row r="1089" spans="2:4" ht="37.5" hidden="1" customHeight="1" x14ac:dyDescent="0.3">
      <c r="B1089" s="62" t="s">
        <v>93</v>
      </c>
      <c r="C1089" s="10" t="s">
        <v>72</v>
      </c>
      <c r="D1089" s="63">
        <v>6475.0680000000002</v>
      </c>
    </row>
    <row r="1090" spans="2:4" ht="37.5" hidden="1" customHeight="1" x14ac:dyDescent="0.3">
      <c r="B1090" s="62" t="s">
        <v>94</v>
      </c>
      <c r="C1090" s="10" t="s">
        <v>72</v>
      </c>
      <c r="D1090" s="63">
        <v>0</v>
      </c>
    </row>
    <row r="1091" spans="2:4" ht="37.5" hidden="1" customHeight="1" x14ac:dyDescent="0.3">
      <c r="B1091" s="62" t="s">
        <v>95</v>
      </c>
      <c r="C1091" s="10" t="s">
        <v>72</v>
      </c>
      <c r="D1091" s="63">
        <v>14384.16</v>
      </c>
    </row>
    <row r="1092" spans="2:4" ht="37.5" hidden="1" customHeight="1" x14ac:dyDescent="0.3">
      <c r="B1092" s="62" t="s">
        <v>96</v>
      </c>
      <c r="C1092" s="10" t="s">
        <v>72</v>
      </c>
      <c r="D1092" s="63">
        <v>-472.07100000000003</v>
      </c>
    </row>
    <row r="1093" spans="2:4" ht="37.5" hidden="1" customHeight="1" x14ac:dyDescent="0.3">
      <c r="B1093" s="62" t="s">
        <v>97</v>
      </c>
      <c r="C1093" s="10" t="s">
        <v>72</v>
      </c>
      <c r="D1093" s="63">
        <v>1286.1489999999999</v>
      </c>
    </row>
    <row r="1094" spans="2:4" ht="37.5" hidden="1" customHeight="1" x14ac:dyDescent="0.3">
      <c r="B1094" s="62" t="s">
        <v>98</v>
      </c>
      <c r="C1094" s="10" t="s">
        <v>72</v>
      </c>
      <c r="D1094" s="63">
        <v>0</v>
      </c>
    </row>
    <row r="1095" spans="2:4" ht="37.5" hidden="1" customHeight="1" x14ac:dyDescent="0.3">
      <c r="B1095" s="62" t="s">
        <v>99</v>
      </c>
      <c r="C1095" s="10" t="s">
        <v>72</v>
      </c>
      <c r="D1095" s="63">
        <v>0</v>
      </c>
    </row>
    <row r="1096" spans="2:4" ht="37.5" hidden="1" customHeight="1" x14ac:dyDescent="0.3">
      <c r="B1096" s="62" t="s">
        <v>100</v>
      </c>
      <c r="C1096" s="10" t="s">
        <v>72</v>
      </c>
      <c r="D1096" s="63">
        <v>0</v>
      </c>
    </row>
    <row r="1097" spans="2:4" ht="37.5" hidden="1" customHeight="1" x14ac:dyDescent="0.3">
      <c r="B1097" s="62" t="s">
        <v>101</v>
      </c>
      <c r="C1097" s="10" t="s">
        <v>72</v>
      </c>
      <c r="D1097" s="63">
        <v>0</v>
      </c>
    </row>
    <row r="1098" spans="2:4" ht="37.5" hidden="1" customHeight="1" x14ac:dyDescent="0.3">
      <c r="B1098" s="62" t="s">
        <v>102</v>
      </c>
      <c r="C1098" s="10" t="s">
        <v>72</v>
      </c>
      <c r="D1098" s="63">
        <v>0</v>
      </c>
    </row>
    <row r="1099" spans="2:4" ht="37.5" hidden="1" customHeight="1" x14ac:dyDescent="0.3">
      <c r="B1099" s="62">
        <v>1</v>
      </c>
      <c r="C1099" s="10" t="s">
        <v>73</v>
      </c>
      <c r="D1099" s="63">
        <v>76211.392000000007</v>
      </c>
    </row>
    <row r="1100" spans="2:4" ht="37.5" hidden="1" customHeight="1" x14ac:dyDescent="0.3">
      <c r="B1100" s="62" t="s">
        <v>78</v>
      </c>
      <c r="C1100" s="10" t="s">
        <v>73</v>
      </c>
      <c r="D1100" s="63">
        <v>28715.429</v>
      </c>
    </row>
    <row r="1101" spans="2:4" ht="37.5" hidden="1" customHeight="1" x14ac:dyDescent="0.3">
      <c r="B1101" s="62" t="s">
        <v>79</v>
      </c>
      <c r="C1101" s="10" t="s">
        <v>73</v>
      </c>
      <c r="D1101" s="63">
        <v>67198.510999999999</v>
      </c>
    </row>
    <row r="1102" spans="2:4" ht="37.5" hidden="1" customHeight="1" x14ac:dyDescent="0.3">
      <c r="B1102" s="62" t="s">
        <v>80</v>
      </c>
      <c r="C1102" s="10" t="s">
        <v>73</v>
      </c>
      <c r="D1102" s="63">
        <v>155630.38800000001</v>
      </c>
    </row>
    <row r="1103" spans="2:4" ht="37.5" hidden="1" customHeight="1" x14ac:dyDescent="0.3">
      <c r="B1103" s="62" t="s">
        <v>81</v>
      </c>
      <c r="C1103" s="10" t="s">
        <v>73</v>
      </c>
      <c r="D1103" s="63">
        <v>77330.202000000005</v>
      </c>
    </row>
    <row r="1104" spans="2:4" ht="37.5" hidden="1" customHeight="1" x14ac:dyDescent="0.3">
      <c r="B1104" s="62" t="s">
        <v>82</v>
      </c>
      <c r="C1104" s="10" t="s">
        <v>73</v>
      </c>
      <c r="D1104" s="63">
        <v>0</v>
      </c>
    </row>
    <row r="1105" spans="2:4" ht="37.5" hidden="1" customHeight="1" x14ac:dyDescent="0.3">
      <c r="B1105" s="62" t="s">
        <v>83</v>
      </c>
      <c r="C1105" s="10" t="s">
        <v>73</v>
      </c>
      <c r="D1105" s="63">
        <v>0</v>
      </c>
    </row>
    <row r="1106" spans="2:4" ht="37.5" hidden="1" customHeight="1" x14ac:dyDescent="0.3">
      <c r="B1106" s="62" t="s">
        <v>84</v>
      </c>
      <c r="C1106" s="10" t="s">
        <v>73</v>
      </c>
      <c r="D1106" s="63">
        <v>13170.288</v>
      </c>
    </row>
    <row r="1107" spans="2:4" ht="37.5" hidden="1" customHeight="1" x14ac:dyDescent="0.3">
      <c r="B1107" s="62">
        <v>2</v>
      </c>
      <c r="C1107" s="10" t="s">
        <v>73</v>
      </c>
      <c r="D1107" s="63">
        <v>76510.922000000006</v>
      </c>
    </row>
    <row r="1108" spans="2:4" ht="37.5" hidden="1" customHeight="1" x14ac:dyDescent="0.3">
      <c r="B1108" s="62">
        <v>3</v>
      </c>
      <c r="C1108" s="10" t="s">
        <v>73</v>
      </c>
      <c r="D1108" s="63">
        <v>2329.7739999999999</v>
      </c>
    </row>
    <row r="1109" spans="2:4" ht="37.5" hidden="1" customHeight="1" x14ac:dyDescent="0.3">
      <c r="B1109" s="62">
        <v>5</v>
      </c>
      <c r="C1109" s="10" t="s">
        <v>73</v>
      </c>
      <c r="D1109" s="63">
        <v>0</v>
      </c>
    </row>
    <row r="1110" spans="2:4" ht="37.5" hidden="1" customHeight="1" x14ac:dyDescent="0.3">
      <c r="B1110" s="62" t="s">
        <v>85</v>
      </c>
      <c r="C1110" s="10" t="s">
        <v>73</v>
      </c>
      <c r="D1110" s="63">
        <v>33356.783000000003</v>
      </c>
    </row>
    <row r="1111" spans="2:4" ht="37.5" hidden="1" customHeight="1" x14ac:dyDescent="0.3">
      <c r="B1111" s="62">
        <v>6</v>
      </c>
      <c r="C1111" s="10" t="s">
        <v>73</v>
      </c>
      <c r="D1111" s="63">
        <v>12372.751</v>
      </c>
    </row>
    <row r="1112" spans="2:4" ht="37.5" hidden="1" customHeight="1" x14ac:dyDescent="0.3">
      <c r="B1112" s="62">
        <v>7</v>
      </c>
      <c r="C1112" s="10" t="s">
        <v>73</v>
      </c>
      <c r="D1112" s="63">
        <v>90.481999999999999</v>
      </c>
    </row>
    <row r="1113" spans="2:4" ht="37.5" hidden="1" customHeight="1" x14ac:dyDescent="0.3">
      <c r="B1113" s="62">
        <v>9</v>
      </c>
      <c r="C1113" s="10" t="s">
        <v>73</v>
      </c>
      <c r="D1113" s="63">
        <v>43.981999999999999</v>
      </c>
    </row>
    <row r="1114" spans="2:4" ht="37.5" hidden="1" customHeight="1" x14ac:dyDescent="0.3">
      <c r="B1114" s="62" t="s">
        <v>86</v>
      </c>
      <c r="C1114" s="10" t="s">
        <v>73</v>
      </c>
      <c r="D1114" s="63">
        <v>55.472000000000001</v>
      </c>
    </row>
    <row r="1115" spans="2:4" ht="37.5" hidden="1" customHeight="1" x14ac:dyDescent="0.3">
      <c r="B1115" s="62" t="s">
        <v>87</v>
      </c>
      <c r="C1115" s="10" t="s">
        <v>73</v>
      </c>
      <c r="D1115" s="63">
        <v>1629.8910000000001</v>
      </c>
    </row>
    <row r="1116" spans="2:4" ht="37.5" hidden="1" customHeight="1" x14ac:dyDescent="0.3">
      <c r="B1116" s="62" t="s">
        <v>88</v>
      </c>
      <c r="C1116" s="10" t="s">
        <v>73</v>
      </c>
      <c r="D1116" s="63">
        <v>849.01700000000005</v>
      </c>
    </row>
    <row r="1117" spans="2:4" ht="37.5" hidden="1" customHeight="1" x14ac:dyDescent="0.3">
      <c r="B1117" s="62" t="s">
        <v>89</v>
      </c>
      <c r="C1117" s="10" t="s">
        <v>73</v>
      </c>
      <c r="D1117" s="63">
        <v>52826.182000000001</v>
      </c>
    </row>
    <row r="1118" spans="2:4" ht="37.5" hidden="1" customHeight="1" x14ac:dyDescent="0.3">
      <c r="B1118" s="62" t="s">
        <v>90</v>
      </c>
      <c r="C1118" s="10" t="s">
        <v>73</v>
      </c>
      <c r="D1118" s="63">
        <v>138688.04</v>
      </c>
    </row>
    <row r="1119" spans="2:4" ht="37.5" hidden="1" customHeight="1" x14ac:dyDescent="0.3">
      <c r="B1119" s="62" t="s">
        <v>91</v>
      </c>
      <c r="C1119" s="10" t="s">
        <v>73</v>
      </c>
      <c r="D1119" s="63">
        <v>0</v>
      </c>
    </row>
    <row r="1120" spans="2:4" ht="37.5" hidden="1" customHeight="1" x14ac:dyDescent="0.3">
      <c r="B1120" s="62" t="s">
        <v>92</v>
      </c>
      <c r="C1120" s="10" t="s">
        <v>73</v>
      </c>
      <c r="D1120" s="63">
        <v>0</v>
      </c>
    </row>
    <row r="1121" spans="2:4" ht="37.5" hidden="1" customHeight="1" x14ac:dyDescent="0.3">
      <c r="B1121" s="62" t="s">
        <v>93</v>
      </c>
      <c r="C1121" s="10" t="s">
        <v>73</v>
      </c>
      <c r="D1121" s="63">
        <v>0</v>
      </c>
    </row>
    <row r="1122" spans="2:4" ht="37.5" hidden="1" customHeight="1" x14ac:dyDescent="0.3">
      <c r="B1122" s="62" t="s">
        <v>94</v>
      </c>
      <c r="C1122" s="10" t="s">
        <v>73</v>
      </c>
      <c r="D1122" s="63">
        <v>0</v>
      </c>
    </row>
    <row r="1123" spans="2:4" ht="37.5" hidden="1" customHeight="1" x14ac:dyDescent="0.3">
      <c r="B1123" s="62" t="s">
        <v>95</v>
      </c>
      <c r="C1123" s="10" t="s">
        <v>73</v>
      </c>
      <c r="D1123" s="63">
        <v>12061.772999999999</v>
      </c>
    </row>
    <row r="1124" spans="2:4" ht="37.5" hidden="1" customHeight="1" x14ac:dyDescent="0.3">
      <c r="B1124" s="62" t="s">
        <v>96</v>
      </c>
      <c r="C1124" s="10" t="s">
        <v>73</v>
      </c>
      <c r="D1124" s="63">
        <v>14885.960999999999</v>
      </c>
    </row>
    <row r="1125" spans="2:4" ht="37.5" hidden="1" customHeight="1" x14ac:dyDescent="0.3">
      <c r="B1125" s="62" t="s">
        <v>97</v>
      </c>
      <c r="C1125" s="10" t="s">
        <v>73</v>
      </c>
      <c r="D1125" s="63">
        <v>310.16300000000001</v>
      </c>
    </row>
    <row r="1126" spans="2:4" ht="37.5" hidden="1" customHeight="1" x14ac:dyDescent="0.3">
      <c r="B1126" s="62" t="s">
        <v>98</v>
      </c>
      <c r="C1126" s="10" t="s">
        <v>73</v>
      </c>
      <c r="D1126" s="63">
        <v>0</v>
      </c>
    </row>
    <row r="1127" spans="2:4" ht="37.5" hidden="1" customHeight="1" x14ac:dyDescent="0.3">
      <c r="B1127" s="62" t="s">
        <v>99</v>
      </c>
      <c r="C1127" s="10" t="s">
        <v>73</v>
      </c>
      <c r="D1127" s="63">
        <v>0</v>
      </c>
    </row>
    <row r="1128" spans="2:4" ht="37.5" hidden="1" customHeight="1" x14ac:dyDescent="0.3">
      <c r="B1128" s="62" t="s">
        <v>100</v>
      </c>
      <c r="C1128" s="10" t="s">
        <v>73</v>
      </c>
      <c r="D1128" s="63">
        <v>0</v>
      </c>
    </row>
    <row r="1129" spans="2:4" ht="37.5" hidden="1" customHeight="1" x14ac:dyDescent="0.3">
      <c r="B1129" s="62" t="s">
        <v>101</v>
      </c>
      <c r="C1129" s="10" t="s">
        <v>73</v>
      </c>
      <c r="D1129" s="63">
        <v>0</v>
      </c>
    </row>
    <row r="1130" spans="2:4" ht="37.5" hidden="1" customHeight="1" x14ac:dyDescent="0.3">
      <c r="B1130" s="62" t="s">
        <v>102</v>
      </c>
      <c r="C1130" s="10" t="s">
        <v>73</v>
      </c>
      <c r="D1130" s="63">
        <v>0</v>
      </c>
    </row>
    <row r="1131" spans="2:4" ht="37.5" hidden="1" customHeight="1" x14ac:dyDescent="0.3">
      <c r="B1131" s="62">
        <v>1</v>
      </c>
      <c r="C1131" s="10" t="s">
        <v>74</v>
      </c>
      <c r="D1131" s="63">
        <v>148406.413</v>
      </c>
    </row>
    <row r="1132" spans="2:4" ht="37.5" hidden="1" customHeight="1" x14ac:dyDescent="0.3">
      <c r="B1132" s="62" t="s">
        <v>78</v>
      </c>
      <c r="C1132" s="10" t="s">
        <v>74</v>
      </c>
      <c r="D1132" s="63">
        <v>0</v>
      </c>
    </row>
    <row r="1133" spans="2:4" ht="37.5" hidden="1" customHeight="1" x14ac:dyDescent="0.3">
      <c r="B1133" s="62" t="s">
        <v>79</v>
      </c>
      <c r="C1133" s="10" t="s">
        <v>74</v>
      </c>
      <c r="D1133" s="63">
        <v>0</v>
      </c>
    </row>
    <row r="1134" spans="2:4" ht="37.5" hidden="1" customHeight="1" x14ac:dyDescent="0.3">
      <c r="B1134" s="62" t="s">
        <v>80</v>
      </c>
      <c r="C1134" s="10" t="s">
        <v>74</v>
      </c>
      <c r="D1134" s="63">
        <v>0</v>
      </c>
    </row>
    <row r="1135" spans="2:4" ht="37.5" hidden="1" customHeight="1" x14ac:dyDescent="0.3">
      <c r="B1135" s="62" t="s">
        <v>81</v>
      </c>
      <c r="C1135" s="10" t="s">
        <v>74</v>
      </c>
      <c r="D1135" s="63">
        <v>0</v>
      </c>
    </row>
    <row r="1136" spans="2:4" ht="37.5" hidden="1" customHeight="1" x14ac:dyDescent="0.3">
      <c r="B1136" s="62" t="s">
        <v>82</v>
      </c>
      <c r="C1136" s="10" t="s">
        <v>74</v>
      </c>
      <c r="D1136" s="63">
        <v>0</v>
      </c>
    </row>
    <row r="1137" spans="2:4" ht="37.5" hidden="1" customHeight="1" x14ac:dyDescent="0.3">
      <c r="B1137" s="62" t="s">
        <v>83</v>
      </c>
      <c r="C1137" s="10" t="s">
        <v>74</v>
      </c>
      <c r="D1137" s="63">
        <v>0</v>
      </c>
    </row>
    <row r="1138" spans="2:4" ht="37.5" hidden="1" customHeight="1" x14ac:dyDescent="0.3">
      <c r="B1138" s="62" t="s">
        <v>84</v>
      </c>
      <c r="C1138" s="10" t="s">
        <v>74</v>
      </c>
      <c r="D1138" s="63">
        <v>22468.261999999999</v>
      </c>
    </row>
    <row r="1139" spans="2:4" ht="37.5" hidden="1" customHeight="1" x14ac:dyDescent="0.3">
      <c r="B1139" s="62">
        <v>2</v>
      </c>
      <c r="C1139" s="10" t="s">
        <v>74</v>
      </c>
      <c r="D1139" s="63">
        <v>94734.195999999996</v>
      </c>
    </row>
    <row r="1140" spans="2:4" ht="37.5" hidden="1" customHeight="1" x14ac:dyDescent="0.3">
      <c r="B1140" s="62">
        <v>3</v>
      </c>
      <c r="C1140" s="10" t="s">
        <v>74</v>
      </c>
      <c r="D1140" s="63">
        <v>55026.197</v>
      </c>
    </row>
    <row r="1141" spans="2:4" ht="37.5" hidden="1" customHeight="1" x14ac:dyDescent="0.3">
      <c r="B1141" s="62">
        <v>5</v>
      </c>
      <c r="C1141" s="10" t="s">
        <v>74</v>
      </c>
      <c r="D1141" s="63">
        <v>24004.845000000001</v>
      </c>
    </row>
    <row r="1142" spans="2:4" ht="37.5" hidden="1" customHeight="1" x14ac:dyDescent="0.3">
      <c r="B1142" s="62" t="s">
        <v>85</v>
      </c>
      <c r="C1142" s="10" t="s">
        <v>74</v>
      </c>
      <c r="D1142" s="63">
        <v>680.38800000000003</v>
      </c>
    </row>
    <row r="1143" spans="2:4" ht="37.5" hidden="1" customHeight="1" x14ac:dyDescent="0.3">
      <c r="B1143" s="62">
        <v>6</v>
      </c>
      <c r="C1143" s="10" t="s">
        <v>74</v>
      </c>
      <c r="D1143" s="63">
        <v>15571.64</v>
      </c>
    </row>
    <row r="1144" spans="2:4" ht="37.5" hidden="1" customHeight="1" x14ac:dyDescent="0.3">
      <c r="B1144" s="62">
        <v>7</v>
      </c>
      <c r="C1144" s="10" t="s">
        <v>74</v>
      </c>
      <c r="D1144" s="63">
        <v>29.146000000000001</v>
      </c>
    </row>
    <row r="1145" spans="2:4" ht="37.5" hidden="1" customHeight="1" x14ac:dyDescent="0.3">
      <c r="B1145" s="62">
        <v>9</v>
      </c>
      <c r="C1145" s="10" t="s">
        <v>74</v>
      </c>
      <c r="D1145" s="63">
        <v>7.46</v>
      </c>
    </row>
    <row r="1146" spans="2:4" ht="37.5" hidden="1" customHeight="1" x14ac:dyDescent="0.3">
      <c r="B1146" s="62" t="s">
        <v>86</v>
      </c>
      <c r="C1146" s="10" t="s">
        <v>74</v>
      </c>
      <c r="D1146" s="63">
        <v>7.0510000000000002</v>
      </c>
    </row>
    <row r="1147" spans="2:4" ht="37.5" hidden="1" customHeight="1" x14ac:dyDescent="0.3">
      <c r="B1147" s="62" t="s">
        <v>87</v>
      </c>
      <c r="C1147" s="10" t="s">
        <v>74</v>
      </c>
      <c r="D1147" s="63">
        <v>261.06200000000001</v>
      </c>
    </row>
    <row r="1148" spans="2:4" ht="37.5" hidden="1" customHeight="1" x14ac:dyDescent="0.3">
      <c r="B1148" s="62" t="s">
        <v>88</v>
      </c>
      <c r="C1148" s="10" t="s">
        <v>74</v>
      </c>
      <c r="D1148" s="63">
        <v>27.573</v>
      </c>
    </row>
    <row r="1149" spans="2:4" ht="37.5" hidden="1" customHeight="1" x14ac:dyDescent="0.3">
      <c r="B1149" s="62" t="s">
        <v>89</v>
      </c>
      <c r="C1149" s="10" t="s">
        <v>74</v>
      </c>
      <c r="D1149" s="63">
        <v>37093.167999999998</v>
      </c>
    </row>
    <row r="1150" spans="2:4" ht="37.5" hidden="1" customHeight="1" x14ac:dyDescent="0.3">
      <c r="B1150" s="62" t="s">
        <v>90</v>
      </c>
      <c r="C1150" s="10" t="s">
        <v>74</v>
      </c>
      <c r="D1150" s="63">
        <v>260567.54699999999</v>
      </c>
    </row>
    <row r="1151" spans="2:4" ht="37.5" hidden="1" customHeight="1" x14ac:dyDescent="0.3">
      <c r="B1151" s="62" t="s">
        <v>91</v>
      </c>
      <c r="C1151" s="10" t="s">
        <v>74</v>
      </c>
      <c r="D1151" s="63">
        <v>0</v>
      </c>
    </row>
    <row r="1152" spans="2:4" ht="37.5" hidden="1" customHeight="1" x14ac:dyDescent="0.3">
      <c r="B1152" s="62" t="s">
        <v>92</v>
      </c>
      <c r="C1152" s="10" t="s">
        <v>74</v>
      </c>
      <c r="D1152" s="63">
        <v>0</v>
      </c>
    </row>
    <row r="1153" spans="2:4" ht="37.5" hidden="1" customHeight="1" x14ac:dyDescent="0.3">
      <c r="B1153" s="62" t="s">
        <v>93</v>
      </c>
      <c r="C1153" s="10" t="s">
        <v>74</v>
      </c>
      <c r="D1153" s="63">
        <v>8189.1869999999999</v>
      </c>
    </row>
    <row r="1154" spans="2:4" ht="37.5" hidden="1" customHeight="1" x14ac:dyDescent="0.3">
      <c r="B1154" s="62" t="s">
        <v>94</v>
      </c>
      <c r="C1154" s="10" t="s">
        <v>74</v>
      </c>
      <c r="D1154" s="63">
        <v>0</v>
      </c>
    </row>
    <row r="1155" spans="2:4" ht="37.5" hidden="1" customHeight="1" x14ac:dyDescent="0.3">
      <c r="B1155" s="62" t="s">
        <v>95</v>
      </c>
      <c r="C1155" s="10" t="s">
        <v>74</v>
      </c>
      <c r="D1155" s="63">
        <v>10388.486000000001</v>
      </c>
    </row>
    <row r="1156" spans="2:4" ht="37.5" hidden="1" customHeight="1" x14ac:dyDescent="0.3">
      <c r="B1156" s="62" t="s">
        <v>96</v>
      </c>
      <c r="C1156" s="10" t="s">
        <v>74</v>
      </c>
      <c r="D1156" s="63">
        <v>0</v>
      </c>
    </row>
    <row r="1157" spans="2:4" ht="37.5" hidden="1" customHeight="1" x14ac:dyDescent="0.3">
      <c r="B1157" s="62" t="s">
        <v>97</v>
      </c>
      <c r="C1157" s="10" t="s">
        <v>74</v>
      </c>
      <c r="D1157" s="63">
        <v>0</v>
      </c>
    </row>
    <row r="1158" spans="2:4" ht="37.5" hidden="1" customHeight="1" x14ac:dyDescent="0.3">
      <c r="B1158" s="62" t="s">
        <v>98</v>
      </c>
      <c r="C1158" s="10" t="s">
        <v>74</v>
      </c>
      <c r="D1158" s="63">
        <v>0</v>
      </c>
    </row>
    <row r="1159" spans="2:4" ht="37.5" hidden="1" customHeight="1" x14ac:dyDescent="0.3">
      <c r="B1159" s="62" t="s">
        <v>99</v>
      </c>
      <c r="C1159" s="10" t="s">
        <v>74</v>
      </c>
      <c r="D1159" s="63">
        <v>0</v>
      </c>
    </row>
    <row r="1160" spans="2:4" ht="37.5" hidden="1" customHeight="1" x14ac:dyDescent="0.3">
      <c r="B1160" s="62" t="s">
        <v>100</v>
      </c>
      <c r="C1160" s="10" t="s">
        <v>74</v>
      </c>
      <c r="D1160" s="63">
        <v>0</v>
      </c>
    </row>
    <row r="1161" spans="2:4" ht="37.5" hidden="1" customHeight="1" x14ac:dyDescent="0.3">
      <c r="B1161" s="62" t="s">
        <v>101</v>
      </c>
      <c r="C1161" s="10" t="s">
        <v>74</v>
      </c>
      <c r="D1161" s="63">
        <v>0</v>
      </c>
    </row>
    <row r="1162" spans="2:4" ht="37.5" hidden="1" customHeight="1" x14ac:dyDescent="0.3">
      <c r="B1162" s="62" t="s">
        <v>102</v>
      </c>
      <c r="C1162" s="10" t="s">
        <v>74</v>
      </c>
      <c r="D1162" s="63">
        <v>0</v>
      </c>
    </row>
    <row r="1163" spans="2:4" ht="37.5" hidden="1" customHeight="1" x14ac:dyDescent="0.3">
      <c r="B1163" s="62">
        <v>1</v>
      </c>
      <c r="C1163" s="10" t="s">
        <v>75</v>
      </c>
      <c r="D1163" s="63">
        <v>200755.375</v>
      </c>
    </row>
    <row r="1164" spans="2:4" ht="37.5" hidden="1" customHeight="1" x14ac:dyDescent="0.3">
      <c r="B1164" s="62" t="s">
        <v>78</v>
      </c>
      <c r="C1164" s="10" t="s">
        <v>75</v>
      </c>
      <c r="D1164" s="63">
        <v>0</v>
      </c>
    </row>
    <row r="1165" spans="2:4" ht="37.5" hidden="1" customHeight="1" x14ac:dyDescent="0.3">
      <c r="B1165" s="62" t="s">
        <v>79</v>
      </c>
      <c r="C1165" s="10" t="s">
        <v>75</v>
      </c>
      <c r="D1165" s="63">
        <v>0</v>
      </c>
    </row>
    <row r="1166" spans="2:4" ht="37.5" hidden="1" customHeight="1" x14ac:dyDescent="0.3">
      <c r="B1166" s="62" t="s">
        <v>80</v>
      </c>
      <c r="C1166" s="10" t="s">
        <v>75</v>
      </c>
      <c r="D1166" s="63">
        <v>0</v>
      </c>
    </row>
    <row r="1167" spans="2:4" ht="37.5" hidden="1" customHeight="1" x14ac:dyDescent="0.3">
      <c r="B1167" s="62" t="s">
        <v>81</v>
      </c>
      <c r="C1167" s="10" t="s">
        <v>75</v>
      </c>
      <c r="D1167" s="63">
        <v>0</v>
      </c>
    </row>
    <row r="1168" spans="2:4" ht="37.5" hidden="1" customHeight="1" x14ac:dyDescent="0.3">
      <c r="B1168" s="62" t="s">
        <v>82</v>
      </c>
      <c r="C1168" s="10" t="s">
        <v>75</v>
      </c>
      <c r="D1168" s="63">
        <v>0</v>
      </c>
    </row>
    <row r="1169" spans="2:4" ht="37.5" hidden="1" customHeight="1" x14ac:dyDescent="0.3">
      <c r="B1169" s="62" t="s">
        <v>83</v>
      </c>
      <c r="C1169" s="10" t="s">
        <v>75</v>
      </c>
      <c r="D1169" s="63">
        <v>0</v>
      </c>
    </row>
    <row r="1170" spans="2:4" ht="37.5" hidden="1" customHeight="1" x14ac:dyDescent="0.3">
      <c r="B1170" s="62" t="s">
        <v>84</v>
      </c>
      <c r="C1170" s="10" t="s">
        <v>75</v>
      </c>
      <c r="D1170" s="63">
        <v>13542.994000000001</v>
      </c>
    </row>
    <row r="1171" spans="2:4" ht="37.5" hidden="1" customHeight="1" x14ac:dyDescent="0.3">
      <c r="B1171" s="62">
        <v>2</v>
      </c>
      <c r="C1171" s="10" t="s">
        <v>75</v>
      </c>
      <c r="D1171" s="63">
        <v>65776.350999999995</v>
      </c>
    </row>
    <row r="1172" spans="2:4" ht="37.5" hidden="1" customHeight="1" x14ac:dyDescent="0.3">
      <c r="B1172" s="62">
        <v>3</v>
      </c>
      <c r="C1172" s="10" t="s">
        <v>75</v>
      </c>
      <c r="D1172" s="63">
        <v>18284.666000000001</v>
      </c>
    </row>
    <row r="1173" spans="2:4" ht="37.5" hidden="1" customHeight="1" x14ac:dyDescent="0.3">
      <c r="B1173" s="62">
        <v>5</v>
      </c>
      <c r="C1173" s="10" t="s">
        <v>75</v>
      </c>
      <c r="D1173" s="63">
        <v>24727.361000000001</v>
      </c>
    </row>
    <row r="1174" spans="2:4" ht="37.5" hidden="1" customHeight="1" x14ac:dyDescent="0.3">
      <c r="B1174" s="62" t="s">
        <v>85</v>
      </c>
      <c r="C1174" s="10" t="s">
        <v>75</v>
      </c>
      <c r="D1174" s="63">
        <v>5575.9889999999996</v>
      </c>
    </row>
    <row r="1175" spans="2:4" ht="37.5" hidden="1" customHeight="1" x14ac:dyDescent="0.3">
      <c r="B1175" s="62">
        <v>6</v>
      </c>
      <c r="C1175" s="10" t="s">
        <v>75</v>
      </c>
      <c r="D1175" s="63">
        <v>35810.67</v>
      </c>
    </row>
    <row r="1176" spans="2:4" ht="37.5" hidden="1" customHeight="1" x14ac:dyDescent="0.3">
      <c r="B1176" s="62">
        <v>7</v>
      </c>
      <c r="C1176" s="10" t="s">
        <v>75</v>
      </c>
      <c r="D1176" s="63">
        <v>2.5979999999999999</v>
      </c>
    </row>
    <row r="1177" spans="2:4" ht="37.5" hidden="1" customHeight="1" x14ac:dyDescent="0.3">
      <c r="B1177" s="62">
        <v>9</v>
      </c>
      <c r="C1177" s="10" t="s">
        <v>75</v>
      </c>
      <c r="D1177" s="63">
        <v>39.994999999999997</v>
      </c>
    </row>
    <row r="1178" spans="2:4" ht="37.5" hidden="1" customHeight="1" x14ac:dyDescent="0.3">
      <c r="B1178" s="62" t="s">
        <v>86</v>
      </c>
      <c r="C1178" s="10" t="s">
        <v>75</v>
      </c>
      <c r="D1178" s="63">
        <v>1.901</v>
      </c>
    </row>
    <row r="1179" spans="2:4" ht="37.5" hidden="1" customHeight="1" x14ac:dyDescent="0.3">
      <c r="B1179" s="62" t="s">
        <v>87</v>
      </c>
      <c r="C1179" s="10" t="s">
        <v>75</v>
      </c>
      <c r="D1179" s="63">
        <v>263.55799999999999</v>
      </c>
    </row>
    <row r="1180" spans="2:4" ht="37.5" hidden="1" customHeight="1" x14ac:dyDescent="0.3">
      <c r="B1180" s="62" t="s">
        <v>88</v>
      </c>
      <c r="C1180" s="10" t="s">
        <v>75</v>
      </c>
      <c r="D1180" s="63">
        <v>163.666</v>
      </c>
    </row>
    <row r="1181" spans="2:4" ht="37.5" hidden="1" customHeight="1" x14ac:dyDescent="0.3">
      <c r="B1181" s="62" t="s">
        <v>89</v>
      </c>
      <c r="C1181" s="10" t="s">
        <v>75</v>
      </c>
      <c r="D1181" s="63">
        <v>45265.167000000001</v>
      </c>
    </row>
    <row r="1182" spans="2:4" ht="37.5" hidden="1" customHeight="1" x14ac:dyDescent="0.3">
      <c r="B1182" s="62" t="s">
        <v>90</v>
      </c>
      <c r="C1182" s="10" t="s">
        <v>75</v>
      </c>
      <c r="D1182" s="63">
        <v>355941.58299999998</v>
      </c>
    </row>
    <row r="1183" spans="2:4" ht="37.5" hidden="1" customHeight="1" x14ac:dyDescent="0.3">
      <c r="B1183" s="62" t="s">
        <v>91</v>
      </c>
      <c r="C1183" s="10" t="s">
        <v>75</v>
      </c>
      <c r="D1183" s="63">
        <v>0</v>
      </c>
    </row>
    <row r="1184" spans="2:4" ht="37.5" hidden="1" customHeight="1" x14ac:dyDescent="0.3">
      <c r="B1184" s="62" t="s">
        <v>92</v>
      </c>
      <c r="C1184" s="10" t="s">
        <v>75</v>
      </c>
      <c r="D1184" s="63">
        <v>0</v>
      </c>
    </row>
    <row r="1185" spans="2:4" ht="37.5" hidden="1" customHeight="1" x14ac:dyDescent="0.3">
      <c r="B1185" s="62" t="s">
        <v>93</v>
      </c>
      <c r="C1185" s="10" t="s">
        <v>75</v>
      </c>
      <c r="D1185" s="63">
        <v>21959.105</v>
      </c>
    </row>
    <row r="1186" spans="2:4" ht="37.5" hidden="1" customHeight="1" x14ac:dyDescent="0.3">
      <c r="B1186" s="62" t="s">
        <v>94</v>
      </c>
      <c r="C1186" s="10" t="s">
        <v>75</v>
      </c>
      <c r="D1186" s="63">
        <v>0</v>
      </c>
    </row>
    <row r="1187" spans="2:4" ht="37.5" hidden="1" customHeight="1" x14ac:dyDescent="0.3">
      <c r="B1187" s="62" t="s">
        <v>95</v>
      </c>
      <c r="C1187" s="10" t="s">
        <v>75</v>
      </c>
      <c r="D1187" s="63">
        <v>35180.256999999998</v>
      </c>
    </row>
    <row r="1188" spans="2:4" ht="37.5" hidden="1" customHeight="1" x14ac:dyDescent="0.3">
      <c r="B1188" s="62" t="s">
        <v>96</v>
      </c>
      <c r="C1188" s="10" t="s">
        <v>75</v>
      </c>
      <c r="D1188" s="63">
        <v>545.00699999999995</v>
      </c>
    </row>
    <row r="1189" spans="2:4" ht="37.5" hidden="1" customHeight="1" x14ac:dyDescent="0.3">
      <c r="B1189" s="62" t="s">
        <v>97</v>
      </c>
      <c r="C1189" s="10" t="s">
        <v>75</v>
      </c>
      <c r="D1189" s="63">
        <v>16374.391</v>
      </c>
    </row>
    <row r="1190" spans="2:4" ht="37.5" hidden="1" customHeight="1" x14ac:dyDescent="0.3">
      <c r="B1190" s="62" t="s">
        <v>98</v>
      </c>
      <c r="C1190" s="10" t="s">
        <v>75</v>
      </c>
      <c r="D1190" s="63">
        <v>0</v>
      </c>
    </row>
    <row r="1191" spans="2:4" ht="37.5" hidden="1" customHeight="1" x14ac:dyDescent="0.3">
      <c r="B1191" s="62" t="s">
        <v>99</v>
      </c>
      <c r="C1191" s="10" t="s">
        <v>75</v>
      </c>
      <c r="D1191" s="63">
        <v>0</v>
      </c>
    </row>
    <row r="1192" spans="2:4" ht="37.5" hidden="1" customHeight="1" x14ac:dyDescent="0.3">
      <c r="B1192" s="62" t="s">
        <v>100</v>
      </c>
      <c r="C1192" s="10" t="s">
        <v>75</v>
      </c>
      <c r="D1192" s="63">
        <v>0</v>
      </c>
    </row>
    <row r="1193" spans="2:4" ht="37.5" hidden="1" customHeight="1" x14ac:dyDescent="0.3">
      <c r="B1193" s="62" t="s">
        <v>101</v>
      </c>
      <c r="C1193" s="10" t="s">
        <v>75</v>
      </c>
      <c r="D1193" s="63">
        <v>9768.2469999999994</v>
      </c>
    </row>
    <row r="1194" spans="2:4" ht="37.5" hidden="1" customHeight="1" x14ac:dyDescent="0.3">
      <c r="B1194" s="62" t="s">
        <v>102</v>
      </c>
      <c r="C1194" s="10" t="s">
        <v>75</v>
      </c>
      <c r="D1194" s="63">
        <v>0</v>
      </c>
    </row>
    <row r="1195" spans="2:4" ht="37.5" hidden="1" customHeight="1" x14ac:dyDescent="0.3">
      <c r="B1195" s="62">
        <v>1</v>
      </c>
      <c r="C1195" s="10" t="s">
        <v>76</v>
      </c>
      <c r="D1195" s="63">
        <v>180845.978</v>
      </c>
    </row>
    <row r="1196" spans="2:4" ht="37.5" hidden="1" customHeight="1" x14ac:dyDescent="0.3">
      <c r="B1196" s="62" t="s">
        <v>78</v>
      </c>
      <c r="C1196" s="10" t="s">
        <v>76</v>
      </c>
      <c r="D1196" s="63">
        <v>0</v>
      </c>
    </row>
    <row r="1197" spans="2:4" ht="37.5" hidden="1" customHeight="1" x14ac:dyDescent="0.3">
      <c r="B1197" s="62" t="s">
        <v>79</v>
      </c>
      <c r="C1197" s="10" t="s">
        <v>76</v>
      </c>
      <c r="D1197" s="63">
        <v>0</v>
      </c>
    </row>
    <row r="1198" spans="2:4" ht="37.5" hidden="1" customHeight="1" x14ac:dyDescent="0.3">
      <c r="B1198" s="62" t="s">
        <v>80</v>
      </c>
      <c r="C1198" s="10" t="s">
        <v>76</v>
      </c>
      <c r="D1198" s="63">
        <v>0</v>
      </c>
    </row>
    <row r="1199" spans="2:4" ht="37.5" hidden="1" customHeight="1" x14ac:dyDescent="0.3">
      <c r="B1199" s="62" t="s">
        <v>81</v>
      </c>
      <c r="C1199" s="10" t="s">
        <v>76</v>
      </c>
      <c r="D1199" s="63">
        <v>0</v>
      </c>
    </row>
    <row r="1200" spans="2:4" ht="37.5" hidden="1" customHeight="1" x14ac:dyDescent="0.3">
      <c r="B1200" s="62" t="s">
        <v>82</v>
      </c>
      <c r="C1200" s="10" t="s">
        <v>76</v>
      </c>
      <c r="D1200" s="63">
        <v>0</v>
      </c>
    </row>
    <row r="1201" spans="2:4" ht="37.5" hidden="1" customHeight="1" x14ac:dyDescent="0.3">
      <c r="B1201" s="62" t="s">
        <v>83</v>
      </c>
      <c r="C1201" s="10" t="s">
        <v>76</v>
      </c>
      <c r="D1201" s="63">
        <v>0</v>
      </c>
    </row>
    <row r="1202" spans="2:4" ht="37.5" hidden="1" customHeight="1" x14ac:dyDescent="0.3">
      <c r="B1202" s="62" t="s">
        <v>84</v>
      </c>
      <c r="C1202" s="10" t="s">
        <v>76</v>
      </c>
      <c r="D1202" s="63">
        <v>20756.454000000002</v>
      </c>
    </row>
    <row r="1203" spans="2:4" ht="37.5" hidden="1" customHeight="1" x14ac:dyDescent="0.3">
      <c r="B1203" s="62">
        <v>2</v>
      </c>
      <c r="C1203" s="10" t="s">
        <v>76</v>
      </c>
      <c r="D1203" s="63">
        <v>76193.654999999999</v>
      </c>
    </row>
    <row r="1204" spans="2:4" ht="37.5" hidden="1" customHeight="1" x14ac:dyDescent="0.3">
      <c r="B1204" s="62">
        <v>3</v>
      </c>
      <c r="C1204" s="10" t="s">
        <v>76</v>
      </c>
      <c r="D1204" s="63">
        <v>23485.396000000001</v>
      </c>
    </row>
    <row r="1205" spans="2:4" ht="37.5" hidden="1" customHeight="1" x14ac:dyDescent="0.3">
      <c r="B1205" s="62">
        <v>5</v>
      </c>
      <c r="C1205" s="10" t="s">
        <v>76</v>
      </c>
      <c r="D1205" s="63">
        <v>25019.258000000002</v>
      </c>
    </row>
    <row r="1206" spans="2:4" ht="37.5" hidden="1" customHeight="1" x14ac:dyDescent="0.3">
      <c r="B1206" s="62" t="s">
        <v>85</v>
      </c>
      <c r="C1206" s="10" t="s">
        <v>76</v>
      </c>
      <c r="D1206" s="63">
        <v>7438.36</v>
      </c>
    </row>
    <row r="1207" spans="2:4" ht="37.5" hidden="1" customHeight="1" x14ac:dyDescent="0.3">
      <c r="B1207" s="62">
        <v>6</v>
      </c>
      <c r="C1207" s="10" t="s">
        <v>76</v>
      </c>
      <c r="D1207" s="63">
        <v>40884.561000000002</v>
      </c>
    </row>
    <row r="1208" spans="2:4" ht="37.5" hidden="1" customHeight="1" x14ac:dyDescent="0.3">
      <c r="B1208" s="62">
        <v>7</v>
      </c>
      <c r="C1208" s="10" t="s">
        <v>76</v>
      </c>
      <c r="D1208" s="63">
        <v>57.073999999999998</v>
      </c>
    </row>
    <row r="1209" spans="2:4" ht="37.5" hidden="1" customHeight="1" x14ac:dyDescent="0.3">
      <c r="B1209" s="62">
        <v>9</v>
      </c>
      <c r="C1209" s="10" t="s">
        <v>76</v>
      </c>
      <c r="D1209" s="63">
        <v>21.66</v>
      </c>
    </row>
    <row r="1210" spans="2:4" ht="37.5" hidden="1" customHeight="1" x14ac:dyDescent="0.3">
      <c r="B1210" s="62" t="s">
        <v>86</v>
      </c>
      <c r="C1210" s="10" t="s">
        <v>76</v>
      </c>
      <c r="D1210" s="63">
        <v>24.725999999999999</v>
      </c>
    </row>
    <row r="1211" spans="2:4" ht="37.5" hidden="1" customHeight="1" x14ac:dyDescent="0.3">
      <c r="B1211" s="62" t="s">
        <v>87</v>
      </c>
      <c r="C1211" s="10" t="s">
        <v>76</v>
      </c>
      <c r="D1211" s="63">
        <v>70.037999999999997</v>
      </c>
    </row>
    <row r="1212" spans="2:4" ht="37.5" hidden="1" customHeight="1" x14ac:dyDescent="0.3">
      <c r="B1212" s="62" t="s">
        <v>88</v>
      </c>
      <c r="C1212" s="10" t="s">
        <v>76</v>
      </c>
      <c r="D1212" s="63">
        <v>0</v>
      </c>
    </row>
    <row r="1213" spans="2:4" ht="37.5" hidden="1" customHeight="1" x14ac:dyDescent="0.3">
      <c r="B1213" s="62" t="s">
        <v>89</v>
      </c>
      <c r="C1213" s="10" t="s">
        <v>76</v>
      </c>
      <c r="D1213" s="63">
        <v>50534.892999999996</v>
      </c>
    </row>
    <row r="1214" spans="2:4" ht="37.5" hidden="1" customHeight="1" x14ac:dyDescent="0.3">
      <c r="B1214" s="62" t="s">
        <v>90</v>
      </c>
      <c r="C1214" s="10" t="s">
        <v>76</v>
      </c>
      <c r="D1214" s="63">
        <v>337573.85600000003</v>
      </c>
    </row>
    <row r="1215" spans="2:4" ht="37.5" hidden="1" customHeight="1" x14ac:dyDescent="0.3">
      <c r="B1215" s="62" t="s">
        <v>91</v>
      </c>
      <c r="C1215" s="10" t="s">
        <v>76</v>
      </c>
      <c r="D1215" s="63">
        <v>0</v>
      </c>
    </row>
    <row r="1216" spans="2:4" ht="37.5" hidden="1" customHeight="1" x14ac:dyDescent="0.3">
      <c r="B1216" s="62" t="s">
        <v>92</v>
      </c>
      <c r="C1216" s="10" t="s">
        <v>76</v>
      </c>
      <c r="D1216" s="63">
        <v>0</v>
      </c>
    </row>
    <row r="1217" spans="2:4" ht="37.5" hidden="1" customHeight="1" x14ac:dyDescent="0.3">
      <c r="B1217" s="62" t="s">
        <v>93</v>
      </c>
      <c r="C1217" s="10" t="s">
        <v>76</v>
      </c>
      <c r="D1217" s="63">
        <v>599.226</v>
      </c>
    </row>
    <row r="1218" spans="2:4" ht="37.5" hidden="1" customHeight="1" x14ac:dyDescent="0.3">
      <c r="B1218" s="62" t="s">
        <v>94</v>
      </c>
      <c r="C1218" s="10" t="s">
        <v>76</v>
      </c>
      <c r="D1218" s="63">
        <v>0</v>
      </c>
    </row>
    <row r="1219" spans="2:4" ht="37.5" hidden="1" customHeight="1" x14ac:dyDescent="0.3">
      <c r="B1219" s="62" t="s">
        <v>95</v>
      </c>
      <c r="C1219" s="10" t="s">
        <v>76</v>
      </c>
      <c r="D1219" s="63">
        <v>45013.13</v>
      </c>
    </row>
    <row r="1220" spans="2:4" ht="37.5" hidden="1" customHeight="1" x14ac:dyDescent="0.3">
      <c r="B1220" s="62" t="s">
        <v>96</v>
      </c>
      <c r="C1220" s="10" t="s">
        <v>76</v>
      </c>
      <c r="D1220" s="63">
        <v>3068.5140000000001</v>
      </c>
    </row>
    <row r="1221" spans="2:4" ht="37.5" hidden="1" customHeight="1" x14ac:dyDescent="0.3">
      <c r="B1221" s="62" t="s">
        <v>97</v>
      </c>
      <c r="C1221" s="10" t="s">
        <v>76</v>
      </c>
      <c r="D1221" s="63">
        <v>0</v>
      </c>
    </row>
    <row r="1222" spans="2:4" ht="37.5" hidden="1" customHeight="1" x14ac:dyDescent="0.3">
      <c r="B1222" s="62" t="s">
        <v>98</v>
      </c>
      <c r="C1222" s="10" t="s">
        <v>76</v>
      </c>
      <c r="D1222" s="63">
        <v>0</v>
      </c>
    </row>
    <row r="1223" spans="2:4" ht="37.5" hidden="1" customHeight="1" x14ac:dyDescent="0.3">
      <c r="B1223" s="62" t="s">
        <v>99</v>
      </c>
      <c r="C1223" s="10" t="s">
        <v>76</v>
      </c>
      <c r="D1223" s="63">
        <v>0</v>
      </c>
    </row>
    <row r="1224" spans="2:4" ht="37.5" hidden="1" customHeight="1" x14ac:dyDescent="0.3">
      <c r="B1224" s="62" t="s">
        <v>100</v>
      </c>
      <c r="C1224" s="10" t="s">
        <v>76</v>
      </c>
      <c r="D1224" s="63">
        <v>0</v>
      </c>
    </row>
    <row r="1225" spans="2:4" ht="37.5" hidden="1" customHeight="1" x14ac:dyDescent="0.3">
      <c r="B1225" s="62" t="s">
        <v>101</v>
      </c>
      <c r="C1225" s="10" t="s">
        <v>76</v>
      </c>
      <c r="D1225" s="63">
        <v>0</v>
      </c>
    </row>
    <row r="1226" spans="2:4" ht="37.5" hidden="1" customHeight="1" x14ac:dyDescent="0.3">
      <c r="B1226" s="62" t="s">
        <v>102</v>
      </c>
      <c r="C1226" s="10" t="s">
        <v>76</v>
      </c>
      <c r="D1226" s="63">
        <v>0</v>
      </c>
    </row>
  </sheetData>
  <sheetProtection algorithmName="SHA-512" hashValue="SCYFv9fO7fuR+ceLFCKkm2D5XpLxMkakE7RXfXy13o4aLhf2zeVDvGPwQgzYGprTWpZ1Py00PvdE9LDMIEBS3w==" saltValue="Hlt3pn5rpealRHrpMKMwgw==" spinCount="100000" sheet="1" objects="1" scenarios="1"/>
  <mergeCells count="6">
    <mergeCell ref="B222:C222"/>
    <mergeCell ref="B1:B5"/>
    <mergeCell ref="B9:C9"/>
    <mergeCell ref="B10:C10"/>
    <mergeCell ref="B12:C12"/>
    <mergeCell ref="B13:C13"/>
  </mergeCells>
  <hyperlinks>
    <hyperlink ref="I5" location="Índice!A1" display="Regresar" xr:uid="{D8FBE863-2544-41F8-85AC-2E49F1F3B284}"/>
  </hyperlinks>
  <pageMargins left="0.7" right="0.7" top="0.75" bottom="0.75" header="0.3" footer="0.3"/>
  <pageSetup scale="5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428DA-0CAF-4F17-AFE8-5D6679E37C8D}">
  <sheetPr>
    <tabColor rgb="FFBC955C"/>
  </sheetPr>
  <dimension ref="A1:R104"/>
  <sheetViews>
    <sheetView showGridLines="0" topLeftCell="A28" zoomScale="90" zoomScaleNormal="90" workbookViewId="0"/>
  </sheetViews>
  <sheetFormatPr baseColWidth="10" defaultColWidth="0" defaultRowHeight="0" customHeight="1" zeroHeight="1" x14ac:dyDescent="0.3"/>
  <cols>
    <col min="1" max="1" width="15.7109375" style="70" customWidth="1"/>
    <col min="2" max="2" width="20.7109375" style="70" customWidth="1"/>
    <col min="3" max="3" width="22" style="70" customWidth="1"/>
    <col min="4" max="8" width="20.7109375" style="70" customWidth="1"/>
    <col min="9" max="9" width="15.7109375" style="70" customWidth="1"/>
    <col min="10" max="10" width="16.28515625" style="70" customWidth="1"/>
    <col min="11" max="15" width="15.7109375" style="70" customWidth="1"/>
    <col min="16" max="16" width="4.7109375" style="70" customWidth="1"/>
    <col min="17" max="17" width="11.5703125" style="70" customWidth="1"/>
    <col min="18" max="18" width="5.7109375" style="70" customWidth="1"/>
    <col min="19" max="16384" width="11.42578125" style="70" hidden="1"/>
  </cols>
  <sheetData>
    <row r="1" spans="1:17" s="3" customFormat="1" ht="18" customHeight="1" x14ac:dyDescent="0.25">
      <c r="B1" s="574"/>
      <c r="C1" s="2"/>
      <c r="D1" s="2"/>
      <c r="E1" s="2"/>
      <c r="F1" s="2"/>
      <c r="G1" s="2"/>
      <c r="H1" s="2"/>
      <c r="I1" s="2"/>
      <c r="J1" s="2"/>
      <c r="O1" s="66"/>
    </row>
    <row r="2" spans="1:17" s="3" customFormat="1" ht="18" customHeight="1" x14ac:dyDescent="0.25">
      <c r="B2" s="574"/>
      <c r="D2" s="4" t="s">
        <v>0</v>
      </c>
      <c r="O2" s="66"/>
    </row>
    <row r="3" spans="1:17" s="3" customFormat="1" ht="18" customHeight="1" x14ac:dyDescent="0.25">
      <c r="B3" s="574"/>
      <c r="D3" s="483" t="s">
        <v>1</v>
      </c>
      <c r="H3" s="2"/>
      <c r="I3" s="2"/>
      <c r="J3" s="2"/>
      <c r="O3" s="66"/>
    </row>
    <row r="4" spans="1:17" s="3" customFormat="1" ht="6.95" customHeight="1" x14ac:dyDescent="0.3">
      <c r="B4" s="574"/>
      <c r="C4" s="2"/>
      <c r="H4" s="2"/>
      <c r="I4" s="2"/>
      <c r="J4" s="2"/>
      <c r="O4" s="66"/>
      <c r="P4" s="67"/>
      <c r="Q4" s="67"/>
    </row>
    <row r="5" spans="1:17" s="3" customFormat="1" ht="18" customHeight="1" x14ac:dyDescent="0.3">
      <c r="A5" s="5"/>
      <c r="B5" s="575"/>
      <c r="C5" s="32"/>
      <c r="D5" s="68" t="s">
        <v>10</v>
      </c>
      <c r="E5" s="6"/>
      <c r="F5" s="6"/>
      <c r="G5" s="6"/>
      <c r="H5" s="6"/>
      <c r="I5" s="6"/>
      <c r="J5" s="6"/>
      <c r="K5" s="6"/>
      <c r="L5" s="6"/>
      <c r="M5" s="69"/>
      <c r="N5" s="69"/>
      <c r="O5" s="69"/>
      <c r="P5" s="69"/>
      <c r="Q5" s="33" t="s">
        <v>38</v>
      </c>
    </row>
    <row r="6" spans="1:17" ht="16.5" x14ac:dyDescent="0.3">
      <c r="P6" s="67"/>
      <c r="Q6" s="67"/>
    </row>
    <row r="7" spans="1:17" s="67" customFormat="1" ht="19.899999999999999" customHeight="1" x14ac:dyDescent="0.3">
      <c r="B7" s="15" t="s">
        <v>103</v>
      </c>
      <c r="C7" s="45"/>
      <c r="D7" s="45"/>
      <c r="E7" s="45"/>
      <c r="F7" s="45"/>
      <c r="G7" s="45"/>
      <c r="H7" s="45"/>
      <c r="I7" s="45"/>
      <c r="J7" s="45"/>
      <c r="K7" s="45"/>
      <c r="L7" s="45"/>
      <c r="M7" s="45"/>
      <c r="N7" s="45"/>
      <c r="O7" s="45"/>
      <c r="P7" s="45"/>
      <c r="Q7" s="45"/>
    </row>
    <row r="8" spans="1:17" s="67" customFormat="1" ht="19.5" customHeight="1" x14ac:dyDescent="0.3">
      <c r="B8" s="21"/>
      <c r="C8" s="71"/>
      <c r="D8" s="71"/>
      <c r="E8" s="71"/>
      <c r="F8" s="21"/>
      <c r="G8" s="21"/>
      <c r="H8" s="21"/>
      <c r="I8" s="21"/>
      <c r="J8" s="21"/>
      <c r="K8" s="21"/>
      <c r="L8" s="21"/>
      <c r="M8" s="21"/>
      <c r="N8" s="21"/>
      <c r="O8" s="21"/>
      <c r="P8" s="21"/>
      <c r="Q8" s="21"/>
    </row>
    <row r="9" spans="1:17" s="67" customFormat="1" ht="44.25" customHeight="1" thickBot="1" x14ac:dyDescent="0.35">
      <c r="B9" s="72" t="s">
        <v>104</v>
      </c>
      <c r="C9" s="73" t="s">
        <v>105</v>
      </c>
      <c r="D9" s="74" t="s">
        <v>106</v>
      </c>
      <c r="E9" s="75"/>
    </row>
    <row r="10" spans="1:17" s="67" customFormat="1" ht="16.5" x14ac:dyDescent="0.3">
      <c r="B10" s="76">
        <v>2025</v>
      </c>
      <c r="C10" s="77">
        <v>2.6231000000000002E-3</v>
      </c>
      <c r="D10" s="78">
        <v>6.5458999999999995E-3</v>
      </c>
    </row>
    <row r="11" spans="1:17" s="67" customFormat="1" ht="16.5" x14ac:dyDescent="0.3"/>
    <row r="12" spans="1:17" s="67" customFormat="1" ht="19.899999999999999" customHeight="1" x14ac:dyDescent="0.3">
      <c r="B12" s="15" t="s">
        <v>107</v>
      </c>
      <c r="C12" s="45"/>
      <c r="D12" s="45"/>
      <c r="E12" s="45"/>
      <c r="F12" s="45"/>
      <c r="G12" s="45"/>
      <c r="H12" s="45"/>
      <c r="I12" s="45"/>
      <c r="J12" s="45"/>
      <c r="K12" s="45"/>
      <c r="L12" s="45"/>
      <c r="M12" s="45"/>
      <c r="N12" s="45"/>
      <c r="O12" s="45"/>
      <c r="P12" s="45"/>
      <c r="Q12" s="45"/>
    </row>
    <row r="13" spans="1:17" s="67" customFormat="1" ht="19.899999999999999" customHeight="1" x14ac:dyDescent="0.3">
      <c r="B13" s="79"/>
      <c r="C13" s="79"/>
      <c r="D13" s="79"/>
      <c r="E13" s="79"/>
      <c r="F13" s="79"/>
      <c r="G13" s="79"/>
      <c r="H13" s="79"/>
      <c r="I13" s="21"/>
      <c r="J13" s="21"/>
      <c r="K13" s="21"/>
      <c r="L13" s="21"/>
      <c r="M13" s="21"/>
      <c r="N13" s="21"/>
      <c r="O13" s="21"/>
      <c r="P13" s="21"/>
      <c r="Q13" s="21"/>
    </row>
    <row r="14" spans="1:17" s="67" customFormat="1" ht="51" customHeight="1" thickBot="1" x14ac:dyDescent="0.35">
      <c r="B14" s="80" t="s">
        <v>104</v>
      </c>
      <c r="C14" s="73" t="s">
        <v>108</v>
      </c>
      <c r="D14" s="73" t="s">
        <v>105</v>
      </c>
      <c r="E14" s="74" t="s">
        <v>106</v>
      </c>
      <c r="I14" s="21"/>
      <c r="J14" s="21"/>
      <c r="K14" s="21"/>
      <c r="L14" s="21"/>
      <c r="M14" s="21"/>
      <c r="N14" s="21"/>
      <c r="O14" s="21"/>
      <c r="P14" s="21"/>
      <c r="Q14" s="21"/>
    </row>
    <row r="15" spans="1:17" s="67" customFormat="1" ht="16.5" x14ac:dyDescent="0.3">
      <c r="B15" s="81">
        <v>2025</v>
      </c>
      <c r="C15" s="82" t="s">
        <v>109</v>
      </c>
      <c r="D15" s="83">
        <v>6.13E-2</v>
      </c>
      <c r="E15" s="84">
        <v>7.9399999999999998E-2</v>
      </c>
    </row>
    <row r="16" spans="1:17" s="67" customFormat="1" ht="16.5" x14ac:dyDescent="0.3">
      <c r="B16" s="85">
        <v>2025</v>
      </c>
      <c r="C16" s="86" t="s">
        <v>110</v>
      </c>
      <c r="D16" s="77">
        <v>0.111</v>
      </c>
      <c r="E16" s="78">
        <v>0.18090000000000001</v>
      </c>
    </row>
    <row r="17" spans="2:17" s="67" customFormat="1" ht="16.5" x14ac:dyDescent="0.3"/>
    <row r="18" spans="2:17" s="67" customFormat="1" ht="19.899999999999999" customHeight="1" x14ac:dyDescent="0.3">
      <c r="B18" s="15" t="s">
        <v>111</v>
      </c>
      <c r="C18" s="45"/>
      <c r="D18" s="45"/>
      <c r="E18" s="45"/>
      <c r="F18" s="45"/>
      <c r="G18" s="45"/>
      <c r="H18" s="45"/>
      <c r="I18" s="45"/>
      <c r="J18" s="45"/>
      <c r="K18" s="45"/>
      <c r="L18" s="45"/>
      <c r="M18" s="45"/>
      <c r="N18" s="45"/>
      <c r="O18" s="45"/>
      <c r="P18" s="45"/>
      <c r="Q18" s="45"/>
    </row>
    <row r="19" spans="2:17" s="67" customFormat="1" ht="19.899999999999999" customHeight="1" x14ac:dyDescent="0.3">
      <c r="B19" s="79"/>
      <c r="C19" s="79"/>
      <c r="D19" s="79"/>
      <c r="E19" s="79"/>
      <c r="F19" s="79"/>
      <c r="G19" s="79"/>
      <c r="H19" s="79"/>
      <c r="I19" s="21"/>
      <c r="J19" s="21"/>
      <c r="K19" s="21"/>
      <c r="L19" s="21"/>
      <c r="M19" s="21"/>
      <c r="N19" s="21"/>
      <c r="O19" s="21"/>
      <c r="P19" s="21"/>
      <c r="Q19" s="21"/>
    </row>
    <row r="20" spans="2:17" s="67" customFormat="1" ht="17.25" thickBot="1" x14ac:dyDescent="0.35">
      <c r="B20" s="80" t="s">
        <v>104</v>
      </c>
      <c r="C20" s="87" t="s">
        <v>112</v>
      </c>
      <c r="E20" s="21"/>
      <c r="F20" s="21"/>
      <c r="G20" s="21"/>
      <c r="H20" s="21"/>
      <c r="I20" s="21"/>
      <c r="J20" s="21"/>
      <c r="K20" s="21"/>
      <c r="L20" s="21"/>
      <c r="M20" s="21"/>
      <c r="N20" s="21"/>
      <c r="O20" s="21"/>
      <c r="P20" s="21"/>
      <c r="Q20" s="21"/>
    </row>
    <row r="21" spans="2:17" s="67" customFormat="1" ht="16.5" x14ac:dyDescent="0.3">
      <c r="B21" s="85">
        <v>2025</v>
      </c>
      <c r="C21" s="88">
        <v>6.1999999999999998E-3</v>
      </c>
    </row>
    <row r="22" spans="2:17" s="67" customFormat="1" ht="16.5" x14ac:dyDescent="0.3"/>
    <row r="23" spans="2:17" s="67" customFormat="1" ht="19.899999999999999" customHeight="1" x14ac:dyDescent="0.3">
      <c r="B23" s="15" t="s">
        <v>113</v>
      </c>
      <c r="C23" s="45"/>
      <c r="D23" s="31"/>
      <c r="E23" s="45"/>
      <c r="F23" s="45"/>
      <c r="G23" s="45"/>
      <c r="H23" s="45"/>
      <c r="I23" s="45"/>
      <c r="J23" s="45"/>
      <c r="K23" s="45"/>
      <c r="L23" s="45"/>
      <c r="M23" s="45"/>
      <c r="N23" s="45"/>
      <c r="O23" s="45"/>
      <c r="P23" s="45"/>
      <c r="Q23" s="45"/>
    </row>
    <row r="24" spans="2:17" s="67" customFormat="1" ht="19.899999999999999" customHeight="1" x14ac:dyDescent="0.3">
      <c r="B24" s="79"/>
      <c r="C24" s="79"/>
      <c r="D24" s="79"/>
      <c r="E24" s="79"/>
      <c r="F24" s="79"/>
      <c r="G24" s="79"/>
      <c r="H24" s="79"/>
      <c r="I24" s="21"/>
      <c r="J24" s="21"/>
      <c r="K24" s="21"/>
      <c r="L24" s="21"/>
      <c r="M24" s="21"/>
      <c r="N24" s="21"/>
      <c r="O24" s="21"/>
      <c r="P24" s="21"/>
      <c r="Q24" s="21"/>
    </row>
    <row r="25" spans="2:17" s="91" customFormat="1" ht="14.65" customHeight="1" x14ac:dyDescent="0.3">
      <c r="B25" s="584" t="s">
        <v>104</v>
      </c>
      <c r="C25" s="587" t="s">
        <v>45</v>
      </c>
      <c r="D25" s="89" t="s">
        <v>48</v>
      </c>
      <c r="E25" s="89" t="s">
        <v>50</v>
      </c>
      <c r="F25" s="89" t="s">
        <v>56</v>
      </c>
      <c r="G25" s="89" t="s">
        <v>53</v>
      </c>
      <c r="H25" s="89" t="s">
        <v>54</v>
      </c>
      <c r="I25" s="89" t="s">
        <v>55</v>
      </c>
      <c r="J25" s="89" t="s">
        <v>59</v>
      </c>
      <c r="K25" s="89" t="s">
        <v>57</v>
      </c>
      <c r="L25" s="89" t="s">
        <v>58</v>
      </c>
      <c r="M25" s="90" t="s">
        <v>60</v>
      </c>
      <c r="O25" s="92"/>
      <c r="P25" s="67"/>
      <c r="Q25" s="67"/>
    </row>
    <row r="26" spans="2:17" s="67" customFormat="1" ht="60" x14ac:dyDescent="0.3">
      <c r="B26" s="585"/>
      <c r="C26" s="588"/>
      <c r="D26" s="93" t="s">
        <v>114</v>
      </c>
      <c r="E26" s="93" t="s">
        <v>115</v>
      </c>
      <c r="F26" s="93" t="s">
        <v>116</v>
      </c>
      <c r="G26" s="93" t="s">
        <v>117</v>
      </c>
      <c r="H26" s="93" t="s">
        <v>118</v>
      </c>
      <c r="I26" s="93" t="s">
        <v>119</v>
      </c>
      <c r="J26" s="93" t="s">
        <v>120</v>
      </c>
      <c r="K26" s="93" t="s">
        <v>121</v>
      </c>
      <c r="L26" s="93" t="s">
        <v>122</v>
      </c>
      <c r="M26" s="94" t="s">
        <v>123</v>
      </c>
      <c r="O26" s="95"/>
    </row>
    <row r="27" spans="2:17" s="67" customFormat="1" ht="17.25" thickBot="1" x14ac:dyDescent="0.35">
      <c r="B27" s="586"/>
      <c r="C27" s="589"/>
      <c r="D27" s="96" t="s">
        <v>124</v>
      </c>
      <c r="E27" s="96" t="s">
        <v>124</v>
      </c>
      <c r="F27" s="96" t="s">
        <v>124</v>
      </c>
      <c r="G27" s="96" t="s">
        <v>125</v>
      </c>
      <c r="H27" s="96" t="s">
        <v>125</v>
      </c>
      <c r="I27" s="96" t="s">
        <v>125</v>
      </c>
      <c r="J27" s="96" t="s">
        <v>124</v>
      </c>
      <c r="K27" s="96" t="s">
        <v>124</v>
      </c>
      <c r="L27" s="96" t="s">
        <v>125</v>
      </c>
      <c r="M27" s="97" t="s">
        <v>125</v>
      </c>
      <c r="O27" s="95"/>
    </row>
    <row r="28" spans="2:17" s="67" customFormat="1" ht="16.5" x14ac:dyDescent="0.3">
      <c r="B28" s="98">
        <v>2025</v>
      </c>
      <c r="C28" s="99" t="s">
        <v>49</v>
      </c>
      <c r="D28" s="494">
        <v>0.76348947492257724</v>
      </c>
      <c r="E28" s="494">
        <v>0.86966679450413453</v>
      </c>
      <c r="F28" s="494">
        <v>0.69851379113740375</v>
      </c>
      <c r="G28" s="495">
        <v>201.72683377331316</v>
      </c>
      <c r="H28" s="495">
        <v>93.857123923585576</v>
      </c>
      <c r="I28" s="495">
        <v>93.857123923585576</v>
      </c>
      <c r="J28" s="494">
        <v>0.69851379113740375</v>
      </c>
      <c r="K28" s="494">
        <v>0.69851379113740375</v>
      </c>
      <c r="L28" s="495">
        <v>93.857123923585576</v>
      </c>
      <c r="M28" s="496">
        <v>93.857123923585576</v>
      </c>
      <c r="O28" s="95"/>
    </row>
    <row r="29" spans="2:17" s="67" customFormat="1" ht="16.5" x14ac:dyDescent="0.3">
      <c r="B29" s="98">
        <v>2025</v>
      </c>
      <c r="C29" s="99" t="s">
        <v>61</v>
      </c>
      <c r="D29" s="497">
        <v>0.76348947492257724</v>
      </c>
      <c r="E29" s="497">
        <v>0.86966679450413453</v>
      </c>
      <c r="F29" s="497">
        <v>0.69851379113740375</v>
      </c>
      <c r="G29" s="498">
        <v>201.72683377331316</v>
      </c>
      <c r="H29" s="498">
        <v>93.857123923585576</v>
      </c>
      <c r="I29" s="498">
        <v>93.857123923585576</v>
      </c>
      <c r="J29" s="497">
        <v>0.69851379113740375</v>
      </c>
      <c r="K29" s="497">
        <v>0.69851379113740375</v>
      </c>
      <c r="L29" s="498">
        <v>93.857123923585576</v>
      </c>
      <c r="M29" s="499">
        <v>93.857123923585576</v>
      </c>
    </row>
    <row r="30" spans="2:17" s="67" customFormat="1" ht="16.5" x14ac:dyDescent="0.3">
      <c r="B30" s="98">
        <v>2025</v>
      </c>
      <c r="C30" s="99" t="s">
        <v>62</v>
      </c>
      <c r="D30" s="497">
        <v>1.1924731658670167</v>
      </c>
      <c r="E30" s="497">
        <v>1.0220047863404054</v>
      </c>
      <c r="F30" s="497">
        <v>0.97216316743708298</v>
      </c>
      <c r="G30" s="498">
        <v>386.08647011347057</v>
      </c>
      <c r="H30" s="498">
        <v>102.04944387323856</v>
      </c>
      <c r="I30" s="498">
        <v>102.04944387323856</v>
      </c>
      <c r="J30" s="497">
        <v>0.97216316743708298</v>
      </c>
      <c r="K30" s="497">
        <v>0.97216316743708298</v>
      </c>
      <c r="L30" s="498">
        <v>102.04944387323856</v>
      </c>
      <c r="M30" s="499">
        <v>102.04944387323856</v>
      </c>
    </row>
    <row r="31" spans="2:17" s="67" customFormat="1" ht="16.5" x14ac:dyDescent="0.3">
      <c r="B31" s="98">
        <v>2025</v>
      </c>
      <c r="C31" s="99" t="s">
        <v>63</v>
      </c>
      <c r="D31" s="497">
        <v>1.6046851173714798</v>
      </c>
      <c r="E31" s="497">
        <v>1.3753868170901631</v>
      </c>
      <c r="F31" s="497">
        <v>1.3075846356768621</v>
      </c>
      <c r="G31" s="498">
        <v>518.11695894295906</v>
      </c>
      <c r="H31" s="498">
        <v>162.00992803945414</v>
      </c>
      <c r="I31" s="498">
        <v>162.00992803945414</v>
      </c>
      <c r="J31" s="497">
        <v>1.3075846356768621</v>
      </c>
      <c r="K31" s="497">
        <v>1.3075846356768621</v>
      </c>
      <c r="L31" s="498">
        <v>162.00992803945414</v>
      </c>
      <c r="M31" s="499">
        <v>162.00992803945414</v>
      </c>
    </row>
    <row r="32" spans="2:17" s="67" customFormat="1" ht="16.5" x14ac:dyDescent="0.3">
      <c r="B32" s="98">
        <v>2025</v>
      </c>
      <c r="C32" s="99" t="s">
        <v>64</v>
      </c>
      <c r="D32" s="497">
        <v>1.492846050722116</v>
      </c>
      <c r="E32" s="497">
        <v>1.2798556706225419</v>
      </c>
      <c r="F32" s="497">
        <v>1.2161096139604448</v>
      </c>
      <c r="G32" s="498">
        <v>482.02294750415257</v>
      </c>
      <c r="H32" s="498">
        <v>155.81026759969606</v>
      </c>
      <c r="I32" s="498">
        <v>155.81026759969606</v>
      </c>
      <c r="J32" s="497">
        <v>1.2161096139604448</v>
      </c>
      <c r="K32" s="497">
        <v>1.2161096139604448</v>
      </c>
      <c r="L32" s="498">
        <v>155.81026759969606</v>
      </c>
      <c r="M32" s="499">
        <v>155.81026759969606</v>
      </c>
    </row>
    <row r="33" spans="2:17" s="67" customFormat="1" ht="16.5" x14ac:dyDescent="0.3">
      <c r="B33" s="98">
        <v>2025</v>
      </c>
      <c r="C33" s="99" t="s">
        <v>65</v>
      </c>
      <c r="D33" s="497">
        <v>1.6839837537514579</v>
      </c>
      <c r="E33" s="497">
        <v>1.4424794752209078</v>
      </c>
      <c r="F33" s="497">
        <v>1.3719819795693027</v>
      </c>
      <c r="G33" s="498">
        <v>543.73699982901371</v>
      </c>
      <c r="H33" s="498">
        <v>230.34553273030102</v>
      </c>
      <c r="I33" s="498">
        <v>230.34553273030102</v>
      </c>
      <c r="J33" s="497">
        <v>1.3719819795693027</v>
      </c>
      <c r="K33" s="497">
        <v>1.3719819795693027</v>
      </c>
      <c r="L33" s="498">
        <v>230.34553273030102</v>
      </c>
      <c r="M33" s="499">
        <v>230.34553273030102</v>
      </c>
    </row>
    <row r="34" spans="2:17" s="67" customFormat="1" ht="16.5" x14ac:dyDescent="0.3">
      <c r="B34" s="98">
        <v>2025</v>
      </c>
      <c r="C34" s="99" t="s">
        <v>66</v>
      </c>
      <c r="D34" s="497">
        <v>1.1639776221346532</v>
      </c>
      <c r="E34" s="497">
        <v>0.94236855964212818</v>
      </c>
      <c r="F34" s="497">
        <v>1.1684199038009693</v>
      </c>
      <c r="G34" s="498">
        <v>393.20217860637138</v>
      </c>
      <c r="H34" s="498">
        <v>130.0375736011986</v>
      </c>
      <c r="I34" s="498">
        <v>130.0375736011986</v>
      </c>
      <c r="J34" s="497">
        <v>1.1684199038009693</v>
      </c>
      <c r="K34" s="497">
        <v>1.1684199038009693</v>
      </c>
      <c r="L34" s="498">
        <v>130.0375736011986</v>
      </c>
      <c r="M34" s="499">
        <v>130.0375736011986</v>
      </c>
    </row>
    <row r="35" spans="2:17" s="67" customFormat="1" ht="16.5" x14ac:dyDescent="0.3">
      <c r="B35" s="98">
        <v>2025</v>
      </c>
      <c r="C35" s="99" t="s">
        <v>67</v>
      </c>
      <c r="D35" s="497">
        <v>0.84382121239731556</v>
      </c>
      <c r="E35" s="497">
        <v>0.68349618890094233</v>
      </c>
      <c r="F35" s="497">
        <v>0.84744665106698369</v>
      </c>
      <c r="G35" s="498">
        <v>285.03011973754144</v>
      </c>
      <c r="H35" s="498">
        <v>60.232661259232792</v>
      </c>
      <c r="I35" s="498">
        <v>60.232661259232792</v>
      </c>
      <c r="J35" s="497">
        <v>0.84744665106698369</v>
      </c>
      <c r="K35" s="497">
        <v>0.84744665106698369</v>
      </c>
      <c r="L35" s="498">
        <v>60.232661259232792</v>
      </c>
      <c r="M35" s="499">
        <v>60.232661259232792</v>
      </c>
    </row>
    <row r="36" spans="2:17" s="67" customFormat="1" ht="16.5" x14ac:dyDescent="0.3">
      <c r="B36" s="98">
        <v>2025</v>
      </c>
      <c r="C36" s="99" t="s">
        <v>68</v>
      </c>
      <c r="D36" s="497">
        <v>1.7114057369970661</v>
      </c>
      <c r="E36" s="497">
        <v>1.4668328984405918</v>
      </c>
      <c r="F36" s="497">
        <v>1.3951425471856334</v>
      </c>
      <c r="G36" s="498">
        <v>552.45865193586906</v>
      </c>
      <c r="H36" s="498">
        <v>167.0727509429438</v>
      </c>
      <c r="I36" s="498">
        <v>167.0727509429438</v>
      </c>
      <c r="J36" s="497">
        <v>1.3951425471856334</v>
      </c>
      <c r="K36" s="497">
        <v>1.3951425471856334</v>
      </c>
      <c r="L36" s="498">
        <v>167.0727509429438</v>
      </c>
      <c r="M36" s="499">
        <v>167.0727509429438</v>
      </c>
    </row>
    <row r="37" spans="2:17" s="67" customFormat="1" ht="16.5" x14ac:dyDescent="0.3">
      <c r="B37" s="98">
        <v>2025</v>
      </c>
      <c r="C37" s="99" t="s">
        <v>69</v>
      </c>
      <c r="D37" s="497">
        <v>0.93808224820420083</v>
      </c>
      <c r="E37" s="497">
        <v>0.74125923571375496</v>
      </c>
      <c r="F37" s="497">
        <v>0.80723624227854052</v>
      </c>
      <c r="G37" s="498">
        <v>222.10577199828154</v>
      </c>
      <c r="H37" s="498">
        <v>94.644269163130289</v>
      </c>
      <c r="I37" s="498">
        <v>94.644269163130289</v>
      </c>
      <c r="J37" s="497">
        <v>0.80723624227854052</v>
      </c>
      <c r="K37" s="497">
        <v>0.80723624227854052</v>
      </c>
      <c r="L37" s="498">
        <v>94.644269163130289</v>
      </c>
      <c r="M37" s="499">
        <v>94.644269163130289</v>
      </c>
    </row>
    <row r="38" spans="2:17" s="67" customFormat="1" ht="16.5" x14ac:dyDescent="0.3">
      <c r="B38" s="98">
        <v>2025</v>
      </c>
      <c r="C38" s="99" t="s">
        <v>70</v>
      </c>
      <c r="D38" s="497">
        <v>1.4077848645264226</v>
      </c>
      <c r="E38" s="497">
        <v>1.2476418943210885</v>
      </c>
      <c r="F38" s="497">
        <v>1.3316992988601051</v>
      </c>
      <c r="G38" s="498">
        <v>357.81409620623674</v>
      </c>
      <c r="H38" s="498">
        <v>76.216752443039383</v>
      </c>
      <c r="I38" s="498">
        <v>76.216752443039383</v>
      </c>
      <c r="J38" s="497">
        <v>1.3316992988601051</v>
      </c>
      <c r="K38" s="497">
        <v>1.3316992988601051</v>
      </c>
      <c r="L38" s="498">
        <v>76.216752443039383</v>
      </c>
      <c r="M38" s="499">
        <v>76.216752443039383</v>
      </c>
    </row>
    <row r="39" spans="2:17" s="67" customFormat="1" ht="16.5" x14ac:dyDescent="0.3">
      <c r="B39" s="98">
        <v>2025</v>
      </c>
      <c r="C39" s="99" t="s">
        <v>71</v>
      </c>
      <c r="D39" s="497">
        <v>1.6259390667736551</v>
      </c>
      <c r="E39" s="497">
        <v>1.3967135988670143</v>
      </c>
      <c r="F39" s="497">
        <v>1.3292054444316379</v>
      </c>
      <c r="G39" s="498">
        <v>526.33151820079092</v>
      </c>
      <c r="H39" s="498">
        <v>211.58266547528291</v>
      </c>
      <c r="I39" s="498">
        <v>211.58266547528291</v>
      </c>
      <c r="J39" s="497">
        <v>1.3292054444316379</v>
      </c>
      <c r="K39" s="497">
        <v>1.3292054444316379</v>
      </c>
      <c r="L39" s="498">
        <v>211.58266547528291</v>
      </c>
      <c r="M39" s="499">
        <v>211.58266547528291</v>
      </c>
    </row>
    <row r="40" spans="2:17" s="67" customFormat="1" ht="16.5" x14ac:dyDescent="0.3">
      <c r="B40" s="98">
        <v>2025</v>
      </c>
      <c r="C40" s="99" t="s">
        <v>72</v>
      </c>
      <c r="D40" s="497">
        <v>1.0664293384996388</v>
      </c>
      <c r="E40" s="497">
        <v>0.88096774635072128</v>
      </c>
      <c r="F40" s="497">
        <v>1.0240179679739396</v>
      </c>
      <c r="G40" s="498">
        <v>309.08925507218072</v>
      </c>
      <c r="H40" s="498">
        <v>94.614626141157743</v>
      </c>
      <c r="I40" s="498">
        <v>94.614626141157743</v>
      </c>
      <c r="J40" s="497">
        <v>1.0240179679739396</v>
      </c>
      <c r="K40" s="497">
        <v>1.0240179679739396</v>
      </c>
      <c r="L40" s="498">
        <v>94.614626141157743</v>
      </c>
      <c r="M40" s="499">
        <v>94.614626141157743</v>
      </c>
    </row>
    <row r="41" spans="2:17" s="67" customFormat="1" ht="16.5" x14ac:dyDescent="0.3">
      <c r="B41" s="98">
        <v>2025</v>
      </c>
      <c r="C41" s="99" t="s">
        <v>73</v>
      </c>
      <c r="D41" s="497">
        <v>1.4207450524693797</v>
      </c>
      <c r="E41" s="497">
        <v>1.21796845712831</v>
      </c>
      <c r="F41" s="497">
        <v>1.1582631394685949</v>
      </c>
      <c r="G41" s="498">
        <v>459.10665611947837</v>
      </c>
      <c r="H41" s="498">
        <v>147.44093590691361</v>
      </c>
      <c r="I41" s="498">
        <v>147.44093590691361</v>
      </c>
      <c r="J41" s="497">
        <v>1.1582631394685949</v>
      </c>
      <c r="K41" s="497">
        <v>1.1582631394685949</v>
      </c>
      <c r="L41" s="498">
        <v>147.44093590691361</v>
      </c>
      <c r="M41" s="499">
        <v>147.44093590691361</v>
      </c>
    </row>
    <row r="42" spans="2:17" s="67" customFormat="1" ht="16.5" x14ac:dyDescent="0.3">
      <c r="B42" s="98">
        <v>2025</v>
      </c>
      <c r="C42" s="99" t="s">
        <v>74</v>
      </c>
      <c r="D42" s="497">
        <v>0.79373063342091632</v>
      </c>
      <c r="E42" s="497">
        <v>0.68067133598980389</v>
      </c>
      <c r="F42" s="497">
        <v>0.64694483226660371</v>
      </c>
      <c r="G42" s="498">
        <v>256.43217954133701</v>
      </c>
      <c r="H42" s="498">
        <v>64.120629133603401</v>
      </c>
      <c r="I42" s="498">
        <v>64.120629133603401</v>
      </c>
      <c r="J42" s="497">
        <v>0.64694483226660371</v>
      </c>
      <c r="K42" s="497">
        <v>0.64694483226660371</v>
      </c>
      <c r="L42" s="498">
        <v>64.120629133603401</v>
      </c>
      <c r="M42" s="499">
        <v>64.120629133603401</v>
      </c>
    </row>
    <row r="43" spans="2:17" s="67" customFormat="1" ht="16.5" x14ac:dyDescent="0.3">
      <c r="B43" s="98">
        <v>2025</v>
      </c>
      <c r="C43" s="99" t="s">
        <v>75</v>
      </c>
      <c r="D43" s="497">
        <v>1.0192324523937661</v>
      </c>
      <c r="E43" s="497">
        <v>0.87456265450538384</v>
      </c>
      <c r="F43" s="497">
        <v>0.83117178481627385</v>
      </c>
      <c r="G43" s="498">
        <v>329.1665762736942</v>
      </c>
      <c r="H43" s="498">
        <v>91.120831497239735</v>
      </c>
      <c r="I43" s="498">
        <v>91.120831497239735</v>
      </c>
      <c r="J43" s="497">
        <v>0.83117178481627385</v>
      </c>
      <c r="K43" s="497">
        <v>0.83117178481627385</v>
      </c>
      <c r="L43" s="498">
        <v>91.120831497239735</v>
      </c>
      <c r="M43" s="499">
        <v>91.120831497239735</v>
      </c>
    </row>
    <row r="44" spans="2:17" s="67" customFormat="1" ht="16.5" x14ac:dyDescent="0.3">
      <c r="B44" s="100">
        <v>2025</v>
      </c>
      <c r="C44" s="101" t="s">
        <v>76</v>
      </c>
      <c r="D44" s="500">
        <v>0.98257495927988325</v>
      </c>
      <c r="E44" s="500">
        <v>0.84202012344616928</v>
      </c>
      <c r="F44" s="500">
        <v>0.80104174436024267</v>
      </c>
      <c r="G44" s="501">
        <v>317.3156257259165</v>
      </c>
      <c r="H44" s="501">
        <v>71.18357328747642</v>
      </c>
      <c r="I44" s="501">
        <v>71.18357328747642</v>
      </c>
      <c r="J44" s="500">
        <v>0.80104174436024267</v>
      </c>
      <c r="K44" s="500">
        <v>0.80104174436024267</v>
      </c>
      <c r="L44" s="501">
        <v>71.18357328747642</v>
      </c>
      <c r="M44" s="502">
        <v>71.18357328747642</v>
      </c>
    </row>
    <row r="45" spans="2:17" s="67" customFormat="1" ht="16.5" x14ac:dyDescent="0.3"/>
    <row r="46" spans="2:17" s="67" customFormat="1" ht="19.899999999999999" customHeight="1" x14ac:dyDescent="0.3">
      <c r="B46" s="15" t="s">
        <v>126</v>
      </c>
      <c r="C46" s="45"/>
      <c r="D46" s="45"/>
      <c r="E46" s="45"/>
      <c r="F46" s="45"/>
      <c r="G46" s="45"/>
      <c r="H46" s="45"/>
      <c r="I46" s="45"/>
      <c r="J46" s="45"/>
      <c r="K46" s="45"/>
      <c r="L46" s="45"/>
      <c r="M46" s="45"/>
      <c r="N46" s="45"/>
      <c r="O46" s="45"/>
      <c r="P46" s="45"/>
      <c r="Q46" s="45"/>
    </row>
    <row r="47" spans="2:17" s="67" customFormat="1" ht="19.899999999999999" customHeight="1" x14ac:dyDescent="0.3">
      <c r="B47" s="79"/>
      <c r="C47" s="79"/>
      <c r="D47" s="79"/>
      <c r="E47" s="79"/>
      <c r="F47" s="79"/>
      <c r="G47" s="79"/>
      <c r="H47" s="79"/>
      <c r="I47" s="21"/>
      <c r="J47" s="21"/>
      <c r="K47" s="21"/>
      <c r="L47" s="21"/>
      <c r="M47" s="21"/>
      <c r="N47" s="21"/>
      <c r="O47" s="21"/>
      <c r="P47" s="21"/>
      <c r="Q47" s="21"/>
    </row>
    <row r="48" spans="2:17" s="67" customFormat="1" ht="16.5" x14ac:dyDescent="0.3">
      <c r="B48" s="584" t="s">
        <v>104</v>
      </c>
      <c r="C48" s="587" t="s">
        <v>45</v>
      </c>
      <c r="D48" s="89" t="s">
        <v>48</v>
      </c>
      <c r="E48" s="89" t="s">
        <v>50</v>
      </c>
      <c r="F48" s="89" t="s">
        <v>56</v>
      </c>
      <c r="G48" s="89" t="s">
        <v>53</v>
      </c>
      <c r="H48" s="89" t="s">
        <v>54</v>
      </c>
      <c r="I48" s="89" t="s">
        <v>55</v>
      </c>
      <c r="J48" s="89" t="s">
        <v>51</v>
      </c>
      <c r="K48" s="89" t="s">
        <v>52</v>
      </c>
      <c r="L48" s="89" t="s">
        <v>59</v>
      </c>
      <c r="M48" s="89" t="s">
        <v>57</v>
      </c>
      <c r="N48" s="102" t="s">
        <v>58</v>
      </c>
      <c r="O48" s="90" t="s">
        <v>60</v>
      </c>
    </row>
    <row r="49" spans="2:15" s="67" customFormat="1" ht="60" x14ac:dyDescent="0.3">
      <c r="B49" s="590"/>
      <c r="C49" s="591"/>
      <c r="D49" s="103" t="s">
        <v>114</v>
      </c>
      <c r="E49" s="103" t="s">
        <v>127</v>
      </c>
      <c r="F49" s="103" t="s">
        <v>116</v>
      </c>
      <c r="G49" s="103" t="s">
        <v>117</v>
      </c>
      <c r="H49" s="103" t="s">
        <v>128</v>
      </c>
      <c r="I49" s="103" t="s">
        <v>129</v>
      </c>
      <c r="J49" s="103" t="s">
        <v>130</v>
      </c>
      <c r="K49" s="103" t="s">
        <v>131</v>
      </c>
      <c r="L49" s="103" t="s">
        <v>120</v>
      </c>
      <c r="M49" s="103" t="s">
        <v>121</v>
      </c>
      <c r="N49" s="104" t="s">
        <v>122</v>
      </c>
      <c r="O49" s="105" t="s">
        <v>123</v>
      </c>
    </row>
    <row r="50" spans="2:15" s="67" customFormat="1" ht="16.5" x14ac:dyDescent="0.3">
      <c r="B50" s="98">
        <v>2025</v>
      </c>
      <c r="C50" s="99" t="s">
        <v>49</v>
      </c>
      <c r="D50" s="106">
        <v>78.289838426945195</v>
      </c>
      <c r="E50" s="106">
        <v>78.289838426945195</v>
      </c>
      <c r="F50" s="106">
        <v>78.289838426945195</v>
      </c>
      <c r="G50" s="106">
        <v>782.89838426945198</v>
      </c>
      <c r="H50" s="106">
        <v>782.89838426945198</v>
      </c>
      <c r="I50" s="106">
        <v>782.89838426945198</v>
      </c>
      <c r="J50" s="106">
        <v>2348.6951528083559</v>
      </c>
      <c r="K50" s="106">
        <v>2348.6951528083559</v>
      </c>
      <c r="L50" s="106">
        <v>78.289838426945195</v>
      </c>
      <c r="M50" s="106">
        <v>78.289838426945195</v>
      </c>
      <c r="N50" s="106">
        <v>782.89838426945198</v>
      </c>
      <c r="O50" s="107">
        <v>782.89838426945198</v>
      </c>
    </row>
    <row r="51" spans="2:15" s="67" customFormat="1" ht="16.5" x14ac:dyDescent="0.3">
      <c r="B51" s="98">
        <v>2025</v>
      </c>
      <c r="C51" s="99" t="s">
        <v>61</v>
      </c>
      <c r="D51" s="106">
        <v>78.289838426945195</v>
      </c>
      <c r="E51" s="106">
        <v>78.289838426945195</v>
      </c>
      <c r="F51" s="106">
        <v>78.289838426945195</v>
      </c>
      <c r="G51" s="106">
        <v>782.89838426945198</v>
      </c>
      <c r="H51" s="106">
        <v>782.89838426945198</v>
      </c>
      <c r="I51" s="106">
        <v>782.89838426945198</v>
      </c>
      <c r="J51" s="106">
        <v>2348.6951528083559</v>
      </c>
      <c r="K51" s="106">
        <v>2348.6951528083559</v>
      </c>
      <c r="L51" s="106">
        <v>78.289838426945195</v>
      </c>
      <c r="M51" s="106">
        <v>78.289838426945195</v>
      </c>
      <c r="N51" s="106">
        <v>782.89838426945198</v>
      </c>
      <c r="O51" s="107">
        <v>782.89838426945198</v>
      </c>
    </row>
    <row r="52" spans="2:15" s="67" customFormat="1" ht="16.5" x14ac:dyDescent="0.3">
      <c r="B52" s="98">
        <v>2025</v>
      </c>
      <c r="C52" s="99" t="s">
        <v>62</v>
      </c>
      <c r="D52" s="106">
        <v>36.894887686851057</v>
      </c>
      <c r="E52" s="106">
        <v>36.894887686851057</v>
      </c>
      <c r="F52" s="106">
        <v>36.894887686851057</v>
      </c>
      <c r="G52" s="106">
        <v>368.94887686851058</v>
      </c>
      <c r="H52" s="106">
        <v>368.94887686851058</v>
      </c>
      <c r="I52" s="106">
        <v>368.94887686851058</v>
      </c>
      <c r="J52" s="106">
        <v>1106.8466306055318</v>
      </c>
      <c r="K52" s="106">
        <v>1106.8466306055318</v>
      </c>
      <c r="L52" s="106">
        <v>36.894887686851057</v>
      </c>
      <c r="M52" s="106">
        <v>36.894887686851057</v>
      </c>
      <c r="N52" s="106">
        <v>368.94887686851058</v>
      </c>
      <c r="O52" s="107">
        <v>368.94887686851058</v>
      </c>
    </row>
    <row r="53" spans="2:15" s="67" customFormat="1" ht="16.5" x14ac:dyDescent="0.3">
      <c r="B53" s="98">
        <v>2025</v>
      </c>
      <c r="C53" s="99" t="s">
        <v>63</v>
      </c>
      <c r="D53" s="106">
        <v>24.525403279745863</v>
      </c>
      <c r="E53" s="106">
        <v>24.525403279745863</v>
      </c>
      <c r="F53" s="106">
        <v>24.525403279745863</v>
      </c>
      <c r="G53" s="106">
        <v>245.25403279745862</v>
      </c>
      <c r="H53" s="106">
        <v>245.25403279745862</v>
      </c>
      <c r="I53" s="106">
        <v>245.25403279745862</v>
      </c>
      <c r="J53" s="106">
        <v>735.76209839237583</v>
      </c>
      <c r="K53" s="106">
        <v>735.76209839237583</v>
      </c>
      <c r="L53" s="106">
        <v>24.525403279745863</v>
      </c>
      <c r="M53" s="106">
        <v>24.525403279745863</v>
      </c>
      <c r="N53" s="106">
        <v>245.25403279745862</v>
      </c>
      <c r="O53" s="107">
        <v>245.25403279745862</v>
      </c>
    </row>
    <row r="54" spans="2:15" s="67" customFormat="1" ht="16.5" x14ac:dyDescent="0.3">
      <c r="B54" s="98">
        <v>2025</v>
      </c>
      <c r="C54" s="99" t="s">
        <v>64</v>
      </c>
      <c r="D54" s="106">
        <v>30.809666087876053</v>
      </c>
      <c r="E54" s="106">
        <v>30.809666087876053</v>
      </c>
      <c r="F54" s="106">
        <v>30.809666087876053</v>
      </c>
      <c r="G54" s="106">
        <v>308.09666087876053</v>
      </c>
      <c r="H54" s="106">
        <v>308.09666087876053</v>
      </c>
      <c r="I54" s="106">
        <v>308.09666087876053</v>
      </c>
      <c r="J54" s="106">
        <v>924.28998263628159</v>
      </c>
      <c r="K54" s="106">
        <v>924.28998263628159</v>
      </c>
      <c r="L54" s="106">
        <v>30.809666087876053</v>
      </c>
      <c r="M54" s="106">
        <v>30.809666087876053</v>
      </c>
      <c r="N54" s="106">
        <v>308.09666087876053</v>
      </c>
      <c r="O54" s="107">
        <v>308.09666087876053</v>
      </c>
    </row>
    <row r="55" spans="2:15" s="67" customFormat="1" ht="16.5" x14ac:dyDescent="0.3">
      <c r="B55" s="98">
        <v>2025</v>
      </c>
      <c r="C55" s="99" t="s">
        <v>65</v>
      </c>
      <c r="D55" s="106">
        <v>28.973868483394877</v>
      </c>
      <c r="E55" s="106">
        <v>28.973868483394877</v>
      </c>
      <c r="F55" s="106">
        <v>28.973868483394877</v>
      </c>
      <c r="G55" s="106">
        <v>289.73868483394875</v>
      </c>
      <c r="H55" s="106">
        <v>289.73868483394875</v>
      </c>
      <c r="I55" s="106">
        <v>289.73868483394875</v>
      </c>
      <c r="J55" s="106">
        <v>869.21605450184632</v>
      </c>
      <c r="K55" s="106">
        <v>869.21605450184632</v>
      </c>
      <c r="L55" s="106">
        <v>28.973868483394877</v>
      </c>
      <c r="M55" s="106">
        <v>28.973868483394877</v>
      </c>
      <c r="N55" s="106">
        <v>289.73868483394875</v>
      </c>
      <c r="O55" s="107">
        <v>289.73868483394875</v>
      </c>
    </row>
    <row r="56" spans="2:15" s="67" customFormat="1" ht="16.5" x14ac:dyDescent="0.3">
      <c r="B56" s="98">
        <v>2025</v>
      </c>
      <c r="C56" s="99" t="s">
        <v>66</v>
      </c>
      <c r="D56" s="106">
        <v>34.399394644702248</v>
      </c>
      <c r="E56" s="106">
        <v>34.399394644702248</v>
      </c>
      <c r="F56" s="106">
        <v>34.399394644702248</v>
      </c>
      <c r="G56" s="106">
        <v>343.99394644702249</v>
      </c>
      <c r="H56" s="106">
        <v>343.99394644702249</v>
      </c>
      <c r="I56" s="106">
        <v>343.99394644702249</v>
      </c>
      <c r="J56" s="106">
        <v>1031.9818393410674</v>
      </c>
      <c r="K56" s="106">
        <v>1031.9818393410674</v>
      </c>
      <c r="L56" s="106">
        <v>34.399394644702248</v>
      </c>
      <c r="M56" s="106">
        <v>34.399394644702248</v>
      </c>
      <c r="N56" s="106">
        <v>343.99394644702249</v>
      </c>
      <c r="O56" s="107">
        <v>343.99394644702249</v>
      </c>
    </row>
    <row r="57" spans="2:15" s="67" customFormat="1" ht="16.5" x14ac:dyDescent="0.3">
      <c r="B57" s="98">
        <v>2025</v>
      </c>
      <c r="C57" s="99" t="s">
        <v>67</v>
      </c>
      <c r="D57" s="106">
        <v>55.176993150182483</v>
      </c>
      <c r="E57" s="106">
        <v>55.176993150182483</v>
      </c>
      <c r="F57" s="106">
        <v>55.176993150182483</v>
      </c>
      <c r="G57" s="106">
        <v>551.76993150182489</v>
      </c>
      <c r="H57" s="106">
        <v>551.76993150182489</v>
      </c>
      <c r="I57" s="106">
        <v>551.76993150182489</v>
      </c>
      <c r="J57" s="106">
        <v>1655.3097945054744</v>
      </c>
      <c r="K57" s="106">
        <v>1655.3097945054744</v>
      </c>
      <c r="L57" s="106">
        <v>55.176993150182483</v>
      </c>
      <c r="M57" s="106">
        <v>55.176993150182483</v>
      </c>
      <c r="N57" s="106">
        <v>551.76993150182489</v>
      </c>
      <c r="O57" s="107">
        <v>551.76993150182489</v>
      </c>
    </row>
    <row r="58" spans="2:15" s="67" customFormat="1" ht="16.5" x14ac:dyDescent="0.3">
      <c r="B58" s="98">
        <v>2025</v>
      </c>
      <c r="C58" s="99" t="s">
        <v>68</v>
      </c>
      <c r="D58" s="106">
        <v>37.238205684044878</v>
      </c>
      <c r="E58" s="106">
        <v>37.238205684044878</v>
      </c>
      <c r="F58" s="106">
        <v>37.238205684044878</v>
      </c>
      <c r="G58" s="106">
        <v>372.3820568404488</v>
      </c>
      <c r="H58" s="106">
        <v>372.3820568404488</v>
      </c>
      <c r="I58" s="106">
        <v>372.3820568404488</v>
      </c>
      <c r="J58" s="106">
        <v>1117.1461705213464</v>
      </c>
      <c r="K58" s="106">
        <v>1117.1461705213464</v>
      </c>
      <c r="L58" s="106">
        <v>37.238205684044878</v>
      </c>
      <c r="M58" s="106">
        <v>37.238205684044878</v>
      </c>
      <c r="N58" s="106">
        <v>372.3820568404488</v>
      </c>
      <c r="O58" s="107">
        <v>372.3820568404488</v>
      </c>
    </row>
    <row r="59" spans="2:15" s="67" customFormat="1" ht="16.5" x14ac:dyDescent="0.3">
      <c r="B59" s="98">
        <v>2025</v>
      </c>
      <c r="C59" s="99" t="s">
        <v>69</v>
      </c>
      <c r="D59" s="106">
        <v>77.766931988834202</v>
      </c>
      <c r="E59" s="106">
        <v>77.766931988834202</v>
      </c>
      <c r="F59" s="106">
        <v>77.766931988834202</v>
      </c>
      <c r="G59" s="106">
        <v>777.66931988834199</v>
      </c>
      <c r="H59" s="106">
        <v>777.66931988834199</v>
      </c>
      <c r="I59" s="106">
        <v>777.66931988834199</v>
      </c>
      <c r="J59" s="106">
        <v>2333.0079596650262</v>
      </c>
      <c r="K59" s="106">
        <v>2333.0079596650262</v>
      </c>
      <c r="L59" s="106">
        <v>77.766931988834202</v>
      </c>
      <c r="M59" s="106">
        <v>77.766931988834202</v>
      </c>
      <c r="N59" s="106">
        <v>777.66931988834199</v>
      </c>
      <c r="O59" s="107">
        <v>777.66931988834199</v>
      </c>
    </row>
    <row r="60" spans="2:15" s="67" customFormat="1" ht="16.5" x14ac:dyDescent="0.3">
      <c r="B60" s="98">
        <v>2025</v>
      </c>
      <c r="C60" s="99" t="s">
        <v>70</v>
      </c>
      <c r="D60" s="106">
        <v>72.63740218163241</v>
      </c>
      <c r="E60" s="106">
        <v>72.63740218163241</v>
      </c>
      <c r="F60" s="106">
        <v>72.63740218163241</v>
      </c>
      <c r="G60" s="106">
        <v>726.3740218163241</v>
      </c>
      <c r="H60" s="106">
        <v>726.3740218163241</v>
      </c>
      <c r="I60" s="106">
        <v>726.3740218163241</v>
      </c>
      <c r="J60" s="106">
        <v>2179.1220654489725</v>
      </c>
      <c r="K60" s="106">
        <v>2179.1220654489725</v>
      </c>
      <c r="L60" s="106">
        <v>72.63740218163241</v>
      </c>
      <c r="M60" s="106">
        <v>72.63740218163241</v>
      </c>
      <c r="N60" s="106">
        <v>726.3740218163241</v>
      </c>
      <c r="O60" s="107">
        <v>726.3740218163241</v>
      </c>
    </row>
    <row r="61" spans="2:15" s="67" customFormat="1" ht="16.5" x14ac:dyDescent="0.3">
      <c r="B61" s="98">
        <v>2025</v>
      </c>
      <c r="C61" s="99" t="s">
        <v>71</v>
      </c>
      <c r="D61" s="106">
        <v>47.454124161018967</v>
      </c>
      <c r="E61" s="106">
        <v>47.454124161018967</v>
      </c>
      <c r="F61" s="106">
        <v>47.454124161018967</v>
      </c>
      <c r="G61" s="106">
        <v>474.54124161018967</v>
      </c>
      <c r="H61" s="106">
        <v>474.54124161018967</v>
      </c>
      <c r="I61" s="106">
        <v>474.54124161018967</v>
      </c>
      <c r="J61" s="106">
        <v>1423.623724830569</v>
      </c>
      <c r="K61" s="106">
        <v>1423.623724830569</v>
      </c>
      <c r="L61" s="106">
        <v>47.454124161018967</v>
      </c>
      <c r="M61" s="106">
        <v>47.454124161018967</v>
      </c>
      <c r="N61" s="106">
        <v>474.54124161018967</v>
      </c>
      <c r="O61" s="107">
        <v>474.54124161018967</v>
      </c>
    </row>
    <row r="62" spans="2:15" s="67" customFormat="1" ht="16.5" x14ac:dyDescent="0.3">
      <c r="B62" s="98">
        <v>2025</v>
      </c>
      <c r="C62" s="99" t="s">
        <v>72</v>
      </c>
      <c r="D62" s="106">
        <v>42.156536560454079</v>
      </c>
      <c r="E62" s="106">
        <v>42.156536560454079</v>
      </c>
      <c r="F62" s="106">
        <v>42.156536560454079</v>
      </c>
      <c r="G62" s="106">
        <v>421.56536560454077</v>
      </c>
      <c r="H62" s="106">
        <v>421.56536560454077</v>
      </c>
      <c r="I62" s="106">
        <v>421.56536560454077</v>
      </c>
      <c r="J62" s="106">
        <v>1264.6960968136223</v>
      </c>
      <c r="K62" s="106">
        <v>1264.6960968136223</v>
      </c>
      <c r="L62" s="106">
        <v>42.156536560454079</v>
      </c>
      <c r="M62" s="106">
        <v>42.156536560454079</v>
      </c>
      <c r="N62" s="106">
        <v>421.56536560454077</v>
      </c>
      <c r="O62" s="107">
        <v>421.56536560454077</v>
      </c>
    </row>
    <row r="63" spans="2:15" s="67" customFormat="1" ht="16.5" x14ac:dyDescent="0.3">
      <c r="B63" s="98">
        <v>2025</v>
      </c>
      <c r="C63" s="99" t="s">
        <v>73</v>
      </c>
      <c r="D63" s="106">
        <v>40.112450524965581</v>
      </c>
      <c r="E63" s="106">
        <v>40.112450524965581</v>
      </c>
      <c r="F63" s="106">
        <v>40.112450524965581</v>
      </c>
      <c r="G63" s="106">
        <v>401.12450524965584</v>
      </c>
      <c r="H63" s="106">
        <v>401.12450524965584</v>
      </c>
      <c r="I63" s="106">
        <v>401.12450524965584</v>
      </c>
      <c r="J63" s="106">
        <v>1203.3735157489675</v>
      </c>
      <c r="K63" s="106">
        <v>1203.3735157489675</v>
      </c>
      <c r="L63" s="106">
        <v>40.112450524965581</v>
      </c>
      <c r="M63" s="106">
        <v>40.112450524965581</v>
      </c>
      <c r="N63" s="106">
        <v>401.12450524965584</v>
      </c>
      <c r="O63" s="107">
        <v>401.12450524965584</v>
      </c>
    </row>
    <row r="64" spans="2:15" s="67" customFormat="1" ht="16.5" x14ac:dyDescent="0.3">
      <c r="B64" s="98">
        <v>2025</v>
      </c>
      <c r="C64" s="99" t="s">
        <v>74</v>
      </c>
      <c r="D64" s="106">
        <v>46.682835446678972</v>
      </c>
      <c r="E64" s="106">
        <v>46.682835446678972</v>
      </c>
      <c r="F64" s="106">
        <v>46.682835446678972</v>
      </c>
      <c r="G64" s="106">
        <v>466.82835446678973</v>
      </c>
      <c r="H64" s="106">
        <v>466.82835446678973</v>
      </c>
      <c r="I64" s="106">
        <v>466.82835446678973</v>
      </c>
      <c r="J64" s="106">
        <v>1400.4850634003692</v>
      </c>
      <c r="K64" s="106">
        <v>1400.4850634003692</v>
      </c>
      <c r="L64" s="106">
        <v>46.682835446678972</v>
      </c>
      <c r="M64" s="106">
        <v>46.682835446678972</v>
      </c>
      <c r="N64" s="106">
        <v>466.82835446678973</v>
      </c>
      <c r="O64" s="107">
        <v>466.82835446678973</v>
      </c>
    </row>
    <row r="65" spans="2:17" s="67" customFormat="1" ht="16.5" x14ac:dyDescent="0.3">
      <c r="B65" s="98">
        <v>2025</v>
      </c>
      <c r="C65" s="99" t="s">
        <v>75</v>
      </c>
      <c r="D65" s="106">
        <v>56.357304964671961</v>
      </c>
      <c r="E65" s="106">
        <v>56.357304964671961</v>
      </c>
      <c r="F65" s="106">
        <v>56.357304964671961</v>
      </c>
      <c r="G65" s="106">
        <v>563.5730496467196</v>
      </c>
      <c r="H65" s="106">
        <v>563.5730496467196</v>
      </c>
      <c r="I65" s="106">
        <v>563.5730496467196</v>
      </c>
      <c r="J65" s="106">
        <v>1690.7191489401589</v>
      </c>
      <c r="K65" s="106">
        <v>1690.7191489401589</v>
      </c>
      <c r="L65" s="106">
        <v>56.357304964671961</v>
      </c>
      <c r="M65" s="106">
        <v>56.357304964671961</v>
      </c>
      <c r="N65" s="106">
        <v>563.5730496467196</v>
      </c>
      <c r="O65" s="107">
        <v>563.5730496467196</v>
      </c>
    </row>
    <row r="66" spans="2:17" s="67" customFormat="1" ht="16.5" x14ac:dyDescent="0.3">
      <c r="B66" s="100">
        <v>2025</v>
      </c>
      <c r="C66" s="101" t="s">
        <v>76</v>
      </c>
      <c r="D66" s="108">
        <v>44.876985190271114</v>
      </c>
      <c r="E66" s="108">
        <v>44.876985190271114</v>
      </c>
      <c r="F66" s="108">
        <v>44.876985190271114</v>
      </c>
      <c r="G66" s="108">
        <v>448.76985190271114</v>
      </c>
      <c r="H66" s="108">
        <v>448.76985190271114</v>
      </c>
      <c r="I66" s="108">
        <v>448.76985190271114</v>
      </c>
      <c r="J66" s="108">
        <v>1346.3095557081333</v>
      </c>
      <c r="K66" s="108">
        <v>1346.3095557081333</v>
      </c>
      <c r="L66" s="108">
        <v>44.876985190271114</v>
      </c>
      <c r="M66" s="108">
        <v>44.876985190271114</v>
      </c>
      <c r="N66" s="108">
        <v>448.76985190271114</v>
      </c>
      <c r="O66" s="109">
        <v>448.76985190271114</v>
      </c>
    </row>
    <row r="67" spans="2:17" s="67" customFormat="1" ht="16.5" x14ac:dyDescent="0.3"/>
    <row r="68" spans="2:17" s="67" customFormat="1" ht="19.899999999999999" customHeight="1" x14ac:dyDescent="0.3">
      <c r="B68" s="15" t="s">
        <v>132</v>
      </c>
      <c r="C68" s="45"/>
      <c r="D68" s="45"/>
      <c r="E68" s="45"/>
      <c r="F68" s="45"/>
      <c r="G68" s="45"/>
      <c r="H68" s="45"/>
      <c r="I68" s="45"/>
      <c r="J68" s="45"/>
      <c r="K68" s="45"/>
      <c r="L68" s="45"/>
      <c r="M68" s="45"/>
      <c r="N68" s="45"/>
      <c r="O68" s="45"/>
      <c r="P68" s="45"/>
      <c r="Q68" s="45"/>
    </row>
    <row r="69" spans="2:17" s="67" customFormat="1" ht="19.899999999999999" customHeight="1" x14ac:dyDescent="0.3"/>
    <row r="70" spans="2:17" s="67" customFormat="1" ht="24" customHeight="1" thickBot="1" x14ac:dyDescent="0.35">
      <c r="B70" s="110" t="s">
        <v>133</v>
      </c>
      <c r="C70" s="111" t="s">
        <v>134</v>
      </c>
    </row>
    <row r="71" spans="2:17" s="67" customFormat="1" ht="16.5" x14ac:dyDescent="0.3">
      <c r="B71" s="112" t="s">
        <v>135</v>
      </c>
      <c r="C71" s="113">
        <v>4</v>
      </c>
    </row>
    <row r="72" spans="2:17" s="67" customFormat="1" ht="16.5" x14ac:dyDescent="0.3">
      <c r="B72" s="112" t="s">
        <v>136</v>
      </c>
      <c r="C72" s="113">
        <v>2</v>
      </c>
    </row>
    <row r="73" spans="2:17" s="67" customFormat="1" ht="16.5" x14ac:dyDescent="0.3">
      <c r="B73" s="114" t="s">
        <v>137</v>
      </c>
      <c r="C73" s="115">
        <v>2</v>
      </c>
    </row>
    <row r="74" spans="2:17" s="67" customFormat="1" ht="16.5" x14ac:dyDescent="0.3"/>
    <row r="75" spans="2:17" s="67" customFormat="1" ht="16.5" x14ac:dyDescent="0.3"/>
    <row r="76" spans="2:17" s="67" customFormat="1" ht="16.5" hidden="1" x14ac:dyDescent="0.3"/>
    <row r="77" spans="2:17" s="67" customFormat="1" ht="16.5" hidden="1" x14ac:dyDescent="0.3"/>
    <row r="78" spans="2:17" s="67" customFormat="1" ht="16.5" hidden="1" x14ac:dyDescent="0.3"/>
    <row r="79" spans="2:17" s="67" customFormat="1" ht="16.5" hidden="1" x14ac:dyDescent="0.3"/>
    <row r="80" spans="2:17" s="67" customFormat="1" ht="16.5" hidden="1" x14ac:dyDescent="0.3"/>
    <row r="81" s="67" customFormat="1" ht="16.5" hidden="1" x14ac:dyDescent="0.3"/>
    <row r="82" s="67" customFormat="1" ht="16.5" hidden="1" x14ac:dyDescent="0.3"/>
    <row r="83" s="67" customFormat="1" ht="16.5" hidden="1" x14ac:dyDescent="0.3"/>
    <row r="84" s="67" customFormat="1" ht="16.5" hidden="1" x14ac:dyDescent="0.3"/>
    <row r="85" s="67" customFormat="1" ht="16.5" hidden="1" x14ac:dyDescent="0.3"/>
    <row r="86" s="67" customFormat="1" ht="16.5" hidden="1" x14ac:dyDescent="0.3"/>
    <row r="87" s="67" customFormat="1" ht="16.5" hidden="1" x14ac:dyDescent="0.3"/>
    <row r="88" s="67" customFormat="1" ht="16.5" hidden="1" x14ac:dyDescent="0.3"/>
    <row r="89" s="67" customFormat="1" ht="16.5" hidden="1" x14ac:dyDescent="0.3"/>
    <row r="90" s="67" customFormat="1" ht="16.5" hidden="1" x14ac:dyDescent="0.3"/>
    <row r="91" s="67" customFormat="1" ht="16.5" hidden="1" x14ac:dyDescent="0.3"/>
    <row r="92" s="67" customFormat="1" ht="16.5" hidden="1" x14ac:dyDescent="0.3"/>
    <row r="93" s="67" customFormat="1" ht="16.5" hidden="1" x14ac:dyDescent="0.3"/>
    <row r="94" s="67" customFormat="1" ht="16.5" hidden="1" x14ac:dyDescent="0.3"/>
    <row r="95" s="67" customFormat="1" ht="16.5" hidden="1" x14ac:dyDescent="0.3"/>
    <row r="96" s="67" customFormat="1" ht="16.5" hidden="1" x14ac:dyDescent="0.3"/>
    <row r="97" s="67" customFormat="1" ht="16.5" hidden="1" x14ac:dyDescent="0.3"/>
    <row r="98" s="67" customFormat="1" ht="16.5" hidden="1" x14ac:dyDescent="0.3"/>
    <row r="99" s="67" customFormat="1" ht="16.5" hidden="1" x14ac:dyDescent="0.3"/>
    <row r="100" s="67" customFormat="1" ht="16.5" hidden="1" x14ac:dyDescent="0.3"/>
    <row r="101" s="67" customFormat="1" ht="16.5" hidden="1" x14ac:dyDescent="0.3"/>
    <row r="102" s="70" customFormat="1" ht="14.25" x14ac:dyDescent="0.3"/>
    <row r="103" s="70" customFormat="1" ht="14.25" x14ac:dyDescent="0.3"/>
    <row r="104" s="70" customFormat="1" ht="14.25" x14ac:dyDescent="0.3"/>
  </sheetData>
  <sheetProtection algorithmName="SHA-512" hashValue="9Z7JbPyvuwa+ecLR2/ZZcXYnpOZ+snaQCadjoA8dHANmPRgW+9nSyTQhSqxVHJ/F+QZFbhoQ2fPxXnTyDQm2AA==" saltValue="QF+k7zdwJJwO2ZRADAatQg==" spinCount="100000" sheet="1" objects="1" scenarios="1"/>
  <mergeCells count="5">
    <mergeCell ref="B1:B5"/>
    <mergeCell ref="B25:B27"/>
    <mergeCell ref="C25:C27"/>
    <mergeCell ref="B48:B49"/>
    <mergeCell ref="C48:C49"/>
  </mergeCells>
  <hyperlinks>
    <hyperlink ref="Q5" location="Índice!A1" display="Regresar" xr:uid="{4CEBA8D8-BC2B-4265-BC3B-DBD04876202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F1518-2385-4994-9D1C-D06B28CC45C4}">
  <sheetPr>
    <tabColor rgb="FFBC955C"/>
  </sheetPr>
  <dimension ref="A1:BG63"/>
  <sheetViews>
    <sheetView showGridLines="0" zoomScale="90" zoomScaleNormal="90" workbookViewId="0"/>
  </sheetViews>
  <sheetFormatPr baseColWidth="10" defaultColWidth="0" defaultRowHeight="14.25" customHeight="1" zeroHeight="1" x14ac:dyDescent="0.3"/>
  <cols>
    <col min="1" max="1" width="15.7109375" style="117" customWidth="1"/>
    <col min="2" max="4" width="21" style="117" customWidth="1"/>
    <col min="5" max="5" width="21" style="117" hidden="1" customWidth="1"/>
    <col min="6" max="8" width="21" style="117" customWidth="1"/>
    <col min="9" max="13" width="11.42578125" style="117" customWidth="1"/>
    <col min="14" max="14" width="5.7109375" style="117" customWidth="1"/>
    <col min="15" max="16384" width="11.42578125" style="117" hidden="1"/>
  </cols>
  <sheetData>
    <row r="1" spans="1:13" s="3" customFormat="1" ht="18" customHeight="1" x14ac:dyDescent="0.25">
      <c r="B1" s="574"/>
      <c r="C1" s="2"/>
      <c r="D1" s="2"/>
      <c r="E1" s="2"/>
      <c r="F1" s="2"/>
      <c r="G1" s="2"/>
      <c r="H1" s="2"/>
      <c r="I1" s="2"/>
      <c r="J1" s="2"/>
    </row>
    <row r="2" spans="1:13" s="3" customFormat="1" ht="18" customHeight="1" x14ac:dyDescent="0.25">
      <c r="B2" s="574"/>
      <c r="D2" s="4" t="s">
        <v>0</v>
      </c>
    </row>
    <row r="3" spans="1:13" s="3" customFormat="1" ht="18" customHeight="1" x14ac:dyDescent="0.25">
      <c r="B3" s="574"/>
      <c r="D3" s="483" t="s">
        <v>1</v>
      </c>
      <c r="H3" s="2"/>
      <c r="I3" s="2"/>
      <c r="J3" s="2"/>
    </row>
    <row r="4" spans="1:13" s="3" customFormat="1" ht="6.95" customHeight="1" x14ac:dyDescent="0.25">
      <c r="B4" s="574"/>
      <c r="C4" s="2"/>
      <c r="H4" s="2"/>
      <c r="I4" s="2"/>
      <c r="J4" s="2"/>
    </row>
    <row r="5" spans="1:13" s="3" customFormat="1" ht="18" customHeight="1" x14ac:dyDescent="0.3">
      <c r="A5" s="5"/>
      <c r="B5" s="575"/>
      <c r="C5" s="32"/>
      <c r="D5" s="487" t="s">
        <v>138</v>
      </c>
      <c r="E5" s="6"/>
      <c r="F5" s="6"/>
      <c r="G5" s="6"/>
      <c r="H5" s="6"/>
      <c r="I5" s="6"/>
      <c r="J5" s="6"/>
      <c r="K5" s="6"/>
      <c r="L5" s="6"/>
      <c r="M5" s="33" t="s">
        <v>38</v>
      </c>
    </row>
    <row r="6" spans="1:13" x14ac:dyDescent="0.3"/>
    <row r="7" spans="1:13" x14ac:dyDescent="0.3"/>
    <row r="8" spans="1:13" ht="19.5" customHeight="1" x14ac:dyDescent="0.3">
      <c r="B8" s="15" t="s">
        <v>139</v>
      </c>
      <c r="C8" s="45"/>
      <c r="D8" s="45"/>
      <c r="E8" s="45"/>
      <c r="F8" s="45"/>
      <c r="G8" s="15"/>
      <c r="H8" s="15"/>
      <c r="I8" s="15"/>
      <c r="J8" s="15"/>
      <c r="K8" s="15"/>
      <c r="L8" s="15"/>
      <c r="M8" s="15"/>
    </row>
    <row r="9" spans="1:13" ht="15" x14ac:dyDescent="0.3">
      <c r="B9" s="118"/>
      <c r="C9" s="118"/>
      <c r="D9" s="118"/>
      <c r="E9" s="118"/>
      <c r="F9" s="118"/>
    </row>
    <row r="10" spans="1:13" s="119" customFormat="1" ht="17.25" thickBot="1" x14ac:dyDescent="0.35">
      <c r="B10" s="120" t="s">
        <v>44</v>
      </c>
      <c r="C10" s="121" t="s">
        <v>140</v>
      </c>
      <c r="D10" s="122"/>
      <c r="E10" s="123"/>
      <c r="F10" s="123"/>
      <c r="G10" s="124"/>
    </row>
    <row r="11" spans="1:13" s="119" customFormat="1" ht="16.5" x14ac:dyDescent="0.3">
      <c r="B11" s="125" t="s">
        <v>48</v>
      </c>
      <c r="C11" s="126">
        <v>0.59</v>
      </c>
      <c r="D11" s="127"/>
      <c r="E11" s="122"/>
      <c r="F11" s="123"/>
      <c r="G11" s="128"/>
    </row>
    <row r="12" spans="1:13" s="119" customFormat="1" ht="16.5" x14ac:dyDescent="0.3">
      <c r="B12" s="125" t="s">
        <v>50</v>
      </c>
      <c r="C12" s="126">
        <v>0.59</v>
      </c>
      <c r="D12" s="127"/>
      <c r="E12" s="122"/>
      <c r="F12" s="123"/>
      <c r="G12" s="128"/>
    </row>
    <row r="13" spans="1:13" s="119" customFormat="1" ht="16.5" x14ac:dyDescent="0.3">
      <c r="B13" s="125" t="s">
        <v>57</v>
      </c>
      <c r="C13" s="126">
        <v>0.5</v>
      </c>
      <c r="D13" s="127"/>
      <c r="E13" s="122"/>
      <c r="F13" s="123"/>
      <c r="G13" s="128"/>
    </row>
    <row r="14" spans="1:13" s="119" customFormat="1" ht="16.5" x14ac:dyDescent="0.3">
      <c r="B14" s="125" t="s">
        <v>58</v>
      </c>
      <c r="C14" s="126">
        <v>0.5</v>
      </c>
      <c r="D14" s="127"/>
      <c r="E14" s="122"/>
      <c r="F14" s="123"/>
      <c r="G14" s="128"/>
    </row>
    <row r="15" spans="1:13" s="119" customFormat="1" ht="16.5" x14ac:dyDescent="0.3">
      <c r="B15" s="125" t="s">
        <v>59</v>
      </c>
      <c r="C15" s="126">
        <v>0.5</v>
      </c>
      <c r="D15" s="127"/>
      <c r="E15" s="122"/>
      <c r="F15" s="123"/>
      <c r="G15" s="128"/>
    </row>
    <row r="16" spans="1:13" s="119" customFormat="1" ht="16.5" x14ac:dyDescent="0.3">
      <c r="B16" s="125" t="s">
        <v>60</v>
      </c>
      <c r="C16" s="126">
        <v>0.5</v>
      </c>
      <c r="D16" s="127"/>
      <c r="E16" s="122"/>
      <c r="F16" s="123"/>
      <c r="G16" s="128"/>
    </row>
    <row r="17" spans="2:59" s="119" customFormat="1" ht="16.5" x14ac:dyDescent="0.3">
      <c r="B17" s="125" t="s">
        <v>56</v>
      </c>
      <c r="C17" s="126">
        <v>0.57999999999999996</v>
      </c>
      <c r="D17" s="127"/>
      <c r="E17" s="122"/>
      <c r="F17" s="123"/>
      <c r="G17" s="128"/>
    </row>
    <row r="18" spans="2:59" s="119" customFormat="1" ht="16.5" x14ac:dyDescent="0.3">
      <c r="B18" s="125" t="s">
        <v>53</v>
      </c>
      <c r="C18" s="126">
        <v>0.49</v>
      </c>
      <c r="D18" s="127"/>
      <c r="E18" s="122"/>
      <c r="F18" s="123"/>
      <c r="G18" s="128"/>
    </row>
    <row r="19" spans="2:59" s="119" customFormat="1" ht="16.5" x14ac:dyDescent="0.3">
      <c r="B19" s="125" t="s">
        <v>54</v>
      </c>
      <c r="C19" s="126">
        <v>0.56999999999999995</v>
      </c>
      <c r="D19" s="127"/>
      <c r="E19" s="122"/>
      <c r="F19" s="123"/>
      <c r="G19" s="128"/>
    </row>
    <row r="20" spans="2:59" s="119" customFormat="1" ht="16.5" x14ac:dyDescent="0.3">
      <c r="B20" s="125" t="s">
        <v>55</v>
      </c>
      <c r="C20" s="126">
        <v>0.55000000000000004</v>
      </c>
      <c r="D20" s="127"/>
      <c r="E20" s="122"/>
      <c r="F20" s="123"/>
      <c r="G20" s="128"/>
    </row>
    <row r="21" spans="2:59" s="119" customFormat="1" ht="16.5" x14ac:dyDescent="0.3">
      <c r="B21" s="125" t="s">
        <v>51</v>
      </c>
      <c r="C21" s="126">
        <v>0.74</v>
      </c>
      <c r="D21" s="127"/>
      <c r="E21" s="122"/>
      <c r="F21" s="123"/>
      <c r="G21" s="128"/>
    </row>
    <row r="22" spans="2:59" s="119" customFormat="1" ht="16.5" x14ac:dyDescent="0.3">
      <c r="B22" s="129" t="s">
        <v>52</v>
      </c>
      <c r="C22" s="130">
        <v>0.71</v>
      </c>
      <c r="D22" s="127"/>
      <c r="E22" s="122"/>
      <c r="F22" s="123"/>
      <c r="G22" s="128"/>
    </row>
    <row r="23" spans="2:59" ht="15" x14ac:dyDescent="0.3">
      <c r="B23" s="118"/>
      <c r="C23" s="131"/>
      <c r="D23" s="30"/>
      <c r="E23" s="127"/>
      <c r="F23" s="122"/>
      <c r="G23" s="132"/>
      <c r="H23" s="132"/>
    </row>
    <row r="24" spans="2:59" s="134" customFormat="1" ht="20.25" customHeight="1" x14ac:dyDescent="0.25">
      <c r="B24" s="15" t="s">
        <v>141</v>
      </c>
      <c r="C24" s="45"/>
      <c r="D24" s="45"/>
      <c r="E24" s="45"/>
      <c r="F24" s="45"/>
      <c r="G24" s="15"/>
      <c r="H24" s="15"/>
      <c r="I24" s="15"/>
      <c r="J24" s="15"/>
      <c r="K24" s="15"/>
      <c r="L24" s="15"/>
      <c r="M24" s="15"/>
      <c r="N24" s="133"/>
      <c r="O24" s="133"/>
      <c r="P24" s="133"/>
      <c r="Q24" s="133"/>
      <c r="R24" s="133"/>
      <c r="S24" s="133"/>
      <c r="T24" s="133"/>
      <c r="U24" s="133"/>
      <c r="V24" s="133"/>
      <c r="W24" s="133"/>
      <c r="X24" s="133"/>
      <c r="Y24" s="133"/>
      <c r="Z24" s="133"/>
      <c r="AA24" s="133"/>
      <c r="AB24" s="133"/>
      <c r="AF24" s="135"/>
      <c r="BG24" s="135"/>
    </row>
    <row r="25" spans="2:59" s="142" customFormat="1" ht="12" customHeight="1" x14ac:dyDescent="0.25">
      <c r="B25" s="136"/>
      <c r="C25" s="137"/>
      <c r="D25" s="138"/>
      <c r="E25" s="139"/>
      <c r="F25" s="137"/>
      <c r="G25" s="140"/>
      <c r="H25" s="141"/>
      <c r="I25" s="141"/>
      <c r="J25" s="141"/>
      <c r="K25" s="141"/>
      <c r="L25" s="141"/>
      <c r="M25" s="141"/>
      <c r="N25" s="141"/>
      <c r="O25" s="141"/>
      <c r="P25" s="141"/>
      <c r="Q25" s="141"/>
      <c r="R25" s="141"/>
      <c r="S25" s="141"/>
      <c r="T25" s="141"/>
      <c r="U25" s="141"/>
      <c r="V25" s="141"/>
      <c r="W25" s="141"/>
      <c r="X25" s="141"/>
      <c r="Y25" s="141"/>
      <c r="Z25" s="141"/>
      <c r="AA25" s="141"/>
      <c r="AB25" s="141"/>
      <c r="AF25" s="143"/>
      <c r="BG25" s="143"/>
    </row>
    <row r="26" spans="2:59" ht="9.6" customHeight="1" x14ac:dyDescent="0.3">
      <c r="B26" s="144"/>
      <c r="C26" s="144"/>
      <c r="D26" s="144"/>
      <c r="E26" s="144"/>
      <c r="F26" s="145">
        <v>2</v>
      </c>
    </row>
    <row r="27" spans="2:59" s="150" customFormat="1" ht="30.75" thickBot="1" x14ac:dyDescent="0.4">
      <c r="B27" s="146" t="s">
        <v>44</v>
      </c>
      <c r="C27" s="147" t="s">
        <v>142</v>
      </c>
      <c r="D27" s="147" t="s">
        <v>143</v>
      </c>
      <c r="E27" s="148"/>
      <c r="F27" s="149" t="s">
        <v>208</v>
      </c>
    </row>
    <row r="28" spans="2:59" s="119" customFormat="1" ht="16.5" x14ac:dyDescent="0.3">
      <c r="B28" s="151" t="s">
        <v>54</v>
      </c>
      <c r="C28" s="152" t="s">
        <v>145</v>
      </c>
      <c r="D28" s="152" t="s">
        <v>146</v>
      </c>
      <c r="E28" s="153" t="str">
        <f>B28&amp;C28&amp;D28</f>
        <v>GDMTHBCB</v>
      </c>
      <c r="F28" s="154">
        <v>0.82630432028647804</v>
      </c>
    </row>
    <row r="29" spans="2:59" s="119" customFormat="1" ht="16.5" x14ac:dyDescent="0.3">
      <c r="B29" s="151" t="s">
        <v>54</v>
      </c>
      <c r="C29" s="152" t="s">
        <v>145</v>
      </c>
      <c r="D29" s="152" t="s">
        <v>147</v>
      </c>
      <c r="E29" s="153" t="str">
        <f t="shared" ref="E29:E60" si="0">B29&amp;C29&amp;D29</f>
        <v>GDMTHBCI</v>
      </c>
      <c r="F29" s="154">
        <v>0.17369567971352118</v>
      </c>
    </row>
    <row r="30" spans="2:59" s="119" customFormat="1" ht="16.5" x14ac:dyDescent="0.3">
      <c r="B30" s="151" t="s">
        <v>54</v>
      </c>
      <c r="C30" s="152" t="s">
        <v>145</v>
      </c>
      <c r="D30" s="152" t="s">
        <v>148</v>
      </c>
      <c r="E30" s="153" t="str">
        <f t="shared" si="0"/>
        <v>GDMTHBCP</v>
      </c>
      <c r="F30" s="154">
        <v>0</v>
      </c>
    </row>
    <row r="31" spans="2:59" s="119" customFormat="1" ht="16.5" x14ac:dyDescent="0.3">
      <c r="B31" s="151" t="s">
        <v>54</v>
      </c>
      <c r="C31" s="152" t="s">
        <v>149</v>
      </c>
      <c r="D31" s="152" t="s">
        <v>146</v>
      </c>
      <c r="E31" s="153" t="str">
        <f t="shared" si="0"/>
        <v>GDMTHBCSB</v>
      </c>
      <c r="F31" s="154">
        <v>0.8458391982825697</v>
      </c>
    </row>
    <row r="32" spans="2:59" s="119" customFormat="1" ht="16.5" x14ac:dyDescent="0.3">
      <c r="B32" s="151" t="s">
        <v>54</v>
      </c>
      <c r="C32" s="152" t="s">
        <v>149</v>
      </c>
      <c r="D32" s="152" t="s">
        <v>147</v>
      </c>
      <c r="E32" s="153" t="str">
        <f t="shared" si="0"/>
        <v>GDMTHBCSI</v>
      </c>
      <c r="F32" s="154">
        <v>0.15416080171743013</v>
      </c>
    </row>
    <row r="33" spans="2:6" s="119" customFormat="1" ht="16.5" x14ac:dyDescent="0.3">
      <c r="B33" s="151" t="s">
        <v>54</v>
      </c>
      <c r="C33" s="152" t="s">
        <v>149</v>
      </c>
      <c r="D33" s="152" t="s">
        <v>148</v>
      </c>
      <c r="E33" s="153" t="str">
        <f t="shared" si="0"/>
        <v>GDMTHBCSP</v>
      </c>
      <c r="F33" s="154">
        <v>0</v>
      </c>
    </row>
    <row r="34" spans="2:6" s="119" customFormat="1" ht="16.5" x14ac:dyDescent="0.3">
      <c r="B34" s="151" t="s">
        <v>54</v>
      </c>
      <c r="C34" s="152" t="s">
        <v>150</v>
      </c>
      <c r="D34" s="152" t="s">
        <v>146</v>
      </c>
      <c r="E34" s="153" t="str">
        <f t="shared" si="0"/>
        <v>GDMTHSINB</v>
      </c>
      <c r="F34" s="154">
        <v>0.30117549104165886</v>
      </c>
    </row>
    <row r="35" spans="2:6" s="119" customFormat="1" ht="16.5" x14ac:dyDescent="0.3">
      <c r="B35" s="151" t="s">
        <v>54</v>
      </c>
      <c r="C35" s="152" t="s">
        <v>150</v>
      </c>
      <c r="D35" s="152" t="s">
        <v>147</v>
      </c>
      <c r="E35" s="153" t="str">
        <f t="shared" si="0"/>
        <v>GDMTHSINI</v>
      </c>
      <c r="F35" s="154">
        <v>0.56218165328399383</v>
      </c>
    </row>
    <row r="36" spans="2:6" s="119" customFormat="1" ht="16.5" x14ac:dyDescent="0.3">
      <c r="B36" s="151" t="s">
        <v>54</v>
      </c>
      <c r="C36" s="152" t="s">
        <v>150</v>
      </c>
      <c r="D36" s="152" t="s">
        <v>148</v>
      </c>
      <c r="E36" s="153" t="str">
        <f t="shared" si="0"/>
        <v>GDMTHSINP</v>
      </c>
      <c r="F36" s="154">
        <v>0.13664285567434661</v>
      </c>
    </row>
    <row r="37" spans="2:6" s="119" customFormat="1" ht="16.5" x14ac:dyDescent="0.3">
      <c r="B37" s="155" t="s">
        <v>51</v>
      </c>
      <c r="C37" s="156" t="s">
        <v>145</v>
      </c>
      <c r="D37" s="156" t="s">
        <v>146</v>
      </c>
      <c r="E37" s="153" t="str">
        <f t="shared" si="0"/>
        <v>DISTBCB</v>
      </c>
      <c r="F37" s="157">
        <v>0.84602027125270718</v>
      </c>
    </row>
    <row r="38" spans="2:6" s="119" customFormat="1" ht="16.5" x14ac:dyDescent="0.3">
      <c r="B38" s="155" t="s">
        <v>51</v>
      </c>
      <c r="C38" s="156" t="s">
        <v>145</v>
      </c>
      <c r="D38" s="156" t="s">
        <v>147</v>
      </c>
      <c r="E38" s="153" t="str">
        <f t="shared" si="0"/>
        <v>DISTBCI</v>
      </c>
      <c r="F38" s="158">
        <v>0.15397972874729293</v>
      </c>
    </row>
    <row r="39" spans="2:6" s="119" customFormat="1" ht="16.5" x14ac:dyDescent="0.3">
      <c r="B39" s="155" t="s">
        <v>51</v>
      </c>
      <c r="C39" s="156" t="s">
        <v>145</v>
      </c>
      <c r="D39" s="156" t="s">
        <v>148</v>
      </c>
      <c r="E39" s="153" t="str">
        <f t="shared" si="0"/>
        <v>DISTBCP</v>
      </c>
      <c r="F39" s="158">
        <v>0</v>
      </c>
    </row>
    <row r="40" spans="2:6" s="119" customFormat="1" ht="16.5" x14ac:dyDescent="0.3">
      <c r="B40" s="155" t="s">
        <v>51</v>
      </c>
      <c r="C40" s="156" t="s">
        <v>145</v>
      </c>
      <c r="D40" s="156" t="s">
        <v>151</v>
      </c>
      <c r="E40" s="153" t="str">
        <f t="shared" si="0"/>
        <v>DISTBCSP</v>
      </c>
      <c r="F40" s="158">
        <v>0</v>
      </c>
    </row>
    <row r="41" spans="2:6" s="119" customFormat="1" ht="16.5" x14ac:dyDescent="0.3">
      <c r="B41" s="155" t="s">
        <v>51</v>
      </c>
      <c r="C41" s="156" t="s">
        <v>149</v>
      </c>
      <c r="D41" s="156" t="s">
        <v>146</v>
      </c>
      <c r="E41" s="153" t="str">
        <f t="shared" si="0"/>
        <v>DISTBCSB</v>
      </c>
      <c r="F41" s="158">
        <v>0.86131848914617937</v>
      </c>
    </row>
    <row r="42" spans="2:6" s="119" customFormat="1" ht="16.5" x14ac:dyDescent="0.3">
      <c r="B42" s="155" t="s">
        <v>51</v>
      </c>
      <c r="C42" s="156" t="s">
        <v>149</v>
      </c>
      <c r="D42" s="156" t="s">
        <v>147</v>
      </c>
      <c r="E42" s="153" t="str">
        <f t="shared" si="0"/>
        <v>DISTBCSI</v>
      </c>
      <c r="F42" s="158">
        <v>0.13868151085382091</v>
      </c>
    </row>
    <row r="43" spans="2:6" s="119" customFormat="1" ht="16.5" x14ac:dyDescent="0.3">
      <c r="B43" s="155" t="s">
        <v>51</v>
      </c>
      <c r="C43" s="156" t="s">
        <v>149</v>
      </c>
      <c r="D43" s="156" t="s">
        <v>148</v>
      </c>
      <c r="E43" s="153" t="str">
        <f t="shared" si="0"/>
        <v>DISTBCSP</v>
      </c>
      <c r="F43" s="158">
        <v>0</v>
      </c>
    </row>
    <row r="44" spans="2:6" s="119" customFormat="1" ht="16.5" x14ac:dyDescent="0.3">
      <c r="B44" s="155" t="s">
        <v>51</v>
      </c>
      <c r="C44" s="156" t="s">
        <v>149</v>
      </c>
      <c r="D44" s="156" t="s">
        <v>151</v>
      </c>
      <c r="E44" s="153" t="str">
        <f t="shared" si="0"/>
        <v>DISTBCSSP</v>
      </c>
      <c r="F44" s="158">
        <v>0</v>
      </c>
    </row>
    <row r="45" spans="2:6" s="119" customFormat="1" ht="16.5" x14ac:dyDescent="0.3">
      <c r="B45" s="155" t="s">
        <v>51</v>
      </c>
      <c r="C45" s="156" t="s">
        <v>150</v>
      </c>
      <c r="D45" s="156" t="s">
        <v>146</v>
      </c>
      <c r="E45" s="153" t="str">
        <f t="shared" si="0"/>
        <v>DISTSINB</v>
      </c>
      <c r="F45" s="158">
        <v>0.32376770966880214</v>
      </c>
    </row>
    <row r="46" spans="2:6" s="119" customFormat="1" ht="16.5" x14ac:dyDescent="0.3">
      <c r="B46" s="155" t="s">
        <v>51</v>
      </c>
      <c r="C46" s="156" t="s">
        <v>150</v>
      </c>
      <c r="D46" s="156" t="s">
        <v>147</v>
      </c>
      <c r="E46" s="153" t="str">
        <f t="shared" si="0"/>
        <v>DISTSINI</v>
      </c>
      <c r="F46" s="158">
        <v>0.58945816872699108</v>
      </c>
    </row>
    <row r="47" spans="2:6" s="119" customFormat="1" ht="16.5" x14ac:dyDescent="0.3">
      <c r="B47" s="155" t="s">
        <v>51</v>
      </c>
      <c r="C47" s="156" t="s">
        <v>150</v>
      </c>
      <c r="D47" s="156" t="s">
        <v>148</v>
      </c>
      <c r="E47" s="153" t="str">
        <f t="shared" si="0"/>
        <v>DISTSINP</v>
      </c>
      <c r="F47" s="158">
        <v>8.6774121604206389E-2</v>
      </c>
    </row>
    <row r="48" spans="2:6" s="119" customFormat="1" ht="16.5" x14ac:dyDescent="0.3">
      <c r="B48" s="155" t="s">
        <v>51</v>
      </c>
      <c r="C48" s="156" t="s">
        <v>150</v>
      </c>
      <c r="D48" s="156" t="s">
        <v>151</v>
      </c>
      <c r="E48" s="153" t="str">
        <f t="shared" si="0"/>
        <v>DISTSINSP</v>
      </c>
      <c r="F48" s="158">
        <v>0</v>
      </c>
    </row>
    <row r="49" spans="2:6" s="119" customFormat="1" ht="16.5" x14ac:dyDescent="0.3">
      <c r="B49" s="151" t="s">
        <v>52</v>
      </c>
      <c r="C49" s="152" t="s">
        <v>145</v>
      </c>
      <c r="D49" s="152" t="s">
        <v>146</v>
      </c>
      <c r="E49" s="153" t="str">
        <f t="shared" si="0"/>
        <v>DITBCB</v>
      </c>
      <c r="F49" s="154">
        <v>0.85240582513320851</v>
      </c>
    </row>
    <row r="50" spans="2:6" s="119" customFormat="1" ht="16.5" x14ac:dyDescent="0.3">
      <c r="B50" s="151" t="s">
        <v>52</v>
      </c>
      <c r="C50" s="152" t="s">
        <v>145</v>
      </c>
      <c r="D50" s="152" t="s">
        <v>147</v>
      </c>
      <c r="E50" s="153" t="str">
        <f t="shared" si="0"/>
        <v>DITBCI</v>
      </c>
      <c r="F50" s="154">
        <v>0.14759417486679124</v>
      </c>
    </row>
    <row r="51" spans="2:6" s="119" customFormat="1" ht="16.5" x14ac:dyDescent="0.3">
      <c r="B51" s="151" t="s">
        <v>52</v>
      </c>
      <c r="C51" s="152" t="s">
        <v>145</v>
      </c>
      <c r="D51" s="152" t="s">
        <v>148</v>
      </c>
      <c r="E51" s="153" t="str">
        <f t="shared" si="0"/>
        <v>DITBCP</v>
      </c>
      <c r="F51" s="154">
        <v>0</v>
      </c>
    </row>
    <row r="52" spans="2:6" s="119" customFormat="1" ht="16.5" x14ac:dyDescent="0.3">
      <c r="B52" s="151" t="s">
        <v>52</v>
      </c>
      <c r="C52" s="152" t="s">
        <v>145</v>
      </c>
      <c r="D52" s="152" t="s">
        <v>151</v>
      </c>
      <c r="E52" s="153" t="str">
        <f t="shared" si="0"/>
        <v>DITBCSP</v>
      </c>
      <c r="F52" s="154">
        <v>0</v>
      </c>
    </row>
    <row r="53" spans="2:6" s="119" customFormat="1" ht="16.5" x14ac:dyDescent="0.3">
      <c r="B53" s="151" t="s">
        <v>52</v>
      </c>
      <c r="C53" s="152" t="s">
        <v>149</v>
      </c>
      <c r="D53" s="152" t="s">
        <v>146</v>
      </c>
      <c r="E53" s="153" t="str">
        <f t="shared" si="0"/>
        <v>DITBCSB</v>
      </c>
      <c r="F53" s="154">
        <v>0.86494223786730329</v>
      </c>
    </row>
    <row r="54" spans="2:6" s="119" customFormat="1" ht="16.5" x14ac:dyDescent="0.3">
      <c r="B54" s="151" t="s">
        <v>52</v>
      </c>
      <c r="C54" s="152" t="s">
        <v>149</v>
      </c>
      <c r="D54" s="152" t="s">
        <v>147</v>
      </c>
      <c r="E54" s="153" t="str">
        <f t="shared" si="0"/>
        <v>DITBCSI</v>
      </c>
      <c r="F54" s="154">
        <v>0.13505776213269646</v>
      </c>
    </row>
    <row r="55" spans="2:6" s="119" customFormat="1" ht="16.5" x14ac:dyDescent="0.3">
      <c r="B55" s="151" t="s">
        <v>52</v>
      </c>
      <c r="C55" s="152" t="s">
        <v>149</v>
      </c>
      <c r="D55" s="152" t="s">
        <v>148</v>
      </c>
      <c r="E55" s="153" t="str">
        <f t="shared" si="0"/>
        <v>DITBCSP</v>
      </c>
      <c r="F55" s="154">
        <v>0</v>
      </c>
    </row>
    <row r="56" spans="2:6" s="119" customFormat="1" ht="16.5" x14ac:dyDescent="0.3">
      <c r="B56" s="151" t="s">
        <v>52</v>
      </c>
      <c r="C56" s="152" t="s">
        <v>149</v>
      </c>
      <c r="D56" s="152" t="s">
        <v>151</v>
      </c>
      <c r="E56" s="153" t="str">
        <f t="shared" si="0"/>
        <v>DITBCSSP</v>
      </c>
      <c r="F56" s="154">
        <v>0</v>
      </c>
    </row>
    <row r="57" spans="2:6" s="119" customFormat="1" ht="16.5" x14ac:dyDescent="0.3">
      <c r="B57" s="151" t="s">
        <v>52</v>
      </c>
      <c r="C57" s="152" t="s">
        <v>150</v>
      </c>
      <c r="D57" s="152" t="s">
        <v>146</v>
      </c>
      <c r="E57" s="153" t="str">
        <f t="shared" si="0"/>
        <v>DITSINB</v>
      </c>
      <c r="F57" s="154">
        <v>0.3803215329918167</v>
      </c>
    </row>
    <row r="58" spans="2:6" s="119" customFormat="1" ht="16.5" x14ac:dyDescent="0.3">
      <c r="B58" s="151" t="s">
        <v>52</v>
      </c>
      <c r="C58" s="152" t="s">
        <v>150</v>
      </c>
      <c r="D58" s="152" t="s">
        <v>147</v>
      </c>
      <c r="E58" s="153" t="str">
        <f t="shared" si="0"/>
        <v>DITSINI</v>
      </c>
      <c r="F58" s="154">
        <v>0.56075573972834414</v>
      </c>
    </row>
    <row r="59" spans="2:6" s="119" customFormat="1" ht="16.5" x14ac:dyDescent="0.3">
      <c r="B59" s="151" t="s">
        <v>52</v>
      </c>
      <c r="C59" s="152" t="s">
        <v>150</v>
      </c>
      <c r="D59" s="152" t="s">
        <v>148</v>
      </c>
      <c r="E59" s="153" t="str">
        <f t="shared" si="0"/>
        <v>DITSINP</v>
      </c>
      <c r="F59" s="154">
        <v>5.8922727279838535E-2</v>
      </c>
    </row>
    <row r="60" spans="2:6" s="119" customFormat="1" ht="16.5" x14ac:dyDescent="0.3">
      <c r="B60" s="159" t="s">
        <v>52</v>
      </c>
      <c r="C60" s="160" t="s">
        <v>150</v>
      </c>
      <c r="D60" s="160" t="s">
        <v>151</v>
      </c>
      <c r="E60" s="161" t="str">
        <f t="shared" si="0"/>
        <v>DITSINSP</v>
      </c>
      <c r="F60" s="162">
        <v>0</v>
      </c>
    </row>
    <row r="61" spans="2:6" s="119" customFormat="1" ht="16.5" x14ac:dyDescent="0.3">
      <c r="B61" s="118"/>
      <c r="C61" s="118"/>
      <c r="D61" s="118"/>
      <c r="E61" s="118"/>
      <c r="F61" s="118"/>
    </row>
    <row r="62" spans="2:6" x14ac:dyDescent="0.3"/>
    <row r="63" spans="2:6" x14ac:dyDescent="0.3"/>
  </sheetData>
  <sheetProtection algorithmName="SHA-512" hashValue="AApQ5rxRiQBMCs6E18CW6qw3LjGcYSzoDdDVhtIastJfLsRF6tAd5bi5A9+9U6FxTkDO320DmLGLxcK2bQm/oQ==" saltValue="BkIiGhc7ElGrCUDbstYnYw==" spinCount="100000" sheet="1" objects="1" scenarios="1"/>
  <mergeCells count="1">
    <mergeCell ref="B1:B5"/>
  </mergeCells>
  <dataValidations count="1">
    <dataValidation type="list" allowBlank="1" showInputMessage="1" showErrorMessage="1" sqref="WVO982963 WLS982963 WBW982963 VSA982963 VIE982963 UYI982963 UOM982963 UEQ982963 TUU982963 TKY982963 TBC982963 SRG982963 SHK982963 RXO982963 RNS982963 RDW982963 QUA982963 QKE982963 QAI982963 PQM982963 PGQ982963 OWU982963 OMY982963 ODC982963 NTG982963 NJK982963 MZO982963 MPS982963 MFW982963 LWA982963 LME982963 LCI982963 KSM982963 KIQ982963 JYU982963 JOY982963 JFC982963 IVG982963 ILK982963 IBO982963 HRS982963 HHW982963 GYA982963 GOE982963 GEI982963 FUM982963 FKQ982963 FAU982963 EQY982963 EHC982963 DXG982963 DNK982963 DDO982963 CTS982963 CJW982963 CAA982963 BQE982963 BGI982963 AWM982963 AMQ982963 ACU982963 SY982963 JC982963 C982963 WVO917427 WLS917427 WBW917427 VSA917427 VIE917427 UYI917427 UOM917427 UEQ917427 TUU917427 TKY917427 TBC917427 SRG917427 SHK917427 RXO917427 RNS917427 RDW917427 QUA917427 QKE917427 QAI917427 PQM917427 PGQ917427 OWU917427 OMY917427 ODC917427 NTG917427 NJK917427 MZO917427 MPS917427 MFW917427 LWA917427 LME917427 LCI917427 KSM917427 KIQ917427 JYU917427 JOY917427 JFC917427 IVG917427 ILK917427 IBO917427 HRS917427 HHW917427 GYA917427 GOE917427 GEI917427 FUM917427 FKQ917427 FAU917427 EQY917427 EHC917427 DXG917427 DNK917427 DDO917427 CTS917427 CJW917427 CAA917427 BQE917427 BGI917427 AWM917427 AMQ917427 ACU917427 SY917427 JC917427 C917427 WVO851891 WLS851891 WBW851891 VSA851891 VIE851891 UYI851891 UOM851891 UEQ851891 TUU851891 TKY851891 TBC851891 SRG851891 SHK851891 RXO851891 RNS851891 RDW851891 QUA851891 QKE851891 QAI851891 PQM851891 PGQ851891 OWU851891 OMY851891 ODC851891 NTG851891 NJK851891 MZO851891 MPS851891 MFW851891 LWA851891 LME851891 LCI851891 KSM851891 KIQ851891 JYU851891 JOY851891 JFC851891 IVG851891 ILK851891 IBO851891 HRS851891 HHW851891 GYA851891 GOE851891 GEI851891 FUM851891 FKQ851891 FAU851891 EQY851891 EHC851891 DXG851891 DNK851891 DDO851891 CTS851891 CJW851891 CAA851891 BQE851891 BGI851891 AWM851891 AMQ851891 ACU851891 SY851891 JC851891 C851891 WVO786355 WLS786355 WBW786355 VSA786355 VIE786355 UYI786355 UOM786355 UEQ786355 TUU786355 TKY786355 TBC786355 SRG786355 SHK786355 RXO786355 RNS786355 RDW786355 QUA786355 QKE786355 QAI786355 PQM786355 PGQ786355 OWU786355 OMY786355 ODC786355 NTG786355 NJK786355 MZO786355 MPS786355 MFW786355 LWA786355 LME786355 LCI786355 KSM786355 KIQ786355 JYU786355 JOY786355 JFC786355 IVG786355 ILK786355 IBO786355 HRS786355 HHW786355 GYA786355 GOE786355 GEI786355 FUM786355 FKQ786355 FAU786355 EQY786355 EHC786355 DXG786355 DNK786355 DDO786355 CTS786355 CJW786355 CAA786355 BQE786355 BGI786355 AWM786355 AMQ786355 ACU786355 SY786355 JC786355 C786355 WVO720819 WLS720819 WBW720819 VSA720819 VIE720819 UYI720819 UOM720819 UEQ720819 TUU720819 TKY720819 TBC720819 SRG720819 SHK720819 RXO720819 RNS720819 RDW720819 QUA720819 QKE720819 QAI720819 PQM720819 PGQ720819 OWU720819 OMY720819 ODC720819 NTG720819 NJK720819 MZO720819 MPS720819 MFW720819 LWA720819 LME720819 LCI720819 KSM720819 KIQ720819 JYU720819 JOY720819 JFC720819 IVG720819 ILK720819 IBO720819 HRS720819 HHW720819 GYA720819 GOE720819 GEI720819 FUM720819 FKQ720819 FAU720819 EQY720819 EHC720819 DXG720819 DNK720819 DDO720819 CTS720819 CJW720819 CAA720819 BQE720819 BGI720819 AWM720819 AMQ720819 ACU720819 SY720819 JC720819 C720819 WVO655283 WLS655283 WBW655283 VSA655283 VIE655283 UYI655283 UOM655283 UEQ655283 TUU655283 TKY655283 TBC655283 SRG655283 SHK655283 RXO655283 RNS655283 RDW655283 QUA655283 QKE655283 QAI655283 PQM655283 PGQ655283 OWU655283 OMY655283 ODC655283 NTG655283 NJK655283 MZO655283 MPS655283 MFW655283 LWA655283 LME655283 LCI655283 KSM655283 KIQ655283 JYU655283 JOY655283 JFC655283 IVG655283 ILK655283 IBO655283 HRS655283 HHW655283 GYA655283 GOE655283 GEI655283 FUM655283 FKQ655283 FAU655283 EQY655283 EHC655283 DXG655283 DNK655283 DDO655283 CTS655283 CJW655283 CAA655283 BQE655283 BGI655283 AWM655283 AMQ655283 ACU655283 SY655283 JC655283 C655283 WVO589747 WLS589747 WBW589747 VSA589747 VIE589747 UYI589747 UOM589747 UEQ589747 TUU589747 TKY589747 TBC589747 SRG589747 SHK589747 RXO589747 RNS589747 RDW589747 QUA589747 QKE589747 QAI589747 PQM589747 PGQ589747 OWU589747 OMY589747 ODC589747 NTG589747 NJK589747 MZO589747 MPS589747 MFW589747 LWA589747 LME589747 LCI589747 KSM589747 KIQ589747 JYU589747 JOY589747 JFC589747 IVG589747 ILK589747 IBO589747 HRS589747 HHW589747 GYA589747 GOE589747 GEI589747 FUM589747 FKQ589747 FAU589747 EQY589747 EHC589747 DXG589747 DNK589747 DDO589747 CTS589747 CJW589747 CAA589747 BQE589747 BGI589747 AWM589747 AMQ589747 ACU589747 SY589747 JC589747 C589747 WVO524211 WLS524211 WBW524211 VSA524211 VIE524211 UYI524211 UOM524211 UEQ524211 TUU524211 TKY524211 TBC524211 SRG524211 SHK524211 RXO524211 RNS524211 RDW524211 QUA524211 QKE524211 QAI524211 PQM524211 PGQ524211 OWU524211 OMY524211 ODC524211 NTG524211 NJK524211 MZO524211 MPS524211 MFW524211 LWA524211 LME524211 LCI524211 KSM524211 KIQ524211 JYU524211 JOY524211 JFC524211 IVG524211 ILK524211 IBO524211 HRS524211 HHW524211 GYA524211 GOE524211 GEI524211 FUM524211 FKQ524211 FAU524211 EQY524211 EHC524211 DXG524211 DNK524211 DDO524211 CTS524211 CJW524211 CAA524211 BQE524211 BGI524211 AWM524211 AMQ524211 ACU524211 SY524211 JC524211 C524211 WVO458675 WLS458675 WBW458675 VSA458675 VIE458675 UYI458675 UOM458675 UEQ458675 TUU458675 TKY458675 TBC458675 SRG458675 SHK458675 RXO458675 RNS458675 RDW458675 QUA458675 QKE458675 QAI458675 PQM458675 PGQ458675 OWU458675 OMY458675 ODC458675 NTG458675 NJK458675 MZO458675 MPS458675 MFW458675 LWA458675 LME458675 LCI458675 KSM458675 KIQ458675 JYU458675 JOY458675 JFC458675 IVG458675 ILK458675 IBO458675 HRS458675 HHW458675 GYA458675 GOE458675 GEI458675 FUM458675 FKQ458675 FAU458675 EQY458675 EHC458675 DXG458675 DNK458675 DDO458675 CTS458675 CJW458675 CAA458675 BQE458675 BGI458675 AWM458675 AMQ458675 ACU458675 SY458675 JC458675 C458675 WVO393139 WLS393139 WBW393139 VSA393139 VIE393139 UYI393139 UOM393139 UEQ393139 TUU393139 TKY393139 TBC393139 SRG393139 SHK393139 RXO393139 RNS393139 RDW393139 QUA393139 QKE393139 QAI393139 PQM393139 PGQ393139 OWU393139 OMY393139 ODC393139 NTG393139 NJK393139 MZO393139 MPS393139 MFW393139 LWA393139 LME393139 LCI393139 KSM393139 KIQ393139 JYU393139 JOY393139 JFC393139 IVG393139 ILK393139 IBO393139 HRS393139 HHW393139 GYA393139 GOE393139 GEI393139 FUM393139 FKQ393139 FAU393139 EQY393139 EHC393139 DXG393139 DNK393139 DDO393139 CTS393139 CJW393139 CAA393139 BQE393139 BGI393139 AWM393139 AMQ393139 ACU393139 SY393139 JC393139 C393139 WVO327603 WLS327603 WBW327603 VSA327603 VIE327603 UYI327603 UOM327603 UEQ327603 TUU327603 TKY327603 TBC327603 SRG327603 SHK327603 RXO327603 RNS327603 RDW327603 QUA327603 QKE327603 QAI327603 PQM327603 PGQ327603 OWU327603 OMY327603 ODC327603 NTG327603 NJK327603 MZO327603 MPS327603 MFW327603 LWA327603 LME327603 LCI327603 KSM327603 KIQ327603 JYU327603 JOY327603 JFC327603 IVG327603 ILK327603 IBO327603 HRS327603 HHW327603 GYA327603 GOE327603 GEI327603 FUM327603 FKQ327603 FAU327603 EQY327603 EHC327603 DXG327603 DNK327603 DDO327603 CTS327603 CJW327603 CAA327603 BQE327603 BGI327603 AWM327603 AMQ327603 ACU327603 SY327603 JC327603 C327603 WVO262067 WLS262067 WBW262067 VSA262067 VIE262067 UYI262067 UOM262067 UEQ262067 TUU262067 TKY262067 TBC262067 SRG262067 SHK262067 RXO262067 RNS262067 RDW262067 QUA262067 QKE262067 QAI262067 PQM262067 PGQ262067 OWU262067 OMY262067 ODC262067 NTG262067 NJK262067 MZO262067 MPS262067 MFW262067 LWA262067 LME262067 LCI262067 KSM262067 KIQ262067 JYU262067 JOY262067 JFC262067 IVG262067 ILK262067 IBO262067 HRS262067 HHW262067 GYA262067 GOE262067 GEI262067 FUM262067 FKQ262067 FAU262067 EQY262067 EHC262067 DXG262067 DNK262067 DDO262067 CTS262067 CJW262067 CAA262067 BQE262067 BGI262067 AWM262067 AMQ262067 ACU262067 SY262067 JC262067 C262067 WVO196531 WLS196531 WBW196531 VSA196531 VIE196531 UYI196531 UOM196531 UEQ196531 TUU196531 TKY196531 TBC196531 SRG196531 SHK196531 RXO196531 RNS196531 RDW196531 QUA196531 QKE196531 QAI196531 PQM196531 PGQ196531 OWU196531 OMY196531 ODC196531 NTG196531 NJK196531 MZO196531 MPS196531 MFW196531 LWA196531 LME196531 LCI196531 KSM196531 KIQ196531 JYU196531 JOY196531 JFC196531 IVG196531 ILK196531 IBO196531 HRS196531 HHW196531 GYA196531 GOE196531 GEI196531 FUM196531 FKQ196531 FAU196531 EQY196531 EHC196531 DXG196531 DNK196531 DDO196531 CTS196531 CJW196531 CAA196531 BQE196531 BGI196531 AWM196531 AMQ196531 ACU196531 SY196531 JC196531 C196531 WVO130995 WLS130995 WBW130995 VSA130995 VIE130995 UYI130995 UOM130995 UEQ130995 TUU130995 TKY130995 TBC130995 SRG130995 SHK130995 RXO130995 RNS130995 RDW130995 QUA130995 QKE130995 QAI130995 PQM130995 PGQ130995 OWU130995 OMY130995 ODC130995 NTG130995 NJK130995 MZO130995 MPS130995 MFW130995 LWA130995 LME130995 LCI130995 KSM130995 KIQ130995 JYU130995 JOY130995 JFC130995 IVG130995 ILK130995 IBO130995 HRS130995 HHW130995 GYA130995 GOE130995 GEI130995 FUM130995 FKQ130995 FAU130995 EQY130995 EHC130995 DXG130995 DNK130995 DDO130995 CTS130995 CJW130995 CAA130995 BQE130995 BGI130995 AWM130995 AMQ130995 ACU130995 SY130995 JC130995 C130995 WVO65459 WLS65459 WBW65459 VSA65459 VIE65459 UYI65459 UOM65459 UEQ65459 TUU65459 TKY65459 TBC65459 SRG65459 SHK65459 RXO65459 RNS65459 RDW65459 QUA65459 QKE65459 QAI65459 PQM65459 PGQ65459 OWU65459 OMY65459 ODC65459 NTG65459 NJK65459 MZO65459 MPS65459 MFW65459 LWA65459 LME65459 LCI65459 KSM65459 KIQ65459 JYU65459 JOY65459 JFC65459 IVG65459 ILK65459 IBO65459 HRS65459 HHW65459 GYA65459 GOE65459 GEI65459 FUM65459 FKQ65459 FAU65459 EQY65459 EHC65459 DXG65459 DNK65459 DDO65459 CTS65459 CJW65459 CAA65459 BQE65459 BGI65459 AWM65459 AMQ65459 ACU65459 SY65459 JC65459 C65459" xr:uid="{64553174-5D51-4E6F-A61A-95D59DE7BBF9}">
      <formula1>#REF!</formula1>
    </dataValidation>
  </dataValidations>
  <hyperlinks>
    <hyperlink ref="M5" location="Índice!A1" display="Regresar" xr:uid="{64F213A9-0899-4654-BDE4-80F0382C5EA9}"/>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6CE6D-E24D-4455-B0BF-8DA42546F7C4}">
  <sheetPr>
    <tabColor rgb="FFBC955C"/>
  </sheetPr>
  <dimension ref="A1:X621"/>
  <sheetViews>
    <sheetView showGridLines="0" topLeftCell="B1" zoomScale="90" zoomScaleNormal="90" workbookViewId="0"/>
  </sheetViews>
  <sheetFormatPr baseColWidth="10" defaultColWidth="0" defaultRowHeight="0" customHeight="1" zeroHeight="1" x14ac:dyDescent="0.3"/>
  <cols>
    <col min="1" max="1" width="29.7109375" style="484" hidden="1" customWidth="1"/>
    <col min="2" max="2" width="15.7109375" style="67" customWidth="1"/>
    <col min="3" max="4" width="19.28515625" style="119" customWidth="1"/>
    <col min="5" max="5" width="35.42578125" style="119" customWidth="1"/>
    <col min="6" max="7" width="19.28515625" style="119" customWidth="1"/>
    <col min="8" max="11" width="19.28515625" style="119" hidden="1" customWidth="1"/>
    <col min="12" max="12" width="5.140625" style="67" customWidth="1"/>
    <col min="13" max="15" width="19.28515625" style="119" customWidth="1"/>
    <col min="16" max="16" width="23.85546875" style="119" customWidth="1"/>
    <col min="17" max="18" width="19.28515625" style="119" customWidth="1"/>
    <col min="19" max="19" width="5.7109375" style="119" customWidth="1"/>
    <col min="20" max="20" width="13" style="67" hidden="1" customWidth="1"/>
    <col min="21" max="22" width="11.42578125" style="67" hidden="1" customWidth="1"/>
    <col min="23" max="24" width="0" style="67" hidden="1" customWidth="1"/>
    <col min="25" max="16384" width="11.42578125" style="119" hidden="1"/>
  </cols>
  <sheetData>
    <row r="1" spans="1:24" ht="18" customHeight="1" x14ac:dyDescent="0.3">
      <c r="F1" s="2"/>
      <c r="G1" s="2"/>
    </row>
    <row r="2" spans="1:24" ht="18" customHeight="1" x14ac:dyDescent="0.3">
      <c r="E2" s="4" t="s">
        <v>0</v>
      </c>
      <c r="F2" s="4"/>
      <c r="G2" s="3"/>
    </row>
    <row r="3" spans="1:24" ht="18" customHeight="1" x14ac:dyDescent="0.3">
      <c r="E3" s="483" t="s">
        <v>1</v>
      </c>
      <c r="F3" s="4"/>
      <c r="G3" s="3"/>
    </row>
    <row r="4" spans="1:24" ht="6.95" customHeight="1" x14ac:dyDescent="0.3"/>
    <row r="5" spans="1:24" ht="18" customHeight="1" x14ac:dyDescent="0.3">
      <c r="C5" s="116"/>
      <c r="D5" s="116"/>
      <c r="E5" s="487" t="s">
        <v>152</v>
      </c>
      <c r="F5" s="116"/>
      <c r="G5" s="116"/>
      <c r="H5" s="116"/>
      <c r="I5" s="116"/>
      <c r="J5" s="116"/>
      <c r="K5" s="116"/>
      <c r="L5" s="116"/>
      <c r="M5" s="116"/>
      <c r="N5" s="116"/>
      <c r="O5" s="116"/>
      <c r="P5" s="116"/>
      <c r="Q5" s="116"/>
      <c r="R5" s="33" t="s">
        <v>38</v>
      </c>
    </row>
    <row r="6" spans="1:24" ht="16.5" x14ac:dyDescent="0.3">
      <c r="L6" s="119"/>
    </row>
    <row r="7" spans="1:24" ht="16.5" x14ac:dyDescent="0.3">
      <c r="C7" s="15" t="s">
        <v>153</v>
      </c>
      <c r="D7" s="45"/>
      <c r="E7" s="45"/>
      <c r="F7" s="45"/>
      <c r="G7" s="45"/>
      <c r="H7" s="45"/>
      <c r="I7" s="45"/>
      <c r="J7" s="45"/>
      <c r="K7" s="45"/>
      <c r="L7" s="45"/>
      <c r="M7" s="45"/>
      <c r="N7" s="45"/>
      <c r="O7" s="45"/>
      <c r="P7" s="45"/>
      <c r="Q7" s="45"/>
      <c r="R7" s="45"/>
    </row>
    <row r="8" spans="1:24" s="117" customFormat="1" ht="15" customHeight="1" x14ac:dyDescent="0.3">
      <c r="A8" s="485"/>
      <c r="B8" s="67"/>
      <c r="C8" s="163"/>
      <c r="D8" s="163"/>
      <c r="E8" s="163"/>
      <c r="F8" s="163"/>
      <c r="G8" s="164"/>
      <c r="H8" s="165"/>
      <c r="I8" s="163"/>
      <c r="J8" s="163"/>
      <c r="K8" s="163"/>
      <c r="L8" s="67"/>
      <c r="M8" s="163"/>
      <c r="N8" s="163"/>
      <c r="P8" s="592"/>
      <c r="Q8" s="592"/>
      <c r="R8" s="593">
        <f>MONTH(R9)</f>
        <v>2</v>
      </c>
      <c r="S8" s="593"/>
    </row>
    <row r="9" spans="1:24" s="166" customFormat="1" ht="17.25" thickBot="1" x14ac:dyDescent="0.35">
      <c r="A9" s="486"/>
      <c r="B9" s="67"/>
      <c r="C9" s="167" t="s">
        <v>44</v>
      </c>
      <c r="D9" s="168" t="s">
        <v>133</v>
      </c>
      <c r="E9" s="168" t="s">
        <v>45</v>
      </c>
      <c r="F9" s="168" t="s">
        <v>154</v>
      </c>
      <c r="G9" s="169">
        <f>INSUMOS_FEBRERO_2025!B10</f>
        <v>45689</v>
      </c>
      <c r="H9" s="170"/>
      <c r="I9" s="170" t="s">
        <v>155</v>
      </c>
      <c r="J9" s="170" t="s">
        <v>156</v>
      </c>
      <c r="K9" s="170" t="s">
        <v>142</v>
      </c>
      <c r="L9" s="67"/>
      <c r="M9" s="171" t="s">
        <v>44</v>
      </c>
      <c r="N9" s="172" t="s">
        <v>157</v>
      </c>
      <c r="O9" s="172" t="s">
        <v>133</v>
      </c>
      <c r="P9" s="172" t="s">
        <v>45</v>
      </c>
      <c r="Q9" s="172" t="s">
        <v>143</v>
      </c>
      <c r="R9" s="173">
        <f>G9</f>
        <v>45689</v>
      </c>
      <c r="S9" s="174"/>
      <c r="V9" s="175"/>
      <c r="W9" s="175"/>
      <c r="X9" s="175"/>
    </row>
    <row r="10" spans="1:24" ht="16.899999999999999" customHeight="1" x14ac:dyDescent="0.3">
      <c r="A10" s="484" t="str">
        <f>C10&amp;D10&amp;E10</f>
        <v>DB1EnergíaBaja California</v>
      </c>
      <c r="C10" s="176" t="s">
        <v>48</v>
      </c>
      <c r="D10" s="177" t="s">
        <v>135</v>
      </c>
      <c r="E10" s="177" t="s">
        <v>49</v>
      </c>
      <c r="F10" s="178" t="s">
        <v>158</v>
      </c>
      <c r="G10" s="179">
        <f t="array" ref="G10">INDEX(INSUMOS_FEBRERO_2025!$D$18:$D$221,MATCH($C10&amp;$E10,INSUMOS_FEBRERO_2025!$B$18:$B$221&amp;INSUMOS_FEBRERO_2025!$C$18:$C$221,0))</f>
        <v>110011.54939606057</v>
      </c>
      <c r="H10" s="118"/>
      <c r="I10" s="118" t="str">
        <f t="shared" ref="I10:I73" si="0">M10&amp;K10&amp;Q10</f>
        <v>DB1BCNA</v>
      </c>
      <c r="J10" s="118" t="str">
        <f t="shared" ref="J10:J73" si="1">M10&amp;P10&amp;Q10</f>
        <v>DB1Baja CaliforniaNA</v>
      </c>
      <c r="K10" s="118" t="s">
        <v>145</v>
      </c>
      <c r="M10" s="180" t="s">
        <v>48</v>
      </c>
      <c r="N10" s="181" t="s">
        <v>159</v>
      </c>
      <c r="O10" s="181" t="s">
        <v>160</v>
      </c>
      <c r="P10" s="181" t="s">
        <v>49</v>
      </c>
      <c r="Q10" s="182" t="s">
        <v>161</v>
      </c>
      <c r="R10" s="183">
        <f t="array" ref="R10">IF(Q10="NA",INDEX($G$10:$G$213,MATCH(M10&amp;P10,$C$10:$C$213&amp;$E$10:$E$213,0)),INDEX($G$10:$G$213,MATCH(M10&amp;P10,$C$10:$C$213&amp;$E$10:$E$213,0))*INDEX([3]PC_ENERO_2025!$F$28:$F$60,MATCH(I10,[3]PC_ENERO_2025!$E$28:$E$60,0),MATCH($R$8,[3]PC_ENERO_2025!$F$26,0)))</f>
        <v>110011.54939606057</v>
      </c>
      <c r="S10" s="184"/>
      <c r="T10" s="185"/>
      <c r="U10" s="119"/>
      <c r="V10" s="186"/>
      <c r="W10" s="186"/>
    </row>
    <row r="11" spans="1:24" ht="16.899999999999999" customHeight="1" x14ac:dyDescent="0.3">
      <c r="A11" s="484" t="str">
        <f t="shared" ref="A11:A74" si="2">C11&amp;D11&amp;E11</f>
        <v>DB2EnergíaBaja California</v>
      </c>
      <c r="C11" s="176" t="s">
        <v>50</v>
      </c>
      <c r="D11" s="177" t="s">
        <v>135</v>
      </c>
      <c r="E11" s="177" t="s">
        <v>49</v>
      </c>
      <c r="F11" s="178" t="s">
        <v>158</v>
      </c>
      <c r="G11" s="179">
        <f t="array" ref="G11">INDEX(INSUMOS_FEBRERO_2025!$D$18:$D$221,MATCH($C11&amp;$E11,INSUMOS_FEBRERO_2025!$B$18:$B$221&amp;INSUMOS_FEBRERO_2025!$C$18:$C$221,0))</f>
        <v>186617.4873787032</v>
      </c>
      <c r="H11" s="118"/>
      <c r="I11" s="118" t="str">
        <f t="shared" si="0"/>
        <v>DB2BCNA</v>
      </c>
      <c r="J11" s="118" t="str">
        <f t="shared" si="1"/>
        <v>DB2Baja CaliforniaNA</v>
      </c>
      <c r="K11" s="118" t="s">
        <v>145</v>
      </c>
      <c r="M11" s="180" t="s">
        <v>50</v>
      </c>
      <c r="N11" s="181" t="s">
        <v>159</v>
      </c>
      <c r="O11" s="181" t="s">
        <v>160</v>
      </c>
      <c r="P11" s="181" t="s">
        <v>49</v>
      </c>
      <c r="Q11" s="182" t="s">
        <v>161</v>
      </c>
      <c r="R11" s="183">
        <f t="array" ref="R11">IF(Q11="NA",INDEX($G$10:$G$213,MATCH(M11&amp;P11,$C$10:$C$213&amp;$E$10:$E$213,0)),INDEX($G$10:$G$213,MATCH(M11&amp;P11,$C$10:$C$213&amp;$E$10:$E$213,0))*INDEX(PC_FEBRERO_2025!$F$28:$F$60,MATCH(I11,PC_FEBRERO_2025!$E$28:$E$60,0),MATCH($R$8,PC_FEBRERO_2025!$F$26,0)))</f>
        <v>186617.4873787032</v>
      </c>
      <c r="S11" s="184"/>
      <c r="T11" s="185"/>
    </row>
    <row r="12" spans="1:24" ht="16.899999999999999" customHeight="1" x14ac:dyDescent="0.3">
      <c r="A12" s="484" t="str">
        <f t="shared" si="2"/>
        <v>DISTEnergíaBaja California</v>
      </c>
      <c r="C12" s="176" t="s">
        <v>51</v>
      </c>
      <c r="D12" s="177" t="s">
        <v>135</v>
      </c>
      <c r="E12" s="177" t="s">
        <v>49</v>
      </c>
      <c r="F12" s="178" t="s">
        <v>158</v>
      </c>
      <c r="G12" s="179">
        <f t="array" ref="G12">INDEX(INSUMOS_FEBRERO_2025!$D$18:$D$221,MATCH($C12&amp;$E12,INSUMOS_FEBRERO_2025!$B$18:$B$221&amp;INSUMOS_FEBRERO_2025!$C$18:$C$221,0))</f>
        <v>156849.10435596883</v>
      </c>
      <c r="H12" s="118"/>
      <c r="I12" s="118" t="str">
        <f t="shared" si="0"/>
        <v>PDBTBCNA</v>
      </c>
      <c r="J12" s="118" t="str">
        <f t="shared" si="1"/>
        <v>PDBTBaja CaliforniaNA</v>
      </c>
      <c r="K12" s="118" t="s">
        <v>145</v>
      </c>
      <c r="M12" s="180" t="s">
        <v>56</v>
      </c>
      <c r="N12" s="181" t="s">
        <v>159</v>
      </c>
      <c r="O12" s="181" t="s">
        <v>160</v>
      </c>
      <c r="P12" s="181" t="s">
        <v>49</v>
      </c>
      <c r="Q12" s="182" t="s">
        <v>161</v>
      </c>
      <c r="R12" s="183">
        <f t="array" ref="R12">IF(Q12="NA",INDEX($G$10:$G$213,MATCH(M12&amp;P12,$C$10:$C$213&amp;$E$10:$E$213,0)),INDEX($G$10:$G$213,MATCH(M12&amp;P12,$C$10:$C$213&amp;$E$10:$E$213,0))*INDEX(PC_FEBRERO_2025!$F$28:$F$60,MATCH(I12,PC_FEBRERO_2025!$E$28:$E$60,0),MATCH($R$8,PC_FEBRERO_2025!$F$26,0)))</f>
        <v>46750.814266208596</v>
      </c>
      <c r="S12" s="184"/>
      <c r="T12" s="185"/>
    </row>
    <row r="13" spans="1:24" ht="16.899999999999999" customHeight="1" x14ac:dyDescent="0.3">
      <c r="A13" s="484" t="str">
        <f t="shared" si="2"/>
        <v>DITEnergíaBaja California</v>
      </c>
      <c r="C13" s="176" t="s">
        <v>52</v>
      </c>
      <c r="D13" s="177" t="s">
        <v>135</v>
      </c>
      <c r="E13" s="177" t="s">
        <v>49</v>
      </c>
      <c r="F13" s="178" t="s">
        <v>158</v>
      </c>
      <c r="G13" s="179">
        <f t="array" ref="G13">INDEX(INSUMOS_FEBRERO_2025!$D$18:$D$221,MATCH($C13&amp;$E13,INSUMOS_FEBRERO_2025!$B$18:$B$221&amp;INSUMOS_FEBRERO_2025!$C$18:$C$221,0))</f>
        <v>37945.132271721464</v>
      </c>
      <c r="H13" s="118"/>
      <c r="I13" s="118" t="str">
        <f t="shared" si="0"/>
        <v>GDBTBCNA</v>
      </c>
      <c r="J13" s="118" t="str">
        <f t="shared" si="1"/>
        <v>GDBTBaja CaliforniaNA</v>
      </c>
      <c r="K13" s="118" t="s">
        <v>145</v>
      </c>
      <c r="M13" s="180" t="s">
        <v>53</v>
      </c>
      <c r="N13" s="181" t="s">
        <v>159</v>
      </c>
      <c r="O13" s="181" t="s">
        <v>160</v>
      </c>
      <c r="P13" s="181" t="s">
        <v>49</v>
      </c>
      <c r="Q13" s="182" t="s">
        <v>161</v>
      </c>
      <c r="R13" s="183">
        <f t="array" ref="R13">IF(Q13="NA",INDEX($G$10:$G$213,MATCH(M13&amp;P13,$C$10:$C$213&amp;$E$10:$E$213,0)),INDEX($G$10:$G$213,MATCH(M13&amp;P13,$C$10:$C$213&amp;$E$10:$E$213,0))*INDEX(PC_FEBRERO_2025!$F$28:$F$60,MATCH(I13,PC_FEBRERO_2025!$E$28:$E$60,0),MATCH($R$8,PC_FEBRERO_2025!$F$26,0)))</f>
        <v>3507.0573357446265</v>
      </c>
      <c r="S13" s="184"/>
      <c r="T13" s="185"/>
    </row>
    <row r="14" spans="1:24" ht="16.899999999999999" customHeight="1" x14ac:dyDescent="0.3">
      <c r="A14" s="484" t="str">
        <f t="shared" si="2"/>
        <v>GDBTEnergíaBaja California</v>
      </c>
      <c r="C14" s="176" t="s">
        <v>53</v>
      </c>
      <c r="D14" s="177" t="s">
        <v>135</v>
      </c>
      <c r="E14" s="177" t="s">
        <v>49</v>
      </c>
      <c r="F14" s="178" t="s">
        <v>158</v>
      </c>
      <c r="G14" s="179">
        <f t="array" ref="G14">INDEX(INSUMOS_FEBRERO_2025!$D$18:$D$221,MATCH($C14&amp;$E14,INSUMOS_FEBRERO_2025!$B$18:$B$221&amp;INSUMOS_FEBRERO_2025!$C$18:$C$221,0))</f>
        <v>3507.0573357446265</v>
      </c>
      <c r="H14" s="118"/>
      <c r="I14" s="118" t="str">
        <f t="shared" si="0"/>
        <v>RABTBCNA</v>
      </c>
      <c r="J14" s="118" t="str">
        <f t="shared" si="1"/>
        <v>RABTBaja CaliforniaNA</v>
      </c>
      <c r="K14" s="118" t="s">
        <v>145</v>
      </c>
      <c r="M14" s="180" t="s">
        <v>59</v>
      </c>
      <c r="N14" s="181" t="s">
        <v>159</v>
      </c>
      <c r="O14" s="181" t="s">
        <v>160</v>
      </c>
      <c r="P14" s="181" t="s">
        <v>49</v>
      </c>
      <c r="Q14" s="182" t="s">
        <v>161</v>
      </c>
      <c r="R14" s="183">
        <f t="array" ref="R14">IF(Q14="NA",INDEX($G$10:$G$213,MATCH(M14&amp;P14,$C$10:$C$213&amp;$E$10:$E$213,0)),INDEX($G$10:$G$213,MATCH(M14&amp;P14,$C$10:$C$213&amp;$E$10:$E$213,0))*INDEX(PC_FEBRERO_2025!$F$28:$F$60,MATCH(I14,PC_FEBRERO_2025!$E$28:$E$60,0),MATCH($R$8,PC_FEBRERO_2025!$F$26,0)))</f>
        <v>7306.733128011977</v>
      </c>
      <c r="S14" s="184"/>
      <c r="T14" s="185"/>
    </row>
    <row r="15" spans="1:24" ht="16.899999999999999" customHeight="1" x14ac:dyDescent="0.3">
      <c r="A15" s="484" t="str">
        <f t="shared" si="2"/>
        <v>GDMTHEnergíaBaja California</v>
      </c>
      <c r="C15" s="176" t="s">
        <v>54</v>
      </c>
      <c r="D15" s="177" t="s">
        <v>135</v>
      </c>
      <c r="E15" s="177" t="s">
        <v>49</v>
      </c>
      <c r="F15" s="178" t="s">
        <v>158</v>
      </c>
      <c r="G15" s="179">
        <f t="array" ref="G15">INDEX(INSUMOS_FEBRERO_2025!$D$18:$D$221,MATCH($C15&amp;$E15,INSUMOS_FEBRERO_2025!$B$18:$B$221&amp;INSUMOS_FEBRERO_2025!$C$18:$C$221,0))</f>
        <v>326168.25045534957</v>
      </c>
      <c r="H15" s="118"/>
      <c r="I15" s="118" t="str">
        <f t="shared" si="0"/>
        <v>APBTBCNA</v>
      </c>
      <c r="J15" s="118" t="str">
        <f t="shared" si="1"/>
        <v>APBTBaja CaliforniaNA</v>
      </c>
      <c r="K15" s="118" t="s">
        <v>145</v>
      </c>
      <c r="M15" s="180" t="s">
        <v>57</v>
      </c>
      <c r="N15" s="181" t="s">
        <v>159</v>
      </c>
      <c r="O15" s="181" t="s">
        <v>160</v>
      </c>
      <c r="P15" s="181" t="s">
        <v>49</v>
      </c>
      <c r="Q15" s="182" t="s">
        <v>161</v>
      </c>
      <c r="R15" s="183">
        <f t="array" ref="R15">IF(Q15="NA",INDEX($G$10:$G$213,MATCH(M15&amp;P15,$C$10:$C$213&amp;$E$10:$E$213,0)),INDEX($G$10:$G$213,MATCH(M15&amp;P15,$C$10:$C$213&amp;$E$10:$E$213,0))*INDEX(PC_FEBRERO_2025!$F$28:$F$60,MATCH(I15,PC_FEBRERO_2025!$E$28:$E$60,0),MATCH($R$8,PC_FEBRERO_2025!$F$26,0)))</f>
        <v>9145.4860880775013</v>
      </c>
      <c r="S15" s="184"/>
      <c r="T15" s="185"/>
    </row>
    <row r="16" spans="1:24" ht="16.899999999999999" customHeight="1" x14ac:dyDescent="0.3">
      <c r="A16" s="484" t="str">
        <f t="shared" si="2"/>
        <v>GDMTOEnergíaBaja California</v>
      </c>
      <c r="C16" s="176" t="s">
        <v>55</v>
      </c>
      <c r="D16" s="177" t="s">
        <v>135</v>
      </c>
      <c r="E16" s="177" t="s">
        <v>49</v>
      </c>
      <c r="F16" s="178" t="s">
        <v>158</v>
      </c>
      <c r="G16" s="179">
        <f t="array" ref="G16">INDEX(INSUMOS_FEBRERO_2025!$D$18:$D$221,MATCH($C16&amp;$E16,INSUMOS_FEBRERO_2025!$B$18:$B$221&amp;INSUMOS_FEBRERO_2025!$C$18:$C$221,0))</f>
        <v>74678.091168838451</v>
      </c>
      <c r="H16" s="118"/>
      <c r="I16" s="118" t="str">
        <f t="shared" si="0"/>
        <v>APMTBCNA</v>
      </c>
      <c r="J16" s="118" t="str">
        <f t="shared" si="1"/>
        <v>APMTBaja CaliforniaNA</v>
      </c>
      <c r="K16" s="118" t="s">
        <v>145</v>
      </c>
      <c r="M16" s="180" t="s">
        <v>58</v>
      </c>
      <c r="N16" s="181" t="s">
        <v>159</v>
      </c>
      <c r="O16" s="181" t="s">
        <v>160</v>
      </c>
      <c r="P16" s="181" t="s">
        <v>49</v>
      </c>
      <c r="Q16" s="182" t="s">
        <v>161</v>
      </c>
      <c r="R16" s="183">
        <f t="array" ref="R16">IF(Q16="NA",INDEX($G$10:$G$213,MATCH(M16&amp;P16,$C$10:$C$213&amp;$E$10:$E$213,0)),INDEX($G$10:$G$213,MATCH(M16&amp;P16,$C$10:$C$213&amp;$E$10:$E$213,0))*INDEX(PC_FEBRERO_2025!$F$28:$F$60,MATCH(I16,PC_FEBRERO_2025!$E$28:$E$60,0),MATCH($R$8,PC_FEBRERO_2025!$F$26,0)))</f>
        <v>796.00317376420651</v>
      </c>
      <c r="S16" s="184"/>
      <c r="T16" s="185"/>
    </row>
    <row r="17" spans="1:20" ht="16.899999999999999" customHeight="1" x14ac:dyDescent="0.3">
      <c r="A17" s="484" t="str">
        <f t="shared" si="2"/>
        <v>PDBTEnergíaBaja California</v>
      </c>
      <c r="C17" s="176" t="s">
        <v>56</v>
      </c>
      <c r="D17" s="177" t="s">
        <v>135</v>
      </c>
      <c r="E17" s="177" t="s">
        <v>49</v>
      </c>
      <c r="F17" s="178" t="s">
        <v>158</v>
      </c>
      <c r="G17" s="179">
        <f t="array" ref="G17">INDEX(INSUMOS_FEBRERO_2025!$D$18:$D$221,MATCH($C17&amp;$E17,INSUMOS_FEBRERO_2025!$B$18:$B$221&amp;INSUMOS_FEBRERO_2025!$C$18:$C$221,0))</f>
        <v>46750.814266208596</v>
      </c>
      <c r="H17" s="118"/>
      <c r="I17" s="118" t="str">
        <f t="shared" si="0"/>
        <v>GDMTHBCB</v>
      </c>
      <c r="J17" s="118" t="str">
        <f t="shared" si="1"/>
        <v>GDMTHBaja CaliforniaB</v>
      </c>
      <c r="K17" s="118" t="s">
        <v>145</v>
      </c>
      <c r="M17" s="180" t="s">
        <v>54</v>
      </c>
      <c r="N17" s="181" t="s">
        <v>159</v>
      </c>
      <c r="O17" s="181" t="s">
        <v>160</v>
      </c>
      <c r="P17" s="181" t="s">
        <v>49</v>
      </c>
      <c r="Q17" s="182" t="s">
        <v>146</v>
      </c>
      <c r="R17" s="183">
        <f t="array" ref="R17">IF(Q17="NA",INDEX($G$10:$G$213,MATCH(M17&amp;P17,$C$10:$C$213&amp;$E$10:$E$213,0)),INDEX($G$10:$G$213,MATCH(M17&amp;P17,$C$10:$C$213&amp;$E$10:$E$213,0))*INDEX(PC_FEBRERO_2025!$F$28:$F$60,MATCH(I17,PC_FEBRERO_2025!$E$28:$E$60,0),MATCH($R$8,PC_FEBRERO_2025!$F$26,0)))</f>
        <v>269514.23449153738</v>
      </c>
      <c r="S17" s="184"/>
      <c r="T17" s="185"/>
    </row>
    <row r="18" spans="1:20" ht="16.899999999999999" customHeight="1" x14ac:dyDescent="0.3">
      <c r="A18" s="484" t="str">
        <f t="shared" si="2"/>
        <v>APBTEnergíaBaja California</v>
      </c>
      <c r="C18" s="176" t="s">
        <v>57</v>
      </c>
      <c r="D18" s="177" t="s">
        <v>135</v>
      </c>
      <c r="E18" s="177" t="s">
        <v>49</v>
      </c>
      <c r="F18" s="178" t="s">
        <v>158</v>
      </c>
      <c r="G18" s="179">
        <f t="array" ref="G18">INDEX(INSUMOS_FEBRERO_2025!$D$18:$D$221,MATCH($C18&amp;$E18,INSUMOS_FEBRERO_2025!$B$18:$B$221&amp;INSUMOS_FEBRERO_2025!$C$18:$C$221,0))</f>
        <v>9145.4860880775013</v>
      </c>
      <c r="H18" s="118"/>
      <c r="I18" s="118" t="str">
        <f t="shared" si="0"/>
        <v>GDMTHBCI</v>
      </c>
      <c r="J18" s="118" t="str">
        <f t="shared" si="1"/>
        <v>GDMTHBaja CaliforniaI</v>
      </c>
      <c r="K18" s="118" t="s">
        <v>145</v>
      </c>
      <c r="M18" s="180" t="s">
        <v>54</v>
      </c>
      <c r="N18" s="181" t="s">
        <v>159</v>
      </c>
      <c r="O18" s="181" t="s">
        <v>160</v>
      </c>
      <c r="P18" s="181" t="s">
        <v>49</v>
      </c>
      <c r="Q18" s="182" t="s">
        <v>147</v>
      </c>
      <c r="R18" s="183">
        <f t="array" ref="R18">IF(Q18="NA",INDEX($G$10:$G$213,MATCH(M18&amp;P18,$C$10:$C$213&amp;$E$10:$E$213,0)),INDEX($G$10:$G$213,MATCH(M18&amp;P18,$C$10:$C$213&amp;$E$10:$E$213,0))*INDEX(PC_FEBRERO_2025!$F$28:$F$60,MATCH(I18,PC_FEBRERO_2025!$E$28:$E$60,0),MATCH($R$8,PC_FEBRERO_2025!$F$26,0)))</f>
        <v>56654.015963811958</v>
      </c>
      <c r="S18" s="184"/>
      <c r="T18" s="185"/>
    </row>
    <row r="19" spans="1:20" ht="16.899999999999999" customHeight="1" x14ac:dyDescent="0.3">
      <c r="A19" s="484" t="str">
        <f t="shared" si="2"/>
        <v>APMTEnergíaBaja California</v>
      </c>
      <c r="C19" s="176" t="s">
        <v>58</v>
      </c>
      <c r="D19" s="177" t="s">
        <v>135</v>
      </c>
      <c r="E19" s="177" t="s">
        <v>49</v>
      </c>
      <c r="F19" s="178" t="s">
        <v>158</v>
      </c>
      <c r="G19" s="179">
        <f t="array" ref="G19">INDEX(INSUMOS_FEBRERO_2025!$D$18:$D$221,MATCH($C19&amp;$E19,INSUMOS_FEBRERO_2025!$B$18:$B$221&amp;INSUMOS_FEBRERO_2025!$C$18:$C$221,0))</f>
        <v>796.00317376420651</v>
      </c>
      <c r="H19" s="118"/>
      <c r="I19" s="118" t="str">
        <f t="shared" si="0"/>
        <v>GDMTHBCP</v>
      </c>
      <c r="J19" s="118" t="str">
        <f t="shared" si="1"/>
        <v>GDMTHBaja CaliforniaP</v>
      </c>
      <c r="K19" s="118" t="s">
        <v>145</v>
      </c>
      <c r="M19" s="180" t="s">
        <v>54</v>
      </c>
      <c r="N19" s="181" t="s">
        <v>159</v>
      </c>
      <c r="O19" s="181" t="s">
        <v>160</v>
      </c>
      <c r="P19" s="181" t="s">
        <v>49</v>
      </c>
      <c r="Q19" s="182" t="s">
        <v>148</v>
      </c>
      <c r="R19" s="183">
        <f t="array" ref="R19">IF(Q19="NA",INDEX($G$10:$G$213,MATCH(M19&amp;P19,$C$10:$C$213&amp;$E$10:$E$213,0)),INDEX($G$10:$G$213,MATCH(M19&amp;P19,$C$10:$C$213&amp;$E$10:$E$213,0))*INDEX(PC_FEBRERO_2025!$F$28:$F$60,MATCH(I19,PC_FEBRERO_2025!$E$28:$E$60,0),MATCH($R$8,PC_FEBRERO_2025!$F$26,0)))</f>
        <v>0</v>
      </c>
      <c r="S19" s="184"/>
      <c r="T19" s="185"/>
    </row>
    <row r="20" spans="1:20" ht="16.899999999999999" customHeight="1" x14ac:dyDescent="0.3">
      <c r="A20" s="484" t="str">
        <f t="shared" si="2"/>
        <v>RABTEnergíaBaja California</v>
      </c>
      <c r="C20" s="176" t="s">
        <v>59</v>
      </c>
      <c r="D20" s="177" t="s">
        <v>135</v>
      </c>
      <c r="E20" s="177" t="s">
        <v>49</v>
      </c>
      <c r="F20" s="178" t="s">
        <v>158</v>
      </c>
      <c r="G20" s="179">
        <f t="array" ref="G20">INDEX(INSUMOS_FEBRERO_2025!$D$18:$D$221,MATCH($C20&amp;$E20,INSUMOS_FEBRERO_2025!$B$18:$B$221&amp;INSUMOS_FEBRERO_2025!$C$18:$C$221,0))</f>
        <v>7306.733128011977</v>
      </c>
      <c r="H20" s="118"/>
      <c r="I20" s="118" t="str">
        <f t="shared" si="0"/>
        <v>GDMTOBCNA</v>
      </c>
      <c r="J20" s="118" t="str">
        <f t="shared" si="1"/>
        <v>GDMTOBaja CaliforniaNA</v>
      </c>
      <c r="K20" s="118" t="s">
        <v>145</v>
      </c>
      <c r="M20" s="180" t="s">
        <v>55</v>
      </c>
      <c r="N20" s="181" t="s">
        <v>159</v>
      </c>
      <c r="O20" s="181" t="s">
        <v>160</v>
      </c>
      <c r="P20" s="181" t="s">
        <v>49</v>
      </c>
      <c r="Q20" s="182" t="s">
        <v>161</v>
      </c>
      <c r="R20" s="183">
        <f t="array" ref="R20">IF(Q20="NA",INDEX($G$10:$G$213,MATCH(M20&amp;P20,$C$10:$C$213&amp;$E$10:$E$213,0)),INDEX($G$10:$G$213,MATCH(M20&amp;P20,$C$10:$C$213&amp;$E$10:$E$213,0))*INDEX(PC_FEBRERO_2025!$F$28:$F$60,MATCH(I20,PC_FEBRERO_2025!$E$28:$E$60,0),MATCH($R$8,PC_FEBRERO_2025!$F$26,0)))</f>
        <v>74678.091168838451</v>
      </c>
      <c r="S20" s="184"/>
      <c r="T20" s="185"/>
    </row>
    <row r="21" spans="1:20" ht="16.899999999999999" customHeight="1" x14ac:dyDescent="0.3">
      <c r="A21" s="484" t="str">
        <f t="shared" si="2"/>
        <v>RAMTEnergíaBaja California</v>
      </c>
      <c r="C21" s="176" t="s">
        <v>60</v>
      </c>
      <c r="D21" s="177" t="s">
        <v>135</v>
      </c>
      <c r="E21" s="177" t="s">
        <v>49</v>
      </c>
      <c r="F21" s="178" t="s">
        <v>158</v>
      </c>
      <c r="G21" s="179">
        <f t="array" ref="G21">INDEX(INSUMOS_FEBRERO_2025!$D$18:$D$221,MATCH($C21&amp;$E21,INSUMOS_FEBRERO_2025!$B$18:$B$221&amp;INSUMOS_FEBRERO_2025!$C$18:$C$221,0))</f>
        <v>15926.200617824003</v>
      </c>
      <c r="H21" s="118"/>
      <c r="I21" s="118" t="str">
        <f t="shared" si="0"/>
        <v>RAMTBCNA</v>
      </c>
      <c r="J21" s="118" t="str">
        <f t="shared" si="1"/>
        <v>RAMTBaja CaliforniaNA</v>
      </c>
      <c r="K21" s="118" t="s">
        <v>145</v>
      </c>
      <c r="M21" s="180" t="s">
        <v>60</v>
      </c>
      <c r="N21" s="181" t="s">
        <v>159</v>
      </c>
      <c r="O21" s="181" t="s">
        <v>160</v>
      </c>
      <c r="P21" s="181" t="s">
        <v>49</v>
      </c>
      <c r="Q21" s="182" t="s">
        <v>161</v>
      </c>
      <c r="R21" s="183">
        <f t="array" ref="R21">IF(Q21="NA",INDEX($G$10:$G$213,MATCH(M21&amp;P21,$C$10:$C$213&amp;$E$10:$E$213,0)),INDEX($G$10:$G$213,MATCH(M21&amp;P21,$C$10:$C$213&amp;$E$10:$E$213,0))*INDEX(PC_FEBRERO_2025!$F$28:$F$60,MATCH(I21,PC_FEBRERO_2025!$E$28:$E$60,0),MATCH($R$8,PC_FEBRERO_2025!$F$26,0)))</f>
        <v>15926.200617824003</v>
      </c>
      <c r="S21" s="184"/>
      <c r="T21" s="185"/>
    </row>
    <row r="22" spans="1:20" ht="16.899999999999999" customHeight="1" x14ac:dyDescent="0.3">
      <c r="A22" s="484" t="str">
        <f t="shared" si="2"/>
        <v>DB1EnergíaBaja California Sur</v>
      </c>
      <c r="C22" s="176" t="s">
        <v>48</v>
      </c>
      <c r="D22" s="177" t="s">
        <v>135</v>
      </c>
      <c r="E22" s="177" t="s">
        <v>61</v>
      </c>
      <c r="F22" s="178" t="s">
        <v>158</v>
      </c>
      <c r="G22" s="179">
        <f t="array" ref="G22">INDEX(INSUMOS_FEBRERO_2025!$D$18:$D$221,MATCH($C22&amp;$E22,INSUMOS_FEBRERO_2025!$B$18:$B$221&amp;INSUMOS_FEBRERO_2025!$C$18:$C$221,0))</f>
        <v>16635.278678338371</v>
      </c>
      <c r="H22" s="118"/>
      <c r="I22" s="118" t="str">
        <f t="shared" si="0"/>
        <v>DISTBCB</v>
      </c>
      <c r="J22" s="118" t="str">
        <f t="shared" si="1"/>
        <v>DISTBaja CaliforniaB</v>
      </c>
      <c r="K22" s="118" t="s">
        <v>145</v>
      </c>
      <c r="M22" s="180" t="s">
        <v>51</v>
      </c>
      <c r="N22" s="181" t="s">
        <v>159</v>
      </c>
      <c r="O22" s="181" t="s">
        <v>160</v>
      </c>
      <c r="P22" s="181" t="s">
        <v>49</v>
      </c>
      <c r="Q22" s="182" t="s">
        <v>146</v>
      </c>
      <c r="R22" s="183">
        <f t="array" ref="R22">IF(Q22="NA",INDEX($G$10:$G$213,MATCH(M22&amp;P22,$C$10:$C$213&amp;$E$10:$E$213,0)),INDEX($G$10:$G$213,MATCH(M22&amp;P22,$C$10:$C$213&amp;$E$10:$E$213,0))*INDEX(PC_FEBRERO_2025!$F$28:$F$60,MATCH(I22,PC_FEBRERO_2025!$E$28:$E$60,0),MATCH($R$8,PC_FEBRERO_2025!$F$26,0)))</f>
        <v>132697.52181298091</v>
      </c>
      <c r="S22" s="184"/>
      <c r="T22" s="185"/>
    </row>
    <row r="23" spans="1:20" ht="16.899999999999999" customHeight="1" x14ac:dyDescent="0.3">
      <c r="A23" s="484" t="str">
        <f t="shared" si="2"/>
        <v>DB2EnergíaBaja California Sur</v>
      </c>
      <c r="C23" s="176" t="s">
        <v>50</v>
      </c>
      <c r="D23" s="29" t="s">
        <v>135</v>
      </c>
      <c r="E23" s="177" t="s">
        <v>61</v>
      </c>
      <c r="F23" s="178" t="s">
        <v>158</v>
      </c>
      <c r="G23" s="179">
        <f t="array" ref="G23">INDEX(INSUMOS_FEBRERO_2025!$D$18:$D$221,MATCH($C23&amp;$E23,INSUMOS_FEBRERO_2025!$B$18:$B$221&amp;INSUMOS_FEBRERO_2025!$C$18:$C$221,0))</f>
        <v>46093.417469324675</v>
      </c>
      <c r="H23" s="118"/>
      <c r="I23" s="118" t="str">
        <f t="shared" si="0"/>
        <v>DISTBCI</v>
      </c>
      <c r="J23" s="118" t="str">
        <f t="shared" si="1"/>
        <v>DISTBaja CaliforniaI</v>
      </c>
      <c r="K23" s="118" t="s">
        <v>145</v>
      </c>
      <c r="M23" s="180" t="s">
        <v>51</v>
      </c>
      <c r="N23" s="181" t="s">
        <v>159</v>
      </c>
      <c r="O23" s="181" t="s">
        <v>160</v>
      </c>
      <c r="P23" s="181" t="s">
        <v>49</v>
      </c>
      <c r="Q23" s="182" t="s">
        <v>147</v>
      </c>
      <c r="R23" s="183">
        <f t="array" ref="R23">IF(Q23="NA",INDEX($G$10:$G$213,MATCH(M23&amp;P23,$C$10:$C$213&amp;$E$10:$E$213,0)),INDEX($G$10:$G$213,MATCH(M23&amp;P23,$C$10:$C$213&amp;$E$10:$E$213,0))*INDEX(PC_FEBRERO_2025!$F$28:$F$60,MATCH(I23,PC_FEBRERO_2025!$E$28:$E$60,0),MATCH($R$8,PC_FEBRERO_2025!$F$26,0)))</f>
        <v>24151.582542987922</v>
      </c>
      <c r="S23" s="184"/>
      <c r="T23" s="185"/>
    </row>
    <row r="24" spans="1:20" ht="16.899999999999999" customHeight="1" x14ac:dyDescent="0.3">
      <c r="A24" s="484" t="str">
        <f t="shared" si="2"/>
        <v>DISTEnergíaBaja California Sur</v>
      </c>
      <c r="C24" s="176" t="s">
        <v>51</v>
      </c>
      <c r="D24" s="177" t="s">
        <v>135</v>
      </c>
      <c r="E24" s="177" t="s">
        <v>61</v>
      </c>
      <c r="F24" s="178" t="s">
        <v>158</v>
      </c>
      <c r="G24" s="179">
        <f t="array" ref="G24">INDEX(INSUMOS_FEBRERO_2025!$D$18:$D$221,MATCH($C24&amp;$E24,INSUMOS_FEBRERO_2025!$B$18:$B$221&amp;INSUMOS_FEBRERO_2025!$C$18:$C$221,0))</f>
        <v>5317.2120320992171</v>
      </c>
      <c r="H24" s="118"/>
      <c r="I24" s="118" t="str">
        <f t="shared" si="0"/>
        <v>DISTBCP</v>
      </c>
      <c r="J24" s="118" t="str">
        <f t="shared" si="1"/>
        <v>DISTBaja CaliforniaP</v>
      </c>
      <c r="K24" s="118" t="s">
        <v>145</v>
      </c>
      <c r="M24" s="180" t="s">
        <v>51</v>
      </c>
      <c r="N24" s="181" t="s">
        <v>159</v>
      </c>
      <c r="O24" s="181" t="s">
        <v>160</v>
      </c>
      <c r="P24" s="181" t="s">
        <v>49</v>
      </c>
      <c r="Q24" s="182" t="s">
        <v>148</v>
      </c>
      <c r="R24" s="183">
        <f t="array" ref="R24">IF(Q24="NA",INDEX($G$10:$G$213,MATCH(M24&amp;P24,$C$10:$C$213&amp;$E$10:$E$213,0)),INDEX($G$10:$G$213,MATCH(M24&amp;P24,$C$10:$C$213&amp;$E$10:$E$213,0))*INDEX(PC_FEBRERO_2025!$F$28:$F$60,MATCH(I24,PC_FEBRERO_2025!$E$28:$E$60,0),MATCH($R$8,PC_FEBRERO_2025!$F$26,0)))</f>
        <v>0</v>
      </c>
      <c r="S24" s="184"/>
      <c r="T24" s="185"/>
    </row>
    <row r="25" spans="1:20" ht="16.899999999999999" customHeight="1" x14ac:dyDescent="0.3">
      <c r="A25" s="484" t="str">
        <f t="shared" si="2"/>
        <v>DITEnergíaBaja California Sur</v>
      </c>
      <c r="C25" s="176" t="s">
        <v>52</v>
      </c>
      <c r="D25" s="177" t="s">
        <v>135</v>
      </c>
      <c r="E25" s="177" t="s">
        <v>61</v>
      </c>
      <c r="F25" s="178" t="s">
        <v>158</v>
      </c>
      <c r="G25" s="179">
        <f t="array" ref="G25">INDEX(INSUMOS_FEBRERO_2025!$D$18:$D$221,MATCH($C25&amp;$E25,INSUMOS_FEBRERO_2025!$B$18:$B$221&amp;INSUMOS_FEBRERO_2025!$C$18:$C$221,0))</f>
        <v>0</v>
      </c>
      <c r="H25" s="118"/>
      <c r="I25" s="118" t="str">
        <f t="shared" si="0"/>
        <v>DISTBCSP</v>
      </c>
      <c r="J25" s="118" t="str">
        <f t="shared" si="1"/>
        <v>DISTBaja CaliforniaSP</v>
      </c>
      <c r="K25" s="118" t="s">
        <v>145</v>
      </c>
      <c r="M25" s="187" t="s">
        <v>51</v>
      </c>
      <c r="N25" s="181" t="s">
        <v>159</v>
      </c>
      <c r="O25" s="181" t="s">
        <v>160</v>
      </c>
      <c r="P25" s="181" t="s">
        <v>49</v>
      </c>
      <c r="Q25" s="182" t="s">
        <v>151</v>
      </c>
      <c r="R25" s="183">
        <f t="array" ref="R25">IF(Q25="NA",INDEX($G$10:$G$213,MATCH(M25&amp;P25,$C$10:$C$213&amp;$E$10:$E$213,0)),INDEX($G$10:$G$213,MATCH(M25&amp;P25,$C$10:$C$213&amp;$E$10:$E$213,0))*INDEX(PC_FEBRERO_2025!$F$28:$F$60,MATCH(I25,PC_FEBRERO_2025!$E$28:$E$60,0),MATCH($R$8,PC_FEBRERO_2025!$F$26,0)))</f>
        <v>0</v>
      </c>
      <c r="S25" s="184"/>
      <c r="T25" s="185"/>
    </row>
    <row r="26" spans="1:20" ht="16.899999999999999" customHeight="1" x14ac:dyDescent="0.3">
      <c r="A26" s="484" t="str">
        <f t="shared" si="2"/>
        <v>GDBTEnergíaBaja California Sur</v>
      </c>
      <c r="C26" s="176" t="s">
        <v>53</v>
      </c>
      <c r="D26" s="177" t="s">
        <v>135</v>
      </c>
      <c r="E26" s="177" t="s">
        <v>61</v>
      </c>
      <c r="F26" s="178" t="s">
        <v>158</v>
      </c>
      <c r="G26" s="179">
        <f t="array" ref="G26">INDEX(INSUMOS_FEBRERO_2025!$D$18:$D$221,MATCH($C26&amp;$E26,INSUMOS_FEBRERO_2025!$B$18:$B$221&amp;INSUMOS_FEBRERO_2025!$C$18:$C$221,0))</f>
        <v>1036.4818237038462</v>
      </c>
      <c r="H26" s="118"/>
      <c r="I26" s="118" t="str">
        <f t="shared" si="0"/>
        <v>DITBCB</v>
      </c>
      <c r="J26" s="118" t="str">
        <f t="shared" si="1"/>
        <v>DITBaja CaliforniaB</v>
      </c>
      <c r="K26" s="118" t="s">
        <v>145</v>
      </c>
      <c r="M26" s="187" t="s">
        <v>52</v>
      </c>
      <c r="N26" s="181" t="s">
        <v>159</v>
      </c>
      <c r="O26" s="181" t="s">
        <v>160</v>
      </c>
      <c r="P26" s="181" t="s">
        <v>49</v>
      </c>
      <c r="Q26" s="182" t="s">
        <v>146</v>
      </c>
      <c r="R26" s="183">
        <f t="array" ref="R26">IF(Q26="NA",INDEX($G$10:$G$213,MATCH(M26&amp;P26,$C$10:$C$213&amp;$E$10:$E$213,0)),INDEX($G$10:$G$213,MATCH(M26&amp;P26,$C$10:$C$213&amp;$E$10:$E$213,0))*INDEX(PC_FEBRERO_2025!$F$28:$F$60,MATCH(I26,PC_FEBRERO_2025!$E$28:$E$60,0),MATCH($R$8,PC_FEBRERO_2025!$F$26,0)))</f>
        <v>32344.651783865473</v>
      </c>
      <c r="S26" s="184"/>
      <c r="T26" s="185"/>
    </row>
    <row r="27" spans="1:20" ht="16.899999999999999" customHeight="1" x14ac:dyDescent="0.3">
      <c r="A27" s="484" t="str">
        <f t="shared" si="2"/>
        <v>GDMTHEnergíaBaja California Sur</v>
      </c>
      <c r="C27" s="176" t="s">
        <v>54</v>
      </c>
      <c r="D27" s="177" t="s">
        <v>135</v>
      </c>
      <c r="E27" s="177" t="s">
        <v>61</v>
      </c>
      <c r="F27" s="178" t="s">
        <v>158</v>
      </c>
      <c r="G27" s="179">
        <f t="array" ref="G27">INDEX(INSUMOS_FEBRERO_2025!$D$18:$D$221,MATCH($C27&amp;$E27,INSUMOS_FEBRERO_2025!$B$18:$B$221&amp;INSUMOS_FEBRERO_2025!$C$18:$C$221,0))</f>
        <v>73081.630729108379</v>
      </c>
      <c r="H27" s="118"/>
      <c r="I27" s="118" t="str">
        <f t="shared" si="0"/>
        <v>DITBCI</v>
      </c>
      <c r="J27" s="118" t="str">
        <f t="shared" si="1"/>
        <v>DITBaja CaliforniaI</v>
      </c>
      <c r="K27" s="118" t="s">
        <v>145</v>
      </c>
      <c r="M27" s="187" t="s">
        <v>52</v>
      </c>
      <c r="N27" s="181" t="s">
        <v>159</v>
      </c>
      <c r="O27" s="181" t="s">
        <v>160</v>
      </c>
      <c r="P27" s="181" t="s">
        <v>49</v>
      </c>
      <c r="Q27" s="182" t="s">
        <v>147</v>
      </c>
      <c r="R27" s="183">
        <f t="array" ref="R27">IF(Q27="NA",INDEX($G$10:$G$213,MATCH(M27&amp;P27,$C$10:$C$213&amp;$E$10:$E$213,0)),INDEX($G$10:$G$213,MATCH(M27&amp;P27,$C$10:$C$213&amp;$E$10:$E$213,0))*INDEX(PC_FEBRERO_2025!$F$28:$F$60,MATCH(I27,PC_FEBRERO_2025!$E$28:$E$60,0),MATCH($R$8,PC_FEBRERO_2025!$F$26,0)))</f>
        <v>5600.4804878559817</v>
      </c>
      <c r="S27" s="184"/>
      <c r="T27" s="185"/>
    </row>
    <row r="28" spans="1:20" ht="16.899999999999999" customHeight="1" x14ac:dyDescent="0.3">
      <c r="A28" s="484" t="str">
        <f t="shared" si="2"/>
        <v>GDMTOEnergíaBaja California Sur</v>
      </c>
      <c r="C28" s="176" t="s">
        <v>55</v>
      </c>
      <c r="D28" s="177" t="s">
        <v>135</v>
      </c>
      <c r="E28" s="177" t="s">
        <v>61</v>
      </c>
      <c r="F28" s="178" t="s">
        <v>158</v>
      </c>
      <c r="G28" s="179">
        <f t="array" ref="G28">INDEX(INSUMOS_FEBRERO_2025!$D$18:$D$221,MATCH($C28&amp;$E28,INSUMOS_FEBRERO_2025!$B$18:$B$221&amp;INSUMOS_FEBRERO_2025!$C$18:$C$221,0))</f>
        <v>17957.474037727512</v>
      </c>
      <c r="H28" s="118"/>
      <c r="I28" s="118" t="str">
        <f t="shared" si="0"/>
        <v>DITBCP</v>
      </c>
      <c r="J28" s="118" t="str">
        <f t="shared" si="1"/>
        <v>DITBaja CaliforniaP</v>
      </c>
      <c r="K28" s="118" t="s">
        <v>145</v>
      </c>
      <c r="M28" s="180" t="s">
        <v>52</v>
      </c>
      <c r="N28" s="181" t="s">
        <v>159</v>
      </c>
      <c r="O28" s="181" t="s">
        <v>160</v>
      </c>
      <c r="P28" s="181" t="s">
        <v>49</v>
      </c>
      <c r="Q28" s="182" t="s">
        <v>148</v>
      </c>
      <c r="R28" s="183">
        <f t="array" ref="R28">IF(Q28="NA",INDEX($G$10:$G$213,MATCH(M28&amp;P28,$C$10:$C$213&amp;$E$10:$E$213,0)),INDEX($G$10:$G$213,MATCH(M28&amp;P28,$C$10:$C$213&amp;$E$10:$E$213,0))*INDEX(PC_FEBRERO_2025!$F$28:$F$60,MATCH(I28,PC_FEBRERO_2025!$E$28:$E$60,0),MATCH($R$8,PC_FEBRERO_2025!$F$26,0)))</f>
        <v>0</v>
      </c>
      <c r="S28" s="184"/>
      <c r="T28" s="185"/>
    </row>
    <row r="29" spans="1:20" ht="16.899999999999999" customHeight="1" x14ac:dyDescent="0.3">
      <c r="A29" s="484" t="str">
        <f t="shared" si="2"/>
        <v>PDBTEnergíaBaja California Sur</v>
      </c>
      <c r="C29" s="176" t="s">
        <v>56</v>
      </c>
      <c r="D29" s="177" t="s">
        <v>135</v>
      </c>
      <c r="E29" s="177" t="s">
        <v>61</v>
      </c>
      <c r="F29" s="178" t="s">
        <v>158</v>
      </c>
      <c r="G29" s="179">
        <f t="array" ref="G29">INDEX(INSUMOS_FEBRERO_2025!$D$18:$D$221,MATCH($C29&amp;$E29,INSUMOS_FEBRERO_2025!$B$18:$B$221&amp;INSUMOS_FEBRERO_2025!$C$18:$C$221,0))</f>
        <v>15424.664088561276</v>
      </c>
      <c r="H29" s="118"/>
      <c r="I29" s="118" t="str">
        <f t="shared" si="0"/>
        <v>DITBCSP</v>
      </c>
      <c r="J29" s="118" t="str">
        <f t="shared" si="1"/>
        <v>DITBaja CaliforniaSP</v>
      </c>
      <c r="K29" s="118" t="s">
        <v>145</v>
      </c>
      <c r="M29" s="180" t="s">
        <v>52</v>
      </c>
      <c r="N29" s="181" t="s">
        <v>159</v>
      </c>
      <c r="O29" s="181" t="s">
        <v>160</v>
      </c>
      <c r="P29" s="181" t="s">
        <v>49</v>
      </c>
      <c r="Q29" s="182" t="s">
        <v>151</v>
      </c>
      <c r="R29" s="183">
        <f t="array" ref="R29">IF(Q29="NA",INDEX($G$10:$G$213,MATCH(M29&amp;P29,$C$10:$C$213&amp;$E$10:$E$213,0)),INDEX($G$10:$G$213,MATCH(M29&amp;P29,$C$10:$C$213&amp;$E$10:$E$213,0))*INDEX(PC_FEBRERO_2025!$F$28:$F$60,MATCH(I29,PC_FEBRERO_2025!$E$28:$E$60,0),MATCH($R$8,PC_FEBRERO_2025!$F$26,0)))</f>
        <v>0</v>
      </c>
      <c r="S29" s="184"/>
      <c r="T29" s="185"/>
    </row>
    <row r="30" spans="1:20" ht="16.899999999999999" customHeight="1" x14ac:dyDescent="0.3">
      <c r="A30" s="484" t="str">
        <f t="shared" si="2"/>
        <v>APBTEnergíaBaja California Sur</v>
      </c>
      <c r="C30" s="176" t="s">
        <v>57</v>
      </c>
      <c r="D30" s="177" t="s">
        <v>135</v>
      </c>
      <c r="E30" s="177" t="s">
        <v>61</v>
      </c>
      <c r="F30" s="178" t="s">
        <v>158</v>
      </c>
      <c r="G30" s="179">
        <f t="array" ref="G30">INDEX(INSUMOS_FEBRERO_2025!$D$18:$D$221,MATCH($C30&amp;$E30,INSUMOS_FEBRERO_2025!$B$18:$B$221&amp;INSUMOS_FEBRERO_2025!$C$18:$C$221,0))</f>
        <v>2173.6144778098987</v>
      </c>
      <c r="H30" s="118"/>
      <c r="I30" s="118" t="str">
        <f t="shared" si="0"/>
        <v>DB1BCNA</v>
      </c>
      <c r="J30" s="118" t="str">
        <f t="shared" si="1"/>
        <v>DB1Baja California SurNA</v>
      </c>
      <c r="K30" s="118" t="s">
        <v>145</v>
      </c>
      <c r="M30" s="180" t="s">
        <v>48</v>
      </c>
      <c r="N30" s="181" t="s">
        <v>159</v>
      </c>
      <c r="O30" s="181" t="s">
        <v>160</v>
      </c>
      <c r="P30" s="181" t="s">
        <v>61</v>
      </c>
      <c r="Q30" s="182" t="s">
        <v>161</v>
      </c>
      <c r="R30" s="183">
        <f t="array" ref="R30">IF(Q30="NA",INDEX($G$10:$G$213,MATCH(M30&amp;P30,$C$10:$C$213&amp;$E$10:$E$213,0)),INDEX($G$10:$G$213,MATCH(M30&amp;P30,$C$10:$C$213&amp;$E$10:$E$213,0))*INDEX(PC_FEBRERO_2025!$F$28:$F$60,MATCH(I30,PC_FEBRERO_2025!$E$28:$E$60,0),MATCH($R$8,PC_FEBRERO_2025!$F$26,0)))</f>
        <v>16635.278678338371</v>
      </c>
      <c r="S30" s="184"/>
      <c r="T30" s="188"/>
    </row>
    <row r="31" spans="1:20" ht="16.899999999999999" customHeight="1" x14ac:dyDescent="0.3">
      <c r="A31" s="484" t="str">
        <f t="shared" si="2"/>
        <v>APMTEnergíaBaja California Sur</v>
      </c>
      <c r="C31" s="176" t="s">
        <v>58</v>
      </c>
      <c r="D31" s="177" t="s">
        <v>135</v>
      </c>
      <c r="E31" s="177" t="s">
        <v>61</v>
      </c>
      <c r="F31" s="178" t="s">
        <v>158</v>
      </c>
      <c r="G31" s="179">
        <f t="array" ref="G31">INDEX(INSUMOS_FEBRERO_2025!$D$18:$D$221,MATCH($C31&amp;$E31,INSUMOS_FEBRERO_2025!$B$18:$B$221&amp;INSUMOS_FEBRERO_2025!$C$18:$C$221,0))</f>
        <v>18.594527831660638</v>
      </c>
      <c r="H31" s="118"/>
      <c r="I31" s="118" t="str">
        <f t="shared" si="0"/>
        <v>DB2BCSNA</v>
      </c>
      <c r="J31" s="118" t="str">
        <f t="shared" si="1"/>
        <v>DB2Baja California SurNA</v>
      </c>
      <c r="K31" s="118" t="s">
        <v>149</v>
      </c>
      <c r="M31" s="180" t="s">
        <v>50</v>
      </c>
      <c r="N31" s="181" t="s">
        <v>159</v>
      </c>
      <c r="O31" s="181" t="s">
        <v>160</v>
      </c>
      <c r="P31" s="181" t="s">
        <v>61</v>
      </c>
      <c r="Q31" s="182" t="s">
        <v>161</v>
      </c>
      <c r="R31" s="183">
        <f t="array" ref="R31">IF(Q31="NA",INDEX($G$10:$G$213,MATCH(M31&amp;P31,$C$10:$C$213&amp;$E$10:$E$213,0)),INDEX($G$10:$G$213,MATCH(M31&amp;P31,$C$10:$C$213&amp;$E$10:$E$213,0))*INDEX(PC_FEBRERO_2025!$F$28:$F$60,MATCH(I31,PC_FEBRERO_2025!$E$28:$E$60,0),MATCH($R$8,PC_FEBRERO_2025!$F$26,0)))</f>
        <v>46093.417469324675</v>
      </c>
      <c r="S31" s="184"/>
      <c r="T31" s="189"/>
    </row>
    <row r="32" spans="1:20" ht="16.899999999999999" customHeight="1" x14ac:dyDescent="0.3">
      <c r="A32" s="484" t="str">
        <f t="shared" si="2"/>
        <v>RABTEnergíaBaja California Sur</v>
      </c>
      <c r="C32" s="176" t="s">
        <v>59</v>
      </c>
      <c r="D32" s="177" t="s">
        <v>135</v>
      </c>
      <c r="E32" s="177" t="s">
        <v>61</v>
      </c>
      <c r="F32" s="178" t="s">
        <v>158</v>
      </c>
      <c r="G32" s="179">
        <f t="array" ref="G32">INDEX(INSUMOS_FEBRERO_2025!$D$18:$D$221,MATCH($C32&amp;$E32,INSUMOS_FEBRERO_2025!$B$18:$B$221&amp;INSUMOS_FEBRERO_2025!$C$18:$C$221,0))</f>
        <v>6586.8960243590745</v>
      </c>
      <c r="H32" s="118"/>
      <c r="I32" s="118" t="str">
        <f t="shared" si="0"/>
        <v>PDBTBCSNA</v>
      </c>
      <c r="J32" s="118" t="str">
        <f t="shared" si="1"/>
        <v>PDBTBaja California SurNA</v>
      </c>
      <c r="K32" s="118" t="s">
        <v>149</v>
      </c>
      <c r="M32" s="180" t="s">
        <v>56</v>
      </c>
      <c r="N32" s="181" t="s">
        <v>159</v>
      </c>
      <c r="O32" s="181" t="s">
        <v>160</v>
      </c>
      <c r="P32" s="181" t="s">
        <v>61</v>
      </c>
      <c r="Q32" s="182" t="s">
        <v>161</v>
      </c>
      <c r="R32" s="183">
        <f t="array" ref="R32">IF(Q32="NA",INDEX($G$10:$G$213,MATCH(M32&amp;P32,$C$10:$C$213&amp;$E$10:$E$213,0)),INDEX($G$10:$G$213,MATCH(M32&amp;P32,$C$10:$C$213&amp;$E$10:$E$213,0))*INDEX(PC_FEBRERO_2025!$F$28:$F$60,MATCH(I32,PC_FEBRERO_2025!$E$28:$E$60,0),MATCH($R$8,PC_FEBRERO_2025!$F$26,0)))</f>
        <v>15424.664088561276</v>
      </c>
      <c r="S32" s="185"/>
      <c r="T32" s="188"/>
    </row>
    <row r="33" spans="1:20" ht="16.899999999999999" customHeight="1" x14ac:dyDescent="0.3">
      <c r="A33" s="484" t="str">
        <f t="shared" si="2"/>
        <v>RAMTEnergíaBaja California Sur</v>
      </c>
      <c r="C33" s="176" t="s">
        <v>60</v>
      </c>
      <c r="D33" s="177" t="s">
        <v>135</v>
      </c>
      <c r="E33" s="177" t="s">
        <v>61</v>
      </c>
      <c r="F33" s="178" t="s">
        <v>158</v>
      </c>
      <c r="G33" s="179">
        <f t="array" ref="G33">INDEX(INSUMOS_FEBRERO_2025!$D$18:$D$221,MATCH($C33&amp;$E33,INSUMOS_FEBRERO_2025!$B$18:$B$221&amp;INSUMOS_FEBRERO_2025!$C$18:$C$221,0))</f>
        <v>11588.027865236125</v>
      </c>
      <c r="H33" s="118"/>
      <c r="I33" s="118" t="str">
        <f t="shared" si="0"/>
        <v>GDBTBCSNA</v>
      </c>
      <c r="J33" s="118" t="str">
        <f t="shared" si="1"/>
        <v>GDBTBaja California SurNA</v>
      </c>
      <c r="K33" s="118" t="s">
        <v>149</v>
      </c>
      <c r="M33" s="180" t="s">
        <v>53</v>
      </c>
      <c r="N33" s="181" t="s">
        <v>159</v>
      </c>
      <c r="O33" s="181" t="s">
        <v>160</v>
      </c>
      <c r="P33" s="181" t="s">
        <v>61</v>
      </c>
      <c r="Q33" s="182" t="s">
        <v>161</v>
      </c>
      <c r="R33" s="183">
        <f t="array" ref="R33">IF(Q33="NA",INDEX($G$10:$G$213,MATCH(M33&amp;P33,$C$10:$C$213&amp;$E$10:$E$213,0)),INDEX($G$10:$G$213,MATCH(M33&amp;P33,$C$10:$C$213&amp;$E$10:$E$213,0))*INDEX(PC_FEBRERO_2025!$F$28:$F$60,MATCH(I33,PC_FEBRERO_2025!$E$28:$E$60,0),MATCH($R$8,PC_FEBRERO_2025!$F$26,0)))</f>
        <v>1036.4818237038462</v>
      </c>
      <c r="S33" s="185"/>
      <c r="T33" s="189"/>
    </row>
    <row r="34" spans="1:20" ht="16.899999999999999" customHeight="1" x14ac:dyDescent="0.3">
      <c r="A34" s="484" t="str">
        <f t="shared" si="2"/>
        <v>DB1EnergíaBajío</v>
      </c>
      <c r="C34" s="176" t="s">
        <v>48</v>
      </c>
      <c r="D34" s="177" t="s">
        <v>135</v>
      </c>
      <c r="E34" s="177" t="s">
        <v>62</v>
      </c>
      <c r="F34" s="178" t="s">
        <v>158</v>
      </c>
      <c r="G34" s="179">
        <f t="array" ref="G34">INDEX(INSUMOS_FEBRERO_2025!$D$18:$D$221,MATCH($C34&amp;$E34,INSUMOS_FEBRERO_2025!$B$18:$B$221&amp;INSUMOS_FEBRERO_2025!$C$18:$C$221,0))</f>
        <v>244333.71189163887</v>
      </c>
      <c r="H34" s="118"/>
      <c r="I34" s="190" t="str">
        <f t="shared" si="0"/>
        <v>RABTBCSNA</v>
      </c>
      <c r="J34" s="118" t="str">
        <f t="shared" si="1"/>
        <v>RABTBaja California SurNA</v>
      </c>
      <c r="K34" s="118" t="s">
        <v>149</v>
      </c>
      <c r="M34" s="180" t="s">
        <v>59</v>
      </c>
      <c r="N34" s="181" t="s">
        <v>159</v>
      </c>
      <c r="O34" s="181" t="s">
        <v>160</v>
      </c>
      <c r="P34" s="181" t="s">
        <v>61</v>
      </c>
      <c r="Q34" s="182" t="s">
        <v>161</v>
      </c>
      <c r="R34" s="183">
        <f t="array" ref="R34">IF(Q34="NA",INDEX($G$10:$G$213,MATCH(M34&amp;P34,$C$10:$C$213&amp;$E$10:$E$213,0)),INDEX($G$10:$G$213,MATCH(M34&amp;P34,$C$10:$C$213&amp;$E$10:$E$213,0))*INDEX(PC_FEBRERO_2025!$F$28:$F$60,MATCH(I34,PC_FEBRERO_2025!$E$28:$E$60,0),MATCH($R$8,PC_FEBRERO_2025!$F$26,0)))</f>
        <v>6586.8960243590745</v>
      </c>
      <c r="S34" s="185"/>
      <c r="T34" s="189"/>
    </row>
    <row r="35" spans="1:20" ht="16.899999999999999" customHeight="1" x14ac:dyDescent="0.3">
      <c r="A35" s="484" t="str">
        <f t="shared" si="2"/>
        <v>DB2EnergíaBajío</v>
      </c>
      <c r="C35" s="176" t="s">
        <v>50</v>
      </c>
      <c r="D35" s="177" t="s">
        <v>135</v>
      </c>
      <c r="E35" s="177" t="s">
        <v>62</v>
      </c>
      <c r="F35" s="178" t="s">
        <v>158</v>
      </c>
      <c r="G35" s="179">
        <f t="array" ref="G35">INDEX(INSUMOS_FEBRERO_2025!$D$18:$D$221,MATCH($C35&amp;$E35,INSUMOS_FEBRERO_2025!$B$18:$B$221&amp;INSUMOS_FEBRERO_2025!$C$18:$C$221,0))</f>
        <v>149810.99732189593</v>
      </c>
      <c r="H35" s="118"/>
      <c r="I35" s="118" t="str">
        <f t="shared" si="0"/>
        <v>APBTBCSNA</v>
      </c>
      <c r="J35" s="118" t="str">
        <f t="shared" si="1"/>
        <v>APBTBaja California SurNA</v>
      </c>
      <c r="K35" s="118" t="s">
        <v>149</v>
      </c>
      <c r="M35" s="180" t="s">
        <v>57</v>
      </c>
      <c r="N35" s="181" t="s">
        <v>159</v>
      </c>
      <c r="O35" s="181" t="s">
        <v>160</v>
      </c>
      <c r="P35" s="181" t="s">
        <v>61</v>
      </c>
      <c r="Q35" s="182" t="s">
        <v>161</v>
      </c>
      <c r="R35" s="183">
        <f t="array" ref="R35">IF(Q35="NA",INDEX($G$10:$G$213,MATCH(M35&amp;P35,$C$10:$C$213&amp;$E$10:$E$213,0)),INDEX($G$10:$G$213,MATCH(M35&amp;P35,$C$10:$C$213&amp;$E$10:$E$213,0))*INDEX(PC_FEBRERO_2025!$F$28:$F$60,MATCH(I35,PC_FEBRERO_2025!$E$28:$E$60,0),MATCH($R$8,PC_FEBRERO_2025!$F$26,0)))</f>
        <v>2173.6144778098987</v>
      </c>
      <c r="S35" s="185"/>
      <c r="T35" s="188"/>
    </row>
    <row r="36" spans="1:20" ht="16.899999999999999" customHeight="1" x14ac:dyDescent="0.3">
      <c r="A36" s="484" t="str">
        <f t="shared" si="2"/>
        <v>DISTEnergíaBajío</v>
      </c>
      <c r="C36" s="176" t="s">
        <v>51</v>
      </c>
      <c r="D36" s="177" t="s">
        <v>135</v>
      </c>
      <c r="E36" s="177" t="s">
        <v>62</v>
      </c>
      <c r="F36" s="178" t="s">
        <v>158</v>
      </c>
      <c r="G36" s="179">
        <f t="array" ref="G36">INDEX(INSUMOS_FEBRERO_2025!$D$18:$D$221,MATCH($C36&amp;$E36,INSUMOS_FEBRERO_2025!$B$18:$B$221&amp;INSUMOS_FEBRERO_2025!$C$18:$C$221,0))</f>
        <v>224288.58686207465</v>
      </c>
      <c r="H36" s="118"/>
      <c r="I36" s="118" t="str">
        <f t="shared" si="0"/>
        <v>APMTBCSNA</v>
      </c>
      <c r="J36" s="118" t="str">
        <f t="shared" si="1"/>
        <v>APMTBaja California SurNA</v>
      </c>
      <c r="K36" s="118" t="s">
        <v>149</v>
      </c>
      <c r="M36" s="180" t="s">
        <v>58</v>
      </c>
      <c r="N36" s="181" t="s">
        <v>159</v>
      </c>
      <c r="O36" s="181" t="s">
        <v>160</v>
      </c>
      <c r="P36" s="181" t="s">
        <v>61</v>
      </c>
      <c r="Q36" s="182" t="s">
        <v>161</v>
      </c>
      <c r="R36" s="183">
        <f t="array" ref="R36">IF(Q36="NA",INDEX($G$10:$G$213,MATCH(M36&amp;P36,$C$10:$C$213&amp;$E$10:$E$213,0)),INDEX($G$10:$G$213,MATCH(M36&amp;P36,$C$10:$C$213&amp;$E$10:$E$213,0))*INDEX(PC_FEBRERO_2025!$F$28:$F$60,MATCH(I36,PC_FEBRERO_2025!$E$28:$E$60,0),MATCH($R$8,PC_FEBRERO_2025!$F$26,0)))</f>
        <v>18.594527831660638</v>
      </c>
      <c r="S36" s="185"/>
      <c r="T36" s="188"/>
    </row>
    <row r="37" spans="1:20" ht="16.899999999999999" customHeight="1" x14ac:dyDescent="0.3">
      <c r="A37" s="484" t="str">
        <f t="shared" si="2"/>
        <v>DITEnergíaBajío</v>
      </c>
      <c r="C37" s="176" t="s">
        <v>52</v>
      </c>
      <c r="D37" s="177" t="s">
        <v>135</v>
      </c>
      <c r="E37" s="177" t="s">
        <v>62</v>
      </c>
      <c r="F37" s="178" t="s">
        <v>158</v>
      </c>
      <c r="G37" s="179">
        <f t="array" ref="G37">INDEX(INSUMOS_FEBRERO_2025!$D$18:$D$221,MATCH($C37&amp;$E37,INSUMOS_FEBRERO_2025!$B$18:$B$221&amp;INSUMOS_FEBRERO_2025!$C$18:$C$221,0))</f>
        <v>68047.077147539894</v>
      </c>
      <c r="H37" s="118"/>
      <c r="I37" s="118" t="str">
        <f t="shared" si="0"/>
        <v>GDMTHBCSB</v>
      </c>
      <c r="J37" s="118" t="str">
        <f t="shared" si="1"/>
        <v>GDMTHBaja California SurB</v>
      </c>
      <c r="K37" s="118" t="s">
        <v>149</v>
      </c>
      <c r="M37" s="180" t="s">
        <v>54</v>
      </c>
      <c r="N37" s="181" t="s">
        <v>159</v>
      </c>
      <c r="O37" s="181" t="s">
        <v>160</v>
      </c>
      <c r="P37" s="181" t="s">
        <v>61</v>
      </c>
      <c r="Q37" s="182" t="s">
        <v>146</v>
      </c>
      <c r="R37" s="183">
        <f t="array" ref="R37">IF(Q37="NA",INDEX($G$10:$G$213,MATCH(M37&amp;P37,$C$10:$C$213&amp;$E$10:$E$213,0)),INDEX($G$10:$G$213,MATCH(M37&amp;P37,$C$10:$C$213&amp;$E$10:$E$213,0))*INDEX(PC_FEBRERO_2025!$F$28:$F$60,MATCH(I37,PC_FEBRERO_2025!$E$28:$E$60,0),MATCH($R$8,PC_FEBRERO_2025!$F$26,0)))</f>
        <v>61815.307945091845</v>
      </c>
      <c r="S37" s="185"/>
      <c r="T37" s="185"/>
    </row>
    <row r="38" spans="1:20" ht="16.899999999999999" customHeight="1" x14ac:dyDescent="0.3">
      <c r="A38" s="484" t="str">
        <f t="shared" si="2"/>
        <v>GDBTEnergíaBajío</v>
      </c>
      <c r="C38" s="176" t="s">
        <v>53</v>
      </c>
      <c r="D38" s="177" t="s">
        <v>135</v>
      </c>
      <c r="E38" s="177" t="s">
        <v>62</v>
      </c>
      <c r="F38" s="178" t="s">
        <v>158</v>
      </c>
      <c r="G38" s="179">
        <f t="array" ref="G38">INDEX(INSUMOS_FEBRERO_2025!$D$18:$D$221,MATCH($C38&amp;$E38,INSUMOS_FEBRERO_2025!$B$18:$B$221&amp;INSUMOS_FEBRERO_2025!$C$18:$C$221,0))</f>
        <v>583.89359586408909</v>
      </c>
      <c r="H38" s="118"/>
      <c r="I38" s="118" t="str">
        <f t="shared" si="0"/>
        <v>GDMTHBCSI</v>
      </c>
      <c r="J38" s="118" t="str">
        <f t="shared" si="1"/>
        <v>GDMTHBaja California SurI</v>
      </c>
      <c r="K38" s="118" t="s">
        <v>149</v>
      </c>
      <c r="M38" s="180" t="s">
        <v>54</v>
      </c>
      <c r="N38" s="181" t="s">
        <v>159</v>
      </c>
      <c r="O38" s="181" t="s">
        <v>160</v>
      </c>
      <c r="P38" s="181" t="s">
        <v>61</v>
      </c>
      <c r="Q38" s="182" t="s">
        <v>147</v>
      </c>
      <c r="R38" s="183">
        <f t="array" ref="R38">IF(Q38="NA",INDEX($G$10:$G$213,MATCH(M38&amp;P38,$C$10:$C$213&amp;$E$10:$E$213,0)),INDEX($G$10:$G$213,MATCH(M38&amp;P38,$C$10:$C$213&amp;$E$10:$E$213,0))*INDEX(PC_FEBRERO_2025!$F$28:$F$60,MATCH(I38,PC_FEBRERO_2025!$E$28:$E$60,0),MATCH($R$8,PC_FEBRERO_2025!$F$26,0)))</f>
        <v>11266.322784016525</v>
      </c>
      <c r="S38" s="185"/>
      <c r="T38" s="185"/>
    </row>
    <row r="39" spans="1:20" ht="16.899999999999999" customHeight="1" x14ac:dyDescent="0.3">
      <c r="A39" s="484" t="str">
        <f t="shared" si="2"/>
        <v>GDMTHEnergíaBajío</v>
      </c>
      <c r="C39" s="176" t="s">
        <v>54</v>
      </c>
      <c r="D39" s="177" t="s">
        <v>135</v>
      </c>
      <c r="E39" s="177" t="s">
        <v>62</v>
      </c>
      <c r="F39" s="178" t="s">
        <v>158</v>
      </c>
      <c r="G39" s="179">
        <f t="array" ref="G39">INDEX(INSUMOS_FEBRERO_2025!$D$18:$D$221,MATCH($C39&amp;$E39,INSUMOS_FEBRERO_2025!$B$18:$B$221&amp;INSUMOS_FEBRERO_2025!$C$18:$C$221,0))</f>
        <v>619406.6262566467</v>
      </c>
      <c r="H39" s="118"/>
      <c r="I39" s="118" t="str">
        <f t="shared" si="0"/>
        <v>GDMTHBCSP</v>
      </c>
      <c r="J39" s="118" t="str">
        <f t="shared" si="1"/>
        <v>GDMTHBaja California SurP</v>
      </c>
      <c r="K39" s="118" t="s">
        <v>149</v>
      </c>
      <c r="M39" s="180" t="s">
        <v>54</v>
      </c>
      <c r="N39" s="181" t="s">
        <v>159</v>
      </c>
      <c r="O39" s="181" t="s">
        <v>160</v>
      </c>
      <c r="P39" s="181" t="s">
        <v>61</v>
      </c>
      <c r="Q39" s="182" t="s">
        <v>148</v>
      </c>
      <c r="R39" s="183">
        <f t="array" ref="R39">IF(Q39="NA",INDEX($G$10:$G$213,MATCH(M39&amp;P39,$C$10:$C$213&amp;$E$10:$E$213,0)),INDEX($G$10:$G$213,MATCH(M39&amp;P39,$C$10:$C$213&amp;$E$10:$E$213,0))*INDEX(PC_FEBRERO_2025!$F$28:$F$60,MATCH(I39,PC_FEBRERO_2025!$E$28:$E$60,0),MATCH($R$8,PC_FEBRERO_2025!$F$26,0)))</f>
        <v>0</v>
      </c>
      <c r="S39" s="185"/>
      <c r="T39" s="185"/>
    </row>
    <row r="40" spans="1:20" ht="16.899999999999999" customHeight="1" x14ac:dyDescent="0.3">
      <c r="A40" s="484" t="str">
        <f t="shared" si="2"/>
        <v>GDMTOEnergíaBajío</v>
      </c>
      <c r="C40" s="176" t="s">
        <v>55</v>
      </c>
      <c r="D40" s="177" t="s">
        <v>135</v>
      </c>
      <c r="E40" s="177" t="s">
        <v>62</v>
      </c>
      <c r="F40" s="178" t="s">
        <v>158</v>
      </c>
      <c r="G40" s="179">
        <f t="array" ref="G40">INDEX(INSUMOS_FEBRERO_2025!$D$18:$D$221,MATCH($C40&amp;$E40,INSUMOS_FEBRERO_2025!$B$18:$B$221&amp;INSUMOS_FEBRERO_2025!$C$18:$C$221,0))</f>
        <v>155137.9795829466</v>
      </c>
      <c r="H40" s="118"/>
      <c r="I40" s="118" t="str">
        <f t="shared" si="0"/>
        <v>GDMTOBCSNA</v>
      </c>
      <c r="J40" s="118" t="str">
        <f t="shared" si="1"/>
        <v>GDMTOBaja California SurNA</v>
      </c>
      <c r="K40" s="118" t="s">
        <v>149</v>
      </c>
      <c r="M40" s="180" t="s">
        <v>55</v>
      </c>
      <c r="N40" s="181" t="s">
        <v>159</v>
      </c>
      <c r="O40" s="181" t="s">
        <v>160</v>
      </c>
      <c r="P40" s="181" t="s">
        <v>61</v>
      </c>
      <c r="Q40" s="182" t="s">
        <v>161</v>
      </c>
      <c r="R40" s="183">
        <f t="array" ref="R40">IF(Q40="NA",INDEX($G$10:$G$213,MATCH(M40&amp;P40,$C$10:$C$213&amp;$E$10:$E$213,0)),INDEX($G$10:$G$213,MATCH(M40&amp;P40,$C$10:$C$213&amp;$E$10:$E$213,0))*INDEX(PC_FEBRERO_2025!$F$28:$F$60,MATCH(I40,PC_FEBRERO_2025!$E$28:$E$60,0),MATCH($R$8,PC_FEBRERO_2025!$F$26,0)))</f>
        <v>17957.474037727512</v>
      </c>
      <c r="S40" s="185"/>
      <c r="T40" s="185"/>
    </row>
    <row r="41" spans="1:20" ht="16.899999999999999" customHeight="1" x14ac:dyDescent="0.3">
      <c r="A41" s="484" t="str">
        <f t="shared" si="2"/>
        <v>PDBTEnergíaBajío</v>
      </c>
      <c r="C41" s="176" t="s">
        <v>56</v>
      </c>
      <c r="D41" s="177" t="s">
        <v>135</v>
      </c>
      <c r="E41" s="177" t="s">
        <v>62</v>
      </c>
      <c r="F41" s="178" t="s">
        <v>158</v>
      </c>
      <c r="G41" s="179">
        <f t="array" ref="G41">INDEX(INSUMOS_FEBRERO_2025!$D$18:$D$221,MATCH($C41&amp;$E41,INSUMOS_FEBRERO_2025!$B$18:$B$221&amp;INSUMOS_FEBRERO_2025!$C$18:$C$221,0))</f>
        <v>102105.46178982765</v>
      </c>
      <c r="H41" s="118"/>
      <c r="I41" s="118" t="str">
        <f t="shared" si="0"/>
        <v>RAMTBCSNA</v>
      </c>
      <c r="J41" s="118" t="str">
        <f t="shared" si="1"/>
        <v>RAMTBaja California SurNA</v>
      </c>
      <c r="K41" s="118" t="s">
        <v>149</v>
      </c>
      <c r="M41" s="180" t="s">
        <v>60</v>
      </c>
      <c r="N41" s="181" t="s">
        <v>159</v>
      </c>
      <c r="O41" s="181" t="s">
        <v>160</v>
      </c>
      <c r="P41" s="181" t="s">
        <v>61</v>
      </c>
      <c r="Q41" s="182" t="s">
        <v>161</v>
      </c>
      <c r="R41" s="183">
        <f t="array" ref="R41">IF(Q41="NA",INDEX($G$10:$G$213,MATCH(M41&amp;P41,$C$10:$C$213&amp;$E$10:$E$213,0)),INDEX($G$10:$G$213,MATCH(M41&amp;P41,$C$10:$C$213&amp;$E$10:$E$213,0))*INDEX(PC_FEBRERO_2025!$F$28:$F$60,MATCH(I41,PC_FEBRERO_2025!$E$28:$E$60,0),MATCH($R$8,PC_FEBRERO_2025!$F$26,0)))</f>
        <v>11588.027865236125</v>
      </c>
      <c r="S41" s="185"/>
      <c r="T41" s="185"/>
    </row>
    <row r="42" spans="1:20" ht="16.899999999999999" customHeight="1" x14ac:dyDescent="0.3">
      <c r="A42" s="484" t="str">
        <f t="shared" si="2"/>
        <v>APBTEnergíaBajío</v>
      </c>
      <c r="C42" s="176" t="s">
        <v>57</v>
      </c>
      <c r="D42" s="177" t="s">
        <v>135</v>
      </c>
      <c r="E42" s="177" t="s">
        <v>62</v>
      </c>
      <c r="F42" s="178" t="s">
        <v>158</v>
      </c>
      <c r="G42" s="179">
        <f t="array" ref="G42">INDEX(INSUMOS_FEBRERO_2025!$D$18:$D$221,MATCH($C42&amp;$E42,INSUMOS_FEBRERO_2025!$B$18:$B$221&amp;INSUMOS_FEBRERO_2025!$C$18:$C$221,0))</f>
        <v>25679.341774496443</v>
      </c>
      <c r="H42" s="118"/>
      <c r="I42" s="118" t="str">
        <f t="shared" si="0"/>
        <v>DISTBCSB</v>
      </c>
      <c r="J42" s="118" t="str">
        <f t="shared" si="1"/>
        <v>DISTBaja California SurB</v>
      </c>
      <c r="K42" s="118" t="s">
        <v>149</v>
      </c>
      <c r="M42" s="180" t="s">
        <v>51</v>
      </c>
      <c r="N42" s="181" t="s">
        <v>162</v>
      </c>
      <c r="O42" s="181" t="s">
        <v>160</v>
      </c>
      <c r="P42" s="181" t="s">
        <v>61</v>
      </c>
      <c r="Q42" s="191" t="s">
        <v>146</v>
      </c>
      <c r="R42" s="183">
        <f t="array" ref="R42">IF(Q42="NA",INDEX($G$10:$G$213,MATCH(M42&amp;P42,$C$10:$C$213&amp;$E$10:$E$213,0)),INDEX($G$10:$G$213,MATCH(M42&amp;P42,$C$10:$C$213&amp;$E$10:$E$213,0))*INDEX(PC_FEBRERO_2025!$F$28:$F$60,MATCH(I42,PC_FEBRERO_2025!$E$28:$E$60,0),MATCH($R$8,PC_FEBRERO_2025!$F$26,0)))</f>
        <v>4579.8130339575837</v>
      </c>
      <c r="S42" s="185"/>
      <c r="T42" s="185"/>
    </row>
    <row r="43" spans="1:20" ht="16.899999999999999" customHeight="1" x14ac:dyDescent="0.3">
      <c r="A43" s="484" t="str">
        <f t="shared" si="2"/>
        <v>APMTEnergíaBajío</v>
      </c>
      <c r="C43" s="176" t="s">
        <v>58</v>
      </c>
      <c r="D43" s="177" t="s">
        <v>135</v>
      </c>
      <c r="E43" s="177" t="s">
        <v>62</v>
      </c>
      <c r="F43" s="178" t="s">
        <v>158</v>
      </c>
      <c r="G43" s="179">
        <f t="array" ref="G43">INDEX(INSUMOS_FEBRERO_2025!$D$18:$D$221,MATCH($C43&amp;$E43,INSUMOS_FEBRERO_2025!$B$18:$B$221&amp;INSUMOS_FEBRERO_2025!$C$18:$C$221,0))</f>
        <v>8044.3881451220686</v>
      </c>
      <c r="H43" s="118"/>
      <c r="I43" s="118" t="str">
        <f t="shared" si="0"/>
        <v>DISTBCSI</v>
      </c>
      <c r="J43" s="118" t="str">
        <f t="shared" si="1"/>
        <v>DISTBaja California SurI</v>
      </c>
      <c r="K43" s="118" t="s">
        <v>149</v>
      </c>
      <c r="M43" s="180" t="s">
        <v>51</v>
      </c>
      <c r="N43" s="181" t="s">
        <v>159</v>
      </c>
      <c r="O43" s="181" t="s">
        <v>160</v>
      </c>
      <c r="P43" s="181" t="s">
        <v>61</v>
      </c>
      <c r="Q43" s="191" t="s">
        <v>147</v>
      </c>
      <c r="R43" s="183">
        <f t="array" ref="R43">IF(Q43="NA",INDEX($G$10:$G$213,MATCH(M43&amp;P43,$C$10:$C$213&amp;$E$10:$E$213,0)),INDEX($G$10:$G$213,MATCH(M43&amp;P43,$C$10:$C$213&amp;$E$10:$E$213,0))*INDEX(PC_FEBRERO_2025!$F$28:$F$60,MATCH(I43,PC_FEBRERO_2025!$E$28:$E$60,0),MATCH($R$8,PC_FEBRERO_2025!$F$26,0)))</f>
        <v>737.39899814163471</v>
      </c>
      <c r="S43" s="185"/>
      <c r="T43" s="185"/>
    </row>
    <row r="44" spans="1:20" ht="16.899999999999999" customHeight="1" x14ac:dyDescent="0.3">
      <c r="A44" s="484" t="str">
        <f t="shared" si="2"/>
        <v>RABTEnergíaBajío</v>
      </c>
      <c r="C44" s="176" t="s">
        <v>59</v>
      </c>
      <c r="D44" s="177" t="s">
        <v>135</v>
      </c>
      <c r="E44" s="177" t="s">
        <v>62</v>
      </c>
      <c r="F44" s="178" t="s">
        <v>158</v>
      </c>
      <c r="G44" s="179">
        <f t="array" ref="G44">INDEX(INSUMOS_FEBRERO_2025!$D$18:$D$221,MATCH($C44&amp;$E44,INSUMOS_FEBRERO_2025!$B$18:$B$221&amp;INSUMOS_FEBRERO_2025!$C$18:$C$221,0))</f>
        <v>74753.15772389526</v>
      </c>
      <c r="H44" s="118"/>
      <c r="I44" s="118" t="str">
        <f t="shared" si="0"/>
        <v>DISTBCSP</v>
      </c>
      <c r="J44" s="118" t="str">
        <f t="shared" si="1"/>
        <v>DISTBaja California SurP</v>
      </c>
      <c r="K44" s="118" t="s">
        <v>149</v>
      </c>
      <c r="M44" s="180" t="s">
        <v>51</v>
      </c>
      <c r="N44" s="181" t="s">
        <v>159</v>
      </c>
      <c r="O44" s="181" t="s">
        <v>160</v>
      </c>
      <c r="P44" s="181" t="s">
        <v>61</v>
      </c>
      <c r="Q44" s="191" t="s">
        <v>148</v>
      </c>
      <c r="R44" s="183">
        <f t="array" ref="R44">IF(Q44="NA",INDEX($G$10:$G$213,MATCH(M44&amp;P44,$C$10:$C$213&amp;$E$10:$E$213,0)),INDEX($G$10:$G$213,MATCH(M44&amp;P44,$C$10:$C$213&amp;$E$10:$E$213,0))*INDEX(PC_FEBRERO_2025!$F$28:$F$60,MATCH(I44,PC_FEBRERO_2025!$E$28:$E$60,0),MATCH($R$8,PC_FEBRERO_2025!$F$26,0)))</f>
        <v>0</v>
      </c>
      <c r="S44" s="185"/>
      <c r="T44" s="185"/>
    </row>
    <row r="45" spans="1:20" ht="16.899999999999999" customHeight="1" x14ac:dyDescent="0.3">
      <c r="A45" s="484" t="str">
        <f t="shared" si="2"/>
        <v>RAMTEnergíaBajío</v>
      </c>
      <c r="C45" s="176" t="s">
        <v>60</v>
      </c>
      <c r="D45" s="177" t="s">
        <v>135</v>
      </c>
      <c r="E45" s="177" t="s">
        <v>62</v>
      </c>
      <c r="F45" s="178" t="s">
        <v>158</v>
      </c>
      <c r="G45" s="179">
        <f t="array" ref="G45">INDEX(INSUMOS_FEBRERO_2025!$D$18:$D$221,MATCH($C45&amp;$E45,INSUMOS_FEBRERO_2025!$B$18:$B$221&amp;INSUMOS_FEBRERO_2025!$C$18:$C$221,0))</f>
        <v>221129.13833043474</v>
      </c>
      <c r="H45" s="118"/>
      <c r="I45" s="118" t="str">
        <f t="shared" si="0"/>
        <v>DISTBCSSP</v>
      </c>
      <c r="J45" s="118" t="str">
        <f t="shared" si="1"/>
        <v>DISTBaja California SurSP</v>
      </c>
      <c r="K45" s="118" t="s">
        <v>149</v>
      </c>
      <c r="M45" s="180" t="s">
        <v>51</v>
      </c>
      <c r="N45" s="181" t="s">
        <v>159</v>
      </c>
      <c r="O45" s="181" t="s">
        <v>160</v>
      </c>
      <c r="P45" s="181" t="s">
        <v>61</v>
      </c>
      <c r="Q45" s="191" t="s">
        <v>151</v>
      </c>
      <c r="R45" s="183">
        <f t="array" ref="R45">IF(Q45="NA",INDEX($G$10:$G$213,MATCH(M45&amp;P45,$C$10:$C$213&amp;$E$10:$E$213,0)),INDEX($G$10:$G$213,MATCH(M45&amp;P45,$C$10:$C$213&amp;$E$10:$E$213,0))*INDEX(PC_FEBRERO_2025!$F$28:$F$60,MATCH(I45,PC_FEBRERO_2025!$E$28:$E$60,0),MATCH($R$8,PC_FEBRERO_2025!$F$26,0)))</f>
        <v>0</v>
      </c>
      <c r="S45" s="185"/>
      <c r="T45" s="185"/>
    </row>
    <row r="46" spans="1:20" ht="16.899999999999999" customHeight="1" x14ac:dyDescent="0.3">
      <c r="A46" s="484" t="str">
        <f t="shared" si="2"/>
        <v>DB1EnergíaCentro Occidente</v>
      </c>
      <c r="C46" s="176" t="s">
        <v>48</v>
      </c>
      <c r="D46" s="177" t="s">
        <v>135</v>
      </c>
      <c r="E46" s="177" t="s">
        <v>63</v>
      </c>
      <c r="F46" s="178" t="s">
        <v>158</v>
      </c>
      <c r="G46" s="179">
        <f t="array" ref="G46">INDEX(INSUMOS_FEBRERO_2025!$D$18:$D$221,MATCH($C46&amp;$E46,INSUMOS_FEBRERO_2025!$B$18:$B$221&amp;INSUMOS_FEBRERO_2025!$C$18:$C$221,0))</f>
        <v>116785.72055269976</v>
      </c>
      <c r="H46" s="118"/>
      <c r="I46" s="118" t="str">
        <f t="shared" si="0"/>
        <v>DITBCSB</v>
      </c>
      <c r="J46" s="118" t="str">
        <f t="shared" si="1"/>
        <v>DITBaja California SurB</v>
      </c>
      <c r="K46" s="118" t="s">
        <v>149</v>
      </c>
      <c r="M46" s="180" t="s">
        <v>52</v>
      </c>
      <c r="N46" s="181" t="s">
        <v>159</v>
      </c>
      <c r="O46" s="181" t="s">
        <v>160</v>
      </c>
      <c r="P46" s="181" t="s">
        <v>61</v>
      </c>
      <c r="Q46" s="182" t="s">
        <v>146</v>
      </c>
      <c r="R46" s="183">
        <f t="array" ref="R46">IF(Q46="NA",INDEX($G$10:$G$213,MATCH(M46&amp;P46,$C$10:$C$213&amp;$E$10:$E$213,0)),INDEX($G$10:$G$213,MATCH(M46&amp;P46,$C$10:$C$213&amp;$E$10:$E$213,0))*INDEX(PC_FEBRERO_2025!$F$28:$F$60,MATCH(I46,PC_FEBRERO_2025!$E$28:$E$60,0),MATCH($R$8,PC_FEBRERO_2025!$F$26,0)))</f>
        <v>0</v>
      </c>
      <c r="S46" s="185"/>
      <c r="T46" s="185"/>
    </row>
    <row r="47" spans="1:20" ht="16.899999999999999" customHeight="1" x14ac:dyDescent="0.3">
      <c r="A47" s="484" t="str">
        <f t="shared" si="2"/>
        <v>DB2EnergíaCentro Occidente</v>
      </c>
      <c r="C47" s="176" t="s">
        <v>50</v>
      </c>
      <c r="D47" s="177" t="s">
        <v>135</v>
      </c>
      <c r="E47" s="177" t="s">
        <v>63</v>
      </c>
      <c r="F47" s="178" t="s">
        <v>158</v>
      </c>
      <c r="G47" s="179">
        <f t="array" ref="G47">INDEX(INSUMOS_FEBRERO_2025!$D$18:$D$221,MATCH($C47&amp;$E47,INSUMOS_FEBRERO_2025!$B$18:$B$221&amp;INSUMOS_FEBRERO_2025!$C$18:$C$221,0))</f>
        <v>105115.89136498912</v>
      </c>
      <c r="H47" s="118"/>
      <c r="I47" s="118" t="str">
        <f t="shared" si="0"/>
        <v>DITBCSI</v>
      </c>
      <c r="J47" s="118" t="str">
        <f t="shared" si="1"/>
        <v>DITBaja California SurI</v>
      </c>
      <c r="K47" s="118" t="s">
        <v>149</v>
      </c>
      <c r="M47" s="187" t="s">
        <v>52</v>
      </c>
      <c r="N47" s="181" t="s">
        <v>159</v>
      </c>
      <c r="O47" s="181" t="s">
        <v>160</v>
      </c>
      <c r="P47" s="181" t="s">
        <v>61</v>
      </c>
      <c r="Q47" s="182" t="s">
        <v>147</v>
      </c>
      <c r="R47" s="183">
        <f t="array" ref="R47">IF(Q47="NA",INDEX($G$10:$G$213,MATCH(M47&amp;P47,$C$10:$C$213&amp;$E$10:$E$213,0)),INDEX($G$10:$G$213,MATCH(M47&amp;P47,$C$10:$C$213&amp;$E$10:$E$213,0))*INDEX(PC_FEBRERO_2025!$F$28:$F$60,MATCH(I47,PC_FEBRERO_2025!$E$28:$E$60,0),MATCH($R$8,PC_FEBRERO_2025!$F$26,0)))</f>
        <v>0</v>
      </c>
      <c r="S47" s="185"/>
      <c r="T47" s="185"/>
    </row>
    <row r="48" spans="1:20" ht="16.899999999999999" customHeight="1" x14ac:dyDescent="0.3">
      <c r="A48" s="484" t="str">
        <f t="shared" si="2"/>
        <v>DISTEnergíaCentro Occidente</v>
      </c>
      <c r="C48" s="176" t="s">
        <v>51</v>
      </c>
      <c r="D48" s="177" t="s">
        <v>135</v>
      </c>
      <c r="E48" s="177" t="s">
        <v>63</v>
      </c>
      <c r="F48" s="178" t="s">
        <v>158</v>
      </c>
      <c r="G48" s="179">
        <f t="array" ref="G48">INDEX(INSUMOS_FEBRERO_2025!$D$18:$D$221,MATCH($C48&amp;$E48,INSUMOS_FEBRERO_2025!$B$18:$B$221&amp;INSUMOS_FEBRERO_2025!$C$18:$C$221,0))</f>
        <v>64077.963197475823</v>
      </c>
      <c r="H48" s="118"/>
      <c r="I48" s="118" t="str">
        <f t="shared" si="0"/>
        <v>DITBCSP</v>
      </c>
      <c r="J48" s="118" t="str">
        <f t="shared" si="1"/>
        <v>DITBaja California SurP</v>
      </c>
      <c r="K48" s="118" t="s">
        <v>149</v>
      </c>
      <c r="M48" s="187" t="s">
        <v>52</v>
      </c>
      <c r="N48" s="181" t="s">
        <v>159</v>
      </c>
      <c r="O48" s="181" t="s">
        <v>160</v>
      </c>
      <c r="P48" s="181" t="s">
        <v>61</v>
      </c>
      <c r="Q48" s="182" t="s">
        <v>148</v>
      </c>
      <c r="R48" s="183">
        <f t="array" ref="R48">IF(Q48="NA",INDEX($G$10:$G$213,MATCH(M48&amp;P48,$C$10:$C$213&amp;$E$10:$E$213,0)),INDEX($G$10:$G$213,MATCH(M48&amp;P48,$C$10:$C$213&amp;$E$10:$E$213,0))*INDEX(PC_FEBRERO_2025!$F$28:$F$60,MATCH(I48,PC_FEBRERO_2025!$E$28:$E$60,0),MATCH($R$8,PC_FEBRERO_2025!$F$26,0)))</f>
        <v>0</v>
      </c>
      <c r="S48" s="185"/>
      <c r="T48" s="185"/>
    </row>
    <row r="49" spans="1:20" ht="16.899999999999999" customHeight="1" x14ac:dyDescent="0.3">
      <c r="A49" s="484" t="str">
        <f t="shared" si="2"/>
        <v>DITEnergíaCentro Occidente</v>
      </c>
      <c r="C49" s="176" t="s">
        <v>52</v>
      </c>
      <c r="D49" s="177" t="s">
        <v>135</v>
      </c>
      <c r="E49" s="177" t="s">
        <v>63</v>
      </c>
      <c r="F49" s="178" t="s">
        <v>158</v>
      </c>
      <c r="G49" s="179">
        <f t="array" ref="G49">INDEX(INSUMOS_FEBRERO_2025!$D$18:$D$221,MATCH($C49&amp;$E49,INSUMOS_FEBRERO_2025!$B$18:$B$221&amp;INSUMOS_FEBRERO_2025!$C$18:$C$221,0))</f>
        <v>0</v>
      </c>
      <c r="H49" s="118"/>
      <c r="I49" s="118" t="str">
        <f t="shared" si="0"/>
        <v>DITBCSSP</v>
      </c>
      <c r="J49" s="118" t="str">
        <f t="shared" si="1"/>
        <v>DITBaja California SurSP</v>
      </c>
      <c r="K49" s="118" t="s">
        <v>149</v>
      </c>
      <c r="M49" s="187" t="s">
        <v>52</v>
      </c>
      <c r="N49" s="181" t="s">
        <v>159</v>
      </c>
      <c r="O49" s="181" t="s">
        <v>160</v>
      </c>
      <c r="P49" s="181" t="s">
        <v>61</v>
      </c>
      <c r="Q49" s="182" t="s">
        <v>151</v>
      </c>
      <c r="R49" s="183">
        <f t="array" ref="R49">IF(Q49="NA",INDEX($G$10:$G$213,MATCH(M49&amp;P49,$C$10:$C$213&amp;$E$10:$E$213,0)),INDEX($G$10:$G$213,MATCH(M49&amp;P49,$C$10:$C$213&amp;$E$10:$E$213,0))*INDEX(PC_FEBRERO_2025!$F$28:$F$60,MATCH(I49,PC_FEBRERO_2025!$E$28:$E$60,0),MATCH($R$8,PC_FEBRERO_2025!$F$26,0)))</f>
        <v>0</v>
      </c>
      <c r="S49" s="185"/>
      <c r="T49" s="185"/>
    </row>
    <row r="50" spans="1:20" ht="16.899999999999999" customHeight="1" x14ac:dyDescent="0.3">
      <c r="A50" s="484" t="str">
        <f t="shared" si="2"/>
        <v>GDBTEnergíaCentro Occidente</v>
      </c>
      <c r="C50" s="176" t="s">
        <v>53</v>
      </c>
      <c r="D50" s="177" t="s">
        <v>135</v>
      </c>
      <c r="E50" s="177" t="s">
        <v>63</v>
      </c>
      <c r="F50" s="178" t="s">
        <v>158</v>
      </c>
      <c r="G50" s="179">
        <f t="array" ref="G50">INDEX(INSUMOS_FEBRERO_2025!$D$18:$D$221,MATCH($C50&amp;$E50,INSUMOS_FEBRERO_2025!$B$18:$B$221&amp;INSUMOS_FEBRERO_2025!$C$18:$C$221,0))</f>
        <v>394.97863523402202</v>
      </c>
      <c r="H50" s="118"/>
      <c r="I50" s="118" t="str">
        <f t="shared" si="0"/>
        <v>DB1SINNA</v>
      </c>
      <c r="J50" s="118" t="str">
        <f t="shared" si="1"/>
        <v>DB1BajíoNA</v>
      </c>
      <c r="K50" s="118" t="s">
        <v>150</v>
      </c>
      <c r="M50" s="180" t="s">
        <v>48</v>
      </c>
      <c r="N50" s="181" t="s">
        <v>159</v>
      </c>
      <c r="O50" s="181" t="s">
        <v>160</v>
      </c>
      <c r="P50" s="181" t="s">
        <v>62</v>
      </c>
      <c r="Q50" s="182" t="s">
        <v>161</v>
      </c>
      <c r="R50" s="183">
        <f t="array" ref="R50">IF(Q50="NA",INDEX($G$10:$G$213,MATCH(M50&amp;P50,$C$10:$C$213&amp;$E$10:$E$213,0)),INDEX($G$10:$G$213,MATCH(M50&amp;P50,$C$10:$C$213&amp;$E$10:$E$213,0))*INDEX(PC_FEBRERO_2025!$F$28:$F$60,MATCH(I50,PC_FEBRERO_2025!$E$28:$E$60,0),MATCH($R$8,PC_FEBRERO_2025!$F$26,0)))</f>
        <v>244333.71189163887</v>
      </c>
      <c r="S50" s="185"/>
      <c r="T50" s="185"/>
    </row>
    <row r="51" spans="1:20" ht="16.899999999999999" customHeight="1" x14ac:dyDescent="0.3">
      <c r="A51" s="484" t="str">
        <f t="shared" si="2"/>
        <v>GDMTHEnergíaCentro Occidente</v>
      </c>
      <c r="C51" s="176" t="s">
        <v>54</v>
      </c>
      <c r="D51" s="177" t="s">
        <v>135</v>
      </c>
      <c r="E51" s="177" t="s">
        <v>63</v>
      </c>
      <c r="F51" s="178" t="s">
        <v>158</v>
      </c>
      <c r="G51" s="179">
        <f t="array" ref="G51">INDEX(INSUMOS_FEBRERO_2025!$D$18:$D$221,MATCH($C51&amp;$E51,INSUMOS_FEBRERO_2025!$B$18:$B$221&amp;INSUMOS_FEBRERO_2025!$C$18:$C$221,0))</f>
        <v>128207.45173743293</v>
      </c>
      <c r="H51" s="118"/>
      <c r="I51" s="118" t="str">
        <f t="shared" si="0"/>
        <v>DB2SINNA</v>
      </c>
      <c r="J51" s="118" t="str">
        <f t="shared" si="1"/>
        <v>DB2BajíoNA</v>
      </c>
      <c r="K51" s="118" t="s">
        <v>150</v>
      </c>
      <c r="M51" s="180" t="s">
        <v>50</v>
      </c>
      <c r="N51" s="181" t="s">
        <v>159</v>
      </c>
      <c r="O51" s="181" t="s">
        <v>160</v>
      </c>
      <c r="P51" s="181" t="s">
        <v>62</v>
      </c>
      <c r="Q51" s="182" t="s">
        <v>161</v>
      </c>
      <c r="R51" s="183">
        <f t="array" ref="R51">IF(Q51="NA",INDEX($G$10:$G$213,MATCH(M51&amp;P51,$C$10:$C$213&amp;$E$10:$E$213,0)),INDEX($G$10:$G$213,MATCH(M51&amp;P51,$C$10:$C$213&amp;$E$10:$E$213,0))*INDEX(PC_FEBRERO_2025!$F$28:$F$60,MATCH(I51,PC_FEBRERO_2025!$E$28:$E$60,0),MATCH($R$8,PC_FEBRERO_2025!$F$26,0)))</f>
        <v>149810.99732189593</v>
      </c>
      <c r="S51" s="185"/>
      <c r="T51" s="185"/>
    </row>
    <row r="52" spans="1:20" ht="16.899999999999999" customHeight="1" x14ac:dyDescent="0.3">
      <c r="A52" s="484" t="str">
        <f t="shared" si="2"/>
        <v>GDMTOEnergíaCentro Occidente</v>
      </c>
      <c r="C52" s="176" t="s">
        <v>55</v>
      </c>
      <c r="D52" s="177" t="s">
        <v>135</v>
      </c>
      <c r="E52" s="177" t="s">
        <v>63</v>
      </c>
      <c r="F52" s="178" t="s">
        <v>158</v>
      </c>
      <c r="G52" s="179">
        <f t="array" ref="G52">INDEX(INSUMOS_FEBRERO_2025!$D$18:$D$221,MATCH($C52&amp;$E52,INSUMOS_FEBRERO_2025!$B$18:$B$221&amp;INSUMOS_FEBRERO_2025!$C$18:$C$221,0))</f>
        <v>55180.177247035979</v>
      </c>
      <c r="H52" s="118"/>
      <c r="I52" s="118" t="str">
        <f t="shared" si="0"/>
        <v>PDBTSINNA</v>
      </c>
      <c r="J52" s="118" t="str">
        <f t="shared" si="1"/>
        <v>PDBTBajíoNA</v>
      </c>
      <c r="K52" s="118" t="s">
        <v>150</v>
      </c>
      <c r="M52" s="180" t="s">
        <v>56</v>
      </c>
      <c r="N52" s="181" t="s">
        <v>159</v>
      </c>
      <c r="O52" s="181" t="s">
        <v>160</v>
      </c>
      <c r="P52" s="181" t="s">
        <v>62</v>
      </c>
      <c r="Q52" s="182" t="s">
        <v>161</v>
      </c>
      <c r="R52" s="183">
        <f t="array" ref="R52">IF(Q52="NA",INDEX($G$10:$G$213,MATCH(M52&amp;P52,$C$10:$C$213&amp;$E$10:$E$213,0)),INDEX($G$10:$G$213,MATCH(M52&amp;P52,$C$10:$C$213&amp;$E$10:$E$213,0))*INDEX(PC_FEBRERO_2025!$F$28:$F$60,MATCH(I52,PC_FEBRERO_2025!$E$28:$E$60,0),MATCH($R$8,PC_FEBRERO_2025!$F$26,0)))</f>
        <v>102105.46178982765</v>
      </c>
      <c r="S52" s="185"/>
      <c r="T52" s="185"/>
    </row>
    <row r="53" spans="1:20" ht="16.899999999999999" customHeight="1" x14ac:dyDescent="0.3">
      <c r="A53" s="484" t="str">
        <f t="shared" si="2"/>
        <v>PDBTEnergíaCentro Occidente</v>
      </c>
      <c r="C53" s="176" t="s">
        <v>56</v>
      </c>
      <c r="D53" s="177" t="s">
        <v>135</v>
      </c>
      <c r="E53" s="177" t="s">
        <v>63</v>
      </c>
      <c r="F53" s="178" t="s">
        <v>158</v>
      </c>
      <c r="G53" s="179">
        <f t="array" ref="G53">INDEX(INSUMOS_FEBRERO_2025!$D$18:$D$221,MATCH($C53&amp;$E53,INSUMOS_FEBRERO_2025!$B$18:$B$221&amp;INSUMOS_FEBRERO_2025!$C$18:$C$221,0))</f>
        <v>57323.749156619029</v>
      </c>
      <c r="H53" s="118"/>
      <c r="I53" s="118" t="str">
        <f t="shared" si="0"/>
        <v>GDBTSINNA</v>
      </c>
      <c r="J53" s="118" t="str">
        <f t="shared" si="1"/>
        <v>GDBTBajíoNA</v>
      </c>
      <c r="K53" s="118" t="s">
        <v>150</v>
      </c>
      <c r="M53" s="180" t="s">
        <v>53</v>
      </c>
      <c r="N53" s="181" t="s">
        <v>159</v>
      </c>
      <c r="O53" s="181" t="s">
        <v>160</v>
      </c>
      <c r="P53" s="181" t="s">
        <v>62</v>
      </c>
      <c r="Q53" s="182" t="s">
        <v>161</v>
      </c>
      <c r="R53" s="183">
        <f t="array" ref="R53">IF(Q53="NA",INDEX($G$10:$G$213,MATCH(M53&amp;P53,$C$10:$C$213&amp;$E$10:$E$213,0)),INDEX($G$10:$G$213,MATCH(M53&amp;P53,$C$10:$C$213&amp;$E$10:$E$213,0))*INDEX(PC_FEBRERO_2025!$F$28:$F$60,MATCH(I53,PC_FEBRERO_2025!$E$28:$E$60,0),MATCH($R$8,PC_FEBRERO_2025!$F$26,0)))</f>
        <v>583.89359586408909</v>
      </c>
      <c r="S53" s="185"/>
      <c r="T53" s="185"/>
    </row>
    <row r="54" spans="1:20" ht="16.899999999999999" customHeight="1" x14ac:dyDescent="0.3">
      <c r="A54" s="484" t="str">
        <f t="shared" si="2"/>
        <v>APBTEnergíaCentro Occidente</v>
      </c>
      <c r="C54" s="176" t="s">
        <v>57</v>
      </c>
      <c r="D54" s="177" t="s">
        <v>135</v>
      </c>
      <c r="E54" s="177" t="s">
        <v>63</v>
      </c>
      <c r="F54" s="178" t="s">
        <v>158</v>
      </c>
      <c r="G54" s="179">
        <f t="array" ref="G54">INDEX(INSUMOS_FEBRERO_2025!$D$18:$D$221,MATCH($C54&amp;$E54,INSUMOS_FEBRERO_2025!$B$18:$B$221&amp;INSUMOS_FEBRERO_2025!$C$18:$C$221,0))</f>
        <v>13958.801299748788</v>
      </c>
      <c r="H54" s="118"/>
      <c r="I54" s="118" t="str">
        <f t="shared" si="0"/>
        <v>RABTSINNA</v>
      </c>
      <c r="J54" s="118" t="str">
        <f t="shared" si="1"/>
        <v>RABTBajíoNA</v>
      </c>
      <c r="K54" s="118" t="s">
        <v>150</v>
      </c>
      <c r="M54" s="180" t="s">
        <v>59</v>
      </c>
      <c r="N54" s="181" t="s">
        <v>159</v>
      </c>
      <c r="O54" s="181" t="s">
        <v>160</v>
      </c>
      <c r="P54" s="181" t="s">
        <v>62</v>
      </c>
      <c r="Q54" s="182" t="s">
        <v>161</v>
      </c>
      <c r="R54" s="183">
        <f t="array" ref="R54">IF(Q54="NA",INDEX($G$10:$G$213,MATCH(M54&amp;P54,$C$10:$C$213&amp;$E$10:$E$213,0)),INDEX($G$10:$G$213,MATCH(M54&amp;P54,$C$10:$C$213&amp;$E$10:$E$213,0))*INDEX(PC_FEBRERO_2025!$F$28:$F$60,MATCH(I54,PC_FEBRERO_2025!$E$28:$E$60,0),MATCH($R$8,PC_FEBRERO_2025!$F$26,0)))</f>
        <v>74753.15772389526</v>
      </c>
      <c r="S54" s="185"/>
      <c r="T54" s="185"/>
    </row>
    <row r="55" spans="1:20" ht="16.899999999999999" customHeight="1" x14ac:dyDescent="0.3">
      <c r="A55" s="484" t="str">
        <f t="shared" si="2"/>
        <v>APMTEnergíaCentro Occidente</v>
      </c>
      <c r="C55" s="176" t="s">
        <v>58</v>
      </c>
      <c r="D55" s="177" t="s">
        <v>135</v>
      </c>
      <c r="E55" s="177" t="s">
        <v>63</v>
      </c>
      <c r="F55" s="178" t="s">
        <v>158</v>
      </c>
      <c r="G55" s="179">
        <f t="array" ref="G55">INDEX(INSUMOS_FEBRERO_2025!$D$18:$D$221,MATCH($C55&amp;$E55,INSUMOS_FEBRERO_2025!$B$18:$B$221&amp;INSUMOS_FEBRERO_2025!$C$18:$C$221,0))</f>
        <v>884.29881312769385</v>
      </c>
      <c r="H55" s="118"/>
      <c r="I55" s="118" t="str">
        <f t="shared" si="0"/>
        <v>APBTSINNA</v>
      </c>
      <c r="J55" s="118" t="str">
        <f t="shared" si="1"/>
        <v>APBTBajíoNA</v>
      </c>
      <c r="K55" s="118" t="s">
        <v>150</v>
      </c>
      <c r="M55" s="180" t="s">
        <v>57</v>
      </c>
      <c r="N55" s="181" t="s">
        <v>159</v>
      </c>
      <c r="O55" s="181" t="s">
        <v>160</v>
      </c>
      <c r="P55" s="181" t="s">
        <v>62</v>
      </c>
      <c r="Q55" s="182" t="s">
        <v>161</v>
      </c>
      <c r="R55" s="183">
        <f t="array" ref="R55">IF(Q55="NA",INDEX($G$10:$G$213,MATCH(M55&amp;P55,$C$10:$C$213&amp;$E$10:$E$213,0)),INDEX($G$10:$G$213,MATCH(M55&amp;P55,$C$10:$C$213&amp;$E$10:$E$213,0))*INDEX(PC_FEBRERO_2025!$F$28:$F$60,MATCH(I55,PC_FEBRERO_2025!$E$28:$E$60,0),MATCH($R$8,PC_FEBRERO_2025!$F$26,0)))</f>
        <v>25679.341774496443</v>
      </c>
      <c r="S55" s="185"/>
      <c r="T55" s="185"/>
    </row>
    <row r="56" spans="1:20" ht="16.899999999999999" customHeight="1" x14ac:dyDescent="0.3">
      <c r="A56" s="484" t="str">
        <f t="shared" si="2"/>
        <v>RABTEnergíaCentro Occidente</v>
      </c>
      <c r="C56" s="176" t="s">
        <v>59</v>
      </c>
      <c r="D56" s="177" t="s">
        <v>135</v>
      </c>
      <c r="E56" s="177" t="s">
        <v>63</v>
      </c>
      <c r="F56" s="178" t="s">
        <v>158</v>
      </c>
      <c r="G56" s="179">
        <f t="array" ref="G56">INDEX(INSUMOS_FEBRERO_2025!$D$18:$D$221,MATCH($C56&amp;$E56,INSUMOS_FEBRERO_2025!$B$18:$B$221&amp;INSUMOS_FEBRERO_2025!$C$18:$C$221,0))</f>
        <v>24606.196698493972</v>
      </c>
      <c r="H56" s="118"/>
      <c r="I56" s="118" t="str">
        <f t="shared" si="0"/>
        <v>APMTSINNA</v>
      </c>
      <c r="J56" s="118" t="str">
        <f t="shared" si="1"/>
        <v>APMTBajíoNA</v>
      </c>
      <c r="K56" s="118" t="s">
        <v>150</v>
      </c>
      <c r="M56" s="180" t="s">
        <v>58</v>
      </c>
      <c r="N56" s="181" t="s">
        <v>159</v>
      </c>
      <c r="O56" s="181" t="s">
        <v>160</v>
      </c>
      <c r="P56" s="181" t="s">
        <v>62</v>
      </c>
      <c r="Q56" s="182" t="s">
        <v>161</v>
      </c>
      <c r="R56" s="183">
        <f t="array" ref="R56">IF(Q56="NA",INDEX($G$10:$G$213,MATCH(M56&amp;P56,$C$10:$C$213&amp;$E$10:$E$213,0)),INDEX($G$10:$G$213,MATCH(M56&amp;P56,$C$10:$C$213&amp;$E$10:$E$213,0))*INDEX(PC_FEBRERO_2025!$F$28:$F$60,MATCH(I56,PC_FEBRERO_2025!$E$28:$E$60,0),MATCH($R$8,PC_FEBRERO_2025!$F$26,0)))</f>
        <v>8044.3881451220686</v>
      </c>
      <c r="S56" s="185"/>
      <c r="T56" s="185"/>
    </row>
    <row r="57" spans="1:20" ht="16.899999999999999" customHeight="1" x14ac:dyDescent="0.3">
      <c r="A57" s="484" t="str">
        <f t="shared" si="2"/>
        <v>RAMTEnergíaCentro Occidente</v>
      </c>
      <c r="C57" s="176" t="s">
        <v>60</v>
      </c>
      <c r="D57" s="177" t="s">
        <v>135</v>
      </c>
      <c r="E57" s="177" t="s">
        <v>63</v>
      </c>
      <c r="F57" s="178" t="s">
        <v>158</v>
      </c>
      <c r="G57" s="179">
        <f t="array" ref="G57">INDEX(INSUMOS_FEBRERO_2025!$D$18:$D$221,MATCH($C57&amp;$E57,INSUMOS_FEBRERO_2025!$B$18:$B$221&amp;INSUMOS_FEBRERO_2025!$C$18:$C$221,0))</f>
        <v>51791.711465515458</v>
      </c>
      <c r="H57" s="118"/>
      <c r="I57" s="118" t="str">
        <f t="shared" si="0"/>
        <v>GDMTHSINB</v>
      </c>
      <c r="J57" s="118" t="str">
        <f t="shared" si="1"/>
        <v>GDMTHBajíoB</v>
      </c>
      <c r="K57" s="118" t="s">
        <v>150</v>
      </c>
      <c r="M57" s="180" t="s">
        <v>54</v>
      </c>
      <c r="N57" s="181" t="s">
        <v>159</v>
      </c>
      <c r="O57" s="181" t="s">
        <v>160</v>
      </c>
      <c r="P57" s="181" t="s">
        <v>62</v>
      </c>
      <c r="Q57" s="182" t="s">
        <v>146</v>
      </c>
      <c r="R57" s="183">
        <f t="array" ref="R57">IF(Q57="NA",INDEX($G$10:$G$213,MATCH(M57&amp;P57,$C$10:$C$213&amp;$E$10:$E$213,0)),INDEX($G$10:$G$213,MATCH(M57&amp;P57,$C$10:$C$213&amp;$E$10:$E$213,0))*INDEX(PC_FEBRERO_2025!$F$28:$F$60,MATCH(I57,PC_FEBRERO_2025!$E$28:$E$60,0),MATCH($R$8,PC_FEBRERO_2025!$F$26,0)))</f>
        <v>186550.09481730283</v>
      </c>
      <c r="S57" s="185"/>
      <c r="T57" s="185"/>
    </row>
    <row r="58" spans="1:20" ht="16.899999999999999" customHeight="1" x14ac:dyDescent="0.3">
      <c r="A58" s="484" t="str">
        <f t="shared" si="2"/>
        <v>DB1EnergíaCentro Oriente</v>
      </c>
      <c r="C58" s="176" t="s">
        <v>48</v>
      </c>
      <c r="D58" s="177" t="s">
        <v>135</v>
      </c>
      <c r="E58" s="177" t="s">
        <v>64</v>
      </c>
      <c r="F58" s="178" t="s">
        <v>158</v>
      </c>
      <c r="G58" s="179">
        <f t="array" ref="G58">INDEX(INSUMOS_FEBRERO_2025!$D$18:$D$221,MATCH($C58&amp;$E58,INSUMOS_FEBRERO_2025!$B$18:$B$221&amp;INSUMOS_FEBRERO_2025!$C$18:$C$221,0))</f>
        <v>166333.09289122737</v>
      </c>
      <c r="H58" s="118"/>
      <c r="I58" s="118" t="str">
        <f t="shared" si="0"/>
        <v>GDMTHSINI</v>
      </c>
      <c r="J58" s="118" t="str">
        <f t="shared" si="1"/>
        <v>GDMTHBajíoI</v>
      </c>
      <c r="K58" s="118" t="s">
        <v>150</v>
      </c>
      <c r="M58" s="180" t="s">
        <v>54</v>
      </c>
      <c r="N58" s="181" t="s">
        <v>159</v>
      </c>
      <c r="O58" s="181" t="s">
        <v>160</v>
      </c>
      <c r="P58" s="181" t="s">
        <v>62</v>
      </c>
      <c r="Q58" s="182" t="s">
        <v>147</v>
      </c>
      <c r="R58" s="183">
        <f t="array" ref="R58">IF(Q58="NA",INDEX($G$10:$G$213,MATCH(M58&amp;P58,$C$10:$C$213&amp;$E$10:$E$213,0)),INDEX($G$10:$G$213,MATCH(M58&amp;P58,$C$10:$C$213&amp;$E$10:$E$213,0))*INDEX(PC_FEBRERO_2025!$F$28:$F$60,MATCH(I58,PC_FEBRERO_2025!$E$28:$E$60,0),MATCH($R$8,PC_FEBRERO_2025!$F$26,0)))</f>
        <v>348219.04120402253</v>
      </c>
      <c r="S58" s="185"/>
      <c r="T58" s="185"/>
    </row>
    <row r="59" spans="1:20" ht="16.899999999999999" customHeight="1" x14ac:dyDescent="0.3">
      <c r="A59" s="484" t="str">
        <f t="shared" si="2"/>
        <v>DB2EnergíaCentro Oriente</v>
      </c>
      <c r="C59" s="176" t="s">
        <v>50</v>
      </c>
      <c r="D59" s="177" t="s">
        <v>135</v>
      </c>
      <c r="E59" s="177" t="s">
        <v>64</v>
      </c>
      <c r="F59" s="178" t="s">
        <v>158</v>
      </c>
      <c r="G59" s="179">
        <f t="array" ref="G59">INDEX(INSUMOS_FEBRERO_2025!$D$18:$D$221,MATCH($C59&amp;$E59,INSUMOS_FEBRERO_2025!$B$18:$B$221&amp;INSUMOS_FEBRERO_2025!$C$18:$C$221,0))</f>
        <v>102104.71953312185</v>
      </c>
      <c r="H59" s="118"/>
      <c r="I59" s="118" t="str">
        <f t="shared" si="0"/>
        <v>GDMTHSINP</v>
      </c>
      <c r="J59" s="118" t="str">
        <f t="shared" si="1"/>
        <v>GDMTHBajíoP</v>
      </c>
      <c r="K59" s="118" t="s">
        <v>150</v>
      </c>
      <c r="M59" s="180" t="s">
        <v>54</v>
      </c>
      <c r="N59" s="181" t="s">
        <v>159</v>
      </c>
      <c r="O59" s="181" t="s">
        <v>160</v>
      </c>
      <c r="P59" s="181" t="s">
        <v>62</v>
      </c>
      <c r="Q59" s="182" t="s">
        <v>148</v>
      </c>
      <c r="R59" s="183">
        <f t="array" ref="R59">IF(Q59="NA",INDEX($G$10:$G$213,MATCH(M59&amp;P59,$C$10:$C$213&amp;$E$10:$E$213,0)),INDEX($G$10:$G$213,MATCH(M59&amp;P59,$C$10:$C$213&amp;$E$10:$E$213,0))*INDEX(PC_FEBRERO_2025!$F$28:$F$60,MATCH(I59,PC_FEBRERO_2025!$E$28:$E$60,0),MATCH($R$8,PC_FEBRERO_2025!$F$26,0)))</f>
        <v>84637.490235320933</v>
      </c>
      <c r="S59" s="185"/>
      <c r="T59" s="185"/>
    </row>
    <row r="60" spans="1:20" ht="16.899999999999999" customHeight="1" x14ac:dyDescent="0.3">
      <c r="A60" s="484" t="str">
        <f t="shared" si="2"/>
        <v>DISTEnergíaCentro Oriente</v>
      </c>
      <c r="C60" s="176" t="s">
        <v>51</v>
      </c>
      <c r="D60" s="177" t="s">
        <v>135</v>
      </c>
      <c r="E60" s="177" t="s">
        <v>64</v>
      </c>
      <c r="F60" s="178" t="s">
        <v>158</v>
      </c>
      <c r="G60" s="179">
        <f t="array" ref="G60">INDEX(INSUMOS_FEBRERO_2025!$D$18:$D$221,MATCH($C60&amp;$E60,INSUMOS_FEBRERO_2025!$B$18:$B$221&amp;INSUMOS_FEBRERO_2025!$C$18:$C$221,0))</f>
        <v>39922.717633558423</v>
      </c>
      <c r="H60" s="118"/>
      <c r="I60" s="118" t="str">
        <f t="shared" si="0"/>
        <v>GDMTOSINNA</v>
      </c>
      <c r="J60" s="118" t="str">
        <f t="shared" si="1"/>
        <v>GDMTOBajíoNA</v>
      </c>
      <c r="K60" s="118" t="s">
        <v>150</v>
      </c>
      <c r="M60" s="180" t="s">
        <v>55</v>
      </c>
      <c r="N60" s="181" t="s">
        <v>159</v>
      </c>
      <c r="O60" s="181" t="s">
        <v>160</v>
      </c>
      <c r="P60" s="181" t="s">
        <v>62</v>
      </c>
      <c r="Q60" s="182" t="s">
        <v>161</v>
      </c>
      <c r="R60" s="183">
        <f t="array" ref="R60">IF(Q60="NA",INDEX($G$10:$G$213,MATCH(M60&amp;P60,$C$10:$C$213&amp;$E$10:$E$213,0)),INDEX($G$10:$G$213,MATCH(M60&amp;P60,$C$10:$C$213&amp;$E$10:$E$213,0))*INDEX(PC_FEBRERO_2025!$F$28:$F$60,MATCH(I60,PC_FEBRERO_2025!$E$28:$E$60,0),MATCH($R$8,PC_FEBRERO_2025!$F$26,0)))</f>
        <v>155137.9795829466</v>
      </c>
      <c r="S60" s="185"/>
      <c r="T60" s="185"/>
    </row>
    <row r="61" spans="1:20" ht="16.899999999999999" customHeight="1" x14ac:dyDescent="0.3">
      <c r="A61" s="484" t="str">
        <f t="shared" si="2"/>
        <v>DITEnergíaCentro Oriente</v>
      </c>
      <c r="C61" s="176" t="s">
        <v>52</v>
      </c>
      <c r="D61" s="177" t="s">
        <v>135</v>
      </c>
      <c r="E61" s="177" t="s">
        <v>64</v>
      </c>
      <c r="F61" s="178" t="s">
        <v>158</v>
      </c>
      <c r="G61" s="179">
        <f t="array" ref="G61">INDEX(INSUMOS_FEBRERO_2025!$D$18:$D$221,MATCH($C61&amp;$E61,INSUMOS_FEBRERO_2025!$B$18:$B$221&amp;INSUMOS_FEBRERO_2025!$C$18:$C$221,0))</f>
        <v>91788.678244605195</v>
      </c>
      <c r="H61" s="118"/>
      <c r="I61" s="118" t="str">
        <f t="shared" si="0"/>
        <v>RAMTSINNA</v>
      </c>
      <c r="J61" s="118" t="str">
        <f t="shared" si="1"/>
        <v>RAMTBajíoNA</v>
      </c>
      <c r="K61" s="118" t="s">
        <v>150</v>
      </c>
      <c r="M61" s="180" t="s">
        <v>60</v>
      </c>
      <c r="N61" s="181" t="s">
        <v>159</v>
      </c>
      <c r="O61" s="181" t="s">
        <v>160</v>
      </c>
      <c r="P61" s="181" t="s">
        <v>62</v>
      </c>
      <c r="Q61" s="182" t="s">
        <v>161</v>
      </c>
      <c r="R61" s="183">
        <f t="array" ref="R61">IF(Q61="NA",INDEX($G$10:$G$213,MATCH(M61&amp;P61,$C$10:$C$213&amp;$E$10:$E$213,0)),INDEX($G$10:$G$213,MATCH(M61&amp;P61,$C$10:$C$213&amp;$E$10:$E$213,0))*INDEX(PC_FEBRERO_2025!$F$28:$F$60,MATCH(I61,PC_FEBRERO_2025!$E$28:$E$60,0),MATCH($R$8,PC_FEBRERO_2025!$F$26,0)))</f>
        <v>221129.13833043474</v>
      </c>
      <c r="S61" s="185"/>
      <c r="T61" s="185"/>
    </row>
    <row r="62" spans="1:20" ht="16.899999999999999" customHeight="1" x14ac:dyDescent="0.3">
      <c r="A62" s="484" t="str">
        <f t="shared" si="2"/>
        <v>GDBTEnergíaCentro Oriente</v>
      </c>
      <c r="C62" s="176" t="s">
        <v>53</v>
      </c>
      <c r="D62" s="177" t="s">
        <v>135</v>
      </c>
      <c r="E62" s="177" t="s">
        <v>64</v>
      </c>
      <c r="F62" s="178" t="s">
        <v>158</v>
      </c>
      <c r="G62" s="179">
        <f t="array" ref="G62">INDEX(INSUMOS_FEBRERO_2025!$D$18:$D$221,MATCH($C62&amp;$E62,INSUMOS_FEBRERO_2025!$B$18:$B$221&amp;INSUMOS_FEBRERO_2025!$C$18:$C$221,0))</f>
        <v>2563.3747122920017</v>
      </c>
      <c r="H62" s="118"/>
      <c r="I62" s="118" t="str">
        <f t="shared" si="0"/>
        <v>DISTSINB</v>
      </c>
      <c r="J62" s="118" t="str">
        <f t="shared" si="1"/>
        <v>DISTBajíoB</v>
      </c>
      <c r="K62" s="118" t="s">
        <v>150</v>
      </c>
      <c r="M62" s="180" t="s">
        <v>51</v>
      </c>
      <c r="N62" s="181" t="s">
        <v>159</v>
      </c>
      <c r="O62" s="181" t="s">
        <v>160</v>
      </c>
      <c r="P62" s="181" t="s">
        <v>62</v>
      </c>
      <c r="Q62" s="182" t="s">
        <v>146</v>
      </c>
      <c r="R62" s="183">
        <f t="array" ref="R62">IF(Q62="NA",INDEX($G$10:$G$213,MATCH(M62&amp;P62,$C$10:$C$213&amp;$E$10:$E$213,0)),INDEX($G$10:$G$213,MATCH(M62&amp;P62,$C$10:$C$213&amp;$E$10:$E$213,0))*INDEX(PC_FEBRERO_2025!$F$28:$F$60,MATCH(I62,PC_FEBRERO_2025!$E$28:$E$60,0),MATCH($R$8,PC_FEBRERO_2025!$F$26,0)))</f>
        <v>72617.402073186095</v>
      </c>
      <c r="S62" s="185"/>
      <c r="T62" s="185"/>
    </row>
    <row r="63" spans="1:20" ht="16.899999999999999" customHeight="1" x14ac:dyDescent="0.3">
      <c r="A63" s="484" t="str">
        <f t="shared" si="2"/>
        <v>GDMTHEnergíaCentro Oriente</v>
      </c>
      <c r="C63" s="176" t="s">
        <v>54</v>
      </c>
      <c r="D63" s="177" t="s">
        <v>135</v>
      </c>
      <c r="E63" s="177" t="s">
        <v>64</v>
      </c>
      <c r="F63" s="178" t="s">
        <v>158</v>
      </c>
      <c r="G63" s="179">
        <f t="array" ref="G63">INDEX(INSUMOS_FEBRERO_2025!$D$18:$D$221,MATCH($C63&amp;$E63,INSUMOS_FEBRERO_2025!$B$18:$B$221&amp;INSUMOS_FEBRERO_2025!$C$18:$C$221,0))</f>
        <v>259628.28219417203</v>
      </c>
      <c r="H63" s="118"/>
      <c r="I63" s="118" t="str">
        <f t="shared" si="0"/>
        <v>DISTSINI</v>
      </c>
      <c r="J63" s="118" t="str">
        <f t="shared" si="1"/>
        <v>DISTBajíoI</v>
      </c>
      <c r="K63" s="118" t="s">
        <v>150</v>
      </c>
      <c r="M63" s="180" t="s">
        <v>51</v>
      </c>
      <c r="N63" s="181" t="s">
        <v>159</v>
      </c>
      <c r="O63" s="181" t="s">
        <v>160</v>
      </c>
      <c r="P63" s="181" t="s">
        <v>62</v>
      </c>
      <c r="Q63" s="182" t="s">
        <v>147</v>
      </c>
      <c r="R63" s="183">
        <f t="array" ref="R63">IF(Q63="NA",INDEX($G$10:$G$213,MATCH(M63&amp;P63,$C$10:$C$213&amp;$E$10:$E$213,0)),INDEX($G$10:$G$213,MATCH(M63&amp;P63,$C$10:$C$213&amp;$E$10:$E$213,0))*INDEX(PC_FEBRERO_2025!$F$28:$F$60,MATCH(I63,PC_FEBRERO_2025!$E$28:$E$60,0),MATCH($R$8,PC_FEBRERO_2025!$F$26,0)))</f>
        <v>132208.73967808319</v>
      </c>
      <c r="S63" s="185"/>
      <c r="T63" s="185"/>
    </row>
    <row r="64" spans="1:20" ht="16.899999999999999" customHeight="1" x14ac:dyDescent="0.3">
      <c r="A64" s="484" t="str">
        <f t="shared" si="2"/>
        <v>GDMTOEnergíaCentro Oriente</v>
      </c>
      <c r="C64" s="176" t="s">
        <v>55</v>
      </c>
      <c r="D64" s="177" t="s">
        <v>135</v>
      </c>
      <c r="E64" s="177" t="s">
        <v>64</v>
      </c>
      <c r="F64" s="178" t="s">
        <v>158</v>
      </c>
      <c r="G64" s="179">
        <f t="array" ref="G64">INDEX(INSUMOS_FEBRERO_2025!$D$18:$D$221,MATCH($C64&amp;$E64,INSUMOS_FEBRERO_2025!$B$18:$B$221&amp;INSUMOS_FEBRERO_2025!$C$18:$C$221,0))</f>
        <v>76852.778867622212</v>
      </c>
      <c r="H64" s="118"/>
      <c r="I64" s="118" t="str">
        <f t="shared" si="0"/>
        <v>DISTSINP</v>
      </c>
      <c r="J64" s="118" t="str">
        <f t="shared" si="1"/>
        <v>DISTBajíoP</v>
      </c>
      <c r="K64" s="118" t="s">
        <v>150</v>
      </c>
      <c r="M64" s="180" t="s">
        <v>51</v>
      </c>
      <c r="N64" s="181" t="s">
        <v>159</v>
      </c>
      <c r="O64" s="181" t="s">
        <v>160</v>
      </c>
      <c r="P64" s="181" t="s">
        <v>62</v>
      </c>
      <c r="Q64" s="182" t="s">
        <v>148</v>
      </c>
      <c r="R64" s="183">
        <f t="array" ref="R64">IF(Q64="NA",INDEX($G$10:$G$213,MATCH(M64&amp;P64,$C$10:$C$213&amp;$E$10:$E$213,0)),INDEX($G$10:$G$213,MATCH(M64&amp;P64,$C$10:$C$213&amp;$E$10:$E$213,0))*INDEX(PC_FEBRERO_2025!$F$28:$F$60,MATCH(I64,PC_FEBRERO_2025!$E$28:$E$60,0),MATCH($R$8,PC_FEBRERO_2025!$F$26,0)))</f>
        <v>19462.445110805274</v>
      </c>
      <c r="S64" s="185"/>
      <c r="T64" s="185"/>
    </row>
    <row r="65" spans="1:20" ht="16.899999999999999" customHeight="1" x14ac:dyDescent="0.3">
      <c r="A65" s="484" t="str">
        <f t="shared" si="2"/>
        <v>PDBTEnergíaCentro Oriente</v>
      </c>
      <c r="C65" s="176" t="s">
        <v>56</v>
      </c>
      <c r="D65" s="177" t="s">
        <v>135</v>
      </c>
      <c r="E65" s="177" t="s">
        <v>64</v>
      </c>
      <c r="F65" s="178" t="s">
        <v>158</v>
      </c>
      <c r="G65" s="179">
        <f t="array" ref="G65">INDEX(INSUMOS_FEBRERO_2025!$D$18:$D$221,MATCH($C65&amp;$E65,INSUMOS_FEBRERO_2025!$B$18:$B$221&amp;INSUMOS_FEBRERO_2025!$C$18:$C$221,0))</f>
        <v>76604.661556575331</v>
      </c>
      <c r="H65" s="118"/>
      <c r="I65" s="118" t="str">
        <f t="shared" si="0"/>
        <v>DISTSINSP</v>
      </c>
      <c r="J65" s="118" t="str">
        <f t="shared" si="1"/>
        <v>DISTBajíoSP</v>
      </c>
      <c r="K65" s="118" t="s">
        <v>150</v>
      </c>
      <c r="M65" s="180" t="s">
        <v>51</v>
      </c>
      <c r="N65" s="181" t="s">
        <v>159</v>
      </c>
      <c r="O65" s="181" t="s">
        <v>160</v>
      </c>
      <c r="P65" s="181" t="s">
        <v>62</v>
      </c>
      <c r="Q65" s="182" t="s">
        <v>151</v>
      </c>
      <c r="R65" s="183">
        <f t="array" ref="R65">IF(Q65="NA",INDEX($G$10:$G$213,MATCH(M65&amp;P65,$C$10:$C$213&amp;$E$10:$E$213,0)),INDEX($G$10:$G$213,MATCH(M65&amp;P65,$C$10:$C$213&amp;$E$10:$E$213,0))*INDEX(PC_FEBRERO_2025!$F$28:$F$60,MATCH(I65,PC_FEBRERO_2025!$E$28:$E$60,0),MATCH($R$8,PC_FEBRERO_2025!$F$26,0)))</f>
        <v>0</v>
      </c>
      <c r="S65" s="185"/>
      <c r="T65" s="185"/>
    </row>
    <row r="66" spans="1:20" ht="16.899999999999999" customHeight="1" x14ac:dyDescent="0.3">
      <c r="A66" s="484" t="str">
        <f t="shared" si="2"/>
        <v>APBTEnergíaCentro Oriente</v>
      </c>
      <c r="C66" s="176" t="s">
        <v>57</v>
      </c>
      <c r="D66" s="177" t="s">
        <v>135</v>
      </c>
      <c r="E66" s="177" t="s">
        <v>64</v>
      </c>
      <c r="F66" s="178" t="s">
        <v>158</v>
      </c>
      <c r="G66" s="179">
        <f t="array" ref="G66">INDEX(INSUMOS_FEBRERO_2025!$D$18:$D$221,MATCH($C66&amp;$E66,INSUMOS_FEBRERO_2025!$B$18:$B$221&amp;INSUMOS_FEBRERO_2025!$C$18:$C$221,0))</f>
        <v>25695.562679836417</v>
      </c>
      <c r="H66" s="118"/>
      <c r="I66" s="118" t="str">
        <f t="shared" si="0"/>
        <v>DITSINB</v>
      </c>
      <c r="J66" s="118" t="str">
        <f t="shared" si="1"/>
        <v>DITBajíoB</v>
      </c>
      <c r="K66" s="118" t="s">
        <v>150</v>
      </c>
      <c r="M66" s="180" t="s">
        <v>52</v>
      </c>
      <c r="N66" s="181" t="s">
        <v>159</v>
      </c>
      <c r="O66" s="181" t="s">
        <v>160</v>
      </c>
      <c r="P66" s="181" t="s">
        <v>62</v>
      </c>
      <c r="Q66" s="182" t="s">
        <v>146</v>
      </c>
      <c r="R66" s="183">
        <f t="array" ref="R66">IF(Q66="NA",INDEX($G$10:$G$213,MATCH(M66&amp;P66,$C$10:$C$213&amp;$E$10:$E$213,0)),INDEX($G$10:$G$213,MATCH(M66&amp;P66,$C$10:$C$213&amp;$E$10:$E$213,0))*INDEX(PC_FEBRERO_2025!$F$28:$F$60,MATCH(I66,PC_FEBRERO_2025!$E$28:$E$60,0),MATCH($R$8,PC_FEBRERO_2025!$F$26,0)))</f>
        <v>25879.76869636479</v>
      </c>
      <c r="S66" s="185"/>
      <c r="T66" s="185"/>
    </row>
    <row r="67" spans="1:20" ht="16.899999999999999" customHeight="1" x14ac:dyDescent="0.3">
      <c r="A67" s="484" t="str">
        <f t="shared" si="2"/>
        <v>APMTEnergíaCentro Oriente</v>
      </c>
      <c r="C67" s="176" t="s">
        <v>58</v>
      </c>
      <c r="D67" s="177" t="s">
        <v>135</v>
      </c>
      <c r="E67" s="177" t="s">
        <v>64</v>
      </c>
      <c r="F67" s="178" t="s">
        <v>158</v>
      </c>
      <c r="G67" s="179">
        <f t="array" ref="G67">INDEX(INSUMOS_FEBRERO_2025!$D$18:$D$221,MATCH($C67&amp;$E67,INSUMOS_FEBRERO_2025!$B$18:$B$221&amp;INSUMOS_FEBRERO_2025!$C$18:$C$221,0))</f>
        <v>709.6070102393486</v>
      </c>
      <c r="H67" s="118"/>
      <c r="I67" s="118" t="str">
        <f t="shared" si="0"/>
        <v>DITSINI</v>
      </c>
      <c r="J67" s="118" t="str">
        <f t="shared" si="1"/>
        <v>DITBajíoI</v>
      </c>
      <c r="K67" s="118" t="s">
        <v>150</v>
      </c>
      <c r="M67" s="180" t="s">
        <v>52</v>
      </c>
      <c r="N67" s="181" t="s">
        <v>159</v>
      </c>
      <c r="O67" s="181" t="s">
        <v>160</v>
      </c>
      <c r="P67" s="181" t="s">
        <v>62</v>
      </c>
      <c r="Q67" s="182" t="s">
        <v>147</v>
      </c>
      <c r="R67" s="183">
        <f t="array" ref="R67">IF(Q67="NA",INDEX($G$10:$G$213,MATCH(M67&amp;P67,$C$10:$C$213&amp;$E$10:$E$213,0)),INDEX($G$10:$G$213,MATCH(M67&amp;P67,$C$10:$C$213&amp;$E$10:$E$213,0))*INDEX(PC_FEBRERO_2025!$F$28:$F$60,MATCH(I67,PC_FEBRERO_2025!$E$28:$E$60,0),MATCH($R$8,PC_FEBRERO_2025!$F$26,0)))</f>
        <v>38157.789082220435</v>
      </c>
      <c r="S67" s="185"/>
      <c r="T67" s="185"/>
    </row>
    <row r="68" spans="1:20" ht="16.899999999999999" customHeight="1" x14ac:dyDescent="0.3">
      <c r="A68" s="484" t="str">
        <f t="shared" si="2"/>
        <v>RABTEnergíaCentro Oriente</v>
      </c>
      <c r="C68" s="176" t="s">
        <v>59</v>
      </c>
      <c r="D68" s="177" t="s">
        <v>135</v>
      </c>
      <c r="E68" s="177" t="s">
        <v>64</v>
      </c>
      <c r="F68" s="178" t="s">
        <v>158</v>
      </c>
      <c r="G68" s="179">
        <f t="array" ref="G68">INDEX(INSUMOS_FEBRERO_2025!$D$18:$D$221,MATCH($C68&amp;$E68,INSUMOS_FEBRERO_2025!$B$18:$B$221&amp;INSUMOS_FEBRERO_2025!$C$18:$C$221,0))</f>
        <v>16698.877469882318</v>
      </c>
      <c r="H68" s="118"/>
      <c r="I68" s="118" t="str">
        <f t="shared" si="0"/>
        <v>DITSINP</v>
      </c>
      <c r="J68" s="118" t="str">
        <f t="shared" si="1"/>
        <v>DITBajíoP</v>
      </c>
      <c r="K68" s="118" t="s">
        <v>150</v>
      </c>
      <c r="M68" s="180" t="s">
        <v>52</v>
      </c>
      <c r="N68" s="181" t="s">
        <v>159</v>
      </c>
      <c r="O68" s="181" t="s">
        <v>160</v>
      </c>
      <c r="P68" s="181" t="s">
        <v>62</v>
      </c>
      <c r="Q68" s="182" t="s">
        <v>148</v>
      </c>
      <c r="R68" s="183">
        <f t="array" ref="R68">IF(Q68="NA",INDEX($G$10:$G$213,MATCH(M68&amp;P68,$C$10:$C$213&amp;$E$10:$E$213,0)),INDEX($G$10:$G$213,MATCH(M68&amp;P68,$C$10:$C$213&amp;$E$10:$E$213,0))*INDEX(PC_FEBRERO_2025!$F$28:$F$60,MATCH(I68,PC_FEBRERO_2025!$E$28:$E$60,0),MATCH($R$8,PC_FEBRERO_2025!$F$26,0)))</f>
        <v>4009.5193689546263</v>
      </c>
      <c r="S68" s="185"/>
      <c r="T68" s="185"/>
    </row>
    <row r="69" spans="1:20" ht="16.899999999999999" customHeight="1" x14ac:dyDescent="0.3">
      <c r="A69" s="484" t="str">
        <f t="shared" si="2"/>
        <v>RAMTEnergíaCentro Oriente</v>
      </c>
      <c r="C69" s="176" t="s">
        <v>60</v>
      </c>
      <c r="D69" s="177" t="s">
        <v>135</v>
      </c>
      <c r="E69" s="177" t="s">
        <v>64</v>
      </c>
      <c r="F69" s="178" t="s">
        <v>158</v>
      </c>
      <c r="G69" s="179">
        <f t="array" ref="G69">INDEX(INSUMOS_FEBRERO_2025!$D$18:$D$221,MATCH($C69&amp;$E69,INSUMOS_FEBRERO_2025!$B$18:$B$221&amp;INSUMOS_FEBRERO_2025!$C$18:$C$221,0))</f>
        <v>32618.055685727035</v>
      </c>
      <c r="H69" s="118"/>
      <c r="I69" s="118" t="str">
        <f t="shared" si="0"/>
        <v>DITSINSP</v>
      </c>
      <c r="J69" s="118" t="str">
        <f t="shared" si="1"/>
        <v>DITBajíoSP</v>
      </c>
      <c r="K69" s="118" t="s">
        <v>150</v>
      </c>
      <c r="M69" s="187" t="s">
        <v>52</v>
      </c>
      <c r="N69" s="181" t="s">
        <v>159</v>
      </c>
      <c r="O69" s="181" t="s">
        <v>160</v>
      </c>
      <c r="P69" s="181" t="s">
        <v>62</v>
      </c>
      <c r="Q69" s="182" t="s">
        <v>151</v>
      </c>
      <c r="R69" s="183">
        <f t="array" ref="R69">IF(Q69="NA",INDEX($G$10:$G$213,MATCH(M69&amp;P69,$C$10:$C$213&amp;$E$10:$E$213,0)),INDEX($G$10:$G$213,MATCH(M69&amp;P69,$C$10:$C$213&amp;$E$10:$E$213,0))*INDEX(PC_FEBRERO_2025!$F$28:$F$60,MATCH(I69,PC_FEBRERO_2025!$E$28:$E$60,0),MATCH($R$8,PC_FEBRERO_2025!$F$26,0)))</f>
        <v>0</v>
      </c>
      <c r="S69" s="185"/>
      <c r="T69" s="185"/>
    </row>
    <row r="70" spans="1:20" ht="16.899999999999999" customHeight="1" x14ac:dyDescent="0.3">
      <c r="A70" s="484" t="str">
        <f t="shared" si="2"/>
        <v>DB1EnergíaCentro Sur</v>
      </c>
      <c r="C70" s="176" t="s">
        <v>48</v>
      </c>
      <c r="D70" s="177" t="s">
        <v>135</v>
      </c>
      <c r="E70" s="177" t="s">
        <v>65</v>
      </c>
      <c r="F70" s="178" t="s">
        <v>158</v>
      </c>
      <c r="G70" s="179">
        <f t="array" ref="G70">INDEX(INSUMOS_FEBRERO_2025!$D$18:$D$221,MATCH($C70&amp;$E70,INSUMOS_FEBRERO_2025!$B$18:$B$221&amp;INSUMOS_FEBRERO_2025!$C$18:$C$221,0))</f>
        <v>131738.84579996913</v>
      </c>
      <c r="H70" s="118"/>
      <c r="I70" s="118" t="str">
        <f t="shared" si="0"/>
        <v>DB1SINNA</v>
      </c>
      <c r="J70" s="118" t="str">
        <f t="shared" si="1"/>
        <v>DB1Centro OccidenteNA</v>
      </c>
      <c r="K70" s="118" t="s">
        <v>150</v>
      </c>
      <c r="M70" s="187" t="s">
        <v>48</v>
      </c>
      <c r="N70" s="181" t="s">
        <v>159</v>
      </c>
      <c r="O70" s="181" t="s">
        <v>160</v>
      </c>
      <c r="P70" s="181" t="s">
        <v>63</v>
      </c>
      <c r="Q70" s="182" t="s">
        <v>161</v>
      </c>
      <c r="R70" s="183">
        <f t="array" ref="R70">IF(Q70="NA",INDEX($G$10:$G$213,MATCH(M70&amp;P70,$C$10:$C$213&amp;$E$10:$E$213,0)),INDEX($G$10:$G$213,MATCH(M70&amp;P70,$C$10:$C$213&amp;$E$10:$E$213,0))*INDEX(PC_FEBRERO_2025!$F$28:$F$60,MATCH(I70,PC_FEBRERO_2025!$E$28:$E$60,0),MATCH($R$8,PC_FEBRERO_2025!$F$26,0)))</f>
        <v>116785.72055269976</v>
      </c>
      <c r="S70" s="185"/>
      <c r="T70" s="185"/>
    </row>
    <row r="71" spans="1:20" ht="16.899999999999999" customHeight="1" x14ac:dyDescent="0.3">
      <c r="A71" s="484" t="str">
        <f t="shared" si="2"/>
        <v>DB2EnergíaCentro Sur</v>
      </c>
      <c r="C71" s="176" t="s">
        <v>50</v>
      </c>
      <c r="D71" s="177" t="s">
        <v>135</v>
      </c>
      <c r="E71" s="177" t="s">
        <v>65</v>
      </c>
      <c r="F71" s="178" t="s">
        <v>158</v>
      </c>
      <c r="G71" s="179">
        <f t="array" ref="G71">INDEX(INSUMOS_FEBRERO_2025!$D$18:$D$221,MATCH($C71&amp;$E71,INSUMOS_FEBRERO_2025!$B$18:$B$221&amp;INSUMOS_FEBRERO_2025!$C$18:$C$221,0))</f>
        <v>130332.42192474051</v>
      </c>
      <c r="H71" s="118"/>
      <c r="I71" s="118" t="str">
        <f t="shared" si="0"/>
        <v>DB2SINNA</v>
      </c>
      <c r="J71" s="118" t="str">
        <f t="shared" si="1"/>
        <v>DB2Centro OccidenteNA</v>
      </c>
      <c r="K71" s="118" t="s">
        <v>150</v>
      </c>
      <c r="M71" s="187" t="s">
        <v>50</v>
      </c>
      <c r="N71" s="181" t="s">
        <v>159</v>
      </c>
      <c r="O71" s="181" t="s">
        <v>160</v>
      </c>
      <c r="P71" s="181" t="s">
        <v>63</v>
      </c>
      <c r="Q71" s="182" t="s">
        <v>161</v>
      </c>
      <c r="R71" s="183">
        <f t="array" ref="R71">IF(Q71="NA",INDEX($G$10:$G$213,MATCH(M71&amp;P71,$C$10:$C$213&amp;$E$10:$E$213,0)),INDEX($G$10:$G$213,MATCH(M71&amp;P71,$C$10:$C$213&amp;$E$10:$E$213,0))*INDEX(PC_FEBRERO_2025!$F$28:$F$60,MATCH(I71,PC_FEBRERO_2025!$E$28:$E$60,0),MATCH($R$8,PC_FEBRERO_2025!$F$26,0)))</f>
        <v>105115.89136498912</v>
      </c>
      <c r="S71" s="185"/>
      <c r="T71" s="185"/>
    </row>
    <row r="72" spans="1:20" ht="16.899999999999999" customHeight="1" x14ac:dyDescent="0.3">
      <c r="A72" s="484" t="str">
        <f t="shared" si="2"/>
        <v>DISTEnergíaCentro Sur</v>
      </c>
      <c r="C72" s="176" t="s">
        <v>51</v>
      </c>
      <c r="D72" s="177" t="s">
        <v>135</v>
      </c>
      <c r="E72" s="177" t="s">
        <v>65</v>
      </c>
      <c r="F72" s="178" t="s">
        <v>158</v>
      </c>
      <c r="G72" s="179">
        <f t="array" ref="G72">INDEX(INSUMOS_FEBRERO_2025!$D$18:$D$221,MATCH($C72&amp;$E72,INSUMOS_FEBRERO_2025!$B$18:$B$221&amp;INSUMOS_FEBRERO_2025!$C$18:$C$221,0))</f>
        <v>122316.23193032962</v>
      </c>
      <c r="H72" s="118"/>
      <c r="I72" s="118" t="str">
        <f t="shared" si="0"/>
        <v>PDBTSINNA</v>
      </c>
      <c r="J72" s="118" t="str">
        <f t="shared" si="1"/>
        <v>PDBTCentro OccidenteNA</v>
      </c>
      <c r="K72" s="118" t="s">
        <v>150</v>
      </c>
      <c r="M72" s="180" t="s">
        <v>56</v>
      </c>
      <c r="N72" s="181" t="s">
        <v>159</v>
      </c>
      <c r="O72" s="181" t="s">
        <v>160</v>
      </c>
      <c r="P72" s="181" t="s">
        <v>63</v>
      </c>
      <c r="Q72" s="182" t="s">
        <v>161</v>
      </c>
      <c r="R72" s="183">
        <f t="array" ref="R72">IF(Q72="NA",INDEX($G$10:$G$213,MATCH(M72&amp;P72,$C$10:$C$213&amp;$E$10:$E$213,0)),INDEX($G$10:$G$213,MATCH(M72&amp;P72,$C$10:$C$213&amp;$E$10:$E$213,0))*INDEX(PC_FEBRERO_2025!$F$28:$F$60,MATCH(I72,PC_FEBRERO_2025!$E$28:$E$60,0),MATCH($R$8,PC_FEBRERO_2025!$F$26,0)))</f>
        <v>57323.749156619029</v>
      </c>
      <c r="S72" s="185"/>
      <c r="T72" s="185"/>
    </row>
    <row r="73" spans="1:20" ht="16.899999999999999" customHeight="1" x14ac:dyDescent="0.3">
      <c r="A73" s="484" t="str">
        <f t="shared" si="2"/>
        <v>DITEnergíaCentro Sur</v>
      </c>
      <c r="C73" s="176" t="s">
        <v>52</v>
      </c>
      <c r="D73" s="177" t="s">
        <v>135</v>
      </c>
      <c r="E73" s="177" t="s">
        <v>65</v>
      </c>
      <c r="F73" s="178" t="s">
        <v>158</v>
      </c>
      <c r="G73" s="179">
        <f t="array" ref="G73">INDEX(INSUMOS_FEBRERO_2025!$D$18:$D$221,MATCH($C73&amp;$E73,INSUMOS_FEBRERO_2025!$B$18:$B$221&amp;INSUMOS_FEBRERO_2025!$C$18:$C$221,0))</f>
        <v>13284.068339728772</v>
      </c>
      <c r="H73" s="118"/>
      <c r="I73" s="118" t="str">
        <f t="shared" si="0"/>
        <v>GDBTSINNA</v>
      </c>
      <c r="J73" s="118" t="str">
        <f t="shared" si="1"/>
        <v>GDBTCentro OccidenteNA</v>
      </c>
      <c r="K73" s="118" t="s">
        <v>150</v>
      </c>
      <c r="M73" s="180" t="s">
        <v>53</v>
      </c>
      <c r="N73" s="181" t="s">
        <v>159</v>
      </c>
      <c r="O73" s="181" t="s">
        <v>160</v>
      </c>
      <c r="P73" s="181" t="s">
        <v>63</v>
      </c>
      <c r="Q73" s="182" t="s">
        <v>161</v>
      </c>
      <c r="R73" s="183">
        <f t="array" ref="R73">IF(Q73="NA",INDEX($G$10:$G$213,MATCH(M73&amp;P73,$C$10:$C$213&amp;$E$10:$E$213,0)),INDEX($G$10:$G$213,MATCH(M73&amp;P73,$C$10:$C$213&amp;$E$10:$E$213,0))*INDEX(PC_FEBRERO_2025!$F$28:$F$60,MATCH(I73,PC_FEBRERO_2025!$E$28:$E$60,0),MATCH($R$8,PC_FEBRERO_2025!$F$26,0)))</f>
        <v>394.97863523402202</v>
      </c>
      <c r="S73" s="185"/>
      <c r="T73" s="185"/>
    </row>
    <row r="74" spans="1:20" ht="16.899999999999999" customHeight="1" x14ac:dyDescent="0.3">
      <c r="A74" s="484" t="str">
        <f t="shared" si="2"/>
        <v>GDBTEnergíaCentro Sur</v>
      </c>
      <c r="C74" s="176" t="s">
        <v>53</v>
      </c>
      <c r="D74" s="177" t="s">
        <v>135</v>
      </c>
      <c r="E74" s="177" t="s">
        <v>65</v>
      </c>
      <c r="F74" s="178" t="s">
        <v>158</v>
      </c>
      <c r="G74" s="179">
        <f t="array" ref="G74">INDEX(INSUMOS_FEBRERO_2025!$D$18:$D$221,MATCH($C74&amp;$E74,INSUMOS_FEBRERO_2025!$B$18:$B$221&amp;INSUMOS_FEBRERO_2025!$C$18:$C$221,0))</f>
        <v>2018.9631959739231</v>
      </c>
      <c r="H74" s="118"/>
      <c r="I74" s="118" t="str">
        <f t="shared" ref="I74:I137" si="3">M74&amp;K74&amp;Q74</f>
        <v>RABTSINNA</v>
      </c>
      <c r="J74" s="118" t="str">
        <f t="shared" ref="J74:J137" si="4">M74&amp;P74&amp;Q74</f>
        <v>RABTCentro OccidenteNA</v>
      </c>
      <c r="K74" s="118" t="s">
        <v>150</v>
      </c>
      <c r="M74" s="180" t="s">
        <v>59</v>
      </c>
      <c r="N74" s="181" t="s">
        <v>159</v>
      </c>
      <c r="O74" s="181" t="s">
        <v>160</v>
      </c>
      <c r="P74" s="181" t="s">
        <v>63</v>
      </c>
      <c r="Q74" s="182" t="s">
        <v>161</v>
      </c>
      <c r="R74" s="183">
        <f t="array" ref="R74">IF(Q74="NA",INDEX($G$10:$G$213,MATCH(M74&amp;P74,$C$10:$C$213&amp;$E$10:$E$213,0)),INDEX($G$10:$G$213,MATCH(M74&amp;P74,$C$10:$C$213&amp;$E$10:$E$213,0))*INDEX(PC_FEBRERO_2025!$F$28:$F$60,MATCH(I74,PC_FEBRERO_2025!$E$28:$E$60,0),MATCH($R$8,PC_FEBRERO_2025!$F$26,0)))</f>
        <v>24606.196698493972</v>
      </c>
      <c r="S74" s="185"/>
      <c r="T74" s="185"/>
    </row>
    <row r="75" spans="1:20" ht="16.899999999999999" customHeight="1" x14ac:dyDescent="0.3">
      <c r="A75" s="484" t="str">
        <f t="shared" ref="A75:A138" si="5">C75&amp;D75&amp;E75</f>
        <v>GDMTHEnergíaCentro Sur</v>
      </c>
      <c r="C75" s="176" t="s">
        <v>54</v>
      </c>
      <c r="D75" s="177" t="s">
        <v>135</v>
      </c>
      <c r="E75" s="177" t="s">
        <v>65</v>
      </c>
      <c r="F75" s="178" t="s">
        <v>158</v>
      </c>
      <c r="G75" s="179">
        <f t="array" ref="G75">INDEX(INSUMOS_FEBRERO_2025!$D$18:$D$221,MATCH($C75&amp;$E75,INSUMOS_FEBRERO_2025!$B$18:$B$221&amp;INSUMOS_FEBRERO_2025!$C$18:$C$221,0))</f>
        <v>122935.40707004574</v>
      </c>
      <c r="H75" s="118"/>
      <c r="I75" s="118" t="str">
        <f t="shared" si="3"/>
        <v>APBTSINNA</v>
      </c>
      <c r="J75" s="118" t="str">
        <f t="shared" si="4"/>
        <v>APBTCentro OccidenteNA</v>
      </c>
      <c r="K75" s="118" t="s">
        <v>150</v>
      </c>
      <c r="M75" s="180" t="s">
        <v>57</v>
      </c>
      <c r="N75" s="181" t="s">
        <v>159</v>
      </c>
      <c r="O75" s="181" t="s">
        <v>160</v>
      </c>
      <c r="P75" s="181" t="s">
        <v>63</v>
      </c>
      <c r="Q75" s="182" t="s">
        <v>161</v>
      </c>
      <c r="R75" s="183">
        <f t="array" ref="R75">IF(Q75="NA",INDEX($G$10:$G$213,MATCH(M75&amp;P75,$C$10:$C$213&amp;$E$10:$E$213,0)),INDEX($G$10:$G$213,MATCH(M75&amp;P75,$C$10:$C$213&amp;$E$10:$E$213,0))*INDEX(PC_FEBRERO_2025!$F$28:$F$60,MATCH(I75,PC_FEBRERO_2025!$E$28:$E$60,0),MATCH($R$8,PC_FEBRERO_2025!$F$26,0)))</f>
        <v>13958.801299748788</v>
      </c>
      <c r="S75" s="185"/>
      <c r="T75" s="185"/>
    </row>
    <row r="76" spans="1:20" ht="16.899999999999999" customHeight="1" x14ac:dyDescent="0.3">
      <c r="A76" s="484" t="str">
        <f t="shared" si="5"/>
        <v>GDMTOEnergíaCentro Sur</v>
      </c>
      <c r="C76" s="176" t="s">
        <v>55</v>
      </c>
      <c r="D76" s="177" t="s">
        <v>135</v>
      </c>
      <c r="E76" s="177" t="s">
        <v>65</v>
      </c>
      <c r="F76" s="178" t="s">
        <v>158</v>
      </c>
      <c r="G76" s="179">
        <f t="array" ref="G76">INDEX(INSUMOS_FEBRERO_2025!$D$18:$D$221,MATCH($C76&amp;$E76,INSUMOS_FEBRERO_2025!$B$18:$B$221&amp;INSUMOS_FEBRERO_2025!$C$18:$C$221,0))</f>
        <v>54401.23977409034</v>
      </c>
      <c r="H76" s="118"/>
      <c r="I76" s="118" t="str">
        <f t="shared" si="3"/>
        <v>APMTSINNA</v>
      </c>
      <c r="J76" s="118" t="str">
        <f t="shared" si="4"/>
        <v>APMTCentro OccidenteNA</v>
      </c>
      <c r="K76" s="118" t="s">
        <v>150</v>
      </c>
      <c r="M76" s="180" t="s">
        <v>58</v>
      </c>
      <c r="N76" s="181" t="s">
        <v>159</v>
      </c>
      <c r="O76" s="181" t="s">
        <v>160</v>
      </c>
      <c r="P76" s="181" t="s">
        <v>63</v>
      </c>
      <c r="Q76" s="182" t="s">
        <v>161</v>
      </c>
      <c r="R76" s="183">
        <f t="array" ref="R76">IF(Q76="NA",INDEX($G$10:$G$213,MATCH(M76&amp;P76,$C$10:$C$213&amp;$E$10:$E$213,0)),INDEX($G$10:$G$213,MATCH(M76&amp;P76,$C$10:$C$213&amp;$E$10:$E$213,0))*INDEX(PC_FEBRERO_2025!$F$28:$F$60,MATCH(I76,PC_FEBRERO_2025!$E$28:$E$60,0),MATCH($R$8,PC_FEBRERO_2025!$F$26,0)))</f>
        <v>884.29881312769385</v>
      </c>
      <c r="S76" s="185"/>
      <c r="T76" s="185"/>
    </row>
    <row r="77" spans="1:20" ht="16.899999999999999" customHeight="1" x14ac:dyDescent="0.3">
      <c r="A77" s="484" t="str">
        <f t="shared" si="5"/>
        <v>PDBTEnergíaCentro Sur</v>
      </c>
      <c r="C77" s="176" t="s">
        <v>56</v>
      </c>
      <c r="D77" s="177" t="s">
        <v>135</v>
      </c>
      <c r="E77" s="177" t="s">
        <v>65</v>
      </c>
      <c r="F77" s="178" t="s">
        <v>158</v>
      </c>
      <c r="G77" s="179">
        <f t="array" ref="G77">INDEX(INSUMOS_FEBRERO_2025!$D$18:$D$221,MATCH($C77&amp;$E77,INSUMOS_FEBRERO_2025!$B$18:$B$221&amp;INSUMOS_FEBRERO_2025!$C$18:$C$221,0))</f>
        <v>48694.479261964458</v>
      </c>
      <c r="H77" s="118"/>
      <c r="I77" s="118" t="str">
        <f t="shared" si="3"/>
        <v>GDMTHSINB</v>
      </c>
      <c r="J77" s="118" t="str">
        <f t="shared" si="4"/>
        <v>GDMTHCentro OccidenteB</v>
      </c>
      <c r="K77" s="118" t="s">
        <v>150</v>
      </c>
      <c r="M77" s="180" t="s">
        <v>54</v>
      </c>
      <c r="N77" s="181" t="s">
        <v>159</v>
      </c>
      <c r="O77" s="181" t="s">
        <v>160</v>
      </c>
      <c r="P77" s="181" t="s">
        <v>63</v>
      </c>
      <c r="Q77" s="182" t="s">
        <v>146</v>
      </c>
      <c r="R77" s="183">
        <f t="array" ref="R77">IF(Q77="NA",INDEX($G$10:$G$213,MATCH(M77&amp;P77,$C$10:$C$213&amp;$E$10:$E$213,0)),INDEX($G$10:$G$213,MATCH(M77&amp;P77,$C$10:$C$213&amp;$E$10:$E$213,0))*INDEX(PC_FEBRERO_2025!$F$28:$F$60,MATCH(I77,PC_FEBRERO_2025!$E$28:$E$60,0),MATCH($R$8,PC_FEBRERO_2025!$F$26,0)))</f>
        <v>38612.942232221139</v>
      </c>
      <c r="S77" s="185"/>
      <c r="T77" s="185"/>
    </row>
    <row r="78" spans="1:20" ht="16.899999999999999" customHeight="1" x14ac:dyDescent="0.3">
      <c r="A78" s="484" t="str">
        <f t="shared" si="5"/>
        <v>APBTEnergíaCentro Sur</v>
      </c>
      <c r="C78" s="176" t="s">
        <v>57</v>
      </c>
      <c r="D78" s="177" t="s">
        <v>135</v>
      </c>
      <c r="E78" s="177" t="s">
        <v>65</v>
      </c>
      <c r="F78" s="178" t="s">
        <v>158</v>
      </c>
      <c r="G78" s="179">
        <f t="array" ref="G78">INDEX(INSUMOS_FEBRERO_2025!$D$18:$D$221,MATCH($C78&amp;$E78,INSUMOS_FEBRERO_2025!$B$18:$B$221&amp;INSUMOS_FEBRERO_2025!$C$18:$C$221,0))</f>
        <v>19249.042757113133</v>
      </c>
      <c r="H78" s="118"/>
      <c r="I78" s="118" t="str">
        <f t="shared" si="3"/>
        <v>GDMTHSINI</v>
      </c>
      <c r="J78" s="118" t="str">
        <f t="shared" si="4"/>
        <v>GDMTHCentro OccidenteI</v>
      </c>
      <c r="K78" s="118" t="s">
        <v>150</v>
      </c>
      <c r="M78" s="180" t="s">
        <v>54</v>
      </c>
      <c r="N78" s="181" t="s">
        <v>159</v>
      </c>
      <c r="O78" s="181" t="s">
        <v>160</v>
      </c>
      <c r="P78" s="181" t="s">
        <v>63</v>
      </c>
      <c r="Q78" s="182" t="s">
        <v>147</v>
      </c>
      <c r="R78" s="183">
        <f t="array" ref="R78">IF(Q78="NA",INDEX($G$10:$G$213,MATCH(M78&amp;P78,$C$10:$C$213&amp;$E$10:$E$213,0)),INDEX($G$10:$G$213,MATCH(M78&amp;P78,$C$10:$C$213&amp;$E$10:$E$213,0))*INDEX(PC_FEBRERO_2025!$F$28:$F$60,MATCH(I78,PC_FEBRERO_2025!$E$28:$E$60,0),MATCH($R$8,PC_FEBRERO_2025!$F$26,0)))</f>
        <v>72075.877181077885</v>
      </c>
      <c r="S78" s="185"/>
      <c r="T78" s="185"/>
    </row>
    <row r="79" spans="1:20" ht="16.899999999999999" customHeight="1" x14ac:dyDescent="0.3">
      <c r="A79" s="484" t="str">
        <f t="shared" si="5"/>
        <v>APMTEnergíaCentro Sur</v>
      </c>
      <c r="C79" s="176" t="s">
        <v>58</v>
      </c>
      <c r="D79" s="177" t="s">
        <v>135</v>
      </c>
      <c r="E79" s="177" t="s">
        <v>65</v>
      </c>
      <c r="F79" s="178" t="s">
        <v>158</v>
      </c>
      <c r="G79" s="179">
        <f t="array" ref="G79">INDEX(INSUMOS_FEBRERO_2025!$D$18:$D$221,MATCH($C79&amp;$E79,INSUMOS_FEBRERO_2025!$B$18:$B$221&amp;INSUMOS_FEBRERO_2025!$C$18:$C$221,0))</f>
        <v>87.622930956410599</v>
      </c>
      <c r="H79" s="118"/>
      <c r="I79" s="118" t="str">
        <f t="shared" si="3"/>
        <v>GDMTHSINP</v>
      </c>
      <c r="J79" s="118" t="str">
        <f t="shared" si="4"/>
        <v>GDMTHCentro OccidenteP</v>
      </c>
      <c r="K79" s="118" t="s">
        <v>150</v>
      </c>
      <c r="M79" s="180" t="s">
        <v>54</v>
      </c>
      <c r="N79" s="181" t="s">
        <v>159</v>
      </c>
      <c r="O79" s="181" t="s">
        <v>160</v>
      </c>
      <c r="P79" s="181" t="s">
        <v>63</v>
      </c>
      <c r="Q79" s="182" t="s">
        <v>148</v>
      </c>
      <c r="R79" s="183">
        <f t="array" ref="R79">IF(Q79="NA",INDEX($G$10:$G$213,MATCH(M79&amp;P79,$C$10:$C$213&amp;$E$10:$E$213,0)),INDEX($G$10:$G$213,MATCH(M79&amp;P79,$C$10:$C$213&amp;$E$10:$E$213,0))*INDEX(PC_FEBRERO_2025!$F$28:$F$60,MATCH(I79,PC_FEBRERO_2025!$E$28:$E$60,0),MATCH($R$8,PC_FEBRERO_2025!$F$26,0)))</f>
        <v>17518.632324133807</v>
      </c>
      <c r="S79" s="185"/>
      <c r="T79" s="185"/>
    </row>
    <row r="80" spans="1:20" ht="16.899999999999999" customHeight="1" x14ac:dyDescent="0.3">
      <c r="A80" s="484" t="str">
        <f t="shared" si="5"/>
        <v>RABTEnergíaCentro Sur</v>
      </c>
      <c r="C80" s="176" t="s">
        <v>59</v>
      </c>
      <c r="D80" s="177" t="s">
        <v>135</v>
      </c>
      <c r="E80" s="177" t="s">
        <v>65</v>
      </c>
      <c r="F80" s="178" t="s">
        <v>158</v>
      </c>
      <c r="G80" s="179">
        <f t="array" ref="G80">INDEX(INSUMOS_FEBRERO_2025!$D$18:$D$221,MATCH($C80&amp;$E80,INSUMOS_FEBRERO_2025!$B$18:$B$221&amp;INSUMOS_FEBRERO_2025!$C$18:$C$221,0))</f>
        <v>2946.1596944546422</v>
      </c>
      <c r="H80" s="118"/>
      <c r="I80" s="118" t="str">
        <f t="shared" si="3"/>
        <v>GDMTOSINNA</v>
      </c>
      <c r="J80" s="118" t="str">
        <f t="shared" si="4"/>
        <v>GDMTOCentro OccidenteNA</v>
      </c>
      <c r="K80" s="118" t="s">
        <v>150</v>
      </c>
      <c r="M80" s="180" t="s">
        <v>55</v>
      </c>
      <c r="N80" s="181" t="s">
        <v>159</v>
      </c>
      <c r="O80" s="181" t="s">
        <v>160</v>
      </c>
      <c r="P80" s="181" t="s">
        <v>63</v>
      </c>
      <c r="Q80" s="182" t="s">
        <v>161</v>
      </c>
      <c r="R80" s="183">
        <f t="array" ref="R80">IF(Q80="NA",INDEX($G$10:$G$213,MATCH(M80&amp;P80,$C$10:$C$213&amp;$E$10:$E$213,0)),INDEX($G$10:$G$213,MATCH(M80&amp;P80,$C$10:$C$213&amp;$E$10:$E$213,0))*INDEX(PC_FEBRERO_2025!$F$28:$F$60,MATCH(I80,PC_FEBRERO_2025!$E$28:$E$60,0),MATCH($R$8,PC_FEBRERO_2025!$F$26,0)))</f>
        <v>55180.177247035979</v>
      </c>
      <c r="S80" s="185"/>
      <c r="T80" s="185"/>
    </row>
    <row r="81" spans="1:20" ht="16.899999999999999" customHeight="1" x14ac:dyDescent="0.3">
      <c r="A81" s="484" t="str">
        <f t="shared" si="5"/>
        <v>RAMTEnergíaCentro Sur</v>
      </c>
      <c r="C81" s="176" t="s">
        <v>60</v>
      </c>
      <c r="D81" s="177" t="s">
        <v>135</v>
      </c>
      <c r="E81" s="177" t="s">
        <v>65</v>
      </c>
      <c r="F81" s="178" t="s">
        <v>158</v>
      </c>
      <c r="G81" s="179">
        <f t="array" ref="G81">INDEX(INSUMOS_FEBRERO_2025!$D$18:$D$221,MATCH($C81&amp;$E81,INSUMOS_FEBRERO_2025!$B$18:$B$221&amp;INSUMOS_FEBRERO_2025!$C$18:$C$221,0))</f>
        <v>7141.6626318445224</v>
      </c>
      <c r="H81" s="118"/>
      <c r="I81" s="118" t="str">
        <f t="shared" si="3"/>
        <v>RAMTSINNA</v>
      </c>
      <c r="J81" s="118" t="str">
        <f t="shared" si="4"/>
        <v>RAMTCentro OccidenteNA</v>
      </c>
      <c r="K81" s="118" t="s">
        <v>150</v>
      </c>
      <c r="M81" s="180" t="s">
        <v>60</v>
      </c>
      <c r="N81" s="181" t="s">
        <v>159</v>
      </c>
      <c r="O81" s="181" t="s">
        <v>160</v>
      </c>
      <c r="P81" s="181" t="s">
        <v>63</v>
      </c>
      <c r="Q81" s="182" t="s">
        <v>161</v>
      </c>
      <c r="R81" s="183">
        <f t="array" ref="R81">IF(Q81="NA",INDEX($G$10:$G$213,MATCH(M81&amp;P81,$C$10:$C$213&amp;$E$10:$E$213,0)),INDEX($G$10:$G$213,MATCH(M81&amp;P81,$C$10:$C$213&amp;$E$10:$E$213,0))*INDEX(PC_FEBRERO_2025!$F$28:$F$60,MATCH(I81,PC_FEBRERO_2025!$E$28:$E$60,0),MATCH($R$8,PC_FEBRERO_2025!$F$26,0)))</f>
        <v>51791.711465515458</v>
      </c>
      <c r="S81" s="185"/>
      <c r="T81" s="185"/>
    </row>
    <row r="82" spans="1:20" ht="16.899999999999999" customHeight="1" x14ac:dyDescent="0.3">
      <c r="A82" s="484" t="str">
        <f t="shared" si="5"/>
        <v>DB1EnergíaGolfo Centro</v>
      </c>
      <c r="C82" s="176" t="s">
        <v>48</v>
      </c>
      <c r="D82" s="177" t="s">
        <v>135</v>
      </c>
      <c r="E82" s="177" t="s">
        <v>66</v>
      </c>
      <c r="F82" s="178" t="s">
        <v>158</v>
      </c>
      <c r="G82" s="179">
        <f t="array" ref="G82">INDEX(INSUMOS_FEBRERO_2025!$D$18:$D$221,MATCH($C82&amp;$E82,INSUMOS_FEBRERO_2025!$B$18:$B$221&amp;INSUMOS_FEBRERO_2025!$C$18:$C$221,0))</f>
        <v>93152.022114536871</v>
      </c>
      <c r="H82" s="118"/>
      <c r="I82" s="118" t="str">
        <f t="shared" si="3"/>
        <v>DISTSINB</v>
      </c>
      <c r="J82" s="118" t="str">
        <f t="shared" si="4"/>
        <v>DISTCentro OccidenteB</v>
      </c>
      <c r="K82" s="118" t="s">
        <v>150</v>
      </c>
      <c r="M82" s="180" t="s">
        <v>51</v>
      </c>
      <c r="N82" s="181" t="s">
        <v>159</v>
      </c>
      <c r="O82" s="181" t="s">
        <v>160</v>
      </c>
      <c r="P82" s="181" t="s">
        <v>63</v>
      </c>
      <c r="Q82" s="182" t="s">
        <v>146</v>
      </c>
      <c r="R82" s="183">
        <f t="array" ref="R82">IF(Q82="NA",INDEX($G$10:$G$213,MATCH(M82&amp;P82,$C$10:$C$213&amp;$E$10:$E$213,0)),INDEX($G$10:$G$213,MATCH(M82&amp;P82,$C$10:$C$213&amp;$E$10:$E$213,0))*INDEX(PC_FEBRERO_2025!$F$28:$F$60,MATCH(I82,PC_FEBRERO_2025!$E$28:$E$60,0),MATCH($R$8,PC_FEBRERO_2025!$F$26,0)))</f>
        <v>20746.375384688541</v>
      </c>
      <c r="S82" s="185"/>
      <c r="T82" s="185"/>
    </row>
    <row r="83" spans="1:20" ht="16.899999999999999" customHeight="1" x14ac:dyDescent="0.3">
      <c r="A83" s="484" t="str">
        <f t="shared" si="5"/>
        <v>DB2EnergíaGolfo Centro</v>
      </c>
      <c r="C83" s="176" t="s">
        <v>50</v>
      </c>
      <c r="D83" s="177" t="s">
        <v>135</v>
      </c>
      <c r="E83" s="177" t="s">
        <v>66</v>
      </c>
      <c r="F83" s="178" t="s">
        <v>158</v>
      </c>
      <c r="G83" s="179">
        <f t="array" ref="G83">INDEX(INSUMOS_FEBRERO_2025!$D$18:$D$221,MATCH($C83&amp;$E83,INSUMOS_FEBRERO_2025!$B$18:$B$221&amp;INSUMOS_FEBRERO_2025!$C$18:$C$221,0))</f>
        <v>117179.65795497433</v>
      </c>
      <c r="H83" s="118"/>
      <c r="I83" s="118" t="str">
        <f t="shared" si="3"/>
        <v>DISTSINI</v>
      </c>
      <c r="J83" s="118" t="str">
        <f t="shared" si="4"/>
        <v>DISTCentro OccidenteI</v>
      </c>
      <c r="K83" s="118" t="s">
        <v>150</v>
      </c>
      <c r="M83" s="180" t="s">
        <v>51</v>
      </c>
      <c r="N83" s="181" t="s">
        <v>159</v>
      </c>
      <c r="O83" s="181" t="s">
        <v>160</v>
      </c>
      <c r="P83" s="181" t="s">
        <v>63</v>
      </c>
      <c r="Q83" s="182" t="s">
        <v>147</v>
      </c>
      <c r="R83" s="183">
        <f t="array" ref="R83">IF(Q83="NA",INDEX($G$10:$G$213,MATCH(M83&amp;P83,$C$10:$C$213&amp;$E$10:$E$213,0)),INDEX($G$10:$G$213,MATCH(M83&amp;P83,$C$10:$C$213&amp;$E$10:$E$213,0))*INDEX(PC_FEBRERO_2025!$F$28:$F$60,MATCH(I83,PC_FEBRERO_2025!$E$28:$E$60,0),MATCH($R$8,PC_FEBRERO_2025!$F$26,0)))</f>
        <v>37771.278842139625</v>
      </c>
      <c r="S83" s="185"/>
      <c r="T83" s="185"/>
    </row>
    <row r="84" spans="1:20" ht="16.899999999999999" customHeight="1" x14ac:dyDescent="0.3">
      <c r="A84" s="484" t="str">
        <f t="shared" si="5"/>
        <v>DISTEnergíaGolfo Centro</v>
      </c>
      <c r="C84" s="176" t="s">
        <v>51</v>
      </c>
      <c r="D84" s="177" t="s">
        <v>135</v>
      </c>
      <c r="E84" s="177" t="s">
        <v>66</v>
      </c>
      <c r="F84" s="178" t="s">
        <v>158</v>
      </c>
      <c r="G84" s="179">
        <f t="array" ref="G84">INDEX(INSUMOS_FEBRERO_2025!$D$18:$D$221,MATCH($C84&amp;$E84,INSUMOS_FEBRERO_2025!$B$18:$B$221&amp;INSUMOS_FEBRERO_2025!$C$18:$C$221,0))</f>
        <v>133204.38456038799</v>
      </c>
      <c r="H84" s="118"/>
      <c r="I84" s="118" t="str">
        <f t="shared" si="3"/>
        <v>DISTSINP</v>
      </c>
      <c r="J84" s="118" t="str">
        <f t="shared" si="4"/>
        <v>DISTCentro OccidenteP</v>
      </c>
      <c r="K84" s="118" t="s">
        <v>150</v>
      </c>
      <c r="M84" s="187" t="s">
        <v>51</v>
      </c>
      <c r="N84" s="181" t="s">
        <v>159</v>
      </c>
      <c r="O84" s="181" t="s">
        <v>160</v>
      </c>
      <c r="P84" s="181" t="s">
        <v>63</v>
      </c>
      <c r="Q84" s="182" t="s">
        <v>148</v>
      </c>
      <c r="R84" s="183">
        <f t="array" ref="R84">IF(Q84="NA",INDEX($G$10:$G$213,MATCH(M84&amp;P84,$C$10:$C$213&amp;$E$10:$E$213,0)),INDEX($G$10:$G$213,MATCH(M84&amp;P84,$C$10:$C$213&amp;$E$10:$E$213,0))*INDEX(PC_FEBRERO_2025!$F$28:$F$60,MATCH(I84,PC_FEBRERO_2025!$E$28:$E$60,0),MATCH($R$8,PC_FEBRERO_2025!$F$26,0)))</f>
        <v>5560.3089706476285</v>
      </c>
      <c r="S84" s="185"/>
      <c r="T84" s="185"/>
    </row>
    <row r="85" spans="1:20" ht="16.899999999999999" customHeight="1" x14ac:dyDescent="0.3">
      <c r="A85" s="484" t="str">
        <f t="shared" si="5"/>
        <v>DITEnergíaGolfo Centro</v>
      </c>
      <c r="C85" s="176" t="s">
        <v>52</v>
      </c>
      <c r="D85" s="177" t="s">
        <v>135</v>
      </c>
      <c r="E85" s="177" t="s">
        <v>66</v>
      </c>
      <c r="F85" s="178" t="s">
        <v>158</v>
      </c>
      <c r="G85" s="179">
        <f t="array" ref="G85">INDEX(INSUMOS_FEBRERO_2025!$D$18:$D$221,MATCH($C85&amp;$E85,INSUMOS_FEBRERO_2025!$B$18:$B$221&amp;INSUMOS_FEBRERO_2025!$C$18:$C$221,0))</f>
        <v>39526.454982024428</v>
      </c>
      <c r="H85" s="118"/>
      <c r="I85" s="118" t="str">
        <f t="shared" si="3"/>
        <v>DISTSINSP</v>
      </c>
      <c r="J85" s="118" t="str">
        <f t="shared" si="4"/>
        <v>DISTCentro OccidenteSP</v>
      </c>
      <c r="K85" s="118" t="s">
        <v>150</v>
      </c>
      <c r="M85" s="180" t="s">
        <v>51</v>
      </c>
      <c r="N85" s="181" t="s">
        <v>159</v>
      </c>
      <c r="O85" s="181" t="s">
        <v>160</v>
      </c>
      <c r="P85" s="181" t="s">
        <v>63</v>
      </c>
      <c r="Q85" s="182" t="s">
        <v>151</v>
      </c>
      <c r="R85" s="183">
        <f t="array" ref="R85">IF(Q85="NA",INDEX($G$10:$G$213,MATCH(M85&amp;P85,$C$10:$C$213&amp;$E$10:$E$213,0)),INDEX($G$10:$G$213,MATCH(M85&amp;P85,$C$10:$C$213&amp;$E$10:$E$213,0))*INDEX(PC_FEBRERO_2025!$F$28:$F$60,MATCH(I85,PC_FEBRERO_2025!$E$28:$E$60,0),MATCH($R$8,PC_FEBRERO_2025!$F$26,0)))</f>
        <v>0</v>
      </c>
      <c r="S85" s="185"/>
      <c r="T85" s="185"/>
    </row>
    <row r="86" spans="1:20" ht="16.899999999999999" customHeight="1" x14ac:dyDescent="0.3">
      <c r="A86" s="484" t="str">
        <f t="shared" si="5"/>
        <v>GDBTEnergíaGolfo Centro</v>
      </c>
      <c r="C86" s="176" t="s">
        <v>53</v>
      </c>
      <c r="D86" s="177" t="s">
        <v>135</v>
      </c>
      <c r="E86" s="177" t="s">
        <v>66</v>
      </c>
      <c r="F86" s="178" t="s">
        <v>158</v>
      </c>
      <c r="G86" s="179">
        <f t="array" ref="G86">INDEX(INSUMOS_FEBRERO_2025!$D$18:$D$221,MATCH($C86&amp;$E86,INSUMOS_FEBRERO_2025!$B$18:$B$221&amp;INSUMOS_FEBRERO_2025!$C$18:$C$221,0))</f>
        <v>339.26600722827186</v>
      </c>
      <c r="H86" s="118"/>
      <c r="I86" s="118" t="str">
        <f t="shared" si="3"/>
        <v>DITSINB</v>
      </c>
      <c r="J86" s="118" t="str">
        <f t="shared" si="4"/>
        <v>DITCentro OccidenteB</v>
      </c>
      <c r="K86" s="118" t="s">
        <v>150</v>
      </c>
      <c r="M86" s="180" t="s">
        <v>52</v>
      </c>
      <c r="N86" s="181" t="s">
        <v>159</v>
      </c>
      <c r="O86" s="181" t="s">
        <v>160</v>
      </c>
      <c r="P86" s="181" t="s">
        <v>63</v>
      </c>
      <c r="Q86" s="182" t="s">
        <v>146</v>
      </c>
      <c r="R86" s="183">
        <f t="array" ref="R86">IF(Q86="NA",INDEX($G$10:$G$213,MATCH(M86&amp;P86,$C$10:$C$213&amp;$E$10:$E$213,0)),INDEX($G$10:$G$213,MATCH(M86&amp;P86,$C$10:$C$213&amp;$E$10:$E$213,0))*INDEX(PC_FEBRERO_2025!$F$28:$F$60,MATCH(I86,PC_FEBRERO_2025!$E$28:$E$60,0),MATCH($R$8,PC_FEBRERO_2025!$F$26,0)))</f>
        <v>0</v>
      </c>
      <c r="S86" s="185"/>
      <c r="T86" s="185"/>
    </row>
    <row r="87" spans="1:20" ht="16.899999999999999" customHeight="1" x14ac:dyDescent="0.3">
      <c r="A87" s="484" t="str">
        <f t="shared" si="5"/>
        <v>GDMTHEnergíaGolfo Centro</v>
      </c>
      <c r="C87" s="176" t="s">
        <v>54</v>
      </c>
      <c r="D87" s="177" t="s">
        <v>135</v>
      </c>
      <c r="E87" s="177" t="s">
        <v>66</v>
      </c>
      <c r="F87" s="178" t="s">
        <v>158</v>
      </c>
      <c r="G87" s="179">
        <f t="array" ref="G87">INDEX(INSUMOS_FEBRERO_2025!$D$18:$D$221,MATCH($C87&amp;$E87,INSUMOS_FEBRERO_2025!$B$18:$B$221&amp;INSUMOS_FEBRERO_2025!$C$18:$C$221,0))</f>
        <v>170474.51793301455</v>
      </c>
      <c r="H87" s="118"/>
      <c r="I87" s="118" t="str">
        <f t="shared" si="3"/>
        <v>DITSINI</v>
      </c>
      <c r="J87" s="118" t="str">
        <f t="shared" si="4"/>
        <v>DITCentro OccidenteI</v>
      </c>
      <c r="K87" s="118" t="s">
        <v>150</v>
      </c>
      <c r="M87" s="180" t="s">
        <v>52</v>
      </c>
      <c r="N87" s="181" t="s">
        <v>159</v>
      </c>
      <c r="O87" s="181" t="s">
        <v>160</v>
      </c>
      <c r="P87" s="181" t="s">
        <v>63</v>
      </c>
      <c r="Q87" s="182" t="s">
        <v>147</v>
      </c>
      <c r="R87" s="183">
        <f t="array" ref="R87">IF(Q87="NA",INDEX($G$10:$G$213,MATCH(M87&amp;P87,$C$10:$C$213&amp;$E$10:$E$213,0)),INDEX($G$10:$G$213,MATCH(M87&amp;P87,$C$10:$C$213&amp;$E$10:$E$213,0))*INDEX(PC_FEBRERO_2025!$F$28:$F$60,MATCH(I87,PC_FEBRERO_2025!$E$28:$E$60,0),MATCH($R$8,PC_FEBRERO_2025!$F$26,0)))</f>
        <v>0</v>
      </c>
      <c r="S87" s="185"/>
      <c r="T87" s="185"/>
    </row>
    <row r="88" spans="1:20" ht="16.899999999999999" customHeight="1" x14ac:dyDescent="0.3">
      <c r="A88" s="484" t="str">
        <f t="shared" si="5"/>
        <v>GDMTOEnergíaGolfo Centro</v>
      </c>
      <c r="C88" s="176" t="s">
        <v>55</v>
      </c>
      <c r="D88" s="177" t="s">
        <v>135</v>
      </c>
      <c r="E88" s="177" t="s">
        <v>66</v>
      </c>
      <c r="F88" s="178" t="s">
        <v>158</v>
      </c>
      <c r="G88" s="179">
        <f t="array" ref="G88">INDEX(INSUMOS_FEBRERO_2025!$D$18:$D$221,MATCH($C88&amp;$E88,INSUMOS_FEBRERO_2025!$B$18:$B$221&amp;INSUMOS_FEBRERO_2025!$C$18:$C$221,0))</f>
        <v>47665.052285142148</v>
      </c>
      <c r="H88" s="118"/>
      <c r="I88" s="118" t="str">
        <f t="shared" si="3"/>
        <v>DITSINP</v>
      </c>
      <c r="J88" s="118" t="str">
        <f t="shared" si="4"/>
        <v>DITCentro OccidenteP</v>
      </c>
      <c r="K88" s="118" t="s">
        <v>150</v>
      </c>
      <c r="M88" s="180" t="s">
        <v>52</v>
      </c>
      <c r="N88" s="181" t="s">
        <v>159</v>
      </c>
      <c r="O88" s="181" t="s">
        <v>160</v>
      </c>
      <c r="P88" s="181" t="s">
        <v>63</v>
      </c>
      <c r="Q88" s="182" t="s">
        <v>148</v>
      </c>
      <c r="R88" s="183">
        <f t="array" ref="R88">IF(Q88="NA",INDEX($G$10:$G$213,MATCH(M88&amp;P88,$C$10:$C$213&amp;$E$10:$E$213,0)),INDEX($G$10:$G$213,MATCH(M88&amp;P88,$C$10:$C$213&amp;$E$10:$E$213,0))*INDEX(PC_FEBRERO_2025!$F$28:$F$60,MATCH(I88,PC_FEBRERO_2025!$E$28:$E$60,0),MATCH($R$8,PC_FEBRERO_2025!$F$26,0)))</f>
        <v>0</v>
      </c>
      <c r="S88" s="185"/>
      <c r="T88" s="185"/>
    </row>
    <row r="89" spans="1:20" ht="16.899999999999999" customHeight="1" x14ac:dyDescent="0.3">
      <c r="A89" s="484" t="str">
        <f t="shared" si="5"/>
        <v>PDBTEnergíaGolfo Centro</v>
      </c>
      <c r="C89" s="176" t="s">
        <v>56</v>
      </c>
      <c r="D89" s="177" t="s">
        <v>135</v>
      </c>
      <c r="E89" s="177" t="s">
        <v>66</v>
      </c>
      <c r="F89" s="178" t="s">
        <v>158</v>
      </c>
      <c r="G89" s="179">
        <f t="array" ref="G89">INDEX(INSUMOS_FEBRERO_2025!$D$18:$D$221,MATCH($C89&amp;$E89,INSUMOS_FEBRERO_2025!$B$18:$B$221&amp;INSUMOS_FEBRERO_2025!$C$18:$C$221,0))</f>
        <v>39356.907693307861</v>
      </c>
      <c r="H89" s="118"/>
      <c r="I89" s="118" t="str">
        <f t="shared" si="3"/>
        <v>DITSINSP</v>
      </c>
      <c r="J89" s="118" t="str">
        <f t="shared" si="4"/>
        <v>DITCentro OccidenteSP</v>
      </c>
      <c r="K89" s="118" t="s">
        <v>150</v>
      </c>
      <c r="M89" s="180" t="s">
        <v>52</v>
      </c>
      <c r="N89" s="181" t="s">
        <v>159</v>
      </c>
      <c r="O89" s="181" t="s">
        <v>160</v>
      </c>
      <c r="P89" s="181" t="s">
        <v>63</v>
      </c>
      <c r="Q89" s="182" t="s">
        <v>151</v>
      </c>
      <c r="R89" s="183">
        <f t="array" ref="R89">IF(Q89="NA",INDEX($G$10:$G$213,MATCH(M89&amp;P89,$C$10:$C$213&amp;$E$10:$E$213,0)),INDEX($G$10:$G$213,MATCH(M89&amp;P89,$C$10:$C$213&amp;$E$10:$E$213,0))*INDEX(PC_FEBRERO_2025!$F$28:$F$60,MATCH(I89,PC_FEBRERO_2025!$E$28:$E$60,0),MATCH($R$8,PC_FEBRERO_2025!$F$26,0)))</f>
        <v>0</v>
      </c>
      <c r="S89" s="185"/>
      <c r="T89" s="185"/>
    </row>
    <row r="90" spans="1:20" ht="16.899999999999999" customHeight="1" x14ac:dyDescent="0.3">
      <c r="A90" s="484" t="str">
        <f t="shared" si="5"/>
        <v>APBTEnergíaGolfo Centro</v>
      </c>
      <c r="C90" s="176" t="s">
        <v>57</v>
      </c>
      <c r="D90" s="177" t="s">
        <v>135</v>
      </c>
      <c r="E90" s="177" t="s">
        <v>66</v>
      </c>
      <c r="F90" s="178" t="s">
        <v>158</v>
      </c>
      <c r="G90" s="179">
        <f t="array" ref="G90">INDEX(INSUMOS_FEBRERO_2025!$D$18:$D$221,MATCH($C90&amp;$E90,INSUMOS_FEBRERO_2025!$B$18:$B$221&amp;INSUMOS_FEBRERO_2025!$C$18:$C$221,0))</f>
        <v>12339.607374934005</v>
      </c>
      <c r="H90" s="118"/>
      <c r="I90" s="118" t="str">
        <f t="shared" si="3"/>
        <v>DB1SINNA</v>
      </c>
      <c r="J90" s="118" t="str">
        <f t="shared" si="4"/>
        <v>DB1Centro OrienteNA</v>
      </c>
      <c r="K90" s="118" t="s">
        <v>150</v>
      </c>
      <c r="M90" s="180" t="s">
        <v>48</v>
      </c>
      <c r="N90" s="181" t="s">
        <v>159</v>
      </c>
      <c r="O90" s="181" t="s">
        <v>160</v>
      </c>
      <c r="P90" s="181" t="s">
        <v>64</v>
      </c>
      <c r="Q90" s="182" t="s">
        <v>161</v>
      </c>
      <c r="R90" s="183">
        <f t="array" ref="R90">IF(Q90="NA",INDEX($G$10:$G$213,MATCH(M90&amp;P90,$C$10:$C$213&amp;$E$10:$E$213,0)),INDEX($G$10:$G$213,MATCH(M90&amp;P90,$C$10:$C$213&amp;$E$10:$E$213,0))*INDEX(PC_FEBRERO_2025!$F$28:$F$60,MATCH(I90,PC_FEBRERO_2025!$E$28:$E$60,0),MATCH($R$8,PC_FEBRERO_2025!$F$26,0)))</f>
        <v>166333.09289122737</v>
      </c>
      <c r="S90" s="185"/>
      <c r="T90" s="185"/>
    </row>
    <row r="91" spans="1:20" ht="16.899999999999999" customHeight="1" x14ac:dyDescent="0.3">
      <c r="A91" s="484" t="str">
        <f t="shared" si="5"/>
        <v>APMTEnergíaGolfo Centro</v>
      </c>
      <c r="C91" s="176" t="s">
        <v>58</v>
      </c>
      <c r="D91" s="177" t="s">
        <v>135</v>
      </c>
      <c r="E91" s="177" t="s">
        <v>66</v>
      </c>
      <c r="F91" s="178" t="s">
        <v>158</v>
      </c>
      <c r="G91" s="179">
        <f t="array" ref="G91">INDEX(INSUMOS_FEBRERO_2025!$D$18:$D$221,MATCH($C91&amp;$E91,INSUMOS_FEBRERO_2025!$B$18:$B$221&amp;INSUMOS_FEBRERO_2025!$C$18:$C$221,0))</f>
        <v>1819.7461631746012</v>
      </c>
      <c r="H91" s="118"/>
      <c r="I91" s="118" t="str">
        <f t="shared" si="3"/>
        <v>DB2SINNA</v>
      </c>
      <c r="J91" s="118" t="str">
        <f t="shared" si="4"/>
        <v>DB2Centro OrienteNA</v>
      </c>
      <c r="K91" s="118" t="s">
        <v>150</v>
      </c>
      <c r="M91" s="187" t="s">
        <v>50</v>
      </c>
      <c r="N91" s="181" t="s">
        <v>159</v>
      </c>
      <c r="O91" s="181" t="s">
        <v>160</v>
      </c>
      <c r="P91" s="181" t="s">
        <v>64</v>
      </c>
      <c r="Q91" s="182" t="s">
        <v>161</v>
      </c>
      <c r="R91" s="183">
        <f t="array" ref="R91">IF(Q91="NA",INDEX($G$10:$G$213,MATCH(M91&amp;P91,$C$10:$C$213&amp;$E$10:$E$213,0)),INDEX($G$10:$G$213,MATCH(M91&amp;P91,$C$10:$C$213&amp;$E$10:$E$213,0))*INDEX(PC_FEBRERO_2025!$F$28:$F$60,MATCH(I91,PC_FEBRERO_2025!$E$28:$E$60,0),MATCH($R$8,PC_FEBRERO_2025!$F$26,0)))</f>
        <v>102104.71953312185</v>
      </c>
      <c r="S91" s="185"/>
      <c r="T91" s="185"/>
    </row>
    <row r="92" spans="1:20" ht="16.899999999999999" customHeight="1" x14ac:dyDescent="0.3">
      <c r="A92" s="484" t="str">
        <f t="shared" si="5"/>
        <v>RABTEnergíaGolfo Centro</v>
      </c>
      <c r="C92" s="176" t="s">
        <v>59</v>
      </c>
      <c r="D92" s="177" t="s">
        <v>135</v>
      </c>
      <c r="E92" s="177" t="s">
        <v>66</v>
      </c>
      <c r="F92" s="178" t="s">
        <v>158</v>
      </c>
      <c r="G92" s="179">
        <f t="array" ref="G92">INDEX(INSUMOS_FEBRERO_2025!$D$18:$D$221,MATCH($C92&amp;$E92,INSUMOS_FEBRERO_2025!$B$18:$B$221&amp;INSUMOS_FEBRERO_2025!$C$18:$C$221,0))</f>
        <v>12541.347763806565</v>
      </c>
      <c r="H92" s="118"/>
      <c r="I92" s="118" t="str">
        <f t="shared" si="3"/>
        <v>PDBTSINNA</v>
      </c>
      <c r="J92" s="118" t="str">
        <f t="shared" si="4"/>
        <v>PDBTCentro OrienteNA</v>
      </c>
      <c r="K92" s="118" t="s">
        <v>150</v>
      </c>
      <c r="M92" s="187" t="s">
        <v>56</v>
      </c>
      <c r="N92" s="181" t="s">
        <v>159</v>
      </c>
      <c r="O92" s="181" t="s">
        <v>160</v>
      </c>
      <c r="P92" s="181" t="s">
        <v>64</v>
      </c>
      <c r="Q92" s="182" t="s">
        <v>161</v>
      </c>
      <c r="R92" s="183">
        <f t="array" ref="R92">IF(Q92="NA",INDEX($G$10:$G$213,MATCH(M92&amp;P92,$C$10:$C$213&amp;$E$10:$E$213,0)),INDEX($G$10:$G$213,MATCH(M92&amp;P92,$C$10:$C$213&amp;$E$10:$E$213,0))*INDEX(PC_FEBRERO_2025!$F$28:$F$60,MATCH(I92,PC_FEBRERO_2025!$E$28:$E$60,0),MATCH($R$8,PC_FEBRERO_2025!$F$26,0)))</f>
        <v>76604.661556575331</v>
      </c>
      <c r="S92" s="185"/>
      <c r="T92" s="185"/>
    </row>
    <row r="93" spans="1:20" ht="16.899999999999999" customHeight="1" x14ac:dyDescent="0.3">
      <c r="A93" s="484" t="str">
        <f t="shared" si="5"/>
        <v>RAMTEnergíaGolfo Centro</v>
      </c>
      <c r="C93" s="176" t="s">
        <v>60</v>
      </c>
      <c r="D93" s="177" t="s">
        <v>135</v>
      </c>
      <c r="E93" s="177" t="s">
        <v>66</v>
      </c>
      <c r="F93" s="178" t="s">
        <v>158</v>
      </c>
      <c r="G93" s="179">
        <f t="array" ref="G93">INDEX(INSUMOS_FEBRERO_2025!$D$18:$D$221,MATCH($C93&amp;$E93,INSUMOS_FEBRERO_2025!$B$18:$B$221&amp;INSUMOS_FEBRERO_2025!$C$18:$C$221,0))</f>
        <v>28897.531103067151</v>
      </c>
      <c r="H93" s="118"/>
      <c r="I93" s="118" t="str">
        <f t="shared" si="3"/>
        <v>GDBTSINNA</v>
      </c>
      <c r="J93" s="118" t="str">
        <f t="shared" si="4"/>
        <v>GDBTCentro OrienteNA</v>
      </c>
      <c r="K93" s="118" t="s">
        <v>150</v>
      </c>
      <c r="M93" s="187" t="s">
        <v>53</v>
      </c>
      <c r="N93" s="181" t="s">
        <v>159</v>
      </c>
      <c r="O93" s="181" t="s">
        <v>160</v>
      </c>
      <c r="P93" s="181" t="s">
        <v>64</v>
      </c>
      <c r="Q93" s="182" t="s">
        <v>161</v>
      </c>
      <c r="R93" s="183">
        <f t="array" ref="R93">IF(Q93="NA",INDEX($G$10:$G$213,MATCH(M93&amp;P93,$C$10:$C$213&amp;$E$10:$E$213,0)),INDEX($G$10:$G$213,MATCH(M93&amp;P93,$C$10:$C$213&amp;$E$10:$E$213,0))*INDEX(PC_FEBRERO_2025!$F$28:$F$60,MATCH(I93,PC_FEBRERO_2025!$E$28:$E$60,0),MATCH($R$8,PC_FEBRERO_2025!$F$26,0)))</f>
        <v>2563.3747122920017</v>
      </c>
      <c r="S93" s="185"/>
      <c r="T93" s="185"/>
    </row>
    <row r="94" spans="1:20" ht="16.899999999999999" customHeight="1" x14ac:dyDescent="0.3">
      <c r="A94" s="484" t="str">
        <f t="shared" si="5"/>
        <v>DB1EnergíaGolfo Norte</v>
      </c>
      <c r="C94" s="176" t="s">
        <v>48</v>
      </c>
      <c r="D94" s="177" t="s">
        <v>135</v>
      </c>
      <c r="E94" s="177" t="s">
        <v>67</v>
      </c>
      <c r="F94" s="178" t="s">
        <v>158</v>
      </c>
      <c r="G94" s="179">
        <f t="array" ref="G94">INDEX(INSUMOS_FEBRERO_2025!$D$18:$D$221,MATCH($C94&amp;$E94,INSUMOS_FEBRERO_2025!$B$18:$B$221&amp;INSUMOS_FEBRERO_2025!$C$18:$C$221,0))</f>
        <v>174624.73513646424</v>
      </c>
      <c r="H94" s="118"/>
      <c r="I94" s="118" t="str">
        <f t="shared" si="3"/>
        <v>RABTSINNA</v>
      </c>
      <c r="J94" s="118" t="str">
        <f t="shared" si="4"/>
        <v>RABTCentro OrienteNA</v>
      </c>
      <c r="K94" s="118" t="s">
        <v>150</v>
      </c>
      <c r="M94" s="180" t="s">
        <v>59</v>
      </c>
      <c r="N94" s="181" t="s">
        <v>159</v>
      </c>
      <c r="O94" s="181" t="s">
        <v>160</v>
      </c>
      <c r="P94" s="181" t="s">
        <v>64</v>
      </c>
      <c r="Q94" s="182" t="s">
        <v>161</v>
      </c>
      <c r="R94" s="183">
        <f t="array" ref="R94">IF(Q94="NA",INDEX($G$10:$G$213,MATCH(M94&amp;P94,$C$10:$C$213&amp;$E$10:$E$213,0)),INDEX($G$10:$G$213,MATCH(M94&amp;P94,$C$10:$C$213&amp;$E$10:$E$213,0))*INDEX(PC_FEBRERO_2025!$F$28:$F$60,MATCH(I94,PC_FEBRERO_2025!$E$28:$E$60,0),MATCH($R$8,PC_FEBRERO_2025!$F$26,0)))</f>
        <v>16698.877469882318</v>
      </c>
      <c r="S94" s="185"/>
      <c r="T94" s="185"/>
    </row>
    <row r="95" spans="1:20" ht="16.899999999999999" customHeight="1" x14ac:dyDescent="0.3">
      <c r="A95" s="484" t="str">
        <f t="shared" si="5"/>
        <v>DB2EnergíaGolfo Norte</v>
      </c>
      <c r="C95" s="176" t="s">
        <v>50</v>
      </c>
      <c r="D95" s="177" t="s">
        <v>135</v>
      </c>
      <c r="E95" s="177" t="s">
        <v>67</v>
      </c>
      <c r="F95" s="178" t="s">
        <v>158</v>
      </c>
      <c r="G95" s="179">
        <f t="array" ref="G95">INDEX(INSUMOS_FEBRERO_2025!$D$18:$D$221,MATCH($C95&amp;$E95,INSUMOS_FEBRERO_2025!$B$18:$B$221&amp;INSUMOS_FEBRERO_2025!$C$18:$C$221,0))</f>
        <v>418049.97466954513</v>
      </c>
      <c r="H95" s="118"/>
      <c r="I95" s="118" t="str">
        <f t="shared" si="3"/>
        <v>APBTSINNA</v>
      </c>
      <c r="J95" s="118" t="str">
        <f t="shared" si="4"/>
        <v>APBTCentro OrienteNA</v>
      </c>
      <c r="K95" s="118" t="s">
        <v>150</v>
      </c>
      <c r="M95" s="180" t="s">
        <v>57</v>
      </c>
      <c r="N95" s="181" t="s">
        <v>159</v>
      </c>
      <c r="O95" s="181" t="s">
        <v>160</v>
      </c>
      <c r="P95" s="181" t="s">
        <v>64</v>
      </c>
      <c r="Q95" s="182" t="s">
        <v>161</v>
      </c>
      <c r="R95" s="183">
        <f t="array" ref="R95">IF(Q95="NA",INDEX($G$10:$G$213,MATCH(M95&amp;P95,$C$10:$C$213&amp;$E$10:$E$213,0)),INDEX($G$10:$G$213,MATCH(M95&amp;P95,$C$10:$C$213&amp;$E$10:$E$213,0))*INDEX(PC_FEBRERO_2025!$F$28:$F$60,MATCH(I95,PC_FEBRERO_2025!$E$28:$E$60,0),MATCH($R$8,PC_FEBRERO_2025!$F$26,0)))</f>
        <v>25695.562679836417</v>
      </c>
      <c r="S95" s="185"/>
      <c r="T95" s="185"/>
    </row>
    <row r="96" spans="1:20" ht="16.899999999999999" customHeight="1" x14ac:dyDescent="0.3">
      <c r="A96" s="484" t="str">
        <f t="shared" si="5"/>
        <v>DISTEnergíaGolfo Norte</v>
      </c>
      <c r="C96" s="176" t="s">
        <v>51</v>
      </c>
      <c r="D96" s="177" t="s">
        <v>135</v>
      </c>
      <c r="E96" s="177" t="s">
        <v>67</v>
      </c>
      <c r="F96" s="178" t="s">
        <v>158</v>
      </c>
      <c r="G96" s="179">
        <f t="array" ref="G96">INDEX(INSUMOS_FEBRERO_2025!$D$18:$D$221,MATCH($C96&amp;$E96,INSUMOS_FEBRERO_2025!$B$18:$B$221&amp;INSUMOS_FEBRERO_2025!$C$18:$C$221,0))</f>
        <v>293082.2751863086</v>
      </c>
      <c r="H96" s="118"/>
      <c r="I96" s="118" t="str">
        <f t="shared" si="3"/>
        <v>APMTSINNA</v>
      </c>
      <c r="J96" s="118" t="str">
        <f t="shared" si="4"/>
        <v>APMTCentro OrienteNA</v>
      </c>
      <c r="K96" s="118" t="s">
        <v>150</v>
      </c>
      <c r="M96" s="180" t="s">
        <v>58</v>
      </c>
      <c r="N96" s="181" t="s">
        <v>159</v>
      </c>
      <c r="O96" s="181" t="s">
        <v>160</v>
      </c>
      <c r="P96" s="181" t="s">
        <v>64</v>
      </c>
      <c r="Q96" s="182" t="s">
        <v>161</v>
      </c>
      <c r="R96" s="183">
        <f t="array" ref="R96">IF(Q96="NA",INDEX($G$10:$G$213,MATCH(M96&amp;P96,$C$10:$C$213&amp;$E$10:$E$213,0)),INDEX($G$10:$G$213,MATCH(M96&amp;P96,$C$10:$C$213&amp;$E$10:$E$213,0))*INDEX(PC_FEBRERO_2025!$F$28:$F$60,MATCH(I96,PC_FEBRERO_2025!$E$28:$E$60,0),MATCH($R$8,PC_FEBRERO_2025!$F$26,0)))</f>
        <v>709.6070102393486</v>
      </c>
      <c r="S96" s="185"/>
      <c r="T96" s="185"/>
    </row>
    <row r="97" spans="1:20" ht="16.899999999999999" customHeight="1" x14ac:dyDescent="0.3">
      <c r="A97" s="484" t="str">
        <f t="shared" si="5"/>
        <v>DITEnergíaGolfo Norte</v>
      </c>
      <c r="C97" s="176" t="s">
        <v>52</v>
      </c>
      <c r="D97" s="177" t="s">
        <v>135</v>
      </c>
      <c r="E97" s="177" t="s">
        <v>67</v>
      </c>
      <c r="F97" s="178" t="s">
        <v>158</v>
      </c>
      <c r="G97" s="179">
        <f t="array" ref="G97">INDEX(INSUMOS_FEBRERO_2025!$D$18:$D$221,MATCH($C97&amp;$E97,INSUMOS_FEBRERO_2025!$B$18:$B$221&amp;INSUMOS_FEBRERO_2025!$C$18:$C$221,0))</f>
        <v>60023.532740726027</v>
      </c>
      <c r="H97" s="118"/>
      <c r="I97" s="118" t="str">
        <f t="shared" si="3"/>
        <v>GDMTHSINB</v>
      </c>
      <c r="J97" s="118" t="str">
        <f t="shared" si="4"/>
        <v>GDMTHCentro OrienteB</v>
      </c>
      <c r="K97" s="118" t="s">
        <v>150</v>
      </c>
      <c r="M97" s="180" t="s">
        <v>54</v>
      </c>
      <c r="N97" s="181" t="s">
        <v>159</v>
      </c>
      <c r="O97" s="181" t="s">
        <v>160</v>
      </c>
      <c r="P97" s="181" t="s">
        <v>64</v>
      </c>
      <c r="Q97" s="182" t="s">
        <v>146</v>
      </c>
      <c r="R97" s="183">
        <f t="array" ref="R97">IF(Q97="NA",INDEX($G$10:$G$213,MATCH(M97&amp;P97,$C$10:$C$213&amp;$E$10:$E$213,0)),INDEX($G$10:$G$213,MATCH(M97&amp;P97,$C$10:$C$213&amp;$E$10:$E$213,0))*INDEX(PC_FEBRERO_2025!$F$28:$F$60,MATCH(I97,PC_FEBRERO_2025!$E$28:$E$60,0),MATCH($R$8,PC_FEBRERO_2025!$F$26,0)))</f>
        <v>78193.675378132131</v>
      </c>
      <c r="S97" s="185"/>
      <c r="T97" s="185"/>
    </row>
    <row r="98" spans="1:20" ht="16.899999999999999" customHeight="1" x14ac:dyDescent="0.3">
      <c r="A98" s="484" t="str">
        <f t="shared" si="5"/>
        <v>GDBTEnergíaGolfo Norte</v>
      </c>
      <c r="C98" s="176" t="s">
        <v>53</v>
      </c>
      <c r="D98" s="177" t="s">
        <v>135</v>
      </c>
      <c r="E98" s="177" t="s">
        <v>67</v>
      </c>
      <c r="F98" s="178" t="s">
        <v>158</v>
      </c>
      <c r="G98" s="179">
        <f t="array" ref="G98">INDEX(INSUMOS_FEBRERO_2025!$D$18:$D$221,MATCH($C98&amp;$E98,INSUMOS_FEBRERO_2025!$B$18:$B$221&amp;INSUMOS_FEBRERO_2025!$C$18:$C$221,0))</f>
        <v>1507.8828202071791</v>
      </c>
      <c r="H98" s="118"/>
      <c r="I98" s="118" t="str">
        <f t="shared" si="3"/>
        <v>GDMTHSINI</v>
      </c>
      <c r="J98" s="118" t="str">
        <f t="shared" si="4"/>
        <v>GDMTHCentro OrienteI</v>
      </c>
      <c r="K98" s="118" t="s">
        <v>150</v>
      </c>
      <c r="M98" s="180" t="s">
        <v>54</v>
      </c>
      <c r="N98" s="181" t="s">
        <v>159</v>
      </c>
      <c r="O98" s="181" t="s">
        <v>160</v>
      </c>
      <c r="P98" s="181" t="s">
        <v>64</v>
      </c>
      <c r="Q98" s="182" t="s">
        <v>147</v>
      </c>
      <c r="R98" s="183">
        <f t="array" ref="R98">IF(Q98="NA",INDEX($G$10:$G$213,MATCH(M98&amp;P98,$C$10:$C$213&amp;$E$10:$E$213,0)),INDEX($G$10:$G$213,MATCH(M98&amp;P98,$C$10:$C$213&amp;$E$10:$E$213,0))*INDEX(PC_FEBRERO_2025!$F$28:$F$60,MATCH(I98,PC_FEBRERO_2025!$E$28:$E$60,0),MATCH($R$8,PC_FEBRERO_2025!$F$26,0)))</f>
        <v>145958.25692320292</v>
      </c>
      <c r="S98" s="185"/>
      <c r="T98" s="185"/>
    </row>
    <row r="99" spans="1:20" ht="16.899999999999999" customHeight="1" x14ac:dyDescent="0.3">
      <c r="A99" s="484" t="str">
        <f t="shared" si="5"/>
        <v>GDMTHEnergíaGolfo Norte</v>
      </c>
      <c r="C99" s="176" t="s">
        <v>54</v>
      </c>
      <c r="D99" s="177" t="s">
        <v>135</v>
      </c>
      <c r="E99" s="177" t="s">
        <v>67</v>
      </c>
      <c r="F99" s="178" t="s">
        <v>158</v>
      </c>
      <c r="G99" s="179">
        <f t="array" ref="G99">INDEX(INSUMOS_FEBRERO_2025!$D$18:$D$221,MATCH($C99&amp;$E99,INSUMOS_FEBRERO_2025!$B$18:$B$221&amp;INSUMOS_FEBRERO_2025!$C$18:$C$221,0))</f>
        <v>818816.37227068702</v>
      </c>
      <c r="H99" s="118"/>
      <c r="I99" s="118" t="str">
        <f t="shared" si="3"/>
        <v>GDMTHSINP</v>
      </c>
      <c r="J99" s="118" t="str">
        <f t="shared" si="4"/>
        <v>GDMTHCentro OrienteP</v>
      </c>
      <c r="K99" s="118" t="s">
        <v>150</v>
      </c>
      <c r="M99" s="180" t="s">
        <v>54</v>
      </c>
      <c r="N99" s="181" t="s">
        <v>159</v>
      </c>
      <c r="O99" s="181" t="s">
        <v>160</v>
      </c>
      <c r="P99" s="181" t="s">
        <v>64</v>
      </c>
      <c r="Q99" s="182" t="s">
        <v>148</v>
      </c>
      <c r="R99" s="183">
        <f t="array" ref="R99">IF(Q99="NA",INDEX($G$10:$G$213,MATCH(M99&amp;P99,$C$10:$C$213&amp;$E$10:$E$213,0)),INDEX($G$10:$G$213,MATCH(M99&amp;P99,$C$10:$C$213&amp;$E$10:$E$213,0))*INDEX(PC_FEBRERO_2025!$F$28:$F$60,MATCH(I99,PC_FEBRERO_2025!$E$28:$E$60,0),MATCH($R$8,PC_FEBRERO_2025!$F$26,0)))</f>
        <v>35476.349892836784</v>
      </c>
      <c r="S99" s="185"/>
      <c r="T99" s="185"/>
    </row>
    <row r="100" spans="1:20" ht="16.899999999999999" customHeight="1" x14ac:dyDescent="0.3">
      <c r="A100" s="484" t="str">
        <f t="shared" si="5"/>
        <v>GDMTOEnergíaGolfo Norte</v>
      </c>
      <c r="C100" s="176" t="s">
        <v>55</v>
      </c>
      <c r="D100" s="177" t="s">
        <v>135</v>
      </c>
      <c r="E100" s="177" t="s">
        <v>67</v>
      </c>
      <c r="F100" s="178" t="s">
        <v>158</v>
      </c>
      <c r="G100" s="179">
        <f t="array" ref="G100">INDEX(INSUMOS_FEBRERO_2025!$D$18:$D$221,MATCH($C100&amp;$E100,INSUMOS_FEBRERO_2025!$B$18:$B$221&amp;INSUMOS_FEBRERO_2025!$C$18:$C$221,0))</f>
        <v>147723.49056298731</v>
      </c>
      <c r="H100" s="118"/>
      <c r="I100" s="118" t="str">
        <f t="shared" si="3"/>
        <v>GDMTOSINNA</v>
      </c>
      <c r="J100" s="118" t="str">
        <f t="shared" si="4"/>
        <v>GDMTOCentro OrienteNA</v>
      </c>
      <c r="K100" s="118" t="s">
        <v>150</v>
      </c>
      <c r="M100" s="180" t="s">
        <v>55</v>
      </c>
      <c r="N100" s="181" t="s">
        <v>159</v>
      </c>
      <c r="O100" s="181" t="s">
        <v>160</v>
      </c>
      <c r="P100" s="181" t="s">
        <v>64</v>
      </c>
      <c r="Q100" s="182" t="s">
        <v>161</v>
      </c>
      <c r="R100" s="183">
        <f t="array" ref="R100">IF(Q100="NA",INDEX($G$10:$G$213,MATCH(M100&amp;P100,$C$10:$C$213&amp;$E$10:$E$213,0)),INDEX($G$10:$G$213,MATCH(M100&amp;P100,$C$10:$C$213&amp;$E$10:$E$213,0))*INDEX(PC_FEBRERO_2025!$F$28:$F$60,MATCH(I100,PC_FEBRERO_2025!$E$28:$E$60,0),MATCH($R$8,PC_FEBRERO_2025!$F$26,0)))</f>
        <v>76852.778867622212</v>
      </c>
      <c r="S100" s="185"/>
      <c r="T100" s="185"/>
    </row>
    <row r="101" spans="1:20" ht="16.899999999999999" customHeight="1" x14ac:dyDescent="0.3">
      <c r="A101" s="484" t="str">
        <f t="shared" si="5"/>
        <v>PDBTEnergíaGolfo Norte</v>
      </c>
      <c r="C101" s="176" t="s">
        <v>56</v>
      </c>
      <c r="D101" s="177" t="s">
        <v>135</v>
      </c>
      <c r="E101" s="177" t="s">
        <v>67</v>
      </c>
      <c r="F101" s="178" t="s">
        <v>158</v>
      </c>
      <c r="G101" s="179">
        <f t="array" ref="G101">INDEX(INSUMOS_FEBRERO_2025!$D$18:$D$221,MATCH($C101&amp;$E101,INSUMOS_FEBRERO_2025!$B$18:$B$221&amp;INSUMOS_FEBRERO_2025!$C$18:$C$221,0))</f>
        <v>69960.441981097727</v>
      </c>
      <c r="H101" s="118"/>
      <c r="I101" s="118" t="str">
        <f t="shared" si="3"/>
        <v>RAMTSINNA</v>
      </c>
      <c r="J101" s="118" t="str">
        <f t="shared" si="4"/>
        <v>RAMTCentro OrienteNA</v>
      </c>
      <c r="K101" s="118" t="s">
        <v>150</v>
      </c>
      <c r="M101" s="180" t="s">
        <v>60</v>
      </c>
      <c r="N101" s="181" t="s">
        <v>159</v>
      </c>
      <c r="O101" s="181" t="s">
        <v>160</v>
      </c>
      <c r="P101" s="181" t="s">
        <v>64</v>
      </c>
      <c r="Q101" s="182" t="s">
        <v>161</v>
      </c>
      <c r="R101" s="183">
        <f t="array" ref="R101">IF(Q101="NA",INDEX($G$10:$G$213,MATCH(M101&amp;P101,$C$10:$C$213&amp;$E$10:$E$213,0)),INDEX($G$10:$G$213,MATCH(M101&amp;P101,$C$10:$C$213&amp;$E$10:$E$213,0))*INDEX(PC_FEBRERO_2025!$F$28:$F$60,MATCH(I101,PC_FEBRERO_2025!$E$28:$E$60,0),MATCH($R$8,PC_FEBRERO_2025!$F$26,0)))</f>
        <v>32618.055685727035</v>
      </c>
      <c r="S101" s="185"/>
      <c r="T101" s="185"/>
    </row>
    <row r="102" spans="1:20" ht="16.899999999999999" customHeight="1" x14ac:dyDescent="0.3">
      <c r="A102" s="484" t="str">
        <f t="shared" si="5"/>
        <v>APBTEnergíaGolfo Norte</v>
      </c>
      <c r="C102" s="176" t="s">
        <v>57</v>
      </c>
      <c r="D102" s="177" t="s">
        <v>135</v>
      </c>
      <c r="E102" s="177" t="s">
        <v>67</v>
      </c>
      <c r="F102" s="178" t="s">
        <v>158</v>
      </c>
      <c r="G102" s="179">
        <f t="array" ref="G102">INDEX(INSUMOS_FEBRERO_2025!$D$18:$D$221,MATCH($C102&amp;$E102,INSUMOS_FEBRERO_2025!$B$18:$B$221&amp;INSUMOS_FEBRERO_2025!$C$18:$C$221,0))</f>
        <v>15979.620613144263</v>
      </c>
      <c r="H102" s="118"/>
      <c r="I102" s="118" t="str">
        <f t="shared" si="3"/>
        <v>DISTSINB</v>
      </c>
      <c r="J102" s="118" t="str">
        <f t="shared" si="4"/>
        <v>DISTCentro OrienteB</v>
      </c>
      <c r="K102" s="118" t="s">
        <v>150</v>
      </c>
      <c r="M102" s="180" t="s">
        <v>51</v>
      </c>
      <c r="N102" s="181" t="s">
        <v>159</v>
      </c>
      <c r="O102" s="181" t="s">
        <v>160</v>
      </c>
      <c r="P102" s="181" t="s">
        <v>64</v>
      </c>
      <c r="Q102" s="182" t="s">
        <v>146</v>
      </c>
      <c r="R102" s="183">
        <f t="array" ref="R102">IF(Q102="NA",INDEX($G$10:$G$213,MATCH(M102&amp;P102,$C$10:$C$213&amp;$E$10:$E$213,0)),INDEX($G$10:$G$213,MATCH(M102&amp;P102,$C$10:$C$213&amp;$E$10:$E$213,0))*INDEX(PC_FEBRERO_2025!$F$28:$F$60,MATCH(I102,PC_FEBRERO_2025!$E$28:$E$60,0),MATCH($R$8,PC_FEBRERO_2025!$F$26,0)))</f>
        <v>12925.686851971512</v>
      </c>
      <c r="S102" s="185"/>
      <c r="T102" s="185"/>
    </row>
    <row r="103" spans="1:20" ht="16.899999999999999" customHeight="1" x14ac:dyDescent="0.3">
      <c r="A103" s="484" t="str">
        <f t="shared" si="5"/>
        <v>APMTEnergíaGolfo Norte</v>
      </c>
      <c r="C103" s="176" t="s">
        <v>58</v>
      </c>
      <c r="D103" s="177" t="s">
        <v>135</v>
      </c>
      <c r="E103" s="177" t="s">
        <v>67</v>
      </c>
      <c r="F103" s="178" t="s">
        <v>158</v>
      </c>
      <c r="G103" s="179">
        <f t="array" ref="G103">INDEX(INSUMOS_FEBRERO_2025!$D$18:$D$221,MATCH($C103&amp;$E103,INSUMOS_FEBRERO_2025!$B$18:$B$221&amp;INSUMOS_FEBRERO_2025!$C$18:$C$221,0))</f>
        <v>10636.672167866525</v>
      </c>
      <c r="H103" s="118"/>
      <c r="I103" s="118" t="str">
        <f t="shared" si="3"/>
        <v>DISTSINI</v>
      </c>
      <c r="J103" s="118" t="str">
        <f t="shared" si="4"/>
        <v>DISTCentro OrienteI</v>
      </c>
      <c r="K103" s="118" t="s">
        <v>150</v>
      </c>
      <c r="M103" s="180" t="s">
        <v>51</v>
      </c>
      <c r="N103" s="181" t="s">
        <v>159</v>
      </c>
      <c r="O103" s="181" t="s">
        <v>160</v>
      </c>
      <c r="P103" s="181" t="s">
        <v>64</v>
      </c>
      <c r="Q103" s="182" t="s">
        <v>147</v>
      </c>
      <c r="R103" s="183">
        <f t="array" ref="R103">IF(Q103="NA",INDEX($G$10:$G$213,MATCH(M103&amp;P103,$C$10:$C$213&amp;$E$10:$E$213,0)),INDEX($G$10:$G$213,MATCH(M103&amp;P103,$C$10:$C$213&amp;$E$10:$E$213,0))*INDEX(PC_FEBRERO_2025!$F$28:$F$60,MATCH(I103,PC_FEBRERO_2025!$E$28:$E$60,0),MATCH($R$8,PC_FEBRERO_2025!$F$26,0)))</f>
        <v>23532.772026882103</v>
      </c>
      <c r="S103" s="185"/>
      <c r="T103" s="185"/>
    </row>
    <row r="104" spans="1:20" ht="16.899999999999999" customHeight="1" x14ac:dyDescent="0.3">
      <c r="A104" s="484" t="str">
        <f t="shared" si="5"/>
        <v>RABTEnergíaGolfo Norte</v>
      </c>
      <c r="C104" s="176" t="s">
        <v>59</v>
      </c>
      <c r="D104" s="177" t="s">
        <v>135</v>
      </c>
      <c r="E104" s="177" t="s">
        <v>67</v>
      </c>
      <c r="F104" s="178" t="s">
        <v>158</v>
      </c>
      <c r="G104" s="179">
        <f t="array" ref="G104">INDEX(INSUMOS_FEBRERO_2025!$D$18:$D$221,MATCH($C104&amp;$E104,INSUMOS_FEBRERO_2025!$B$18:$B$221&amp;INSUMOS_FEBRERO_2025!$C$18:$C$221,0))</f>
        <v>5895.3382286997867</v>
      </c>
      <c r="H104" s="118"/>
      <c r="I104" s="118" t="str">
        <f t="shared" si="3"/>
        <v>DISTSINP</v>
      </c>
      <c r="J104" s="118" t="str">
        <f t="shared" si="4"/>
        <v>DISTCentro OrienteP</v>
      </c>
      <c r="K104" s="118" t="s">
        <v>150</v>
      </c>
      <c r="M104" s="180" t="s">
        <v>51</v>
      </c>
      <c r="N104" s="181" t="s">
        <v>159</v>
      </c>
      <c r="O104" s="181" t="s">
        <v>160</v>
      </c>
      <c r="P104" s="181" t="s">
        <v>64</v>
      </c>
      <c r="Q104" s="182" t="s">
        <v>148</v>
      </c>
      <c r="R104" s="183">
        <f t="array" ref="R104">IF(Q104="NA",INDEX($G$10:$G$213,MATCH(M104&amp;P104,$C$10:$C$213&amp;$E$10:$E$213,0)),INDEX($G$10:$G$213,MATCH(M104&amp;P104,$C$10:$C$213&amp;$E$10:$E$213,0))*INDEX(PC_FEBRERO_2025!$F$28:$F$60,MATCH(I104,PC_FEBRERO_2025!$E$28:$E$60,0),MATCH($R$8,PC_FEBRERO_2025!$F$26,0)))</f>
        <v>3464.2587547047933</v>
      </c>
      <c r="S104" s="185"/>
      <c r="T104" s="185"/>
    </row>
    <row r="105" spans="1:20" ht="16.899999999999999" customHeight="1" x14ac:dyDescent="0.3">
      <c r="A105" s="484" t="str">
        <f t="shared" si="5"/>
        <v>RAMTEnergíaGolfo Norte</v>
      </c>
      <c r="C105" s="176" t="s">
        <v>60</v>
      </c>
      <c r="D105" s="177" t="s">
        <v>135</v>
      </c>
      <c r="E105" s="177" t="s">
        <v>67</v>
      </c>
      <c r="F105" s="178" t="s">
        <v>158</v>
      </c>
      <c r="G105" s="179">
        <f t="array" ref="G105">INDEX(INSUMOS_FEBRERO_2025!$D$18:$D$221,MATCH($C105&amp;$E105,INSUMOS_FEBRERO_2025!$B$18:$B$221&amp;INSUMOS_FEBRERO_2025!$C$18:$C$221,0))</f>
        <v>9060.1035011073363</v>
      </c>
      <c r="H105" s="118"/>
      <c r="I105" s="118" t="str">
        <f t="shared" si="3"/>
        <v>DISTSINSP</v>
      </c>
      <c r="J105" s="118" t="str">
        <f t="shared" si="4"/>
        <v>DISTCentro OrienteSP</v>
      </c>
      <c r="K105" s="118" t="s">
        <v>150</v>
      </c>
      <c r="M105" s="180" t="s">
        <v>51</v>
      </c>
      <c r="N105" s="181" t="s">
        <v>159</v>
      </c>
      <c r="O105" s="181" t="s">
        <v>160</v>
      </c>
      <c r="P105" s="181" t="s">
        <v>64</v>
      </c>
      <c r="Q105" s="182" t="s">
        <v>151</v>
      </c>
      <c r="R105" s="183">
        <f t="array" ref="R105">IF(Q105="NA",INDEX($G$10:$G$213,MATCH(M105&amp;P105,$C$10:$C$213&amp;$E$10:$E$213,0)),INDEX($G$10:$G$213,MATCH(M105&amp;P105,$C$10:$C$213&amp;$E$10:$E$213,0))*INDEX(PC_FEBRERO_2025!$F$28:$F$60,MATCH(I105,PC_FEBRERO_2025!$E$28:$E$60,0),MATCH($R$8,PC_FEBRERO_2025!$F$26,0)))</f>
        <v>0</v>
      </c>
      <c r="S105" s="185"/>
      <c r="T105" s="185"/>
    </row>
    <row r="106" spans="1:20" ht="16.899999999999999" customHeight="1" x14ac:dyDescent="0.3">
      <c r="A106" s="484" t="str">
        <f t="shared" si="5"/>
        <v>DB1EnergíaJalisco</v>
      </c>
      <c r="C106" s="176" t="s">
        <v>48</v>
      </c>
      <c r="D106" s="177" t="s">
        <v>135</v>
      </c>
      <c r="E106" s="177" t="s">
        <v>68</v>
      </c>
      <c r="F106" s="178" t="s">
        <v>158</v>
      </c>
      <c r="G106" s="179">
        <f t="array" ref="G106">INDEX(INSUMOS_FEBRERO_2025!$D$18:$D$221,MATCH($C106&amp;$E106,INSUMOS_FEBRERO_2025!$B$18:$B$221&amp;INSUMOS_FEBRERO_2025!$C$18:$C$221,0))</f>
        <v>188885.50505455275</v>
      </c>
      <c r="H106" s="118"/>
      <c r="I106" s="118" t="str">
        <f t="shared" si="3"/>
        <v>DITSINB</v>
      </c>
      <c r="J106" s="118" t="str">
        <f t="shared" si="4"/>
        <v>DITCentro OrienteB</v>
      </c>
      <c r="K106" s="118" t="s">
        <v>150</v>
      </c>
      <c r="M106" s="180" t="s">
        <v>52</v>
      </c>
      <c r="N106" s="181" t="s">
        <v>159</v>
      </c>
      <c r="O106" s="181" t="s">
        <v>160</v>
      </c>
      <c r="P106" s="181" t="s">
        <v>64</v>
      </c>
      <c r="Q106" s="182" t="s">
        <v>146</v>
      </c>
      <c r="R106" s="183">
        <f t="array" ref="R106">IF(Q106="NA",INDEX($G$10:$G$213,MATCH(M106&amp;P106,$C$10:$C$213&amp;$E$10:$E$213,0)),INDEX($G$10:$G$213,MATCH(M106&amp;P106,$C$10:$C$213&amp;$E$10:$E$213,0))*INDEX(PC_FEBRERO_2025!$F$28:$F$60,MATCH(I106,PC_FEBRERO_2025!$E$28:$E$60,0),MATCH($R$8,PC_FEBRERO_2025!$F$26,0)))</f>
        <v>34909.21082128086</v>
      </c>
      <c r="S106" s="185"/>
      <c r="T106" s="185"/>
    </row>
    <row r="107" spans="1:20" ht="16.899999999999999" customHeight="1" x14ac:dyDescent="0.3">
      <c r="A107" s="484" t="str">
        <f t="shared" si="5"/>
        <v>DB2EnergíaJalisco</v>
      </c>
      <c r="C107" s="176" t="s">
        <v>50</v>
      </c>
      <c r="D107" s="177" t="s">
        <v>135</v>
      </c>
      <c r="E107" s="177" t="s">
        <v>68</v>
      </c>
      <c r="F107" s="178" t="s">
        <v>158</v>
      </c>
      <c r="G107" s="179">
        <f t="array" ref="G107">INDEX(INSUMOS_FEBRERO_2025!$D$18:$D$221,MATCH($C107&amp;$E107,INSUMOS_FEBRERO_2025!$B$18:$B$221&amp;INSUMOS_FEBRERO_2025!$C$18:$C$221,0))</f>
        <v>140726.67534114828</v>
      </c>
      <c r="H107" s="118"/>
      <c r="I107" s="118" t="str">
        <f t="shared" si="3"/>
        <v>DITSINI</v>
      </c>
      <c r="J107" s="118" t="str">
        <f t="shared" si="4"/>
        <v>DITCentro OrienteI</v>
      </c>
      <c r="K107" s="118" t="s">
        <v>150</v>
      </c>
      <c r="M107" s="180" t="s">
        <v>52</v>
      </c>
      <c r="N107" s="181" t="s">
        <v>159</v>
      </c>
      <c r="O107" s="181" t="s">
        <v>160</v>
      </c>
      <c r="P107" s="181" t="s">
        <v>64</v>
      </c>
      <c r="Q107" s="182" t="s">
        <v>147</v>
      </c>
      <c r="R107" s="183">
        <f t="array" ref="R107">IF(Q107="NA",INDEX($G$10:$G$213,MATCH(M107&amp;P107,$C$10:$C$213&amp;$E$10:$E$213,0)),INDEX($G$10:$G$213,MATCH(M107&amp;P107,$C$10:$C$213&amp;$E$10:$E$213,0))*INDEX(PC_FEBRERO_2025!$F$28:$F$60,MATCH(I107,PC_FEBRERO_2025!$E$28:$E$60,0),MATCH($R$8,PC_FEBRERO_2025!$F$26,0)))</f>
        <v>51471.028167740551</v>
      </c>
      <c r="S107" s="185"/>
      <c r="T107" s="185"/>
    </row>
    <row r="108" spans="1:20" ht="16.899999999999999" customHeight="1" x14ac:dyDescent="0.3">
      <c r="A108" s="484" t="str">
        <f t="shared" si="5"/>
        <v>DISTEnergíaJalisco</v>
      </c>
      <c r="C108" s="176" t="s">
        <v>51</v>
      </c>
      <c r="D108" s="177" t="s">
        <v>135</v>
      </c>
      <c r="E108" s="177" t="s">
        <v>68</v>
      </c>
      <c r="F108" s="178" t="s">
        <v>158</v>
      </c>
      <c r="G108" s="179">
        <f t="array" ref="G108">INDEX(INSUMOS_FEBRERO_2025!$D$18:$D$221,MATCH($C108&amp;$E108,INSUMOS_FEBRERO_2025!$B$18:$B$221&amp;INSUMOS_FEBRERO_2025!$C$18:$C$221,0))</f>
        <v>102019.01537006181</v>
      </c>
      <c r="H108" s="118"/>
      <c r="I108" s="118" t="str">
        <f t="shared" si="3"/>
        <v>DITSINP</v>
      </c>
      <c r="J108" s="118" t="str">
        <f t="shared" si="4"/>
        <v>DITCentro OrienteP</v>
      </c>
      <c r="K108" s="118" t="s">
        <v>150</v>
      </c>
      <c r="M108" s="180" t="s">
        <v>52</v>
      </c>
      <c r="N108" s="181" t="s">
        <v>159</v>
      </c>
      <c r="O108" s="181" t="s">
        <v>160</v>
      </c>
      <c r="P108" s="181" t="s">
        <v>64</v>
      </c>
      <c r="Q108" s="182" t="s">
        <v>148</v>
      </c>
      <c r="R108" s="183">
        <f t="array" ref="R108">IF(Q108="NA",INDEX($G$10:$G$213,MATCH(M108&amp;P108,$C$10:$C$213&amp;$E$10:$E$213,0)),INDEX($G$10:$G$213,MATCH(M108&amp;P108,$C$10:$C$213&amp;$E$10:$E$213,0))*INDEX(PC_FEBRERO_2025!$F$28:$F$60,MATCH(I108,PC_FEBRERO_2025!$E$28:$E$60,0),MATCH($R$8,PC_FEBRERO_2025!$F$26,0)))</f>
        <v>5408.4392555837203</v>
      </c>
      <c r="S108" s="185"/>
      <c r="T108" s="185"/>
    </row>
    <row r="109" spans="1:20" ht="16.899999999999999" customHeight="1" x14ac:dyDescent="0.3">
      <c r="A109" s="484" t="str">
        <f t="shared" si="5"/>
        <v>DITEnergíaJalisco</v>
      </c>
      <c r="C109" s="176" t="s">
        <v>52</v>
      </c>
      <c r="D109" s="177" t="s">
        <v>135</v>
      </c>
      <c r="E109" s="177" t="s">
        <v>68</v>
      </c>
      <c r="F109" s="178" t="s">
        <v>158</v>
      </c>
      <c r="G109" s="179">
        <f t="array" ref="G109">INDEX(INSUMOS_FEBRERO_2025!$D$18:$D$221,MATCH($C109&amp;$E109,INSUMOS_FEBRERO_2025!$B$18:$B$221&amp;INSUMOS_FEBRERO_2025!$C$18:$C$221,0))</f>
        <v>15121.92565796583</v>
      </c>
      <c r="H109" s="118"/>
      <c r="I109" s="118" t="str">
        <f t="shared" si="3"/>
        <v>DITSINSP</v>
      </c>
      <c r="J109" s="118" t="str">
        <f t="shared" si="4"/>
        <v>DITCentro OrienteSP</v>
      </c>
      <c r="K109" s="118" t="s">
        <v>150</v>
      </c>
      <c r="M109" s="180" t="s">
        <v>52</v>
      </c>
      <c r="N109" s="181" t="s">
        <v>159</v>
      </c>
      <c r="O109" s="181" t="s">
        <v>160</v>
      </c>
      <c r="P109" s="181" t="s">
        <v>64</v>
      </c>
      <c r="Q109" s="182" t="s">
        <v>151</v>
      </c>
      <c r="R109" s="183">
        <f t="array" ref="R109">IF(Q109="NA",INDEX($G$10:$G$213,MATCH(M109&amp;P109,$C$10:$C$213&amp;$E$10:$E$213,0)),INDEX($G$10:$G$213,MATCH(M109&amp;P109,$C$10:$C$213&amp;$E$10:$E$213,0))*INDEX(PC_FEBRERO_2025!$F$28:$F$60,MATCH(I109,PC_FEBRERO_2025!$E$28:$E$60,0),MATCH($R$8,PC_FEBRERO_2025!$F$26,0)))</f>
        <v>0</v>
      </c>
      <c r="S109" s="185"/>
      <c r="T109" s="185"/>
    </row>
    <row r="110" spans="1:20" ht="16.899999999999999" customHeight="1" x14ac:dyDescent="0.3">
      <c r="A110" s="484" t="str">
        <f t="shared" si="5"/>
        <v>GDBTEnergíaJalisco</v>
      </c>
      <c r="C110" s="176" t="s">
        <v>53</v>
      </c>
      <c r="D110" s="177" t="s">
        <v>135</v>
      </c>
      <c r="E110" s="177" t="s">
        <v>68</v>
      </c>
      <c r="F110" s="178" t="s">
        <v>158</v>
      </c>
      <c r="G110" s="179">
        <f t="array" ref="G110">INDEX(INSUMOS_FEBRERO_2025!$D$18:$D$221,MATCH($C110&amp;$E110,INSUMOS_FEBRERO_2025!$B$18:$B$221&amp;INSUMOS_FEBRERO_2025!$C$18:$C$221,0))</f>
        <v>1894.0638129204183</v>
      </c>
      <c r="H110" s="118"/>
      <c r="I110" s="118" t="str">
        <f t="shared" si="3"/>
        <v>DB1SINNA</v>
      </c>
      <c r="J110" s="118" t="str">
        <f t="shared" si="4"/>
        <v>DB1Centro SurNA</v>
      </c>
      <c r="K110" s="118" t="s">
        <v>150</v>
      </c>
      <c r="M110" s="180" t="s">
        <v>48</v>
      </c>
      <c r="N110" s="181" t="s">
        <v>159</v>
      </c>
      <c r="O110" s="181" t="s">
        <v>160</v>
      </c>
      <c r="P110" s="181" t="s">
        <v>65</v>
      </c>
      <c r="Q110" s="182" t="s">
        <v>161</v>
      </c>
      <c r="R110" s="183">
        <f t="array" ref="R110">IF(Q110="NA",INDEX($G$10:$G$213,MATCH(M110&amp;P110,$C$10:$C$213&amp;$E$10:$E$213,0)),INDEX($G$10:$G$213,MATCH(M110&amp;P110,$C$10:$C$213&amp;$E$10:$E$213,0))*INDEX(PC_FEBRERO_2025!$F$28:$F$60,MATCH(I110,PC_FEBRERO_2025!$E$28:$E$60,0),MATCH($R$8,PC_FEBRERO_2025!$F$26,0)))</f>
        <v>131738.84579996913</v>
      </c>
      <c r="S110" s="185"/>
      <c r="T110" s="185"/>
    </row>
    <row r="111" spans="1:20" ht="16.899999999999999" customHeight="1" x14ac:dyDescent="0.3">
      <c r="A111" s="484" t="str">
        <f t="shared" si="5"/>
        <v>GDMTHEnergíaJalisco</v>
      </c>
      <c r="C111" s="176" t="s">
        <v>54</v>
      </c>
      <c r="D111" s="177" t="s">
        <v>135</v>
      </c>
      <c r="E111" s="177" t="s">
        <v>68</v>
      </c>
      <c r="F111" s="178" t="s">
        <v>158</v>
      </c>
      <c r="G111" s="179">
        <f t="array" ref="G111">INDEX(INSUMOS_FEBRERO_2025!$D$18:$D$221,MATCH($C111&amp;$E111,INSUMOS_FEBRERO_2025!$B$18:$B$221&amp;INSUMOS_FEBRERO_2025!$C$18:$C$221,0))</f>
        <v>396518.40200440277</v>
      </c>
      <c r="H111" s="118"/>
      <c r="I111" s="118" t="str">
        <f t="shared" si="3"/>
        <v>DB2SINNA</v>
      </c>
      <c r="J111" s="118" t="str">
        <f t="shared" si="4"/>
        <v>DB2Centro SurNA</v>
      </c>
      <c r="K111" s="118" t="s">
        <v>150</v>
      </c>
      <c r="M111" s="180" t="s">
        <v>50</v>
      </c>
      <c r="N111" s="181" t="s">
        <v>159</v>
      </c>
      <c r="O111" s="181" t="s">
        <v>160</v>
      </c>
      <c r="P111" s="181" t="s">
        <v>65</v>
      </c>
      <c r="Q111" s="182" t="s">
        <v>161</v>
      </c>
      <c r="R111" s="183">
        <f t="array" ref="R111">IF(Q111="NA",INDEX($G$10:$G$213,MATCH(M111&amp;P111,$C$10:$C$213&amp;$E$10:$E$213,0)),INDEX($G$10:$G$213,MATCH(M111&amp;P111,$C$10:$C$213&amp;$E$10:$E$213,0))*INDEX(PC_FEBRERO_2025!$F$28:$F$60,MATCH(I111,PC_FEBRERO_2025!$E$28:$E$60,0),MATCH($R$8,PC_FEBRERO_2025!$F$26,0)))</f>
        <v>130332.42192474051</v>
      </c>
      <c r="S111" s="185"/>
      <c r="T111" s="185"/>
    </row>
    <row r="112" spans="1:20" ht="16.899999999999999" customHeight="1" x14ac:dyDescent="0.3">
      <c r="A112" s="484" t="str">
        <f t="shared" si="5"/>
        <v>GDMTOEnergíaJalisco</v>
      </c>
      <c r="C112" s="176" t="s">
        <v>55</v>
      </c>
      <c r="D112" s="177" t="s">
        <v>135</v>
      </c>
      <c r="E112" s="177" t="s">
        <v>68</v>
      </c>
      <c r="F112" s="178" t="s">
        <v>158</v>
      </c>
      <c r="G112" s="179">
        <f t="array" ref="G112">INDEX(INSUMOS_FEBRERO_2025!$D$18:$D$221,MATCH($C112&amp;$E112,INSUMOS_FEBRERO_2025!$B$18:$B$221&amp;INSUMOS_FEBRERO_2025!$C$18:$C$221,0))</f>
        <v>119546.1362877666</v>
      </c>
      <c r="H112" s="118"/>
      <c r="I112" s="118" t="str">
        <f t="shared" si="3"/>
        <v>PDBTSINNA</v>
      </c>
      <c r="J112" s="118" t="str">
        <f t="shared" si="4"/>
        <v>PDBTCentro SurNA</v>
      </c>
      <c r="K112" s="118" t="s">
        <v>150</v>
      </c>
      <c r="M112" s="180" t="s">
        <v>56</v>
      </c>
      <c r="N112" s="181" t="s">
        <v>159</v>
      </c>
      <c r="O112" s="181" t="s">
        <v>160</v>
      </c>
      <c r="P112" s="181" t="s">
        <v>65</v>
      </c>
      <c r="Q112" s="182" t="s">
        <v>161</v>
      </c>
      <c r="R112" s="183">
        <f t="array" ref="R112">IF(Q112="NA",INDEX($G$10:$G$213,MATCH(M112&amp;P112,$C$10:$C$213&amp;$E$10:$E$213,0)),INDEX($G$10:$G$213,MATCH(M112&amp;P112,$C$10:$C$213&amp;$E$10:$E$213,0))*INDEX(PC_FEBRERO_2025!$F$28:$F$60,MATCH(I112,PC_FEBRERO_2025!$E$28:$E$60,0),MATCH($R$8,PC_FEBRERO_2025!$F$26,0)))</f>
        <v>48694.479261964458</v>
      </c>
      <c r="S112" s="185"/>
      <c r="T112" s="185"/>
    </row>
    <row r="113" spans="1:20" ht="16.899999999999999" customHeight="1" x14ac:dyDescent="0.3">
      <c r="A113" s="484" t="str">
        <f t="shared" si="5"/>
        <v>PDBTEnergíaJalisco</v>
      </c>
      <c r="C113" s="176" t="s">
        <v>56</v>
      </c>
      <c r="D113" s="177" t="s">
        <v>135</v>
      </c>
      <c r="E113" s="177" t="s">
        <v>68</v>
      </c>
      <c r="F113" s="178" t="s">
        <v>158</v>
      </c>
      <c r="G113" s="179">
        <f t="array" ref="G113">INDEX(INSUMOS_FEBRERO_2025!$D$18:$D$221,MATCH($C113&amp;$E113,INSUMOS_FEBRERO_2025!$B$18:$B$221&amp;INSUMOS_FEBRERO_2025!$C$18:$C$221,0))</f>
        <v>96729.08921939756</v>
      </c>
      <c r="H113" s="118"/>
      <c r="I113" s="118" t="str">
        <f t="shared" si="3"/>
        <v>GDBTSINNA</v>
      </c>
      <c r="J113" s="118" t="str">
        <f t="shared" si="4"/>
        <v>GDBTCentro SurNA</v>
      </c>
      <c r="K113" s="118" t="s">
        <v>150</v>
      </c>
      <c r="M113" s="187" t="s">
        <v>53</v>
      </c>
      <c r="N113" s="181" t="s">
        <v>159</v>
      </c>
      <c r="O113" s="181" t="s">
        <v>160</v>
      </c>
      <c r="P113" s="181" t="s">
        <v>65</v>
      </c>
      <c r="Q113" s="182" t="s">
        <v>161</v>
      </c>
      <c r="R113" s="183">
        <f t="array" ref="R113">IF(Q113="NA",INDEX($G$10:$G$213,MATCH(M113&amp;P113,$C$10:$C$213&amp;$E$10:$E$213,0)),INDEX($G$10:$G$213,MATCH(M113&amp;P113,$C$10:$C$213&amp;$E$10:$E$213,0))*INDEX(PC_FEBRERO_2025!$F$28:$F$60,MATCH(I113,PC_FEBRERO_2025!$E$28:$E$60,0),MATCH($R$8,PC_FEBRERO_2025!$F$26,0)))</f>
        <v>2018.9631959739231</v>
      </c>
      <c r="S113" s="185"/>
      <c r="T113" s="185"/>
    </row>
    <row r="114" spans="1:20" ht="16.899999999999999" customHeight="1" x14ac:dyDescent="0.3">
      <c r="A114" s="484" t="str">
        <f t="shared" si="5"/>
        <v>APBTEnergíaJalisco</v>
      </c>
      <c r="C114" s="176" t="s">
        <v>57</v>
      </c>
      <c r="D114" s="177" t="s">
        <v>135</v>
      </c>
      <c r="E114" s="177" t="s">
        <v>68</v>
      </c>
      <c r="F114" s="178" t="s">
        <v>158</v>
      </c>
      <c r="G114" s="179">
        <f t="array" ref="G114">INDEX(INSUMOS_FEBRERO_2025!$D$18:$D$221,MATCH($C114&amp;$E114,INSUMOS_FEBRERO_2025!$B$18:$B$221&amp;INSUMOS_FEBRERO_2025!$C$18:$C$221,0))</f>
        <v>12453.015901559309</v>
      </c>
      <c r="H114" s="118"/>
      <c r="I114" s="118" t="str">
        <f t="shared" si="3"/>
        <v>RABTSINNA</v>
      </c>
      <c r="J114" s="118" t="str">
        <f t="shared" si="4"/>
        <v>RABTCentro SurNA</v>
      </c>
      <c r="K114" s="118" t="s">
        <v>150</v>
      </c>
      <c r="M114" s="187" t="s">
        <v>59</v>
      </c>
      <c r="N114" s="181" t="s">
        <v>159</v>
      </c>
      <c r="O114" s="181" t="s">
        <v>160</v>
      </c>
      <c r="P114" s="181" t="s">
        <v>65</v>
      </c>
      <c r="Q114" s="182" t="s">
        <v>161</v>
      </c>
      <c r="R114" s="183">
        <f t="array" ref="R114">IF(Q114="NA",INDEX($G$10:$G$213,MATCH(M114&amp;P114,$C$10:$C$213&amp;$E$10:$E$213,0)),INDEX($G$10:$G$213,MATCH(M114&amp;P114,$C$10:$C$213&amp;$E$10:$E$213,0))*INDEX(PC_FEBRERO_2025!$F$28:$F$60,MATCH(I114,PC_FEBRERO_2025!$E$28:$E$60,0),MATCH($R$8,PC_FEBRERO_2025!$F$26,0)))</f>
        <v>2946.1596944546422</v>
      </c>
      <c r="S114" s="185"/>
      <c r="T114" s="185"/>
    </row>
    <row r="115" spans="1:20" ht="16.899999999999999" customHeight="1" x14ac:dyDescent="0.3">
      <c r="A115" s="484" t="str">
        <f t="shared" si="5"/>
        <v>APMTEnergíaJalisco</v>
      </c>
      <c r="C115" s="176" t="s">
        <v>58</v>
      </c>
      <c r="D115" s="177" t="s">
        <v>135</v>
      </c>
      <c r="E115" s="177" t="s">
        <v>68</v>
      </c>
      <c r="F115" s="178" t="s">
        <v>158</v>
      </c>
      <c r="G115" s="179">
        <f t="array" ref="G115">INDEX(INSUMOS_FEBRERO_2025!$D$18:$D$221,MATCH($C115&amp;$E115,INSUMOS_FEBRERO_2025!$B$18:$B$221&amp;INSUMOS_FEBRERO_2025!$C$18:$C$221,0))</f>
        <v>2728.0607304644032</v>
      </c>
      <c r="H115" s="118"/>
      <c r="I115" s="118" t="str">
        <f t="shared" si="3"/>
        <v>APBTSINNA</v>
      </c>
      <c r="J115" s="118" t="str">
        <f t="shared" si="4"/>
        <v>APBTCentro SurNA</v>
      </c>
      <c r="K115" s="118" t="s">
        <v>150</v>
      </c>
      <c r="M115" s="187" t="s">
        <v>57</v>
      </c>
      <c r="N115" s="181" t="s">
        <v>159</v>
      </c>
      <c r="O115" s="181" t="s">
        <v>160</v>
      </c>
      <c r="P115" s="181" t="s">
        <v>65</v>
      </c>
      <c r="Q115" s="182" t="s">
        <v>161</v>
      </c>
      <c r="R115" s="183">
        <f t="array" ref="R115">IF(Q115="NA",INDEX($G$10:$G$213,MATCH(M115&amp;P115,$C$10:$C$213&amp;$E$10:$E$213,0)),INDEX($G$10:$G$213,MATCH(M115&amp;P115,$C$10:$C$213&amp;$E$10:$E$213,0))*INDEX(PC_FEBRERO_2025!$F$28:$F$60,MATCH(I115,PC_FEBRERO_2025!$E$28:$E$60,0),MATCH($R$8,PC_FEBRERO_2025!$F$26,0)))</f>
        <v>19249.042757113133</v>
      </c>
      <c r="S115" s="185"/>
      <c r="T115" s="185"/>
    </row>
    <row r="116" spans="1:20" ht="16.899999999999999" customHeight="1" x14ac:dyDescent="0.3">
      <c r="A116" s="484" t="str">
        <f t="shared" si="5"/>
        <v>RABTEnergíaJalisco</v>
      </c>
      <c r="C116" s="176" t="s">
        <v>59</v>
      </c>
      <c r="D116" s="177" t="s">
        <v>135</v>
      </c>
      <c r="E116" s="177" t="s">
        <v>68</v>
      </c>
      <c r="F116" s="178" t="s">
        <v>158</v>
      </c>
      <c r="G116" s="179">
        <f t="array" ref="G116">INDEX(INSUMOS_FEBRERO_2025!$D$18:$D$221,MATCH($C116&amp;$E116,INSUMOS_FEBRERO_2025!$B$18:$B$221&amp;INSUMOS_FEBRERO_2025!$C$18:$C$221,0))</f>
        <v>21985.127833757917</v>
      </c>
      <c r="H116" s="118"/>
      <c r="I116" s="118" t="str">
        <f t="shared" si="3"/>
        <v>APMTSINNA</v>
      </c>
      <c r="J116" s="118" t="str">
        <f t="shared" si="4"/>
        <v>APMTCentro SurNA</v>
      </c>
      <c r="K116" s="118" t="s">
        <v>150</v>
      </c>
      <c r="M116" s="187" t="s">
        <v>58</v>
      </c>
      <c r="N116" s="181" t="s">
        <v>159</v>
      </c>
      <c r="O116" s="181" t="s">
        <v>160</v>
      </c>
      <c r="P116" s="181" t="s">
        <v>65</v>
      </c>
      <c r="Q116" s="182" t="s">
        <v>161</v>
      </c>
      <c r="R116" s="183">
        <f t="array" ref="R116">IF(Q116="NA",INDEX($G$10:$G$213,MATCH(M116&amp;P116,$C$10:$C$213&amp;$E$10:$E$213,0)),INDEX($G$10:$G$213,MATCH(M116&amp;P116,$C$10:$C$213&amp;$E$10:$E$213,0))*INDEX(PC_FEBRERO_2025!$F$28:$F$60,MATCH(I116,PC_FEBRERO_2025!$E$28:$E$60,0),MATCH($R$8,PC_FEBRERO_2025!$F$26,0)))</f>
        <v>87.622930956410599</v>
      </c>
      <c r="S116" s="185"/>
      <c r="T116" s="185"/>
    </row>
    <row r="117" spans="1:20" ht="16.899999999999999" customHeight="1" x14ac:dyDescent="0.3">
      <c r="A117" s="484" t="str">
        <f t="shared" si="5"/>
        <v>RAMTEnergíaJalisco</v>
      </c>
      <c r="C117" s="176" t="s">
        <v>60</v>
      </c>
      <c r="D117" s="177" t="s">
        <v>135</v>
      </c>
      <c r="E117" s="177" t="s">
        <v>68</v>
      </c>
      <c r="F117" s="178" t="s">
        <v>158</v>
      </c>
      <c r="G117" s="179">
        <f t="array" ref="G117">INDEX(INSUMOS_FEBRERO_2025!$D$18:$D$221,MATCH($C117&amp;$E117,INSUMOS_FEBRERO_2025!$B$18:$B$221&amp;INSUMOS_FEBRERO_2025!$C$18:$C$221,0))</f>
        <v>43023.365073836714</v>
      </c>
      <c r="H117" s="118"/>
      <c r="I117" s="118" t="str">
        <f t="shared" si="3"/>
        <v>GDMTHSINB</v>
      </c>
      <c r="J117" s="118" t="str">
        <f t="shared" si="4"/>
        <v>GDMTHCentro SurB</v>
      </c>
      <c r="K117" s="118" t="s">
        <v>150</v>
      </c>
      <c r="M117" s="180" t="s">
        <v>54</v>
      </c>
      <c r="N117" s="181" t="s">
        <v>159</v>
      </c>
      <c r="O117" s="181" t="s">
        <v>160</v>
      </c>
      <c r="P117" s="181" t="s">
        <v>65</v>
      </c>
      <c r="Q117" s="182" t="s">
        <v>146</v>
      </c>
      <c r="R117" s="183">
        <f t="array" ref="R117">IF(Q117="NA",INDEX($G$10:$G$213,MATCH(M117&amp;P117,$C$10:$C$213&amp;$E$10:$E$213,0)),INDEX($G$10:$G$213,MATCH(M117&amp;P117,$C$10:$C$213&amp;$E$10:$E$213,0))*INDEX(PC_FEBRERO_2025!$F$28:$F$60,MATCH(I117,PC_FEBRERO_2025!$E$28:$E$60,0),MATCH($R$8,PC_FEBRERO_2025!$F$26,0)))</f>
        <v>37025.131590727244</v>
      </c>
      <c r="S117" s="185"/>
      <c r="T117" s="185"/>
    </row>
    <row r="118" spans="1:20" ht="16.899999999999999" customHeight="1" x14ac:dyDescent="0.3">
      <c r="A118" s="484" t="str">
        <f t="shared" si="5"/>
        <v>DB1EnergíaNoroeste</v>
      </c>
      <c r="C118" s="176" t="s">
        <v>48</v>
      </c>
      <c r="D118" s="177" t="s">
        <v>135</v>
      </c>
      <c r="E118" s="177" t="s">
        <v>69</v>
      </c>
      <c r="F118" s="178" t="s">
        <v>158</v>
      </c>
      <c r="G118" s="179">
        <f t="array" ref="G118">INDEX(INSUMOS_FEBRERO_2025!$D$18:$D$221,MATCH($C118&amp;$E118,INSUMOS_FEBRERO_2025!$B$18:$B$221&amp;INSUMOS_FEBRERO_2025!$C$18:$C$221,0))</f>
        <v>72277.305264043505</v>
      </c>
      <c r="H118" s="118"/>
      <c r="I118" s="118" t="str">
        <f t="shared" si="3"/>
        <v>GDMTHSINI</v>
      </c>
      <c r="J118" s="118" t="str">
        <f t="shared" si="4"/>
        <v>GDMTHCentro SurI</v>
      </c>
      <c r="K118" s="118" t="s">
        <v>150</v>
      </c>
      <c r="M118" s="180" t="s">
        <v>54</v>
      </c>
      <c r="N118" s="181" t="s">
        <v>159</v>
      </c>
      <c r="O118" s="181" t="s">
        <v>160</v>
      </c>
      <c r="P118" s="181" t="s">
        <v>65</v>
      </c>
      <c r="Q118" s="182" t="s">
        <v>147</v>
      </c>
      <c r="R118" s="183">
        <f t="array" ref="R118">IF(Q118="NA",INDEX($G$10:$G$213,MATCH(M118&amp;P118,$C$10:$C$213&amp;$E$10:$E$213,0)),INDEX($G$10:$G$213,MATCH(M118&amp;P118,$C$10:$C$213&amp;$E$10:$E$213,0))*INDEX(PC_FEBRERO_2025!$F$28:$F$60,MATCH(I118,PC_FEBRERO_2025!$E$28:$E$60,0),MATCH($R$8,PC_FEBRERO_2025!$F$26,0)))</f>
        <v>69112.030393779103</v>
      </c>
      <c r="S118" s="185"/>
      <c r="T118" s="185"/>
    </row>
    <row r="119" spans="1:20" ht="16.899999999999999" customHeight="1" x14ac:dyDescent="0.3">
      <c r="A119" s="484" t="str">
        <f t="shared" si="5"/>
        <v>DB2EnergíaNoroeste</v>
      </c>
      <c r="C119" s="176" t="s">
        <v>50</v>
      </c>
      <c r="D119" s="177" t="s">
        <v>135</v>
      </c>
      <c r="E119" s="177" t="s">
        <v>69</v>
      </c>
      <c r="F119" s="178" t="s">
        <v>158</v>
      </c>
      <c r="G119" s="179">
        <f t="array" ref="G119">INDEX(INSUMOS_FEBRERO_2025!$D$18:$D$221,MATCH($C119&amp;$E119,INSUMOS_FEBRERO_2025!$B$18:$B$221&amp;INSUMOS_FEBRERO_2025!$C$18:$C$221,0))</f>
        <v>283552.22436244925</v>
      </c>
      <c r="H119" s="118"/>
      <c r="I119" s="118" t="str">
        <f t="shared" si="3"/>
        <v>GDMTHSINP</v>
      </c>
      <c r="J119" s="118" t="str">
        <f t="shared" si="4"/>
        <v>GDMTHCentro SurP</v>
      </c>
      <c r="K119" s="118" t="s">
        <v>150</v>
      </c>
      <c r="M119" s="180" t="s">
        <v>54</v>
      </c>
      <c r="N119" s="181" t="s">
        <v>159</v>
      </c>
      <c r="O119" s="181" t="s">
        <v>160</v>
      </c>
      <c r="P119" s="181" t="s">
        <v>65</v>
      </c>
      <c r="Q119" s="182" t="s">
        <v>148</v>
      </c>
      <c r="R119" s="183">
        <f t="array" ref="R119">IF(Q119="NA",INDEX($G$10:$G$213,MATCH(M119&amp;P119,$C$10:$C$213&amp;$E$10:$E$213,0)),INDEX($G$10:$G$213,MATCH(M119&amp;P119,$C$10:$C$213&amp;$E$10:$E$213,0))*INDEX(PC_FEBRERO_2025!$F$28:$F$60,MATCH(I119,PC_FEBRERO_2025!$E$28:$E$60,0),MATCH($R$8,PC_FEBRERO_2025!$F$26,0)))</f>
        <v>16798.245085539311</v>
      </c>
      <c r="S119" s="185"/>
      <c r="T119" s="185"/>
    </row>
    <row r="120" spans="1:20" ht="16.899999999999999" customHeight="1" x14ac:dyDescent="0.3">
      <c r="A120" s="484" t="str">
        <f t="shared" si="5"/>
        <v>DISTEnergíaNoroeste</v>
      </c>
      <c r="C120" s="176" t="s">
        <v>51</v>
      </c>
      <c r="D120" s="177" t="s">
        <v>135</v>
      </c>
      <c r="E120" s="177" t="s">
        <v>69</v>
      </c>
      <c r="F120" s="178" t="s">
        <v>158</v>
      </c>
      <c r="G120" s="179">
        <f t="array" ref="G120">INDEX(INSUMOS_FEBRERO_2025!$D$18:$D$221,MATCH($C120&amp;$E120,INSUMOS_FEBRERO_2025!$B$18:$B$221&amp;INSUMOS_FEBRERO_2025!$C$18:$C$221,0))</f>
        <v>47621.237509879473</v>
      </c>
      <c r="H120" s="118"/>
      <c r="I120" s="118" t="str">
        <f t="shared" si="3"/>
        <v>GDMTOSINNA</v>
      </c>
      <c r="J120" s="118" t="str">
        <f t="shared" si="4"/>
        <v>GDMTOCentro SurNA</v>
      </c>
      <c r="K120" s="118" t="s">
        <v>150</v>
      </c>
      <c r="M120" s="180" t="s">
        <v>55</v>
      </c>
      <c r="N120" s="181" t="s">
        <v>159</v>
      </c>
      <c r="O120" s="181" t="s">
        <v>160</v>
      </c>
      <c r="P120" s="181" t="s">
        <v>65</v>
      </c>
      <c r="Q120" s="182" t="s">
        <v>161</v>
      </c>
      <c r="R120" s="183">
        <f t="array" ref="R120">IF(Q120="NA",INDEX($G$10:$G$213,MATCH(M120&amp;P120,$C$10:$C$213&amp;$E$10:$E$213,0)),INDEX($G$10:$G$213,MATCH(M120&amp;P120,$C$10:$C$213&amp;$E$10:$E$213,0))*INDEX(PC_FEBRERO_2025!$F$28:$F$60,MATCH(I120,PC_FEBRERO_2025!$E$28:$E$60,0),MATCH($R$8,PC_FEBRERO_2025!$F$26,0)))</f>
        <v>54401.23977409034</v>
      </c>
      <c r="S120" s="185"/>
      <c r="T120" s="185"/>
    </row>
    <row r="121" spans="1:20" ht="16.899999999999999" customHeight="1" x14ac:dyDescent="0.3">
      <c r="A121" s="484" t="str">
        <f t="shared" si="5"/>
        <v>DITEnergíaNoroeste</v>
      </c>
      <c r="C121" s="176" t="s">
        <v>52</v>
      </c>
      <c r="D121" s="177" t="s">
        <v>135</v>
      </c>
      <c r="E121" s="177" t="s">
        <v>69</v>
      </c>
      <c r="F121" s="178" t="s">
        <v>158</v>
      </c>
      <c r="G121" s="179">
        <f t="array" ref="G121">INDEX(INSUMOS_FEBRERO_2025!$D$18:$D$221,MATCH($C121&amp;$E121,INSUMOS_FEBRERO_2025!$B$18:$B$221&amp;INSUMOS_FEBRERO_2025!$C$18:$C$221,0))</f>
        <v>45899.933524915374</v>
      </c>
      <c r="H121" s="118"/>
      <c r="I121" s="118" t="str">
        <f t="shared" si="3"/>
        <v>RAMTSINNA</v>
      </c>
      <c r="J121" s="118" t="str">
        <f t="shared" si="4"/>
        <v>RAMTCentro SurNA</v>
      </c>
      <c r="K121" s="118" t="s">
        <v>150</v>
      </c>
      <c r="M121" s="180" t="s">
        <v>60</v>
      </c>
      <c r="N121" s="181" t="s">
        <v>159</v>
      </c>
      <c r="O121" s="181" t="s">
        <v>160</v>
      </c>
      <c r="P121" s="181" t="s">
        <v>65</v>
      </c>
      <c r="Q121" s="182" t="s">
        <v>161</v>
      </c>
      <c r="R121" s="183">
        <f t="array" ref="R121">IF(Q121="NA",INDEX($G$10:$G$213,MATCH(M121&amp;P121,$C$10:$C$213&amp;$E$10:$E$213,0)),INDEX($G$10:$G$213,MATCH(M121&amp;P121,$C$10:$C$213&amp;$E$10:$E$213,0))*INDEX(PC_FEBRERO_2025!$F$28:$F$60,MATCH(I121,PC_FEBRERO_2025!$E$28:$E$60,0),MATCH($R$8,PC_FEBRERO_2025!$F$26,0)))</f>
        <v>7141.6626318445224</v>
      </c>
      <c r="S121" s="185"/>
      <c r="T121" s="185"/>
    </row>
    <row r="122" spans="1:20" ht="16.899999999999999" customHeight="1" x14ac:dyDescent="0.3">
      <c r="A122" s="484" t="str">
        <f t="shared" si="5"/>
        <v>GDBTEnergíaNoroeste</v>
      </c>
      <c r="C122" s="176" t="s">
        <v>53</v>
      </c>
      <c r="D122" s="177" t="s">
        <v>135</v>
      </c>
      <c r="E122" s="177" t="s">
        <v>69</v>
      </c>
      <c r="F122" s="178" t="s">
        <v>158</v>
      </c>
      <c r="G122" s="179">
        <f t="array" ref="G122">INDEX(INSUMOS_FEBRERO_2025!$D$18:$D$221,MATCH($C122&amp;$E122,INSUMOS_FEBRERO_2025!$B$18:$B$221&amp;INSUMOS_FEBRERO_2025!$C$18:$C$221,0))</f>
        <v>958.10378913815316</v>
      </c>
      <c r="H122" s="118"/>
      <c r="I122" s="118" t="str">
        <f t="shared" si="3"/>
        <v>DISTSINB</v>
      </c>
      <c r="J122" s="118" t="str">
        <f t="shared" si="4"/>
        <v>DISTCentro SurB</v>
      </c>
      <c r="K122" s="118" t="s">
        <v>150</v>
      </c>
      <c r="M122" s="180" t="s">
        <v>51</v>
      </c>
      <c r="N122" s="181" t="s">
        <v>159</v>
      </c>
      <c r="O122" s="181" t="s">
        <v>160</v>
      </c>
      <c r="P122" s="181" t="s">
        <v>65</v>
      </c>
      <c r="Q122" s="182" t="s">
        <v>146</v>
      </c>
      <c r="R122" s="183">
        <f t="array" ref="R122">IF(Q122="NA",INDEX($G$10:$G$213,MATCH(M122&amp;P122,$C$10:$C$213&amp;$E$10:$E$213,0)),INDEX($G$10:$G$213,MATCH(M122&amp;P122,$C$10:$C$213&amp;$E$10:$E$213,0))*INDEX(PC_FEBRERO_2025!$F$28:$F$60,MATCH(I122,PC_FEBRERO_2025!$E$28:$E$60,0),MATCH($R$8,PC_FEBRERO_2025!$F$26,0)))</f>
        <v>39602.04626740083</v>
      </c>
      <c r="S122" s="185"/>
      <c r="T122" s="185"/>
    </row>
    <row r="123" spans="1:20" ht="16.899999999999999" customHeight="1" x14ac:dyDescent="0.3">
      <c r="A123" s="484" t="str">
        <f t="shared" si="5"/>
        <v>GDMTHEnergíaNoroeste</v>
      </c>
      <c r="C123" s="176" t="s">
        <v>54</v>
      </c>
      <c r="D123" s="177" t="s">
        <v>135</v>
      </c>
      <c r="E123" s="177" t="s">
        <v>69</v>
      </c>
      <c r="F123" s="178" t="s">
        <v>158</v>
      </c>
      <c r="G123" s="179">
        <f t="array" ref="G123">INDEX(INSUMOS_FEBRERO_2025!$D$18:$D$221,MATCH($C123&amp;$E123,INSUMOS_FEBRERO_2025!$B$18:$B$221&amp;INSUMOS_FEBRERO_2025!$C$18:$C$221,0))</f>
        <v>268231.04686380335</v>
      </c>
      <c r="H123" s="118"/>
      <c r="I123" s="118" t="str">
        <f t="shared" si="3"/>
        <v>DISTSINI</v>
      </c>
      <c r="J123" s="118" t="str">
        <f t="shared" si="4"/>
        <v>DISTCentro SurI</v>
      </c>
      <c r="K123" s="118" t="s">
        <v>150</v>
      </c>
      <c r="M123" s="180" t="s">
        <v>51</v>
      </c>
      <c r="N123" s="181" t="s">
        <v>159</v>
      </c>
      <c r="O123" s="181" t="s">
        <v>160</v>
      </c>
      <c r="P123" s="181" t="s">
        <v>65</v>
      </c>
      <c r="Q123" s="182" t="s">
        <v>147</v>
      </c>
      <c r="R123" s="183">
        <f t="array" ref="R123">IF(Q123="NA",INDEX($G$10:$G$213,MATCH(M123&amp;P123,$C$10:$C$213&amp;$E$10:$E$213,0)),INDEX($G$10:$G$213,MATCH(M123&amp;P123,$C$10:$C$213&amp;$E$10:$E$213,0))*INDEX(PC_FEBRERO_2025!$F$28:$F$60,MATCH(I123,PC_FEBRERO_2025!$E$28:$E$60,0),MATCH($R$8,PC_FEBRERO_2025!$F$26,0)))</f>
        <v>72100.302079238012</v>
      </c>
      <c r="S123" s="185"/>
      <c r="T123" s="185"/>
    </row>
    <row r="124" spans="1:20" ht="16.899999999999999" customHeight="1" x14ac:dyDescent="0.3">
      <c r="A124" s="484" t="str">
        <f t="shared" si="5"/>
        <v>GDMTOEnergíaNoroeste</v>
      </c>
      <c r="C124" s="176" t="s">
        <v>55</v>
      </c>
      <c r="D124" s="177" t="s">
        <v>135</v>
      </c>
      <c r="E124" s="177" t="s">
        <v>69</v>
      </c>
      <c r="F124" s="178" t="s">
        <v>158</v>
      </c>
      <c r="G124" s="179">
        <f t="array" ref="G124">INDEX(INSUMOS_FEBRERO_2025!$D$18:$D$221,MATCH($C124&amp;$E124,INSUMOS_FEBRERO_2025!$B$18:$B$221&amp;INSUMOS_FEBRERO_2025!$C$18:$C$221,0))</f>
        <v>82404.872943451192</v>
      </c>
      <c r="H124" s="118"/>
      <c r="I124" s="118" t="str">
        <f t="shared" si="3"/>
        <v>DISTSINP</v>
      </c>
      <c r="J124" s="118" t="str">
        <f t="shared" si="4"/>
        <v>DISTCentro SurP</v>
      </c>
      <c r="K124" s="118" t="s">
        <v>150</v>
      </c>
      <c r="M124" s="180" t="s">
        <v>51</v>
      </c>
      <c r="N124" s="181" t="s">
        <v>159</v>
      </c>
      <c r="O124" s="181" t="s">
        <v>160</v>
      </c>
      <c r="P124" s="181" t="s">
        <v>65</v>
      </c>
      <c r="Q124" s="182" t="s">
        <v>148</v>
      </c>
      <c r="R124" s="183">
        <f t="array" ref="R124">IF(Q124="NA",INDEX($G$10:$G$213,MATCH(M124&amp;P124,$C$10:$C$213&amp;$E$10:$E$213,0)),INDEX($G$10:$G$213,MATCH(M124&amp;P124,$C$10:$C$213&amp;$E$10:$E$213,0))*INDEX(PC_FEBRERO_2025!$F$28:$F$60,MATCH(I124,PC_FEBRERO_2025!$E$28:$E$60,0),MATCH($R$8,PC_FEBRERO_2025!$F$26,0)))</f>
        <v>10613.883583690735</v>
      </c>
      <c r="S124" s="185"/>
      <c r="T124" s="185"/>
    </row>
    <row r="125" spans="1:20" ht="16.899999999999999" customHeight="1" x14ac:dyDescent="0.3">
      <c r="A125" s="484" t="str">
        <f t="shared" si="5"/>
        <v>PDBTEnergíaNoroeste</v>
      </c>
      <c r="C125" s="176" t="s">
        <v>56</v>
      </c>
      <c r="D125" s="177" t="s">
        <v>135</v>
      </c>
      <c r="E125" s="177" t="s">
        <v>69</v>
      </c>
      <c r="F125" s="178" t="s">
        <v>158</v>
      </c>
      <c r="G125" s="179">
        <f t="array" ref="G125">INDEX(INSUMOS_FEBRERO_2025!$D$18:$D$221,MATCH($C125&amp;$E125,INSUMOS_FEBRERO_2025!$B$18:$B$221&amp;INSUMOS_FEBRERO_2025!$C$18:$C$221,0))</f>
        <v>54757.376683755319</v>
      </c>
      <c r="H125" s="118"/>
      <c r="I125" s="118" t="str">
        <f t="shared" si="3"/>
        <v>DISTSINSP</v>
      </c>
      <c r="J125" s="118" t="str">
        <f t="shared" si="4"/>
        <v>DISTCentro SurSP</v>
      </c>
      <c r="K125" s="118" t="s">
        <v>150</v>
      </c>
      <c r="M125" s="180" t="s">
        <v>51</v>
      </c>
      <c r="N125" s="181" t="s">
        <v>159</v>
      </c>
      <c r="O125" s="181" t="s">
        <v>160</v>
      </c>
      <c r="P125" s="181" t="s">
        <v>65</v>
      </c>
      <c r="Q125" s="182" t="s">
        <v>151</v>
      </c>
      <c r="R125" s="183">
        <f t="array" ref="R125">IF(Q125="NA",INDEX($G$10:$G$213,MATCH(M125&amp;P125,$C$10:$C$213&amp;$E$10:$E$213,0)),INDEX($G$10:$G$213,MATCH(M125&amp;P125,$C$10:$C$213&amp;$E$10:$E$213,0))*INDEX(PC_FEBRERO_2025!$F$28:$F$60,MATCH(I125,PC_FEBRERO_2025!$E$28:$E$60,0),MATCH($R$8,PC_FEBRERO_2025!$F$26,0)))</f>
        <v>0</v>
      </c>
      <c r="S125" s="185"/>
      <c r="T125" s="185"/>
    </row>
    <row r="126" spans="1:20" ht="16.899999999999999" customHeight="1" x14ac:dyDescent="0.3">
      <c r="A126" s="484" t="str">
        <f t="shared" si="5"/>
        <v>APBTEnergíaNoroeste</v>
      </c>
      <c r="C126" s="176" t="s">
        <v>57</v>
      </c>
      <c r="D126" s="177" t="s">
        <v>135</v>
      </c>
      <c r="E126" s="177" t="s">
        <v>69</v>
      </c>
      <c r="F126" s="178" t="s">
        <v>158</v>
      </c>
      <c r="G126" s="179">
        <f t="array" ref="G126">INDEX(INSUMOS_FEBRERO_2025!$D$18:$D$221,MATCH($C126&amp;$E126,INSUMOS_FEBRERO_2025!$B$18:$B$221&amp;INSUMOS_FEBRERO_2025!$C$18:$C$221,0))</f>
        <v>13687.797325178979</v>
      </c>
      <c r="H126" s="118"/>
      <c r="I126" s="118" t="str">
        <f t="shared" si="3"/>
        <v>DITSINB</v>
      </c>
      <c r="J126" s="118" t="str">
        <f t="shared" si="4"/>
        <v>DITCentro SurB</v>
      </c>
      <c r="K126" s="118" t="s">
        <v>150</v>
      </c>
      <c r="M126" s="180" t="s">
        <v>52</v>
      </c>
      <c r="N126" s="181" t="s">
        <v>159</v>
      </c>
      <c r="O126" s="181" t="s">
        <v>160</v>
      </c>
      <c r="P126" s="181" t="s">
        <v>65</v>
      </c>
      <c r="Q126" s="182" t="s">
        <v>146</v>
      </c>
      <c r="R126" s="183">
        <f t="array" ref="R126">IF(Q126="NA",INDEX($G$10:$G$213,MATCH(M126&amp;P126,$C$10:$C$213&amp;$E$10:$E$213,0)),INDEX($G$10:$G$213,MATCH(M126&amp;P126,$C$10:$C$213&amp;$E$10:$E$213,0))*INDEX(PC_FEBRERO_2025!$F$28:$F$60,MATCH(I126,PC_FEBRERO_2025!$E$28:$E$60,0),MATCH($R$8,PC_FEBRERO_2025!$F$26,0)))</f>
        <v>5052.2172353337037</v>
      </c>
      <c r="S126" s="185"/>
      <c r="T126" s="185"/>
    </row>
    <row r="127" spans="1:20" ht="16.899999999999999" customHeight="1" x14ac:dyDescent="0.3">
      <c r="A127" s="484" t="str">
        <f t="shared" si="5"/>
        <v>APMTEnergíaNoroeste</v>
      </c>
      <c r="C127" s="176" t="s">
        <v>58</v>
      </c>
      <c r="D127" s="177" t="s">
        <v>135</v>
      </c>
      <c r="E127" s="177" t="s">
        <v>69</v>
      </c>
      <c r="F127" s="178" t="s">
        <v>158</v>
      </c>
      <c r="G127" s="179">
        <f t="array" ref="G127">INDEX(INSUMOS_FEBRERO_2025!$D$18:$D$221,MATCH($C127&amp;$E127,INSUMOS_FEBRERO_2025!$B$18:$B$221&amp;INSUMOS_FEBRERO_2025!$C$18:$C$221,0))</f>
        <v>896.01162109070867</v>
      </c>
      <c r="H127" s="118"/>
      <c r="I127" s="118" t="str">
        <f t="shared" si="3"/>
        <v>DITSINI</v>
      </c>
      <c r="J127" s="118" t="str">
        <f t="shared" si="4"/>
        <v>DITCentro SurI</v>
      </c>
      <c r="K127" s="118" t="s">
        <v>150</v>
      </c>
      <c r="M127" s="180" t="s">
        <v>52</v>
      </c>
      <c r="N127" s="181" t="s">
        <v>159</v>
      </c>
      <c r="O127" s="181" t="s">
        <v>160</v>
      </c>
      <c r="P127" s="181" t="s">
        <v>65</v>
      </c>
      <c r="Q127" s="182" t="s">
        <v>147</v>
      </c>
      <c r="R127" s="183">
        <f t="array" ref="R127">IF(Q127="NA",INDEX($G$10:$G$213,MATCH(M127&amp;P127,$C$10:$C$213&amp;$E$10:$E$213,0)),INDEX($G$10:$G$213,MATCH(M127&amp;P127,$C$10:$C$213&amp;$E$10:$E$213,0))*INDEX(PC_FEBRERO_2025!$F$28:$F$60,MATCH(I127,PC_FEBRERO_2025!$E$28:$E$60,0),MATCH($R$8,PC_FEBRERO_2025!$F$26,0)))</f>
        <v>7449.1175684464843</v>
      </c>
      <c r="S127" s="185"/>
      <c r="T127" s="185"/>
    </row>
    <row r="128" spans="1:20" ht="16.899999999999999" customHeight="1" x14ac:dyDescent="0.3">
      <c r="A128" s="484" t="str">
        <f t="shared" si="5"/>
        <v>RABTEnergíaNoroeste</v>
      </c>
      <c r="C128" s="176" t="s">
        <v>59</v>
      </c>
      <c r="D128" s="177" t="s">
        <v>135</v>
      </c>
      <c r="E128" s="177" t="s">
        <v>69</v>
      </c>
      <c r="F128" s="178" t="s">
        <v>158</v>
      </c>
      <c r="G128" s="179">
        <f t="array" ref="G128">INDEX(INSUMOS_FEBRERO_2025!$D$18:$D$221,MATCH($C128&amp;$E128,INSUMOS_FEBRERO_2025!$B$18:$B$221&amp;INSUMOS_FEBRERO_2025!$C$18:$C$221,0))</f>
        <v>37263.899160743473</v>
      </c>
      <c r="H128" s="118"/>
      <c r="I128" s="118" t="str">
        <f t="shared" si="3"/>
        <v>DITSINP</v>
      </c>
      <c r="J128" s="118" t="str">
        <f t="shared" si="4"/>
        <v>DITCentro SurP</v>
      </c>
      <c r="K128" s="118" t="s">
        <v>150</v>
      </c>
      <c r="M128" s="180" t="s">
        <v>52</v>
      </c>
      <c r="N128" s="181" t="s">
        <v>159</v>
      </c>
      <c r="O128" s="181" t="s">
        <v>160</v>
      </c>
      <c r="P128" s="181" t="s">
        <v>65</v>
      </c>
      <c r="Q128" s="182" t="s">
        <v>148</v>
      </c>
      <c r="R128" s="183">
        <f t="array" ref="R128">IF(Q128="NA",INDEX($G$10:$G$213,MATCH(M128&amp;P128,$C$10:$C$213&amp;$E$10:$E$213,0)),INDEX($G$10:$G$213,MATCH(M128&amp;P128,$C$10:$C$213&amp;$E$10:$E$213,0))*INDEX(PC_FEBRERO_2025!$F$28:$F$60,MATCH(I128,PC_FEBRERO_2025!$E$28:$E$60,0),MATCH($R$8,PC_FEBRERO_2025!$F$26,0)))</f>
        <v>782.73353594857588</v>
      </c>
      <c r="S128" s="185"/>
      <c r="T128" s="185"/>
    </row>
    <row r="129" spans="1:20" ht="16.899999999999999" customHeight="1" x14ac:dyDescent="0.3">
      <c r="A129" s="484" t="str">
        <f t="shared" si="5"/>
        <v>RAMTEnergíaNoroeste</v>
      </c>
      <c r="C129" s="176" t="s">
        <v>60</v>
      </c>
      <c r="D129" s="177" t="s">
        <v>135</v>
      </c>
      <c r="E129" s="177" t="s">
        <v>69</v>
      </c>
      <c r="F129" s="178" t="s">
        <v>158</v>
      </c>
      <c r="G129" s="179">
        <f t="array" ref="G129">INDEX(INSUMOS_FEBRERO_2025!$D$18:$D$221,MATCH($C129&amp;$E129,INSUMOS_FEBRERO_2025!$B$18:$B$221&amp;INSUMOS_FEBRERO_2025!$C$18:$C$221,0))</f>
        <v>73274.170092440341</v>
      </c>
      <c r="H129" s="118"/>
      <c r="I129" s="118" t="str">
        <f t="shared" si="3"/>
        <v>DITSINSP</v>
      </c>
      <c r="J129" s="118" t="str">
        <f t="shared" si="4"/>
        <v>DITCentro SurSP</v>
      </c>
      <c r="K129" s="118" t="s">
        <v>150</v>
      </c>
      <c r="M129" s="180" t="s">
        <v>52</v>
      </c>
      <c r="N129" s="181" t="s">
        <v>159</v>
      </c>
      <c r="O129" s="181" t="s">
        <v>160</v>
      </c>
      <c r="P129" s="181" t="s">
        <v>65</v>
      </c>
      <c r="Q129" s="182" t="s">
        <v>151</v>
      </c>
      <c r="R129" s="183">
        <f t="array" ref="R129">IF(Q129="NA",INDEX($G$10:$G$213,MATCH(M129&amp;P129,$C$10:$C$213&amp;$E$10:$E$213,0)),INDEX($G$10:$G$213,MATCH(M129&amp;P129,$C$10:$C$213&amp;$E$10:$E$213,0))*INDEX(PC_FEBRERO_2025!$F$28:$F$60,MATCH(I129,PC_FEBRERO_2025!$E$28:$E$60,0),MATCH($R$8,PC_FEBRERO_2025!$F$26,0)))</f>
        <v>0</v>
      </c>
      <c r="S129" s="185"/>
      <c r="T129" s="185"/>
    </row>
    <row r="130" spans="1:20" ht="16.899999999999999" customHeight="1" x14ac:dyDescent="0.3">
      <c r="A130" s="484" t="str">
        <f t="shared" si="5"/>
        <v>DB1EnergíaNorte</v>
      </c>
      <c r="C130" s="176" t="s">
        <v>48</v>
      </c>
      <c r="D130" s="177" t="s">
        <v>135</v>
      </c>
      <c r="E130" s="177" t="s">
        <v>70</v>
      </c>
      <c r="F130" s="178" t="s">
        <v>158</v>
      </c>
      <c r="G130" s="179">
        <f t="array" ref="G130">INDEX(INSUMOS_FEBRERO_2025!$D$18:$D$221,MATCH($C130&amp;$E130,INSUMOS_FEBRERO_2025!$B$18:$B$221&amp;INSUMOS_FEBRERO_2025!$C$18:$C$221,0))</f>
        <v>136795.84763205535</v>
      </c>
      <c r="H130" s="118"/>
      <c r="I130" s="118" t="str">
        <f t="shared" si="3"/>
        <v>DB1SINNA</v>
      </c>
      <c r="J130" s="118" t="str">
        <f t="shared" si="4"/>
        <v>DB1Golfo CentroNA</v>
      </c>
      <c r="K130" s="118" t="s">
        <v>150</v>
      </c>
      <c r="M130" s="187" t="s">
        <v>48</v>
      </c>
      <c r="N130" s="181" t="s">
        <v>159</v>
      </c>
      <c r="O130" s="181" t="s">
        <v>160</v>
      </c>
      <c r="P130" s="181" t="s">
        <v>66</v>
      </c>
      <c r="Q130" s="182" t="s">
        <v>161</v>
      </c>
      <c r="R130" s="183">
        <f t="array" ref="R130">IF(Q130="NA",INDEX($G$10:$G$213,MATCH(M130&amp;P130,$C$10:$C$213&amp;$E$10:$E$213,0)),INDEX($G$10:$G$213,MATCH(M130&amp;P130,$C$10:$C$213&amp;$E$10:$E$213,0))*INDEX(PC_FEBRERO_2025!$F$28:$F$60,MATCH(I130,PC_FEBRERO_2025!$E$28:$E$60,0),MATCH($R$8,PC_FEBRERO_2025!$F$26,0)))</f>
        <v>93152.022114536871</v>
      </c>
      <c r="S130" s="185"/>
      <c r="T130" s="185"/>
    </row>
    <row r="131" spans="1:20" ht="16.899999999999999" customHeight="1" x14ac:dyDescent="0.3">
      <c r="A131" s="484" t="str">
        <f t="shared" si="5"/>
        <v>DB2EnergíaNorte</v>
      </c>
      <c r="C131" s="176" t="s">
        <v>50</v>
      </c>
      <c r="D131" s="177" t="s">
        <v>135</v>
      </c>
      <c r="E131" s="177" t="s">
        <v>70</v>
      </c>
      <c r="F131" s="178" t="s">
        <v>158</v>
      </c>
      <c r="G131" s="179">
        <f t="array" ref="G131">INDEX(INSUMOS_FEBRERO_2025!$D$18:$D$221,MATCH($C131&amp;$E131,INSUMOS_FEBRERO_2025!$B$18:$B$221&amp;INSUMOS_FEBRERO_2025!$C$18:$C$221,0))</f>
        <v>204508.99406100524</v>
      </c>
      <c r="H131" s="118"/>
      <c r="I131" s="118" t="str">
        <f t="shared" si="3"/>
        <v>DB2SINNA</v>
      </c>
      <c r="J131" s="118" t="str">
        <f t="shared" si="4"/>
        <v>DB2Golfo CentroNA</v>
      </c>
      <c r="K131" s="118" t="s">
        <v>150</v>
      </c>
      <c r="M131" s="180" t="s">
        <v>50</v>
      </c>
      <c r="N131" s="181" t="s">
        <v>159</v>
      </c>
      <c r="O131" s="181" t="s">
        <v>160</v>
      </c>
      <c r="P131" s="181" t="s">
        <v>66</v>
      </c>
      <c r="Q131" s="182" t="s">
        <v>161</v>
      </c>
      <c r="R131" s="183">
        <f t="array" ref="R131">IF(Q131="NA",INDEX($G$10:$G$213,MATCH(M131&amp;P131,$C$10:$C$213&amp;$E$10:$E$213,0)),INDEX($G$10:$G$213,MATCH(M131&amp;P131,$C$10:$C$213&amp;$E$10:$E$213,0))*INDEX(PC_FEBRERO_2025!$F$28:$F$60,MATCH(I131,PC_FEBRERO_2025!$E$28:$E$60,0),MATCH($R$8,PC_FEBRERO_2025!$F$26,0)))</f>
        <v>117179.65795497433</v>
      </c>
      <c r="S131" s="185"/>
      <c r="T131" s="185"/>
    </row>
    <row r="132" spans="1:20" ht="16.899999999999999" customHeight="1" x14ac:dyDescent="0.3">
      <c r="A132" s="484" t="str">
        <f t="shared" si="5"/>
        <v>DISTEnergíaNorte</v>
      </c>
      <c r="C132" s="176" t="s">
        <v>51</v>
      </c>
      <c r="D132" s="177" t="s">
        <v>135</v>
      </c>
      <c r="E132" s="177" t="s">
        <v>70</v>
      </c>
      <c r="F132" s="178" t="s">
        <v>158</v>
      </c>
      <c r="G132" s="179">
        <f t="array" ref="G132">INDEX(INSUMOS_FEBRERO_2025!$D$18:$D$221,MATCH($C132&amp;$E132,INSUMOS_FEBRERO_2025!$B$18:$B$221&amp;INSUMOS_FEBRERO_2025!$C$18:$C$221,0))</f>
        <v>136327.71643134276</v>
      </c>
      <c r="H132" s="118"/>
      <c r="I132" s="118" t="str">
        <f t="shared" si="3"/>
        <v>PDBTSINNA</v>
      </c>
      <c r="J132" s="118" t="str">
        <f t="shared" si="4"/>
        <v>PDBTGolfo CentroNA</v>
      </c>
      <c r="K132" s="118" t="s">
        <v>150</v>
      </c>
      <c r="M132" s="180" t="s">
        <v>56</v>
      </c>
      <c r="N132" s="181" t="s">
        <v>159</v>
      </c>
      <c r="O132" s="181" t="s">
        <v>160</v>
      </c>
      <c r="P132" s="181" t="s">
        <v>66</v>
      </c>
      <c r="Q132" s="182" t="s">
        <v>161</v>
      </c>
      <c r="R132" s="183">
        <f t="array" ref="R132">IF(Q132="NA",INDEX($G$10:$G$213,MATCH(M132&amp;P132,$C$10:$C$213&amp;$E$10:$E$213,0)),INDEX($G$10:$G$213,MATCH(M132&amp;P132,$C$10:$C$213&amp;$E$10:$E$213,0))*INDEX(PC_FEBRERO_2025!$F$28:$F$60,MATCH(I132,PC_FEBRERO_2025!$E$28:$E$60,0),MATCH($R$8,PC_FEBRERO_2025!$F$26,0)))</f>
        <v>39356.907693307861</v>
      </c>
      <c r="S132" s="185"/>
      <c r="T132" s="185"/>
    </row>
    <row r="133" spans="1:20" ht="16.899999999999999" customHeight="1" x14ac:dyDescent="0.3">
      <c r="A133" s="484" t="str">
        <f t="shared" si="5"/>
        <v>DITEnergíaNorte</v>
      </c>
      <c r="C133" s="176" t="s">
        <v>52</v>
      </c>
      <c r="D133" s="177" t="s">
        <v>135</v>
      </c>
      <c r="E133" s="177" t="s">
        <v>70</v>
      </c>
      <c r="F133" s="178" t="s">
        <v>158</v>
      </c>
      <c r="G133" s="179">
        <f t="array" ref="G133">INDEX(INSUMOS_FEBRERO_2025!$D$18:$D$221,MATCH($C133&amp;$E133,INSUMOS_FEBRERO_2025!$B$18:$B$221&amp;INSUMOS_FEBRERO_2025!$C$18:$C$221,0))</f>
        <v>362.79661969623089</v>
      </c>
      <c r="H133" s="118"/>
      <c r="I133" s="118" t="str">
        <f t="shared" si="3"/>
        <v>GDBTSINNA</v>
      </c>
      <c r="J133" s="118" t="str">
        <f t="shared" si="4"/>
        <v>GDBTGolfo CentroNA</v>
      </c>
      <c r="K133" s="118" t="s">
        <v>150</v>
      </c>
      <c r="M133" s="180" t="s">
        <v>53</v>
      </c>
      <c r="N133" s="181" t="s">
        <v>159</v>
      </c>
      <c r="O133" s="181" t="s">
        <v>160</v>
      </c>
      <c r="P133" s="181" t="s">
        <v>66</v>
      </c>
      <c r="Q133" s="182" t="s">
        <v>161</v>
      </c>
      <c r="R133" s="183">
        <f t="array" ref="R133">IF(Q133="NA",INDEX($G$10:$G$213,MATCH(M133&amp;P133,$C$10:$C$213&amp;$E$10:$E$213,0)),INDEX($G$10:$G$213,MATCH(M133&amp;P133,$C$10:$C$213&amp;$E$10:$E$213,0))*INDEX(PC_FEBRERO_2025!$F$28:$F$60,MATCH(I133,PC_FEBRERO_2025!$E$28:$E$60,0),MATCH($R$8,PC_FEBRERO_2025!$F$26,0)))</f>
        <v>339.26600722827186</v>
      </c>
      <c r="S133" s="185"/>
      <c r="T133" s="185"/>
    </row>
    <row r="134" spans="1:20" ht="16.899999999999999" customHeight="1" x14ac:dyDescent="0.3">
      <c r="A134" s="484" t="str">
        <f t="shared" si="5"/>
        <v>GDBTEnergíaNorte</v>
      </c>
      <c r="C134" s="176" t="s">
        <v>53</v>
      </c>
      <c r="D134" s="177" t="s">
        <v>135</v>
      </c>
      <c r="E134" s="177" t="s">
        <v>70</v>
      </c>
      <c r="F134" s="178" t="s">
        <v>158</v>
      </c>
      <c r="G134" s="179">
        <f t="array" ref="G134">INDEX(INSUMOS_FEBRERO_2025!$D$18:$D$221,MATCH($C134&amp;$E134,INSUMOS_FEBRERO_2025!$B$18:$B$221&amp;INSUMOS_FEBRERO_2025!$C$18:$C$221,0))</f>
        <v>281.90761084810549</v>
      </c>
      <c r="H134" s="118"/>
      <c r="I134" s="118" t="str">
        <f t="shared" si="3"/>
        <v>RABTSINNA</v>
      </c>
      <c r="J134" s="118" t="str">
        <f t="shared" si="4"/>
        <v>RABTGolfo CentroNA</v>
      </c>
      <c r="K134" s="118" t="s">
        <v>150</v>
      </c>
      <c r="M134" s="180" t="s">
        <v>59</v>
      </c>
      <c r="N134" s="181" t="s">
        <v>159</v>
      </c>
      <c r="O134" s="181" t="s">
        <v>160</v>
      </c>
      <c r="P134" s="181" t="s">
        <v>66</v>
      </c>
      <c r="Q134" s="182" t="s">
        <v>161</v>
      </c>
      <c r="R134" s="183">
        <f t="array" ref="R134">IF(Q134="NA",INDEX($G$10:$G$213,MATCH(M134&amp;P134,$C$10:$C$213&amp;$E$10:$E$213,0)),INDEX($G$10:$G$213,MATCH(M134&amp;P134,$C$10:$C$213&amp;$E$10:$E$213,0))*INDEX(PC_FEBRERO_2025!$F$28:$F$60,MATCH(I134,PC_FEBRERO_2025!$E$28:$E$60,0),MATCH($R$8,PC_FEBRERO_2025!$F$26,0)))</f>
        <v>12541.347763806565</v>
      </c>
      <c r="S134" s="185"/>
      <c r="T134" s="185"/>
    </row>
    <row r="135" spans="1:20" ht="16.899999999999999" customHeight="1" x14ac:dyDescent="0.3">
      <c r="A135" s="484" t="str">
        <f t="shared" si="5"/>
        <v>GDMTHEnergíaNorte</v>
      </c>
      <c r="C135" s="176" t="s">
        <v>54</v>
      </c>
      <c r="D135" s="177" t="s">
        <v>135</v>
      </c>
      <c r="E135" s="177" t="s">
        <v>70</v>
      </c>
      <c r="F135" s="178" t="s">
        <v>158</v>
      </c>
      <c r="G135" s="179">
        <f t="array" ref="G135">INDEX(INSUMOS_FEBRERO_2025!$D$18:$D$221,MATCH($C135&amp;$E135,INSUMOS_FEBRERO_2025!$B$18:$B$221&amp;INSUMOS_FEBRERO_2025!$C$18:$C$221,0))</f>
        <v>374725.94293264911</v>
      </c>
      <c r="H135" s="118"/>
      <c r="I135" s="118" t="str">
        <f t="shared" si="3"/>
        <v>APBTSINNA</v>
      </c>
      <c r="J135" s="118" t="str">
        <f t="shared" si="4"/>
        <v>APBTGolfo CentroNA</v>
      </c>
      <c r="K135" s="118" t="s">
        <v>150</v>
      </c>
      <c r="M135" s="187" t="s">
        <v>57</v>
      </c>
      <c r="N135" s="181" t="s">
        <v>159</v>
      </c>
      <c r="O135" s="181" t="s">
        <v>160</v>
      </c>
      <c r="P135" s="181" t="s">
        <v>66</v>
      </c>
      <c r="Q135" s="182" t="s">
        <v>161</v>
      </c>
      <c r="R135" s="183">
        <f t="array" ref="R135">IF(Q135="NA",INDEX($G$10:$G$213,MATCH(M135&amp;P135,$C$10:$C$213&amp;$E$10:$E$213,0)),INDEX($G$10:$G$213,MATCH(M135&amp;P135,$C$10:$C$213&amp;$E$10:$E$213,0))*INDEX(PC_FEBRERO_2025!$F$28:$F$60,MATCH(I135,PC_FEBRERO_2025!$E$28:$E$60,0),MATCH($R$8,PC_FEBRERO_2025!$F$26,0)))</f>
        <v>12339.607374934005</v>
      </c>
      <c r="S135" s="185"/>
      <c r="T135" s="185"/>
    </row>
    <row r="136" spans="1:20" ht="16.899999999999999" customHeight="1" x14ac:dyDescent="0.3">
      <c r="A136" s="484" t="str">
        <f t="shared" si="5"/>
        <v>GDMTOEnergíaNorte</v>
      </c>
      <c r="C136" s="176" t="s">
        <v>55</v>
      </c>
      <c r="D136" s="177" t="s">
        <v>135</v>
      </c>
      <c r="E136" s="177" t="s">
        <v>70</v>
      </c>
      <c r="F136" s="178" t="s">
        <v>158</v>
      </c>
      <c r="G136" s="179">
        <f t="array" ref="G136">INDEX(INSUMOS_FEBRERO_2025!$D$18:$D$221,MATCH($C136&amp;$E136,INSUMOS_FEBRERO_2025!$B$18:$B$221&amp;INSUMOS_FEBRERO_2025!$C$18:$C$221,0))</f>
        <v>99579.383463309088</v>
      </c>
      <c r="H136" s="118"/>
      <c r="I136" s="118" t="str">
        <f t="shared" si="3"/>
        <v>APMTSINNA</v>
      </c>
      <c r="J136" s="118" t="str">
        <f t="shared" si="4"/>
        <v>APMTGolfo CentroNA</v>
      </c>
      <c r="K136" s="118" t="s">
        <v>150</v>
      </c>
      <c r="M136" s="187" t="s">
        <v>58</v>
      </c>
      <c r="N136" s="181" t="s">
        <v>159</v>
      </c>
      <c r="O136" s="181" t="s">
        <v>160</v>
      </c>
      <c r="P136" s="181" t="s">
        <v>66</v>
      </c>
      <c r="Q136" s="182" t="s">
        <v>161</v>
      </c>
      <c r="R136" s="183">
        <f t="array" ref="R136">IF(Q136="NA",INDEX($G$10:$G$213,MATCH(M136&amp;P136,$C$10:$C$213&amp;$E$10:$E$213,0)),INDEX($G$10:$G$213,MATCH(M136&amp;P136,$C$10:$C$213&amp;$E$10:$E$213,0))*INDEX(PC_FEBRERO_2025!$F$28:$F$60,MATCH(I136,PC_FEBRERO_2025!$E$28:$E$60,0),MATCH($R$8,PC_FEBRERO_2025!$F$26,0)))</f>
        <v>1819.7461631746012</v>
      </c>
      <c r="S136" s="185"/>
      <c r="T136" s="185"/>
    </row>
    <row r="137" spans="1:20" ht="16.899999999999999" customHeight="1" x14ac:dyDescent="0.3">
      <c r="A137" s="484" t="str">
        <f t="shared" si="5"/>
        <v>PDBTEnergíaNorte</v>
      </c>
      <c r="C137" s="176" t="s">
        <v>56</v>
      </c>
      <c r="D137" s="177" t="s">
        <v>135</v>
      </c>
      <c r="E137" s="177" t="s">
        <v>70</v>
      </c>
      <c r="F137" s="178" t="s">
        <v>158</v>
      </c>
      <c r="G137" s="179">
        <f t="array" ref="G137">INDEX(INSUMOS_FEBRERO_2025!$D$18:$D$221,MATCH($C137&amp;$E137,INSUMOS_FEBRERO_2025!$B$18:$B$221&amp;INSUMOS_FEBRERO_2025!$C$18:$C$221,0))</f>
        <v>52197.174876378587</v>
      </c>
      <c r="H137" s="118"/>
      <c r="I137" s="118" t="str">
        <f t="shared" si="3"/>
        <v>GDMTHSINB</v>
      </c>
      <c r="J137" s="118" t="str">
        <f t="shared" si="4"/>
        <v>GDMTHGolfo CentroB</v>
      </c>
      <c r="K137" s="118" t="s">
        <v>150</v>
      </c>
      <c r="M137" s="180" t="s">
        <v>54</v>
      </c>
      <c r="N137" s="181" t="s">
        <v>159</v>
      </c>
      <c r="O137" s="181" t="s">
        <v>160</v>
      </c>
      <c r="P137" s="181" t="s">
        <v>66</v>
      </c>
      <c r="Q137" s="182" t="s">
        <v>146</v>
      </c>
      <c r="R137" s="183">
        <f t="array" ref="R137">IF(Q137="NA",INDEX($G$10:$G$213,MATCH(M137&amp;P137,$C$10:$C$213&amp;$E$10:$E$213,0)),INDEX($G$10:$G$213,MATCH(M137&amp;P137,$C$10:$C$213&amp;$E$10:$E$213,0))*INDEX(PC_FEBRERO_2025!$F$28:$F$60,MATCH(I137,PC_FEBRERO_2025!$E$28:$E$60,0),MATCH($R$8,PC_FEBRERO_2025!$F$26,0)))</f>
        <v>51342.746648565735</v>
      </c>
      <c r="S137" s="185"/>
      <c r="T137" s="185"/>
    </row>
    <row r="138" spans="1:20" ht="16.899999999999999" customHeight="1" x14ac:dyDescent="0.3">
      <c r="A138" s="484" t="str">
        <f t="shared" si="5"/>
        <v>APBTEnergíaNorte</v>
      </c>
      <c r="C138" s="176" t="s">
        <v>57</v>
      </c>
      <c r="D138" s="177" t="s">
        <v>135</v>
      </c>
      <c r="E138" s="177" t="s">
        <v>70</v>
      </c>
      <c r="F138" s="178" t="s">
        <v>158</v>
      </c>
      <c r="G138" s="179">
        <f t="array" ref="G138">INDEX(INSUMOS_FEBRERO_2025!$D$18:$D$221,MATCH($C138&amp;$E138,INSUMOS_FEBRERO_2025!$B$18:$B$221&amp;INSUMOS_FEBRERO_2025!$C$18:$C$221,0))</f>
        <v>11479.813640818549</v>
      </c>
      <c r="H138" s="118"/>
      <c r="I138" s="118" t="str">
        <f t="shared" ref="I138:I201" si="6">M138&amp;K138&amp;Q138</f>
        <v>GDMTHSINI</v>
      </c>
      <c r="J138" s="118" t="str">
        <f t="shared" ref="J138:J201" si="7">M138&amp;P138&amp;Q138</f>
        <v>GDMTHGolfo CentroI</v>
      </c>
      <c r="K138" s="118" t="s">
        <v>150</v>
      </c>
      <c r="M138" s="180" t="s">
        <v>54</v>
      </c>
      <c r="N138" s="181" t="s">
        <v>159</v>
      </c>
      <c r="O138" s="181" t="s">
        <v>160</v>
      </c>
      <c r="P138" s="181" t="s">
        <v>66</v>
      </c>
      <c r="Q138" s="182" t="s">
        <v>147</v>
      </c>
      <c r="R138" s="183">
        <f t="array" ref="R138">IF(Q138="NA",INDEX($G$10:$G$213,MATCH(M138&amp;P138,$C$10:$C$213&amp;$E$10:$E$213,0)),INDEX($G$10:$G$213,MATCH(M138&amp;P138,$C$10:$C$213&amp;$E$10:$E$213,0))*INDEX(PC_FEBRERO_2025!$F$28:$F$60,MATCH(I138,PC_FEBRERO_2025!$E$28:$E$60,0),MATCH($R$8,PC_FEBRERO_2025!$F$26,0)))</f>
        <v>95837.646334373974</v>
      </c>
      <c r="S138" s="185"/>
      <c r="T138" s="185"/>
    </row>
    <row r="139" spans="1:20" ht="16.899999999999999" customHeight="1" x14ac:dyDescent="0.3">
      <c r="A139" s="484" t="str">
        <f t="shared" ref="A139:A202" si="8">C139&amp;D139&amp;E139</f>
        <v>APMTEnergíaNorte</v>
      </c>
      <c r="C139" s="176" t="s">
        <v>58</v>
      </c>
      <c r="D139" s="177" t="s">
        <v>135</v>
      </c>
      <c r="E139" s="177" t="s">
        <v>70</v>
      </c>
      <c r="F139" s="178" t="s">
        <v>158</v>
      </c>
      <c r="G139" s="179">
        <f t="array" ref="G139">INDEX(INSUMOS_FEBRERO_2025!$D$18:$D$221,MATCH($C139&amp;$E139,INSUMOS_FEBRERO_2025!$B$18:$B$221&amp;INSUMOS_FEBRERO_2025!$C$18:$C$221,0))</f>
        <v>7349.2388952914462</v>
      </c>
      <c r="H139" s="118"/>
      <c r="I139" s="118" t="str">
        <f t="shared" si="6"/>
        <v>GDMTHSINP</v>
      </c>
      <c r="J139" s="118" t="str">
        <f t="shared" si="7"/>
        <v>GDMTHGolfo CentroP</v>
      </c>
      <c r="K139" s="118" t="s">
        <v>150</v>
      </c>
      <c r="M139" s="180" t="s">
        <v>54</v>
      </c>
      <c r="N139" s="181" t="s">
        <v>159</v>
      </c>
      <c r="O139" s="181" t="s">
        <v>160</v>
      </c>
      <c r="P139" s="181" t="s">
        <v>66</v>
      </c>
      <c r="Q139" s="182" t="s">
        <v>148</v>
      </c>
      <c r="R139" s="183">
        <f t="array" ref="R139">IF(Q139="NA",INDEX($G$10:$G$213,MATCH(M139&amp;P139,$C$10:$C$213&amp;$E$10:$E$213,0)),INDEX($G$10:$G$213,MATCH(M139&amp;P139,$C$10:$C$213&amp;$E$10:$E$213,0))*INDEX(PC_FEBRERO_2025!$F$28:$F$60,MATCH(I139,PC_FEBRERO_2025!$E$28:$E$60,0),MATCH($R$8,PC_FEBRERO_2025!$F$26,0)))</f>
        <v>23294.124950074722</v>
      </c>
      <c r="S139" s="185"/>
      <c r="T139" s="185"/>
    </row>
    <row r="140" spans="1:20" ht="16.899999999999999" customHeight="1" x14ac:dyDescent="0.3">
      <c r="A140" s="484" t="str">
        <f t="shared" si="8"/>
        <v>RABTEnergíaNorte</v>
      </c>
      <c r="C140" s="176" t="s">
        <v>59</v>
      </c>
      <c r="D140" s="177" t="s">
        <v>135</v>
      </c>
      <c r="E140" s="177" t="s">
        <v>70</v>
      </c>
      <c r="F140" s="178" t="s">
        <v>158</v>
      </c>
      <c r="G140" s="179">
        <f t="array" ref="G140">INDEX(INSUMOS_FEBRERO_2025!$D$18:$D$221,MATCH($C140&amp;$E140,INSUMOS_FEBRERO_2025!$B$18:$B$221&amp;INSUMOS_FEBRERO_2025!$C$18:$C$221,0))</f>
        <v>81170.500750716456</v>
      </c>
      <c r="H140" s="118"/>
      <c r="I140" s="118" t="str">
        <f t="shared" si="6"/>
        <v>GDMTOSINNA</v>
      </c>
      <c r="J140" s="118" t="str">
        <f t="shared" si="7"/>
        <v>GDMTOGolfo CentroNA</v>
      </c>
      <c r="K140" s="118" t="s">
        <v>150</v>
      </c>
      <c r="M140" s="180" t="s">
        <v>55</v>
      </c>
      <c r="N140" s="181" t="s">
        <v>159</v>
      </c>
      <c r="O140" s="181" t="s">
        <v>160</v>
      </c>
      <c r="P140" s="181" t="s">
        <v>66</v>
      </c>
      <c r="Q140" s="182" t="s">
        <v>161</v>
      </c>
      <c r="R140" s="183">
        <f t="array" ref="R140">IF(Q140="NA",INDEX($G$10:$G$213,MATCH(M140&amp;P140,$C$10:$C$213&amp;$E$10:$E$213,0)),INDEX($G$10:$G$213,MATCH(M140&amp;P140,$C$10:$C$213&amp;$E$10:$E$213,0))*INDEX(PC_FEBRERO_2025!$F$28:$F$60,MATCH(I140,PC_FEBRERO_2025!$E$28:$E$60,0),MATCH($R$8,PC_FEBRERO_2025!$F$26,0)))</f>
        <v>47665.052285142148</v>
      </c>
      <c r="S140" s="185"/>
      <c r="T140" s="185"/>
    </row>
    <row r="141" spans="1:20" ht="16.899999999999999" customHeight="1" x14ac:dyDescent="0.3">
      <c r="A141" s="484" t="str">
        <f t="shared" si="8"/>
        <v>RAMTEnergíaNorte</v>
      </c>
      <c r="C141" s="176" t="s">
        <v>60</v>
      </c>
      <c r="D141" s="177" t="s">
        <v>135</v>
      </c>
      <c r="E141" s="177" t="s">
        <v>70</v>
      </c>
      <c r="F141" s="178" t="s">
        <v>158</v>
      </c>
      <c r="G141" s="179">
        <f t="array" ref="G141">INDEX(INSUMOS_FEBRERO_2025!$D$18:$D$221,MATCH($C141&amp;$E141,INSUMOS_FEBRERO_2025!$B$18:$B$221&amp;INSUMOS_FEBRERO_2025!$C$18:$C$221,0))</f>
        <v>228445.34155771072</v>
      </c>
      <c r="H141" s="118"/>
      <c r="I141" s="118" t="str">
        <f t="shared" si="6"/>
        <v>RAMTSINNA</v>
      </c>
      <c r="J141" s="118" t="str">
        <f t="shared" si="7"/>
        <v>RAMTGolfo CentroNA</v>
      </c>
      <c r="K141" s="118" t="s">
        <v>150</v>
      </c>
      <c r="M141" s="180" t="s">
        <v>60</v>
      </c>
      <c r="N141" s="181" t="s">
        <v>159</v>
      </c>
      <c r="O141" s="181" t="s">
        <v>160</v>
      </c>
      <c r="P141" s="181" t="s">
        <v>66</v>
      </c>
      <c r="Q141" s="182" t="s">
        <v>161</v>
      </c>
      <c r="R141" s="183">
        <f t="array" ref="R141">IF(Q141="NA",INDEX($G$10:$G$213,MATCH(M141&amp;P141,$C$10:$C$213&amp;$E$10:$E$213,0)),INDEX($G$10:$G$213,MATCH(M141&amp;P141,$C$10:$C$213&amp;$E$10:$E$213,0))*INDEX(PC_FEBRERO_2025!$F$28:$F$60,MATCH(I141,PC_FEBRERO_2025!$E$28:$E$60,0),MATCH($R$8,PC_FEBRERO_2025!$F$26,0)))</f>
        <v>28897.531103067151</v>
      </c>
      <c r="S141" s="185"/>
      <c r="T141" s="185"/>
    </row>
    <row r="142" spans="1:20" ht="16.899999999999999" customHeight="1" x14ac:dyDescent="0.3">
      <c r="A142" s="484" t="str">
        <f t="shared" si="8"/>
        <v>DB1EnergíaOriente</v>
      </c>
      <c r="C142" s="176" t="s">
        <v>48</v>
      </c>
      <c r="D142" s="177" t="s">
        <v>135</v>
      </c>
      <c r="E142" s="177" t="s">
        <v>71</v>
      </c>
      <c r="F142" s="178" t="s">
        <v>158</v>
      </c>
      <c r="G142" s="179">
        <f t="array" ref="G142">INDEX(INSUMOS_FEBRERO_2025!$D$18:$D$221,MATCH($C142&amp;$E142,INSUMOS_FEBRERO_2025!$B$18:$B$221&amp;INSUMOS_FEBRERO_2025!$C$18:$C$221,0))</f>
        <v>133227.48188955555</v>
      </c>
      <c r="H142" s="118"/>
      <c r="I142" s="118" t="str">
        <f t="shared" si="6"/>
        <v>DISTSINB</v>
      </c>
      <c r="J142" s="118" t="str">
        <f t="shared" si="7"/>
        <v>DISTGolfo CentroB</v>
      </c>
      <c r="K142" s="118" t="s">
        <v>150</v>
      </c>
      <c r="M142" s="180" t="s">
        <v>51</v>
      </c>
      <c r="N142" s="181" t="s">
        <v>159</v>
      </c>
      <c r="O142" s="181" t="s">
        <v>160</v>
      </c>
      <c r="P142" s="181" t="s">
        <v>66</v>
      </c>
      <c r="Q142" s="182" t="s">
        <v>146</v>
      </c>
      <c r="R142" s="183">
        <f t="array" ref="R142">IF(Q142="NA",INDEX($G$10:$G$213,MATCH(M142&amp;P142,$C$10:$C$213&amp;$E$10:$E$213,0)),INDEX($G$10:$G$213,MATCH(M142&amp;P142,$C$10:$C$213&amp;$E$10:$E$213,0))*INDEX(PC_FEBRERO_2025!$F$28:$F$60,MATCH(I142,PC_FEBRERO_2025!$E$28:$E$60,0),MATCH($R$8,PC_FEBRERO_2025!$F$26,0)))</f>
        <v>43127.27850695917</v>
      </c>
      <c r="S142" s="185"/>
      <c r="T142" s="185"/>
    </row>
    <row r="143" spans="1:20" ht="16.899999999999999" customHeight="1" x14ac:dyDescent="0.3">
      <c r="A143" s="484" t="str">
        <f t="shared" si="8"/>
        <v>DB2EnergíaOriente</v>
      </c>
      <c r="C143" s="176" t="s">
        <v>50</v>
      </c>
      <c r="D143" s="177" t="s">
        <v>135</v>
      </c>
      <c r="E143" s="177" t="s">
        <v>71</v>
      </c>
      <c r="F143" s="178" t="s">
        <v>158</v>
      </c>
      <c r="G143" s="179">
        <f t="array" ref="G143">INDEX(INSUMOS_FEBRERO_2025!$D$18:$D$221,MATCH($C143&amp;$E143,INSUMOS_FEBRERO_2025!$B$18:$B$221&amp;INSUMOS_FEBRERO_2025!$C$18:$C$221,0))</f>
        <v>162592.72147312667</v>
      </c>
      <c r="H143" s="118"/>
      <c r="I143" s="118" t="str">
        <f t="shared" si="6"/>
        <v>DISTSINI</v>
      </c>
      <c r="J143" s="118" t="str">
        <f t="shared" si="7"/>
        <v>DISTGolfo CentroI</v>
      </c>
      <c r="K143" s="118" t="s">
        <v>150</v>
      </c>
      <c r="M143" s="180" t="s">
        <v>51</v>
      </c>
      <c r="N143" s="181" t="s">
        <v>159</v>
      </c>
      <c r="O143" s="181" t="s">
        <v>160</v>
      </c>
      <c r="P143" s="181" t="s">
        <v>66</v>
      </c>
      <c r="Q143" s="182" t="s">
        <v>147</v>
      </c>
      <c r="R143" s="183">
        <f t="array" ref="R143">IF(Q143="NA",INDEX($G$10:$G$213,MATCH(M143&amp;P143,$C$10:$C$213&amp;$E$10:$E$213,0)),INDEX($G$10:$G$213,MATCH(M143&amp;P143,$C$10:$C$213&amp;$E$10:$E$213,0))*INDEX(PC_FEBRERO_2025!$F$28:$F$60,MATCH(I143,PC_FEBRERO_2025!$E$28:$E$60,0),MATCH($R$8,PC_FEBRERO_2025!$F$26,0)))</f>
        <v>78518.412589372194</v>
      </c>
      <c r="S143" s="185"/>
      <c r="T143" s="185"/>
    </row>
    <row r="144" spans="1:20" ht="16.899999999999999" customHeight="1" x14ac:dyDescent="0.3">
      <c r="A144" s="484" t="str">
        <f t="shared" si="8"/>
        <v>DISTEnergíaOriente</v>
      </c>
      <c r="C144" s="176" t="s">
        <v>51</v>
      </c>
      <c r="D144" s="177" t="s">
        <v>135</v>
      </c>
      <c r="E144" s="177" t="s">
        <v>71</v>
      </c>
      <c r="F144" s="178" t="s">
        <v>158</v>
      </c>
      <c r="G144" s="179">
        <f t="array" ref="G144">INDEX(INSUMOS_FEBRERO_2025!$D$18:$D$221,MATCH($C144&amp;$E144,INSUMOS_FEBRERO_2025!$B$18:$B$221&amp;INSUMOS_FEBRERO_2025!$C$18:$C$221,0))</f>
        <v>108874.72888531347</v>
      </c>
      <c r="H144" s="118"/>
      <c r="I144" s="118" t="str">
        <f t="shared" si="6"/>
        <v>DISTSINP</v>
      </c>
      <c r="J144" s="118" t="str">
        <f t="shared" si="7"/>
        <v>DISTGolfo CentroP</v>
      </c>
      <c r="K144" s="118" t="s">
        <v>150</v>
      </c>
      <c r="M144" s="180" t="s">
        <v>51</v>
      </c>
      <c r="N144" s="181" t="s">
        <v>159</v>
      </c>
      <c r="O144" s="181" t="s">
        <v>160</v>
      </c>
      <c r="P144" s="181" t="s">
        <v>66</v>
      </c>
      <c r="Q144" s="182" t="s">
        <v>148</v>
      </c>
      <c r="R144" s="183">
        <f t="array" ref="R144">IF(Q144="NA",INDEX($G$10:$G$213,MATCH(M144&amp;P144,$C$10:$C$213&amp;$E$10:$E$213,0)),INDEX($G$10:$G$213,MATCH(M144&amp;P144,$C$10:$C$213&amp;$E$10:$E$213,0))*INDEX(PC_FEBRERO_2025!$F$28:$F$60,MATCH(I144,PC_FEBRERO_2025!$E$28:$E$60,0),MATCH($R$8,PC_FEBRERO_2025!$F$26,0)))</f>
        <v>11558.69346405658</v>
      </c>
      <c r="S144" s="185"/>
      <c r="T144" s="185"/>
    </row>
    <row r="145" spans="1:20" ht="16.899999999999999" customHeight="1" x14ac:dyDescent="0.3">
      <c r="A145" s="484" t="str">
        <f t="shared" si="8"/>
        <v>DITEnergíaOriente</v>
      </c>
      <c r="C145" s="176" t="s">
        <v>52</v>
      </c>
      <c r="D145" s="177" t="s">
        <v>135</v>
      </c>
      <c r="E145" s="177" t="s">
        <v>71</v>
      </c>
      <c r="F145" s="178" t="s">
        <v>158</v>
      </c>
      <c r="G145" s="179">
        <f t="array" ref="G145">INDEX(INSUMOS_FEBRERO_2025!$D$18:$D$221,MATCH($C145&amp;$E145,INSUMOS_FEBRERO_2025!$B$18:$B$221&amp;INSUMOS_FEBRERO_2025!$C$18:$C$221,0))</f>
        <v>64570.839806293698</v>
      </c>
      <c r="H145" s="118"/>
      <c r="I145" s="118" t="str">
        <f t="shared" si="6"/>
        <v>DISTSINSP</v>
      </c>
      <c r="J145" s="118" t="str">
        <f t="shared" si="7"/>
        <v>DISTGolfo CentroSP</v>
      </c>
      <c r="K145" s="118" t="s">
        <v>150</v>
      </c>
      <c r="M145" s="180" t="s">
        <v>51</v>
      </c>
      <c r="N145" s="181" t="s">
        <v>159</v>
      </c>
      <c r="O145" s="181" t="s">
        <v>160</v>
      </c>
      <c r="P145" s="181" t="s">
        <v>66</v>
      </c>
      <c r="Q145" s="182" t="s">
        <v>151</v>
      </c>
      <c r="R145" s="183">
        <f t="array" ref="R145">IF(Q145="NA",INDEX($G$10:$G$213,MATCH(M145&amp;P145,$C$10:$C$213&amp;$E$10:$E$213,0)),INDEX($G$10:$G$213,MATCH(M145&amp;P145,$C$10:$C$213&amp;$E$10:$E$213,0))*INDEX(PC_FEBRERO_2025!$F$28:$F$60,MATCH(I145,PC_FEBRERO_2025!$E$28:$E$60,0),MATCH($R$8,PC_FEBRERO_2025!$F$26,0)))</f>
        <v>0</v>
      </c>
      <c r="S145" s="185"/>
      <c r="T145" s="185"/>
    </row>
    <row r="146" spans="1:20" ht="16.899999999999999" customHeight="1" x14ac:dyDescent="0.3">
      <c r="A146" s="484" t="str">
        <f t="shared" si="8"/>
        <v>GDBTEnergíaOriente</v>
      </c>
      <c r="C146" s="176" t="s">
        <v>53</v>
      </c>
      <c r="D146" s="177" t="s">
        <v>135</v>
      </c>
      <c r="E146" s="177" t="s">
        <v>71</v>
      </c>
      <c r="F146" s="178" t="s">
        <v>158</v>
      </c>
      <c r="G146" s="179">
        <f t="array" ref="G146">INDEX(INSUMOS_FEBRERO_2025!$D$18:$D$221,MATCH($C146&amp;$E146,INSUMOS_FEBRERO_2025!$B$18:$B$221&amp;INSUMOS_FEBRERO_2025!$C$18:$C$221,0))</f>
        <v>873.60850089539008</v>
      </c>
      <c r="H146" s="118"/>
      <c r="I146" s="118" t="str">
        <f t="shared" si="6"/>
        <v>DITSINB</v>
      </c>
      <c r="J146" s="118" t="str">
        <f t="shared" si="7"/>
        <v>DITGolfo CentroB</v>
      </c>
      <c r="K146" s="118" t="s">
        <v>150</v>
      </c>
      <c r="M146" s="180" t="s">
        <v>52</v>
      </c>
      <c r="N146" s="181" t="s">
        <v>159</v>
      </c>
      <c r="O146" s="181" t="s">
        <v>160</v>
      </c>
      <c r="P146" s="181" t="s">
        <v>66</v>
      </c>
      <c r="Q146" s="182" t="s">
        <v>146</v>
      </c>
      <c r="R146" s="183">
        <f t="array" ref="R146">IF(Q146="NA",INDEX($G$10:$G$213,MATCH(M146&amp;P146,$C$10:$C$213&amp;$E$10:$E$213,0)),INDEX($G$10:$G$213,MATCH(M146&amp;P146,$C$10:$C$213&amp;$E$10:$E$213,0))*INDEX(PC_FEBRERO_2025!$F$28:$F$60,MATCH(I146,PC_FEBRERO_2025!$E$28:$E$60,0),MATCH($R$8,PC_FEBRERO_2025!$F$26,0)))</f>
        <v>15032.761952495561</v>
      </c>
      <c r="S146" s="185"/>
      <c r="T146" s="185"/>
    </row>
    <row r="147" spans="1:20" ht="16.899999999999999" customHeight="1" x14ac:dyDescent="0.3">
      <c r="A147" s="484" t="str">
        <f t="shared" si="8"/>
        <v>GDMTHEnergíaOriente</v>
      </c>
      <c r="C147" s="176" t="s">
        <v>54</v>
      </c>
      <c r="D147" s="177" t="s">
        <v>135</v>
      </c>
      <c r="E147" s="177" t="s">
        <v>71</v>
      </c>
      <c r="F147" s="178" t="s">
        <v>158</v>
      </c>
      <c r="G147" s="179">
        <f t="array" ref="G147">INDEX(INSUMOS_FEBRERO_2025!$D$18:$D$221,MATCH($C147&amp;$E147,INSUMOS_FEBRERO_2025!$B$18:$B$221&amp;INSUMOS_FEBRERO_2025!$C$18:$C$221,0))</f>
        <v>139240.88307538498</v>
      </c>
      <c r="H147" s="118"/>
      <c r="I147" s="118" t="str">
        <f t="shared" si="6"/>
        <v>DITSINI</v>
      </c>
      <c r="J147" s="118" t="str">
        <f t="shared" si="7"/>
        <v>DITGolfo CentroI</v>
      </c>
      <c r="K147" s="118" t="s">
        <v>150</v>
      </c>
      <c r="M147" s="180" t="s">
        <v>52</v>
      </c>
      <c r="N147" s="181" t="s">
        <v>159</v>
      </c>
      <c r="O147" s="181" t="s">
        <v>160</v>
      </c>
      <c r="P147" s="181" t="s">
        <v>66</v>
      </c>
      <c r="Q147" s="182" t="s">
        <v>147</v>
      </c>
      <c r="R147" s="183">
        <f t="array" ref="R147">IF(Q147="NA",INDEX($G$10:$G$213,MATCH(M147&amp;P147,$C$10:$C$213&amp;$E$10:$E$213,0)),INDEX($G$10:$G$213,MATCH(M147&amp;P147,$C$10:$C$213&amp;$E$10:$E$213,0))*INDEX(PC_FEBRERO_2025!$F$28:$F$60,MATCH(I147,PC_FEBRERO_2025!$E$28:$E$60,0),MATCH($R$8,PC_FEBRERO_2025!$F$26,0)))</f>
        <v>22164.686502284203</v>
      </c>
      <c r="S147" s="185"/>
      <c r="T147" s="185"/>
    </row>
    <row r="148" spans="1:20" ht="16.899999999999999" customHeight="1" x14ac:dyDescent="0.3">
      <c r="A148" s="484" t="str">
        <f t="shared" si="8"/>
        <v>GDMTOEnergíaOriente</v>
      </c>
      <c r="C148" s="176" t="s">
        <v>55</v>
      </c>
      <c r="D148" s="177" t="s">
        <v>135</v>
      </c>
      <c r="E148" s="177" t="s">
        <v>71</v>
      </c>
      <c r="F148" s="178" t="s">
        <v>158</v>
      </c>
      <c r="G148" s="179">
        <f t="array" ref="G148">INDEX(INSUMOS_FEBRERO_2025!$D$18:$D$221,MATCH($C148&amp;$E148,INSUMOS_FEBRERO_2025!$B$18:$B$221&amp;INSUMOS_FEBRERO_2025!$C$18:$C$221,0))</f>
        <v>59576.100120255433</v>
      </c>
      <c r="H148" s="118"/>
      <c r="I148" s="118" t="str">
        <f t="shared" si="6"/>
        <v>DITSINP</v>
      </c>
      <c r="J148" s="118" t="str">
        <f t="shared" si="7"/>
        <v>DITGolfo CentroP</v>
      </c>
      <c r="K148" s="118" t="s">
        <v>150</v>
      </c>
      <c r="M148" s="180" t="s">
        <v>52</v>
      </c>
      <c r="N148" s="181" t="s">
        <v>159</v>
      </c>
      <c r="O148" s="181" t="s">
        <v>160</v>
      </c>
      <c r="P148" s="181" t="s">
        <v>66</v>
      </c>
      <c r="Q148" s="182" t="s">
        <v>148</v>
      </c>
      <c r="R148" s="183">
        <f t="array" ref="R148">IF(Q148="NA",INDEX($G$10:$G$213,MATCH(M148&amp;P148,$C$10:$C$213&amp;$E$10:$E$213,0)),INDEX($G$10:$G$213,MATCH(M148&amp;P148,$C$10:$C$213&amp;$E$10:$E$213,0))*INDEX(PC_FEBRERO_2025!$F$28:$F$60,MATCH(I148,PC_FEBRERO_2025!$E$28:$E$60,0),MATCH($R$8,PC_FEBRERO_2025!$F$26,0)))</f>
        <v>2329.0065272446404</v>
      </c>
      <c r="S148" s="185"/>
      <c r="T148" s="185"/>
    </row>
    <row r="149" spans="1:20" ht="16.899999999999999" customHeight="1" x14ac:dyDescent="0.3">
      <c r="A149" s="484" t="str">
        <f t="shared" si="8"/>
        <v>PDBTEnergíaOriente</v>
      </c>
      <c r="C149" s="176" t="s">
        <v>56</v>
      </c>
      <c r="D149" s="177" t="s">
        <v>135</v>
      </c>
      <c r="E149" s="177" t="s">
        <v>71</v>
      </c>
      <c r="F149" s="178" t="s">
        <v>158</v>
      </c>
      <c r="G149" s="179">
        <f t="array" ref="G149">INDEX(INSUMOS_FEBRERO_2025!$D$18:$D$221,MATCH($C149&amp;$E149,INSUMOS_FEBRERO_2025!$B$18:$B$221&amp;INSUMOS_FEBRERO_2025!$C$18:$C$221,0))</f>
        <v>60407.487545799289</v>
      </c>
      <c r="H149" s="118"/>
      <c r="I149" s="118" t="str">
        <f t="shared" si="6"/>
        <v>DITSINSP</v>
      </c>
      <c r="J149" s="118" t="str">
        <f t="shared" si="7"/>
        <v>DITGolfo CentroSP</v>
      </c>
      <c r="K149" s="118" t="s">
        <v>150</v>
      </c>
      <c r="M149" s="180" t="s">
        <v>52</v>
      </c>
      <c r="N149" s="181" t="s">
        <v>159</v>
      </c>
      <c r="O149" s="181" t="s">
        <v>160</v>
      </c>
      <c r="P149" s="181" t="s">
        <v>66</v>
      </c>
      <c r="Q149" s="182" t="s">
        <v>151</v>
      </c>
      <c r="R149" s="183">
        <f t="array" ref="R149">IF(Q149="NA",INDEX($G$10:$G$213,MATCH(M149&amp;P149,$C$10:$C$213&amp;$E$10:$E$213,0)),INDEX($G$10:$G$213,MATCH(M149&amp;P149,$C$10:$C$213&amp;$E$10:$E$213,0))*INDEX(PC_FEBRERO_2025!$F$28:$F$60,MATCH(I149,PC_FEBRERO_2025!$E$28:$E$60,0),MATCH($R$8,PC_FEBRERO_2025!$F$26,0)))</f>
        <v>0</v>
      </c>
      <c r="S149" s="185"/>
      <c r="T149" s="185"/>
    </row>
    <row r="150" spans="1:20" ht="16.899999999999999" customHeight="1" x14ac:dyDescent="0.3">
      <c r="A150" s="484" t="str">
        <f t="shared" si="8"/>
        <v>APBTEnergíaOriente</v>
      </c>
      <c r="C150" s="176" t="s">
        <v>57</v>
      </c>
      <c r="D150" s="177" t="s">
        <v>135</v>
      </c>
      <c r="E150" s="177" t="s">
        <v>71</v>
      </c>
      <c r="F150" s="178" t="s">
        <v>158</v>
      </c>
      <c r="G150" s="179">
        <f t="array" ref="G150">INDEX(INSUMOS_FEBRERO_2025!$D$18:$D$221,MATCH($C150&amp;$E150,INSUMOS_FEBRERO_2025!$B$18:$B$221&amp;INSUMOS_FEBRERO_2025!$C$18:$C$221,0))</f>
        <v>17593.901687697184</v>
      </c>
      <c r="H150" s="118"/>
      <c r="I150" s="118" t="str">
        <f t="shared" si="6"/>
        <v>DB1SINNA</v>
      </c>
      <c r="J150" s="118" t="str">
        <f t="shared" si="7"/>
        <v>DB1Golfo NorteNA</v>
      </c>
      <c r="K150" s="118" t="s">
        <v>150</v>
      </c>
      <c r="M150" s="180" t="s">
        <v>48</v>
      </c>
      <c r="N150" s="181" t="s">
        <v>159</v>
      </c>
      <c r="O150" s="181" t="s">
        <v>160</v>
      </c>
      <c r="P150" s="181" t="s">
        <v>67</v>
      </c>
      <c r="Q150" s="182" t="s">
        <v>161</v>
      </c>
      <c r="R150" s="183">
        <f t="array" ref="R150">IF(Q150="NA",INDEX($G$10:$G$213,MATCH(M150&amp;P150,$C$10:$C$213&amp;$E$10:$E$213,0)),INDEX($G$10:$G$213,MATCH(M150&amp;P150,$C$10:$C$213&amp;$E$10:$E$213,0))*INDEX(PC_FEBRERO_2025!$F$28:$F$60,MATCH(I150,PC_FEBRERO_2025!$E$28:$E$60,0),MATCH($R$8,PC_FEBRERO_2025!$F$26,0)))</f>
        <v>174624.73513646424</v>
      </c>
      <c r="S150" s="185"/>
      <c r="T150" s="185"/>
    </row>
    <row r="151" spans="1:20" ht="16.899999999999999" customHeight="1" x14ac:dyDescent="0.3">
      <c r="A151" s="484" t="str">
        <f t="shared" si="8"/>
        <v>APMTEnergíaOriente</v>
      </c>
      <c r="C151" s="176" t="s">
        <v>58</v>
      </c>
      <c r="D151" s="177" t="s">
        <v>135</v>
      </c>
      <c r="E151" s="177" t="s">
        <v>71</v>
      </c>
      <c r="F151" s="178" t="s">
        <v>158</v>
      </c>
      <c r="G151" s="179">
        <f t="array" ref="G151">INDEX(INSUMOS_FEBRERO_2025!$D$18:$D$221,MATCH($C151&amp;$E151,INSUMOS_FEBRERO_2025!$B$18:$B$221&amp;INSUMOS_FEBRERO_2025!$C$18:$C$221,0))</f>
        <v>1162.202086292971</v>
      </c>
      <c r="H151" s="118"/>
      <c r="I151" s="118" t="str">
        <f t="shared" si="6"/>
        <v>DB2SINNA</v>
      </c>
      <c r="J151" s="118" t="str">
        <f t="shared" si="7"/>
        <v>DB2Golfo NorteNA</v>
      </c>
      <c r="K151" s="118" t="s">
        <v>150</v>
      </c>
      <c r="M151" s="180" t="s">
        <v>50</v>
      </c>
      <c r="N151" s="181" t="s">
        <v>159</v>
      </c>
      <c r="O151" s="181" t="s">
        <v>160</v>
      </c>
      <c r="P151" s="181" t="s">
        <v>67</v>
      </c>
      <c r="Q151" s="182" t="s">
        <v>161</v>
      </c>
      <c r="R151" s="183">
        <f t="array" ref="R151">IF(Q151="NA",INDEX($G$10:$G$213,MATCH(M151&amp;P151,$C$10:$C$213&amp;$E$10:$E$213,0)),INDEX($G$10:$G$213,MATCH(M151&amp;P151,$C$10:$C$213&amp;$E$10:$E$213,0))*INDEX(PC_FEBRERO_2025!$F$28:$F$60,MATCH(I151,PC_FEBRERO_2025!$E$28:$E$60,0),MATCH($R$8,PC_FEBRERO_2025!$F$26,0)))</f>
        <v>418049.97466954513</v>
      </c>
      <c r="S151" s="185"/>
      <c r="T151" s="185"/>
    </row>
    <row r="152" spans="1:20" ht="16.899999999999999" customHeight="1" x14ac:dyDescent="0.3">
      <c r="A152" s="484" t="str">
        <f t="shared" si="8"/>
        <v>RABTEnergíaOriente</v>
      </c>
      <c r="C152" s="176" t="s">
        <v>59</v>
      </c>
      <c r="D152" s="177" t="s">
        <v>135</v>
      </c>
      <c r="E152" s="177" t="s">
        <v>71</v>
      </c>
      <c r="F152" s="178" t="s">
        <v>158</v>
      </c>
      <c r="G152" s="179">
        <f t="array" ref="G152">INDEX(INSUMOS_FEBRERO_2025!$D$18:$D$221,MATCH($C152&amp;$E152,INSUMOS_FEBRERO_2025!$B$18:$B$221&amp;INSUMOS_FEBRERO_2025!$C$18:$C$221,0))</f>
        <v>3984.0606329731854</v>
      </c>
      <c r="H152" s="118"/>
      <c r="I152" s="118" t="str">
        <f t="shared" si="6"/>
        <v>PDBTSINNA</v>
      </c>
      <c r="J152" s="118" t="str">
        <f t="shared" si="7"/>
        <v>PDBTGolfo NorteNA</v>
      </c>
      <c r="K152" s="118" t="s">
        <v>150</v>
      </c>
      <c r="M152" s="187" t="s">
        <v>56</v>
      </c>
      <c r="N152" s="181" t="s">
        <v>159</v>
      </c>
      <c r="O152" s="181" t="s">
        <v>160</v>
      </c>
      <c r="P152" s="181" t="s">
        <v>67</v>
      </c>
      <c r="Q152" s="182" t="s">
        <v>161</v>
      </c>
      <c r="R152" s="183">
        <f t="array" ref="R152">IF(Q152="NA",INDEX($G$10:$G$213,MATCH(M152&amp;P152,$C$10:$C$213&amp;$E$10:$E$213,0)),INDEX($G$10:$G$213,MATCH(M152&amp;P152,$C$10:$C$213&amp;$E$10:$E$213,0))*INDEX(PC_FEBRERO_2025!$F$28:$F$60,MATCH(I152,PC_FEBRERO_2025!$E$28:$E$60,0),MATCH($R$8,PC_FEBRERO_2025!$F$26,0)))</f>
        <v>69960.441981097727</v>
      </c>
      <c r="S152" s="185"/>
      <c r="T152" s="185"/>
    </row>
    <row r="153" spans="1:20" ht="16.899999999999999" customHeight="1" x14ac:dyDescent="0.3">
      <c r="A153" s="484" t="str">
        <f t="shared" si="8"/>
        <v>RAMTEnergíaOriente</v>
      </c>
      <c r="C153" s="176" t="s">
        <v>60</v>
      </c>
      <c r="D153" s="177" t="s">
        <v>135</v>
      </c>
      <c r="E153" s="177" t="s">
        <v>71</v>
      </c>
      <c r="F153" s="178" t="s">
        <v>158</v>
      </c>
      <c r="G153" s="179">
        <f t="array" ref="G153">INDEX(INSUMOS_FEBRERO_2025!$D$18:$D$221,MATCH($C153&amp;$E153,INSUMOS_FEBRERO_2025!$B$18:$B$221&amp;INSUMOS_FEBRERO_2025!$C$18:$C$221,0))</f>
        <v>5504.6097961103023</v>
      </c>
      <c r="H153" s="118"/>
      <c r="I153" s="118" t="str">
        <f t="shared" si="6"/>
        <v>GDBTSINNA</v>
      </c>
      <c r="J153" s="118" t="str">
        <f t="shared" si="7"/>
        <v>GDBTGolfo NorteNA</v>
      </c>
      <c r="K153" s="118" t="s">
        <v>150</v>
      </c>
      <c r="M153" s="180" t="s">
        <v>53</v>
      </c>
      <c r="N153" s="181" t="s">
        <v>159</v>
      </c>
      <c r="O153" s="181" t="s">
        <v>160</v>
      </c>
      <c r="P153" s="181" t="s">
        <v>67</v>
      </c>
      <c r="Q153" s="182" t="s">
        <v>161</v>
      </c>
      <c r="R153" s="183">
        <f t="array" ref="R153">IF(Q153="NA",INDEX($G$10:$G$213,MATCH(M153&amp;P153,$C$10:$C$213&amp;$E$10:$E$213,0)),INDEX($G$10:$G$213,MATCH(M153&amp;P153,$C$10:$C$213&amp;$E$10:$E$213,0))*INDEX(PC_FEBRERO_2025!$F$28:$F$60,MATCH(I153,PC_FEBRERO_2025!$E$28:$E$60,0),MATCH($R$8,PC_FEBRERO_2025!$F$26,0)))</f>
        <v>1507.8828202071791</v>
      </c>
      <c r="S153" s="185"/>
      <c r="T153" s="185"/>
    </row>
    <row r="154" spans="1:20" ht="16.899999999999999" customHeight="1" x14ac:dyDescent="0.3">
      <c r="A154" s="484" t="str">
        <f t="shared" si="8"/>
        <v>DB1EnergíaPeninsular</v>
      </c>
      <c r="C154" s="176" t="s">
        <v>48</v>
      </c>
      <c r="D154" s="177" t="s">
        <v>135</v>
      </c>
      <c r="E154" s="177" t="s">
        <v>72</v>
      </c>
      <c r="F154" s="178" t="s">
        <v>158</v>
      </c>
      <c r="G154" s="179">
        <f t="array" ref="G154">INDEX(INSUMOS_FEBRERO_2025!$D$18:$D$221,MATCH($C154&amp;$E154,INSUMOS_FEBRERO_2025!$B$18:$B$221&amp;INSUMOS_FEBRERO_2025!$C$18:$C$221,0))</f>
        <v>96866.98455816129</v>
      </c>
      <c r="H154" s="118"/>
      <c r="I154" s="118" t="str">
        <f t="shared" si="6"/>
        <v>RABTSINNA</v>
      </c>
      <c r="J154" s="118" t="str">
        <f t="shared" si="7"/>
        <v>RABTGolfo NorteNA</v>
      </c>
      <c r="K154" s="118" t="s">
        <v>150</v>
      </c>
      <c r="M154" s="180" t="s">
        <v>59</v>
      </c>
      <c r="N154" s="181" t="s">
        <v>159</v>
      </c>
      <c r="O154" s="181" t="s">
        <v>160</v>
      </c>
      <c r="P154" s="181" t="s">
        <v>67</v>
      </c>
      <c r="Q154" s="182" t="s">
        <v>161</v>
      </c>
      <c r="R154" s="183">
        <f t="array" ref="R154">IF(Q154="NA",INDEX($G$10:$G$213,MATCH(M154&amp;P154,$C$10:$C$213&amp;$E$10:$E$213,0)),INDEX($G$10:$G$213,MATCH(M154&amp;P154,$C$10:$C$213&amp;$E$10:$E$213,0))*INDEX(PC_FEBRERO_2025!$F$28:$F$60,MATCH(I154,PC_FEBRERO_2025!$E$28:$E$60,0),MATCH($R$8,PC_FEBRERO_2025!$F$26,0)))</f>
        <v>5895.3382286997867</v>
      </c>
      <c r="S154" s="185"/>
      <c r="T154" s="185"/>
    </row>
    <row r="155" spans="1:20" ht="16.899999999999999" customHeight="1" x14ac:dyDescent="0.3">
      <c r="A155" s="484" t="str">
        <f t="shared" si="8"/>
        <v>DB2EnergíaPeninsular</v>
      </c>
      <c r="C155" s="176" t="s">
        <v>50</v>
      </c>
      <c r="D155" s="177" t="s">
        <v>135</v>
      </c>
      <c r="E155" s="177" t="s">
        <v>72</v>
      </c>
      <c r="F155" s="178" t="s">
        <v>158</v>
      </c>
      <c r="G155" s="179">
        <f t="array" ref="G155">INDEX(INSUMOS_FEBRERO_2025!$D$18:$D$221,MATCH($C155&amp;$E155,INSUMOS_FEBRERO_2025!$B$18:$B$221&amp;INSUMOS_FEBRERO_2025!$C$18:$C$221,0))</f>
        <v>240483.13925771997</v>
      </c>
      <c r="H155" s="118"/>
      <c r="I155" s="118" t="str">
        <f t="shared" si="6"/>
        <v>APBTSINNA</v>
      </c>
      <c r="J155" s="118" t="str">
        <f t="shared" si="7"/>
        <v>APBTGolfo NorteNA</v>
      </c>
      <c r="K155" s="118" t="s">
        <v>150</v>
      </c>
      <c r="M155" s="180" t="s">
        <v>57</v>
      </c>
      <c r="N155" s="181" t="s">
        <v>159</v>
      </c>
      <c r="O155" s="181" t="s">
        <v>160</v>
      </c>
      <c r="P155" s="181" t="s">
        <v>67</v>
      </c>
      <c r="Q155" s="182" t="s">
        <v>161</v>
      </c>
      <c r="R155" s="183">
        <f t="array" ref="R155">IF(Q155="NA",INDEX($G$10:$G$213,MATCH(M155&amp;P155,$C$10:$C$213&amp;$E$10:$E$213,0)),INDEX($G$10:$G$213,MATCH(M155&amp;P155,$C$10:$C$213&amp;$E$10:$E$213,0))*INDEX(PC_FEBRERO_2025!$F$28:$F$60,MATCH(I155,PC_FEBRERO_2025!$E$28:$E$60,0),MATCH($R$8,PC_FEBRERO_2025!$F$26,0)))</f>
        <v>15979.620613144263</v>
      </c>
      <c r="S155" s="185"/>
      <c r="T155" s="185"/>
    </row>
    <row r="156" spans="1:20" ht="16.899999999999999" customHeight="1" x14ac:dyDescent="0.3">
      <c r="A156" s="484" t="str">
        <f t="shared" si="8"/>
        <v>DISTEnergíaPeninsular</v>
      </c>
      <c r="C156" s="176" t="s">
        <v>51</v>
      </c>
      <c r="D156" s="177" t="s">
        <v>135</v>
      </c>
      <c r="E156" s="177" t="s">
        <v>72</v>
      </c>
      <c r="F156" s="178" t="s">
        <v>158</v>
      </c>
      <c r="G156" s="179">
        <f t="array" ref="G156">INDEX(INSUMOS_FEBRERO_2025!$D$18:$D$221,MATCH($C156&amp;$E156,INSUMOS_FEBRERO_2025!$B$18:$B$221&amp;INSUMOS_FEBRERO_2025!$C$18:$C$221,0))</f>
        <v>10864.451873272285</v>
      </c>
      <c r="H156" s="118"/>
      <c r="I156" s="118" t="str">
        <f t="shared" si="6"/>
        <v>APMTSINNA</v>
      </c>
      <c r="J156" s="118" t="str">
        <f t="shared" si="7"/>
        <v>APMTGolfo NorteNA</v>
      </c>
      <c r="K156" s="118" t="s">
        <v>150</v>
      </c>
      <c r="M156" s="180" t="s">
        <v>58</v>
      </c>
      <c r="N156" s="181" t="s">
        <v>159</v>
      </c>
      <c r="O156" s="181" t="s">
        <v>160</v>
      </c>
      <c r="P156" s="181" t="s">
        <v>67</v>
      </c>
      <c r="Q156" s="182" t="s">
        <v>161</v>
      </c>
      <c r="R156" s="183">
        <f t="array" ref="R156">IF(Q156="NA",INDEX($G$10:$G$213,MATCH(M156&amp;P156,$C$10:$C$213&amp;$E$10:$E$213,0)),INDEX($G$10:$G$213,MATCH(M156&amp;P156,$C$10:$C$213&amp;$E$10:$E$213,0))*INDEX(PC_FEBRERO_2025!$F$28:$F$60,MATCH(I156,PC_FEBRERO_2025!$E$28:$E$60,0),MATCH($R$8,PC_FEBRERO_2025!$F$26,0)))</f>
        <v>10636.672167866525</v>
      </c>
      <c r="S156" s="185"/>
      <c r="T156" s="185"/>
    </row>
    <row r="157" spans="1:20" ht="16.899999999999999" customHeight="1" x14ac:dyDescent="0.3">
      <c r="A157" s="484" t="str">
        <f t="shared" si="8"/>
        <v>DITEnergíaPeninsular</v>
      </c>
      <c r="C157" s="176" t="s">
        <v>52</v>
      </c>
      <c r="D157" s="177" t="s">
        <v>135</v>
      </c>
      <c r="E157" s="177" t="s">
        <v>72</v>
      </c>
      <c r="F157" s="178" t="s">
        <v>158</v>
      </c>
      <c r="G157" s="179">
        <f t="array" ref="G157">INDEX(INSUMOS_FEBRERO_2025!$D$18:$D$221,MATCH($C157&amp;$E157,INSUMOS_FEBRERO_2025!$B$18:$B$221&amp;INSUMOS_FEBRERO_2025!$C$18:$C$221,0))</f>
        <v>981.03473562843021</v>
      </c>
      <c r="H157" s="118"/>
      <c r="I157" s="118" t="str">
        <f t="shared" si="6"/>
        <v>GDMTHSINB</v>
      </c>
      <c r="J157" s="118" t="str">
        <f t="shared" si="7"/>
        <v>GDMTHGolfo NorteB</v>
      </c>
      <c r="K157" s="118" t="s">
        <v>150</v>
      </c>
      <c r="M157" s="180" t="s">
        <v>54</v>
      </c>
      <c r="N157" s="181" t="s">
        <v>159</v>
      </c>
      <c r="O157" s="181" t="s">
        <v>160</v>
      </c>
      <c r="P157" s="181" t="s">
        <v>67</v>
      </c>
      <c r="Q157" s="182" t="s">
        <v>146</v>
      </c>
      <c r="R157" s="183">
        <f t="array" ref="R157">IF(Q157="NA",INDEX($G$10:$G$213,MATCH(M157&amp;P157,$C$10:$C$213&amp;$E$10:$E$213,0)),INDEX($G$10:$G$213,MATCH(M157&amp;P157,$C$10:$C$213&amp;$E$10:$E$213,0))*INDEX(PC_FEBRERO_2025!$F$28:$F$60,MATCH(I157,PC_FEBRERO_2025!$E$28:$E$60,0),MATCH($R$8,PC_FEBRERO_2025!$F$26,0)))</f>
        <v>246607.4229915739</v>
      </c>
      <c r="S157" s="185"/>
      <c r="T157" s="185"/>
    </row>
    <row r="158" spans="1:20" ht="16.899999999999999" customHeight="1" x14ac:dyDescent="0.3">
      <c r="A158" s="484" t="str">
        <f t="shared" si="8"/>
        <v>GDBTEnergíaPeninsular</v>
      </c>
      <c r="C158" s="176" t="s">
        <v>53</v>
      </c>
      <c r="D158" s="177" t="s">
        <v>135</v>
      </c>
      <c r="E158" s="177" t="s">
        <v>72</v>
      </c>
      <c r="F158" s="178" t="s">
        <v>158</v>
      </c>
      <c r="G158" s="179">
        <f t="array" ref="G158">INDEX(INSUMOS_FEBRERO_2025!$D$18:$D$221,MATCH($C158&amp;$E158,INSUMOS_FEBRERO_2025!$B$18:$B$221&amp;INSUMOS_FEBRERO_2025!$C$18:$C$221,0))</f>
        <v>1270.2117308756197</v>
      </c>
      <c r="H158" s="118"/>
      <c r="I158" s="118" t="str">
        <f t="shared" si="6"/>
        <v>GDMTHSINI</v>
      </c>
      <c r="J158" s="118" t="str">
        <f t="shared" si="7"/>
        <v>GDMTHGolfo NorteI</v>
      </c>
      <c r="K158" s="118" t="s">
        <v>150</v>
      </c>
      <c r="M158" s="180" t="s">
        <v>54</v>
      </c>
      <c r="N158" s="181" t="s">
        <v>159</v>
      </c>
      <c r="O158" s="181" t="s">
        <v>160</v>
      </c>
      <c r="P158" s="181" t="s">
        <v>67</v>
      </c>
      <c r="Q158" s="182" t="s">
        <v>147</v>
      </c>
      <c r="R158" s="183">
        <f t="array" ref="R158">IF(Q158="NA",INDEX($G$10:$G$213,MATCH(M158&amp;P158,$C$10:$C$213&amp;$E$10:$E$213,0)),INDEX($G$10:$G$213,MATCH(M158&amp;P158,$C$10:$C$213&amp;$E$10:$E$213,0))*INDEX(PC_FEBRERO_2025!$F$28:$F$60,MATCH(I158,PC_FEBRERO_2025!$E$28:$E$60,0),MATCH($R$8,PC_FEBRERO_2025!$F$26,0)))</f>
        <v>460323.54189913697</v>
      </c>
      <c r="S158" s="185"/>
      <c r="T158" s="185"/>
    </row>
    <row r="159" spans="1:20" ht="16.899999999999999" customHeight="1" x14ac:dyDescent="0.3">
      <c r="A159" s="484" t="str">
        <f t="shared" si="8"/>
        <v>GDMTHEnergíaPeninsular</v>
      </c>
      <c r="C159" s="176" t="s">
        <v>54</v>
      </c>
      <c r="D159" s="177" t="s">
        <v>135</v>
      </c>
      <c r="E159" s="177" t="s">
        <v>72</v>
      </c>
      <c r="F159" s="178" t="s">
        <v>158</v>
      </c>
      <c r="G159" s="179">
        <f t="array" ref="G159">INDEX(INSUMOS_FEBRERO_2025!$D$18:$D$221,MATCH($C159&amp;$E159,INSUMOS_FEBRERO_2025!$B$18:$B$221&amp;INSUMOS_FEBRERO_2025!$C$18:$C$221,0))</f>
        <v>300963.86258715909</v>
      </c>
      <c r="H159" s="118"/>
      <c r="I159" s="118" t="str">
        <f t="shared" si="6"/>
        <v>GDMTHSINP</v>
      </c>
      <c r="J159" s="118" t="str">
        <f t="shared" si="7"/>
        <v>GDMTHGolfo NorteP</v>
      </c>
      <c r="K159" s="118" t="s">
        <v>150</v>
      </c>
      <c r="M159" s="180" t="s">
        <v>54</v>
      </c>
      <c r="N159" s="181" t="s">
        <v>159</v>
      </c>
      <c r="O159" s="181" t="s">
        <v>160</v>
      </c>
      <c r="P159" s="181" t="s">
        <v>67</v>
      </c>
      <c r="Q159" s="182" t="s">
        <v>148</v>
      </c>
      <c r="R159" s="183">
        <f t="array" ref="R159">IF(Q159="NA",INDEX($G$10:$G$213,MATCH(M159&amp;P159,$C$10:$C$213&amp;$E$10:$E$213,0)),INDEX($G$10:$G$213,MATCH(M159&amp;P159,$C$10:$C$213&amp;$E$10:$E$213,0))*INDEX(PC_FEBRERO_2025!$F$28:$F$60,MATCH(I159,PC_FEBRERO_2025!$E$28:$E$60,0),MATCH($R$8,PC_FEBRERO_2025!$F$26,0)))</f>
        <v>111885.40737997556</v>
      </c>
      <c r="S159" s="185"/>
      <c r="T159" s="185"/>
    </row>
    <row r="160" spans="1:20" ht="16.899999999999999" customHeight="1" x14ac:dyDescent="0.3">
      <c r="A160" s="484" t="str">
        <f t="shared" si="8"/>
        <v>GDMTOEnergíaPeninsular</v>
      </c>
      <c r="C160" s="176" t="s">
        <v>55</v>
      </c>
      <c r="D160" s="177" t="s">
        <v>135</v>
      </c>
      <c r="E160" s="177" t="s">
        <v>72</v>
      </c>
      <c r="F160" s="178" t="s">
        <v>158</v>
      </c>
      <c r="G160" s="179">
        <f t="array" ref="G160">INDEX(INSUMOS_FEBRERO_2025!$D$18:$D$221,MATCH($C160&amp;$E160,INSUMOS_FEBRERO_2025!$B$18:$B$221&amp;INSUMOS_FEBRERO_2025!$C$18:$C$221,0))</f>
        <v>79647.68799685096</v>
      </c>
      <c r="H160" s="118"/>
      <c r="I160" s="118" t="str">
        <f t="shared" si="6"/>
        <v>GDMTOSINNA</v>
      </c>
      <c r="J160" s="118" t="str">
        <f t="shared" si="7"/>
        <v>GDMTOGolfo NorteNA</v>
      </c>
      <c r="K160" s="118" t="s">
        <v>150</v>
      </c>
      <c r="M160" s="180" t="s">
        <v>55</v>
      </c>
      <c r="N160" s="181" t="s">
        <v>159</v>
      </c>
      <c r="O160" s="181" t="s">
        <v>160</v>
      </c>
      <c r="P160" s="181" t="s">
        <v>67</v>
      </c>
      <c r="Q160" s="182" t="s">
        <v>161</v>
      </c>
      <c r="R160" s="183">
        <f t="array" ref="R160">IF(Q160="NA",INDEX($G$10:$G$213,MATCH(M160&amp;P160,$C$10:$C$213&amp;$E$10:$E$213,0)),INDEX($G$10:$G$213,MATCH(M160&amp;P160,$C$10:$C$213&amp;$E$10:$E$213,0))*INDEX(PC_FEBRERO_2025!$F$28:$F$60,MATCH(I160,PC_FEBRERO_2025!$E$28:$E$60,0),MATCH($R$8,PC_FEBRERO_2025!$F$26,0)))</f>
        <v>147723.49056298731</v>
      </c>
      <c r="S160" s="185"/>
      <c r="T160" s="185"/>
    </row>
    <row r="161" spans="1:20" ht="16.899999999999999" customHeight="1" x14ac:dyDescent="0.3">
      <c r="A161" s="484" t="str">
        <f t="shared" si="8"/>
        <v>PDBTEnergíaPeninsular</v>
      </c>
      <c r="C161" s="176" t="s">
        <v>56</v>
      </c>
      <c r="D161" s="177" t="s">
        <v>135</v>
      </c>
      <c r="E161" s="177" t="s">
        <v>72</v>
      </c>
      <c r="F161" s="178" t="s">
        <v>158</v>
      </c>
      <c r="G161" s="179">
        <f t="array" ref="G161">INDEX(INSUMOS_FEBRERO_2025!$D$18:$D$221,MATCH($C161&amp;$E161,INSUMOS_FEBRERO_2025!$B$18:$B$221&amp;INSUMOS_FEBRERO_2025!$C$18:$C$221,0))</f>
        <v>61314.598001930426</v>
      </c>
      <c r="H161" s="118"/>
      <c r="I161" s="118" t="str">
        <f t="shared" si="6"/>
        <v>RAMTSINNA</v>
      </c>
      <c r="J161" s="118" t="str">
        <f t="shared" si="7"/>
        <v>RAMTGolfo NorteNA</v>
      </c>
      <c r="K161" s="118" t="s">
        <v>150</v>
      </c>
      <c r="M161" s="187" t="s">
        <v>60</v>
      </c>
      <c r="N161" s="181" t="s">
        <v>159</v>
      </c>
      <c r="O161" s="181" t="s">
        <v>160</v>
      </c>
      <c r="P161" s="181" t="s">
        <v>67</v>
      </c>
      <c r="Q161" s="182" t="s">
        <v>161</v>
      </c>
      <c r="R161" s="183">
        <f t="array" ref="R161">IF(Q161="NA",INDEX($G$10:$G$213,MATCH(M161&amp;P161,$C$10:$C$213&amp;$E$10:$E$213,0)),INDEX($G$10:$G$213,MATCH(M161&amp;P161,$C$10:$C$213&amp;$E$10:$E$213,0))*INDEX(PC_FEBRERO_2025!$F$28:$F$60,MATCH(I161,PC_FEBRERO_2025!$E$28:$E$60,0),MATCH($R$8,PC_FEBRERO_2025!$F$26,0)))</f>
        <v>9060.1035011073363</v>
      </c>
      <c r="S161" s="185"/>
      <c r="T161" s="185"/>
    </row>
    <row r="162" spans="1:20" ht="16.899999999999999" customHeight="1" x14ac:dyDescent="0.3">
      <c r="A162" s="484" t="str">
        <f t="shared" si="8"/>
        <v>APBTEnergíaPeninsular</v>
      </c>
      <c r="C162" s="176" t="s">
        <v>57</v>
      </c>
      <c r="D162" s="177" t="s">
        <v>135</v>
      </c>
      <c r="E162" s="177" t="s">
        <v>72</v>
      </c>
      <c r="F162" s="178" t="s">
        <v>158</v>
      </c>
      <c r="G162" s="179">
        <f t="array" ref="G162">INDEX(INSUMOS_FEBRERO_2025!$D$18:$D$221,MATCH($C162&amp;$E162,INSUMOS_FEBRERO_2025!$B$18:$B$221&amp;INSUMOS_FEBRERO_2025!$C$18:$C$221,0))</f>
        <v>14657.24833396215</v>
      </c>
      <c r="H162" s="118"/>
      <c r="I162" s="118" t="str">
        <f t="shared" si="6"/>
        <v>DISTSINB</v>
      </c>
      <c r="J162" s="118" t="str">
        <f t="shared" si="7"/>
        <v>DISTGolfo NorteB</v>
      </c>
      <c r="K162" s="118" t="s">
        <v>150</v>
      </c>
      <c r="M162" s="180" t="s">
        <v>51</v>
      </c>
      <c r="N162" s="181" t="s">
        <v>159</v>
      </c>
      <c r="O162" s="181" t="s">
        <v>160</v>
      </c>
      <c r="P162" s="181" t="s">
        <v>67</v>
      </c>
      <c r="Q162" s="182" t="s">
        <v>146</v>
      </c>
      <c r="R162" s="183">
        <f t="array" ref="R162">IF(Q162="NA",INDEX($G$10:$G$213,MATCH(M162&amp;P162,$C$10:$C$213&amp;$E$10:$E$213,0)),INDEX($G$10:$G$213,MATCH(M162&amp;P162,$C$10:$C$213&amp;$E$10:$E$213,0))*INDEX(PC_FEBRERO_2025!$F$28:$F$60,MATCH(I162,PC_FEBRERO_2025!$E$28:$E$60,0),MATCH($R$8,PC_FEBRERO_2025!$F$26,0)))</f>
        <v>94890.576981592734</v>
      </c>
      <c r="S162" s="185"/>
      <c r="T162" s="185"/>
    </row>
    <row r="163" spans="1:20" ht="16.899999999999999" customHeight="1" x14ac:dyDescent="0.3">
      <c r="A163" s="484" t="str">
        <f t="shared" si="8"/>
        <v>APMTEnergíaPeninsular</v>
      </c>
      <c r="C163" s="176" t="s">
        <v>58</v>
      </c>
      <c r="D163" s="177" t="s">
        <v>135</v>
      </c>
      <c r="E163" s="177" t="s">
        <v>72</v>
      </c>
      <c r="F163" s="178" t="s">
        <v>158</v>
      </c>
      <c r="G163" s="179">
        <f t="array" ref="G163">INDEX(INSUMOS_FEBRERO_2025!$D$18:$D$221,MATCH($C163&amp;$E163,INSUMOS_FEBRERO_2025!$B$18:$B$221&amp;INSUMOS_FEBRERO_2025!$C$18:$C$221,0))</f>
        <v>2139.9445263322846</v>
      </c>
      <c r="H163" s="118"/>
      <c r="I163" s="118" t="str">
        <f t="shared" si="6"/>
        <v>DISTSINI</v>
      </c>
      <c r="J163" s="118" t="str">
        <f t="shared" si="7"/>
        <v>DISTGolfo NorteI</v>
      </c>
      <c r="K163" s="118" t="s">
        <v>150</v>
      </c>
      <c r="M163" s="180" t="s">
        <v>51</v>
      </c>
      <c r="N163" s="181" t="s">
        <v>159</v>
      </c>
      <c r="O163" s="181" t="s">
        <v>160</v>
      </c>
      <c r="P163" s="181" t="s">
        <v>67</v>
      </c>
      <c r="Q163" s="182" t="s">
        <v>147</v>
      </c>
      <c r="R163" s="183">
        <f t="array" ref="R163">IF(Q163="NA",INDEX($G$10:$G$213,MATCH(M163&amp;P163,$C$10:$C$213&amp;$E$10:$E$213,0)),INDEX($G$10:$G$213,MATCH(M163&amp;P163,$C$10:$C$213&amp;$E$10:$E$213,0))*INDEX(PC_FEBRERO_2025!$F$28:$F$60,MATCH(I163,PC_FEBRERO_2025!$E$28:$E$60,0),MATCH($R$8,PC_FEBRERO_2025!$F$26,0)))</f>
        <v>172759.74121766153</v>
      </c>
      <c r="S163" s="185"/>
      <c r="T163" s="185"/>
    </row>
    <row r="164" spans="1:20" ht="16.899999999999999" customHeight="1" x14ac:dyDescent="0.3">
      <c r="A164" s="484" t="str">
        <f t="shared" si="8"/>
        <v>RABTEnergíaPeninsular</v>
      </c>
      <c r="C164" s="176" t="s">
        <v>59</v>
      </c>
      <c r="D164" s="177" t="s">
        <v>135</v>
      </c>
      <c r="E164" s="177" t="s">
        <v>72</v>
      </c>
      <c r="F164" s="178" t="s">
        <v>158</v>
      </c>
      <c r="G164" s="179">
        <f t="array" ref="G164">INDEX(INSUMOS_FEBRERO_2025!$D$18:$D$221,MATCH($C164&amp;$E164,INSUMOS_FEBRERO_2025!$B$18:$B$221&amp;INSUMOS_FEBRERO_2025!$C$18:$C$221,0))</f>
        <v>5940.6001024950619</v>
      </c>
      <c r="H164" s="118"/>
      <c r="I164" s="118" t="str">
        <f t="shared" si="6"/>
        <v>DISTSINP</v>
      </c>
      <c r="J164" s="118" t="str">
        <f t="shared" si="7"/>
        <v>DISTGolfo NorteP</v>
      </c>
      <c r="K164" s="118" t="s">
        <v>150</v>
      </c>
      <c r="M164" s="180" t="s">
        <v>51</v>
      </c>
      <c r="N164" s="181" t="s">
        <v>159</v>
      </c>
      <c r="O164" s="181" t="s">
        <v>160</v>
      </c>
      <c r="P164" s="181" t="s">
        <v>67</v>
      </c>
      <c r="Q164" s="182" t="s">
        <v>148</v>
      </c>
      <c r="R164" s="183">
        <f t="array" ref="R164">IF(Q164="NA",INDEX($G$10:$G$213,MATCH(M164&amp;P164,$C$10:$C$213&amp;$E$10:$E$213,0)),INDEX($G$10:$G$213,MATCH(M164&amp;P164,$C$10:$C$213&amp;$E$10:$E$213,0))*INDEX(PC_FEBRERO_2025!$F$28:$F$60,MATCH(I164,PC_FEBRERO_2025!$E$28:$E$60,0),MATCH($R$8,PC_FEBRERO_2025!$F$26,0)))</f>
        <v>25431.956987054222</v>
      </c>
      <c r="S164" s="185"/>
      <c r="T164" s="185"/>
    </row>
    <row r="165" spans="1:20" ht="16.899999999999999" customHeight="1" x14ac:dyDescent="0.3">
      <c r="A165" s="484" t="str">
        <f t="shared" si="8"/>
        <v>RAMTEnergíaPeninsular</v>
      </c>
      <c r="C165" s="176" t="s">
        <v>60</v>
      </c>
      <c r="D165" s="177" t="s">
        <v>135</v>
      </c>
      <c r="E165" s="177" t="s">
        <v>72</v>
      </c>
      <c r="F165" s="178" t="s">
        <v>158</v>
      </c>
      <c r="G165" s="179">
        <f t="array" ref="G165">INDEX(INSUMOS_FEBRERO_2025!$D$18:$D$221,MATCH($C165&amp;$E165,INSUMOS_FEBRERO_2025!$B$18:$B$221&amp;INSUMOS_FEBRERO_2025!$C$18:$C$221,0))</f>
        <v>6184.6656759054913</v>
      </c>
      <c r="H165" s="118"/>
      <c r="I165" s="118" t="str">
        <f t="shared" si="6"/>
        <v>DISTSINSP</v>
      </c>
      <c r="J165" s="118" t="str">
        <f t="shared" si="7"/>
        <v>DISTGolfo NorteSP</v>
      </c>
      <c r="K165" s="118" t="s">
        <v>150</v>
      </c>
      <c r="M165" s="180" t="s">
        <v>51</v>
      </c>
      <c r="N165" s="181" t="s">
        <v>159</v>
      </c>
      <c r="O165" s="181" t="s">
        <v>160</v>
      </c>
      <c r="P165" s="181" t="s">
        <v>67</v>
      </c>
      <c r="Q165" s="182" t="s">
        <v>151</v>
      </c>
      <c r="R165" s="183">
        <f t="array" ref="R165">IF(Q165="NA",INDEX($G$10:$G$213,MATCH(M165&amp;P165,$C$10:$C$213&amp;$E$10:$E$213,0)),INDEX($G$10:$G$213,MATCH(M165&amp;P165,$C$10:$C$213&amp;$E$10:$E$213,0))*INDEX(PC_FEBRERO_2025!$F$28:$F$60,MATCH(I165,PC_FEBRERO_2025!$E$28:$E$60,0),MATCH($R$8,PC_FEBRERO_2025!$F$26,0)))</f>
        <v>0</v>
      </c>
      <c r="S165" s="185"/>
      <c r="T165" s="185"/>
    </row>
    <row r="166" spans="1:20" ht="16.899999999999999" customHeight="1" x14ac:dyDescent="0.3">
      <c r="A166" s="484" t="str">
        <f t="shared" si="8"/>
        <v>DB1EnergíaSureste</v>
      </c>
      <c r="C166" s="176" t="s">
        <v>48</v>
      </c>
      <c r="D166" s="177" t="s">
        <v>135</v>
      </c>
      <c r="E166" s="177" t="s">
        <v>73</v>
      </c>
      <c r="F166" s="178" t="s">
        <v>158</v>
      </c>
      <c r="G166" s="179">
        <f t="array" ref="G166">INDEX(INSUMOS_FEBRERO_2025!$D$18:$D$221,MATCH($C166&amp;$E166,INSUMOS_FEBRERO_2025!$B$18:$B$221&amp;INSUMOS_FEBRERO_2025!$C$18:$C$221,0))</f>
        <v>150834.65126457863</v>
      </c>
      <c r="H166" s="118"/>
      <c r="I166" s="118" t="str">
        <f t="shared" si="6"/>
        <v>DITSINB</v>
      </c>
      <c r="J166" s="118" t="str">
        <f t="shared" si="7"/>
        <v>DITGolfo NorteB</v>
      </c>
      <c r="K166" s="118" t="s">
        <v>150</v>
      </c>
      <c r="M166" s="180" t="s">
        <v>52</v>
      </c>
      <c r="N166" s="181" t="s">
        <v>159</v>
      </c>
      <c r="O166" s="181" t="s">
        <v>160</v>
      </c>
      <c r="P166" s="181" t="s">
        <v>67</v>
      </c>
      <c r="Q166" s="182" t="s">
        <v>146</v>
      </c>
      <c r="R166" s="183">
        <f t="array" ref="R166">IF(Q166="NA",INDEX($G$10:$G$213,MATCH(M166&amp;P166,$C$10:$C$213&amp;$E$10:$E$213,0)),INDEX($G$10:$G$213,MATCH(M166&amp;P166,$C$10:$C$213&amp;$E$10:$E$213,0))*INDEX(PC_FEBRERO_2025!$F$28:$F$60,MATCH(I166,PC_FEBRERO_2025!$E$28:$E$60,0),MATCH($R$8,PC_FEBRERO_2025!$F$26,0)))</f>
        <v>22828.241987537425</v>
      </c>
      <c r="S166" s="185"/>
      <c r="T166" s="185"/>
    </row>
    <row r="167" spans="1:20" ht="16.899999999999999" customHeight="1" x14ac:dyDescent="0.3">
      <c r="A167" s="484" t="str">
        <f t="shared" si="8"/>
        <v>DB2EnergíaSureste</v>
      </c>
      <c r="C167" s="176" t="s">
        <v>50</v>
      </c>
      <c r="D167" s="177" t="s">
        <v>135</v>
      </c>
      <c r="E167" s="177" t="s">
        <v>73</v>
      </c>
      <c r="F167" s="178" t="s">
        <v>158</v>
      </c>
      <c r="G167" s="179">
        <f t="array" ref="G167">INDEX(INSUMOS_FEBRERO_2025!$D$18:$D$221,MATCH($C167&amp;$E167,INSUMOS_FEBRERO_2025!$B$18:$B$221&amp;INSUMOS_FEBRERO_2025!$C$18:$C$221,0))</f>
        <v>296418.72280952416</v>
      </c>
      <c r="H167" s="118"/>
      <c r="I167" s="118" t="str">
        <f t="shared" si="6"/>
        <v>DITSINI</v>
      </c>
      <c r="J167" s="118" t="str">
        <f t="shared" si="7"/>
        <v>DITGolfo NorteI</v>
      </c>
      <c r="K167" s="118" t="s">
        <v>150</v>
      </c>
      <c r="M167" s="180" t="s">
        <v>52</v>
      </c>
      <c r="N167" s="181" t="s">
        <v>159</v>
      </c>
      <c r="O167" s="181" t="s">
        <v>160</v>
      </c>
      <c r="P167" s="181" t="s">
        <v>67</v>
      </c>
      <c r="Q167" s="182" t="s">
        <v>147</v>
      </c>
      <c r="R167" s="183">
        <f t="array" ref="R167">IF(Q167="NA",INDEX($G$10:$G$213,MATCH(M167&amp;P167,$C$10:$C$213&amp;$E$10:$E$213,0)),INDEX($G$10:$G$213,MATCH(M167&amp;P167,$C$10:$C$213&amp;$E$10:$E$213,0))*INDEX(PC_FEBRERO_2025!$F$28:$F$60,MATCH(I167,PC_FEBRERO_2025!$E$28:$E$60,0),MATCH($R$8,PC_FEBRERO_2025!$F$26,0)))</f>
        <v>33658.540503134303</v>
      </c>
      <c r="S167" s="185"/>
      <c r="T167" s="185"/>
    </row>
    <row r="168" spans="1:20" ht="16.899999999999999" customHeight="1" x14ac:dyDescent="0.3">
      <c r="A168" s="484" t="str">
        <f t="shared" si="8"/>
        <v>DISTEnergíaSureste</v>
      </c>
      <c r="C168" s="176" t="s">
        <v>51</v>
      </c>
      <c r="D168" s="177" t="s">
        <v>135</v>
      </c>
      <c r="E168" s="177" t="s">
        <v>73</v>
      </c>
      <c r="F168" s="178" t="s">
        <v>158</v>
      </c>
      <c r="G168" s="179">
        <f t="array" ref="G168">INDEX(INSUMOS_FEBRERO_2025!$D$18:$D$221,MATCH($C168&amp;$E168,INSUMOS_FEBRERO_2025!$B$18:$B$221&amp;INSUMOS_FEBRERO_2025!$C$18:$C$221,0))</f>
        <v>47029.949165191116</v>
      </c>
      <c r="H168" s="118"/>
      <c r="I168" s="118" t="str">
        <f t="shared" si="6"/>
        <v>DITSINP</v>
      </c>
      <c r="J168" s="118" t="str">
        <f t="shared" si="7"/>
        <v>DITGolfo NorteP</v>
      </c>
      <c r="K168" s="118" t="s">
        <v>150</v>
      </c>
      <c r="M168" s="180" t="s">
        <v>52</v>
      </c>
      <c r="N168" s="181" t="s">
        <v>159</v>
      </c>
      <c r="O168" s="181" t="s">
        <v>160</v>
      </c>
      <c r="P168" s="181" t="s">
        <v>67</v>
      </c>
      <c r="Q168" s="182" t="s">
        <v>148</v>
      </c>
      <c r="R168" s="183">
        <f t="array" ref="R168">IF(Q168="NA",INDEX($G$10:$G$213,MATCH(M168&amp;P168,$C$10:$C$213&amp;$E$10:$E$213,0)),INDEX($G$10:$G$213,MATCH(M168&amp;P168,$C$10:$C$213&amp;$E$10:$E$213,0))*INDEX(PC_FEBRERO_2025!$F$28:$F$60,MATCH(I168,PC_FEBRERO_2025!$E$28:$E$60,0),MATCH($R$8,PC_FEBRERO_2025!$F$26,0)))</f>
        <v>3536.7502500542591</v>
      </c>
      <c r="S168" s="185"/>
      <c r="T168" s="185"/>
    </row>
    <row r="169" spans="1:20" ht="16.899999999999999" customHeight="1" x14ac:dyDescent="0.3">
      <c r="A169" s="484" t="str">
        <f t="shared" si="8"/>
        <v>DITEnergíaSureste</v>
      </c>
      <c r="C169" s="176" t="s">
        <v>52</v>
      </c>
      <c r="D169" s="177" t="s">
        <v>135</v>
      </c>
      <c r="E169" s="177" t="s">
        <v>73</v>
      </c>
      <c r="F169" s="178" t="s">
        <v>158</v>
      </c>
      <c r="G169" s="179">
        <f t="array" ref="G169">INDEX(INSUMOS_FEBRERO_2025!$D$18:$D$221,MATCH($C169&amp;$E169,INSUMOS_FEBRERO_2025!$B$18:$B$221&amp;INSUMOS_FEBRERO_2025!$C$18:$C$221,0))</f>
        <v>957.55851123912544</v>
      </c>
      <c r="H169" s="118"/>
      <c r="I169" s="118" t="str">
        <f t="shared" si="6"/>
        <v>DITSINSP</v>
      </c>
      <c r="J169" s="118" t="str">
        <f t="shared" si="7"/>
        <v>DITGolfo NorteSP</v>
      </c>
      <c r="K169" s="118" t="s">
        <v>150</v>
      </c>
      <c r="M169" s="180" t="s">
        <v>52</v>
      </c>
      <c r="N169" s="181" t="s">
        <v>159</v>
      </c>
      <c r="O169" s="181" t="s">
        <v>160</v>
      </c>
      <c r="P169" s="181" t="s">
        <v>67</v>
      </c>
      <c r="Q169" s="182" t="s">
        <v>151</v>
      </c>
      <c r="R169" s="183">
        <f t="array" ref="R169">IF(Q169="NA",INDEX($G$10:$G$213,MATCH(M169&amp;P169,$C$10:$C$213&amp;$E$10:$E$213,0)),INDEX($G$10:$G$213,MATCH(M169&amp;P169,$C$10:$C$213&amp;$E$10:$E$213,0))*INDEX(PC_FEBRERO_2025!$F$28:$F$60,MATCH(I169,PC_FEBRERO_2025!$E$28:$E$60,0),MATCH($R$8,PC_FEBRERO_2025!$F$26,0)))</f>
        <v>0</v>
      </c>
      <c r="S169" s="185"/>
      <c r="T169" s="185"/>
    </row>
    <row r="170" spans="1:20" ht="16.899999999999999" customHeight="1" x14ac:dyDescent="0.3">
      <c r="A170" s="484" t="str">
        <f t="shared" si="8"/>
        <v>GDBTEnergíaSureste</v>
      </c>
      <c r="C170" s="176" t="s">
        <v>53</v>
      </c>
      <c r="D170" s="177" t="s">
        <v>135</v>
      </c>
      <c r="E170" s="177" t="s">
        <v>73</v>
      </c>
      <c r="F170" s="178" t="s">
        <v>158</v>
      </c>
      <c r="G170" s="179">
        <f t="array" ref="G170">INDEX(INSUMOS_FEBRERO_2025!$D$18:$D$221,MATCH($C170&amp;$E170,INSUMOS_FEBRERO_2025!$B$18:$B$221&amp;INSUMOS_FEBRERO_2025!$C$18:$C$221,0))</f>
        <v>1986.2711140194369</v>
      </c>
      <c r="H170" s="118"/>
      <c r="I170" s="118" t="str">
        <f t="shared" si="6"/>
        <v>DB1SINNA</v>
      </c>
      <c r="J170" s="118" t="str">
        <f t="shared" si="7"/>
        <v>DB1JaliscoNA</v>
      </c>
      <c r="K170" s="118" t="s">
        <v>150</v>
      </c>
      <c r="M170" s="180" t="s">
        <v>48</v>
      </c>
      <c r="N170" s="181" t="s">
        <v>159</v>
      </c>
      <c r="O170" s="181" t="s">
        <v>160</v>
      </c>
      <c r="P170" s="181" t="s">
        <v>68</v>
      </c>
      <c r="Q170" s="182" t="s">
        <v>161</v>
      </c>
      <c r="R170" s="183">
        <f t="array" ref="R170">IF(Q170="NA",INDEX($G$10:$G$213,MATCH(M170&amp;P170,$C$10:$C$213&amp;$E$10:$E$213,0)),INDEX($G$10:$G$213,MATCH(M170&amp;P170,$C$10:$C$213&amp;$E$10:$E$213,0))*INDEX(PC_FEBRERO_2025!$F$28:$F$60,MATCH(I170,PC_FEBRERO_2025!$E$28:$E$60,0),MATCH($R$8,PC_FEBRERO_2025!$F$26,0)))</f>
        <v>188885.50505455275</v>
      </c>
      <c r="S170" s="185"/>
      <c r="T170" s="185"/>
    </row>
    <row r="171" spans="1:20" ht="16.899999999999999" customHeight="1" x14ac:dyDescent="0.3">
      <c r="A171" s="484" t="str">
        <f t="shared" si="8"/>
        <v>GDMTHEnergíaSureste</v>
      </c>
      <c r="C171" s="176" t="s">
        <v>54</v>
      </c>
      <c r="D171" s="177" t="s">
        <v>135</v>
      </c>
      <c r="E171" s="177" t="s">
        <v>73</v>
      </c>
      <c r="F171" s="178" t="s">
        <v>158</v>
      </c>
      <c r="G171" s="179">
        <f t="array" ref="G171">INDEX(INSUMOS_FEBRERO_2025!$D$18:$D$221,MATCH($C171&amp;$E171,INSUMOS_FEBRERO_2025!$B$18:$B$221&amp;INSUMOS_FEBRERO_2025!$C$18:$C$221,0))</f>
        <v>118976.27244022592</v>
      </c>
      <c r="H171" s="118"/>
      <c r="I171" s="118" t="str">
        <f t="shared" si="6"/>
        <v>DB2SINNA</v>
      </c>
      <c r="J171" s="118" t="str">
        <f t="shared" si="7"/>
        <v>DB2JaliscoNA</v>
      </c>
      <c r="K171" s="118" t="s">
        <v>150</v>
      </c>
      <c r="M171" s="180" t="s">
        <v>50</v>
      </c>
      <c r="N171" s="181" t="s">
        <v>159</v>
      </c>
      <c r="O171" s="181" t="s">
        <v>160</v>
      </c>
      <c r="P171" s="181" t="s">
        <v>68</v>
      </c>
      <c r="Q171" s="182" t="s">
        <v>161</v>
      </c>
      <c r="R171" s="183">
        <f t="array" ref="R171">IF(Q171="NA",INDEX($G$10:$G$213,MATCH(M171&amp;P171,$C$10:$C$213&amp;$E$10:$E$213,0)),INDEX($G$10:$G$213,MATCH(M171&amp;P171,$C$10:$C$213&amp;$E$10:$E$213,0))*INDEX(PC_FEBRERO_2025!$F$28:$F$60,MATCH(I171,PC_FEBRERO_2025!$E$28:$E$60,0),MATCH($R$8,PC_FEBRERO_2025!$F$26,0)))</f>
        <v>140726.67534114828</v>
      </c>
      <c r="S171" s="185"/>
      <c r="T171" s="185"/>
    </row>
    <row r="172" spans="1:20" ht="16.899999999999999" customHeight="1" x14ac:dyDescent="0.3">
      <c r="A172" s="484" t="str">
        <f t="shared" si="8"/>
        <v>GDMTOEnergíaSureste</v>
      </c>
      <c r="C172" s="176" t="s">
        <v>55</v>
      </c>
      <c r="D172" s="177" t="s">
        <v>135</v>
      </c>
      <c r="E172" s="177" t="s">
        <v>73</v>
      </c>
      <c r="F172" s="178" t="s">
        <v>158</v>
      </c>
      <c r="G172" s="179">
        <f t="array" ref="G172">INDEX(INSUMOS_FEBRERO_2025!$D$18:$D$221,MATCH($C172&amp;$E172,INSUMOS_FEBRERO_2025!$B$18:$B$221&amp;INSUMOS_FEBRERO_2025!$C$18:$C$221,0))</f>
        <v>66378.602985673831</v>
      </c>
      <c r="H172" s="118"/>
      <c r="I172" s="118" t="str">
        <f t="shared" si="6"/>
        <v>PDBTSINNA</v>
      </c>
      <c r="J172" s="118" t="str">
        <f t="shared" si="7"/>
        <v>PDBTJaliscoNA</v>
      </c>
      <c r="K172" s="118" t="s">
        <v>150</v>
      </c>
      <c r="M172" s="180" t="s">
        <v>56</v>
      </c>
      <c r="N172" s="181" t="s">
        <v>159</v>
      </c>
      <c r="O172" s="181" t="s">
        <v>160</v>
      </c>
      <c r="P172" s="181" t="s">
        <v>68</v>
      </c>
      <c r="Q172" s="182" t="s">
        <v>161</v>
      </c>
      <c r="R172" s="183">
        <f t="array" ref="R172">IF(Q172="NA",INDEX($G$10:$G$213,MATCH(M172&amp;P172,$C$10:$C$213&amp;$E$10:$E$213,0)),INDEX($G$10:$G$213,MATCH(M172&amp;P172,$C$10:$C$213&amp;$E$10:$E$213,0))*INDEX(PC_FEBRERO_2025!$F$28:$F$60,MATCH(I172,PC_FEBRERO_2025!$E$28:$E$60,0),MATCH($R$8,PC_FEBRERO_2025!$F$26,0)))</f>
        <v>96729.08921939756</v>
      </c>
      <c r="S172" s="185"/>
      <c r="T172" s="185"/>
    </row>
    <row r="173" spans="1:20" ht="16.899999999999999" customHeight="1" x14ac:dyDescent="0.3">
      <c r="A173" s="484" t="str">
        <f t="shared" si="8"/>
        <v>PDBTEnergíaSureste</v>
      </c>
      <c r="C173" s="176" t="s">
        <v>56</v>
      </c>
      <c r="D173" s="177" t="s">
        <v>135</v>
      </c>
      <c r="E173" s="177" t="s">
        <v>73</v>
      </c>
      <c r="F173" s="178" t="s">
        <v>158</v>
      </c>
      <c r="G173" s="179">
        <f t="array" ref="G173">INDEX(INSUMOS_FEBRERO_2025!$D$18:$D$221,MATCH($C173&amp;$E173,INSUMOS_FEBRERO_2025!$B$18:$B$221&amp;INSUMOS_FEBRERO_2025!$C$18:$C$221,0))</f>
        <v>69713.611247155772</v>
      </c>
      <c r="H173" s="118"/>
      <c r="I173" s="118" t="str">
        <f t="shared" si="6"/>
        <v>GDBTSINNA</v>
      </c>
      <c r="J173" s="118" t="str">
        <f t="shared" si="7"/>
        <v>GDBTJaliscoNA</v>
      </c>
      <c r="K173" s="118" t="s">
        <v>150</v>
      </c>
      <c r="M173" s="180" t="s">
        <v>53</v>
      </c>
      <c r="N173" s="181" t="s">
        <v>159</v>
      </c>
      <c r="O173" s="181" t="s">
        <v>160</v>
      </c>
      <c r="P173" s="181" t="s">
        <v>68</v>
      </c>
      <c r="Q173" s="182" t="s">
        <v>161</v>
      </c>
      <c r="R173" s="183">
        <f t="array" ref="R173">IF(Q173="NA",INDEX($G$10:$G$213,MATCH(M173&amp;P173,$C$10:$C$213&amp;$E$10:$E$213,0)),INDEX($G$10:$G$213,MATCH(M173&amp;P173,$C$10:$C$213&amp;$E$10:$E$213,0))*INDEX(PC_FEBRERO_2025!$F$28:$F$60,MATCH(I173,PC_FEBRERO_2025!$E$28:$E$60,0),MATCH($R$8,PC_FEBRERO_2025!$F$26,0)))</f>
        <v>1894.0638129204183</v>
      </c>
      <c r="S173" s="185"/>
      <c r="T173" s="185"/>
    </row>
    <row r="174" spans="1:20" ht="16.899999999999999" customHeight="1" x14ac:dyDescent="0.3">
      <c r="A174" s="484" t="str">
        <f t="shared" si="8"/>
        <v>APBTEnergíaSureste</v>
      </c>
      <c r="C174" s="176" t="s">
        <v>57</v>
      </c>
      <c r="D174" s="177" t="s">
        <v>135</v>
      </c>
      <c r="E174" s="177" t="s">
        <v>73</v>
      </c>
      <c r="F174" s="178" t="s">
        <v>158</v>
      </c>
      <c r="G174" s="179">
        <f t="array" ref="G174">INDEX(INSUMOS_FEBRERO_2025!$D$18:$D$221,MATCH($C174&amp;$E174,INSUMOS_FEBRERO_2025!$B$18:$B$221&amp;INSUMOS_FEBRERO_2025!$C$18:$C$221,0))</f>
        <v>23315.671384988469</v>
      </c>
      <c r="H174" s="118"/>
      <c r="I174" s="118" t="str">
        <f t="shared" si="6"/>
        <v>RABTSINNA</v>
      </c>
      <c r="J174" s="118" t="str">
        <f t="shared" si="7"/>
        <v>RABTJaliscoNA</v>
      </c>
      <c r="K174" s="118" t="s">
        <v>150</v>
      </c>
      <c r="M174" s="187" t="s">
        <v>59</v>
      </c>
      <c r="N174" s="181" t="s">
        <v>159</v>
      </c>
      <c r="O174" s="181" t="s">
        <v>160</v>
      </c>
      <c r="P174" s="181" t="s">
        <v>68</v>
      </c>
      <c r="Q174" s="182" t="s">
        <v>161</v>
      </c>
      <c r="R174" s="183">
        <f t="array" ref="R174">IF(Q174="NA",INDEX($G$10:$G$213,MATCH(M174&amp;P174,$C$10:$C$213&amp;$E$10:$E$213,0)),INDEX($G$10:$G$213,MATCH(M174&amp;P174,$C$10:$C$213&amp;$E$10:$E$213,0))*INDEX(PC_FEBRERO_2025!$F$28:$F$60,MATCH(I174,PC_FEBRERO_2025!$E$28:$E$60,0),MATCH($R$8,PC_FEBRERO_2025!$F$26,0)))</f>
        <v>21985.127833757917</v>
      </c>
      <c r="S174" s="185"/>
      <c r="T174" s="185"/>
    </row>
    <row r="175" spans="1:20" ht="16.899999999999999" customHeight="1" x14ac:dyDescent="0.3">
      <c r="A175" s="484" t="str">
        <f t="shared" si="8"/>
        <v>APMTEnergíaSureste</v>
      </c>
      <c r="C175" s="176" t="s">
        <v>58</v>
      </c>
      <c r="D175" s="177" t="s">
        <v>135</v>
      </c>
      <c r="E175" s="177" t="s">
        <v>73</v>
      </c>
      <c r="F175" s="178" t="s">
        <v>158</v>
      </c>
      <c r="G175" s="179">
        <f t="array" ref="G175">INDEX(INSUMOS_FEBRERO_2025!$D$18:$D$221,MATCH($C175&amp;$E175,INSUMOS_FEBRERO_2025!$B$18:$B$221&amp;INSUMOS_FEBRERO_2025!$C$18:$C$221,0))</f>
        <v>1556.4864657815103</v>
      </c>
      <c r="H175" s="118"/>
      <c r="I175" s="118" t="str">
        <f t="shared" si="6"/>
        <v>APBTSINNA</v>
      </c>
      <c r="J175" s="118" t="str">
        <f t="shared" si="7"/>
        <v>APBTJaliscoNA</v>
      </c>
      <c r="K175" s="118" t="s">
        <v>150</v>
      </c>
      <c r="M175" s="180" t="s">
        <v>57</v>
      </c>
      <c r="N175" s="181" t="s">
        <v>159</v>
      </c>
      <c r="O175" s="181" t="s">
        <v>160</v>
      </c>
      <c r="P175" s="181" t="s">
        <v>68</v>
      </c>
      <c r="Q175" s="182" t="s">
        <v>161</v>
      </c>
      <c r="R175" s="183">
        <f t="array" ref="R175">IF(Q175="NA",INDEX($G$10:$G$213,MATCH(M175&amp;P175,$C$10:$C$213&amp;$E$10:$E$213,0)),INDEX($G$10:$G$213,MATCH(M175&amp;P175,$C$10:$C$213&amp;$E$10:$E$213,0))*INDEX(PC_FEBRERO_2025!$F$28:$F$60,MATCH(I175,PC_FEBRERO_2025!$E$28:$E$60,0),MATCH($R$8,PC_FEBRERO_2025!$F$26,0)))</f>
        <v>12453.015901559309</v>
      </c>
      <c r="S175" s="185"/>
      <c r="T175" s="185"/>
    </row>
    <row r="176" spans="1:20" ht="16.899999999999999" customHeight="1" x14ac:dyDescent="0.3">
      <c r="A176" s="484" t="str">
        <f t="shared" si="8"/>
        <v>RABTEnergíaSureste</v>
      </c>
      <c r="C176" s="176" t="s">
        <v>59</v>
      </c>
      <c r="D176" s="177" t="s">
        <v>135</v>
      </c>
      <c r="E176" s="177" t="s">
        <v>73</v>
      </c>
      <c r="F176" s="178" t="s">
        <v>158</v>
      </c>
      <c r="G176" s="179">
        <f t="array" ref="G176">INDEX(INSUMOS_FEBRERO_2025!$D$18:$D$221,MATCH($C176&amp;$E176,INSUMOS_FEBRERO_2025!$B$18:$B$221&amp;INSUMOS_FEBRERO_2025!$C$18:$C$221,0))</f>
        <v>7905.4355200118225</v>
      </c>
      <c r="H176" s="118"/>
      <c r="I176" s="118" t="str">
        <f t="shared" si="6"/>
        <v>APMTSINNA</v>
      </c>
      <c r="J176" s="118" t="str">
        <f t="shared" si="7"/>
        <v>APMTJaliscoNA</v>
      </c>
      <c r="K176" s="118" t="s">
        <v>150</v>
      </c>
      <c r="M176" s="180" t="s">
        <v>58</v>
      </c>
      <c r="N176" s="181" t="s">
        <v>159</v>
      </c>
      <c r="O176" s="181" t="s">
        <v>160</v>
      </c>
      <c r="P176" s="181" t="s">
        <v>68</v>
      </c>
      <c r="Q176" s="182" t="s">
        <v>161</v>
      </c>
      <c r="R176" s="183">
        <f t="array" ref="R176">IF(Q176="NA",INDEX($G$10:$G$213,MATCH(M176&amp;P176,$C$10:$C$213&amp;$E$10:$E$213,0)),INDEX($G$10:$G$213,MATCH(M176&amp;P176,$C$10:$C$213&amp;$E$10:$E$213,0))*INDEX(PC_FEBRERO_2025!$F$28:$F$60,MATCH(I176,PC_FEBRERO_2025!$E$28:$E$60,0),MATCH($R$8,PC_FEBRERO_2025!$F$26,0)))</f>
        <v>2728.0607304644032</v>
      </c>
      <c r="S176" s="185"/>
      <c r="T176" s="185"/>
    </row>
    <row r="177" spans="1:20" ht="16.899999999999999" customHeight="1" x14ac:dyDescent="0.3">
      <c r="A177" s="484" t="str">
        <f t="shared" si="8"/>
        <v>RAMTEnergíaSureste</v>
      </c>
      <c r="C177" s="176" t="s">
        <v>60</v>
      </c>
      <c r="D177" s="177" t="s">
        <v>135</v>
      </c>
      <c r="E177" s="177" t="s">
        <v>73</v>
      </c>
      <c r="F177" s="178" t="s">
        <v>158</v>
      </c>
      <c r="G177" s="179">
        <f t="array" ref="G177">INDEX(INSUMOS_FEBRERO_2025!$D$18:$D$221,MATCH($C177&amp;$E177,INSUMOS_FEBRERO_2025!$B$18:$B$221&amp;INSUMOS_FEBRERO_2025!$C$18:$C$221,0))</f>
        <v>10873.867292816331</v>
      </c>
      <c r="H177" s="118"/>
      <c r="I177" s="118" t="str">
        <f t="shared" si="6"/>
        <v>GDMTHSINB</v>
      </c>
      <c r="J177" s="118" t="str">
        <f t="shared" si="7"/>
        <v>GDMTHJaliscoB</v>
      </c>
      <c r="K177" s="118" t="s">
        <v>150</v>
      </c>
      <c r="M177" s="180" t="s">
        <v>54</v>
      </c>
      <c r="N177" s="181" t="s">
        <v>159</v>
      </c>
      <c r="O177" s="181" t="s">
        <v>160</v>
      </c>
      <c r="P177" s="181" t="s">
        <v>68</v>
      </c>
      <c r="Q177" s="182" t="s">
        <v>146</v>
      </c>
      <c r="R177" s="183">
        <f t="array" ref="R177">IF(Q177="NA",INDEX($G$10:$G$213,MATCH(M177&amp;P177,$C$10:$C$213&amp;$E$10:$E$213,0)),INDEX($G$10:$G$213,MATCH(M177&amp;P177,$C$10:$C$213&amp;$E$10:$E$213,0))*INDEX(PC_FEBRERO_2025!$F$28:$F$60,MATCH(I177,PC_FEBRERO_2025!$E$28:$E$60,0),MATCH($R$8,PC_FEBRERO_2025!$F$26,0)))</f>
        <v>119421.62443072989</v>
      </c>
      <c r="S177" s="185"/>
      <c r="T177" s="185"/>
    </row>
    <row r="178" spans="1:20" ht="16.899999999999999" customHeight="1" x14ac:dyDescent="0.3">
      <c r="A178" s="484" t="str">
        <f t="shared" si="8"/>
        <v>DB1EnergíaValle de México Centro</v>
      </c>
      <c r="C178" s="176" t="s">
        <v>48</v>
      </c>
      <c r="D178" s="177" t="s">
        <v>135</v>
      </c>
      <c r="E178" s="177" t="s">
        <v>74</v>
      </c>
      <c r="F178" s="178" t="s">
        <v>158</v>
      </c>
      <c r="G178" s="179">
        <f t="array" ref="G178">INDEX(INSUMOS_FEBRERO_2025!$D$18:$D$221,MATCH($C178&amp;$E178,INSUMOS_FEBRERO_2025!$B$18:$B$221&amp;INSUMOS_FEBRERO_2025!$C$18:$C$221,0))</f>
        <v>115515.60389914119</v>
      </c>
      <c r="H178" s="118"/>
      <c r="I178" s="118" t="str">
        <f t="shared" si="6"/>
        <v>GDMTHSINI</v>
      </c>
      <c r="J178" s="118" t="str">
        <f t="shared" si="7"/>
        <v>GDMTHJaliscoI</v>
      </c>
      <c r="K178" s="118" t="s">
        <v>150</v>
      </c>
      <c r="M178" s="180" t="s">
        <v>54</v>
      </c>
      <c r="N178" s="181" t="s">
        <v>159</v>
      </c>
      <c r="O178" s="181" t="s">
        <v>160</v>
      </c>
      <c r="P178" s="181" t="s">
        <v>68</v>
      </c>
      <c r="Q178" s="182" t="s">
        <v>147</v>
      </c>
      <c r="R178" s="183">
        <f t="array" ref="R178">IF(Q178="NA",INDEX($G$10:$G$213,MATCH(M178&amp;P178,$C$10:$C$213&amp;$E$10:$E$213,0)),INDEX($G$10:$G$213,MATCH(M178&amp;P178,$C$10:$C$213&amp;$E$10:$E$213,0))*INDEX(PC_FEBRERO_2025!$F$28:$F$60,MATCH(I178,PC_FEBRERO_2025!$E$28:$E$60,0),MATCH($R$8,PC_FEBRERO_2025!$F$26,0)))</f>
        <v>222915.37079636243</v>
      </c>
      <c r="S178" s="185"/>
      <c r="T178" s="185"/>
    </row>
    <row r="179" spans="1:20" ht="16.899999999999999" customHeight="1" x14ac:dyDescent="0.3">
      <c r="A179" s="484" t="str">
        <f t="shared" si="8"/>
        <v>DB2EnergíaValle de México Centro</v>
      </c>
      <c r="C179" s="176" t="s">
        <v>50</v>
      </c>
      <c r="D179" s="177" t="s">
        <v>135</v>
      </c>
      <c r="E179" s="177" t="s">
        <v>74</v>
      </c>
      <c r="F179" s="178" t="s">
        <v>158</v>
      </c>
      <c r="G179" s="179">
        <f t="array" ref="G179">INDEX(INSUMOS_FEBRERO_2025!$D$18:$D$221,MATCH($C179&amp;$E179,INSUMOS_FEBRERO_2025!$B$18:$B$221&amp;INSUMOS_FEBRERO_2025!$C$18:$C$221,0))</f>
        <v>75287.250937603458</v>
      </c>
      <c r="H179" s="118"/>
      <c r="I179" s="118" t="str">
        <f t="shared" si="6"/>
        <v>GDMTHSINP</v>
      </c>
      <c r="J179" s="118" t="str">
        <f t="shared" si="7"/>
        <v>GDMTHJaliscoP</v>
      </c>
      <c r="K179" s="118" t="s">
        <v>150</v>
      </c>
      <c r="M179" s="180" t="s">
        <v>54</v>
      </c>
      <c r="N179" s="181" t="s">
        <v>159</v>
      </c>
      <c r="O179" s="181" t="s">
        <v>160</v>
      </c>
      <c r="P179" s="181" t="s">
        <v>68</v>
      </c>
      <c r="Q179" s="182" t="s">
        <v>148</v>
      </c>
      <c r="R179" s="183">
        <f t="array" ref="R179">IF(Q179="NA",INDEX($G$10:$G$213,MATCH(M179&amp;P179,$C$10:$C$213&amp;$E$10:$E$213,0)),INDEX($G$10:$G$213,MATCH(M179&amp;P179,$C$10:$C$213&amp;$E$10:$E$213,0))*INDEX(PC_FEBRERO_2025!$F$28:$F$60,MATCH(I179,PC_FEBRERO_2025!$E$28:$E$60,0),MATCH($R$8,PC_FEBRERO_2025!$F$26,0)))</f>
        <v>54181.406777310156</v>
      </c>
      <c r="S179" s="185"/>
      <c r="T179" s="185"/>
    </row>
    <row r="180" spans="1:20" ht="16.899999999999999" customHeight="1" x14ac:dyDescent="0.3">
      <c r="A180" s="484" t="str">
        <f t="shared" si="8"/>
        <v>DISTEnergíaValle de México Centro</v>
      </c>
      <c r="C180" s="176" t="s">
        <v>51</v>
      </c>
      <c r="D180" s="177" t="s">
        <v>135</v>
      </c>
      <c r="E180" s="177" t="s">
        <v>74</v>
      </c>
      <c r="F180" s="178" t="s">
        <v>158</v>
      </c>
      <c r="G180" s="179">
        <f t="array" ref="G180">INDEX(INSUMOS_FEBRERO_2025!$D$18:$D$221,MATCH($C180&amp;$E180,INSUMOS_FEBRERO_2025!$B$18:$B$221&amp;INSUMOS_FEBRERO_2025!$C$18:$C$221,0))</f>
        <v>5876.0598074830423</v>
      </c>
      <c r="H180" s="118"/>
      <c r="I180" s="118" t="str">
        <f t="shared" si="6"/>
        <v>GDMTOSINNA</v>
      </c>
      <c r="J180" s="118" t="str">
        <f t="shared" si="7"/>
        <v>GDMTOJaliscoNA</v>
      </c>
      <c r="K180" s="118" t="s">
        <v>150</v>
      </c>
      <c r="M180" s="180" t="s">
        <v>55</v>
      </c>
      <c r="N180" s="181" t="s">
        <v>159</v>
      </c>
      <c r="O180" s="181" t="s">
        <v>160</v>
      </c>
      <c r="P180" s="181" t="s">
        <v>68</v>
      </c>
      <c r="Q180" s="182" t="s">
        <v>161</v>
      </c>
      <c r="R180" s="183">
        <f t="array" ref="R180">IF(Q180="NA",INDEX($G$10:$G$213,MATCH(M180&amp;P180,$C$10:$C$213&amp;$E$10:$E$213,0)),INDEX($G$10:$G$213,MATCH(M180&amp;P180,$C$10:$C$213&amp;$E$10:$E$213,0))*INDEX(PC_FEBRERO_2025!$F$28:$F$60,MATCH(I180,PC_FEBRERO_2025!$E$28:$E$60,0),MATCH($R$8,PC_FEBRERO_2025!$F$26,0)))</f>
        <v>119546.1362877666</v>
      </c>
      <c r="S180" s="185"/>
      <c r="T180" s="185"/>
    </row>
    <row r="181" spans="1:20" ht="16.899999999999999" customHeight="1" x14ac:dyDescent="0.3">
      <c r="A181" s="484" t="str">
        <f t="shared" si="8"/>
        <v>DITEnergíaValle de México Centro</v>
      </c>
      <c r="C181" s="176" t="s">
        <v>52</v>
      </c>
      <c r="D181" s="177" t="s">
        <v>135</v>
      </c>
      <c r="E181" s="177" t="s">
        <v>74</v>
      </c>
      <c r="F181" s="178" t="s">
        <v>158</v>
      </c>
      <c r="G181" s="179">
        <f t="array" ref="G181">INDEX(INSUMOS_FEBRERO_2025!$D$18:$D$221,MATCH($C181&amp;$E181,INSUMOS_FEBRERO_2025!$B$18:$B$221&amp;INSUMOS_FEBRERO_2025!$C$18:$C$221,0))</f>
        <v>0</v>
      </c>
      <c r="H181" s="118"/>
      <c r="I181" s="118" t="str">
        <f t="shared" si="6"/>
        <v>RAMTSINNA</v>
      </c>
      <c r="J181" s="118" t="str">
        <f t="shared" si="7"/>
        <v>RAMTJaliscoNA</v>
      </c>
      <c r="K181" s="118" t="s">
        <v>150</v>
      </c>
      <c r="M181" s="187" t="s">
        <v>60</v>
      </c>
      <c r="N181" s="181" t="s">
        <v>159</v>
      </c>
      <c r="O181" s="181" t="s">
        <v>160</v>
      </c>
      <c r="P181" s="181" t="s">
        <v>68</v>
      </c>
      <c r="Q181" s="182" t="s">
        <v>161</v>
      </c>
      <c r="R181" s="183">
        <f t="array" ref="R181">IF(Q181="NA",INDEX($G$10:$G$213,MATCH(M181&amp;P181,$C$10:$C$213&amp;$E$10:$E$213,0)),INDEX($G$10:$G$213,MATCH(M181&amp;P181,$C$10:$C$213&amp;$E$10:$E$213,0))*INDEX(PC_FEBRERO_2025!$F$28:$F$60,MATCH(I181,PC_FEBRERO_2025!$E$28:$E$60,0),MATCH($R$8,PC_FEBRERO_2025!$F$26,0)))</f>
        <v>43023.365073836714</v>
      </c>
      <c r="S181" s="185"/>
      <c r="T181" s="185"/>
    </row>
    <row r="182" spans="1:20" ht="16.899999999999999" customHeight="1" x14ac:dyDescent="0.3">
      <c r="A182" s="484" t="str">
        <f t="shared" si="8"/>
        <v>GDBTEnergíaValle de México Centro</v>
      </c>
      <c r="C182" s="176" t="s">
        <v>53</v>
      </c>
      <c r="D182" s="177" t="s">
        <v>135</v>
      </c>
      <c r="E182" s="177" t="s">
        <v>74</v>
      </c>
      <c r="F182" s="178" t="s">
        <v>158</v>
      </c>
      <c r="G182" s="179">
        <f t="array" ref="G182">INDEX(INSUMOS_FEBRERO_2025!$D$18:$D$221,MATCH($C182&amp;$E182,INSUMOS_FEBRERO_2025!$B$18:$B$221&amp;INSUMOS_FEBRERO_2025!$C$18:$C$221,0))</f>
        <v>36118.682390349721</v>
      </c>
      <c r="H182" s="118"/>
      <c r="I182" s="118" t="str">
        <f t="shared" si="6"/>
        <v>DISTSINB</v>
      </c>
      <c r="J182" s="118" t="str">
        <f t="shared" si="7"/>
        <v>DISTJaliscoB</v>
      </c>
      <c r="K182" s="118" t="s">
        <v>150</v>
      </c>
      <c r="M182" s="187" t="s">
        <v>51</v>
      </c>
      <c r="N182" s="181" t="s">
        <v>159</v>
      </c>
      <c r="O182" s="181" t="s">
        <v>160</v>
      </c>
      <c r="P182" s="181" t="s">
        <v>68</v>
      </c>
      <c r="Q182" s="182" t="s">
        <v>146</v>
      </c>
      <c r="R182" s="183">
        <f t="array" ref="R182">IF(Q182="NA",INDEX($G$10:$G$213,MATCH(M182&amp;P182,$C$10:$C$213&amp;$E$10:$E$213,0)),INDEX($G$10:$G$213,MATCH(M182&amp;P182,$C$10:$C$213&amp;$E$10:$E$213,0))*INDEX(PC_FEBRERO_2025!$F$28:$F$60,MATCH(I182,PC_FEBRERO_2025!$E$28:$E$60,0),MATCH($R$8,PC_FEBRERO_2025!$F$26,0)))</f>
        <v>33030.462949031236</v>
      </c>
      <c r="S182" s="185"/>
      <c r="T182" s="185"/>
    </row>
    <row r="183" spans="1:20" ht="16.899999999999999" customHeight="1" x14ac:dyDescent="0.3">
      <c r="A183" s="484" t="str">
        <f t="shared" si="8"/>
        <v>GDMTHEnergíaValle de México Centro</v>
      </c>
      <c r="C183" s="176" t="s">
        <v>54</v>
      </c>
      <c r="D183" s="177" t="s">
        <v>135</v>
      </c>
      <c r="E183" s="177" t="s">
        <v>74</v>
      </c>
      <c r="F183" s="178" t="s">
        <v>158</v>
      </c>
      <c r="G183" s="179">
        <f t="array" ref="G183">INDEX(INSUMOS_FEBRERO_2025!$D$18:$D$221,MATCH($C183&amp;$E183,INSUMOS_FEBRERO_2025!$B$18:$B$221&amp;INSUMOS_FEBRERO_2025!$C$18:$C$221,0))</f>
        <v>241315.26890646835</v>
      </c>
      <c r="H183" s="118"/>
      <c r="I183" s="118" t="str">
        <f t="shared" si="6"/>
        <v>DISTSINI</v>
      </c>
      <c r="J183" s="118" t="str">
        <f t="shared" si="7"/>
        <v>DISTJaliscoI</v>
      </c>
      <c r="K183" s="118" t="s">
        <v>150</v>
      </c>
      <c r="M183" s="187" t="s">
        <v>51</v>
      </c>
      <c r="N183" s="181" t="s">
        <v>159</v>
      </c>
      <c r="O183" s="181" t="s">
        <v>160</v>
      </c>
      <c r="P183" s="181" t="s">
        <v>68</v>
      </c>
      <c r="Q183" s="182" t="s">
        <v>147</v>
      </c>
      <c r="R183" s="183">
        <f t="array" ref="R183">IF(Q183="NA",INDEX($G$10:$G$213,MATCH(M183&amp;P183,$C$10:$C$213&amp;$E$10:$E$213,0)),INDEX($G$10:$G$213,MATCH(M183&amp;P183,$C$10:$C$213&amp;$E$10:$E$213,0))*INDEX(PC_FEBRERO_2025!$F$28:$F$60,MATCH(I183,PC_FEBRERO_2025!$E$28:$E$60,0),MATCH($R$8,PC_FEBRERO_2025!$F$26,0)))</f>
        <v>60135.941975367394</v>
      </c>
      <c r="S183" s="185"/>
      <c r="T183" s="185"/>
    </row>
    <row r="184" spans="1:20" ht="16.899999999999999" customHeight="1" x14ac:dyDescent="0.3">
      <c r="A184" s="484" t="str">
        <f t="shared" si="8"/>
        <v>GDMTOEnergíaValle de México Centro</v>
      </c>
      <c r="C184" s="176" t="s">
        <v>55</v>
      </c>
      <c r="D184" s="177" t="s">
        <v>135</v>
      </c>
      <c r="E184" s="177" t="s">
        <v>74</v>
      </c>
      <c r="F184" s="178" t="s">
        <v>158</v>
      </c>
      <c r="G184" s="179">
        <f t="array" ref="G184">INDEX(INSUMOS_FEBRERO_2025!$D$18:$D$221,MATCH($C184&amp;$E184,INSUMOS_FEBRERO_2025!$B$18:$B$221&amp;INSUMOS_FEBRERO_2025!$C$18:$C$221,0))</f>
        <v>48982.103352285376</v>
      </c>
      <c r="H184" s="118"/>
      <c r="I184" s="118" t="str">
        <f t="shared" si="6"/>
        <v>DISTSINP</v>
      </c>
      <c r="J184" s="118" t="str">
        <f t="shared" si="7"/>
        <v>DISTJaliscoP</v>
      </c>
      <c r="K184" s="118" t="s">
        <v>150</v>
      </c>
      <c r="M184" s="180" t="s">
        <v>51</v>
      </c>
      <c r="N184" s="181" t="s">
        <v>159</v>
      </c>
      <c r="O184" s="181" t="s">
        <v>160</v>
      </c>
      <c r="P184" s="181" t="s">
        <v>68</v>
      </c>
      <c r="Q184" s="182" t="s">
        <v>148</v>
      </c>
      <c r="R184" s="183">
        <f t="array" ref="R184">IF(Q184="NA",INDEX($G$10:$G$213,MATCH(M184&amp;P184,$C$10:$C$213&amp;$E$10:$E$213,0)),INDEX($G$10:$G$213,MATCH(M184&amp;P184,$C$10:$C$213&amp;$E$10:$E$213,0))*INDEX(PC_FEBRERO_2025!$F$28:$F$60,MATCH(I184,PC_FEBRERO_2025!$E$28:$E$60,0),MATCH($R$8,PC_FEBRERO_2025!$F$26,0)))</f>
        <v>8852.6104456631438</v>
      </c>
      <c r="S184" s="185"/>
      <c r="T184" s="185"/>
    </row>
    <row r="185" spans="1:20" ht="16.899999999999999" customHeight="1" x14ac:dyDescent="0.3">
      <c r="A185" s="484" t="str">
        <f t="shared" si="8"/>
        <v>PDBTEnergíaValle de México Centro</v>
      </c>
      <c r="C185" s="176" t="s">
        <v>56</v>
      </c>
      <c r="D185" s="177" t="s">
        <v>135</v>
      </c>
      <c r="E185" s="177" t="s">
        <v>74</v>
      </c>
      <c r="F185" s="178" t="s">
        <v>158</v>
      </c>
      <c r="G185" s="179">
        <f t="array" ref="G185">INDEX(INSUMOS_FEBRERO_2025!$D$18:$D$221,MATCH($C185&amp;$E185,INSUMOS_FEBRERO_2025!$B$18:$B$221&amp;INSUMOS_FEBRERO_2025!$C$18:$C$221,0))</f>
        <v>93466.003456825245</v>
      </c>
      <c r="H185" s="118"/>
      <c r="I185" s="118" t="str">
        <f t="shared" si="6"/>
        <v>DISTSINSP</v>
      </c>
      <c r="J185" s="118" t="str">
        <f t="shared" si="7"/>
        <v>DISTJaliscoSP</v>
      </c>
      <c r="K185" s="118" t="s">
        <v>150</v>
      </c>
      <c r="M185" s="180" t="s">
        <v>51</v>
      </c>
      <c r="N185" s="181" t="s">
        <v>159</v>
      </c>
      <c r="O185" s="181" t="s">
        <v>160</v>
      </c>
      <c r="P185" s="181" t="s">
        <v>68</v>
      </c>
      <c r="Q185" s="182" t="s">
        <v>151</v>
      </c>
      <c r="R185" s="183">
        <f t="array" ref="R185">IF(Q185="NA",INDEX($G$10:$G$213,MATCH(M185&amp;P185,$C$10:$C$213&amp;$E$10:$E$213,0)),INDEX($G$10:$G$213,MATCH(M185&amp;P185,$C$10:$C$213&amp;$E$10:$E$213,0))*INDEX(PC_FEBRERO_2025!$F$28:$F$60,MATCH(I185,PC_FEBRERO_2025!$E$28:$E$60,0),MATCH($R$8,PC_FEBRERO_2025!$F$26,0)))</f>
        <v>0</v>
      </c>
      <c r="S185" s="185"/>
      <c r="T185" s="185"/>
    </row>
    <row r="186" spans="1:20" ht="16.899999999999999" customHeight="1" x14ac:dyDescent="0.3">
      <c r="A186" s="484" t="str">
        <f t="shared" si="8"/>
        <v>APBTEnergíaValle de México Centro</v>
      </c>
      <c r="C186" s="176" t="s">
        <v>57</v>
      </c>
      <c r="D186" s="177" t="s">
        <v>135</v>
      </c>
      <c r="E186" s="177" t="s">
        <v>74</v>
      </c>
      <c r="F186" s="178" t="s">
        <v>158</v>
      </c>
      <c r="G186" s="179">
        <f t="array" ref="G186">INDEX(INSUMOS_FEBRERO_2025!$D$18:$D$221,MATCH($C186&amp;$E186,INSUMOS_FEBRERO_2025!$B$18:$B$221&amp;INSUMOS_FEBRERO_2025!$C$18:$C$221,0))</f>
        <v>6072.1294557198553</v>
      </c>
      <c r="H186" s="118"/>
      <c r="I186" s="118" t="str">
        <f t="shared" si="6"/>
        <v>DITSINB</v>
      </c>
      <c r="J186" s="118" t="str">
        <f t="shared" si="7"/>
        <v>DITJaliscoB</v>
      </c>
      <c r="K186" s="118" t="s">
        <v>150</v>
      </c>
      <c r="M186" s="180" t="s">
        <v>52</v>
      </c>
      <c r="N186" s="181" t="s">
        <v>159</v>
      </c>
      <c r="O186" s="181" t="s">
        <v>160</v>
      </c>
      <c r="P186" s="181" t="s">
        <v>68</v>
      </c>
      <c r="Q186" s="182" t="s">
        <v>146</v>
      </c>
      <c r="R186" s="183">
        <f t="array" ref="R186">IF(Q186="NA",INDEX($G$10:$G$213,MATCH(M186&amp;P186,$C$10:$C$213&amp;$E$10:$E$213,0)),INDEX($G$10:$G$213,MATCH(M186&amp;P186,$C$10:$C$213&amp;$E$10:$E$213,0))*INDEX(PC_FEBRERO_2025!$F$28:$F$60,MATCH(I186,PC_FEBRERO_2025!$E$28:$E$60,0),MATCH($R$8,PC_FEBRERO_2025!$F$26,0)))</f>
        <v>5751.1939480258507</v>
      </c>
      <c r="S186" s="185"/>
      <c r="T186" s="185"/>
    </row>
    <row r="187" spans="1:20" ht="16.899999999999999" customHeight="1" x14ac:dyDescent="0.3">
      <c r="A187" s="484" t="str">
        <f t="shared" si="8"/>
        <v>APMTEnergíaValle de México Centro</v>
      </c>
      <c r="C187" s="176" t="s">
        <v>58</v>
      </c>
      <c r="D187" s="177" t="s">
        <v>135</v>
      </c>
      <c r="E187" s="177" t="s">
        <v>74</v>
      </c>
      <c r="F187" s="178" t="s">
        <v>158</v>
      </c>
      <c r="G187" s="179">
        <f t="array" ref="G187">INDEX(INSUMOS_FEBRERO_2025!$D$18:$D$221,MATCH($C187&amp;$E187,INSUMOS_FEBRERO_2025!$B$18:$B$221&amp;INSUMOS_FEBRERO_2025!$C$18:$C$221,0))</f>
        <v>93.599942323000391</v>
      </c>
      <c r="H187" s="118"/>
      <c r="I187" s="118" t="str">
        <f t="shared" si="6"/>
        <v>DITSINI</v>
      </c>
      <c r="J187" s="118" t="str">
        <f t="shared" si="7"/>
        <v>DITJaliscoI</v>
      </c>
      <c r="K187" s="118" t="s">
        <v>150</v>
      </c>
      <c r="M187" s="180" t="s">
        <v>52</v>
      </c>
      <c r="N187" s="181" t="s">
        <v>159</v>
      </c>
      <c r="O187" s="181" t="s">
        <v>160</v>
      </c>
      <c r="P187" s="181" t="s">
        <v>68</v>
      </c>
      <c r="Q187" s="182" t="s">
        <v>147</v>
      </c>
      <c r="R187" s="183">
        <f t="array" ref="R187">IF(Q187="NA",INDEX($G$10:$G$213,MATCH(M187&amp;P187,$C$10:$C$213&amp;$E$10:$E$213,0)),INDEX($G$10:$G$213,MATCH(M187&amp;P187,$C$10:$C$213&amp;$E$10:$E$213,0))*INDEX(PC_FEBRERO_2025!$F$28:$F$60,MATCH(I187,PC_FEBRERO_2025!$E$28:$E$60,0),MATCH($R$8,PC_FEBRERO_2025!$F$26,0)))</f>
        <v>8479.7066084496564</v>
      </c>
      <c r="S187" s="185"/>
      <c r="T187" s="185"/>
    </row>
    <row r="188" spans="1:20" ht="16.899999999999999" customHeight="1" x14ac:dyDescent="0.3">
      <c r="A188" s="484" t="str">
        <f t="shared" si="8"/>
        <v>RABTEnergíaValle de México Centro</v>
      </c>
      <c r="C188" s="176" t="s">
        <v>59</v>
      </c>
      <c r="D188" s="177" t="s">
        <v>135</v>
      </c>
      <c r="E188" s="177" t="s">
        <v>74</v>
      </c>
      <c r="F188" s="178" t="s">
        <v>158</v>
      </c>
      <c r="G188" s="179">
        <f t="array" ref="G188">INDEX(INSUMOS_FEBRERO_2025!$D$18:$D$221,MATCH($C188&amp;$E188,INSUMOS_FEBRERO_2025!$B$18:$B$221&amp;INSUMOS_FEBRERO_2025!$C$18:$C$221,0))</f>
        <v>491.61873933820044</v>
      </c>
      <c r="H188" s="118"/>
      <c r="I188" s="118" t="str">
        <f t="shared" si="6"/>
        <v>DITSINP</v>
      </c>
      <c r="J188" s="118" t="str">
        <f t="shared" si="7"/>
        <v>DITJaliscoP</v>
      </c>
      <c r="K188" s="118" t="s">
        <v>150</v>
      </c>
      <c r="M188" s="180" t="s">
        <v>52</v>
      </c>
      <c r="N188" s="181" t="s">
        <v>159</v>
      </c>
      <c r="O188" s="181" t="s">
        <v>160</v>
      </c>
      <c r="P188" s="181" t="s">
        <v>68</v>
      </c>
      <c r="Q188" s="182" t="s">
        <v>148</v>
      </c>
      <c r="R188" s="183">
        <f t="array" ref="R188">IF(Q188="NA",INDEX($G$10:$G$213,MATCH(M188&amp;P188,$C$10:$C$213&amp;$E$10:$E$213,0)),INDEX($G$10:$G$213,MATCH(M188&amp;P188,$C$10:$C$213&amp;$E$10:$E$213,0))*INDEX(PC_FEBRERO_2025!$F$28:$F$60,MATCH(I188,PC_FEBRERO_2025!$E$28:$E$60,0),MATCH($R$8,PC_FEBRERO_2025!$F$26,0)))</f>
        <v>891.02510149031355</v>
      </c>
      <c r="S188" s="185"/>
      <c r="T188" s="185"/>
    </row>
    <row r="189" spans="1:20" ht="16.899999999999999" customHeight="1" x14ac:dyDescent="0.3">
      <c r="A189" s="484" t="str">
        <f t="shared" si="8"/>
        <v>RAMTEnergíaValle de México Centro</v>
      </c>
      <c r="C189" s="176" t="s">
        <v>60</v>
      </c>
      <c r="D189" s="177" t="s">
        <v>135</v>
      </c>
      <c r="E189" s="177" t="s">
        <v>74</v>
      </c>
      <c r="F189" s="178" t="s">
        <v>158</v>
      </c>
      <c r="G189" s="179">
        <f t="array" ref="G189">INDEX(INSUMOS_FEBRERO_2025!$D$18:$D$221,MATCH($C189&amp;$E189,INSUMOS_FEBRERO_2025!$B$18:$B$221&amp;INSUMOS_FEBRERO_2025!$C$18:$C$221,0))</f>
        <v>616.01518485479869</v>
      </c>
      <c r="H189" s="118"/>
      <c r="I189" s="118" t="str">
        <f t="shared" si="6"/>
        <v>DITSINSP</v>
      </c>
      <c r="J189" s="118" t="str">
        <f t="shared" si="7"/>
        <v>DITJaliscoSP</v>
      </c>
      <c r="K189" s="118" t="s">
        <v>150</v>
      </c>
      <c r="M189" s="180" t="s">
        <v>52</v>
      </c>
      <c r="N189" s="181" t="s">
        <v>159</v>
      </c>
      <c r="O189" s="181" t="s">
        <v>160</v>
      </c>
      <c r="P189" s="181" t="s">
        <v>68</v>
      </c>
      <c r="Q189" s="182" t="s">
        <v>151</v>
      </c>
      <c r="R189" s="183">
        <f t="array" ref="R189">IF(Q189="NA",INDEX($G$10:$G$213,MATCH(M189&amp;P189,$C$10:$C$213&amp;$E$10:$E$213,0)),INDEX($G$10:$G$213,MATCH(M189&amp;P189,$C$10:$C$213&amp;$E$10:$E$213,0))*INDEX(PC_FEBRERO_2025!$F$28:$F$60,MATCH(I189,PC_FEBRERO_2025!$E$28:$E$60,0),MATCH($R$8,PC_FEBRERO_2025!$F$26,0)))</f>
        <v>0</v>
      </c>
      <c r="S189" s="185"/>
      <c r="T189" s="185"/>
    </row>
    <row r="190" spans="1:20" ht="16.899999999999999" customHeight="1" x14ac:dyDescent="0.3">
      <c r="A190" s="484" t="str">
        <f t="shared" si="8"/>
        <v>DB1EnergíaValle de México Norte</v>
      </c>
      <c r="C190" s="176" t="s">
        <v>48</v>
      </c>
      <c r="D190" s="177" t="s">
        <v>135</v>
      </c>
      <c r="E190" s="177" t="s">
        <v>75</v>
      </c>
      <c r="F190" s="178" t="s">
        <v>158</v>
      </c>
      <c r="G190" s="179">
        <f t="array" ref="G190">INDEX(INSUMOS_FEBRERO_2025!$D$18:$D$221,MATCH($C190&amp;$E190,INSUMOS_FEBRERO_2025!$B$18:$B$221&amp;INSUMOS_FEBRERO_2025!$C$18:$C$221,0))</f>
        <v>144118.44385251348</v>
      </c>
      <c r="H190" s="118"/>
      <c r="I190" s="118" t="str">
        <f t="shared" si="6"/>
        <v>DB1SINNA</v>
      </c>
      <c r="J190" s="118" t="str">
        <f t="shared" si="7"/>
        <v>DB1NoroesteNA</v>
      </c>
      <c r="K190" s="118" t="s">
        <v>150</v>
      </c>
      <c r="M190" s="180" t="s">
        <v>48</v>
      </c>
      <c r="N190" s="181" t="s">
        <v>159</v>
      </c>
      <c r="O190" s="181" t="s">
        <v>160</v>
      </c>
      <c r="P190" s="181" t="s">
        <v>69</v>
      </c>
      <c r="Q190" s="182" t="s">
        <v>161</v>
      </c>
      <c r="R190" s="183">
        <f t="array" ref="R190">IF(Q190="NA",INDEX($G$10:$G$213,MATCH(M190&amp;P190,$C$10:$C$213&amp;$E$10:$E$213,0)),INDEX($G$10:$G$213,MATCH(M190&amp;P190,$C$10:$C$213&amp;$E$10:$E$213,0))*INDEX(PC_FEBRERO_2025!$F$28:$F$60,MATCH(I190,PC_FEBRERO_2025!$E$28:$E$60,0),MATCH($R$8,PC_FEBRERO_2025!$F$26,0)))</f>
        <v>72277.305264043505</v>
      </c>
      <c r="S190" s="185"/>
      <c r="T190" s="185"/>
    </row>
    <row r="191" spans="1:20" ht="16.899999999999999" customHeight="1" x14ac:dyDescent="0.3">
      <c r="A191" s="484" t="str">
        <f t="shared" si="8"/>
        <v>DB2EnergíaValle de México Norte</v>
      </c>
      <c r="C191" s="176" t="s">
        <v>50</v>
      </c>
      <c r="D191" s="177" t="s">
        <v>135</v>
      </c>
      <c r="E191" s="177" t="s">
        <v>75</v>
      </c>
      <c r="F191" s="178" t="s">
        <v>158</v>
      </c>
      <c r="G191" s="179">
        <f t="array" ref="G191">INDEX(INSUMOS_FEBRERO_2025!$D$18:$D$221,MATCH($C191&amp;$E191,INSUMOS_FEBRERO_2025!$B$18:$B$221&amp;INSUMOS_FEBRERO_2025!$C$18:$C$221,0))</f>
        <v>89904.875343709704</v>
      </c>
      <c r="H191" s="118"/>
      <c r="I191" s="118" t="str">
        <f t="shared" si="6"/>
        <v>DB2SINNA</v>
      </c>
      <c r="J191" s="118" t="str">
        <f t="shared" si="7"/>
        <v>DB2NoroesteNA</v>
      </c>
      <c r="K191" s="118" t="s">
        <v>150</v>
      </c>
      <c r="M191" s="180" t="s">
        <v>50</v>
      </c>
      <c r="N191" s="181" t="s">
        <v>159</v>
      </c>
      <c r="O191" s="181" t="s">
        <v>160</v>
      </c>
      <c r="P191" s="181" t="s">
        <v>69</v>
      </c>
      <c r="Q191" s="182" t="s">
        <v>161</v>
      </c>
      <c r="R191" s="183">
        <f t="array" ref="R191">IF(Q191="NA",INDEX($G$10:$G$213,MATCH(M191&amp;P191,$C$10:$C$213&amp;$E$10:$E$213,0)),INDEX($G$10:$G$213,MATCH(M191&amp;P191,$C$10:$C$213&amp;$E$10:$E$213,0))*INDEX(PC_FEBRERO_2025!$F$28:$F$60,MATCH(I191,PC_FEBRERO_2025!$E$28:$E$60,0),MATCH($R$8,PC_FEBRERO_2025!$F$26,0)))</f>
        <v>283552.22436244925</v>
      </c>
      <c r="S191" s="185"/>
      <c r="T191" s="185"/>
    </row>
    <row r="192" spans="1:20" ht="16.899999999999999" customHeight="1" x14ac:dyDescent="0.3">
      <c r="A192" s="484" t="str">
        <f t="shared" si="8"/>
        <v>DISTEnergíaValle de México Norte</v>
      </c>
      <c r="C192" s="176" t="s">
        <v>51</v>
      </c>
      <c r="D192" s="177" t="s">
        <v>135</v>
      </c>
      <c r="E192" s="177" t="s">
        <v>75</v>
      </c>
      <c r="F192" s="178" t="s">
        <v>158</v>
      </c>
      <c r="G192" s="179">
        <f t="array" ref="G192">INDEX(INSUMOS_FEBRERO_2025!$D$18:$D$221,MATCH($C192&amp;$E192,INSUMOS_FEBRERO_2025!$B$18:$B$221&amp;INSUMOS_FEBRERO_2025!$C$18:$C$221,0))</f>
        <v>109049.53878706889</v>
      </c>
      <c r="H192" s="118"/>
      <c r="I192" s="118" t="str">
        <f t="shared" si="6"/>
        <v>PDBTSINNA</v>
      </c>
      <c r="J192" s="118" t="str">
        <f t="shared" si="7"/>
        <v>PDBTNoroesteNA</v>
      </c>
      <c r="K192" s="118" t="s">
        <v>150</v>
      </c>
      <c r="M192" s="180" t="s">
        <v>56</v>
      </c>
      <c r="N192" s="181" t="s">
        <v>159</v>
      </c>
      <c r="O192" s="181" t="s">
        <v>160</v>
      </c>
      <c r="P192" s="181" t="s">
        <v>69</v>
      </c>
      <c r="Q192" s="182" t="s">
        <v>161</v>
      </c>
      <c r="R192" s="183">
        <f t="array" ref="R192">IF(Q192="NA",INDEX($G$10:$G$213,MATCH(M192&amp;P192,$C$10:$C$213&amp;$E$10:$E$213,0)),INDEX($G$10:$G$213,MATCH(M192&amp;P192,$C$10:$C$213&amp;$E$10:$E$213,0))*INDEX(PC_FEBRERO_2025!$F$28:$F$60,MATCH(I192,PC_FEBRERO_2025!$E$28:$E$60,0),MATCH($R$8,PC_FEBRERO_2025!$F$26,0)))</f>
        <v>54757.376683755319</v>
      </c>
      <c r="S192" s="185"/>
      <c r="T192" s="185"/>
    </row>
    <row r="193" spans="1:20" ht="16.899999999999999" customHeight="1" x14ac:dyDescent="0.3">
      <c r="A193" s="484" t="str">
        <f t="shared" si="8"/>
        <v>DITEnergíaValle de México Norte</v>
      </c>
      <c r="C193" s="176" t="s">
        <v>52</v>
      </c>
      <c r="D193" s="177" t="s">
        <v>135</v>
      </c>
      <c r="E193" s="177" t="s">
        <v>75</v>
      </c>
      <c r="F193" s="178" t="s">
        <v>158</v>
      </c>
      <c r="G193" s="179">
        <f t="array" ref="G193">INDEX(INSUMOS_FEBRERO_2025!$D$18:$D$221,MATCH($C193&amp;$E193,INSUMOS_FEBRERO_2025!$B$18:$B$221&amp;INSUMOS_FEBRERO_2025!$C$18:$C$221,0))</f>
        <v>26638.705659747786</v>
      </c>
      <c r="H193" s="118"/>
      <c r="I193" s="118" t="str">
        <f t="shared" si="6"/>
        <v>GDBTSINNA</v>
      </c>
      <c r="J193" s="118" t="str">
        <f t="shared" si="7"/>
        <v>GDBTNoroesteNA</v>
      </c>
      <c r="K193" s="118" t="s">
        <v>150</v>
      </c>
      <c r="M193" s="180" t="s">
        <v>53</v>
      </c>
      <c r="N193" s="181" t="s">
        <v>159</v>
      </c>
      <c r="O193" s="181" t="s">
        <v>160</v>
      </c>
      <c r="P193" s="181" t="s">
        <v>69</v>
      </c>
      <c r="Q193" s="182" t="s">
        <v>161</v>
      </c>
      <c r="R193" s="183">
        <f t="array" ref="R193">IF(Q193="NA",INDEX($G$10:$G$213,MATCH(M193&amp;P193,$C$10:$C$213&amp;$E$10:$E$213,0)),INDEX($G$10:$G$213,MATCH(M193&amp;P193,$C$10:$C$213&amp;$E$10:$E$213,0))*INDEX(PC_FEBRERO_2025!$F$28:$F$60,MATCH(I193,PC_FEBRERO_2025!$E$28:$E$60,0),MATCH($R$8,PC_FEBRERO_2025!$F$26,0)))</f>
        <v>958.10378913815316</v>
      </c>
      <c r="S193" s="185"/>
      <c r="T193" s="185"/>
    </row>
    <row r="194" spans="1:20" ht="16.899999999999999" customHeight="1" x14ac:dyDescent="0.3">
      <c r="A194" s="484" t="str">
        <f t="shared" si="8"/>
        <v>GDBTEnergíaValle de México Norte</v>
      </c>
      <c r="C194" s="176" t="s">
        <v>53</v>
      </c>
      <c r="D194" s="177" t="s">
        <v>135</v>
      </c>
      <c r="E194" s="177" t="s">
        <v>75</v>
      </c>
      <c r="F194" s="178" t="s">
        <v>158</v>
      </c>
      <c r="G194" s="179">
        <f t="array" ref="G194">INDEX(INSUMOS_FEBRERO_2025!$D$18:$D$221,MATCH($C194&amp;$E194,INSUMOS_FEBRERO_2025!$B$18:$B$221&amp;INSUMOS_FEBRERO_2025!$C$18:$C$221,0))</f>
        <v>13222.38415185265</v>
      </c>
      <c r="H194" s="118"/>
      <c r="I194" s="118" t="str">
        <f t="shared" si="6"/>
        <v>RABTSINNA</v>
      </c>
      <c r="J194" s="118" t="str">
        <f t="shared" si="7"/>
        <v>RABTNoroesteNA</v>
      </c>
      <c r="K194" s="118" t="s">
        <v>150</v>
      </c>
      <c r="M194" s="180" t="s">
        <v>59</v>
      </c>
      <c r="N194" s="181" t="s">
        <v>159</v>
      </c>
      <c r="O194" s="181" t="s">
        <v>160</v>
      </c>
      <c r="P194" s="181" t="s">
        <v>69</v>
      </c>
      <c r="Q194" s="182" t="s">
        <v>161</v>
      </c>
      <c r="R194" s="183">
        <f t="array" ref="R194">IF(Q194="NA",INDEX($G$10:$G$213,MATCH(M194&amp;P194,$C$10:$C$213&amp;$E$10:$E$213,0)),INDEX($G$10:$G$213,MATCH(M194&amp;P194,$C$10:$C$213&amp;$E$10:$E$213,0))*INDEX(PC_FEBRERO_2025!$F$28:$F$60,MATCH(I194,PC_FEBRERO_2025!$E$28:$E$60,0),MATCH($R$8,PC_FEBRERO_2025!$F$26,0)))</f>
        <v>37263.899160743473</v>
      </c>
      <c r="S194" s="185"/>
      <c r="T194" s="185"/>
    </row>
    <row r="195" spans="1:20" ht="16.899999999999999" customHeight="1" x14ac:dyDescent="0.3">
      <c r="A195" s="484" t="str">
        <f t="shared" si="8"/>
        <v>GDMTHEnergíaValle de México Norte</v>
      </c>
      <c r="C195" s="176" t="s">
        <v>54</v>
      </c>
      <c r="D195" s="177" t="s">
        <v>135</v>
      </c>
      <c r="E195" s="177" t="s">
        <v>75</v>
      </c>
      <c r="F195" s="178" t="s">
        <v>158</v>
      </c>
      <c r="G195" s="179">
        <f t="array" ref="G195">INDEX(INSUMOS_FEBRERO_2025!$D$18:$D$221,MATCH($C195&amp;$E195,INSUMOS_FEBRERO_2025!$B$18:$B$221&amp;INSUMOS_FEBRERO_2025!$C$18:$C$221,0))</f>
        <v>336423.00430895109</v>
      </c>
      <c r="H195" s="118"/>
      <c r="I195" s="118" t="str">
        <f t="shared" si="6"/>
        <v>APBTSINNA</v>
      </c>
      <c r="J195" s="118" t="str">
        <f t="shared" si="7"/>
        <v>APBTNoroesteNA</v>
      </c>
      <c r="K195" s="118" t="s">
        <v>150</v>
      </c>
      <c r="M195" s="180" t="s">
        <v>57</v>
      </c>
      <c r="N195" s="181" t="s">
        <v>159</v>
      </c>
      <c r="O195" s="181" t="s">
        <v>160</v>
      </c>
      <c r="P195" s="181" t="s">
        <v>69</v>
      </c>
      <c r="Q195" s="182" t="s">
        <v>161</v>
      </c>
      <c r="R195" s="183">
        <f t="array" ref="R195">IF(Q195="NA",INDEX($G$10:$G$213,MATCH(M195&amp;P195,$C$10:$C$213&amp;$E$10:$E$213,0)),INDEX($G$10:$G$213,MATCH(M195&amp;P195,$C$10:$C$213&amp;$E$10:$E$213,0))*INDEX(PC_FEBRERO_2025!$F$28:$F$60,MATCH(I195,PC_FEBRERO_2025!$E$28:$E$60,0),MATCH($R$8,PC_FEBRERO_2025!$F$26,0)))</f>
        <v>13687.797325178979</v>
      </c>
      <c r="S195" s="185"/>
      <c r="T195" s="185"/>
    </row>
    <row r="196" spans="1:20" ht="16.899999999999999" customHeight="1" x14ac:dyDescent="0.3">
      <c r="A196" s="484" t="str">
        <f t="shared" si="8"/>
        <v>GDMTOEnergíaValle de México Norte</v>
      </c>
      <c r="C196" s="176" t="s">
        <v>55</v>
      </c>
      <c r="D196" s="177" t="s">
        <v>135</v>
      </c>
      <c r="E196" s="177" t="s">
        <v>75</v>
      </c>
      <c r="F196" s="178" t="s">
        <v>158</v>
      </c>
      <c r="G196" s="179">
        <f t="array" ref="G196">INDEX(INSUMOS_FEBRERO_2025!$D$18:$D$221,MATCH($C196&amp;$E196,INSUMOS_FEBRERO_2025!$B$18:$B$221&amp;INSUMOS_FEBRERO_2025!$C$18:$C$221,0))</f>
        <v>61767.351481991871</v>
      </c>
      <c r="H196" s="118"/>
      <c r="I196" s="118" t="str">
        <f t="shared" si="6"/>
        <v>APMTSINNA</v>
      </c>
      <c r="J196" s="118" t="str">
        <f t="shared" si="7"/>
        <v>APMTNoroesteNA</v>
      </c>
      <c r="K196" s="118" t="s">
        <v>150</v>
      </c>
      <c r="M196" s="180" t="s">
        <v>58</v>
      </c>
      <c r="N196" s="181" t="s">
        <v>159</v>
      </c>
      <c r="O196" s="181" t="s">
        <v>160</v>
      </c>
      <c r="P196" s="181" t="s">
        <v>69</v>
      </c>
      <c r="Q196" s="182" t="s">
        <v>161</v>
      </c>
      <c r="R196" s="183">
        <f t="array" ref="R196">IF(Q196="NA",INDEX($G$10:$G$213,MATCH(M196&amp;P196,$C$10:$C$213&amp;$E$10:$E$213,0)),INDEX($G$10:$G$213,MATCH(M196&amp;P196,$C$10:$C$213&amp;$E$10:$E$213,0))*INDEX(PC_FEBRERO_2025!$F$28:$F$60,MATCH(I196,PC_FEBRERO_2025!$E$28:$E$60,0),MATCH($R$8,PC_FEBRERO_2025!$F$26,0)))</f>
        <v>896.01162109070867</v>
      </c>
      <c r="S196" s="185"/>
      <c r="T196" s="185"/>
    </row>
    <row r="197" spans="1:20" ht="16.899999999999999" customHeight="1" x14ac:dyDescent="0.3">
      <c r="A197" s="484" t="str">
        <f t="shared" si="8"/>
        <v>PDBTEnergíaValle de México Norte</v>
      </c>
      <c r="C197" s="176" t="s">
        <v>56</v>
      </c>
      <c r="D197" s="177" t="s">
        <v>135</v>
      </c>
      <c r="E197" s="177" t="s">
        <v>75</v>
      </c>
      <c r="F197" s="178" t="s">
        <v>158</v>
      </c>
      <c r="G197" s="179">
        <f t="array" ref="G197">INDEX(INSUMOS_FEBRERO_2025!$D$18:$D$221,MATCH($C197&amp;$E197,INSUMOS_FEBRERO_2025!$B$18:$B$221&amp;INSUMOS_FEBRERO_2025!$C$18:$C$221,0))</f>
        <v>63618.948115818494</v>
      </c>
      <c r="H197" s="118"/>
      <c r="I197" s="118" t="str">
        <f t="shared" si="6"/>
        <v>GDMTHSINB</v>
      </c>
      <c r="J197" s="118" t="str">
        <f t="shared" si="7"/>
        <v>GDMTHNoroesteB</v>
      </c>
      <c r="K197" s="118" t="s">
        <v>150</v>
      </c>
      <c r="M197" s="180" t="s">
        <v>54</v>
      </c>
      <c r="N197" s="181" t="s">
        <v>159</v>
      </c>
      <c r="O197" s="181" t="s">
        <v>160</v>
      </c>
      <c r="P197" s="181" t="s">
        <v>69</v>
      </c>
      <c r="Q197" s="182" t="s">
        <v>146</v>
      </c>
      <c r="R197" s="183">
        <f t="array" ref="R197">IF(Q197="NA",INDEX($G$10:$G$213,MATCH(M197&amp;P197,$C$10:$C$213&amp;$E$10:$E$213,0)),INDEX($G$10:$G$213,MATCH(M197&amp;P197,$C$10:$C$213&amp;$E$10:$E$213,0))*INDEX(PC_FEBRERO_2025!$F$28:$F$60,MATCH(I197,PC_FEBRERO_2025!$E$28:$E$60,0),MATCH($R$8,PC_FEBRERO_2025!$F$26,0)))</f>
        <v>80784.61725182418</v>
      </c>
      <c r="S197" s="185"/>
      <c r="T197" s="185"/>
    </row>
    <row r="198" spans="1:20" ht="16.899999999999999" customHeight="1" x14ac:dyDescent="0.3">
      <c r="A198" s="484" t="str">
        <f t="shared" si="8"/>
        <v>APBTEnergíaValle de México Norte</v>
      </c>
      <c r="C198" s="176" t="s">
        <v>57</v>
      </c>
      <c r="D198" s="177" t="s">
        <v>135</v>
      </c>
      <c r="E198" s="177" t="s">
        <v>75</v>
      </c>
      <c r="F198" s="178" t="s">
        <v>158</v>
      </c>
      <c r="G198" s="179">
        <f t="array" ref="G198">INDEX(INSUMOS_FEBRERO_2025!$D$18:$D$221,MATCH($C198&amp;$E198,INSUMOS_FEBRERO_2025!$B$18:$B$221&amp;INSUMOS_FEBRERO_2025!$C$18:$C$221,0))</f>
        <v>19091.628103519863</v>
      </c>
      <c r="H198" s="118"/>
      <c r="I198" s="118" t="str">
        <f t="shared" si="6"/>
        <v>GDMTHSINI</v>
      </c>
      <c r="J198" s="118" t="str">
        <f t="shared" si="7"/>
        <v>GDMTHNoroesteI</v>
      </c>
      <c r="K198" s="118" t="s">
        <v>150</v>
      </c>
      <c r="M198" s="180" t="s">
        <v>54</v>
      </c>
      <c r="N198" s="181" t="s">
        <v>159</v>
      </c>
      <c r="O198" s="181" t="s">
        <v>160</v>
      </c>
      <c r="P198" s="181" t="s">
        <v>69</v>
      </c>
      <c r="Q198" s="182" t="s">
        <v>147</v>
      </c>
      <c r="R198" s="183">
        <f t="array" ref="R198">IF(Q198="NA",INDEX($G$10:$G$213,MATCH(M198&amp;P198,$C$10:$C$213&amp;$E$10:$E$213,0)),INDEX($G$10:$G$213,MATCH(M198&amp;P198,$C$10:$C$213&amp;$E$10:$E$213,0))*INDEX(PC_FEBRERO_2025!$F$28:$F$60,MATCH(I198,PC_FEBRERO_2025!$E$28:$E$60,0),MATCH($R$8,PC_FEBRERO_2025!$F$26,0)))</f>
        <v>150794.5733879894</v>
      </c>
      <c r="S198" s="185"/>
      <c r="T198" s="185"/>
    </row>
    <row r="199" spans="1:20" ht="16.899999999999999" customHeight="1" x14ac:dyDescent="0.3">
      <c r="A199" s="484" t="str">
        <f t="shared" si="8"/>
        <v>APMTEnergíaValle de México Norte</v>
      </c>
      <c r="C199" s="176" t="s">
        <v>58</v>
      </c>
      <c r="D199" s="177" t="s">
        <v>135</v>
      </c>
      <c r="E199" s="177" t="s">
        <v>75</v>
      </c>
      <c r="F199" s="178" t="s">
        <v>158</v>
      </c>
      <c r="G199" s="179">
        <f t="array" ref="G199">INDEX(INSUMOS_FEBRERO_2025!$D$18:$D$221,MATCH($C199&amp;$E199,INSUMOS_FEBRERO_2025!$B$18:$B$221&amp;INSUMOS_FEBRERO_2025!$C$18:$C$221,0))</f>
        <v>1.5079402997528963</v>
      </c>
      <c r="H199" s="118"/>
      <c r="I199" s="118" t="str">
        <f t="shared" si="6"/>
        <v>GDMTHSINP</v>
      </c>
      <c r="J199" s="118" t="str">
        <f t="shared" si="7"/>
        <v>GDMTHNoroesteP</v>
      </c>
      <c r="K199" s="118" t="s">
        <v>150</v>
      </c>
      <c r="M199" s="180" t="s">
        <v>54</v>
      </c>
      <c r="N199" s="99" t="s">
        <v>159</v>
      </c>
      <c r="O199" s="99" t="s">
        <v>160</v>
      </c>
      <c r="P199" s="99" t="s">
        <v>69</v>
      </c>
      <c r="Q199" s="182" t="s">
        <v>148</v>
      </c>
      <c r="R199" s="183">
        <f t="array" ref="R199">IF(Q199="NA",INDEX($G$10:$G$213,MATCH(M199&amp;P199,$C$10:$C$213&amp;$E$10:$E$213,0)),INDEX($G$10:$G$213,MATCH(M199&amp;P199,$C$10:$C$213&amp;$E$10:$E$213,0))*INDEX(PC_FEBRERO_2025!$F$28:$F$60,MATCH(I199,PC_FEBRERO_2025!$E$28:$E$60,0),MATCH($R$8,PC_FEBRERO_2025!$F$26,0)))</f>
        <v>36651.856223989584</v>
      </c>
      <c r="S199" s="185"/>
      <c r="T199" s="185"/>
    </row>
    <row r="200" spans="1:20" ht="16.899999999999999" customHeight="1" x14ac:dyDescent="0.3">
      <c r="A200" s="484" t="str">
        <f t="shared" si="8"/>
        <v>RABTEnergíaValle de México Norte</v>
      </c>
      <c r="C200" s="176" t="s">
        <v>59</v>
      </c>
      <c r="D200" s="177" t="s">
        <v>135</v>
      </c>
      <c r="E200" s="177" t="s">
        <v>75</v>
      </c>
      <c r="F200" s="178" t="s">
        <v>158</v>
      </c>
      <c r="G200" s="179">
        <f t="array" ref="G200">INDEX(INSUMOS_FEBRERO_2025!$D$18:$D$221,MATCH($C200&amp;$E200,INSUMOS_FEBRERO_2025!$B$18:$B$221&amp;INSUMOS_FEBRERO_2025!$C$18:$C$221,0))</f>
        <v>1400.562507763671</v>
      </c>
      <c r="H200" s="118"/>
      <c r="I200" s="118" t="str">
        <f t="shared" si="6"/>
        <v>GDMTOSINNA</v>
      </c>
      <c r="J200" s="118" t="str">
        <f t="shared" si="7"/>
        <v>GDMTONoroesteNA</v>
      </c>
      <c r="K200" s="118" t="s">
        <v>150</v>
      </c>
      <c r="M200" s="180" t="s">
        <v>55</v>
      </c>
      <c r="N200" s="181" t="s">
        <v>159</v>
      </c>
      <c r="O200" s="181" t="s">
        <v>160</v>
      </c>
      <c r="P200" s="181" t="s">
        <v>69</v>
      </c>
      <c r="Q200" s="182" t="s">
        <v>161</v>
      </c>
      <c r="R200" s="183">
        <f t="array" ref="R200">IF(Q200="NA",INDEX($G$10:$G$213,MATCH(M200&amp;P200,$C$10:$C$213&amp;$E$10:$E$213,0)),INDEX($G$10:$G$213,MATCH(M200&amp;P200,$C$10:$C$213&amp;$E$10:$E$213,0))*INDEX(PC_FEBRERO_2025!$F$28:$F$60,MATCH(I200,PC_FEBRERO_2025!$E$28:$E$60,0),MATCH($R$8,PC_FEBRERO_2025!$F$26,0)))</f>
        <v>82404.872943451192</v>
      </c>
      <c r="S200" s="185"/>
      <c r="T200" s="185"/>
    </row>
    <row r="201" spans="1:20" ht="16.899999999999999" customHeight="1" x14ac:dyDescent="0.3">
      <c r="A201" s="484" t="str">
        <f t="shared" si="8"/>
        <v>RAMTEnergíaValle de México Norte</v>
      </c>
      <c r="C201" s="176" t="s">
        <v>60</v>
      </c>
      <c r="D201" s="177" t="s">
        <v>135</v>
      </c>
      <c r="E201" s="177" t="s">
        <v>75</v>
      </c>
      <c r="F201" s="178" t="s">
        <v>158</v>
      </c>
      <c r="G201" s="179">
        <f t="array" ref="G201">INDEX(INSUMOS_FEBRERO_2025!$D$18:$D$221,MATCH($C201&amp;$E201,INSUMOS_FEBRERO_2025!$B$18:$B$221&amp;INSUMOS_FEBRERO_2025!$C$18:$C$221,0))</f>
        <v>1635.9809987490892</v>
      </c>
      <c r="H201" s="118"/>
      <c r="I201" s="118" t="str">
        <f t="shared" si="6"/>
        <v>RAMTSINNA</v>
      </c>
      <c r="J201" s="118" t="str">
        <f t="shared" si="7"/>
        <v>RAMTNoroesteNA</v>
      </c>
      <c r="K201" s="118" t="s">
        <v>150</v>
      </c>
      <c r="M201" s="192" t="s">
        <v>60</v>
      </c>
      <c r="N201" s="99" t="s">
        <v>159</v>
      </c>
      <c r="O201" s="99" t="s">
        <v>160</v>
      </c>
      <c r="P201" s="99" t="s">
        <v>69</v>
      </c>
      <c r="Q201" s="182" t="s">
        <v>161</v>
      </c>
      <c r="R201" s="183">
        <f t="array" ref="R201">IF(Q201="NA",INDEX($G$10:$G$213,MATCH(M201&amp;P201,$C$10:$C$213&amp;$E$10:$E$213,0)),INDEX($G$10:$G$213,MATCH(M201&amp;P201,$C$10:$C$213&amp;$E$10:$E$213,0))*INDEX(PC_FEBRERO_2025!$F$28:$F$60,MATCH(I201,PC_FEBRERO_2025!$E$28:$E$60,0),MATCH($R$8,PC_FEBRERO_2025!$F$26,0)))</f>
        <v>73274.170092440341</v>
      </c>
      <c r="S201" s="185"/>
      <c r="T201" s="185"/>
    </row>
    <row r="202" spans="1:20" ht="16.899999999999999" customHeight="1" x14ac:dyDescent="0.3">
      <c r="A202" s="484" t="str">
        <f t="shared" si="8"/>
        <v>DB1EnergíaValle de México Sur</v>
      </c>
      <c r="C202" s="176" t="s">
        <v>48</v>
      </c>
      <c r="D202" s="177" t="s">
        <v>135</v>
      </c>
      <c r="E202" s="177" t="s">
        <v>76</v>
      </c>
      <c r="F202" s="178" t="s">
        <v>158</v>
      </c>
      <c r="G202" s="179">
        <f t="array" ref="G202">INDEX(INSUMOS_FEBRERO_2025!$D$18:$D$221,MATCH($C202&amp;$E202,INSUMOS_FEBRERO_2025!$B$18:$B$221&amp;INSUMOS_FEBRERO_2025!$C$18:$C$221,0))</f>
        <v>157303.19560212345</v>
      </c>
      <c r="H202" s="118"/>
      <c r="I202" s="118" t="str">
        <f t="shared" ref="I202:I265" si="9">M202&amp;K202&amp;Q202</f>
        <v>DISTSINB</v>
      </c>
      <c r="J202" s="118" t="str">
        <f t="shared" ref="J202:J265" si="10">M202&amp;P202&amp;Q202</f>
        <v>DISTNoroesteB</v>
      </c>
      <c r="K202" s="118" t="s">
        <v>150</v>
      </c>
      <c r="M202" s="192" t="s">
        <v>51</v>
      </c>
      <c r="N202" s="99" t="s">
        <v>159</v>
      </c>
      <c r="O202" s="99" t="s">
        <v>160</v>
      </c>
      <c r="P202" s="99" t="s">
        <v>69</v>
      </c>
      <c r="Q202" s="182" t="s">
        <v>146</v>
      </c>
      <c r="R202" s="183">
        <f t="array" ref="R202">IF(Q202="NA",INDEX($G$10:$G$213,MATCH(M202&amp;P202,$C$10:$C$213&amp;$E$10:$E$213,0)),INDEX($G$10:$G$213,MATCH(M202&amp;P202,$C$10:$C$213&amp;$E$10:$E$213,0))*INDEX(PC_FEBRERO_2025!$F$28:$F$60,MATCH(I202,PC_FEBRERO_2025!$E$28:$E$60,0),MATCH($R$8,PC_FEBRERO_2025!$F$26,0)))</f>
        <v>15418.219000167728</v>
      </c>
      <c r="S202" s="185"/>
      <c r="T202" s="185"/>
    </row>
    <row r="203" spans="1:20" ht="16.899999999999999" customHeight="1" x14ac:dyDescent="0.3">
      <c r="A203" s="484" t="str">
        <f t="shared" ref="A203:A266" si="11">C203&amp;D203&amp;E203</f>
        <v>DB2EnergíaValle de México Sur</v>
      </c>
      <c r="C203" s="176" t="s">
        <v>50</v>
      </c>
      <c r="D203" s="177" t="s">
        <v>135</v>
      </c>
      <c r="E203" s="177" t="s">
        <v>76</v>
      </c>
      <c r="F203" s="178" t="s">
        <v>158</v>
      </c>
      <c r="G203" s="179">
        <f t="array" ref="G203">INDEX(INSUMOS_FEBRERO_2025!$D$18:$D$221,MATCH($C203&amp;$E203,INSUMOS_FEBRERO_2025!$B$18:$B$221&amp;INSUMOS_FEBRERO_2025!$C$18:$C$221,0))</f>
        <v>99019.107507314286</v>
      </c>
      <c r="H203" s="118"/>
      <c r="I203" s="118" t="str">
        <f t="shared" si="9"/>
        <v>DISTSINI</v>
      </c>
      <c r="J203" s="118" t="str">
        <f t="shared" si="10"/>
        <v>DISTNoroesteI</v>
      </c>
      <c r="K203" s="118" t="s">
        <v>150</v>
      </c>
      <c r="M203" s="192" t="s">
        <v>51</v>
      </c>
      <c r="N203" s="99" t="s">
        <v>159</v>
      </c>
      <c r="O203" s="99" t="s">
        <v>160</v>
      </c>
      <c r="P203" s="99" t="s">
        <v>69</v>
      </c>
      <c r="Q203" s="182" t="s">
        <v>147</v>
      </c>
      <c r="R203" s="183">
        <f t="array" ref="R203">IF(Q203="NA",INDEX($G$10:$G$213,MATCH(M203&amp;P203,$C$10:$C$213&amp;$E$10:$E$213,0)),INDEX($G$10:$G$213,MATCH(M203&amp;P203,$C$10:$C$213&amp;$E$10:$E$213,0))*INDEX(PC_FEBRERO_2025!$F$28:$F$60,MATCH(I203,PC_FEBRERO_2025!$E$28:$E$60,0),MATCH($R$8,PC_FEBRERO_2025!$F$26,0)))</f>
        <v>28070.72745508665</v>
      </c>
      <c r="S203" s="185"/>
      <c r="T203" s="185"/>
    </row>
    <row r="204" spans="1:20" ht="16.899999999999999" customHeight="1" x14ac:dyDescent="0.3">
      <c r="A204" s="484" t="str">
        <f t="shared" si="11"/>
        <v>DISTEnergíaValle de México Sur</v>
      </c>
      <c r="C204" s="176" t="s">
        <v>51</v>
      </c>
      <c r="D204" s="177" t="s">
        <v>135</v>
      </c>
      <c r="E204" s="177" t="s">
        <v>76</v>
      </c>
      <c r="F204" s="178" t="s">
        <v>158</v>
      </c>
      <c r="G204" s="179">
        <f t="array" ref="G204">INDEX(INSUMOS_FEBRERO_2025!$D$18:$D$221,MATCH($C204&amp;$E204,INSUMOS_FEBRERO_2025!$B$18:$B$221&amp;INSUMOS_FEBRERO_2025!$C$18:$C$221,0))</f>
        <v>8911.3412120087032</v>
      </c>
      <c r="H204" s="118"/>
      <c r="I204" s="118" t="str">
        <f t="shared" si="9"/>
        <v>DISTSINP</v>
      </c>
      <c r="J204" s="118" t="str">
        <f t="shared" si="10"/>
        <v>DISTNoroesteP</v>
      </c>
      <c r="K204" s="118" t="s">
        <v>150</v>
      </c>
      <c r="M204" s="192" t="s">
        <v>51</v>
      </c>
      <c r="N204" s="99" t="s">
        <v>159</v>
      </c>
      <c r="O204" s="99" t="s">
        <v>160</v>
      </c>
      <c r="P204" s="99" t="s">
        <v>69</v>
      </c>
      <c r="Q204" s="182" t="s">
        <v>148</v>
      </c>
      <c r="R204" s="183">
        <f t="array" ref="R204">IF(Q204="NA",INDEX($G$10:$G$213,MATCH(M204&amp;P204,$C$10:$C$213&amp;$E$10:$E$213,0)),INDEX($G$10:$G$213,MATCH(M204&amp;P204,$C$10:$C$213&amp;$E$10:$E$213,0))*INDEX(PC_FEBRERO_2025!$F$28:$F$60,MATCH(I204,PC_FEBRERO_2025!$E$28:$E$60,0),MATCH($R$8,PC_FEBRERO_2025!$F$26,0)))</f>
        <v>4132.291054625076</v>
      </c>
      <c r="S204" s="185"/>
      <c r="T204" s="185"/>
    </row>
    <row r="205" spans="1:20" ht="16.899999999999999" customHeight="1" x14ac:dyDescent="0.3">
      <c r="A205" s="484" t="str">
        <f t="shared" si="11"/>
        <v>DITEnergíaValle de México Sur</v>
      </c>
      <c r="C205" s="176" t="s">
        <v>52</v>
      </c>
      <c r="D205" s="177" t="s">
        <v>135</v>
      </c>
      <c r="E205" s="177" t="s">
        <v>76</v>
      </c>
      <c r="F205" s="178" t="s">
        <v>158</v>
      </c>
      <c r="G205" s="179">
        <f t="array" ref="G205">INDEX(INSUMOS_FEBRERO_2025!$D$18:$D$221,MATCH($C205&amp;$E205,INSUMOS_FEBRERO_2025!$B$18:$B$221&amp;INSUMOS_FEBRERO_2025!$C$18:$C$221,0))</f>
        <v>459.37457426777627</v>
      </c>
      <c r="H205" s="118"/>
      <c r="I205" s="118" t="str">
        <f t="shared" si="9"/>
        <v>DISTSINSP</v>
      </c>
      <c r="J205" s="118" t="str">
        <f t="shared" si="10"/>
        <v>DISTNoroesteSP</v>
      </c>
      <c r="K205" s="118" t="s">
        <v>150</v>
      </c>
      <c r="M205" s="192" t="s">
        <v>51</v>
      </c>
      <c r="N205" s="99" t="s">
        <v>159</v>
      </c>
      <c r="O205" s="99" t="s">
        <v>160</v>
      </c>
      <c r="P205" s="99" t="s">
        <v>69</v>
      </c>
      <c r="Q205" s="182" t="s">
        <v>151</v>
      </c>
      <c r="R205" s="183">
        <f t="array" ref="R205">IF(Q205="NA",INDEX($G$10:$G$213,MATCH(M205&amp;P205,$C$10:$C$213&amp;$E$10:$E$213,0)),INDEX($G$10:$G$213,MATCH(M205&amp;P205,$C$10:$C$213&amp;$E$10:$E$213,0))*INDEX(PC_FEBRERO_2025!$F$28:$F$60,MATCH(I205,PC_FEBRERO_2025!$E$28:$E$60,0),MATCH($R$8,PC_FEBRERO_2025!$F$26,0)))</f>
        <v>0</v>
      </c>
      <c r="S205" s="185"/>
      <c r="T205" s="185"/>
    </row>
    <row r="206" spans="1:20" ht="16.899999999999999" customHeight="1" x14ac:dyDescent="0.3">
      <c r="A206" s="484" t="str">
        <f t="shared" si="11"/>
        <v>GDBTEnergíaValle de México Sur</v>
      </c>
      <c r="C206" s="176" t="s">
        <v>53</v>
      </c>
      <c r="D206" s="177" t="s">
        <v>135</v>
      </c>
      <c r="E206" s="177" t="s">
        <v>76</v>
      </c>
      <c r="F206" s="178" t="s">
        <v>158</v>
      </c>
      <c r="G206" s="179">
        <f t="array" ref="G206">INDEX(INSUMOS_FEBRERO_2025!$D$18:$D$221,MATCH($C206&amp;$E206,INSUMOS_FEBRERO_2025!$B$18:$B$221&amp;INSUMOS_FEBRERO_2025!$C$18:$C$221,0))</f>
        <v>19856.804660361744</v>
      </c>
      <c r="H206" s="118"/>
      <c r="I206" s="118" t="str">
        <f t="shared" si="9"/>
        <v>DITSINB</v>
      </c>
      <c r="J206" s="118" t="str">
        <f t="shared" si="10"/>
        <v>DITNoroesteB</v>
      </c>
      <c r="K206" s="118" t="s">
        <v>150</v>
      </c>
      <c r="M206" s="192" t="s">
        <v>52</v>
      </c>
      <c r="N206" s="99" t="s">
        <v>159</v>
      </c>
      <c r="O206" s="99" t="s">
        <v>160</v>
      </c>
      <c r="P206" s="99" t="s">
        <v>69</v>
      </c>
      <c r="Q206" s="182" t="s">
        <v>146</v>
      </c>
      <c r="R206" s="183">
        <f t="array" ref="R206">IF(Q206="NA",INDEX($G$10:$G$213,MATCH(M206&amp;P206,$C$10:$C$213&amp;$E$10:$E$213,0)),INDEX($G$10:$G$213,MATCH(M206&amp;P206,$C$10:$C$213&amp;$E$10:$E$213,0))*INDEX(PC_FEBRERO_2025!$F$28:$F$60,MATCH(I206,PC_FEBRERO_2025!$E$28:$E$60,0),MATCH($R$8,PC_FEBRERO_2025!$F$26,0)))</f>
        <v>17456.733082418297</v>
      </c>
      <c r="S206" s="185"/>
      <c r="T206" s="185"/>
    </row>
    <row r="207" spans="1:20" ht="16.899999999999999" customHeight="1" x14ac:dyDescent="0.3">
      <c r="A207" s="484" t="str">
        <f t="shared" si="11"/>
        <v>GDMTHEnergíaValle de México Sur</v>
      </c>
      <c r="C207" s="176" t="s">
        <v>54</v>
      </c>
      <c r="D207" s="177" t="s">
        <v>135</v>
      </c>
      <c r="E207" s="177" t="s">
        <v>76</v>
      </c>
      <c r="F207" s="178" t="s">
        <v>158</v>
      </c>
      <c r="G207" s="179">
        <f t="array" ref="G207">INDEX(INSUMOS_FEBRERO_2025!$D$18:$D$221,MATCH($C207&amp;$E207,INSUMOS_FEBRERO_2025!$B$18:$B$221&amp;INSUMOS_FEBRERO_2025!$C$18:$C$221,0))</f>
        <v>300877.07398628979</v>
      </c>
      <c r="H207" s="118"/>
      <c r="I207" s="118" t="str">
        <f t="shared" si="9"/>
        <v>DITSINI</v>
      </c>
      <c r="J207" s="118" t="str">
        <f t="shared" si="10"/>
        <v>DITNoroesteI</v>
      </c>
      <c r="K207" s="118" t="s">
        <v>150</v>
      </c>
      <c r="M207" s="192" t="s">
        <v>52</v>
      </c>
      <c r="N207" s="99" t="s">
        <v>159</v>
      </c>
      <c r="O207" s="99" t="s">
        <v>160</v>
      </c>
      <c r="P207" s="99" t="s">
        <v>69</v>
      </c>
      <c r="Q207" s="182" t="s">
        <v>147</v>
      </c>
      <c r="R207" s="183">
        <f t="array" ref="R207">IF(Q207="NA",INDEX($G$10:$G$213,MATCH(M207&amp;P207,$C$10:$C$213&amp;$E$10:$E$213,0)),INDEX($G$10:$G$213,MATCH(M207&amp;P207,$C$10:$C$213&amp;$E$10:$E$213,0))*INDEX(PC_FEBRERO_2025!$F$28:$F$60,MATCH(I207,PC_FEBRERO_2025!$E$28:$E$60,0),MATCH($R$8,PC_FEBRERO_2025!$F$26,0)))</f>
        <v>25738.651177245742</v>
      </c>
      <c r="S207" s="185"/>
      <c r="T207" s="185"/>
    </row>
    <row r="208" spans="1:20" ht="16.899999999999999" customHeight="1" x14ac:dyDescent="0.3">
      <c r="A208" s="484" t="str">
        <f t="shared" si="11"/>
        <v>GDMTOEnergíaValle de México Sur</v>
      </c>
      <c r="C208" s="176" t="s">
        <v>55</v>
      </c>
      <c r="D208" s="177" t="s">
        <v>135</v>
      </c>
      <c r="E208" s="177" t="s">
        <v>76</v>
      </c>
      <c r="F208" s="178" t="s">
        <v>158</v>
      </c>
      <c r="G208" s="179">
        <f t="array" ref="G208">INDEX(INSUMOS_FEBRERO_2025!$D$18:$D$221,MATCH($C208&amp;$E208,INSUMOS_FEBRERO_2025!$B$18:$B$221&amp;INSUMOS_FEBRERO_2025!$C$18:$C$221,0))</f>
        <v>81480.310652512606</v>
      </c>
      <c r="H208" s="118"/>
      <c r="I208" s="118" t="str">
        <f t="shared" si="9"/>
        <v>DITSINP</v>
      </c>
      <c r="J208" s="118" t="str">
        <f t="shared" si="10"/>
        <v>DITNoroesteP</v>
      </c>
      <c r="K208" s="118" t="s">
        <v>150</v>
      </c>
      <c r="M208" s="192" t="s">
        <v>52</v>
      </c>
      <c r="N208" s="99" t="s">
        <v>159</v>
      </c>
      <c r="O208" s="99" t="s">
        <v>160</v>
      </c>
      <c r="P208" s="99" t="s">
        <v>69</v>
      </c>
      <c r="Q208" s="182" t="s">
        <v>148</v>
      </c>
      <c r="R208" s="183">
        <f t="array" ref="R208">IF(Q208="NA",INDEX($G$10:$G$213,MATCH(M208&amp;P208,$C$10:$C$213&amp;$E$10:$E$213,0)),INDEX($G$10:$G$213,MATCH(M208&amp;P208,$C$10:$C$213&amp;$E$10:$E$213,0))*INDEX(PC_FEBRERO_2025!$F$28:$F$60,MATCH(I208,PC_FEBRERO_2025!$E$28:$E$60,0),MATCH($R$8,PC_FEBRERO_2025!$F$26,0)))</f>
        <v>2704.5492652513062</v>
      </c>
      <c r="S208" s="185"/>
      <c r="T208" s="185"/>
    </row>
    <row r="209" spans="1:20" ht="16.899999999999999" customHeight="1" x14ac:dyDescent="0.3">
      <c r="A209" s="484" t="str">
        <f t="shared" si="11"/>
        <v>PDBTEnergíaValle de México Sur</v>
      </c>
      <c r="C209" s="176" t="s">
        <v>56</v>
      </c>
      <c r="D209" s="177" t="s">
        <v>135</v>
      </c>
      <c r="E209" s="177" t="s">
        <v>76</v>
      </c>
      <c r="F209" s="178" t="s">
        <v>158</v>
      </c>
      <c r="G209" s="179">
        <f t="array" ref="G209">INDEX(INSUMOS_FEBRERO_2025!$D$18:$D$221,MATCH($C209&amp;$E209,INSUMOS_FEBRERO_2025!$B$18:$B$221&amp;INSUMOS_FEBRERO_2025!$C$18:$C$221,0))</f>
        <v>82537.607787340516</v>
      </c>
      <c r="H209" s="118"/>
      <c r="I209" s="118" t="str">
        <f t="shared" si="9"/>
        <v>DITSINSP</v>
      </c>
      <c r="J209" s="118" t="str">
        <f t="shared" si="10"/>
        <v>DITNoroesteSP</v>
      </c>
      <c r="K209" s="118" t="s">
        <v>150</v>
      </c>
      <c r="M209" s="192" t="s">
        <v>52</v>
      </c>
      <c r="N209" s="99" t="s">
        <v>159</v>
      </c>
      <c r="O209" s="99" t="s">
        <v>160</v>
      </c>
      <c r="P209" s="99" t="s">
        <v>69</v>
      </c>
      <c r="Q209" s="182" t="s">
        <v>151</v>
      </c>
      <c r="R209" s="183">
        <f t="array" ref="R209">IF(Q209="NA",INDEX($G$10:$G$213,MATCH(M209&amp;P209,$C$10:$C$213&amp;$E$10:$E$213,0)),INDEX($G$10:$G$213,MATCH(M209&amp;P209,$C$10:$C$213&amp;$E$10:$E$213,0))*INDEX(PC_FEBRERO_2025!$F$28:$F$60,MATCH(I209,PC_FEBRERO_2025!$E$28:$E$60,0),MATCH($R$8,PC_FEBRERO_2025!$F$26,0)))</f>
        <v>0</v>
      </c>
      <c r="S209" s="185"/>
      <c r="T209" s="185"/>
    </row>
    <row r="210" spans="1:20" ht="16.899999999999999" customHeight="1" x14ac:dyDescent="0.3">
      <c r="A210" s="484" t="str">
        <f t="shared" si="11"/>
        <v>APBTEnergíaValle de México Sur</v>
      </c>
      <c r="C210" s="176" t="s">
        <v>57</v>
      </c>
      <c r="D210" s="177" t="s">
        <v>135</v>
      </c>
      <c r="E210" s="177" t="s">
        <v>76</v>
      </c>
      <c r="F210" s="178" t="s">
        <v>158</v>
      </c>
      <c r="G210" s="179">
        <f t="array" ref="G210">INDEX(INSUMOS_FEBRERO_2025!$D$18:$D$221,MATCH($C210&amp;$E210,INSUMOS_FEBRERO_2025!$B$18:$B$221&amp;INSUMOS_FEBRERO_2025!$C$18:$C$221,0))</f>
        <v>9700.2691629198962</v>
      </c>
      <c r="H210" s="118"/>
      <c r="I210" s="118" t="str">
        <f t="shared" si="9"/>
        <v>DB1SINNA</v>
      </c>
      <c r="J210" s="118" t="str">
        <f t="shared" si="10"/>
        <v>DB1NorteNA</v>
      </c>
      <c r="K210" s="118" t="s">
        <v>150</v>
      </c>
      <c r="M210" s="192" t="s">
        <v>48</v>
      </c>
      <c r="N210" s="99" t="s">
        <v>159</v>
      </c>
      <c r="O210" s="99" t="s">
        <v>160</v>
      </c>
      <c r="P210" s="99" t="s">
        <v>70</v>
      </c>
      <c r="Q210" s="182" t="s">
        <v>161</v>
      </c>
      <c r="R210" s="183">
        <f t="array" ref="R210">IF(Q210="NA",INDEX($G$10:$G$213,MATCH(M210&amp;P210,$C$10:$C$213&amp;$E$10:$E$213,0)),INDEX($G$10:$G$213,MATCH(M210&amp;P210,$C$10:$C$213&amp;$E$10:$E$213,0))*INDEX(PC_FEBRERO_2025!$F$28:$F$60,MATCH(I210,PC_FEBRERO_2025!$E$28:$E$60,0),MATCH($R$8,PC_FEBRERO_2025!$F$26,0)))</f>
        <v>136795.84763205535</v>
      </c>
      <c r="S210" s="185"/>
      <c r="T210" s="185"/>
    </row>
    <row r="211" spans="1:20" ht="16.899999999999999" customHeight="1" x14ac:dyDescent="0.3">
      <c r="A211" s="484" t="str">
        <f t="shared" si="11"/>
        <v>APMTEnergíaValle de México Sur</v>
      </c>
      <c r="C211" s="176" t="s">
        <v>58</v>
      </c>
      <c r="D211" s="177" t="s">
        <v>135</v>
      </c>
      <c r="E211" s="177" t="s">
        <v>76</v>
      </c>
      <c r="F211" s="178" t="s">
        <v>158</v>
      </c>
      <c r="G211" s="179">
        <f t="array" ref="G211">INDEX(INSUMOS_FEBRERO_2025!$D$18:$D$221,MATCH($C211&amp;$E211,INSUMOS_FEBRERO_2025!$B$18:$B$221&amp;INSUMOS_FEBRERO_2025!$C$18:$C$221,0))</f>
        <v>1.9236678408540024</v>
      </c>
      <c r="H211" s="118"/>
      <c r="I211" s="118" t="str">
        <f t="shared" si="9"/>
        <v>DB2SINNA</v>
      </c>
      <c r="J211" s="118" t="str">
        <f t="shared" si="10"/>
        <v>DB2NorteNA</v>
      </c>
      <c r="K211" s="118" t="s">
        <v>150</v>
      </c>
      <c r="M211" s="192" t="s">
        <v>50</v>
      </c>
      <c r="N211" s="99" t="s">
        <v>159</v>
      </c>
      <c r="O211" s="99" t="s">
        <v>160</v>
      </c>
      <c r="P211" s="99" t="s">
        <v>70</v>
      </c>
      <c r="Q211" s="182" t="s">
        <v>161</v>
      </c>
      <c r="R211" s="183">
        <f t="array" ref="R211">IF(Q211="NA",INDEX($G$10:$G$213,MATCH(M211&amp;P211,$C$10:$C$213&amp;$E$10:$E$213,0)),INDEX($G$10:$G$213,MATCH(M211&amp;P211,$C$10:$C$213&amp;$E$10:$E$213,0))*INDEX(PC_FEBRERO_2025!$F$28:$F$60,MATCH(I211,PC_FEBRERO_2025!$E$28:$E$60,0),MATCH($R$8,PC_FEBRERO_2025!$F$26,0)))</f>
        <v>204508.99406100524</v>
      </c>
      <c r="S211" s="185"/>
      <c r="T211" s="185"/>
    </row>
    <row r="212" spans="1:20" ht="16.899999999999999" customHeight="1" x14ac:dyDescent="0.3">
      <c r="A212" s="484" t="str">
        <f t="shared" si="11"/>
        <v>RABTEnergíaValle de México Sur</v>
      </c>
      <c r="C212" s="176" t="s">
        <v>59</v>
      </c>
      <c r="D212" s="177" t="s">
        <v>135</v>
      </c>
      <c r="E212" s="177" t="s">
        <v>76</v>
      </c>
      <c r="F212" s="178" t="s">
        <v>158</v>
      </c>
      <c r="G212" s="179">
        <f t="array" ref="G212">INDEX(INSUMOS_FEBRERO_2025!$D$18:$D$221,MATCH($C212&amp;$E212,INSUMOS_FEBRERO_2025!$B$18:$B$221&amp;INSUMOS_FEBRERO_2025!$C$18:$C$221,0))</f>
        <v>178.46124103992867</v>
      </c>
      <c r="H212" s="118"/>
      <c r="I212" s="118" t="str">
        <f t="shared" si="9"/>
        <v>PDBTSINNA</v>
      </c>
      <c r="J212" s="118" t="str">
        <f t="shared" si="10"/>
        <v>PDBTNorteNA</v>
      </c>
      <c r="K212" s="118" t="s">
        <v>150</v>
      </c>
      <c r="M212" s="192" t="s">
        <v>56</v>
      </c>
      <c r="N212" s="99" t="s">
        <v>159</v>
      </c>
      <c r="O212" s="99" t="s">
        <v>160</v>
      </c>
      <c r="P212" s="99" t="s">
        <v>70</v>
      </c>
      <c r="Q212" s="182" t="s">
        <v>161</v>
      </c>
      <c r="R212" s="183">
        <f t="array" ref="R212">IF(Q212="NA",INDEX($G$10:$G$213,MATCH(M212&amp;P212,$C$10:$C$213&amp;$E$10:$E$213,0)),INDEX($G$10:$G$213,MATCH(M212&amp;P212,$C$10:$C$213&amp;$E$10:$E$213,0))*INDEX(PC_FEBRERO_2025!$F$28:$F$60,MATCH(I212,PC_FEBRERO_2025!$E$28:$E$60,0),MATCH($R$8,PC_FEBRERO_2025!$F$26,0)))</f>
        <v>52197.174876378587</v>
      </c>
      <c r="S212" s="185"/>
      <c r="T212" s="185"/>
    </row>
    <row r="213" spans="1:20" ht="16.899999999999999" customHeight="1" x14ac:dyDescent="0.3">
      <c r="A213" s="484" t="str">
        <f t="shared" si="11"/>
        <v>RAMTEnergíaValle de México Sur</v>
      </c>
      <c r="C213" s="176" t="s">
        <v>60</v>
      </c>
      <c r="D213" s="177" t="s">
        <v>135</v>
      </c>
      <c r="E213" s="177" t="s">
        <v>76</v>
      </c>
      <c r="F213" s="178" t="s">
        <v>158</v>
      </c>
      <c r="G213" s="179">
        <f t="array" ref="G213">INDEX(INSUMOS_FEBRERO_2025!$D$18:$D$221,MATCH($C213&amp;$E213,INSUMOS_FEBRERO_2025!$B$18:$B$221&amp;INSUMOS_FEBRERO_2025!$C$18:$C$221,0))</f>
        <v>233.09372037709642</v>
      </c>
      <c r="H213" s="118"/>
      <c r="I213" s="118" t="str">
        <f t="shared" si="9"/>
        <v>GDBTSINNA</v>
      </c>
      <c r="J213" s="118" t="str">
        <f t="shared" si="10"/>
        <v>GDBTNorteNA</v>
      </c>
      <c r="K213" s="118" t="s">
        <v>150</v>
      </c>
      <c r="M213" s="192" t="s">
        <v>53</v>
      </c>
      <c r="N213" s="99" t="s">
        <v>159</v>
      </c>
      <c r="O213" s="99" t="s">
        <v>160</v>
      </c>
      <c r="P213" s="99" t="s">
        <v>70</v>
      </c>
      <c r="Q213" s="182" t="s">
        <v>161</v>
      </c>
      <c r="R213" s="183">
        <f t="array" ref="R213">IF(Q213="NA",INDEX($G$10:$G$213,MATCH(M213&amp;P213,$C$10:$C$213&amp;$E$10:$E$213,0)),INDEX($G$10:$G$213,MATCH(M213&amp;P213,$C$10:$C$213&amp;$E$10:$E$213,0))*INDEX(PC_FEBRERO_2025!$F$28:$F$60,MATCH(I213,PC_FEBRERO_2025!$E$28:$E$60,0),MATCH($R$8,PC_FEBRERO_2025!$F$26,0)))</f>
        <v>281.90761084810549</v>
      </c>
      <c r="S213" s="185"/>
      <c r="T213" s="185"/>
    </row>
    <row r="214" spans="1:20" ht="16.899999999999999" customHeight="1" x14ac:dyDescent="0.3">
      <c r="A214" s="484" t="str">
        <f t="shared" si="11"/>
        <v>DB1PotenciaBaja California</v>
      </c>
      <c r="C214" s="176" t="s">
        <v>48</v>
      </c>
      <c r="D214" s="177" t="s">
        <v>136</v>
      </c>
      <c r="E214" s="177" t="s">
        <v>49</v>
      </c>
      <c r="F214" s="178" t="s">
        <v>163</v>
      </c>
      <c r="G214" s="179">
        <f t="array" ref="G214">INDEX(INSUMOS_FEBRERO_2025!$E$18:$E$221,MATCH($C214&amp;$E214,INSUMOS_FEBRERO_2025!$B$18:$B$221&amp;INSUMOS_FEBRERO_2025!$C$18:$C$221,0))</f>
        <v>277.47061490128272</v>
      </c>
      <c r="H214" s="118"/>
      <c r="I214" s="118" t="str">
        <f t="shared" si="9"/>
        <v>RABTSINNA</v>
      </c>
      <c r="J214" s="118" t="str">
        <f t="shared" si="10"/>
        <v>RABTNorteNA</v>
      </c>
      <c r="K214" s="118" t="s">
        <v>150</v>
      </c>
      <c r="M214" s="192" t="s">
        <v>59</v>
      </c>
      <c r="N214" s="99" t="s">
        <v>159</v>
      </c>
      <c r="O214" s="99" t="s">
        <v>160</v>
      </c>
      <c r="P214" s="99" t="s">
        <v>70</v>
      </c>
      <c r="Q214" s="182" t="s">
        <v>161</v>
      </c>
      <c r="R214" s="183">
        <f t="array" ref="R214">IF(Q214="NA",INDEX($G$10:$G$213,MATCH(M214&amp;P214,$C$10:$C$213&amp;$E$10:$E$213,0)),INDEX($G$10:$G$213,MATCH(M214&amp;P214,$C$10:$C$213&amp;$E$10:$E$213,0))*INDEX(PC_FEBRERO_2025!$F$28:$F$60,MATCH(I214,PC_FEBRERO_2025!$E$28:$E$60,0),MATCH($R$8,PC_FEBRERO_2025!$F$26,0)))</f>
        <v>81170.500750716456</v>
      </c>
      <c r="S214" s="185"/>
      <c r="T214" s="185"/>
    </row>
    <row r="215" spans="1:20" ht="16.899999999999999" customHeight="1" x14ac:dyDescent="0.3">
      <c r="A215" s="484" t="str">
        <f t="shared" si="11"/>
        <v>DB2PotenciaBaja California</v>
      </c>
      <c r="C215" s="176" t="s">
        <v>50</v>
      </c>
      <c r="D215" s="177" t="s">
        <v>136</v>
      </c>
      <c r="E215" s="177" t="s">
        <v>49</v>
      </c>
      <c r="F215" s="178" t="s">
        <v>163</v>
      </c>
      <c r="G215" s="179">
        <f t="array" ref="G215">INDEX(INSUMOS_FEBRERO_2025!$E$18:$E$221,MATCH($C215&amp;$E215,INSUMOS_FEBRERO_2025!$B$18:$B$221&amp;INSUMOS_FEBRERO_2025!$C$18:$C$221,0))</f>
        <v>470.68575307380752</v>
      </c>
      <c r="H215" s="118"/>
      <c r="I215" s="118" t="str">
        <f t="shared" si="9"/>
        <v>APBTSINNA</v>
      </c>
      <c r="J215" s="118" t="str">
        <f t="shared" si="10"/>
        <v>APBTNorteNA</v>
      </c>
      <c r="K215" s="118" t="s">
        <v>150</v>
      </c>
      <c r="M215" s="192" t="s">
        <v>57</v>
      </c>
      <c r="N215" s="99" t="s">
        <v>159</v>
      </c>
      <c r="O215" s="99" t="s">
        <v>160</v>
      </c>
      <c r="P215" s="99" t="s">
        <v>70</v>
      </c>
      <c r="Q215" s="182" t="s">
        <v>161</v>
      </c>
      <c r="R215" s="183">
        <f t="array" ref="R215">IF(Q215="NA",INDEX($G$10:$G$213,MATCH(M215&amp;P215,$C$10:$C$213&amp;$E$10:$E$213,0)),INDEX($G$10:$G$213,MATCH(M215&amp;P215,$C$10:$C$213&amp;$E$10:$E$213,0))*INDEX(PC_FEBRERO_2025!$F$28:$F$60,MATCH(I215,PC_FEBRERO_2025!$E$28:$E$60,0),MATCH($R$8,PC_FEBRERO_2025!$F$26,0)))</f>
        <v>11479.813640818549</v>
      </c>
      <c r="S215" s="185"/>
      <c r="T215" s="185"/>
    </row>
    <row r="216" spans="1:20" ht="16.899999999999999" customHeight="1" x14ac:dyDescent="0.3">
      <c r="A216" s="484" t="str">
        <f t="shared" si="11"/>
        <v>DISTPotenciaBaja California</v>
      </c>
      <c r="C216" s="176" t="s">
        <v>51</v>
      </c>
      <c r="D216" s="177" t="s">
        <v>136</v>
      </c>
      <c r="E216" s="177" t="s">
        <v>49</v>
      </c>
      <c r="F216" s="178" t="s">
        <v>163</v>
      </c>
      <c r="G216" s="179">
        <f t="array" ref="G216">INDEX(INSUMOS_FEBRERO_2025!$E$18:$E$221,MATCH($C216&amp;$E216,INSUMOS_FEBRERO_2025!$B$18:$B$221&amp;INSUMOS_FEBRERO_2025!$C$18:$C$221,0))</f>
        <v>315.41406120489228</v>
      </c>
      <c r="H216" s="118"/>
      <c r="I216" s="118" t="str">
        <f t="shared" si="9"/>
        <v>APMTSINNA</v>
      </c>
      <c r="J216" s="118" t="str">
        <f t="shared" si="10"/>
        <v>APMTNorteNA</v>
      </c>
      <c r="K216" s="118" t="s">
        <v>150</v>
      </c>
      <c r="M216" s="192" t="s">
        <v>58</v>
      </c>
      <c r="N216" s="99" t="s">
        <v>159</v>
      </c>
      <c r="O216" s="99" t="s">
        <v>160</v>
      </c>
      <c r="P216" s="99" t="s">
        <v>70</v>
      </c>
      <c r="Q216" s="182" t="s">
        <v>161</v>
      </c>
      <c r="R216" s="183">
        <f t="array" ref="R216">IF(Q216="NA",INDEX($G$10:$G$213,MATCH(M216&amp;P216,$C$10:$C$213&amp;$E$10:$E$213,0)),INDEX($G$10:$G$213,MATCH(M216&amp;P216,$C$10:$C$213&amp;$E$10:$E$213,0))*INDEX(PC_FEBRERO_2025!$F$28:$F$60,MATCH(I216,PC_FEBRERO_2025!$E$28:$E$60,0),MATCH($R$8,PC_FEBRERO_2025!$F$26,0)))</f>
        <v>7349.2388952914462</v>
      </c>
      <c r="S216" s="185"/>
      <c r="T216" s="185"/>
    </row>
    <row r="217" spans="1:20" ht="16.899999999999999" customHeight="1" x14ac:dyDescent="0.3">
      <c r="A217" s="484" t="str">
        <f t="shared" si="11"/>
        <v>DITPotenciaBaja California</v>
      </c>
      <c r="C217" s="176" t="s">
        <v>52</v>
      </c>
      <c r="D217" s="177" t="s">
        <v>136</v>
      </c>
      <c r="E217" s="177" t="s">
        <v>49</v>
      </c>
      <c r="F217" s="178" t="s">
        <v>163</v>
      </c>
      <c r="G217" s="179">
        <f t="array" ref="G217">INDEX(INSUMOS_FEBRERO_2025!$E$18:$E$221,MATCH($C217&amp;$E217,INSUMOS_FEBRERO_2025!$B$18:$B$221&amp;INSUMOS_FEBRERO_2025!$C$18:$C$221,0))</f>
        <v>79.529536116116418</v>
      </c>
      <c r="H217" s="118"/>
      <c r="I217" s="118" t="str">
        <f t="shared" si="9"/>
        <v>GDMTHSINB</v>
      </c>
      <c r="J217" s="118" t="str">
        <f t="shared" si="10"/>
        <v>GDMTHNorteB</v>
      </c>
      <c r="K217" s="118" t="s">
        <v>150</v>
      </c>
      <c r="M217" s="180" t="s">
        <v>54</v>
      </c>
      <c r="N217" s="99" t="s">
        <v>159</v>
      </c>
      <c r="O217" s="99" t="s">
        <v>160</v>
      </c>
      <c r="P217" s="99" t="s">
        <v>70</v>
      </c>
      <c r="Q217" s="182" t="s">
        <v>146</v>
      </c>
      <c r="R217" s="183">
        <f t="array" ref="R217">IF(Q217="NA",INDEX($G$10:$G$213,MATCH(M217&amp;P217,$C$10:$C$213&amp;$E$10:$E$213,0)),INDEX($G$10:$G$213,MATCH(M217&amp;P217,$C$10:$C$213&amp;$E$10:$E$213,0))*INDEX(PC_FEBRERO_2025!$F$28:$F$60,MATCH(I217,PC_FEBRERO_2025!$E$28:$E$60,0),MATCH($R$8,PC_FEBRERO_2025!$F$26,0)))</f>
        <v>112858.26986878923</v>
      </c>
      <c r="S217" s="185"/>
      <c r="T217" s="185"/>
    </row>
    <row r="218" spans="1:20" ht="16.899999999999999" customHeight="1" x14ac:dyDescent="0.3">
      <c r="A218" s="484" t="str">
        <f t="shared" si="11"/>
        <v>GDBTPotenciaBaja California</v>
      </c>
      <c r="C218" s="176" t="s">
        <v>53</v>
      </c>
      <c r="D218" s="177" t="s">
        <v>136</v>
      </c>
      <c r="E218" s="177" t="s">
        <v>49</v>
      </c>
      <c r="F218" s="178" t="s">
        <v>163</v>
      </c>
      <c r="G218" s="179">
        <f t="array" ref="G218">INDEX(INSUMOS_FEBRERO_2025!$E$18:$E$221,MATCH($C218&amp;$E218,INSUMOS_FEBRERO_2025!$B$18:$B$221&amp;INSUMOS_FEBRERO_2025!$C$18:$C$221,0))</f>
        <v>10.650684328670513</v>
      </c>
      <c r="H218" s="118"/>
      <c r="I218" s="118" t="str">
        <f t="shared" si="9"/>
        <v>GDMTHSINI</v>
      </c>
      <c r="J218" s="118" t="str">
        <f t="shared" si="10"/>
        <v>GDMTHNorteI</v>
      </c>
      <c r="K218" s="118" t="s">
        <v>150</v>
      </c>
      <c r="M218" s="180" t="s">
        <v>54</v>
      </c>
      <c r="N218" s="99" t="s">
        <v>159</v>
      </c>
      <c r="O218" s="99" t="s">
        <v>160</v>
      </c>
      <c r="P218" s="99" t="s">
        <v>70</v>
      </c>
      <c r="Q218" s="182" t="s">
        <v>147</v>
      </c>
      <c r="R218" s="183">
        <f t="array" ref="R218">IF(Q218="NA",INDEX($G$10:$G$213,MATCH(M218&amp;P218,$C$10:$C$213&amp;$E$10:$E$213,0)),INDEX($G$10:$G$213,MATCH(M218&amp;P218,$C$10:$C$213&amp;$E$10:$E$213,0))*INDEX(PC_FEBRERO_2025!$F$28:$F$60,MATCH(I218,PC_FEBRERO_2025!$E$28:$E$60,0),MATCH($R$8,PC_FEBRERO_2025!$F$26,0)))</f>
        <v>210664.0501262802</v>
      </c>
      <c r="S218" s="185"/>
      <c r="T218" s="185"/>
    </row>
    <row r="219" spans="1:20" ht="16.899999999999999" customHeight="1" x14ac:dyDescent="0.3">
      <c r="A219" s="484" t="str">
        <f t="shared" si="11"/>
        <v>GDMTHPotenciaBaja California</v>
      </c>
      <c r="C219" s="176" t="s">
        <v>54</v>
      </c>
      <c r="D219" s="177" t="s">
        <v>136</v>
      </c>
      <c r="E219" s="177" t="s">
        <v>49</v>
      </c>
      <c r="F219" s="178" t="s">
        <v>163</v>
      </c>
      <c r="G219" s="179">
        <f t="array" ref="G219">INDEX(INSUMOS_FEBRERO_2025!$E$18:$E$221,MATCH($C219&amp;$E219,INSUMOS_FEBRERO_2025!$B$18:$B$221&amp;INSUMOS_FEBRERO_2025!$C$18:$C$221,0))</f>
        <v>851.52529880782583</v>
      </c>
      <c r="H219" s="118"/>
      <c r="I219" s="118" t="str">
        <f t="shared" si="9"/>
        <v>GDMTHSINP</v>
      </c>
      <c r="J219" s="118" t="str">
        <f t="shared" si="10"/>
        <v>GDMTHNorteP</v>
      </c>
      <c r="K219" s="118" t="s">
        <v>150</v>
      </c>
      <c r="M219" s="180" t="s">
        <v>54</v>
      </c>
      <c r="N219" s="99" t="s">
        <v>159</v>
      </c>
      <c r="O219" s="99" t="s">
        <v>160</v>
      </c>
      <c r="P219" s="99" t="s">
        <v>70</v>
      </c>
      <c r="Q219" s="182" t="s">
        <v>148</v>
      </c>
      <c r="R219" s="183">
        <f t="array" ref="R219">IF(Q219="NA",INDEX($G$10:$G$213,MATCH(M219&amp;P219,$C$10:$C$213&amp;$E$10:$E$213,0)),INDEX($G$10:$G$213,MATCH(M219&amp;P219,$C$10:$C$213&amp;$E$10:$E$213,0))*INDEX(PC_FEBRERO_2025!$F$28:$F$60,MATCH(I219,PC_FEBRERO_2025!$E$28:$E$60,0),MATCH($R$8,PC_FEBRERO_2025!$F$26,0)))</f>
        <v>51203.622937579421</v>
      </c>
      <c r="S219" s="185"/>
      <c r="T219" s="185"/>
    </row>
    <row r="220" spans="1:20" ht="16.899999999999999" customHeight="1" x14ac:dyDescent="0.3">
      <c r="A220" s="484" t="str">
        <f t="shared" si="11"/>
        <v>GDMTOPotenciaBaja California</v>
      </c>
      <c r="C220" s="176" t="s">
        <v>55</v>
      </c>
      <c r="D220" s="177" t="s">
        <v>136</v>
      </c>
      <c r="E220" s="177" t="s">
        <v>49</v>
      </c>
      <c r="F220" s="178" t="s">
        <v>163</v>
      </c>
      <c r="G220" s="179">
        <f t="array" ref="G220">INDEX(INSUMOS_FEBRERO_2025!$E$18:$E$221,MATCH($C220&amp;$E220,INSUMOS_FEBRERO_2025!$B$18:$B$221&amp;INSUMOS_FEBRERO_2025!$C$18:$C$221,0))</f>
        <v>202.05111246980098</v>
      </c>
      <c r="H220" s="118"/>
      <c r="I220" s="118" t="str">
        <f t="shared" si="9"/>
        <v>GDMTOSINNA</v>
      </c>
      <c r="J220" s="118" t="str">
        <f t="shared" si="10"/>
        <v>GDMTONorteNA</v>
      </c>
      <c r="K220" s="118" t="s">
        <v>150</v>
      </c>
      <c r="M220" s="180" t="s">
        <v>55</v>
      </c>
      <c r="N220" s="99" t="s">
        <v>159</v>
      </c>
      <c r="O220" s="99" t="s">
        <v>160</v>
      </c>
      <c r="P220" s="99" t="s">
        <v>70</v>
      </c>
      <c r="Q220" s="182" t="s">
        <v>161</v>
      </c>
      <c r="R220" s="183">
        <f t="array" ref="R220">IF(Q220="NA",INDEX($G$10:$G$213,MATCH(M220&amp;P220,$C$10:$C$213&amp;$E$10:$E$213,0)),INDEX($G$10:$G$213,MATCH(M220&amp;P220,$C$10:$C$213&amp;$E$10:$E$213,0))*INDEX(PC_FEBRERO_2025!$F$28:$F$60,MATCH(I220,PC_FEBRERO_2025!$E$28:$E$60,0),MATCH($R$8,PC_FEBRERO_2025!$F$26,0)))</f>
        <v>99579.383463309088</v>
      </c>
      <c r="S220" s="185"/>
      <c r="T220" s="185"/>
    </row>
    <row r="221" spans="1:20" ht="16.899999999999999" customHeight="1" x14ac:dyDescent="0.3">
      <c r="A221" s="484" t="str">
        <f t="shared" si="11"/>
        <v>PDBTPotenciaBaja California</v>
      </c>
      <c r="C221" s="176" t="s">
        <v>56</v>
      </c>
      <c r="D221" s="177" t="s">
        <v>136</v>
      </c>
      <c r="E221" s="177" t="s">
        <v>49</v>
      </c>
      <c r="F221" s="178" t="s">
        <v>163</v>
      </c>
      <c r="G221" s="179">
        <f t="array" ref="G221">INDEX(INSUMOS_FEBRERO_2025!$E$18:$E$221,MATCH($C221&amp;$E221,INSUMOS_FEBRERO_2025!$B$18:$B$221&amp;INSUMOS_FEBRERO_2025!$C$18:$C$221,0))</f>
        <v>119.94769670106885</v>
      </c>
      <c r="H221" s="118"/>
      <c r="I221" s="118" t="str">
        <f t="shared" si="9"/>
        <v>RAMTSINNA</v>
      </c>
      <c r="J221" s="118" t="str">
        <f t="shared" si="10"/>
        <v>RAMTNorteNA</v>
      </c>
      <c r="K221" s="118" t="s">
        <v>150</v>
      </c>
      <c r="M221" s="192" t="s">
        <v>60</v>
      </c>
      <c r="N221" s="99" t="s">
        <v>159</v>
      </c>
      <c r="O221" s="99" t="s">
        <v>160</v>
      </c>
      <c r="P221" s="99" t="s">
        <v>70</v>
      </c>
      <c r="Q221" s="182" t="s">
        <v>161</v>
      </c>
      <c r="R221" s="183">
        <f t="array" ref="R221">IF(Q221="NA",INDEX($G$10:$G$213,MATCH(M221&amp;P221,$C$10:$C$213&amp;$E$10:$E$213,0)),INDEX($G$10:$G$213,MATCH(M221&amp;P221,$C$10:$C$213&amp;$E$10:$E$213,0))*INDEX(PC_FEBRERO_2025!$F$28:$F$60,MATCH(I221,PC_FEBRERO_2025!$E$28:$E$60,0),MATCH($R$8,PC_FEBRERO_2025!$F$26,0)))</f>
        <v>228445.34155771072</v>
      </c>
      <c r="S221" s="185"/>
      <c r="T221" s="185"/>
    </row>
    <row r="222" spans="1:20" ht="16.899999999999999" customHeight="1" x14ac:dyDescent="0.3">
      <c r="A222" s="484" t="str">
        <f t="shared" si="11"/>
        <v>APBTPotenciaBaja California</v>
      </c>
      <c r="C222" s="176" t="s">
        <v>57</v>
      </c>
      <c r="D222" s="177" t="s">
        <v>136</v>
      </c>
      <c r="E222" s="177" t="s">
        <v>49</v>
      </c>
      <c r="F222" s="178" t="s">
        <v>163</v>
      </c>
      <c r="G222" s="179">
        <f t="array" ref="G222">INDEX(INSUMOS_FEBRERO_2025!$E$18:$E$221,MATCH($C222&amp;$E222,INSUMOS_FEBRERO_2025!$B$18:$B$221&amp;INSUMOS_FEBRERO_2025!$C$18:$C$221,0))</f>
        <v>27.218708595468755</v>
      </c>
      <c r="H222" s="118"/>
      <c r="I222" s="118" t="str">
        <f t="shared" si="9"/>
        <v>DISTSINB</v>
      </c>
      <c r="J222" s="118" t="str">
        <f t="shared" si="10"/>
        <v>DISTNorteB</v>
      </c>
      <c r="K222" s="118" t="s">
        <v>150</v>
      </c>
      <c r="M222" s="192" t="s">
        <v>51</v>
      </c>
      <c r="N222" s="99" t="s">
        <v>159</v>
      </c>
      <c r="O222" s="99" t="s">
        <v>160</v>
      </c>
      <c r="P222" s="99" t="s">
        <v>70</v>
      </c>
      <c r="Q222" s="182" t="s">
        <v>146</v>
      </c>
      <c r="R222" s="183">
        <f t="array" ref="R222">IF(Q222="NA",INDEX($G$10:$G$213,MATCH(M222&amp;P222,$C$10:$C$213&amp;$E$10:$E$213,0)),INDEX($G$10:$G$213,MATCH(M222&amp;P222,$C$10:$C$213&amp;$E$10:$E$213,0))*INDEX(PC_FEBRERO_2025!$F$28:$F$60,MATCH(I222,PC_FEBRERO_2025!$E$28:$E$60,0),MATCH($R$8,PC_FEBRERO_2025!$F$26,0)))</f>
        <v>44138.512513353773</v>
      </c>
      <c r="S222" s="185"/>
      <c r="T222" s="185"/>
    </row>
    <row r="223" spans="1:20" ht="16.899999999999999" customHeight="1" x14ac:dyDescent="0.3">
      <c r="A223" s="484" t="str">
        <f t="shared" si="11"/>
        <v>APMTPotenciaBaja California</v>
      </c>
      <c r="C223" s="176" t="s">
        <v>58</v>
      </c>
      <c r="D223" s="177" t="s">
        <v>136</v>
      </c>
      <c r="E223" s="177" t="s">
        <v>49</v>
      </c>
      <c r="F223" s="178" t="s">
        <v>163</v>
      </c>
      <c r="G223" s="179">
        <f t="array" ref="G223">INDEX(INSUMOS_FEBRERO_2025!$E$18:$E$221,MATCH($C223&amp;$E223,INSUMOS_FEBRERO_2025!$B$18:$B$221&amp;INSUMOS_FEBRERO_2025!$C$18:$C$221,0))</f>
        <v>2.3690570647744242</v>
      </c>
      <c r="H223" s="118"/>
      <c r="I223" s="118" t="str">
        <f t="shared" si="9"/>
        <v>DISTSINI</v>
      </c>
      <c r="J223" s="118" t="str">
        <f t="shared" si="10"/>
        <v>DISTNorteI</v>
      </c>
      <c r="K223" s="118" t="s">
        <v>150</v>
      </c>
      <c r="M223" s="192" t="s">
        <v>51</v>
      </c>
      <c r="N223" s="99" t="s">
        <v>159</v>
      </c>
      <c r="O223" s="99" t="s">
        <v>160</v>
      </c>
      <c r="P223" s="99" t="s">
        <v>70</v>
      </c>
      <c r="Q223" s="182" t="s">
        <v>147</v>
      </c>
      <c r="R223" s="183">
        <f t="array" ref="R223">IF(Q223="NA",INDEX($G$10:$G$213,MATCH(M223&amp;P223,$C$10:$C$213&amp;$E$10:$E$213,0)),INDEX($G$10:$G$213,MATCH(M223&amp;P223,$C$10:$C$213&amp;$E$10:$E$213,0))*INDEX(PC_FEBRERO_2025!$F$28:$F$60,MATCH(I223,PC_FEBRERO_2025!$E$28:$E$60,0),MATCH($R$8,PC_FEBRERO_2025!$F$26,0)))</f>
        <v>80359.486074351837</v>
      </c>
      <c r="S223" s="185"/>
      <c r="T223" s="185"/>
    </row>
    <row r="224" spans="1:20" ht="16.899999999999999" customHeight="1" x14ac:dyDescent="0.3">
      <c r="A224" s="484" t="str">
        <f t="shared" si="11"/>
        <v>RABTPotenciaBaja California</v>
      </c>
      <c r="C224" s="176" t="s">
        <v>59</v>
      </c>
      <c r="D224" s="177" t="s">
        <v>136</v>
      </c>
      <c r="E224" s="177" t="s">
        <v>49</v>
      </c>
      <c r="F224" s="178" t="s">
        <v>163</v>
      </c>
      <c r="G224" s="179">
        <f t="array" ref="G224">INDEX(INSUMOS_FEBRERO_2025!$E$18:$E$221,MATCH($C224&amp;$E224,INSUMOS_FEBRERO_2025!$B$18:$B$221&amp;INSUMOS_FEBRERO_2025!$C$18:$C$221,0))</f>
        <v>21.746229547654693</v>
      </c>
      <c r="H224" s="118"/>
      <c r="I224" s="118" t="str">
        <f t="shared" si="9"/>
        <v>DISTSINP</v>
      </c>
      <c r="J224" s="118" t="str">
        <f t="shared" si="10"/>
        <v>DISTNorteP</v>
      </c>
      <c r="K224" s="118" t="s">
        <v>150</v>
      </c>
      <c r="M224" s="192" t="s">
        <v>51</v>
      </c>
      <c r="N224" s="99" t="s">
        <v>159</v>
      </c>
      <c r="O224" s="99" t="s">
        <v>160</v>
      </c>
      <c r="P224" s="99" t="s">
        <v>70</v>
      </c>
      <c r="Q224" s="182" t="s">
        <v>148</v>
      </c>
      <c r="R224" s="183">
        <f t="array" ref="R224">IF(Q224="NA",INDEX($G$10:$G$213,MATCH(M224&amp;P224,$C$10:$C$213&amp;$E$10:$E$213,0)),INDEX($G$10:$G$213,MATCH(M224&amp;P224,$C$10:$C$213&amp;$E$10:$E$213,0))*INDEX(PC_FEBRERO_2025!$F$28:$F$60,MATCH(I224,PC_FEBRERO_2025!$E$28:$E$60,0),MATCH($R$8,PC_FEBRERO_2025!$F$26,0)))</f>
        <v>11829.717843637103</v>
      </c>
      <c r="S224" s="185"/>
      <c r="T224" s="185"/>
    </row>
    <row r="225" spans="1:20" ht="16.899999999999999" customHeight="1" x14ac:dyDescent="0.3">
      <c r="A225" s="484" t="str">
        <f t="shared" si="11"/>
        <v>RAMTPotenciaBaja California</v>
      </c>
      <c r="C225" s="176" t="s">
        <v>60</v>
      </c>
      <c r="D225" s="177" t="s">
        <v>136</v>
      </c>
      <c r="E225" s="177" t="s">
        <v>49</v>
      </c>
      <c r="F225" s="178" t="s">
        <v>163</v>
      </c>
      <c r="G225" s="179">
        <f t="array" ref="G225">INDEX(INSUMOS_FEBRERO_2025!$E$18:$E$221,MATCH($C225&amp;$E225,INSUMOS_FEBRERO_2025!$B$18:$B$221&amp;INSUMOS_FEBRERO_2025!$C$18:$C$221,0))</f>
        <v>47.399406600666673</v>
      </c>
      <c r="H225" s="118"/>
      <c r="I225" s="118" t="str">
        <f t="shared" si="9"/>
        <v>DISTSINSP</v>
      </c>
      <c r="J225" s="118" t="str">
        <f t="shared" si="10"/>
        <v>DISTNorteSP</v>
      </c>
      <c r="K225" s="118" t="s">
        <v>150</v>
      </c>
      <c r="M225" s="192" t="s">
        <v>51</v>
      </c>
      <c r="N225" s="99" t="s">
        <v>159</v>
      </c>
      <c r="O225" s="99" t="s">
        <v>160</v>
      </c>
      <c r="P225" s="99" t="s">
        <v>70</v>
      </c>
      <c r="Q225" s="182" t="s">
        <v>151</v>
      </c>
      <c r="R225" s="183">
        <f t="array" ref="R225">IF(Q225="NA",INDEX($G$10:$G$213,MATCH(M225&amp;P225,$C$10:$C$213&amp;$E$10:$E$213,0)),INDEX($G$10:$G$213,MATCH(M225&amp;P225,$C$10:$C$213&amp;$E$10:$E$213,0))*INDEX(PC_FEBRERO_2025!$F$28:$F$60,MATCH(I225,PC_FEBRERO_2025!$E$28:$E$60,0),MATCH($R$8,PC_FEBRERO_2025!$F$26,0)))</f>
        <v>0</v>
      </c>
      <c r="S225" s="185"/>
      <c r="T225" s="185"/>
    </row>
    <row r="226" spans="1:20" ht="16.899999999999999" customHeight="1" x14ac:dyDescent="0.3">
      <c r="A226" s="484" t="str">
        <f t="shared" si="11"/>
        <v>DB1PotenciaBaja California Sur</v>
      </c>
      <c r="C226" s="176" t="s">
        <v>48</v>
      </c>
      <c r="D226" s="177" t="s">
        <v>136</v>
      </c>
      <c r="E226" s="177" t="s">
        <v>61</v>
      </c>
      <c r="F226" s="178" t="s">
        <v>163</v>
      </c>
      <c r="G226" s="179">
        <f t="array" ref="G226">INDEX(INSUMOS_FEBRERO_2025!$E$18:$E$221,MATCH($C226&amp;$E226,INSUMOS_FEBRERO_2025!$B$18:$B$221&amp;INSUMOS_FEBRERO_2025!$C$18:$C$221,0))</f>
        <v>41.957422009529793</v>
      </c>
      <c r="H226" s="118"/>
      <c r="I226" s="118" t="str">
        <f t="shared" si="9"/>
        <v>DITSINB</v>
      </c>
      <c r="J226" s="118" t="str">
        <f t="shared" si="10"/>
        <v>DITNorteB</v>
      </c>
      <c r="K226" s="118" t="s">
        <v>150</v>
      </c>
      <c r="M226" s="192" t="s">
        <v>52</v>
      </c>
      <c r="N226" s="99" t="s">
        <v>159</v>
      </c>
      <c r="O226" s="99" t="s">
        <v>160</v>
      </c>
      <c r="P226" s="99" t="s">
        <v>70</v>
      </c>
      <c r="Q226" s="182" t="s">
        <v>146</v>
      </c>
      <c r="R226" s="183">
        <f t="array" ref="R226">IF(Q226="NA",INDEX($G$10:$G$213,MATCH(M226&amp;P226,$C$10:$C$213&amp;$E$10:$E$213,0)),INDEX($G$10:$G$213,MATCH(M226&amp;P226,$C$10:$C$213&amp;$E$10:$E$213,0))*INDEX(PC_FEBRERO_2025!$F$28:$F$60,MATCH(I226,PC_FEBRERO_2025!$E$28:$E$60,0),MATCH($R$8,PC_FEBRERO_2025!$F$26,0)))</f>
        <v>137.97936656711965</v>
      </c>
      <c r="S226" s="185"/>
      <c r="T226" s="185"/>
    </row>
    <row r="227" spans="1:20" ht="16.899999999999999" customHeight="1" x14ac:dyDescent="0.3">
      <c r="A227" s="484" t="str">
        <f t="shared" si="11"/>
        <v>DB2PotenciaBaja California Sur</v>
      </c>
      <c r="C227" s="193" t="s">
        <v>50</v>
      </c>
      <c r="D227" s="177" t="s">
        <v>136</v>
      </c>
      <c r="E227" s="177" t="s">
        <v>61</v>
      </c>
      <c r="F227" s="178" t="s">
        <v>163</v>
      </c>
      <c r="G227" s="179">
        <f t="array" ref="G227">INDEX(INSUMOS_FEBRERO_2025!$E$18:$E$221,MATCH($C227&amp;$E227,INSUMOS_FEBRERO_2025!$B$18:$B$221&amp;INSUMOS_FEBRERO_2025!$C$18:$C$221,0))</f>
        <v>116.25660176887783</v>
      </c>
      <c r="H227" s="118"/>
      <c r="I227" s="118" t="str">
        <f t="shared" si="9"/>
        <v>DITSINI</v>
      </c>
      <c r="J227" s="118" t="str">
        <f t="shared" si="10"/>
        <v>DITNorteI</v>
      </c>
      <c r="K227" s="118" t="s">
        <v>150</v>
      </c>
      <c r="M227" s="192" t="s">
        <v>52</v>
      </c>
      <c r="N227" s="99" t="s">
        <v>159</v>
      </c>
      <c r="O227" s="99" t="s">
        <v>160</v>
      </c>
      <c r="P227" s="99" t="s">
        <v>70</v>
      </c>
      <c r="Q227" s="182" t="s">
        <v>147</v>
      </c>
      <c r="R227" s="183">
        <f t="array" ref="R227">IF(Q227="NA",INDEX($G$10:$G$213,MATCH(M227&amp;P227,$C$10:$C$213&amp;$E$10:$E$213,0)),INDEX($G$10:$G$213,MATCH(M227&amp;P227,$C$10:$C$213&amp;$E$10:$E$213,0))*INDEX(PC_FEBRERO_2025!$F$28:$F$60,MATCH(I227,PC_FEBRERO_2025!$E$28:$E$60,0),MATCH($R$8,PC_FEBRERO_2025!$F$26,0)))</f>
        <v>203.4402868487027</v>
      </c>
      <c r="S227" s="185"/>
      <c r="T227" s="185"/>
    </row>
    <row r="228" spans="1:20" ht="16.899999999999999" customHeight="1" x14ac:dyDescent="0.3">
      <c r="A228" s="484" t="str">
        <f t="shared" si="11"/>
        <v>DISTPotenciaBaja California Sur</v>
      </c>
      <c r="C228" s="193" t="s">
        <v>51</v>
      </c>
      <c r="D228" s="177" t="s">
        <v>136</v>
      </c>
      <c r="E228" s="177" t="s">
        <v>61</v>
      </c>
      <c r="F228" s="178" t="s">
        <v>163</v>
      </c>
      <c r="G228" s="179">
        <f t="array" ref="G228">INDEX(INSUMOS_FEBRERO_2025!$E$18:$E$221,MATCH($C228&amp;$E228,INSUMOS_FEBRERO_2025!$B$18:$B$221&amp;INSUMOS_FEBRERO_2025!$C$18:$C$221,0))</f>
        <v>10.692591763391283</v>
      </c>
      <c r="H228" s="118"/>
      <c r="I228" s="118" t="str">
        <f t="shared" si="9"/>
        <v>DITSINP</v>
      </c>
      <c r="J228" s="118" t="str">
        <f t="shared" si="10"/>
        <v>DITNorteP</v>
      </c>
      <c r="K228" s="118" t="s">
        <v>150</v>
      </c>
      <c r="M228" s="192" t="s">
        <v>52</v>
      </c>
      <c r="N228" s="99" t="s">
        <v>159</v>
      </c>
      <c r="O228" s="99" t="s">
        <v>160</v>
      </c>
      <c r="P228" s="99" t="s">
        <v>70</v>
      </c>
      <c r="Q228" s="182" t="s">
        <v>148</v>
      </c>
      <c r="R228" s="183">
        <f t="array" ref="R228">IF(Q228="NA",INDEX($G$10:$G$213,MATCH(M228&amp;P228,$C$10:$C$213&amp;$E$10:$E$213,0)),INDEX($G$10:$G$213,MATCH(M228&amp;P228,$C$10:$C$213&amp;$E$10:$E$213,0))*INDEX(PC_FEBRERO_2025!$F$28:$F$60,MATCH(I228,PC_FEBRERO_2025!$E$28:$E$60,0),MATCH($R$8,PC_FEBRERO_2025!$F$26,0)))</f>
        <v>21.376966280408311</v>
      </c>
      <c r="S228" s="185"/>
      <c r="T228" s="185"/>
    </row>
    <row r="229" spans="1:20" ht="16.899999999999999" customHeight="1" x14ac:dyDescent="0.3">
      <c r="A229" s="484" t="str">
        <f t="shared" si="11"/>
        <v>DITPotenciaBaja California Sur</v>
      </c>
      <c r="C229" s="193" t="s">
        <v>52</v>
      </c>
      <c r="D229" s="177" t="s">
        <v>136</v>
      </c>
      <c r="E229" s="177" t="s">
        <v>61</v>
      </c>
      <c r="F229" s="178" t="s">
        <v>163</v>
      </c>
      <c r="G229" s="179">
        <f t="array" ref="G229">INDEX(INSUMOS_FEBRERO_2025!$E$18:$E$221,MATCH($C229&amp;$E229,INSUMOS_FEBRERO_2025!$B$18:$B$221&amp;INSUMOS_FEBRERO_2025!$C$18:$C$221,0))</f>
        <v>0</v>
      </c>
      <c r="H229" s="118"/>
      <c r="I229" s="118" t="str">
        <f t="shared" si="9"/>
        <v>DITSINSP</v>
      </c>
      <c r="J229" s="118" t="str">
        <f t="shared" si="10"/>
        <v>DITNorteSP</v>
      </c>
      <c r="K229" s="118" t="s">
        <v>150</v>
      </c>
      <c r="M229" s="192" t="s">
        <v>52</v>
      </c>
      <c r="N229" s="99" t="s">
        <v>159</v>
      </c>
      <c r="O229" s="99" t="s">
        <v>160</v>
      </c>
      <c r="P229" s="99" t="s">
        <v>70</v>
      </c>
      <c r="Q229" s="182" t="s">
        <v>151</v>
      </c>
      <c r="R229" s="183">
        <f t="array" ref="R229">IF(Q229="NA",INDEX($G$10:$G$213,MATCH(M229&amp;P229,$C$10:$C$213&amp;$E$10:$E$213,0)),INDEX($G$10:$G$213,MATCH(M229&amp;P229,$C$10:$C$213&amp;$E$10:$E$213,0))*INDEX(PC_FEBRERO_2025!$F$28:$F$60,MATCH(I229,PC_FEBRERO_2025!$E$28:$E$60,0),MATCH($R$8,PC_FEBRERO_2025!$F$26,0)))</f>
        <v>0</v>
      </c>
      <c r="S229" s="185"/>
      <c r="T229" s="185"/>
    </row>
    <row r="230" spans="1:20" ht="16.899999999999999" customHeight="1" x14ac:dyDescent="0.3">
      <c r="A230" s="484" t="str">
        <f t="shared" si="11"/>
        <v>GDBTPotenciaBaja California Sur</v>
      </c>
      <c r="C230" s="193" t="s">
        <v>53</v>
      </c>
      <c r="D230" s="177" t="s">
        <v>136</v>
      </c>
      <c r="E230" s="177" t="s">
        <v>61</v>
      </c>
      <c r="F230" s="178" t="s">
        <v>163</v>
      </c>
      <c r="G230" s="179">
        <f t="array" ref="G230">INDEX(INSUMOS_FEBRERO_2025!$E$18:$E$221,MATCH($C230&amp;$E230,INSUMOS_FEBRERO_2025!$B$18:$B$221&amp;INSUMOS_FEBRERO_2025!$C$18:$C$221,0))</f>
        <v>3.1477217678080853</v>
      </c>
      <c r="H230" s="118"/>
      <c r="I230" s="118" t="str">
        <f t="shared" si="9"/>
        <v>DB1SINNA</v>
      </c>
      <c r="J230" s="118" t="str">
        <f t="shared" si="10"/>
        <v>DB1OrienteNA</v>
      </c>
      <c r="K230" s="118" t="s">
        <v>150</v>
      </c>
      <c r="M230" s="192" t="s">
        <v>48</v>
      </c>
      <c r="N230" s="99" t="s">
        <v>159</v>
      </c>
      <c r="O230" s="99" t="s">
        <v>160</v>
      </c>
      <c r="P230" s="99" t="s">
        <v>71</v>
      </c>
      <c r="Q230" s="182" t="s">
        <v>161</v>
      </c>
      <c r="R230" s="183">
        <f t="array" ref="R230">IF(Q230="NA",INDEX($G$10:$G$213,MATCH(M230&amp;P230,$C$10:$C$213&amp;$E$10:$E$213,0)),INDEX($G$10:$G$213,MATCH(M230&amp;P230,$C$10:$C$213&amp;$E$10:$E$213,0))*INDEX(PC_FEBRERO_2025!$F$28:$F$60,MATCH(I230,PC_FEBRERO_2025!$E$28:$E$60,0),MATCH($R$8,PC_FEBRERO_2025!$F$26,0)))</f>
        <v>133227.48188955555</v>
      </c>
      <c r="S230" s="185"/>
      <c r="T230" s="185"/>
    </row>
    <row r="231" spans="1:20" ht="16.899999999999999" customHeight="1" x14ac:dyDescent="0.3">
      <c r="A231" s="484" t="str">
        <f t="shared" si="11"/>
        <v>GDMTHPotenciaBaja California Sur</v>
      </c>
      <c r="C231" s="193" t="s">
        <v>54</v>
      </c>
      <c r="D231" s="177" t="s">
        <v>136</v>
      </c>
      <c r="E231" s="177" t="s">
        <v>61</v>
      </c>
      <c r="F231" s="178" t="s">
        <v>163</v>
      </c>
      <c r="G231" s="179">
        <f t="array" ref="G231">INDEX(INSUMOS_FEBRERO_2025!$E$18:$E$221,MATCH($C231&amp;$E231,INSUMOS_FEBRERO_2025!$B$18:$B$221&amp;INSUMOS_FEBRERO_2025!$C$18:$C$221,0))</f>
        <v>190.79373101793126</v>
      </c>
      <c r="H231" s="118"/>
      <c r="I231" s="118" t="str">
        <f t="shared" si="9"/>
        <v>DB2SINNA</v>
      </c>
      <c r="J231" s="118" t="str">
        <f t="shared" si="10"/>
        <v>DB2OrienteNA</v>
      </c>
      <c r="K231" s="118" t="s">
        <v>150</v>
      </c>
      <c r="M231" s="192" t="s">
        <v>50</v>
      </c>
      <c r="N231" s="99" t="s">
        <v>159</v>
      </c>
      <c r="O231" s="99" t="s">
        <v>160</v>
      </c>
      <c r="P231" s="99" t="s">
        <v>71</v>
      </c>
      <c r="Q231" s="182" t="s">
        <v>161</v>
      </c>
      <c r="R231" s="183">
        <f t="array" ref="R231">IF(Q231="NA",INDEX($G$10:$G$213,MATCH(M231&amp;P231,$C$10:$C$213&amp;$E$10:$E$213,0)),INDEX($G$10:$G$213,MATCH(M231&amp;P231,$C$10:$C$213&amp;$E$10:$E$213,0))*INDEX(PC_FEBRERO_2025!$F$28:$F$60,MATCH(I231,PC_FEBRERO_2025!$E$28:$E$60,0),MATCH($R$8,PC_FEBRERO_2025!$F$26,0)))</f>
        <v>162592.72147312667</v>
      </c>
      <c r="S231" s="185"/>
      <c r="T231" s="185"/>
    </row>
    <row r="232" spans="1:20" ht="16.899999999999999" customHeight="1" x14ac:dyDescent="0.3">
      <c r="A232" s="484" t="str">
        <f t="shared" si="11"/>
        <v>GDMTOPotenciaBaja California Sur</v>
      </c>
      <c r="C232" s="193" t="s">
        <v>55</v>
      </c>
      <c r="D232" s="177" t="s">
        <v>136</v>
      </c>
      <c r="E232" s="177" t="s">
        <v>61</v>
      </c>
      <c r="F232" s="178" t="s">
        <v>163</v>
      </c>
      <c r="G232" s="179">
        <f t="array" ref="G232">INDEX(INSUMOS_FEBRERO_2025!$E$18:$E$221,MATCH($C232&amp;$E232,INSUMOS_FEBRERO_2025!$B$18:$B$221&amp;INSUMOS_FEBRERO_2025!$C$18:$C$221,0))</f>
        <v>48.586239279565774</v>
      </c>
      <c r="H232" s="118"/>
      <c r="I232" s="118" t="str">
        <f t="shared" si="9"/>
        <v>PDBTSINNA</v>
      </c>
      <c r="J232" s="118" t="str">
        <f t="shared" si="10"/>
        <v>PDBTOrienteNA</v>
      </c>
      <c r="K232" s="118" t="s">
        <v>150</v>
      </c>
      <c r="M232" s="192" t="s">
        <v>56</v>
      </c>
      <c r="N232" s="99" t="s">
        <v>159</v>
      </c>
      <c r="O232" s="99" t="s">
        <v>160</v>
      </c>
      <c r="P232" s="99" t="s">
        <v>71</v>
      </c>
      <c r="Q232" s="182" t="s">
        <v>161</v>
      </c>
      <c r="R232" s="183">
        <f t="array" ref="R232">IF(Q232="NA",INDEX($G$10:$G$213,MATCH(M232&amp;P232,$C$10:$C$213&amp;$E$10:$E$213,0)),INDEX($G$10:$G$213,MATCH(M232&amp;P232,$C$10:$C$213&amp;$E$10:$E$213,0))*INDEX(PC_FEBRERO_2025!$F$28:$F$60,MATCH(I232,PC_FEBRERO_2025!$E$28:$E$60,0),MATCH($R$8,PC_FEBRERO_2025!$F$26,0)))</f>
        <v>60407.487545799289</v>
      </c>
      <c r="S232" s="185"/>
      <c r="T232" s="185"/>
    </row>
    <row r="233" spans="1:20" ht="16.899999999999999" customHeight="1" x14ac:dyDescent="0.3">
      <c r="A233" s="484" t="str">
        <f t="shared" si="11"/>
        <v>PDBTPotenciaBaja California Sur</v>
      </c>
      <c r="C233" s="193" t="s">
        <v>56</v>
      </c>
      <c r="D233" s="177" t="s">
        <v>136</v>
      </c>
      <c r="E233" s="177" t="s">
        <v>61</v>
      </c>
      <c r="F233" s="178" t="s">
        <v>163</v>
      </c>
      <c r="G233" s="179">
        <f t="array" ref="G233">INDEX(INSUMOS_FEBRERO_2025!$E$18:$E$221,MATCH($C233&amp;$E233,INSUMOS_FEBRERO_2025!$B$18:$B$221&amp;INSUMOS_FEBRERO_2025!$C$18:$C$221,0))</f>
        <v>39.574774447252864</v>
      </c>
      <c r="H233" s="118"/>
      <c r="I233" s="118" t="str">
        <f t="shared" si="9"/>
        <v>GDBTSINNA</v>
      </c>
      <c r="J233" s="118" t="str">
        <f t="shared" si="10"/>
        <v>GDBTOrienteNA</v>
      </c>
      <c r="K233" s="118" t="s">
        <v>150</v>
      </c>
      <c r="M233" s="192" t="s">
        <v>53</v>
      </c>
      <c r="N233" s="99" t="s">
        <v>159</v>
      </c>
      <c r="O233" s="99" t="s">
        <v>160</v>
      </c>
      <c r="P233" s="99" t="s">
        <v>71</v>
      </c>
      <c r="Q233" s="182" t="s">
        <v>161</v>
      </c>
      <c r="R233" s="183">
        <f t="array" ref="R233">IF(Q233="NA",INDEX($G$10:$G$213,MATCH(M233&amp;P233,$C$10:$C$213&amp;$E$10:$E$213,0)),INDEX($G$10:$G$213,MATCH(M233&amp;P233,$C$10:$C$213&amp;$E$10:$E$213,0))*INDEX(PC_FEBRERO_2025!$F$28:$F$60,MATCH(I233,PC_FEBRERO_2025!$E$28:$E$60,0),MATCH($R$8,PC_FEBRERO_2025!$F$26,0)))</f>
        <v>873.60850089539008</v>
      </c>
      <c r="S233" s="185"/>
      <c r="T233" s="185"/>
    </row>
    <row r="234" spans="1:20" ht="16.899999999999999" customHeight="1" x14ac:dyDescent="0.3">
      <c r="A234" s="484" t="str">
        <f t="shared" si="11"/>
        <v>APBTPotenciaBaja California Sur</v>
      </c>
      <c r="C234" s="176" t="s">
        <v>57</v>
      </c>
      <c r="D234" s="177" t="s">
        <v>136</v>
      </c>
      <c r="E234" s="177" t="s">
        <v>61</v>
      </c>
      <c r="F234" s="178" t="s">
        <v>163</v>
      </c>
      <c r="G234" s="179">
        <f t="array" ref="G234">INDEX(INSUMOS_FEBRERO_2025!$E$18:$E$221,MATCH($C234&amp;$E234,INSUMOS_FEBRERO_2025!$B$18:$B$221&amp;INSUMOS_FEBRERO_2025!$C$18:$C$221,0))</f>
        <v>6.4690907077675561</v>
      </c>
      <c r="H234" s="118"/>
      <c r="I234" s="118" t="str">
        <f t="shared" si="9"/>
        <v>RABTSINNA</v>
      </c>
      <c r="J234" s="118" t="str">
        <f t="shared" si="10"/>
        <v>RABTOrienteNA</v>
      </c>
      <c r="K234" s="118" t="s">
        <v>150</v>
      </c>
      <c r="M234" s="192" t="s">
        <v>59</v>
      </c>
      <c r="N234" s="99" t="s">
        <v>159</v>
      </c>
      <c r="O234" s="99" t="s">
        <v>160</v>
      </c>
      <c r="P234" s="99" t="s">
        <v>71</v>
      </c>
      <c r="Q234" s="182" t="s">
        <v>161</v>
      </c>
      <c r="R234" s="183">
        <f t="array" ref="R234">IF(Q234="NA",INDEX($G$10:$G$213,MATCH(M234&amp;P234,$C$10:$C$213&amp;$E$10:$E$213,0)),INDEX($G$10:$G$213,MATCH(M234&amp;P234,$C$10:$C$213&amp;$E$10:$E$213,0))*INDEX(PC_FEBRERO_2025!$F$28:$F$60,MATCH(I234,PC_FEBRERO_2025!$E$28:$E$60,0),MATCH($R$8,PC_FEBRERO_2025!$F$26,0)))</f>
        <v>3984.0606329731854</v>
      </c>
      <c r="S234" s="185"/>
      <c r="T234" s="185"/>
    </row>
    <row r="235" spans="1:20" ht="16.899999999999999" customHeight="1" x14ac:dyDescent="0.3">
      <c r="A235" s="484" t="str">
        <f t="shared" si="11"/>
        <v>APMTPotenciaBaja California Sur</v>
      </c>
      <c r="C235" s="176" t="s">
        <v>58</v>
      </c>
      <c r="D235" s="177" t="s">
        <v>136</v>
      </c>
      <c r="E235" s="177" t="s">
        <v>61</v>
      </c>
      <c r="F235" s="178" t="s">
        <v>163</v>
      </c>
      <c r="G235" s="179">
        <f t="array" ref="G235">INDEX(INSUMOS_FEBRERO_2025!$E$18:$E$221,MATCH($C235&amp;$E235,INSUMOS_FEBRERO_2025!$B$18:$B$221&amp;INSUMOS_FEBRERO_2025!$C$18:$C$221,0))</f>
        <v>5.5340856641847139E-2</v>
      </c>
      <c r="H235" s="118"/>
      <c r="I235" s="118" t="str">
        <f t="shared" si="9"/>
        <v>APBTSINNA</v>
      </c>
      <c r="J235" s="118" t="str">
        <f t="shared" si="10"/>
        <v>APBTOrienteNA</v>
      </c>
      <c r="K235" s="118" t="s">
        <v>150</v>
      </c>
      <c r="M235" s="192" t="s">
        <v>57</v>
      </c>
      <c r="N235" s="99" t="s">
        <v>159</v>
      </c>
      <c r="O235" s="99" t="s">
        <v>160</v>
      </c>
      <c r="P235" s="99" t="s">
        <v>71</v>
      </c>
      <c r="Q235" s="182" t="s">
        <v>161</v>
      </c>
      <c r="R235" s="183">
        <f t="array" ref="R235">IF(Q235="NA",INDEX($G$10:$G$213,MATCH(M235&amp;P235,$C$10:$C$213&amp;$E$10:$E$213,0)),INDEX($G$10:$G$213,MATCH(M235&amp;P235,$C$10:$C$213&amp;$E$10:$E$213,0))*INDEX(PC_FEBRERO_2025!$F$28:$F$60,MATCH(I235,PC_FEBRERO_2025!$E$28:$E$60,0),MATCH($R$8,PC_FEBRERO_2025!$F$26,0)))</f>
        <v>17593.901687697184</v>
      </c>
      <c r="S235" s="185"/>
      <c r="T235" s="185"/>
    </row>
    <row r="236" spans="1:20" ht="16.899999999999999" customHeight="1" x14ac:dyDescent="0.3">
      <c r="A236" s="484" t="str">
        <f t="shared" si="11"/>
        <v>RABTPotenciaBaja California Sur</v>
      </c>
      <c r="C236" s="176" t="s">
        <v>59</v>
      </c>
      <c r="D236" s="177" t="s">
        <v>136</v>
      </c>
      <c r="E236" s="177" t="s">
        <v>61</v>
      </c>
      <c r="F236" s="178" t="s">
        <v>163</v>
      </c>
      <c r="G236" s="179">
        <f t="array" ref="G236">INDEX(INSUMOS_FEBRERO_2025!$E$18:$E$221,MATCH($C236&amp;$E236,INSUMOS_FEBRERO_2025!$B$18:$B$221&amp;INSUMOS_FEBRERO_2025!$C$18:$C$221,0))</f>
        <v>19.603857215354388</v>
      </c>
      <c r="H236" s="118"/>
      <c r="I236" s="118" t="str">
        <f t="shared" si="9"/>
        <v>APMTSINNA</v>
      </c>
      <c r="J236" s="118" t="str">
        <f t="shared" si="10"/>
        <v>APMTOrienteNA</v>
      </c>
      <c r="K236" s="118" t="s">
        <v>150</v>
      </c>
      <c r="M236" s="192" t="s">
        <v>58</v>
      </c>
      <c r="N236" s="99" t="s">
        <v>159</v>
      </c>
      <c r="O236" s="99" t="s">
        <v>160</v>
      </c>
      <c r="P236" s="99" t="s">
        <v>71</v>
      </c>
      <c r="Q236" s="182" t="s">
        <v>161</v>
      </c>
      <c r="R236" s="183">
        <f t="array" ref="R236">IF(Q236="NA",INDEX($G$10:$G$213,MATCH(M236&amp;P236,$C$10:$C$213&amp;$E$10:$E$213,0)),INDEX($G$10:$G$213,MATCH(M236&amp;P236,$C$10:$C$213&amp;$E$10:$E$213,0))*INDEX(PC_FEBRERO_2025!$F$28:$F$60,MATCH(I236,PC_FEBRERO_2025!$E$28:$E$60,0),MATCH($R$8,PC_FEBRERO_2025!$F$26,0)))</f>
        <v>1162.202086292971</v>
      </c>
      <c r="S236" s="185"/>
      <c r="T236" s="185"/>
    </row>
    <row r="237" spans="1:20" ht="16.899999999999999" customHeight="1" x14ac:dyDescent="0.3">
      <c r="A237" s="484" t="str">
        <f t="shared" si="11"/>
        <v>RAMTPotenciaBaja California Sur</v>
      </c>
      <c r="C237" s="176" t="s">
        <v>60</v>
      </c>
      <c r="D237" s="177" t="s">
        <v>136</v>
      </c>
      <c r="E237" s="177" t="s">
        <v>61</v>
      </c>
      <c r="F237" s="178" t="s">
        <v>163</v>
      </c>
      <c r="G237" s="179">
        <f t="array" ref="G237">INDEX(INSUMOS_FEBRERO_2025!$E$18:$E$221,MATCH($C237&amp;$E237,INSUMOS_FEBRERO_2025!$B$18:$B$221&amp;INSUMOS_FEBRERO_2025!$C$18:$C$221,0))</f>
        <v>34.488178170345613</v>
      </c>
      <c r="H237" s="118"/>
      <c r="I237" s="118" t="str">
        <f t="shared" si="9"/>
        <v>GDMTHSINB</v>
      </c>
      <c r="J237" s="118" t="str">
        <f t="shared" si="10"/>
        <v>GDMTHOrienteB</v>
      </c>
      <c r="K237" s="118" t="s">
        <v>150</v>
      </c>
      <c r="M237" s="180" t="s">
        <v>54</v>
      </c>
      <c r="N237" s="99" t="s">
        <v>159</v>
      </c>
      <c r="O237" s="99" t="s">
        <v>160</v>
      </c>
      <c r="P237" s="99" t="s">
        <v>71</v>
      </c>
      <c r="Q237" s="182" t="s">
        <v>146</v>
      </c>
      <c r="R237" s="183">
        <f t="array" ref="R237">IF(Q237="NA",INDEX($G$10:$G$213,MATCH(M237&amp;P237,$C$10:$C$213&amp;$E$10:$E$213,0)),INDEX($G$10:$G$213,MATCH(M237&amp;P237,$C$10:$C$213&amp;$E$10:$E$213,0))*INDEX(PC_FEBRERO_2025!$F$28:$F$60,MATCH(I237,PC_FEBRERO_2025!$E$28:$E$60,0),MATCH($R$8,PC_FEBRERO_2025!$F$26,0)))</f>
        <v>41935.941333303279</v>
      </c>
      <c r="S237" s="185"/>
      <c r="T237" s="185"/>
    </row>
    <row r="238" spans="1:20" ht="16.899999999999999" customHeight="1" x14ac:dyDescent="0.3">
      <c r="A238" s="484" t="str">
        <f t="shared" si="11"/>
        <v>DB1PotenciaBajío</v>
      </c>
      <c r="C238" s="176" t="s">
        <v>48</v>
      </c>
      <c r="D238" s="177" t="s">
        <v>136</v>
      </c>
      <c r="E238" s="177" t="s">
        <v>62</v>
      </c>
      <c r="F238" s="178" t="s">
        <v>163</v>
      </c>
      <c r="G238" s="179">
        <f t="array" ref="G238">INDEX(INSUMOS_FEBRERO_2025!$E$18:$E$221,MATCH($C238&amp;$E238,INSUMOS_FEBRERO_2025!$B$18:$B$221&amp;INSUMOS_FEBRERO_2025!$C$18:$C$221,0))</f>
        <v>616.25734435946049</v>
      </c>
      <c r="H238" s="118"/>
      <c r="I238" s="118" t="str">
        <f t="shared" si="9"/>
        <v>GDMTHSINI</v>
      </c>
      <c r="J238" s="118" t="str">
        <f t="shared" si="10"/>
        <v>GDMTHOrienteI</v>
      </c>
      <c r="K238" s="118" t="s">
        <v>150</v>
      </c>
      <c r="M238" s="180" t="s">
        <v>54</v>
      </c>
      <c r="N238" s="99" t="s">
        <v>159</v>
      </c>
      <c r="O238" s="99" t="s">
        <v>160</v>
      </c>
      <c r="P238" s="99" t="s">
        <v>71</v>
      </c>
      <c r="Q238" s="182" t="s">
        <v>147</v>
      </c>
      <c r="R238" s="183">
        <f t="array" ref="R238">IF(Q238="NA",INDEX($G$10:$G$213,MATCH(M238&amp;P238,$C$10:$C$213&amp;$E$10:$E$213,0)),INDEX($G$10:$G$213,MATCH(M238&amp;P238,$C$10:$C$213&amp;$E$10:$E$213,0))*INDEX(PC_FEBRERO_2025!$F$28:$F$60,MATCH(I238,PC_FEBRERO_2025!$E$28:$E$60,0),MATCH($R$8,PC_FEBRERO_2025!$F$26,0)))</f>
        <v>78278.669852043196</v>
      </c>
      <c r="S238" s="185"/>
      <c r="T238" s="185"/>
    </row>
    <row r="239" spans="1:20" ht="16.899999999999999" customHeight="1" x14ac:dyDescent="0.3">
      <c r="A239" s="484" t="str">
        <f t="shared" si="11"/>
        <v>DB2PotenciaBajío</v>
      </c>
      <c r="C239" s="176" t="s">
        <v>50</v>
      </c>
      <c r="D239" s="177" t="s">
        <v>136</v>
      </c>
      <c r="E239" s="177" t="s">
        <v>62</v>
      </c>
      <c r="F239" s="178" t="s">
        <v>163</v>
      </c>
      <c r="G239" s="179">
        <f t="array" ref="G239">INDEX(INSUMOS_FEBRERO_2025!$E$18:$E$221,MATCH($C239&amp;$E239,INSUMOS_FEBRERO_2025!$B$18:$B$221&amp;INSUMOS_FEBRERO_2025!$C$18:$C$221,0))</f>
        <v>377.8525961508675</v>
      </c>
      <c r="H239" s="118"/>
      <c r="I239" s="118" t="str">
        <f t="shared" si="9"/>
        <v>GDMTHSINP</v>
      </c>
      <c r="J239" s="118" t="str">
        <f t="shared" si="10"/>
        <v>GDMTHOrienteP</v>
      </c>
      <c r="K239" s="118" t="s">
        <v>150</v>
      </c>
      <c r="M239" s="180" t="s">
        <v>54</v>
      </c>
      <c r="N239" s="99" t="s">
        <v>159</v>
      </c>
      <c r="O239" s="99" t="s">
        <v>160</v>
      </c>
      <c r="P239" s="99" t="s">
        <v>71</v>
      </c>
      <c r="Q239" s="182" t="s">
        <v>148</v>
      </c>
      <c r="R239" s="183">
        <f t="array" ref="R239">IF(Q239="NA",INDEX($G$10:$G$213,MATCH(M239&amp;P239,$C$10:$C$213&amp;$E$10:$E$213,0)),INDEX($G$10:$G$213,MATCH(M239&amp;P239,$C$10:$C$213&amp;$E$10:$E$213,0))*INDEX(PC_FEBRERO_2025!$F$28:$F$60,MATCH(I239,PC_FEBRERO_2025!$E$28:$E$60,0),MATCH($R$8,PC_FEBRERO_2025!$F$26,0)))</f>
        <v>19026.271890038402</v>
      </c>
      <c r="S239" s="185"/>
      <c r="T239" s="185"/>
    </row>
    <row r="240" spans="1:20" ht="16.899999999999999" customHeight="1" x14ac:dyDescent="0.3">
      <c r="A240" s="484" t="str">
        <f t="shared" si="11"/>
        <v>DISTPotenciaBajío</v>
      </c>
      <c r="C240" s="176" t="s">
        <v>51</v>
      </c>
      <c r="D240" s="177" t="s">
        <v>136</v>
      </c>
      <c r="E240" s="177" t="s">
        <v>62</v>
      </c>
      <c r="F240" s="178" t="s">
        <v>163</v>
      </c>
      <c r="G240" s="179">
        <f t="array" ref="G240">INDEX(INSUMOS_FEBRERO_2025!$E$18:$E$221,MATCH($C240&amp;$E240,INSUMOS_FEBRERO_2025!$B$18:$B$221&amp;INSUMOS_FEBRERO_2025!$C$18:$C$221,0))</f>
        <v>451.03078117373445</v>
      </c>
      <c r="H240" s="118"/>
      <c r="I240" s="118" t="str">
        <f t="shared" si="9"/>
        <v>GDMTOSINNA</v>
      </c>
      <c r="J240" s="118" t="str">
        <f t="shared" si="10"/>
        <v>GDMTOOrienteNA</v>
      </c>
      <c r="K240" s="118" t="s">
        <v>150</v>
      </c>
      <c r="M240" s="180" t="s">
        <v>55</v>
      </c>
      <c r="N240" s="99" t="s">
        <v>159</v>
      </c>
      <c r="O240" s="99" t="s">
        <v>160</v>
      </c>
      <c r="P240" s="99" t="s">
        <v>71</v>
      </c>
      <c r="Q240" s="182" t="s">
        <v>161</v>
      </c>
      <c r="R240" s="183">
        <f t="array" ref="R240">IF(Q240="NA",INDEX($G$10:$G$213,MATCH(M240&amp;P240,$C$10:$C$213&amp;$E$10:$E$213,0)),INDEX($G$10:$G$213,MATCH(M240&amp;P240,$C$10:$C$213&amp;$E$10:$E$213,0))*INDEX(PC_FEBRERO_2025!$F$28:$F$60,MATCH(I240,PC_FEBRERO_2025!$E$28:$E$60,0),MATCH($R$8,PC_FEBRERO_2025!$F$26,0)))</f>
        <v>59576.100120255433</v>
      </c>
      <c r="S240" s="185"/>
      <c r="T240" s="185"/>
    </row>
    <row r="241" spans="1:20" ht="16.899999999999999" customHeight="1" x14ac:dyDescent="0.3">
      <c r="A241" s="484" t="str">
        <f t="shared" si="11"/>
        <v>DITPotenciaBajío</v>
      </c>
      <c r="C241" s="176" t="s">
        <v>52</v>
      </c>
      <c r="D241" s="177" t="s">
        <v>136</v>
      </c>
      <c r="E241" s="177" t="s">
        <v>62</v>
      </c>
      <c r="F241" s="178" t="s">
        <v>163</v>
      </c>
      <c r="G241" s="179">
        <f t="array" ref="G241">INDEX(INSUMOS_FEBRERO_2025!$E$18:$E$221,MATCH($C241&amp;$E241,INSUMOS_FEBRERO_2025!$B$18:$B$221&amp;INSUMOS_FEBRERO_2025!$C$18:$C$221,0))</f>
        <v>142.62046685852593</v>
      </c>
      <c r="H241" s="118"/>
      <c r="I241" s="118" t="str">
        <f t="shared" si="9"/>
        <v>RAMTSINNA</v>
      </c>
      <c r="J241" s="118" t="str">
        <f t="shared" si="10"/>
        <v>RAMTOrienteNA</v>
      </c>
      <c r="K241" s="118" t="s">
        <v>150</v>
      </c>
      <c r="M241" s="192" t="s">
        <v>60</v>
      </c>
      <c r="N241" s="99" t="s">
        <v>159</v>
      </c>
      <c r="O241" s="99" t="s">
        <v>160</v>
      </c>
      <c r="P241" s="99" t="s">
        <v>71</v>
      </c>
      <c r="Q241" s="182" t="s">
        <v>161</v>
      </c>
      <c r="R241" s="183">
        <f t="array" ref="R241">IF(Q241="NA",INDEX($G$10:$G$213,MATCH(M241&amp;P241,$C$10:$C$213&amp;$E$10:$E$213,0)),INDEX($G$10:$G$213,MATCH(M241&amp;P241,$C$10:$C$213&amp;$E$10:$E$213,0))*INDEX(PC_FEBRERO_2025!$F$28:$F$60,MATCH(I241,PC_FEBRERO_2025!$E$28:$E$60,0),MATCH($R$8,PC_FEBRERO_2025!$F$26,0)))</f>
        <v>5504.6097961103023</v>
      </c>
      <c r="S241" s="185"/>
      <c r="T241" s="185"/>
    </row>
    <row r="242" spans="1:20" ht="16.899999999999999" customHeight="1" x14ac:dyDescent="0.3">
      <c r="A242" s="484" t="str">
        <f t="shared" si="11"/>
        <v>GDBTPotenciaBajío</v>
      </c>
      <c r="C242" s="176" t="s">
        <v>53</v>
      </c>
      <c r="D242" s="177" t="s">
        <v>136</v>
      </c>
      <c r="E242" s="177" t="s">
        <v>62</v>
      </c>
      <c r="F242" s="178" t="s">
        <v>163</v>
      </c>
      <c r="G242" s="179">
        <f t="array" ref="G242">INDEX(INSUMOS_FEBRERO_2025!$E$18:$E$221,MATCH($C242&amp;$E242,INSUMOS_FEBRERO_2025!$B$18:$B$221&amp;INSUMOS_FEBRERO_2025!$C$18:$C$221,0))</f>
        <v>1.7732434276727682</v>
      </c>
      <c r="H242" s="118"/>
      <c r="I242" s="118" t="str">
        <f t="shared" si="9"/>
        <v>DISTSINB</v>
      </c>
      <c r="J242" s="118" t="str">
        <f t="shared" si="10"/>
        <v>DISTOrienteB</v>
      </c>
      <c r="K242" s="118" t="s">
        <v>150</v>
      </c>
      <c r="M242" s="192" t="s">
        <v>51</v>
      </c>
      <c r="N242" s="99" t="s">
        <v>159</v>
      </c>
      <c r="O242" s="99" t="s">
        <v>160</v>
      </c>
      <c r="P242" s="99" t="s">
        <v>71</v>
      </c>
      <c r="Q242" s="182" t="s">
        <v>146</v>
      </c>
      <c r="R242" s="183">
        <f t="array" ref="R242">IF(Q242="NA",INDEX($G$10:$G$213,MATCH(M242&amp;P242,$C$10:$C$213&amp;$E$10:$E$213,0)),INDEX($G$10:$G$213,MATCH(M242&amp;P242,$C$10:$C$213&amp;$E$10:$E$213,0))*INDEX(PC_FEBRERO_2025!$F$28:$F$60,MATCH(I242,PC_FEBRERO_2025!$E$28:$E$60,0),MATCH($R$8,PC_FEBRERO_2025!$F$26,0)))</f>
        <v>35250.121612009716</v>
      </c>
      <c r="S242" s="185"/>
      <c r="T242" s="185"/>
    </row>
    <row r="243" spans="1:20" ht="16.899999999999999" customHeight="1" x14ac:dyDescent="0.3">
      <c r="A243" s="484" t="str">
        <f t="shared" si="11"/>
        <v>GDMTHPotenciaBajío</v>
      </c>
      <c r="C243" s="176" t="s">
        <v>54</v>
      </c>
      <c r="D243" s="177" t="s">
        <v>136</v>
      </c>
      <c r="E243" s="177" t="s">
        <v>62</v>
      </c>
      <c r="F243" s="178" t="s">
        <v>163</v>
      </c>
      <c r="G243" s="179">
        <f t="array" ref="G243">INDEX(INSUMOS_FEBRERO_2025!$E$18:$E$221,MATCH($C243&amp;$E243,INSUMOS_FEBRERO_2025!$B$18:$B$221&amp;INSUMOS_FEBRERO_2025!$C$18:$C$221,0))</f>
        <v>1617.0807911879876</v>
      </c>
      <c r="H243" s="118"/>
      <c r="I243" s="118" t="str">
        <f t="shared" si="9"/>
        <v>DISTSINI</v>
      </c>
      <c r="J243" s="118" t="str">
        <f t="shared" si="10"/>
        <v>DISTOrienteI</v>
      </c>
      <c r="K243" s="118" t="s">
        <v>150</v>
      </c>
      <c r="M243" s="192" t="s">
        <v>51</v>
      </c>
      <c r="N243" s="99" t="s">
        <v>159</v>
      </c>
      <c r="O243" s="99" t="s">
        <v>160</v>
      </c>
      <c r="P243" s="99" t="s">
        <v>71</v>
      </c>
      <c r="Q243" s="182" t="s">
        <v>147</v>
      </c>
      <c r="R243" s="183">
        <f t="array" ref="R243">IF(Q243="NA",INDEX($G$10:$G$213,MATCH(M243&amp;P243,$C$10:$C$213&amp;$E$10:$E$213,0)),INDEX($G$10:$G$213,MATCH(M243&amp;P243,$C$10:$C$213&amp;$E$10:$E$213,0))*INDEX(PC_FEBRERO_2025!$F$28:$F$60,MATCH(I243,PC_FEBRERO_2025!$E$28:$E$60,0),MATCH($R$8,PC_FEBRERO_2025!$F$26,0)))</f>
        <v>64177.098309384513</v>
      </c>
      <c r="S243" s="185"/>
      <c r="T243" s="185"/>
    </row>
    <row r="244" spans="1:20" ht="16.899999999999999" customHeight="1" x14ac:dyDescent="0.3">
      <c r="A244" s="484" t="str">
        <f t="shared" si="11"/>
        <v>GDMTOPotenciaBajío</v>
      </c>
      <c r="C244" s="176" t="s">
        <v>55</v>
      </c>
      <c r="D244" s="177" t="s">
        <v>136</v>
      </c>
      <c r="E244" s="177" t="s">
        <v>62</v>
      </c>
      <c r="F244" s="178" t="s">
        <v>163</v>
      </c>
      <c r="G244" s="179">
        <f t="array" ref="G244">INDEX(INSUMOS_FEBRERO_2025!$E$18:$E$221,MATCH($C244&amp;$E244,INSUMOS_FEBRERO_2025!$B$18:$B$221&amp;INSUMOS_FEBRERO_2025!$C$18:$C$221,0))</f>
        <v>419.74561575472563</v>
      </c>
      <c r="H244" s="118"/>
      <c r="I244" s="118" t="str">
        <f t="shared" si="9"/>
        <v>DISTSINP</v>
      </c>
      <c r="J244" s="118" t="str">
        <f t="shared" si="10"/>
        <v>DISTOrienteP</v>
      </c>
      <c r="K244" s="118" t="s">
        <v>150</v>
      </c>
      <c r="M244" s="192" t="s">
        <v>51</v>
      </c>
      <c r="N244" s="99" t="s">
        <v>159</v>
      </c>
      <c r="O244" s="99" t="s">
        <v>160</v>
      </c>
      <c r="P244" s="99" t="s">
        <v>71</v>
      </c>
      <c r="Q244" s="182" t="s">
        <v>148</v>
      </c>
      <c r="R244" s="183">
        <f t="array" ref="R244">IF(Q244="NA",INDEX($G$10:$G$213,MATCH(M244&amp;P244,$C$10:$C$213&amp;$E$10:$E$213,0)),INDEX($G$10:$G$213,MATCH(M244&amp;P244,$C$10:$C$213&amp;$E$10:$E$213,0))*INDEX(PC_FEBRERO_2025!$F$28:$F$60,MATCH(I244,PC_FEBRERO_2025!$E$28:$E$60,0),MATCH($R$8,PC_FEBRERO_2025!$F$26,0)))</f>
        <v>9447.508963919192</v>
      </c>
      <c r="S244" s="185"/>
      <c r="T244" s="185"/>
    </row>
    <row r="245" spans="1:20" ht="16.899999999999999" customHeight="1" x14ac:dyDescent="0.3">
      <c r="A245" s="484" t="str">
        <f t="shared" si="11"/>
        <v>PDBTPotenciaBajío</v>
      </c>
      <c r="C245" s="176" t="s">
        <v>56</v>
      </c>
      <c r="D245" s="177" t="s">
        <v>136</v>
      </c>
      <c r="E245" s="177" t="s">
        <v>62</v>
      </c>
      <c r="F245" s="178" t="s">
        <v>163</v>
      </c>
      <c r="G245" s="179">
        <f t="array" ref="G245">INDEX(INSUMOS_FEBRERO_2025!$E$18:$E$221,MATCH($C245&amp;$E245,INSUMOS_FEBRERO_2025!$B$18:$B$221&amp;INSUMOS_FEBRERO_2025!$C$18:$C$221,0))</f>
        <v>261.97008874647901</v>
      </c>
      <c r="H245" s="118"/>
      <c r="I245" s="118" t="str">
        <f t="shared" si="9"/>
        <v>DISTSINSP</v>
      </c>
      <c r="J245" s="118" t="str">
        <f t="shared" si="10"/>
        <v>DISTOrienteSP</v>
      </c>
      <c r="K245" s="118" t="s">
        <v>150</v>
      </c>
      <c r="M245" s="192" t="s">
        <v>51</v>
      </c>
      <c r="N245" s="99" t="s">
        <v>159</v>
      </c>
      <c r="O245" s="99" t="s">
        <v>160</v>
      </c>
      <c r="P245" s="99" t="s">
        <v>71</v>
      </c>
      <c r="Q245" s="182" t="s">
        <v>151</v>
      </c>
      <c r="R245" s="183">
        <f t="array" ref="R245">IF(Q245="NA",INDEX($G$10:$G$213,MATCH(M245&amp;P245,$C$10:$C$213&amp;$E$10:$E$213,0)),INDEX($G$10:$G$213,MATCH(M245&amp;P245,$C$10:$C$213&amp;$E$10:$E$213,0))*INDEX(PC_FEBRERO_2025!$F$28:$F$60,MATCH(I245,PC_FEBRERO_2025!$E$28:$E$60,0),MATCH($R$8,PC_FEBRERO_2025!$F$26,0)))</f>
        <v>0</v>
      </c>
      <c r="S245" s="185"/>
      <c r="T245" s="185"/>
    </row>
    <row r="246" spans="1:20" ht="16.899999999999999" customHeight="1" x14ac:dyDescent="0.3">
      <c r="A246" s="484" t="str">
        <f t="shared" si="11"/>
        <v>APBTPotenciaBajío</v>
      </c>
      <c r="C246" s="176" t="s">
        <v>57</v>
      </c>
      <c r="D246" s="177" t="s">
        <v>136</v>
      </c>
      <c r="E246" s="177" t="s">
        <v>62</v>
      </c>
      <c r="F246" s="178" t="s">
        <v>163</v>
      </c>
      <c r="G246" s="179">
        <f t="array" ref="G246">INDEX(INSUMOS_FEBRERO_2025!$E$18:$E$221,MATCH($C246&amp;$E246,INSUMOS_FEBRERO_2025!$B$18:$B$221&amp;INSUMOS_FEBRERO_2025!$C$18:$C$221,0))</f>
        <v>76.426612424096561</v>
      </c>
      <c r="H246" s="118"/>
      <c r="I246" s="118" t="str">
        <f t="shared" si="9"/>
        <v>DITSINB</v>
      </c>
      <c r="J246" s="118" t="str">
        <f t="shared" si="10"/>
        <v>DITOrienteB</v>
      </c>
      <c r="K246" s="118" t="s">
        <v>150</v>
      </c>
      <c r="M246" s="192" t="s">
        <v>52</v>
      </c>
      <c r="N246" s="99" t="s">
        <v>159</v>
      </c>
      <c r="O246" s="99" t="s">
        <v>160</v>
      </c>
      <c r="P246" s="99" t="s">
        <v>71</v>
      </c>
      <c r="Q246" s="182" t="s">
        <v>146</v>
      </c>
      <c r="R246" s="183">
        <f t="array" ref="R246">IF(Q246="NA",INDEX($G$10:$G$213,MATCH(M246&amp;P246,$C$10:$C$213&amp;$E$10:$E$213,0)),INDEX($G$10:$G$213,MATCH(M246&amp;P246,$C$10:$C$213&amp;$E$10:$E$213,0))*INDEX(PC_FEBRERO_2025!$F$28:$F$60,MATCH(I246,PC_FEBRERO_2025!$E$28:$E$60,0),MATCH($R$8,PC_FEBRERO_2025!$F$26,0)))</f>
        <v>24557.68078169864</v>
      </c>
      <c r="S246" s="185"/>
      <c r="T246" s="185"/>
    </row>
    <row r="247" spans="1:20" ht="16.899999999999999" customHeight="1" x14ac:dyDescent="0.3">
      <c r="A247" s="484" t="str">
        <f t="shared" si="11"/>
        <v>APMTPotenciaBajío</v>
      </c>
      <c r="C247" s="176" t="s">
        <v>58</v>
      </c>
      <c r="D247" s="177" t="s">
        <v>136</v>
      </c>
      <c r="E247" s="177" t="s">
        <v>62</v>
      </c>
      <c r="F247" s="178" t="s">
        <v>163</v>
      </c>
      <c r="G247" s="179">
        <f t="array" ref="G247">INDEX(INSUMOS_FEBRERO_2025!$E$18:$E$221,MATCH($C247&amp;$E247,INSUMOS_FEBRERO_2025!$B$18:$B$221&amp;INSUMOS_FEBRERO_2025!$C$18:$C$221,0))</f>
        <v>23.94163138429187</v>
      </c>
      <c r="H247" s="118"/>
      <c r="I247" s="118" t="str">
        <f t="shared" si="9"/>
        <v>DITSINI</v>
      </c>
      <c r="J247" s="118" t="str">
        <f t="shared" si="10"/>
        <v>DITOrienteI</v>
      </c>
      <c r="K247" s="118" t="s">
        <v>150</v>
      </c>
      <c r="M247" s="192" t="s">
        <v>52</v>
      </c>
      <c r="N247" s="99" t="s">
        <v>159</v>
      </c>
      <c r="O247" s="99" t="s">
        <v>160</v>
      </c>
      <c r="P247" s="99" t="s">
        <v>71</v>
      </c>
      <c r="Q247" s="182" t="s">
        <v>147</v>
      </c>
      <c r="R247" s="183">
        <f t="array" ref="R247">IF(Q247="NA",INDEX($G$10:$G$213,MATCH(M247&amp;P247,$C$10:$C$213&amp;$E$10:$E$213,0)),INDEX($G$10:$G$213,MATCH(M247&amp;P247,$C$10:$C$213&amp;$E$10:$E$213,0))*INDEX(PC_FEBRERO_2025!$F$28:$F$60,MATCH(I247,PC_FEBRERO_2025!$E$28:$E$60,0),MATCH($R$8,PC_FEBRERO_2025!$F$26,0)))</f>
        <v>36208.469040458629</v>
      </c>
      <c r="S247" s="185"/>
      <c r="T247" s="185"/>
    </row>
    <row r="248" spans="1:20" ht="16.899999999999999" customHeight="1" x14ac:dyDescent="0.3">
      <c r="A248" s="484" t="str">
        <f t="shared" si="11"/>
        <v>RABTPotenciaBajío</v>
      </c>
      <c r="C248" s="176" t="s">
        <v>59</v>
      </c>
      <c r="D248" s="177" t="s">
        <v>136</v>
      </c>
      <c r="E248" s="177" t="s">
        <v>62</v>
      </c>
      <c r="F248" s="178" t="s">
        <v>163</v>
      </c>
      <c r="G248" s="179">
        <f t="array" ref="G248">INDEX(INSUMOS_FEBRERO_2025!$E$18:$E$221,MATCH($C248&amp;$E248,INSUMOS_FEBRERO_2025!$B$18:$B$221&amp;INSUMOS_FEBRERO_2025!$C$18:$C$221,0))</f>
        <v>222.4796360830216</v>
      </c>
      <c r="H248" s="118"/>
      <c r="I248" s="118" t="str">
        <f t="shared" si="9"/>
        <v>DITSINP</v>
      </c>
      <c r="J248" s="118" t="str">
        <f t="shared" si="10"/>
        <v>DITOrienteP</v>
      </c>
      <c r="K248" s="118" t="s">
        <v>150</v>
      </c>
      <c r="M248" s="192" t="s">
        <v>52</v>
      </c>
      <c r="N248" s="99" t="s">
        <v>159</v>
      </c>
      <c r="O248" s="99" t="s">
        <v>160</v>
      </c>
      <c r="P248" s="99" t="s">
        <v>71</v>
      </c>
      <c r="Q248" s="182" t="s">
        <v>148</v>
      </c>
      <c r="R248" s="183">
        <f t="array" ref="R248">IF(Q248="NA",INDEX($G$10:$G$213,MATCH(M248&amp;P248,$C$10:$C$213&amp;$E$10:$E$213,0)),INDEX($G$10:$G$213,MATCH(M248&amp;P248,$C$10:$C$213&amp;$E$10:$E$213,0))*INDEX(PC_FEBRERO_2025!$F$28:$F$60,MATCH(I248,PC_FEBRERO_2025!$E$28:$E$60,0),MATCH($R$8,PC_FEBRERO_2025!$F$26,0)))</f>
        <v>3804.6899841363856</v>
      </c>
      <c r="S248" s="185"/>
      <c r="T248" s="185"/>
    </row>
    <row r="249" spans="1:20" ht="16.899999999999999" customHeight="1" x14ac:dyDescent="0.3">
      <c r="A249" s="484" t="str">
        <f t="shared" si="11"/>
        <v>RAMTPotenciaBajío</v>
      </c>
      <c r="C249" s="176" t="s">
        <v>60</v>
      </c>
      <c r="D249" s="177" t="s">
        <v>136</v>
      </c>
      <c r="E249" s="177" t="s">
        <v>62</v>
      </c>
      <c r="F249" s="178" t="s">
        <v>163</v>
      </c>
      <c r="G249" s="179">
        <f t="array" ref="G249">INDEX(INSUMOS_FEBRERO_2025!$E$18:$E$221,MATCH($C249&amp;$E249,INSUMOS_FEBRERO_2025!$B$18:$B$221&amp;INSUMOS_FEBRERO_2025!$C$18:$C$221,0))</f>
        <v>658.12243550724622</v>
      </c>
      <c r="H249" s="118"/>
      <c r="I249" s="118" t="str">
        <f t="shared" si="9"/>
        <v>DITSINSP</v>
      </c>
      <c r="J249" s="118" t="str">
        <f t="shared" si="10"/>
        <v>DITOrienteSP</v>
      </c>
      <c r="K249" s="118" t="s">
        <v>150</v>
      </c>
      <c r="M249" s="192" t="s">
        <v>52</v>
      </c>
      <c r="N249" s="99" t="s">
        <v>159</v>
      </c>
      <c r="O249" s="99" t="s">
        <v>160</v>
      </c>
      <c r="P249" s="99" t="s">
        <v>71</v>
      </c>
      <c r="Q249" s="182" t="s">
        <v>151</v>
      </c>
      <c r="R249" s="183">
        <f t="array" ref="R249">IF(Q249="NA",INDEX($G$10:$G$213,MATCH(M249&amp;P249,$C$10:$C$213&amp;$E$10:$E$213,0)),INDEX($G$10:$G$213,MATCH(M249&amp;P249,$C$10:$C$213&amp;$E$10:$E$213,0))*INDEX(PC_FEBRERO_2025!$F$28:$F$60,MATCH(I249,PC_FEBRERO_2025!$E$28:$E$60,0),MATCH($R$8,PC_FEBRERO_2025!$F$26,0)))</f>
        <v>0</v>
      </c>
      <c r="S249" s="185"/>
      <c r="T249" s="185"/>
    </row>
    <row r="250" spans="1:20" ht="16.899999999999999" customHeight="1" x14ac:dyDescent="0.3">
      <c r="A250" s="484" t="str">
        <f t="shared" si="11"/>
        <v>DB1PotenciaCentro Occidente</v>
      </c>
      <c r="C250" s="176" t="s">
        <v>48</v>
      </c>
      <c r="D250" s="177" t="s">
        <v>136</v>
      </c>
      <c r="E250" s="177" t="s">
        <v>63</v>
      </c>
      <c r="F250" s="178" t="s">
        <v>163</v>
      </c>
      <c r="G250" s="179">
        <f t="array" ref="G250">INDEX(INSUMOS_FEBRERO_2025!$E$18:$E$221,MATCH($C250&amp;$E250,INSUMOS_FEBRERO_2025!$B$18:$B$221&amp;INSUMOS_FEBRERO_2025!$C$18:$C$221,0))</f>
        <v>294.55639768134523</v>
      </c>
      <c r="H250" s="118"/>
      <c r="I250" s="118" t="str">
        <f t="shared" si="9"/>
        <v>DB1SINNA</v>
      </c>
      <c r="J250" s="118" t="str">
        <f t="shared" si="10"/>
        <v>DB1PeninsularNA</v>
      </c>
      <c r="K250" s="118" t="s">
        <v>150</v>
      </c>
      <c r="M250" s="192" t="s">
        <v>48</v>
      </c>
      <c r="N250" s="99" t="s">
        <v>159</v>
      </c>
      <c r="O250" s="99" t="s">
        <v>160</v>
      </c>
      <c r="P250" s="99" t="s">
        <v>72</v>
      </c>
      <c r="Q250" s="182" t="s">
        <v>161</v>
      </c>
      <c r="R250" s="183">
        <f t="array" ref="R250">IF(Q250="NA",INDEX($G$10:$G$213,MATCH(M250&amp;P250,$C$10:$C$213&amp;$E$10:$E$213,0)),INDEX($G$10:$G$213,MATCH(M250&amp;P250,$C$10:$C$213&amp;$E$10:$E$213,0))*INDEX(PC_FEBRERO_2025!$F$28:$F$60,MATCH(I250,PC_FEBRERO_2025!$E$28:$E$60,0),MATCH($R$8,PC_FEBRERO_2025!$F$26,0)))</f>
        <v>96866.98455816129</v>
      </c>
      <c r="S250" s="185"/>
      <c r="T250" s="185"/>
    </row>
    <row r="251" spans="1:20" ht="16.899999999999999" customHeight="1" x14ac:dyDescent="0.3">
      <c r="A251" s="484" t="str">
        <f t="shared" si="11"/>
        <v>DB2PotenciaCentro Occidente</v>
      </c>
      <c r="C251" s="193" t="s">
        <v>50</v>
      </c>
      <c r="D251" s="177" t="s">
        <v>136</v>
      </c>
      <c r="E251" s="177" t="s">
        <v>63</v>
      </c>
      <c r="F251" s="178" t="s">
        <v>163</v>
      </c>
      <c r="G251" s="179">
        <f t="array" ref="G251">INDEX(INSUMOS_FEBRERO_2025!$E$18:$E$221,MATCH($C251&amp;$E251,INSUMOS_FEBRERO_2025!$B$18:$B$221&amp;INSUMOS_FEBRERO_2025!$C$18:$C$221,0))</f>
        <v>265.12280913284184</v>
      </c>
      <c r="H251" s="118"/>
      <c r="I251" s="118" t="str">
        <f t="shared" si="9"/>
        <v>DB2SINNA</v>
      </c>
      <c r="J251" s="118" t="str">
        <f t="shared" si="10"/>
        <v>DB2PeninsularNA</v>
      </c>
      <c r="K251" s="118" t="s">
        <v>150</v>
      </c>
      <c r="M251" s="192" t="s">
        <v>50</v>
      </c>
      <c r="N251" s="99" t="s">
        <v>159</v>
      </c>
      <c r="O251" s="99" t="s">
        <v>160</v>
      </c>
      <c r="P251" s="99" t="s">
        <v>72</v>
      </c>
      <c r="Q251" s="182" t="s">
        <v>161</v>
      </c>
      <c r="R251" s="183">
        <f t="array" ref="R251">IF(Q251="NA",INDEX($G$10:$G$213,MATCH(M251&amp;P251,$C$10:$C$213&amp;$E$10:$E$213,0)),INDEX($G$10:$G$213,MATCH(M251&amp;P251,$C$10:$C$213&amp;$E$10:$E$213,0))*INDEX(PC_FEBRERO_2025!$F$28:$F$60,MATCH(I251,PC_FEBRERO_2025!$E$28:$E$60,0),MATCH($R$8,PC_FEBRERO_2025!$F$26,0)))</f>
        <v>240483.13925771997</v>
      </c>
      <c r="S251" s="185"/>
      <c r="T251" s="185"/>
    </row>
    <row r="252" spans="1:20" ht="16.899999999999999" customHeight="1" x14ac:dyDescent="0.3">
      <c r="A252" s="484" t="str">
        <f t="shared" si="11"/>
        <v>DISTPotenciaCentro Occidente</v>
      </c>
      <c r="C252" s="193" t="s">
        <v>51</v>
      </c>
      <c r="D252" s="177" t="s">
        <v>136</v>
      </c>
      <c r="E252" s="177" t="s">
        <v>63</v>
      </c>
      <c r="F252" s="178" t="s">
        <v>163</v>
      </c>
      <c r="G252" s="179">
        <f t="array" ref="G252">INDEX(INSUMOS_FEBRERO_2025!$E$18:$E$221,MATCH($C252&amp;$E252,INSUMOS_FEBRERO_2025!$B$18:$B$221&amp;INSUMOS_FEBRERO_2025!$C$18:$C$221,0))</f>
        <v>128.85690797433202</v>
      </c>
      <c r="H252" s="118"/>
      <c r="I252" s="118" t="str">
        <f t="shared" si="9"/>
        <v>PDBTSINNA</v>
      </c>
      <c r="J252" s="118" t="str">
        <f t="shared" si="10"/>
        <v>PDBTPeninsularNA</v>
      </c>
      <c r="K252" s="118" t="s">
        <v>150</v>
      </c>
      <c r="M252" s="192" t="s">
        <v>56</v>
      </c>
      <c r="N252" s="99" t="s">
        <v>159</v>
      </c>
      <c r="O252" s="99" t="s">
        <v>160</v>
      </c>
      <c r="P252" s="99" t="s">
        <v>72</v>
      </c>
      <c r="Q252" s="182" t="s">
        <v>161</v>
      </c>
      <c r="R252" s="183">
        <f t="array" ref="R252">IF(Q252="NA",INDEX($G$10:$G$213,MATCH(M252&amp;P252,$C$10:$C$213&amp;$E$10:$E$213,0)),INDEX($G$10:$G$213,MATCH(M252&amp;P252,$C$10:$C$213&amp;$E$10:$E$213,0))*INDEX(PC_FEBRERO_2025!$F$28:$F$60,MATCH(I252,PC_FEBRERO_2025!$E$28:$E$60,0),MATCH($R$8,PC_FEBRERO_2025!$F$26,0)))</f>
        <v>61314.598001930426</v>
      </c>
      <c r="S252" s="185"/>
      <c r="T252" s="185"/>
    </row>
    <row r="253" spans="1:20" ht="16.899999999999999" customHeight="1" x14ac:dyDescent="0.3">
      <c r="A253" s="484" t="str">
        <f t="shared" si="11"/>
        <v>DITPotenciaCentro Occidente</v>
      </c>
      <c r="C253" s="193" t="s">
        <v>52</v>
      </c>
      <c r="D253" s="177" t="s">
        <v>136</v>
      </c>
      <c r="E253" s="177" t="s">
        <v>63</v>
      </c>
      <c r="F253" s="178" t="s">
        <v>163</v>
      </c>
      <c r="G253" s="179">
        <f t="array" ref="G253">INDEX(INSUMOS_FEBRERO_2025!$E$18:$E$221,MATCH($C253&amp;$E253,INSUMOS_FEBRERO_2025!$B$18:$B$221&amp;INSUMOS_FEBRERO_2025!$C$18:$C$221,0))</f>
        <v>0</v>
      </c>
      <c r="H253" s="118"/>
      <c r="I253" s="118" t="str">
        <f t="shared" si="9"/>
        <v>GDBTSINNA</v>
      </c>
      <c r="J253" s="118" t="str">
        <f t="shared" si="10"/>
        <v>GDBTPeninsularNA</v>
      </c>
      <c r="K253" s="118" t="s">
        <v>150</v>
      </c>
      <c r="M253" s="192" t="s">
        <v>53</v>
      </c>
      <c r="N253" s="99" t="s">
        <v>159</v>
      </c>
      <c r="O253" s="99" t="s">
        <v>160</v>
      </c>
      <c r="P253" s="99" t="s">
        <v>72</v>
      </c>
      <c r="Q253" s="182" t="s">
        <v>161</v>
      </c>
      <c r="R253" s="183">
        <f t="array" ref="R253">IF(Q253="NA",INDEX($G$10:$G$213,MATCH(M253&amp;P253,$C$10:$C$213&amp;$E$10:$E$213,0)),INDEX($G$10:$G$213,MATCH(M253&amp;P253,$C$10:$C$213&amp;$E$10:$E$213,0))*INDEX(PC_FEBRERO_2025!$F$28:$F$60,MATCH(I253,PC_FEBRERO_2025!$E$28:$E$60,0),MATCH($R$8,PC_FEBRERO_2025!$F$26,0)))</f>
        <v>1270.2117308756197</v>
      </c>
      <c r="S253" s="185"/>
      <c r="T253" s="185"/>
    </row>
    <row r="254" spans="1:20" ht="16.899999999999999" customHeight="1" x14ac:dyDescent="0.3">
      <c r="A254" s="484" t="str">
        <f t="shared" si="11"/>
        <v>GDBTPotenciaCentro Occidente</v>
      </c>
      <c r="C254" s="193" t="s">
        <v>53</v>
      </c>
      <c r="D254" s="177" t="s">
        <v>136</v>
      </c>
      <c r="E254" s="177" t="s">
        <v>63</v>
      </c>
      <c r="F254" s="178" t="s">
        <v>163</v>
      </c>
      <c r="G254" s="179">
        <f t="array" ref="G254">INDEX(INSUMOS_FEBRERO_2025!$E$18:$E$221,MATCH($C254&amp;$E254,INSUMOS_FEBRERO_2025!$B$18:$B$221&amp;INSUMOS_FEBRERO_2025!$C$18:$C$221,0))</f>
        <v>1.1995220943696006</v>
      </c>
      <c r="H254" s="118"/>
      <c r="I254" s="118" t="str">
        <f t="shared" si="9"/>
        <v>RABTSINNA</v>
      </c>
      <c r="J254" s="118" t="str">
        <f t="shared" si="10"/>
        <v>RABTPeninsularNA</v>
      </c>
      <c r="K254" s="118" t="s">
        <v>150</v>
      </c>
      <c r="M254" s="192" t="s">
        <v>59</v>
      </c>
      <c r="N254" s="99" t="s">
        <v>159</v>
      </c>
      <c r="O254" s="99" t="s">
        <v>160</v>
      </c>
      <c r="P254" s="99" t="s">
        <v>72</v>
      </c>
      <c r="Q254" s="182" t="s">
        <v>161</v>
      </c>
      <c r="R254" s="183">
        <f t="array" ref="R254">IF(Q254="NA",INDEX($G$10:$G$213,MATCH(M254&amp;P254,$C$10:$C$213&amp;$E$10:$E$213,0)),INDEX($G$10:$G$213,MATCH(M254&amp;P254,$C$10:$C$213&amp;$E$10:$E$213,0))*INDEX(PC_FEBRERO_2025!$F$28:$F$60,MATCH(I254,PC_FEBRERO_2025!$E$28:$E$60,0),MATCH($R$8,PC_FEBRERO_2025!$F$26,0)))</f>
        <v>5940.6001024950619</v>
      </c>
      <c r="S254" s="185"/>
      <c r="T254" s="185"/>
    </row>
    <row r="255" spans="1:20" ht="16.899999999999999" customHeight="1" x14ac:dyDescent="0.3">
      <c r="A255" s="484" t="str">
        <f t="shared" si="11"/>
        <v>GDMTHPotenciaCentro Occidente</v>
      </c>
      <c r="C255" s="193" t="s">
        <v>54</v>
      </c>
      <c r="D255" s="177" t="s">
        <v>136</v>
      </c>
      <c r="E255" s="177" t="s">
        <v>63</v>
      </c>
      <c r="F255" s="178" t="s">
        <v>163</v>
      </c>
      <c r="G255" s="179">
        <f t="array" ref="G255">INDEX(INSUMOS_FEBRERO_2025!$E$18:$E$221,MATCH($C255&amp;$E255,INSUMOS_FEBRERO_2025!$B$18:$B$221&amp;INSUMOS_FEBRERO_2025!$C$18:$C$221,0))</f>
        <v>334.71034810315615</v>
      </c>
      <c r="H255" s="118"/>
      <c r="I255" s="118" t="str">
        <f t="shared" si="9"/>
        <v>APBTSINNA</v>
      </c>
      <c r="J255" s="118" t="str">
        <f t="shared" si="10"/>
        <v>APBTPeninsularNA</v>
      </c>
      <c r="K255" s="118" t="s">
        <v>150</v>
      </c>
      <c r="M255" s="192" t="s">
        <v>57</v>
      </c>
      <c r="N255" s="99" t="s">
        <v>159</v>
      </c>
      <c r="O255" s="99" t="s">
        <v>160</v>
      </c>
      <c r="P255" s="99" t="s">
        <v>72</v>
      </c>
      <c r="Q255" s="182" t="s">
        <v>161</v>
      </c>
      <c r="R255" s="183">
        <f t="array" ref="R255">IF(Q255="NA",INDEX($G$10:$G$213,MATCH(M255&amp;P255,$C$10:$C$213&amp;$E$10:$E$213,0)),INDEX($G$10:$G$213,MATCH(M255&amp;P255,$C$10:$C$213&amp;$E$10:$E$213,0))*INDEX(PC_FEBRERO_2025!$F$28:$F$60,MATCH(I255,PC_FEBRERO_2025!$E$28:$E$60,0),MATCH($R$8,PC_FEBRERO_2025!$F$26,0)))</f>
        <v>14657.24833396215</v>
      </c>
      <c r="S255" s="185"/>
      <c r="T255" s="185"/>
    </row>
    <row r="256" spans="1:20" ht="16.899999999999999" customHeight="1" x14ac:dyDescent="0.3">
      <c r="A256" s="484" t="str">
        <f t="shared" si="11"/>
        <v>GDMTOPotenciaCentro Occidente</v>
      </c>
      <c r="C256" s="193" t="s">
        <v>55</v>
      </c>
      <c r="D256" s="177" t="s">
        <v>136</v>
      </c>
      <c r="E256" s="177" t="s">
        <v>63</v>
      </c>
      <c r="F256" s="178" t="s">
        <v>163</v>
      </c>
      <c r="G256" s="179">
        <f t="array" ref="G256">INDEX(INSUMOS_FEBRERO_2025!$E$18:$E$221,MATCH($C256&amp;$E256,INSUMOS_FEBRERO_2025!$B$18:$B$221&amp;INSUMOS_FEBRERO_2025!$C$18:$C$221,0))</f>
        <v>149.29701636102808</v>
      </c>
      <c r="H256" s="118"/>
      <c r="I256" s="118" t="str">
        <f t="shared" si="9"/>
        <v>APMTSINNA</v>
      </c>
      <c r="J256" s="118" t="str">
        <f t="shared" si="10"/>
        <v>APMTPeninsularNA</v>
      </c>
      <c r="K256" s="118" t="s">
        <v>150</v>
      </c>
      <c r="M256" s="192" t="s">
        <v>58</v>
      </c>
      <c r="N256" s="99" t="s">
        <v>159</v>
      </c>
      <c r="O256" s="99" t="s">
        <v>160</v>
      </c>
      <c r="P256" s="99" t="s">
        <v>72</v>
      </c>
      <c r="Q256" s="182" t="s">
        <v>161</v>
      </c>
      <c r="R256" s="183">
        <f t="array" ref="R256">IF(Q256="NA",INDEX($G$10:$G$213,MATCH(M256&amp;P256,$C$10:$C$213&amp;$E$10:$E$213,0)),INDEX($G$10:$G$213,MATCH(M256&amp;P256,$C$10:$C$213&amp;$E$10:$E$213,0))*INDEX(PC_FEBRERO_2025!$F$28:$F$60,MATCH(I256,PC_FEBRERO_2025!$E$28:$E$60,0),MATCH($R$8,PC_FEBRERO_2025!$F$26,0)))</f>
        <v>2139.9445263322846</v>
      </c>
      <c r="S256" s="185"/>
      <c r="T256" s="185"/>
    </row>
    <row r="257" spans="1:20" ht="16.899999999999999" customHeight="1" x14ac:dyDescent="0.3">
      <c r="A257" s="484" t="str">
        <f t="shared" si="11"/>
        <v>PDBTPotenciaCentro Occidente</v>
      </c>
      <c r="C257" s="193" t="s">
        <v>56</v>
      </c>
      <c r="D257" s="177" t="s">
        <v>136</v>
      </c>
      <c r="E257" s="177" t="s">
        <v>63</v>
      </c>
      <c r="F257" s="178" t="s">
        <v>163</v>
      </c>
      <c r="G257" s="179">
        <f t="array" ref="G257">INDEX(INSUMOS_FEBRERO_2025!$E$18:$E$221,MATCH($C257&amp;$E257,INSUMOS_FEBRERO_2025!$B$18:$B$221&amp;INSUMOS_FEBRERO_2025!$C$18:$C$221,0))</f>
        <v>147.0744795685012</v>
      </c>
      <c r="H257" s="118"/>
      <c r="I257" s="118" t="str">
        <f t="shared" si="9"/>
        <v>GDMTHSINB</v>
      </c>
      <c r="J257" s="118" t="str">
        <f t="shared" si="10"/>
        <v>GDMTHPeninsularB</v>
      </c>
      <c r="K257" s="118" t="s">
        <v>150</v>
      </c>
      <c r="M257" s="180" t="s">
        <v>54</v>
      </c>
      <c r="N257" s="99" t="s">
        <v>159</v>
      </c>
      <c r="O257" s="99" t="s">
        <v>160</v>
      </c>
      <c r="P257" s="99" t="s">
        <v>72</v>
      </c>
      <c r="Q257" s="182" t="s">
        <v>146</v>
      </c>
      <c r="R257" s="183">
        <f t="array" ref="R257">IF(Q257="NA",INDEX($G$10:$G$213,MATCH(M257&amp;P257,$C$10:$C$213&amp;$E$10:$E$213,0)),INDEX($G$10:$G$213,MATCH(M257&amp;P257,$C$10:$C$213&amp;$E$10:$E$213,0))*INDEX(PC_FEBRERO_2025!$F$28:$F$60,MATCH(I257,PC_FEBRERO_2025!$E$28:$E$60,0),MATCH($R$8,PC_FEBRERO_2025!$F$26,0)))</f>
        <v>90642.939100481977</v>
      </c>
      <c r="S257" s="185"/>
      <c r="T257" s="185"/>
    </row>
    <row r="258" spans="1:20" ht="16.899999999999999" customHeight="1" x14ac:dyDescent="0.3">
      <c r="A258" s="484" t="str">
        <f t="shared" si="11"/>
        <v>APBTPotenciaCentro Occidente</v>
      </c>
      <c r="C258" s="176" t="s">
        <v>57</v>
      </c>
      <c r="D258" s="177" t="s">
        <v>136</v>
      </c>
      <c r="E258" s="177" t="s">
        <v>63</v>
      </c>
      <c r="F258" s="178" t="s">
        <v>163</v>
      </c>
      <c r="G258" s="179">
        <f t="array" ref="G258">INDEX(INSUMOS_FEBRERO_2025!$E$18:$E$221,MATCH($C258&amp;$E258,INSUMOS_FEBRERO_2025!$B$18:$B$221&amp;INSUMOS_FEBRERO_2025!$C$18:$C$221,0))</f>
        <v>41.544051487347581</v>
      </c>
      <c r="H258" s="118"/>
      <c r="I258" s="118" t="str">
        <f t="shared" si="9"/>
        <v>GDMTHSINI</v>
      </c>
      <c r="J258" s="118" t="str">
        <f t="shared" si="10"/>
        <v>GDMTHPeninsularI</v>
      </c>
      <c r="K258" s="118" t="s">
        <v>150</v>
      </c>
      <c r="M258" s="180" t="s">
        <v>54</v>
      </c>
      <c r="N258" s="99" t="s">
        <v>159</v>
      </c>
      <c r="O258" s="99" t="s">
        <v>160</v>
      </c>
      <c r="P258" s="99" t="s">
        <v>72</v>
      </c>
      <c r="Q258" s="182" t="s">
        <v>147</v>
      </c>
      <c r="R258" s="183">
        <f t="array" ref="R258">IF(Q258="NA",INDEX($G$10:$G$213,MATCH(M258&amp;P258,$C$10:$C$213&amp;$E$10:$E$213,0)),INDEX($G$10:$G$213,MATCH(M258&amp;P258,$C$10:$C$213&amp;$E$10:$E$213,0))*INDEX(PC_FEBRERO_2025!$F$28:$F$60,MATCH(I258,PC_FEBRERO_2025!$E$28:$E$60,0),MATCH($R$8,PC_FEBRERO_2025!$F$26,0)))</f>
        <v>169196.36184798583</v>
      </c>
      <c r="S258" s="185"/>
      <c r="T258" s="185"/>
    </row>
    <row r="259" spans="1:20" ht="16.899999999999999" customHeight="1" x14ac:dyDescent="0.3">
      <c r="A259" s="484" t="str">
        <f t="shared" si="11"/>
        <v>APMTPotenciaCentro Occidente</v>
      </c>
      <c r="C259" s="176" t="s">
        <v>58</v>
      </c>
      <c r="D259" s="177" t="s">
        <v>136</v>
      </c>
      <c r="E259" s="177" t="s">
        <v>63</v>
      </c>
      <c r="F259" s="178" t="s">
        <v>163</v>
      </c>
      <c r="G259" s="179">
        <f t="array" ref="G259">INDEX(INSUMOS_FEBRERO_2025!$E$18:$E$221,MATCH($C259&amp;$E259,INSUMOS_FEBRERO_2025!$B$18:$B$221&amp;INSUMOS_FEBRERO_2025!$C$18:$C$221,0))</f>
        <v>2.6318417057371839</v>
      </c>
      <c r="H259" s="118"/>
      <c r="I259" s="118" t="str">
        <f t="shared" si="9"/>
        <v>GDMTHSINP</v>
      </c>
      <c r="J259" s="118" t="str">
        <f t="shared" si="10"/>
        <v>GDMTHPeninsularP</v>
      </c>
      <c r="K259" s="118" t="s">
        <v>150</v>
      </c>
      <c r="M259" s="180" t="s">
        <v>54</v>
      </c>
      <c r="N259" s="99" t="s">
        <v>159</v>
      </c>
      <c r="O259" s="99" t="s">
        <v>160</v>
      </c>
      <c r="P259" s="99" t="s">
        <v>72</v>
      </c>
      <c r="Q259" s="182" t="s">
        <v>148</v>
      </c>
      <c r="R259" s="183">
        <f t="array" ref="R259">IF(Q259="NA",INDEX($G$10:$G$213,MATCH(M259&amp;P259,$C$10:$C$213&amp;$E$10:$E$213,0)),INDEX($G$10:$G$213,MATCH(M259&amp;P259,$C$10:$C$213&amp;$E$10:$E$213,0))*INDEX(PC_FEBRERO_2025!$F$28:$F$60,MATCH(I259,PC_FEBRERO_2025!$E$28:$E$60,0),MATCH($R$8,PC_FEBRERO_2025!$F$26,0)))</f>
        <v>41124.56163869107</v>
      </c>
      <c r="S259" s="185"/>
      <c r="T259" s="185"/>
    </row>
    <row r="260" spans="1:20" ht="16.899999999999999" customHeight="1" x14ac:dyDescent="0.3">
      <c r="A260" s="484" t="str">
        <f t="shared" si="11"/>
        <v>RABTPotenciaCentro Occidente</v>
      </c>
      <c r="C260" s="176" t="s">
        <v>59</v>
      </c>
      <c r="D260" s="177" t="s">
        <v>136</v>
      </c>
      <c r="E260" s="177" t="s">
        <v>63</v>
      </c>
      <c r="F260" s="178" t="s">
        <v>163</v>
      </c>
      <c r="G260" s="179">
        <f t="array" ref="G260">INDEX(INSUMOS_FEBRERO_2025!$E$18:$E$221,MATCH($C260&amp;$E260,INSUMOS_FEBRERO_2025!$B$18:$B$221&amp;INSUMOS_FEBRERO_2025!$C$18:$C$221,0))</f>
        <v>73.232728269327296</v>
      </c>
      <c r="H260" s="118"/>
      <c r="I260" s="118" t="str">
        <f t="shared" si="9"/>
        <v>GDMTOSINNA</v>
      </c>
      <c r="J260" s="118" t="str">
        <f t="shared" si="10"/>
        <v>GDMTOPeninsularNA</v>
      </c>
      <c r="K260" s="118" t="s">
        <v>150</v>
      </c>
      <c r="M260" s="180" t="s">
        <v>55</v>
      </c>
      <c r="N260" s="99" t="s">
        <v>159</v>
      </c>
      <c r="O260" s="99" t="s">
        <v>160</v>
      </c>
      <c r="P260" s="99" t="s">
        <v>72</v>
      </c>
      <c r="Q260" s="182" t="s">
        <v>161</v>
      </c>
      <c r="R260" s="183">
        <f t="array" ref="R260">IF(Q260="NA",INDEX($G$10:$G$213,MATCH(M260&amp;P260,$C$10:$C$213&amp;$E$10:$E$213,0)),INDEX($G$10:$G$213,MATCH(M260&amp;P260,$C$10:$C$213&amp;$E$10:$E$213,0))*INDEX(PC_FEBRERO_2025!$F$28:$F$60,MATCH(I260,PC_FEBRERO_2025!$E$28:$E$60,0),MATCH($R$8,PC_FEBRERO_2025!$F$26,0)))</f>
        <v>79647.68799685096</v>
      </c>
      <c r="S260" s="185"/>
      <c r="T260" s="185"/>
    </row>
    <row r="261" spans="1:20" ht="16.899999999999999" customHeight="1" x14ac:dyDescent="0.3">
      <c r="A261" s="484" t="str">
        <f t="shared" si="11"/>
        <v>RAMTPotenciaCentro Occidente</v>
      </c>
      <c r="C261" s="176" t="s">
        <v>60</v>
      </c>
      <c r="D261" s="177" t="s">
        <v>136</v>
      </c>
      <c r="E261" s="177" t="s">
        <v>63</v>
      </c>
      <c r="F261" s="178" t="s">
        <v>163</v>
      </c>
      <c r="G261" s="179">
        <f t="array" ref="G261">INDEX(INSUMOS_FEBRERO_2025!$E$18:$E$221,MATCH($C261&amp;$E261,INSUMOS_FEBRERO_2025!$B$18:$B$221&amp;INSUMOS_FEBRERO_2025!$C$18:$C$221,0))</f>
        <v>154.14199840927219</v>
      </c>
      <c r="H261" s="118"/>
      <c r="I261" s="118" t="str">
        <f t="shared" si="9"/>
        <v>RAMTSINNA</v>
      </c>
      <c r="J261" s="118" t="str">
        <f t="shared" si="10"/>
        <v>RAMTPeninsularNA</v>
      </c>
      <c r="K261" s="118" t="s">
        <v>150</v>
      </c>
      <c r="M261" s="192" t="s">
        <v>60</v>
      </c>
      <c r="N261" s="99" t="s">
        <v>159</v>
      </c>
      <c r="O261" s="99" t="s">
        <v>160</v>
      </c>
      <c r="P261" s="99" t="s">
        <v>72</v>
      </c>
      <c r="Q261" s="182" t="s">
        <v>161</v>
      </c>
      <c r="R261" s="183">
        <f t="array" ref="R261">IF(Q261="NA",INDEX($G$10:$G$213,MATCH(M261&amp;P261,$C$10:$C$213&amp;$E$10:$E$213,0)),INDEX($G$10:$G$213,MATCH(M261&amp;P261,$C$10:$C$213&amp;$E$10:$E$213,0))*INDEX(PC_FEBRERO_2025!$F$28:$F$60,MATCH(I261,PC_FEBRERO_2025!$E$28:$E$60,0),MATCH($R$8,PC_FEBRERO_2025!$F$26,0)))</f>
        <v>6184.6656759054913</v>
      </c>
      <c r="S261" s="185"/>
      <c r="T261" s="185"/>
    </row>
    <row r="262" spans="1:20" ht="16.899999999999999" customHeight="1" x14ac:dyDescent="0.3">
      <c r="A262" s="484" t="str">
        <f t="shared" si="11"/>
        <v>DB1PotenciaCentro Oriente</v>
      </c>
      <c r="C262" s="176" t="s">
        <v>48</v>
      </c>
      <c r="D262" s="177" t="s">
        <v>136</v>
      </c>
      <c r="E262" s="177" t="s">
        <v>64</v>
      </c>
      <c r="F262" s="178" t="s">
        <v>163</v>
      </c>
      <c r="G262" s="179">
        <f t="array" ref="G262">INDEX(INSUMOS_FEBRERO_2025!$E$18:$E$221,MATCH($C262&amp;$E262,INSUMOS_FEBRERO_2025!$B$18:$B$221&amp;INSUMOS_FEBRERO_2025!$C$18:$C$221,0))</f>
        <v>419.52454825269217</v>
      </c>
      <c r="H262" s="118"/>
      <c r="I262" s="118" t="str">
        <f t="shared" si="9"/>
        <v>DISTSINB</v>
      </c>
      <c r="J262" s="118" t="str">
        <f t="shared" si="10"/>
        <v>DISTPeninsularB</v>
      </c>
      <c r="K262" s="118" t="s">
        <v>150</v>
      </c>
      <c r="M262" s="192" t="s">
        <v>51</v>
      </c>
      <c r="N262" s="99" t="s">
        <v>159</v>
      </c>
      <c r="O262" s="99" t="s">
        <v>160</v>
      </c>
      <c r="P262" s="99" t="s">
        <v>72</v>
      </c>
      <c r="Q262" s="182" t="s">
        <v>146</v>
      </c>
      <c r="R262" s="183">
        <f t="array" ref="R262">IF(Q262="NA",INDEX($G$10:$G$213,MATCH(M262&amp;P262,$C$10:$C$213&amp;$E$10:$E$213,0)),INDEX($G$10:$G$213,MATCH(M262&amp;P262,$C$10:$C$213&amp;$E$10:$E$213,0))*INDEX(PC_FEBRERO_2025!$F$28:$F$60,MATCH(I262,PC_FEBRERO_2025!$E$28:$E$60,0),MATCH($R$8,PC_FEBRERO_2025!$F$26,0)))</f>
        <v>3517.5586998162944</v>
      </c>
      <c r="S262" s="185"/>
      <c r="T262" s="185"/>
    </row>
    <row r="263" spans="1:20" ht="16.899999999999999" customHeight="1" x14ac:dyDescent="0.3">
      <c r="A263" s="484" t="str">
        <f t="shared" si="11"/>
        <v>DB2PotenciaCentro Oriente</v>
      </c>
      <c r="C263" s="176" t="s">
        <v>50</v>
      </c>
      <c r="D263" s="177" t="s">
        <v>136</v>
      </c>
      <c r="E263" s="177" t="s">
        <v>64</v>
      </c>
      <c r="F263" s="178" t="s">
        <v>163</v>
      </c>
      <c r="G263" s="179">
        <f t="array" ref="G263">INDEX(INSUMOS_FEBRERO_2025!$E$18:$E$221,MATCH($C263&amp;$E263,INSUMOS_FEBRERO_2025!$B$18:$B$221&amp;INSUMOS_FEBRERO_2025!$C$18:$C$221,0))</f>
        <v>257.52804563438724</v>
      </c>
      <c r="H263" s="118"/>
      <c r="I263" s="118" t="str">
        <f t="shared" si="9"/>
        <v>DISTSINI</v>
      </c>
      <c r="J263" s="118" t="str">
        <f t="shared" si="10"/>
        <v>DISTPeninsularI</v>
      </c>
      <c r="K263" s="118" t="s">
        <v>150</v>
      </c>
      <c r="M263" s="192" t="s">
        <v>51</v>
      </c>
      <c r="N263" s="99" t="s">
        <v>159</v>
      </c>
      <c r="O263" s="99" t="s">
        <v>160</v>
      </c>
      <c r="P263" s="99" t="s">
        <v>72</v>
      </c>
      <c r="Q263" s="182" t="s">
        <v>147</v>
      </c>
      <c r="R263" s="183">
        <f t="array" ref="R263">IF(Q263="NA",INDEX($G$10:$G$213,MATCH(M263&amp;P263,$C$10:$C$213&amp;$E$10:$E$213,0)),INDEX($G$10:$G$213,MATCH(M263&amp;P263,$C$10:$C$213&amp;$E$10:$E$213,0))*INDEX(PC_FEBRERO_2025!$F$28:$F$60,MATCH(I263,PC_FEBRERO_2025!$E$28:$E$60,0),MATCH($R$8,PC_FEBRERO_2025!$F$26,0)))</f>
        <v>6404.1399054416088</v>
      </c>
      <c r="S263" s="185"/>
      <c r="T263" s="185"/>
    </row>
    <row r="264" spans="1:20" ht="16.899999999999999" customHeight="1" x14ac:dyDescent="0.3">
      <c r="A264" s="484" t="str">
        <f t="shared" si="11"/>
        <v>DISTPotenciaCentro Oriente</v>
      </c>
      <c r="C264" s="176" t="s">
        <v>51</v>
      </c>
      <c r="D264" s="177" t="s">
        <v>136</v>
      </c>
      <c r="E264" s="177" t="s">
        <v>64</v>
      </c>
      <c r="F264" s="178" t="s">
        <v>163</v>
      </c>
      <c r="G264" s="179">
        <f t="array" ref="G264">INDEX(INSUMOS_FEBRERO_2025!$E$18:$E$221,MATCH($C264&amp;$E264,INSUMOS_FEBRERO_2025!$B$18:$B$221&amp;INSUMOS_FEBRERO_2025!$C$18:$C$221,0))</f>
        <v>80.282170273404162</v>
      </c>
      <c r="H264" s="118"/>
      <c r="I264" s="118" t="str">
        <f t="shared" si="9"/>
        <v>DISTSINP</v>
      </c>
      <c r="J264" s="118" t="str">
        <f t="shared" si="10"/>
        <v>DISTPeninsularP</v>
      </c>
      <c r="K264" s="118" t="s">
        <v>150</v>
      </c>
      <c r="M264" s="192" t="s">
        <v>51</v>
      </c>
      <c r="N264" s="99" t="s">
        <v>159</v>
      </c>
      <c r="O264" s="99" t="s">
        <v>160</v>
      </c>
      <c r="P264" s="99" t="s">
        <v>72</v>
      </c>
      <c r="Q264" s="182" t="s">
        <v>148</v>
      </c>
      <c r="R264" s="183">
        <f t="array" ref="R264">IF(Q264="NA",INDEX($G$10:$G$213,MATCH(M264&amp;P264,$C$10:$C$213&amp;$E$10:$E$213,0)),INDEX($G$10:$G$213,MATCH(M264&amp;P264,$C$10:$C$213&amp;$E$10:$E$213,0))*INDEX(PC_FEBRERO_2025!$F$28:$F$60,MATCH(I264,PC_FEBRERO_2025!$E$28:$E$60,0),MATCH($R$8,PC_FEBRERO_2025!$F$26,0)))</f>
        <v>942.75326801437711</v>
      </c>
      <c r="S264" s="185"/>
      <c r="T264" s="185"/>
    </row>
    <row r="265" spans="1:20" ht="16.899999999999999" customHeight="1" x14ac:dyDescent="0.3">
      <c r="A265" s="484" t="str">
        <f t="shared" si="11"/>
        <v>DITPotenciaCentro Oriente</v>
      </c>
      <c r="C265" s="176" t="s">
        <v>52</v>
      </c>
      <c r="D265" s="177" t="s">
        <v>136</v>
      </c>
      <c r="E265" s="177" t="s">
        <v>64</v>
      </c>
      <c r="F265" s="178" t="s">
        <v>163</v>
      </c>
      <c r="G265" s="179">
        <f t="array" ref="G265">INDEX(INSUMOS_FEBRERO_2025!$E$18:$E$221,MATCH($C265&amp;$E265,INSUMOS_FEBRERO_2025!$B$18:$B$221&amp;INSUMOS_FEBRERO_2025!$C$18:$C$221,0))</f>
        <v>192.38069719275066</v>
      </c>
      <c r="H265" s="118"/>
      <c r="I265" s="118" t="str">
        <f t="shared" si="9"/>
        <v>DISTSINSP</v>
      </c>
      <c r="J265" s="118" t="str">
        <f t="shared" si="10"/>
        <v>DISTPeninsularSP</v>
      </c>
      <c r="K265" s="118" t="s">
        <v>150</v>
      </c>
      <c r="M265" s="192" t="s">
        <v>51</v>
      </c>
      <c r="N265" s="99" t="s">
        <v>159</v>
      </c>
      <c r="O265" s="99" t="s">
        <v>160</v>
      </c>
      <c r="P265" s="99" t="s">
        <v>72</v>
      </c>
      <c r="Q265" s="182" t="s">
        <v>151</v>
      </c>
      <c r="R265" s="183">
        <f t="array" ref="R265">IF(Q265="NA",INDEX($G$10:$G$213,MATCH(M265&amp;P265,$C$10:$C$213&amp;$E$10:$E$213,0)),INDEX($G$10:$G$213,MATCH(M265&amp;P265,$C$10:$C$213&amp;$E$10:$E$213,0))*INDEX(PC_FEBRERO_2025!$F$28:$F$60,MATCH(I265,PC_FEBRERO_2025!$E$28:$E$60,0),MATCH($R$8,PC_FEBRERO_2025!$F$26,0)))</f>
        <v>0</v>
      </c>
      <c r="S265" s="185"/>
      <c r="T265" s="185"/>
    </row>
    <row r="266" spans="1:20" ht="16.899999999999999" customHeight="1" x14ac:dyDescent="0.3">
      <c r="A266" s="484" t="str">
        <f t="shared" si="11"/>
        <v>GDBTPotenciaCentro Oriente</v>
      </c>
      <c r="C266" s="176" t="s">
        <v>53</v>
      </c>
      <c r="D266" s="177" t="s">
        <v>136</v>
      </c>
      <c r="E266" s="177" t="s">
        <v>64</v>
      </c>
      <c r="F266" s="178" t="s">
        <v>163</v>
      </c>
      <c r="G266" s="179">
        <f t="array" ref="G266">INDEX(INSUMOS_FEBRERO_2025!$E$18:$E$221,MATCH($C266&amp;$E266,INSUMOS_FEBRERO_2025!$B$18:$B$221&amp;INSUMOS_FEBRERO_2025!$C$18:$C$221,0))</f>
        <v>7.7847871486030185</v>
      </c>
      <c r="H266" s="118"/>
      <c r="I266" s="118" t="str">
        <f t="shared" ref="I266:I329" si="12">M266&amp;K266&amp;Q266</f>
        <v>DITSINB</v>
      </c>
      <c r="J266" s="118" t="str">
        <f t="shared" ref="J266:J329" si="13">M266&amp;P266&amp;Q266</f>
        <v>DITPeninsularB</v>
      </c>
      <c r="K266" s="118" t="s">
        <v>150</v>
      </c>
      <c r="M266" s="192" t="s">
        <v>52</v>
      </c>
      <c r="N266" s="99" t="s">
        <v>159</v>
      </c>
      <c r="O266" s="99" t="s">
        <v>160</v>
      </c>
      <c r="P266" s="99" t="s">
        <v>72</v>
      </c>
      <c r="Q266" s="182" t="s">
        <v>146</v>
      </c>
      <c r="R266" s="183">
        <f t="array" ref="R266">IF(Q266="NA",INDEX($G$10:$G$213,MATCH(M266&amp;P266,$C$10:$C$213&amp;$E$10:$E$213,0)),INDEX($G$10:$G$213,MATCH(M266&amp;P266,$C$10:$C$213&amp;$E$10:$E$213,0))*INDEX(PC_FEBRERO_2025!$F$28:$F$60,MATCH(I266,PC_FEBRERO_2025!$E$28:$E$60,0),MATCH($R$8,PC_FEBRERO_2025!$F$26,0)))</f>
        <v>373.10863457242618</v>
      </c>
      <c r="S266" s="185"/>
      <c r="T266" s="185"/>
    </row>
    <row r="267" spans="1:20" ht="16.899999999999999" customHeight="1" x14ac:dyDescent="0.3">
      <c r="A267" s="484" t="str">
        <f t="shared" ref="A267:A330" si="14">C267&amp;D267&amp;E267</f>
        <v>GDMTHPotenciaCentro Oriente</v>
      </c>
      <c r="C267" s="176" t="s">
        <v>54</v>
      </c>
      <c r="D267" s="177" t="s">
        <v>136</v>
      </c>
      <c r="E267" s="177" t="s">
        <v>64</v>
      </c>
      <c r="F267" s="178" t="s">
        <v>163</v>
      </c>
      <c r="G267" s="179">
        <f t="array" ref="G267">INDEX(INSUMOS_FEBRERO_2025!$E$18:$E$221,MATCH($C267&amp;$E267,INSUMOS_FEBRERO_2025!$B$18:$B$221&amp;INSUMOS_FEBRERO_2025!$C$18:$C$221,0))</f>
        <v>677.80984282104237</v>
      </c>
      <c r="H267" s="118"/>
      <c r="I267" s="118" t="str">
        <f t="shared" si="12"/>
        <v>DITSINI</v>
      </c>
      <c r="J267" s="118" t="str">
        <f t="shared" si="13"/>
        <v>DITPeninsularI</v>
      </c>
      <c r="K267" s="118" t="s">
        <v>150</v>
      </c>
      <c r="M267" s="192" t="s">
        <v>52</v>
      </c>
      <c r="N267" s="99" t="s">
        <v>159</v>
      </c>
      <c r="O267" s="99" t="s">
        <v>160</v>
      </c>
      <c r="P267" s="99" t="s">
        <v>72</v>
      </c>
      <c r="Q267" s="182" t="s">
        <v>147</v>
      </c>
      <c r="R267" s="183">
        <f t="array" ref="R267">IF(Q267="NA",INDEX($G$10:$G$213,MATCH(M267&amp;P267,$C$10:$C$213&amp;$E$10:$E$213,0)),INDEX($G$10:$G$213,MATCH(M267&amp;P267,$C$10:$C$213&amp;$E$10:$E$213,0))*INDEX(PC_FEBRERO_2025!$F$28:$F$60,MATCH(I267,PC_FEBRERO_2025!$E$28:$E$60,0),MATCH($R$8,PC_FEBRERO_2025!$F$26,0)))</f>
        <v>550.12085887652086</v>
      </c>
      <c r="S267" s="185"/>
      <c r="T267" s="185"/>
    </row>
    <row r="268" spans="1:20" ht="16.899999999999999" customHeight="1" x14ac:dyDescent="0.3">
      <c r="A268" s="484" t="str">
        <f t="shared" si="14"/>
        <v>GDMTOPotenciaCentro Oriente</v>
      </c>
      <c r="C268" s="176" t="s">
        <v>55</v>
      </c>
      <c r="D268" s="177" t="s">
        <v>136</v>
      </c>
      <c r="E268" s="177" t="s">
        <v>64</v>
      </c>
      <c r="F268" s="178" t="s">
        <v>163</v>
      </c>
      <c r="G268" s="179">
        <f t="array" ref="G268">INDEX(INSUMOS_FEBRERO_2025!$E$18:$E$221,MATCH($C268&amp;$E268,INSUMOS_FEBRERO_2025!$B$18:$B$221&amp;INSUMOS_FEBRERO_2025!$C$18:$C$221,0))</f>
        <v>207.93500775871809</v>
      </c>
      <c r="H268" s="118"/>
      <c r="I268" s="118" t="str">
        <f t="shared" si="12"/>
        <v>DITSINP</v>
      </c>
      <c r="J268" s="118" t="str">
        <f t="shared" si="13"/>
        <v>DITPeninsularP</v>
      </c>
      <c r="K268" s="118" t="s">
        <v>150</v>
      </c>
      <c r="M268" s="192" t="s">
        <v>52</v>
      </c>
      <c r="N268" s="99" t="s">
        <v>159</v>
      </c>
      <c r="O268" s="99" t="s">
        <v>160</v>
      </c>
      <c r="P268" s="99" t="s">
        <v>72</v>
      </c>
      <c r="Q268" s="182" t="s">
        <v>148</v>
      </c>
      <c r="R268" s="183">
        <f t="array" ref="R268">IF(Q268="NA",INDEX($G$10:$G$213,MATCH(M268&amp;P268,$C$10:$C$213&amp;$E$10:$E$213,0)),INDEX($G$10:$G$213,MATCH(M268&amp;P268,$C$10:$C$213&amp;$E$10:$E$213,0))*INDEX(PC_FEBRERO_2025!$F$28:$F$60,MATCH(I268,PC_FEBRERO_2025!$E$28:$E$60,0),MATCH($R$8,PC_FEBRERO_2025!$F$26,0)))</f>
        <v>57.805242179482491</v>
      </c>
      <c r="S268" s="185"/>
      <c r="T268" s="185"/>
    </row>
    <row r="269" spans="1:20" ht="16.899999999999999" customHeight="1" x14ac:dyDescent="0.3">
      <c r="A269" s="484" t="str">
        <f t="shared" si="14"/>
        <v>PDBTPotenciaCentro Oriente</v>
      </c>
      <c r="C269" s="176" t="s">
        <v>56</v>
      </c>
      <c r="D269" s="177" t="s">
        <v>136</v>
      </c>
      <c r="E269" s="177" t="s">
        <v>64</v>
      </c>
      <c r="F269" s="178" t="s">
        <v>163</v>
      </c>
      <c r="G269" s="179">
        <f t="array" ref="G269">INDEX(INSUMOS_FEBRERO_2025!$E$18:$E$221,MATCH($C269&amp;$E269,INSUMOS_FEBRERO_2025!$B$18:$B$221&amp;INSUMOS_FEBRERO_2025!$C$18:$C$221,0))</f>
        <v>196.5431587555812</v>
      </c>
      <c r="H269" s="118"/>
      <c r="I269" s="118" t="str">
        <f t="shared" si="12"/>
        <v>DITSINSP</v>
      </c>
      <c r="J269" s="118" t="str">
        <f t="shared" si="13"/>
        <v>DITPeninsularSP</v>
      </c>
      <c r="K269" s="118" t="s">
        <v>150</v>
      </c>
      <c r="M269" s="192" t="s">
        <v>52</v>
      </c>
      <c r="N269" s="99" t="s">
        <v>159</v>
      </c>
      <c r="O269" s="99" t="s">
        <v>160</v>
      </c>
      <c r="P269" s="99" t="s">
        <v>72</v>
      </c>
      <c r="Q269" s="182" t="s">
        <v>151</v>
      </c>
      <c r="R269" s="183">
        <f t="array" ref="R269">IF(Q269="NA",INDEX($G$10:$G$213,MATCH(M269&amp;P269,$C$10:$C$213&amp;$E$10:$E$213,0)),INDEX($G$10:$G$213,MATCH(M269&amp;P269,$C$10:$C$213&amp;$E$10:$E$213,0))*INDEX(PC_FEBRERO_2025!$F$28:$F$60,MATCH(I269,PC_FEBRERO_2025!$E$28:$E$60,0),MATCH($R$8,PC_FEBRERO_2025!$F$26,0)))</f>
        <v>0</v>
      </c>
      <c r="S269" s="185"/>
      <c r="T269" s="185"/>
    </row>
    <row r="270" spans="1:20" ht="16.899999999999999" customHeight="1" x14ac:dyDescent="0.3">
      <c r="A270" s="484" t="str">
        <f t="shared" si="14"/>
        <v>APBTPotenciaCentro Oriente</v>
      </c>
      <c r="C270" s="176" t="s">
        <v>57</v>
      </c>
      <c r="D270" s="177" t="s">
        <v>136</v>
      </c>
      <c r="E270" s="177" t="s">
        <v>64</v>
      </c>
      <c r="F270" s="178" t="s">
        <v>163</v>
      </c>
      <c r="G270" s="179">
        <f t="array" ref="G270">INDEX(INSUMOS_FEBRERO_2025!$E$18:$E$221,MATCH($C270&amp;$E270,INSUMOS_FEBRERO_2025!$B$18:$B$221&amp;INSUMOS_FEBRERO_2025!$C$18:$C$221,0))</f>
        <v>76.474888928084582</v>
      </c>
      <c r="H270" s="118"/>
      <c r="I270" s="118" t="str">
        <f t="shared" si="12"/>
        <v>DB1SINNA</v>
      </c>
      <c r="J270" s="118" t="str">
        <f t="shared" si="13"/>
        <v>DB1SuresteNA</v>
      </c>
      <c r="K270" s="118" t="s">
        <v>150</v>
      </c>
      <c r="M270" s="192" t="s">
        <v>48</v>
      </c>
      <c r="N270" s="99" t="s">
        <v>159</v>
      </c>
      <c r="O270" s="99" t="s">
        <v>160</v>
      </c>
      <c r="P270" s="99" t="s">
        <v>73</v>
      </c>
      <c r="Q270" s="182" t="s">
        <v>161</v>
      </c>
      <c r="R270" s="183">
        <f t="array" ref="R270">IF(Q270="NA",INDEX($G$10:$G$213,MATCH(M270&amp;P270,$C$10:$C$213&amp;$E$10:$E$213,0)),INDEX($G$10:$G$213,MATCH(M270&amp;P270,$C$10:$C$213&amp;$E$10:$E$213,0))*INDEX(PC_FEBRERO_2025!$F$28:$F$60,MATCH(I270,PC_FEBRERO_2025!$E$28:$E$60,0),MATCH($R$8,PC_FEBRERO_2025!$F$26,0)))</f>
        <v>150834.65126457863</v>
      </c>
      <c r="S270" s="185"/>
      <c r="T270" s="185"/>
    </row>
    <row r="271" spans="1:20" ht="16.899999999999999" customHeight="1" x14ac:dyDescent="0.3">
      <c r="A271" s="484" t="str">
        <f t="shared" si="14"/>
        <v>APMTPotenciaCentro Oriente</v>
      </c>
      <c r="C271" s="176" t="s">
        <v>58</v>
      </c>
      <c r="D271" s="177" t="s">
        <v>136</v>
      </c>
      <c r="E271" s="177" t="s">
        <v>64</v>
      </c>
      <c r="F271" s="178" t="s">
        <v>163</v>
      </c>
      <c r="G271" s="179">
        <f t="array" ref="G271">INDEX(INSUMOS_FEBRERO_2025!$E$18:$E$221,MATCH($C271&amp;$E271,INSUMOS_FEBRERO_2025!$B$18:$B$221&amp;INSUMOS_FEBRERO_2025!$C$18:$C$221,0))</f>
        <v>2.1119256257123471</v>
      </c>
      <c r="H271" s="118"/>
      <c r="I271" s="118" t="str">
        <f t="shared" si="12"/>
        <v>DB2SINNA</v>
      </c>
      <c r="J271" s="118" t="str">
        <f t="shared" si="13"/>
        <v>DB2SuresteNA</v>
      </c>
      <c r="K271" s="118" t="s">
        <v>150</v>
      </c>
      <c r="M271" s="192" t="s">
        <v>50</v>
      </c>
      <c r="N271" s="99" t="s">
        <v>159</v>
      </c>
      <c r="O271" s="99" t="s">
        <v>160</v>
      </c>
      <c r="P271" s="99" t="s">
        <v>73</v>
      </c>
      <c r="Q271" s="182" t="s">
        <v>161</v>
      </c>
      <c r="R271" s="183">
        <f t="array" ref="R271">IF(Q271="NA",INDEX($G$10:$G$213,MATCH(M271&amp;P271,$C$10:$C$213&amp;$E$10:$E$213,0)),INDEX($G$10:$G$213,MATCH(M271&amp;P271,$C$10:$C$213&amp;$E$10:$E$213,0))*INDEX(PC_FEBRERO_2025!$F$28:$F$60,MATCH(I271,PC_FEBRERO_2025!$E$28:$E$60,0),MATCH($R$8,PC_FEBRERO_2025!$F$26,0)))</f>
        <v>296418.72280952416</v>
      </c>
      <c r="S271" s="185"/>
      <c r="T271" s="185"/>
    </row>
    <row r="272" spans="1:20" ht="16.899999999999999" customHeight="1" x14ac:dyDescent="0.3">
      <c r="A272" s="484" t="str">
        <f t="shared" si="14"/>
        <v>RABTPotenciaCentro Oriente</v>
      </c>
      <c r="C272" s="176" t="s">
        <v>59</v>
      </c>
      <c r="D272" s="177" t="s">
        <v>136</v>
      </c>
      <c r="E272" s="177" t="s">
        <v>64</v>
      </c>
      <c r="F272" s="178" t="s">
        <v>163</v>
      </c>
      <c r="G272" s="179">
        <f t="array" ref="G272">INDEX(INSUMOS_FEBRERO_2025!$E$18:$E$221,MATCH($C272&amp;$E272,INSUMOS_FEBRERO_2025!$B$18:$B$221&amp;INSUMOS_FEBRERO_2025!$C$18:$C$221,0))</f>
        <v>49.699040088935469</v>
      </c>
      <c r="H272" s="118"/>
      <c r="I272" s="118" t="str">
        <f t="shared" si="12"/>
        <v>PDBTSINNA</v>
      </c>
      <c r="J272" s="118" t="str">
        <f t="shared" si="13"/>
        <v>PDBTSuresteNA</v>
      </c>
      <c r="K272" s="118" t="s">
        <v>150</v>
      </c>
      <c r="M272" s="192" t="s">
        <v>56</v>
      </c>
      <c r="N272" s="99" t="s">
        <v>159</v>
      </c>
      <c r="O272" s="99" t="s">
        <v>160</v>
      </c>
      <c r="P272" s="99" t="s">
        <v>73</v>
      </c>
      <c r="Q272" s="182" t="s">
        <v>161</v>
      </c>
      <c r="R272" s="183">
        <f t="array" ref="R272">IF(Q272="NA",INDEX($G$10:$G$213,MATCH(M272&amp;P272,$C$10:$C$213&amp;$E$10:$E$213,0)),INDEX($G$10:$G$213,MATCH(M272&amp;P272,$C$10:$C$213&amp;$E$10:$E$213,0))*INDEX(PC_FEBRERO_2025!$F$28:$F$60,MATCH(I272,PC_FEBRERO_2025!$E$28:$E$60,0),MATCH($R$8,PC_FEBRERO_2025!$F$26,0)))</f>
        <v>69713.611247155772</v>
      </c>
      <c r="S272" s="185"/>
      <c r="T272" s="185"/>
    </row>
    <row r="273" spans="1:20" ht="16.899999999999999" customHeight="1" x14ac:dyDescent="0.3">
      <c r="A273" s="484" t="str">
        <f t="shared" si="14"/>
        <v>RAMTPotenciaCentro Oriente</v>
      </c>
      <c r="C273" s="176" t="s">
        <v>60</v>
      </c>
      <c r="D273" s="177" t="s">
        <v>136</v>
      </c>
      <c r="E273" s="177" t="s">
        <v>64</v>
      </c>
      <c r="F273" s="178" t="s">
        <v>163</v>
      </c>
      <c r="G273" s="179">
        <f t="array" ref="G273">INDEX(INSUMOS_FEBRERO_2025!$E$18:$E$221,MATCH($C273&amp;$E273,INSUMOS_FEBRERO_2025!$B$18:$B$221&amp;INSUMOS_FEBRERO_2025!$C$18:$C$221,0))</f>
        <v>97.077546683711418</v>
      </c>
      <c r="H273" s="118"/>
      <c r="I273" s="118" t="str">
        <f t="shared" si="12"/>
        <v>GDBTSINNA</v>
      </c>
      <c r="J273" s="118" t="str">
        <f t="shared" si="13"/>
        <v>GDBTSuresteNA</v>
      </c>
      <c r="K273" s="118" t="s">
        <v>150</v>
      </c>
      <c r="M273" s="192" t="s">
        <v>53</v>
      </c>
      <c r="N273" s="99" t="s">
        <v>159</v>
      </c>
      <c r="O273" s="99" t="s">
        <v>160</v>
      </c>
      <c r="P273" s="99" t="s">
        <v>73</v>
      </c>
      <c r="Q273" s="182" t="s">
        <v>161</v>
      </c>
      <c r="R273" s="183">
        <f t="array" ref="R273">IF(Q273="NA",INDEX($G$10:$G$213,MATCH(M273&amp;P273,$C$10:$C$213&amp;$E$10:$E$213,0)),INDEX($G$10:$G$213,MATCH(M273&amp;P273,$C$10:$C$213&amp;$E$10:$E$213,0))*INDEX(PC_FEBRERO_2025!$F$28:$F$60,MATCH(I273,PC_FEBRERO_2025!$E$28:$E$60,0),MATCH($R$8,PC_FEBRERO_2025!$F$26,0)))</f>
        <v>1986.2711140194369</v>
      </c>
      <c r="S273" s="185"/>
      <c r="T273" s="185"/>
    </row>
    <row r="274" spans="1:20" ht="16.899999999999999" customHeight="1" x14ac:dyDescent="0.3">
      <c r="A274" s="484" t="str">
        <f t="shared" si="14"/>
        <v>DB1PotenciaCentro Sur</v>
      </c>
      <c r="C274" s="176" t="s">
        <v>48</v>
      </c>
      <c r="D274" s="177" t="s">
        <v>136</v>
      </c>
      <c r="E274" s="177" t="s">
        <v>65</v>
      </c>
      <c r="F274" s="178" t="s">
        <v>163</v>
      </c>
      <c r="G274" s="179">
        <f t="array" ref="G274">INDEX(INSUMOS_FEBRERO_2025!$E$18:$E$221,MATCH($C274&amp;$E274,INSUMOS_FEBRERO_2025!$B$18:$B$221&amp;INSUMOS_FEBRERO_2025!$C$18:$C$221,0))</f>
        <v>332.27110018152024</v>
      </c>
      <c r="H274" s="118"/>
      <c r="I274" s="118" t="str">
        <f t="shared" si="12"/>
        <v>RABTSINNA</v>
      </c>
      <c r="J274" s="118" t="str">
        <f t="shared" si="13"/>
        <v>RABTSuresteNA</v>
      </c>
      <c r="K274" s="118" t="s">
        <v>150</v>
      </c>
      <c r="M274" s="192" t="s">
        <v>59</v>
      </c>
      <c r="N274" s="99" t="s">
        <v>159</v>
      </c>
      <c r="O274" s="99" t="s">
        <v>160</v>
      </c>
      <c r="P274" s="99" t="s">
        <v>73</v>
      </c>
      <c r="Q274" s="182" t="s">
        <v>161</v>
      </c>
      <c r="R274" s="183">
        <f t="array" ref="R274">IF(Q274="NA",INDEX($G$10:$G$213,MATCH(M274&amp;P274,$C$10:$C$213&amp;$E$10:$E$213,0)),INDEX($G$10:$G$213,MATCH(M274&amp;P274,$C$10:$C$213&amp;$E$10:$E$213,0))*INDEX(PC_FEBRERO_2025!$F$28:$F$60,MATCH(I274,PC_FEBRERO_2025!$E$28:$E$60,0),MATCH($R$8,PC_FEBRERO_2025!$F$26,0)))</f>
        <v>7905.4355200118225</v>
      </c>
      <c r="S274" s="185"/>
      <c r="T274" s="185"/>
    </row>
    <row r="275" spans="1:20" ht="16.899999999999999" customHeight="1" x14ac:dyDescent="0.3">
      <c r="A275" s="484" t="str">
        <f t="shared" si="14"/>
        <v>DB2PotenciaCentro Sur</v>
      </c>
      <c r="C275" s="193" t="s">
        <v>50</v>
      </c>
      <c r="D275" s="177" t="s">
        <v>136</v>
      </c>
      <c r="E275" s="177" t="s">
        <v>65</v>
      </c>
      <c r="F275" s="178" t="s">
        <v>163</v>
      </c>
      <c r="G275" s="179">
        <f t="array" ref="G275">INDEX(INSUMOS_FEBRERO_2025!$E$18:$E$221,MATCH($C275&amp;$E275,INSUMOS_FEBRERO_2025!$B$18:$B$221&amp;INSUMOS_FEBRERO_2025!$C$18:$C$221,0))</f>
        <v>328.72382446716233</v>
      </c>
      <c r="H275" s="118"/>
      <c r="I275" s="118" t="str">
        <f t="shared" si="12"/>
        <v>APBTSINNA</v>
      </c>
      <c r="J275" s="118" t="str">
        <f t="shared" si="13"/>
        <v>APBTSuresteNA</v>
      </c>
      <c r="K275" s="118" t="s">
        <v>150</v>
      </c>
      <c r="M275" s="192" t="s">
        <v>57</v>
      </c>
      <c r="N275" s="99" t="s">
        <v>159</v>
      </c>
      <c r="O275" s="99" t="s">
        <v>160</v>
      </c>
      <c r="P275" s="99" t="s">
        <v>73</v>
      </c>
      <c r="Q275" s="182" t="s">
        <v>161</v>
      </c>
      <c r="R275" s="183">
        <f t="array" ref="R275">IF(Q275="NA",INDEX($G$10:$G$213,MATCH(M275&amp;P275,$C$10:$C$213&amp;$E$10:$E$213,0)),INDEX($G$10:$G$213,MATCH(M275&amp;P275,$C$10:$C$213&amp;$E$10:$E$213,0))*INDEX(PC_FEBRERO_2025!$F$28:$F$60,MATCH(I275,PC_FEBRERO_2025!$E$28:$E$60,0),MATCH($R$8,PC_FEBRERO_2025!$F$26,0)))</f>
        <v>23315.671384988469</v>
      </c>
      <c r="S275" s="185"/>
      <c r="T275" s="185"/>
    </row>
    <row r="276" spans="1:20" ht="16.899999999999999" customHeight="1" x14ac:dyDescent="0.3">
      <c r="A276" s="484" t="str">
        <f t="shared" si="14"/>
        <v>DISTPotenciaCentro Sur</v>
      </c>
      <c r="C276" s="193" t="s">
        <v>51</v>
      </c>
      <c r="D276" s="177" t="s">
        <v>136</v>
      </c>
      <c r="E276" s="177" t="s">
        <v>65</v>
      </c>
      <c r="F276" s="178" t="s">
        <v>163</v>
      </c>
      <c r="G276" s="179">
        <f t="array" ref="G276">INDEX(INSUMOS_FEBRERO_2025!$E$18:$E$221,MATCH($C276&amp;$E276,INSUMOS_FEBRERO_2025!$B$18:$B$221&amp;INSUMOS_FEBRERO_2025!$C$18:$C$221,0))</f>
        <v>245.97054361794085</v>
      </c>
      <c r="H276" s="118"/>
      <c r="I276" s="118" t="str">
        <f t="shared" si="12"/>
        <v>APMTSINNA</v>
      </c>
      <c r="J276" s="118" t="str">
        <f t="shared" si="13"/>
        <v>APMTSuresteNA</v>
      </c>
      <c r="K276" s="118" t="s">
        <v>150</v>
      </c>
      <c r="M276" s="192" t="s">
        <v>58</v>
      </c>
      <c r="N276" s="99" t="s">
        <v>159</v>
      </c>
      <c r="O276" s="99" t="s">
        <v>160</v>
      </c>
      <c r="P276" s="99" t="s">
        <v>73</v>
      </c>
      <c r="Q276" s="182" t="s">
        <v>161</v>
      </c>
      <c r="R276" s="183">
        <f t="array" ref="R276">IF(Q276="NA",INDEX($G$10:$G$213,MATCH(M276&amp;P276,$C$10:$C$213&amp;$E$10:$E$213,0)),INDEX($G$10:$G$213,MATCH(M276&amp;P276,$C$10:$C$213&amp;$E$10:$E$213,0))*INDEX(PC_FEBRERO_2025!$F$28:$F$60,MATCH(I276,PC_FEBRERO_2025!$E$28:$E$60,0),MATCH($R$8,PC_FEBRERO_2025!$F$26,0)))</f>
        <v>1556.4864657815103</v>
      </c>
      <c r="S276" s="185"/>
      <c r="T276" s="185"/>
    </row>
    <row r="277" spans="1:20" ht="16.899999999999999" customHeight="1" x14ac:dyDescent="0.3">
      <c r="A277" s="484" t="str">
        <f t="shared" si="14"/>
        <v>DITPotenciaCentro Sur</v>
      </c>
      <c r="C277" s="193" t="s">
        <v>52</v>
      </c>
      <c r="D277" s="177" t="s">
        <v>136</v>
      </c>
      <c r="E277" s="177" t="s">
        <v>65</v>
      </c>
      <c r="F277" s="178" t="s">
        <v>163</v>
      </c>
      <c r="G277" s="179">
        <f t="array" ref="G277">INDEX(INSUMOS_FEBRERO_2025!$E$18:$E$221,MATCH($C277&amp;$E277,INSUMOS_FEBRERO_2025!$B$18:$B$221&amp;INSUMOS_FEBRERO_2025!$C$18:$C$221,0))</f>
        <v>27.842195547721268</v>
      </c>
      <c r="H277" s="118"/>
      <c r="I277" s="118" t="str">
        <f t="shared" si="12"/>
        <v>GDMTHSINB</v>
      </c>
      <c r="J277" s="118" t="str">
        <f t="shared" si="13"/>
        <v>GDMTHSuresteB</v>
      </c>
      <c r="K277" s="118" t="s">
        <v>150</v>
      </c>
      <c r="M277" s="180" t="s">
        <v>54</v>
      </c>
      <c r="N277" s="99" t="s">
        <v>159</v>
      </c>
      <c r="O277" s="99" t="s">
        <v>160</v>
      </c>
      <c r="P277" s="99" t="s">
        <v>73</v>
      </c>
      <c r="Q277" s="182" t="s">
        <v>146</v>
      </c>
      <c r="R277" s="183">
        <f t="array" ref="R277">IF(Q277="NA",INDEX($G$10:$G$213,MATCH(M277&amp;P277,$C$10:$C$213&amp;$E$10:$E$213,0)),INDEX($G$10:$G$213,MATCH(M277&amp;P277,$C$10:$C$213&amp;$E$10:$E$213,0))*INDEX(PC_FEBRERO_2025!$F$28:$F$60,MATCH(I277,PC_FEBRERO_2025!$E$28:$E$60,0),MATCH($R$8,PC_FEBRERO_2025!$F$26,0)))</f>
        <v>35832.737274491228</v>
      </c>
      <c r="S277" s="185"/>
      <c r="T277" s="185"/>
    </row>
    <row r="278" spans="1:20" ht="16.899999999999999" customHeight="1" x14ac:dyDescent="0.3">
      <c r="A278" s="484" t="str">
        <f t="shared" si="14"/>
        <v>GDBTPotenciaCentro Sur</v>
      </c>
      <c r="C278" s="193" t="s">
        <v>53</v>
      </c>
      <c r="D278" s="177" t="s">
        <v>136</v>
      </c>
      <c r="E278" s="177" t="s">
        <v>65</v>
      </c>
      <c r="F278" s="178" t="s">
        <v>163</v>
      </c>
      <c r="G278" s="179">
        <f t="array" ref="G278">INDEX(INSUMOS_FEBRERO_2025!$E$18:$E$221,MATCH($C278&amp;$E278,INSUMOS_FEBRERO_2025!$B$18:$B$221&amp;INSUMOS_FEBRERO_2025!$C$18:$C$221,0))</f>
        <v>6.1314479955476289</v>
      </c>
      <c r="H278" s="118"/>
      <c r="I278" s="118" t="str">
        <f t="shared" si="12"/>
        <v>GDMTHSINI</v>
      </c>
      <c r="J278" s="118" t="str">
        <f t="shared" si="13"/>
        <v>GDMTHSuresteI</v>
      </c>
      <c r="K278" s="118" t="s">
        <v>150</v>
      </c>
      <c r="M278" s="180" t="s">
        <v>54</v>
      </c>
      <c r="N278" s="99" t="s">
        <v>159</v>
      </c>
      <c r="O278" s="99" t="s">
        <v>160</v>
      </c>
      <c r="P278" s="99" t="s">
        <v>73</v>
      </c>
      <c r="Q278" s="182" t="s">
        <v>147</v>
      </c>
      <c r="R278" s="183">
        <f t="array" ref="R278">IF(Q278="NA",INDEX($G$10:$G$213,MATCH(M278&amp;P278,$C$10:$C$213&amp;$E$10:$E$213,0)),INDEX($G$10:$G$213,MATCH(M278&amp;P278,$C$10:$C$213&amp;$E$10:$E$213,0))*INDEX(PC_FEBRERO_2025!$F$28:$F$60,MATCH(I278,PC_FEBRERO_2025!$E$28:$E$60,0),MATCH($R$8,PC_FEBRERO_2025!$F$26,0)))</f>
        <v>66886.277542013078</v>
      </c>
      <c r="S278" s="185"/>
      <c r="T278" s="185"/>
    </row>
    <row r="279" spans="1:20" ht="16.899999999999999" customHeight="1" x14ac:dyDescent="0.3">
      <c r="A279" s="484" t="str">
        <f t="shared" si="14"/>
        <v>GDMTHPotenciaCentro Sur</v>
      </c>
      <c r="C279" s="193" t="s">
        <v>54</v>
      </c>
      <c r="D279" s="177" t="s">
        <v>136</v>
      </c>
      <c r="E279" s="177" t="s">
        <v>65</v>
      </c>
      <c r="F279" s="178" t="s">
        <v>163</v>
      </c>
      <c r="G279" s="179">
        <f t="array" ref="G279">INDEX(INSUMOS_FEBRERO_2025!$E$18:$E$221,MATCH($C279&amp;$E279,INSUMOS_FEBRERO_2025!$B$18:$B$221&amp;INSUMOS_FEBRERO_2025!$C$18:$C$221,0))</f>
        <v>320.94665588462237</v>
      </c>
      <c r="H279" s="118"/>
      <c r="I279" s="118" t="str">
        <f t="shared" si="12"/>
        <v>GDMTHSINP</v>
      </c>
      <c r="J279" s="118" t="str">
        <f t="shared" si="13"/>
        <v>GDMTHSuresteP</v>
      </c>
      <c r="K279" s="118" t="s">
        <v>150</v>
      </c>
      <c r="M279" s="180" t="s">
        <v>54</v>
      </c>
      <c r="N279" s="99" t="s">
        <v>159</v>
      </c>
      <c r="O279" s="99" t="s">
        <v>160</v>
      </c>
      <c r="P279" s="99" t="s">
        <v>73</v>
      </c>
      <c r="Q279" s="182" t="s">
        <v>148</v>
      </c>
      <c r="R279" s="183">
        <f t="array" ref="R279">IF(Q279="NA",INDEX($G$10:$G$213,MATCH(M279&amp;P279,$C$10:$C$213&amp;$E$10:$E$213,0)),INDEX($G$10:$G$213,MATCH(M279&amp;P279,$C$10:$C$213&amp;$E$10:$E$213,0))*INDEX(PC_FEBRERO_2025!$F$28:$F$60,MATCH(I279,PC_FEBRERO_2025!$E$28:$E$60,0),MATCH($R$8,PC_FEBRERO_2025!$F$26,0)))</f>
        <v>16257.257623721533</v>
      </c>
      <c r="S279" s="185"/>
      <c r="T279" s="185"/>
    </row>
    <row r="280" spans="1:20" ht="16.899999999999999" customHeight="1" x14ac:dyDescent="0.3">
      <c r="A280" s="484" t="str">
        <f t="shared" si="14"/>
        <v>GDMTOPotenciaCentro Sur</v>
      </c>
      <c r="C280" s="193" t="s">
        <v>55</v>
      </c>
      <c r="D280" s="177" t="s">
        <v>136</v>
      </c>
      <c r="E280" s="177" t="s">
        <v>65</v>
      </c>
      <c r="F280" s="178" t="s">
        <v>163</v>
      </c>
      <c r="G280" s="179">
        <f t="array" ref="G280">INDEX(INSUMOS_FEBRERO_2025!$E$18:$E$221,MATCH($C280&amp;$E280,INSUMOS_FEBRERO_2025!$B$18:$B$221&amp;INSUMOS_FEBRERO_2025!$C$18:$C$221,0))</f>
        <v>147.18950155327471</v>
      </c>
      <c r="H280" s="118"/>
      <c r="I280" s="118" t="str">
        <f t="shared" si="12"/>
        <v>GDMTOSINNA</v>
      </c>
      <c r="J280" s="118" t="str">
        <f t="shared" si="13"/>
        <v>GDMTOSuresteNA</v>
      </c>
      <c r="K280" s="118" t="s">
        <v>150</v>
      </c>
      <c r="M280" s="180" t="s">
        <v>55</v>
      </c>
      <c r="N280" s="99" t="s">
        <v>159</v>
      </c>
      <c r="O280" s="99" t="s">
        <v>160</v>
      </c>
      <c r="P280" s="99" t="s">
        <v>73</v>
      </c>
      <c r="Q280" s="182" t="s">
        <v>161</v>
      </c>
      <c r="R280" s="183">
        <f t="array" ref="R280">IF(Q280="NA",INDEX($G$10:$G$213,MATCH(M280&amp;P280,$C$10:$C$213&amp;$E$10:$E$213,0)),INDEX($G$10:$G$213,MATCH(M280&amp;P280,$C$10:$C$213&amp;$E$10:$E$213,0))*INDEX(PC_FEBRERO_2025!$F$28:$F$60,MATCH(I280,PC_FEBRERO_2025!$E$28:$E$60,0),MATCH($R$8,PC_FEBRERO_2025!$F$26,0)))</f>
        <v>66378.602985673831</v>
      </c>
      <c r="S280" s="185"/>
      <c r="T280" s="185"/>
    </row>
    <row r="281" spans="1:20" ht="16.899999999999999" customHeight="1" x14ac:dyDescent="0.3">
      <c r="A281" s="484" t="str">
        <f t="shared" si="14"/>
        <v>PDBTPotenciaCentro Sur</v>
      </c>
      <c r="C281" s="193" t="s">
        <v>56</v>
      </c>
      <c r="D281" s="177" t="s">
        <v>136</v>
      </c>
      <c r="E281" s="177" t="s">
        <v>65</v>
      </c>
      <c r="F281" s="178" t="s">
        <v>163</v>
      </c>
      <c r="G281" s="179">
        <f t="array" ref="G281">INDEX(INSUMOS_FEBRERO_2025!$E$18:$E$221,MATCH($C281&amp;$E281,INSUMOS_FEBRERO_2025!$B$18:$B$221&amp;INSUMOS_FEBRERO_2025!$C$18:$C$221,0))</f>
        <v>124.93452191595972</v>
      </c>
      <c r="H281" s="118"/>
      <c r="I281" s="118" t="str">
        <f t="shared" si="12"/>
        <v>RAMTSINNA</v>
      </c>
      <c r="J281" s="118" t="str">
        <f t="shared" si="13"/>
        <v>RAMTSuresteNA</v>
      </c>
      <c r="K281" s="118" t="s">
        <v>150</v>
      </c>
      <c r="M281" s="192" t="s">
        <v>60</v>
      </c>
      <c r="N281" s="99" t="s">
        <v>159</v>
      </c>
      <c r="O281" s="99" t="s">
        <v>160</v>
      </c>
      <c r="P281" s="99" t="s">
        <v>73</v>
      </c>
      <c r="Q281" s="182" t="s">
        <v>161</v>
      </c>
      <c r="R281" s="183">
        <f t="array" ref="R281">IF(Q281="NA",INDEX($G$10:$G$213,MATCH(M281&amp;P281,$C$10:$C$213&amp;$E$10:$E$213,0)),INDEX($G$10:$G$213,MATCH(M281&amp;P281,$C$10:$C$213&amp;$E$10:$E$213,0))*INDEX(PC_FEBRERO_2025!$F$28:$F$60,MATCH(I281,PC_FEBRERO_2025!$E$28:$E$60,0),MATCH($R$8,PC_FEBRERO_2025!$F$26,0)))</f>
        <v>10873.867292816331</v>
      </c>
      <c r="S281" s="185"/>
      <c r="T281" s="185"/>
    </row>
    <row r="282" spans="1:20" ht="16.899999999999999" customHeight="1" x14ac:dyDescent="0.3">
      <c r="A282" s="484" t="str">
        <f t="shared" si="14"/>
        <v>APBTPotenciaCentro Sur</v>
      </c>
      <c r="C282" s="176" t="s">
        <v>57</v>
      </c>
      <c r="D282" s="177" t="s">
        <v>136</v>
      </c>
      <c r="E282" s="177" t="s">
        <v>65</v>
      </c>
      <c r="F282" s="178" t="s">
        <v>163</v>
      </c>
      <c r="G282" s="179">
        <f t="array" ref="G282">INDEX(INSUMOS_FEBRERO_2025!$E$18:$E$221,MATCH($C282&amp;$E282,INSUMOS_FEBRERO_2025!$B$18:$B$221&amp;INSUMOS_FEBRERO_2025!$C$18:$C$221,0))</f>
        <v>57.288817729503371</v>
      </c>
      <c r="H282" s="118"/>
      <c r="I282" s="118" t="str">
        <f t="shared" si="12"/>
        <v>DISTSINB</v>
      </c>
      <c r="J282" s="118" t="str">
        <f t="shared" si="13"/>
        <v>DISTSuresteB</v>
      </c>
      <c r="K282" s="118" t="s">
        <v>150</v>
      </c>
      <c r="M282" s="192" t="s">
        <v>51</v>
      </c>
      <c r="N282" s="99" t="s">
        <v>159</v>
      </c>
      <c r="O282" s="99" t="s">
        <v>160</v>
      </c>
      <c r="P282" s="99" t="s">
        <v>73</v>
      </c>
      <c r="Q282" s="182" t="s">
        <v>146</v>
      </c>
      <c r="R282" s="183">
        <f t="array" ref="R282">IF(Q282="NA",INDEX($G$10:$G$213,MATCH(M282&amp;P282,$C$10:$C$213&amp;$E$10:$E$213,0)),INDEX($G$10:$G$213,MATCH(M282&amp;P282,$C$10:$C$213&amp;$E$10:$E$213,0))*INDEX(PC_FEBRERO_2025!$F$28:$F$60,MATCH(I282,PC_FEBRERO_2025!$E$28:$E$60,0),MATCH($R$8,PC_FEBRERO_2025!$F$26,0)))</f>
        <v>15226.778927054122</v>
      </c>
      <c r="S282" s="185"/>
      <c r="T282" s="185"/>
    </row>
    <row r="283" spans="1:20" ht="16.899999999999999" customHeight="1" x14ac:dyDescent="0.3">
      <c r="A283" s="484" t="str">
        <f t="shared" si="14"/>
        <v>APMTPotenciaCentro Sur</v>
      </c>
      <c r="C283" s="176" t="s">
        <v>58</v>
      </c>
      <c r="D283" s="177" t="s">
        <v>136</v>
      </c>
      <c r="E283" s="177" t="s">
        <v>65</v>
      </c>
      <c r="F283" s="178" t="s">
        <v>163</v>
      </c>
      <c r="G283" s="179">
        <f t="array" ref="G283">INDEX(INSUMOS_FEBRERO_2025!$E$18:$E$221,MATCH($C283&amp;$E283,INSUMOS_FEBRERO_2025!$B$18:$B$221&amp;INSUMOS_FEBRERO_2025!$C$18:$C$221,0))</f>
        <v>0.26078253260836487</v>
      </c>
      <c r="H283" s="118"/>
      <c r="I283" s="118" t="str">
        <f t="shared" si="12"/>
        <v>DISTSINI</v>
      </c>
      <c r="J283" s="118" t="str">
        <f t="shared" si="13"/>
        <v>DISTSuresteI</v>
      </c>
      <c r="K283" s="118" t="s">
        <v>150</v>
      </c>
      <c r="M283" s="192" t="s">
        <v>51</v>
      </c>
      <c r="N283" s="99" t="s">
        <v>159</v>
      </c>
      <c r="O283" s="99" t="s">
        <v>160</v>
      </c>
      <c r="P283" s="99" t="s">
        <v>73</v>
      </c>
      <c r="Q283" s="182" t="s">
        <v>147</v>
      </c>
      <c r="R283" s="183">
        <f t="array" ref="R283">IF(Q283="NA",INDEX($G$10:$G$213,MATCH(M283&amp;P283,$C$10:$C$213&amp;$E$10:$E$213,0)),INDEX($G$10:$G$213,MATCH(M283&amp;P283,$C$10:$C$213&amp;$E$10:$E$213,0))*INDEX(PC_FEBRERO_2025!$F$28:$F$60,MATCH(I283,PC_FEBRERO_2025!$E$28:$E$60,0),MATCH($R$8,PC_FEBRERO_2025!$F$26,0)))</f>
        <v>27722.187710237038</v>
      </c>
      <c r="S283" s="185"/>
      <c r="T283" s="185"/>
    </row>
    <row r="284" spans="1:20" ht="16.899999999999999" customHeight="1" x14ac:dyDescent="0.3">
      <c r="A284" s="484" t="str">
        <f t="shared" si="14"/>
        <v>RABTPotenciaCentro Sur</v>
      </c>
      <c r="C284" s="176" t="s">
        <v>59</v>
      </c>
      <c r="D284" s="177" t="s">
        <v>136</v>
      </c>
      <c r="E284" s="177" t="s">
        <v>65</v>
      </c>
      <c r="F284" s="178" t="s">
        <v>163</v>
      </c>
      <c r="G284" s="179">
        <f t="array" ref="G284">INDEX(INSUMOS_FEBRERO_2025!$E$18:$E$221,MATCH($C284&amp;$E284,INSUMOS_FEBRERO_2025!$B$18:$B$221&amp;INSUMOS_FEBRERO_2025!$C$18:$C$221,0))</f>
        <v>8.768332423972149</v>
      </c>
      <c r="H284" s="118"/>
      <c r="I284" s="118" t="str">
        <f t="shared" si="12"/>
        <v>DISTSINP</v>
      </c>
      <c r="J284" s="118" t="str">
        <f t="shared" si="13"/>
        <v>DISTSuresteP</v>
      </c>
      <c r="K284" s="118" t="s">
        <v>150</v>
      </c>
      <c r="M284" s="192" t="s">
        <v>51</v>
      </c>
      <c r="N284" s="99" t="s">
        <v>159</v>
      </c>
      <c r="O284" s="99" t="s">
        <v>160</v>
      </c>
      <c r="P284" s="99" t="s">
        <v>73</v>
      </c>
      <c r="Q284" s="182" t="s">
        <v>148</v>
      </c>
      <c r="R284" s="183">
        <f t="array" ref="R284">IF(Q284="NA",INDEX($G$10:$G$213,MATCH(M284&amp;P284,$C$10:$C$213&amp;$E$10:$E$213,0)),INDEX($G$10:$G$213,MATCH(M284&amp;P284,$C$10:$C$213&amp;$E$10:$E$213,0))*INDEX(PC_FEBRERO_2025!$F$28:$F$60,MATCH(I284,PC_FEBRERO_2025!$E$28:$E$60,0),MATCH($R$8,PC_FEBRERO_2025!$F$26,0)))</f>
        <v>4080.9825278999388</v>
      </c>
      <c r="S284" s="185"/>
      <c r="T284" s="185"/>
    </row>
    <row r="285" spans="1:20" ht="16.899999999999999" customHeight="1" x14ac:dyDescent="0.3">
      <c r="A285" s="484" t="str">
        <f t="shared" si="14"/>
        <v>RAMTPotenciaCentro Sur</v>
      </c>
      <c r="C285" s="176" t="s">
        <v>60</v>
      </c>
      <c r="D285" s="177" t="s">
        <v>136</v>
      </c>
      <c r="E285" s="177" t="s">
        <v>65</v>
      </c>
      <c r="F285" s="178" t="s">
        <v>163</v>
      </c>
      <c r="G285" s="179">
        <f t="array" ref="G285">INDEX(INSUMOS_FEBRERO_2025!$E$18:$E$221,MATCH($C285&amp;$E285,INSUMOS_FEBRERO_2025!$B$18:$B$221&amp;INSUMOS_FEBRERO_2025!$C$18:$C$221,0))</f>
        <v>21.254948309061078</v>
      </c>
      <c r="H285" s="118"/>
      <c r="I285" s="118" t="str">
        <f t="shared" si="12"/>
        <v>DISTSINSP</v>
      </c>
      <c r="J285" s="118" t="str">
        <f t="shared" si="13"/>
        <v>DISTSuresteSP</v>
      </c>
      <c r="K285" s="118" t="s">
        <v>150</v>
      </c>
      <c r="M285" s="192" t="s">
        <v>51</v>
      </c>
      <c r="N285" s="99" t="s">
        <v>159</v>
      </c>
      <c r="O285" s="99" t="s">
        <v>160</v>
      </c>
      <c r="P285" s="99" t="s">
        <v>73</v>
      </c>
      <c r="Q285" s="182" t="s">
        <v>151</v>
      </c>
      <c r="R285" s="183">
        <f t="array" ref="R285">IF(Q285="NA",INDEX($G$10:$G$213,MATCH(M285&amp;P285,$C$10:$C$213&amp;$E$10:$E$213,0)),INDEX($G$10:$G$213,MATCH(M285&amp;P285,$C$10:$C$213&amp;$E$10:$E$213,0))*INDEX(PC_FEBRERO_2025!$F$28:$F$60,MATCH(I285,PC_FEBRERO_2025!$E$28:$E$60,0),MATCH($R$8,PC_FEBRERO_2025!$F$26,0)))</f>
        <v>0</v>
      </c>
      <c r="S285" s="185"/>
      <c r="T285" s="185"/>
    </row>
    <row r="286" spans="1:20" ht="16.899999999999999" customHeight="1" x14ac:dyDescent="0.3">
      <c r="A286" s="484" t="str">
        <f t="shared" si="14"/>
        <v>DB1PotenciaGolfo Centro</v>
      </c>
      <c r="C286" s="176" t="s">
        <v>48</v>
      </c>
      <c r="D286" s="177" t="s">
        <v>136</v>
      </c>
      <c r="E286" s="177" t="s">
        <v>66</v>
      </c>
      <c r="F286" s="178" t="s">
        <v>163</v>
      </c>
      <c r="G286" s="179">
        <f t="array" ref="G286">INDEX(INSUMOS_FEBRERO_2025!$E$18:$E$221,MATCH($C286&amp;$E286,INSUMOS_FEBRERO_2025!$B$18:$B$221&amp;INSUMOS_FEBRERO_2025!$C$18:$C$221,0))</f>
        <v>234.94759411455024</v>
      </c>
      <c r="H286" s="118"/>
      <c r="I286" s="118" t="str">
        <f t="shared" si="12"/>
        <v>DITSINB</v>
      </c>
      <c r="J286" s="118" t="str">
        <f t="shared" si="13"/>
        <v>DITSuresteB</v>
      </c>
      <c r="K286" s="118" t="s">
        <v>150</v>
      </c>
      <c r="M286" s="192" t="s">
        <v>52</v>
      </c>
      <c r="N286" s="99" t="s">
        <v>159</v>
      </c>
      <c r="O286" s="99" t="s">
        <v>160</v>
      </c>
      <c r="P286" s="99" t="s">
        <v>73</v>
      </c>
      <c r="Q286" s="182" t="s">
        <v>146</v>
      </c>
      <c r="R286" s="183">
        <f t="array" ref="R286">IF(Q286="NA",INDEX($G$10:$G$213,MATCH(M286&amp;P286,$C$10:$C$213&amp;$E$10:$E$213,0)),INDEX($G$10:$G$213,MATCH(M286&amp;P286,$C$10:$C$213&amp;$E$10:$E$213,0))*INDEX(PC_FEBRERO_2025!$F$28:$F$60,MATCH(I286,PC_FEBRERO_2025!$E$28:$E$60,0),MATCH($R$8,PC_FEBRERO_2025!$F$26,0)))</f>
        <v>364.18012092382594</v>
      </c>
      <c r="S286" s="185"/>
      <c r="T286" s="185"/>
    </row>
    <row r="287" spans="1:20" ht="16.899999999999999" customHeight="1" x14ac:dyDescent="0.3">
      <c r="A287" s="484" t="str">
        <f t="shared" si="14"/>
        <v>DB2PotenciaGolfo Centro</v>
      </c>
      <c r="C287" s="176" t="s">
        <v>50</v>
      </c>
      <c r="D287" s="177" t="s">
        <v>136</v>
      </c>
      <c r="E287" s="177" t="s">
        <v>66</v>
      </c>
      <c r="F287" s="178" t="s">
        <v>163</v>
      </c>
      <c r="G287" s="179">
        <f t="array" ref="G287">INDEX(INSUMOS_FEBRERO_2025!$E$18:$E$221,MATCH($C287&amp;$E287,INSUMOS_FEBRERO_2025!$B$18:$B$221&amp;INSUMOS_FEBRERO_2025!$C$18:$C$221,0))</f>
        <v>295.5499847532646</v>
      </c>
      <c r="H287" s="118"/>
      <c r="I287" s="118" t="str">
        <f t="shared" si="12"/>
        <v>DITSINI</v>
      </c>
      <c r="J287" s="118" t="str">
        <f t="shared" si="13"/>
        <v>DITSuresteI</v>
      </c>
      <c r="K287" s="118" t="s">
        <v>150</v>
      </c>
      <c r="M287" s="192" t="s">
        <v>52</v>
      </c>
      <c r="N287" s="99" t="s">
        <v>159</v>
      </c>
      <c r="O287" s="99" t="s">
        <v>160</v>
      </c>
      <c r="P287" s="99" t="s">
        <v>73</v>
      </c>
      <c r="Q287" s="182" t="s">
        <v>147</v>
      </c>
      <c r="R287" s="183">
        <f t="array" ref="R287">IF(Q287="NA",INDEX($G$10:$G$213,MATCH(M287&amp;P287,$C$10:$C$213&amp;$E$10:$E$213,0)),INDEX($G$10:$G$213,MATCH(M287&amp;P287,$C$10:$C$213&amp;$E$10:$E$213,0))*INDEX(PC_FEBRERO_2025!$F$28:$F$60,MATCH(I287,PC_FEBRERO_2025!$E$28:$E$60,0),MATCH($R$8,PC_FEBRERO_2025!$F$26,0)))</f>
        <v>536.95643130306769</v>
      </c>
      <c r="S287" s="185"/>
      <c r="T287" s="185"/>
    </row>
    <row r="288" spans="1:20" ht="16.899999999999999" customHeight="1" x14ac:dyDescent="0.3">
      <c r="A288" s="484" t="str">
        <f t="shared" si="14"/>
        <v>DISTPotenciaGolfo Centro</v>
      </c>
      <c r="C288" s="176" t="s">
        <v>51</v>
      </c>
      <c r="D288" s="177" t="s">
        <v>136</v>
      </c>
      <c r="E288" s="177" t="s">
        <v>66</v>
      </c>
      <c r="F288" s="178" t="s">
        <v>163</v>
      </c>
      <c r="G288" s="179">
        <f t="array" ref="G288">INDEX(INSUMOS_FEBRERO_2025!$E$18:$E$221,MATCH($C288&amp;$E288,INSUMOS_FEBRERO_2025!$B$18:$B$221&amp;INSUMOS_FEBRERO_2025!$C$18:$C$221,0))</f>
        <v>267.86595994286517</v>
      </c>
      <c r="H288" s="118"/>
      <c r="I288" s="118" t="str">
        <f t="shared" si="12"/>
        <v>DITSINP</v>
      </c>
      <c r="J288" s="118" t="str">
        <f t="shared" si="13"/>
        <v>DITSuresteP</v>
      </c>
      <c r="K288" s="118" t="s">
        <v>150</v>
      </c>
      <c r="M288" s="192" t="s">
        <v>52</v>
      </c>
      <c r="N288" s="99" t="s">
        <v>159</v>
      </c>
      <c r="O288" s="99" t="s">
        <v>160</v>
      </c>
      <c r="P288" s="99" t="s">
        <v>73</v>
      </c>
      <c r="Q288" s="182" t="s">
        <v>148</v>
      </c>
      <c r="R288" s="183">
        <f t="array" ref="R288">IF(Q288="NA",INDEX($G$10:$G$213,MATCH(M288&amp;P288,$C$10:$C$213&amp;$E$10:$E$213,0)),INDEX($G$10:$G$213,MATCH(M288&amp;P288,$C$10:$C$213&amp;$E$10:$E$213,0))*INDEX(PC_FEBRERO_2025!$F$28:$F$60,MATCH(I288,PC_FEBRERO_2025!$E$28:$E$60,0),MATCH($R$8,PC_FEBRERO_2025!$F$26,0)))</f>
        <v>56.421959012231191</v>
      </c>
      <c r="S288" s="185"/>
      <c r="T288" s="185"/>
    </row>
    <row r="289" spans="1:20" ht="16.899999999999999" customHeight="1" x14ac:dyDescent="0.3">
      <c r="A289" s="484" t="str">
        <f t="shared" si="14"/>
        <v>DITPotenciaGolfo Centro</v>
      </c>
      <c r="C289" s="176" t="s">
        <v>52</v>
      </c>
      <c r="D289" s="177" t="s">
        <v>136</v>
      </c>
      <c r="E289" s="177" t="s">
        <v>66</v>
      </c>
      <c r="F289" s="178" t="s">
        <v>163</v>
      </c>
      <c r="G289" s="179">
        <f t="array" ref="G289">INDEX(INSUMOS_FEBRERO_2025!$E$18:$E$221,MATCH($C289&amp;$E289,INSUMOS_FEBRERO_2025!$B$18:$B$221&amp;INSUMOS_FEBRERO_2025!$C$18:$C$221,0))</f>
        <v>82.843844278220217</v>
      </c>
      <c r="H289" s="118"/>
      <c r="I289" s="118" t="str">
        <f t="shared" si="12"/>
        <v>DITSINSP</v>
      </c>
      <c r="J289" s="118" t="str">
        <f t="shared" si="13"/>
        <v>DITSuresteSP</v>
      </c>
      <c r="K289" s="118" t="s">
        <v>150</v>
      </c>
      <c r="M289" s="192" t="s">
        <v>52</v>
      </c>
      <c r="N289" s="99" t="s">
        <v>159</v>
      </c>
      <c r="O289" s="99" t="s">
        <v>160</v>
      </c>
      <c r="P289" s="99" t="s">
        <v>73</v>
      </c>
      <c r="Q289" s="182" t="s">
        <v>151</v>
      </c>
      <c r="R289" s="183">
        <f t="array" ref="R289">IF(Q289="NA",INDEX($G$10:$G$213,MATCH(M289&amp;P289,$C$10:$C$213&amp;$E$10:$E$213,0)),INDEX($G$10:$G$213,MATCH(M289&amp;P289,$C$10:$C$213&amp;$E$10:$E$213,0))*INDEX(PC_FEBRERO_2025!$F$28:$F$60,MATCH(I289,PC_FEBRERO_2025!$E$28:$E$60,0),MATCH($R$8,PC_FEBRERO_2025!$F$26,0)))</f>
        <v>0</v>
      </c>
      <c r="S289" s="185"/>
      <c r="T289" s="185"/>
    </row>
    <row r="290" spans="1:20" ht="16.899999999999999" customHeight="1" x14ac:dyDescent="0.3">
      <c r="A290" s="484" t="str">
        <f t="shared" si="14"/>
        <v>GDBTPotenciaGolfo Centro</v>
      </c>
      <c r="C290" s="176" t="s">
        <v>53</v>
      </c>
      <c r="D290" s="177" t="s">
        <v>136</v>
      </c>
      <c r="E290" s="177" t="s">
        <v>66</v>
      </c>
      <c r="F290" s="178" t="s">
        <v>163</v>
      </c>
      <c r="G290" s="179">
        <f t="array" ref="G290">INDEX(INSUMOS_FEBRERO_2025!$E$18:$E$221,MATCH($C290&amp;$E290,INSUMOS_FEBRERO_2025!$B$18:$B$221&amp;INSUMOS_FEBRERO_2025!$C$18:$C$221,0))</f>
        <v>1.0303267955183184</v>
      </c>
      <c r="H290" s="118"/>
      <c r="I290" s="118" t="str">
        <f t="shared" si="12"/>
        <v>DB1SINNA</v>
      </c>
      <c r="J290" s="118" t="str">
        <f t="shared" si="13"/>
        <v>DB1Valle de México CentroNA</v>
      </c>
      <c r="K290" s="118" t="s">
        <v>150</v>
      </c>
      <c r="M290" s="192" t="s">
        <v>48</v>
      </c>
      <c r="N290" s="99" t="s">
        <v>159</v>
      </c>
      <c r="O290" s="99" t="s">
        <v>160</v>
      </c>
      <c r="P290" s="99" t="s">
        <v>74</v>
      </c>
      <c r="Q290" s="182" t="s">
        <v>161</v>
      </c>
      <c r="R290" s="183">
        <f t="array" ref="R290">IF(Q290="NA",INDEX($G$10:$G$213,MATCH(M290&amp;P290,$C$10:$C$213&amp;$E$10:$E$213,0)),INDEX($G$10:$G$213,MATCH(M290&amp;P290,$C$10:$C$213&amp;$E$10:$E$213,0))*INDEX(PC_FEBRERO_2025!$F$28:$F$60,MATCH(I290,PC_FEBRERO_2025!$E$28:$E$60,0),MATCH($R$8,PC_FEBRERO_2025!$F$26,0)))</f>
        <v>115515.60389914119</v>
      </c>
      <c r="S290" s="185"/>
      <c r="T290" s="185"/>
    </row>
    <row r="291" spans="1:20" ht="16.899999999999999" customHeight="1" x14ac:dyDescent="0.3">
      <c r="A291" s="484" t="str">
        <f t="shared" si="14"/>
        <v>GDMTHPotenciaGolfo Centro</v>
      </c>
      <c r="C291" s="176" t="s">
        <v>54</v>
      </c>
      <c r="D291" s="177" t="s">
        <v>136</v>
      </c>
      <c r="E291" s="177" t="s">
        <v>66</v>
      </c>
      <c r="F291" s="178" t="s">
        <v>163</v>
      </c>
      <c r="G291" s="179">
        <f t="array" ref="G291">INDEX(INSUMOS_FEBRERO_2025!$E$18:$E$221,MATCH($C291&amp;$E291,INSUMOS_FEBRERO_2025!$B$18:$B$221&amp;INSUMOS_FEBRERO_2025!$C$18:$C$221,0))</f>
        <v>445.05669886438642</v>
      </c>
      <c r="H291" s="118"/>
      <c r="I291" s="118" t="str">
        <f t="shared" si="12"/>
        <v>DB2SINNA</v>
      </c>
      <c r="J291" s="118" t="str">
        <f t="shared" si="13"/>
        <v>DB2Valle de México CentroNA</v>
      </c>
      <c r="K291" s="118" t="s">
        <v>150</v>
      </c>
      <c r="M291" s="192" t="s">
        <v>50</v>
      </c>
      <c r="N291" s="99" t="s">
        <v>159</v>
      </c>
      <c r="O291" s="99" t="s">
        <v>160</v>
      </c>
      <c r="P291" s="99" t="s">
        <v>74</v>
      </c>
      <c r="Q291" s="182" t="s">
        <v>161</v>
      </c>
      <c r="R291" s="183">
        <f t="array" ref="R291">IF(Q291="NA",INDEX($G$10:$G$213,MATCH(M291&amp;P291,$C$10:$C$213&amp;$E$10:$E$213,0)),INDEX($G$10:$G$213,MATCH(M291&amp;P291,$C$10:$C$213&amp;$E$10:$E$213,0))*INDEX(PC_FEBRERO_2025!$F$28:$F$60,MATCH(I291,PC_FEBRERO_2025!$E$28:$E$60,0),MATCH($R$8,PC_FEBRERO_2025!$F$26,0)))</f>
        <v>75287.250937603458</v>
      </c>
      <c r="S291" s="185"/>
      <c r="T291" s="185"/>
    </row>
    <row r="292" spans="1:20" ht="16.899999999999999" customHeight="1" x14ac:dyDescent="0.3">
      <c r="A292" s="484" t="str">
        <f t="shared" si="14"/>
        <v>GDMTOPotenciaGolfo Centro</v>
      </c>
      <c r="C292" s="176" t="s">
        <v>55</v>
      </c>
      <c r="D292" s="177" t="s">
        <v>136</v>
      </c>
      <c r="E292" s="177" t="s">
        <v>66</v>
      </c>
      <c r="F292" s="178" t="s">
        <v>163</v>
      </c>
      <c r="G292" s="179">
        <f t="array" ref="G292">INDEX(INSUMOS_FEBRERO_2025!$E$18:$E$221,MATCH($C292&amp;$E292,INSUMOS_FEBRERO_2025!$B$18:$B$221&amp;INSUMOS_FEBRERO_2025!$C$18:$C$221,0))</f>
        <v>128.96388605287376</v>
      </c>
      <c r="H292" s="118"/>
      <c r="I292" s="118" t="str">
        <f t="shared" si="12"/>
        <v>PDBTSINNA</v>
      </c>
      <c r="J292" s="118" t="str">
        <f t="shared" si="13"/>
        <v>PDBTValle de México CentroNA</v>
      </c>
      <c r="K292" s="118" t="s">
        <v>150</v>
      </c>
      <c r="M292" s="192" t="s">
        <v>56</v>
      </c>
      <c r="N292" s="99" t="s">
        <v>159</v>
      </c>
      <c r="O292" s="99" t="s">
        <v>160</v>
      </c>
      <c r="P292" s="99" t="s">
        <v>74</v>
      </c>
      <c r="Q292" s="182" t="s">
        <v>161</v>
      </c>
      <c r="R292" s="183">
        <f t="array" ref="R292">IF(Q292="NA",INDEX($G$10:$G$213,MATCH(M292&amp;P292,$C$10:$C$213&amp;$E$10:$E$213,0)),INDEX($G$10:$G$213,MATCH(M292&amp;P292,$C$10:$C$213&amp;$E$10:$E$213,0))*INDEX(PC_FEBRERO_2025!$F$28:$F$60,MATCH(I292,PC_FEBRERO_2025!$E$28:$E$60,0),MATCH($R$8,PC_FEBRERO_2025!$F$26,0)))</f>
        <v>93466.003456825245</v>
      </c>
      <c r="S292" s="185"/>
      <c r="T292" s="185"/>
    </row>
    <row r="293" spans="1:20" ht="16.899999999999999" customHeight="1" x14ac:dyDescent="0.3">
      <c r="A293" s="484" t="str">
        <f t="shared" si="14"/>
        <v>PDBTPotenciaGolfo Centro</v>
      </c>
      <c r="C293" s="176" t="s">
        <v>56</v>
      </c>
      <c r="D293" s="177" t="s">
        <v>136</v>
      </c>
      <c r="E293" s="177" t="s">
        <v>66</v>
      </c>
      <c r="F293" s="178" t="s">
        <v>163</v>
      </c>
      <c r="G293" s="179">
        <f t="array" ref="G293">INDEX(INSUMOS_FEBRERO_2025!$E$18:$E$221,MATCH($C293&amp;$E293,INSUMOS_FEBRERO_2025!$B$18:$B$221&amp;INSUMOS_FEBRERO_2025!$C$18:$C$221,0))</f>
        <v>100.97728780097461</v>
      </c>
      <c r="H293" s="118"/>
      <c r="I293" s="118" t="str">
        <f t="shared" si="12"/>
        <v>GDBTSINNA</v>
      </c>
      <c r="J293" s="118" t="str">
        <f t="shared" si="13"/>
        <v>GDBTValle de México CentroNA</v>
      </c>
      <c r="K293" s="118" t="s">
        <v>150</v>
      </c>
      <c r="M293" s="192" t="s">
        <v>53</v>
      </c>
      <c r="N293" s="99" t="s">
        <v>159</v>
      </c>
      <c r="O293" s="99" t="s">
        <v>160</v>
      </c>
      <c r="P293" s="99" t="s">
        <v>74</v>
      </c>
      <c r="Q293" s="182" t="s">
        <v>161</v>
      </c>
      <c r="R293" s="183">
        <f t="array" ref="R293">IF(Q293="NA",INDEX($G$10:$G$213,MATCH(M293&amp;P293,$C$10:$C$213&amp;$E$10:$E$213,0)),INDEX($G$10:$G$213,MATCH(M293&amp;P293,$C$10:$C$213&amp;$E$10:$E$213,0))*INDEX(PC_FEBRERO_2025!$F$28:$F$60,MATCH(I293,PC_FEBRERO_2025!$E$28:$E$60,0),MATCH($R$8,PC_FEBRERO_2025!$F$26,0)))</f>
        <v>36118.682390349721</v>
      </c>
      <c r="S293" s="185"/>
      <c r="T293" s="185"/>
    </row>
    <row r="294" spans="1:20" ht="16.899999999999999" customHeight="1" x14ac:dyDescent="0.3">
      <c r="A294" s="484" t="str">
        <f t="shared" si="14"/>
        <v>APBTPotenciaGolfo Centro</v>
      </c>
      <c r="C294" s="176" t="s">
        <v>57</v>
      </c>
      <c r="D294" s="177" t="s">
        <v>136</v>
      </c>
      <c r="E294" s="177" t="s">
        <v>66</v>
      </c>
      <c r="F294" s="178" t="s">
        <v>163</v>
      </c>
      <c r="G294" s="179">
        <f t="array" ref="G294">INDEX(INSUMOS_FEBRERO_2025!$E$18:$E$221,MATCH($C294&amp;$E294,INSUMOS_FEBRERO_2025!$B$18:$B$221&amp;INSUMOS_FEBRERO_2025!$C$18:$C$221,0))</f>
        <v>36.725021949208347</v>
      </c>
      <c r="H294" s="118"/>
      <c r="I294" s="118" t="str">
        <f t="shared" si="12"/>
        <v>RABTSINNA</v>
      </c>
      <c r="J294" s="118" t="str">
        <f t="shared" si="13"/>
        <v>RABTValle de México CentroNA</v>
      </c>
      <c r="K294" s="118" t="s">
        <v>150</v>
      </c>
      <c r="M294" s="192" t="s">
        <v>59</v>
      </c>
      <c r="N294" s="99" t="s">
        <v>159</v>
      </c>
      <c r="O294" s="99" t="s">
        <v>160</v>
      </c>
      <c r="P294" s="99" t="s">
        <v>74</v>
      </c>
      <c r="Q294" s="182" t="s">
        <v>161</v>
      </c>
      <c r="R294" s="183">
        <f t="array" ref="R294">IF(Q294="NA",INDEX($G$10:$G$213,MATCH(M294&amp;P294,$C$10:$C$213&amp;$E$10:$E$213,0)),INDEX($G$10:$G$213,MATCH(M294&amp;P294,$C$10:$C$213&amp;$E$10:$E$213,0))*INDEX(PC_FEBRERO_2025!$F$28:$F$60,MATCH(I294,PC_FEBRERO_2025!$E$28:$E$60,0),MATCH($R$8,PC_FEBRERO_2025!$F$26,0)))</f>
        <v>491.61873933820044</v>
      </c>
      <c r="S294" s="185"/>
      <c r="T294" s="185"/>
    </row>
    <row r="295" spans="1:20" ht="16.899999999999999" customHeight="1" x14ac:dyDescent="0.3">
      <c r="A295" s="484" t="str">
        <f t="shared" si="14"/>
        <v>APMTPotenciaGolfo Centro</v>
      </c>
      <c r="C295" s="176" t="s">
        <v>58</v>
      </c>
      <c r="D295" s="177" t="s">
        <v>136</v>
      </c>
      <c r="E295" s="177" t="s">
        <v>66</v>
      </c>
      <c r="F295" s="178" t="s">
        <v>163</v>
      </c>
      <c r="G295" s="179">
        <f t="array" ref="G295">INDEX(INSUMOS_FEBRERO_2025!$E$18:$E$221,MATCH($C295&amp;$E295,INSUMOS_FEBRERO_2025!$B$18:$B$221&amp;INSUMOS_FEBRERO_2025!$C$18:$C$221,0))</f>
        <v>5.4159111999244081</v>
      </c>
      <c r="H295" s="118"/>
      <c r="I295" s="118" t="str">
        <f t="shared" si="12"/>
        <v>APBTSINNA</v>
      </c>
      <c r="J295" s="118" t="str">
        <f t="shared" si="13"/>
        <v>APBTValle de México CentroNA</v>
      </c>
      <c r="K295" s="118" t="s">
        <v>150</v>
      </c>
      <c r="M295" s="192" t="s">
        <v>57</v>
      </c>
      <c r="N295" s="99" t="s">
        <v>159</v>
      </c>
      <c r="O295" s="99" t="s">
        <v>160</v>
      </c>
      <c r="P295" s="99" t="s">
        <v>74</v>
      </c>
      <c r="Q295" s="182" t="s">
        <v>161</v>
      </c>
      <c r="R295" s="183">
        <f t="array" ref="R295">IF(Q295="NA",INDEX($G$10:$G$213,MATCH(M295&amp;P295,$C$10:$C$213&amp;$E$10:$E$213,0)),INDEX($G$10:$G$213,MATCH(M295&amp;P295,$C$10:$C$213&amp;$E$10:$E$213,0))*INDEX(PC_FEBRERO_2025!$F$28:$F$60,MATCH(I295,PC_FEBRERO_2025!$E$28:$E$60,0),MATCH($R$8,PC_FEBRERO_2025!$F$26,0)))</f>
        <v>6072.1294557198553</v>
      </c>
      <c r="S295" s="185"/>
      <c r="T295" s="185"/>
    </row>
    <row r="296" spans="1:20" ht="16.899999999999999" customHeight="1" x14ac:dyDescent="0.3">
      <c r="A296" s="484" t="str">
        <f t="shared" si="14"/>
        <v>RABTPotenciaGolfo Centro</v>
      </c>
      <c r="C296" s="176" t="s">
        <v>59</v>
      </c>
      <c r="D296" s="177" t="s">
        <v>136</v>
      </c>
      <c r="E296" s="177" t="s">
        <v>66</v>
      </c>
      <c r="F296" s="178" t="s">
        <v>163</v>
      </c>
      <c r="G296" s="179">
        <f t="array" ref="G296">INDEX(INSUMOS_FEBRERO_2025!$E$18:$E$221,MATCH($C296&amp;$E296,INSUMOS_FEBRERO_2025!$B$18:$B$221&amp;INSUMOS_FEBRERO_2025!$C$18:$C$221,0))</f>
        <v>37.325439773233825</v>
      </c>
      <c r="H296" s="118"/>
      <c r="I296" s="118" t="str">
        <f t="shared" si="12"/>
        <v>APMTSINNA</v>
      </c>
      <c r="J296" s="118" t="str">
        <f t="shared" si="13"/>
        <v>APMTValle de México CentroNA</v>
      </c>
      <c r="K296" s="118" t="s">
        <v>150</v>
      </c>
      <c r="M296" s="192" t="s">
        <v>58</v>
      </c>
      <c r="N296" s="99" t="s">
        <v>159</v>
      </c>
      <c r="O296" s="99" t="s">
        <v>160</v>
      </c>
      <c r="P296" s="99" t="s">
        <v>74</v>
      </c>
      <c r="Q296" s="182" t="s">
        <v>161</v>
      </c>
      <c r="R296" s="183">
        <f t="array" ref="R296">IF(Q296="NA",INDEX($G$10:$G$213,MATCH(M296&amp;P296,$C$10:$C$213&amp;$E$10:$E$213,0)),INDEX($G$10:$G$213,MATCH(M296&amp;P296,$C$10:$C$213&amp;$E$10:$E$213,0))*INDEX(PC_FEBRERO_2025!$F$28:$F$60,MATCH(I296,PC_FEBRERO_2025!$E$28:$E$60,0),MATCH($R$8,PC_FEBRERO_2025!$F$26,0)))</f>
        <v>93.599942323000391</v>
      </c>
      <c r="S296" s="185"/>
      <c r="T296" s="185"/>
    </row>
    <row r="297" spans="1:20" ht="16.899999999999999" customHeight="1" x14ac:dyDescent="0.3">
      <c r="A297" s="484" t="str">
        <f t="shared" si="14"/>
        <v>RAMTPotenciaGolfo Centro</v>
      </c>
      <c r="C297" s="176" t="s">
        <v>60</v>
      </c>
      <c r="D297" s="177" t="s">
        <v>136</v>
      </c>
      <c r="E297" s="177" t="s">
        <v>66</v>
      </c>
      <c r="F297" s="178" t="s">
        <v>163</v>
      </c>
      <c r="G297" s="179">
        <f t="array" ref="G297">INDEX(INSUMOS_FEBRERO_2025!$E$18:$E$221,MATCH($C297&amp;$E297,INSUMOS_FEBRERO_2025!$B$18:$B$221&amp;INSUMOS_FEBRERO_2025!$C$18:$C$221,0))</f>
        <v>86.004556854366527</v>
      </c>
      <c r="H297" s="118"/>
      <c r="I297" s="118" t="str">
        <f t="shared" si="12"/>
        <v>GDMTHSINB</v>
      </c>
      <c r="J297" s="118" t="str">
        <f t="shared" si="13"/>
        <v>GDMTHValle de México CentroB</v>
      </c>
      <c r="K297" s="118" t="s">
        <v>150</v>
      </c>
      <c r="M297" s="180" t="s">
        <v>54</v>
      </c>
      <c r="N297" s="99" t="s">
        <v>159</v>
      </c>
      <c r="O297" s="99" t="s">
        <v>160</v>
      </c>
      <c r="P297" s="99" t="s">
        <v>74</v>
      </c>
      <c r="Q297" s="182" t="s">
        <v>146</v>
      </c>
      <c r="R297" s="183">
        <f t="array" ref="R297">IF(Q297="NA",INDEX($G$10:$G$213,MATCH(M297&amp;P297,$C$10:$C$213&amp;$E$10:$E$213,0)),INDEX($G$10:$G$213,MATCH(M297&amp;P297,$C$10:$C$213&amp;$E$10:$E$213,0))*INDEX(PC_FEBRERO_2025!$F$28:$F$60,MATCH(I297,PC_FEBRERO_2025!$E$28:$E$60,0),MATCH($R$8,PC_FEBRERO_2025!$F$26,0)))</f>
        <v>72678.244608755558</v>
      </c>
      <c r="S297" s="185"/>
      <c r="T297" s="185"/>
    </row>
    <row r="298" spans="1:20" ht="16.899999999999999" customHeight="1" x14ac:dyDescent="0.3">
      <c r="A298" s="484" t="str">
        <f t="shared" si="14"/>
        <v>DB1PotenciaGolfo Norte</v>
      </c>
      <c r="C298" s="176" t="s">
        <v>48</v>
      </c>
      <c r="D298" s="177" t="s">
        <v>136</v>
      </c>
      <c r="E298" s="177" t="s">
        <v>67</v>
      </c>
      <c r="F298" s="178" t="s">
        <v>163</v>
      </c>
      <c r="G298" s="179">
        <f t="array" ref="G298">INDEX(INSUMOS_FEBRERO_2025!$E$18:$E$221,MATCH($C298&amp;$E298,INSUMOS_FEBRERO_2025!$B$18:$B$221&amp;INSUMOS_FEBRERO_2025!$C$18:$C$221,0))</f>
        <v>440.43768950883839</v>
      </c>
      <c r="H298" s="118"/>
      <c r="I298" s="118" t="str">
        <f t="shared" si="12"/>
        <v>GDMTHSINI</v>
      </c>
      <c r="J298" s="118" t="str">
        <f t="shared" si="13"/>
        <v>GDMTHValle de México CentroI</v>
      </c>
      <c r="K298" s="118" t="s">
        <v>150</v>
      </c>
      <c r="M298" s="180" t="s">
        <v>54</v>
      </c>
      <c r="N298" s="99" t="s">
        <v>159</v>
      </c>
      <c r="O298" s="99" t="s">
        <v>160</v>
      </c>
      <c r="P298" s="99" t="s">
        <v>74</v>
      </c>
      <c r="Q298" s="182" t="s">
        <v>147</v>
      </c>
      <c r="R298" s="183">
        <f t="array" ref="R298">IF(Q298="NA",INDEX($G$10:$G$213,MATCH(M298&amp;P298,$C$10:$C$213&amp;$E$10:$E$213,0)),INDEX($G$10:$G$213,MATCH(M298&amp;P298,$C$10:$C$213&amp;$E$10:$E$213,0))*INDEX(PC_FEBRERO_2025!$F$28:$F$60,MATCH(I298,PC_FEBRERO_2025!$E$28:$E$60,0),MATCH($R$8,PC_FEBRERO_2025!$F$26,0)))</f>
        <v>135663.01683650992</v>
      </c>
      <c r="S298" s="185"/>
      <c r="T298" s="185"/>
    </row>
    <row r="299" spans="1:20" ht="16.899999999999999" customHeight="1" x14ac:dyDescent="0.3">
      <c r="A299" s="484" t="str">
        <f t="shared" si="14"/>
        <v>DB2PotenciaGolfo Norte</v>
      </c>
      <c r="C299" s="193" t="s">
        <v>50</v>
      </c>
      <c r="D299" s="177" t="s">
        <v>136</v>
      </c>
      <c r="E299" s="177" t="s">
        <v>67</v>
      </c>
      <c r="F299" s="178" t="s">
        <v>163</v>
      </c>
      <c r="G299" s="179">
        <f t="array" ref="G299">INDEX(INSUMOS_FEBRERO_2025!$E$18:$E$221,MATCH($C299&amp;$E299,INSUMOS_FEBRERO_2025!$B$18:$B$221&amp;INSUMOS_FEBRERO_2025!$C$18:$C$221,0))</f>
        <v>1054.4036891382798</v>
      </c>
      <c r="H299" s="118"/>
      <c r="I299" s="118" t="str">
        <f t="shared" si="12"/>
        <v>GDMTHSINP</v>
      </c>
      <c r="J299" s="118" t="str">
        <f t="shared" si="13"/>
        <v>GDMTHValle de México CentroP</v>
      </c>
      <c r="K299" s="118" t="s">
        <v>150</v>
      </c>
      <c r="M299" s="180" t="s">
        <v>54</v>
      </c>
      <c r="N299" s="99" t="s">
        <v>159</v>
      </c>
      <c r="O299" s="99" t="s">
        <v>160</v>
      </c>
      <c r="P299" s="99" t="s">
        <v>74</v>
      </c>
      <c r="Q299" s="182" t="s">
        <v>148</v>
      </c>
      <c r="R299" s="183">
        <f t="array" ref="R299">IF(Q299="NA",INDEX($G$10:$G$213,MATCH(M299&amp;P299,$C$10:$C$213&amp;$E$10:$E$213,0)),INDEX($G$10:$G$213,MATCH(M299&amp;P299,$C$10:$C$213&amp;$E$10:$E$213,0))*INDEX(PC_FEBRERO_2025!$F$28:$F$60,MATCH(I299,PC_FEBRERO_2025!$E$28:$E$60,0),MATCH($R$8,PC_FEBRERO_2025!$F$26,0)))</f>
        <v>32974.007461202695</v>
      </c>
      <c r="S299" s="185"/>
      <c r="T299" s="185"/>
    </row>
    <row r="300" spans="1:20" ht="16.899999999999999" customHeight="1" x14ac:dyDescent="0.3">
      <c r="A300" s="484" t="str">
        <f t="shared" si="14"/>
        <v>DISTPotenciaGolfo Norte</v>
      </c>
      <c r="C300" s="193" t="s">
        <v>51</v>
      </c>
      <c r="D300" s="177" t="s">
        <v>136</v>
      </c>
      <c r="E300" s="177" t="s">
        <v>67</v>
      </c>
      <c r="F300" s="178" t="s">
        <v>163</v>
      </c>
      <c r="G300" s="179">
        <f t="array" ref="G300">INDEX(INSUMOS_FEBRERO_2025!$E$18:$E$221,MATCH($C300&amp;$E300,INSUMOS_FEBRERO_2025!$B$18:$B$221&amp;INSUMOS_FEBRERO_2025!$C$18:$C$221,0))</f>
        <v>589.37072712819463</v>
      </c>
      <c r="H300" s="118"/>
      <c r="I300" s="118" t="str">
        <f t="shared" si="12"/>
        <v>GDMTOSINNA</v>
      </c>
      <c r="J300" s="118" t="str">
        <f t="shared" si="13"/>
        <v>GDMTOValle de México CentroNA</v>
      </c>
      <c r="K300" s="118" t="s">
        <v>150</v>
      </c>
      <c r="M300" s="180" t="s">
        <v>55</v>
      </c>
      <c r="N300" s="99" t="s">
        <v>159</v>
      </c>
      <c r="O300" s="99" t="s">
        <v>160</v>
      </c>
      <c r="P300" s="99" t="s">
        <v>74</v>
      </c>
      <c r="Q300" s="182" t="s">
        <v>161</v>
      </c>
      <c r="R300" s="183">
        <f t="array" ref="R300">IF(Q300="NA",INDEX($G$10:$G$213,MATCH(M300&amp;P300,$C$10:$C$213&amp;$E$10:$E$213,0)),INDEX($G$10:$G$213,MATCH(M300&amp;P300,$C$10:$C$213&amp;$E$10:$E$213,0))*INDEX(PC_FEBRERO_2025!$F$28:$F$60,MATCH(I300,PC_FEBRERO_2025!$E$28:$E$60,0),MATCH($R$8,PC_FEBRERO_2025!$F$26,0)))</f>
        <v>48982.103352285376</v>
      </c>
      <c r="S300" s="185"/>
      <c r="T300" s="185"/>
    </row>
    <row r="301" spans="1:20" ht="16.899999999999999" customHeight="1" x14ac:dyDescent="0.3">
      <c r="A301" s="484" t="str">
        <f t="shared" si="14"/>
        <v>DITPotenciaGolfo Norte</v>
      </c>
      <c r="C301" s="193" t="s">
        <v>52</v>
      </c>
      <c r="D301" s="177" t="s">
        <v>136</v>
      </c>
      <c r="E301" s="177" t="s">
        <v>67</v>
      </c>
      <c r="F301" s="178" t="s">
        <v>163</v>
      </c>
      <c r="G301" s="179">
        <f t="array" ref="G301">INDEX(INSUMOS_FEBRERO_2025!$E$18:$E$221,MATCH($C301&amp;$E301,INSUMOS_FEBRERO_2025!$B$18:$B$221&amp;INSUMOS_FEBRERO_2025!$C$18:$C$221,0))</f>
        <v>125.80384964102538</v>
      </c>
      <c r="H301" s="118"/>
      <c r="I301" s="118" t="str">
        <f t="shared" si="12"/>
        <v>RAMTSINNA</v>
      </c>
      <c r="J301" s="118" t="str">
        <f t="shared" si="13"/>
        <v>RAMTValle de México CentroNA</v>
      </c>
      <c r="K301" s="118" t="s">
        <v>150</v>
      </c>
      <c r="M301" s="192" t="s">
        <v>60</v>
      </c>
      <c r="N301" s="99" t="s">
        <v>159</v>
      </c>
      <c r="O301" s="99" t="s">
        <v>160</v>
      </c>
      <c r="P301" s="99" t="s">
        <v>74</v>
      </c>
      <c r="Q301" s="182" t="s">
        <v>161</v>
      </c>
      <c r="R301" s="183">
        <f t="array" ref="R301">IF(Q301="NA",INDEX($G$10:$G$213,MATCH(M301&amp;P301,$C$10:$C$213&amp;$E$10:$E$213,0)),INDEX($G$10:$G$213,MATCH(M301&amp;P301,$C$10:$C$213&amp;$E$10:$E$213,0))*INDEX(PC_FEBRERO_2025!$F$28:$F$60,MATCH(I301,PC_FEBRERO_2025!$E$28:$E$60,0),MATCH($R$8,PC_FEBRERO_2025!$F$26,0)))</f>
        <v>616.01518485479869</v>
      </c>
      <c r="S301" s="185"/>
      <c r="T301" s="185"/>
    </row>
    <row r="302" spans="1:20" ht="16.899999999999999" customHeight="1" x14ac:dyDescent="0.3">
      <c r="A302" s="484" t="str">
        <f t="shared" si="14"/>
        <v>GDBTPotenciaGolfo Norte</v>
      </c>
      <c r="C302" s="193" t="s">
        <v>53</v>
      </c>
      <c r="D302" s="177" t="s">
        <v>136</v>
      </c>
      <c r="E302" s="177" t="s">
        <v>67</v>
      </c>
      <c r="F302" s="178" t="s">
        <v>163</v>
      </c>
      <c r="G302" s="179">
        <f t="array" ref="G302">INDEX(INSUMOS_FEBRERO_2025!$E$18:$E$221,MATCH($C302&amp;$E302,INSUMOS_FEBRERO_2025!$B$18:$B$221&amp;INSUMOS_FEBRERO_2025!$C$18:$C$221,0))</f>
        <v>4.5793331517467788</v>
      </c>
      <c r="H302" s="118"/>
      <c r="I302" s="118" t="str">
        <f t="shared" si="12"/>
        <v>DISTSINB</v>
      </c>
      <c r="J302" s="118" t="str">
        <f t="shared" si="13"/>
        <v>DISTValle de México CentroB</v>
      </c>
      <c r="K302" s="118" t="s">
        <v>150</v>
      </c>
      <c r="M302" s="192" t="s">
        <v>51</v>
      </c>
      <c r="N302" s="99" t="s">
        <v>159</v>
      </c>
      <c r="O302" s="99" t="s">
        <v>160</v>
      </c>
      <c r="P302" s="99" t="s">
        <v>74</v>
      </c>
      <c r="Q302" s="182" t="s">
        <v>146</v>
      </c>
      <c r="R302" s="183">
        <f t="array" ref="R302">IF(Q302="NA",INDEX($G$10:$G$213,MATCH(M302&amp;P302,$C$10:$C$213&amp;$E$10:$E$213,0)),INDEX($G$10:$G$213,MATCH(M302&amp;P302,$C$10:$C$213&amp;$E$10:$E$213,0))*INDEX(PC_FEBRERO_2025!$F$28:$F$60,MATCH(I302,PC_FEBRERO_2025!$E$28:$E$60,0),MATCH($R$8,PC_FEBRERO_2025!$F$26,0)))</f>
        <v>1902.478425745687</v>
      </c>
      <c r="S302" s="185"/>
      <c r="T302" s="185"/>
    </row>
    <row r="303" spans="1:20" ht="16.899999999999999" customHeight="1" x14ac:dyDescent="0.3">
      <c r="A303" s="484" t="str">
        <f t="shared" si="14"/>
        <v>GDMTHPotenciaGolfo Norte</v>
      </c>
      <c r="C303" s="193" t="s">
        <v>54</v>
      </c>
      <c r="D303" s="177" t="s">
        <v>136</v>
      </c>
      <c r="E303" s="177" t="s">
        <v>67</v>
      </c>
      <c r="F303" s="178" t="s">
        <v>163</v>
      </c>
      <c r="G303" s="179">
        <f t="array" ref="G303">INDEX(INSUMOS_FEBRERO_2025!$E$18:$E$221,MATCH($C303&amp;$E303,INSUMOS_FEBRERO_2025!$B$18:$B$221&amp;INSUMOS_FEBRERO_2025!$C$18:$C$221,0))</f>
        <v>2137.6784990358374</v>
      </c>
      <c r="H303" s="118"/>
      <c r="I303" s="118" t="str">
        <f t="shared" si="12"/>
        <v>DISTSINI</v>
      </c>
      <c r="J303" s="118" t="str">
        <f t="shared" si="13"/>
        <v>DISTValle de México CentroI</v>
      </c>
      <c r="K303" s="118" t="s">
        <v>150</v>
      </c>
      <c r="M303" s="192" t="s">
        <v>51</v>
      </c>
      <c r="N303" s="99" t="s">
        <v>159</v>
      </c>
      <c r="O303" s="99" t="s">
        <v>160</v>
      </c>
      <c r="P303" s="99" t="s">
        <v>74</v>
      </c>
      <c r="Q303" s="182" t="s">
        <v>147</v>
      </c>
      <c r="R303" s="183">
        <f t="array" ref="R303">IF(Q303="NA",INDEX($G$10:$G$213,MATCH(M303&amp;P303,$C$10:$C$213&amp;$E$10:$E$213,0)),INDEX($G$10:$G$213,MATCH(M303&amp;P303,$C$10:$C$213&amp;$E$10:$E$213,0))*INDEX(PC_FEBRERO_2025!$F$28:$F$60,MATCH(I303,PC_FEBRERO_2025!$E$28:$E$60,0),MATCH($R$8,PC_FEBRERO_2025!$F$26,0)))</f>
        <v>3463.6914534492298</v>
      </c>
      <c r="S303" s="185"/>
      <c r="T303" s="185"/>
    </row>
    <row r="304" spans="1:20" ht="16.899999999999999" customHeight="1" x14ac:dyDescent="0.3">
      <c r="A304" s="484" t="str">
        <f t="shared" si="14"/>
        <v>GDMTOPotenciaGolfo Norte</v>
      </c>
      <c r="C304" s="193" t="s">
        <v>55</v>
      </c>
      <c r="D304" s="177" t="s">
        <v>136</v>
      </c>
      <c r="E304" s="177" t="s">
        <v>67</v>
      </c>
      <c r="F304" s="178" t="s">
        <v>163</v>
      </c>
      <c r="G304" s="179">
        <f t="array" ref="G304">INDEX(INSUMOS_FEBRERO_2025!$E$18:$E$221,MATCH($C304&amp;$E304,INSUMOS_FEBRERO_2025!$B$18:$B$221&amp;INSUMOS_FEBRERO_2025!$C$18:$C$221,0))</f>
        <v>399.68476883925138</v>
      </c>
      <c r="H304" s="118"/>
      <c r="I304" s="118" t="str">
        <f t="shared" si="12"/>
        <v>DISTSINP</v>
      </c>
      <c r="J304" s="118" t="str">
        <f t="shared" si="13"/>
        <v>DISTValle de México CentroP</v>
      </c>
      <c r="K304" s="118" t="s">
        <v>150</v>
      </c>
      <c r="M304" s="192" t="s">
        <v>51</v>
      </c>
      <c r="N304" s="99" t="s">
        <v>159</v>
      </c>
      <c r="O304" s="99" t="s">
        <v>160</v>
      </c>
      <c r="P304" s="99" t="s">
        <v>74</v>
      </c>
      <c r="Q304" s="182" t="s">
        <v>148</v>
      </c>
      <c r="R304" s="183">
        <f t="array" ref="R304">IF(Q304="NA",INDEX($G$10:$G$213,MATCH(M304&amp;P304,$C$10:$C$213&amp;$E$10:$E$213,0)),INDEX($G$10:$G$213,MATCH(M304&amp;P304,$C$10:$C$213&amp;$E$10:$E$213,0))*INDEX(PC_FEBRERO_2025!$F$28:$F$60,MATCH(I304,PC_FEBRERO_2025!$E$28:$E$60,0),MATCH($R$8,PC_FEBRERO_2025!$F$26,0)))</f>
        <v>509.88992828812309</v>
      </c>
      <c r="S304" s="185"/>
      <c r="T304" s="185"/>
    </row>
    <row r="305" spans="1:20" ht="16.899999999999999" customHeight="1" x14ac:dyDescent="0.3">
      <c r="A305" s="484" t="str">
        <f t="shared" si="14"/>
        <v>PDBTPotenciaGolfo Norte</v>
      </c>
      <c r="C305" s="193" t="s">
        <v>56</v>
      </c>
      <c r="D305" s="177" t="s">
        <v>136</v>
      </c>
      <c r="E305" s="177" t="s">
        <v>67</v>
      </c>
      <c r="F305" s="178" t="s">
        <v>163</v>
      </c>
      <c r="G305" s="179">
        <f t="array" ref="G305">INDEX(INSUMOS_FEBRERO_2025!$E$18:$E$221,MATCH($C305&amp;$E305,INSUMOS_FEBRERO_2025!$B$18:$B$221&amp;INSUMOS_FEBRERO_2025!$C$18:$C$221,0))</f>
        <v>179.4962078743271</v>
      </c>
      <c r="H305" s="118"/>
      <c r="I305" s="118" t="str">
        <f t="shared" si="12"/>
        <v>DISTSINSP</v>
      </c>
      <c r="J305" s="118" t="str">
        <f t="shared" si="13"/>
        <v>DISTValle de México CentroSP</v>
      </c>
      <c r="K305" s="118" t="s">
        <v>150</v>
      </c>
      <c r="M305" s="192" t="s">
        <v>51</v>
      </c>
      <c r="N305" s="99" t="s">
        <v>159</v>
      </c>
      <c r="O305" s="99" t="s">
        <v>160</v>
      </c>
      <c r="P305" s="99" t="s">
        <v>74</v>
      </c>
      <c r="Q305" s="182" t="s">
        <v>151</v>
      </c>
      <c r="R305" s="183">
        <f t="array" ref="R305">IF(Q305="NA",INDEX($G$10:$G$213,MATCH(M305&amp;P305,$C$10:$C$213&amp;$E$10:$E$213,0)),INDEX($G$10:$G$213,MATCH(M305&amp;P305,$C$10:$C$213&amp;$E$10:$E$213,0))*INDEX(PC_FEBRERO_2025!$F$28:$F$60,MATCH(I305,PC_FEBRERO_2025!$E$28:$E$60,0),MATCH($R$8,PC_FEBRERO_2025!$F$26,0)))</f>
        <v>0</v>
      </c>
      <c r="S305" s="185"/>
      <c r="T305" s="185"/>
    </row>
    <row r="306" spans="1:20" ht="16.899999999999999" customHeight="1" x14ac:dyDescent="0.3">
      <c r="A306" s="484" t="str">
        <f t="shared" si="14"/>
        <v>APBTPotenciaGolfo Norte</v>
      </c>
      <c r="C306" s="176" t="s">
        <v>57</v>
      </c>
      <c r="D306" s="177" t="s">
        <v>136</v>
      </c>
      <c r="E306" s="177" t="s">
        <v>67</v>
      </c>
      <c r="F306" s="178" t="s">
        <v>163</v>
      </c>
      <c r="G306" s="179">
        <f t="array" ref="G306">INDEX(INSUMOS_FEBRERO_2025!$E$18:$E$221,MATCH($C306&amp;$E306,INSUMOS_FEBRERO_2025!$B$18:$B$221&amp;INSUMOS_FEBRERO_2025!$C$18:$C$221,0))</f>
        <v>47.558394681976971</v>
      </c>
      <c r="H306" s="118"/>
      <c r="I306" s="118" t="str">
        <f t="shared" si="12"/>
        <v>DITSINB</v>
      </c>
      <c r="J306" s="118" t="str">
        <f t="shared" si="13"/>
        <v>DITValle de México CentroB</v>
      </c>
      <c r="K306" s="118" t="s">
        <v>150</v>
      </c>
      <c r="M306" s="192" t="s">
        <v>52</v>
      </c>
      <c r="N306" s="99" t="s">
        <v>159</v>
      </c>
      <c r="O306" s="99" t="s">
        <v>160</v>
      </c>
      <c r="P306" s="99" t="s">
        <v>74</v>
      </c>
      <c r="Q306" s="182" t="s">
        <v>146</v>
      </c>
      <c r="R306" s="183">
        <f t="array" ref="R306">IF(Q306="NA",INDEX($G$10:$G$213,MATCH(M306&amp;P306,$C$10:$C$213&amp;$E$10:$E$213,0)),INDEX($G$10:$G$213,MATCH(M306&amp;P306,$C$10:$C$213&amp;$E$10:$E$213,0))*INDEX(PC_FEBRERO_2025!$F$28:$F$60,MATCH(I306,PC_FEBRERO_2025!$E$28:$E$60,0),MATCH($R$8,PC_FEBRERO_2025!$F$26,0)))</f>
        <v>0</v>
      </c>
      <c r="S306" s="185"/>
      <c r="T306" s="185"/>
    </row>
    <row r="307" spans="1:20" ht="16.899999999999999" customHeight="1" x14ac:dyDescent="0.3">
      <c r="A307" s="484" t="str">
        <f t="shared" si="14"/>
        <v>APMTPotenciaGolfo Norte</v>
      </c>
      <c r="C307" s="176" t="s">
        <v>58</v>
      </c>
      <c r="D307" s="177" t="s">
        <v>136</v>
      </c>
      <c r="E307" s="177" t="s">
        <v>67</v>
      </c>
      <c r="F307" s="178" t="s">
        <v>163</v>
      </c>
      <c r="G307" s="179">
        <f t="array" ref="G307">INDEX(INSUMOS_FEBRERO_2025!$E$18:$E$221,MATCH($C307&amp;$E307,INSUMOS_FEBRERO_2025!$B$18:$B$221&amp;INSUMOS_FEBRERO_2025!$C$18:$C$221,0))</f>
        <v>31.65676240436466</v>
      </c>
      <c r="H307" s="118"/>
      <c r="I307" s="118" t="str">
        <f t="shared" si="12"/>
        <v>DITSINI</v>
      </c>
      <c r="J307" s="118" t="str">
        <f t="shared" si="13"/>
        <v>DITValle de México CentroI</v>
      </c>
      <c r="K307" s="118" t="s">
        <v>150</v>
      </c>
      <c r="M307" s="192" t="s">
        <v>52</v>
      </c>
      <c r="N307" s="99" t="s">
        <v>159</v>
      </c>
      <c r="O307" s="99" t="s">
        <v>160</v>
      </c>
      <c r="P307" s="99" t="s">
        <v>74</v>
      </c>
      <c r="Q307" s="182" t="s">
        <v>147</v>
      </c>
      <c r="R307" s="183">
        <f t="array" ref="R307">IF(Q307="NA",INDEX($G$10:$G$213,MATCH(M307&amp;P307,$C$10:$C$213&amp;$E$10:$E$213,0)),INDEX($G$10:$G$213,MATCH(M307&amp;P307,$C$10:$C$213&amp;$E$10:$E$213,0))*INDEX(PC_FEBRERO_2025!$F$28:$F$60,MATCH(I307,PC_FEBRERO_2025!$E$28:$E$60,0),MATCH($R$8,PC_FEBRERO_2025!$F$26,0)))</f>
        <v>0</v>
      </c>
      <c r="S307" s="185"/>
      <c r="T307" s="185"/>
    </row>
    <row r="308" spans="1:20" ht="16.899999999999999" customHeight="1" x14ac:dyDescent="0.3">
      <c r="A308" s="484" t="str">
        <f t="shared" si="14"/>
        <v>RABTPotenciaGolfo Norte</v>
      </c>
      <c r="C308" s="176" t="s">
        <v>59</v>
      </c>
      <c r="D308" s="177" t="s">
        <v>136</v>
      </c>
      <c r="E308" s="177" t="s">
        <v>67</v>
      </c>
      <c r="F308" s="178" t="s">
        <v>163</v>
      </c>
      <c r="G308" s="179">
        <f t="array" ref="G308">INDEX(INSUMOS_FEBRERO_2025!$E$18:$E$221,MATCH($C308&amp;$E308,INSUMOS_FEBRERO_2025!$B$18:$B$221&amp;INSUMOS_FEBRERO_2025!$C$18:$C$221,0))</f>
        <v>17.545649490177937</v>
      </c>
      <c r="H308" s="118"/>
      <c r="I308" s="118" t="str">
        <f t="shared" si="12"/>
        <v>DITSINP</v>
      </c>
      <c r="J308" s="118" t="str">
        <f t="shared" si="13"/>
        <v>DITValle de México CentroP</v>
      </c>
      <c r="K308" s="118" t="s">
        <v>150</v>
      </c>
      <c r="M308" s="192" t="s">
        <v>52</v>
      </c>
      <c r="N308" s="99" t="s">
        <v>159</v>
      </c>
      <c r="O308" s="99" t="s">
        <v>160</v>
      </c>
      <c r="P308" s="99" t="s">
        <v>74</v>
      </c>
      <c r="Q308" s="182" t="s">
        <v>148</v>
      </c>
      <c r="R308" s="183">
        <f t="array" ref="R308">IF(Q308="NA",INDEX($G$10:$G$213,MATCH(M308&amp;P308,$C$10:$C$213&amp;$E$10:$E$213,0)),INDEX($G$10:$G$213,MATCH(M308&amp;P308,$C$10:$C$213&amp;$E$10:$E$213,0))*INDEX(PC_FEBRERO_2025!$F$28:$F$60,MATCH(I308,PC_FEBRERO_2025!$E$28:$E$60,0),MATCH($R$8,PC_FEBRERO_2025!$F$26,0)))</f>
        <v>0</v>
      </c>
      <c r="S308" s="185"/>
      <c r="T308" s="185"/>
    </row>
    <row r="309" spans="1:20" ht="16.899999999999999" customHeight="1" x14ac:dyDescent="0.3">
      <c r="A309" s="484" t="str">
        <f t="shared" si="14"/>
        <v>RAMTPotenciaGolfo Norte</v>
      </c>
      <c r="C309" s="176" t="s">
        <v>60</v>
      </c>
      <c r="D309" s="177" t="s">
        <v>136</v>
      </c>
      <c r="E309" s="177" t="s">
        <v>67</v>
      </c>
      <c r="F309" s="178" t="s">
        <v>163</v>
      </c>
      <c r="G309" s="179">
        <f t="array" ref="G309">INDEX(INSUMOS_FEBRERO_2025!$E$18:$E$221,MATCH($C309&amp;$E309,INSUMOS_FEBRERO_2025!$B$18:$B$221&amp;INSUMOS_FEBRERO_2025!$C$18:$C$221,0))</f>
        <v>26.964593753295645</v>
      </c>
      <c r="H309" s="118"/>
      <c r="I309" s="118" t="str">
        <f t="shared" si="12"/>
        <v>DITSINSP</v>
      </c>
      <c r="J309" s="118" t="str">
        <f t="shared" si="13"/>
        <v>DITValle de México CentroSP</v>
      </c>
      <c r="K309" s="118" t="s">
        <v>150</v>
      </c>
      <c r="M309" s="192" t="s">
        <v>52</v>
      </c>
      <c r="N309" s="99" t="s">
        <v>159</v>
      </c>
      <c r="O309" s="99" t="s">
        <v>160</v>
      </c>
      <c r="P309" s="99" t="s">
        <v>74</v>
      </c>
      <c r="Q309" s="182" t="s">
        <v>151</v>
      </c>
      <c r="R309" s="183">
        <f t="array" ref="R309">IF(Q309="NA",INDEX($G$10:$G$213,MATCH(M309&amp;P309,$C$10:$C$213&amp;$E$10:$E$213,0)),INDEX($G$10:$G$213,MATCH(M309&amp;P309,$C$10:$C$213&amp;$E$10:$E$213,0))*INDEX(PC_FEBRERO_2025!$F$28:$F$60,MATCH(I309,PC_FEBRERO_2025!$E$28:$E$60,0),MATCH($R$8,PC_FEBRERO_2025!$F$26,0)))</f>
        <v>0</v>
      </c>
      <c r="S309" s="185"/>
      <c r="T309" s="185"/>
    </row>
    <row r="310" spans="1:20" ht="16.899999999999999" customHeight="1" x14ac:dyDescent="0.3">
      <c r="A310" s="484" t="str">
        <f t="shared" si="14"/>
        <v>DB1PotenciaJalisco</v>
      </c>
      <c r="C310" s="176" t="s">
        <v>48</v>
      </c>
      <c r="D310" s="177" t="s">
        <v>136</v>
      </c>
      <c r="E310" s="177" t="s">
        <v>68</v>
      </c>
      <c r="F310" s="178" t="s">
        <v>163</v>
      </c>
      <c r="G310" s="179">
        <f t="array" ref="G310">INDEX(INSUMOS_FEBRERO_2025!$E$18:$E$221,MATCH($C310&amp;$E310,INSUMOS_FEBRERO_2025!$B$18:$B$221&amp;INSUMOS_FEBRERO_2025!$C$18:$C$221,0))</f>
        <v>476.40613663880339</v>
      </c>
      <c r="H310" s="118"/>
      <c r="I310" s="118" t="str">
        <f t="shared" si="12"/>
        <v>DB1SINNA</v>
      </c>
      <c r="J310" s="118" t="str">
        <f t="shared" si="13"/>
        <v>DB1Valle de México NorteNA</v>
      </c>
      <c r="K310" s="118" t="s">
        <v>150</v>
      </c>
      <c r="M310" s="192" t="s">
        <v>48</v>
      </c>
      <c r="N310" s="99" t="s">
        <v>159</v>
      </c>
      <c r="O310" s="99" t="s">
        <v>160</v>
      </c>
      <c r="P310" s="99" t="s">
        <v>75</v>
      </c>
      <c r="Q310" s="182" t="s">
        <v>161</v>
      </c>
      <c r="R310" s="183">
        <f t="array" ref="R310">IF(Q310="NA",INDEX($G$10:$G$213,MATCH(M310&amp;P310,$C$10:$C$213&amp;$E$10:$E$213,0)),INDEX($G$10:$G$213,MATCH(M310&amp;P310,$C$10:$C$213&amp;$E$10:$E$213,0))*INDEX(PC_FEBRERO_2025!$F$28:$F$60,MATCH(I310,PC_FEBRERO_2025!$E$28:$E$60,0),MATCH($R$8,PC_FEBRERO_2025!$F$26,0)))</f>
        <v>144118.44385251348</v>
      </c>
      <c r="S310" s="185"/>
      <c r="T310" s="185"/>
    </row>
    <row r="311" spans="1:20" ht="16.899999999999999" customHeight="1" x14ac:dyDescent="0.3">
      <c r="A311" s="484" t="str">
        <f t="shared" si="14"/>
        <v>DB2PotenciaJalisco</v>
      </c>
      <c r="C311" s="176" t="s">
        <v>50</v>
      </c>
      <c r="D311" s="177" t="s">
        <v>136</v>
      </c>
      <c r="E311" s="177" t="s">
        <v>68</v>
      </c>
      <c r="F311" s="178" t="s">
        <v>163</v>
      </c>
      <c r="G311" s="179">
        <f t="array" ref="G311">INDEX(INSUMOS_FEBRERO_2025!$E$18:$E$221,MATCH($C311&amp;$E311,INSUMOS_FEBRERO_2025!$B$18:$B$221&amp;INSUMOS_FEBRERO_2025!$C$18:$C$221,0))</f>
        <v>354.94016177650394</v>
      </c>
      <c r="H311" s="118"/>
      <c r="I311" s="118" t="str">
        <f t="shared" si="12"/>
        <v>DB2SINNA</v>
      </c>
      <c r="J311" s="118" t="str">
        <f t="shared" si="13"/>
        <v>DB2Valle de México NorteNA</v>
      </c>
      <c r="K311" s="118" t="s">
        <v>150</v>
      </c>
      <c r="M311" s="192" t="s">
        <v>50</v>
      </c>
      <c r="N311" s="99" t="s">
        <v>159</v>
      </c>
      <c r="O311" s="99" t="s">
        <v>160</v>
      </c>
      <c r="P311" s="99" t="s">
        <v>75</v>
      </c>
      <c r="Q311" s="182" t="s">
        <v>161</v>
      </c>
      <c r="R311" s="183">
        <f t="array" ref="R311">IF(Q311="NA",INDEX($G$10:$G$213,MATCH(M311&amp;P311,$C$10:$C$213&amp;$E$10:$E$213,0)),INDEX($G$10:$G$213,MATCH(M311&amp;P311,$C$10:$C$213&amp;$E$10:$E$213,0))*INDEX(PC_FEBRERO_2025!$F$28:$F$60,MATCH(I311,PC_FEBRERO_2025!$E$28:$E$60,0),MATCH($R$8,PC_FEBRERO_2025!$F$26,0)))</f>
        <v>89904.875343709704</v>
      </c>
      <c r="S311" s="185"/>
      <c r="T311" s="185"/>
    </row>
    <row r="312" spans="1:20" ht="16.899999999999999" customHeight="1" x14ac:dyDescent="0.3">
      <c r="A312" s="484" t="str">
        <f t="shared" si="14"/>
        <v>DISTPotenciaJalisco</v>
      </c>
      <c r="C312" s="176" t="s">
        <v>51</v>
      </c>
      <c r="D312" s="177" t="s">
        <v>136</v>
      </c>
      <c r="E312" s="177" t="s">
        <v>68</v>
      </c>
      <c r="F312" s="178" t="s">
        <v>163</v>
      </c>
      <c r="G312" s="179">
        <f t="array" ref="G312">INDEX(INSUMOS_FEBRERO_2025!$E$18:$E$221,MATCH($C312&amp;$E312,INSUMOS_FEBRERO_2025!$B$18:$B$221&amp;INSUMOS_FEBRERO_2025!$C$18:$C$221,0))</f>
        <v>205.15406887480256</v>
      </c>
      <c r="H312" s="118"/>
      <c r="I312" s="118" t="str">
        <f t="shared" si="12"/>
        <v>PDBTSINNA</v>
      </c>
      <c r="J312" s="118" t="str">
        <f t="shared" si="13"/>
        <v>PDBTValle de México NorteNA</v>
      </c>
      <c r="K312" s="118" t="s">
        <v>150</v>
      </c>
      <c r="M312" s="192" t="s">
        <v>56</v>
      </c>
      <c r="N312" s="99" t="s">
        <v>159</v>
      </c>
      <c r="O312" s="99" t="s">
        <v>160</v>
      </c>
      <c r="P312" s="99" t="s">
        <v>75</v>
      </c>
      <c r="Q312" s="182" t="s">
        <v>161</v>
      </c>
      <c r="R312" s="183">
        <f t="array" ref="R312">IF(Q312="NA",INDEX($G$10:$G$213,MATCH(M312&amp;P312,$C$10:$C$213&amp;$E$10:$E$213,0)),INDEX($G$10:$G$213,MATCH(M312&amp;P312,$C$10:$C$213&amp;$E$10:$E$213,0))*INDEX(PC_FEBRERO_2025!$F$28:$F$60,MATCH(I312,PC_FEBRERO_2025!$E$28:$E$60,0),MATCH($R$8,PC_FEBRERO_2025!$F$26,0)))</f>
        <v>63618.948115818494</v>
      </c>
      <c r="S312" s="185"/>
      <c r="T312" s="185"/>
    </row>
    <row r="313" spans="1:20" ht="16.899999999999999" customHeight="1" x14ac:dyDescent="0.3">
      <c r="A313" s="484" t="str">
        <f t="shared" si="14"/>
        <v>DITPotenciaJalisco</v>
      </c>
      <c r="C313" s="176" t="s">
        <v>52</v>
      </c>
      <c r="D313" s="177" t="s">
        <v>136</v>
      </c>
      <c r="E313" s="177" t="s">
        <v>68</v>
      </c>
      <c r="F313" s="178" t="s">
        <v>163</v>
      </c>
      <c r="G313" s="179">
        <f t="array" ref="G313">INDEX(INSUMOS_FEBRERO_2025!$E$18:$E$221,MATCH($C313&amp;$E313,INSUMOS_FEBRERO_2025!$B$18:$B$221&amp;INSUMOS_FEBRERO_2025!$C$18:$C$221,0))</f>
        <v>31.694176848519934</v>
      </c>
      <c r="H313" s="118"/>
      <c r="I313" s="118" t="str">
        <f t="shared" si="12"/>
        <v>GDBTSINNA</v>
      </c>
      <c r="J313" s="118" t="str">
        <f t="shared" si="13"/>
        <v>GDBTValle de México NorteNA</v>
      </c>
      <c r="K313" s="118" t="s">
        <v>150</v>
      </c>
      <c r="M313" s="192" t="s">
        <v>53</v>
      </c>
      <c r="N313" s="99" t="s">
        <v>159</v>
      </c>
      <c r="O313" s="99" t="s">
        <v>160</v>
      </c>
      <c r="P313" s="99" t="s">
        <v>75</v>
      </c>
      <c r="Q313" s="182" t="s">
        <v>161</v>
      </c>
      <c r="R313" s="183">
        <f t="array" ref="R313">IF(Q313="NA",INDEX($G$10:$G$213,MATCH(M313&amp;P313,$C$10:$C$213&amp;$E$10:$E$213,0)),INDEX($G$10:$G$213,MATCH(M313&amp;P313,$C$10:$C$213&amp;$E$10:$E$213,0))*INDEX(PC_FEBRERO_2025!$F$28:$F$60,MATCH(I313,PC_FEBRERO_2025!$E$28:$E$60,0),MATCH($R$8,PC_FEBRERO_2025!$F$26,0)))</f>
        <v>13222.38415185265</v>
      </c>
      <c r="S313" s="185"/>
      <c r="T313" s="185"/>
    </row>
    <row r="314" spans="1:20" ht="16.899999999999999" customHeight="1" x14ac:dyDescent="0.3">
      <c r="A314" s="484" t="str">
        <f t="shared" si="14"/>
        <v>GDBTPotenciaJalisco</v>
      </c>
      <c r="C314" s="176" t="s">
        <v>53</v>
      </c>
      <c r="D314" s="177" t="s">
        <v>136</v>
      </c>
      <c r="E314" s="177" t="s">
        <v>68</v>
      </c>
      <c r="F314" s="178" t="s">
        <v>163</v>
      </c>
      <c r="G314" s="179">
        <f t="array" ref="G314">INDEX(INSUMOS_FEBRERO_2025!$E$18:$E$221,MATCH($C314&amp;$E314,INSUMOS_FEBRERO_2025!$B$18:$B$221&amp;INSUMOS_FEBRERO_2025!$C$18:$C$221,0))</f>
        <v>5.7521374299089478</v>
      </c>
      <c r="H314" s="118"/>
      <c r="I314" s="118" t="str">
        <f t="shared" si="12"/>
        <v>RABTSINNA</v>
      </c>
      <c r="J314" s="118" t="str">
        <f t="shared" si="13"/>
        <v>RABTValle de México NorteNA</v>
      </c>
      <c r="K314" s="118" t="s">
        <v>150</v>
      </c>
      <c r="M314" s="192" t="s">
        <v>59</v>
      </c>
      <c r="N314" s="99" t="s">
        <v>159</v>
      </c>
      <c r="O314" s="99" t="s">
        <v>160</v>
      </c>
      <c r="P314" s="99" t="s">
        <v>75</v>
      </c>
      <c r="Q314" s="182" t="s">
        <v>161</v>
      </c>
      <c r="R314" s="183">
        <f t="array" ref="R314">IF(Q314="NA",INDEX($G$10:$G$213,MATCH(M314&amp;P314,$C$10:$C$213&amp;$E$10:$E$213,0)),INDEX($G$10:$G$213,MATCH(M314&amp;P314,$C$10:$C$213&amp;$E$10:$E$213,0))*INDEX(PC_FEBRERO_2025!$F$28:$F$60,MATCH(I314,PC_FEBRERO_2025!$E$28:$E$60,0),MATCH($R$8,PC_FEBRERO_2025!$F$26,0)))</f>
        <v>1400.562507763671</v>
      </c>
      <c r="S314" s="185"/>
      <c r="T314" s="185"/>
    </row>
    <row r="315" spans="1:20" ht="16.899999999999999" customHeight="1" x14ac:dyDescent="0.3">
      <c r="A315" s="484" t="str">
        <f t="shared" si="14"/>
        <v>GDMTHPotenciaJalisco</v>
      </c>
      <c r="C315" s="176" t="s">
        <v>54</v>
      </c>
      <c r="D315" s="177" t="s">
        <v>136</v>
      </c>
      <c r="E315" s="177" t="s">
        <v>68</v>
      </c>
      <c r="F315" s="178" t="s">
        <v>163</v>
      </c>
      <c r="G315" s="179">
        <f t="array" ref="G315">INDEX(INSUMOS_FEBRERO_2025!$E$18:$E$221,MATCH($C315&amp;$E315,INSUMOS_FEBRERO_2025!$B$18:$B$221&amp;INSUMOS_FEBRERO_2025!$C$18:$C$221,0))</f>
        <v>1035.1879751576932</v>
      </c>
      <c r="H315" s="118"/>
      <c r="I315" s="118" t="str">
        <f t="shared" si="12"/>
        <v>APBTSINNA</v>
      </c>
      <c r="J315" s="118" t="str">
        <f t="shared" si="13"/>
        <v>APBTValle de México NorteNA</v>
      </c>
      <c r="K315" s="118" t="s">
        <v>150</v>
      </c>
      <c r="M315" s="192" t="s">
        <v>57</v>
      </c>
      <c r="N315" s="99" t="s">
        <v>159</v>
      </c>
      <c r="O315" s="99" t="s">
        <v>160</v>
      </c>
      <c r="P315" s="99" t="s">
        <v>75</v>
      </c>
      <c r="Q315" s="182" t="s">
        <v>161</v>
      </c>
      <c r="R315" s="183">
        <f t="array" ref="R315">IF(Q315="NA",INDEX($G$10:$G$213,MATCH(M315&amp;P315,$C$10:$C$213&amp;$E$10:$E$213,0)),INDEX($G$10:$G$213,MATCH(M315&amp;P315,$C$10:$C$213&amp;$E$10:$E$213,0))*INDEX(PC_FEBRERO_2025!$F$28:$F$60,MATCH(I315,PC_FEBRERO_2025!$E$28:$E$60,0),MATCH($R$8,PC_FEBRERO_2025!$F$26,0)))</f>
        <v>19091.628103519863</v>
      </c>
      <c r="S315" s="185"/>
      <c r="T315" s="185"/>
    </row>
    <row r="316" spans="1:20" ht="16.899999999999999" customHeight="1" x14ac:dyDescent="0.3">
      <c r="A316" s="484" t="str">
        <f t="shared" si="14"/>
        <v>GDMTOPotenciaJalisco</v>
      </c>
      <c r="C316" s="176" t="s">
        <v>55</v>
      </c>
      <c r="D316" s="177" t="s">
        <v>136</v>
      </c>
      <c r="E316" s="177" t="s">
        <v>68</v>
      </c>
      <c r="F316" s="178" t="s">
        <v>163</v>
      </c>
      <c r="G316" s="179">
        <f t="array" ref="G316">INDEX(INSUMOS_FEBRERO_2025!$E$18:$E$221,MATCH($C316&amp;$E316,INSUMOS_FEBRERO_2025!$B$18:$B$221&amp;INSUMOS_FEBRERO_2025!$C$18:$C$221,0))</f>
        <v>323.4473384409269</v>
      </c>
      <c r="H316" s="118"/>
      <c r="I316" s="118" t="str">
        <f t="shared" si="12"/>
        <v>APMTSINNA</v>
      </c>
      <c r="J316" s="118" t="str">
        <f t="shared" si="13"/>
        <v>APMTValle de México NorteNA</v>
      </c>
      <c r="K316" s="118" t="s">
        <v>150</v>
      </c>
      <c r="M316" s="192" t="s">
        <v>58</v>
      </c>
      <c r="N316" s="99" t="s">
        <v>159</v>
      </c>
      <c r="O316" s="99" t="s">
        <v>160</v>
      </c>
      <c r="P316" s="99" t="s">
        <v>75</v>
      </c>
      <c r="Q316" s="182" t="s">
        <v>161</v>
      </c>
      <c r="R316" s="183">
        <f t="array" ref="R316">IF(Q316="NA",INDEX($G$10:$G$213,MATCH(M316&amp;P316,$C$10:$C$213&amp;$E$10:$E$213,0)),INDEX($G$10:$G$213,MATCH(M316&amp;P316,$C$10:$C$213&amp;$E$10:$E$213,0))*INDEX(PC_FEBRERO_2025!$F$28:$F$60,MATCH(I316,PC_FEBRERO_2025!$E$28:$E$60,0),MATCH($R$8,PC_FEBRERO_2025!$F$26,0)))</f>
        <v>1.5079402997528963</v>
      </c>
      <c r="S316" s="185"/>
      <c r="T316" s="185"/>
    </row>
    <row r="317" spans="1:20" ht="16.899999999999999" customHeight="1" x14ac:dyDescent="0.3">
      <c r="A317" s="484" t="str">
        <f t="shared" si="14"/>
        <v>PDBTPotenciaJalisco</v>
      </c>
      <c r="C317" s="176" t="s">
        <v>56</v>
      </c>
      <c r="D317" s="177" t="s">
        <v>136</v>
      </c>
      <c r="E317" s="177" t="s">
        <v>68</v>
      </c>
      <c r="F317" s="178" t="s">
        <v>163</v>
      </c>
      <c r="G317" s="179">
        <f t="array" ref="G317">INDEX(INSUMOS_FEBRERO_2025!$E$18:$E$221,MATCH($C317&amp;$E317,INSUMOS_FEBRERO_2025!$B$18:$B$221&amp;INSUMOS_FEBRERO_2025!$C$18:$C$221,0))</f>
        <v>248.1760294011637</v>
      </c>
      <c r="H317" s="118"/>
      <c r="I317" s="118" t="str">
        <f t="shared" si="12"/>
        <v>GDMTHSINB</v>
      </c>
      <c r="J317" s="118" t="str">
        <f t="shared" si="13"/>
        <v>GDMTHValle de México NorteB</v>
      </c>
      <c r="K317" s="118" t="s">
        <v>150</v>
      </c>
      <c r="M317" s="180" t="s">
        <v>54</v>
      </c>
      <c r="N317" s="99" t="s">
        <v>159</v>
      </c>
      <c r="O317" s="99" t="s">
        <v>160</v>
      </c>
      <c r="P317" s="99" t="s">
        <v>75</v>
      </c>
      <c r="Q317" s="182" t="s">
        <v>146</v>
      </c>
      <c r="R317" s="183">
        <f t="array" ref="R317">IF(Q317="NA",INDEX($G$10:$G$213,MATCH(M317&amp;P317,$C$10:$C$213&amp;$E$10:$E$213,0)),INDEX($G$10:$G$213,MATCH(M317&amp;P317,$C$10:$C$213&amp;$E$10:$E$213,0))*INDEX(PC_FEBRERO_2025!$F$28:$F$60,MATCH(I317,PC_FEBRERO_2025!$E$28:$E$60,0),MATCH($R$8,PC_FEBRERO_2025!$F$26,0)))</f>
        <v>101322.36352045846</v>
      </c>
      <c r="S317" s="185"/>
      <c r="T317" s="185"/>
    </row>
    <row r="318" spans="1:20" ht="16.899999999999999" customHeight="1" x14ac:dyDescent="0.3">
      <c r="A318" s="484" t="str">
        <f t="shared" si="14"/>
        <v>APBTPotenciaJalisco</v>
      </c>
      <c r="C318" s="176" t="s">
        <v>57</v>
      </c>
      <c r="D318" s="177" t="s">
        <v>136</v>
      </c>
      <c r="E318" s="177" t="s">
        <v>68</v>
      </c>
      <c r="F318" s="178" t="s">
        <v>163</v>
      </c>
      <c r="G318" s="179">
        <f t="array" ref="G318">INDEX(INSUMOS_FEBRERO_2025!$E$18:$E$221,MATCH($C318&amp;$E318,INSUMOS_FEBRERO_2025!$B$18:$B$221&amp;INSUMOS_FEBRERO_2025!$C$18:$C$221,0))</f>
        <v>37.062547326069371</v>
      </c>
      <c r="H318" s="118"/>
      <c r="I318" s="118" t="str">
        <f t="shared" si="12"/>
        <v>GDMTHSINI</v>
      </c>
      <c r="J318" s="118" t="str">
        <f t="shared" si="13"/>
        <v>GDMTHValle de México NorteI</v>
      </c>
      <c r="K318" s="118" t="s">
        <v>150</v>
      </c>
      <c r="M318" s="180" t="s">
        <v>54</v>
      </c>
      <c r="N318" s="99" t="s">
        <v>159</v>
      </c>
      <c r="O318" s="99" t="s">
        <v>160</v>
      </c>
      <c r="P318" s="99" t="s">
        <v>75</v>
      </c>
      <c r="Q318" s="182" t="s">
        <v>147</v>
      </c>
      <c r="R318" s="183">
        <f t="array" ref="R318">IF(Q318="NA",INDEX($G$10:$G$213,MATCH(M318&amp;P318,$C$10:$C$213&amp;$E$10:$E$213,0)),INDEX($G$10:$G$213,MATCH(M318&amp;P318,$C$10:$C$213&amp;$E$10:$E$213,0))*INDEX(PC_FEBRERO_2025!$F$28:$F$60,MATCH(I318,PC_FEBRERO_2025!$E$28:$E$60,0),MATCH($R$8,PC_FEBRERO_2025!$F$26,0)))</f>
        <v>189130.8407651743</v>
      </c>
      <c r="S318" s="185"/>
      <c r="T318" s="185"/>
    </row>
    <row r="319" spans="1:20" ht="16.899999999999999" customHeight="1" x14ac:dyDescent="0.3">
      <c r="A319" s="484" t="str">
        <f t="shared" si="14"/>
        <v>APMTPotenciaJalisco</v>
      </c>
      <c r="C319" s="176" t="s">
        <v>58</v>
      </c>
      <c r="D319" s="177" t="s">
        <v>136</v>
      </c>
      <c r="E319" s="177" t="s">
        <v>68</v>
      </c>
      <c r="F319" s="178" t="s">
        <v>163</v>
      </c>
      <c r="G319" s="179">
        <f t="array" ref="G319">INDEX(INSUMOS_FEBRERO_2025!$E$18:$E$221,MATCH($C319&amp;$E319,INSUMOS_FEBRERO_2025!$B$18:$B$221&amp;INSUMOS_FEBRERO_2025!$C$18:$C$221,0))</f>
        <v>8.1192283644773902</v>
      </c>
      <c r="H319" s="118"/>
      <c r="I319" s="118" t="str">
        <f t="shared" si="12"/>
        <v>GDMTHSINP</v>
      </c>
      <c r="J319" s="118" t="str">
        <f t="shared" si="13"/>
        <v>GDMTHValle de México NorteP</v>
      </c>
      <c r="K319" s="118" t="s">
        <v>150</v>
      </c>
      <c r="M319" s="180" t="s">
        <v>54</v>
      </c>
      <c r="N319" s="99" t="s">
        <v>159</v>
      </c>
      <c r="O319" s="99" t="s">
        <v>160</v>
      </c>
      <c r="P319" s="99" t="s">
        <v>75</v>
      </c>
      <c r="Q319" s="182" t="s">
        <v>148</v>
      </c>
      <c r="R319" s="183">
        <f t="array" ref="R319">IF(Q319="NA",INDEX($G$10:$G$213,MATCH(M319&amp;P319,$C$10:$C$213&amp;$E$10:$E$213,0)),INDEX($G$10:$G$213,MATCH(M319&amp;P319,$C$10:$C$213&amp;$E$10:$E$213,0))*INDEX(PC_FEBRERO_2025!$F$28:$F$60,MATCH(I319,PC_FEBRERO_2025!$E$28:$E$60,0),MATCH($R$8,PC_FEBRERO_2025!$F$26,0)))</f>
        <v>45969.800023318094</v>
      </c>
      <c r="S319" s="185"/>
      <c r="T319" s="185"/>
    </row>
    <row r="320" spans="1:20" ht="16.899999999999999" customHeight="1" x14ac:dyDescent="0.3">
      <c r="A320" s="484" t="str">
        <f t="shared" si="14"/>
        <v>RABTPotenciaJalisco</v>
      </c>
      <c r="C320" s="176" t="s">
        <v>59</v>
      </c>
      <c r="D320" s="177" t="s">
        <v>136</v>
      </c>
      <c r="E320" s="177" t="s">
        <v>68</v>
      </c>
      <c r="F320" s="178" t="s">
        <v>163</v>
      </c>
      <c r="G320" s="179">
        <f t="array" ref="G320">INDEX(INSUMOS_FEBRERO_2025!$E$18:$E$221,MATCH($C320&amp;$E320,INSUMOS_FEBRERO_2025!$B$18:$B$221&amp;INSUMOS_FEBRERO_2025!$C$18:$C$221,0))</f>
        <v>65.431928076660469</v>
      </c>
      <c r="H320" s="118"/>
      <c r="I320" s="118" t="str">
        <f t="shared" si="12"/>
        <v>GDMTOSINNA</v>
      </c>
      <c r="J320" s="118" t="str">
        <f t="shared" si="13"/>
        <v>GDMTOValle de México NorteNA</v>
      </c>
      <c r="K320" s="118" t="s">
        <v>150</v>
      </c>
      <c r="M320" s="180" t="s">
        <v>55</v>
      </c>
      <c r="N320" s="99" t="s">
        <v>159</v>
      </c>
      <c r="O320" s="99" t="s">
        <v>160</v>
      </c>
      <c r="P320" s="99" t="s">
        <v>75</v>
      </c>
      <c r="Q320" s="182" t="s">
        <v>161</v>
      </c>
      <c r="R320" s="183">
        <f t="array" ref="R320">IF(Q320="NA",INDEX($G$10:$G$213,MATCH(M320&amp;P320,$C$10:$C$213&amp;$E$10:$E$213,0)),INDEX($G$10:$G$213,MATCH(M320&amp;P320,$C$10:$C$213&amp;$E$10:$E$213,0))*INDEX(PC_FEBRERO_2025!$F$28:$F$60,MATCH(I320,PC_FEBRERO_2025!$E$28:$E$60,0),MATCH($R$8,PC_FEBRERO_2025!$F$26,0)))</f>
        <v>61767.351481991871</v>
      </c>
      <c r="S320" s="185"/>
      <c r="T320" s="185"/>
    </row>
    <row r="321" spans="1:20" ht="16.899999999999999" customHeight="1" x14ac:dyDescent="0.3">
      <c r="A321" s="484" t="str">
        <f t="shared" si="14"/>
        <v>RAMTPotenciaJalisco</v>
      </c>
      <c r="C321" s="176" t="s">
        <v>60</v>
      </c>
      <c r="D321" s="177" t="s">
        <v>136</v>
      </c>
      <c r="E321" s="177" t="s">
        <v>68</v>
      </c>
      <c r="F321" s="178" t="s">
        <v>163</v>
      </c>
      <c r="G321" s="179">
        <f t="array" ref="G321">INDEX(INSUMOS_FEBRERO_2025!$E$18:$E$221,MATCH($C321&amp;$E321,INSUMOS_FEBRERO_2025!$B$18:$B$221&amp;INSUMOS_FEBRERO_2025!$C$18:$C$221,0))</f>
        <v>128.0457293864188</v>
      </c>
      <c r="H321" s="118"/>
      <c r="I321" s="118" t="str">
        <f t="shared" si="12"/>
        <v>RAMTSINNA</v>
      </c>
      <c r="J321" s="118" t="str">
        <f t="shared" si="13"/>
        <v>RAMTValle de México NorteNA</v>
      </c>
      <c r="K321" s="118" t="s">
        <v>150</v>
      </c>
      <c r="M321" s="192" t="s">
        <v>60</v>
      </c>
      <c r="N321" s="99" t="s">
        <v>159</v>
      </c>
      <c r="O321" s="99" t="s">
        <v>160</v>
      </c>
      <c r="P321" s="99" t="s">
        <v>75</v>
      </c>
      <c r="Q321" s="182" t="s">
        <v>161</v>
      </c>
      <c r="R321" s="183">
        <f t="array" ref="R321">IF(Q321="NA",INDEX($G$10:$G$213,MATCH(M321&amp;P321,$C$10:$C$213&amp;$E$10:$E$213,0)),INDEX($G$10:$G$213,MATCH(M321&amp;P321,$C$10:$C$213&amp;$E$10:$E$213,0))*INDEX(PC_FEBRERO_2025!$F$28:$F$60,MATCH(I321,PC_FEBRERO_2025!$E$28:$E$60,0),MATCH($R$8,PC_FEBRERO_2025!$F$26,0)))</f>
        <v>1635.9809987490892</v>
      </c>
      <c r="S321" s="185"/>
      <c r="T321" s="185"/>
    </row>
    <row r="322" spans="1:20" ht="16.899999999999999" customHeight="1" x14ac:dyDescent="0.3">
      <c r="A322" s="484" t="str">
        <f t="shared" si="14"/>
        <v>DB1PotenciaNoroeste</v>
      </c>
      <c r="C322" s="176" t="s">
        <v>48</v>
      </c>
      <c r="D322" s="177" t="s">
        <v>136</v>
      </c>
      <c r="E322" s="177" t="s">
        <v>69</v>
      </c>
      <c r="F322" s="178" t="s">
        <v>163</v>
      </c>
      <c r="G322" s="179">
        <f t="array" ref="G322">INDEX(INSUMOS_FEBRERO_2025!$E$18:$E$221,MATCH($C322&amp;$E322,INSUMOS_FEBRERO_2025!$B$18:$B$221&amp;INSUMOS_FEBRERO_2025!$C$18:$C$221,0))</f>
        <v>182.29748099284583</v>
      </c>
      <c r="H322" s="118"/>
      <c r="I322" s="118" t="str">
        <f t="shared" si="12"/>
        <v>DISTSINB</v>
      </c>
      <c r="J322" s="118" t="str">
        <f t="shared" si="13"/>
        <v>DISTValle de México NorteB</v>
      </c>
      <c r="K322" s="118" t="s">
        <v>150</v>
      </c>
      <c r="M322" s="192" t="s">
        <v>51</v>
      </c>
      <c r="N322" s="99" t="s">
        <v>159</v>
      </c>
      <c r="O322" s="99" t="s">
        <v>160</v>
      </c>
      <c r="P322" s="99" t="s">
        <v>75</v>
      </c>
      <c r="Q322" s="182" t="s">
        <v>146</v>
      </c>
      <c r="R322" s="183">
        <f t="array" ref="R322">IF(Q322="NA",INDEX($G$10:$G$213,MATCH(M322&amp;P322,$C$10:$C$213&amp;$E$10:$E$213,0)),INDEX($G$10:$G$213,MATCH(M322&amp;P322,$C$10:$C$213&amp;$E$10:$E$213,0))*INDEX(PC_FEBRERO_2025!$F$28:$F$60,MATCH(I322,PC_FEBRERO_2025!$E$28:$E$60,0),MATCH($R$8,PC_FEBRERO_2025!$F$26,0)))</f>
        <v>35306.719413528495</v>
      </c>
      <c r="S322" s="185"/>
      <c r="T322" s="185"/>
    </row>
    <row r="323" spans="1:20" ht="16.899999999999999" customHeight="1" x14ac:dyDescent="0.3">
      <c r="A323" s="484" t="str">
        <f t="shared" si="14"/>
        <v>DB2PotenciaNoroeste</v>
      </c>
      <c r="C323" s="193" t="s">
        <v>50</v>
      </c>
      <c r="D323" s="177" t="s">
        <v>136</v>
      </c>
      <c r="E323" s="177" t="s">
        <v>69</v>
      </c>
      <c r="F323" s="178" t="s">
        <v>163</v>
      </c>
      <c r="G323" s="179">
        <f t="array" ref="G323">INDEX(INSUMOS_FEBRERO_2025!$E$18:$E$221,MATCH($C323&amp;$E323,INSUMOS_FEBRERO_2025!$B$18:$B$221&amp;INSUMOS_FEBRERO_2025!$C$18:$C$221,0))</f>
        <v>715.1740929238531</v>
      </c>
      <c r="H323" s="118"/>
      <c r="I323" s="118" t="str">
        <f t="shared" si="12"/>
        <v>DISTSINI</v>
      </c>
      <c r="J323" s="118" t="str">
        <f t="shared" si="13"/>
        <v>DISTValle de México NorteI</v>
      </c>
      <c r="K323" s="118" t="s">
        <v>150</v>
      </c>
      <c r="M323" s="192" t="s">
        <v>51</v>
      </c>
      <c r="N323" s="99" t="s">
        <v>159</v>
      </c>
      <c r="O323" s="99" t="s">
        <v>160</v>
      </c>
      <c r="P323" s="99" t="s">
        <v>75</v>
      </c>
      <c r="Q323" s="182" t="s">
        <v>147</v>
      </c>
      <c r="R323" s="183">
        <f t="array" ref="R323">IF(Q323="NA",INDEX($G$10:$G$213,MATCH(M323&amp;P323,$C$10:$C$213&amp;$E$10:$E$213,0)),INDEX($G$10:$G$213,MATCH(M323&amp;P323,$C$10:$C$213&amp;$E$10:$E$213,0))*INDEX(PC_FEBRERO_2025!$F$28:$F$60,MATCH(I323,PC_FEBRERO_2025!$E$28:$E$60,0),MATCH($R$8,PC_FEBRERO_2025!$F$26,0)))</f>
        <v>64280.141433948607</v>
      </c>
      <c r="S323" s="185"/>
      <c r="T323" s="185"/>
    </row>
    <row r="324" spans="1:20" ht="16.899999999999999" customHeight="1" x14ac:dyDescent="0.3">
      <c r="A324" s="484" t="str">
        <f t="shared" si="14"/>
        <v>DISTPotenciaNoroeste</v>
      </c>
      <c r="C324" s="193" t="s">
        <v>51</v>
      </c>
      <c r="D324" s="177" t="s">
        <v>136</v>
      </c>
      <c r="E324" s="177" t="s">
        <v>69</v>
      </c>
      <c r="F324" s="178" t="s">
        <v>163</v>
      </c>
      <c r="G324" s="179">
        <f t="array" ref="G324">INDEX(INSUMOS_FEBRERO_2025!$E$18:$E$221,MATCH($C324&amp;$E324,INSUMOS_FEBRERO_2025!$B$18:$B$221&amp;INSUMOS_FEBRERO_2025!$C$18:$C$221,0))</f>
        <v>95.763428068451333</v>
      </c>
      <c r="H324" s="118"/>
      <c r="I324" s="118" t="str">
        <f t="shared" si="12"/>
        <v>DISTSINP</v>
      </c>
      <c r="J324" s="118" t="str">
        <f t="shared" si="13"/>
        <v>DISTValle de México NorteP</v>
      </c>
      <c r="K324" s="118" t="s">
        <v>150</v>
      </c>
      <c r="M324" s="192" t="s">
        <v>51</v>
      </c>
      <c r="N324" s="99" t="s">
        <v>159</v>
      </c>
      <c r="O324" s="99" t="s">
        <v>160</v>
      </c>
      <c r="P324" s="99" t="s">
        <v>75</v>
      </c>
      <c r="Q324" s="182" t="s">
        <v>148</v>
      </c>
      <c r="R324" s="183">
        <f t="array" ref="R324">IF(Q324="NA",INDEX($G$10:$G$213,MATCH(M324&amp;P324,$C$10:$C$213&amp;$E$10:$E$213,0)),INDEX($G$10:$G$213,MATCH(M324&amp;P324,$C$10:$C$213&amp;$E$10:$E$213,0))*INDEX(PC_FEBRERO_2025!$F$28:$F$60,MATCH(I324,PC_FEBRERO_2025!$E$28:$E$60,0),MATCH($R$8,PC_FEBRERO_2025!$F$26,0)))</f>
        <v>9462.6779395917365</v>
      </c>
      <c r="S324" s="185"/>
      <c r="T324" s="185"/>
    </row>
    <row r="325" spans="1:20" ht="16.899999999999999" customHeight="1" x14ac:dyDescent="0.3">
      <c r="A325" s="484" t="str">
        <f t="shared" si="14"/>
        <v>DITPotenciaNoroeste</v>
      </c>
      <c r="C325" s="193" t="s">
        <v>52</v>
      </c>
      <c r="D325" s="177" t="s">
        <v>136</v>
      </c>
      <c r="E325" s="177" t="s">
        <v>69</v>
      </c>
      <c r="F325" s="178" t="s">
        <v>163</v>
      </c>
      <c r="G325" s="179">
        <f t="array" ref="G325">INDEX(INSUMOS_FEBRERO_2025!$E$18:$E$221,MATCH($C325&amp;$E325,INSUMOS_FEBRERO_2025!$B$18:$B$221&amp;INSUMOS_FEBRERO_2025!$C$18:$C$221,0))</f>
        <v>96.202073953964145</v>
      </c>
      <c r="H325" s="118"/>
      <c r="I325" s="118" t="str">
        <f t="shared" si="12"/>
        <v>DISTSINSP</v>
      </c>
      <c r="J325" s="118" t="str">
        <f t="shared" si="13"/>
        <v>DISTValle de México NorteSP</v>
      </c>
      <c r="K325" s="118" t="s">
        <v>150</v>
      </c>
      <c r="M325" s="192" t="s">
        <v>51</v>
      </c>
      <c r="N325" s="99" t="s">
        <v>159</v>
      </c>
      <c r="O325" s="99" t="s">
        <v>160</v>
      </c>
      <c r="P325" s="99" t="s">
        <v>75</v>
      </c>
      <c r="Q325" s="182" t="s">
        <v>151</v>
      </c>
      <c r="R325" s="183">
        <f t="array" ref="R325">IF(Q325="NA",INDEX($G$10:$G$213,MATCH(M325&amp;P325,$C$10:$C$213&amp;$E$10:$E$213,0)),INDEX($G$10:$G$213,MATCH(M325&amp;P325,$C$10:$C$213&amp;$E$10:$E$213,0))*INDEX(PC_FEBRERO_2025!$F$28:$F$60,MATCH(I325,PC_FEBRERO_2025!$E$28:$E$60,0),MATCH($R$8,PC_FEBRERO_2025!$F$26,0)))</f>
        <v>0</v>
      </c>
      <c r="S325" s="185"/>
      <c r="T325" s="185"/>
    </row>
    <row r="326" spans="1:20" ht="16.899999999999999" customHeight="1" x14ac:dyDescent="0.3">
      <c r="A326" s="484" t="str">
        <f t="shared" si="14"/>
        <v>GDBTPotenciaNoroeste</v>
      </c>
      <c r="C326" s="193" t="s">
        <v>53</v>
      </c>
      <c r="D326" s="177" t="s">
        <v>136</v>
      </c>
      <c r="E326" s="177" t="s">
        <v>69</v>
      </c>
      <c r="F326" s="178" t="s">
        <v>163</v>
      </c>
      <c r="G326" s="179">
        <f t="array" ref="G326">INDEX(INSUMOS_FEBRERO_2025!$E$18:$E$221,MATCH($C326&amp;$E326,INSUMOS_FEBRERO_2025!$B$18:$B$221&amp;INSUMOS_FEBRERO_2025!$C$18:$C$221,0))</f>
        <v>2.9096932371785509</v>
      </c>
      <c r="H326" s="118"/>
      <c r="I326" s="118" t="str">
        <f t="shared" si="12"/>
        <v>DITSINB</v>
      </c>
      <c r="J326" s="118" t="str">
        <f t="shared" si="13"/>
        <v>DITValle de México NorteB</v>
      </c>
      <c r="K326" s="118" t="s">
        <v>150</v>
      </c>
      <c r="M326" s="192" t="s">
        <v>52</v>
      </c>
      <c r="N326" s="99" t="s">
        <v>159</v>
      </c>
      <c r="O326" s="99" t="s">
        <v>160</v>
      </c>
      <c r="P326" s="99" t="s">
        <v>75</v>
      </c>
      <c r="Q326" s="182" t="s">
        <v>146</v>
      </c>
      <c r="R326" s="183">
        <f t="array" ref="R326">IF(Q326="NA",INDEX($G$10:$G$213,MATCH(M326&amp;P326,$C$10:$C$213&amp;$E$10:$E$213,0)),INDEX($G$10:$G$213,MATCH(M326&amp;P326,$C$10:$C$213&amp;$E$10:$E$213,0))*INDEX(PC_FEBRERO_2025!$F$28:$F$60,MATCH(I326,PC_FEBRERO_2025!$E$28:$E$60,0),MATCH($R$8,PC_FEBRERO_2025!$F$26,0)))</f>
        <v>10131.273373433061</v>
      </c>
      <c r="S326" s="185"/>
      <c r="T326" s="185"/>
    </row>
    <row r="327" spans="1:20" ht="16.899999999999999" customHeight="1" x14ac:dyDescent="0.3">
      <c r="A327" s="484" t="str">
        <f t="shared" si="14"/>
        <v>GDMTHPotenciaNoroeste</v>
      </c>
      <c r="C327" s="193" t="s">
        <v>54</v>
      </c>
      <c r="D327" s="177" t="s">
        <v>136</v>
      </c>
      <c r="E327" s="177" t="s">
        <v>69</v>
      </c>
      <c r="F327" s="178" t="s">
        <v>163</v>
      </c>
      <c r="G327" s="179">
        <f t="array" ref="G327">INDEX(INSUMOS_FEBRERO_2025!$E$18:$E$221,MATCH($C327&amp;$E327,INSUMOS_FEBRERO_2025!$B$18:$B$221&amp;INSUMOS_FEBRERO_2025!$C$18:$C$221,0))</f>
        <v>700.26902376723933</v>
      </c>
      <c r="H327" s="118"/>
      <c r="I327" s="118" t="str">
        <f t="shared" si="12"/>
        <v>DITSINI</v>
      </c>
      <c r="J327" s="118" t="str">
        <f t="shared" si="13"/>
        <v>DITValle de México NorteI</v>
      </c>
      <c r="K327" s="118" t="s">
        <v>150</v>
      </c>
      <c r="M327" s="192" t="s">
        <v>52</v>
      </c>
      <c r="N327" s="99" t="s">
        <v>159</v>
      </c>
      <c r="O327" s="99" t="s">
        <v>160</v>
      </c>
      <c r="P327" s="99" t="s">
        <v>75</v>
      </c>
      <c r="Q327" s="182" t="s">
        <v>147</v>
      </c>
      <c r="R327" s="183">
        <f t="array" ref="R327">IF(Q327="NA",INDEX($G$10:$G$213,MATCH(M327&amp;P327,$C$10:$C$213&amp;$E$10:$E$213,0)),INDEX($G$10:$G$213,MATCH(M327&amp;P327,$C$10:$C$213&amp;$E$10:$E$213,0))*INDEX(PC_FEBRERO_2025!$F$28:$F$60,MATCH(I327,PC_FEBRERO_2025!$E$28:$E$60,0),MATCH($R$8,PC_FEBRERO_2025!$F$26,0)))</f>
        <v>14937.807097637497</v>
      </c>
      <c r="S327" s="185"/>
      <c r="T327" s="185"/>
    </row>
    <row r="328" spans="1:20" ht="16.899999999999999" customHeight="1" x14ac:dyDescent="0.3">
      <c r="A328" s="484" t="str">
        <f t="shared" si="14"/>
        <v>GDMTOPotenciaNoroeste</v>
      </c>
      <c r="C328" s="193" t="s">
        <v>55</v>
      </c>
      <c r="D328" s="177" t="s">
        <v>136</v>
      </c>
      <c r="E328" s="177" t="s">
        <v>69</v>
      </c>
      <c r="F328" s="178" t="s">
        <v>163</v>
      </c>
      <c r="G328" s="179">
        <f t="array" ref="G328">INDEX(INSUMOS_FEBRERO_2025!$E$18:$E$221,MATCH($C328&amp;$E328,INSUMOS_FEBRERO_2025!$B$18:$B$221&amp;INSUMOS_FEBRERO_2025!$C$18:$C$221,0))</f>
        <v>222.95690731453243</v>
      </c>
      <c r="H328" s="118"/>
      <c r="I328" s="118" t="str">
        <f t="shared" si="12"/>
        <v>DITSINP</v>
      </c>
      <c r="J328" s="118" t="str">
        <f t="shared" si="13"/>
        <v>DITValle de México NorteP</v>
      </c>
      <c r="K328" s="118" t="s">
        <v>150</v>
      </c>
      <c r="M328" s="192" t="s">
        <v>52</v>
      </c>
      <c r="N328" s="99" t="s">
        <v>159</v>
      </c>
      <c r="O328" s="99" t="s">
        <v>160</v>
      </c>
      <c r="P328" s="99" t="s">
        <v>75</v>
      </c>
      <c r="Q328" s="182" t="s">
        <v>148</v>
      </c>
      <c r="R328" s="183">
        <f t="array" ref="R328">IF(Q328="NA",INDEX($G$10:$G$213,MATCH(M328&amp;P328,$C$10:$C$213&amp;$E$10:$E$213,0)),INDEX($G$10:$G$213,MATCH(M328&amp;P328,$C$10:$C$213&amp;$E$10:$E$213,0))*INDEX(PC_FEBRERO_2025!$F$28:$F$60,MATCH(I328,PC_FEBRERO_2025!$E$28:$E$60,0),MATCH($R$8,PC_FEBRERO_2025!$F$26,0)))</f>
        <v>1569.62518867721</v>
      </c>
      <c r="S328" s="185"/>
      <c r="T328" s="185"/>
    </row>
    <row r="329" spans="1:20" ht="16.899999999999999" customHeight="1" x14ac:dyDescent="0.3">
      <c r="A329" s="484" t="str">
        <f t="shared" si="14"/>
        <v>PDBTPotenciaNoroeste</v>
      </c>
      <c r="C329" s="193" t="s">
        <v>56</v>
      </c>
      <c r="D329" s="177" t="s">
        <v>136</v>
      </c>
      <c r="E329" s="177" t="s">
        <v>69</v>
      </c>
      <c r="F329" s="178" t="s">
        <v>163</v>
      </c>
      <c r="G329" s="179">
        <f t="array" ref="G329">INDEX(INSUMOS_FEBRERO_2025!$E$18:$E$221,MATCH($C329&amp;$E329,INSUMOS_FEBRERO_2025!$B$18:$B$221&amp;INSUMOS_FEBRERO_2025!$C$18:$C$221,0))</f>
        <v>140.48998533393708</v>
      </c>
      <c r="H329" s="118"/>
      <c r="I329" s="118" t="str">
        <f t="shared" si="12"/>
        <v>DITSINSP</v>
      </c>
      <c r="J329" s="118" t="str">
        <f t="shared" si="13"/>
        <v>DITValle de México NorteSP</v>
      </c>
      <c r="K329" s="118" t="s">
        <v>150</v>
      </c>
      <c r="M329" s="192" t="s">
        <v>52</v>
      </c>
      <c r="N329" s="99" t="s">
        <v>159</v>
      </c>
      <c r="O329" s="99" t="s">
        <v>160</v>
      </c>
      <c r="P329" s="99" t="s">
        <v>75</v>
      </c>
      <c r="Q329" s="182" t="s">
        <v>151</v>
      </c>
      <c r="R329" s="183">
        <f t="array" ref="R329">IF(Q329="NA",INDEX($G$10:$G$213,MATCH(M329&amp;P329,$C$10:$C$213&amp;$E$10:$E$213,0)),INDEX($G$10:$G$213,MATCH(M329&amp;P329,$C$10:$C$213&amp;$E$10:$E$213,0))*INDEX(PC_FEBRERO_2025!$F$28:$F$60,MATCH(I329,PC_FEBRERO_2025!$E$28:$E$60,0),MATCH($R$8,PC_FEBRERO_2025!$F$26,0)))</f>
        <v>0</v>
      </c>
      <c r="S329" s="185"/>
      <c r="T329" s="185"/>
    </row>
    <row r="330" spans="1:20" ht="16.899999999999999" customHeight="1" x14ac:dyDescent="0.3">
      <c r="A330" s="484" t="str">
        <f t="shared" si="14"/>
        <v>APBTPotenciaNoroeste</v>
      </c>
      <c r="C330" s="176" t="s">
        <v>57</v>
      </c>
      <c r="D330" s="177" t="s">
        <v>136</v>
      </c>
      <c r="E330" s="177" t="s">
        <v>69</v>
      </c>
      <c r="F330" s="178" t="s">
        <v>163</v>
      </c>
      <c r="G330" s="179">
        <f t="array" ref="G330">INDEX(INSUMOS_FEBRERO_2025!$E$18:$E$221,MATCH($C330&amp;$E330,INSUMOS_FEBRERO_2025!$B$18:$B$221&amp;INSUMOS_FEBRERO_2025!$C$18:$C$221,0))</f>
        <v>40.737492039223149</v>
      </c>
      <c r="H330" s="118"/>
      <c r="I330" s="118" t="str">
        <f t="shared" ref="I330:I349" si="15">M330&amp;K330&amp;Q330</f>
        <v>DB1SINNA</v>
      </c>
      <c r="J330" s="118" t="str">
        <f t="shared" ref="J330:J349" si="16">M330&amp;P330&amp;Q330</f>
        <v>DB1Valle de México SurNA</v>
      </c>
      <c r="K330" s="118" t="s">
        <v>150</v>
      </c>
      <c r="M330" s="192" t="s">
        <v>48</v>
      </c>
      <c r="N330" s="99" t="s">
        <v>159</v>
      </c>
      <c r="O330" s="99" t="s">
        <v>160</v>
      </c>
      <c r="P330" s="99" t="s">
        <v>76</v>
      </c>
      <c r="Q330" s="182" t="s">
        <v>161</v>
      </c>
      <c r="R330" s="183">
        <f t="array" ref="R330">IF(Q330="NA",INDEX($G$10:$G$213,MATCH(M330&amp;P330,$C$10:$C$213&amp;$E$10:$E$213,0)),INDEX($G$10:$G$213,MATCH(M330&amp;P330,$C$10:$C$213&amp;$E$10:$E$213,0))*INDEX(PC_FEBRERO_2025!$F$28:$F$60,MATCH(I330,PC_FEBRERO_2025!$E$28:$E$60,0),MATCH($R$8,PC_FEBRERO_2025!$F$26,0)))</f>
        <v>157303.19560212345</v>
      </c>
      <c r="S330" s="185"/>
      <c r="T330" s="185"/>
    </row>
    <row r="331" spans="1:20" ht="16.899999999999999" customHeight="1" x14ac:dyDescent="0.3">
      <c r="A331" s="484" t="str">
        <f t="shared" ref="A331:A394" si="17">C331&amp;D331&amp;E331</f>
        <v>APMTPotenciaNoroeste</v>
      </c>
      <c r="C331" s="176" t="s">
        <v>58</v>
      </c>
      <c r="D331" s="177" t="s">
        <v>136</v>
      </c>
      <c r="E331" s="177" t="s">
        <v>69</v>
      </c>
      <c r="F331" s="178" t="s">
        <v>163</v>
      </c>
      <c r="G331" s="179">
        <f t="array" ref="G331">INDEX(INSUMOS_FEBRERO_2025!$E$18:$E$221,MATCH($C331&amp;$E331,INSUMOS_FEBRERO_2025!$B$18:$B$221&amp;INSUMOS_FEBRERO_2025!$C$18:$C$221,0))</f>
        <v>2.6667012532461567</v>
      </c>
      <c r="H331" s="118"/>
      <c r="I331" s="118" t="str">
        <f t="shared" si="15"/>
        <v>DB2SINNA</v>
      </c>
      <c r="J331" s="118" t="str">
        <f t="shared" si="16"/>
        <v>DB2Valle de México SurNA</v>
      </c>
      <c r="K331" s="118" t="s">
        <v>150</v>
      </c>
      <c r="M331" s="192" t="s">
        <v>50</v>
      </c>
      <c r="N331" s="99" t="s">
        <v>159</v>
      </c>
      <c r="O331" s="99" t="s">
        <v>160</v>
      </c>
      <c r="P331" s="99" t="s">
        <v>76</v>
      </c>
      <c r="Q331" s="182" t="s">
        <v>161</v>
      </c>
      <c r="R331" s="183">
        <f t="array" ref="R331">IF(Q331="NA",INDEX($G$10:$G$213,MATCH(M331&amp;P331,$C$10:$C$213&amp;$E$10:$E$213,0)),INDEX($G$10:$G$213,MATCH(M331&amp;P331,$C$10:$C$213&amp;$E$10:$E$213,0))*INDEX(PC_FEBRERO_2025!$F$28:$F$60,MATCH(I331,PC_FEBRERO_2025!$E$28:$E$60,0),MATCH($R$8,PC_FEBRERO_2025!$F$26,0)))</f>
        <v>99019.107507314286</v>
      </c>
      <c r="S331" s="185"/>
      <c r="T331" s="185"/>
    </row>
    <row r="332" spans="1:20" ht="16.899999999999999" customHeight="1" x14ac:dyDescent="0.3">
      <c r="A332" s="484" t="str">
        <f t="shared" si="17"/>
        <v>RABTPotenciaNoroeste</v>
      </c>
      <c r="C332" s="176" t="s">
        <v>59</v>
      </c>
      <c r="D332" s="177" t="s">
        <v>136</v>
      </c>
      <c r="E332" s="177" t="s">
        <v>69</v>
      </c>
      <c r="F332" s="178" t="s">
        <v>163</v>
      </c>
      <c r="G332" s="179">
        <f t="array" ref="G332">INDEX(INSUMOS_FEBRERO_2025!$E$18:$E$221,MATCH($C332&amp;$E332,INSUMOS_FEBRERO_2025!$B$18:$B$221&amp;INSUMOS_FEBRERO_2025!$C$18:$C$221,0))</f>
        <v>110.904461787927</v>
      </c>
      <c r="H332" s="118"/>
      <c r="I332" s="118" t="str">
        <f t="shared" si="15"/>
        <v>PDBTSINNA</v>
      </c>
      <c r="J332" s="118" t="str">
        <f t="shared" si="16"/>
        <v>PDBTValle de México SurNA</v>
      </c>
      <c r="K332" s="118" t="s">
        <v>150</v>
      </c>
      <c r="M332" s="192" t="s">
        <v>56</v>
      </c>
      <c r="N332" s="99" t="s">
        <v>159</v>
      </c>
      <c r="O332" s="99" t="s">
        <v>160</v>
      </c>
      <c r="P332" s="99" t="s">
        <v>76</v>
      </c>
      <c r="Q332" s="182" t="s">
        <v>161</v>
      </c>
      <c r="R332" s="183">
        <f t="array" ref="R332">IF(Q332="NA",INDEX($G$10:$G$213,MATCH(M332&amp;P332,$C$10:$C$213&amp;$E$10:$E$213,0)),INDEX($G$10:$G$213,MATCH(M332&amp;P332,$C$10:$C$213&amp;$E$10:$E$213,0))*INDEX(PC_FEBRERO_2025!$F$28:$F$60,MATCH(I332,PC_FEBRERO_2025!$E$28:$E$60,0),MATCH($R$8,PC_FEBRERO_2025!$F$26,0)))</f>
        <v>82537.607787340516</v>
      </c>
      <c r="S332" s="185"/>
      <c r="T332" s="185"/>
    </row>
    <row r="333" spans="1:20" ht="16.899999999999999" customHeight="1" x14ac:dyDescent="0.3">
      <c r="A333" s="484" t="str">
        <f t="shared" si="17"/>
        <v>RAMTPotenciaNoroeste</v>
      </c>
      <c r="C333" s="176" t="s">
        <v>60</v>
      </c>
      <c r="D333" s="177" t="s">
        <v>136</v>
      </c>
      <c r="E333" s="177" t="s">
        <v>69</v>
      </c>
      <c r="F333" s="178" t="s">
        <v>163</v>
      </c>
      <c r="G333" s="179">
        <f t="array" ref="G333">INDEX(INSUMOS_FEBRERO_2025!$E$18:$E$221,MATCH($C333&amp;$E333,INSUMOS_FEBRERO_2025!$B$18:$B$221&amp;INSUMOS_FEBRERO_2025!$C$18:$C$221,0))</f>
        <v>218.07788717988197</v>
      </c>
      <c r="H333" s="118"/>
      <c r="I333" s="118" t="str">
        <f t="shared" si="15"/>
        <v>GDBTSINNA</v>
      </c>
      <c r="J333" s="118" t="str">
        <f t="shared" si="16"/>
        <v>GDBTValle de México SurNA</v>
      </c>
      <c r="K333" s="118" t="s">
        <v>150</v>
      </c>
      <c r="M333" s="192" t="s">
        <v>53</v>
      </c>
      <c r="N333" s="99" t="s">
        <v>159</v>
      </c>
      <c r="O333" s="99" t="s">
        <v>160</v>
      </c>
      <c r="P333" s="99" t="s">
        <v>76</v>
      </c>
      <c r="Q333" s="182" t="s">
        <v>161</v>
      </c>
      <c r="R333" s="183">
        <f t="array" ref="R333">IF(Q333="NA",INDEX($G$10:$G$213,MATCH(M333&amp;P333,$C$10:$C$213&amp;$E$10:$E$213,0)),INDEX($G$10:$G$213,MATCH(M333&amp;P333,$C$10:$C$213&amp;$E$10:$E$213,0))*INDEX(PC_FEBRERO_2025!$F$28:$F$60,MATCH(I333,PC_FEBRERO_2025!$E$28:$E$60,0),MATCH($R$8,PC_FEBRERO_2025!$F$26,0)))</f>
        <v>19856.804660361744</v>
      </c>
      <c r="S333" s="185"/>
      <c r="T333" s="185"/>
    </row>
    <row r="334" spans="1:20" ht="16.899999999999999" customHeight="1" x14ac:dyDescent="0.3">
      <c r="A334" s="484" t="str">
        <f t="shared" si="17"/>
        <v>DB1PotenciaNorte</v>
      </c>
      <c r="C334" s="176" t="s">
        <v>48</v>
      </c>
      <c r="D334" s="177" t="s">
        <v>136</v>
      </c>
      <c r="E334" s="177" t="s">
        <v>70</v>
      </c>
      <c r="F334" s="178" t="s">
        <v>163</v>
      </c>
      <c r="G334" s="179">
        <f t="array" ref="G334">INDEX(INSUMOS_FEBRERO_2025!$E$18:$E$221,MATCH($C334&amp;$E334,INSUMOS_FEBRERO_2025!$B$18:$B$221&amp;INSUMOS_FEBRERO_2025!$C$18:$C$221,0))</f>
        <v>345.02584652959888</v>
      </c>
      <c r="H334" s="118"/>
      <c r="I334" s="118" t="str">
        <f t="shared" si="15"/>
        <v>RABTSINNA</v>
      </c>
      <c r="J334" s="118" t="str">
        <f t="shared" si="16"/>
        <v>RABTValle de México SurNA</v>
      </c>
      <c r="K334" s="118" t="s">
        <v>150</v>
      </c>
      <c r="M334" s="192" t="s">
        <v>59</v>
      </c>
      <c r="N334" s="99" t="s">
        <v>159</v>
      </c>
      <c r="O334" s="99" t="s">
        <v>160</v>
      </c>
      <c r="P334" s="99" t="s">
        <v>76</v>
      </c>
      <c r="Q334" s="182" t="s">
        <v>161</v>
      </c>
      <c r="R334" s="183">
        <f t="array" ref="R334">IF(Q334="NA",INDEX($G$10:$G$213,MATCH(M334&amp;P334,$C$10:$C$213&amp;$E$10:$E$213,0)),INDEX($G$10:$G$213,MATCH(M334&amp;P334,$C$10:$C$213&amp;$E$10:$E$213,0))*INDEX(PC_FEBRERO_2025!$F$28:$F$60,MATCH(I334,PC_FEBRERO_2025!$E$28:$E$60,0),MATCH($R$8,PC_FEBRERO_2025!$F$26,0)))</f>
        <v>178.46124103992867</v>
      </c>
      <c r="S334" s="185"/>
      <c r="T334" s="185"/>
    </row>
    <row r="335" spans="1:20" ht="16.899999999999999" customHeight="1" x14ac:dyDescent="0.3">
      <c r="A335" s="484" t="str">
        <f t="shared" si="17"/>
        <v>DB2PotenciaNorte</v>
      </c>
      <c r="C335" s="176" t="s">
        <v>50</v>
      </c>
      <c r="D335" s="177" t="s">
        <v>136</v>
      </c>
      <c r="E335" s="177" t="s">
        <v>70</v>
      </c>
      <c r="F335" s="178" t="s">
        <v>163</v>
      </c>
      <c r="G335" s="179">
        <f t="array" ref="G335">INDEX(INSUMOS_FEBRERO_2025!$E$18:$E$221,MATCH($C335&amp;$E335,INSUMOS_FEBRERO_2025!$B$18:$B$221&amp;INSUMOS_FEBRERO_2025!$C$18:$C$221,0))</f>
        <v>515.81162747428687</v>
      </c>
      <c r="H335" s="118"/>
      <c r="I335" s="118" t="str">
        <f t="shared" si="15"/>
        <v>APBTSINNA</v>
      </c>
      <c r="J335" s="118" t="str">
        <f t="shared" si="16"/>
        <v>APBTValle de México SurNA</v>
      </c>
      <c r="K335" s="118" t="s">
        <v>150</v>
      </c>
      <c r="M335" s="192" t="s">
        <v>57</v>
      </c>
      <c r="N335" s="99" t="s">
        <v>159</v>
      </c>
      <c r="O335" s="99" t="s">
        <v>160</v>
      </c>
      <c r="P335" s="99" t="s">
        <v>76</v>
      </c>
      <c r="Q335" s="182" t="s">
        <v>161</v>
      </c>
      <c r="R335" s="183">
        <f t="array" ref="R335">IF(Q335="NA",INDEX($G$10:$G$213,MATCH(M335&amp;P335,$C$10:$C$213&amp;$E$10:$E$213,0)),INDEX($G$10:$G$213,MATCH(M335&amp;P335,$C$10:$C$213&amp;$E$10:$E$213,0))*INDEX(PC_FEBRERO_2025!$F$28:$F$60,MATCH(I335,PC_FEBRERO_2025!$E$28:$E$60,0),MATCH($R$8,PC_FEBRERO_2025!$F$26,0)))</f>
        <v>9700.2691629198962</v>
      </c>
      <c r="S335" s="185"/>
      <c r="T335" s="185"/>
    </row>
    <row r="336" spans="1:20" ht="16.899999999999999" customHeight="1" x14ac:dyDescent="0.3">
      <c r="A336" s="484" t="str">
        <f t="shared" si="17"/>
        <v>DISTPotenciaNorte</v>
      </c>
      <c r="C336" s="176" t="s">
        <v>51</v>
      </c>
      <c r="D336" s="177" t="s">
        <v>136</v>
      </c>
      <c r="E336" s="177" t="s">
        <v>70</v>
      </c>
      <c r="F336" s="178" t="s">
        <v>163</v>
      </c>
      <c r="G336" s="179">
        <f t="array" ref="G336">INDEX(INSUMOS_FEBRERO_2025!$E$18:$E$221,MATCH($C336&amp;$E336,INSUMOS_FEBRERO_2025!$B$18:$B$221&amp;INSUMOS_FEBRERO_2025!$C$18:$C$221,0))</f>
        <v>274.14679140794476</v>
      </c>
      <c r="H336" s="118"/>
      <c r="I336" s="118" t="str">
        <f t="shared" si="15"/>
        <v>APMTSINNA</v>
      </c>
      <c r="J336" s="118" t="str">
        <f t="shared" si="16"/>
        <v>APMTValle de México SurNA</v>
      </c>
      <c r="K336" s="118" t="s">
        <v>150</v>
      </c>
      <c r="M336" s="192" t="s">
        <v>58</v>
      </c>
      <c r="N336" s="99" t="s">
        <v>159</v>
      </c>
      <c r="O336" s="99" t="s">
        <v>160</v>
      </c>
      <c r="P336" s="99" t="s">
        <v>76</v>
      </c>
      <c r="Q336" s="182" t="s">
        <v>161</v>
      </c>
      <c r="R336" s="183">
        <f t="array" ref="R336">IF(Q336="NA",INDEX($G$10:$G$213,MATCH(M336&amp;P336,$C$10:$C$213&amp;$E$10:$E$213,0)),INDEX($G$10:$G$213,MATCH(M336&amp;P336,$C$10:$C$213&amp;$E$10:$E$213,0))*INDEX(PC_FEBRERO_2025!$F$28:$F$60,MATCH(I336,PC_FEBRERO_2025!$E$28:$E$60,0),MATCH($R$8,PC_FEBRERO_2025!$F$26,0)))</f>
        <v>1.9236678408540024</v>
      </c>
      <c r="S336" s="185"/>
      <c r="T336" s="185"/>
    </row>
    <row r="337" spans="1:20" ht="16.899999999999999" customHeight="1" x14ac:dyDescent="0.3">
      <c r="A337" s="484" t="str">
        <f t="shared" si="17"/>
        <v>DITPotenciaNorte</v>
      </c>
      <c r="C337" s="176" t="s">
        <v>52</v>
      </c>
      <c r="D337" s="177" t="s">
        <v>136</v>
      </c>
      <c r="E337" s="177" t="s">
        <v>70</v>
      </c>
      <c r="F337" s="178" t="s">
        <v>163</v>
      </c>
      <c r="G337" s="179">
        <f t="array" ref="G337">INDEX(INSUMOS_FEBRERO_2025!$E$18:$E$221,MATCH($C337&amp;$E337,INSUMOS_FEBRERO_2025!$B$18:$B$221&amp;INSUMOS_FEBRERO_2025!$C$18:$C$221,0))</f>
        <v>0.76038862277043695</v>
      </c>
      <c r="H337" s="118"/>
      <c r="I337" s="118" t="str">
        <f t="shared" si="15"/>
        <v>GDMTHSINB</v>
      </c>
      <c r="J337" s="118" t="str">
        <f t="shared" si="16"/>
        <v>GDMTHValle de México SurB</v>
      </c>
      <c r="K337" s="118" t="s">
        <v>150</v>
      </c>
      <c r="M337" s="180" t="s">
        <v>54</v>
      </c>
      <c r="N337" s="99" t="s">
        <v>159</v>
      </c>
      <c r="O337" s="99" t="s">
        <v>160</v>
      </c>
      <c r="P337" s="99" t="s">
        <v>76</v>
      </c>
      <c r="Q337" s="182" t="s">
        <v>146</v>
      </c>
      <c r="R337" s="183">
        <f t="array" ref="R337">IF(Q337="NA",INDEX($G$10:$G$213,MATCH(M337&amp;P337,$C$10:$C$213&amp;$E$10:$E$213,0)),INDEX($G$10:$G$213,MATCH(M337&amp;P337,$C$10:$C$213&amp;$E$10:$E$213,0))*INDEX(PC_FEBRERO_2025!$F$28:$F$60,MATCH(I337,PC_FEBRERO_2025!$E$28:$E$60,0),MATCH($R$8,PC_FEBRERO_2025!$F$26,0)))</f>
        <v>90616.800500998346</v>
      </c>
      <c r="S337" s="185"/>
      <c r="T337" s="185"/>
    </row>
    <row r="338" spans="1:20" ht="16.899999999999999" customHeight="1" x14ac:dyDescent="0.3">
      <c r="A338" s="484" t="str">
        <f t="shared" si="17"/>
        <v>GDBTPotenciaNorte</v>
      </c>
      <c r="C338" s="176" t="s">
        <v>53</v>
      </c>
      <c r="D338" s="177" t="s">
        <v>136</v>
      </c>
      <c r="E338" s="177" t="s">
        <v>70</v>
      </c>
      <c r="F338" s="178" t="s">
        <v>163</v>
      </c>
      <c r="G338" s="179">
        <f t="array" ref="G338">INDEX(INSUMOS_FEBRERO_2025!$E$18:$E$221,MATCH($C338&amp;$E338,INSUMOS_FEBRERO_2025!$B$18:$B$221&amp;INSUMOS_FEBRERO_2025!$C$18:$C$221,0))</f>
        <v>0.85613341486912509</v>
      </c>
      <c r="H338" s="118"/>
      <c r="I338" s="118" t="str">
        <f t="shared" si="15"/>
        <v>GDMTHSINI</v>
      </c>
      <c r="J338" s="118" t="str">
        <f t="shared" si="16"/>
        <v>GDMTHValle de México SurI</v>
      </c>
      <c r="K338" s="118" t="s">
        <v>150</v>
      </c>
      <c r="M338" s="180" t="s">
        <v>54</v>
      </c>
      <c r="N338" s="99" t="s">
        <v>159</v>
      </c>
      <c r="O338" s="99" t="s">
        <v>160</v>
      </c>
      <c r="P338" s="99" t="s">
        <v>76</v>
      </c>
      <c r="Q338" s="182" t="s">
        <v>147</v>
      </c>
      <c r="R338" s="183">
        <f t="array" ref="R338">IF(Q338="NA",INDEX($G$10:$G$213,MATCH(M338&amp;P338,$C$10:$C$213&amp;$E$10:$E$213,0)),INDEX($G$10:$G$213,MATCH(M338&amp;P338,$C$10:$C$213&amp;$E$10:$E$213,0))*INDEX(PC_FEBRERO_2025!$F$28:$F$60,MATCH(I338,PC_FEBRERO_2025!$E$28:$E$60,0),MATCH($R$8,PC_FEBRERO_2025!$F$26,0)))</f>
        <v>169147.57088886292</v>
      </c>
      <c r="S338" s="185"/>
      <c r="T338" s="185"/>
    </row>
    <row r="339" spans="1:20" ht="16.899999999999999" customHeight="1" x14ac:dyDescent="0.3">
      <c r="A339" s="484" t="str">
        <f t="shared" si="17"/>
        <v>GDMTHPotenciaNorte</v>
      </c>
      <c r="C339" s="176" t="s">
        <v>54</v>
      </c>
      <c r="D339" s="177" t="s">
        <v>136</v>
      </c>
      <c r="E339" s="177" t="s">
        <v>70</v>
      </c>
      <c r="F339" s="178" t="s">
        <v>163</v>
      </c>
      <c r="G339" s="179">
        <f t="array" ref="G339">INDEX(INSUMOS_FEBRERO_2025!$E$18:$E$221,MATCH($C339&amp;$E339,INSUMOS_FEBRERO_2025!$B$18:$B$221&amp;INSUMOS_FEBRERO_2025!$C$18:$C$221,0))</f>
        <v>978.29454608565459</v>
      </c>
      <c r="H339" s="118"/>
      <c r="I339" s="118" t="str">
        <f t="shared" si="15"/>
        <v>GDMTHSINP</v>
      </c>
      <c r="J339" s="118" t="str">
        <f t="shared" si="16"/>
        <v>GDMTHValle de México SurP</v>
      </c>
      <c r="K339" s="118" t="s">
        <v>150</v>
      </c>
      <c r="M339" s="180" t="s">
        <v>54</v>
      </c>
      <c r="N339" s="99" t="s">
        <v>159</v>
      </c>
      <c r="O339" s="99" t="s">
        <v>160</v>
      </c>
      <c r="P339" s="99" t="s">
        <v>76</v>
      </c>
      <c r="Q339" s="182" t="s">
        <v>148</v>
      </c>
      <c r="R339" s="183">
        <f t="array" ref="R339">IF(Q339="NA",INDEX($G$10:$G$213,MATCH(M339&amp;P339,$C$10:$C$213&amp;$E$10:$E$213,0)),INDEX($G$10:$G$213,MATCH(M339&amp;P339,$C$10:$C$213&amp;$E$10:$E$213,0))*INDEX(PC_FEBRERO_2025!$F$28:$F$60,MATCH(I339,PC_FEBRERO_2025!$E$28:$E$60,0),MATCH($R$8,PC_FEBRERO_2025!$F$26,0)))</f>
        <v>41112.702596428302</v>
      </c>
      <c r="S339" s="185"/>
      <c r="T339" s="185"/>
    </row>
    <row r="340" spans="1:20" ht="16.899999999999999" customHeight="1" x14ac:dyDescent="0.3">
      <c r="A340" s="484" t="str">
        <f t="shared" si="17"/>
        <v>GDMTOPotenciaNorte</v>
      </c>
      <c r="C340" s="176" t="s">
        <v>55</v>
      </c>
      <c r="D340" s="177" t="s">
        <v>136</v>
      </c>
      <c r="E340" s="177" t="s">
        <v>70</v>
      </c>
      <c r="F340" s="178" t="s">
        <v>163</v>
      </c>
      <c r="G340" s="179">
        <f t="array" ref="G340">INDEX(INSUMOS_FEBRERO_2025!$E$18:$E$221,MATCH($C340&amp;$E340,INSUMOS_FEBRERO_2025!$B$18:$B$221&amp;INSUMOS_FEBRERO_2025!$C$18:$C$221,0))</f>
        <v>269.42473880765442</v>
      </c>
      <c r="H340" s="118"/>
      <c r="I340" s="118" t="str">
        <f t="shared" si="15"/>
        <v>GDMTOSINNA</v>
      </c>
      <c r="J340" s="118" t="str">
        <f t="shared" si="16"/>
        <v>GDMTOValle de México SurNA</v>
      </c>
      <c r="K340" s="118" t="s">
        <v>150</v>
      </c>
      <c r="M340" s="180" t="s">
        <v>55</v>
      </c>
      <c r="N340" s="99" t="s">
        <v>159</v>
      </c>
      <c r="O340" s="99" t="s">
        <v>160</v>
      </c>
      <c r="P340" s="99" t="s">
        <v>76</v>
      </c>
      <c r="Q340" s="182" t="s">
        <v>161</v>
      </c>
      <c r="R340" s="183">
        <f t="array" ref="R340">IF(Q340="NA",INDEX($G$10:$G$213,MATCH(M340&amp;P340,$C$10:$C$213&amp;$E$10:$E$213,0)),INDEX($G$10:$G$213,MATCH(M340&amp;P340,$C$10:$C$213&amp;$E$10:$E$213,0))*INDEX(PC_FEBRERO_2025!$F$28:$F$60,MATCH(I340,PC_FEBRERO_2025!$E$28:$E$60,0),MATCH($R$8,PC_FEBRERO_2025!$F$26,0)))</f>
        <v>81480.310652512606</v>
      </c>
      <c r="S340" s="185"/>
      <c r="T340" s="185"/>
    </row>
    <row r="341" spans="1:20" ht="16.899999999999999" customHeight="1" x14ac:dyDescent="0.3">
      <c r="A341" s="484" t="str">
        <f t="shared" si="17"/>
        <v>PDBTPotenciaNorte</v>
      </c>
      <c r="C341" s="176" t="s">
        <v>56</v>
      </c>
      <c r="D341" s="177" t="s">
        <v>136</v>
      </c>
      <c r="E341" s="177" t="s">
        <v>70</v>
      </c>
      <c r="F341" s="178" t="s">
        <v>163</v>
      </c>
      <c r="G341" s="179">
        <f t="array" ref="G341">INDEX(INSUMOS_FEBRERO_2025!$E$18:$E$221,MATCH($C341&amp;$E341,INSUMOS_FEBRERO_2025!$B$18:$B$221&amp;INSUMOS_FEBRERO_2025!$C$18:$C$221,0))</f>
        <v>133.92132306131617</v>
      </c>
      <c r="H341" s="118"/>
      <c r="I341" s="118" t="str">
        <f t="shared" si="15"/>
        <v>RAMTSINNA</v>
      </c>
      <c r="J341" s="118" t="str">
        <f t="shared" si="16"/>
        <v>RAMTValle de México SurNA</v>
      </c>
      <c r="K341" s="118" t="s">
        <v>150</v>
      </c>
      <c r="M341" s="192" t="s">
        <v>60</v>
      </c>
      <c r="N341" s="99" t="s">
        <v>159</v>
      </c>
      <c r="O341" s="99" t="s">
        <v>160</v>
      </c>
      <c r="P341" s="99" t="s">
        <v>76</v>
      </c>
      <c r="Q341" s="182" t="s">
        <v>161</v>
      </c>
      <c r="R341" s="183">
        <f t="array" ref="R341">IF(Q341="NA",INDEX($G$10:$G$213,MATCH(M341&amp;P341,$C$10:$C$213&amp;$E$10:$E$213,0)),INDEX($G$10:$G$213,MATCH(M341&amp;P341,$C$10:$C$213&amp;$E$10:$E$213,0))*INDEX(PC_FEBRERO_2025!$F$28:$F$60,MATCH(I341,PC_FEBRERO_2025!$E$28:$E$60,0),MATCH($R$8,PC_FEBRERO_2025!$F$26,0)))</f>
        <v>233.09372037709642</v>
      </c>
      <c r="S341" s="185"/>
      <c r="T341" s="185"/>
    </row>
    <row r="342" spans="1:20" ht="16.899999999999999" customHeight="1" x14ac:dyDescent="0.3">
      <c r="A342" s="484" t="str">
        <f t="shared" si="17"/>
        <v>APBTPotenciaNorte</v>
      </c>
      <c r="C342" s="176" t="s">
        <v>57</v>
      </c>
      <c r="D342" s="177" t="s">
        <v>136</v>
      </c>
      <c r="E342" s="177" t="s">
        <v>70</v>
      </c>
      <c r="F342" s="178" t="s">
        <v>163</v>
      </c>
      <c r="G342" s="179">
        <f t="array" ref="G342">INDEX(INSUMOS_FEBRERO_2025!$E$18:$E$221,MATCH($C342&amp;$E342,INSUMOS_FEBRERO_2025!$B$18:$B$221&amp;INSUMOS_FEBRERO_2025!$C$18:$C$221,0))</f>
        <v>34.166112026245685</v>
      </c>
      <c r="H342" s="118"/>
      <c r="I342" s="118" t="str">
        <f t="shared" si="15"/>
        <v>DISTSINB</v>
      </c>
      <c r="J342" s="118" t="str">
        <f t="shared" si="16"/>
        <v>DISTValle de México SurB</v>
      </c>
      <c r="K342" s="118" t="s">
        <v>150</v>
      </c>
      <c r="M342" s="192" t="s">
        <v>51</v>
      </c>
      <c r="N342" s="99" t="s">
        <v>159</v>
      </c>
      <c r="O342" s="99" t="s">
        <v>160</v>
      </c>
      <c r="P342" s="99" t="s">
        <v>76</v>
      </c>
      <c r="Q342" s="182" t="s">
        <v>146</v>
      </c>
      <c r="R342" s="183">
        <f t="array" ref="R342">IF(Q342="NA",INDEX($G$10:$G$213,MATCH(M342&amp;P342,$C$10:$C$213&amp;$E$10:$E$213,0)),INDEX($G$10:$G$213,MATCH(M342&amp;P342,$C$10:$C$213&amp;$E$10:$E$213,0))*INDEX(PC_FEBRERO_2025!$F$28:$F$60,MATCH(I342,PC_FEBRERO_2025!$E$28:$E$60,0),MATCH($R$8,PC_FEBRERO_2025!$F$26,0)))</f>
        <v>2885.2045342892652</v>
      </c>
      <c r="S342" s="185"/>
      <c r="T342" s="185"/>
    </row>
    <row r="343" spans="1:20" ht="16.899999999999999" customHeight="1" x14ac:dyDescent="0.3">
      <c r="A343" s="484" t="str">
        <f t="shared" si="17"/>
        <v>APMTPotenciaNorte</v>
      </c>
      <c r="C343" s="176" t="s">
        <v>58</v>
      </c>
      <c r="D343" s="177" t="s">
        <v>136</v>
      </c>
      <c r="E343" s="177" t="s">
        <v>70</v>
      </c>
      <c r="F343" s="178" t="s">
        <v>163</v>
      </c>
      <c r="G343" s="179">
        <f t="array" ref="G343">INDEX(INSUMOS_FEBRERO_2025!$E$18:$E$221,MATCH($C343&amp;$E343,INSUMOS_FEBRERO_2025!$B$18:$B$221&amp;INSUMOS_FEBRERO_2025!$C$18:$C$221,0))</f>
        <v>21.872734807415018</v>
      </c>
      <c r="H343" s="118"/>
      <c r="I343" s="118" t="str">
        <f t="shared" si="15"/>
        <v>DISTSINI</v>
      </c>
      <c r="J343" s="118" t="str">
        <f t="shared" si="16"/>
        <v>DISTValle de México SurI</v>
      </c>
      <c r="K343" s="118" t="s">
        <v>150</v>
      </c>
      <c r="M343" s="192" t="s">
        <v>51</v>
      </c>
      <c r="N343" s="99" t="s">
        <v>159</v>
      </c>
      <c r="O343" s="99" t="s">
        <v>160</v>
      </c>
      <c r="P343" s="99" t="s">
        <v>76</v>
      </c>
      <c r="Q343" s="182" t="s">
        <v>147</v>
      </c>
      <c r="R343" s="183">
        <f t="array" ref="R343">IF(Q343="NA",INDEX($G$10:$G$213,MATCH(M343&amp;P343,$C$10:$C$213&amp;$E$10:$E$213,0)),INDEX($G$10:$G$213,MATCH(M343&amp;P343,$C$10:$C$213&amp;$E$10:$E$213,0))*INDEX(PC_FEBRERO_2025!$F$28:$F$60,MATCH(I343,PC_FEBRERO_2025!$E$28:$E$60,0),MATCH($R$8,PC_FEBRERO_2025!$F$26,0)))</f>
        <v>5252.8628717320153</v>
      </c>
      <c r="S343" s="185"/>
      <c r="T343" s="185"/>
    </row>
    <row r="344" spans="1:20" ht="16.899999999999999" customHeight="1" x14ac:dyDescent="0.3">
      <c r="A344" s="484" t="str">
        <f t="shared" si="17"/>
        <v>RABTPotenciaNorte</v>
      </c>
      <c r="C344" s="176" t="s">
        <v>59</v>
      </c>
      <c r="D344" s="177" t="s">
        <v>136</v>
      </c>
      <c r="E344" s="177" t="s">
        <v>70</v>
      </c>
      <c r="F344" s="178" t="s">
        <v>163</v>
      </c>
      <c r="G344" s="179">
        <f t="array" ref="G344">INDEX(INSUMOS_FEBRERO_2025!$E$18:$E$221,MATCH($C344&amp;$E344,INSUMOS_FEBRERO_2025!$B$18:$B$221&amp;INSUMOS_FEBRERO_2025!$C$18:$C$221,0))</f>
        <v>241.57887128189421</v>
      </c>
      <c r="H344" s="118"/>
      <c r="I344" s="118" t="str">
        <f t="shared" si="15"/>
        <v>DISTSINP</v>
      </c>
      <c r="J344" s="118" t="str">
        <f t="shared" si="16"/>
        <v>DISTValle de México SurP</v>
      </c>
      <c r="K344" s="118" t="s">
        <v>150</v>
      </c>
      <c r="M344" s="192" t="s">
        <v>51</v>
      </c>
      <c r="N344" s="99" t="s">
        <v>159</v>
      </c>
      <c r="O344" s="99" t="s">
        <v>160</v>
      </c>
      <c r="P344" s="99" t="s">
        <v>76</v>
      </c>
      <c r="Q344" s="182" t="s">
        <v>148</v>
      </c>
      <c r="R344" s="183">
        <f t="array" ref="R344">IF(Q344="NA",INDEX($G$10:$G$213,MATCH(M344&amp;P344,$C$10:$C$213&amp;$E$10:$E$213,0)),INDEX($G$10:$G$213,MATCH(M344&amp;P344,$C$10:$C$213&amp;$E$10:$E$213,0))*INDEX(PC_FEBRERO_2025!$F$28:$F$60,MATCH(I344,PC_FEBRERO_2025!$E$28:$E$60,0),MATCH($R$8,PC_FEBRERO_2025!$F$26,0)))</f>
        <v>773.27380598741911</v>
      </c>
      <c r="S344" s="185"/>
      <c r="T344" s="185"/>
    </row>
    <row r="345" spans="1:20" ht="16.899999999999999" customHeight="1" x14ac:dyDescent="0.3">
      <c r="A345" s="484" t="str">
        <f t="shared" si="17"/>
        <v>RAMTPotenciaNorte</v>
      </c>
      <c r="C345" s="176" t="s">
        <v>60</v>
      </c>
      <c r="D345" s="177" t="s">
        <v>136</v>
      </c>
      <c r="E345" s="177" t="s">
        <v>70</v>
      </c>
      <c r="F345" s="178" t="s">
        <v>163</v>
      </c>
      <c r="G345" s="179">
        <f t="array" ref="G345">INDEX(INSUMOS_FEBRERO_2025!$E$18:$E$221,MATCH($C345&amp;$E345,INSUMOS_FEBRERO_2025!$B$18:$B$221&amp;INSUMOS_FEBRERO_2025!$C$18:$C$221,0))</f>
        <v>679.89684987413909</v>
      </c>
      <c r="H345" s="118"/>
      <c r="I345" s="118" t="str">
        <f t="shared" si="15"/>
        <v>DISTSINSP</v>
      </c>
      <c r="J345" s="118" t="str">
        <f t="shared" si="16"/>
        <v>DISTValle de México SurSP</v>
      </c>
      <c r="K345" s="118" t="s">
        <v>150</v>
      </c>
      <c r="M345" s="192" t="s">
        <v>51</v>
      </c>
      <c r="N345" s="99" t="s">
        <v>159</v>
      </c>
      <c r="O345" s="99" t="s">
        <v>160</v>
      </c>
      <c r="P345" s="99" t="s">
        <v>76</v>
      </c>
      <c r="Q345" s="182" t="s">
        <v>151</v>
      </c>
      <c r="R345" s="183">
        <f t="array" ref="R345">IF(Q345="NA",INDEX($G$10:$G$213,MATCH(M345&amp;P345,$C$10:$C$213&amp;$E$10:$E$213,0)),INDEX($G$10:$G$213,MATCH(M345&amp;P345,$C$10:$C$213&amp;$E$10:$E$213,0))*INDEX(PC_FEBRERO_2025!$F$28:$F$60,MATCH(I345,PC_FEBRERO_2025!$E$28:$E$60,0),MATCH($R$8,PC_FEBRERO_2025!$F$26,0)))</f>
        <v>0</v>
      </c>
      <c r="S345" s="185"/>
      <c r="T345" s="185"/>
    </row>
    <row r="346" spans="1:20" ht="16.899999999999999" customHeight="1" x14ac:dyDescent="0.3">
      <c r="A346" s="484" t="str">
        <f t="shared" si="17"/>
        <v>DB1PotenciaOriente</v>
      </c>
      <c r="C346" s="176" t="s">
        <v>48</v>
      </c>
      <c r="D346" s="177" t="s">
        <v>136</v>
      </c>
      <c r="E346" s="177" t="s">
        <v>71</v>
      </c>
      <c r="F346" s="178" t="s">
        <v>163</v>
      </c>
      <c r="G346" s="179">
        <f t="array" ref="G346">INDEX(INSUMOS_FEBRERO_2025!$E$18:$E$221,MATCH($C346&amp;$E346,INSUMOS_FEBRERO_2025!$B$18:$B$221&amp;INSUMOS_FEBRERO_2025!$C$18:$C$221,0))</f>
        <v>336.02573115808002</v>
      </c>
      <c r="H346" s="118"/>
      <c r="I346" s="118" t="str">
        <f t="shared" si="15"/>
        <v>DITSINB</v>
      </c>
      <c r="J346" s="118" t="str">
        <f t="shared" si="16"/>
        <v>DITValle de México SurB</v>
      </c>
      <c r="K346" s="118" t="s">
        <v>150</v>
      </c>
      <c r="M346" s="192" t="s">
        <v>52</v>
      </c>
      <c r="N346" s="99" t="s">
        <v>159</v>
      </c>
      <c r="O346" s="99" t="s">
        <v>160</v>
      </c>
      <c r="P346" s="99" t="s">
        <v>76</v>
      </c>
      <c r="Q346" s="182" t="s">
        <v>146</v>
      </c>
      <c r="R346" s="183">
        <f t="array" ref="R346">IF(Q346="NA",INDEX($G$10:$G$213,MATCH(M346&amp;P346,$C$10:$C$213&amp;$E$10:$E$213,0)),INDEX($G$10:$G$213,MATCH(M346&amp;P346,$C$10:$C$213&amp;$E$10:$E$213,0))*INDEX(PC_FEBRERO_2025!$F$28:$F$60,MATCH(I346,PC_FEBRERO_2025!$E$28:$E$60,0),MATCH($R$8,PC_FEBRERO_2025!$F$26,0)))</f>
        <v>174.71004230298382</v>
      </c>
      <c r="S346" s="185"/>
      <c r="T346" s="185"/>
    </row>
    <row r="347" spans="1:20" ht="16.899999999999999" customHeight="1" x14ac:dyDescent="0.3">
      <c r="A347" s="484" t="str">
        <f t="shared" si="17"/>
        <v>DB2PotenciaOriente</v>
      </c>
      <c r="C347" s="193" t="s">
        <v>50</v>
      </c>
      <c r="D347" s="177" t="s">
        <v>136</v>
      </c>
      <c r="E347" s="177" t="s">
        <v>71</v>
      </c>
      <c r="F347" s="178" t="s">
        <v>163</v>
      </c>
      <c r="G347" s="179">
        <f t="array" ref="G347">INDEX(INSUMOS_FEBRERO_2025!$E$18:$E$221,MATCH($C347&amp;$E347,INSUMOS_FEBRERO_2025!$B$18:$B$221&amp;INSUMOS_FEBRERO_2025!$C$18:$C$221,0))</f>
        <v>410.09060097136472</v>
      </c>
      <c r="H347" s="118"/>
      <c r="I347" s="118" t="str">
        <f t="shared" si="15"/>
        <v>DITSINI</v>
      </c>
      <c r="J347" s="118" t="str">
        <f t="shared" si="16"/>
        <v>DITValle de México SurI</v>
      </c>
      <c r="K347" s="118" t="s">
        <v>150</v>
      </c>
      <c r="M347" s="192" t="s">
        <v>52</v>
      </c>
      <c r="N347" s="99" t="s">
        <v>159</v>
      </c>
      <c r="O347" s="99" t="s">
        <v>160</v>
      </c>
      <c r="P347" s="99" t="s">
        <v>76</v>
      </c>
      <c r="Q347" s="182" t="s">
        <v>147</v>
      </c>
      <c r="R347" s="183">
        <f t="array" ref="R347">IF(Q347="NA",INDEX($G$10:$G$213,MATCH(M347&amp;P347,$C$10:$C$213&amp;$E$10:$E$213,0)),INDEX($G$10:$G$213,MATCH(M347&amp;P347,$C$10:$C$213&amp;$E$10:$E$213,0))*INDEX(PC_FEBRERO_2025!$F$28:$F$60,MATCH(I347,PC_FEBRERO_2025!$E$28:$E$60,0),MATCH($R$8,PC_FEBRERO_2025!$F$26,0)))</f>
        <v>257.59692920592005</v>
      </c>
      <c r="S347" s="185"/>
      <c r="T347" s="185"/>
    </row>
    <row r="348" spans="1:20" ht="16.899999999999999" customHeight="1" x14ac:dyDescent="0.3">
      <c r="A348" s="484" t="str">
        <f t="shared" si="17"/>
        <v>DISTPotenciaOriente</v>
      </c>
      <c r="C348" s="193" t="s">
        <v>51</v>
      </c>
      <c r="D348" s="177" t="s">
        <v>136</v>
      </c>
      <c r="E348" s="177" t="s">
        <v>71</v>
      </c>
      <c r="F348" s="178" t="s">
        <v>163</v>
      </c>
      <c r="G348" s="179">
        <f t="array" ref="G348">INDEX(INSUMOS_FEBRERO_2025!$E$18:$E$221,MATCH($C348&amp;$E348,INSUMOS_FEBRERO_2025!$B$18:$B$221&amp;INSUMOS_FEBRERO_2025!$C$18:$C$221,0))</f>
        <v>218.94049405830413</v>
      </c>
      <c r="H348" s="118"/>
      <c r="I348" s="118" t="str">
        <f t="shared" si="15"/>
        <v>DITSINP</v>
      </c>
      <c r="J348" s="118" t="str">
        <f t="shared" si="16"/>
        <v>DITValle de México SurP</v>
      </c>
      <c r="K348" s="118" t="s">
        <v>150</v>
      </c>
      <c r="M348" s="192" t="s">
        <v>52</v>
      </c>
      <c r="N348" s="99" t="s">
        <v>159</v>
      </c>
      <c r="O348" s="99" t="s">
        <v>160</v>
      </c>
      <c r="P348" s="99" t="s">
        <v>76</v>
      </c>
      <c r="Q348" s="182" t="s">
        <v>148</v>
      </c>
      <c r="R348" s="183">
        <f t="array" ref="R348">IF(Q348="NA",INDEX($G$10:$G$213,MATCH(M348&amp;P348,$C$10:$C$213&amp;$E$10:$E$213,0)),INDEX($G$10:$G$213,MATCH(M348&amp;P348,$C$10:$C$213&amp;$E$10:$E$213,0))*INDEX(PC_FEBRERO_2025!$F$28:$F$60,MATCH(I348,PC_FEBRERO_2025!$E$28:$E$60,0),MATCH($R$8,PC_FEBRERO_2025!$F$26,0)))</f>
        <v>27.067602758872113</v>
      </c>
      <c r="S348" s="185"/>
      <c r="T348" s="185"/>
    </row>
    <row r="349" spans="1:20" ht="16.899999999999999" customHeight="1" x14ac:dyDescent="0.3">
      <c r="A349" s="484" t="str">
        <f t="shared" si="17"/>
        <v>DITPotenciaOriente</v>
      </c>
      <c r="C349" s="193" t="s">
        <v>52</v>
      </c>
      <c r="D349" s="177" t="s">
        <v>136</v>
      </c>
      <c r="E349" s="177" t="s">
        <v>71</v>
      </c>
      <c r="F349" s="178" t="s">
        <v>163</v>
      </c>
      <c r="G349" s="179">
        <f t="array" ref="G349">INDEX(INSUMOS_FEBRERO_2025!$E$18:$E$221,MATCH($C349&amp;$E349,INSUMOS_FEBRERO_2025!$B$18:$B$221&amp;INSUMOS_FEBRERO_2025!$C$18:$C$221,0))</f>
        <v>135.33459047261422</v>
      </c>
      <c r="H349" s="118"/>
      <c r="I349" s="118" t="str">
        <f t="shared" si="15"/>
        <v>DITSINSP</v>
      </c>
      <c r="J349" s="118" t="str">
        <f t="shared" si="16"/>
        <v>DITValle de México SurSP</v>
      </c>
      <c r="K349" s="118" t="s">
        <v>150</v>
      </c>
      <c r="M349" s="194" t="s">
        <v>52</v>
      </c>
      <c r="N349" s="101" t="s">
        <v>159</v>
      </c>
      <c r="O349" s="101" t="s">
        <v>160</v>
      </c>
      <c r="P349" s="101" t="s">
        <v>76</v>
      </c>
      <c r="Q349" s="195" t="s">
        <v>151</v>
      </c>
      <c r="R349" s="196">
        <f t="array" ref="R349">IF(Q349="NA",INDEX($G$10:$G$213,MATCH(M349&amp;P349,$C$10:$C$213&amp;$E$10:$E$213,0)),INDEX($G$10:$G$213,MATCH(M349&amp;P349,$C$10:$C$213&amp;$E$10:$E$213,0))*INDEX(PC_FEBRERO_2025!$F$28:$F$60,MATCH(I349,PC_FEBRERO_2025!$E$28:$E$60,0),MATCH($R$8,PC_FEBRERO_2025!$F$26,0)))</f>
        <v>0</v>
      </c>
      <c r="S349" s="185"/>
      <c r="T349" s="185"/>
    </row>
    <row r="350" spans="1:20" ht="16.899999999999999" customHeight="1" x14ac:dyDescent="0.3">
      <c r="A350" s="484" t="str">
        <f t="shared" si="17"/>
        <v>GDBTPotenciaOriente</v>
      </c>
      <c r="C350" s="193" t="s">
        <v>53</v>
      </c>
      <c r="D350" s="177" t="s">
        <v>136</v>
      </c>
      <c r="E350" s="177" t="s">
        <v>71</v>
      </c>
      <c r="F350" s="178" t="s">
        <v>163</v>
      </c>
      <c r="G350" s="179">
        <f t="array" ref="G350">INDEX(INSUMOS_FEBRERO_2025!$E$18:$E$221,MATCH($C350&amp;$E350,INSUMOS_FEBRERO_2025!$B$18:$B$221&amp;INSUMOS_FEBRERO_2025!$C$18:$C$221,0))</f>
        <v>2.6530870411060197</v>
      </c>
      <c r="H350" s="118"/>
      <c r="I350" s="118"/>
      <c r="J350" s="118"/>
      <c r="K350" s="118"/>
      <c r="M350" s="118"/>
      <c r="N350" s="118"/>
      <c r="O350" s="118"/>
      <c r="P350" s="118"/>
      <c r="Q350" s="118"/>
      <c r="R350" s="118"/>
    </row>
    <row r="351" spans="1:20" ht="16.899999999999999" customHeight="1" x14ac:dyDescent="0.3">
      <c r="A351" s="484" t="str">
        <f t="shared" si="17"/>
        <v>GDMTHPotenciaOriente</v>
      </c>
      <c r="C351" s="193" t="s">
        <v>54</v>
      </c>
      <c r="D351" s="177" t="s">
        <v>136</v>
      </c>
      <c r="E351" s="177" t="s">
        <v>71</v>
      </c>
      <c r="F351" s="178" t="s">
        <v>163</v>
      </c>
      <c r="G351" s="179">
        <f t="array" ref="G351">INDEX(INSUMOS_FEBRERO_2025!$E$18:$E$221,MATCH($C351&amp;$E351,INSUMOS_FEBRERO_2025!$B$18:$B$221&amp;INSUMOS_FEBRERO_2025!$C$18:$C$221,0))</f>
        <v>363.51525447834427</v>
      </c>
      <c r="H351" s="118"/>
      <c r="I351" s="118"/>
      <c r="J351" s="118"/>
      <c r="K351" s="118"/>
      <c r="M351" s="118"/>
      <c r="N351" s="118"/>
      <c r="O351" s="118"/>
      <c r="P351" s="118"/>
      <c r="Q351" s="118"/>
      <c r="R351" s="118"/>
    </row>
    <row r="352" spans="1:20" ht="16.899999999999999" customHeight="1" x14ac:dyDescent="0.3">
      <c r="A352" s="484" t="str">
        <f t="shared" si="17"/>
        <v>GDMTOPotenciaOriente</v>
      </c>
      <c r="C352" s="193" t="s">
        <v>55</v>
      </c>
      <c r="D352" s="177" t="s">
        <v>136</v>
      </c>
      <c r="E352" s="177" t="s">
        <v>71</v>
      </c>
      <c r="F352" s="178" t="s">
        <v>163</v>
      </c>
      <c r="G352" s="179">
        <f t="array" ref="G352">INDEX(INSUMOS_FEBRERO_2025!$E$18:$E$221,MATCH($C352&amp;$E352,INSUMOS_FEBRERO_2025!$B$18:$B$221&amp;INSUMOS_FEBRERO_2025!$C$18:$C$221,0))</f>
        <v>161.19074707861319</v>
      </c>
      <c r="H352" s="118"/>
      <c r="I352" s="118"/>
      <c r="J352" s="118"/>
      <c r="K352" s="118"/>
      <c r="M352" s="118"/>
      <c r="N352" s="118"/>
      <c r="O352" s="118"/>
      <c r="P352" s="118"/>
      <c r="Q352" s="118"/>
      <c r="R352" s="118"/>
    </row>
    <row r="353" spans="1:18" ht="16.899999999999999" customHeight="1" x14ac:dyDescent="0.3">
      <c r="A353" s="484" t="str">
        <f t="shared" si="17"/>
        <v>PDBTPotenciaOriente</v>
      </c>
      <c r="C353" s="193" t="s">
        <v>56</v>
      </c>
      <c r="D353" s="177" t="s">
        <v>136</v>
      </c>
      <c r="E353" s="177" t="s">
        <v>71</v>
      </c>
      <c r="F353" s="178" t="s">
        <v>163</v>
      </c>
      <c r="G353" s="179">
        <f t="array" ref="G353">INDEX(INSUMOS_FEBRERO_2025!$E$18:$E$221,MATCH($C353&amp;$E353,INSUMOS_FEBRERO_2025!$B$18:$B$221&amp;INSUMOS_FEBRERO_2025!$C$18:$C$221,0))</f>
        <v>154.98636993482987</v>
      </c>
      <c r="H353" s="118"/>
      <c r="I353" s="118"/>
      <c r="J353" s="118"/>
      <c r="K353" s="118"/>
      <c r="M353" s="118"/>
      <c r="N353" s="118"/>
      <c r="O353" s="118"/>
      <c r="P353" s="118"/>
      <c r="Q353" s="118"/>
      <c r="R353" s="118"/>
    </row>
    <row r="354" spans="1:18" ht="16.899999999999999" customHeight="1" x14ac:dyDescent="0.3">
      <c r="A354" s="484" t="str">
        <f t="shared" si="17"/>
        <v>APBTPotenciaOriente</v>
      </c>
      <c r="C354" s="176" t="s">
        <v>57</v>
      </c>
      <c r="D354" s="177" t="s">
        <v>136</v>
      </c>
      <c r="E354" s="177" t="s">
        <v>71</v>
      </c>
      <c r="F354" s="178" t="s">
        <v>163</v>
      </c>
      <c r="G354" s="179">
        <f t="array" ref="G354">INDEX(INSUMOS_FEBRERO_2025!$E$18:$E$221,MATCH($C354&amp;$E354,INSUMOS_FEBRERO_2025!$B$18:$B$221&amp;INSUMOS_FEBRERO_2025!$C$18:$C$221,0))</f>
        <v>52.362802641955902</v>
      </c>
      <c r="H354" s="118"/>
      <c r="I354" s="118"/>
      <c r="J354" s="118"/>
      <c r="K354" s="118"/>
      <c r="M354" s="118"/>
      <c r="N354" s="118"/>
      <c r="O354" s="118"/>
      <c r="P354" s="118"/>
      <c r="Q354" s="118"/>
      <c r="R354" s="118"/>
    </row>
    <row r="355" spans="1:18" ht="16.899999999999999" customHeight="1" x14ac:dyDescent="0.3">
      <c r="A355" s="484" t="str">
        <f t="shared" si="17"/>
        <v>APMTPotenciaOriente</v>
      </c>
      <c r="C355" s="176" t="s">
        <v>58</v>
      </c>
      <c r="D355" s="177" t="s">
        <v>136</v>
      </c>
      <c r="E355" s="177" t="s">
        <v>71</v>
      </c>
      <c r="F355" s="178" t="s">
        <v>163</v>
      </c>
      <c r="G355" s="179">
        <f t="array" ref="G355">INDEX(INSUMOS_FEBRERO_2025!$E$18:$E$221,MATCH($C355&amp;$E355,INSUMOS_FEBRERO_2025!$B$18:$B$221&amp;INSUMOS_FEBRERO_2025!$C$18:$C$221,0))</f>
        <v>3.4589347806338422</v>
      </c>
      <c r="H355" s="118"/>
      <c r="I355" s="118"/>
      <c r="J355" s="118"/>
      <c r="K355" s="118"/>
      <c r="M355" s="118"/>
      <c r="N355" s="118"/>
      <c r="O355" s="118"/>
      <c r="P355" s="118"/>
      <c r="Q355" s="118"/>
      <c r="R355" s="118"/>
    </row>
    <row r="356" spans="1:18" ht="16.899999999999999" customHeight="1" x14ac:dyDescent="0.3">
      <c r="A356" s="484" t="str">
        <f t="shared" si="17"/>
        <v>RABTPotenciaOriente</v>
      </c>
      <c r="C356" s="176" t="s">
        <v>59</v>
      </c>
      <c r="D356" s="177" t="s">
        <v>136</v>
      </c>
      <c r="E356" s="177" t="s">
        <v>71</v>
      </c>
      <c r="F356" s="178" t="s">
        <v>163</v>
      </c>
      <c r="G356" s="179">
        <f t="array" ref="G356">INDEX(INSUMOS_FEBRERO_2025!$E$18:$E$221,MATCH($C356&amp;$E356,INSUMOS_FEBRERO_2025!$B$18:$B$221&amp;INSUMOS_FEBRERO_2025!$C$18:$C$221,0))</f>
        <v>11.857323312420196</v>
      </c>
      <c r="H356" s="118"/>
      <c r="I356" s="118"/>
      <c r="J356" s="118"/>
      <c r="K356" s="118"/>
      <c r="M356" s="118"/>
      <c r="N356" s="118"/>
      <c r="O356" s="118"/>
      <c r="P356" s="118"/>
      <c r="Q356" s="118"/>
      <c r="R356" s="118"/>
    </row>
    <row r="357" spans="1:18" ht="16.899999999999999" customHeight="1" x14ac:dyDescent="0.3">
      <c r="A357" s="484" t="str">
        <f t="shared" si="17"/>
        <v>RAMTPotenciaOriente</v>
      </c>
      <c r="C357" s="176" t="s">
        <v>60</v>
      </c>
      <c r="D357" s="177" t="s">
        <v>136</v>
      </c>
      <c r="E357" s="177" t="s">
        <v>71</v>
      </c>
      <c r="F357" s="178" t="s">
        <v>163</v>
      </c>
      <c r="G357" s="179">
        <f t="array" ref="G357">INDEX(INSUMOS_FEBRERO_2025!$E$18:$E$221,MATCH($C357&amp;$E357,INSUMOS_FEBRERO_2025!$B$18:$B$221&amp;INSUMOS_FEBRERO_2025!$C$18:$C$221,0))</f>
        <v>16.382767250328282</v>
      </c>
      <c r="H357" s="118"/>
      <c r="I357" s="118"/>
      <c r="J357" s="118"/>
      <c r="K357" s="118"/>
      <c r="M357" s="118"/>
      <c r="N357" s="118"/>
      <c r="O357" s="118"/>
      <c r="P357" s="118"/>
      <c r="Q357" s="118"/>
      <c r="R357" s="118"/>
    </row>
    <row r="358" spans="1:18" ht="16.899999999999999" customHeight="1" x14ac:dyDescent="0.3">
      <c r="A358" s="484" t="str">
        <f t="shared" si="17"/>
        <v>DB1PotenciaPeninsular</v>
      </c>
      <c r="C358" s="176" t="s">
        <v>48</v>
      </c>
      <c r="D358" s="177" t="s">
        <v>136</v>
      </c>
      <c r="E358" s="177" t="s">
        <v>72</v>
      </c>
      <c r="F358" s="178" t="s">
        <v>163</v>
      </c>
      <c r="G358" s="179">
        <f t="array" ref="G358">INDEX(INSUMOS_FEBRERO_2025!$E$18:$E$221,MATCH($C358&amp;$E358,INSUMOS_FEBRERO_2025!$B$18:$B$221&amp;INSUMOS_FEBRERO_2025!$C$18:$C$221,0))</f>
        <v>244.31745499939794</v>
      </c>
      <c r="H358" s="118"/>
      <c r="I358" s="118"/>
      <c r="J358" s="118"/>
      <c r="K358" s="118"/>
      <c r="M358" s="118"/>
      <c r="N358" s="118"/>
      <c r="O358" s="118"/>
      <c r="P358" s="118"/>
      <c r="Q358" s="118"/>
      <c r="R358" s="118"/>
    </row>
    <row r="359" spans="1:18" ht="16.899999999999999" customHeight="1" x14ac:dyDescent="0.3">
      <c r="A359" s="484" t="str">
        <f t="shared" si="17"/>
        <v>DB2PotenciaPeninsular</v>
      </c>
      <c r="C359" s="176" t="s">
        <v>50</v>
      </c>
      <c r="D359" s="177" t="s">
        <v>136</v>
      </c>
      <c r="E359" s="177" t="s">
        <v>72</v>
      </c>
      <c r="F359" s="178" t="s">
        <v>163</v>
      </c>
      <c r="G359" s="179">
        <f t="array" ref="G359">INDEX(INSUMOS_FEBRERO_2025!$E$18:$E$221,MATCH($C359&amp;$E359,INSUMOS_FEBRERO_2025!$B$18:$B$221&amp;INSUMOS_FEBRERO_2025!$C$18:$C$221,0))</f>
        <v>606.54544808746971</v>
      </c>
      <c r="H359" s="118"/>
      <c r="I359" s="118"/>
      <c r="J359" s="118"/>
      <c r="K359" s="118"/>
      <c r="M359" s="118"/>
      <c r="N359" s="118"/>
      <c r="O359" s="118"/>
      <c r="P359" s="118"/>
      <c r="Q359" s="118"/>
      <c r="R359" s="118"/>
    </row>
    <row r="360" spans="1:18" ht="16.899999999999999" customHeight="1" x14ac:dyDescent="0.3">
      <c r="A360" s="484" t="str">
        <f t="shared" si="17"/>
        <v>DISTPotenciaPeninsular</v>
      </c>
      <c r="C360" s="176" t="s">
        <v>51</v>
      </c>
      <c r="D360" s="177" t="s">
        <v>136</v>
      </c>
      <c r="E360" s="177" t="s">
        <v>72</v>
      </c>
      <c r="F360" s="178" t="s">
        <v>163</v>
      </c>
      <c r="G360" s="179">
        <f t="array" ref="G360">INDEX(INSUMOS_FEBRERO_2025!$E$18:$E$221,MATCH($C360&amp;$E360,INSUMOS_FEBRERO_2025!$B$18:$B$221&amp;INSUMOS_FEBRERO_2025!$C$18:$C$221,0))</f>
        <v>21.847755536664021</v>
      </c>
      <c r="H360" s="118"/>
      <c r="I360" s="118"/>
      <c r="J360" s="118"/>
      <c r="K360" s="118"/>
      <c r="M360" s="118"/>
      <c r="N360" s="118"/>
      <c r="O360" s="118"/>
      <c r="P360" s="118"/>
      <c r="Q360" s="118"/>
      <c r="R360" s="118"/>
    </row>
    <row r="361" spans="1:18" ht="16.899999999999999" customHeight="1" x14ac:dyDescent="0.3">
      <c r="A361" s="484" t="str">
        <f t="shared" si="17"/>
        <v>DITPotenciaPeninsular</v>
      </c>
      <c r="C361" s="176" t="s">
        <v>52</v>
      </c>
      <c r="D361" s="177" t="s">
        <v>136</v>
      </c>
      <c r="E361" s="177" t="s">
        <v>72</v>
      </c>
      <c r="F361" s="178" t="s">
        <v>163</v>
      </c>
      <c r="G361" s="179">
        <f t="array" ref="G361">INDEX(INSUMOS_FEBRERO_2025!$E$18:$E$221,MATCH($C361&amp;$E361,INSUMOS_FEBRERO_2025!$B$18:$B$221&amp;INSUMOS_FEBRERO_2025!$C$18:$C$221,0))</f>
        <v>2.0561593218235039</v>
      </c>
      <c r="H361" s="118"/>
      <c r="I361" s="118"/>
      <c r="J361" s="118"/>
      <c r="K361" s="118"/>
      <c r="M361" s="118"/>
      <c r="N361" s="118"/>
      <c r="O361" s="118"/>
      <c r="P361" s="118"/>
      <c r="Q361" s="118"/>
      <c r="R361" s="118"/>
    </row>
    <row r="362" spans="1:18" ht="16.899999999999999" customHeight="1" x14ac:dyDescent="0.3">
      <c r="A362" s="484" t="str">
        <f t="shared" si="17"/>
        <v>GDBTPotenciaPeninsular</v>
      </c>
      <c r="C362" s="176" t="s">
        <v>53</v>
      </c>
      <c r="D362" s="177" t="s">
        <v>136</v>
      </c>
      <c r="E362" s="177" t="s">
        <v>72</v>
      </c>
      <c r="F362" s="178" t="s">
        <v>163</v>
      </c>
      <c r="G362" s="179">
        <f t="array" ref="G362">INDEX(INSUMOS_FEBRERO_2025!$E$18:$E$221,MATCH($C362&amp;$E362,INSUMOS_FEBRERO_2025!$B$18:$B$221&amp;INSUMOS_FEBRERO_2025!$C$18:$C$221,0))</f>
        <v>3.8575429144667752</v>
      </c>
      <c r="H362" s="118"/>
      <c r="I362" s="118"/>
      <c r="J362" s="118"/>
      <c r="K362" s="118"/>
      <c r="M362" s="118"/>
      <c r="N362" s="118"/>
      <c r="O362" s="118"/>
      <c r="P362" s="118"/>
      <c r="Q362" s="118"/>
      <c r="R362" s="118"/>
    </row>
    <row r="363" spans="1:18" ht="16.899999999999999" customHeight="1" x14ac:dyDescent="0.3">
      <c r="A363" s="484" t="str">
        <f t="shared" si="17"/>
        <v>GDMTHPotenciaPeninsular</v>
      </c>
      <c r="C363" s="176" t="s">
        <v>54</v>
      </c>
      <c r="D363" s="177" t="s">
        <v>136</v>
      </c>
      <c r="E363" s="177" t="s">
        <v>72</v>
      </c>
      <c r="F363" s="178" t="s">
        <v>163</v>
      </c>
      <c r="G363" s="179">
        <f t="array" ref="G363">INDEX(INSUMOS_FEBRERO_2025!$E$18:$E$221,MATCH($C363&amp;$E363,INSUMOS_FEBRERO_2025!$B$18:$B$221&amp;INSUMOS_FEBRERO_2025!$C$18:$C$221,0))</f>
        <v>785.72436974508958</v>
      </c>
      <c r="H363" s="118"/>
      <c r="I363" s="118"/>
      <c r="J363" s="118"/>
      <c r="K363" s="118"/>
      <c r="M363" s="118"/>
      <c r="N363" s="118"/>
      <c r="O363" s="118"/>
      <c r="P363" s="118"/>
      <c r="Q363" s="118"/>
      <c r="R363" s="118"/>
    </row>
    <row r="364" spans="1:18" ht="16.899999999999999" customHeight="1" x14ac:dyDescent="0.3">
      <c r="A364" s="484" t="str">
        <f t="shared" si="17"/>
        <v>GDMTOPotenciaPeninsular</v>
      </c>
      <c r="C364" s="176" t="s">
        <v>55</v>
      </c>
      <c r="D364" s="177" t="s">
        <v>136</v>
      </c>
      <c r="E364" s="177" t="s">
        <v>72</v>
      </c>
      <c r="F364" s="178" t="s">
        <v>163</v>
      </c>
      <c r="G364" s="179">
        <f t="array" ref="G364">INDEX(INSUMOS_FEBRERO_2025!$E$18:$E$221,MATCH($C364&amp;$E364,INSUMOS_FEBRERO_2025!$B$18:$B$221&amp;INSUMOS_FEBRERO_2025!$C$18:$C$221,0))</f>
        <v>215.49699133347119</v>
      </c>
      <c r="H364" s="118"/>
      <c r="I364" s="118"/>
      <c r="J364" s="118"/>
      <c r="K364" s="118"/>
      <c r="M364" s="118"/>
      <c r="N364" s="118"/>
      <c r="O364" s="118"/>
      <c r="P364" s="118"/>
      <c r="Q364" s="118"/>
      <c r="R364" s="118"/>
    </row>
    <row r="365" spans="1:18" ht="16.899999999999999" customHeight="1" x14ac:dyDescent="0.3">
      <c r="A365" s="484" t="str">
        <f t="shared" si="17"/>
        <v>PDBTPotenciaPeninsular</v>
      </c>
      <c r="C365" s="176" t="s">
        <v>56</v>
      </c>
      <c r="D365" s="177" t="s">
        <v>136</v>
      </c>
      <c r="E365" s="177" t="s">
        <v>72</v>
      </c>
      <c r="F365" s="178" t="s">
        <v>163</v>
      </c>
      <c r="G365" s="179">
        <f t="array" ref="G365">INDEX(INSUMOS_FEBRERO_2025!$E$18:$E$221,MATCH($C365&amp;$E365,INSUMOS_FEBRERO_2025!$B$18:$B$221&amp;INSUMOS_FEBRERO_2025!$C$18:$C$221,0))</f>
        <v>157.31372640068358</v>
      </c>
      <c r="H365" s="118"/>
      <c r="I365" s="118"/>
      <c r="J365" s="118"/>
      <c r="K365" s="118"/>
      <c r="M365" s="118"/>
      <c r="N365" s="118"/>
      <c r="O365" s="118"/>
      <c r="P365" s="118"/>
      <c r="Q365" s="118"/>
      <c r="R365" s="118"/>
    </row>
    <row r="366" spans="1:18" ht="16.899999999999999" customHeight="1" x14ac:dyDescent="0.3">
      <c r="A366" s="484" t="str">
        <f t="shared" si="17"/>
        <v>APBTPotenciaPeninsular</v>
      </c>
      <c r="C366" s="176" t="s">
        <v>57</v>
      </c>
      <c r="D366" s="177" t="s">
        <v>136</v>
      </c>
      <c r="E366" s="177" t="s">
        <v>72</v>
      </c>
      <c r="F366" s="178" t="s">
        <v>163</v>
      </c>
      <c r="G366" s="179">
        <f t="array" ref="G366">INDEX(INSUMOS_FEBRERO_2025!$E$18:$E$221,MATCH($C366&amp;$E366,INSUMOS_FEBRERO_2025!$B$18:$B$221&amp;INSUMOS_FEBRERO_2025!$C$18:$C$221,0))</f>
        <v>43.622762898696877</v>
      </c>
      <c r="H366" s="118"/>
      <c r="I366" s="118"/>
      <c r="J366" s="118"/>
      <c r="K366" s="118"/>
      <c r="M366" s="118"/>
      <c r="N366" s="118"/>
      <c r="O366" s="118"/>
      <c r="P366" s="118"/>
      <c r="Q366" s="118"/>
      <c r="R366" s="118"/>
    </row>
    <row r="367" spans="1:18" ht="16.899999999999999" customHeight="1" x14ac:dyDescent="0.3">
      <c r="A367" s="484" t="str">
        <f t="shared" si="17"/>
        <v>APMTPotenciaPeninsular</v>
      </c>
      <c r="C367" s="176" t="s">
        <v>58</v>
      </c>
      <c r="D367" s="177" t="s">
        <v>136</v>
      </c>
      <c r="E367" s="177" t="s">
        <v>72</v>
      </c>
      <c r="F367" s="178" t="s">
        <v>163</v>
      </c>
      <c r="G367" s="179">
        <f t="array" ref="G367">INDEX(INSUMOS_FEBRERO_2025!$E$18:$E$221,MATCH($C367&amp;$E367,INSUMOS_FEBRERO_2025!$B$18:$B$221&amp;INSUMOS_FEBRERO_2025!$C$18:$C$221,0))</f>
        <v>6.3688825188460854</v>
      </c>
      <c r="H367" s="118"/>
      <c r="I367" s="118"/>
      <c r="J367" s="118"/>
      <c r="K367" s="118"/>
      <c r="M367" s="118"/>
      <c r="N367" s="118"/>
      <c r="O367" s="118"/>
      <c r="P367" s="118"/>
      <c r="Q367" s="118"/>
      <c r="R367" s="118"/>
    </row>
    <row r="368" spans="1:18" ht="16.899999999999999" customHeight="1" x14ac:dyDescent="0.3">
      <c r="A368" s="484" t="str">
        <f t="shared" si="17"/>
        <v>RABTPotenciaPeninsular</v>
      </c>
      <c r="C368" s="176" t="s">
        <v>59</v>
      </c>
      <c r="D368" s="177" t="s">
        <v>136</v>
      </c>
      <c r="E368" s="177" t="s">
        <v>72</v>
      </c>
      <c r="F368" s="178" t="s">
        <v>163</v>
      </c>
      <c r="G368" s="179">
        <f t="array" ref="G368">INDEX(INSUMOS_FEBRERO_2025!$E$18:$E$221,MATCH($C368&amp;$E368,INSUMOS_FEBRERO_2025!$B$18:$B$221&amp;INSUMOS_FEBRERO_2025!$C$18:$C$221,0))</f>
        <v>17.680357447901969</v>
      </c>
      <c r="H368" s="118"/>
      <c r="I368" s="118"/>
      <c r="J368" s="118"/>
      <c r="K368" s="118"/>
      <c r="M368" s="118"/>
      <c r="N368" s="118"/>
      <c r="O368" s="118"/>
      <c r="P368" s="118"/>
      <c r="Q368" s="118"/>
      <c r="R368" s="118"/>
    </row>
    <row r="369" spans="1:18" ht="16.899999999999999" customHeight="1" x14ac:dyDescent="0.3">
      <c r="A369" s="484" t="str">
        <f t="shared" si="17"/>
        <v>RAMTPotenciaPeninsular</v>
      </c>
      <c r="C369" s="176" t="s">
        <v>60</v>
      </c>
      <c r="D369" s="177" t="s">
        <v>136</v>
      </c>
      <c r="E369" s="177" t="s">
        <v>72</v>
      </c>
      <c r="F369" s="178" t="s">
        <v>163</v>
      </c>
      <c r="G369" s="179">
        <f t="array" ref="G369">INDEX(INSUMOS_FEBRERO_2025!$E$18:$E$221,MATCH($C369&amp;$E369,INSUMOS_FEBRERO_2025!$B$18:$B$221&amp;INSUMOS_FEBRERO_2025!$C$18:$C$221,0))</f>
        <v>18.406743083052056</v>
      </c>
      <c r="H369" s="118"/>
      <c r="I369" s="118"/>
      <c r="J369" s="118"/>
      <c r="K369" s="118"/>
      <c r="M369" s="118"/>
      <c r="N369" s="118"/>
      <c r="O369" s="118"/>
      <c r="P369" s="118"/>
      <c r="Q369" s="118"/>
      <c r="R369" s="118"/>
    </row>
    <row r="370" spans="1:18" ht="16.899999999999999" customHeight="1" x14ac:dyDescent="0.3">
      <c r="A370" s="484" t="str">
        <f t="shared" si="17"/>
        <v>DB1PotenciaSureste</v>
      </c>
      <c r="C370" s="176" t="s">
        <v>48</v>
      </c>
      <c r="D370" s="177" t="s">
        <v>136</v>
      </c>
      <c r="E370" s="177" t="s">
        <v>73</v>
      </c>
      <c r="F370" s="178" t="s">
        <v>163</v>
      </c>
      <c r="G370" s="179">
        <f t="array" ref="G370">INDEX(INSUMOS_FEBRERO_2025!$E$18:$E$221,MATCH($C370&amp;$E370,INSUMOS_FEBRERO_2025!$B$18:$B$221&amp;INSUMOS_FEBRERO_2025!$C$18:$C$221,0))</f>
        <v>380.43445133317857</v>
      </c>
      <c r="H370" s="118"/>
      <c r="I370" s="118"/>
      <c r="J370" s="118"/>
      <c r="K370" s="118"/>
      <c r="M370" s="118"/>
      <c r="N370" s="118"/>
      <c r="O370" s="118"/>
      <c r="P370" s="118"/>
      <c r="Q370" s="118"/>
      <c r="R370" s="118"/>
    </row>
    <row r="371" spans="1:18" ht="16.899999999999999" customHeight="1" x14ac:dyDescent="0.3">
      <c r="A371" s="484" t="str">
        <f t="shared" si="17"/>
        <v>DB2PotenciaSureste</v>
      </c>
      <c r="C371" s="193" t="s">
        <v>50</v>
      </c>
      <c r="D371" s="177" t="s">
        <v>136</v>
      </c>
      <c r="E371" s="177" t="s">
        <v>73</v>
      </c>
      <c r="F371" s="178" t="s">
        <v>163</v>
      </c>
      <c r="G371" s="179">
        <f t="array" ref="G371">INDEX(INSUMOS_FEBRERO_2025!$E$18:$E$221,MATCH($C371&amp;$E371,INSUMOS_FEBRERO_2025!$B$18:$B$221&amp;INSUMOS_FEBRERO_2025!$C$18:$C$221,0))</f>
        <v>747.62591507648358</v>
      </c>
      <c r="H371" s="118"/>
      <c r="I371" s="118"/>
      <c r="J371" s="118"/>
      <c r="K371" s="118"/>
      <c r="M371" s="118"/>
      <c r="N371" s="118"/>
      <c r="O371" s="118"/>
      <c r="P371" s="118"/>
      <c r="Q371" s="118"/>
      <c r="R371" s="118"/>
    </row>
    <row r="372" spans="1:18" ht="16.899999999999999" customHeight="1" x14ac:dyDescent="0.3">
      <c r="A372" s="484" t="str">
        <f t="shared" si="17"/>
        <v>DISTPotenciaSureste</v>
      </c>
      <c r="C372" s="193" t="s">
        <v>51</v>
      </c>
      <c r="D372" s="177" t="s">
        <v>136</v>
      </c>
      <c r="E372" s="177" t="s">
        <v>73</v>
      </c>
      <c r="F372" s="178" t="s">
        <v>163</v>
      </c>
      <c r="G372" s="179">
        <f t="array" ref="G372">INDEX(INSUMOS_FEBRERO_2025!$E$18:$E$221,MATCH($C372&amp;$E372,INSUMOS_FEBRERO_2025!$B$18:$B$221&amp;INSUMOS_FEBRERO_2025!$C$18:$C$221,0))</f>
        <v>94.574382973759484</v>
      </c>
      <c r="H372" s="118"/>
      <c r="I372" s="118"/>
      <c r="J372" s="118"/>
      <c r="K372" s="118"/>
      <c r="M372" s="118"/>
      <c r="N372" s="118"/>
      <c r="O372" s="118"/>
      <c r="P372" s="118"/>
      <c r="Q372" s="118"/>
      <c r="R372" s="118"/>
    </row>
    <row r="373" spans="1:18" ht="16.899999999999999" customHeight="1" x14ac:dyDescent="0.3">
      <c r="A373" s="484" t="str">
        <f t="shared" si="17"/>
        <v>DITPotenciaSureste</v>
      </c>
      <c r="C373" s="193" t="s">
        <v>52</v>
      </c>
      <c r="D373" s="177" t="s">
        <v>136</v>
      </c>
      <c r="E373" s="177" t="s">
        <v>73</v>
      </c>
      <c r="F373" s="178" t="s">
        <v>163</v>
      </c>
      <c r="G373" s="179">
        <f t="array" ref="G373">INDEX(INSUMOS_FEBRERO_2025!$E$18:$E$221,MATCH($C373&amp;$E373,INSUMOS_FEBRERO_2025!$B$18:$B$221&amp;INSUMOS_FEBRERO_2025!$C$18:$C$221,0))</f>
        <v>2.0069552968626874</v>
      </c>
      <c r="H373" s="118"/>
      <c r="I373" s="118"/>
      <c r="J373" s="118"/>
      <c r="K373" s="118"/>
      <c r="M373" s="118"/>
      <c r="N373" s="118"/>
      <c r="O373" s="118"/>
      <c r="P373" s="118"/>
      <c r="Q373" s="118"/>
      <c r="R373" s="118"/>
    </row>
    <row r="374" spans="1:18" ht="16.899999999999999" customHeight="1" x14ac:dyDescent="0.3">
      <c r="A374" s="484" t="str">
        <f t="shared" si="17"/>
        <v>GDBTPotenciaSureste</v>
      </c>
      <c r="C374" s="193" t="s">
        <v>53</v>
      </c>
      <c r="D374" s="177" t="s">
        <v>136</v>
      </c>
      <c r="E374" s="177" t="s">
        <v>73</v>
      </c>
      <c r="F374" s="178" t="s">
        <v>163</v>
      </c>
      <c r="G374" s="179">
        <f t="array" ref="G374">INDEX(INSUMOS_FEBRERO_2025!$E$18:$E$221,MATCH($C374&amp;$E374,INSUMOS_FEBRERO_2025!$B$18:$B$221&amp;INSUMOS_FEBRERO_2025!$C$18:$C$221,0))</f>
        <v>6.0321644619152002</v>
      </c>
      <c r="H374" s="118"/>
      <c r="I374" s="118"/>
      <c r="J374" s="118"/>
      <c r="K374" s="118"/>
      <c r="M374" s="118"/>
      <c r="N374" s="118"/>
      <c r="O374" s="118"/>
      <c r="P374" s="118"/>
      <c r="Q374" s="118"/>
      <c r="R374" s="118"/>
    </row>
    <row r="375" spans="1:18" ht="16.899999999999999" customHeight="1" x14ac:dyDescent="0.3">
      <c r="A375" s="484" t="str">
        <f t="shared" si="17"/>
        <v>GDMTHPotenciaSureste</v>
      </c>
      <c r="C375" s="193" t="s">
        <v>54</v>
      </c>
      <c r="D375" s="177" t="s">
        <v>136</v>
      </c>
      <c r="E375" s="177" t="s">
        <v>73</v>
      </c>
      <c r="F375" s="178" t="s">
        <v>163</v>
      </c>
      <c r="G375" s="179">
        <f t="array" ref="G375">INDEX(INSUMOS_FEBRERO_2025!$E$18:$E$221,MATCH($C375&amp;$E375,INSUMOS_FEBRERO_2025!$B$18:$B$221&amp;INSUMOS_FEBRERO_2025!$C$18:$C$221,0))</f>
        <v>310.61056923617883</v>
      </c>
      <c r="H375" s="118"/>
      <c r="I375" s="118"/>
      <c r="J375" s="118"/>
      <c r="K375" s="118"/>
      <c r="M375" s="118"/>
      <c r="N375" s="118"/>
      <c r="O375" s="118"/>
      <c r="P375" s="118"/>
      <c r="Q375" s="118"/>
      <c r="R375" s="118"/>
    </row>
    <row r="376" spans="1:18" ht="16.899999999999999" customHeight="1" x14ac:dyDescent="0.3">
      <c r="A376" s="484" t="str">
        <f t="shared" si="17"/>
        <v>GDMTOPotenciaSureste</v>
      </c>
      <c r="C376" s="193" t="s">
        <v>55</v>
      </c>
      <c r="D376" s="177" t="s">
        <v>136</v>
      </c>
      <c r="E376" s="177" t="s">
        <v>73</v>
      </c>
      <c r="F376" s="178" t="s">
        <v>163</v>
      </c>
      <c r="G376" s="179">
        <f t="array" ref="G376">INDEX(INSUMOS_FEBRERO_2025!$E$18:$E$221,MATCH($C376&amp;$E376,INSUMOS_FEBRERO_2025!$B$18:$B$221&amp;INSUMOS_FEBRERO_2025!$C$18:$C$221,0))</f>
        <v>179.59578729890106</v>
      </c>
      <c r="H376" s="118"/>
      <c r="I376" s="118"/>
      <c r="J376" s="118"/>
      <c r="K376" s="118"/>
      <c r="M376" s="118"/>
      <c r="N376" s="118"/>
      <c r="O376" s="118"/>
      <c r="P376" s="118"/>
      <c r="Q376" s="118"/>
      <c r="R376" s="118"/>
    </row>
    <row r="377" spans="1:18" ht="16.899999999999999" customHeight="1" x14ac:dyDescent="0.3">
      <c r="A377" s="484" t="str">
        <f t="shared" si="17"/>
        <v>PDBTPotenciaSureste</v>
      </c>
      <c r="C377" s="193" t="s">
        <v>56</v>
      </c>
      <c r="D377" s="177" t="s">
        <v>136</v>
      </c>
      <c r="E377" s="177" t="s">
        <v>73</v>
      </c>
      <c r="F377" s="178" t="s">
        <v>163</v>
      </c>
      <c r="G377" s="179">
        <f t="array" ref="G377">INDEX(INSUMOS_FEBRERO_2025!$E$18:$E$221,MATCH($C377&amp;$E377,INSUMOS_FEBRERO_2025!$B$18:$B$221&amp;INSUMOS_FEBRERO_2025!$C$18:$C$221,0))</f>
        <v>178.86291884019852</v>
      </c>
      <c r="H377" s="118"/>
      <c r="I377" s="118"/>
      <c r="J377" s="118"/>
      <c r="K377" s="118"/>
      <c r="M377" s="118"/>
      <c r="N377" s="118"/>
      <c r="O377" s="118"/>
      <c r="P377" s="118"/>
      <c r="Q377" s="118"/>
      <c r="R377" s="118"/>
    </row>
    <row r="378" spans="1:18" ht="16.899999999999999" customHeight="1" x14ac:dyDescent="0.3">
      <c r="A378" s="484" t="str">
        <f t="shared" si="17"/>
        <v>APBTPotenciaSureste</v>
      </c>
      <c r="C378" s="176" t="s">
        <v>57</v>
      </c>
      <c r="D378" s="177" t="s">
        <v>136</v>
      </c>
      <c r="E378" s="177" t="s">
        <v>73</v>
      </c>
      <c r="F378" s="178" t="s">
        <v>163</v>
      </c>
      <c r="G378" s="179">
        <f t="array" ref="G378">INDEX(INSUMOS_FEBRERO_2025!$E$18:$E$221,MATCH($C378&amp;$E378,INSUMOS_FEBRERO_2025!$B$18:$B$221&amp;INSUMOS_FEBRERO_2025!$C$18:$C$221,0))</f>
        <v>69.39187912198949</v>
      </c>
      <c r="H378" s="118"/>
      <c r="I378" s="118"/>
      <c r="J378" s="118"/>
      <c r="K378" s="118"/>
      <c r="M378" s="118"/>
      <c r="N378" s="118"/>
      <c r="O378" s="118"/>
      <c r="P378" s="118"/>
      <c r="Q378" s="118"/>
      <c r="R378" s="118"/>
    </row>
    <row r="379" spans="1:18" ht="16.899999999999999" customHeight="1" x14ac:dyDescent="0.3">
      <c r="A379" s="484" t="str">
        <f t="shared" si="17"/>
        <v>APMTPotenciaSureste</v>
      </c>
      <c r="C379" s="176" t="s">
        <v>58</v>
      </c>
      <c r="D379" s="177" t="s">
        <v>136</v>
      </c>
      <c r="E379" s="177" t="s">
        <v>73</v>
      </c>
      <c r="F379" s="178" t="s">
        <v>163</v>
      </c>
      <c r="G379" s="179">
        <f t="array" ref="G379">INDEX(INSUMOS_FEBRERO_2025!$E$18:$E$221,MATCH($C379&amp;$E379,INSUMOS_FEBRERO_2025!$B$18:$B$221&amp;INSUMOS_FEBRERO_2025!$C$18:$C$221,0))</f>
        <v>4.6324001957783043</v>
      </c>
      <c r="H379" s="118"/>
      <c r="I379" s="118"/>
      <c r="J379" s="118"/>
      <c r="K379" s="118"/>
      <c r="M379" s="118"/>
      <c r="N379" s="118"/>
      <c r="O379" s="118"/>
      <c r="P379" s="118"/>
      <c r="Q379" s="118"/>
      <c r="R379" s="118"/>
    </row>
    <row r="380" spans="1:18" ht="16.899999999999999" customHeight="1" x14ac:dyDescent="0.3">
      <c r="A380" s="484" t="str">
        <f t="shared" si="17"/>
        <v>RABTPotenciaSureste</v>
      </c>
      <c r="C380" s="176" t="s">
        <v>59</v>
      </c>
      <c r="D380" s="177" t="s">
        <v>136</v>
      </c>
      <c r="E380" s="177" t="s">
        <v>73</v>
      </c>
      <c r="F380" s="178" t="s">
        <v>163</v>
      </c>
      <c r="G380" s="179">
        <f t="array" ref="G380">INDEX(INSUMOS_FEBRERO_2025!$E$18:$E$221,MATCH($C380&amp;$E380,INSUMOS_FEBRERO_2025!$B$18:$B$221&amp;INSUMOS_FEBRERO_2025!$C$18:$C$221,0))</f>
        <v>23.528081904797091</v>
      </c>
      <c r="H380" s="118"/>
      <c r="I380" s="118"/>
      <c r="J380" s="118"/>
      <c r="K380" s="118"/>
      <c r="M380" s="118"/>
      <c r="N380" s="118"/>
      <c r="O380" s="118"/>
      <c r="P380" s="118"/>
      <c r="Q380" s="118"/>
      <c r="R380" s="118"/>
    </row>
    <row r="381" spans="1:18" ht="16.899999999999999" customHeight="1" x14ac:dyDescent="0.3">
      <c r="A381" s="484" t="str">
        <f t="shared" si="17"/>
        <v>RAMTPotenciaSureste</v>
      </c>
      <c r="C381" s="176" t="s">
        <v>60</v>
      </c>
      <c r="D381" s="177" t="s">
        <v>136</v>
      </c>
      <c r="E381" s="177" t="s">
        <v>73</v>
      </c>
      <c r="F381" s="178" t="s">
        <v>163</v>
      </c>
      <c r="G381" s="179">
        <f t="array" ref="G381">INDEX(INSUMOS_FEBRERO_2025!$E$18:$E$221,MATCH($C381&amp;$E381,INSUMOS_FEBRERO_2025!$B$18:$B$221&amp;INSUMOS_FEBRERO_2025!$C$18:$C$221,0))</f>
        <v>32.362700276239082</v>
      </c>
      <c r="H381" s="118"/>
      <c r="I381" s="118"/>
      <c r="J381" s="118"/>
      <c r="K381" s="118"/>
      <c r="M381" s="118"/>
      <c r="N381" s="118"/>
      <c r="O381" s="118"/>
      <c r="P381" s="118"/>
      <c r="Q381" s="118"/>
      <c r="R381" s="118"/>
    </row>
    <row r="382" spans="1:18" ht="16.899999999999999" customHeight="1" x14ac:dyDescent="0.3">
      <c r="A382" s="484" t="str">
        <f t="shared" si="17"/>
        <v>DB1PotenciaValle de México Centro</v>
      </c>
      <c r="C382" s="176" t="s">
        <v>48</v>
      </c>
      <c r="D382" s="177" t="s">
        <v>136</v>
      </c>
      <c r="E382" s="177" t="s">
        <v>74</v>
      </c>
      <c r="F382" s="178" t="s">
        <v>163</v>
      </c>
      <c r="G382" s="179">
        <f t="array" ref="G382">INDEX(INSUMOS_FEBRERO_2025!$E$18:$E$221,MATCH($C382&amp;$E382,INSUMOS_FEBRERO_2025!$B$18:$B$221&amp;INSUMOS_FEBRERO_2025!$C$18:$C$221,0))</f>
        <v>291.35291540340296</v>
      </c>
      <c r="H382" s="118"/>
      <c r="I382" s="118"/>
      <c r="J382" s="118"/>
      <c r="K382" s="118"/>
      <c r="M382" s="118"/>
      <c r="N382" s="118"/>
      <c r="O382" s="118"/>
      <c r="P382" s="118"/>
      <c r="Q382" s="118"/>
      <c r="R382" s="118"/>
    </row>
    <row r="383" spans="1:18" ht="16.899999999999999" customHeight="1" x14ac:dyDescent="0.3">
      <c r="A383" s="484" t="str">
        <f t="shared" si="17"/>
        <v>DB2PotenciaValle de México Centro</v>
      </c>
      <c r="C383" s="176" t="s">
        <v>50</v>
      </c>
      <c r="D383" s="177" t="s">
        <v>136</v>
      </c>
      <c r="E383" s="177" t="s">
        <v>74</v>
      </c>
      <c r="F383" s="178" t="s">
        <v>163</v>
      </c>
      <c r="G383" s="179">
        <f t="array" ref="G383">INDEX(INSUMOS_FEBRERO_2025!$E$18:$E$221,MATCH($C383&amp;$E383,INSUMOS_FEBRERO_2025!$B$18:$B$221&amp;INSUMOS_FEBRERO_2025!$C$18:$C$221,0))</f>
        <v>189.88915188055756</v>
      </c>
      <c r="H383" s="118"/>
      <c r="I383" s="118"/>
      <c r="J383" s="118"/>
      <c r="K383" s="118"/>
      <c r="M383" s="118"/>
      <c r="N383" s="118"/>
      <c r="O383" s="118"/>
      <c r="P383" s="118"/>
      <c r="Q383" s="118"/>
      <c r="R383" s="118"/>
    </row>
    <row r="384" spans="1:18" ht="16.899999999999999" customHeight="1" x14ac:dyDescent="0.3">
      <c r="A384" s="484" t="str">
        <f t="shared" si="17"/>
        <v>DISTPotenciaValle de México Centro</v>
      </c>
      <c r="C384" s="176" t="s">
        <v>51</v>
      </c>
      <c r="D384" s="177" t="s">
        <v>136</v>
      </c>
      <c r="E384" s="177" t="s">
        <v>74</v>
      </c>
      <c r="F384" s="178" t="s">
        <v>163</v>
      </c>
      <c r="G384" s="179">
        <f t="array" ref="G384">INDEX(INSUMOS_FEBRERO_2025!$E$18:$E$221,MATCH($C384&amp;$E384,INSUMOS_FEBRERO_2025!$B$18:$B$221&amp;INSUMOS_FEBRERO_2025!$C$18:$C$221,0))</f>
        <v>11.816400835511267</v>
      </c>
      <c r="H384" s="118"/>
      <c r="I384" s="118"/>
      <c r="J384" s="118"/>
      <c r="K384" s="118"/>
      <c r="M384" s="118"/>
      <c r="N384" s="118"/>
      <c r="O384" s="118"/>
      <c r="P384" s="118"/>
      <c r="Q384" s="118"/>
      <c r="R384" s="118"/>
    </row>
    <row r="385" spans="1:18" ht="16.899999999999999" customHeight="1" x14ac:dyDescent="0.3">
      <c r="A385" s="484" t="str">
        <f t="shared" si="17"/>
        <v>DITPotenciaValle de México Centro</v>
      </c>
      <c r="C385" s="176" t="s">
        <v>52</v>
      </c>
      <c r="D385" s="177" t="s">
        <v>136</v>
      </c>
      <c r="E385" s="177" t="s">
        <v>74</v>
      </c>
      <c r="F385" s="178" t="s">
        <v>163</v>
      </c>
      <c r="G385" s="179">
        <f t="array" ref="G385">INDEX(INSUMOS_FEBRERO_2025!$E$18:$E$221,MATCH($C385&amp;$E385,INSUMOS_FEBRERO_2025!$B$18:$B$221&amp;INSUMOS_FEBRERO_2025!$C$18:$C$221,0))</f>
        <v>0</v>
      </c>
      <c r="H385" s="118"/>
      <c r="I385" s="118"/>
      <c r="J385" s="118"/>
      <c r="K385" s="118"/>
      <c r="M385" s="118"/>
      <c r="N385" s="118"/>
      <c r="O385" s="118"/>
      <c r="P385" s="118"/>
      <c r="Q385" s="118"/>
      <c r="R385" s="118"/>
    </row>
    <row r="386" spans="1:18" ht="16.899999999999999" customHeight="1" x14ac:dyDescent="0.3">
      <c r="A386" s="484" t="str">
        <f t="shared" si="17"/>
        <v>GDBTPotenciaValle de México Centro</v>
      </c>
      <c r="C386" s="176" t="s">
        <v>53</v>
      </c>
      <c r="D386" s="177" t="s">
        <v>136</v>
      </c>
      <c r="E386" s="177" t="s">
        <v>74</v>
      </c>
      <c r="F386" s="178" t="s">
        <v>163</v>
      </c>
      <c r="G386" s="179">
        <f t="array" ref="G386">INDEX(INSUMOS_FEBRERO_2025!$E$18:$E$221,MATCH($C386&amp;$E386,INSUMOS_FEBRERO_2025!$B$18:$B$221&amp;INSUMOS_FEBRERO_2025!$C$18:$C$221,0))</f>
        <v>109.68987606398726</v>
      </c>
      <c r="H386" s="118"/>
      <c r="I386" s="118"/>
      <c r="J386" s="118"/>
      <c r="K386" s="118"/>
      <c r="M386" s="118"/>
      <c r="N386" s="118"/>
      <c r="O386" s="118"/>
      <c r="P386" s="118"/>
      <c r="Q386" s="118"/>
      <c r="R386" s="118"/>
    </row>
    <row r="387" spans="1:18" ht="16.899999999999999" customHeight="1" x14ac:dyDescent="0.3">
      <c r="A387" s="484" t="str">
        <f t="shared" si="17"/>
        <v>GDMTHPotenciaValle de México Centro</v>
      </c>
      <c r="C387" s="176" t="s">
        <v>54</v>
      </c>
      <c r="D387" s="177" t="s">
        <v>136</v>
      </c>
      <c r="E387" s="177" t="s">
        <v>74</v>
      </c>
      <c r="F387" s="178" t="s">
        <v>163</v>
      </c>
      <c r="G387" s="179">
        <f t="array" ref="G387">INDEX(INSUMOS_FEBRERO_2025!$E$18:$E$221,MATCH($C387&amp;$E387,INSUMOS_FEBRERO_2025!$B$18:$B$221&amp;INSUMOS_FEBRERO_2025!$C$18:$C$221,0))</f>
        <v>630.00017989366222</v>
      </c>
      <c r="H387" s="118"/>
      <c r="I387" s="118"/>
      <c r="J387" s="118"/>
      <c r="K387" s="118"/>
      <c r="M387" s="118"/>
      <c r="N387" s="118"/>
      <c r="O387" s="118"/>
      <c r="P387" s="118"/>
      <c r="Q387" s="118"/>
      <c r="R387" s="118"/>
    </row>
    <row r="388" spans="1:18" ht="16.899999999999999" customHeight="1" x14ac:dyDescent="0.3">
      <c r="A388" s="484" t="str">
        <f t="shared" si="17"/>
        <v>GDMTOPotenciaValle de México Centro</v>
      </c>
      <c r="C388" s="176" t="s">
        <v>55</v>
      </c>
      <c r="D388" s="177" t="s">
        <v>136</v>
      </c>
      <c r="E388" s="177" t="s">
        <v>74</v>
      </c>
      <c r="F388" s="178" t="s">
        <v>163</v>
      </c>
      <c r="G388" s="179">
        <f t="array" ref="G388">INDEX(INSUMOS_FEBRERO_2025!$E$18:$E$221,MATCH($C388&amp;$E388,INSUMOS_FEBRERO_2025!$B$18:$B$221&amp;INSUMOS_FEBRERO_2025!$C$18:$C$221,0))</f>
        <v>132.52733590986301</v>
      </c>
      <c r="H388" s="118"/>
      <c r="I388" s="118"/>
      <c r="J388" s="118"/>
      <c r="K388" s="118"/>
      <c r="M388" s="118"/>
      <c r="N388" s="118"/>
      <c r="O388" s="118"/>
      <c r="P388" s="118"/>
      <c r="Q388" s="118"/>
      <c r="R388" s="118"/>
    </row>
    <row r="389" spans="1:18" ht="16.899999999999999" customHeight="1" x14ac:dyDescent="0.3">
      <c r="A389" s="484" t="str">
        <f t="shared" si="17"/>
        <v>PDBTPotenciaValle de México Centro</v>
      </c>
      <c r="C389" s="176" t="s">
        <v>56</v>
      </c>
      <c r="D389" s="177" t="s">
        <v>136</v>
      </c>
      <c r="E389" s="177" t="s">
        <v>74</v>
      </c>
      <c r="F389" s="178" t="s">
        <v>163</v>
      </c>
      <c r="G389" s="179">
        <f t="array" ref="G389">INDEX(INSUMOS_FEBRERO_2025!$E$18:$E$221,MATCH($C389&amp;$E389,INSUMOS_FEBRERO_2025!$B$18:$B$221&amp;INSUMOS_FEBRERO_2025!$C$18:$C$221,0))</f>
        <v>239.80399080671503</v>
      </c>
      <c r="H389" s="118"/>
      <c r="I389" s="118"/>
      <c r="J389" s="118"/>
      <c r="K389" s="118"/>
      <c r="M389" s="118"/>
      <c r="N389" s="118"/>
      <c r="O389" s="118"/>
      <c r="P389" s="118"/>
      <c r="Q389" s="118"/>
      <c r="R389" s="118"/>
    </row>
    <row r="390" spans="1:18" ht="16.899999999999999" customHeight="1" x14ac:dyDescent="0.3">
      <c r="A390" s="484" t="str">
        <f t="shared" si="17"/>
        <v>APBTPotenciaValle de México Centro</v>
      </c>
      <c r="C390" s="176" t="s">
        <v>57</v>
      </c>
      <c r="D390" s="177" t="s">
        <v>136</v>
      </c>
      <c r="E390" s="177" t="s">
        <v>74</v>
      </c>
      <c r="F390" s="178" t="s">
        <v>163</v>
      </c>
      <c r="G390" s="179">
        <f t="array" ref="G390">INDEX(INSUMOS_FEBRERO_2025!$E$18:$E$221,MATCH($C390&amp;$E390,INSUMOS_FEBRERO_2025!$B$18:$B$221&amp;INSUMOS_FEBRERO_2025!$C$18:$C$221,0))</f>
        <v>18.071813856309092</v>
      </c>
      <c r="H390" s="118"/>
      <c r="I390" s="118"/>
      <c r="J390" s="118"/>
      <c r="K390" s="118"/>
      <c r="M390" s="118"/>
      <c r="N390" s="118"/>
      <c r="O390" s="118"/>
      <c r="P390" s="118"/>
      <c r="Q390" s="118"/>
      <c r="R390" s="118"/>
    </row>
    <row r="391" spans="1:18" ht="16.899999999999999" customHeight="1" x14ac:dyDescent="0.3">
      <c r="A391" s="484" t="str">
        <f t="shared" si="17"/>
        <v>APMTPotenciaValle de México Centro</v>
      </c>
      <c r="C391" s="176" t="s">
        <v>58</v>
      </c>
      <c r="D391" s="177" t="s">
        <v>136</v>
      </c>
      <c r="E391" s="177" t="s">
        <v>74</v>
      </c>
      <c r="F391" s="178" t="s">
        <v>163</v>
      </c>
      <c r="G391" s="179">
        <f t="array" ref="G391">INDEX(INSUMOS_FEBRERO_2025!$E$18:$E$221,MATCH($C391&amp;$E391,INSUMOS_FEBRERO_2025!$B$18:$B$221&amp;INSUMOS_FEBRERO_2025!$C$18:$C$221,0))</f>
        <v>0.27857125691369167</v>
      </c>
      <c r="H391" s="118"/>
      <c r="I391" s="118"/>
      <c r="J391" s="118"/>
      <c r="K391" s="118"/>
      <c r="M391" s="118"/>
      <c r="N391" s="118"/>
      <c r="O391" s="118"/>
      <c r="P391" s="118"/>
      <c r="Q391" s="118"/>
      <c r="R391" s="118"/>
    </row>
    <row r="392" spans="1:18" ht="16.899999999999999" customHeight="1" x14ac:dyDescent="0.3">
      <c r="A392" s="484" t="str">
        <f t="shared" si="17"/>
        <v>RABTPotenciaValle de México Centro</v>
      </c>
      <c r="C392" s="176" t="s">
        <v>59</v>
      </c>
      <c r="D392" s="177" t="s">
        <v>136</v>
      </c>
      <c r="E392" s="177" t="s">
        <v>74</v>
      </c>
      <c r="F392" s="178" t="s">
        <v>163</v>
      </c>
      <c r="G392" s="179">
        <f t="array" ref="G392">INDEX(INSUMOS_FEBRERO_2025!$E$18:$E$221,MATCH($C392&amp;$E392,INSUMOS_FEBRERO_2025!$B$18:$B$221&amp;INSUMOS_FEBRERO_2025!$C$18:$C$221,0))</f>
        <v>1.4631510099351204</v>
      </c>
      <c r="H392" s="118"/>
      <c r="I392" s="118"/>
      <c r="J392" s="118"/>
      <c r="K392" s="118"/>
      <c r="M392" s="118"/>
      <c r="N392" s="118"/>
      <c r="O392" s="118"/>
      <c r="P392" s="118"/>
      <c r="Q392" s="118"/>
      <c r="R392" s="118"/>
    </row>
    <row r="393" spans="1:18" ht="16.899999999999999" customHeight="1" x14ac:dyDescent="0.3">
      <c r="A393" s="484" t="str">
        <f t="shared" si="17"/>
        <v>RAMTPotenciaValle de México Centro</v>
      </c>
      <c r="C393" s="176" t="s">
        <v>60</v>
      </c>
      <c r="D393" s="177" t="s">
        <v>136</v>
      </c>
      <c r="E393" s="177" t="s">
        <v>74</v>
      </c>
      <c r="F393" s="178" t="s">
        <v>163</v>
      </c>
      <c r="G393" s="179">
        <f t="array" ref="G393">INDEX(INSUMOS_FEBRERO_2025!$E$18:$E$221,MATCH($C393&amp;$E393,INSUMOS_FEBRERO_2025!$B$18:$B$221&amp;INSUMOS_FEBRERO_2025!$C$18:$C$221,0))</f>
        <v>1.8333785263535676</v>
      </c>
      <c r="H393" s="118"/>
      <c r="I393" s="118"/>
      <c r="J393" s="118"/>
      <c r="K393" s="118"/>
      <c r="M393" s="118"/>
      <c r="N393" s="118"/>
      <c r="O393" s="118"/>
      <c r="P393" s="118"/>
      <c r="Q393" s="118"/>
      <c r="R393" s="118"/>
    </row>
    <row r="394" spans="1:18" ht="16.899999999999999" customHeight="1" x14ac:dyDescent="0.3">
      <c r="A394" s="484" t="str">
        <f t="shared" si="17"/>
        <v>DB1PotenciaValle de México Norte</v>
      </c>
      <c r="C394" s="176" t="s">
        <v>48</v>
      </c>
      <c r="D394" s="177" t="s">
        <v>136</v>
      </c>
      <c r="E394" s="177" t="s">
        <v>75</v>
      </c>
      <c r="F394" s="178" t="s">
        <v>163</v>
      </c>
      <c r="G394" s="179">
        <f t="array" ref="G394">INDEX(INSUMOS_FEBRERO_2025!$E$18:$E$221,MATCH($C394&amp;$E394,INSUMOS_FEBRERO_2025!$B$18:$B$221&amp;INSUMOS_FEBRERO_2025!$C$18:$C$221,0))</f>
        <v>363.49486443834115</v>
      </c>
      <c r="H394" s="118"/>
      <c r="I394" s="118"/>
      <c r="J394" s="118"/>
      <c r="K394" s="118"/>
      <c r="M394" s="118"/>
      <c r="N394" s="118"/>
      <c r="O394" s="118"/>
      <c r="P394" s="118"/>
      <c r="Q394" s="118"/>
      <c r="R394" s="118"/>
    </row>
    <row r="395" spans="1:18" ht="16.899999999999999" customHeight="1" x14ac:dyDescent="0.3">
      <c r="A395" s="484" t="str">
        <f t="shared" ref="A395:A458" si="18">C395&amp;D395&amp;E395</f>
        <v>DB2PotenciaValle de México Norte</v>
      </c>
      <c r="C395" s="193" t="s">
        <v>50</v>
      </c>
      <c r="D395" s="177" t="s">
        <v>136</v>
      </c>
      <c r="E395" s="177" t="s">
        <v>75</v>
      </c>
      <c r="F395" s="178" t="s">
        <v>163</v>
      </c>
      <c r="G395" s="179">
        <f t="array" ref="G395">INDEX(INSUMOS_FEBRERO_2025!$E$18:$E$221,MATCH($C395&amp;$E395,INSUMOS_FEBRERO_2025!$B$18:$B$221&amp;INSUMOS_FEBRERO_2025!$C$18:$C$221,0))</f>
        <v>226.75765572969561</v>
      </c>
      <c r="H395" s="118"/>
      <c r="I395" s="118"/>
      <c r="J395" s="118"/>
      <c r="K395" s="118"/>
      <c r="M395" s="118"/>
      <c r="N395" s="118"/>
      <c r="O395" s="118"/>
      <c r="P395" s="118"/>
      <c r="Q395" s="118"/>
      <c r="R395" s="118"/>
    </row>
    <row r="396" spans="1:18" ht="16.899999999999999" customHeight="1" x14ac:dyDescent="0.3">
      <c r="A396" s="484" t="str">
        <f t="shared" si="18"/>
        <v>DISTPotenciaValle de México Norte</v>
      </c>
      <c r="C396" s="193" t="s">
        <v>51</v>
      </c>
      <c r="D396" s="177" t="s">
        <v>136</v>
      </c>
      <c r="E396" s="177" t="s">
        <v>75</v>
      </c>
      <c r="F396" s="178" t="s">
        <v>163</v>
      </c>
      <c r="G396" s="179">
        <f t="array" ref="G396">INDEX(INSUMOS_FEBRERO_2025!$E$18:$E$221,MATCH($C396&amp;$E396,INSUMOS_FEBRERO_2025!$B$18:$B$221&amp;INSUMOS_FEBRERO_2025!$C$18:$C$221,0))</f>
        <v>219.29202619664756</v>
      </c>
      <c r="H396" s="118"/>
      <c r="I396" s="118"/>
      <c r="J396" s="118"/>
      <c r="K396" s="118"/>
      <c r="M396" s="118"/>
      <c r="N396" s="118"/>
      <c r="O396" s="118"/>
      <c r="P396" s="118"/>
      <c r="Q396" s="118"/>
      <c r="R396" s="118"/>
    </row>
    <row r="397" spans="1:18" ht="16.899999999999999" customHeight="1" x14ac:dyDescent="0.3">
      <c r="A397" s="484" t="str">
        <f t="shared" si="18"/>
        <v>DITPotenciaValle de México Norte</v>
      </c>
      <c r="C397" s="193" t="s">
        <v>52</v>
      </c>
      <c r="D397" s="177" t="s">
        <v>136</v>
      </c>
      <c r="E397" s="177" t="s">
        <v>75</v>
      </c>
      <c r="F397" s="178" t="s">
        <v>163</v>
      </c>
      <c r="G397" s="179">
        <f t="array" ref="G397">INDEX(INSUMOS_FEBRERO_2025!$E$18:$E$221,MATCH($C397&amp;$E397,INSUMOS_FEBRERO_2025!$B$18:$B$221&amp;INSUMOS_FEBRERO_2025!$C$18:$C$221,0))</f>
        <v>55.832297241255418</v>
      </c>
      <c r="H397" s="118"/>
      <c r="I397" s="118"/>
      <c r="J397" s="118"/>
      <c r="K397" s="118"/>
      <c r="M397" s="118"/>
      <c r="N397" s="118"/>
      <c r="O397" s="118"/>
      <c r="P397" s="118"/>
      <c r="Q397" s="118"/>
      <c r="R397" s="118"/>
    </row>
    <row r="398" spans="1:18" ht="16.899999999999999" customHeight="1" x14ac:dyDescent="0.3">
      <c r="A398" s="484" t="str">
        <f t="shared" si="18"/>
        <v>GDBTPotenciaValle de México Norte</v>
      </c>
      <c r="C398" s="193" t="s">
        <v>53</v>
      </c>
      <c r="D398" s="177" t="s">
        <v>136</v>
      </c>
      <c r="E398" s="177" t="s">
        <v>75</v>
      </c>
      <c r="F398" s="178" t="s">
        <v>163</v>
      </c>
      <c r="G398" s="179">
        <f t="array" ref="G398">INDEX(INSUMOS_FEBRERO_2025!$E$18:$E$221,MATCH($C398&amp;$E398,INSUMOS_FEBRERO_2025!$B$18:$B$221&amp;INSUMOS_FEBRERO_2025!$C$18:$C$221,0))</f>
        <v>40.155442638036476</v>
      </c>
      <c r="H398" s="118"/>
      <c r="I398" s="118"/>
      <c r="J398" s="118"/>
      <c r="K398" s="118"/>
      <c r="M398" s="118"/>
      <c r="N398" s="118"/>
      <c r="O398" s="118"/>
      <c r="P398" s="118"/>
      <c r="Q398" s="118"/>
      <c r="R398" s="118"/>
    </row>
    <row r="399" spans="1:18" ht="16.899999999999999" customHeight="1" x14ac:dyDescent="0.3">
      <c r="A399" s="484" t="str">
        <f t="shared" si="18"/>
        <v>GDMTHPotenciaValle de México Norte</v>
      </c>
      <c r="C399" s="193" t="s">
        <v>54</v>
      </c>
      <c r="D399" s="177" t="s">
        <v>136</v>
      </c>
      <c r="E399" s="177" t="s">
        <v>75</v>
      </c>
      <c r="F399" s="178" t="s">
        <v>163</v>
      </c>
      <c r="G399" s="179">
        <f t="array" ref="G399">INDEX(INSUMOS_FEBRERO_2025!$E$18:$E$221,MATCH($C399&amp;$E399,INSUMOS_FEBRERO_2025!$B$18:$B$221&amp;INSUMOS_FEBRERO_2025!$C$18:$C$221,0))</f>
        <v>878.29731701376124</v>
      </c>
      <c r="H399" s="118"/>
      <c r="I399" s="118"/>
      <c r="J399" s="118"/>
      <c r="K399" s="118"/>
      <c r="M399" s="118"/>
      <c r="N399" s="118"/>
      <c r="O399" s="118"/>
      <c r="P399" s="118"/>
      <c r="Q399" s="118"/>
      <c r="R399" s="118"/>
    </row>
    <row r="400" spans="1:18" ht="16.899999999999999" customHeight="1" x14ac:dyDescent="0.3">
      <c r="A400" s="484" t="str">
        <f t="shared" si="18"/>
        <v>GDMTOPotenciaValle de México Norte</v>
      </c>
      <c r="C400" s="193" t="s">
        <v>55</v>
      </c>
      <c r="D400" s="177" t="s">
        <v>136</v>
      </c>
      <c r="E400" s="177" t="s">
        <v>75</v>
      </c>
      <c r="F400" s="178" t="s">
        <v>163</v>
      </c>
      <c r="G400" s="179">
        <f t="array" ref="G400">INDEX(INSUMOS_FEBRERO_2025!$E$18:$E$221,MATCH($C400&amp;$E400,INSUMOS_FEBRERO_2025!$B$18:$B$221&amp;INSUMOS_FEBRERO_2025!$C$18:$C$221,0))</f>
        <v>167.11945747292171</v>
      </c>
      <c r="H400" s="118"/>
      <c r="I400" s="118"/>
      <c r="J400" s="118"/>
      <c r="K400" s="118"/>
      <c r="M400" s="118"/>
      <c r="N400" s="118"/>
      <c r="O400" s="118"/>
      <c r="P400" s="118"/>
      <c r="Q400" s="118"/>
      <c r="R400" s="118"/>
    </row>
    <row r="401" spans="1:18" ht="16.899999999999999" customHeight="1" x14ac:dyDescent="0.3">
      <c r="A401" s="484" t="str">
        <f t="shared" si="18"/>
        <v>PDBTPotenciaValle de México Norte</v>
      </c>
      <c r="C401" s="193" t="s">
        <v>56</v>
      </c>
      <c r="D401" s="177" t="s">
        <v>136</v>
      </c>
      <c r="E401" s="177" t="s">
        <v>75</v>
      </c>
      <c r="F401" s="178" t="s">
        <v>163</v>
      </c>
      <c r="G401" s="179">
        <f t="array" ref="G401">INDEX(INSUMOS_FEBRERO_2025!$E$18:$E$221,MATCH($C401&amp;$E401,INSUMOS_FEBRERO_2025!$B$18:$B$221&amp;INSUMOS_FEBRERO_2025!$C$18:$C$221,0))</f>
        <v>163.2259547306509</v>
      </c>
      <c r="H401" s="118"/>
      <c r="I401" s="118"/>
      <c r="J401" s="118"/>
      <c r="K401" s="118"/>
      <c r="M401" s="118"/>
      <c r="N401" s="118"/>
      <c r="O401" s="118"/>
      <c r="P401" s="118"/>
      <c r="Q401" s="118"/>
      <c r="R401" s="118"/>
    </row>
    <row r="402" spans="1:18" ht="16.899999999999999" customHeight="1" x14ac:dyDescent="0.3">
      <c r="A402" s="484" t="str">
        <f t="shared" si="18"/>
        <v>APBTPotenciaValle de México Norte</v>
      </c>
      <c r="C402" s="176" t="s">
        <v>57</v>
      </c>
      <c r="D402" s="177" t="s">
        <v>136</v>
      </c>
      <c r="E402" s="177" t="s">
        <v>75</v>
      </c>
      <c r="F402" s="178" t="s">
        <v>163</v>
      </c>
      <c r="G402" s="179">
        <f t="array" ref="G402">INDEX(INSUMOS_FEBRERO_2025!$E$18:$E$221,MATCH($C402&amp;$E402,INSUMOS_FEBRERO_2025!$B$18:$B$221&amp;INSUMOS_FEBRERO_2025!$C$18:$C$221,0))</f>
        <v>56.820321736666259</v>
      </c>
      <c r="H402" s="118"/>
      <c r="I402" s="118"/>
      <c r="J402" s="118"/>
      <c r="K402" s="118"/>
      <c r="M402" s="118"/>
      <c r="N402" s="118"/>
      <c r="O402" s="118"/>
      <c r="P402" s="118"/>
      <c r="Q402" s="118"/>
      <c r="R402" s="118"/>
    </row>
    <row r="403" spans="1:18" ht="16.899999999999999" customHeight="1" x14ac:dyDescent="0.3">
      <c r="A403" s="484" t="str">
        <f t="shared" si="18"/>
        <v>APMTPotenciaValle de México Norte</v>
      </c>
      <c r="C403" s="176" t="s">
        <v>58</v>
      </c>
      <c r="D403" s="177" t="s">
        <v>136</v>
      </c>
      <c r="E403" s="177" t="s">
        <v>75</v>
      </c>
      <c r="F403" s="178" t="s">
        <v>163</v>
      </c>
      <c r="G403" s="179">
        <f t="array" ref="G403">INDEX(INSUMOS_FEBRERO_2025!$E$18:$E$221,MATCH($C403&amp;$E403,INSUMOS_FEBRERO_2025!$B$18:$B$221&amp;INSUMOS_FEBRERO_2025!$C$18:$C$221,0))</f>
        <v>4.487917558788382E-3</v>
      </c>
      <c r="H403" s="118"/>
      <c r="I403" s="118"/>
      <c r="J403" s="118"/>
      <c r="K403" s="118"/>
      <c r="M403" s="118"/>
      <c r="N403" s="118"/>
      <c r="O403" s="118"/>
      <c r="P403" s="118"/>
      <c r="Q403" s="118"/>
      <c r="R403" s="118"/>
    </row>
    <row r="404" spans="1:18" ht="16.899999999999999" customHeight="1" x14ac:dyDescent="0.3">
      <c r="A404" s="484" t="str">
        <f t="shared" si="18"/>
        <v>RABTPotenciaValle de México Norte</v>
      </c>
      <c r="C404" s="176" t="s">
        <v>59</v>
      </c>
      <c r="D404" s="177" t="s">
        <v>136</v>
      </c>
      <c r="E404" s="177" t="s">
        <v>75</v>
      </c>
      <c r="F404" s="178" t="s">
        <v>163</v>
      </c>
      <c r="G404" s="179">
        <f t="array" ref="G404">INDEX(INSUMOS_FEBRERO_2025!$E$18:$E$221,MATCH($C404&amp;$E404,INSUMOS_FEBRERO_2025!$B$18:$B$221&amp;INSUMOS_FEBRERO_2025!$C$18:$C$221,0))</f>
        <v>4.1683407969156878</v>
      </c>
      <c r="H404" s="118"/>
      <c r="I404" s="118"/>
      <c r="J404" s="118"/>
      <c r="K404" s="118"/>
      <c r="M404" s="118"/>
      <c r="N404" s="118"/>
      <c r="O404" s="118"/>
      <c r="P404" s="118"/>
      <c r="Q404" s="118"/>
      <c r="R404" s="118"/>
    </row>
    <row r="405" spans="1:18" ht="16.899999999999999" customHeight="1" x14ac:dyDescent="0.3">
      <c r="A405" s="484" t="str">
        <f t="shared" si="18"/>
        <v>RAMTPotenciaValle de México Norte</v>
      </c>
      <c r="C405" s="176" t="s">
        <v>60</v>
      </c>
      <c r="D405" s="177" t="s">
        <v>136</v>
      </c>
      <c r="E405" s="177" t="s">
        <v>75</v>
      </c>
      <c r="F405" s="178" t="s">
        <v>163</v>
      </c>
      <c r="G405" s="179">
        <f t="array" ref="G405">INDEX(INSUMOS_FEBRERO_2025!$E$18:$E$221,MATCH($C405&amp;$E405,INSUMOS_FEBRERO_2025!$B$18:$B$221&amp;INSUMOS_FEBRERO_2025!$C$18:$C$221,0))</f>
        <v>4.8689910677056227</v>
      </c>
      <c r="H405" s="118"/>
      <c r="I405" s="118"/>
      <c r="J405" s="118"/>
      <c r="K405" s="118"/>
      <c r="M405" s="118"/>
      <c r="N405" s="118"/>
      <c r="O405" s="118"/>
      <c r="P405" s="118"/>
      <c r="Q405" s="118"/>
      <c r="R405" s="118"/>
    </row>
    <row r="406" spans="1:18" ht="16.899999999999999" customHeight="1" x14ac:dyDescent="0.3">
      <c r="A406" s="484" t="str">
        <f t="shared" si="18"/>
        <v>DB1PotenciaValle de México Sur</v>
      </c>
      <c r="C406" s="176" t="s">
        <v>48</v>
      </c>
      <c r="D406" s="177" t="s">
        <v>136</v>
      </c>
      <c r="E406" s="177" t="s">
        <v>76</v>
      </c>
      <c r="F406" s="178" t="s">
        <v>163</v>
      </c>
      <c r="G406" s="179">
        <f t="array" ref="G406">INDEX(INSUMOS_FEBRERO_2025!$E$18:$E$221,MATCH($C406&amp;$E406,INSUMOS_FEBRERO_2025!$B$18:$B$221&amp;INSUMOS_FEBRERO_2025!$C$18:$C$221,0))</f>
        <v>396.74938358081988</v>
      </c>
      <c r="H406" s="118"/>
      <c r="I406" s="118"/>
      <c r="J406" s="118"/>
      <c r="K406" s="118"/>
      <c r="M406" s="118"/>
      <c r="N406" s="118"/>
      <c r="O406" s="118"/>
      <c r="P406" s="118"/>
      <c r="Q406" s="118"/>
      <c r="R406" s="118"/>
    </row>
    <row r="407" spans="1:18" ht="16.899999999999999" customHeight="1" x14ac:dyDescent="0.3">
      <c r="A407" s="484" t="str">
        <f t="shared" si="18"/>
        <v>DB2PotenciaValle de México Sur</v>
      </c>
      <c r="C407" s="176" t="s">
        <v>50</v>
      </c>
      <c r="D407" s="177" t="s">
        <v>136</v>
      </c>
      <c r="E407" s="177" t="s">
        <v>76</v>
      </c>
      <c r="F407" s="178" t="s">
        <v>163</v>
      </c>
      <c r="G407" s="179">
        <f t="array" ref="G407">INDEX(INSUMOS_FEBRERO_2025!$E$18:$E$221,MATCH($C407&amp;$E407,INSUMOS_FEBRERO_2025!$B$18:$B$221&amp;INSUMOS_FEBRERO_2025!$C$18:$C$221,0))</f>
        <v>249.74552942724549</v>
      </c>
      <c r="H407" s="118"/>
      <c r="I407" s="118"/>
      <c r="J407" s="118"/>
      <c r="K407" s="118"/>
      <c r="M407" s="118"/>
      <c r="N407" s="118"/>
      <c r="O407" s="118"/>
      <c r="P407" s="118"/>
      <c r="Q407" s="118"/>
      <c r="R407" s="118"/>
    </row>
    <row r="408" spans="1:18" ht="16.899999999999999" customHeight="1" x14ac:dyDescent="0.3">
      <c r="A408" s="484" t="str">
        <f t="shared" si="18"/>
        <v>DISTPotenciaValle de México Sur</v>
      </c>
      <c r="C408" s="176" t="s">
        <v>51</v>
      </c>
      <c r="D408" s="177" t="s">
        <v>136</v>
      </c>
      <c r="E408" s="177" t="s">
        <v>76</v>
      </c>
      <c r="F408" s="178" t="s">
        <v>163</v>
      </c>
      <c r="G408" s="179">
        <f t="array" ref="G408">INDEX(INSUMOS_FEBRERO_2025!$E$18:$E$221,MATCH($C408&amp;$E408,INSUMOS_FEBRERO_2025!$B$18:$B$221&amp;INSUMOS_FEBRERO_2025!$C$18:$C$221,0))</f>
        <v>17.920168138691892</v>
      </c>
      <c r="H408" s="118"/>
      <c r="I408" s="118"/>
      <c r="J408" s="118"/>
      <c r="K408" s="118"/>
      <c r="M408" s="118"/>
      <c r="N408" s="118"/>
      <c r="O408" s="118"/>
      <c r="P408" s="118"/>
      <c r="Q408" s="118"/>
      <c r="R408" s="118"/>
    </row>
    <row r="409" spans="1:18" ht="16.899999999999999" customHeight="1" x14ac:dyDescent="0.3">
      <c r="A409" s="484" t="str">
        <f t="shared" si="18"/>
        <v>DITPotenciaValle de México Sur</v>
      </c>
      <c r="C409" s="176" t="s">
        <v>52</v>
      </c>
      <c r="D409" s="177" t="s">
        <v>136</v>
      </c>
      <c r="E409" s="177" t="s">
        <v>76</v>
      </c>
      <c r="F409" s="178" t="s">
        <v>163</v>
      </c>
      <c r="G409" s="179">
        <f t="array" ref="G409">INDEX(INSUMOS_FEBRERO_2025!$E$18:$E$221,MATCH($C409&amp;$E409,INSUMOS_FEBRERO_2025!$B$18:$B$221&amp;INSUMOS_FEBRERO_2025!$C$18:$C$221,0))</f>
        <v>0.96280720629564109</v>
      </c>
      <c r="H409" s="118"/>
      <c r="I409" s="118"/>
      <c r="J409" s="118"/>
      <c r="K409" s="118"/>
      <c r="M409" s="118"/>
      <c r="N409" s="118"/>
      <c r="O409" s="118"/>
      <c r="P409" s="118"/>
      <c r="Q409" s="118"/>
      <c r="R409" s="118"/>
    </row>
    <row r="410" spans="1:18" ht="16.899999999999999" customHeight="1" x14ac:dyDescent="0.3">
      <c r="A410" s="484" t="str">
        <f t="shared" si="18"/>
        <v>GDBTPotenciaValle de México Sur</v>
      </c>
      <c r="C410" s="176" t="s">
        <v>53</v>
      </c>
      <c r="D410" s="177" t="s">
        <v>136</v>
      </c>
      <c r="E410" s="177" t="s">
        <v>76</v>
      </c>
      <c r="F410" s="178" t="s">
        <v>163</v>
      </c>
      <c r="G410" s="179">
        <f t="array" ref="G410">INDEX(INSUMOS_FEBRERO_2025!$E$18:$E$221,MATCH($C410&amp;$E410,INSUMOS_FEBRERO_2025!$B$18:$B$221&amp;INSUMOS_FEBRERO_2025!$C$18:$C$221,0))</f>
        <v>60.303707058921724</v>
      </c>
      <c r="H410" s="118"/>
      <c r="I410" s="118"/>
      <c r="J410" s="118"/>
      <c r="K410" s="118"/>
      <c r="M410" s="118"/>
      <c r="N410" s="118"/>
      <c r="O410" s="118"/>
      <c r="P410" s="118"/>
      <c r="Q410" s="118"/>
      <c r="R410" s="118"/>
    </row>
    <row r="411" spans="1:18" ht="16.899999999999999" customHeight="1" x14ac:dyDescent="0.3">
      <c r="A411" s="484" t="str">
        <f t="shared" si="18"/>
        <v>GDMTHPotenciaValle de México Sur</v>
      </c>
      <c r="C411" s="176" t="s">
        <v>54</v>
      </c>
      <c r="D411" s="177" t="s">
        <v>136</v>
      </c>
      <c r="E411" s="177" t="s">
        <v>76</v>
      </c>
      <c r="F411" s="178" t="s">
        <v>163</v>
      </c>
      <c r="G411" s="179">
        <f t="array" ref="G411">INDEX(INSUMOS_FEBRERO_2025!$E$18:$E$221,MATCH($C411&amp;$E411,INSUMOS_FEBRERO_2025!$B$18:$B$221&amp;INSUMOS_FEBRERO_2025!$C$18:$C$221,0))</f>
        <v>785.49779131759033</v>
      </c>
      <c r="H411" s="118"/>
      <c r="I411" s="118"/>
      <c r="J411" s="118"/>
      <c r="K411" s="118"/>
      <c r="M411" s="118"/>
      <c r="N411" s="118"/>
      <c r="O411" s="118"/>
      <c r="P411" s="118"/>
      <c r="Q411" s="118"/>
      <c r="R411" s="118"/>
    </row>
    <row r="412" spans="1:18" ht="16.899999999999999" customHeight="1" x14ac:dyDescent="0.3">
      <c r="A412" s="484" t="str">
        <f t="shared" si="18"/>
        <v>GDMTOPotenciaValle de México Sur</v>
      </c>
      <c r="C412" s="176" t="s">
        <v>55</v>
      </c>
      <c r="D412" s="177" t="s">
        <v>136</v>
      </c>
      <c r="E412" s="177" t="s">
        <v>76</v>
      </c>
      <c r="F412" s="178" t="s">
        <v>163</v>
      </c>
      <c r="G412" s="179">
        <f t="array" ref="G412">INDEX(INSUMOS_FEBRERO_2025!$E$18:$E$221,MATCH($C412&amp;$E412,INSUMOS_FEBRERO_2025!$B$18:$B$221&amp;INSUMOS_FEBRERO_2025!$C$18:$C$221,0))</f>
        <v>220.45538596459036</v>
      </c>
      <c r="H412" s="118"/>
      <c r="I412" s="118"/>
      <c r="J412" s="118"/>
      <c r="K412" s="118"/>
      <c r="M412" s="118"/>
      <c r="N412" s="118"/>
      <c r="O412" s="118"/>
      <c r="P412" s="118"/>
      <c r="Q412" s="118"/>
      <c r="R412" s="118"/>
    </row>
    <row r="413" spans="1:18" ht="16.899999999999999" customHeight="1" x14ac:dyDescent="0.3">
      <c r="A413" s="484" t="str">
        <f t="shared" si="18"/>
        <v>PDBTPotenciaValle de México Sur</v>
      </c>
      <c r="C413" s="176" t="s">
        <v>56</v>
      </c>
      <c r="D413" s="177" t="s">
        <v>136</v>
      </c>
      <c r="E413" s="177" t="s">
        <v>76</v>
      </c>
      <c r="F413" s="178" t="s">
        <v>163</v>
      </c>
      <c r="G413" s="179">
        <f t="array" ref="G413">INDEX(INSUMOS_FEBRERO_2025!$E$18:$E$221,MATCH($C413&amp;$E413,INSUMOS_FEBRERO_2025!$B$18:$B$221&amp;INSUMOS_FEBRERO_2025!$C$18:$C$221,0))</f>
        <v>211.76520881398943</v>
      </c>
      <c r="H413" s="118"/>
      <c r="I413" s="118"/>
      <c r="J413" s="118"/>
      <c r="K413" s="118"/>
      <c r="M413" s="118"/>
      <c r="N413" s="118"/>
      <c r="O413" s="118"/>
      <c r="P413" s="118"/>
      <c r="Q413" s="118"/>
      <c r="R413" s="118"/>
    </row>
    <row r="414" spans="1:18" ht="16.899999999999999" customHeight="1" x14ac:dyDescent="0.3">
      <c r="A414" s="484" t="str">
        <f t="shared" si="18"/>
        <v>APBTPotenciaValle de México Sur</v>
      </c>
      <c r="C414" s="176" t="s">
        <v>57</v>
      </c>
      <c r="D414" s="177" t="s">
        <v>136</v>
      </c>
      <c r="E414" s="177" t="s">
        <v>76</v>
      </c>
      <c r="F414" s="178" t="s">
        <v>163</v>
      </c>
      <c r="G414" s="179">
        <f t="array" ref="G414">INDEX(INSUMOS_FEBRERO_2025!$E$18:$E$221,MATCH($C414&amp;$E414,INSUMOS_FEBRERO_2025!$B$18:$B$221&amp;INSUMOS_FEBRERO_2025!$C$18:$C$221,0))</f>
        <v>28.869848699166358</v>
      </c>
      <c r="H414" s="118"/>
      <c r="I414" s="118"/>
      <c r="J414" s="118"/>
      <c r="K414" s="118"/>
      <c r="M414" s="118"/>
      <c r="N414" s="118"/>
      <c r="O414" s="118"/>
      <c r="P414" s="118"/>
      <c r="Q414" s="118"/>
      <c r="R414" s="118"/>
    </row>
    <row r="415" spans="1:18" ht="16.899999999999999" customHeight="1" x14ac:dyDescent="0.3">
      <c r="A415" s="484" t="str">
        <f t="shared" si="18"/>
        <v>APMTPotenciaValle de México Sur</v>
      </c>
      <c r="C415" s="176" t="s">
        <v>58</v>
      </c>
      <c r="D415" s="177" t="s">
        <v>136</v>
      </c>
      <c r="E415" s="177" t="s">
        <v>76</v>
      </c>
      <c r="F415" s="178" t="s">
        <v>163</v>
      </c>
      <c r="G415" s="179">
        <f t="array" ref="G415">INDEX(INSUMOS_FEBRERO_2025!$E$18:$E$221,MATCH($C415&amp;$E415,INSUMOS_FEBRERO_2025!$B$18:$B$221&amp;INSUMOS_FEBRERO_2025!$C$18:$C$221,0))</f>
        <v>5.7252019073035787E-3</v>
      </c>
      <c r="H415" s="118"/>
      <c r="I415" s="118"/>
      <c r="J415" s="118"/>
      <c r="K415" s="118"/>
      <c r="M415" s="118"/>
      <c r="N415" s="118"/>
      <c r="O415" s="118"/>
      <c r="P415" s="118"/>
      <c r="Q415" s="118"/>
      <c r="R415" s="118"/>
    </row>
    <row r="416" spans="1:18" ht="16.899999999999999" customHeight="1" x14ac:dyDescent="0.3">
      <c r="A416" s="484" t="str">
        <f t="shared" si="18"/>
        <v>RABTPotenciaValle de México Sur</v>
      </c>
      <c r="C416" s="176" t="s">
        <v>59</v>
      </c>
      <c r="D416" s="177" t="s">
        <v>136</v>
      </c>
      <c r="E416" s="177" t="s">
        <v>76</v>
      </c>
      <c r="F416" s="178" t="s">
        <v>163</v>
      </c>
      <c r="G416" s="179">
        <f t="array" ref="G416">INDEX(INSUMOS_FEBRERO_2025!$E$18:$E$221,MATCH($C416&amp;$E416,INSUMOS_FEBRERO_2025!$B$18:$B$221&amp;INSUMOS_FEBRERO_2025!$C$18:$C$221,0))</f>
        <v>0.53113464595216864</v>
      </c>
      <c r="H416" s="118"/>
      <c r="I416" s="118"/>
      <c r="J416" s="118"/>
      <c r="K416" s="118"/>
      <c r="M416" s="118"/>
      <c r="N416" s="118"/>
      <c r="O416" s="118"/>
      <c r="P416" s="118"/>
      <c r="Q416" s="118"/>
      <c r="R416" s="118"/>
    </row>
    <row r="417" spans="1:18" ht="16.899999999999999" customHeight="1" x14ac:dyDescent="0.3">
      <c r="A417" s="484" t="str">
        <f t="shared" si="18"/>
        <v>RAMTPotenciaValle de México Sur</v>
      </c>
      <c r="C417" s="197" t="s">
        <v>60</v>
      </c>
      <c r="D417" s="198" t="s">
        <v>136</v>
      </c>
      <c r="E417" s="198" t="s">
        <v>76</v>
      </c>
      <c r="F417" s="199" t="s">
        <v>163</v>
      </c>
      <c r="G417" s="200">
        <f t="array" ref="G417">INDEX(INSUMOS_FEBRERO_2025!$E$18:$E$221,MATCH($C417&amp;$E417,INSUMOS_FEBRERO_2025!$B$18:$B$221&amp;INSUMOS_FEBRERO_2025!$C$18:$C$221,0))</f>
        <v>0.69373131064612026</v>
      </c>
      <c r="H417" s="118"/>
      <c r="I417" s="118"/>
      <c r="J417" s="118"/>
      <c r="K417" s="118"/>
      <c r="M417" s="118"/>
      <c r="N417" s="118"/>
      <c r="O417" s="118"/>
      <c r="P417" s="118"/>
      <c r="Q417" s="118"/>
      <c r="R417" s="118"/>
    </row>
    <row r="418" spans="1:18" ht="16.5" x14ac:dyDescent="0.3">
      <c r="A418" s="484" t="str">
        <f t="shared" si="18"/>
        <v/>
      </c>
    </row>
    <row r="419" spans="1:18" ht="16.5" x14ac:dyDescent="0.3">
      <c r="A419" s="484" t="str">
        <f t="shared" si="18"/>
        <v/>
      </c>
    </row>
    <row r="420" spans="1:18" ht="16.5" x14ac:dyDescent="0.3">
      <c r="A420" s="484" t="str">
        <f t="shared" si="18"/>
        <v/>
      </c>
    </row>
    <row r="421" spans="1:18" ht="16.5" hidden="1" x14ac:dyDescent="0.3">
      <c r="A421" s="484" t="str">
        <f t="shared" si="18"/>
        <v/>
      </c>
    </row>
    <row r="422" spans="1:18" ht="16.5" hidden="1" x14ac:dyDescent="0.3">
      <c r="A422" s="484" t="str">
        <f t="shared" si="18"/>
        <v/>
      </c>
    </row>
    <row r="423" spans="1:18" ht="16.5" hidden="1" x14ac:dyDescent="0.3">
      <c r="A423" s="484" t="str">
        <f t="shared" si="18"/>
        <v/>
      </c>
    </row>
    <row r="424" spans="1:18" ht="16.5" hidden="1" x14ac:dyDescent="0.3">
      <c r="A424" s="484" t="str">
        <f t="shared" si="18"/>
        <v/>
      </c>
    </row>
    <row r="425" spans="1:18" ht="16.5" hidden="1" x14ac:dyDescent="0.3">
      <c r="A425" s="484" t="str">
        <f t="shared" si="18"/>
        <v/>
      </c>
    </row>
    <row r="426" spans="1:18" ht="16.5" hidden="1" x14ac:dyDescent="0.3">
      <c r="A426" s="484" t="str">
        <f t="shared" si="18"/>
        <v/>
      </c>
    </row>
    <row r="427" spans="1:18" ht="16.5" hidden="1" x14ac:dyDescent="0.3">
      <c r="A427" s="484" t="str">
        <f t="shared" si="18"/>
        <v/>
      </c>
    </row>
    <row r="428" spans="1:18" ht="16.5" hidden="1" x14ac:dyDescent="0.3">
      <c r="A428" s="484" t="str">
        <f t="shared" si="18"/>
        <v/>
      </c>
    </row>
    <row r="429" spans="1:18" ht="16.5" hidden="1" x14ac:dyDescent="0.3">
      <c r="A429" s="484" t="str">
        <f t="shared" si="18"/>
        <v/>
      </c>
    </row>
    <row r="430" spans="1:18" ht="16.5" hidden="1" x14ac:dyDescent="0.3">
      <c r="A430" s="484" t="str">
        <f t="shared" si="18"/>
        <v/>
      </c>
    </row>
    <row r="431" spans="1:18" ht="16.5" hidden="1" x14ac:dyDescent="0.3">
      <c r="A431" s="484" t="str">
        <f t="shared" si="18"/>
        <v/>
      </c>
    </row>
    <row r="432" spans="1:18" ht="16.5" hidden="1" x14ac:dyDescent="0.3">
      <c r="A432" s="484" t="str">
        <f t="shared" si="18"/>
        <v/>
      </c>
    </row>
    <row r="433" spans="1:1" ht="16.5" hidden="1" x14ac:dyDescent="0.3">
      <c r="A433" s="484" t="str">
        <f t="shared" si="18"/>
        <v/>
      </c>
    </row>
    <row r="434" spans="1:1" ht="16.5" hidden="1" x14ac:dyDescent="0.3">
      <c r="A434" s="484" t="str">
        <f t="shared" si="18"/>
        <v/>
      </c>
    </row>
    <row r="435" spans="1:1" ht="16.5" hidden="1" x14ac:dyDescent="0.3">
      <c r="A435" s="484" t="str">
        <f t="shared" si="18"/>
        <v/>
      </c>
    </row>
    <row r="436" spans="1:1" ht="16.5" hidden="1" x14ac:dyDescent="0.3">
      <c r="A436" s="484" t="str">
        <f t="shared" si="18"/>
        <v/>
      </c>
    </row>
    <row r="437" spans="1:1" ht="16.5" hidden="1" x14ac:dyDescent="0.3">
      <c r="A437" s="484" t="str">
        <f t="shared" si="18"/>
        <v/>
      </c>
    </row>
    <row r="438" spans="1:1" ht="16.5" hidden="1" x14ac:dyDescent="0.3">
      <c r="A438" s="484" t="str">
        <f t="shared" si="18"/>
        <v/>
      </c>
    </row>
    <row r="439" spans="1:1" ht="16.5" hidden="1" x14ac:dyDescent="0.3">
      <c r="A439" s="484" t="str">
        <f t="shared" si="18"/>
        <v/>
      </c>
    </row>
    <row r="440" spans="1:1" ht="16.5" hidden="1" x14ac:dyDescent="0.3">
      <c r="A440" s="484" t="str">
        <f t="shared" si="18"/>
        <v/>
      </c>
    </row>
    <row r="441" spans="1:1" ht="16.5" hidden="1" x14ac:dyDescent="0.3">
      <c r="A441" s="484" t="str">
        <f t="shared" si="18"/>
        <v/>
      </c>
    </row>
    <row r="442" spans="1:1" ht="16.5" hidden="1" x14ac:dyDescent="0.3">
      <c r="A442" s="484" t="str">
        <f t="shared" si="18"/>
        <v/>
      </c>
    </row>
    <row r="443" spans="1:1" ht="16.5" hidden="1" x14ac:dyDescent="0.3">
      <c r="A443" s="484" t="str">
        <f t="shared" si="18"/>
        <v/>
      </c>
    </row>
    <row r="444" spans="1:1" ht="16.5" hidden="1" x14ac:dyDescent="0.3">
      <c r="A444" s="484" t="str">
        <f t="shared" si="18"/>
        <v/>
      </c>
    </row>
    <row r="445" spans="1:1" ht="16.5" hidden="1" x14ac:dyDescent="0.3">
      <c r="A445" s="484" t="str">
        <f t="shared" si="18"/>
        <v/>
      </c>
    </row>
    <row r="446" spans="1:1" ht="16.5" hidden="1" x14ac:dyDescent="0.3">
      <c r="A446" s="484" t="str">
        <f t="shared" si="18"/>
        <v/>
      </c>
    </row>
    <row r="447" spans="1:1" ht="16.5" hidden="1" x14ac:dyDescent="0.3">
      <c r="A447" s="484" t="str">
        <f t="shared" si="18"/>
        <v/>
      </c>
    </row>
    <row r="448" spans="1:1" ht="16.5" hidden="1" x14ac:dyDescent="0.3">
      <c r="A448" s="484" t="str">
        <f t="shared" si="18"/>
        <v/>
      </c>
    </row>
    <row r="449" spans="1:1" ht="16.5" hidden="1" x14ac:dyDescent="0.3">
      <c r="A449" s="484" t="str">
        <f t="shared" si="18"/>
        <v/>
      </c>
    </row>
    <row r="450" spans="1:1" ht="16.5" hidden="1" x14ac:dyDescent="0.3">
      <c r="A450" s="484" t="str">
        <f t="shared" si="18"/>
        <v/>
      </c>
    </row>
    <row r="451" spans="1:1" ht="16.5" hidden="1" x14ac:dyDescent="0.3">
      <c r="A451" s="484" t="str">
        <f t="shared" si="18"/>
        <v/>
      </c>
    </row>
    <row r="452" spans="1:1" ht="16.5" hidden="1" x14ac:dyDescent="0.3">
      <c r="A452" s="484" t="str">
        <f t="shared" si="18"/>
        <v/>
      </c>
    </row>
    <row r="453" spans="1:1" ht="16.5" hidden="1" x14ac:dyDescent="0.3">
      <c r="A453" s="484" t="str">
        <f t="shared" si="18"/>
        <v/>
      </c>
    </row>
    <row r="454" spans="1:1" ht="16.5" hidden="1" x14ac:dyDescent="0.3">
      <c r="A454" s="484" t="str">
        <f t="shared" si="18"/>
        <v/>
      </c>
    </row>
    <row r="455" spans="1:1" ht="16.5" hidden="1" x14ac:dyDescent="0.3">
      <c r="A455" s="484" t="str">
        <f t="shared" si="18"/>
        <v/>
      </c>
    </row>
    <row r="456" spans="1:1" ht="16.5" hidden="1" x14ac:dyDescent="0.3">
      <c r="A456" s="484" t="str">
        <f t="shared" si="18"/>
        <v/>
      </c>
    </row>
    <row r="457" spans="1:1" ht="16.5" hidden="1" x14ac:dyDescent="0.3">
      <c r="A457" s="484" t="str">
        <f t="shared" si="18"/>
        <v/>
      </c>
    </row>
    <row r="458" spans="1:1" ht="16.5" hidden="1" x14ac:dyDescent="0.3">
      <c r="A458" s="484" t="str">
        <f t="shared" si="18"/>
        <v/>
      </c>
    </row>
    <row r="459" spans="1:1" ht="16.5" hidden="1" x14ac:dyDescent="0.3">
      <c r="A459" s="484" t="str">
        <f t="shared" ref="A459:A522" si="19">C459&amp;D459&amp;E459</f>
        <v/>
      </c>
    </row>
    <row r="460" spans="1:1" ht="16.5" hidden="1" x14ac:dyDescent="0.3">
      <c r="A460" s="484" t="str">
        <f t="shared" si="19"/>
        <v/>
      </c>
    </row>
    <row r="461" spans="1:1" ht="16.5" hidden="1" x14ac:dyDescent="0.3">
      <c r="A461" s="484" t="str">
        <f t="shared" si="19"/>
        <v/>
      </c>
    </row>
    <row r="462" spans="1:1" ht="16.5" hidden="1" x14ac:dyDescent="0.3">
      <c r="A462" s="484" t="str">
        <f t="shared" si="19"/>
        <v/>
      </c>
    </row>
    <row r="463" spans="1:1" ht="16.5" hidden="1" x14ac:dyDescent="0.3">
      <c r="A463" s="484" t="str">
        <f t="shared" si="19"/>
        <v/>
      </c>
    </row>
    <row r="464" spans="1:1" ht="16.5" hidden="1" x14ac:dyDescent="0.3">
      <c r="A464" s="484" t="str">
        <f t="shared" si="19"/>
        <v/>
      </c>
    </row>
    <row r="465" spans="1:1" ht="16.5" hidden="1" x14ac:dyDescent="0.3">
      <c r="A465" s="484" t="str">
        <f t="shared" si="19"/>
        <v/>
      </c>
    </row>
    <row r="466" spans="1:1" ht="16.5" hidden="1" x14ac:dyDescent="0.3">
      <c r="A466" s="484" t="str">
        <f t="shared" si="19"/>
        <v/>
      </c>
    </row>
    <row r="467" spans="1:1" ht="16.5" hidden="1" x14ac:dyDescent="0.3">
      <c r="A467" s="484" t="str">
        <f t="shared" si="19"/>
        <v/>
      </c>
    </row>
    <row r="468" spans="1:1" ht="16.5" hidden="1" x14ac:dyDescent="0.3">
      <c r="A468" s="484" t="str">
        <f t="shared" si="19"/>
        <v/>
      </c>
    </row>
    <row r="469" spans="1:1" ht="16.5" hidden="1" x14ac:dyDescent="0.3">
      <c r="A469" s="484" t="str">
        <f t="shared" si="19"/>
        <v/>
      </c>
    </row>
    <row r="470" spans="1:1" ht="16.5" hidden="1" x14ac:dyDescent="0.3">
      <c r="A470" s="484" t="str">
        <f t="shared" si="19"/>
        <v/>
      </c>
    </row>
    <row r="471" spans="1:1" ht="16.5" hidden="1" x14ac:dyDescent="0.3">
      <c r="A471" s="484" t="str">
        <f t="shared" si="19"/>
        <v/>
      </c>
    </row>
    <row r="472" spans="1:1" ht="16.5" hidden="1" x14ac:dyDescent="0.3">
      <c r="A472" s="484" t="str">
        <f t="shared" si="19"/>
        <v/>
      </c>
    </row>
    <row r="473" spans="1:1" ht="16.5" hidden="1" x14ac:dyDescent="0.3">
      <c r="A473" s="484" t="str">
        <f t="shared" si="19"/>
        <v/>
      </c>
    </row>
    <row r="474" spans="1:1" ht="16.5" hidden="1" x14ac:dyDescent="0.3">
      <c r="A474" s="484" t="str">
        <f t="shared" si="19"/>
        <v/>
      </c>
    </row>
    <row r="475" spans="1:1" ht="16.5" hidden="1" x14ac:dyDescent="0.3">
      <c r="A475" s="484" t="str">
        <f t="shared" si="19"/>
        <v/>
      </c>
    </row>
    <row r="476" spans="1:1" ht="16.5" hidden="1" x14ac:dyDescent="0.3">
      <c r="A476" s="484" t="str">
        <f t="shared" si="19"/>
        <v/>
      </c>
    </row>
    <row r="477" spans="1:1" ht="16.5" hidden="1" x14ac:dyDescent="0.3">
      <c r="A477" s="484" t="str">
        <f t="shared" si="19"/>
        <v/>
      </c>
    </row>
    <row r="478" spans="1:1" ht="16.5" hidden="1" x14ac:dyDescent="0.3">
      <c r="A478" s="484" t="str">
        <f t="shared" si="19"/>
        <v/>
      </c>
    </row>
    <row r="479" spans="1:1" ht="16.5" hidden="1" x14ac:dyDescent="0.3">
      <c r="A479" s="484" t="str">
        <f t="shared" si="19"/>
        <v/>
      </c>
    </row>
    <row r="480" spans="1:1" ht="16.5" hidden="1" x14ac:dyDescent="0.3">
      <c r="A480" s="484" t="str">
        <f t="shared" si="19"/>
        <v/>
      </c>
    </row>
    <row r="481" spans="1:1" ht="16.5" hidden="1" x14ac:dyDescent="0.3">
      <c r="A481" s="484" t="str">
        <f t="shared" si="19"/>
        <v/>
      </c>
    </row>
    <row r="482" spans="1:1" ht="16.5" hidden="1" x14ac:dyDescent="0.3">
      <c r="A482" s="484" t="str">
        <f t="shared" si="19"/>
        <v/>
      </c>
    </row>
    <row r="483" spans="1:1" ht="16.5" hidden="1" x14ac:dyDescent="0.3">
      <c r="A483" s="484" t="str">
        <f t="shared" si="19"/>
        <v/>
      </c>
    </row>
    <row r="484" spans="1:1" ht="16.5" hidden="1" x14ac:dyDescent="0.3">
      <c r="A484" s="484" t="str">
        <f t="shared" si="19"/>
        <v/>
      </c>
    </row>
    <row r="485" spans="1:1" ht="16.5" hidden="1" x14ac:dyDescent="0.3">
      <c r="A485" s="484" t="str">
        <f t="shared" si="19"/>
        <v/>
      </c>
    </row>
    <row r="486" spans="1:1" ht="16.5" hidden="1" x14ac:dyDescent="0.3">
      <c r="A486" s="484" t="str">
        <f t="shared" si="19"/>
        <v/>
      </c>
    </row>
    <row r="487" spans="1:1" ht="16.5" hidden="1" x14ac:dyDescent="0.3">
      <c r="A487" s="484" t="str">
        <f t="shared" si="19"/>
        <v/>
      </c>
    </row>
    <row r="488" spans="1:1" ht="16.5" hidden="1" x14ac:dyDescent="0.3">
      <c r="A488" s="484" t="str">
        <f t="shared" si="19"/>
        <v/>
      </c>
    </row>
    <row r="489" spans="1:1" ht="16.5" hidden="1" x14ac:dyDescent="0.3">
      <c r="A489" s="484" t="str">
        <f t="shared" si="19"/>
        <v/>
      </c>
    </row>
    <row r="490" spans="1:1" ht="16.5" hidden="1" x14ac:dyDescent="0.3">
      <c r="A490" s="484" t="str">
        <f t="shared" si="19"/>
        <v/>
      </c>
    </row>
    <row r="491" spans="1:1" ht="16.5" hidden="1" x14ac:dyDescent="0.3">
      <c r="A491" s="484" t="str">
        <f t="shared" si="19"/>
        <v/>
      </c>
    </row>
    <row r="492" spans="1:1" ht="16.5" hidden="1" x14ac:dyDescent="0.3">
      <c r="A492" s="484" t="str">
        <f t="shared" si="19"/>
        <v/>
      </c>
    </row>
    <row r="493" spans="1:1" ht="16.5" hidden="1" x14ac:dyDescent="0.3">
      <c r="A493" s="484" t="str">
        <f t="shared" si="19"/>
        <v/>
      </c>
    </row>
    <row r="494" spans="1:1" ht="16.5" hidden="1" x14ac:dyDescent="0.3">
      <c r="A494" s="484" t="str">
        <f t="shared" si="19"/>
        <v/>
      </c>
    </row>
    <row r="495" spans="1:1" ht="16.5" hidden="1" x14ac:dyDescent="0.3">
      <c r="A495" s="484" t="str">
        <f t="shared" si="19"/>
        <v/>
      </c>
    </row>
    <row r="496" spans="1:1" ht="16.5" hidden="1" x14ac:dyDescent="0.3">
      <c r="A496" s="484" t="str">
        <f t="shared" si="19"/>
        <v/>
      </c>
    </row>
    <row r="497" spans="1:1" ht="16.5" hidden="1" x14ac:dyDescent="0.3">
      <c r="A497" s="484" t="str">
        <f t="shared" si="19"/>
        <v/>
      </c>
    </row>
    <row r="498" spans="1:1" ht="16.5" hidden="1" x14ac:dyDescent="0.3">
      <c r="A498" s="484" t="str">
        <f t="shared" si="19"/>
        <v/>
      </c>
    </row>
    <row r="499" spans="1:1" ht="16.5" hidden="1" x14ac:dyDescent="0.3">
      <c r="A499" s="484" t="str">
        <f t="shared" si="19"/>
        <v/>
      </c>
    </row>
    <row r="500" spans="1:1" ht="16.5" hidden="1" x14ac:dyDescent="0.3">
      <c r="A500" s="484" t="str">
        <f t="shared" si="19"/>
        <v/>
      </c>
    </row>
    <row r="501" spans="1:1" ht="16.5" hidden="1" x14ac:dyDescent="0.3">
      <c r="A501" s="484" t="str">
        <f t="shared" si="19"/>
        <v/>
      </c>
    </row>
    <row r="502" spans="1:1" ht="16.5" hidden="1" x14ac:dyDescent="0.3">
      <c r="A502" s="484" t="str">
        <f t="shared" si="19"/>
        <v/>
      </c>
    </row>
    <row r="503" spans="1:1" ht="16.5" hidden="1" x14ac:dyDescent="0.3">
      <c r="A503" s="484" t="str">
        <f t="shared" si="19"/>
        <v/>
      </c>
    </row>
    <row r="504" spans="1:1" ht="16.5" hidden="1" x14ac:dyDescent="0.3">
      <c r="A504" s="484" t="str">
        <f t="shared" si="19"/>
        <v/>
      </c>
    </row>
    <row r="505" spans="1:1" ht="16.5" hidden="1" x14ac:dyDescent="0.3">
      <c r="A505" s="484" t="str">
        <f t="shared" si="19"/>
        <v/>
      </c>
    </row>
    <row r="506" spans="1:1" ht="16.5" hidden="1" x14ac:dyDescent="0.3">
      <c r="A506" s="484" t="str">
        <f t="shared" si="19"/>
        <v/>
      </c>
    </row>
    <row r="507" spans="1:1" ht="16.5" hidden="1" x14ac:dyDescent="0.3">
      <c r="A507" s="484" t="str">
        <f t="shared" si="19"/>
        <v/>
      </c>
    </row>
    <row r="508" spans="1:1" ht="16.5" hidden="1" x14ac:dyDescent="0.3">
      <c r="A508" s="484" t="str">
        <f t="shared" si="19"/>
        <v/>
      </c>
    </row>
    <row r="509" spans="1:1" ht="16.5" hidden="1" x14ac:dyDescent="0.3">
      <c r="A509" s="484" t="str">
        <f t="shared" si="19"/>
        <v/>
      </c>
    </row>
    <row r="510" spans="1:1" ht="16.5" hidden="1" x14ac:dyDescent="0.3">
      <c r="A510" s="484" t="str">
        <f t="shared" si="19"/>
        <v/>
      </c>
    </row>
    <row r="511" spans="1:1" ht="16.5" hidden="1" x14ac:dyDescent="0.3">
      <c r="A511" s="484" t="str">
        <f t="shared" si="19"/>
        <v/>
      </c>
    </row>
    <row r="512" spans="1:1" ht="16.5" hidden="1" x14ac:dyDescent="0.3">
      <c r="A512" s="484" t="str">
        <f t="shared" si="19"/>
        <v/>
      </c>
    </row>
    <row r="513" spans="1:1" ht="16.5" hidden="1" x14ac:dyDescent="0.3">
      <c r="A513" s="484" t="str">
        <f t="shared" si="19"/>
        <v/>
      </c>
    </row>
    <row r="514" spans="1:1" ht="16.5" hidden="1" x14ac:dyDescent="0.3">
      <c r="A514" s="484" t="str">
        <f t="shared" si="19"/>
        <v/>
      </c>
    </row>
    <row r="515" spans="1:1" ht="16.5" hidden="1" x14ac:dyDescent="0.3">
      <c r="A515" s="484" t="str">
        <f t="shared" si="19"/>
        <v/>
      </c>
    </row>
    <row r="516" spans="1:1" ht="16.5" hidden="1" x14ac:dyDescent="0.3">
      <c r="A516" s="484" t="str">
        <f t="shared" si="19"/>
        <v/>
      </c>
    </row>
    <row r="517" spans="1:1" ht="16.5" hidden="1" x14ac:dyDescent="0.3">
      <c r="A517" s="484" t="str">
        <f t="shared" si="19"/>
        <v/>
      </c>
    </row>
    <row r="518" spans="1:1" ht="16.5" hidden="1" x14ac:dyDescent="0.3">
      <c r="A518" s="484" t="str">
        <f t="shared" si="19"/>
        <v/>
      </c>
    </row>
    <row r="519" spans="1:1" ht="16.5" hidden="1" x14ac:dyDescent="0.3">
      <c r="A519" s="484" t="str">
        <f t="shared" si="19"/>
        <v/>
      </c>
    </row>
    <row r="520" spans="1:1" ht="16.5" hidden="1" x14ac:dyDescent="0.3">
      <c r="A520" s="484" t="str">
        <f t="shared" si="19"/>
        <v/>
      </c>
    </row>
    <row r="521" spans="1:1" ht="16.5" hidden="1" x14ac:dyDescent="0.3">
      <c r="A521" s="484" t="str">
        <f t="shared" si="19"/>
        <v/>
      </c>
    </row>
    <row r="522" spans="1:1" ht="16.5" hidden="1" x14ac:dyDescent="0.3">
      <c r="A522" s="484" t="str">
        <f t="shared" si="19"/>
        <v/>
      </c>
    </row>
    <row r="523" spans="1:1" ht="16.5" hidden="1" x14ac:dyDescent="0.3">
      <c r="A523" s="484" t="str">
        <f t="shared" ref="A523:A586" si="20">C523&amp;D523&amp;E523</f>
        <v/>
      </c>
    </row>
    <row r="524" spans="1:1" ht="16.5" hidden="1" x14ac:dyDescent="0.3">
      <c r="A524" s="484" t="str">
        <f t="shared" si="20"/>
        <v/>
      </c>
    </row>
    <row r="525" spans="1:1" ht="16.5" hidden="1" x14ac:dyDescent="0.3">
      <c r="A525" s="484" t="str">
        <f t="shared" si="20"/>
        <v/>
      </c>
    </row>
    <row r="526" spans="1:1" ht="16.5" hidden="1" x14ac:dyDescent="0.3">
      <c r="A526" s="484" t="str">
        <f t="shared" si="20"/>
        <v/>
      </c>
    </row>
    <row r="527" spans="1:1" ht="16.5" hidden="1" x14ac:dyDescent="0.3">
      <c r="A527" s="484" t="str">
        <f t="shared" si="20"/>
        <v/>
      </c>
    </row>
    <row r="528" spans="1:1" ht="16.5" hidden="1" x14ac:dyDescent="0.3">
      <c r="A528" s="484" t="str">
        <f t="shared" si="20"/>
        <v/>
      </c>
    </row>
    <row r="529" spans="1:1" ht="16.5" hidden="1" x14ac:dyDescent="0.3">
      <c r="A529" s="484" t="str">
        <f t="shared" si="20"/>
        <v/>
      </c>
    </row>
    <row r="530" spans="1:1" ht="16.5" hidden="1" x14ac:dyDescent="0.3">
      <c r="A530" s="484" t="str">
        <f t="shared" si="20"/>
        <v/>
      </c>
    </row>
    <row r="531" spans="1:1" ht="16.5" hidden="1" x14ac:dyDescent="0.3">
      <c r="A531" s="484" t="str">
        <f t="shared" si="20"/>
        <v/>
      </c>
    </row>
    <row r="532" spans="1:1" ht="16.5" hidden="1" x14ac:dyDescent="0.3">
      <c r="A532" s="484" t="str">
        <f t="shared" si="20"/>
        <v/>
      </c>
    </row>
    <row r="533" spans="1:1" ht="16.5" hidden="1" x14ac:dyDescent="0.3">
      <c r="A533" s="484" t="str">
        <f t="shared" si="20"/>
        <v/>
      </c>
    </row>
    <row r="534" spans="1:1" ht="16.5" hidden="1" x14ac:dyDescent="0.3">
      <c r="A534" s="484" t="str">
        <f t="shared" si="20"/>
        <v/>
      </c>
    </row>
    <row r="535" spans="1:1" ht="16.5" hidden="1" x14ac:dyDescent="0.3">
      <c r="A535" s="484" t="str">
        <f t="shared" si="20"/>
        <v/>
      </c>
    </row>
    <row r="536" spans="1:1" ht="16.5" hidden="1" x14ac:dyDescent="0.3">
      <c r="A536" s="484" t="str">
        <f t="shared" si="20"/>
        <v/>
      </c>
    </row>
    <row r="537" spans="1:1" ht="16.5" hidden="1" x14ac:dyDescent="0.3">
      <c r="A537" s="484" t="str">
        <f t="shared" si="20"/>
        <v/>
      </c>
    </row>
    <row r="538" spans="1:1" ht="16.5" hidden="1" x14ac:dyDescent="0.3">
      <c r="A538" s="484" t="str">
        <f t="shared" si="20"/>
        <v/>
      </c>
    </row>
    <row r="539" spans="1:1" ht="16.5" hidden="1" x14ac:dyDescent="0.3">
      <c r="A539" s="484" t="str">
        <f t="shared" si="20"/>
        <v/>
      </c>
    </row>
    <row r="540" spans="1:1" ht="16.5" hidden="1" x14ac:dyDescent="0.3">
      <c r="A540" s="484" t="str">
        <f t="shared" si="20"/>
        <v/>
      </c>
    </row>
    <row r="541" spans="1:1" ht="16.5" hidden="1" x14ac:dyDescent="0.3">
      <c r="A541" s="484" t="str">
        <f t="shared" si="20"/>
        <v/>
      </c>
    </row>
    <row r="542" spans="1:1" ht="16.5" hidden="1" x14ac:dyDescent="0.3">
      <c r="A542" s="484" t="str">
        <f t="shared" si="20"/>
        <v/>
      </c>
    </row>
    <row r="543" spans="1:1" ht="16.5" hidden="1" x14ac:dyDescent="0.3">
      <c r="A543" s="484" t="str">
        <f t="shared" si="20"/>
        <v/>
      </c>
    </row>
    <row r="544" spans="1:1" ht="16.5" hidden="1" x14ac:dyDescent="0.3">
      <c r="A544" s="484" t="str">
        <f t="shared" si="20"/>
        <v/>
      </c>
    </row>
    <row r="545" spans="1:1" ht="16.5" hidden="1" x14ac:dyDescent="0.3">
      <c r="A545" s="484" t="str">
        <f t="shared" si="20"/>
        <v/>
      </c>
    </row>
    <row r="546" spans="1:1" ht="16.5" hidden="1" x14ac:dyDescent="0.3">
      <c r="A546" s="484" t="str">
        <f t="shared" si="20"/>
        <v/>
      </c>
    </row>
    <row r="547" spans="1:1" ht="16.5" hidden="1" x14ac:dyDescent="0.3">
      <c r="A547" s="484" t="str">
        <f t="shared" si="20"/>
        <v/>
      </c>
    </row>
    <row r="548" spans="1:1" ht="16.5" hidden="1" x14ac:dyDescent="0.3">
      <c r="A548" s="484" t="str">
        <f t="shared" si="20"/>
        <v/>
      </c>
    </row>
    <row r="549" spans="1:1" ht="16.5" hidden="1" x14ac:dyDescent="0.3">
      <c r="A549" s="484" t="str">
        <f t="shared" si="20"/>
        <v/>
      </c>
    </row>
    <row r="550" spans="1:1" ht="16.5" hidden="1" x14ac:dyDescent="0.3">
      <c r="A550" s="484" t="str">
        <f t="shared" si="20"/>
        <v/>
      </c>
    </row>
    <row r="551" spans="1:1" ht="16.5" hidden="1" x14ac:dyDescent="0.3">
      <c r="A551" s="484" t="str">
        <f t="shared" si="20"/>
        <v/>
      </c>
    </row>
    <row r="552" spans="1:1" ht="16.5" hidden="1" x14ac:dyDescent="0.3">
      <c r="A552" s="484" t="str">
        <f t="shared" si="20"/>
        <v/>
      </c>
    </row>
    <row r="553" spans="1:1" ht="16.5" hidden="1" x14ac:dyDescent="0.3">
      <c r="A553" s="484" t="str">
        <f t="shared" si="20"/>
        <v/>
      </c>
    </row>
    <row r="554" spans="1:1" ht="16.5" hidden="1" x14ac:dyDescent="0.3">
      <c r="A554" s="484" t="str">
        <f t="shared" si="20"/>
        <v/>
      </c>
    </row>
    <row r="555" spans="1:1" ht="16.5" hidden="1" x14ac:dyDescent="0.3">
      <c r="A555" s="484" t="str">
        <f t="shared" si="20"/>
        <v/>
      </c>
    </row>
    <row r="556" spans="1:1" ht="16.5" hidden="1" x14ac:dyDescent="0.3">
      <c r="A556" s="484" t="str">
        <f t="shared" si="20"/>
        <v/>
      </c>
    </row>
    <row r="557" spans="1:1" ht="16.5" hidden="1" x14ac:dyDescent="0.3">
      <c r="A557" s="484" t="str">
        <f t="shared" si="20"/>
        <v/>
      </c>
    </row>
    <row r="558" spans="1:1" ht="16.5" hidden="1" x14ac:dyDescent="0.3">
      <c r="A558" s="484" t="str">
        <f t="shared" si="20"/>
        <v/>
      </c>
    </row>
    <row r="559" spans="1:1" ht="16.5" hidden="1" x14ac:dyDescent="0.3">
      <c r="A559" s="484" t="str">
        <f t="shared" si="20"/>
        <v/>
      </c>
    </row>
    <row r="560" spans="1:1" ht="16.5" hidden="1" x14ac:dyDescent="0.3">
      <c r="A560" s="484" t="str">
        <f t="shared" si="20"/>
        <v/>
      </c>
    </row>
    <row r="561" spans="1:1" ht="16.5" hidden="1" x14ac:dyDescent="0.3">
      <c r="A561" s="484" t="str">
        <f t="shared" si="20"/>
        <v/>
      </c>
    </row>
    <row r="562" spans="1:1" ht="16.5" hidden="1" x14ac:dyDescent="0.3">
      <c r="A562" s="484" t="str">
        <f t="shared" si="20"/>
        <v/>
      </c>
    </row>
    <row r="563" spans="1:1" ht="16.5" hidden="1" x14ac:dyDescent="0.3">
      <c r="A563" s="484" t="str">
        <f t="shared" si="20"/>
        <v/>
      </c>
    </row>
    <row r="564" spans="1:1" ht="16.5" hidden="1" x14ac:dyDescent="0.3">
      <c r="A564" s="484" t="str">
        <f t="shared" si="20"/>
        <v/>
      </c>
    </row>
    <row r="565" spans="1:1" ht="16.5" hidden="1" x14ac:dyDescent="0.3">
      <c r="A565" s="484" t="str">
        <f t="shared" si="20"/>
        <v/>
      </c>
    </row>
    <row r="566" spans="1:1" ht="16.5" hidden="1" x14ac:dyDescent="0.3">
      <c r="A566" s="484" t="str">
        <f t="shared" si="20"/>
        <v/>
      </c>
    </row>
    <row r="567" spans="1:1" ht="16.5" hidden="1" x14ac:dyDescent="0.3">
      <c r="A567" s="484" t="str">
        <f t="shared" si="20"/>
        <v/>
      </c>
    </row>
    <row r="568" spans="1:1" ht="16.5" hidden="1" x14ac:dyDescent="0.3">
      <c r="A568" s="484" t="str">
        <f t="shared" si="20"/>
        <v/>
      </c>
    </row>
    <row r="569" spans="1:1" ht="16.5" hidden="1" x14ac:dyDescent="0.3">
      <c r="A569" s="484" t="str">
        <f t="shared" si="20"/>
        <v/>
      </c>
    </row>
    <row r="570" spans="1:1" ht="16.5" hidden="1" x14ac:dyDescent="0.3">
      <c r="A570" s="484" t="str">
        <f t="shared" si="20"/>
        <v/>
      </c>
    </row>
    <row r="571" spans="1:1" ht="16.5" hidden="1" x14ac:dyDescent="0.3">
      <c r="A571" s="484" t="str">
        <f t="shared" si="20"/>
        <v/>
      </c>
    </row>
    <row r="572" spans="1:1" ht="16.5" hidden="1" x14ac:dyDescent="0.3">
      <c r="A572" s="484" t="str">
        <f t="shared" si="20"/>
        <v/>
      </c>
    </row>
    <row r="573" spans="1:1" ht="16.5" hidden="1" x14ac:dyDescent="0.3">
      <c r="A573" s="484" t="str">
        <f t="shared" si="20"/>
        <v/>
      </c>
    </row>
    <row r="574" spans="1:1" ht="16.5" hidden="1" x14ac:dyDescent="0.3">
      <c r="A574" s="484" t="str">
        <f t="shared" si="20"/>
        <v/>
      </c>
    </row>
    <row r="575" spans="1:1" ht="16.5" hidden="1" x14ac:dyDescent="0.3">
      <c r="A575" s="484" t="str">
        <f t="shared" si="20"/>
        <v/>
      </c>
    </row>
    <row r="576" spans="1:1" ht="16.5" hidden="1" x14ac:dyDescent="0.3">
      <c r="A576" s="484" t="str">
        <f t="shared" si="20"/>
        <v/>
      </c>
    </row>
    <row r="577" spans="1:1" ht="16.5" hidden="1" x14ac:dyDescent="0.3">
      <c r="A577" s="484" t="str">
        <f t="shared" si="20"/>
        <v/>
      </c>
    </row>
    <row r="578" spans="1:1" ht="16.5" hidden="1" x14ac:dyDescent="0.3">
      <c r="A578" s="484" t="str">
        <f t="shared" si="20"/>
        <v/>
      </c>
    </row>
    <row r="579" spans="1:1" ht="16.5" hidden="1" x14ac:dyDescent="0.3">
      <c r="A579" s="484" t="str">
        <f t="shared" si="20"/>
        <v/>
      </c>
    </row>
    <row r="580" spans="1:1" ht="16.5" hidden="1" x14ac:dyDescent="0.3">
      <c r="A580" s="484" t="str">
        <f t="shared" si="20"/>
        <v/>
      </c>
    </row>
    <row r="581" spans="1:1" ht="16.5" hidden="1" x14ac:dyDescent="0.3">
      <c r="A581" s="484" t="str">
        <f t="shared" si="20"/>
        <v/>
      </c>
    </row>
    <row r="582" spans="1:1" ht="16.5" hidden="1" x14ac:dyDescent="0.3">
      <c r="A582" s="484" t="str">
        <f t="shared" si="20"/>
        <v/>
      </c>
    </row>
    <row r="583" spans="1:1" ht="16.5" hidden="1" x14ac:dyDescent="0.3">
      <c r="A583" s="484" t="str">
        <f t="shared" si="20"/>
        <v/>
      </c>
    </row>
    <row r="584" spans="1:1" ht="16.5" hidden="1" x14ac:dyDescent="0.3">
      <c r="A584" s="484" t="str">
        <f t="shared" si="20"/>
        <v/>
      </c>
    </row>
    <row r="585" spans="1:1" ht="16.5" hidden="1" x14ac:dyDescent="0.3">
      <c r="A585" s="484" t="str">
        <f t="shared" si="20"/>
        <v/>
      </c>
    </row>
    <row r="586" spans="1:1" ht="16.5" hidden="1" x14ac:dyDescent="0.3">
      <c r="A586" s="484" t="str">
        <f t="shared" si="20"/>
        <v/>
      </c>
    </row>
    <row r="587" spans="1:1" ht="16.5" hidden="1" x14ac:dyDescent="0.3">
      <c r="A587" s="484" t="str">
        <f t="shared" ref="A587:A621" si="21">C587&amp;D587&amp;E587</f>
        <v/>
      </c>
    </row>
    <row r="588" spans="1:1" ht="16.5" hidden="1" x14ac:dyDescent="0.3">
      <c r="A588" s="484" t="str">
        <f t="shared" si="21"/>
        <v/>
      </c>
    </row>
    <row r="589" spans="1:1" ht="16.5" hidden="1" x14ac:dyDescent="0.3">
      <c r="A589" s="484" t="str">
        <f t="shared" si="21"/>
        <v/>
      </c>
    </row>
    <row r="590" spans="1:1" ht="16.5" hidden="1" x14ac:dyDescent="0.3">
      <c r="A590" s="484" t="str">
        <f t="shared" si="21"/>
        <v/>
      </c>
    </row>
    <row r="591" spans="1:1" ht="16.5" hidden="1" x14ac:dyDescent="0.3">
      <c r="A591" s="484" t="str">
        <f t="shared" si="21"/>
        <v/>
      </c>
    </row>
    <row r="592" spans="1:1" ht="16.5" hidden="1" x14ac:dyDescent="0.3">
      <c r="A592" s="484" t="str">
        <f t="shared" si="21"/>
        <v/>
      </c>
    </row>
    <row r="593" spans="1:1" ht="16.5" hidden="1" x14ac:dyDescent="0.3">
      <c r="A593" s="484" t="str">
        <f t="shared" si="21"/>
        <v/>
      </c>
    </row>
    <row r="594" spans="1:1" ht="16.5" hidden="1" x14ac:dyDescent="0.3">
      <c r="A594" s="484" t="str">
        <f t="shared" si="21"/>
        <v/>
      </c>
    </row>
    <row r="595" spans="1:1" ht="16.5" hidden="1" x14ac:dyDescent="0.3">
      <c r="A595" s="484" t="str">
        <f t="shared" si="21"/>
        <v/>
      </c>
    </row>
    <row r="596" spans="1:1" ht="16.5" hidden="1" x14ac:dyDescent="0.3">
      <c r="A596" s="484" t="str">
        <f t="shared" si="21"/>
        <v/>
      </c>
    </row>
    <row r="597" spans="1:1" ht="16.5" hidden="1" x14ac:dyDescent="0.3">
      <c r="A597" s="484" t="str">
        <f t="shared" si="21"/>
        <v/>
      </c>
    </row>
    <row r="598" spans="1:1" ht="16.5" hidden="1" x14ac:dyDescent="0.3">
      <c r="A598" s="484" t="str">
        <f t="shared" si="21"/>
        <v/>
      </c>
    </row>
    <row r="599" spans="1:1" ht="16.5" hidden="1" x14ac:dyDescent="0.3">
      <c r="A599" s="484" t="str">
        <f t="shared" si="21"/>
        <v/>
      </c>
    </row>
    <row r="600" spans="1:1" ht="16.5" hidden="1" x14ac:dyDescent="0.3">
      <c r="A600" s="484" t="str">
        <f t="shared" si="21"/>
        <v/>
      </c>
    </row>
    <row r="601" spans="1:1" ht="16.5" hidden="1" x14ac:dyDescent="0.3">
      <c r="A601" s="484" t="str">
        <f t="shared" si="21"/>
        <v/>
      </c>
    </row>
    <row r="602" spans="1:1" ht="16.5" hidden="1" x14ac:dyDescent="0.3">
      <c r="A602" s="484" t="str">
        <f t="shared" si="21"/>
        <v/>
      </c>
    </row>
    <row r="603" spans="1:1" ht="16.5" hidden="1" x14ac:dyDescent="0.3">
      <c r="A603" s="484" t="str">
        <f t="shared" si="21"/>
        <v/>
      </c>
    </row>
    <row r="604" spans="1:1" ht="16.5" hidden="1" x14ac:dyDescent="0.3">
      <c r="A604" s="484" t="str">
        <f t="shared" si="21"/>
        <v/>
      </c>
    </row>
    <row r="605" spans="1:1" ht="16.5" hidden="1" x14ac:dyDescent="0.3">
      <c r="A605" s="484" t="str">
        <f t="shared" si="21"/>
        <v/>
      </c>
    </row>
    <row r="606" spans="1:1" ht="16.5" hidden="1" x14ac:dyDescent="0.3">
      <c r="A606" s="484" t="str">
        <f t="shared" si="21"/>
        <v/>
      </c>
    </row>
    <row r="607" spans="1:1" ht="16.5" hidden="1" x14ac:dyDescent="0.3">
      <c r="A607" s="484" t="str">
        <f t="shared" si="21"/>
        <v/>
      </c>
    </row>
    <row r="608" spans="1:1" ht="16.5" hidden="1" x14ac:dyDescent="0.3">
      <c r="A608" s="484" t="str">
        <f t="shared" si="21"/>
        <v/>
      </c>
    </row>
    <row r="609" spans="1:1" ht="16.5" hidden="1" x14ac:dyDescent="0.3">
      <c r="A609" s="484" t="str">
        <f t="shared" si="21"/>
        <v/>
      </c>
    </row>
    <row r="610" spans="1:1" ht="16.5" hidden="1" x14ac:dyDescent="0.3">
      <c r="A610" s="484" t="str">
        <f t="shared" si="21"/>
        <v/>
      </c>
    </row>
    <row r="611" spans="1:1" ht="16.5" hidden="1" x14ac:dyDescent="0.3">
      <c r="A611" s="484" t="str">
        <f t="shared" si="21"/>
        <v/>
      </c>
    </row>
    <row r="612" spans="1:1" ht="16.5" hidden="1" x14ac:dyDescent="0.3">
      <c r="A612" s="484" t="str">
        <f t="shared" si="21"/>
        <v/>
      </c>
    </row>
    <row r="613" spans="1:1" ht="16.5" hidden="1" x14ac:dyDescent="0.3">
      <c r="A613" s="484" t="str">
        <f t="shared" si="21"/>
        <v/>
      </c>
    </row>
    <row r="614" spans="1:1" ht="16.5" hidden="1" x14ac:dyDescent="0.3">
      <c r="A614" s="484" t="str">
        <f t="shared" si="21"/>
        <v/>
      </c>
    </row>
    <row r="615" spans="1:1" ht="16.5" hidden="1" x14ac:dyDescent="0.3">
      <c r="A615" s="484" t="str">
        <f t="shared" si="21"/>
        <v/>
      </c>
    </row>
    <row r="616" spans="1:1" ht="16.5" hidden="1" x14ac:dyDescent="0.3">
      <c r="A616" s="484" t="str">
        <f t="shared" si="21"/>
        <v/>
      </c>
    </row>
    <row r="617" spans="1:1" ht="16.5" hidden="1" x14ac:dyDescent="0.3">
      <c r="A617" s="484" t="str">
        <f t="shared" si="21"/>
        <v/>
      </c>
    </row>
    <row r="618" spans="1:1" ht="16.5" hidden="1" x14ac:dyDescent="0.3">
      <c r="A618" s="484" t="str">
        <f t="shared" si="21"/>
        <v/>
      </c>
    </row>
    <row r="619" spans="1:1" ht="16.5" hidden="1" x14ac:dyDescent="0.3">
      <c r="A619" s="484" t="str">
        <f t="shared" si="21"/>
        <v/>
      </c>
    </row>
    <row r="620" spans="1:1" ht="16.5" hidden="1" x14ac:dyDescent="0.3">
      <c r="A620" s="484" t="str">
        <f t="shared" si="21"/>
        <v/>
      </c>
    </row>
    <row r="621" spans="1:1" ht="16.5" hidden="1" x14ac:dyDescent="0.3">
      <c r="A621" s="484" t="str">
        <f t="shared" si="21"/>
        <v/>
      </c>
    </row>
  </sheetData>
  <sheetProtection algorithmName="SHA-512" hashValue="+1QWTPo5CTKrrI5TsW7De57XO1bPHbY9yJmON81aDJB0je39mXpqLDNG5Y2Nw+fzHpi/pRpba2rXcw4BLm9GbQ==" saltValue="KeEg08LIwqxJAncy7gLD4w==" spinCount="100000" sheet="1" objects="1" scenarios="1"/>
  <mergeCells count="2">
    <mergeCell ref="P8:Q8"/>
    <mergeCell ref="R8:S8"/>
  </mergeCells>
  <hyperlinks>
    <hyperlink ref="R5" location="Índice!A1" display="Regresar" xr:uid="{6D2904BD-020A-4485-9ED1-67EDD5CB28CC}"/>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2016F-ABC2-491A-B999-D999D66AB37D}">
  <sheetPr>
    <tabColor rgb="FFBC955C"/>
  </sheetPr>
  <dimension ref="A1:W224"/>
  <sheetViews>
    <sheetView showGridLines="0" zoomScale="90" zoomScaleNormal="90" workbookViewId="0"/>
  </sheetViews>
  <sheetFormatPr baseColWidth="10" defaultColWidth="0" defaultRowHeight="0" customHeight="1" zeroHeight="1" x14ac:dyDescent="0.3"/>
  <cols>
    <col min="1" max="1" width="15.7109375" style="202" customWidth="1"/>
    <col min="2" max="2" width="23.140625" style="67" customWidth="1"/>
    <col min="3" max="3" width="18.5703125" style="67" customWidth="1"/>
    <col min="4" max="6" width="15.7109375" style="67" customWidth="1"/>
    <col min="7" max="7" width="15.7109375" style="203" customWidth="1"/>
    <col min="8" max="13" width="15.7109375" style="67" customWidth="1"/>
    <col min="14" max="14" width="16.85546875" style="67" customWidth="1"/>
    <col min="15" max="15" width="19.85546875" style="67" customWidth="1"/>
    <col min="16" max="16" width="5.7109375" style="67" customWidth="1"/>
    <col min="17" max="17" width="21.42578125" style="67" hidden="1" customWidth="1"/>
    <col min="18" max="18" width="18.7109375" style="67" hidden="1" customWidth="1"/>
    <col min="19" max="19" width="39.28515625" style="67" hidden="1" customWidth="1"/>
    <col min="20" max="20" width="18.42578125" style="67" hidden="1" customWidth="1"/>
    <col min="21" max="23" width="0" style="67" hidden="1" customWidth="1"/>
    <col min="24" max="16384" width="11.42578125" style="67" hidden="1"/>
  </cols>
  <sheetData>
    <row r="1" spans="1:23" s="119" customFormat="1" ht="18" customHeight="1" x14ac:dyDescent="0.3">
      <c r="B1" s="67"/>
      <c r="F1" s="2"/>
      <c r="G1" s="2"/>
      <c r="S1" s="67"/>
      <c r="T1" s="67"/>
      <c r="U1" s="67"/>
      <c r="V1" s="67"/>
      <c r="W1" s="67"/>
    </row>
    <row r="2" spans="1:23" s="119" customFormat="1" ht="18" customHeight="1" x14ac:dyDescent="0.3">
      <c r="B2" s="67"/>
      <c r="D2" s="4" t="s">
        <v>0</v>
      </c>
      <c r="F2" s="4"/>
      <c r="G2" s="3"/>
      <c r="S2" s="67"/>
      <c r="T2" s="67"/>
      <c r="U2" s="67"/>
      <c r="V2" s="67"/>
      <c r="W2" s="67"/>
    </row>
    <row r="3" spans="1:23" s="119" customFormat="1" ht="18" customHeight="1" x14ac:dyDescent="0.3">
      <c r="B3" s="67"/>
      <c r="D3" s="483" t="s">
        <v>1</v>
      </c>
      <c r="F3" s="4"/>
      <c r="G3" s="3"/>
      <c r="S3" s="67"/>
      <c r="T3" s="67"/>
      <c r="U3" s="67"/>
      <c r="V3" s="67"/>
      <c r="W3" s="67"/>
    </row>
    <row r="4" spans="1:23" s="119" customFormat="1" ht="6.95" customHeight="1" x14ac:dyDescent="0.3">
      <c r="B4" s="67"/>
      <c r="S4" s="67"/>
      <c r="T4" s="67"/>
      <c r="U4" s="67"/>
      <c r="V4" s="67"/>
      <c r="W4" s="67"/>
    </row>
    <row r="5" spans="1:23" s="119" customFormat="1" ht="18" customHeight="1" x14ac:dyDescent="0.3">
      <c r="B5" s="201"/>
      <c r="C5" s="116"/>
      <c r="D5" s="487" t="s">
        <v>164</v>
      </c>
      <c r="E5" s="116"/>
      <c r="F5" s="116"/>
      <c r="G5" s="116"/>
      <c r="H5" s="116"/>
      <c r="I5" s="116"/>
      <c r="J5" s="116"/>
      <c r="K5" s="116"/>
      <c r="L5" s="116"/>
      <c r="M5" s="116"/>
      <c r="N5" s="116"/>
      <c r="O5" s="33" t="s">
        <v>38</v>
      </c>
      <c r="S5" s="67"/>
      <c r="T5" s="67"/>
      <c r="U5" s="67"/>
      <c r="V5" s="67"/>
      <c r="W5" s="67"/>
    </row>
    <row r="6" spans="1:23" ht="16.5" x14ac:dyDescent="0.3">
      <c r="P6" s="119"/>
    </row>
    <row r="7" spans="1:23" s="206" customFormat="1" ht="23.45" customHeight="1" x14ac:dyDescent="0.5">
      <c r="A7" s="204" t="s">
        <v>165</v>
      </c>
      <c r="B7" s="15" t="s">
        <v>166</v>
      </c>
      <c r="C7" s="15"/>
      <c r="D7" s="15"/>
      <c r="E7" s="15"/>
      <c r="F7" s="15"/>
      <c r="G7" s="15"/>
      <c r="H7" s="15"/>
      <c r="I7" s="15"/>
      <c r="J7" s="15"/>
      <c r="K7" s="15"/>
      <c r="L7" s="15"/>
      <c r="M7" s="15"/>
      <c r="N7" s="15"/>
      <c r="O7" s="15"/>
      <c r="P7" s="119"/>
      <c r="Q7" s="205"/>
    </row>
    <row r="8" spans="1:23" s="186" customFormat="1" ht="16.5" x14ac:dyDescent="0.3">
      <c r="D8" s="207"/>
      <c r="E8" s="207"/>
      <c r="P8" s="119"/>
    </row>
    <row r="9" spans="1:23" s="186" customFormat="1" ht="9.6" customHeight="1" x14ac:dyDescent="0.3">
      <c r="D9" s="208"/>
      <c r="E9" s="208"/>
      <c r="G9" s="209"/>
      <c r="I9" s="594"/>
      <c r="J9" s="594"/>
      <c r="K9" s="594"/>
      <c r="L9" s="594"/>
      <c r="M9" s="594"/>
      <c r="N9" s="594"/>
      <c r="P9" s="119"/>
      <c r="Q9" s="210"/>
    </row>
    <row r="10" spans="1:23" ht="60" x14ac:dyDescent="0.3">
      <c r="B10" s="211" t="s">
        <v>45</v>
      </c>
      <c r="C10" s="212" t="s">
        <v>44</v>
      </c>
      <c r="D10" s="212" t="s">
        <v>167</v>
      </c>
      <c r="E10" s="212" t="s">
        <v>168</v>
      </c>
      <c r="F10" s="212" t="s">
        <v>169</v>
      </c>
      <c r="G10" s="212" t="s">
        <v>170</v>
      </c>
      <c r="H10" s="212" t="s">
        <v>171</v>
      </c>
      <c r="I10" s="212" t="s">
        <v>172</v>
      </c>
      <c r="J10" s="212" t="s">
        <v>173</v>
      </c>
      <c r="K10" s="212" t="s">
        <v>174</v>
      </c>
      <c r="L10" s="212" t="s">
        <v>175</v>
      </c>
      <c r="M10" s="212" t="s">
        <v>176</v>
      </c>
      <c r="N10" s="212" t="s">
        <v>177</v>
      </c>
      <c r="O10" s="213" t="s">
        <v>178</v>
      </c>
      <c r="P10" s="119"/>
    </row>
    <row r="11" spans="1:23" ht="16.5" x14ac:dyDescent="0.3">
      <c r="A11" s="214" t="str">
        <f t="shared" ref="A11:A74" si="0">C11&amp;B11</f>
        <v>DB1Baja California</v>
      </c>
      <c r="B11" s="180" t="s">
        <v>49</v>
      </c>
      <c r="C11" s="181" t="s">
        <v>48</v>
      </c>
      <c r="D11" s="28">
        <f t="array" ref="D11">+INDEX(Mercado_FEBRERO_2025!$G$10:$G$417,MATCH(EC_FEBRERO_2025!$C11&amp;EC_FEBRERO_2025!$B11&amp;"Energía",Mercado_FEBRERO_2025!$C$10:$C$417&amp;Mercado_FEBRERO_2025!$E$10:$E$417&amp;Mercado_FEBRERO_2025!$D$10:$D$417,0))*1000</f>
        <v>110011549.39606057</v>
      </c>
      <c r="E11" s="28" cm="1">
        <f t="array" ref="E11">+INDEX(Mercado_FEBRERO_2025!$G$10:$G$417,MATCH(EC_FEBRERO_2025!$C11&amp;EC_FEBRERO_2025!$B11&amp;"Potencia",Mercado_FEBRERO_2025!$C$10:$C$417&amp;Mercado_FEBRERO_2025!$E$10:$E$417&amp;Mercado_FEBRERO_2025!$D$10:$D$417,0))*1000</f>
        <v>277470.61490128271</v>
      </c>
      <c r="F11" s="215">
        <v>1.153945</v>
      </c>
      <c r="G11" s="215">
        <f>VLOOKUP($C11,PC_FEBRERO_2025!$B$11:$C$22,2,0)</f>
        <v>0.59</v>
      </c>
      <c r="H11" s="216">
        <f>0.3*G11+0.7*G11*G11</f>
        <v>0.42066999999999999</v>
      </c>
      <c r="I11" s="28">
        <f>D11*(F11-1)/(28*24)/H11</f>
        <v>59909.135779772754</v>
      </c>
      <c r="J11" s="217">
        <f>IFERROR(((I11+E11)/E11),0)</f>
        <v>1.2159116409537167</v>
      </c>
      <c r="K11" s="28">
        <f>E11*J11</f>
        <v>337379.75068105548</v>
      </c>
      <c r="L11" s="218">
        <v>1</v>
      </c>
      <c r="M11" s="28">
        <f>K11/L11</f>
        <v>337379.75068105548</v>
      </c>
      <c r="N11" s="28">
        <f>IF(OR(C11="GDMTH",C11="DIST",C11="DIT"),M11,K11)</f>
        <v>337379.75068105548</v>
      </c>
      <c r="O11" s="219">
        <f>IF(OR(C11="DB1",C11="DB2",C11="PDBT",C11="RABT",C11="APBT",C11="APMT"),D11,N11)</f>
        <v>110011549.39606057</v>
      </c>
      <c r="P11" s="119"/>
      <c r="Q11" s="220"/>
      <c r="R11" s="221"/>
    </row>
    <row r="12" spans="1:23" ht="16.5" x14ac:dyDescent="0.3">
      <c r="A12" s="214" t="str">
        <f t="shared" si="0"/>
        <v>DB2Baja California</v>
      </c>
      <c r="B12" s="180" t="s">
        <v>49</v>
      </c>
      <c r="C12" s="181" t="s">
        <v>50</v>
      </c>
      <c r="D12" s="28">
        <f t="array" ref="D12">+INDEX(Mercado_FEBRERO_2025!$G$10:$G$417,MATCH(EC_FEBRERO_2025!$C12&amp;EC_FEBRERO_2025!$B12&amp;"Energía",Mercado_FEBRERO_2025!$C$10:$C$417&amp;Mercado_FEBRERO_2025!$E$10:$E$417&amp;Mercado_FEBRERO_2025!$D$10:$D$417,0))*1000</f>
        <v>186617487.37870321</v>
      </c>
      <c r="E12" s="28">
        <f t="array" ref="E12">+INDEX(Mercado_FEBRERO_2025!$G$10:$G$417,MATCH(EC_FEBRERO_2025!$C12&amp;EC_FEBRERO_2025!$B12&amp;"Potencia",Mercado_FEBRERO_2025!$C$10:$C$417&amp;Mercado_FEBRERO_2025!$E$10:$E$417&amp;Mercado_FEBRERO_2025!$D$10:$D$417,0))*1000</f>
        <v>470685.75307380751</v>
      </c>
      <c r="F12" s="215">
        <v>1.153945</v>
      </c>
      <c r="G12" s="215">
        <f>VLOOKUP($C12,PC_FEBRERO_2025!$B$11:$C$22,2,0)</f>
        <v>0.59</v>
      </c>
      <c r="H12" s="216">
        <f t="shared" ref="H12:H75" si="1">0.3*G12+0.7*G12*G12</f>
        <v>0.42066999999999999</v>
      </c>
      <c r="I12" s="28">
        <f t="shared" ref="I12:I75" si="2">D12*(F12-1)/(28*24)/H12</f>
        <v>101626.53331970169</v>
      </c>
      <c r="J12" s="217">
        <f t="shared" ref="J12:J75" si="3">IFERROR(((I12+E12)/E12),0)</f>
        <v>1.2159116409537167</v>
      </c>
      <c r="K12" s="28">
        <f t="shared" ref="K12:K63" si="4">E12*J12</f>
        <v>572312.28639350925</v>
      </c>
      <c r="L12" s="218">
        <v>1.0062500000000001</v>
      </c>
      <c r="M12" s="28">
        <f t="shared" ref="M12:M63" si="5">K12/L12</f>
        <v>568757.55169541284</v>
      </c>
      <c r="N12" s="28">
        <f>IF(OR(C12="GDMTH",C12="DIST",C12="DIT"),M12,K12)</f>
        <v>572312.28639350925</v>
      </c>
      <c r="O12" s="219">
        <f>IF(OR(C12="DB1",C12="DB2",C12="PDBT",C12="RABT",C12="APBT",C12="APMT"),D12,N12)</f>
        <v>186617487.37870321</v>
      </c>
      <c r="P12" s="119"/>
      <c r="Q12" s="220"/>
    </row>
    <row r="13" spans="1:23" ht="16.5" x14ac:dyDescent="0.3">
      <c r="A13" s="214" t="str">
        <f t="shared" si="0"/>
        <v>PDBTBaja California</v>
      </c>
      <c r="B13" s="180" t="s">
        <v>49</v>
      </c>
      <c r="C13" s="181" t="s">
        <v>56</v>
      </c>
      <c r="D13" s="28">
        <f t="array" ref="D13">+INDEX(Mercado_FEBRERO_2025!$G$10:$G$417,MATCH(EC_FEBRERO_2025!$C13&amp;EC_FEBRERO_2025!$B13&amp;"Energía",Mercado_FEBRERO_2025!$C$10:$C$417&amp;Mercado_FEBRERO_2025!$E$10:$E$417&amp;Mercado_FEBRERO_2025!$D$10:$D$417,0))*1000</f>
        <v>46750814.266208597</v>
      </c>
      <c r="E13" s="28">
        <f t="array" ref="E13">+INDEX(Mercado_FEBRERO_2025!$G$10:$G$417,MATCH(EC_FEBRERO_2025!$C13&amp;EC_FEBRERO_2025!$B13&amp;"Potencia",Mercado_FEBRERO_2025!$C$10:$C$417&amp;Mercado_FEBRERO_2025!$E$10:$E$417&amp;Mercado_FEBRERO_2025!$D$10:$D$417,0))*1000</f>
        <v>119947.69670106885</v>
      </c>
      <c r="F13" s="215">
        <v>1.153945</v>
      </c>
      <c r="G13" s="215">
        <f>VLOOKUP($C13,PC_FEBRERO_2025!$B$11:$C$22,2,0)</f>
        <v>0.57999999999999996</v>
      </c>
      <c r="H13" s="216">
        <f t="shared" si="1"/>
        <v>0.40947999999999996</v>
      </c>
      <c r="I13" s="28">
        <f t="shared" si="2"/>
        <v>26154.884091566637</v>
      </c>
      <c r="J13" s="217">
        <f t="shared" si="3"/>
        <v>1.2180524079320114</v>
      </c>
      <c r="K13" s="28">
        <f t="shared" si="4"/>
        <v>146102.5807926355</v>
      </c>
      <c r="L13" s="218">
        <v>1.18</v>
      </c>
      <c r="M13" s="28">
        <f t="shared" si="5"/>
        <v>123815.74643443688</v>
      </c>
      <c r="N13" s="28">
        <f>IF(OR(C13="GDMTH",C13="DIST",C13="DIT"),M13,K13)</f>
        <v>146102.5807926355</v>
      </c>
      <c r="O13" s="219">
        <f>IF(OR(C13="DB1",C13="DB2",C13="PDBT",C13="RABT",C13="APBT",C13="APMT"),D13,N13)</f>
        <v>46750814.266208597</v>
      </c>
      <c r="P13" s="119"/>
      <c r="Q13" s="220"/>
      <c r="T13" s="222"/>
    </row>
    <row r="14" spans="1:23" ht="16.5" x14ac:dyDescent="0.3">
      <c r="A14" s="214" t="str">
        <f t="shared" si="0"/>
        <v>GDBTBaja California</v>
      </c>
      <c r="B14" s="180" t="s">
        <v>49</v>
      </c>
      <c r="C14" s="223" t="s">
        <v>53</v>
      </c>
      <c r="D14" s="28">
        <f t="array" ref="D14">+INDEX(Mercado_FEBRERO_2025!$G$10:$G$417,MATCH(EC_FEBRERO_2025!$C14&amp;EC_FEBRERO_2025!$B14&amp;"Energía",Mercado_FEBRERO_2025!$C$10:$C$417&amp;Mercado_FEBRERO_2025!$E$10:$E$417&amp;Mercado_FEBRERO_2025!$D$10:$D$417,0))*1000</f>
        <v>3507057.3357446264</v>
      </c>
      <c r="E14" s="28">
        <f t="array" ref="E14">+INDEX(Mercado_FEBRERO_2025!$G$10:$G$417,MATCH(EC_FEBRERO_2025!$C14&amp;EC_FEBRERO_2025!$B14&amp;"Potencia",Mercado_FEBRERO_2025!$C$10:$C$417&amp;Mercado_FEBRERO_2025!$E$10:$E$417&amp;Mercado_FEBRERO_2025!$D$10:$D$417,0))*1000</f>
        <v>10650.684328670513</v>
      </c>
      <c r="F14" s="215">
        <v>1.153945</v>
      </c>
      <c r="G14" s="215">
        <f>VLOOKUP($C14,PC_FEBRERO_2025!$B$11:$C$22,2,0)</f>
        <v>0.49</v>
      </c>
      <c r="H14" s="216">
        <f t="shared" si="1"/>
        <v>0.31506999999999996</v>
      </c>
      <c r="I14" s="28">
        <f t="shared" si="2"/>
        <v>2549.9527200267221</v>
      </c>
      <c r="J14" s="217">
        <f t="shared" si="3"/>
        <v>1.2394167962674962</v>
      </c>
      <c r="K14" s="28">
        <f t="shared" si="4"/>
        <v>13200.637048697237</v>
      </c>
      <c r="L14" s="218">
        <v>1.29</v>
      </c>
      <c r="M14" s="28">
        <f t="shared" si="5"/>
        <v>10233.051975734292</v>
      </c>
      <c r="N14" s="28">
        <f t="shared" ref="N14:N77" si="6">IF(OR(C14="GDMTH",C14="DIST",C14="DIT"),M14,K14)</f>
        <v>13200.637048697237</v>
      </c>
      <c r="O14" s="219">
        <f>IF(OR(C14="DB1",C14="DB2",C14="PDBT",C14="RABT",C14="APBT",C14="APMT"),D14,N14)</f>
        <v>13200.637048697237</v>
      </c>
      <c r="P14" s="119"/>
      <c r="Q14" s="220"/>
      <c r="T14" s="222"/>
    </row>
    <row r="15" spans="1:23" ht="16.5" x14ac:dyDescent="0.3">
      <c r="A15" s="214" t="str">
        <f t="shared" si="0"/>
        <v>RABTBaja California</v>
      </c>
      <c r="B15" s="180" t="s">
        <v>49</v>
      </c>
      <c r="C15" s="223" t="s">
        <v>59</v>
      </c>
      <c r="D15" s="28">
        <f t="array" ref="D15">+INDEX(Mercado_FEBRERO_2025!$G$10:$G$417,MATCH(EC_FEBRERO_2025!$C15&amp;EC_FEBRERO_2025!$B15&amp;"Energía",Mercado_FEBRERO_2025!$C$10:$C$417&amp;Mercado_FEBRERO_2025!$E$10:$E$417&amp;Mercado_FEBRERO_2025!$D$10:$D$417,0))*1000</f>
        <v>7306733.1280119773</v>
      </c>
      <c r="E15" s="28">
        <f t="array" ref="E15">+INDEX(Mercado_FEBRERO_2025!$G$10:$G$417,MATCH(EC_FEBRERO_2025!$C15&amp;EC_FEBRERO_2025!$B15&amp;"Potencia",Mercado_FEBRERO_2025!$C$10:$C$417&amp;Mercado_FEBRERO_2025!$E$10:$E$417&amp;Mercado_FEBRERO_2025!$D$10:$D$417,0))*1000</f>
        <v>21746.229547654693</v>
      </c>
      <c r="F15" s="215">
        <v>1.153945</v>
      </c>
      <c r="G15" s="215">
        <f>VLOOKUP($C15,PC_FEBRERO_2025!$B$11:$C$22,2,0)</f>
        <v>0.5</v>
      </c>
      <c r="H15" s="216">
        <f t="shared" si="1"/>
        <v>0.32499999999999996</v>
      </c>
      <c r="I15" s="28">
        <f t="shared" si="2"/>
        <v>5150.3435503287728</v>
      </c>
      <c r="J15" s="217">
        <f t="shared" si="3"/>
        <v>1.2368384615384616</v>
      </c>
      <c r="K15" s="28">
        <f t="shared" si="4"/>
        <v>26896.573097983466</v>
      </c>
      <c r="L15" s="218">
        <v>1.05</v>
      </c>
      <c r="M15" s="28">
        <f t="shared" si="5"/>
        <v>25615.783902841395</v>
      </c>
      <c r="N15" s="28">
        <f t="shared" si="6"/>
        <v>26896.573097983466</v>
      </c>
      <c r="O15" s="219">
        <f t="shared" ref="O15:O78" si="7">IF(OR(C15="DB1",C15="DB2",C15="PDBT",C15="RABT",C15="APBT",C15="APMT"),D15,N15)</f>
        <v>7306733.1280119773</v>
      </c>
      <c r="P15" s="119"/>
      <c r="Q15" s="220"/>
      <c r="T15" s="222"/>
    </row>
    <row r="16" spans="1:23" ht="16.5" x14ac:dyDescent="0.3">
      <c r="A16" s="214" t="str">
        <f t="shared" si="0"/>
        <v>APBTBaja California</v>
      </c>
      <c r="B16" s="180" t="s">
        <v>49</v>
      </c>
      <c r="C16" s="223" t="s">
        <v>57</v>
      </c>
      <c r="D16" s="28">
        <f t="array" ref="D16">+INDEX(Mercado_FEBRERO_2025!$G$10:$G$417,MATCH(EC_FEBRERO_2025!$C16&amp;EC_FEBRERO_2025!$B16&amp;"Energía",Mercado_FEBRERO_2025!$C$10:$C$417&amp;Mercado_FEBRERO_2025!$E$10:$E$417&amp;Mercado_FEBRERO_2025!$D$10:$D$417,0))*1000</f>
        <v>9145486.0880775005</v>
      </c>
      <c r="E16" s="28">
        <f t="array" ref="E16">+INDEX(Mercado_FEBRERO_2025!$G$10:$G$417,MATCH(EC_FEBRERO_2025!$C16&amp;EC_FEBRERO_2025!$B16&amp;"Potencia",Mercado_FEBRERO_2025!$C$10:$C$417&amp;Mercado_FEBRERO_2025!$E$10:$E$417&amp;Mercado_FEBRERO_2025!$D$10:$D$417,0))*1000</f>
        <v>27218.708595468754</v>
      </c>
      <c r="F16" s="215">
        <v>1.153945</v>
      </c>
      <c r="G16" s="215">
        <f>VLOOKUP($C16,PC_FEBRERO_2025!$B$11:$C$22,2,0)</f>
        <v>0.5</v>
      </c>
      <c r="H16" s="216">
        <f t="shared" si="1"/>
        <v>0.32499999999999996</v>
      </c>
      <c r="I16" s="28">
        <f t="shared" si="2"/>
        <v>6446.4370688145191</v>
      </c>
      <c r="J16" s="217">
        <f t="shared" si="3"/>
        <v>1.2368384615384616</v>
      </c>
      <c r="K16" s="28">
        <f t="shared" si="4"/>
        <v>33665.145664283271</v>
      </c>
      <c r="L16" s="218">
        <v>1</v>
      </c>
      <c r="M16" s="28">
        <f t="shared" si="5"/>
        <v>33665.145664283271</v>
      </c>
      <c r="N16" s="28">
        <f t="shared" si="6"/>
        <v>33665.145664283271</v>
      </c>
      <c r="O16" s="219">
        <f t="shared" si="7"/>
        <v>9145486.0880775005</v>
      </c>
      <c r="P16" s="119"/>
      <c r="Q16" s="220"/>
      <c r="T16" s="222"/>
    </row>
    <row r="17" spans="1:20" ht="16.5" x14ac:dyDescent="0.3">
      <c r="A17" s="214" t="str">
        <f t="shared" si="0"/>
        <v>APMTBaja California</v>
      </c>
      <c r="B17" s="180" t="s">
        <v>49</v>
      </c>
      <c r="C17" s="223" t="s">
        <v>58</v>
      </c>
      <c r="D17" s="28">
        <f t="array" ref="D17">+INDEX(Mercado_FEBRERO_2025!$G$10:$G$417,MATCH(EC_FEBRERO_2025!$C17&amp;EC_FEBRERO_2025!$B17&amp;"Energía",Mercado_FEBRERO_2025!$C$10:$C$417&amp;Mercado_FEBRERO_2025!$E$10:$E$417&amp;Mercado_FEBRERO_2025!$D$10:$D$417,0))*1000</f>
        <v>796003.17376420647</v>
      </c>
      <c r="E17" s="28">
        <f t="array" ref="E17">+INDEX(Mercado_FEBRERO_2025!$G$10:$G$417,MATCH(EC_FEBRERO_2025!$C17&amp;EC_FEBRERO_2025!$B17&amp;"Potencia",Mercado_FEBRERO_2025!$C$10:$C$417&amp;Mercado_FEBRERO_2025!$E$10:$E$417&amp;Mercado_FEBRERO_2025!$D$10:$D$417,0))*1000</f>
        <v>2369.0570647744244</v>
      </c>
      <c r="F17" s="215">
        <v>1.0106459999999999</v>
      </c>
      <c r="G17" s="215">
        <f>VLOOKUP($C17,PC_FEBRERO_2025!$B$11:$C$22,2,0)</f>
        <v>0.5</v>
      </c>
      <c r="H17" s="216">
        <f t="shared" si="1"/>
        <v>0.32499999999999996</v>
      </c>
      <c r="I17" s="28">
        <f t="shared" si="2"/>
        <v>38.801510017828249</v>
      </c>
      <c r="J17" s="217">
        <f t="shared" si="3"/>
        <v>1.0163784615384615</v>
      </c>
      <c r="K17" s="28">
        <f t="shared" si="4"/>
        <v>2407.8585747922525</v>
      </c>
      <c r="L17" s="218">
        <v>1</v>
      </c>
      <c r="M17" s="28">
        <f t="shared" si="5"/>
        <v>2407.8585747922525</v>
      </c>
      <c r="N17" s="28">
        <f t="shared" si="6"/>
        <v>2407.8585747922525</v>
      </c>
      <c r="O17" s="219">
        <f t="shared" si="7"/>
        <v>796003.17376420647</v>
      </c>
      <c r="P17" s="119"/>
      <c r="Q17" s="220"/>
      <c r="T17" s="222"/>
    </row>
    <row r="18" spans="1:20" ht="16.5" x14ac:dyDescent="0.3">
      <c r="A18" s="214" t="str">
        <f t="shared" si="0"/>
        <v>GDMTHBaja California</v>
      </c>
      <c r="B18" s="180" t="s">
        <v>49</v>
      </c>
      <c r="C18" s="181" t="s">
        <v>54</v>
      </c>
      <c r="D18" s="28">
        <f t="array" ref="D18">+INDEX(Mercado_FEBRERO_2025!$G$10:$G$417,MATCH(EC_FEBRERO_2025!$C18&amp;EC_FEBRERO_2025!$B18&amp;"Energía",Mercado_FEBRERO_2025!$C$10:$C$417&amp;Mercado_FEBRERO_2025!$E$10:$E$417&amp;Mercado_FEBRERO_2025!$D$10:$D$417,0))*1000</f>
        <v>326168250.45534956</v>
      </c>
      <c r="E18" s="28">
        <f t="array" ref="E18">+INDEX(Mercado_FEBRERO_2025!$G$10:$G$417,MATCH(EC_FEBRERO_2025!$C18&amp;EC_FEBRERO_2025!$B18&amp;"Potencia",Mercado_FEBRERO_2025!$C$10:$C$417&amp;Mercado_FEBRERO_2025!$E$10:$E$417&amp;Mercado_FEBRERO_2025!$D$10:$D$417,0))*1000</f>
        <v>851525.29880782578</v>
      </c>
      <c r="F18" s="215">
        <v>1.0106459999999999</v>
      </c>
      <c r="G18" s="215">
        <f>VLOOKUP($C18,PC_FEBRERO_2025!$B$11:$C$22,2,0)</f>
        <v>0.56999999999999995</v>
      </c>
      <c r="H18" s="216">
        <f t="shared" si="1"/>
        <v>0.39842999999999995</v>
      </c>
      <c r="I18" s="28">
        <f t="shared" si="2"/>
        <v>12969.010487994359</v>
      </c>
      <c r="J18" s="217">
        <f t="shared" si="3"/>
        <v>1.0152303290414879</v>
      </c>
      <c r="K18" s="28">
        <f t="shared" si="4"/>
        <v>864494.30929582031</v>
      </c>
      <c r="L18" s="218">
        <v>1.25</v>
      </c>
      <c r="M18" s="28">
        <f t="shared" si="5"/>
        <v>691595.44743665622</v>
      </c>
      <c r="N18" s="28">
        <f t="shared" si="6"/>
        <v>691595.44743665622</v>
      </c>
      <c r="O18" s="219">
        <f t="shared" si="7"/>
        <v>691595.44743665622</v>
      </c>
      <c r="P18" s="119"/>
      <c r="Q18" s="220"/>
      <c r="T18" s="222"/>
    </row>
    <row r="19" spans="1:20" ht="16.5" x14ac:dyDescent="0.3">
      <c r="A19" s="214" t="str">
        <f t="shared" si="0"/>
        <v>GDMTOBaja California</v>
      </c>
      <c r="B19" s="180" t="s">
        <v>49</v>
      </c>
      <c r="C19" s="181" t="s">
        <v>55</v>
      </c>
      <c r="D19" s="28">
        <f t="array" ref="D19">+INDEX(Mercado_FEBRERO_2025!$G$10:$G$417,MATCH(EC_FEBRERO_2025!$C19&amp;EC_FEBRERO_2025!$B19&amp;"Energía",Mercado_FEBRERO_2025!$C$10:$C$417&amp;Mercado_FEBRERO_2025!$E$10:$E$417&amp;Mercado_FEBRERO_2025!$D$10:$D$417,0))*1000</f>
        <v>74678091.168838456</v>
      </c>
      <c r="E19" s="28">
        <f t="array" ref="E19">+INDEX(Mercado_FEBRERO_2025!$G$10:$G$417,MATCH(EC_FEBRERO_2025!$C19&amp;EC_FEBRERO_2025!$B19&amp;"Potencia",Mercado_FEBRERO_2025!$C$10:$C$417&amp;Mercado_FEBRERO_2025!$E$10:$E$417&amp;Mercado_FEBRERO_2025!$D$10:$D$417,0))*1000</f>
        <v>202051.11246980098</v>
      </c>
      <c r="F19" s="215">
        <v>1.0106459999999999</v>
      </c>
      <c r="G19" s="215">
        <f>VLOOKUP($C19,PC_FEBRERO_2025!$B$11:$C$22,2,0)</f>
        <v>0.55000000000000004</v>
      </c>
      <c r="H19" s="216">
        <f t="shared" si="1"/>
        <v>0.37675000000000003</v>
      </c>
      <c r="I19" s="28">
        <f t="shared" si="2"/>
        <v>3140.1987494211508</v>
      </c>
      <c r="J19" s="217">
        <f t="shared" si="3"/>
        <v>1.015541605839416</v>
      </c>
      <c r="K19" s="28">
        <f t="shared" si="4"/>
        <v>205191.31121922215</v>
      </c>
      <c r="L19" s="218">
        <v>1.05</v>
      </c>
      <c r="M19" s="28">
        <f t="shared" si="5"/>
        <v>195420.29639925918</v>
      </c>
      <c r="N19" s="28">
        <f t="shared" si="6"/>
        <v>205191.31121922215</v>
      </c>
      <c r="O19" s="219">
        <f t="shared" si="7"/>
        <v>205191.31121922215</v>
      </c>
      <c r="P19" s="119"/>
      <c r="Q19" s="220"/>
      <c r="T19" s="222"/>
    </row>
    <row r="20" spans="1:20" ht="16.5" x14ac:dyDescent="0.3">
      <c r="A20" s="214" t="str">
        <f t="shared" si="0"/>
        <v>RAMTBaja California</v>
      </c>
      <c r="B20" s="180" t="s">
        <v>49</v>
      </c>
      <c r="C20" s="181" t="s">
        <v>60</v>
      </c>
      <c r="D20" s="28">
        <f t="array" ref="D20">+INDEX(Mercado_FEBRERO_2025!$G$10:$G$417,MATCH(EC_FEBRERO_2025!$C20&amp;EC_FEBRERO_2025!$B20&amp;"Energía",Mercado_FEBRERO_2025!$C$10:$C$417&amp;Mercado_FEBRERO_2025!$E$10:$E$417&amp;Mercado_FEBRERO_2025!$D$10:$D$417,0))*1000</f>
        <v>15926200.617824003</v>
      </c>
      <c r="E20" s="28">
        <f t="array" ref="E20">+INDEX(Mercado_FEBRERO_2025!$G$10:$G$417,MATCH(EC_FEBRERO_2025!$C20&amp;EC_FEBRERO_2025!$B20&amp;"Potencia",Mercado_FEBRERO_2025!$C$10:$C$417&amp;Mercado_FEBRERO_2025!$E$10:$E$417&amp;Mercado_FEBRERO_2025!$D$10:$D$417,0))*1000</f>
        <v>47399.406600666676</v>
      </c>
      <c r="F20" s="215">
        <v>1.0106459999999999</v>
      </c>
      <c r="G20" s="215">
        <f>VLOOKUP($C20,PC_FEBRERO_2025!$B$11:$C$22,2,0)</f>
        <v>0.5</v>
      </c>
      <c r="H20" s="216">
        <f t="shared" si="1"/>
        <v>0.32499999999999996</v>
      </c>
      <c r="I20" s="28">
        <f t="shared" si="2"/>
        <v>776.32935795491437</v>
      </c>
      <c r="J20" s="217">
        <f t="shared" si="3"/>
        <v>1.0163784615384615</v>
      </c>
      <c r="K20" s="28">
        <f t="shared" si="4"/>
        <v>48175.73595862159</v>
      </c>
      <c r="L20" s="218">
        <v>1.05</v>
      </c>
      <c r="M20" s="28">
        <f t="shared" si="5"/>
        <v>45881.653293925323</v>
      </c>
      <c r="N20" s="28">
        <f t="shared" si="6"/>
        <v>48175.73595862159</v>
      </c>
      <c r="O20" s="219">
        <f t="shared" si="7"/>
        <v>48175.73595862159</v>
      </c>
      <c r="P20" s="119"/>
      <c r="Q20" s="220"/>
      <c r="R20" s="224"/>
      <c r="T20" s="222"/>
    </row>
    <row r="21" spans="1:20" ht="16.5" x14ac:dyDescent="0.3">
      <c r="A21" s="214" t="str">
        <f t="shared" si="0"/>
        <v>DISTBaja California</v>
      </c>
      <c r="B21" s="180" t="s">
        <v>49</v>
      </c>
      <c r="C21" s="181" t="s">
        <v>51</v>
      </c>
      <c r="D21" s="28">
        <f t="array" ref="D21">+INDEX(Mercado_FEBRERO_2025!$G$10:$G$417,MATCH(EC_FEBRERO_2025!$C21&amp;EC_FEBRERO_2025!$B21&amp;"Energía",Mercado_FEBRERO_2025!$C$10:$C$417&amp;Mercado_FEBRERO_2025!$E$10:$E$417&amp;Mercado_FEBRERO_2025!$D$10:$D$417,0))*1000</f>
        <v>156849104.35596883</v>
      </c>
      <c r="E21" s="28">
        <f t="array" ref="E21">+INDEX(Mercado_FEBRERO_2025!$G$10:$G$417,MATCH(EC_FEBRERO_2025!$C21&amp;EC_FEBRERO_2025!$B21&amp;"Potencia",Mercado_FEBRERO_2025!$C$10:$C$417&amp;Mercado_FEBRERO_2025!$E$10:$E$417&amp;Mercado_FEBRERO_2025!$D$10:$D$417,0))*1000</f>
        <v>315414.06120489229</v>
      </c>
      <c r="F21" s="225">
        <v>1</v>
      </c>
      <c r="G21" s="215">
        <f>VLOOKUP($C21,PC_FEBRERO_2025!$B$11:$C$22,2,0)</f>
        <v>0.74</v>
      </c>
      <c r="H21" s="216">
        <f t="shared" si="1"/>
        <v>0.60531999999999997</v>
      </c>
      <c r="I21" s="28">
        <f t="shared" si="2"/>
        <v>0</v>
      </c>
      <c r="J21" s="217">
        <f t="shared" si="3"/>
        <v>1</v>
      </c>
      <c r="K21" s="28">
        <f t="shared" si="4"/>
        <v>315414.06120489229</v>
      </c>
      <c r="L21" s="218">
        <v>1.35</v>
      </c>
      <c r="M21" s="28">
        <f t="shared" si="5"/>
        <v>233640.04533695724</v>
      </c>
      <c r="N21" s="28">
        <f t="shared" si="6"/>
        <v>233640.04533695724</v>
      </c>
      <c r="O21" s="219">
        <f t="shared" si="7"/>
        <v>233640.04533695724</v>
      </c>
      <c r="P21" s="119"/>
      <c r="Q21" s="220"/>
      <c r="R21" s="224"/>
      <c r="T21" s="222"/>
    </row>
    <row r="22" spans="1:20" ht="16.5" x14ac:dyDescent="0.3">
      <c r="A22" s="214" t="str">
        <f t="shared" si="0"/>
        <v>DITBaja California</v>
      </c>
      <c r="B22" s="180" t="s">
        <v>49</v>
      </c>
      <c r="C22" s="181" t="s">
        <v>52</v>
      </c>
      <c r="D22" s="28">
        <f t="array" ref="D22">+INDEX(Mercado_FEBRERO_2025!$G$10:$G$417,MATCH(EC_FEBRERO_2025!$C22&amp;EC_FEBRERO_2025!$B22&amp;"Energía",Mercado_FEBRERO_2025!$C$10:$C$417&amp;Mercado_FEBRERO_2025!$E$10:$E$417&amp;Mercado_FEBRERO_2025!$D$10:$D$417,0))*1000</f>
        <v>37945132.271721467</v>
      </c>
      <c r="E22" s="28">
        <f t="array" ref="E22">+INDEX(Mercado_FEBRERO_2025!$G$10:$G$417,MATCH(EC_FEBRERO_2025!$C22&amp;EC_FEBRERO_2025!$B22&amp;"Potencia",Mercado_FEBRERO_2025!$C$10:$C$417&amp;Mercado_FEBRERO_2025!$E$10:$E$417&amp;Mercado_FEBRERO_2025!$D$10:$D$417,0))*1000</f>
        <v>79529.536116116418</v>
      </c>
      <c r="F22" s="225">
        <v>1</v>
      </c>
      <c r="G22" s="215">
        <f>VLOOKUP($C22,PC_FEBRERO_2025!$B$11:$C$22,2,0)</f>
        <v>0.71</v>
      </c>
      <c r="H22" s="216">
        <f t="shared" si="1"/>
        <v>0.56586999999999998</v>
      </c>
      <c r="I22" s="28">
        <f t="shared" si="2"/>
        <v>0</v>
      </c>
      <c r="J22" s="217">
        <f t="shared" si="3"/>
        <v>1</v>
      </c>
      <c r="K22" s="28">
        <f t="shared" si="4"/>
        <v>79529.536116116418</v>
      </c>
      <c r="L22" s="218">
        <v>2.5</v>
      </c>
      <c r="M22" s="28">
        <f t="shared" si="5"/>
        <v>31811.814446446566</v>
      </c>
      <c r="N22" s="28">
        <f t="shared" si="6"/>
        <v>31811.814446446566</v>
      </c>
      <c r="O22" s="219">
        <f t="shared" si="7"/>
        <v>31811.814446446566</v>
      </c>
      <c r="P22" s="119"/>
      <c r="Q22" s="220"/>
      <c r="R22" s="224"/>
      <c r="T22" s="222"/>
    </row>
    <row r="23" spans="1:20" ht="16.5" x14ac:dyDescent="0.3">
      <c r="A23" s="214" t="str">
        <f t="shared" si="0"/>
        <v>DB1Baja California Sur</v>
      </c>
      <c r="B23" s="180" t="s">
        <v>61</v>
      </c>
      <c r="C23" s="181" t="s">
        <v>48</v>
      </c>
      <c r="D23" s="28">
        <f t="array" ref="D23">+INDEX(Mercado_FEBRERO_2025!$G$10:$G$417,MATCH(EC_FEBRERO_2025!$C23&amp;EC_FEBRERO_2025!$B23&amp;"Energía",Mercado_FEBRERO_2025!$C$10:$C$417&amp;Mercado_FEBRERO_2025!$E$10:$E$417&amp;Mercado_FEBRERO_2025!$D$10:$D$417,0))*1000</f>
        <v>16635278.678338371</v>
      </c>
      <c r="E23" s="28">
        <f t="array" ref="E23">+INDEX(Mercado_FEBRERO_2025!$G$10:$G$417,MATCH(EC_FEBRERO_2025!$C23&amp;EC_FEBRERO_2025!$B23&amp;"Potencia",Mercado_FEBRERO_2025!$C$10:$C$417&amp;Mercado_FEBRERO_2025!$E$10:$E$417&amp;Mercado_FEBRERO_2025!$D$10:$D$417,0))*1000</f>
        <v>41957.422009529793</v>
      </c>
      <c r="F23" s="215">
        <v>1.153945</v>
      </c>
      <c r="G23" s="215">
        <f>VLOOKUP($C23,PC_FEBRERO_2025!$B$11:$C$22,2,0)</f>
        <v>0.59</v>
      </c>
      <c r="H23" s="216">
        <f t="shared" si="1"/>
        <v>0.42066999999999999</v>
      </c>
      <c r="I23" s="28">
        <f t="shared" si="2"/>
        <v>9059.0958362651654</v>
      </c>
      <c r="J23" s="217">
        <f t="shared" si="3"/>
        <v>1.2159116409537167</v>
      </c>
      <c r="K23" s="28">
        <f t="shared" si="4"/>
        <v>51016.517845794959</v>
      </c>
      <c r="L23" s="218">
        <v>1</v>
      </c>
      <c r="M23" s="28">
        <f t="shared" si="5"/>
        <v>51016.517845794959</v>
      </c>
      <c r="N23" s="28">
        <f t="shared" si="6"/>
        <v>51016.517845794959</v>
      </c>
      <c r="O23" s="219">
        <f t="shared" si="7"/>
        <v>16635278.678338371</v>
      </c>
      <c r="P23" s="119"/>
      <c r="Q23" s="220"/>
      <c r="T23" s="222"/>
    </row>
    <row r="24" spans="1:20" ht="16.5" x14ac:dyDescent="0.3">
      <c r="A24" s="214" t="str">
        <f t="shared" si="0"/>
        <v>DB2Baja California Sur</v>
      </c>
      <c r="B24" s="180" t="s">
        <v>61</v>
      </c>
      <c r="C24" s="223" t="s">
        <v>50</v>
      </c>
      <c r="D24" s="28">
        <f t="array" ref="D24">+INDEX(Mercado_FEBRERO_2025!$G$10:$G$417,MATCH(EC_FEBRERO_2025!$C24&amp;EC_FEBRERO_2025!$B24&amp;"Energía",Mercado_FEBRERO_2025!$C$10:$C$417&amp;Mercado_FEBRERO_2025!$E$10:$E$417&amp;Mercado_FEBRERO_2025!$D$10:$D$417,0))*1000</f>
        <v>46093417.469324678</v>
      </c>
      <c r="E24" s="28">
        <f t="array" ref="E24">+INDEX(Mercado_FEBRERO_2025!$G$10:$G$417,MATCH(EC_FEBRERO_2025!$C24&amp;EC_FEBRERO_2025!$B24&amp;"Potencia",Mercado_FEBRERO_2025!$C$10:$C$417&amp;Mercado_FEBRERO_2025!$E$10:$E$417&amp;Mercado_FEBRERO_2025!$D$10:$D$417,0))*1000</f>
        <v>116256.60176887782</v>
      </c>
      <c r="F24" s="215">
        <v>1.153945</v>
      </c>
      <c r="G24" s="215">
        <f>VLOOKUP($C24,PC_FEBRERO_2025!$B$11:$C$22,2,0)</f>
        <v>0.59</v>
      </c>
      <c r="H24" s="216">
        <f t="shared" si="1"/>
        <v>0.42066999999999999</v>
      </c>
      <c r="I24" s="28">
        <f t="shared" si="2"/>
        <v>25101.15365962117</v>
      </c>
      <c r="J24" s="217">
        <f t="shared" si="3"/>
        <v>1.2159116409537167</v>
      </c>
      <c r="K24" s="28">
        <f t="shared" si="4"/>
        <v>141357.75542849899</v>
      </c>
      <c r="L24" s="218">
        <v>1.0062500000000001</v>
      </c>
      <c r="M24" s="28">
        <f t="shared" si="5"/>
        <v>140479.75694757662</v>
      </c>
      <c r="N24" s="28">
        <f t="shared" si="6"/>
        <v>141357.75542849899</v>
      </c>
      <c r="O24" s="219">
        <f t="shared" si="7"/>
        <v>46093417.469324678</v>
      </c>
      <c r="P24" s="119"/>
      <c r="Q24" s="220"/>
      <c r="T24" s="222"/>
    </row>
    <row r="25" spans="1:20" ht="16.5" x14ac:dyDescent="0.3">
      <c r="A25" s="214" t="str">
        <f t="shared" si="0"/>
        <v>PDBTBaja California Sur</v>
      </c>
      <c r="B25" s="180" t="s">
        <v>61</v>
      </c>
      <c r="C25" s="181" t="s">
        <v>56</v>
      </c>
      <c r="D25" s="28">
        <f t="array" ref="D25">+INDEX(Mercado_FEBRERO_2025!$G$10:$G$417,MATCH(EC_FEBRERO_2025!$C25&amp;EC_FEBRERO_2025!$B25&amp;"Energía",Mercado_FEBRERO_2025!$C$10:$C$417&amp;Mercado_FEBRERO_2025!$E$10:$E$417&amp;Mercado_FEBRERO_2025!$D$10:$D$417,0))*1000</f>
        <v>15424664.088561276</v>
      </c>
      <c r="E25" s="28">
        <f t="array" ref="E25">+INDEX(Mercado_FEBRERO_2025!$G$10:$G$417,MATCH(EC_FEBRERO_2025!$C25&amp;EC_FEBRERO_2025!$B25&amp;"Potencia",Mercado_FEBRERO_2025!$C$10:$C$417&amp;Mercado_FEBRERO_2025!$E$10:$E$417&amp;Mercado_FEBRERO_2025!$D$10:$D$417,0))*1000</f>
        <v>39574.774447252865</v>
      </c>
      <c r="F25" s="215">
        <v>1.153945</v>
      </c>
      <c r="G25" s="215">
        <f>VLOOKUP($C25,PC_FEBRERO_2025!$B$11:$C$22,2,0)</f>
        <v>0.57999999999999996</v>
      </c>
      <c r="H25" s="216">
        <f t="shared" si="1"/>
        <v>0.40947999999999996</v>
      </c>
      <c r="I25" s="28">
        <f t="shared" si="2"/>
        <v>8629.3748615897202</v>
      </c>
      <c r="J25" s="217">
        <f t="shared" si="3"/>
        <v>1.2180524079320114</v>
      </c>
      <c r="K25" s="28">
        <f t="shared" si="4"/>
        <v>48204.149308842585</v>
      </c>
      <c r="L25" s="218">
        <v>1.1800000000000002</v>
      </c>
      <c r="M25" s="28">
        <f t="shared" si="5"/>
        <v>40850.97399054456</v>
      </c>
      <c r="N25" s="28">
        <f t="shared" si="6"/>
        <v>48204.149308842585</v>
      </c>
      <c r="O25" s="219">
        <f t="shared" si="7"/>
        <v>15424664.088561276</v>
      </c>
      <c r="P25" s="119"/>
      <c r="Q25" s="220"/>
      <c r="T25" s="222"/>
    </row>
    <row r="26" spans="1:20" ht="16.5" x14ac:dyDescent="0.3">
      <c r="A26" s="214" t="str">
        <f t="shared" si="0"/>
        <v>GDBTBaja California Sur</v>
      </c>
      <c r="B26" s="180" t="s">
        <v>61</v>
      </c>
      <c r="C26" s="223" t="s">
        <v>53</v>
      </c>
      <c r="D26" s="28">
        <f t="array" ref="D26">+INDEX(Mercado_FEBRERO_2025!$G$10:$G$417,MATCH(EC_FEBRERO_2025!$C26&amp;EC_FEBRERO_2025!$B26&amp;"Energía",Mercado_FEBRERO_2025!$C$10:$C$417&amp;Mercado_FEBRERO_2025!$E$10:$E$417&amp;Mercado_FEBRERO_2025!$D$10:$D$417,0))*1000</f>
        <v>1036481.8237038462</v>
      </c>
      <c r="E26" s="28">
        <f t="array" ref="E26">+INDEX(Mercado_FEBRERO_2025!$G$10:$G$417,MATCH(EC_FEBRERO_2025!$C26&amp;EC_FEBRERO_2025!$B26&amp;"Potencia",Mercado_FEBRERO_2025!$C$10:$C$417&amp;Mercado_FEBRERO_2025!$E$10:$E$417&amp;Mercado_FEBRERO_2025!$D$10:$D$417,0))*1000</f>
        <v>3147.7217678080851</v>
      </c>
      <c r="F26" s="215">
        <v>1.153945</v>
      </c>
      <c r="G26" s="215">
        <f>VLOOKUP($C26,PC_FEBRERO_2025!$B$11:$C$22,2,0)</f>
        <v>0.49</v>
      </c>
      <c r="H26" s="216">
        <f t="shared" si="1"/>
        <v>0.31506999999999996</v>
      </c>
      <c r="I26" s="28">
        <f t="shared" si="2"/>
        <v>753.61746119007103</v>
      </c>
      <c r="J26" s="217">
        <f t="shared" si="3"/>
        <v>1.239416796267496</v>
      </c>
      <c r="K26" s="28">
        <f t="shared" si="4"/>
        <v>3901.3392289981557</v>
      </c>
      <c r="L26" s="218">
        <v>1.29</v>
      </c>
      <c r="M26" s="28">
        <f t="shared" si="5"/>
        <v>3024.2939759675623</v>
      </c>
      <c r="N26" s="28">
        <f t="shared" si="6"/>
        <v>3901.3392289981557</v>
      </c>
      <c r="O26" s="219">
        <f t="shared" si="7"/>
        <v>3901.3392289981557</v>
      </c>
      <c r="P26" s="119"/>
      <c r="Q26" s="220"/>
      <c r="T26" s="222"/>
    </row>
    <row r="27" spans="1:20" ht="16.5" x14ac:dyDescent="0.3">
      <c r="A27" s="214" t="str">
        <f t="shared" si="0"/>
        <v>RABTBaja California Sur</v>
      </c>
      <c r="B27" s="180" t="s">
        <v>61</v>
      </c>
      <c r="C27" s="223" t="s">
        <v>59</v>
      </c>
      <c r="D27" s="28">
        <f t="array" ref="D27">+INDEX(Mercado_FEBRERO_2025!$G$10:$G$417,MATCH(EC_FEBRERO_2025!$C27&amp;EC_FEBRERO_2025!$B27&amp;"Energía",Mercado_FEBRERO_2025!$C$10:$C$417&amp;Mercado_FEBRERO_2025!$E$10:$E$417&amp;Mercado_FEBRERO_2025!$D$10:$D$417,0))*1000</f>
        <v>6586896.0243590744</v>
      </c>
      <c r="E27" s="28">
        <f t="array" ref="E27">+INDEX(Mercado_FEBRERO_2025!$G$10:$G$417,MATCH(EC_FEBRERO_2025!$C27&amp;EC_FEBRERO_2025!$B27&amp;"Potencia",Mercado_FEBRERO_2025!$C$10:$C$417&amp;Mercado_FEBRERO_2025!$E$10:$E$417&amp;Mercado_FEBRERO_2025!$D$10:$D$417,0))*1000</f>
        <v>19603.857215354386</v>
      </c>
      <c r="F27" s="215">
        <v>1.153945</v>
      </c>
      <c r="G27" s="215">
        <f>VLOOKUP($C27,PC_FEBRERO_2025!$B$11:$C$22,2,0)</f>
        <v>0.5</v>
      </c>
      <c r="H27" s="216">
        <f t="shared" si="1"/>
        <v>0.32499999999999996</v>
      </c>
      <c r="I27" s="28">
        <f t="shared" si="2"/>
        <v>4642.9473831042023</v>
      </c>
      <c r="J27" s="217">
        <f t="shared" si="3"/>
        <v>1.2368384615384616</v>
      </c>
      <c r="K27" s="28">
        <f t="shared" si="4"/>
        <v>24246.804598458588</v>
      </c>
      <c r="L27" s="218">
        <v>1.05</v>
      </c>
      <c r="M27" s="28">
        <f t="shared" si="5"/>
        <v>23092.194855674843</v>
      </c>
      <c r="N27" s="28">
        <f t="shared" si="6"/>
        <v>24246.804598458588</v>
      </c>
      <c r="O27" s="219">
        <f t="shared" si="7"/>
        <v>6586896.0243590744</v>
      </c>
      <c r="P27" s="119"/>
      <c r="Q27" s="220"/>
      <c r="T27" s="222"/>
    </row>
    <row r="28" spans="1:20" ht="16.5" x14ac:dyDescent="0.3">
      <c r="A28" s="214" t="str">
        <f t="shared" si="0"/>
        <v>APBTBaja California Sur</v>
      </c>
      <c r="B28" s="180" t="s">
        <v>61</v>
      </c>
      <c r="C28" s="181" t="s">
        <v>57</v>
      </c>
      <c r="D28" s="28">
        <f t="array" ref="D28">+INDEX(Mercado_FEBRERO_2025!$G$10:$G$417,MATCH(EC_FEBRERO_2025!$C28&amp;EC_FEBRERO_2025!$B28&amp;"Energía",Mercado_FEBRERO_2025!$C$10:$C$417&amp;Mercado_FEBRERO_2025!$E$10:$E$417&amp;Mercado_FEBRERO_2025!$D$10:$D$417,0))*1000</f>
        <v>2173614.4778098986</v>
      </c>
      <c r="E28" s="28">
        <f t="array" ref="E28">+INDEX(Mercado_FEBRERO_2025!$G$10:$G$417,MATCH(EC_FEBRERO_2025!$C28&amp;EC_FEBRERO_2025!$B28&amp;"Potencia",Mercado_FEBRERO_2025!$C$10:$C$417&amp;Mercado_FEBRERO_2025!$E$10:$E$417&amp;Mercado_FEBRERO_2025!$D$10:$D$417,0))*1000</f>
        <v>6469.0907077675565</v>
      </c>
      <c r="F28" s="215">
        <v>1.153945</v>
      </c>
      <c r="G28" s="215">
        <f>VLOOKUP($C28,PC_FEBRERO_2025!$B$11:$C$22,2,0)</f>
        <v>0.5</v>
      </c>
      <c r="H28" s="216">
        <f t="shared" si="1"/>
        <v>0.32499999999999996</v>
      </c>
      <c r="I28" s="28">
        <f t="shared" si="2"/>
        <v>1532.1294907804252</v>
      </c>
      <c r="J28" s="217">
        <f t="shared" si="3"/>
        <v>1.2368384615384616</v>
      </c>
      <c r="K28" s="28">
        <f t="shared" si="4"/>
        <v>8001.2201985479824</v>
      </c>
      <c r="L28" s="218">
        <v>1</v>
      </c>
      <c r="M28" s="28">
        <f t="shared" si="5"/>
        <v>8001.2201985479824</v>
      </c>
      <c r="N28" s="28">
        <f t="shared" si="6"/>
        <v>8001.2201985479824</v>
      </c>
      <c r="O28" s="219">
        <f t="shared" si="7"/>
        <v>2173614.4778098986</v>
      </c>
      <c r="P28" s="119"/>
      <c r="Q28" s="220"/>
      <c r="T28" s="222"/>
    </row>
    <row r="29" spans="1:20" ht="16.5" x14ac:dyDescent="0.3">
      <c r="A29" s="214" t="str">
        <f t="shared" si="0"/>
        <v>APMTBaja California Sur</v>
      </c>
      <c r="B29" s="180" t="s">
        <v>61</v>
      </c>
      <c r="C29" s="181" t="s">
        <v>58</v>
      </c>
      <c r="D29" s="28">
        <f t="array" ref="D29">+INDEX(Mercado_FEBRERO_2025!$G$10:$G$417,MATCH(EC_FEBRERO_2025!$C29&amp;EC_FEBRERO_2025!$B29&amp;"Energía",Mercado_FEBRERO_2025!$C$10:$C$417&amp;Mercado_FEBRERO_2025!$E$10:$E$417&amp;Mercado_FEBRERO_2025!$D$10:$D$417,0))*1000</f>
        <v>18594.527831660638</v>
      </c>
      <c r="E29" s="28">
        <f t="array" ref="E29">+INDEX(Mercado_FEBRERO_2025!$G$10:$G$417,MATCH(EC_FEBRERO_2025!$C29&amp;EC_FEBRERO_2025!$B29&amp;"Potencia",Mercado_FEBRERO_2025!$C$10:$C$417&amp;Mercado_FEBRERO_2025!$E$10:$E$417&amp;Mercado_FEBRERO_2025!$D$10:$D$417,0))*1000</f>
        <v>55.340856641847139</v>
      </c>
      <c r="F29" s="215">
        <v>1.0106459999999999</v>
      </c>
      <c r="G29" s="215">
        <f>VLOOKUP($C29,PC_FEBRERO_2025!$B$11:$C$22,2,0)</f>
        <v>0.5</v>
      </c>
      <c r="H29" s="216">
        <f t="shared" si="1"/>
        <v>0.32499999999999996</v>
      </c>
      <c r="I29" s="28">
        <f t="shared" si="2"/>
        <v>0.90639809201400157</v>
      </c>
      <c r="J29" s="217">
        <f t="shared" si="3"/>
        <v>1.0163784615384615</v>
      </c>
      <c r="K29" s="28">
        <f t="shared" si="4"/>
        <v>56.247254733861141</v>
      </c>
      <c r="L29" s="218">
        <v>1</v>
      </c>
      <c r="M29" s="28">
        <f t="shared" si="5"/>
        <v>56.247254733861141</v>
      </c>
      <c r="N29" s="28">
        <f t="shared" si="6"/>
        <v>56.247254733861141</v>
      </c>
      <c r="O29" s="219">
        <f t="shared" si="7"/>
        <v>18594.527831660638</v>
      </c>
      <c r="P29" s="119"/>
      <c r="Q29" s="220"/>
      <c r="T29" s="222"/>
    </row>
    <row r="30" spans="1:20" ht="16.5" x14ac:dyDescent="0.3">
      <c r="A30" s="214" t="str">
        <f t="shared" si="0"/>
        <v>GDMTHBaja California Sur</v>
      </c>
      <c r="B30" s="180" t="s">
        <v>61</v>
      </c>
      <c r="C30" s="181" t="s">
        <v>54</v>
      </c>
      <c r="D30" s="28">
        <f t="array" ref="D30">+INDEX(Mercado_FEBRERO_2025!$G$10:$G$417,MATCH(EC_FEBRERO_2025!$C30&amp;EC_FEBRERO_2025!$B30&amp;"Energía",Mercado_FEBRERO_2025!$C$10:$C$417&amp;Mercado_FEBRERO_2025!$E$10:$E$417&amp;Mercado_FEBRERO_2025!$D$10:$D$417,0))*1000</f>
        <v>73081630.729108378</v>
      </c>
      <c r="E30" s="28">
        <f t="array" ref="E30">+INDEX(Mercado_FEBRERO_2025!$G$10:$G$417,MATCH(EC_FEBRERO_2025!$C30&amp;EC_FEBRERO_2025!$B30&amp;"Potencia",Mercado_FEBRERO_2025!$C$10:$C$417&amp;Mercado_FEBRERO_2025!$E$10:$E$417&amp;Mercado_FEBRERO_2025!$D$10:$D$417,0))*1000</f>
        <v>190793.73101793128</v>
      </c>
      <c r="F30" s="215">
        <v>1.0106459999999999</v>
      </c>
      <c r="G30" s="215">
        <f>VLOOKUP($C30,PC_FEBRERO_2025!$B$11:$C$22,2,0)</f>
        <v>0.56999999999999995</v>
      </c>
      <c r="H30" s="216">
        <f t="shared" si="1"/>
        <v>0.39842999999999995</v>
      </c>
      <c r="I30" s="28">
        <f t="shared" si="2"/>
        <v>2905.8513024561989</v>
      </c>
      <c r="J30" s="217">
        <f t="shared" si="3"/>
        <v>1.0152303290414877</v>
      </c>
      <c r="K30" s="28">
        <f t="shared" si="4"/>
        <v>193699.58232038748</v>
      </c>
      <c r="L30" s="218">
        <v>1.25</v>
      </c>
      <c r="M30" s="28">
        <f t="shared" si="5"/>
        <v>154959.66585630999</v>
      </c>
      <c r="N30" s="28">
        <f t="shared" si="6"/>
        <v>154959.66585630999</v>
      </c>
      <c r="O30" s="219">
        <f t="shared" si="7"/>
        <v>154959.66585630999</v>
      </c>
      <c r="P30" s="119"/>
      <c r="Q30" s="220"/>
      <c r="T30" s="222"/>
    </row>
    <row r="31" spans="1:20" ht="16.5" x14ac:dyDescent="0.3">
      <c r="A31" s="214" t="str">
        <f t="shared" si="0"/>
        <v>GDMTOBaja California Sur</v>
      </c>
      <c r="B31" s="180" t="s">
        <v>61</v>
      </c>
      <c r="C31" s="181" t="s">
        <v>55</v>
      </c>
      <c r="D31" s="28">
        <f t="array" ref="D31">+INDEX(Mercado_FEBRERO_2025!$G$10:$G$417,MATCH(EC_FEBRERO_2025!$C31&amp;EC_FEBRERO_2025!$B31&amp;"Energía",Mercado_FEBRERO_2025!$C$10:$C$417&amp;Mercado_FEBRERO_2025!$E$10:$E$417&amp;Mercado_FEBRERO_2025!$D$10:$D$417,0))*1000</f>
        <v>17957474.037727512</v>
      </c>
      <c r="E31" s="28">
        <f t="array" ref="E31">+INDEX(Mercado_FEBRERO_2025!$G$10:$G$417,MATCH(EC_FEBRERO_2025!$C31&amp;EC_FEBRERO_2025!$B31&amp;"Potencia",Mercado_FEBRERO_2025!$C$10:$C$417&amp;Mercado_FEBRERO_2025!$E$10:$E$417&amp;Mercado_FEBRERO_2025!$D$10:$D$417,0))*1000</f>
        <v>48586.239279565772</v>
      </c>
      <c r="F31" s="215">
        <v>1.0106459999999999</v>
      </c>
      <c r="G31" s="215">
        <f>VLOOKUP($C31,PC_FEBRERO_2025!$B$11:$C$22,2,0)</f>
        <v>0.55000000000000004</v>
      </c>
      <c r="H31" s="216">
        <f t="shared" si="1"/>
        <v>0.37675000000000003</v>
      </c>
      <c r="I31" s="28">
        <f t="shared" si="2"/>
        <v>755.1081801025606</v>
      </c>
      <c r="J31" s="217">
        <f t="shared" si="3"/>
        <v>1.015541605839416</v>
      </c>
      <c r="K31" s="28">
        <f t="shared" si="4"/>
        <v>49341.347459668337</v>
      </c>
      <c r="L31" s="218">
        <v>1.05</v>
      </c>
      <c r="M31" s="28">
        <f t="shared" si="5"/>
        <v>46991.759485398412</v>
      </c>
      <c r="N31" s="28">
        <f t="shared" si="6"/>
        <v>49341.347459668337</v>
      </c>
      <c r="O31" s="219">
        <f t="shared" si="7"/>
        <v>49341.347459668337</v>
      </c>
      <c r="P31" s="119"/>
      <c r="Q31" s="220"/>
      <c r="T31" s="222"/>
    </row>
    <row r="32" spans="1:20" ht="16.5" x14ac:dyDescent="0.3">
      <c r="A32" s="214" t="str">
        <f t="shared" si="0"/>
        <v>RAMTBaja California Sur</v>
      </c>
      <c r="B32" s="180" t="s">
        <v>61</v>
      </c>
      <c r="C32" s="181" t="s">
        <v>60</v>
      </c>
      <c r="D32" s="28">
        <f t="array" ref="D32">+INDEX(Mercado_FEBRERO_2025!$G$10:$G$417,MATCH(EC_FEBRERO_2025!$C32&amp;EC_FEBRERO_2025!$B32&amp;"Energía",Mercado_FEBRERO_2025!$C$10:$C$417&amp;Mercado_FEBRERO_2025!$E$10:$E$417&amp;Mercado_FEBRERO_2025!$D$10:$D$417,0))*1000</f>
        <v>11588027.865236124</v>
      </c>
      <c r="E32" s="28">
        <f t="array" ref="E32">+INDEX(Mercado_FEBRERO_2025!$G$10:$G$417,MATCH(EC_FEBRERO_2025!$C32&amp;EC_FEBRERO_2025!$B32&amp;"Potencia",Mercado_FEBRERO_2025!$C$10:$C$417&amp;Mercado_FEBRERO_2025!$E$10:$E$417&amp;Mercado_FEBRERO_2025!$D$10:$D$417,0))*1000</f>
        <v>34488.178170345614</v>
      </c>
      <c r="F32" s="215">
        <v>1.0106459999999999</v>
      </c>
      <c r="G32" s="215">
        <f>VLOOKUP($C32,PC_FEBRERO_2025!$B$11:$C$22,2,0)</f>
        <v>0.5</v>
      </c>
      <c r="H32" s="216">
        <f t="shared" si="1"/>
        <v>0.32499999999999996</v>
      </c>
      <c r="I32" s="28">
        <f t="shared" si="2"/>
        <v>564.86329969461099</v>
      </c>
      <c r="J32" s="217">
        <f t="shared" si="3"/>
        <v>1.0163784615384615</v>
      </c>
      <c r="K32" s="28">
        <f t="shared" si="4"/>
        <v>35053.041470040225</v>
      </c>
      <c r="L32" s="218">
        <v>1.05</v>
      </c>
      <c r="M32" s="28">
        <f t="shared" si="5"/>
        <v>33383.84901908593</v>
      </c>
      <c r="N32" s="28">
        <f t="shared" si="6"/>
        <v>35053.041470040225</v>
      </c>
      <c r="O32" s="219">
        <f t="shared" si="7"/>
        <v>35053.041470040225</v>
      </c>
      <c r="Q32" s="220"/>
      <c r="T32" s="222"/>
    </row>
    <row r="33" spans="1:20" ht="16.5" x14ac:dyDescent="0.3">
      <c r="A33" s="214" t="str">
        <f t="shared" si="0"/>
        <v>DISTBaja California Sur</v>
      </c>
      <c r="B33" s="180" t="s">
        <v>61</v>
      </c>
      <c r="C33" s="181" t="s">
        <v>51</v>
      </c>
      <c r="D33" s="28">
        <f t="array" ref="D33">+INDEX(Mercado_FEBRERO_2025!$G$10:$G$417,MATCH(EC_FEBRERO_2025!$C33&amp;EC_FEBRERO_2025!$B33&amp;"Energía",Mercado_FEBRERO_2025!$C$10:$C$417&amp;Mercado_FEBRERO_2025!$E$10:$E$417&amp;Mercado_FEBRERO_2025!$D$10:$D$417,0))*1000</f>
        <v>5317212.0320992172</v>
      </c>
      <c r="E33" s="28">
        <f t="array" ref="E33">+INDEX(Mercado_FEBRERO_2025!$G$10:$G$417,MATCH(EC_FEBRERO_2025!$C33&amp;EC_FEBRERO_2025!$B33&amp;"Potencia",Mercado_FEBRERO_2025!$C$10:$C$417&amp;Mercado_FEBRERO_2025!$E$10:$E$417&amp;Mercado_FEBRERO_2025!$D$10:$D$417,0))*1000</f>
        <v>10692.591763391283</v>
      </c>
      <c r="F33" s="225">
        <v>1</v>
      </c>
      <c r="G33" s="215">
        <f>VLOOKUP($C33,PC_FEBRERO_2025!$B$11:$C$22,2,0)</f>
        <v>0.74</v>
      </c>
      <c r="H33" s="216">
        <f t="shared" si="1"/>
        <v>0.60531999999999997</v>
      </c>
      <c r="I33" s="28">
        <f t="shared" si="2"/>
        <v>0</v>
      </c>
      <c r="J33" s="217">
        <f t="shared" si="3"/>
        <v>1</v>
      </c>
      <c r="K33" s="28">
        <f t="shared" si="4"/>
        <v>10692.591763391283</v>
      </c>
      <c r="L33" s="218">
        <v>1.35</v>
      </c>
      <c r="M33" s="28">
        <f t="shared" si="5"/>
        <v>7920.438343252802</v>
      </c>
      <c r="N33" s="28">
        <f t="shared" si="6"/>
        <v>7920.438343252802</v>
      </c>
      <c r="O33" s="219">
        <f t="shared" si="7"/>
        <v>7920.438343252802</v>
      </c>
      <c r="Q33" s="220"/>
      <c r="T33" s="222"/>
    </row>
    <row r="34" spans="1:20" ht="16.5" x14ac:dyDescent="0.3">
      <c r="A34" s="214" t="str">
        <f t="shared" si="0"/>
        <v>DITBaja California Sur</v>
      </c>
      <c r="B34" s="180" t="s">
        <v>61</v>
      </c>
      <c r="C34" s="181" t="s">
        <v>52</v>
      </c>
      <c r="D34" s="28">
        <f t="array" ref="D34">+INDEX(Mercado_FEBRERO_2025!$G$10:$G$417,MATCH(EC_FEBRERO_2025!$C34&amp;EC_FEBRERO_2025!$B34&amp;"Energía",Mercado_FEBRERO_2025!$C$10:$C$417&amp;Mercado_FEBRERO_2025!$E$10:$E$417&amp;Mercado_FEBRERO_2025!$D$10:$D$417,0))*1000</f>
        <v>0</v>
      </c>
      <c r="E34" s="28">
        <f t="array" ref="E34">+INDEX(Mercado_FEBRERO_2025!$G$10:$G$417,MATCH(EC_FEBRERO_2025!$C34&amp;EC_FEBRERO_2025!$B34&amp;"Potencia",Mercado_FEBRERO_2025!$C$10:$C$417&amp;Mercado_FEBRERO_2025!$E$10:$E$417&amp;Mercado_FEBRERO_2025!$D$10:$D$417,0))*1000</f>
        <v>0</v>
      </c>
      <c r="F34" s="225">
        <v>1</v>
      </c>
      <c r="G34" s="215">
        <f>VLOOKUP($C34,PC_FEBRERO_2025!$B$11:$C$22,2,0)</f>
        <v>0.71</v>
      </c>
      <c r="H34" s="216">
        <f t="shared" si="1"/>
        <v>0.56586999999999998</v>
      </c>
      <c r="I34" s="28">
        <f t="shared" si="2"/>
        <v>0</v>
      </c>
      <c r="J34" s="217">
        <f t="shared" si="3"/>
        <v>0</v>
      </c>
      <c r="K34" s="28">
        <f t="shared" si="4"/>
        <v>0</v>
      </c>
      <c r="L34" s="218">
        <v>2.5</v>
      </c>
      <c r="M34" s="28">
        <f t="shared" si="5"/>
        <v>0</v>
      </c>
      <c r="N34" s="28">
        <f t="shared" si="6"/>
        <v>0</v>
      </c>
      <c r="O34" s="219">
        <f t="shared" si="7"/>
        <v>0</v>
      </c>
      <c r="Q34" s="220"/>
      <c r="T34" s="222"/>
    </row>
    <row r="35" spans="1:20" ht="16.5" x14ac:dyDescent="0.3">
      <c r="A35" s="214" t="str">
        <f t="shared" si="0"/>
        <v>DB1Bajío</v>
      </c>
      <c r="B35" s="180" t="s">
        <v>62</v>
      </c>
      <c r="C35" s="181" t="s">
        <v>48</v>
      </c>
      <c r="D35" s="28">
        <f t="array" ref="D35">+INDEX(Mercado_FEBRERO_2025!$G$10:$G$417,MATCH(EC_FEBRERO_2025!$C35&amp;EC_FEBRERO_2025!$B35&amp;"Energía",Mercado_FEBRERO_2025!$C$10:$C$417&amp;Mercado_FEBRERO_2025!$E$10:$E$417&amp;Mercado_FEBRERO_2025!$D$10:$D$417,0))*1000</f>
        <v>244333711.89163888</v>
      </c>
      <c r="E35" s="28">
        <f t="array" ref="E35">+INDEX(Mercado_FEBRERO_2025!$G$10:$G$417,MATCH(EC_FEBRERO_2025!$C35&amp;EC_FEBRERO_2025!$B35&amp;"Potencia",Mercado_FEBRERO_2025!$C$10:$C$417&amp;Mercado_FEBRERO_2025!$E$10:$E$417&amp;Mercado_FEBRERO_2025!$D$10:$D$417,0))*1000</f>
        <v>616257.34435946052</v>
      </c>
      <c r="F35" s="215">
        <v>1.240491</v>
      </c>
      <c r="G35" s="215">
        <f>VLOOKUP($C35,PC_FEBRERO_2025!$B$11:$C$22,2,0)</f>
        <v>0.59</v>
      </c>
      <c r="H35" s="216">
        <f t="shared" si="1"/>
        <v>0.42066999999999999</v>
      </c>
      <c r="I35" s="28">
        <f t="shared" si="2"/>
        <v>207860.23141984714</v>
      </c>
      <c r="J35" s="217">
        <f t="shared" si="3"/>
        <v>1.3372945301542776</v>
      </c>
      <c r="K35" s="28">
        <f t="shared" si="4"/>
        <v>824117.57577930763</v>
      </c>
      <c r="L35" s="218">
        <v>1</v>
      </c>
      <c r="M35" s="28">
        <f t="shared" si="5"/>
        <v>824117.57577930763</v>
      </c>
      <c r="N35" s="28">
        <f t="shared" si="6"/>
        <v>824117.57577930763</v>
      </c>
      <c r="O35" s="219">
        <f t="shared" si="7"/>
        <v>244333711.89163888</v>
      </c>
      <c r="Q35" s="220"/>
      <c r="T35" s="222"/>
    </row>
    <row r="36" spans="1:20" ht="16.5" x14ac:dyDescent="0.3">
      <c r="A36" s="214" t="str">
        <f t="shared" si="0"/>
        <v>DB2Bajío</v>
      </c>
      <c r="B36" s="180" t="s">
        <v>62</v>
      </c>
      <c r="C36" s="181" t="s">
        <v>50</v>
      </c>
      <c r="D36" s="28">
        <f t="array" ref="D36">+INDEX(Mercado_FEBRERO_2025!$G$10:$G$417,MATCH(EC_FEBRERO_2025!$C36&amp;EC_FEBRERO_2025!$B36&amp;"Energía",Mercado_FEBRERO_2025!$C$10:$C$417&amp;Mercado_FEBRERO_2025!$E$10:$E$417&amp;Mercado_FEBRERO_2025!$D$10:$D$417,0))*1000</f>
        <v>149810997.32189593</v>
      </c>
      <c r="E36" s="28">
        <f t="array" ref="E36">+INDEX(Mercado_FEBRERO_2025!$G$10:$G$417,MATCH(EC_FEBRERO_2025!$C36&amp;EC_FEBRERO_2025!$B36&amp;"Potencia",Mercado_FEBRERO_2025!$C$10:$C$417&amp;Mercado_FEBRERO_2025!$E$10:$E$417&amp;Mercado_FEBRERO_2025!$D$10:$D$417,0))*1000</f>
        <v>377852.59615086752</v>
      </c>
      <c r="F36" s="215">
        <v>1.240491</v>
      </c>
      <c r="G36" s="215">
        <f>VLOOKUP($C36,PC_FEBRERO_2025!$B$11:$C$22,2,0)</f>
        <v>0.59</v>
      </c>
      <c r="H36" s="216">
        <f t="shared" si="1"/>
        <v>0.42066999999999999</v>
      </c>
      <c r="I36" s="28">
        <f t="shared" si="2"/>
        <v>127447.61388628087</v>
      </c>
      <c r="J36" s="217">
        <f t="shared" si="3"/>
        <v>1.3372945301542776</v>
      </c>
      <c r="K36" s="28">
        <f t="shared" si="4"/>
        <v>505300.21003714838</v>
      </c>
      <c r="L36" s="218">
        <v>1.0062500000000001</v>
      </c>
      <c r="M36" s="28">
        <f t="shared" si="5"/>
        <v>502161.69941579958</v>
      </c>
      <c r="N36" s="28">
        <f t="shared" si="6"/>
        <v>505300.21003714838</v>
      </c>
      <c r="O36" s="219">
        <f t="shared" si="7"/>
        <v>149810997.32189593</v>
      </c>
      <c r="Q36" s="220"/>
      <c r="T36" s="222"/>
    </row>
    <row r="37" spans="1:20" ht="15" customHeight="1" x14ac:dyDescent="0.3">
      <c r="A37" s="214" t="str">
        <f t="shared" si="0"/>
        <v>PDBTBajío</v>
      </c>
      <c r="B37" s="180" t="s">
        <v>62</v>
      </c>
      <c r="C37" s="181" t="s">
        <v>56</v>
      </c>
      <c r="D37" s="28">
        <f t="array" ref="D37">+INDEX(Mercado_FEBRERO_2025!$G$10:$G$417,MATCH(EC_FEBRERO_2025!$C37&amp;EC_FEBRERO_2025!$B37&amp;"Energía",Mercado_FEBRERO_2025!$C$10:$C$417&amp;Mercado_FEBRERO_2025!$E$10:$E$417&amp;Mercado_FEBRERO_2025!$D$10:$D$417,0))*1000</f>
        <v>102105461.78982764</v>
      </c>
      <c r="E37" s="28">
        <f t="array" ref="E37">+INDEX(Mercado_FEBRERO_2025!$G$10:$G$417,MATCH(EC_FEBRERO_2025!$C37&amp;EC_FEBRERO_2025!$B37&amp;"Potencia",Mercado_FEBRERO_2025!$C$10:$C$417&amp;Mercado_FEBRERO_2025!$E$10:$E$417&amp;Mercado_FEBRERO_2025!$D$10:$D$417,0))*1000</f>
        <v>261970.08874647901</v>
      </c>
      <c r="F37" s="215">
        <v>1.240491</v>
      </c>
      <c r="G37" s="215">
        <f>VLOOKUP($C37,PC_FEBRERO_2025!$B$11:$C$22,2,0)</f>
        <v>0.57999999999999996</v>
      </c>
      <c r="H37" s="216">
        <f t="shared" si="1"/>
        <v>0.40947999999999996</v>
      </c>
      <c r="I37" s="28">
        <f t="shared" si="2"/>
        <v>89237.179338143746</v>
      </c>
      <c r="J37" s="217">
        <f t="shared" si="3"/>
        <v>1.3406388101983002</v>
      </c>
      <c r="K37" s="28">
        <f t="shared" si="4"/>
        <v>351207.26808462274</v>
      </c>
      <c r="L37" s="218">
        <v>1.1800000000000002</v>
      </c>
      <c r="M37" s="28">
        <f t="shared" si="5"/>
        <v>297633.27803781582</v>
      </c>
      <c r="N37" s="28">
        <f t="shared" si="6"/>
        <v>351207.26808462274</v>
      </c>
      <c r="O37" s="219">
        <f t="shared" si="7"/>
        <v>102105461.78982764</v>
      </c>
      <c r="Q37" s="220"/>
      <c r="T37" s="222"/>
    </row>
    <row r="38" spans="1:20" ht="16.5" x14ac:dyDescent="0.3">
      <c r="A38" s="214" t="str">
        <f t="shared" si="0"/>
        <v>GDBTBajío</v>
      </c>
      <c r="B38" s="180" t="s">
        <v>62</v>
      </c>
      <c r="C38" s="223" t="s">
        <v>53</v>
      </c>
      <c r="D38" s="28">
        <f t="array" ref="D38">+INDEX(Mercado_FEBRERO_2025!$G$10:$G$417,MATCH(EC_FEBRERO_2025!$C38&amp;EC_FEBRERO_2025!$B38&amp;"Energía",Mercado_FEBRERO_2025!$C$10:$C$417&amp;Mercado_FEBRERO_2025!$E$10:$E$417&amp;Mercado_FEBRERO_2025!$D$10:$D$417,0))*1000</f>
        <v>583893.59586408909</v>
      </c>
      <c r="E38" s="28">
        <f t="array" ref="E38">+INDEX(Mercado_FEBRERO_2025!$G$10:$G$417,MATCH(EC_FEBRERO_2025!$C38&amp;EC_FEBRERO_2025!$B38&amp;"Potencia",Mercado_FEBRERO_2025!$C$10:$C$417&amp;Mercado_FEBRERO_2025!$E$10:$E$417&amp;Mercado_FEBRERO_2025!$D$10:$D$417,0))*1000</f>
        <v>1773.2434276727681</v>
      </c>
      <c r="F38" s="215">
        <v>1.240491</v>
      </c>
      <c r="G38" s="215">
        <f>VLOOKUP($C38,PC_FEBRERO_2025!$B$11:$C$22,2,0)</f>
        <v>0.49</v>
      </c>
      <c r="H38" s="216">
        <f t="shared" si="1"/>
        <v>0.31506999999999996</v>
      </c>
      <c r="I38" s="28">
        <f t="shared" si="2"/>
        <v>663.21786184207122</v>
      </c>
      <c r="J38" s="217">
        <f t="shared" si="3"/>
        <v>1.3740139968895801</v>
      </c>
      <c r="K38" s="28">
        <f t="shared" si="4"/>
        <v>2436.4612895148393</v>
      </c>
      <c r="L38" s="218">
        <v>1.29</v>
      </c>
      <c r="M38" s="28">
        <f t="shared" si="5"/>
        <v>1888.7296817944491</v>
      </c>
      <c r="N38" s="28">
        <f t="shared" si="6"/>
        <v>2436.4612895148393</v>
      </c>
      <c r="O38" s="219">
        <f t="shared" si="7"/>
        <v>2436.4612895148393</v>
      </c>
      <c r="Q38" s="220"/>
      <c r="T38" s="222"/>
    </row>
    <row r="39" spans="1:20" ht="16.5" x14ac:dyDescent="0.3">
      <c r="A39" s="214" t="str">
        <f t="shared" si="0"/>
        <v>RABTBajío</v>
      </c>
      <c r="B39" s="180" t="s">
        <v>62</v>
      </c>
      <c r="C39" s="223" t="s">
        <v>59</v>
      </c>
      <c r="D39" s="28">
        <f t="array" ref="D39">+INDEX(Mercado_FEBRERO_2025!$G$10:$G$417,MATCH(EC_FEBRERO_2025!$C39&amp;EC_FEBRERO_2025!$B39&amp;"Energía",Mercado_FEBRERO_2025!$C$10:$C$417&amp;Mercado_FEBRERO_2025!$E$10:$E$417&amp;Mercado_FEBRERO_2025!$D$10:$D$417,0))*1000</f>
        <v>74753157.723895267</v>
      </c>
      <c r="E39" s="28">
        <f t="array" ref="E39">+INDEX(Mercado_FEBRERO_2025!$G$10:$G$417,MATCH(EC_FEBRERO_2025!$C39&amp;EC_FEBRERO_2025!$B39&amp;"Potencia",Mercado_FEBRERO_2025!$C$10:$C$417&amp;Mercado_FEBRERO_2025!$E$10:$E$417&amp;Mercado_FEBRERO_2025!$D$10:$D$417,0))*1000</f>
        <v>222479.63608302161</v>
      </c>
      <c r="F39" s="215">
        <v>1.240491</v>
      </c>
      <c r="G39" s="215">
        <f>VLOOKUP($C39,PC_FEBRERO_2025!$B$11:$C$22,2,0)</f>
        <v>0.5</v>
      </c>
      <c r="H39" s="216">
        <f t="shared" si="1"/>
        <v>0.32499999999999996</v>
      </c>
      <c r="I39" s="28">
        <f t="shared" si="2"/>
        <v>82314.384863449173</v>
      </c>
      <c r="J39" s="217">
        <f t="shared" si="3"/>
        <v>1.369986153846154</v>
      </c>
      <c r="K39" s="28">
        <f t="shared" si="4"/>
        <v>304794.02094647079</v>
      </c>
      <c r="L39" s="218">
        <v>1.05</v>
      </c>
      <c r="M39" s="28">
        <f t="shared" si="5"/>
        <v>290280.01994901977</v>
      </c>
      <c r="N39" s="28">
        <f t="shared" si="6"/>
        <v>304794.02094647079</v>
      </c>
      <c r="O39" s="219">
        <f t="shared" si="7"/>
        <v>74753157.723895267</v>
      </c>
      <c r="Q39" s="220"/>
      <c r="T39" s="222"/>
    </row>
    <row r="40" spans="1:20" ht="16.5" x14ac:dyDescent="0.3">
      <c r="A40" s="214" t="str">
        <f t="shared" si="0"/>
        <v>APBTBajío</v>
      </c>
      <c r="B40" s="180" t="s">
        <v>62</v>
      </c>
      <c r="C40" s="223" t="s">
        <v>57</v>
      </c>
      <c r="D40" s="28">
        <f t="array" ref="D40">+INDEX(Mercado_FEBRERO_2025!$G$10:$G$417,MATCH(EC_FEBRERO_2025!$C40&amp;EC_FEBRERO_2025!$B40&amp;"Energía",Mercado_FEBRERO_2025!$C$10:$C$417&amp;Mercado_FEBRERO_2025!$E$10:$E$417&amp;Mercado_FEBRERO_2025!$D$10:$D$417,0))*1000</f>
        <v>25679341.774496444</v>
      </c>
      <c r="E40" s="28">
        <f t="array" ref="E40">+INDEX(Mercado_FEBRERO_2025!$G$10:$G$417,MATCH(EC_FEBRERO_2025!$C40&amp;EC_FEBRERO_2025!$B40&amp;"Potencia",Mercado_FEBRERO_2025!$C$10:$C$417&amp;Mercado_FEBRERO_2025!$E$10:$E$417&amp;Mercado_FEBRERO_2025!$D$10:$D$417,0))*1000</f>
        <v>76426.612424096558</v>
      </c>
      <c r="F40" s="215">
        <v>1.240491</v>
      </c>
      <c r="G40" s="215">
        <f>VLOOKUP($C40,PC_FEBRERO_2025!$B$11:$C$22,2,0)</f>
        <v>0.5</v>
      </c>
      <c r="H40" s="216">
        <f t="shared" si="1"/>
        <v>0.32499999999999996</v>
      </c>
      <c r="I40" s="28">
        <f t="shared" si="2"/>
        <v>28276.788382282168</v>
      </c>
      <c r="J40" s="217">
        <f t="shared" si="3"/>
        <v>1.3699861538461537</v>
      </c>
      <c r="K40" s="28">
        <f t="shared" si="4"/>
        <v>104703.40080637872</v>
      </c>
      <c r="L40" s="218">
        <v>1</v>
      </c>
      <c r="M40" s="28">
        <f t="shared" si="5"/>
        <v>104703.40080637872</v>
      </c>
      <c r="N40" s="28">
        <f t="shared" si="6"/>
        <v>104703.40080637872</v>
      </c>
      <c r="O40" s="219">
        <f t="shared" si="7"/>
        <v>25679341.774496444</v>
      </c>
      <c r="Q40" s="220"/>
      <c r="T40" s="222"/>
    </row>
    <row r="41" spans="1:20" ht="16.5" x14ac:dyDescent="0.3">
      <c r="A41" s="214" t="str">
        <f t="shared" si="0"/>
        <v>APMTBajío</v>
      </c>
      <c r="B41" s="180" t="s">
        <v>62</v>
      </c>
      <c r="C41" s="223" t="s">
        <v>58</v>
      </c>
      <c r="D41" s="28">
        <f t="array" ref="D41">+INDEX(Mercado_FEBRERO_2025!$G$10:$G$417,MATCH(EC_FEBRERO_2025!$C41&amp;EC_FEBRERO_2025!$B41&amp;"Energía",Mercado_FEBRERO_2025!$C$10:$C$417&amp;Mercado_FEBRERO_2025!$E$10:$E$417&amp;Mercado_FEBRERO_2025!$D$10:$D$417,0))*1000</f>
        <v>8044388.1451220689</v>
      </c>
      <c r="E41" s="28">
        <f t="array" ref="E41">+INDEX(Mercado_FEBRERO_2025!$G$10:$G$417,MATCH(EC_FEBRERO_2025!$C41&amp;EC_FEBRERO_2025!$B41&amp;"Potencia",Mercado_FEBRERO_2025!$C$10:$C$417&amp;Mercado_FEBRERO_2025!$E$10:$E$417&amp;Mercado_FEBRERO_2025!$D$10:$D$417,0))*1000</f>
        <v>23941.631384291872</v>
      </c>
      <c r="F41" s="215">
        <v>1.0217529999999999</v>
      </c>
      <c r="G41" s="215">
        <f>VLOOKUP($C41,PC_FEBRERO_2025!$B$11:$C$22,2,0)</f>
        <v>0.5</v>
      </c>
      <c r="H41" s="216">
        <f t="shared" si="1"/>
        <v>0.32499999999999996</v>
      </c>
      <c r="I41" s="28">
        <f t="shared" si="2"/>
        <v>801.23431923461385</v>
      </c>
      <c r="J41" s="217">
        <f t="shared" si="3"/>
        <v>1.0334661538461536</v>
      </c>
      <c r="K41" s="28">
        <f t="shared" si="4"/>
        <v>24742.865703526484</v>
      </c>
      <c r="L41" s="218">
        <v>1</v>
      </c>
      <c r="M41" s="28">
        <f t="shared" si="5"/>
        <v>24742.865703526484</v>
      </c>
      <c r="N41" s="28">
        <f t="shared" si="6"/>
        <v>24742.865703526484</v>
      </c>
      <c r="O41" s="219">
        <f t="shared" si="7"/>
        <v>8044388.1451220689</v>
      </c>
      <c r="Q41" s="220"/>
      <c r="T41" s="222"/>
    </row>
    <row r="42" spans="1:20" ht="16.5" x14ac:dyDescent="0.3">
      <c r="A42" s="214" t="str">
        <f t="shared" si="0"/>
        <v>GDMTHBajío</v>
      </c>
      <c r="B42" s="180" t="s">
        <v>62</v>
      </c>
      <c r="C42" s="181" t="s">
        <v>54</v>
      </c>
      <c r="D42" s="28">
        <f t="array" ref="D42">+INDEX(Mercado_FEBRERO_2025!$G$10:$G$417,MATCH(EC_FEBRERO_2025!$C42&amp;EC_FEBRERO_2025!$B42&amp;"Energía",Mercado_FEBRERO_2025!$C$10:$C$417&amp;Mercado_FEBRERO_2025!$E$10:$E$417&amp;Mercado_FEBRERO_2025!$D$10:$D$417,0))*1000</f>
        <v>619406626.25664675</v>
      </c>
      <c r="E42" s="28">
        <f t="array" ref="E42">+INDEX(Mercado_FEBRERO_2025!$G$10:$G$417,MATCH(EC_FEBRERO_2025!$C42&amp;EC_FEBRERO_2025!$B42&amp;"Potencia",Mercado_FEBRERO_2025!$C$10:$C$417&amp;Mercado_FEBRERO_2025!$E$10:$E$417&amp;Mercado_FEBRERO_2025!$D$10:$D$417,0))*1000</f>
        <v>1617080.7911879877</v>
      </c>
      <c r="F42" s="215">
        <v>1.0217529999999999</v>
      </c>
      <c r="G42" s="215">
        <f>VLOOKUP($C42,PC_FEBRERO_2025!$B$11:$C$22,2,0)</f>
        <v>0.56999999999999995</v>
      </c>
      <c r="H42" s="216">
        <f t="shared" si="1"/>
        <v>0.39842999999999995</v>
      </c>
      <c r="I42" s="28">
        <f t="shared" si="2"/>
        <v>50323.831832206226</v>
      </c>
      <c r="J42" s="217">
        <f t="shared" si="3"/>
        <v>1.0311201716738196</v>
      </c>
      <c r="K42" s="28">
        <f t="shared" si="4"/>
        <v>1667404.623020194</v>
      </c>
      <c r="L42" s="218">
        <v>1.25</v>
      </c>
      <c r="M42" s="28">
        <f t="shared" si="5"/>
        <v>1333923.6984161553</v>
      </c>
      <c r="N42" s="28">
        <f t="shared" si="6"/>
        <v>1333923.6984161553</v>
      </c>
      <c r="O42" s="219">
        <f t="shared" si="7"/>
        <v>1333923.6984161553</v>
      </c>
      <c r="Q42" s="220"/>
      <c r="T42" s="222"/>
    </row>
    <row r="43" spans="1:20" ht="16.5" x14ac:dyDescent="0.3">
      <c r="A43" s="214" t="str">
        <f t="shared" si="0"/>
        <v>GDMTOBajío</v>
      </c>
      <c r="B43" s="180" t="s">
        <v>62</v>
      </c>
      <c r="C43" s="181" t="s">
        <v>55</v>
      </c>
      <c r="D43" s="28">
        <f t="array" ref="D43">+INDEX(Mercado_FEBRERO_2025!$G$10:$G$417,MATCH(EC_FEBRERO_2025!$C43&amp;EC_FEBRERO_2025!$B43&amp;"Energía",Mercado_FEBRERO_2025!$C$10:$C$417&amp;Mercado_FEBRERO_2025!$E$10:$E$417&amp;Mercado_FEBRERO_2025!$D$10:$D$417,0))*1000</f>
        <v>155137979.5829466</v>
      </c>
      <c r="E43" s="28">
        <f t="array" ref="E43">+INDEX(Mercado_FEBRERO_2025!$G$10:$G$417,MATCH(EC_FEBRERO_2025!$C43&amp;EC_FEBRERO_2025!$B43&amp;"Potencia",Mercado_FEBRERO_2025!$C$10:$C$417&amp;Mercado_FEBRERO_2025!$E$10:$E$417&amp;Mercado_FEBRERO_2025!$D$10:$D$417,0))*1000</f>
        <v>419745.61575472564</v>
      </c>
      <c r="F43" s="215">
        <v>1.0217529999999999</v>
      </c>
      <c r="G43" s="215">
        <f>VLOOKUP($C43,PC_FEBRERO_2025!$B$11:$C$22,2,0)</f>
        <v>0.55000000000000004</v>
      </c>
      <c r="H43" s="216">
        <f t="shared" si="1"/>
        <v>0.37675000000000003</v>
      </c>
      <c r="I43" s="28">
        <f t="shared" si="2"/>
        <v>13329.527561332132</v>
      </c>
      <c r="J43" s="217">
        <f t="shared" si="3"/>
        <v>1.0317562043795621</v>
      </c>
      <c r="K43" s="28">
        <f t="shared" si="4"/>
        <v>433075.14331605786</v>
      </c>
      <c r="L43" s="218">
        <v>1.05</v>
      </c>
      <c r="M43" s="28">
        <f t="shared" si="5"/>
        <v>412452.51744386461</v>
      </c>
      <c r="N43" s="28">
        <f t="shared" si="6"/>
        <v>433075.14331605786</v>
      </c>
      <c r="O43" s="219">
        <f t="shared" si="7"/>
        <v>433075.14331605786</v>
      </c>
      <c r="Q43" s="220"/>
      <c r="T43" s="222"/>
    </row>
    <row r="44" spans="1:20" ht="16.5" x14ac:dyDescent="0.3">
      <c r="A44" s="214" t="str">
        <f t="shared" si="0"/>
        <v>RAMTBajío</v>
      </c>
      <c r="B44" s="180" t="s">
        <v>62</v>
      </c>
      <c r="C44" s="181" t="s">
        <v>60</v>
      </c>
      <c r="D44" s="28">
        <f t="array" ref="D44">+INDEX(Mercado_FEBRERO_2025!$G$10:$G$417,MATCH(EC_FEBRERO_2025!$C44&amp;EC_FEBRERO_2025!$B44&amp;"Energía",Mercado_FEBRERO_2025!$C$10:$C$417&amp;Mercado_FEBRERO_2025!$E$10:$E$417&amp;Mercado_FEBRERO_2025!$D$10:$D$417,0))*1000</f>
        <v>221129138.33043474</v>
      </c>
      <c r="E44" s="28">
        <f t="array" ref="E44">+INDEX(Mercado_FEBRERO_2025!$G$10:$G$417,MATCH(EC_FEBRERO_2025!$C44&amp;EC_FEBRERO_2025!$B44&amp;"Potencia",Mercado_FEBRERO_2025!$C$10:$C$417&amp;Mercado_FEBRERO_2025!$E$10:$E$417&amp;Mercado_FEBRERO_2025!$D$10:$D$417,0))*1000</f>
        <v>658122.43550724618</v>
      </c>
      <c r="F44" s="215">
        <v>1.0217529999999999</v>
      </c>
      <c r="G44" s="215">
        <f>VLOOKUP($C44,PC_FEBRERO_2025!$B$11:$C$22,2,0)</f>
        <v>0.5</v>
      </c>
      <c r="H44" s="216">
        <f t="shared" si="1"/>
        <v>0.32499999999999996</v>
      </c>
      <c r="I44" s="28">
        <f t="shared" si="2"/>
        <v>22024.826676290879</v>
      </c>
      <c r="J44" s="217">
        <f t="shared" si="3"/>
        <v>1.0334661538461536</v>
      </c>
      <c r="K44" s="28">
        <f t="shared" si="4"/>
        <v>680147.26218353701</v>
      </c>
      <c r="L44" s="218">
        <v>1.05</v>
      </c>
      <c r="M44" s="28">
        <f t="shared" si="5"/>
        <v>647759.29731765424</v>
      </c>
      <c r="N44" s="28">
        <f t="shared" si="6"/>
        <v>680147.26218353701</v>
      </c>
      <c r="O44" s="219">
        <f t="shared" si="7"/>
        <v>680147.26218353701</v>
      </c>
      <c r="Q44" s="220"/>
      <c r="T44" s="222"/>
    </row>
    <row r="45" spans="1:20" ht="16.5" x14ac:dyDescent="0.3">
      <c r="A45" s="214" t="str">
        <f t="shared" si="0"/>
        <v>DISTBajío</v>
      </c>
      <c r="B45" s="180" t="s">
        <v>62</v>
      </c>
      <c r="C45" s="181" t="s">
        <v>51</v>
      </c>
      <c r="D45" s="28">
        <f t="array" ref="D45">+INDEX(Mercado_FEBRERO_2025!$G$10:$G$417,MATCH(EC_FEBRERO_2025!$C45&amp;EC_FEBRERO_2025!$B45&amp;"Energía",Mercado_FEBRERO_2025!$C$10:$C$417&amp;Mercado_FEBRERO_2025!$E$10:$E$417&amp;Mercado_FEBRERO_2025!$D$10:$D$417,0))*1000</f>
        <v>224288586.86207464</v>
      </c>
      <c r="E45" s="28">
        <f t="array" ref="E45">+INDEX(Mercado_FEBRERO_2025!$G$10:$G$417,MATCH(EC_FEBRERO_2025!$C45&amp;EC_FEBRERO_2025!$B45&amp;"Potencia",Mercado_FEBRERO_2025!$C$10:$C$417&amp;Mercado_FEBRERO_2025!$E$10:$E$417&amp;Mercado_FEBRERO_2025!$D$10:$D$417,0))*1000</f>
        <v>451030.78117373446</v>
      </c>
      <c r="F45" s="225">
        <v>1</v>
      </c>
      <c r="G45" s="215">
        <f>VLOOKUP($C45,PC_FEBRERO_2025!$B$11:$C$22,2,0)</f>
        <v>0.74</v>
      </c>
      <c r="H45" s="216">
        <f t="shared" si="1"/>
        <v>0.60531999999999997</v>
      </c>
      <c r="I45" s="28">
        <f t="shared" si="2"/>
        <v>0</v>
      </c>
      <c r="J45" s="217">
        <f t="shared" si="3"/>
        <v>1</v>
      </c>
      <c r="K45" s="28">
        <f t="shared" si="4"/>
        <v>451030.78117373446</v>
      </c>
      <c r="L45" s="218">
        <v>1.35</v>
      </c>
      <c r="M45" s="28">
        <f t="shared" si="5"/>
        <v>334096.87494350696</v>
      </c>
      <c r="N45" s="28">
        <f t="shared" si="6"/>
        <v>334096.87494350696</v>
      </c>
      <c r="O45" s="219">
        <f t="shared" si="7"/>
        <v>334096.87494350696</v>
      </c>
      <c r="Q45" s="220"/>
      <c r="T45" s="222"/>
    </row>
    <row r="46" spans="1:20" ht="16.5" x14ac:dyDescent="0.3">
      <c r="A46" s="214" t="str">
        <f t="shared" si="0"/>
        <v>DITBajío</v>
      </c>
      <c r="B46" s="180" t="s">
        <v>62</v>
      </c>
      <c r="C46" s="181" t="s">
        <v>52</v>
      </c>
      <c r="D46" s="28">
        <f t="array" ref="D46">+INDEX(Mercado_FEBRERO_2025!$G$10:$G$417,MATCH(EC_FEBRERO_2025!$C46&amp;EC_FEBRERO_2025!$B46&amp;"Energía",Mercado_FEBRERO_2025!$C$10:$C$417&amp;Mercado_FEBRERO_2025!$E$10:$E$417&amp;Mercado_FEBRERO_2025!$D$10:$D$417,0))*1000</f>
        <v>68047077.147539899</v>
      </c>
      <c r="E46" s="28">
        <f t="array" ref="E46">+INDEX(Mercado_FEBRERO_2025!$G$10:$G$417,MATCH(EC_FEBRERO_2025!$C46&amp;EC_FEBRERO_2025!$B46&amp;"Potencia",Mercado_FEBRERO_2025!$C$10:$C$417&amp;Mercado_FEBRERO_2025!$E$10:$E$417&amp;Mercado_FEBRERO_2025!$D$10:$D$417,0))*1000</f>
        <v>142620.46685852594</v>
      </c>
      <c r="F46" s="225">
        <v>1</v>
      </c>
      <c r="G46" s="215">
        <f>VLOOKUP($C46,PC_FEBRERO_2025!$B$11:$C$22,2,0)</f>
        <v>0.71</v>
      </c>
      <c r="H46" s="216">
        <f t="shared" si="1"/>
        <v>0.56586999999999998</v>
      </c>
      <c r="I46" s="28">
        <f t="shared" si="2"/>
        <v>0</v>
      </c>
      <c r="J46" s="217">
        <f t="shared" si="3"/>
        <v>1</v>
      </c>
      <c r="K46" s="28">
        <f t="shared" si="4"/>
        <v>142620.46685852594</v>
      </c>
      <c r="L46" s="218">
        <v>2.5</v>
      </c>
      <c r="M46" s="28">
        <f t="shared" si="5"/>
        <v>57048.186743410377</v>
      </c>
      <c r="N46" s="28">
        <f t="shared" si="6"/>
        <v>57048.186743410377</v>
      </c>
      <c r="O46" s="219">
        <f t="shared" si="7"/>
        <v>57048.186743410377</v>
      </c>
      <c r="Q46" s="220"/>
      <c r="T46" s="222"/>
    </row>
    <row r="47" spans="1:20" ht="16.5" x14ac:dyDescent="0.3">
      <c r="A47" s="214" t="str">
        <f t="shared" si="0"/>
        <v>DB1Centro Occidente</v>
      </c>
      <c r="B47" s="180" t="s">
        <v>63</v>
      </c>
      <c r="C47" s="181" t="s">
        <v>48</v>
      </c>
      <c r="D47" s="28">
        <f t="array" ref="D47">+INDEX(Mercado_FEBRERO_2025!$G$10:$G$417,MATCH(EC_FEBRERO_2025!$C47&amp;EC_FEBRERO_2025!$B47&amp;"Energía",Mercado_FEBRERO_2025!$C$10:$C$417&amp;Mercado_FEBRERO_2025!$E$10:$E$417&amp;Mercado_FEBRERO_2025!$D$10:$D$417,0))*1000</f>
        <v>116785720.55269976</v>
      </c>
      <c r="E47" s="28">
        <f t="array" ref="E47">+INDEX(Mercado_FEBRERO_2025!$G$10:$G$417,MATCH(EC_FEBRERO_2025!$C47&amp;EC_FEBRERO_2025!$B47&amp;"Potencia",Mercado_FEBRERO_2025!$C$10:$C$417&amp;Mercado_FEBRERO_2025!$E$10:$E$417&amp;Mercado_FEBRERO_2025!$D$10:$D$417,0))*1000</f>
        <v>294556.39768134523</v>
      </c>
      <c r="F47" s="215">
        <v>1.1343840000000001</v>
      </c>
      <c r="G47" s="215">
        <f>VLOOKUP($C47,PC_FEBRERO_2025!$B$11:$C$22,2,0)</f>
        <v>0.59</v>
      </c>
      <c r="H47" s="216">
        <f t="shared" si="1"/>
        <v>0.42066999999999999</v>
      </c>
      <c r="I47" s="28">
        <f t="shared" si="2"/>
        <v>55517.064440406612</v>
      </c>
      <c r="J47" s="217">
        <f t="shared" si="3"/>
        <v>1.1884768583450211</v>
      </c>
      <c r="K47" s="28">
        <f t="shared" si="4"/>
        <v>350073.46212175186</v>
      </c>
      <c r="L47" s="218">
        <v>1</v>
      </c>
      <c r="M47" s="28">
        <f t="shared" si="5"/>
        <v>350073.46212175186</v>
      </c>
      <c r="N47" s="28">
        <f t="shared" si="6"/>
        <v>350073.46212175186</v>
      </c>
      <c r="O47" s="219">
        <f t="shared" si="7"/>
        <v>116785720.55269976</v>
      </c>
      <c r="Q47" s="220"/>
      <c r="T47" s="222"/>
    </row>
    <row r="48" spans="1:20" ht="16.5" x14ac:dyDescent="0.3">
      <c r="A48" s="214" t="str">
        <f t="shared" si="0"/>
        <v>DB2Centro Occidente</v>
      </c>
      <c r="B48" s="180" t="s">
        <v>63</v>
      </c>
      <c r="C48" s="223" t="s">
        <v>50</v>
      </c>
      <c r="D48" s="28">
        <f t="array" ref="D48">+INDEX(Mercado_FEBRERO_2025!$G$10:$G$417,MATCH(EC_FEBRERO_2025!$C48&amp;EC_FEBRERO_2025!$B48&amp;"Energía",Mercado_FEBRERO_2025!$C$10:$C$417&amp;Mercado_FEBRERO_2025!$E$10:$E$417&amp;Mercado_FEBRERO_2025!$D$10:$D$417,0))*1000</f>
        <v>105115891.36498912</v>
      </c>
      <c r="E48" s="28">
        <f t="array" ref="E48">+INDEX(Mercado_FEBRERO_2025!$G$10:$G$417,MATCH(EC_FEBRERO_2025!$C48&amp;EC_FEBRERO_2025!$B48&amp;"Potencia",Mercado_FEBRERO_2025!$C$10:$C$417&amp;Mercado_FEBRERO_2025!$E$10:$E$417&amp;Mercado_FEBRERO_2025!$D$10:$D$417,0))*1000</f>
        <v>265122.80913284182</v>
      </c>
      <c r="F48" s="215">
        <v>1.1343840000000001</v>
      </c>
      <c r="G48" s="215">
        <f>VLOOKUP($C48,PC_FEBRERO_2025!$B$11:$C$22,2,0)</f>
        <v>0.59</v>
      </c>
      <c r="H48" s="216">
        <f t="shared" si="1"/>
        <v>0.42066999999999999</v>
      </c>
      <c r="I48" s="28">
        <f t="shared" si="2"/>
        <v>49969.514140964704</v>
      </c>
      <c r="J48" s="217">
        <f t="shared" si="3"/>
        <v>1.1884768583450211</v>
      </c>
      <c r="K48" s="28">
        <f t="shared" si="4"/>
        <v>315092.32327380654</v>
      </c>
      <c r="L48" s="218">
        <v>1.0062500000000001</v>
      </c>
      <c r="M48" s="28">
        <f t="shared" si="5"/>
        <v>313135.22809819283</v>
      </c>
      <c r="N48" s="28">
        <f t="shared" si="6"/>
        <v>315092.32327380654</v>
      </c>
      <c r="O48" s="219">
        <f t="shared" si="7"/>
        <v>105115891.36498912</v>
      </c>
      <c r="Q48" s="220"/>
      <c r="T48" s="222"/>
    </row>
    <row r="49" spans="1:20" ht="16.5" x14ac:dyDescent="0.3">
      <c r="A49" s="214" t="str">
        <f t="shared" si="0"/>
        <v>PDBTCentro Occidente</v>
      </c>
      <c r="B49" s="180" t="s">
        <v>63</v>
      </c>
      <c r="C49" s="181" t="s">
        <v>56</v>
      </c>
      <c r="D49" s="28">
        <f t="array" ref="D49">+INDEX(Mercado_FEBRERO_2025!$G$10:$G$417,MATCH(EC_FEBRERO_2025!$C49&amp;EC_FEBRERO_2025!$B49&amp;"Energía",Mercado_FEBRERO_2025!$C$10:$C$417&amp;Mercado_FEBRERO_2025!$E$10:$E$417&amp;Mercado_FEBRERO_2025!$D$10:$D$417,0))*1000</f>
        <v>57323749.156619027</v>
      </c>
      <c r="E49" s="28">
        <f t="array" ref="E49">+INDEX(Mercado_FEBRERO_2025!$G$10:$G$417,MATCH(EC_FEBRERO_2025!$C49&amp;EC_FEBRERO_2025!$B49&amp;"Potencia",Mercado_FEBRERO_2025!$C$10:$C$417&amp;Mercado_FEBRERO_2025!$E$10:$E$417&amp;Mercado_FEBRERO_2025!$D$10:$D$417,0))*1000</f>
        <v>147074.47956850121</v>
      </c>
      <c r="F49" s="215">
        <v>1.1343840000000001</v>
      </c>
      <c r="G49" s="215">
        <f>VLOOKUP($C49,PC_FEBRERO_2025!$B$11:$C$22,2,0)</f>
        <v>0.57999999999999996</v>
      </c>
      <c r="H49" s="216">
        <f t="shared" si="1"/>
        <v>0.40947999999999996</v>
      </c>
      <c r="I49" s="28">
        <f t="shared" si="2"/>
        <v>27994.981391407189</v>
      </c>
      <c r="J49" s="217">
        <f t="shared" si="3"/>
        <v>1.1903456090651561</v>
      </c>
      <c r="K49" s="28">
        <f t="shared" si="4"/>
        <v>175069.46095990844</v>
      </c>
      <c r="L49" s="218">
        <v>1.1800000000000002</v>
      </c>
      <c r="M49" s="28">
        <f t="shared" si="5"/>
        <v>148363.94996602408</v>
      </c>
      <c r="N49" s="28">
        <f t="shared" si="6"/>
        <v>175069.46095990844</v>
      </c>
      <c r="O49" s="219">
        <f t="shared" si="7"/>
        <v>57323749.156619027</v>
      </c>
      <c r="Q49" s="220"/>
      <c r="T49" s="222"/>
    </row>
    <row r="50" spans="1:20" ht="16.5" x14ac:dyDescent="0.3">
      <c r="A50" s="214" t="str">
        <f t="shared" si="0"/>
        <v>GDBTCentro Occidente</v>
      </c>
      <c r="B50" s="180" t="s">
        <v>63</v>
      </c>
      <c r="C50" s="223" t="s">
        <v>53</v>
      </c>
      <c r="D50" s="28">
        <f t="array" ref="D50">+INDEX(Mercado_FEBRERO_2025!$G$10:$G$417,MATCH(EC_FEBRERO_2025!$C50&amp;EC_FEBRERO_2025!$B50&amp;"Energía",Mercado_FEBRERO_2025!$C$10:$C$417&amp;Mercado_FEBRERO_2025!$E$10:$E$417&amp;Mercado_FEBRERO_2025!$D$10:$D$417,0))*1000</f>
        <v>394978.63523402205</v>
      </c>
      <c r="E50" s="28">
        <f t="array" ref="E50">+INDEX(Mercado_FEBRERO_2025!$G$10:$G$417,MATCH(EC_FEBRERO_2025!$C50&amp;EC_FEBRERO_2025!$B50&amp;"Potencia",Mercado_FEBRERO_2025!$C$10:$C$417&amp;Mercado_FEBRERO_2025!$E$10:$E$417&amp;Mercado_FEBRERO_2025!$D$10:$D$417,0))*1000</f>
        <v>1199.5220943696006</v>
      </c>
      <c r="F50" s="215">
        <v>1.1343840000000001</v>
      </c>
      <c r="G50" s="215">
        <f>VLOOKUP($C50,PC_FEBRERO_2025!$B$11:$C$22,2,0)</f>
        <v>0.49</v>
      </c>
      <c r="H50" s="216">
        <f t="shared" si="1"/>
        <v>0.31506999999999996</v>
      </c>
      <c r="I50" s="28">
        <f t="shared" si="2"/>
        <v>250.69452119714541</v>
      </c>
      <c r="J50" s="217">
        <f t="shared" si="3"/>
        <v>1.2089953343701401</v>
      </c>
      <c r="K50" s="28">
        <f t="shared" si="4"/>
        <v>1450.216615566746</v>
      </c>
      <c r="L50" s="218">
        <v>1.29</v>
      </c>
      <c r="M50" s="28">
        <f t="shared" si="5"/>
        <v>1124.198926795927</v>
      </c>
      <c r="N50" s="28">
        <f t="shared" si="6"/>
        <v>1450.216615566746</v>
      </c>
      <c r="O50" s="219">
        <f t="shared" si="7"/>
        <v>1450.216615566746</v>
      </c>
      <c r="Q50" s="220"/>
      <c r="T50" s="222"/>
    </row>
    <row r="51" spans="1:20" ht="16.5" x14ac:dyDescent="0.3">
      <c r="A51" s="214" t="str">
        <f t="shared" si="0"/>
        <v>RABTCentro Occidente</v>
      </c>
      <c r="B51" s="180" t="s">
        <v>63</v>
      </c>
      <c r="C51" s="223" t="s">
        <v>59</v>
      </c>
      <c r="D51" s="28">
        <f t="array" ref="D51">+INDEX(Mercado_FEBRERO_2025!$G$10:$G$417,MATCH(EC_FEBRERO_2025!$C51&amp;EC_FEBRERO_2025!$B51&amp;"Energía",Mercado_FEBRERO_2025!$C$10:$C$417&amp;Mercado_FEBRERO_2025!$E$10:$E$417&amp;Mercado_FEBRERO_2025!$D$10:$D$417,0))*1000</f>
        <v>24606196.698493972</v>
      </c>
      <c r="E51" s="28">
        <f t="array" ref="E51">+INDEX(Mercado_FEBRERO_2025!$G$10:$G$417,MATCH(EC_FEBRERO_2025!$C51&amp;EC_FEBRERO_2025!$B51&amp;"Potencia",Mercado_FEBRERO_2025!$C$10:$C$417&amp;Mercado_FEBRERO_2025!$E$10:$E$417&amp;Mercado_FEBRERO_2025!$D$10:$D$417,0))*1000</f>
        <v>73232.728269327301</v>
      </c>
      <c r="F51" s="215">
        <v>1.1343840000000001</v>
      </c>
      <c r="G51" s="215">
        <f>VLOOKUP($C51,PC_FEBRERO_2025!$B$11:$C$22,2,0)</f>
        <v>0.5</v>
      </c>
      <c r="H51" s="216">
        <f t="shared" si="1"/>
        <v>0.32499999999999996</v>
      </c>
      <c r="I51" s="28">
        <f t="shared" si="2"/>
        <v>15140.472239608131</v>
      </c>
      <c r="J51" s="217">
        <f t="shared" si="3"/>
        <v>1.2067446153846155</v>
      </c>
      <c r="K51" s="28">
        <f t="shared" si="4"/>
        <v>88373.200508935435</v>
      </c>
      <c r="L51" s="218">
        <v>1.05</v>
      </c>
      <c r="M51" s="28">
        <f t="shared" si="5"/>
        <v>84164.952865652798</v>
      </c>
      <c r="N51" s="28">
        <f t="shared" si="6"/>
        <v>88373.200508935435</v>
      </c>
      <c r="O51" s="219">
        <f t="shared" si="7"/>
        <v>24606196.698493972</v>
      </c>
      <c r="Q51" s="220"/>
      <c r="T51" s="222"/>
    </row>
    <row r="52" spans="1:20" ht="16.5" x14ac:dyDescent="0.3">
      <c r="A52" s="214" t="str">
        <f t="shared" si="0"/>
        <v>APBTCentro Occidente</v>
      </c>
      <c r="B52" s="180" t="s">
        <v>63</v>
      </c>
      <c r="C52" s="181" t="s">
        <v>57</v>
      </c>
      <c r="D52" s="28">
        <f t="array" ref="D52">+INDEX(Mercado_FEBRERO_2025!$G$10:$G$417,MATCH(EC_FEBRERO_2025!$C52&amp;EC_FEBRERO_2025!$B52&amp;"Energía",Mercado_FEBRERO_2025!$C$10:$C$417&amp;Mercado_FEBRERO_2025!$E$10:$E$417&amp;Mercado_FEBRERO_2025!$D$10:$D$417,0))*1000</f>
        <v>13958801.299748788</v>
      </c>
      <c r="E52" s="28">
        <f t="array" ref="E52">+INDEX(Mercado_FEBRERO_2025!$G$10:$G$417,MATCH(EC_FEBRERO_2025!$C52&amp;EC_FEBRERO_2025!$B52&amp;"Potencia",Mercado_FEBRERO_2025!$C$10:$C$417&amp;Mercado_FEBRERO_2025!$E$10:$E$417&amp;Mercado_FEBRERO_2025!$D$10:$D$417,0))*1000</f>
        <v>41544.051487347584</v>
      </c>
      <c r="F52" s="215">
        <v>1.1343840000000001</v>
      </c>
      <c r="G52" s="215">
        <f>VLOOKUP($C52,PC_FEBRERO_2025!$B$11:$C$22,2,0)</f>
        <v>0.5</v>
      </c>
      <c r="H52" s="216">
        <f t="shared" si="1"/>
        <v>0.32499999999999996</v>
      </c>
      <c r="I52" s="28">
        <f t="shared" si="2"/>
        <v>8589.0089462703399</v>
      </c>
      <c r="J52" s="217">
        <f t="shared" si="3"/>
        <v>1.2067446153846155</v>
      </c>
      <c r="K52" s="28">
        <f t="shared" si="4"/>
        <v>50133.060433617924</v>
      </c>
      <c r="L52" s="218">
        <v>1</v>
      </c>
      <c r="M52" s="28">
        <f t="shared" si="5"/>
        <v>50133.060433617924</v>
      </c>
      <c r="N52" s="28">
        <f t="shared" si="6"/>
        <v>50133.060433617924</v>
      </c>
      <c r="O52" s="219">
        <f t="shared" si="7"/>
        <v>13958801.299748788</v>
      </c>
      <c r="Q52" s="220"/>
      <c r="T52" s="222"/>
    </row>
    <row r="53" spans="1:20" ht="16.5" x14ac:dyDescent="0.3">
      <c r="A53" s="214" t="str">
        <f t="shared" si="0"/>
        <v>APMTCentro Occidente</v>
      </c>
      <c r="B53" s="180" t="s">
        <v>63</v>
      </c>
      <c r="C53" s="181" t="s">
        <v>58</v>
      </c>
      <c r="D53" s="28">
        <f t="array" ref="D53">+INDEX(Mercado_FEBRERO_2025!$G$10:$G$417,MATCH(EC_FEBRERO_2025!$C53&amp;EC_FEBRERO_2025!$B53&amp;"Energía",Mercado_FEBRERO_2025!$C$10:$C$417&amp;Mercado_FEBRERO_2025!$E$10:$E$417&amp;Mercado_FEBRERO_2025!$D$10:$D$417,0))*1000</f>
        <v>884298.81312769384</v>
      </c>
      <c r="E53" s="28">
        <f t="array" ref="E53">+INDEX(Mercado_FEBRERO_2025!$G$10:$G$417,MATCH(EC_FEBRERO_2025!$C53&amp;EC_FEBRERO_2025!$B53&amp;"Potencia",Mercado_FEBRERO_2025!$C$10:$C$417&amp;Mercado_FEBRERO_2025!$E$10:$E$417&amp;Mercado_FEBRERO_2025!$D$10:$D$417,0))*1000</f>
        <v>2631.8417057371839</v>
      </c>
      <c r="F53" s="215">
        <v>1.0152810000000001</v>
      </c>
      <c r="G53" s="215">
        <f>VLOOKUP($C53,PC_FEBRERO_2025!$B$11:$C$22,2,0)</f>
        <v>0.5</v>
      </c>
      <c r="H53" s="216">
        <f t="shared" si="1"/>
        <v>0.32499999999999996</v>
      </c>
      <c r="I53" s="28">
        <f t="shared" si="2"/>
        <v>61.872574008261815</v>
      </c>
      <c r="J53" s="217">
        <f t="shared" si="3"/>
        <v>1.0235092307692308</v>
      </c>
      <c r="K53" s="28">
        <f t="shared" si="4"/>
        <v>2693.7142797454453</v>
      </c>
      <c r="L53" s="218">
        <v>1</v>
      </c>
      <c r="M53" s="28">
        <f t="shared" si="5"/>
        <v>2693.7142797454453</v>
      </c>
      <c r="N53" s="28">
        <f t="shared" si="6"/>
        <v>2693.7142797454453</v>
      </c>
      <c r="O53" s="219">
        <f t="shared" si="7"/>
        <v>884298.81312769384</v>
      </c>
      <c r="Q53" s="220"/>
      <c r="T53" s="222"/>
    </row>
    <row r="54" spans="1:20" ht="16.5" x14ac:dyDescent="0.3">
      <c r="A54" s="214" t="str">
        <f t="shared" si="0"/>
        <v>GDMTHCentro Occidente</v>
      </c>
      <c r="B54" s="180" t="s">
        <v>63</v>
      </c>
      <c r="C54" s="181" t="s">
        <v>54</v>
      </c>
      <c r="D54" s="28">
        <f t="array" ref="D54">+INDEX(Mercado_FEBRERO_2025!$G$10:$G$417,MATCH(EC_FEBRERO_2025!$C54&amp;EC_FEBRERO_2025!$B54&amp;"Energía",Mercado_FEBRERO_2025!$C$10:$C$417&amp;Mercado_FEBRERO_2025!$E$10:$E$417&amp;Mercado_FEBRERO_2025!$D$10:$D$417,0))*1000</f>
        <v>128207451.73743293</v>
      </c>
      <c r="E54" s="28">
        <f t="array" ref="E54">+INDEX(Mercado_FEBRERO_2025!$G$10:$G$417,MATCH(EC_FEBRERO_2025!$C54&amp;EC_FEBRERO_2025!$B54&amp;"Potencia",Mercado_FEBRERO_2025!$C$10:$C$417&amp;Mercado_FEBRERO_2025!$E$10:$E$417&amp;Mercado_FEBRERO_2025!$D$10:$D$417,0))*1000</f>
        <v>334710.34810315614</v>
      </c>
      <c r="F54" s="215">
        <v>1.0152810000000001</v>
      </c>
      <c r="G54" s="215">
        <f>VLOOKUP($C54,PC_FEBRERO_2025!$B$11:$C$22,2,0)</f>
        <v>0.56999999999999995</v>
      </c>
      <c r="H54" s="216">
        <f t="shared" si="1"/>
        <v>0.39842999999999995</v>
      </c>
      <c r="I54" s="28">
        <f t="shared" si="2"/>
        <v>7317.1800133967999</v>
      </c>
      <c r="J54" s="217">
        <f t="shared" si="3"/>
        <v>1.0218612303290415</v>
      </c>
      <c r="K54" s="28">
        <f t="shared" si="4"/>
        <v>342027.52811655292</v>
      </c>
      <c r="L54" s="218">
        <v>1.25</v>
      </c>
      <c r="M54" s="28">
        <f t="shared" si="5"/>
        <v>273622.02249324234</v>
      </c>
      <c r="N54" s="28">
        <f t="shared" si="6"/>
        <v>273622.02249324234</v>
      </c>
      <c r="O54" s="219">
        <f t="shared" si="7"/>
        <v>273622.02249324234</v>
      </c>
      <c r="Q54" s="220"/>
      <c r="T54" s="222"/>
    </row>
    <row r="55" spans="1:20" ht="16.5" x14ac:dyDescent="0.3">
      <c r="A55" s="214" t="str">
        <f t="shared" si="0"/>
        <v>GDMTOCentro Occidente</v>
      </c>
      <c r="B55" s="180" t="s">
        <v>63</v>
      </c>
      <c r="C55" s="181" t="s">
        <v>55</v>
      </c>
      <c r="D55" s="28">
        <f t="array" ref="D55">+INDEX(Mercado_FEBRERO_2025!$G$10:$G$417,MATCH(EC_FEBRERO_2025!$C55&amp;EC_FEBRERO_2025!$B55&amp;"Energía",Mercado_FEBRERO_2025!$C$10:$C$417&amp;Mercado_FEBRERO_2025!$E$10:$E$417&amp;Mercado_FEBRERO_2025!$D$10:$D$417,0))*1000</f>
        <v>55180177.24703598</v>
      </c>
      <c r="E55" s="28">
        <f t="array" ref="E55">+INDEX(Mercado_FEBRERO_2025!$G$10:$G$417,MATCH(EC_FEBRERO_2025!$C55&amp;EC_FEBRERO_2025!$B55&amp;"Potencia",Mercado_FEBRERO_2025!$C$10:$C$417&amp;Mercado_FEBRERO_2025!$E$10:$E$417&amp;Mercado_FEBRERO_2025!$D$10:$D$417,0))*1000</f>
        <v>149297.01636102807</v>
      </c>
      <c r="F55" s="215">
        <v>1.0152810000000001</v>
      </c>
      <c r="G55" s="215">
        <f>VLOOKUP($C55,PC_FEBRERO_2025!$B$11:$C$22,2,0)</f>
        <v>0.55000000000000004</v>
      </c>
      <c r="H55" s="216">
        <f t="shared" si="1"/>
        <v>0.37675000000000003</v>
      </c>
      <c r="I55" s="28">
        <f t="shared" si="2"/>
        <v>3330.5222000188096</v>
      </c>
      <c r="J55" s="217">
        <f t="shared" si="3"/>
        <v>1.0223080291970805</v>
      </c>
      <c r="K55" s="28">
        <f t="shared" si="4"/>
        <v>152627.53856104691</v>
      </c>
      <c r="L55" s="218">
        <v>1.05</v>
      </c>
      <c r="M55" s="28">
        <f t="shared" si="5"/>
        <v>145359.56053433038</v>
      </c>
      <c r="N55" s="28">
        <f t="shared" si="6"/>
        <v>152627.53856104691</v>
      </c>
      <c r="O55" s="219">
        <f t="shared" si="7"/>
        <v>152627.53856104691</v>
      </c>
      <c r="Q55" s="220"/>
      <c r="T55" s="222"/>
    </row>
    <row r="56" spans="1:20" ht="16.5" x14ac:dyDescent="0.3">
      <c r="A56" s="214" t="str">
        <f t="shared" si="0"/>
        <v>RAMTCentro Occidente</v>
      </c>
      <c r="B56" s="180" t="s">
        <v>63</v>
      </c>
      <c r="C56" s="181" t="s">
        <v>60</v>
      </c>
      <c r="D56" s="28">
        <f t="array" ref="D56">+INDEX(Mercado_FEBRERO_2025!$G$10:$G$417,MATCH(EC_FEBRERO_2025!$C56&amp;EC_FEBRERO_2025!$B56&amp;"Energía",Mercado_FEBRERO_2025!$C$10:$C$417&amp;Mercado_FEBRERO_2025!$E$10:$E$417&amp;Mercado_FEBRERO_2025!$D$10:$D$417,0))*1000</f>
        <v>51791711.465515457</v>
      </c>
      <c r="E56" s="28">
        <f t="array" ref="E56">+INDEX(Mercado_FEBRERO_2025!$G$10:$G$417,MATCH(EC_FEBRERO_2025!$C56&amp;EC_FEBRERO_2025!$B56&amp;"Potencia",Mercado_FEBRERO_2025!$C$10:$C$417&amp;Mercado_FEBRERO_2025!$E$10:$E$417&amp;Mercado_FEBRERO_2025!$D$10:$D$417,0))*1000</f>
        <v>154141.9984092722</v>
      </c>
      <c r="F56" s="215">
        <v>1.0152810000000001</v>
      </c>
      <c r="G56" s="215">
        <f>VLOOKUP($C56,PC_FEBRERO_2025!$B$11:$C$22,2,0)</f>
        <v>0.5</v>
      </c>
      <c r="H56" s="216">
        <f t="shared" si="1"/>
        <v>0.32499999999999996</v>
      </c>
      <c r="I56" s="28">
        <f t="shared" si="2"/>
        <v>3623.7598118340065</v>
      </c>
      <c r="J56" s="217">
        <f t="shared" si="3"/>
        <v>1.0235092307692308</v>
      </c>
      <c r="K56" s="28">
        <f t="shared" si="4"/>
        <v>157765.7582211062</v>
      </c>
      <c r="L56" s="218">
        <v>1.05</v>
      </c>
      <c r="M56" s="28">
        <f t="shared" si="5"/>
        <v>150253.10306772019</v>
      </c>
      <c r="N56" s="28">
        <f t="shared" si="6"/>
        <v>157765.7582211062</v>
      </c>
      <c r="O56" s="219">
        <f t="shared" si="7"/>
        <v>157765.7582211062</v>
      </c>
      <c r="Q56" s="220"/>
      <c r="T56" s="222"/>
    </row>
    <row r="57" spans="1:20" ht="16.5" x14ac:dyDescent="0.3">
      <c r="A57" s="214" t="str">
        <f t="shared" si="0"/>
        <v>DISTCentro Occidente</v>
      </c>
      <c r="B57" s="180" t="s">
        <v>63</v>
      </c>
      <c r="C57" s="181" t="s">
        <v>51</v>
      </c>
      <c r="D57" s="28">
        <f t="array" ref="D57">+INDEX(Mercado_FEBRERO_2025!$G$10:$G$417,MATCH(EC_FEBRERO_2025!$C57&amp;EC_FEBRERO_2025!$B57&amp;"Energía",Mercado_FEBRERO_2025!$C$10:$C$417&amp;Mercado_FEBRERO_2025!$E$10:$E$417&amp;Mercado_FEBRERO_2025!$D$10:$D$417,0))*1000</f>
        <v>64077963.197475821</v>
      </c>
      <c r="E57" s="28">
        <f t="array" ref="E57">+INDEX(Mercado_FEBRERO_2025!$G$10:$G$417,MATCH(EC_FEBRERO_2025!$C57&amp;EC_FEBRERO_2025!$B57&amp;"Potencia",Mercado_FEBRERO_2025!$C$10:$C$417&amp;Mercado_FEBRERO_2025!$E$10:$E$417&amp;Mercado_FEBRERO_2025!$D$10:$D$417,0))*1000</f>
        <v>128856.90797433202</v>
      </c>
      <c r="F57" s="225">
        <v>1</v>
      </c>
      <c r="G57" s="215">
        <f>VLOOKUP($C57,PC_FEBRERO_2025!$B$11:$C$22,2,0)</f>
        <v>0.74</v>
      </c>
      <c r="H57" s="216">
        <f t="shared" si="1"/>
        <v>0.60531999999999997</v>
      </c>
      <c r="I57" s="28">
        <f t="shared" si="2"/>
        <v>0</v>
      </c>
      <c r="J57" s="217">
        <f t="shared" si="3"/>
        <v>1</v>
      </c>
      <c r="K57" s="28">
        <f t="shared" si="4"/>
        <v>128856.90797433202</v>
      </c>
      <c r="L57" s="218">
        <v>1.35</v>
      </c>
      <c r="M57" s="28">
        <f t="shared" si="5"/>
        <v>95449.561462468162</v>
      </c>
      <c r="N57" s="28">
        <f t="shared" si="6"/>
        <v>95449.561462468162</v>
      </c>
      <c r="O57" s="219">
        <f t="shared" si="7"/>
        <v>95449.561462468162</v>
      </c>
      <c r="Q57" s="220"/>
      <c r="T57" s="222"/>
    </row>
    <row r="58" spans="1:20" ht="16.5" x14ac:dyDescent="0.3">
      <c r="A58" s="214" t="str">
        <f t="shared" si="0"/>
        <v>DITCentro Occidente</v>
      </c>
      <c r="B58" s="180" t="s">
        <v>63</v>
      </c>
      <c r="C58" s="181" t="s">
        <v>52</v>
      </c>
      <c r="D58" s="28">
        <f t="array" ref="D58">+INDEX(Mercado_FEBRERO_2025!$G$10:$G$417,MATCH(EC_FEBRERO_2025!$C58&amp;EC_FEBRERO_2025!$B58&amp;"Energía",Mercado_FEBRERO_2025!$C$10:$C$417&amp;Mercado_FEBRERO_2025!$E$10:$E$417&amp;Mercado_FEBRERO_2025!$D$10:$D$417,0))*1000</f>
        <v>0</v>
      </c>
      <c r="E58" s="28">
        <f t="array" ref="E58">+INDEX(Mercado_FEBRERO_2025!$G$10:$G$417,MATCH(EC_FEBRERO_2025!$C58&amp;EC_FEBRERO_2025!$B58&amp;"Potencia",Mercado_FEBRERO_2025!$C$10:$C$417&amp;Mercado_FEBRERO_2025!$E$10:$E$417&amp;Mercado_FEBRERO_2025!$D$10:$D$417,0))*1000</f>
        <v>0</v>
      </c>
      <c r="F58" s="225">
        <v>1</v>
      </c>
      <c r="G58" s="215">
        <f>VLOOKUP($C58,PC_FEBRERO_2025!$B$11:$C$22,2,0)</f>
        <v>0.71</v>
      </c>
      <c r="H58" s="216">
        <f t="shared" si="1"/>
        <v>0.56586999999999998</v>
      </c>
      <c r="I58" s="28">
        <f t="shared" si="2"/>
        <v>0</v>
      </c>
      <c r="J58" s="217">
        <f t="shared" si="3"/>
        <v>0</v>
      </c>
      <c r="K58" s="28">
        <f t="shared" si="4"/>
        <v>0</v>
      </c>
      <c r="L58" s="218">
        <v>2.5</v>
      </c>
      <c r="M58" s="28">
        <f t="shared" si="5"/>
        <v>0</v>
      </c>
      <c r="N58" s="28">
        <f t="shared" si="6"/>
        <v>0</v>
      </c>
      <c r="O58" s="219">
        <f t="shared" si="7"/>
        <v>0</v>
      </c>
      <c r="Q58" s="220"/>
      <c r="T58" s="222"/>
    </row>
    <row r="59" spans="1:20" ht="16.5" x14ac:dyDescent="0.3">
      <c r="A59" s="214" t="str">
        <f t="shared" si="0"/>
        <v>DB1Centro Oriente</v>
      </c>
      <c r="B59" s="180" t="s">
        <v>64</v>
      </c>
      <c r="C59" s="181" t="s">
        <v>48</v>
      </c>
      <c r="D59" s="28">
        <f t="array" ref="D59">+INDEX(Mercado_FEBRERO_2025!$G$10:$G$417,MATCH(EC_FEBRERO_2025!$C59&amp;EC_FEBRERO_2025!$B59&amp;"Energía",Mercado_FEBRERO_2025!$C$10:$C$417&amp;Mercado_FEBRERO_2025!$E$10:$E$417&amp;Mercado_FEBRERO_2025!$D$10:$D$417,0))*1000</f>
        <v>166333092.89122736</v>
      </c>
      <c r="E59" s="28">
        <f t="array" ref="E59">+INDEX(Mercado_FEBRERO_2025!$G$10:$G$417,MATCH(EC_FEBRERO_2025!$C59&amp;EC_FEBRERO_2025!$B59&amp;"Potencia",Mercado_FEBRERO_2025!$C$10:$C$417&amp;Mercado_FEBRERO_2025!$E$10:$E$417&amp;Mercado_FEBRERO_2025!$D$10:$D$417,0))*1000</f>
        <v>419524.54825269216</v>
      </c>
      <c r="F59" s="215">
        <v>1.2213560000000001</v>
      </c>
      <c r="G59" s="215">
        <f>VLOOKUP($C59,PC_FEBRERO_2025!$B$11:$C$22,2,0)</f>
        <v>0.59</v>
      </c>
      <c r="H59" s="216">
        <f t="shared" si="1"/>
        <v>0.42066999999999999</v>
      </c>
      <c r="I59" s="28">
        <f t="shared" si="2"/>
        <v>130244.42623144874</v>
      </c>
      <c r="J59" s="217">
        <f t="shared" si="3"/>
        <v>1.3104572230014027</v>
      </c>
      <c r="K59" s="28">
        <f t="shared" si="4"/>
        <v>549768.97448414087</v>
      </c>
      <c r="L59" s="218">
        <v>1</v>
      </c>
      <c r="M59" s="28">
        <f t="shared" si="5"/>
        <v>549768.97448414087</v>
      </c>
      <c r="N59" s="28">
        <f t="shared" si="6"/>
        <v>549768.97448414087</v>
      </c>
      <c r="O59" s="219">
        <f t="shared" si="7"/>
        <v>166333092.89122736</v>
      </c>
      <c r="Q59" s="220"/>
      <c r="T59" s="222"/>
    </row>
    <row r="60" spans="1:20" ht="16.5" x14ac:dyDescent="0.3">
      <c r="A60" s="214" t="str">
        <f t="shared" si="0"/>
        <v>DB2Centro Oriente</v>
      </c>
      <c r="B60" s="180" t="s">
        <v>64</v>
      </c>
      <c r="C60" s="181" t="s">
        <v>50</v>
      </c>
      <c r="D60" s="28">
        <f t="array" ref="D60">+INDEX(Mercado_FEBRERO_2025!$G$10:$G$417,MATCH(EC_FEBRERO_2025!$C60&amp;EC_FEBRERO_2025!$B60&amp;"Energía",Mercado_FEBRERO_2025!$C$10:$C$417&amp;Mercado_FEBRERO_2025!$E$10:$E$417&amp;Mercado_FEBRERO_2025!$D$10:$D$417,0))*1000</f>
        <v>102104719.53312185</v>
      </c>
      <c r="E60" s="28">
        <f t="array" ref="E60">+INDEX(Mercado_FEBRERO_2025!$G$10:$G$417,MATCH(EC_FEBRERO_2025!$C60&amp;EC_FEBRERO_2025!$B60&amp;"Potencia",Mercado_FEBRERO_2025!$C$10:$C$417&amp;Mercado_FEBRERO_2025!$E$10:$E$417&amp;Mercado_FEBRERO_2025!$D$10:$D$417,0))*1000</f>
        <v>257528.04563438724</v>
      </c>
      <c r="F60" s="215">
        <v>1.2213560000000001</v>
      </c>
      <c r="G60" s="215">
        <f>VLOOKUP($C60,PC_FEBRERO_2025!$B$11:$C$22,2,0)</f>
        <v>0.59</v>
      </c>
      <c r="H60" s="216">
        <f t="shared" si="1"/>
        <v>0.42066999999999999</v>
      </c>
      <c r="I60" s="28">
        <f t="shared" si="2"/>
        <v>79951.441892630362</v>
      </c>
      <c r="J60" s="217">
        <f t="shared" si="3"/>
        <v>1.3104572230014027</v>
      </c>
      <c r="K60" s="28">
        <f t="shared" si="4"/>
        <v>337479.4875270176</v>
      </c>
      <c r="L60" s="218">
        <v>1.0062500000000001</v>
      </c>
      <c r="M60" s="28">
        <f t="shared" si="5"/>
        <v>335383.34164175659</v>
      </c>
      <c r="N60" s="28">
        <f t="shared" si="6"/>
        <v>337479.4875270176</v>
      </c>
      <c r="O60" s="219">
        <f t="shared" si="7"/>
        <v>102104719.53312185</v>
      </c>
      <c r="Q60" s="220"/>
      <c r="T60" s="222"/>
    </row>
    <row r="61" spans="1:20" ht="16.5" x14ac:dyDescent="0.3">
      <c r="A61" s="214" t="str">
        <f t="shared" si="0"/>
        <v>PDBTCentro Oriente</v>
      </c>
      <c r="B61" s="180" t="s">
        <v>64</v>
      </c>
      <c r="C61" s="181" t="s">
        <v>56</v>
      </c>
      <c r="D61" s="28">
        <f t="array" ref="D61">+INDEX(Mercado_FEBRERO_2025!$G$10:$G$417,MATCH(EC_FEBRERO_2025!$C61&amp;EC_FEBRERO_2025!$B61&amp;"Energía",Mercado_FEBRERO_2025!$C$10:$C$417&amp;Mercado_FEBRERO_2025!$E$10:$E$417&amp;Mercado_FEBRERO_2025!$D$10:$D$417,0))*1000</f>
        <v>76604661.556575328</v>
      </c>
      <c r="E61" s="28">
        <f t="array" ref="E61">+INDEX(Mercado_FEBRERO_2025!$G$10:$G$417,MATCH(EC_FEBRERO_2025!$C61&amp;EC_FEBRERO_2025!$B61&amp;"Potencia",Mercado_FEBRERO_2025!$C$10:$C$417&amp;Mercado_FEBRERO_2025!$E$10:$E$417&amp;Mercado_FEBRERO_2025!$D$10:$D$417,0))*1000</f>
        <v>196543.15875558121</v>
      </c>
      <c r="F61" s="215">
        <v>1.2213560000000001</v>
      </c>
      <c r="G61" s="215">
        <f>VLOOKUP($C61,PC_FEBRERO_2025!$B$11:$C$22,2,0)</f>
        <v>0.57999999999999996</v>
      </c>
      <c r="H61" s="216">
        <f t="shared" si="1"/>
        <v>0.40947999999999996</v>
      </c>
      <c r="I61" s="28">
        <f t="shared" si="2"/>
        <v>61623.240013456743</v>
      </c>
      <c r="J61" s="217">
        <f t="shared" si="3"/>
        <v>1.3135354107648727</v>
      </c>
      <c r="K61" s="28">
        <f t="shared" si="4"/>
        <v>258166.39876903794</v>
      </c>
      <c r="L61" s="218">
        <v>1.1800000000000002</v>
      </c>
      <c r="M61" s="28">
        <f t="shared" si="5"/>
        <v>218785.08370257451</v>
      </c>
      <c r="N61" s="28">
        <f t="shared" si="6"/>
        <v>258166.39876903794</v>
      </c>
      <c r="O61" s="219">
        <f t="shared" si="7"/>
        <v>76604661.556575328</v>
      </c>
      <c r="Q61" s="220"/>
      <c r="T61" s="222"/>
    </row>
    <row r="62" spans="1:20" ht="16.5" x14ac:dyDescent="0.3">
      <c r="A62" s="214" t="str">
        <f t="shared" si="0"/>
        <v>GDBTCentro Oriente</v>
      </c>
      <c r="B62" s="180" t="s">
        <v>64</v>
      </c>
      <c r="C62" s="223" t="s">
        <v>53</v>
      </c>
      <c r="D62" s="28">
        <f t="array" ref="D62">+INDEX(Mercado_FEBRERO_2025!$G$10:$G$417,MATCH(EC_FEBRERO_2025!$C62&amp;EC_FEBRERO_2025!$B62&amp;"Energía",Mercado_FEBRERO_2025!$C$10:$C$417&amp;Mercado_FEBRERO_2025!$E$10:$E$417&amp;Mercado_FEBRERO_2025!$D$10:$D$417,0))*1000</f>
        <v>2563374.7122920016</v>
      </c>
      <c r="E62" s="28">
        <f t="array" ref="E62">+INDEX(Mercado_FEBRERO_2025!$G$10:$G$417,MATCH(EC_FEBRERO_2025!$C62&amp;EC_FEBRERO_2025!$B62&amp;"Potencia",Mercado_FEBRERO_2025!$C$10:$C$417&amp;Mercado_FEBRERO_2025!$E$10:$E$417&amp;Mercado_FEBRERO_2025!$D$10:$D$417,0))*1000</f>
        <v>7784.7871486030181</v>
      </c>
      <c r="F62" s="215">
        <v>1.2213560000000001</v>
      </c>
      <c r="G62" s="215">
        <f>VLOOKUP($C62,PC_FEBRERO_2025!$B$11:$C$22,2,0)</f>
        <v>0.49</v>
      </c>
      <c r="H62" s="216">
        <f t="shared" si="1"/>
        <v>0.31506999999999996</v>
      </c>
      <c r="I62" s="28">
        <f t="shared" si="2"/>
        <v>2679.9523235865795</v>
      </c>
      <c r="J62" s="217">
        <f t="shared" si="3"/>
        <v>1.3442550544323486</v>
      </c>
      <c r="K62" s="28">
        <f t="shared" si="4"/>
        <v>10464.739472189598</v>
      </c>
      <c r="L62" s="218">
        <v>1.29</v>
      </c>
      <c r="M62" s="28">
        <f t="shared" si="5"/>
        <v>8112.2011412322463</v>
      </c>
      <c r="N62" s="28">
        <f t="shared" si="6"/>
        <v>10464.739472189598</v>
      </c>
      <c r="O62" s="219">
        <f t="shared" si="7"/>
        <v>10464.739472189598</v>
      </c>
      <c r="Q62" s="220"/>
      <c r="T62" s="222"/>
    </row>
    <row r="63" spans="1:20" ht="16.5" x14ac:dyDescent="0.3">
      <c r="A63" s="214" t="str">
        <f t="shared" si="0"/>
        <v>RABTCentro Oriente</v>
      </c>
      <c r="B63" s="180" t="s">
        <v>64</v>
      </c>
      <c r="C63" s="223" t="s">
        <v>59</v>
      </c>
      <c r="D63" s="28">
        <f t="array" ref="D63">+INDEX(Mercado_FEBRERO_2025!$G$10:$G$417,MATCH(EC_FEBRERO_2025!$C63&amp;EC_FEBRERO_2025!$B63&amp;"Energía",Mercado_FEBRERO_2025!$C$10:$C$417&amp;Mercado_FEBRERO_2025!$E$10:$E$417&amp;Mercado_FEBRERO_2025!$D$10:$D$417,0))*1000</f>
        <v>16698877.469882319</v>
      </c>
      <c r="E63" s="28">
        <f t="array" ref="E63">+INDEX(Mercado_FEBRERO_2025!$G$10:$G$417,MATCH(EC_FEBRERO_2025!$C63&amp;EC_FEBRERO_2025!$B63&amp;"Potencia",Mercado_FEBRERO_2025!$C$10:$C$417&amp;Mercado_FEBRERO_2025!$E$10:$E$417&amp;Mercado_FEBRERO_2025!$D$10:$D$417,0))*1000</f>
        <v>49699.040088935471</v>
      </c>
      <c r="F63" s="215">
        <v>1.2213560000000001</v>
      </c>
      <c r="G63" s="215">
        <f>VLOOKUP($C63,PC_FEBRERO_2025!$B$11:$C$22,2,0)</f>
        <v>0.5</v>
      </c>
      <c r="H63" s="216">
        <f t="shared" si="1"/>
        <v>0.32499999999999996</v>
      </c>
      <c r="I63" s="28">
        <f t="shared" si="2"/>
        <v>16924.893412194473</v>
      </c>
      <c r="J63" s="217">
        <f t="shared" si="3"/>
        <v>1.3405476923076924</v>
      </c>
      <c r="K63" s="28">
        <f t="shared" si="4"/>
        <v>66623.933501129941</v>
      </c>
      <c r="L63" s="218">
        <v>1.05</v>
      </c>
      <c r="M63" s="28">
        <f t="shared" si="5"/>
        <v>63451.365239171369</v>
      </c>
      <c r="N63" s="28">
        <f t="shared" si="6"/>
        <v>66623.933501129941</v>
      </c>
      <c r="O63" s="219">
        <f t="shared" si="7"/>
        <v>16698877.469882319</v>
      </c>
      <c r="Q63" s="220"/>
      <c r="T63" s="222"/>
    </row>
    <row r="64" spans="1:20" ht="16.5" x14ac:dyDescent="0.3">
      <c r="A64" s="214" t="str">
        <f t="shared" si="0"/>
        <v>APBTCentro Oriente</v>
      </c>
      <c r="B64" s="180" t="s">
        <v>64</v>
      </c>
      <c r="C64" s="223" t="s">
        <v>57</v>
      </c>
      <c r="D64" s="28">
        <f t="array" ref="D64">+INDEX(Mercado_FEBRERO_2025!$G$10:$G$417,MATCH(EC_FEBRERO_2025!$C64&amp;EC_FEBRERO_2025!$B64&amp;"Energía",Mercado_FEBRERO_2025!$C$10:$C$417&amp;Mercado_FEBRERO_2025!$E$10:$E$417&amp;Mercado_FEBRERO_2025!$D$10:$D$417,0))*1000</f>
        <v>25695562.679836418</v>
      </c>
      <c r="E64" s="28">
        <f t="array" ref="E64">+INDEX(Mercado_FEBRERO_2025!$G$10:$G$417,MATCH(EC_FEBRERO_2025!$C64&amp;EC_FEBRERO_2025!$B64&amp;"Potencia",Mercado_FEBRERO_2025!$C$10:$C$417&amp;Mercado_FEBRERO_2025!$E$10:$E$417&amp;Mercado_FEBRERO_2025!$D$10:$D$417,0))*1000</f>
        <v>76474.888928084576</v>
      </c>
      <c r="F64" s="215">
        <v>1.2213560000000001</v>
      </c>
      <c r="G64" s="215">
        <f>VLOOKUP($C64,PC_FEBRERO_2025!$B$11:$C$22,2,0)</f>
        <v>0.5</v>
      </c>
      <c r="H64" s="216">
        <f t="shared" si="1"/>
        <v>0.32499999999999996</v>
      </c>
      <c r="I64" s="28">
        <f t="shared" si="2"/>
        <v>26043.346943946312</v>
      </c>
      <c r="J64" s="217">
        <f t="shared" si="3"/>
        <v>1.3405476923076924</v>
      </c>
      <c r="K64" s="28">
        <f>E64*J64</f>
        <v>102518.23587203088</v>
      </c>
      <c r="L64" s="218">
        <v>1</v>
      </c>
      <c r="M64" s="28">
        <f>K64/L64</f>
        <v>102518.23587203088</v>
      </c>
      <c r="N64" s="28">
        <f t="shared" si="6"/>
        <v>102518.23587203088</v>
      </c>
      <c r="O64" s="219">
        <f t="shared" si="7"/>
        <v>25695562.679836418</v>
      </c>
      <c r="Q64" s="220"/>
      <c r="T64" s="222"/>
    </row>
    <row r="65" spans="1:20" ht="12.4" customHeight="1" x14ac:dyDescent="0.3">
      <c r="A65" s="214" t="str">
        <f t="shared" si="0"/>
        <v>APMTCentro Oriente</v>
      </c>
      <c r="B65" s="180" t="s">
        <v>64</v>
      </c>
      <c r="C65" s="223" t="s">
        <v>58</v>
      </c>
      <c r="D65" s="28">
        <f t="array" ref="D65">+INDEX(Mercado_FEBRERO_2025!$G$10:$G$417,MATCH(EC_FEBRERO_2025!$C65&amp;EC_FEBRERO_2025!$B65&amp;"Energía",Mercado_FEBRERO_2025!$C$10:$C$417&amp;Mercado_FEBRERO_2025!$E$10:$E$417&amp;Mercado_FEBRERO_2025!$D$10:$D$417,0))*1000</f>
        <v>709607.01023934863</v>
      </c>
      <c r="E65" s="28">
        <f t="array" ref="E65">+INDEX(Mercado_FEBRERO_2025!$G$10:$G$417,MATCH(EC_FEBRERO_2025!$C65&amp;EC_FEBRERO_2025!$B65&amp;"Potencia",Mercado_FEBRERO_2025!$C$10:$C$417&amp;Mercado_FEBRERO_2025!$E$10:$E$417&amp;Mercado_FEBRERO_2025!$D$10:$D$417,0))*1000</f>
        <v>2111.925625712347</v>
      </c>
      <c r="F65" s="215">
        <v>1.0181290000000001</v>
      </c>
      <c r="G65" s="215">
        <f>VLOOKUP($C65,PC_FEBRERO_2025!$B$11:$C$22,2,0)</f>
        <v>0.5</v>
      </c>
      <c r="H65" s="216">
        <f t="shared" si="1"/>
        <v>0.32499999999999996</v>
      </c>
      <c r="I65" s="28">
        <f t="shared" si="2"/>
        <v>58.903230259291192</v>
      </c>
      <c r="J65" s="217">
        <f t="shared" si="3"/>
        <v>1.0278907692307695</v>
      </c>
      <c r="K65" s="28">
        <f>E65*J65</f>
        <v>2170.8288559716384</v>
      </c>
      <c r="L65" s="218">
        <v>1</v>
      </c>
      <c r="M65" s="28">
        <f>K65/L65</f>
        <v>2170.8288559716384</v>
      </c>
      <c r="N65" s="28">
        <f t="shared" si="6"/>
        <v>2170.8288559716384</v>
      </c>
      <c r="O65" s="219">
        <f t="shared" si="7"/>
        <v>709607.01023934863</v>
      </c>
      <c r="Q65" s="220"/>
      <c r="T65" s="222"/>
    </row>
    <row r="66" spans="1:20" ht="16.5" x14ac:dyDescent="0.3">
      <c r="A66" s="214" t="str">
        <f t="shared" si="0"/>
        <v>GDMTHCentro Oriente</v>
      </c>
      <c r="B66" s="180" t="s">
        <v>64</v>
      </c>
      <c r="C66" s="181" t="s">
        <v>54</v>
      </c>
      <c r="D66" s="28">
        <f t="array" ref="D66">+INDEX(Mercado_FEBRERO_2025!$G$10:$G$417,MATCH(EC_FEBRERO_2025!$C66&amp;EC_FEBRERO_2025!$B66&amp;"Energía",Mercado_FEBRERO_2025!$C$10:$C$417&amp;Mercado_FEBRERO_2025!$E$10:$E$417&amp;Mercado_FEBRERO_2025!$D$10:$D$417,0))*1000</f>
        <v>259628282.19417202</v>
      </c>
      <c r="E66" s="28">
        <f t="array" ref="E66">+INDEX(Mercado_FEBRERO_2025!$G$10:$G$417,MATCH(EC_FEBRERO_2025!$C66&amp;EC_FEBRERO_2025!$B66&amp;"Potencia",Mercado_FEBRERO_2025!$C$10:$C$417&amp;Mercado_FEBRERO_2025!$E$10:$E$417&amp;Mercado_FEBRERO_2025!$D$10:$D$417,0))*1000</f>
        <v>677809.8428210424</v>
      </c>
      <c r="F66" s="215">
        <v>1.0181290000000001</v>
      </c>
      <c r="G66" s="215">
        <f>VLOOKUP($C66,PC_FEBRERO_2025!$B$11:$C$22,2,0)</f>
        <v>0.56999999999999995</v>
      </c>
      <c r="H66" s="216">
        <f t="shared" si="1"/>
        <v>0.39842999999999995</v>
      </c>
      <c r="I66" s="28">
        <f t="shared" si="2"/>
        <v>17579.420086556107</v>
      </c>
      <c r="J66" s="217">
        <f t="shared" si="3"/>
        <v>1.0259356223175966</v>
      </c>
      <c r="K66" s="28">
        <f>E66*J66</f>
        <v>695389.26290759852</v>
      </c>
      <c r="L66" s="218">
        <v>1.25</v>
      </c>
      <c r="M66" s="28">
        <f>K66/L66</f>
        <v>556311.41032607877</v>
      </c>
      <c r="N66" s="28">
        <f t="shared" si="6"/>
        <v>556311.41032607877</v>
      </c>
      <c r="O66" s="219">
        <f t="shared" si="7"/>
        <v>556311.41032607877</v>
      </c>
      <c r="Q66" s="220"/>
      <c r="T66" s="222"/>
    </row>
    <row r="67" spans="1:20" ht="16.5" x14ac:dyDescent="0.3">
      <c r="A67" s="214" t="str">
        <f t="shared" si="0"/>
        <v>GDMTOCentro Oriente</v>
      </c>
      <c r="B67" s="180" t="s">
        <v>64</v>
      </c>
      <c r="C67" s="181" t="s">
        <v>55</v>
      </c>
      <c r="D67" s="28">
        <f t="array" ref="D67">+INDEX(Mercado_FEBRERO_2025!$G$10:$G$417,MATCH(EC_FEBRERO_2025!$C67&amp;EC_FEBRERO_2025!$B67&amp;"Energía",Mercado_FEBRERO_2025!$C$10:$C$417&amp;Mercado_FEBRERO_2025!$E$10:$E$417&amp;Mercado_FEBRERO_2025!$D$10:$D$417,0))*1000</f>
        <v>76852778.867622212</v>
      </c>
      <c r="E67" s="28">
        <f t="array" ref="E67">+INDEX(Mercado_FEBRERO_2025!$G$10:$G$417,MATCH(EC_FEBRERO_2025!$C67&amp;EC_FEBRERO_2025!$B67&amp;"Potencia",Mercado_FEBRERO_2025!$C$10:$C$417&amp;Mercado_FEBRERO_2025!$E$10:$E$417&amp;Mercado_FEBRERO_2025!$D$10:$D$417,0))*1000</f>
        <v>207935.0077587181</v>
      </c>
      <c r="F67" s="215">
        <v>1.0181290000000001</v>
      </c>
      <c r="G67" s="215">
        <f>VLOOKUP($C67,PC_FEBRERO_2025!$B$11:$C$22,2,0)</f>
        <v>0.55000000000000004</v>
      </c>
      <c r="H67" s="216">
        <f t="shared" si="1"/>
        <v>0.37675000000000003</v>
      </c>
      <c r="I67" s="28">
        <f t="shared" si="2"/>
        <v>5503.1441688435225</v>
      </c>
      <c r="J67" s="217">
        <f t="shared" si="3"/>
        <v>1.0264656934306571</v>
      </c>
      <c r="K67" s="28">
        <f t="shared" ref="K67:K75" si="8">E67*J67</f>
        <v>213438.15192756164</v>
      </c>
      <c r="L67" s="218">
        <v>1.05</v>
      </c>
      <c r="M67" s="28">
        <f t="shared" ref="M67:M75" si="9">K67/L67</f>
        <v>203274.43040720155</v>
      </c>
      <c r="N67" s="28">
        <f t="shared" si="6"/>
        <v>213438.15192756164</v>
      </c>
      <c r="O67" s="219">
        <f t="shared" si="7"/>
        <v>213438.15192756164</v>
      </c>
      <c r="Q67" s="220"/>
      <c r="T67" s="222"/>
    </row>
    <row r="68" spans="1:20" ht="16.5" x14ac:dyDescent="0.3">
      <c r="A68" s="214" t="str">
        <f t="shared" si="0"/>
        <v>RAMTCentro Oriente</v>
      </c>
      <c r="B68" s="180" t="s">
        <v>64</v>
      </c>
      <c r="C68" s="181" t="s">
        <v>60</v>
      </c>
      <c r="D68" s="28">
        <f t="array" ref="D68">+INDEX(Mercado_FEBRERO_2025!$G$10:$G$417,MATCH(EC_FEBRERO_2025!$C68&amp;EC_FEBRERO_2025!$B68&amp;"Energía",Mercado_FEBRERO_2025!$C$10:$C$417&amp;Mercado_FEBRERO_2025!$E$10:$E$417&amp;Mercado_FEBRERO_2025!$D$10:$D$417,0))*1000</f>
        <v>32618055.685727034</v>
      </c>
      <c r="E68" s="28">
        <f t="array" ref="E68">+INDEX(Mercado_FEBRERO_2025!$G$10:$G$417,MATCH(EC_FEBRERO_2025!$C68&amp;EC_FEBRERO_2025!$B68&amp;"Potencia",Mercado_FEBRERO_2025!$C$10:$C$417&amp;Mercado_FEBRERO_2025!$E$10:$E$417&amp;Mercado_FEBRERO_2025!$D$10:$D$417,0))*1000</f>
        <v>97077.546683711422</v>
      </c>
      <c r="F68" s="215">
        <v>1.0181290000000001</v>
      </c>
      <c r="G68" s="215">
        <f>VLOOKUP($C68,PC_FEBRERO_2025!$B$11:$C$22,2,0)</f>
        <v>0.5</v>
      </c>
      <c r="H68" s="216">
        <f t="shared" si="1"/>
        <v>0.32499999999999996</v>
      </c>
      <c r="I68" s="28">
        <f t="shared" si="2"/>
        <v>2707.5674520446314</v>
      </c>
      <c r="J68" s="217">
        <f t="shared" si="3"/>
        <v>1.0278907692307693</v>
      </c>
      <c r="K68" s="28">
        <f t="shared" si="8"/>
        <v>99785.114135756041</v>
      </c>
      <c r="L68" s="218">
        <v>1.05</v>
      </c>
      <c r="M68" s="28">
        <f t="shared" si="9"/>
        <v>95033.442034053369</v>
      </c>
      <c r="N68" s="28">
        <f t="shared" si="6"/>
        <v>99785.114135756041</v>
      </c>
      <c r="O68" s="219">
        <f t="shared" si="7"/>
        <v>99785.114135756041</v>
      </c>
      <c r="Q68" s="220"/>
      <c r="T68" s="222"/>
    </row>
    <row r="69" spans="1:20" ht="16.5" x14ac:dyDescent="0.3">
      <c r="A69" s="214" t="str">
        <f t="shared" si="0"/>
        <v>DISTCentro Oriente</v>
      </c>
      <c r="B69" s="180" t="s">
        <v>64</v>
      </c>
      <c r="C69" s="181" t="s">
        <v>51</v>
      </c>
      <c r="D69" s="28">
        <f t="array" ref="D69">+INDEX(Mercado_FEBRERO_2025!$G$10:$G$417,MATCH(EC_FEBRERO_2025!$C69&amp;EC_FEBRERO_2025!$B69&amp;"Energía",Mercado_FEBRERO_2025!$C$10:$C$417&amp;Mercado_FEBRERO_2025!$E$10:$E$417&amp;Mercado_FEBRERO_2025!$D$10:$D$417,0))*1000</f>
        <v>39922717.633558422</v>
      </c>
      <c r="E69" s="28">
        <f t="array" ref="E69">+INDEX(Mercado_FEBRERO_2025!$G$10:$G$417,MATCH(EC_FEBRERO_2025!$C69&amp;EC_FEBRERO_2025!$B69&amp;"Potencia",Mercado_FEBRERO_2025!$C$10:$C$417&amp;Mercado_FEBRERO_2025!$E$10:$E$417&amp;Mercado_FEBRERO_2025!$D$10:$D$417,0))*1000</f>
        <v>80282.170273404161</v>
      </c>
      <c r="F69" s="225">
        <v>1</v>
      </c>
      <c r="G69" s="215">
        <f>VLOOKUP($C69,PC_FEBRERO_2025!$B$11:$C$22,2,0)</f>
        <v>0.74</v>
      </c>
      <c r="H69" s="216">
        <f t="shared" si="1"/>
        <v>0.60531999999999997</v>
      </c>
      <c r="I69" s="28">
        <f t="shared" si="2"/>
        <v>0</v>
      </c>
      <c r="J69" s="217">
        <f t="shared" si="3"/>
        <v>1</v>
      </c>
      <c r="K69" s="28">
        <f t="shared" si="8"/>
        <v>80282.170273404161</v>
      </c>
      <c r="L69" s="218">
        <v>1.35</v>
      </c>
      <c r="M69" s="28">
        <f t="shared" si="9"/>
        <v>59468.274276595672</v>
      </c>
      <c r="N69" s="28">
        <f t="shared" si="6"/>
        <v>59468.274276595672</v>
      </c>
      <c r="O69" s="219">
        <f t="shared" si="7"/>
        <v>59468.274276595672</v>
      </c>
      <c r="Q69" s="220"/>
      <c r="T69" s="222"/>
    </row>
    <row r="70" spans="1:20" ht="16.5" x14ac:dyDescent="0.3">
      <c r="A70" s="214" t="str">
        <f t="shared" si="0"/>
        <v>DITCentro Oriente</v>
      </c>
      <c r="B70" s="180" t="s">
        <v>64</v>
      </c>
      <c r="C70" s="181" t="s">
        <v>52</v>
      </c>
      <c r="D70" s="28">
        <f t="array" ref="D70">+INDEX(Mercado_FEBRERO_2025!$G$10:$G$417,MATCH(EC_FEBRERO_2025!$C70&amp;EC_FEBRERO_2025!$B70&amp;"Energía",Mercado_FEBRERO_2025!$C$10:$C$417&amp;Mercado_FEBRERO_2025!$E$10:$E$417&amp;Mercado_FEBRERO_2025!$D$10:$D$417,0))*1000</f>
        <v>91788678.244605199</v>
      </c>
      <c r="E70" s="28">
        <f t="array" ref="E70">+INDEX(Mercado_FEBRERO_2025!$G$10:$G$417,MATCH(EC_FEBRERO_2025!$C70&amp;EC_FEBRERO_2025!$B70&amp;"Potencia",Mercado_FEBRERO_2025!$C$10:$C$417&amp;Mercado_FEBRERO_2025!$E$10:$E$417&amp;Mercado_FEBRERO_2025!$D$10:$D$417,0))*1000</f>
        <v>192380.69719275067</v>
      </c>
      <c r="F70" s="225">
        <v>1</v>
      </c>
      <c r="G70" s="215">
        <f>VLOOKUP($C70,PC_FEBRERO_2025!$B$11:$C$22,2,0)</f>
        <v>0.71</v>
      </c>
      <c r="H70" s="216">
        <f t="shared" si="1"/>
        <v>0.56586999999999998</v>
      </c>
      <c r="I70" s="28">
        <f t="shared" si="2"/>
        <v>0</v>
      </c>
      <c r="J70" s="217">
        <f t="shared" si="3"/>
        <v>1</v>
      </c>
      <c r="K70" s="28">
        <f t="shared" si="8"/>
        <v>192380.69719275067</v>
      </c>
      <c r="L70" s="218">
        <v>2.5</v>
      </c>
      <c r="M70" s="28">
        <f t="shared" si="9"/>
        <v>76952.278877100267</v>
      </c>
      <c r="N70" s="28">
        <f t="shared" si="6"/>
        <v>76952.278877100267</v>
      </c>
      <c r="O70" s="219">
        <f t="shared" si="7"/>
        <v>76952.278877100267</v>
      </c>
      <c r="Q70" s="220"/>
      <c r="T70" s="222"/>
    </row>
    <row r="71" spans="1:20" ht="16.5" x14ac:dyDescent="0.3">
      <c r="A71" s="214" t="str">
        <f t="shared" si="0"/>
        <v>DB1Centro Sur</v>
      </c>
      <c r="B71" s="180" t="s">
        <v>65</v>
      </c>
      <c r="C71" s="181" t="s">
        <v>48</v>
      </c>
      <c r="D71" s="28">
        <f t="array" ref="D71">+INDEX(Mercado_FEBRERO_2025!$G$10:$G$417,MATCH(EC_FEBRERO_2025!$C71&amp;EC_FEBRERO_2025!$B71&amp;"Energía",Mercado_FEBRERO_2025!$C$10:$C$417&amp;Mercado_FEBRERO_2025!$E$10:$E$417&amp;Mercado_FEBRERO_2025!$D$10:$D$417,0))*1000</f>
        <v>131738845.79996914</v>
      </c>
      <c r="E71" s="28">
        <f t="array" ref="E71">+INDEX(Mercado_FEBRERO_2025!$G$10:$G$417,MATCH(EC_FEBRERO_2025!$C71&amp;EC_FEBRERO_2025!$B71&amp;"Potencia",Mercado_FEBRERO_2025!$C$10:$C$417&amp;Mercado_FEBRERO_2025!$E$10:$E$417&amp;Mercado_FEBRERO_2025!$D$10:$D$417,0))*1000</f>
        <v>332271.10018152022</v>
      </c>
      <c r="F71" s="215">
        <v>1.2983480000000001</v>
      </c>
      <c r="G71" s="215">
        <f>VLOOKUP($C71,PC_FEBRERO_2025!$B$11:$C$22,2,0)</f>
        <v>0.59</v>
      </c>
      <c r="H71" s="216">
        <f t="shared" si="1"/>
        <v>0.42066999999999999</v>
      </c>
      <c r="I71" s="28">
        <f t="shared" si="2"/>
        <v>139035.64964509988</v>
      </c>
      <c r="J71" s="217">
        <f t="shared" si="3"/>
        <v>1.4184403927068725</v>
      </c>
      <c r="K71" s="28">
        <f t="shared" si="8"/>
        <v>471306.7498266201</v>
      </c>
      <c r="L71" s="218">
        <v>1</v>
      </c>
      <c r="M71" s="28">
        <f t="shared" si="9"/>
        <v>471306.7498266201</v>
      </c>
      <c r="N71" s="28">
        <f t="shared" si="6"/>
        <v>471306.7498266201</v>
      </c>
      <c r="O71" s="219">
        <f t="shared" si="7"/>
        <v>131738845.79996914</v>
      </c>
      <c r="Q71" s="220"/>
      <c r="T71" s="222"/>
    </row>
    <row r="72" spans="1:20" ht="16.5" x14ac:dyDescent="0.3">
      <c r="A72" s="214" t="str">
        <f t="shared" si="0"/>
        <v>DB2Centro Sur</v>
      </c>
      <c r="B72" s="180" t="s">
        <v>65</v>
      </c>
      <c r="C72" s="223" t="s">
        <v>50</v>
      </c>
      <c r="D72" s="28">
        <f t="array" ref="D72">+INDEX(Mercado_FEBRERO_2025!$G$10:$G$417,MATCH(EC_FEBRERO_2025!$C72&amp;EC_FEBRERO_2025!$B72&amp;"Energía",Mercado_FEBRERO_2025!$C$10:$C$417&amp;Mercado_FEBRERO_2025!$E$10:$E$417&amp;Mercado_FEBRERO_2025!$D$10:$D$417,0))*1000</f>
        <v>130332421.92474051</v>
      </c>
      <c r="E72" s="28">
        <f t="array" ref="E72">+INDEX(Mercado_FEBRERO_2025!$G$10:$G$417,MATCH(EC_FEBRERO_2025!$C72&amp;EC_FEBRERO_2025!$B72&amp;"Potencia",Mercado_FEBRERO_2025!$C$10:$C$417&amp;Mercado_FEBRERO_2025!$E$10:$E$417&amp;Mercado_FEBRERO_2025!$D$10:$D$417,0))*1000</f>
        <v>328723.82446716231</v>
      </c>
      <c r="F72" s="215">
        <v>1.2983480000000001</v>
      </c>
      <c r="G72" s="215">
        <f>VLOOKUP($C72,PC_FEBRERO_2025!$B$11:$C$22,2,0)</f>
        <v>0.59</v>
      </c>
      <c r="H72" s="216">
        <f t="shared" si="1"/>
        <v>0.42066999999999999</v>
      </c>
      <c r="I72" s="28">
        <f t="shared" si="2"/>
        <v>137551.32620214441</v>
      </c>
      <c r="J72" s="217">
        <f t="shared" si="3"/>
        <v>1.4184403927068725</v>
      </c>
      <c r="K72" s="28">
        <f t="shared" si="8"/>
        <v>466275.15066930675</v>
      </c>
      <c r="L72" s="218">
        <v>1.0062500000000001</v>
      </c>
      <c r="M72" s="28">
        <f t="shared" si="9"/>
        <v>463379.03172105015</v>
      </c>
      <c r="N72" s="28">
        <f t="shared" si="6"/>
        <v>466275.15066930675</v>
      </c>
      <c r="O72" s="219">
        <f t="shared" si="7"/>
        <v>130332421.92474051</v>
      </c>
      <c r="Q72" s="220"/>
      <c r="T72" s="222"/>
    </row>
    <row r="73" spans="1:20" ht="16.5" x14ac:dyDescent="0.3">
      <c r="A73" s="214" t="str">
        <f t="shared" si="0"/>
        <v>PDBTCentro Sur</v>
      </c>
      <c r="B73" s="180" t="s">
        <v>65</v>
      </c>
      <c r="C73" s="181" t="s">
        <v>56</v>
      </c>
      <c r="D73" s="28">
        <f t="array" ref="D73">+INDEX(Mercado_FEBRERO_2025!$G$10:$G$417,MATCH(EC_FEBRERO_2025!$C73&amp;EC_FEBRERO_2025!$B73&amp;"Energía",Mercado_FEBRERO_2025!$C$10:$C$417&amp;Mercado_FEBRERO_2025!$E$10:$E$417&amp;Mercado_FEBRERO_2025!$D$10:$D$417,0))*1000</f>
        <v>48694479.261964455</v>
      </c>
      <c r="E73" s="28">
        <f t="array" ref="E73">+INDEX(Mercado_FEBRERO_2025!$G$10:$G$417,MATCH(EC_FEBRERO_2025!$C73&amp;EC_FEBRERO_2025!$B73&amp;"Potencia",Mercado_FEBRERO_2025!$C$10:$C$417&amp;Mercado_FEBRERO_2025!$E$10:$E$417&amp;Mercado_FEBRERO_2025!$D$10:$D$417,0))*1000</f>
        <v>124934.52191595972</v>
      </c>
      <c r="F73" s="215">
        <v>1.2983480000000001</v>
      </c>
      <c r="G73" s="215">
        <f>VLOOKUP($C73,PC_FEBRERO_2025!$B$11:$C$22,2,0)</f>
        <v>0.57999999999999996</v>
      </c>
      <c r="H73" s="216">
        <f t="shared" si="1"/>
        <v>0.40947999999999996</v>
      </c>
      <c r="I73" s="28">
        <f t="shared" si="2"/>
        <v>52795.984057482659</v>
      </c>
      <c r="J73" s="217">
        <f t="shared" si="3"/>
        <v>1.4225892351274787</v>
      </c>
      <c r="K73" s="28">
        <f t="shared" si="8"/>
        <v>177730.50597344237</v>
      </c>
      <c r="L73" s="218">
        <v>1.1800000000000002</v>
      </c>
      <c r="M73" s="28">
        <f t="shared" si="9"/>
        <v>150619.07285884945</v>
      </c>
      <c r="N73" s="28">
        <f t="shared" si="6"/>
        <v>177730.50597344237</v>
      </c>
      <c r="O73" s="219">
        <f t="shared" si="7"/>
        <v>48694479.261964455</v>
      </c>
      <c r="Q73" s="220"/>
      <c r="T73" s="222"/>
    </row>
    <row r="74" spans="1:20" ht="16.5" x14ac:dyDescent="0.3">
      <c r="A74" s="214" t="str">
        <f t="shared" si="0"/>
        <v>GDBTCentro Sur</v>
      </c>
      <c r="B74" s="180" t="s">
        <v>65</v>
      </c>
      <c r="C74" s="223" t="s">
        <v>53</v>
      </c>
      <c r="D74" s="28">
        <f t="array" ref="D74">+INDEX(Mercado_FEBRERO_2025!$G$10:$G$417,MATCH(EC_FEBRERO_2025!$C74&amp;EC_FEBRERO_2025!$B74&amp;"Energía",Mercado_FEBRERO_2025!$C$10:$C$417&amp;Mercado_FEBRERO_2025!$E$10:$E$417&amp;Mercado_FEBRERO_2025!$D$10:$D$417,0))*1000</f>
        <v>2018963.1959739232</v>
      </c>
      <c r="E74" s="28">
        <f t="array" ref="E74">+INDEX(Mercado_FEBRERO_2025!$G$10:$G$417,MATCH(EC_FEBRERO_2025!$C74&amp;EC_FEBRERO_2025!$B74&amp;"Potencia",Mercado_FEBRERO_2025!$C$10:$C$417&amp;Mercado_FEBRERO_2025!$E$10:$E$417&amp;Mercado_FEBRERO_2025!$D$10:$D$417,0))*1000</f>
        <v>6131.447995547629</v>
      </c>
      <c r="F74" s="215">
        <v>1.2983480000000001</v>
      </c>
      <c r="G74" s="215">
        <f>VLOOKUP($C74,PC_FEBRERO_2025!$B$11:$C$22,2,0)</f>
        <v>0.49</v>
      </c>
      <c r="H74" s="216">
        <f t="shared" si="1"/>
        <v>0.31506999999999996</v>
      </c>
      <c r="I74" s="28">
        <f t="shared" si="2"/>
        <v>2844.9537271782965</v>
      </c>
      <c r="J74" s="217">
        <f t="shared" si="3"/>
        <v>1.4639937791601867</v>
      </c>
      <c r="K74" s="28">
        <f t="shared" si="8"/>
        <v>8976.4017227259246</v>
      </c>
      <c r="L74" s="218">
        <v>1.29</v>
      </c>
      <c r="M74" s="28">
        <f t="shared" si="9"/>
        <v>6958.4509478495538</v>
      </c>
      <c r="N74" s="28">
        <f t="shared" si="6"/>
        <v>8976.4017227259246</v>
      </c>
      <c r="O74" s="219">
        <f t="shared" si="7"/>
        <v>8976.4017227259246</v>
      </c>
      <c r="Q74" s="220"/>
      <c r="T74" s="222"/>
    </row>
    <row r="75" spans="1:20" ht="16.5" x14ac:dyDescent="0.3">
      <c r="A75" s="214" t="str">
        <f t="shared" ref="A75:A138" si="10">C75&amp;B75</f>
        <v>RABTCentro Sur</v>
      </c>
      <c r="B75" s="180" t="s">
        <v>65</v>
      </c>
      <c r="C75" s="223" t="s">
        <v>59</v>
      </c>
      <c r="D75" s="28">
        <f t="array" ref="D75">+INDEX(Mercado_FEBRERO_2025!$G$10:$G$417,MATCH(EC_FEBRERO_2025!$C75&amp;EC_FEBRERO_2025!$B75&amp;"Energía",Mercado_FEBRERO_2025!$C$10:$C$417&amp;Mercado_FEBRERO_2025!$E$10:$E$417&amp;Mercado_FEBRERO_2025!$D$10:$D$417,0))*1000</f>
        <v>2946159.6944546425</v>
      </c>
      <c r="E75" s="28">
        <f t="array" ref="E75">+INDEX(Mercado_FEBRERO_2025!$G$10:$G$417,MATCH(EC_FEBRERO_2025!$C75&amp;EC_FEBRERO_2025!$B75&amp;"Potencia",Mercado_FEBRERO_2025!$C$10:$C$417&amp;Mercado_FEBRERO_2025!$E$10:$E$417&amp;Mercado_FEBRERO_2025!$D$10:$D$417,0))*1000</f>
        <v>8768.3324239721496</v>
      </c>
      <c r="F75" s="215">
        <v>1.2983480000000001</v>
      </c>
      <c r="G75" s="215">
        <f>VLOOKUP($C75,PC_FEBRERO_2025!$B$11:$C$22,2,0)</f>
        <v>0.5</v>
      </c>
      <c r="H75" s="216">
        <f t="shared" si="1"/>
        <v>0.32499999999999996</v>
      </c>
      <c r="I75" s="28">
        <f t="shared" si="2"/>
        <v>4024.637603118837</v>
      </c>
      <c r="J75" s="217">
        <f t="shared" si="3"/>
        <v>1.4589969230769233</v>
      </c>
      <c r="K75" s="28">
        <f t="shared" si="8"/>
        <v>12792.970027090987</v>
      </c>
      <c r="L75" s="218">
        <v>1.05</v>
      </c>
      <c r="M75" s="28">
        <f t="shared" si="9"/>
        <v>12183.780978181892</v>
      </c>
      <c r="N75" s="28">
        <f t="shared" si="6"/>
        <v>12792.970027090987</v>
      </c>
      <c r="O75" s="219">
        <f t="shared" si="7"/>
        <v>2946159.6944546425</v>
      </c>
      <c r="Q75" s="220"/>
      <c r="T75" s="222"/>
    </row>
    <row r="76" spans="1:20" ht="16.5" x14ac:dyDescent="0.3">
      <c r="A76" s="214" t="str">
        <f t="shared" si="10"/>
        <v>APBTCentro Sur</v>
      </c>
      <c r="B76" s="180" t="s">
        <v>65</v>
      </c>
      <c r="C76" s="181" t="s">
        <v>57</v>
      </c>
      <c r="D76" s="28">
        <f t="array" ref="D76">+INDEX(Mercado_FEBRERO_2025!$G$10:$G$417,MATCH(EC_FEBRERO_2025!$C76&amp;EC_FEBRERO_2025!$B76&amp;"Energía",Mercado_FEBRERO_2025!$C$10:$C$417&amp;Mercado_FEBRERO_2025!$E$10:$E$417&amp;Mercado_FEBRERO_2025!$D$10:$D$417,0))*1000</f>
        <v>19249042.757113133</v>
      </c>
      <c r="E76" s="28">
        <f t="array" ref="E76">+INDEX(Mercado_FEBRERO_2025!$G$10:$G$417,MATCH(EC_FEBRERO_2025!$C76&amp;EC_FEBRERO_2025!$B76&amp;"Potencia",Mercado_FEBRERO_2025!$C$10:$C$417&amp;Mercado_FEBRERO_2025!$E$10:$E$417&amp;Mercado_FEBRERO_2025!$D$10:$D$417,0))*1000</f>
        <v>57288.817729503375</v>
      </c>
      <c r="F76" s="215">
        <v>1.2983480000000001</v>
      </c>
      <c r="G76" s="215">
        <f>VLOOKUP($C76,PC_FEBRERO_2025!$B$11:$C$22,2,0)</f>
        <v>0.5</v>
      </c>
      <c r="H76" s="216">
        <f t="shared" ref="H76:H139" si="11">0.3*G76+0.7*G76*G76</f>
        <v>0.32499999999999996</v>
      </c>
      <c r="I76" s="28">
        <f t="shared" ref="I76:I139" si="12">D76*(F76-1)/(28*24)/H76</f>
        <v>26295.391064556734</v>
      </c>
      <c r="J76" s="217">
        <f t="shared" ref="J76:J139" si="13">IFERROR(((I76+E76)/E76),0)</f>
        <v>1.4589969230769231</v>
      </c>
      <c r="K76" s="28">
        <f>E76*J76</f>
        <v>83584.208794060105</v>
      </c>
      <c r="L76" s="218">
        <v>1</v>
      </c>
      <c r="M76" s="28">
        <f>K76/L76</f>
        <v>83584.208794060105</v>
      </c>
      <c r="N76" s="28">
        <f t="shared" si="6"/>
        <v>83584.208794060105</v>
      </c>
      <c r="O76" s="219">
        <f t="shared" si="7"/>
        <v>19249042.757113133</v>
      </c>
      <c r="Q76" s="220"/>
      <c r="T76" s="222"/>
    </row>
    <row r="77" spans="1:20" ht="16.5" x14ac:dyDescent="0.3">
      <c r="A77" s="214" t="str">
        <f t="shared" si="10"/>
        <v>APMTCentro Sur</v>
      </c>
      <c r="B77" s="180" t="s">
        <v>65</v>
      </c>
      <c r="C77" s="181" t="s">
        <v>58</v>
      </c>
      <c r="D77" s="28">
        <f t="array" ref="D77">+INDEX(Mercado_FEBRERO_2025!$G$10:$G$417,MATCH(EC_FEBRERO_2025!$C77&amp;EC_FEBRERO_2025!$B77&amp;"Energía",Mercado_FEBRERO_2025!$C$10:$C$417&amp;Mercado_FEBRERO_2025!$E$10:$E$417&amp;Mercado_FEBRERO_2025!$D$10:$D$417,0))*1000</f>
        <v>87622.930956410593</v>
      </c>
      <c r="E77" s="28">
        <f t="array" ref="E77">+INDEX(Mercado_FEBRERO_2025!$G$10:$G$417,MATCH(EC_FEBRERO_2025!$C77&amp;EC_FEBRERO_2025!$B77&amp;"Potencia",Mercado_FEBRERO_2025!$C$10:$C$417&amp;Mercado_FEBRERO_2025!$E$10:$E$417&amp;Mercado_FEBRERO_2025!$D$10:$D$417,0))*1000</f>
        <v>260.78253260836487</v>
      </c>
      <c r="F77" s="215">
        <v>1.022964</v>
      </c>
      <c r="G77" s="215">
        <f>VLOOKUP($C77,PC_FEBRERO_2025!$B$11:$C$22,2,0)</f>
        <v>0.5</v>
      </c>
      <c r="H77" s="216">
        <f t="shared" si="11"/>
        <v>0.32499999999999996</v>
      </c>
      <c r="I77" s="28">
        <f t="shared" si="12"/>
        <v>9.2132462751053641</v>
      </c>
      <c r="J77" s="217">
        <f t="shared" si="13"/>
        <v>1.0353292307692308</v>
      </c>
      <c r="K77" s="28">
        <f>E77*J77</f>
        <v>269.99577888347022</v>
      </c>
      <c r="L77" s="218">
        <v>1</v>
      </c>
      <c r="M77" s="28">
        <f>K77/L77</f>
        <v>269.99577888347022</v>
      </c>
      <c r="N77" s="28">
        <f t="shared" si="6"/>
        <v>269.99577888347022</v>
      </c>
      <c r="O77" s="219">
        <f t="shared" si="7"/>
        <v>87622.930956410593</v>
      </c>
      <c r="Q77" s="220"/>
      <c r="T77" s="222"/>
    </row>
    <row r="78" spans="1:20" ht="16.5" x14ac:dyDescent="0.3">
      <c r="A78" s="214" t="str">
        <f t="shared" si="10"/>
        <v>GDMTHCentro Sur</v>
      </c>
      <c r="B78" s="180" t="s">
        <v>65</v>
      </c>
      <c r="C78" s="181" t="s">
        <v>54</v>
      </c>
      <c r="D78" s="28">
        <f t="array" ref="D78">+INDEX(Mercado_FEBRERO_2025!$G$10:$G$417,MATCH(EC_FEBRERO_2025!$C78&amp;EC_FEBRERO_2025!$B78&amp;"Energía",Mercado_FEBRERO_2025!$C$10:$C$417&amp;Mercado_FEBRERO_2025!$E$10:$E$417&amp;Mercado_FEBRERO_2025!$D$10:$D$417,0))*1000</f>
        <v>122935407.07004574</v>
      </c>
      <c r="E78" s="28">
        <f t="array" ref="E78">+INDEX(Mercado_FEBRERO_2025!$G$10:$G$417,MATCH(EC_FEBRERO_2025!$C78&amp;EC_FEBRERO_2025!$B78&amp;"Potencia",Mercado_FEBRERO_2025!$C$10:$C$417&amp;Mercado_FEBRERO_2025!$E$10:$E$417&amp;Mercado_FEBRERO_2025!$D$10:$D$417,0))*1000</f>
        <v>320946.65588462236</v>
      </c>
      <c r="F78" s="215">
        <v>1.022964</v>
      </c>
      <c r="G78" s="215">
        <f>VLOOKUP($C78,PC_FEBRERO_2025!$B$11:$C$22,2,0)</f>
        <v>0.56999999999999995</v>
      </c>
      <c r="H78" s="216">
        <f t="shared" si="11"/>
        <v>0.39842999999999995</v>
      </c>
      <c r="I78" s="28">
        <f t="shared" si="12"/>
        <v>10543.947075442722</v>
      </c>
      <c r="J78" s="217">
        <f t="shared" si="13"/>
        <v>1.0328526466380543</v>
      </c>
      <c r="K78" s="28">
        <f>E78*J78</f>
        <v>331490.60296006507</v>
      </c>
      <c r="L78" s="218">
        <v>1.25</v>
      </c>
      <c r="M78" s="28">
        <f>K78/L78</f>
        <v>265192.48236805206</v>
      </c>
      <c r="N78" s="28">
        <f t="shared" ref="N78:N141" si="14">IF(OR(C78="GDMTH",C78="DIST",C78="DIT"),M78,K78)</f>
        <v>265192.48236805206</v>
      </c>
      <c r="O78" s="219">
        <f t="shared" si="7"/>
        <v>265192.48236805206</v>
      </c>
      <c r="Q78" s="220"/>
      <c r="T78" s="222"/>
    </row>
    <row r="79" spans="1:20" ht="16.5" x14ac:dyDescent="0.3">
      <c r="A79" s="214" t="str">
        <f t="shared" si="10"/>
        <v>GDMTOCentro Sur</v>
      </c>
      <c r="B79" s="180" t="s">
        <v>65</v>
      </c>
      <c r="C79" s="181" t="s">
        <v>55</v>
      </c>
      <c r="D79" s="28">
        <f t="array" ref="D79">+INDEX(Mercado_FEBRERO_2025!$G$10:$G$417,MATCH(EC_FEBRERO_2025!$C79&amp;EC_FEBRERO_2025!$B79&amp;"Energía",Mercado_FEBRERO_2025!$C$10:$C$417&amp;Mercado_FEBRERO_2025!$E$10:$E$417&amp;Mercado_FEBRERO_2025!$D$10:$D$417,0))*1000</f>
        <v>54401239.774090342</v>
      </c>
      <c r="E79" s="28">
        <f t="array" ref="E79">+INDEX(Mercado_FEBRERO_2025!$G$10:$G$417,MATCH(EC_FEBRERO_2025!$C79&amp;EC_FEBRERO_2025!$B79&amp;"Potencia",Mercado_FEBRERO_2025!$C$10:$C$417&amp;Mercado_FEBRERO_2025!$E$10:$E$417&amp;Mercado_FEBRERO_2025!$D$10:$D$417,0))*1000</f>
        <v>147189.50155327472</v>
      </c>
      <c r="F79" s="215">
        <v>1.022964</v>
      </c>
      <c r="G79" s="215">
        <f>VLOOKUP($C79,PC_FEBRERO_2025!$B$11:$C$22,2,0)</f>
        <v>0.55000000000000004</v>
      </c>
      <c r="H79" s="216">
        <f t="shared" si="11"/>
        <v>0.37675000000000003</v>
      </c>
      <c r="I79" s="28">
        <f t="shared" si="12"/>
        <v>4934.3937425830636</v>
      </c>
      <c r="J79" s="217">
        <f t="shared" si="13"/>
        <v>1.0335240875912408</v>
      </c>
      <c r="K79" s="28">
        <f t="shared" ref="K79:K87" si="15">E79*J79</f>
        <v>152123.89529585777</v>
      </c>
      <c r="L79" s="218">
        <v>1.05</v>
      </c>
      <c r="M79" s="28">
        <f t="shared" ref="M79:M87" si="16">K79/L79</f>
        <v>144879.90028176931</v>
      </c>
      <c r="N79" s="28">
        <f t="shared" si="14"/>
        <v>152123.89529585777</v>
      </c>
      <c r="O79" s="219">
        <f t="shared" ref="O79:O142" si="17">IF(OR(C79="DB1",C79="DB2",C79="PDBT",C79="RABT",C79="APBT",C79="APMT"),D79,N79)</f>
        <v>152123.89529585777</v>
      </c>
      <c r="Q79" s="220"/>
      <c r="T79" s="222"/>
    </row>
    <row r="80" spans="1:20" ht="16.5" x14ac:dyDescent="0.3">
      <c r="A80" s="214" t="str">
        <f t="shared" si="10"/>
        <v>RAMTCentro Sur</v>
      </c>
      <c r="B80" s="180" t="s">
        <v>65</v>
      </c>
      <c r="C80" s="181" t="s">
        <v>60</v>
      </c>
      <c r="D80" s="28">
        <f t="array" ref="D80">+INDEX(Mercado_FEBRERO_2025!$G$10:$G$417,MATCH(EC_FEBRERO_2025!$C80&amp;EC_FEBRERO_2025!$B80&amp;"Energía",Mercado_FEBRERO_2025!$C$10:$C$417&amp;Mercado_FEBRERO_2025!$E$10:$E$417&amp;Mercado_FEBRERO_2025!$D$10:$D$417,0))*1000</f>
        <v>7141662.6318445224</v>
      </c>
      <c r="E80" s="28">
        <f t="array" ref="E80">+INDEX(Mercado_FEBRERO_2025!$G$10:$G$417,MATCH(EC_FEBRERO_2025!$C80&amp;EC_FEBRERO_2025!$B80&amp;"Potencia",Mercado_FEBRERO_2025!$C$10:$C$417&amp;Mercado_FEBRERO_2025!$E$10:$E$417&amp;Mercado_FEBRERO_2025!$D$10:$D$417,0))*1000</f>
        <v>21254.948309061077</v>
      </c>
      <c r="F80" s="215">
        <v>1.022964</v>
      </c>
      <c r="G80" s="215">
        <f>VLOOKUP($C80,PC_FEBRERO_2025!$B$11:$C$22,2,0)</f>
        <v>0.5</v>
      </c>
      <c r="H80" s="216">
        <f t="shared" si="11"/>
        <v>0.32499999999999996</v>
      </c>
      <c r="I80" s="28">
        <f t="shared" si="12"/>
        <v>750.92097379888969</v>
      </c>
      <c r="J80" s="217">
        <f t="shared" si="13"/>
        <v>1.0353292307692308</v>
      </c>
      <c r="K80" s="28">
        <f t="shared" si="15"/>
        <v>22005.869282859967</v>
      </c>
      <c r="L80" s="218">
        <v>1.05</v>
      </c>
      <c r="M80" s="28">
        <f t="shared" si="16"/>
        <v>20957.970745580918</v>
      </c>
      <c r="N80" s="28">
        <f t="shared" si="14"/>
        <v>22005.869282859967</v>
      </c>
      <c r="O80" s="219">
        <f t="shared" si="17"/>
        <v>22005.869282859967</v>
      </c>
      <c r="Q80" s="220"/>
      <c r="T80" s="222"/>
    </row>
    <row r="81" spans="1:20" ht="16.5" x14ac:dyDescent="0.3">
      <c r="A81" s="214" t="str">
        <f t="shared" si="10"/>
        <v>DISTCentro Sur</v>
      </c>
      <c r="B81" s="180" t="s">
        <v>65</v>
      </c>
      <c r="C81" s="181" t="s">
        <v>51</v>
      </c>
      <c r="D81" s="28">
        <f t="array" ref="D81">+INDEX(Mercado_FEBRERO_2025!$G$10:$G$417,MATCH(EC_FEBRERO_2025!$C81&amp;EC_FEBRERO_2025!$B81&amp;"Energía",Mercado_FEBRERO_2025!$C$10:$C$417&amp;Mercado_FEBRERO_2025!$E$10:$E$417&amp;Mercado_FEBRERO_2025!$D$10:$D$417,0))*1000</f>
        <v>122316231.93032962</v>
      </c>
      <c r="E81" s="28">
        <f t="array" ref="E81">+INDEX(Mercado_FEBRERO_2025!$G$10:$G$417,MATCH(EC_FEBRERO_2025!$C81&amp;EC_FEBRERO_2025!$B81&amp;"Potencia",Mercado_FEBRERO_2025!$C$10:$C$417&amp;Mercado_FEBRERO_2025!$E$10:$E$417&amp;Mercado_FEBRERO_2025!$D$10:$D$417,0))*1000</f>
        <v>245970.54361794086</v>
      </c>
      <c r="F81" s="225">
        <v>1</v>
      </c>
      <c r="G81" s="215">
        <f>VLOOKUP($C81,PC_FEBRERO_2025!$B$11:$C$22,2,0)</f>
        <v>0.74</v>
      </c>
      <c r="H81" s="216">
        <f t="shared" si="11"/>
        <v>0.60531999999999997</v>
      </c>
      <c r="I81" s="28">
        <f t="shared" si="12"/>
        <v>0</v>
      </c>
      <c r="J81" s="217">
        <f t="shared" si="13"/>
        <v>1</v>
      </c>
      <c r="K81" s="28">
        <f t="shared" si="15"/>
        <v>245970.54361794086</v>
      </c>
      <c r="L81" s="218">
        <v>1.35</v>
      </c>
      <c r="M81" s="28">
        <f t="shared" si="16"/>
        <v>182200.40267995617</v>
      </c>
      <c r="N81" s="28">
        <f t="shared" si="14"/>
        <v>182200.40267995617</v>
      </c>
      <c r="O81" s="219">
        <f t="shared" si="17"/>
        <v>182200.40267995617</v>
      </c>
      <c r="Q81" s="220"/>
      <c r="T81" s="222"/>
    </row>
    <row r="82" spans="1:20" ht="16.5" x14ac:dyDescent="0.3">
      <c r="A82" s="214" t="str">
        <f t="shared" si="10"/>
        <v>DITCentro Sur</v>
      </c>
      <c r="B82" s="180" t="s">
        <v>65</v>
      </c>
      <c r="C82" s="181" t="s">
        <v>52</v>
      </c>
      <c r="D82" s="28">
        <f t="array" ref="D82">+INDEX(Mercado_FEBRERO_2025!$G$10:$G$417,MATCH(EC_FEBRERO_2025!$C82&amp;EC_FEBRERO_2025!$B82&amp;"Energía",Mercado_FEBRERO_2025!$C$10:$C$417&amp;Mercado_FEBRERO_2025!$E$10:$E$417&amp;Mercado_FEBRERO_2025!$D$10:$D$417,0))*1000</f>
        <v>13284068.339728773</v>
      </c>
      <c r="E82" s="28">
        <f t="array" ref="E82">+INDEX(Mercado_FEBRERO_2025!$G$10:$G$417,MATCH(EC_FEBRERO_2025!$C82&amp;EC_FEBRERO_2025!$B82&amp;"Potencia",Mercado_FEBRERO_2025!$C$10:$C$417&amp;Mercado_FEBRERO_2025!$E$10:$E$417&amp;Mercado_FEBRERO_2025!$D$10:$D$417,0))*1000</f>
        <v>27842.195547721269</v>
      </c>
      <c r="F82" s="225">
        <v>1</v>
      </c>
      <c r="G82" s="215">
        <f>VLOOKUP($C82,PC_FEBRERO_2025!$B$11:$C$22,2,0)</f>
        <v>0.71</v>
      </c>
      <c r="H82" s="216">
        <f t="shared" si="11"/>
        <v>0.56586999999999998</v>
      </c>
      <c r="I82" s="28">
        <f t="shared" si="12"/>
        <v>0</v>
      </c>
      <c r="J82" s="217">
        <f t="shared" si="13"/>
        <v>1</v>
      </c>
      <c r="K82" s="28">
        <f t="shared" si="15"/>
        <v>27842.195547721269</v>
      </c>
      <c r="L82" s="218">
        <v>2.5</v>
      </c>
      <c r="M82" s="28">
        <f t="shared" si="16"/>
        <v>11136.878219088507</v>
      </c>
      <c r="N82" s="28">
        <f t="shared" si="14"/>
        <v>11136.878219088507</v>
      </c>
      <c r="O82" s="219">
        <f t="shared" si="17"/>
        <v>11136.878219088507</v>
      </c>
      <c r="Q82" s="220"/>
      <c r="T82" s="222"/>
    </row>
    <row r="83" spans="1:20" ht="16.5" x14ac:dyDescent="0.3">
      <c r="A83" s="214" t="str">
        <f t="shared" si="10"/>
        <v>DB1Golfo Centro</v>
      </c>
      <c r="B83" s="180" t="s">
        <v>66</v>
      </c>
      <c r="C83" s="181" t="s">
        <v>48</v>
      </c>
      <c r="D83" s="28">
        <f t="array" ref="D83">+INDEX(Mercado_FEBRERO_2025!$G$10:$G$417,MATCH(EC_FEBRERO_2025!$C83&amp;EC_FEBRERO_2025!$B83&amp;"Energía",Mercado_FEBRERO_2025!$C$10:$C$417&amp;Mercado_FEBRERO_2025!$E$10:$E$417&amp;Mercado_FEBRERO_2025!$D$10:$D$417,0))*1000</f>
        <v>93152022.114536867</v>
      </c>
      <c r="E83" s="28">
        <f t="array" ref="E83">+INDEX(Mercado_FEBRERO_2025!$G$10:$G$417,MATCH(EC_FEBRERO_2025!$C83&amp;EC_FEBRERO_2025!$B83&amp;"Potencia",Mercado_FEBRERO_2025!$C$10:$C$417&amp;Mercado_FEBRERO_2025!$E$10:$E$417&amp;Mercado_FEBRERO_2025!$D$10:$D$417,0))*1000</f>
        <v>234947.59411455024</v>
      </c>
      <c r="F83" s="215">
        <v>1.1723250000000001</v>
      </c>
      <c r="G83" s="215">
        <f>VLOOKUP($C83,PC_FEBRERO_2025!$B$11:$C$22,2,0)</f>
        <v>0.59</v>
      </c>
      <c r="H83" s="216">
        <f t="shared" si="11"/>
        <v>0.42066999999999999</v>
      </c>
      <c r="I83" s="28">
        <f t="shared" si="12"/>
        <v>56784.493907138683</v>
      </c>
      <c r="J83" s="217">
        <f t="shared" si="13"/>
        <v>1.2416900420757364</v>
      </c>
      <c r="K83" s="28">
        <f t="shared" si="15"/>
        <v>291732.08802168892</v>
      </c>
      <c r="L83" s="218">
        <v>1</v>
      </c>
      <c r="M83" s="28">
        <f t="shared" si="16"/>
        <v>291732.08802168892</v>
      </c>
      <c r="N83" s="28">
        <f t="shared" si="14"/>
        <v>291732.08802168892</v>
      </c>
      <c r="O83" s="219">
        <f t="shared" si="17"/>
        <v>93152022.114536867</v>
      </c>
      <c r="Q83" s="220"/>
      <c r="T83" s="222"/>
    </row>
    <row r="84" spans="1:20" ht="16.5" x14ac:dyDescent="0.3">
      <c r="A84" s="214" t="str">
        <f t="shared" si="10"/>
        <v>DB2Golfo Centro</v>
      </c>
      <c r="B84" s="180" t="s">
        <v>66</v>
      </c>
      <c r="C84" s="181" t="s">
        <v>50</v>
      </c>
      <c r="D84" s="28">
        <f t="array" ref="D84">+INDEX(Mercado_FEBRERO_2025!$G$10:$G$417,MATCH(EC_FEBRERO_2025!$C84&amp;EC_FEBRERO_2025!$B84&amp;"Energía",Mercado_FEBRERO_2025!$C$10:$C$417&amp;Mercado_FEBRERO_2025!$E$10:$E$417&amp;Mercado_FEBRERO_2025!$D$10:$D$417,0))*1000</f>
        <v>117179657.95497434</v>
      </c>
      <c r="E84" s="28">
        <f t="array" ref="E84">+INDEX(Mercado_FEBRERO_2025!$G$10:$G$417,MATCH(EC_FEBRERO_2025!$C84&amp;EC_FEBRERO_2025!$B84&amp;"Potencia",Mercado_FEBRERO_2025!$C$10:$C$417&amp;Mercado_FEBRERO_2025!$E$10:$E$417&amp;Mercado_FEBRERO_2025!$D$10:$D$417,0))*1000</f>
        <v>295549.98475326458</v>
      </c>
      <c r="F84" s="215">
        <v>1.1723250000000001</v>
      </c>
      <c r="G84" s="215">
        <f>VLOOKUP($C84,PC_FEBRERO_2025!$B$11:$C$22,2,0)</f>
        <v>0.59</v>
      </c>
      <c r="H84" s="216">
        <f t="shared" si="11"/>
        <v>0.42066999999999999</v>
      </c>
      <c r="I84" s="28">
        <f t="shared" si="12"/>
        <v>71431.488250499766</v>
      </c>
      <c r="J84" s="217">
        <f t="shared" si="13"/>
        <v>1.2416900420757364</v>
      </c>
      <c r="K84" s="28">
        <f t="shared" si="15"/>
        <v>366981.47300376435</v>
      </c>
      <c r="L84" s="218">
        <v>1.0062500000000001</v>
      </c>
      <c r="M84" s="28">
        <f t="shared" si="16"/>
        <v>364702.08497268503</v>
      </c>
      <c r="N84" s="28">
        <f t="shared" si="14"/>
        <v>366981.47300376435</v>
      </c>
      <c r="O84" s="219">
        <f t="shared" si="17"/>
        <v>117179657.95497434</v>
      </c>
      <c r="Q84" s="220"/>
      <c r="T84" s="222"/>
    </row>
    <row r="85" spans="1:20" ht="16.5" x14ac:dyDescent="0.3">
      <c r="A85" s="214" t="str">
        <f t="shared" si="10"/>
        <v>PDBTGolfo Centro</v>
      </c>
      <c r="B85" s="180" t="s">
        <v>66</v>
      </c>
      <c r="C85" s="181" t="s">
        <v>56</v>
      </c>
      <c r="D85" s="28">
        <f t="array" ref="D85">+INDEX(Mercado_FEBRERO_2025!$G$10:$G$417,MATCH(EC_FEBRERO_2025!$C85&amp;EC_FEBRERO_2025!$B85&amp;"Energía",Mercado_FEBRERO_2025!$C$10:$C$417&amp;Mercado_FEBRERO_2025!$E$10:$E$417&amp;Mercado_FEBRERO_2025!$D$10:$D$417,0))*1000</f>
        <v>39356907.693307862</v>
      </c>
      <c r="E85" s="28">
        <f t="array" ref="E85">+INDEX(Mercado_FEBRERO_2025!$G$10:$G$417,MATCH(EC_FEBRERO_2025!$C85&amp;EC_FEBRERO_2025!$B85&amp;"Potencia",Mercado_FEBRERO_2025!$C$10:$C$417&amp;Mercado_FEBRERO_2025!$E$10:$E$417&amp;Mercado_FEBRERO_2025!$D$10:$D$417,0))*1000</f>
        <v>100977.28780097461</v>
      </c>
      <c r="F85" s="215">
        <v>1.1723250000000001</v>
      </c>
      <c r="G85" s="215">
        <f>VLOOKUP($C85,PC_FEBRERO_2025!$B$11:$C$22,2,0)</f>
        <v>0.57999999999999996</v>
      </c>
      <c r="H85" s="216">
        <f t="shared" si="11"/>
        <v>0.40947999999999996</v>
      </c>
      <c r="I85" s="28">
        <f t="shared" si="12"/>
        <v>24647.182889947529</v>
      </c>
      <c r="J85" s="217">
        <f t="shared" si="13"/>
        <v>1.2440864022662892</v>
      </c>
      <c r="K85" s="28">
        <f t="shared" si="15"/>
        <v>125624.47069092214</v>
      </c>
      <c r="L85" s="218">
        <v>1.1800000000000002</v>
      </c>
      <c r="M85" s="28">
        <f t="shared" si="16"/>
        <v>106461.41583976451</v>
      </c>
      <c r="N85" s="28">
        <f t="shared" si="14"/>
        <v>125624.47069092214</v>
      </c>
      <c r="O85" s="219">
        <f t="shared" si="17"/>
        <v>39356907.693307862</v>
      </c>
      <c r="Q85" s="220"/>
      <c r="T85" s="222"/>
    </row>
    <row r="86" spans="1:20" ht="16.5" x14ac:dyDescent="0.3">
      <c r="A86" s="214" t="str">
        <f t="shared" si="10"/>
        <v>GDBTGolfo Centro</v>
      </c>
      <c r="B86" s="180" t="s">
        <v>66</v>
      </c>
      <c r="C86" s="223" t="s">
        <v>53</v>
      </c>
      <c r="D86" s="28">
        <f t="array" ref="D86">+INDEX(Mercado_FEBRERO_2025!$G$10:$G$417,MATCH(EC_FEBRERO_2025!$C86&amp;EC_FEBRERO_2025!$B86&amp;"Energía",Mercado_FEBRERO_2025!$C$10:$C$417&amp;Mercado_FEBRERO_2025!$E$10:$E$417&amp;Mercado_FEBRERO_2025!$D$10:$D$417,0))*1000</f>
        <v>339266.00722827186</v>
      </c>
      <c r="E86" s="28">
        <f t="array" ref="E86">+INDEX(Mercado_FEBRERO_2025!$G$10:$G$417,MATCH(EC_FEBRERO_2025!$C86&amp;EC_FEBRERO_2025!$B86&amp;"Potencia",Mercado_FEBRERO_2025!$C$10:$C$417&amp;Mercado_FEBRERO_2025!$E$10:$E$417&amp;Mercado_FEBRERO_2025!$D$10:$D$417,0))*1000</f>
        <v>1030.3267955183185</v>
      </c>
      <c r="F86" s="215">
        <v>1.1723250000000001</v>
      </c>
      <c r="G86" s="215">
        <f>VLOOKUP($C86,PC_FEBRERO_2025!$B$11:$C$22,2,0)</f>
        <v>0.49</v>
      </c>
      <c r="H86" s="216">
        <f t="shared" si="11"/>
        <v>0.31506999999999996</v>
      </c>
      <c r="I86" s="28">
        <f t="shared" si="12"/>
        <v>276.12918357339703</v>
      </c>
      <c r="J86" s="217">
        <f t="shared" si="13"/>
        <v>1.2680015552099535</v>
      </c>
      <c r="K86" s="28">
        <f t="shared" si="15"/>
        <v>1306.4559790917156</v>
      </c>
      <c r="L86" s="218">
        <v>1.29</v>
      </c>
      <c r="M86" s="28">
        <f t="shared" si="16"/>
        <v>1012.7565729393143</v>
      </c>
      <c r="N86" s="28">
        <f t="shared" si="14"/>
        <v>1306.4559790917156</v>
      </c>
      <c r="O86" s="219">
        <f t="shared" si="17"/>
        <v>1306.4559790917156</v>
      </c>
      <c r="Q86" s="220"/>
      <c r="T86" s="222"/>
    </row>
    <row r="87" spans="1:20" ht="16.5" x14ac:dyDescent="0.3">
      <c r="A87" s="214" t="str">
        <f t="shared" si="10"/>
        <v>RABTGolfo Centro</v>
      </c>
      <c r="B87" s="180" t="s">
        <v>66</v>
      </c>
      <c r="C87" s="223" t="s">
        <v>59</v>
      </c>
      <c r="D87" s="28">
        <f t="array" ref="D87">+INDEX(Mercado_FEBRERO_2025!$G$10:$G$417,MATCH(EC_FEBRERO_2025!$C87&amp;EC_FEBRERO_2025!$B87&amp;"Energía",Mercado_FEBRERO_2025!$C$10:$C$417&amp;Mercado_FEBRERO_2025!$E$10:$E$417&amp;Mercado_FEBRERO_2025!$D$10:$D$417,0))*1000</f>
        <v>12541347.763806565</v>
      </c>
      <c r="E87" s="28">
        <f t="array" ref="E87">+INDEX(Mercado_FEBRERO_2025!$G$10:$G$417,MATCH(EC_FEBRERO_2025!$C87&amp;EC_FEBRERO_2025!$B87&amp;"Potencia",Mercado_FEBRERO_2025!$C$10:$C$417&amp;Mercado_FEBRERO_2025!$E$10:$E$417&amp;Mercado_FEBRERO_2025!$D$10:$D$417,0))*1000</f>
        <v>37325.439773233826</v>
      </c>
      <c r="F87" s="215">
        <v>1.1723250000000001</v>
      </c>
      <c r="G87" s="215">
        <f>VLOOKUP($C87,PC_FEBRERO_2025!$B$11:$C$22,2,0)</f>
        <v>0.5</v>
      </c>
      <c r="H87" s="216">
        <f t="shared" si="11"/>
        <v>0.32499999999999996</v>
      </c>
      <c r="I87" s="28">
        <f t="shared" si="12"/>
        <v>9895.5483214192645</v>
      </c>
      <c r="J87" s="217">
        <f t="shared" si="13"/>
        <v>1.2651153846153846</v>
      </c>
      <c r="K87" s="28">
        <f t="shared" si="15"/>
        <v>47220.98809465309</v>
      </c>
      <c r="L87" s="218">
        <v>1.05</v>
      </c>
      <c r="M87" s="28">
        <f t="shared" si="16"/>
        <v>44972.369613955321</v>
      </c>
      <c r="N87" s="28">
        <f t="shared" si="14"/>
        <v>47220.98809465309</v>
      </c>
      <c r="O87" s="219">
        <f t="shared" si="17"/>
        <v>12541347.763806565</v>
      </c>
      <c r="Q87" s="220"/>
      <c r="T87" s="222"/>
    </row>
    <row r="88" spans="1:20" ht="16.5" x14ac:dyDescent="0.3">
      <c r="A88" s="214" t="str">
        <f t="shared" si="10"/>
        <v>APBTGolfo Centro</v>
      </c>
      <c r="B88" s="180" t="s">
        <v>66</v>
      </c>
      <c r="C88" s="223" t="s">
        <v>57</v>
      </c>
      <c r="D88" s="28">
        <f t="array" ref="D88">+INDEX(Mercado_FEBRERO_2025!$G$10:$G$417,MATCH(EC_FEBRERO_2025!$C88&amp;EC_FEBRERO_2025!$B88&amp;"Energía",Mercado_FEBRERO_2025!$C$10:$C$417&amp;Mercado_FEBRERO_2025!$E$10:$E$417&amp;Mercado_FEBRERO_2025!$D$10:$D$417,0))*1000</f>
        <v>12339607.374934005</v>
      </c>
      <c r="E88" s="28">
        <f t="array" ref="E88">+INDEX(Mercado_FEBRERO_2025!$G$10:$G$417,MATCH(EC_FEBRERO_2025!$C88&amp;EC_FEBRERO_2025!$B88&amp;"Potencia",Mercado_FEBRERO_2025!$C$10:$C$417&amp;Mercado_FEBRERO_2025!$E$10:$E$417&amp;Mercado_FEBRERO_2025!$D$10:$D$417,0))*1000</f>
        <v>36725.021949208349</v>
      </c>
      <c r="F88" s="215">
        <v>1.1723250000000001</v>
      </c>
      <c r="G88" s="215">
        <f>VLOOKUP($C88,PC_FEBRERO_2025!$B$11:$C$22,2,0)</f>
        <v>0.5</v>
      </c>
      <c r="H88" s="216">
        <f t="shared" si="11"/>
        <v>0.32499999999999996</v>
      </c>
      <c r="I88" s="28">
        <f t="shared" si="12"/>
        <v>9736.368319072817</v>
      </c>
      <c r="J88" s="217">
        <f t="shared" si="13"/>
        <v>1.2651153846153849</v>
      </c>
      <c r="K88" s="28">
        <f>E88*J88</f>
        <v>46461.390268281175</v>
      </c>
      <c r="L88" s="218">
        <v>1</v>
      </c>
      <c r="M88" s="28">
        <f>K88/L88</f>
        <v>46461.390268281175</v>
      </c>
      <c r="N88" s="28">
        <f t="shared" si="14"/>
        <v>46461.390268281175</v>
      </c>
      <c r="O88" s="219">
        <f t="shared" si="17"/>
        <v>12339607.374934005</v>
      </c>
      <c r="Q88" s="220"/>
      <c r="T88" s="222"/>
    </row>
    <row r="89" spans="1:20" ht="16.5" x14ac:dyDescent="0.3">
      <c r="A89" s="214" t="str">
        <f t="shared" si="10"/>
        <v>APMTGolfo Centro</v>
      </c>
      <c r="B89" s="180" t="s">
        <v>66</v>
      </c>
      <c r="C89" s="223" t="s">
        <v>58</v>
      </c>
      <c r="D89" s="28">
        <f t="array" ref="D89">+INDEX(Mercado_FEBRERO_2025!$G$10:$G$417,MATCH(EC_FEBRERO_2025!$C89&amp;EC_FEBRERO_2025!$B89&amp;"Energía",Mercado_FEBRERO_2025!$C$10:$C$417&amp;Mercado_FEBRERO_2025!$E$10:$E$417&amp;Mercado_FEBRERO_2025!$D$10:$D$417,0))*1000</f>
        <v>1819746.1631746013</v>
      </c>
      <c r="E89" s="28">
        <f t="array" ref="E89">+INDEX(Mercado_FEBRERO_2025!$G$10:$G$417,MATCH(EC_FEBRERO_2025!$C89&amp;EC_FEBRERO_2025!$B89&amp;"Potencia",Mercado_FEBRERO_2025!$C$10:$C$417&amp;Mercado_FEBRERO_2025!$E$10:$E$417&amp;Mercado_FEBRERO_2025!$D$10:$D$417,0))*1000</f>
        <v>5415.9111999244078</v>
      </c>
      <c r="F89" s="215">
        <v>1.0168159999999999</v>
      </c>
      <c r="G89" s="215">
        <f>VLOOKUP($C89,PC_FEBRERO_2025!$B$11:$C$22,2,0)</f>
        <v>0.5</v>
      </c>
      <c r="H89" s="216">
        <f t="shared" si="11"/>
        <v>0.32499999999999996</v>
      </c>
      <c r="I89" s="28">
        <f t="shared" si="12"/>
        <v>140.1137888275824</v>
      </c>
      <c r="J89" s="217">
        <f t="shared" si="13"/>
        <v>1.0258707692307691</v>
      </c>
      <c r="K89" s="28">
        <f>E89*J89</f>
        <v>5556.0249887519903</v>
      </c>
      <c r="L89" s="218">
        <v>1</v>
      </c>
      <c r="M89" s="28">
        <f>K89/L89</f>
        <v>5556.0249887519903</v>
      </c>
      <c r="N89" s="28">
        <f t="shared" si="14"/>
        <v>5556.0249887519903</v>
      </c>
      <c r="O89" s="219">
        <f t="shared" si="17"/>
        <v>1819746.1631746013</v>
      </c>
      <c r="Q89" s="220"/>
      <c r="T89" s="222"/>
    </row>
    <row r="90" spans="1:20" ht="16.5" x14ac:dyDescent="0.3">
      <c r="A90" s="214" t="str">
        <f t="shared" si="10"/>
        <v>GDMTHGolfo Centro</v>
      </c>
      <c r="B90" s="180" t="s">
        <v>66</v>
      </c>
      <c r="C90" s="181" t="s">
        <v>54</v>
      </c>
      <c r="D90" s="28">
        <f t="array" ref="D90">+INDEX(Mercado_FEBRERO_2025!$G$10:$G$417,MATCH(EC_FEBRERO_2025!$C90&amp;EC_FEBRERO_2025!$B90&amp;"Energía",Mercado_FEBRERO_2025!$C$10:$C$417&amp;Mercado_FEBRERO_2025!$E$10:$E$417&amp;Mercado_FEBRERO_2025!$D$10:$D$417,0))*1000</f>
        <v>170474517.93301454</v>
      </c>
      <c r="E90" s="28">
        <f t="array" ref="E90">+INDEX(Mercado_FEBRERO_2025!$G$10:$G$417,MATCH(EC_FEBRERO_2025!$C90&amp;EC_FEBRERO_2025!$B90&amp;"Potencia",Mercado_FEBRERO_2025!$C$10:$C$417&amp;Mercado_FEBRERO_2025!$E$10:$E$417&amp;Mercado_FEBRERO_2025!$D$10:$D$417,0))*1000</f>
        <v>445056.69886438642</v>
      </c>
      <c r="F90" s="215">
        <v>1.0168159999999999</v>
      </c>
      <c r="G90" s="215">
        <f>VLOOKUP($C90,PC_FEBRERO_2025!$B$11:$C$22,2,0)</f>
        <v>0.56999999999999995</v>
      </c>
      <c r="H90" s="216">
        <f t="shared" si="11"/>
        <v>0.39842999999999995</v>
      </c>
      <c r="I90" s="28">
        <f t="shared" si="12"/>
        <v>10706.828967243913</v>
      </c>
      <c r="J90" s="217">
        <f t="shared" si="13"/>
        <v>1.0240572246065807</v>
      </c>
      <c r="K90" s="28">
        <f>E90*J90</f>
        <v>455763.52783163032</v>
      </c>
      <c r="L90" s="218">
        <v>1.25</v>
      </c>
      <c r="M90" s="28">
        <f>K90/L90</f>
        <v>364610.82226530428</v>
      </c>
      <c r="N90" s="28">
        <f t="shared" si="14"/>
        <v>364610.82226530428</v>
      </c>
      <c r="O90" s="219">
        <f t="shared" si="17"/>
        <v>364610.82226530428</v>
      </c>
      <c r="Q90" s="220"/>
      <c r="T90" s="222"/>
    </row>
    <row r="91" spans="1:20" ht="16.5" x14ac:dyDescent="0.3">
      <c r="A91" s="214" t="str">
        <f t="shared" si="10"/>
        <v>GDMTOGolfo Centro</v>
      </c>
      <c r="B91" s="180" t="s">
        <v>66</v>
      </c>
      <c r="C91" s="181" t="s">
        <v>55</v>
      </c>
      <c r="D91" s="28">
        <f t="array" ref="D91">+INDEX(Mercado_FEBRERO_2025!$G$10:$G$417,MATCH(EC_FEBRERO_2025!$C91&amp;EC_FEBRERO_2025!$B91&amp;"Energía",Mercado_FEBRERO_2025!$C$10:$C$417&amp;Mercado_FEBRERO_2025!$E$10:$E$417&amp;Mercado_FEBRERO_2025!$D$10:$D$417,0))*1000</f>
        <v>47665052.285142146</v>
      </c>
      <c r="E91" s="28">
        <f t="array" ref="E91">+INDEX(Mercado_FEBRERO_2025!$G$10:$G$417,MATCH(EC_FEBRERO_2025!$C91&amp;EC_FEBRERO_2025!$B91&amp;"Potencia",Mercado_FEBRERO_2025!$C$10:$C$417&amp;Mercado_FEBRERO_2025!$E$10:$E$417&amp;Mercado_FEBRERO_2025!$D$10:$D$417,0))*1000</f>
        <v>128963.88605287376</v>
      </c>
      <c r="F91" s="215">
        <v>1.0168159999999999</v>
      </c>
      <c r="G91" s="215">
        <f>VLOOKUP($C91,PC_FEBRERO_2025!$B$11:$C$22,2,0)</f>
        <v>0.55000000000000004</v>
      </c>
      <c r="H91" s="216">
        <f t="shared" si="11"/>
        <v>0.37675000000000003</v>
      </c>
      <c r="I91" s="28">
        <f t="shared" si="12"/>
        <v>3165.9222012629457</v>
      </c>
      <c r="J91" s="217">
        <f t="shared" si="13"/>
        <v>1.0245489051094889</v>
      </c>
      <c r="K91" s="28">
        <f t="shared" ref="K91:K99" si="18">E91*J91</f>
        <v>132129.8082541367</v>
      </c>
      <c r="L91" s="218">
        <v>1.05</v>
      </c>
      <c r="M91" s="28">
        <f t="shared" ref="M91:M99" si="19">K91/L91</f>
        <v>125837.91262298734</v>
      </c>
      <c r="N91" s="28">
        <f t="shared" si="14"/>
        <v>132129.8082541367</v>
      </c>
      <c r="O91" s="219">
        <f t="shared" si="17"/>
        <v>132129.8082541367</v>
      </c>
      <c r="Q91" s="220"/>
      <c r="T91" s="222"/>
    </row>
    <row r="92" spans="1:20" ht="16.5" x14ac:dyDescent="0.3">
      <c r="A92" s="214" t="str">
        <f t="shared" si="10"/>
        <v>RAMTGolfo Centro</v>
      </c>
      <c r="B92" s="180" t="s">
        <v>66</v>
      </c>
      <c r="C92" s="181" t="s">
        <v>60</v>
      </c>
      <c r="D92" s="28">
        <f t="array" ref="D92">+INDEX(Mercado_FEBRERO_2025!$G$10:$G$417,MATCH(EC_FEBRERO_2025!$C92&amp;EC_FEBRERO_2025!$B92&amp;"Energía",Mercado_FEBRERO_2025!$C$10:$C$417&amp;Mercado_FEBRERO_2025!$E$10:$E$417&amp;Mercado_FEBRERO_2025!$D$10:$D$417,0))*1000</f>
        <v>28897531.103067152</v>
      </c>
      <c r="E92" s="28">
        <f t="array" ref="E92">+INDEX(Mercado_FEBRERO_2025!$G$10:$G$417,MATCH(EC_FEBRERO_2025!$C92&amp;EC_FEBRERO_2025!$B92&amp;"Potencia",Mercado_FEBRERO_2025!$C$10:$C$417&amp;Mercado_FEBRERO_2025!$E$10:$E$417&amp;Mercado_FEBRERO_2025!$D$10:$D$417,0))*1000</f>
        <v>86004.556854366529</v>
      </c>
      <c r="F92" s="215">
        <v>1.0168159999999999</v>
      </c>
      <c r="G92" s="215">
        <f>VLOOKUP($C92,PC_FEBRERO_2025!$B$11:$C$22,2,0)</f>
        <v>0.5</v>
      </c>
      <c r="H92" s="216">
        <f t="shared" si="11"/>
        <v>0.32499999999999996</v>
      </c>
      <c r="I92" s="28">
        <f t="shared" si="12"/>
        <v>2225.0040431738812</v>
      </c>
      <c r="J92" s="217">
        <f t="shared" si="13"/>
        <v>1.0258707692307691</v>
      </c>
      <c r="K92" s="28">
        <f t="shared" si="18"/>
        <v>88229.560897540403</v>
      </c>
      <c r="L92" s="218">
        <v>1.05</v>
      </c>
      <c r="M92" s="28">
        <f t="shared" si="19"/>
        <v>84028.153235752761</v>
      </c>
      <c r="N92" s="28">
        <f t="shared" si="14"/>
        <v>88229.560897540403</v>
      </c>
      <c r="O92" s="219">
        <f t="shared" si="17"/>
        <v>88229.560897540403</v>
      </c>
      <c r="Q92" s="220"/>
      <c r="T92" s="222"/>
    </row>
    <row r="93" spans="1:20" ht="16.5" x14ac:dyDescent="0.3">
      <c r="A93" s="214" t="str">
        <f t="shared" si="10"/>
        <v>DISTGolfo Centro</v>
      </c>
      <c r="B93" s="180" t="s">
        <v>66</v>
      </c>
      <c r="C93" s="181" t="s">
        <v>51</v>
      </c>
      <c r="D93" s="28">
        <f t="array" ref="D93">+INDEX(Mercado_FEBRERO_2025!$G$10:$G$417,MATCH(EC_FEBRERO_2025!$C93&amp;EC_FEBRERO_2025!$B93&amp;"Energía",Mercado_FEBRERO_2025!$C$10:$C$417&amp;Mercado_FEBRERO_2025!$E$10:$E$417&amp;Mercado_FEBRERO_2025!$D$10:$D$417,0))*1000</f>
        <v>133204384.56038798</v>
      </c>
      <c r="E93" s="28">
        <f t="array" ref="E93">+INDEX(Mercado_FEBRERO_2025!$G$10:$G$417,MATCH(EC_FEBRERO_2025!$C93&amp;EC_FEBRERO_2025!$B93&amp;"Potencia",Mercado_FEBRERO_2025!$C$10:$C$417&amp;Mercado_FEBRERO_2025!$E$10:$E$417&amp;Mercado_FEBRERO_2025!$D$10:$D$417,0))*1000</f>
        <v>267865.95994286519</v>
      </c>
      <c r="F93" s="225">
        <v>1</v>
      </c>
      <c r="G93" s="215">
        <f>VLOOKUP($C93,PC_FEBRERO_2025!$B$11:$C$22,2,0)</f>
        <v>0.74</v>
      </c>
      <c r="H93" s="216">
        <f t="shared" si="11"/>
        <v>0.60531999999999997</v>
      </c>
      <c r="I93" s="28">
        <f t="shared" si="12"/>
        <v>0</v>
      </c>
      <c r="J93" s="217">
        <f t="shared" si="13"/>
        <v>1</v>
      </c>
      <c r="K93" s="28">
        <f t="shared" si="18"/>
        <v>267865.95994286519</v>
      </c>
      <c r="L93" s="218">
        <v>1.35</v>
      </c>
      <c r="M93" s="28">
        <f t="shared" si="19"/>
        <v>198419.22958730752</v>
      </c>
      <c r="N93" s="28">
        <f t="shared" si="14"/>
        <v>198419.22958730752</v>
      </c>
      <c r="O93" s="219">
        <f t="shared" si="17"/>
        <v>198419.22958730752</v>
      </c>
      <c r="Q93" s="220"/>
      <c r="T93" s="222"/>
    </row>
    <row r="94" spans="1:20" ht="16.5" x14ac:dyDescent="0.3">
      <c r="A94" s="214" t="str">
        <f t="shared" si="10"/>
        <v>DITGolfo Centro</v>
      </c>
      <c r="B94" s="180" t="s">
        <v>66</v>
      </c>
      <c r="C94" s="181" t="s">
        <v>52</v>
      </c>
      <c r="D94" s="28">
        <f t="array" ref="D94">+INDEX(Mercado_FEBRERO_2025!$G$10:$G$417,MATCH(EC_FEBRERO_2025!$C94&amp;EC_FEBRERO_2025!$B94&amp;"Energía",Mercado_FEBRERO_2025!$C$10:$C$417&amp;Mercado_FEBRERO_2025!$E$10:$E$417&amp;Mercado_FEBRERO_2025!$D$10:$D$417,0))*1000</f>
        <v>39526454.982024431</v>
      </c>
      <c r="E94" s="28">
        <f t="array" ref="E94">+INDEX(Mercado_FEBRERO_2025!$G$10:$G$417,MATCH(EC_FEBRERO_2025!$C94&amp;EC_FEBRERO_2025!$B94&amp;"Potencia",Mercado_FEBRERO_2025!$C$10:$C$417&amp;Mercado_FEBRERO_2025!$E$10:$E$417&amp;Mercado_FEBRERO_2025!$D$10:$D$417,0))*1000</f>
        <v>82843.844278220218</v>
      </c>
      <c r="F94" s="225">
        <v>1</v>
      </c>
      <c r="G94" s="215">
        <f>VLOOKUP($C94,PC_FEBRERO_2025!$B$11:$C$22,2,0)</f>
        <v>0.71</v>
      </c>
      <c r="H94" s="216">
        <f t="shared" si="11"/>
        <v>0.56586999999999998</v>
      </c>
      <c r="I94" s="28">
        <f t="shared" si="12"/>
        <v>0</v>
      </c>
      <c r="J94" s="217">
        <f t="shared" si="13"/>
        <v>1</v>
      </c>
      <c r="K94" s="28">
        <f t="shared" si="18"/>
        <v>82843.844278220218</v>
      </c>
      <c r="L94" s="218">
        <v>2.5</v>
      </c>
      <c r="M94" s="28">
        <f t="shared" si="19"/>
        <v>33137.537711288089</v>
      </c>
      <c r="N94" s="28">
        <f t="shared" si="14"/>
        <v>33137.537711288089</v>
      </c>
      <c r="O94" s="219">
        <f t="shared" si="17"/>
        <v>33137.537711288089</v>
      </c>
      <c r="Q94" s="220"/>
      <c r="T94" s="222"/>
    </row>
    <row r="95" spans="1:20" ht="16.5" x14ac:dyDescent="0.3">
      <c r="A95" s="214" t="str">
        <f t="shared" si="10"/>
        <v>DB1Golfo Norte</v>
      </c>
      <c r="B95" s="180" t="s">
        <v>67</v>
      </c>
      <c r="C95" s="181" t="s">
        <v>48</v>
      </c>
      <c r="D95" s="28">
        <f t="array" ref="D95">+INDEX(Mercado_FEBRERO_2025!$G$10:$G$417,MATCH(EC_FEBRERO_2025!$C95&amp;EC_FEBRERO_2025!$B95&amp;"Energía",Mercado_FEBRERO_2025!$C$10:$C$417&amp;Mercado_FEBRERO_2025!$E$10:$E$417&amp;Mercado_FEBRERO_2025!$D$10:$D$417,0))*1000</f>
        <v>174624735.13646424</v>
      </c>
      <c r="E95" s="28">
        <f t="array" ref="E95">+INDEX(Mercado_FEBRERO_2025!$G$10:$G$417,MATCH(EC_FEBRERO_2025!$C95&amp;EC_FEBRERO_2025!$B95&amp;"Potencia",Mercado_FEBRERO_2025!$C$10:$C$417&amp;Mercado_FEBRERO_2025!$E$10:$E$417&amp;Mercado_FEBRERO_2025!$D$10:$D$417,0))*1000</f>
        <v>440437.6895088384</v>
      </c>
      <c r="F95" s="215">
        <v>1.24187</v>
      </c>
      <c r="G95" s="215">
        <f>VLOOKUP($C95,PC_FEBRERO_2025!$B$11:$C$22,2,0)</f>
        <v>0.59</v>
      </c>
      <c r="H95" s="216">
        <f t="shared" si="11"/>
        <v>0.42066999999999999</v>
      </c>
      <c r="I95" s="28">
        <f t="shared" si="12"/>
        <v>149409.06586466022</v>
      </c>
      <c r="J95" s="217">
        <f t="shared" si="13"/>
        <v>1.3392286115007013</v>
      </c>
      <c r="K95" s="28">
        <f t="shared" si="18"/>
        <v>589846.75537349866</v>
      </c>
      <c r="L95" s="218">
        <v>1</v>
      </c>
      <c r="M95" s="28">
        <f t="shared" si="19"/>
        <v>589846.75537349866</v>
      </c>
      <c r="N95" s="28">
        <f t="shared" si="14"/>
        <v>589846.75537349866</v>
      </c>
      <c r="O95" s="219">
        <f t="shared" si="17"/>
        <v>174624735.13646424</v>
      </c>
      <c r="Q95" s="220"/>
      <c r="T95" s="222"/>
    </row>
    <row r="96" spans="1:20" ht="16.5" x14ac:dyDescent="0.3">
      <c r="A96" s="214" t="str">
        <f t="shared" si="10"/>
        <v>DB2Golfo Norte</v>
      </c>
      <c r="B96" s="180" t="s">
        <v>67</v>
      </c>
      <c r="C96" s="223" t="s">
        <v>50</v>
      </c>
      <c r="D96" s="28">
        <f t="array" ref="D96">+INDEX(Mercado_FEBRERO_2025!$G$10:$G$417,MATCH(EC_FEBRERO_2025!$C96&amp;EC_FEBRERO_2025!$B96&amp;"Energía",Mercado_FEBRERO_2025!$C$10:$C$417&amp;Mercado_FEBRERO_2025!$E$10:$E$417&amp;Mercado_FEBRERO_2025!$D$10:$D$417,0))*1000</f>
        <v>418049974.66954511</v>
      </c>
      <c r="E96" s="28">
        <f t="array" ref="E96">+INDEX(Mercado_FEBRERO_2025!$G$10:$G$417,MATCH(EC_FEBRERO_2025!$C96&amp;EC_FEBRERO_2025!$B96&amp;"Potencia",Mercado_FEBRERO_2025!$C$10:$C$417&amp;Mercado_FEBRERO_2025!$E$10:$E$417&amp;Mercado_FEBRERO_2025!$D$10:$D$417,0))*1000</f>
        <v>1054403.6891382798</v>
      </c>
      <c r="F96" s="215">
        <v>1.24187</v>
      </c>
      <c r="G96" s="215">
        <f>VLOOKUP($C96,PC_FEBRERO_2025!$B$11:$C$22,2,0)</f>
        <v>0.59</v>
      </c>
      <c r="H96" s="216">
        <f t="shared" si="11"/>
        <v>0.42066999999999999</v>
      </c>
      <c r="I96" s="28">
        <f t="shared" si="12"/>
        <v>357683.89942759572</v>
      </c>
      <c r="J96" s="217">
        <f t="shared" si="13"/>
        <v>1.3392286115007013</v>
      </c>
      <c r="K96" s="28">
        <f t="shared" si="18"/>
        <v>1412087.5885658755</v>
      </c>
      <c r="L96" s="218">
        <v>1.0062500000000001</v>
      </c>
      <c r="M96" s="28">
        <f t="shared" si="19"/>
        <v>1403316.8582021121</v>
      </c>
      <c r="N96" s="28">
        <f t="shared" si="14"/>
        <v>1412087.5885658755</v>
      </c>
      <c r="O96" s="219">
        <f t="shared" si="17"/>
        <v>418049974.66954511</v>
      </c>
      <c r="Q96" s="220"/>
      <c r="T96" s="222"/>
    </row>
    <row r="97" spans="1:20" ht="16.5" x14ac:dyDescent="0.3">
      <c r="A97" s="214" t="str">
        <f t="shared" si="10"/>
        <v>PDBTGolfo Norte</v>
      </c>
      <c r="B97" s="180" t="s">
        <v>67</v>
      </c>
      <c r="C97" s="181" t="s">
        <v>56</v>
      </c>
      <c r="D97" s="28">
        <f t="array" ref="D97">+INDEX(Mercado_FEBRERO_2025!$G$10:$G$417,MATCH(EC_FEBRERO_2025!$C97&amp;EC_FEBRERO_2025!$B97&amp;"Energía",Mercado_FEBRERO_2025!$C$10:$C$417&amp;Mercado_FEBRERO_2025!$E$10:$E$417&amp;Mercado_FEBRERO_2025!$D$10:$D$417,0))*1000</f>
        <v>69960441.981097728</v>
      </c>
      <c r="E97" s="28">
        <f t="array" ref="E97">+INDEX(Mercado_FEBRERO_2025!$G$10:$G$417,MATCH(EC_FEBRERO_2025!$C97&amp;EC_FEBRERO_2025!$B97&amp;"Potencia",Mercado_FEBRERO_2025!$C$10:$C$417&amp;Mercado_FEBRERO_2025!$E$10:$E$417&amp;Mercado_FEBRERO_2025!$D$10:$D$417,0))*1000</f>
        <v>179496.20787432711</v>
      </c>
      <c r="F97" s="215">
        <v>1.24187</v>
      </c>
      <c r="G97" s="215">
        <f>VLOOKUP($C97,PC_FEBRERO_2025!$B$11:$C$22,2,0)</f>
        <v>0.57999999999999996</v>
      </c>
      <c r="H97" s="216">
        <f t="shared" si="11"/>
        <v>0.40947999999999996</v>
      </c>
      <c r="I97" s="28">
        <f t="shared" si="12"/>
        <v>61493.977051789669</v>
      </c>
      <c r="J97" s="217">
        <f t="shared" si="13"/>
        <v>1.3425920679886687</v>
      </c>
      <c r="K97" s="28">
        <f t="shared" si="18"/>
        <v>240990.18492611681</v>
      </c>
      <c r="L97" s="218">
        <v>1.1800000000000002</v>
      </c>
      <c r="M97" s="28">
        <f t="shared" si="19"/>
        <v>204228.97027637015</v>
      </c>
      <c r="N97" s="28">
        <f t="shared" si="14"/>
        <v>240990.18492611681</v>
      </c>
      <c r="O97" s="219">
        <f t="shared" si="17"/>
        <v>69960441.981097728</v>
      </c>
      <c r="Q97" s="220"/>
      <c r="T97" s="222"/>
    </row>
    <row r="98" spans="1:20" ht="16.5" x14ac:dyDescent="0.3">
      <c r="A98" s="214" t="str">
        <f t="shared" si="10"/>
        <v>GDBTGolfo Norte</v>
      </c>
      <c r="B98" s="180" t="s">
        <v>67</v>
      </c>
      <c r="C98" s="223" t="s">
        <v>53</v>
      </c>
      <c r="D98" s="28">
        <f t="array" ref="D98">+INDEX(Mercado_FEBRERO_2025!$G$10:$G$417,MATCH(EC_FEBRERO_2025!$C98&amp;EC_FEBRERO_2025!$B98&amp;"Energía",Mercado_FEBRERO_2025!$C$10:$C$417&amp;Mercado_FEBRERO_2025!$E$10:$E$417&amp;Mercado_FEBRERO_2025!$D$10:$D$417,0))*1000</f>
        <v>1507882.8202071791</v>
      </c>
      <c r="E98" s="28">
        <f t="array" ref="E98">+INDEX(Mercado_FEBRERO_2025!$G$10:$G$417,MATCH(EC_FEBRERO_2025!$C98&amp;EC_FEBRERO_2025!$B98&amp;"Potencia",Mercado_FEBRERO_2025!$C$10:$C$417&amp;Mercado_FEBRERO_2025!$E$10:$E$417&amp;Mercado_FEBRERO_2025!$D$10:$D$417,0))*1000</f>
        <v>4579.3331517467786</v>
      </c>
      <c r="F98" s="215">
        <v>1.24187</v>
      </c>
      <c r="G98" s="215">
        <f>VLOOKUP($C98,PC_FEBRERO_2025!$B$11:$C$22,2,0)</f>
        <v>0.49</v>
      </c>
      <c r="H98" s="216">
        <f t="shared" si="11"/>
        <v>0.31506999999999996</v>
      </c>
      <c r="I98" s="28">
        <f t="shared" si="12"/>
        <v>1722.5556911555107</v>
      </c>
      <c r="J98" s="217">
        <f t="shared" si="13"/>
        <v>1.376158631415241</v>
      </c>
      <c r="K98" s="28">
        <f t="shared" si="18"/>
        <v>6301.8888429022891</v>
      </c>
      <c r="L98" s="218">
        <v>1.29</v>
      </c>
      <c r="M98" s="28">
        <f t="shared" si="19"/>
        <v>4885.1851495366582</v>
      </c>
      <c r="N98" s="28">
        <f t="shared" si="14"/>
        <v>6301.8888429022891</v>
      </c>
      <c r="O98" s="219">
        <f t="shared" si="17"/>
        <v>6301.8888429022891</v>
      </c>
      <c r="Q98" s="220"/>
      <c r="T98" s="222"/>
    </row>
    <row r="99" spans="1:20" ht="16.5" x14ac:dyDescent="0.3">
      <c r="A99" s="214" t="str">
        <f t="shared" si="10"/>
        <v>RABTGolfo Norte</v>
      </c>
      <c r="B99" s="180" t="s">
        <v>67</v>
      </c>
      <c r="C99" s="223" t="s">
        <v>59</v>
      </c>
      <c r="D99" s="28">
        <f t="array" ref="D99">+INDEX(Mercado_FEBRERO_2025!$G$10:$G$417,MATCH(EC_FEBRERO_2025!$C99&amp;EC_FEBRERO_2025!$B99&amp;"Energía",Mercado_FEBRERO_2025!$C$10:$C$417&amp;Mercado_FEBRERO_2025!$E$10:$E$417&amp;Mercado_FEBRERO_2025!$D$10:$D$417,0))*1000</f>
        <v>5895338.2286997866</v>
      </c>
      <c r="E99" s="28">
        <f t="array" ref="E99">+INDEX(Mercado_FEBRERO_2025!$G$10:$G$417,MATCH(EC_FEBRERO_2025!$C99&amp;EC_FEBRERO_2025!$B99&amp;"Potencia",Mercado_FEBRERO_2025!$C$10:$C$417&amp;Mercado_FEBRERO_2025!$E$10:$E$417&amp;Mercado_FEBRERO_2025!$D$10:$D$417,0))*1000</f>
        <v>17545.649490177937</v>
      </c>
      <c r="F99" s="215">
        <v>1.24187</v>
      </c>
      <c r="G99" s="215">
        <f>VLOOKUP($C99,PC_FEBRERO_2025!$B$11:$C$22,2,0)</f>
        <v>0.5</v>
      </c>
      <c r="H99" s="216">
        <f t="shared" si="11"/>
        <v>0.32499999999999996</v>
      </c>
      <c r="I99" s="28">
        <f t="shared" si="12"/>
        <v>6528.8711418297507</v>
      </c>
      <c r="J99" s="217">
        <f t="shared" si="13"/>
        <v>1.3721076923076923</v>
      </c>
      <c r="K99" s="28">
        <f t="shared" si="18"/>
        <v>24074.520632007687</v>
      </c>
      <c r="L99" s="218">
        <v>1.05</v>
      </c>
      <c r="M99" s="28">
        <f t="shared" si="19"/>
        <v>22928.114887626369</v>
      </c>
      <c r="N99" s="28">
        <f t="shared" si="14"/>
        <v>24074.520632007687</v>
      </c>
      <c r="O99" s="219">
        <f t="shared" si="17"/>
        <v>5895338.2286997866</v>
      </c>
      <c r="Q99" s="220"/>
      <c r="T99" s="222"/>
    </row>
    <row r="100" spans="1:20" ht="16.5" x14ac:dyDescent="0.3">
      <c r="A100" s="214" t="str">
        <f t="shared" si="10"/>
        <v>APBTGolfo Norte</v>
      </c>
      <c r="B100" s="180" t="s">
        <v>67</v>
      </c>
      <c r="C100" s="181" t="s">
        <v>57</v>
      </c>
      <c r="D100" s="28">
        <f t="array" ref="D100">+INDEX(Mercado_FEBRERO_2025!$G$10:$G$417,MATCH(EC_FEBRERO_2025!$C100&amp;EC_FEBRERO_2025!$B100&amp;"Energía",Mercado_FEBRERO_2025!$C$10:$C$417&amp;Mercado_FEBRERO_2025!$E$10:$E$417&amp;Mercado_FEBRERO_2025!$D$10:$D$417,0))*1000</f>
        <v>15979620.613144264</v>
      </c>
      <c r="E100" s="28">
        <f t="array" ref="E100">+INDEX(Mercado_FEBRERO_2025!$G$10:$G$417,MATCH(EC_FEBRERO_2025!$C100&amp;EC_FEBRERO_2025!$B100&amp;"Potencia",Mercado_FEBRERO_2025!$C$10:$C$417&amp;Mercado_FEBRERO_2025!$E$10:$E$417&amp;Mercado_FEBRERO_2025!$D$10:$D$417,0))*1000</f>
        <v>47558.39468197697</v>
      </c>
      <c r="F100" s="215">
        <v>1.24187</v>
      </c>
      <c r="G100" s="215">
        <f>VLOOKUP($C100,PC_FEBRERO_2025!$B$11:$C$22,2,0)</f>
        <v>0.5</v>
      </c>
      <c r="H100" s="216">
        <f t="shared" si="11"/>
        <v>0.32499999999999996</v>
      </c>
      <c r="I100" s="28">
        <f t="shared" si="12"/>
        <v>17696.844494968882</v>
      </c>
      <c r="J100" s="217">
        <f t="shared" si="13"/>
        <v>1.3721076923076923</v>
      </c>
      <c r="K100" s="28">
        <f>E100*J100</f>
        <v>65255.239176945841</v>
      </c>
      <c r="L100" s="218">
        <v>1</v>
      </c>
      <c r="M100" s="28">
        <f>K100/L100</f>
        <v>65255.239176945841</v>
      </c>
      <c r="N100" s="28">
        <f t="shared" si="14"/>
        <v>65255.239176945841</v>
      </c>
      <c r="O100" s="219">
        <f t="shared" si="17"/>
        <v>15979620.613144264</v>
      </c>
      <c r="Q100" s="220"/>
      <c r="T100" s="222"/>
    </row>
    <row r="101" spans="1:20" ht="16.5" x14ac:dyDescent="0.3">
      <c r="A101" s="214" t="str">
        <f t="shared" si="10"/>
        <v>APMTGolfo Norte</v>
      </c>
      <c r="B101" s="180" t="s">
        <v>67</v>
      </c>
      <c r="C101" s="181" t="s">
        <v>58</v>
      </c>
      <c r="D101" s="28">
        <f t="array" ref="D101">+INDEX(Mercado_FEBRERO_2025!$G$10:$G$417,MATCH(EC_FEBRERO_2025!$C101&amp;EC_FEBRERO_2025!$B101&amp;"Energía",Mercado_FEBRERO_2025!$C$10:$C$417&amp;Mercado_FEBRERO_2025!$E$10:$E$417&amp;Mercado_FEBRERO_2025!$D$10:$D$417,0))*1000</f>
        <v>10636672.167866526</v>
      </c>
      <c r="E101" s="28">
        <f t="array" ref="E101">+INDEX(Mercado_FEBRERO_2025!$G$10:$G$417,MATCH(EC_FEBRERO_2025!$C101&amp;EC_FEBRERO_2025!$B101&amp;"Potencia",Mercado_FEBRERO_2025!$C$10:$C$417&amp;Mercado_FEBRERO_2025!$E$10:$E$417&amp;Mercado_FEBRERO_2025!$D$10:$D$417,0))*1000</f>
        <v>31656.762404364661</v>
      </c>
      <c r="F101" s="215">
        <v>1.011161</v>
      </c>
      <c r="G101" s="215">
        <f>VLOOKUP($C101,PC_FEBRERO_2025!$B$11:$C$22,2,0)</f>
        <v>0.5</v>
      </c>
      <c r="H101" s="216">
        <f t="shared" si="11"/>
        <v>0.32499999999999996</v>
      </c>
      <c r="I101" s="28">
        <f t="shared" si="12"/>
        <v>543.57096183863587</v>
      </c>
      <c r="J101" s="217">
        <f t="shared" si="13"/>
        <v>1.0171707692307692</v>
      </c>
      <c r="K101" s="28">
        <f>E101*J101</f>
        <v>32200.333366203296</v>
      </c>
      <c r="L101" s="218">
        <v>1</v>
      </c>
      <c r="M101" s="28">
        <f>K101/L101</f>
        <v>32200.333366203296</v>
      </c>
      <c r="N101" s="28">
        <f t="shared" si="14"/>
        <v>32200.333366203296</v>
      </c>
      <c r="O101" s="219">
        <f t="shared" si="17"/>
        <v>10636672.167866526</v>
      </c>
      <c r="Q101" s="220"/>
      <c r="T101" s="222"/>
    </row>
    <row r="102" spans="1:20" ht="16.5" x14ac:dyDescent="0.3">
      <c r="A102" s="214" t="str">
        <f t="shared" si="10"/>
        <v>GDMTHGolfo Norte</v>
      </c>
      <c r="B102" s="180" t="s">
        <v>67</v>
      </c>
      <c r="C102" s="181" t="s">
        <v>54</v>
      </c>
      <c r="D102" s="28">
        <f t="array" ref="D102">+INDEX(Mercado_FEBRERO_2025!$G$10:$G$417,MATCH(EC_FEBRERO_2025!$C102&amp;EC_FEBRERO_2025!$B102&amp;"Energía",Mercado_FEBRERO_2025!$C$10:$C$417&amp;Mercado_FEBRERO_2025!$E$10:$E$417&amp;Mercado_FEBRERO_2025!$D$10:$D$417,0))*1000</f>
        <v>818816372.27068698</v>
      </c>
      <c r="E102" s="28">
        <f t="array" ref="E102">+INDEX(Mercado_FEBRERO_2025!$G$10:$G$417,MATCH(EC_FEBRERO_2025!$C102&amp;EC_FEBRERO_2025!$B102&amp;"Potencia",Mercado_FEBRERO_2025!$C$10:$C$417&amp;Mercado_FEBRERO_2025!$E$10:$E$417&amp;Mercado_FEBRERO_2025!$D$10:$D$417,0))*1000</f>
        <v>2137678.4990358376</v>
      </c>
      <c r="F102" s="215">
        <v>1.011161</v>
      </c>
      <c r="G102" s="215">
        <f>VLOOKUP($C102,PC_FEBRERO_2025!$B$11:$C$22,2,0)</f>
        <v>0.56999999999999995</v>
      </c>
      <c r="H102" s="216">
        <f t="shared" si="11"/>
        <v>0.39842999999999995</v>
      </c>
      <c r="I102" s="28">
        <f t="shared" si="12"/>
        <v>34132.517493188738</v>
      </c>
      <c r="J102" s="217">
        <f t="shared" si="13"/>
        <v>1.0159670958512161</v>
      </c>
      <c r="K102" s="28">
        <f>E102*J102</f>
        <v>2171811.0165290264</v>
      </c>
      <c r="L102" s="218">
        <v>1.25</v>
      </c>
      <c r="M102" s="28">
        <f>K102/L102</f>
        <v>1737448.8132232211</v>
      </c>
      <c r="N102" s="28">
        <f t="shared" si="14"/>
        <v>1737448.8132232211</v>
      </c>
      <c r="O102" s="219">
        <f t="shared" si="17"/>
        <v>1737448.8132232211</v>
      </c>
      <c r="Q102" s="220"/>
      <c r="T102" s="222"/>
    </row>
    <row r="103" spans="1:20" ht="16.5" x14ac:dyDescent="0.3">
      <c r="A103" s="214" t="str">
        <f t="shared" si="10"/>
        <v>GDMTOGolfo Norte</v>
      </c>
      <c r="B103" s="180" t="s">
        <v>67</v>
      </c>
      <c r="C103" s="181" t="s">
        <v>55</v>
      </c>
      <c r="D103" s="28">
        <f t="array" ref="D103">+INDEX(Mercado_FEBRERO_2025!$G$10:$G$417,MATCH(EC_FEBRERO_2025!$C103&amp;EC_FEBRERO_2025!$B103&amp;"Energía",Mercado_FEBRERO_2025!$C$10:$C$417&amp;Mercado_FEBRERO_2025!$E$10:$E$417&amp;Mercado_FEBRERO_2025!$D$10:$D$417,0))*1000</f>
        <v>147723490.5629873</v>
      </c>
      <c r="E103" s="28">
        <f t="array" ref="E103">+INDEX(Mercado_FEBRERO_2025!$G$10:$G$417,MATCH(EC_FEBRERO_2025!$C103&amp;EC_FEBRERO_2025!$B103&amp;"Potencia",Mercado_FEBRERO_2025!$C$10:$C$417&amp;Mercado_FEBRERO_2025!$E$10:$E$417&amp;Mercado_FEBRERO_2025!$D$10:$D$417,0))*1000</f>
        <v>399684.76883925137</v>
      </c>
      <c r="F103" s="215">
        <v>1.011161</v>
      </c>
      <c r="G103" s="215">
        <f>VLOOKUP($C103,PC_FEBRERO_2025!$B$11:$C$22,2,0)</f>
        <v>0.55000000000000004</v>
      </c>
      <c r="H103" s="216">
        <f t="shared" si="11"/>
        <v>0.37675000000000003</v>
      </c>
      <c r="I103" s="28">
        <f t="shared" si="12"/>
        <v>6512.2360657151457</v>
      </c>
      <c r="J103" s="217">
        <f t="shared" si="13"/>
        <v>1.0162934306569342</v>
      </c>
      <c r="K103" s="28">
        <f t="shared" ref="K103:K111" si="20">E103*J103</f>
        <v>406197.00490496651</v>
      </c>
      <c r="L103" s="218">
        <v>1.05</v>
      </c>
      <c r="M103" s="28">
        <f t="shared" ref="M103:M111" si="21">K103/L103</f>
        <v>386854.29038568237</v>
      </c>
      <c r="N103" s="28">
        <f t="shared" si="14"/>
        <v>406197.00490496651</v>
      </c>
      <c r="O103" s="219">
        <f t="shared" si="17"/>
        <v>406197.00490496651</v>
      </c>
      <c r="Q103" s="220"/>
      <c r="T103" s="222"/>
    </row>
    <row r="104" spans="1:20" ht="16.5" x14ac:dyDescent="0.3">
      <c r="A104" s="214" t="str">
        <f t="shared" si="10"/>
        <v>RAMTGolfo Norte</v>
      </c>
      <c r="B104" s="180" t="s">
        <v>67</v>
      </c>
      <c r="C104" s="181" t="s">
        <v>60</v>
      </c>
      <c r="D104" s="28">
        <f t="array" ref="D104">+INDEX(Mercado_FEBRERO_2025!$G$10:$G$417,MATCH(EC_FEBRERO_2025!$C104&amp;EC_FEBRERO_2025!$B104&amp;"Energía",Mercado_FEBRERO_2025!$C$10:$C$417&amp;Mercado_FEBRERO_2025!$E$10:$E$417&amp;Mercado_FEBRERO_2025!$D$10:$D$417,0))*1000</f>
        <v>9060103.501107337</v>
      </c>
      <c r="E104" s="28">
        <f t="array" ref="E104">+INDEX(Mercado_FEBRERO_2025!$G$10:$G$417,MATCH(EC_FEBRERO_2025!$C104&amp;EC_FEBRERO_2025!$B104&amp;"Potencia",Mercado_FEBRERO_2025!$C$10:$C$417&amp;Mercado_FEBRERO_2025!$E$10:$E$417&amp;Mercado_FEBRERO_2025!$D$10:$D$417,0))*1000</f>
        <v>26964.593753295645</v>
      </c>
      <c r="F104" s="215">
        <v>1.011161</v>
      </c>
      <c r="G104" s="215">
        <f>VLOOKUP($C104,PC_FEBRERO_2025!$B$11:$C$22,2,0)</f>
        <v>0.5</v>
      </c>
      <c r="H104" s="216">
        <f t="shared" si="11"/>
        <v>0.32499999999999996</v>
      </c>
      <c r="I104" s="28">
        <f t="shared" si="12"/>
        <v>463.00281673928021</v>
      </c>
      <c r="J104" s="217">
        <f t="shared" si="13"/>
        <v>1.0171707692307692</v>
      </c>
      <c r="K104" s="28">
        <f t="shared" si="20"/>
        <v>27427.596570034926</v>
      </c>
      <c r="L104" s="218">
        <v>1.05</v>
      </c>
      <c r="M104" s="28">
        <f t="shared" si="21"/>
        <v>26121.520542890405</v>
      </c>
      <c r="N104" s="28">
        <f t="shared" si="14"/>
        <v>27427.596570034926</v>
      </c>
      <c r="O104" s="219">
        <f t="shared" si="17"/>
        <v>27427.596570034926</v>
      </c>
      <c r="Q104" s="220"/>
      <c r="T104" s="222"/>
    </row>
    <row r="105" spans="1:20" ht="16.5" x14ac:dyDescent="0.3">
      <c r="A105" s="214" t="str">
        <f t="shared" si="10"/>
        <v>DISTGolfo Norte</v>
      </c>
      <c r="B105" s="180" t="s">
        <v>67</v>
      </c>
      <c r="C105" s="181" t="s">
        <v>51</v>
      </c>
      <c r="D105" s="28">
        <f t="array" ref="D105">+INDEX(Mercado_FEBRERO_2025!$G$10:$G$417,MATCH(EC_FEBRERO_2025!$C105&amp;EC_FEBRERO_2025!$B105&amp;"Energía",Mercado_FEBRERO_2025!$C$10:$C$417&amp;Mercado_FEBRERO_2025!$E$10:$E$417&amp;Mercado_FEBRERO_2025!$D$10:$D$417,0))*1000</f>
        <v>293082275.18630862</v>
      </c>
      <c r="E105" s="28">
        <f t="array" ref="E105">+INDEX(Mercado_FEBRERO_2025!$G$10:$G$417,MATCH(EC_FEBRERO_2025!$C105&amp;EC_FEBRERO_2025!$B105&amp;"Potencia",Mercado_FEBRERO_2025!$C$10:$C$417&amp;Mercado_FEBRERO_2025!$E$10:$E$417&amp;Mercado_FEBRERO_2025!$D$10:$D$417,0))*1000</f>
        <v>589370.72712819465</v>
      </c>
      <c r="F105" s="225">
        <v>1</v>
      </c>
      <c r="G105" s="215">
        <f>VLOOKUP($C105,PC_FEBRERO_2025!$B$11:$C$22,2,0)</f>
        <v>0.74</v>
      </c>
      <c r="H105" s="216">
        <f t="shared" si="11"/>
        <v>0.60531999999999997</v>
      </c>
      <c r="I105" s="28">
        <f t="shared" si="12"/>
        <v>0</v>
      </c>
      <c r="J105" s="217">
        <f t="shared" si="13"/>
        <v>1</v>
      </c>
      <c r="K105" s="28">
        <f t="shared" si="20"/>
        <v>589370.72712819465</v>
      </c>
      <c r="L105" s="218">
        <v>1.35</v>
      </c>
      <c r="M105" s="28">
        <f t="shared" si="21"/>
        <v>436570.90898384788</v>
      </c>
      <c r="N105" s="28">
        <f t="shared" si="14"/>
        <v>436570.90898384788</v>
      </c>
      <c r="O105" s="219">
        <f t="shared" si="17"/>
        <v>436570.90898384788</v>
      </c>
      <c r="Q105" s="220"/>
      <c r="T105" s="222"/>
    </row>
    <row r="106" spans="1:20" ht="16.5" x14ac:dyDescent="0.3">
      <c r="A106" s="214" t="str">
        <f t="shared" si="10"/>
        <v>DITGolfo Norte</v>
      </c>
      <c r="B106" s="180" t="s">
        <v>67</v>
      </c>
      <c r="C106" s="181" t="s">
        <v>52</v>
      </c>
      <c r="D106" s="28">
        <f t="array" ref="D106">+INDEX(Mercado_FEBRERO_2025!$G$10:$G$417,MATCH(EC_FEBRERO_2025!$C106&amp;EC_FEBRERO_2025!$B106&amp;"Energía",Mercado_FEBRERO_2025!$C$10:$C$417&amp;Mercado_FEBRERO_2025!$E$10:$E$417&amp;Mercado_FEBRERO_2025!$D$10:$D$417,0))*1000</f>
        <v>60023532.740726024</v>
      </c>
      <c r="E106" s="28">
        <f t="array" ref="E106">+INDEX(Mercado_FEBRERO_2025!$G$10:$G$417,MATCH(EC_FEBRERO_2025!$C106&amp;EC_FEBRERO_2025!$B106&amp;"Potencia",Mercado_FEBRERO_2025!$C$10:$C$417&amp;Mercado_FEBRERO_2025!$E$10:$E$417&amp;Mercado_FEBRERO_2025!$D$10:$D$417,0))*1000</f>
        <v>125803.84964102539</v>
      </c>
      <c r="F106" s="225">
        <v>1</v>
      </c>
      <c r="G106" s="215">
        <f>VLOOKUP($C106,PC_FEBRERO_2025!$B$11:$C$22,2,0)</f>
        <v>0.71</v>
      </c>
      <c r="H106" s="216">
        <f t="shared" si="11"/>
        <v>0.56586999999999998</v>
      </c>
      <c r="I106" s="28">
        <f t="shared" si="12"/>
        <v>0</v>
      </c>
      <c r="J106" s="217">
        <f t="shared" si="13"/>
        <v>1</v>
      </c>
      <c r="K106" s="28">
        <f t="shared" si="20"/>
        <v>125803.84964102539</v>
      </c>
      <c r="L106" s="218">
        <v>2.5</v>
      </c>
      <c r="M106" s="28">
        <f t="shared" si="21"/>
        <v>50321.539856410156</v>
      </c>
      <c r="N106" s="28">
        <f t="shared" si="14"/>
        <v>50321.539856410156</v>
      </c>
      <c r="O106" s="219">
        <f t="shared" si="17"/>
        <v>50321.539856410156</v>
      </c>
      <c r="Q106" s="220"/>
      <c r="T106" s="222"/>
    </row>
    <row r="107" spans="1:20" ht="16.5" x14ac:dyDescent="0.3">
      <c r="A107" s="214" t="str">
        <f t="shared" si="10"/>
        <v>DB1Jalisco</v>
      </c>
      <c r="B107" s="180" t="s">
        <v>68</v>
      </c>
      <c r="C107" s="181" t="s">
        <v>48</v>
      </c>
      <c r="D107" s="28">
        <f t="array" ref="D107">+INDEX(Mercado_FEBRERO_2025!$G$10:$G$417,MATCH(EC_FEBRERO_2025!$C107&amp;EC_FEBRERO_2025!$B107&amp;"Energía",Mercado_FEBRERO_2025!$C$10:$C$417&amp;Mercado_FEBRERO_2025!$E$10:$E$417&amp;Mercado_FEBRERO_2025!$D$10:$D$417,0))*1000</f>
        <v>188885505.05455273</v>
      </c>
      <c r="E107" s="28">
        <f t="array" ref="E107">+INDEX(Mercado_FEBRERO_2025!$G$10:$G$417,MATCH(EC_FEBRERO_2025!$C107&amp;EC_FEBRERO_2025!$B107&amp;"Potencia",Mercado_FEBRERO_2025!$C$10:$C$417&amp;Mercado_FEBRERO_2025!$E$10:$E$417&amp;Mercado_FEBRERO_2025!$D$10:$D$417,0))*1000</f>
        <v>476406.13663880341</v>
      </c>
      <c r="F107" s="215">
        <v>1.2291879999999999</v>
      </c>
      <c r="G107" s="215">
        <f>VLOOKUP($C107,PC_FEBRERO_2025!$B$11:$C$22,2,0)</f>
        <v>0.59</v>
      </c>
      <c r="H107" s="216">
        <f t="shared" si="11"/>
        <v>0.42066999999999999</v>
      </c>
      <c r="I107" s="28">
        <f t="shared" si="12"/>
        <v>153136.84382044044</v>
      </c>
      <c r="J107" s="217">
        <f t="shared" si="13"/>
        <v>1.3214417952314166</v>
      </c>
      <c r="K107" s="28">
        <f t="shared" si="20"/>
        <v>629542.98045924387</v>
      </c>
      <c r="L107" s="218">
        <v>1</v>
      </c>
      <c r="M107" s="28">
        <f t="shared" si="21"/>
        <v>629542.98045924387</v>
      </c>
      <c r="N107" s="28">
        <f t="shared" si="14"/>
        <v>629542.98045924387</v>
      </c>
      <c r="O107" s="219">
        <f t="shared" si="17"/>
        <v>188885505.05455273</v>
      </c>
      <c r="Q107" s="220"/>
      <c r="T107" s="222"/>
    </row>
    <row r="108" spans="1:20" ht="16.5" x14ac:dyDescent="0.3">
      <c r="A108" s="214" t="str">
        <f t="shared" si="10"/>
        <v>DB2Jalisco</v>
      </c>
      <c r="B108" s="180" t="s">
        <v>68</v>
      </c>
      <c r="C108" s="181" t="s">
        <v>50</v>
      </c>
      <c r="D108" s="28">
        <f t="array" ref="D108">+INDEX(Mercado_FEBRERO_2025!$G$10:$G$417,MATCH(EC_FEBRERO_2025!$C108&amp;EC_FEBRERO_2025!$B108&amp;"Energía",Mercado_FEBRERO_2025!$C$10:$C$417&amp;Mercado_FEBRERO_2025!$E$10:$E$417&amp;Mercado_FEBRERO_2025!$D$10:$D$417,0))*1000</f>
        <v>140726675.34114829</v>
      </c>
      <c r="E108" s="28">
        <f t="array" ref="E108">+INDEX(Mercado_FEBRERO_2025!$G$10:$G$417,MATCH(EC_FEBRERO_2025!$C108&amp;EC_FEBRERO_2025!$B108&amp;"Potencia",Mercado_FEBRERO_2025!$C$10:$C$417&amp;Mercado_FEBRERO_2025!$E$10:$E$417&amp;Mercado_FEBRERO_2025!$D$10:$D$417,0))*1000</f>
        <v>354940.16177650396</v>
      </c>
      <c r="F108" s="215">
        <v>1.2291879999999999</v>
      </c>
      <c r="G108" s="215">
        <f>VLOOKUP($C108,PC_FEBRERO_2025!$B$11:$C$22,2,0)</f>
        <v>0.59</v>
      </c>
      <c r="H108" s="216">
        <f t="shared" si="11"/>
        <v>0.42066999999999999</v>
      </c>
      <c r="I108" s="28">
        <f t="shared" si="12"/>
        <v>114092.60280116882</v>
      </c>
      <c r="J108" s="217">
        <f t="shared" si="13"/>
        <v>1.3214417952314164</v>
      </c>
      <c r="K108" s="28">
        <f t="shared" si="20"/>
        <v>469032.76457767276</v>
      </c>
      <c r="L108" s="218">
        <v>1.0062500000000001</v>
      </c>
      <c r="M108" s="28">
        <f t="shared" si="21"/>
        <v>466119.51759271824</v>
      </c>
      <c r="N108" s="28">
        <f t="shared" si="14"/>
        <v>469032.76457767276</v>
      </c>
      <c r="O108" s="219">
        <f t="shared" si="17"/>
        <v>140726675.34114829</v>
      </c>
      <c r="Q108" s="220"/>
      <c r="T108" s="222"/>
    </row>
    <row r="109" spans="1:20" ht="16.5" x14ac:dyDescent="0.3">
      <c r="A109" s="214" t="str">
        <f t="shared" si="10"/>
        <v>PDBTJalisco</v>
      </c>
      <c r="B109" s="180" t="s">
        <v>68</v>
      </c>
      <c r="C109" s="181" t="s">
        <v>56</v>
      </c>
      <c r="D109" s="28">
        <f t="array" ref="D109">+INDEX(Mercado_FEBRERO_2025!$G$10:$G$417,MATCH(EC_FEBRERO_2025!$C109&amp;EC_FEBRERO_2025!$B109&amp;"Energía",Mercado_FEBRERO_2025!$C$10:$C$417&amp;Mercado_FEBRERO_2025!$E$10:$E$417&amp;Mercado_FEBRERO_2025!$D$10:$D$417,0))*1000</f>
        <v>96729089.21939756</v>
      </c>
      <c r="E109" s="28">
        <f t="array" ref="E109">+INDEX(Mercado_FEBRERO_2025!$G$10:$G$417,MATCH(EC_FEBRERO_2025!$C109&amp;EC_FEBRERO_2025!$B109&amp;"Potencia",Mercado_FEBRERO_2025!$C$10:$C$417&amp;Mercado_FEBRERO_2025!$E$10:$E$417&amp;Mercado_FEBRERO_2025!$D$10:$D$417,0))*1000</f>
        <v>248176.02940116372</v>
      </c>
      <c r="F109" s="215">
        <v>1.2291879999999999</v>
      </c>
      <c r="G109" s="215">
        <f>VLOOKUP($C109,PC_FEBRERO_2025!$B$11:$C$22,2,0)</f>
        <v>0.57999999999999996</v>
      </c>
      <c r="H109" s="216">
        <f t="shared" si="11"/>
        <v>0.40947999999999996</v>
      </c>
      <c r="I109" s="28">
        <f t="shared" si="12"/>
        <v>80565.110235685395</v>
      </c>
      <c r="J109" s="217">
        <f t="shared" si="13"/>
        <v>1.3246288951841358</v>
      </c>
      <c r="K109" s="28">
        <f t="shared" si="20"/>
        <v>328741.13963684911</v>
      </c>
      <c r="L109" s="218">
        <v>1.1800000000000002</v>
      </c>
      <c r="M109" s="28">
        <f t="shared" si="21"/>
        <v>278594.18613292294</v>
      </c>
      <c r="N109" s="28">
        <f t="shared" si="14"/>
        <v>328741.13963684911</v>
      </c>
      <c r="O109" s="219">
        <f t="shared" si="17"/>
        <v>96729089.21939756</v>
      </c>
      <c r="Q109" s="220"/>
      <c r="T109" s="222"/>
    </row>
    <row r="110" spans="1:20" ht="16.5" x14ac:dyDescent="0.3">
      <c r="A110" s="214" t="str">
        <f t="shared" si="10"/>
        <v>GDBTJalisco</v>
      </c>
      <c r="B110" s="180" t="s">
        <v>68</v>
      </c>
      <c r="C110" s="223" t="s">
        <v>53</v>
      </c>
      <c r="D110" s="28">
        <f t="array" ref="D110">+INDEX(Mercado_FEBRERO_2025!$G$10:$G$417,MATCH(EC_FEBRERO_2025!$C110&amp;EC_FEBRERO_2025!$B110&amp;"Energía",Mercado_FEBRERO_2025!$C$10:$C$417&amp;Mercado_FEBRERO_2025!$E$10:$E$417&amp;Mercado_FEBRERO_2025!$D$10:$D$417,0))*1000</f>
        <v>1894063.8129204183</v>
      </c>
      <c r="E110" s="28">
        <f t="array" ref="E110">+INDEX(Mercado_FEBRERO_2025!$G$10:$G$417,MATCH(EC_FEBRERO_2025!$C110&amp;EC_FEBRERO_2025!$B110&amp;"Potencia",Mercado_FEBRERO_2025!$C$10:$C$417&amp;Mercado_FEBRERO_2025!$E$10:$E$417&amp;Mercado_FEBRERO_2025!$D$10:$D$417,0))*1000</f>
        <v>5752.1374299089475</v>
      </c>
      <c r="F110" s="215">
        <v>1.2291879999999999</v>
      </c>
      <c r="G110" s="215">
        <f>VLOOKUP($C110,PC_FEBRERO_2025!$B$11:$C$22,2,0)</f>
        <v>0.49</v>
      </c>
      <c r="H110" s="216">
        <f t="shared" si="11"/>
        <v>0.31506999999999996</v>
      </c>
      <c r="I110" s="28">
        <f t="shared" si="12"/>
        <v>2050.2657438351039</v>
      </c>
      <c r="J110" s="217">
        <f t="shared" si="13"/>
        <v>1.3564354587869361</v>
      </c>
      <c r="K110" s="28">
        <f t="shared" si="20"/>
        <v>7802.40317374405</v>
      </c>
      <c r="L110" s="218">
        <v>1.29</v>
      </c>
      <c r="M110" s="28">
        <f t="shared" si="21"/>
        <v>6048.3745532899611</v>
      </c>
      <c r="N110" s="28">
        <f t="shared" si="14"/>
        <v>7802.40317374405</v>
      </c>
      <c r="O110" s="219">
        <f t="shared" si="17"/>
        <v>7802.40317374405</v>
      </c>
      <c r="Q110" s="220"/>
      <c r="T110" s="222"/>
    </row>
    <row r="111" spans="1:20" ht="16.5" x14ac:dyDescent="0.3">
      <c r="A111" s="214" t="str">
        <f t="shared" si="10"/>
        <v>RABTJalisco</v>
      </c>
      <c r="B111" s="180" t="s">
        <v>68</v>
      </c>
      <c r="C111" s="223" t="s">
        <v>59</v>
      </c>
      <c r="D111" s="28">
        <f t="array" ref="D111">+INDEX(Mercado_FEBRERO_2025!$G$10:$G$417,MATCH(EC_FEBRERO_2025!$C111&amp;EC_FEBRERO_2025!$B111&amp;"Energía",Mercado_FEBRERO_2025!$C$10:$C$417&amp;Mercado_FEBRERO_2025!$E$10:$E$417&amp;Mercado_FEBRERO_2025!$D$10:$D$417,0))*1000</f>
        <v>21985127.833757918</v>
      </c>
      <c r="E111" s="28">
        <f t="array" ref="E111">+INDEX(Mercado_FEBRERO_2025!$G$10:$G$417,MATCH(EC_FEBRERO_2025!$C111&amp;EC_FEBRERO_2025!$B111&amp;"Potencia",Mercado_FEBRERO_2025!$C$10:$C$417&amp;Mercado_FEBRERO_2025!$E$10:$E$417&amp;Mercado_FEBRERO_2025!$D$10:$D$417,0))*1000</f>
        <v>65431.928076660472</v>
      </c>
      <c r="F111" s="215">
        <v>1.2291879999999999</v>
      </c>
      <c r="G111" s="215">
        <f>VLOOKUP($C111,PC_FEBRERO_2025!$B$11:$C$22,2,0)</f>
        <v>0.5</v>
      </c>
      <c r="H111" s="216">
        <f t="shared" si="11"/>
        <v>0.32499999999999996</v>
      </c>
      <c r="I111" s="28">
        <f t="shared" si="12"/>
        <v>23071.096510821015</v>
      </c>
      <c r="J111" s="217">
        <f t="shared" si="13"/>
        <v>1.352596923076923</v>
      </c>
      <c r="K111" s="28">
        <f t="shared" si="20"/>
        <v>88503.024587481486</v>
      </c>
      <c r="L111" s="218">
        <v>1.05</v>
      </c>
      <c r="M111" s="28">
        <f t="shared" si="21"/>
        <v>84288.594845220461</v>
      </c>
      <c r="N111" s="28">
        <f t="shared" si="14"/>
        <v>88503.024587481486</v>
      </c>
      <c r="O111" s="219">
        <f t="shared" si="17"/>
        <v>21985127.833757918</v>
      </c>
      <c r="Q111" s="220"/>
      <c r="T111" s="222"/>
    </row>
    <row r="112" spans="1:20" ht="16.5" x14ac:dyDescent="0.3">
      <c r="A112" s="214" t="str">
        <f t="shared" si="10"/>
        <v>APBTJalisco</v>
      </c>
      <c r="B112" s="180" t="s">
        <v>68</v>
      </c>
      <c r="C112" s="223" t="s">
        <v>57</v>
      </c>
      <c r="D112" s="28">
        <f t="array" ref="D112">+INDEX(Mercado_FEBRERO_2025!$G$10:$G$417,MATCH(EC_FEBRERO_2025!$C112&amp;EC_FEBRERO_2025!$B112&amp;"Energía",Mercado_FEBRERO_2025!$C$10:$C$417&amp;Mercado_FEBRERO_2025!$E$10:$E$417&amp;Mercado_FEBRERO_2025!$D$10:$D$417,0))*1000</f>
        <v>12453015.901559308</v>
      </c>
      <c r="E112" s="28">
        <f t="array" ref="E112">+INDEX(Mercado_FEBRERO_2025!$G$10:$G$417,MATCH(EC_FEBRERO_2025!$C112&amp;EC_FEBRERO_2025!$B112&amp;"Potencia",Mercado_FEBRERO_2025!$C$10:$C$417&amp;Mercado_FEBRERO_2025!$E$10:$E$417&amp;Mercado_FEBRERO_2025!$D$10:$D$417,0))*1000</f>
        <v>37062.547326069369</v>
      </c>
      <c r="F112" s="215">
        <v>1.2291879999999999</v>
      </c>
      <c r="G112" s="215">
        <f>VLOOKUP($C112,PC_FEBRERO_2025!$B$11:$C$22,2,0)</f>
        <v>0.5</v>
      </c>
      <c r="H112" s="216">
        <f t="shared" si="11"/>
        <v>0.32499999999999996</v>
      </c>
      <c r="I112" s="28">
        <f t="shared" si="12"/>
        <v>13068.140148564902</v>
      </c>
      <c r="J112" s="217">
        <f t="shared" si="13"/>
        <v>1.352596923076923</v>
      </c>
      <c r="K112" s="28">
        <f>E112*J112</f>
        <v>50130.687474634273</v>
      </c>
      <c r="L112" s="218">
        <v>1</v>
      </c>
      <c r="M112" s="28">
        <f>K112/L112</f>
        <v>50130.687474634273</v>
      </c>
      <c r="N112" s="28">
        <f t="shared" si="14"/>
        <v>50130.687474634273</v>
      </c>
      <c r="O112" s="219">
        <f t="shared" si="17"/>
        <v>12453015.901559308</v>
      </c>
      <c r="Q112" s="220"/>
      <c r="T112" s="222"/>
    </row>
    <row r="113" spans="1:20" ht="16.5" x14ac:dyDescent="0.3">
      <c r="A113" s="214" t="str">
        <f t="shared" si="10"/>
        <v>APMTJalisco</v>
      </c>
      <c r="B113" s="180" t="s">
        <v>68</v>
      </c>
      <c r="C113" s="223" t="s">
        <v>58</v>
      </c>
      <c r="D113" s="28">
        <f t="array" ref="D113">+INDEX(Mercado_FEBRERO_2025!$G$10:$G$417,MATCH(EC_FEBRERO_2025!$C113&amp;EC_FEBRERO_2025!$B113&amp;"Energía",Mercado_FEBRERO_2025!$C$10:$C$417&amp;Mercado_FEBRERO_2025!$E$10:$E$417&amp;Mercado_FEBRERO_2025!$D$10:$D$417,0))*1000</f>
        <v>2728060.7304644031</v>
      </c>
      <c r="E113" s="28">
        <f t="array" ref="E113">+INDEX(Mercado_FEBRERO_2025!$G$10:$G$417,MATCH(EC_FEBRERO_2025!$C113&amp;EC_FEBRERO_2025!$B113&amp;"Potencia",Mercado_FEBRERO_2025!$C$10:$C$417&amp;Mercado_FEBRERO_2025!$E$10:$E$417&amp;Mercado_FEBRERO_2025!$D$10:$D$417,0))*1000</f>
        <v>8119.2283644773897</v>
      </c>
      <c r="F113" s="215">
        <v>1.011906</v>
      </c>
      <c r="G113" s="215">
        <f>VLOOKUP($C113,PC_FEBRERO_2025!$B$11:$C$22,2,0)</f>
        <v>0.5</v>
      </c>
      <c r="H113" s="216">
        <f t="shared" si="11"/>
        <v>0.32499999999999996</v>
      </c>
      <c r="I113" s="28">
        <f t="shared" si="12"/>
        <v>148.71928139610398</v>
      </c>
      <c r="J113" s="217">
        <f t="shared" si="13"/>
        <v>1.0183169230769229</v>
      </c>
      <c r="K113" s="28">
        <f>E113*J113</f>
        <v>8267.9476458734935</v>
      </c>
      <c r="L113" s="218">
        <v>1</v>
      </c>
      <c r="M113" s="28">
        <f>K113/L113</f>
        <v>8267.9476458734935</v>
      </c>
      <c r="N113" s="28">
        <f t="shared" si="14"/>
        <v>8267.9476458734935</v>
      </c>
      <c r="O113" s="219">
        <f t="shared" si="17"/>
        <v>2728060.7304644031</v>
      </c>
      <c r="Q113" s="220"/>
      <c r="T113" s="222"/>
    </row>
    <row r="114" spans="1:20" ht="16.5" x14ac:dyDescent="0.3">
      <c r="A114" s="214" t="str">
        <f t="shared" si="10"/>
        <v>GDMTHJalisco</v>
      </c>
      <c r="B114" s="180" t="s">
        <v>68</v>
      </c>
      <c r="C114" s="181" t="s">
        <v>54</v>
      </c>
      <c r="D114" s="28">
        <f t="array" ref="D114">+INDEX(Mercado_FEBRERO_2025!$G$10:$G$417,MATCH(EC_FEBRERO_2025!$C114&amp;EC_FEBRERO_2025!$B114&amp;"Energía",Mercado_FEBRERO_2025!$C$10:$C$417&amp;Mercado_FEBRERO_2025!$E$10:$E$417&amp;Mercado_FEBRERO_2025!$D$10:$D$417,0))*1000</f>
        <v>396518402.00440276</v>
      </c>
      <c r="E114" s="28">
        <f t="array" ref="E114">+INDEX(Mercado_FEBRERO_2025!$G$10:$G$417,MATCH(EC_FEBRERO_2025!$C114&amp;EC_FEBRERO_2025!$B114&amp;"Potencia",Mercado_FEBRERO_2025!$C$10:$C$417&amp;Mercado_FEBRERO_2025!$E$10:$E$417&amp;Mercado_FEBRERO_2025!$D$10:$D$417,0))*1000</f>
        <v>1035187.9751576933</v>
      </c>
      <c r="F114" s="215">
        <v>1.011906</v>
      </c>
      <c r="G114" s="215">
        <f>VLOOKUP($C114,PC_FEBRERO_2025!$B$11:$C$22,2,0)</f>
        <v>0.56999999999999995</v>
      </c>
      <c r="H114" s="216">
        <f t="shared" si="11"/>
        <v>0.39842999999999995</v>
      </c>
      <c r="I114" s="28">
        <f t="shared" si="12"/>
        <v>17632.257556834717</v>
      </c>
      <c r="J114" s="217">
        <f t="shared" si="13"/>
        <v>1.017032904148784</v>
      </c>
      <c r="K114" s="28">
        <f>E114*J114</f>
        <v>1052820.232714528</v>
      </c>
      <c r="L114" s="218">
        <v>1.25</v>
      </c>
      <c r="M114" s="28">
        <f>K114/L114</f>
        <v>842256.18617162236</v>
      </c>
      <c r="N114" s="28">
        <f t="shared" si="14"/>
        <v>842256.18617162236</v>
      </c>
      <c r="O114" s="219">
        <f t="shared" si="17"/>
        <v>842256.18617162236</v>
      </c>
      <c r="Q114" s="220"/>
      <c r="T114" s="222"/>
    </row>
    <row r="115" spans="1:20" ht="16.5" x14ac:dyDescent="0.3">
      <c r="A115" s="214" t="str">
        <f t="shared" si="10"/>
        <v>GDMTOJalisco</v>
      </c>
      <c r="B115" s="180" t="s">
        <v>68</v>
      </c>
      <c r="C115" s="181" t="s">
        <v>55</v>
      </c>
      <c r="D115" s="28">
        <f t="array" ref="D115">+INDEX(Mercado_FEBRERO_2025!$G$10:$G$417,MATCH(EC_FEBRERO_2025!$C115&amp;EC_FEBRERO_2025!$B115&amp;"Energía",Mercado_FEBRERO_2025!$C$10:$C$417&amp;Mercado_FEBRERO_2025!$E$10:$E$417&amp;Mercado_FEBRERO_2025!$D$10:$D$417,0))*1000</f>
        <v>119546136.28776659</v>
      </c>
      <c r="E115" s="28">
        <f t="array" ref="E115">+INDEX(Mercado_FEBRERO_2025!$G$10:$G$417,MATCH(EC_FEBRERO_2025!$C115&amp;EC_FEBRERO_2025!$B115&amp;"Potencia",Mercado_FEBRERO_2025!$C$10:$C$417&amp;Mercado_FEBRERO_2025!$E$10:$E$417&amp;Mercado_FEBRERO_2025!$D$10:$D$417,0))*1000</f>
        <v>323447.33844092692</v>
      </c>
      <c r="F115" s="215">
        <v>1.011906</v>
      </c>
      <c r="G115" s="215">
        <f>VLOOKUP($C115,PC_FEBRERO_2025!$B$11:$C$22,2,0)</f>
        <v>0.55000000000000004</v>
      </c>
      <c r="H115" s="216">
        <f t="shared" si="11"/>
        <v>0.37675000000000003</v>
      </c>
      <c r="I115" s="28">
        <f t="shared" si="12"/>
        <v>5621.8452722301708</v>
      </c>
      <c r="J115" s="217">
        <f t="shared" si="13"/>
        <v>1.0173810218978101</v>
      </c>
      <c r="K115" s="28">
        <f t="shared" ref="K115:K123" si="22">E115*J115</f>
        <v>329069.18371315708</v>
      </c>
      <c r="L115" s="218">
        <v>1.05</v>
      </c>
      <c r="M115" s="28">
        <f t="shared" ref="M115:M123" si="23">K115/L115</f>
        <v>313399.22258395911</v>
      </c>
      <c r="N115" s="28">
        <f t="shared" si="14"/>
        <v>329069.18371315708</v>
      </c>
      <c r="O115" s="219">
        <f t="shared" si="17"/>
        <v>329069.18371315708</v>
      </c>
      <c r="Q115" s="220"/>
      <c r="T115" s="222"/>
    </row>
    <row r="116" spans="1:20" ht="16.5" x14ac:dyDescent="0.3">
      <c r="A116" s="214" t="str">
        <f t="shared" si="10"/>
        <v>RAMTJalisco</v>
      </c>
      <c r="B116" s="180" t="s">
        <v>68</v>
      </c>
      <c r="C116" s="181" t="s">
        <v>60</v>
      </c>
      <c r="D116" s="28">
        <f t="array" ref="D116">+INDEX(Mercado_FEBRERO_2025!$G$10:$G$417,MATCH(EC_FEBRERO_2025!$C116&amp;EC_FEBRERO_2025!$B116&amp;"Energía",Mercado_FEBRERO_2025!$C$10:$C$417&amp;Mercado_FEBRERO_2025!$E$10:$E$417&amp;Mercado_FEBRERO_2025!$D$10:$D$417,0))*1000</f>
        <v>43023365.073836714</v>
      </c>
      <c r="E116" s="28">
        <f t="array" ref="E116">+INDEX(Mercado_FEBRERO_2025!$G$10:$G$417,MATCH(EC_FEBRERO_2025!$C116&amp;EC_FEBRERO_2025!$B116&amp;"Potencia",Mercado_FEBRERO_2025!$C$10:$C$417&amp;Mercado_FEBRERO_2025!$E$10:$E$417&amp;Mercado_FEBRERO_2025!$D$10:$D$417,0))*1000</f>
        <v>128045.7293864188</v>
      </c>
      <c r="F116" s="215">
        <v>1.011906</v>
      </c>
      <c r="G116" s="215">
        <f>VLOOKUP($C116,PC_FEBRERO_2025!$B$11:$C$22,2,0)</f>
        <v>0.5</v>
      </c>
      <c r="H116" s="216">
        <f t="shared" si="11"/>
        <v>0.32499999999999996</v>
      </c>
      <c r="I116" s="28">
        <f t="shared" si="12"/>
        <v>2345.4037754995366</v>
      </c>
      <c r="J116" s="217">
        <f t="shared" si="13"/>
        <v>1.0183169230769231</v>
      </c>
      <c r="K116" s="28">
        <f t="shared" si="22"/>
        <v>130391.13316191835</v>
      </c>
      <c r="L116" s="218">
        <v>1.05</v>
      </c>
      <c r="M116" s="28">
        <f t="shared" si="23"/>
        <v>124182.03158277937</v>
      </c>
      <c r="N116" s="28">
        <f t="shared" si="14"/>
        <v>130391.13316191835</v>
      </c>
      <c r="O116" s="219">
        <f t="shared" si="17"/>
        <v>130391.13316191835</v>
      </c>
      <c r="Q116" s="220"/>
      <c r="T116" s="222"/>
    </row>
    <row r="117" spans="1:20" ht="16.5" x14ac:dyDescent="0.3">
      <c r="A117" s="214" t="str">
        <f t="shared" si="10"/>
        <v>DISTJalisco</v>
      </c>
      <c r="B117" s="180" t="s">
        <v>68</v>
      </c>
      <c r="C117" s="181" t="s">
        <v>51</v>
      </c>
      <c r="D117" s="28">
        <f t="array" ref="D117">+INDEX(Mercado_FEBRERO_2025!$G$10:$G$417,MATCH(EC_FEBRERO_2025!$C117&amp;EC_FEBRERO_2025!$B117&amp;"Energía",Mercado_FEBRERO_2025!$C$10:$C$417&amp;Mercado_FEBRERO_2025!$E$10:$E$417&amp;Mercado_FEBRERO_2025!$D$10:$D$417,0))*1000</f>
        <v>102019015.37006181</v>
      </c>
      <c r="E117" s="28">
        <f t="array" ref="E117">+INDEX(Mercado_FEBRERO_2025!$G$10:$G$417,MATCH(EC_FEBRERO_2025!$C117&amp;EC_FEBRERO_2025!$B117&amp;"Potencia",Mercado_FEBRERO_2025!$C$10:$C$417&amp;Mercado_FEBRERO_2025!$E$10:$E$417&amp;Mercado_FEBRERO_2025!$D$10:$D$417,0))*1000</f>
        <v>205154.06887480256</v>
      </c>
      <c r="F117" s="225">
        <v>1</v>
      </c>
      <c r="G117" s="215">
        <f>VLOOKUP($C117,PC_FEBRERO_2025!$B$11:$C$22,2,0)</f>
        <v>0.74</v>
      </c>
      <c r="H117" s="216">
        <f t="shared" si="11"/>
        <v>0.60531999999999997</v>
      </c>
      <c r="I117" s="28">
        <f t="shared" si="12"/>
        <v>0</v>
      </c>
      <c r="J117" s="217">
        <f t="shared" si="13"/>
        <v>1</v>
      </c>
      <c r="K117" s="28">
        <f t="shared" si="22"/>
        <v>205154.06887480256</v>
      </c>
      <c r="L117" s="218">
        <v>1.35</v>
      </c>
      <c r="M117" s="28">
        <f t="shared" si="23"/>
        <v>151965.97694429819</v>
      </c>
      <c r="N117" s="28">
        <f t="shared" si="14"/>
        <v>151965.97694429819</v>
      </c>
      <c r="O117" s="219">
        <f t="shared" si="17"/>
        <v>151965.97694429819</v>
      </c>
      <c r="Q117" s="220"/>
      <c r="T117" s="222"/>
    </row>
    <row r="118" spans="1:20" ht="16.5" x14ac:dyDescent="0.3">
      <c r="A118" s="214" t="str">
        <f t="shared" si="10"/>
        <v>DITJalisco</v>
      </c>
      <c r="B118" s="180" t="s">
        <v>68</v>
      </c>
      <c r="C118" s="181" t="s">
        <v>52</v>
      </c>
      <c r="D118" s="28">
        <f t="array" ref="D118">+INDEX(Mercado_FEBRERO_2025!$G$10:$G$417,MATCH(EC_FEBRERO_2025!$C118&amp;EC_FEBRERO_2025!$B118&amp;"Energía",Mercado_FEBRERO_2025!$C$10:$C$417&amp;Mercado_FEBRERO_2025!$E$10:$E$417&amp;Mercado_FEBRERO_2025!$D$10:$D$417,0))*1000</f>
        <v>15121925.65796583</v>
      </c>
      <c r="E118" s="28">
        <f t="array" ref="E118">+INDEX(Mercado_FEBRERO_2025!$G$10:$G$417,MATCH(EC_FEBRERO_2025!$C118&amp;EC_FEBRERO_2025!$B118&amp;"Potencia",Mercado_FEBRERO_2025!$C$10:$C$417&amp;Mercado_FEBRERO_2025!$E$10:$E$417&amp;Mercado_FEBRERO_2025!$D$10:$D$417,0))*1000</f>
        <v>31694.176848519935</v>
      </c>
      <c r="F118" s="225">
        <v>1</v>
      </c>
      <c r="G118" s="215">
        <f>VLOOKUP($C118,PC_FEBRERO_2025!$B$11:$C$22,2,0)</f>
        <v>0.71</v>
      </c>
      <c r="H118" s="216">
        <f t="shared" si="11"/>
        <v>0.56586999999999998</v>
      </c>
      <c r="I118" s="28">
        <f t="shared" si="12"/>
        <v>0</v>
      </c>
      <c r="J118" s="217">
        <f t="shared" si="13"/>
        <v>1</v>
      </c>
      <c r="K118" s="28">
        <f t="shared" si="22"/>
        <v>31694.176848519935</v>
      </c>
      <c r="L118" s="218">
        <v>2.5</v>
      </c>
      <c r="M118" s="28">
        <f t="shared" si="23"/>
        <v>12677.670739407975</v>
      </c>
      <c r="N118" s="28">
        <f t="shared" si="14"/>
        <v>12677.670739407975</v>
      </c>
      <c r="O118" s="219">
        <f t="shared" si="17"/>
        <v>12677.670739407975</v>
      </c>
      <c r="Q118" s="220"/>
      <c r="T118" s="222"/>
    </row>
    <row r="119" spans="1:20" ht="16.5" x14ac:dyDescent="0.3">
      <c r="A119" s="214" t="str">
        <f t="shared" si="10"/>
        <v>DB1Noroeste</v>
      </c>
      <c r="B119" s="180" t="s">
        <v>69</v>
      </c>
      <c r="C119" s="181" t="s">
        <v>48</v>
      </c>
      <c r="D119" s="28">
        <f t="array" ref="D119">+INDEX(Mercado_FEBRERO_2025!$G$10:$G$417,MATCH(EC_FEBRERO_2025!$C119&amp;EC_FEBRERO_2025!$B119&amp;"Energía",Mercado_FEBRERO_2025!$C$10:$C$417&amp;Mercado_FEBRERO_2025!$E$10:$E$417&amp;Mercado_FEBRERO_2025!$D$10:$D$417,0))*1000</f>
        <v>72277305.26404351</v>
      </c>
      <c r="E119" s="28">
        <f t="array" ref="E119">+INDEX(Mercado_FEBRERO_2025!$G$10:$G$417,MATCH(EC_FEBRERO_2025!$C119&amp;EC_FEBRERO_2025!$B119&amp;"Potencia",Mercado_FEBRERO_2025!$C$10:$C$417&amp;Mercado_FEBRERO_2025!$E$10:$E$417&amp;Mercado_FEBRERO_2025!$D$10:$D$417,0))*1000</f>
        <v>182297.48099284584</v>
      </c>
      <c r="F119" s="215">
        <v>1.1506419999999999</v>
      </c>
      <c r="G119" s="215">
        <f>VLOOKUP($C119,PC_FEBRERO_2025!$B$11:$C$22,2,0)</f>
        <v>0.59</v>
      </c>
      <c r="H119" s="216">
        <f t="shared" si="11"/>
        <v>0.42066999999999999</v>
      </c>
      <c r="I119" s="28">
        <f t="shared" si="12"/>
        <v>38515.648151085938</v>
      </c>
      <c r="J119" s="217">
        <f t="shared" si="13"/>
        <v>1.2112791023842917</v>
      </c>
      <c r="K119" s="28">
        <f t="shared" si="22"/>
        <v>220813.12914393179</v>
      </c>
      <c r="L119" s="218">
        <v>1</v>
      </c>
      <c r="M119" s="28">
        <f t="shared" si="23"/>
        <v>220813.12914393179</v>
      </c>
      <c r="N119" s="28">
        <f t="shared" si="14"/>
        <v>220813.12914393179</v>
      </c>
      <c r="O119" s="219">
        <f t="shared" si="17"/>
        <v>72277305.26404351</v>
      </c>
      <c r="Q119" s="220"/>
      <c r="T119" s="222"/>
    </row>
    <row r="120" spans="1:20" ht="16.5" x14ac:dyDescent="0.3">
      <c r="A120" s="214" t="str">
        <f t="shared" si="10"/>
        <v>DB2Noroeste</v>
      </c>
      <c r="B120" s="180" t="s">
        <v>69</v>
      </c>
      <c r="C120" s="223" t="s">
        <v>50</v>
      </c>
      <c r="D120" s="28">
        <f t="array" ref="D120">+INDEX(Mercado_FEBRERO_2025!$G$10:$G$417,MATCH(EC_FEBRERO_2025!$C120&amp;EC_FEBRERO_2025!$B120&amp;"Energía",Mercado_FEBRERO_2025!$C$10:$C$417&amp;Mercado_FEBRERO_2025!$E$10:$E$417&amp;Mercado_FEBRERO_2025!$D$10:$D$417,0))*1000</f>
        <v>283552224.36244923</v>
      </c>
      <c r="E120" s="28">
        <f t="array" ref="E120">+INDEX(Mercado_FEBRERO_2025!$G$10:$G$417,MATCH(EC_FEBRERO_2025!$C120&amp;EC_FEBRERO_2025!$B120&amp;"Potencia",Mercado_FEBRERO_2025!$C$10:$C$417&amp;Mercado_FEBRERO_2025!$E$10:$E$417&amp;Mercado_FEBRERO_2025!$D$10:$D$417,0))*1000</f>
        <v>715174.09292385308</v>
      </c>
      <c r="F120" s="215">
        <v>1.1506419999999999</v>
      </c>
      <c r="G120" s="215">
        <f>VLOOKUP($C120,PC_FEBRERO_2025!$B$11:$C$22,2,0)</f>
        <v>0.59</v>
      </c>
      <c r="H120" s="216">
        <f t="shared" si="11"/>
        <v>0.42066999999999999</v>
      </c>
      <c r="I120" s="28">
        <f t="shared" si="12"/>
        <v>151101.34040145163</v>
      </c>
      <c r="J120" s="217">
        <f t="shared" si="13"/>
        <v>1.2112791023842915</v>
      </c>
      <c r="K120" s="28">
        <f t="shared" si="22"/>
        <v>866275.43332530465</v>
      </c>
      <c r="L120" s="218">
        <v>1.0062500000000001</v>
      </c>
      <c r="M120" s="28">
        <f t="shared" si="23"/>
        <v>860894.84057173121</v>
      </c>
      <c r="N120" s="28">
        <f t="shared" si="14"/>
        <v>866275.43332530465</v>
      </c>
      <c r="O120" s="219">
        <f t="shared" si="17"/>
        <v>283552224.36244923</v>
      </c>
      <c r="Q120" s="220"/>
      <c r="T120" s="222"/>
    </row>
    <row r="121" spans="1:20" ht="16.5" x14ac:dyDescent="0.3">
      <c r="A121" s="214" t="str">
        <f t="shared" si="10"/>
        <v>PDBTNoroeste</v>
      </c>
      <c r="B121" s="180" t="s">
        <v>69</v>
      </c>
      <c r="C121" s="181" t="s">
        <v>56</v>
      </c>
      <c r="D121" s="28">
        <f t="array" ref="D121">+INDEX(Mercado_FEBRERO_2025!$G$10:$G$417,MATCH(EC_FEBRERO_2025!$C121&amp;EC_FEBRERO_2025!$B121&amp;"Energía",Mercado_FEBRERO_2025!$C$10:$C$417&amp;Mercado_FEBRERO_2025!$E$10:$E$417&amp;Mercado_FEBRERO_2025!$D$10:$D$417,0))*1000</f>
        <v>54757376.683755316</v>
      </c>
      <c r="E121" s="28">
        <f t="array" ref="E121">+INDEX(Mercado_FEBRERO_2025!$G$10:$G$417,MATCH(EC_FEBRERO_2025!$C121&amp;EC_FEBRERO_2025!$B121&amp;"Potencia",Mercado_FEBRERO_2025!$C$10:$C$417&amp;Mercado_FEBRERO_2025!$E$10:$E$417&amp;Mercado_FEBRERO_2025!$D$10:$D$417,0))*1000</f>
        <v>140489.98533393707</v>
      </c>
      <c r="F121" s="215">
        <v>1.1506419999999999</v>
      </c>
      <c r="G121" s="215">
        <f>VLOOKUP($C121,PC_FEBRERO_2025!$B$11:$C$22,2,0)</f>
        <v>0.57999999999999996</v>
      </c>
      <c r="H121" s="216">
        <f t="shared" si="11"/>
        <v>0.40947999999999996</v>
      </c>
      <c r="I121" s="28">
        <f t="shared" si="12"/>
        <v>29976.901374893689</v>
      </c>
      <c r="J121" s="217">
        <f t="shared" si="13"/>
        <v>1.2133739376770538</v>
      </c>
      <c r="K121" s="28">
        <f t="shared" si="22"/>
        <v>170466.88670883077</v>
      </c>
      <c r="L121" s="218">
        <v>1.1800000000000002</v>
      </c>
      <c r="M121" s="28">
        <f t="shared" si="23"/>
        <v>144463.46331256843</v>
      </c>
      <c r="N121" s="28">
        <f t="shared" si="14"/>
        <v>170466.88670883077</v>
      </c>
      <c r="O121" s="219">
        <f t="shared" si="17"/>
        <v>54757376.683755316</v>
      </c>
      <c r="Q121" s="220"/>
      <c r="T121" s="222"/>
    </row>
    <row r="122" spans="1:20" ht="16.5" x14ac:dyDescent="0.3">
      <c r="A122" s="214" t="str">
        <f t="shared" si="10"/>
        <v>GDBTNoroeste</v>
      </c>
      <c r="B122" s="180" t="s">
        <v>69</v>
      </c>
      <c r="C122" s="223" t="s">
        <v>53</v>
      </c>
      <c r="D122" s="28">
        <f t="array" ref="D122">+INDEX(Mercado_FEBRERO_2025!$G$10:$G$417,MATCH(EC_FEBRERO_2025!$C122&amp;EC_FEBRERO_2025!$B122&amp;"Energía",Mercado_FEBRERO_2025!$C$10:$C$417&amp;Mercado_FEBRERO_2025!$E$10:$E$417&amp;Mercado_FEBRERO_2025!$D$10:$D$417,0))*1000</f>
        <v>958103.7891381532</v>
      </c>
      <c r="E122" s="28">
        <f t="array" ref="E122">+INDEX(Mercado_FEBRERO_2025!$G$10:$G$417,MATCH(EC_FEBRERO_2025!$C122&amp;EC_FEBRERO_2025!$B122&amp;"Potencia",Mercado_FEBRERO_2025!$C$10:$C$417&amp;Mercado_FEBRERO_2025!$E$10:$E$417&amp;Mercado_FEBRERO_2025!$D$10:$D$417,0))*1000</f>
        <v>2909.693237178551</v>
      </c>
      <c r="F122" s="215">
        <v>1.1506419999999999</v>
      </c>
      <c r="G122" s="215">
        <f>VLOOKUP($C122,PC_FEBRERO_2025!$B$11:$C$22,2,0)</f>
        <v>0.49</v>
      </c>
      <c r="H122" s="216">
        <f t="shared" si="11"/>
        <v>0.31506999999999996</v>
      </c>
      <c r="I122" s="28">
        <f t="shared" si="12"/>
        <v>681.68275059883536</v>
      </c>
      <c r="J122" s="217">
        <f t="shared" si="13"/>
        <v>1.2342799377916018</v>
      </c>
      <c r="K122" s="28">
        <f t="shared" si="22"/>
        <v>3591.3759877773864</v>
      </c>
      <c r="L122" s="218">
        <v>1.29</v>
      </c>
      <c r="M122" s="28">
        <f t="shared" si="23"/>
        <v>2784.012393625881</v>
      </c>
      <c r="N122" s="28">
        <f t="shared" si="14"/>
        <v>3591.3759877773864</v>
      </c>
      <c r="O122" s="219">
        <f t="shared" si="17"/>
        <v>3591.3759877773864</v>
      </c>
      <c r="Q122" s="220"/>
      <c r="T122" s="222"/>
    </row>
    <row r="123" spans="1:20" ht="16.5" x14ac:dyDescent="0.3">
      <c r="A123" s="214" t="str">
        <f t="shared" si="10"/>
        <v>RABTNoroeste</v>
      </c>
      <c r="B123" s="180" t="s">
        <v>69</v>
      </c>
      <c r="C123" s="223" t="s">
        <v>59</v>
      </c>
      <c r="D123" s="28">
        <f t="array" ref="D123">+INDEX(Mercado_FEBRERO_2025!$G$10:$G$417,MATCH(EC_FEBRERO_2025!$C123&amp;EC_FEBRERO_2025!$B123&amp;"Energía",Mercado_FEBRERO_2025!$C$10:$C$417&amp;Mercado_FEBRERO_2025!$E$10:$E$417&amp;Mercado_FEBRERO_2025!$D$10:$D$417,0))*1000</f>
        <v>37263899.160743475</v>
      </c>
      <c r="E123" s="28">
        <f t="array" ref="E123">+INDEX(Mercado_FEBRERO_2025!$G$10:$G$417,MATCH(EC_FEBRERO_2025!$C123&amp;EC_FEBRERO_2025!$B123&amp;"Potencia",Mercado_FEBRERO_2025!$C$10:$C$417&amp;Mercado_FEBRERO_2025!$E$10:$E$417&amp;Mercado_FEBRERO_2025!$D$10:$D$417,0))*1000</f>
        <v>110904.46178792701</v>
      </c>
      <c r="F123" s="215">
        <v>1.1506419999999999</v>
      </c>
      <c r="G123" s="215">
        <f>VLOOKUP($C123,PC_FEBRERO_2025!$B$11:$C$22,2,0)</f>
        <v>0.5</v>
      </c>
      <c r="H123" s="216">
        <f t="shared" si="11"/>
        <v>0.32499999999999996</v>
      </c>
      <c r="I123" s="28">
        <f t="shared" si="12"/>
        <v>25702.876819472145</v>
      </c>
      <c r="J123" s="217">
        <f t="shared" si="13"/>
        <v>1.231756923076923</v>
      </c>
      <c r="K123" s="28">
        <f t="shared" si="22"/>
        <v>136607.33860739914</v>
      </c>
      <c r="L123" s="218">
        <v>1.05</v>
      </c>
      <c r="M123" s="28">
        <f t="shared" si="23"/>
        <v>130102.22724514203</v>
      </c>
      <c r="N123" s="28">
        <f t="shared" si="14"/>
        <v>136607.33860739914</v>
      </c>
      <c r="O123" s="219">
        <f t="shared" si="17"/>
        <v>37263899.160743475</v>
      </c>
      <c r="Q123" s="220"/>
      <c r="T123" s="222"/>
    </row>
    <row r="124" spans="1:20" ht="16.5" x14ac:dyDescent="0.3">
      <c r="A124" s="214" t="str">
        <f t="shared" si="10"/>
        <v>APBTNoroeste</v>
      </c>
      <c r="B124" s="180" t="s">
        <v>69</v>
      </c>
      <c r="C124" s="181" t="s">
        <v>57</v>
      </c>
      <c r="D124" s="28">
        <f t="array" ref="D124">+INDEX(Mercado_FEBRERO_2025!$G$10:$G$417,MATCH(EC_FEBRERO_2025!$C124&amp;EC_FEBRERO_2025!$B124&amp;"Energía",Mercado_FEBRERO_2025!$C$10:$C$417&amp;Mercado_FEBRERO_2025!$E$10:$E$417&amp;Mercado_FEBRERO_2025!$D$10:$D$417,0))*1000</f>
        <v>13687797.325178979</v>
      </c>
      <c r="E124" s="28">
        <f t="array" ref="E124">+INDEX(Mercado_FEBRERO_2025!$G$10:$G$417,MATCH(EC_FEBRERO_2025!$C124&amp;EC_FEBRERO_2025!$B124&amp;"Potencia",Mercado_FEBRERO_2025!$C$10:$C$417&amp;Mercado_FEBRERO_2025!$E$10:$E$417&amp;Mercado_FEBRERO_2025!$D$10:$D$417,0))*1000</f>
        <v>40737.492039223151</v>
      </c>
      <c r="F124" s="215">
        <v>1.1506419999999999</v>
      </c>
      <c r="G124" s="215">
        <f>VLOOKUP($C124,PC_FEBRERO_2025!$B$11:$C$22,2,0)</f>
        <v>0.5</v>
      </c>
      <c r="H124" s="216">
        <f t="shared" si="11"/>
        <v>0.32499999999999996</v>
      </c>
      <c r="I124" s="28">
        <f t="shared" si="12"/>
        <v>9441.1958088810043</v>
      </c>
      <c r="J124" s="217">
        <f t="shared" si="13"/>
        <v>1.231756923076923</v>
      </c>
      <c r="K124" s="28">
        <f>E124*J124</f>
        <v>50178.687848104149</v>
      </c>
      <c r="L124" s="218">
        <v>1</v>
      </c>
      <c r="M124" s="28">
        <f>K124/L124</f>
        <v>50178.687848104149</v>
      </c>
      <c r="N124" s="28">
        <f t="shared" si="14"/>
        <v>50178.687848104149</v>
      </c>
      <c r="O124" s="219">
        <f t="shared" si="17"/>
        <v>13687797.325178979</v>
      </c>
      <c r="Q124" s="220"/>
      <c r="T124" s="222"/>
    </row>
    <row r="125" spans="1:20" ht="16.5" x14ac:dyDescent="0.3">
      <c r="A125" s="214" t="str">
        <f t="shared" si="10"/>
        <v>APMTNoroeste</v>
      </c>
      <c r="B125" s="180" t="s">
        <v>69</v>
      </c>
      <c r="C125" s="181" t="s">
        <v>58</v>
      </c>
      <c r="D125" s="28">
        <f t="array" ref="D125">+INDEX(Mercado_FEBRERO_2025!$G$10:$G$417,MATCH(EC_FEBRERO_2025!$C125&amp;EC_FEBRERO_2025!$B125&amp;"Energía",Mercado_FEBRERO_2025!$C$10:$C$417&amp;Mercado_FEBRERO_2025!$E$10:$E$417&amp;Mercado_FEBRERO_2025!$D$10:$D$417,0))*1000</f>
        <v>896011.62109070865</v>
      </c>
      <c r="E125" s="28">
        <f t="array" ref="E125">+INDEX(Mercado_FEBRERO_2025!$G$10:$G$417,MATCH(EC_FEBRERO_2025!$C125&amp;EC_FEBRERO_2025!$B125&amp;"Potencia",Mercado_FEBRERO_2025!$C$10:$C$417&amp;Mercado_FEBRERO_2025!$E$10:$E$417&amp;Mercado_FEBRERO_2025!$D$10:$D$417,0))*1000</f>
        <v>2666.7012532461567</v>
      </c>
      <c r="F125" s="215">
        <v>1.0132859999999999</v>
      </c>
      <c r="G125" s="215">
        <f>VLOOKUP($C125,PC_FEBRERO_2025!$B$11:$C$22,2,0)</f>
        <v>0.5</v>
      </c>
      <c r="H125" s="216">
        <f t="shared" si="11"/>
        <v>0.32499999999999996</v>
      </c>
      <c r="I125" s="28">
        <f t="shared" si="12"/>
        <v>54.507373616351082</v>
      </c>
      <c r="J125" s="217">
        <f t="shared" si="13"/>
        <v>1.02044</v>
      </c>
      <c r="K125" s="28">
        <f>E125*J125</f>
        <v>2721.208626862508</v>
      </c>
      <c r="L125" s="218">
        <v>1</v>
      </c>
      <c r="M125" s="28">
        <f>K125/L125</f>
        <v>2721.208626862508</v>
      </c>
      <c r="N125" s="28">
        <f t="shared" si="14"/>
        <v>2721.208626862508</v>
      </c>
      <c r="O125" s="219">
        <f t="shared" si="17"/>
        <v>896011.62109070865</v>
      </c>
      <c r="Q125" s="220"/>
      <c r="T125" s="222"/>
    </row>
    <row r="126" spans="1:20" ht="16.5" x14ac:dyDescent="0.3">
      <c r="A126" s="214" t="str">
        <f t="shared" si="10"/>
        <v>GDMTHNoroeste</v>
      </c>
      <c r="B126" s="180" t="s">
        <v>69</v>
      </c>
      <c r="C126" s="181" t="s">
        <v>54</v>
      </c>
      <c r="D126" s="28">
        <f t="array" ref="D126">+INDEX(Mercado_FEBRERO_2025!$G$10:$G$417,MATCH(EC_FEBRERO_2025!$C126&amp;EC_FEBRERO_2025!$B126&amp;"Energía",Mercado_FEBRERO_2025!$C$10:$C$417&amp;Mercado_FEBRERO_2025!$E$10:$E$417&amp;Mercado_FEBRERO_2025!$D$10:$D$417,0))*1000</f>
        <v>268231046.86380336</v>
      </c>
      <c r="E126" s="28">
        <f t="array" ref="E126">+INDEX(Mercado_FEBRERO_2025!$G$10:$G$417,MATCH(EC_FEBRERO_2025!$C126&amp;EC_FEBRERO_2025!$B126&amp;"Potencia",Mercado_FEBRERO_2025!$C$10:$C$417&amp;Mercado_FEBRERO_2025!$E$10:$E$417&amp;Mercado_FEBRERO_2025!$D$10:$D$417,0))*1000</f>
        <v>700269.0237672393</v>
      </c>
      <c r="F126" s="215">
        <v>1.0132859999999999</v>
      </c>
      <c r="G126" s="215">
        <f>VLOOKUP($C126,PC_FEBRERO_2025!$B$11:$C$22,2,0)</f>
        <v>0.56999999999999995</v>
      </c>
      <c r="H126" s="216">
        <f t="shared" si="11"/>
        <v>0.39842999999999995</v>
      </c>
      <c r="I126" s="28">
        <f t="shared" si="12"/>
        <v>13310.120529000684</v>
      </c>
      <c r="J126" s="217">
        <f t="shared" si="13"/>
        <v>1.0190071530758225</v>
      </c>
      <c r="K126" s="28">
        <f>E126*J126</f>
        <v>713579.14429623995</v>
      </c>
      <c r="L126" s="218">
        <v>1.25</v>
      </c>
      <c r="M126" s="28">
        <f>K126/L126</f>
        <v>570863.31543699198</v>
      </c>
      <c r="N126" s="28">
        <f t="shared" si="14"/>
        <v>570863.31543699198</v>
      </c>
      <c r="O126" s="219">
        <f t="shared" si="17"/>
        <v>570863.31543699198</v>
      </c>
      <c r="Q126" s="220"/>
      <c r="T126" s="222"/>
    </row>
    <row r="127" spans="1:20" ht="16.5" x14ac:dyDescent="0.3">
      <c r="A127" s="214" t="str">
        <f t="shared" si="10"/>
        <v>GDMTONoroeste</v>
      </c>
      <c r="B127" s="180" t="s">
        <v>69</v>
      </c>
      <c r="C127" s="181" t="s">
        <v>55</v>
      </c>
      <c r="D127" s="28">
        <f t="array" ref="D127">+INDEX(Mercado_FEBRERO_2025!$G$10:$G$417,MATCH(EC_FEBRERO_2025!$C127&amp;EC_FEBRERO_2025!$B127&amp;"Energía",Mercado_FEBRERO_2025!$C$10:$C$417&amp;Mercado_FEBRERO_2025!$E$10:$E$417&amp;Mercado_FEBRERO_2025!$D$10:$D$417,0))*1000</f>
        <v>82404872.943451196</v>
      </c>
      <c r="E127" s="28">
        <f t="array" ref="E127">+INDEX(Mercado_FEBRERO_2025!$G$10:$G$417,MATCH(EC_FEBRERO_2025!$C127&amp;EC_FEBRERO_2025!$B127&amp;"Potencia",Mercado_FEBRERO_2025!$C$10:$C$417&amp;Mercado_FEBRERO_2025!$E$10:$E$417&amp;Mercado_FEBRERO_2025!$D$10:$D$417,0))*1000</f>
        <v>222956.90731453244</v>
      </c>
      <c r="F127" s="215">
        <v>1.0132859999999999</v>
      </c>
      <c r="G127" s="215">
        <f>VLOOKUP($C127,PC_FEBRERO_2025!$B$11:$C$22,2,0)</f>
        <v>0.55000000000000004</v>
      </c>
      <c r="H127" s="216">
        <f t="shared" si="11"/>
        <v>0.37675000000000003</v>
      </c>
      <c r="I127" s="28">
        <f t="shared" si="12"/>
        <v>4324.3875482932235</v>
      </c>
      <c r="J127" s="217">
        <f t="shared" si="13"/>
        <v>1.019395620437956</v>
      </c>
      <c r="K127" s="28">
        <f t="shared" ref="K127:K135" si="24">E127*J127</f>
        <v>227281.29486282563</v>
      </c>
      <c r="L127" s="218">
        <v>1.05</v>
      </c>
      <c r="M127" s="28">
        <f t="shared" ref="M127:M135" si="25">K127/L127</f>
        <v>216458.37605983391</v>
      </c>
      <c r="N127" s="28">
        <f t="shared" si="14"/>
        <v>227281.29486282563</v>
      </c>
      <c r="O127" s="219">
        <f t="shared" si="17"/>
        <v>227281.29486282563</v>
      </c>
      <c r="Q127" s="220"/>
      <c r="T127" s="222"/>
    </row>
    <row r="128" spans="1:20" ht="16.5" x14ac:dyDescent="0.3">
      <c r="A128" s="214" t="str">
        <f t="shared" si="10"/>
        <v>RAMTNoroeste</v>
      </c>
      <c r="B128" s="180" t="s">
        <v>69</v>
      </c>
      <c r="C128" s="181" t="s">
        <v>60</v>
      </c>
      <c r="D128" s="28">
        <f t="array" ref="D128">+INDEX(Mercado_FEBRERO_2025!$G$10:$G$417,MATCH(EC_FEBRERO_2025!$C128&amp;EC_FEBRERO_2025!$B128&amp;"Energía",Mercado_FEBRERO_2025!$C$10:$C$417&amp;Mercado_FEBRERO_2025!$E$10:$E$417&amp;Mercado_FEBRERO_2025!$D$10:$D$417,0))*1000</f>
        <v>73274170.092440337</v>
      </c>
      <c r="E128" s="28">
        <f t="array" ref="E128">+INDEX(Mercado_FEBRERO_2025!$G$10:$G$417,MATCH(EC_FEBRERO_2025!$C128&amp;EC_FEBRERO_2025!$B128&amp;"Potencia",Mercado_FEBRERO_2025!$C$10:$C$417&amp;Mercado_FEBRERO_2025!$E$10:$E$417&amp;Mercado_FEBRERO_2025!$D$10:$D$417,0))*1000</f>
        <v>218077.88717988197</v>
      </c>
      <c r="F128" s="215">
        <v>1.0132859999999999</v>
      </c>
      <c r="G128" s="215">
        <f>VLOOKUP($C128,PC_FEBRERO_2025!$B$11:$C$22,2,0)</f>
        <v>0.5</v>
      </c>
      <c r="H128" s="216">
        <f t="shared" si="11"/>
        <v>0.32499999999999996</v>
      </c>
      <c r="I128" s="28">
        <f t="shared" si="12"/>
        <v>4457.5120139567571</v>
      </c>
      <c r="J128" s="217">
        <f t="shared" si="13"/>
        <v>1.0204399999999998</v>
      </c>
      <c r="K128" s="28">
        <f t="shared" si="24"/>
        <v>222535.3991938387</v>
      </c>
      <c r="L128" s="218">
        <v>1.05</v>
      </c>
      <c r="M128" s="28">
        <f t="shared" si="25"/>
        <v>211938.47542270352</v>
      </c>
      <c r="N128" s="28">
        <f t="shared" si="14"/>
        <v>222535.3991938387</v>
      </c>
      <c r="O128" s="219">
        <f t="shared" si="17"/>
        <v>222535.3991938387</v>
      </c>
      <c r="Q128" s="220"/>
      <c r="T128" s="222"/>
    </row>
    <row r="129" spans="1:20" ht="16.5" x14ac:dyDescent="0.3">
      <c r="A129" s="214" t="str">
        <f t="shared" si="10"/>
        <v>DISTNoroeste</v>
      </c>
      <c r="B129" s="180" t="s">
        <v>69</v>
      </c>
      <c r="C129" s="181" t="s">
        <v>51</v>
      </c>
      <c r="D129" s="28">
        <f t="array" ref="D129">+INDEX(Mercado_FEBRERO_2025!$G$10:$G$417,MATCH(EC_FEBRERO_2025!$C129&amp;EC_FEBRERO_2025!$B129&amp;"Energía",Mercado_FEBRERO_2025!$C$10:$C$417&amp;Mercado_FEBRERO_2025!$E$10:$E$417&amp;Mercado_FEBRERO_2025!$D$10:$D$417,0))*1000</f>
        <v>47621237.50987947</v>
      </c>
      <c r="E129" s="28">
        <f t="array" ref="E129">+INDEX(Mercado_FEBRERO_2025!$G$10:$G$417,MATCH(EC_FEBRERO_2025!$C129&amp;EC_FEBRERO_2025!$B129&amp;"Potencia",Mercado_FEBRERO_2025!$C$10:$C$417&amp;Mercado_FEBRERO_2025!$E$10:$E$417&amp;Mercado_FEBRERO_2025!$D$10:$D$417,0))*1000</f>
        <v>95763.428068451336</v>
      </c>
      <c r="F129" s="225">
        <v>1</v>
      </c>
      <c r="G129" s="215">
        <f>VLOOKUP($C129,PC_FEBRERO_2025!$B$11:$C$22,2,0)</f>
        <v>0.74</v>
      </c>
      <c r="H129" s="216">
        <f t="shared" si="11"/>
        <v>0.60531999999999997</v>
      </c>
      <c r="I129" s="28">
        <f t="shared" si="12"/>
        <v>0</v>
      </c>
      <c r="J129" s="217">
        <f t="shared" si="13"/>
        <v>1</v>
      </c>
      <c r="K129" s="28">
        <f t="shared" si="24"/>
        <v>95763.428068451336</v>
      </c>
      <c r="L129" s="218">
        <v>1.35</v>
      </c>
      <c r="M129" s="28">
        <f t="shared" si="25"/>
        <v>70935.872643297276</v>
      </c>
      <c r="N129" s="28">
        <f t="shared" si="14"/>
        <v>70935.872643297276</v>
      </c>
      <c r="O129" s="219">
        <f t="shared" si="17"/>
        <v>70935.872643297276</v>
      </c>
      <c r="Q129" s="220"/>
      <c r="T129" s="222"/>
    </row>
    <row r="130" spans="1:20" ht="16.5" x14ac:dyDescent="0.3">
      <c r="A130" s="214" t="str">
        <f t="shared" si="10"/>
        <v>DITNoroeste</v>
      </c>
      <c r="B130" s="180" t="s">
        <v>69</v>
      </c>
      <c r="C130" s="181" t="s">
        <v>52</v>
      </c>
      <c r="D130" s="28">
        <f t="array" ref="D130">+INDEX(Mercado_FEBRERO_2025!$G$10:$G$417,MATCH(EC_FEBRERO_2025!$C130&amp;EC_FEBRERO_2025!$B130&amp;"Energía",Mercado_FEBRERO_2025!$C$10:$C$417&amp;Mercado_FEBRERO_2025!$E$10:$E$417&amp;Mercado_FEBRERO_2025!$D$10:$D$417,0))*1000</f>
        <v>45899933.524915375</v>
      </c>
      <c r="E130" s="28">
        <f t="array" ref="E130">+INDEX(Mercado_FEBRERO_2025!$G$10:$G$417,MATCH(EC_FEBRERO_2025!$C130&amp;EC_FEBRERO_2025!$B130&amp;"Potencia",Mercado_FEBRERO_2025!$C$10:$C$417&amp;Mercado_FEBRERO_2025!$E$10:$E$417&amp;Mercado_FEBRERO_2025!$D$10:$D$417,0))*1000</f>
        <v>96202.073953964151</v>
      </c>
      <c r="F130" s="225">
        <v>1</v>
      </c>
      <c r="G130" s="215">
        <f>VLOOKUP($C130,PC_FEBRERO_2025!$B$11:$C$22,2,0)</f>
        <v>0.71</v>
      </c>
      <c r="H130" s="216">
        <f t="shared" si="11"/>
        <v>0.56586999999999998</v>
      </c>
      <c r="I130" s="28">
        <f t="shared" si="12"/>
        <v>0</v>
      </c>
      <c r="J130" s="217">
        <f t="shared" si="13"/>
        <v>1</v>
      </c>
      <c r="K130" s="28">
        <f t="shared" si="24"/>
        <v>96202.073953964151</v>
      </c>
      <c r="L130" s="218">
        <v>2.5</v>
      </c>
      <c r="M130" s="28">
        <f t="shared" si="25"/>
        <v>38480.829581585662</v>
      </c>
      <c r="N130" s="28">
        <f t="shared" si="14"/>
        <v>38480.829581585662</v>
      </c>
      <c r="O130" s="219">
        <f t="shared" si="17"/>
        <v>38480.829581585662</v>
      </c>
      <c r="Q130" s="220"/>
      <c r="T130" s="222"/>
    </row>
    <row r="131" spans="1:20" ht="16.5" x14ac:dyDescent="0.3">
      <c r="A131" s="214" t="str">
        <f t="shared" si="10"/>
        <v>DB1Norte</v>
      </c>
      <c r="B131" s="180" t="s">
        <v>70</v>
      </c>
      <c r="C131" s="181" t="s">
        <v>48</v>
      </c>
      <c r="D131" s="28">
        <f t="array" ref="D131">+INDEX(Mercado_FEBRERO_2025!$G$10:$G$417,MATCH(EC_FEBRERO_2025!$C131&amp;EC_FEBRERO_2025!$B131&amp;"Energía",Mercado_FEBRERO_2025!$C$10:$C$417&amp;Mercado_FEBRERO_2025!$E$10:$E$417&amp;Mercado_FEBRERO_2025!$D$10:$D$417,0))*1000</f>
        <v>136795847.63205534</v>
      </c>
      <c r="E131" s="28">
        <f t="array" ref="E131">+INDEX(Mercado_FEBRERO_2025!$G$10:$G$417,MATCH(EC_FEBRERO_2025!$C131&amp;EC_FEBRERO_2025!$B131&amp;"Potencia",Mercado_FEBRERO_2025!$C$10:$C$417&amp;Mercado_FEBRERO_2025!$E$10:$E$417&amp;Mercado_FEBRERO_2025!$D$10:$D$417,0))*1000</f>
        <v>345025.84652959887</v>
      </c>
      <c r="F131" s="215">
        <v>1.2034</v>
      </c>
      <c r="G131" s="215">
        <f>VLOOKUP($C131,PC_FEBRERO_2025!$B$11:$C$22,2,0)</f>
        <v>0.59</v>
      </c>
      <c r="H131" s="216">
        <f t="shared" si="11"/>
        <v>0.42066999999999999</v>
      </c>
      <c r="I131" s="28">
        <f t="shared" si="12"/>
        <v>98426.728168471818</v>
      </c>
      <c r="J131" s="217">
        <f t="shared" si="13"/>
        <v>1.2852734922861151</v>
      </c>
      <c r="K131" s="28">
        <f t="shared" si="24"/>
        <v>443452.5746980707</v>
      </c>
      <c r="L131" s="218">
        <v>1</v>
      </c>
      <c r="M131" s="28">
        <f t="shared" si="25"/>
        <v>443452.5746980707</v>
      </c>
      <c r="N131" s="28">
        <f t="shared" si="14"/>
        <v>443452.5746980707</v>
      </c>
      <c r="O131" s="219">
        <f t="shared" si="17"/>
        <v>136795847.63205534</v>
      </c>
      <c r="Q131" s="220"/>
      <c r="T131" s="222"/>
    </row>
    <row r="132" spans="1:20" ht="16.5" x14ac:dyDescent="0.3">
      <c r="A132" s="214" t="str">
        <f t="shared" si="10"/>
        <v>DB2Norte</v>
      </c>
      <c r="B132" s="180" t="s">
        <v>70</v>
      </c>
      <c r="C132" s="181" t="s">
        <v>50</v>
      </c>
      <c r="D132" s="28">
        <f t="array" ref="D132">+INDEX(Mercado_FEBRERO_2025!$G$10:$G$417,MATCH(EC_FEBRERO_2025!$C132&amp;EC_FEBRERO_2025!$B132&amp;"Energía",Mercado_FEBRERO_2025!$C$10:$C$417&amp;Mercado_FEBRERO_2025!$E$10:$E$417&amp;Mercado_FEBRERO_2025!$D$10:$D$417,0))*1000</f>
        <v>204508994.06100523</v>
      </c>
      <c r="E132" s="28">
        <f t="array" ref="E132">+INDEX(Mercado_FEBRERO_2025!$G$10:$G$417,MATCH(EC_FEBRERO_2025!$C132&amp;EC_FEBRERO_2025!$B132&amp;"Potencia",Mercado_FEBRERO_2025!$C$10:$C$417&amp;Mercado_FEBRERO_2025!$E$10:$E$417&amp;Mercado_FEBRERO_2025!$D$10:$D$417,0))*1000</f>
        <v>515811.62747428688</v>
      </c>
      <c r="F132" s="215">
        <v>1.2034</v>
      </c>
      <c r="G132" s="215">
        <f>VLOOKUP($C132,PC_FEBRERO_2025!$B$11:$C$22,2,0)</f>
        <v>0.59</v>
      </c>
      <c r="H132" s="216">
        <f t="shared" si="11"/>
        <v>0.42066999999999999</v>
      </c>
      <c r="I132" s="28">
        <f t="shared" si="12"/>
        <v>147147.3843313744</v>
      </c>
      <c r="J132" s="217">
        <f t="shared" si="13"/>
        <v>1.2852734922861149</v>
      </c>
      <c r="K132" s="28">
        <f t="shared" si="24"/>
        <v>662959.01180566126</v>
      </c>
      <c r="L132" s="218">
        <v>1.0062500000000001</v>
      </c>
      <c r="M132" s="28">
        <f t="shared" si="25"/>
        <v>658841.25396835897</v>
      </c>
      <c r="N132" s="28">
        <f t="shared" si="14"/>
        <v>662959.01180566126</v>
      </c>
      <c r="O132" s="219">
        <f t="shared" si="17"/>
        <v>204508994.06100523</v>
      </c>
      <c r="Q132" s="220"/>
      <c r="T132" s="222"/>
    </row>
    <row r="133" spans="1:20" ht="16.5" x14ac:dyDescent="0.3">
      <c r="A133" s="214" t="str">
        <f t="shared" si="10"/>
        <v>PDBTNorte</v>
      </c>
      <c r="B133" s="180" t="s">
        <v>70</v>
      </c>
      <c r="C133" s="181" t="s">
        <v>56</v>
      </c>
      <c r="D133" s="28">
        <f t="array" ref="D133">+INDEX(Mercado_FEBRERO_2025!$G$10:$G$417,MATCH(EC_FEBRERO_2025!$C133&amp;EC_FEBRERO_2025!$B133&amp;"Energía",Mercado_FEBRERO_2025!$C$10:$C$417&amp;Mercado_FEBRERO_2025!$E$10:$E$417&amp;Mercado_FEBRERO_2025!$D$10:$D$417,0))*1000</f>
        <v>52197174.876378588</v>
      </c>
      <c r="E133" s="28">
        <f t="array" ref="E133">+INDEX(Mercado_FEBRERO_2025!$G$10:$G$417,MATCH(EC_FEBRERO_2025!$C133&amp;EC_FEBRERO_2025!$B133&amp;"Potencia",Mercado_FEBRERO_2025!$C$10:$C$417&amp;Mercado_FEBRERO_2025!$E$10:$E$417&amp;Mercado_FEBRERO_2025!$D$10:$D$417,0))*1000</f>
        <v>133921.32306131619</v>
      </c>
      <c r="F133" s="215">
        <v>1.2034</v>
      </c>
      <c r="G133" s="215">
        <f>VLOOKUP($C133,PC_FEBRERO_2025!$B$11:$C$22,2,0)</f>
        <v>0.57999999999999996</v>
      </c>
      <c r="H133" s="216">
        <f t="shared" si="11"/>
        <v>0.40947999999999996</v>
      </c>
      <c r="I133" s="28">
        <f t="shared" si="12"/>
        <v>38582.998740328207</v>
      </c>
      <c r="J133" s="217">
        <f t="shared" si="13"/>
        <v>1.2881019830028329</v>
      </c>
      <c r="K133" s="28">
        <f t="shared" si="24"/>
        <v>172504.3218016444</v>
      </c>
      <c r="L133" s="218">
        <v>1.1800000000000002</v>
      </c>
      <c r="M133" s="28">
        <f t="shared" si="25"/>
        <v>146190.10322173251</v>
      </c>
      <c r="N133" s="28">
        <f t="shared" si="14"/>
        <v>172504.3218016444</v>
      </c>
      <c r="O133" s="219">
        <f t="shared" si="17"/>
        <v>52197174.876378588</v>
      </c>
      <c r="Q133" s="220"/>
      <c r="T133" s="222"/>
    </row>
    <row r="134" spans="1:20" ht="16.5" x14ac:dyDescent="0.3">
      <c r="A134" s="214" t="str">
        <f t="shared" si="10"/>
        <v>GDBTNorte</v>
      </c>
      <c r="B134" s="180" t="s">
        <v>70</v>
      </c>
      <c r="C134" s="223" t="s">
        <v>53</v>
      </c>
      <c r="D134" s="28">
        <f t="array" ref="D134">+INDEX(Mercado_FEBRERO_2025!$G$10:$G$417,MATCH(EC_FEBRERO_2025!$C134&amp;EC_FEBRERO_2025!$B134&amp;"Energía",Mercado_FEBRERO_2025!$C$10:$C$417&amp;Mercado_FEBRERO_2025!$E$10:$E$417&amp;Mercado_FEBRERO_2025!$D$10:$D$417,0))*1000</f>
        <v>281907.61084810551</v>
      </c>
      <c r="E134" s="28">
        <f t="array" ref="E134">+INDEX(Mercado_FEBRERO_2025!$G$10:$G$417,MATCH(EC_FEBRERO_2025!$C134&amp;EC_FEBRERO_2025!$B134&amp;"Potencia",Mercado_FEBRERO_2025!$C$10:$C$417&amp;Mercado_FEBRERO_2025!$E$10:$E$417&amp;Mercado_FEBRERO_2025!$D$10:$D$417,0))*1000</f>
        <v>856.13341486912509</v>
      </c>
      <c r="F134" s="215">
        <v>1.2034</v>
      </c>
      <c r="G134" s="215">
        <f>VLOOKUP($C134,PC_FEBRERO_2025!$B$11:$C$22,2,0)</f>
        <v>0.49</v>
      </c>
      <c r="H134" s="216">
        <f t="shared" si="11"/>
        <v>0.31506999999999996</v>
      </c>
      <c r="I134" s="28">
        <f t="shared" si="12"/>
        <v>270.82043014678084</v>
      </c>
      <c r="J134" s="217">
        <f t="shared" si="13"/>
        <v>1.316329704510109</v>
      </c>
      <c r="K134" s="28">
        <f t="shared" si="24"/>
        <v>1126.9538450159059</v>
      </c>
      <c r="L134" s="218">
        <v>1.29</v>
      </c>
      <c r="M134" s="28">
        <f t="shared" si="25"/>
        <v>873.60763179527589</v>
      </c>
      <c r="N134" s="28">
        <f t="shared" si="14"/>
        <v>1126.9538450159059</v>
      </c>
      <c r="O134" s="219">
        <f t="shared" si="17"/>
        <v>1126.9538450159059</v>
      </c>
      <c r="Q134" s="220"/>
      <c r="T134" s="222"/>
    </row>
    <row r="135" spans="1:20" ht="16.5" x14ac:dyDescent="0.3">
      <c r="A135" s="214" t="str">
        <f t="shared" si="10"/>
        <v>RABTNorte</v>
      </c>
      <c r="B135" s="180" t="s">
        <v>70</v>
      </c>
      <c r="C135" s="223" t="s">
        <v>59</v>
      </c>
      <c r="D135" s="28">
        <f t="array" ref="D135">+INDEX(Mercado_FEBRERO_2025!$G$10:$G$417,MATCH(EC_FEBRERO_2025!$C135&amp;EC_FEBRERO_2025!$B135&amp;"Energía",Mercado_FEBRERO_2025!$C$10:$C$417&amp;Mercado_FEBRERO_2025!$E$10:$E$417&amp;Mercado_FEBRERO_2025!$D$10:$D$417,0))*1000</f>
        <v>81170500.750716463</v>
      </c>
      <c r="E135" s="28">
        <f t="array" ref="E135">+INDEX(Mercado_FEBRERO_2025!$G$10:$G$417,MATCH(EC_FEBRERO_2025!$C135&amp;EC_FEBRERO_2025!$B135&amp;"Potencia",Mercado_FEBRERO_2025!$C$10:$C$417&amp;Mercado_FEBRERO_2025!$E$10:$E$417&amp;Mercado_FEBRERO_2025!$D$10:$D$417,0))*1000</f>
        <v>241578.87128189421</v>
      </c>
      <c r="F135" s="215">
        <v>1.2034</v>
      </c>
      <c r="G135" s="215">
        <f>VLOOKUP($C135,PC_FEBRERO_2025!$B$11:$C$22,2,0)</f>
        <v>0.5</v>
      </c>
      <c r="H135" s="216">
        <f t="shared" si="11"/>
        <v>0.32499999999999996</v>
      </c>
      <c r="I135" s="28">
        <f t="shared" si="12"/>
        <v>75595.603721134321</v>
      </c>
      <c r="J135" s="217">
        <f t="shared" si="13"/>
        <v>1.3129230769230771</v>
      </c>
      <c r="K135" s="28">
        <f t="shared" si="24"/>
        <v>317174.47500302852</v>
      </c>
      <c r="L135" s="218">
        <v>1.05</v>
      </c>
      <c r="M135" s="28">
        <f t="shared" si="25"/>
        <v>302070.92857431289</v>
      </c>
      <c r="N135" s="28">
        <f t="shared" si="14"/>
        <v>317174.47500302852</v>
      </c>
      <c r="O135" s="219">
        <f t="shared" si="17"/>
        <v>81170500.750716463</v>
      </c>
      <c r="Q135" s="220"/>
      <c r="T135" s="222"/>
    </row>
    <row r="136" spans="1:20" ht="16.5" x14ac:dyDescent="0.3">
      <c r="A136" s="214" t="str">
        <f t="shared" si="10"/>
        <v>APBTNorte</v>
      </c>
      <c r="B136" s="180" t="s">
        <v>70</v>
      </c>
      <c r="C136" s="223" t="s">
        <v>57</v>
      </c>
      <c r="D136" s="28">
        <f t="array" ref="D136">+INDEX(Mercado_FEBRERO_2025!$G$10:$G$417,MATCH(EC_FEBRERO_2025!$C136&amp;EC_FEBRERO_2025!$B136&amp;"Energía",Mercado_FEBRERO_2025!$C$10:$C$417&amp;Mercado_FEBRERO_2025!$E$10:$E$417&amp;Mercado_FEBRERO_2025!$D$10:$D$417,0))*1000</f>
        <v>11479813.640818549</v>
      </c>
      <c r="E136" s="28">
        <f t="array" ref="E136">+INDEX(Mercado_FEBRERO_2025!$G$10:$G$417,MATCH(EC_FEBRERO_2025!$C136&amp;EC_FEBRERO_2025!$B136&amp;"Potencia",Mercado_FEBRERO_2025!$C$10:$C$417&amp;Mercado_FEBRERO_2025!$E$10:$E$417&amp;Mercado_FEBRERO_2025!$D$10:$D$417,0))*1000</f>
        <v>34166.112026245683</v>
      </c>
      <c r="F136" s="215">
        <v>1.2034</v>
      </c>
      <c r="G136" s="215">
        <f>VLOOKUP($C136,PC_FEBRERO_2025!$B$11:$C$22,2,0)</f>
        <v>0.5</v>
      </c>
      <c r="H136" s="216">
        <f t="shared" si="11"/>
        <v>0.32499999999999996</v>
      </c>
      <c r="I136" s="28">
        <f t="shared" si="12"/>
        <v>10691.364901751343</v>
      </c>
      <c r="J136" s="217">
        <f t="shared" si="13"/>
        <v>1.3129230769230771</v>
      </c>
      <c r="K136" s="28">
        <f>E136*J136</f>
        <v>44857.476927997028</v>
      </c>
      <c r="L136" s="218">
        <v>1</v>
      </c>
      <c r="M136" s="28">
        <f>K136/L136</f>
        <v>44857.476927997028</v>
      </c>
      <c r="N136" s="28">
        <f t="shared" si="14"/>
        <v>44857.476927997028</v>
      </c>
      <c r="O136" s="219">
        <f t="shared" si="17"/>
        <v>11479813.640818549</v>
      </c>
      <c r="Q136" s="220"/>
      <c r="T136" s="222"/>
    </row>
    <row r="137" spans="1:20" ht="16.5" x14ac:dyDescent="0.3">
      <c r="A137" s="214" t="str">
        <f t="shared" si="10"/>
        <v>APMTNorte</v>
      </c>
      <c r="B137" s="180" t="s">
        <v>70</v>
      </c>
      <c r="C137" s="223" t="s">
        <v>58</v>
      </c>
      <c r="D137" s="28">
        <f t="array" ref="D137">+INDEX(Mercado_FEBRERO_2025!$G$10:$G$417,MATCH(EC_FEBRERO_2025!$C137&amp;EC_FEBRERO_2025!$B137&amp;"Energía",Mercado_FEBRERO_2025!$C$10:$C$417&amp;Mercado_FEBRERO_2025!$E$10:$E$417&amp;Mercado_FEBRERO_2025!$D$10:$D$417,0))*1000</f>
        <v>7349238.8952914458</v>
      </c>
      <c r="E137" s="28">
        <f t="array" ref="E137">+INDEX(Mercado_FEBRERO_2025!$G$10:$G$417,MATCH(EC_FEBRERO_2025!$C137&amp;EC_FEBRERO_2025!$B137&amp;"Potencia",Mercado_FEBRERO_2025!$C$10:$C$417&amp;Mercado_FEBRERO_2025!$E$10:$E$417&amp;Mercado_FEBRERO_2025!$D$10:$D$417,0))*1000</f>
        <v>21872.734807415018</v>
      </c>
      <c r="F137" s="215">
        <v>1.0262500000000001</v>
      </c>
      <c r="G137" s="215">
        <f>VLOOKUP($C137,PC_FEBRERO_2025!$B$11:$C$22,2,0)</f>
        <v>0.5</v>
      </c>
      <c r="H137" s="216">
        <f t="shared" si="11"/>
        <v>0.32499999999999996</v>
      </c>
      <c r="I137" s="28">
        <f t="shared" si="12"/>
        <v>883.32198260714858</v>
      </c>
      <c r="J137" s="217">
        <f t="shared" si="13"/>
        <v>1.0403846153846155</v>
      </c>
      <c r="K137" s="28">
        <f>E137*J137</f>
        <v>22756.056790022165</v>
      </c>
      <c r="L137" s="218">
        <v>1</v>
      </c>
      <c r="M137" s="28">
        <f>K137/L137</f>
        <v>22756.056790022165</v>
      </c>
      <c r="N137" s="28">
        <f t="shared" si="14"/>
        <v>22756.056790022165</v>
      </c>
      <c r="O137" s="219">
        <f t="shared" si="17"/>
        <v>7349238.8952914458</v>
      </c>
      <c r="Q137" s="220"/>
      <c r="T137" s="222"/>
    </row>
    <row r="138" spans="1:20" ht="16.5" x14ac:dyDescent="0.3">
      <c r="A138" s="214" t="str">
        <f t="shared" si="10"/>
        <v>GDMTHNorte</v>
      </c>
      <c r="B138" s="180" t="s">
        <v>70</v>
      </c>
      <c r="C138" s="181" t="s">
        <v>54</v>
      </c>
      <c r="D138" s="28">
        <f t="array" ref="D138">+INDEX(Mercado_FEBRERO_2025!$G$10:$G$417,MATCH(EC_FEBRERO_2025!$C138&amp;EC_FEBRERO_2025!$B138&amp;"Energía",Mercado_FEBRERO_2025!$C$10:$C$417&amp;Mercado_FEBRERO_2025!$E$10:$E$417&amp;Mercado_FEBRERO_2025!$D$10:$D$417,0))*1000</f>
        <v>374725942.93264914</v>
      </c>
      <c r="E138" s="28">
        <f t="array" ref="E138">+INDEX(Mercado_FEBRERO_2025!$G$10:$G$417,MATCH(EC_FEBRERO_2025!$C138&amp;EC_FEBRERO_2025!$B138&amp;"Potencia",Mercado_FEBRERO_2025!$C$10:$C$417&amp;Mercado_FEBRERO_2025!$E$10:$E$417&amp;Mercado_FEBRERO_2025!$D$10:$D$417,0))*1000</f>
        <v>978294.54608565464</v>
      </c>
      <c r="F138" s="215">
        <v>1.0262500000000001</v>
      </c>
      <c r="G138" s="215">
        <f>VLOOKUP($C138,PC_FEBRERO_2025!$B$11:$C$22,2,0)</f>
        <v>0.56999999999999995</v>
      </c>
      <c r="H138" s="216">
        <f t="shared" si="11"/>
        <v>0.39842999999999995</v>
      </c>
      <c r="I138" s="28">
        <f t="shared" si="12"/>
        <v>36738.529091199634</v>
      </c>
      <c r="J138" s="217">
        <f t="shared" si="13"/>
        <v>1.0375536480686698</v>
      </c>
      <c r="K138" s="28">
        <f>E138*J138</f>
        <v>1015033.0751768544</v>
      </c>
      <c r="L138" s="218">
        <v>1.25</v>
      </c>
      <c r="M138" s="28">
        <f>K138/L138</f>
        <v>812026.46014148346</v>
      </c>
      <c r="N138" s="28">
        <f t="shared" si="14"/>
        <v>812026.46014148346</v>
      </c>
      <c r="O138" s="219">
        <f t="shared" si="17"/>
        <v>812026.46014148346</v>
      </c>
      <c r="Q138" s="220"/>
      <c r="T138" s="222"/>
    </row>
    <row r="139" spans="1:20" ht="16.5" x14ac:dyDescent="0.3">
      <c r="A139" s="214" t="str">
        <f t="shared" ref="A139:A202" si="26">C139&amp;B139</f>
        <v>GDMTONorte</v>
      </c>
      <c r="B139" s="180" t="s">
        <v>70</v>
      </c>
      <c r="C139" s="181" t="s">
        <v>55</v>
      </c>
      <c r="D139" s="28">
        <f t="array" ref="D139">+INDEX(Mercado_FEBRERO_2025!$G$10:$G$417,MATCH(EC_FEBRERO_2025!$C139&amp;EC_FEBRERO_2025!$B139&amp;"Energía",Mercado_FEBRERO_2025!$C$10:$C$417&amp;Mercado_FEBRERO_2025!$E$10:$E$417&amp;Mercado_FEBRERO_2025!$D$10:$D$417,0))*1000</f>
        <v>99579383.463309094</v>
      </c>
      <c r="E139" s="28">
        <f t="array" ref="E139">+INDEX(Mercado_FEBRERO_2025!$G$10:$G$417,MATCH(EC_FEBRERO_2025!$C139&amp;EC_FEBRERO_2025!$B139&amp;"Potencia",Mercado_FEBRERO_2025!$C$10:$C$417&amp;Mercado_FEBRERO_2025!$E$10:$E$417&amp;Mercado_FEBRERO_2025!$D$10:$D$417,0))*1000</f>
        <v>269424.73880765442</v>
      </c>
      <c r="F139" s="215">
        <v>1.0262500000000001</v>
      </c>
      <c r="G139" s="215">
        <f>VLOOKUP($C139,PC_FEBRERO_2025!$B$11:$C$22,2,0)</f>
        <v>0.55000000000000004</v>
      </c>
      <c r="H139" s="216">
        <f t="shared" si="11"/>
        <v>0.37675000000000003</v>
      </c>
      <c r="I139" s="28">
        <f t="shared" si="12"/>
        <v>10324.670647738625</v>
      </c>
      <c r="J139" s="217">
        <f t="shared" si="13"/>
        <v>1.0383211678832118</v>
      </c>
      <c r="K139" s="28">
        <f t="shared" ref="K139:K147" si="27">E139*J139</f>
        <v>279749.40945539303</v>
      </c>
      <c r="L139" s="218">
        <v>1.05</v>
      </c>
      <c r="M139" s="28">
        <f t="shared" ref="M139:M147" si="28">K139/L139</f>
        <v>266428.00900513621</v>
      </c>
      <c r="N139" s="28">
        <f t="shared" si="14"/>
        <v>279749.40945539303</v>
      </c>
      <c r="O139" s="219">
        <f t="shared" si="17"/>
        <v>279749.40945539303</v>
      </c>
      <c r="Q139" s="220"/>
      <c r="T139" s="222"/>
    </row>
    <row r="140" spans="1:20" ht="16.5" x14ac:dyDescent="0.3">
      <c r="A140" s="214" t="str">
        <f t="shared" si="26"/>
        <v>RAMTNorte</v>
      </c>
      <c r="B140" s="180" t="s">
        <v>70</v>
      </c>
      <c r="C140" s="181" t="s">
        <v>60</v>
      </c>
      <c r="D140" s="28">
        <f t="array" ref="D140">+INDEX(Mercado_FEBRERO_2025!$G$10:$G$417,MATCH(EC_FEBRERO_2025!$C140&amp;EC_FEBRERO_2025!$B140&amp;"Energía",Mercado_FEBRERO_2025!$C$10:$C$417&amp;Mercado_FEBRERO_2025!$E$10:$E$417&amp;Mercado_FEBRERO_2025!$D$10:$D$417,0))*1000</f>
        <v>228445341.55771074</v>
      </c>
      <c r="E140" s="28">
        <f t="array" ref="E140">+INDEX(Mercado_FEBRERO_2025!$G$10:$G$417,MATCH(EC_FEBRERO_2025!$C140&amp;EC_FEBRERO_2025!$B140&amp;"Potencia",Mercado_FEBRERO_2025!$C$10:$C$417&amp;Mercado_FEBRERO_2025!$E$10:$E$417&amp;Mercado_FEBRERO_2025!$D$10:$D$417,0))*1000</f>
        <v>679896.84987413906</v>
      </c>
      <c r="F140" s="215">
        <v>1.0262500000000001</v>
      </c>
      <c r="G140" s="215">
        <f>VLOOKUP($C140,PC_FEBRERO_2025!$B$11:$C$22,2,0)</f>
        <v>0.5</v>
      </c>
      <c r="H140" s="216">
        <f t="shared" ref="H140:H203" si="29">0.3*G140+0.7*G140*G140</f>
        <v>0.32499999999999996</v>
      </c>
      <c r="I140" s="28">
        <f t="shared" ref="I140:I203" si="30">D140*(F140-1)/(28*24)/H140</f>
        <v>27457.372783378811</v>
      </c>
      <c r="J140" s="217">
        <f t="shared" ref="J140:J203" si="31">IFERROR(((I140+E140)/E140),0)</f>
        <v>1.0403846153846155</v>
      </c>
      <c r="K140" s="28">
        <f t="shared" si="27"/>
        <v>707354.22265751776</v>
      </c>
      <c r="L140" s="218">
        <v>1.05</v>
      </c>
      <c r="M140" s="28">
        <f t="shared" si="28"/>
        <v>673670.68824525503</v>
      </c>
      <c r="N140" s="28">
        <f t="shared" si="14"/>
        <v>707354.22265751776</v>
      </c>
      <c r="O140" s="219">
        <f t="shared" si="17"/>
        <v>707354.22265751776</v>
      </c>
      <c r="Q140" s="220"/>
      <c r="T140" s="222"/>
    </row>
    <row r="141" spans="1:20" ht="16.5" x14ac:dyDescent="0.3">
      <c r="A141" s="214" t="str">
        <f t="shared" si="26"/>
        <v>DISTNorte</v>
      </c>
      <c r="B141" s="180" t="s">
        <v>70</v>
      </c>
      <c r="C141" s="181" t="s">
        <v>51</v>
      </c>
      <c r="D141" s="28">
        <f t="array" ref="D141">+INDEX(Mercado_FEBRERO_2025!$G$10:$G$417,MATCH(EC_FEBRERO_2025!$C141&amp;EC_FEBRERO_2025!$B141&amp;"Energía",Mercado_FEBRERO_2025!$C$10:$C$417&amp;Mercado_FEBRERO_2025!$E$10:$E$417&amp;Mercado_FEBRERO_2025!$D$10:$D$417,0))*1000</f>
        <v>136327716.43134275</v>
      </c>
      <c r="E141" s="28">
        <f t="array" ref="E141">+INDEX(Mercado_FEBRERO_2025!$G$10:$G$417,MATCH(EC_FEBRERO_2025!$C141&amp;EC_FEBRERO_2025!$B141&amp;"Potencia",Mercado_FEBRERO_2025!$C$10:$C$417&amp;Mercado_FEBRERO_2025!$E$10:$E$417&amp;Mercado_FEBRERO_2025!$D$10:$D$417,0))*1000</f>
        <v>274146.79140794475</v>
      </c>
      <c r="F141" s="225">
        <v>1</v>
      </c>
      <c r="G141" s="215">
        <f>VLOOKUP($C141,PC_FEBRERO_2025!$B$11:$C$22,2,0)</f>
        <v>0.74</v>
      </c>
      <c r="H141" s="216">
        <f t="shared" si="29"/>
        <v>0.60531999999999997</v>
      </c>
      <c r="I141" s="28">
        <f t="shared" si="30"/>
        <v>0</v>
      </c>
      <c r="J141" s="217">
        <f t="shared" si="31"/>
        <v>1</v>
      </c>
      <c r="K141" s="28">
        <f t="shared" si="27"/>
        <v>274146.79140794475</v>
      </c>
      <c r="L141" s="218">
        <v>1.35</v>
      </c>
      <c r="M141" s="28">
        <f t="shared" si="28"/>
        <v>203071.69733921831</v>
      </c>
      <c r="N141" s="28">
        <f t="shared" si="14"/>
        <v>203071.69733921831</v>
      </c>
      <c r="O141" s="219">
        <f t="shared" si="17"/>
        <v>203071.69733921831</v>
      </c>
      <c r="Q141" s="220"/>
      <c r="T141" s="222"/>
    </row>
    <row r="142" spans="1:20" ht="16.5" x14ac:dyDescent="0.3">
      <c r="A142" s="214" t="str">
        <f t="shared" si="26"/>
        <v>DITNorte</v>
      </c>
      <c r="B142" s="180" t="s">
        <v>70</v>
      </c>
      <c r="C142" s="181" t="s">
        <v>52</v>
      </c>
      <c r="D142" s="28">
        <f t="array" ref="D142">+INDEX(Mercado_FEBRERO_2025!$G$10:$G$417,MATCH(EC_FEBRERO_2025!$C142&amp;EC_FEBRERO_2025!$B142&amp;"Energía",Mercado_FEBRERO_2025!$C$10:$C$417&amp;Mercado_FEBRERO_2025!$E$10:$E$417&amp;Mercado_FEBRERO_2025!$D$10:$D$417,0))*1000</f>
        <v>362796.61969623092</v>
      </c>
      <c r="E142" s="28">
        <f t="array" ref="E142">+INDEX(Mercado_FEBRERO_2025!$G$10:$G$417,MATCH(EC_FEBRERO_2025!$C142&amp;EC_FEBRERO_2025!$B142&amp;"Potencia",Mercado_FEBRERO_2025!$C$10:$C$417&amp;Mercado_FEBRERO_2025!$E$10:$E$417&amp;Mercado_FEBRERO_2025!$D$10:$D$417,0))*1000</f>
        <v>760.388622770437</v>
      </c>
      <c r="F142" s="225">
        <v>1</v>
      </c>
      <c r="G142" s="215">
        <f>VLOOKUP($C142,PC_FEBRERO_2025!$B$11:$C$22,2,0)</f>
        <v>0.71</v>
      </c>
      <c r="H142" s="216">
        <f t="shared" si="29"/>
        <v>0.56586999999999998</v>
      </c>
      <c r="I142" s="28">
        <f t="shared" si="30"/>
        <v>0</v>
      </c>
      <c r="J142" s="217">
        <f t="shared" si="31"/>
        <v>1</v>
      </c>
      <c r="K142" s="28">
        <f t="shared" si="27"/>
        <v>760.388622770437</v>
      </c>
      <c r="L142" s="218">
        <v>2.5</v>
      </c>
      <c r="M142" s="28">
        <f t="shared" si="28"/>
        <v>304.15544910817482</v>
      </c>
      <c r="N142" s="28">
        <f t="shared" ref="N142:N205" si="32">IF(OR(C142="GDMTH",C142="DIST",C142="DIT"),M142,K142)</f>
        <v>304.15544910817482</v>
      </c>
      <c r="O142" s="219">
        <f t="shared" si="17"/>
        <v>304.15544910817482</v>
      </c>
      <c r="Q142" s="220"/>
      <c r="T142" s="222"/>
    </row>
    <row r="143" spans="1:20" ht="16.5" x14ac:dyDescent="0.3">
      <c r="A143" s="214" t="str">
        <f t="shared" si="26"/>
        <v>DB1Oriente</v>
      </c>
      <c r="B143" s="180" t="s">
        <v>71</v>
      </c>
      <c r="C143" s="181" t="s">
        <v>48</v>
      </c>
      <c r="D143" s="28">
        <f t="array" ref="D143">+INDEX(Mercado_FEBRERO_2025!$G$10:$G$417,MATCH(EC_FEBRERO_2025!$C143&amp;EC_FEBRERO_2025!$B143&amp;"Energía",Mercado_FEBRERO_2025!$C$10:$C$417&amp;Mercado_FEBRERO_2025!$E$10:$E$417&amp;Mercado_FEBRERO_2025!$D$10:$D$417,0))*1000</f>
        <v>133227481.88955554</v>
      </c>
      <c r="E143" s="28">
        <f t="array" ref="E143">+INDEX(Mercado_FEBRERO_2025!$G$10:$G$417,MATCH(EC_FEBRERO_2025!$C143&amp;EC_FEBRERO_2025!$B143&amp;"Potencia",Mercado_FEBRERO_2025!$C$10:$C$417&amp;Mercado_FEBRERO_2025!$E$10:$E$417&amp;Mercado_FEBRERO_2025!$D$10:$D$417,0))*1000</f>
        <v>336025.73115808005</v>
      </c>
      <c r="F143" s="215">
        <v>1.205873</v>
      </c>
      <c r="G143" s="215">
        <f>VLOOKUP($C143,PC_FEBRERO_2025!$B$11:$C$22,2,0)</f>
        <v>0.59</v>
      </c>
      <c r="H143" s="216">
        <f t="shared" si="29"/>
        <v>0.42066999999999999</v>
      </c>
      <c r="I143" s="28">
        <f t="shared" si="30"/>
        <v>97024.719986966884</v>
      </c>
      <c r="J143" s="217">
        <f t="shared" si="31"/>
        <v>1.2887419354838707</v>
      </c>
      <c r="K143" s="28">
        <f t="shared" si="27"/>
        <v>433050.45114504686</v>
      </c>
      <c r="L143" s="218">
        <v>1</v>
      </c>
      <c r="M143" s="28">
        <f t="shared" si="28"/>
        <v>433050.45114504686</v>
      </c>
      <c r="N143" s="28">
        <f t="shared" si="32"/>
        <v>433050.45114504686</v>
      </c>
      <c r="O143" s="219">
        <f t="shared" ref="O143:O206" si="33">IF(OR(C143="DB1",C143="DB2",C143="PDBT",C143="RABT",C143="APBT",C143="APMT"),D143,N143)</f>
        <v>133227481.88955554</v>
      </c>
      <c r="Q143" s="220"/>
      <c r="T143" s="222"/>
    </row>
    <row r="144" spans="1:20" ht="16.5" x14ac:dyDescent="0.3">
      <c r="A144" s="214" t="str">
        <f t="shared" si="26"/>
        <v>DB2Oriente</v>
      </c>
      <c r="B144" s="180" t="s">
        <v>71</v>
      </c>
      <c r="C144" s="223" t="s">
        <v>50</v>
      </c>
      <c r="D144" s="28">
        <f t="array" ref="D144">+INDEX(Mercado_FEBRERO_2025!$G$10:$G$417,MATCH(EC_FEBRERO_2025!$C144&amp;EC_FEBRERO_2025!$B144&amp;"Energía",Mercado_FEBRERO_2025!$C$10:$C$417&amp;Mercado_FEBRERO_2025!$E$10:$E$417&amp;Mercado_FEBRERO_2025!$D$10:$D$417,0))*1000</f>
        <v>162592721.47312668</v>
      </c>
      <c r="E144" s="28">
        <f t="array" ref="E144">+INDEX(Mercado_FEBRERO_2025!$G$10:$G$417,MATCH(EC_FEBRERO_2025!$C144&amp;EC_FEBRERO_2025!$B144&amp;"Potencia",Mercado_FEBRERO_2025!$C$10:$C$417&amp;Mercado_FEBRERO_2025!$E$10:$E$417&amp;Mercado_FEBRERO_2025!$D$10:$D$417,0))*1000</f>
        <v>410090.60097136471</v>
      </c>
      <c r="F144" s="215">
        <v>1.205873</v>
      </c>
      <c r="G144" s="215">
        <f>VLOOKUP($C144,PC_FEBRERO_2025!$B$11:$C$22,2,0)</f>
        <v>0.59</v>
      </c>
      <c r="H144" s="216">
        <f t="shared" si="29"/>
        <v>0.42066999999999999</v>
      </c>
      <c r="I144" s="28">
        <f t="shared" si="30"/>
        <v>118410.35384821564</v>
      </c>
      <c r="J144" s="217">
        <f t="shared" si="31"/>
        <v>1.2887419354838707</v>
      </c>
      <c r="K144" s="28">
        <f t="shared" si="27"/>
        <v>528500.95481958031</v>
      </c>
      <c r="L144" s="218">
        <v>1.0062500000000001</v>
      </c>
      <c r="M144" s="28">
        <f t="shared" si="28"/>
        <v>525218.34019337164</v>
      </c>
      <c r="N144" s="28">
        <f t="shared" si="32"/>
        <v>528500.95481958031</v>
      </c>
      <c r="O144" s="219">
        <f t="shared" si="33"/>
        <v>162592721.47312668</v>
      </c>
      <c r="Q144" s="220"/>
      <c r="T144" s="222"/>
    </row>
    <row r="145" spans="1:20" ht="16.5" x14ac:dyDescent="0.3">
      <c r="A145" s="214" t="str">
        <f t="shared" si="26"/>
        <v>PDBTOriente</v>
      </c>
      <c r="B145" s="180" t="s">
        <v>71</v>
      </c>
      <c r="C145" s="181" t="s">
        <v>56</v>
      </c>
      <c r="D145" s="28">
        <f t="array" ref="D145">+INDEX(Mercado_FEBRERO_2025!$G$10:$G$417,MATCH(EC_FEBRERO_2025!$C145&amp;EC_FEBRERO_2025!$B145&amp;"Energía",Mercado_FEBRERO_2025!$C$10:$C$417&amp;Mercado_FEBRERO_2025!$E$10:$E$417&amp;Mercado_FEBRERO_2025!$D$10:$D$417,0))*1000</f>
        <v>60407487.545799293</v>
      </c>
      <c r="E145" s="28">
        <f t="array" ref="E145">+INDEX(Mercado_FEBRERO_2025!$G$10:$G$417,MATCH(EC_FEBRERO_2025!$C145&amp;EC_FEBRERO_2025!$B145&amp;"Potencia",Mercado_FEBRERO_2025!$C$10:$C$417&amp;Mercado_FEBRERO_2025!$E$10:$E$417&amp;Mercado_FEBRERO_2025!$D$10:$D$417,0))*1000</f>
        <v>154986.36993482985</v>
      </c>
      <c r="F145" s="215">
        <v>1.205873</v>
      </c>
      <c r="G145" s="215">
        <f>VLOOKUP($C145,PC_FEBRERO_2025!$B$11:$C$22,2,0)</f>
        <v>0.57999999999999996</v>
      </c>
      <c r="H145" s="216">
        <f t="shared" si="29"/>
        <v>0.40947999999999996</v>
      </c>
      <c r="I145" s="28">
        <f t="shared" si="30"/>
        <v>45194.771866279363</v>
      </c>
      <c r="J145" s="217">
        <f t="shared" si="31"/>
        <v>1.2916048158640228</v>
      </c>
      <c r="K145" s="28">
        <f t="shared" si="27"/>
        <v>200181.14180110922</v>
      </c>
      <c r="L145" s="218">
        <v>1.1800000000000002</v>
      </c>
      <c r="M145" s="28">
        <f t="shared" si="28"/>
        <v>169645.03542466881</v>
      </c>
      <c r="N145" s="28">
        <f t="shared" si="32"/>
        <v>200181.14180110922</v>
      </c>
      <c r="O145" s="219">
        <f t="shared" si="33"/>
        <v>60407487.545799293</v>
      </c>
      <c r="Q145" s="220"/>
      <c r="T145" s="222"/>
    </row>
    <row r="146" spans="1:20" ht="16.5" x14ac:dyDescent="0.3">
      <c r="A146" s="214" t="str">
        <f t="shared" si="26"/>
        <v>GDBTOriente</v>
      </c>
      <c r="B146" s="180" t="s">
        <v>71</v>
      </c>
      <c r="C146" s="223" t="s">
        <v>53</v>
      </c>
      <c r="D146" s="28">
        <f t="array" ref="D146">+INDEX(Mercado_FEBRERO_2025!$G$10:$G$417,MATCH(EC_FEBRERO_2025!$C146&amp;EC_FEBRERO_2025!$B146&amp;"Energía",Mercado_FEBRERO_2025!$C$10:$C$417&amp;Mercado_FEBRERO_2025!$E$10:$E$417&amp;Mercado_FEBRERO_2025!$D$10:$D$417,0))*1000</f>
        <v>873608.50089539005</v>
      </c>
      <c r="E146" s="28">
        <f t="array" ref="E146">+INDEX(Mercado_FEBRERO_2025!$G$10:$G$417,MATCH(EC_FEBRERO_2025!$C146&amp;EC_FEBRERO_2025!$B146&amp;"Potencia",Mercado_FEBRERO_2025!$C$10:$C$417&amp;Mercado_FEBRERO_2025!$E$10:$E$417&amp;Mercado_FEBRERO_2025!$D$10:$D$417,0))*1000</f>
        <v>2653.0870411060196</v>
      </c>
      <c r="F146" s="215">
        <v>1.205873</v>
      </c>
      <c r="G146" s="215">
        <f>VLOOKUP($C146,PC_FEBRERO_2025!$B$11:$C$22,2,0)</f>
        <v>0.49</v>
      </c>
      <c r="H146" s="216">
        <f t="shared" si="29"/>
        <v>0.31506999999999996</v>
      </c>
      <c r="I146" s="28">
        <f t="shared" si="30"/>
        <v>849.45410328712205</v>
      </c>
      <c r="J146" s="217">
        <f t="shared" si="31"/>
        <v>1.3201757387247277</v>
      </c>
      <c r="K146" s="28">
        <f t="shared" si="27"/>
        <v>3502.5411443931416</v>
      </c>
      <c r="L146" s="218">
        <v>1.29</v>
      </c>
      <c r="M146" s="28">
        <f t="shared" si="28"/>
        <v>2715.1481739481719</v>
      </c>
      <c r="N146" s="28">
        <f t="shared" si="32"/>
        <v>3502.5411443931416</v>
      </c>
      <c r="O146" s="219">
        <f t="shared" si="33"/>
        <v>3502.5411443931416</v>
      </c>
      <c r="Q146" s="220"/>
      <c r="T146" s="222"/>
    </row>
    <row r="147" spans="1:20" ht="16.5" x14ac:dyDescent="0.3">
      <c r="A147" s="214" t="str">
        <f t="shared" si="26"/>
        <v>RABTOriente</v>
      </c>
      <c r="B147" s="180" t="s">
        <v>71</v>
      </c>
      <c r="C147" s="223" t="s">
        <v>59</v>
      </c>
      <c r="D147" s="28">
        <f t="array" ref="D147">+INDEX(Mercado_FEBRERO_2025!$G$10:$G$417,MATCH(EC_FEBRERO_2025!$C147&amp;EC_FEBRERO_2025!$B147&amp;"Energía",Mercado_FEBRERO_2025!$C$10:$C$417&amp;Mercado_FEBRERO_2025!$E$10:$E$417&amp;Mercado_FEBRERO_2025!$D$10:$D$417,0))*1000</f>
        <v>3984060.6329731853</v>
      </c>
      <c r="E147" s="28">
        <f t="array" ref="E147">+INDEX(Mercado_FEBRERO_2025!$G$10:$G$417,MATCH(EC_FEBRERO_2025!$C147&amp;EC_FEBRERO_2025!$B147&amp;"Potencia",Mercado_FEBRERO_2025!$C$10:$C$417&amp;Mercado_FEBRERO_2025!$E$10:$E$417&amp;Mercado_FEBRERO_2025!$D$10:$D$417,0))*1000</f>
        <v>11857.323312420196</v>
      </c>
      <c r="F147" s="215">
        <v>1.205873</v>
      </c>
      <c r="G147" s="215">
        <f>VLOOKUP($C147,PC_FEBRERO_2025!$B$11:$C$22,2,0)</f>
        <v>0.5</v>
      </c>
      <c r="H147" s="216">
        <f t="shared" si="29"/>
        <v>0.32499999999999996</v>
      </c>
      <c r="I147" s="28">
        <f t="shared" si="30"/>
        <v>3755.5426496890504</v>
      </c>
      <c r="J147" s="217">
        <f t="shared" si="31"/>
        <v>1.3167276923076923</v>
      </c>
      <c r="K147" s="28">
        <f t="shared" si="27"/>
        <v>15612.865962109247</v>
      </c>
      <c r="L147" s="218">
        <v>1.05</v>
      </c>
      <c r="M147" s="28">
        <f t="shared" si="28"/>
        <v>14869.396154389759</v>
      </c>
      <c r="N147" s="28">
        <f t="shared" si="32"/>
        <v>15612.865962109247</v>
      </c>
      <c r="O147" s="219">
        <f t="shared" si="33"/>
        <v>3984060.6329731853</v>
      </c>
      <c r="Q147" s="220"/>
      <c r="T147" s="222"/>
    </row>
    <row r="148" spans="1:20" ht="16.5" x14ac:dyDescent="0.3">
      <c r="A148" s="214" t="str">
        <f t="shared" si="26"/>
        <v>APBTOriente</v>
      </c>
      <c r="B148" s="180" t="s">
        <v>71</v>
      </c>
      <c r="C148" s="181" t="s">
        <v>57</v>
      </c>
      <c r="D148" s="28">
        <f t="array" ref="D148">+INDEX(Mercado_FEBRERO_2025!$G$10:$G$417,MATCH(EC_FEBRERO_2025!$C148&amp;EC_FEBRERO_2025!$B148&amp;"Energía",Mercado_FEBRERO_2025!$C$10:$C$417&amp;Mercado_FEBRERO_2025!$E$10:$E$417&amp;Mercado_FEBRERO_2025!$D$10:$D$417,0))*1000</f>
        <v>17593901.687697183</v>
      </c>
      <c r="E148" s="28">
        <f t="array" ref="E148">+INDEX(Mercado_FEBRERO_2025!$G$10:$G$417,MATCH(EC_FEBRERO_2025!$C148&amp;EC_FEBRERO_2025!$B148&amp;"Potencia",Mercado_FEBRERO_2025!$C$10:$C$417&amp;Mercado_FEBRERO_2025!$E$10:$E$417&amp;Mercado_FEBRERO_2025!$D$10:$D$417,0))*1000</f>
        <v>52362.802641955903</v>
      </c>
      <c r="F148" s="215">
        <v>1.205873</v>
      </c>
      <c r="G148" s="215">
        <f>VLOOKUP($C148,PC_FEBRERO_2025!$B$11:$C$22,2,0)</f>
        <v>0.5</v>
      </c>
      <c r="H148" s="216">
        <f t="shared" si="29"/>
        <v>0.32499999999999996</v>
      </c>
      <c r="I148" s="28">
        <f t="shared" si="30"/>
        <v>16584.749643549829</v>
      </c>
      <c r="J148" s="217">
        <f t="shared" si="31"/>
        <v>1.3167276923076925</v>
      </c>
      <c r="K148" s="28">
        <f>E148*J148</f>
        <v>68947.552285505735</v>
      </c>
      <c r="L148" s="218">
        <v>1</v>
      </c>
      <c r="M148" s="28">
        <f>K148/L148</f>
        <v>68947.552285505735</v>
      </c>
      <c r="N148" s="28">
        <f t="shared" si="32"/>
        <v>68947.552285505735</v>
      </c>
      <c r="O148" s="219">
        <f t="shared" si="33"/>
        <v>17593901.687697183</v>
      </c>
      <c r="Q148" s="220"/>
      <c r="T148" s="222"/>
    </row>
    <row r="149" spans="1:20" ht="16.5" x14ac:dyDescent="0.3">
      <c r="A149" s="214" t="str">
        <f t="shared" si="26"/>
        <v>APMTOriente</v>
      </c>
      <c r="B149" s="180" t="s">
        <v>71</v>
      </c>
      <c r="C149" s="181" t="s">
        <v>58</v>
      </c>
      <c r="D149" s="28">
        <f t="array" ref="D149">+INDEX(Mercado_FEBRERO_2025!$G$10:$G$417,MATCH(EC_FEBRERO_2025!$C149&amp;EC_FEBRERO_2025!$B149&amp;"Energía",Mercado_FEBRERO_2025!$C$10:$C$417&amp;Mercado_FEBRERO_2025!$E$10:$E$417&amp;Mercado_FEBRERO_2025!$D$10:$D$417,0))*1000</f>
        <v>1162202.0862929709</v>
      </c>
      <c r="E149" s="28">
        <f t="array" ref="E149">+INDEX(Mercado_FEBRERO_2025!$G$10:$G$417,MATCH(EC_FEBRERO_2025!$C149&amp;EC_FEBRERO_2025!$B149&amp;"Potencia",Mercado_FEBRERO_2025!$C$10:$C$417&amp;Mercado_FEBRERO_2025!$E$10:$E$417&amp;Mercado_FEBRERO_2025!$D$10:$D$417,0))*1000</f>
        <v>3458.9347806338424</v>
      </c>
      <c r="F149" s="215">
        <v>1.0193989999999999</v>
      </c>
      <c r="G149" s="215">
        <f>VLOOKUP($C149,PC_FEBRERO_2025!$B$11:$C$22,2,0)</f>
        <v>0.5</v>
      </c>
      <c r="H149" s="216">
        <f t="shared" si="29"/>
        <v>0.32499999999999996</v>
      </c>
      <c r="I149" s="28">
        <f t="shared" si="30"/>
        <v>103.23057816848572</v>
      </c>
      <c r="J149" s="217">
        <f t="shared" si="31"/>
        <v>1.0298446153846152</v>
      </c>
      <c r="K149" s="28">
        <f>E149*J149</f>
        <v>3562.1653588023278</v>
      </c>
      <c r="L149" s="218">
        <v>1</v>
      </c>
      <c r="M149" s="28">
        <f>K149/L149</f>
        <v>3562.1653588023278</v>
      </c>
      <c r="N149" s="28">
        <f t="shared" si="32"/>
        <v>3562.1653588023278</v>
      </c>
      <c r="O149" s="219">
        <f t="shared" si="33"/>
        <v>1162202.0862929709</v>
      </c>
      <c r="Q149" s="220"/>
      <c r="T149" s="222"/>
    </row>
    <row r="150" spans="1:20" ht="16.5" x14ac:dyDescent="0.3">
      <c r="A150" s="214" t="str">
        <f t="shared" si="26"/>
        <v>GDMTHOriente</v>
      </c>
      <c r="B150" s="180" t="s">
        <v>71</v>
      </c>
      <c r="C150" s="181" t="s">
        <v>54</v>
      </c>
      <c r="D150" s="28">
        <f t="array" ref="D150">+INDEX(Mercado_FEBRERO_2025!$G$10:$G$417,MATCH(EC_FEBRERO_2025!$C150&amp;EC_FEBRERO_2025!$B150&amp;"Energía",Mercado_FEBRERO_2025!$C$10:$C$417&amp;Mercado_FEBRERO_2025!$E$10:$E$417&amp;Mercado_FEBRERO_2025!$D$10:$D$417,0))*1000</f>
        <v>139240883.07538497</v>
      </c>
      <c r="E150" s="28">
        <f t="array" ref="E150">+INDEX(Mercado_FEBRERO_2025!$G$10:$G$417,MATCH(EC_FEBRERO_2025!$C150&amp;EC_FEBRERO_2025!$B150&amp;"Potencia",Mercado_FEBRERO_2025!$C$10:$C$417&amp;Mercado_FEBRERO_2025!$E$10:$E$417&amp;Mercado_FEBRERO_2025!$D$10:$D$417,0))*1000</f>
        <v>363515.25447834429</v>
      </c>
      <c r="F150" s="215">
        <v>1.0193989999999999</v>
      </c>
      <c r="G150" s="215">
        <f>VLOOKUP($C150,PC_FEBRERO_2025!$B$11:$C$22,2,0)</f>
        <v>0.56999999999999995</v>
      </c>
      <c r="H150" s="216">
        <f t="shared" si="29"/>
        <v>0.39842999999999995</v>
      </c>
      <c r="I150" s="28">
        <f t="shared" si="30"/>
        <v>10088.45840003631</v>
      </c>
      <c r="J150" s="217">
        <f t="shared" si="31"/>
        <v>1.0277525035765378</v>
      </c>
      <c r="K150" s="28">
        <f>E150*J150</f>
        <v>373603.71287838061</v>
      </c>
      <c r="L150" s="218">
        <v>1.25</v>
      </c>
      <c r="M150" s="28">
        <f>K150/L150</f>
        <v>298882.97030270449</v>
      </c>
      <c r="N150" s="28">
        <f t="shared" si="32"/>
        <v>298882.97030270449</v>
      </c>
      <c r="O150" s="219">
        <f t="shared" si="33"/>
        <v>298882.97030270449</v>
      </c>
      <c r="Q150" s="220"/>
      <c r="T150" s="222"/>
    </row>
    <row r="151" spans="1:20" ht="16.5" x14ac:dyDescent="0.3">
      <c r="A151" s="214" t="str">
        <f t="shared" si="26"/>
        <v>GDMTOOriente</v>
      </c>
      <c r="B151" s="180" t="s">
        <v>71</v>
      </c>
      <c r="C151" s="181" t="s">
        <v>55</v>
      </c>
      <c r="D151" s="28">
        <f t="array" ref="D151">+INDEX(Mercado_FEBRERO_2025!$G$10:$G$417,MATCH(EC_FEBRERO_2025!$C151&amp;EC_FEBRERO_2025!$B151&amp;"Energía",Mercado_FEBRERO_2025!$C$10:$C$417&amp;Mercado_FEBRERO_2025!$E$10:$E$417&amp;Mercado_FEBRERO_2025!$D$10:$D$417,0))*1000</f>
        <v>59576100.120255433</v>
      </c>
      <c r="E151" s="28">
        <f t="array" ref="E151">+INDEX(Mercado_FEBRERO_2025!$G$10:$G$417,MATCH(EC_FEBRERO_2025!$C151&amp;EC_FEBRERO_2025!$B151&amp;"Potencia",Mercado_FEBRERO_2025!$C$10:$C$417&amp;Mercado_FEBRERO_2025!$E$10:$E$417&amp;Mercado_FEBRERO_2025!$D$10:$D$417,0))*1000</f>
        <v>161190.74707861317</v>
      </c>
      <c r="F151" s="215">
        <v>1.0193989999999999</v>
      </c>
      <c r="G151" s="215">
        <f>VLOOKUP($C151,PC_FEBRERO_2025!$B$11:$C$22,2,0)</f>
        <v>0.55000000000000004</v>
      </c>
      <c r="H151" s="216">
        <f t="shared" si="29"/>
        <v>0.37675000000000003</v>
      </c>
      <c r="I151" s="28">
        <f t="shared" si="30"/>
        <v>4564.8748942744642</v>
      </c>
      <c r="J151" s="217">
        <f t="shared" si="31"/>
        <v>1.028319708029197</v>
      </c>
      <c r="K151" s="28">
        <f t="shared" ref="K151:K159" si="34">E151*J151</f>
        <v>165755.62197288763</v>
      </c>
      <c r="L151" s="218">
        <v>1.05</v>
      </c>
      <c r="M151" s="28">
        <f t="shared" ref="M151:M159" si="35">K151/L151</f>
        <v>157862.49711703582</v>
      </c>
      <c r="N151" s="28">
        <f t="shared" si="32"/>
        <v>165755.62197288763</v>
      </c>
      <c r="O151" s="219">
        <f t="shared" si="33"/>
        <v>165755.62197288763</v>
      </c>
      <c r="Q151" s="220"/>
      <c r="T151" s="222"/>
    </row>
    <row r="152" spans="1:20" ht="16.5" x14ac:dyDescent="0.3">
      <c r="A152" s="214" t="str">
        <f t="shared" si="26"/>
        <v>RAMTOriente</v>
      </c>
      <c r="B152" s="180" t="s">
        <v>71</v>
      </c>
      <c r="C152" s="181" t="s">
        <v>60</v>
      </c>
      <c r="D152" s="28">
        <f t="array" ref="D152">+INDEX(Mercado_FEBRERO_2025!$G$10:$G$417,MATCH(EC_FEBRERO_2025!$C152&amp;EC_FEBRERO_2025!$B152&amp;"Energía",Mercado_FEBRERO_2025!$C$10:$C$417&amp;Mercado_FEBRERO_2025!$E$10:$E$417&amp;Mercado_FEBRERO_2025!$D$10:$D$417,0))*1000</f>
        <v>5504609.7961103022</v>
      </c>
      <c r="E152" s="28">
        <f t="array" ref="E152">+INDEX(Mercado_FEBRERO_2025!$G$10:$G$417,MATCH(EC_FEBRERO_2025!$C152&amp;EC_FEBRERO_2025!$B152&amp;"Potencia",Mercado_FEBRERO_2025!$C$10:$C$417&amp;Mercado_FEBRERO_2025!$E$10:$E$417&amp;Mercado_FEBRERO_2025!$D$10:$D$417,0))*1000</f>
        <v>16382.767250328281</v>
      </c>
      <c r="F152" s="215">
        <v>1.0193989999999999</v>
      </c>
      <c r="G152" s="215">
        <f>VLOOKUP($C152,PC_FEBRERO_2025!$B$11:$C$22,2,0)</f>
        <v>0.5</v>
      </c>
      <c r="H152" s="216">
        <f t="shared" si="29"/>
        <v>0.32499999999999996</v>
      </c>
      <c r="I152" s="28">
        <f t="shared" si="30"/>
        <v>488.93738752171919</v>
      </c>
      <c r="J152" s="217">
        <f t="shared" si="31"/>
        <v>1.0298446153846155</v>
      </c>
      <c r="K152" s="28">
        <f t="shared" si="34"/>
        <v>16871.704637850002</v>
      </c>
      <c r="L152" s="218">
        <v>1.05</v>
      </c>
      <c r="M152" s="28">
        <f t="shared" si="35"/>
        <v>16068.290131285716</v>
      </c>
      <c r="N152" s="28">
        <f t="shared" si="32"/>
        <v>16871.704637850002</v>
      </c>
      <c r="O152" s="219">
        <f t="shared" si="33"/>
        <v>16871.704637850002</v>
      </c>
      <c r="Q152" s="220"/>
      <c r="T152" s="222"/>
    </row>
    <row r="153" spans="1:20" ht="16.5" x14ac:dyDescent="0.3">
      <c r="A153" s="214" t="str">
        <f t="shared" si="26"/>
        <v>DISTOriente</v>
      </c>
      <c r="B153" s="180" t="s">
        <v>71</v>
      </c>
      <c r="C153" s="181" t="s">
        <v>51</v>
      </c>
      <c r="D153" s="28">
        <f t="array" ref="D153">+INDEX(Mercado_FEBRERO_2025!$G$10:$G$417,MATCH(EC_FEBRERO_2025!$C153&amp;EC_FEBRERO_2025!$B153&amp;"Energía",Mercado_FEBRERO_2025!$C$10:$C$417&amp;Mercado_FEBRERO_2025!$E$10:$E$417&amp;Mercado_FEBRERO_2025!$D$10:$D$417,0))*1000</f>
        <v>108874728.88531347</v>
      </c>
      <c r="E153" s="28">
        <f t="array" ref="E153">+INDEX(Mercado_FEBRERO_2025!$G$10:$G$417,MATCH(EC_FEBRERO_2025!$C153&amp;EC_FEBRERO_2025!$B153&amp;"Potencia",Mercado_FEBRERO_2025!$C$10:$C$417&amp;Mercado_FEBRERO_2025!$E$10:$E$417&amp;Mercado_FEBRERO_2025!$D$10:$D$417,0))*1000</f>
        <v>218940.49405830412</v>
      </c>
      <c r="F153" s="225">
        <v>1</v>
      </c>
      <c r="G153" s="215">
        <f>VLOOKUP($C153,PC_FEBRERO_2025!$B$11:$C$22,2,0)</f>
        <v>0.74</v>
      </c>
      <c r="H153" s="216">
        <f t="shared" si="29"/>
        <v>0.60531999999999997</v>
      </c>
      <c r="I153" s="28">
        <f t="shared" si="30"/>
        <v>0</v>
      </c>
      <c r="J153" s="217">
        <f t="shared" si="31"/>
        <v>1</v>
      </c>
      <c r="K153" s="28">
        <f t="shared" si="34"/>
        <v>218940.49405830412</v>
      </c>
      <c r="L153" s="218">
        <v>1.35</v>
      </c>
      <c r="M153" s="28">
        <f t="shared" si="35"/>
        <v>162178.14374689193</v>
      </c>
      <c r="N153" s="28">
        <f t="shared" si="32"/>
        <v>162178.14374689193</v>
      </c>
      <c r="O153" s="219">
        <f t="shared" si="33"/>
        <v>162178.14374689193</v>
      </c>
      <c r="Q153" s="220"/>
      <c r="T153" s="222"/>
    </row>
    <row r="154" spans="1:20" ht="16.5" x14ac:dyDescent="0.3">
      <c r="A154" s="214" t="str">
        <f t="shared" si="26"/>
        <v>DITOriente</v>
      </c>
      <c r="B154" s="180" t="s">
        <v>71</v>
      </c>
      <c r="C154" s="181" t="s">
        <v>52</v>
      </c>
      <c r="D154" s="28">
        <f t="array" ref="D154">+INDEX(Mercado_FEBRERO_2025!$G$10:$G$417,MATCH(EC_FEBRERO_2025!$C154&amp;EC_FEBRERO_2025!$B154&amp;"Energía",Mercado_FEBRERO_2025!$C$10:$C$417&amp;Mercado_FEBRERO_2025!$E$10:$E$417&amp;Mercado_FEBRERO_2025!$D$10:$D$417,0))*1000</f>
        <v>64570839.806293696</v>
      </c>
      <c r="E154" s="28">
        <f t="array" ref="E154">+INDEX(Mercado_FEBRERO_2025!$G$10:$G$417,MATCH(EC_FEBRERO_2025!$C154&amp;EC_FEBRERO_2025!$B154&amp;"Potencia",Mercado_FEBRERO_2025!$C$10:$C$417&amp;Mercado_FEBRERO_2025!$E$10:$E$417&amp;Mercado_FEBRERO_2025!$D$10:$D$417,0))*1000</f>
        <v>135334.59047261422</v>
      </c>
      <c r="F154" s="225">
        <v>1</v>
      </c>
      <c r="G154" s="215">
        <f>VLOOKUP($C154,PC_FEBRERO_2025!$B$11:$C$22,2,0)</f>
        <v>0.71</v>
      </c>
      <c r="H154" s="216">
        <f t="shared" si="29"/>
        <v>0.56586999999999998</v>
      </c>
      <c r="I154" s="28">
        <f t="shared" si="30"/>
        <v>0</v>
      </c>
      <c r="J154" s="217">
        <f t="shared" si="31"/>
        <v>1</v>
      </c>
      <c r="K154" s="28">
        <f t="shared" si="34"/>
        <v>135334.59047261422</v>
      </c>
      <c r="L154" s="218">
        <v>2.5</v>
      </c>
      <c r="M154" s="28">
        <f t="shared" si="35"/>
        <v>54133.836189045687</v>
      </c>
      <c r="N154" s="28">
        <f t="shared" si="32"/>
        <v>54133.836189045687</v>
      </c>
      <c r="O154" s="219">
        <f t="shared" si="33"/>
        <v>54133.836189045687</v>
      </c>
      <c r="Q154" s="220"/>
      <c r="T154" s="222"/>
    </row>
    <row r="155" spans="1:20" ht="16.5" x14ac:dyDescent="0.3">
      <c r="A155" s="214" t="str">
        <f t="shared" si="26"/>
        <v>DB1Peninsular</v>
      </c>
      <c r="B155" s="180" t="s">
        <v>72</v>
      </c>
      <c r="C155" s="181" t="s">
        <v>48</v>
      </c>
      <c r="D155" s="28">
        <f t="array" ref="D155">+INDEX(Mercado_FEBRERO_2025!$G$10:$G$417,MATCH(EC_FEBRERO_2025!$C155&amp;EC_FEBRERO_2025!$B155&amp;"Energía",Mercado_FEBRERO_2025!$C$10:$C$417&amp;Mercado_FEBRERO_2025!$E$10:$E$417&amp;Mercado_FEBRERO_2025!$D$10:$D$417,0))*1000</f>
        <v>96866984.558161288</v>
      </c>
      <c r="E155" s="28">
        <f t="array" ref="E155">+INDEX(Mercado_FEBRERO_2025!$G$10:$G$417,MATCH(EC_FEBRERO_2025!$C155&amp;EC_FEBRERO_2025!$B155&amp;"Potencia",Mercado_FEBRERO_2025!$C$10:$C$417&amp;Mercado_FEBRERO_2025!$E$10:$E$417&amp;Mercado_FEBRERO_2025!$D$10:$D$417,0))*1000</f>
        <v>244317.45499939795</v>
      </c>
      <c r="F155" s="215">
        <v>1.210323</v>
      </c>
      <c r="G155" s="215">
        <f>VLOOKUP($C155,PC_FEBRERO_2025!$B$11:$C$22,2,0)</f>
        <v>0.59</v>
      </c>
      <c r="H155" s="216">
        <f t="shared" si="29"/>
        <v>0.42066999999999999</v>
      </c>
      <c r="I155" s="28">
        <f t="shared" si="30"/>
        <v>72069.537290095905</v>
      </c>
      <c r="J155" s="217">
        <f t="shared" si="31"/>
        <v>1.2949831697054699</v>
      </c>
      <c r="K155" s="28">
        <f t="shared" si="34"/>
        <v>316386.99228949385</v>
      </c>
      <c r="L155" s="218">
        <v>1</v>
      </c>
      <c r="M155" s="28">
        <f t="shared" si="35"/>
        <v>316386.99228949385</v>
      </c>
      <c r="N155" s="28">
        <f t="shared" si="32"/>
        <v>316386.99228949385</v>
      </c>
      <c r="O155" s="219">
        <f t="shared" si="33"/>
        <v>96866984.558161288</v>
      </c>
      <c r="Q155" s="220"/>
      <c r="T155" s="222"/>
    </row>
    <row r="156" spans="1:20" ht="16.5" x14ac:dyDescent="0.3">
      <c r="A156" s="214" t="str">
        <f t="shared" si="26"/>
        <v>DB2Peninsular</v>
      </c>
      <c r="B156" s="180" t="s">
        <v>72</v>
      </c>
      <c r="C156" s="181" t="s">
        <v>50</v>
      </c>
      <c r="D156" s="28">
        <f t="array" ref="D156">+INDEX(Mercado_FEBRERO_2025!$G$10:$G$417,MATCH(EC_FEBRERO_2025!$C156&amp;EC_FEBRERO_2025!$B156&amp;"Energía",Mercado_FEBRERO_2025!$C$10:$C$417&amp;Mercado_FEBRERO_2025!$E$10:$E$417&amp;Mercado_FEBRERO_2025!$D$10:$D$417,0))*1000</f>
        <v>240483139.25771996</v>
      </c>
      <c r="E156" s="28">
        <f t="array" ref="E156">+INDEX(Mercado_FEBRERO_2025!$G$10:$G$417,MATCH(EC_FEBRERO_2025!$C156&amp;EC_FEBRERO_2025!$B156&amp;"Potencia",Mercado_FEBRERO_2025!$C$10:$C$417&amp;Mercado_FEBRERO_2025!$E$10:$E$417&amp;Mercado_FEBRERO_2025!$D$10:$D$417,0))*1000</f>
        <v>606545.44808746967</v>
      </c>
      <c r="F156" s="215">
        <v>1.210323</v>
      </c>
      <c r="G156" s="215">
        <f>VLOOKUP($C156,PC_FEBRERO_2025!$B$11:$C$22,2,0)</f>
        <v>0.59</v>
      </c>
      <c r="H156" s="216">
        <f t="shared" si="29"/>
        <v>0.42066999999999999</v>
      </c>
      <c r="I156" s="28">
        <f t="shared" si="30"/>
        <v>178920.69884726635</v>
      </c>
      <c r="J156" s="217">
        <f t="shared" si="31"/>
        <v>1.2949831697054699</v>
      </c>
      <c r="K156" s="28">
        <f t="shared" si="34"/>
        <v>785466.14693473605</v>
      </c>
      <c r="L156" s="218">
        <v>1.0062500000000001</v>
      </c>
      <c r="M156" s="28">
        <f t="shared" si="35"/>
        <v>780587.47521464445</v>
      </c>
      <c r="N156" s="28">
        <f t="shared" si="32"/>
        <v>785466.14693473605</v>
      </c>
      <c r="O156" s="219">
        <f t="shared" si="33"/>
        <v>240483139.25771996</v>
      </c>
      <c r="Q156" s="220"/>
      <c r="T156" s="222"/>
    </row>
    <row r="157" spans="1:20" ht="16.5" x14ac:dyDescent="0.3">
      <c r="A157" s="214" t="str">
        <f t="shared" si="26"/>
        <v>PDBTPeninsular</v>
      </c>
      <c r="B157" s="180" t="s">
        <v>72</v>
      </c>
      <c r="C157" s="181" t="s">
        <v>56</v>
      </c>
      <c r="D157" s="28">
        <f t="array" ref="D157">+INDEX(Mercado_FEBRERO_2025!$G$10:$G$417,MATCH(EC_FEBRERO_2025!$C157&amp;EC_FEBRERO_2025!$B157&amp;"Energía",Mercado_FEBRERO_2025!$C$10:$C$417&amp;Mercado_FEBRERO_2025!$E$10:$E$417&amp;Mercado_FEBRERO_2025!$D$10:$D$417,0))*1000</f>
        <v>61314598.001930423</v>
      </c>
      <c r="E157" s="28">
        <f t="array" ref="E157">+INDEX(Mercado_FEBRERO_2025!$G$10:$G$417,MATCH(EC_FEBRERO_2025!$C157&amp;EC_FEBRERO_2025!$B157&amp;"Potencia",Mercado_FEBRERO_2025!$C$10:$C$417&amp;Mercado_FEBRERO_2025!$E$10:$E$417&amp;Mercado_FEBRERO_2025!$D$10:$D$417,0))*1000</f>
        <v>157313.72640068358</v>
      </c>
      <c r="F157" s="215">
        <v>1.210323</v>
      </c>
      <c r="G157" s="215">
        <f>VLOOKUP($C157,PC_FEBRERO_2025!$B$11:$C$22,2,0)</f>
        <v>0.57999999999999996</v>
      </c>
      <c r="H157" s="216">
        <f t="shared" si="29"/>
        <v>0.40947999999999996</v>
      </c>
      <c r="I157" s="28">
        <f t="shared" si="30"/>
        <v>46865.006909024043</v>
      </c>
      <c r="J157" s="217">
        <f t="shared" si="31"/>
        <v>1.2979079320113314</v>
      </c>
      <c r="K157" s="28">
        <f t="shared" si="34"/>
        <v>204178.7333097076</v>
      </c>
      <c r="L157" s="218">
        <v>1.1800000000000002</v>
      </c>
      <c r="M157" s="28">
        <f t="shared" si="35"/>
        <v>173032.82483873522</v>
      </c>
      <c r="N157" s="28">
        <f t="shared" si="32"/>
        <v>204178.7333097076</v>
      </c>
      <c r="O157" s="219">
        <f t="shared" si="33"/>
        <v>61314598.001930423</v>
      </c>
      <c r="Q157" s="220"/>
      <c r="T157" s="222"/>
    </row>
    <row r="158" spans="1:20" ht="16.5" x14ac:dyDescent="0.3">
      <c r="A158" s="214" t="str">
        <f t="shared" si="26"/>
        <v>GDBTPeninsular</v>
      </c>
      <c r="B158" s="180" t="s">
        <v>72</v>
      </c>
      <c r="C158" s="223" t="s">
        <v>53</v>
      </c>
      <c r="D158" s="28">
        <f t="array" ref="D158">+INDEX(Mercado_FEBRERO_2025!$G$10:$G$417,MATCH(EC_FEBRERO_2025!$C158&amp;EC_FEBRERO_2025!$B158&amp;"Energía",Mercado_FEBRERO_2025!$C$10:$C$417&amp;Mercado_FEBRERO_2025!$E$10:$E$417&amp;Mercado_FEBRERO_2025!$D$10:$D$417,0))*1000</f>
        <v>1270211.7308756197</v>
      </c>
      <c r="E158" s="28">
        <f t="array" ref="E158">+INDEX(Mercado_FEBRERO_2025!$G$10:$G$417,MATCH(EC_FEBRERO_2025!$C158&amp;EC_FEBRERO_2025!$B158&amp;"Potencia",Mercado_FEBRERO_2025!$C$10:$C$417&amp;Mercado_FEBRERO_2025!$E$10:$E$417&amp;Mercado_FEBRERO_2025!$D$10:$D$417,0))*1000</f>
        <v>3857.5429144667751</v>
      </c>
      <c r="F158" s="215">
        <v>1.210323</v>
      </c>
      <c r="G158" s="215">
        <f>VLOOKUP($C158,PC_FEBRERO_2025!$B$11:$C$22,2,0)</f>
        <v>0.49</v>
      </c>
      <c r="H158" s="216">
        <f t="shared" si="29"/>
        <v>0.31506999999999996</v>
      </c>
      <c r="I158" s="28">
        <f t="shared" si="30"/>
        <v>1261.7884889570696</v>
      </c>
      <c r="J158" s="217">
        <f t="shared" si="31"/>
        <v>1.3270964230171074</v>
      </c>
      <c r="K158" s="28">
        <f t="shared" si="34"/>
        <v>5119.3314034238447</v>
      </c>
      <c r="L158" s="218">
        <v>1.29</v>
      </c>
      <c r="M158" s="28">
        <f t="shared" si="35"/>
        <v>3968.4739561425154</v>
      </c>
      <c r="N158" s="28">
        <f t="shared" si="32"/>
        <v>5119.3314034238447</v>
      </c>
      <c r="O158" s="219">
        <f t="shared" si="33"/>
        <v>5119.3314034238447</v>
      </c>
      <c r="Q158" s="220"/>
      <c r="T158" s="222"/>
    </row>
    <row r="159" spans="1:20" ht="16.5" x14ac:dyDescent="0.3">
      <c r="A159" s="214" t="str">
        <f t="shared" si="26"/>
        <v>RABTPeninsular</v>
      </c>
      <c r="B159" s="180" t="s">
        <v>72</v>
      </c>
      <c r="C159" s="223" t="s">
        <v>59</v>
      </c>
      <c r="D159" s="28">
        <f t="array" ref="D159">+INDEX(Mercado_FEBRERO_2025!$G$10:$G$417,MATCH(EC_FEBRERO_2025!$C159&amp;EC_FEBRERO_2025!$B159&amp;"Energía",Mercado_FEBRERO_2025!$C$10:$C$417&amp;Mercado_FEBRERO_2025!$E$10:$E$417&amp;Mercado_FEBRERO_2025!$D$10:$D$417,0))*1000</f>
        <v>5940600.1024950622</v>
      </c>
      <c r="E159" s="28">
        <f t="array" ref="E159">+INDEX(Mercado_FEBRERO_2025!$G$10:$G$417,MATCH(EC_FEBRERO_2025!$C159&amp;EC_FEBRERO_2025!$B159&amp;"Potencia",Mercado_FEBRERO_2025!$C$10:$C$417&amp;Mercado_FEBRERO_2025!$E$10:$E$417&amp;Mercado_FEBRERO_2025!$D$10:$D$417,0))*1000</f>
        <v>17680.35744790197</v>
      </c>
      <c r="F159" s="215">
        <v>1.210323</v>
      </c>
      <c r="G159" s="215">
        <f>VLOOKUP($C159,PC_FEBRERO_2025!$B$11:$C$22,2,0)</f>
        <v>0.5</v>
      </c>
      <c r="H159" s="216">
        <f t="shared" si="29"/>
        <v>0.32499999999999996</v>
      </c>
      <c r="I159" s="28">
        <f t="shared" si="30"/>
        <v>5720.9012607924424</v>
      </c>
      <c r="J159" s="217">
        <f t="shared" si="31"/>
        <v>1.3235738461538462</v>
      </c>
      <c r="K159" s="28">
        <f t="shared" si="34"/>
        <v>23401.258708694411</v>
      </c>
      <c r="L159" s="218">
        <v>1.05</v>
      </c>
      <c r="M159" s="28">
        <f t="shared" si="35"/>
        <v>22286.91305589944</v>
      </c>
      <c r="N159" s="28">
        <f t="shared" si="32"/>
        <v>23401.258708694411</v>
      </c>
      <c r="O159" s="219">
        <f t="shared" si="33"/>
        <v>5940600.1024950622</v>
      </c>
      <c r="Q159" s="220"/>
      <c r="T159" s="222"/>
    </row>
    <row r="160" spans="1:20" ht="16.5" x14ac:dyDescent="0.3">
      <c r="A160" s="214" t="str">
        <f t="shared" si="26"/>
        <v>APBTPeninsular</v>
      </c>
      <c r="B160" s="180" t="s">
        <v>72</v>
      </c>
      <c r="C160" s="223" t="s">
        <v>57</v>
      </c>
      <c r="D160" s="28">
        <f t="array" ref="D160">+INDEX(Mercado_FEBRERO_2025!$G$10:$G$417,MATCH(EC_FEBRERO_2025!$C160&amp;EC_FEBRERO_2025!$B160&amp;"Energía",Mercado_FEBRERO_2025!$C$10:$C$417&amp;Mercado_FEBRERO_2025!$E$10:$E$417&amp;Mercado_FEBRERO_2025!$D$10:$D$417,0))*1000</f>
        <v>14657248.33396215</v>
      </c>
      <c r="E160" s="28">
        <f t="array" ref="E160">+INDEX(Mercado_FEBRERO_2025!$G$10:$G$417,MATCH(EC_FEBRERO_2025!$C160&amp;EC_FEBRERO_2025!$B160&amp;"Potencia",Mercado_FEBRERO_2025!$C$10:$C$417&amp;Mercado_FEBRERO_2025!$E$10:$E$417&amp;Mercado_FEBRERO_2025!$D$10:$D$417,0))*1000</f>
        <v>43622.762898696878</v>
      </c>
      <c r="F160" s="215">
        <v>1.210323</v>
      </c>
      <c r="G160" s="215">
        <f>VLOOKUP($C160,PC_FEBRERO_2025!$B$11:$C$22,2,0)</f>
        <v>0.5</v>
      </c>
      <c r="H160" s="216">
        <f t="shared" si="29"/>
        <v>0.32499999999999996</v>
      </c>
      <c r="I160" s="28">
        <f t="shared" si="30"/>
        <v>14115.185170988654</v>
      </c>
      <c r="J160" s="217">
        <f t="shared" si="31"/>
        <v>1.3235738461538462</v>
      </c>
      <c r="K160" s="28">
        <f>E160*J160</f>
        <v>57737.948069685532</v>
      </c>
      <c r="L160" s="218">
        <v>1</v>
      </c>
      <c r="M160" s="28">
        <f>K160/L160</f>
        <v>57737.948069685532</v>
      </c>
      <c r="N160" s="28">
        <f t="shared" si="32"/>
        <v>57737.948069685532</v>
      </c>
      <c r="O160" s="219">
        <f t="shared" si="33"/>
        <v>14657248.33396215</v>
      </c>
      <c r="Q160" s="220"/>
      <c r="T160" s="222"/>
    </row>
    <row r="161" spans="1:20" ht="16.5" x14ac:dyDescent="0.3">
      <c r="A161" s="214" t="str">
        <f t="shared" si="26"/>
        <v>APMTPeninsular</v>
      </c>
      <c r="B161" s="180" t="s">
        <v>72</v>
      </c>
      <c r="C161" s="223" t="s">
        <v>58</v>
      </c>
      <c r="D161" s="28">
        <f t="array" ref="D161">+INDEX(Mercado_FEBRERO_2025!$G$10:$G$417,MATCH(EC_FEBRERO_2025!$C161&amp;EC_FEBRERO_2025!$B161&amp;"Energía",Mercado_FEBRERO_2025!$C$10:$C$417&amp;Mercado_FEBRERO_2025!$E$10:$E$417&amp;Mercado_FEBRERO_2025!$D$10:$D$417,0))*1000</f>
        <v>2139944.5263322848</v>
      </c>
      <c r="E161" s="28">
        <f t="array" ref="E161">+INDEX(Mercado_FEBRERO_2025!$G$10:$G$417,MATCH(EC_FEBRERO_2025!$C161&amp;EC_FEBRERO_2025!$B161&amp;"Potencia",Mercado_FEBRERO_2025!$C$10:$C$417&amp;Mercado_FEBRERO_2025!$E$10:$E$417&amp;Mercado_FEBRERO_2025!$D$10:$D$417,0))*1000</f>
        <v>6368.8825188460851</v>
      </c>
      <c r="F161" s="215">
        <v>1.0199180000000001</v>
      </c>
      <c r="G161" s="215">
        <f>VLOOKUP($C161,PC_FEBRERO_2025!$B$11:$C$22,2,0)</f>
        <v>0.5</v>
      </c>
      <c r="H161" s="216">
        <f t="shared" si="29"/>
        <v>0.32499999999999996</v>
      </c>
      <c r="I161" s="28">
        <f t="shared" si="30"/>
        <v>195.16215693904152</v>
      </c>
      <c r="J161" s="217">
        <f t="shared" si="31"/>
        <v>1.0306430769230772</v>
      </c>
      <c r="K161" s="28">
        <f>E161*J161</f>
        <v>6564.0446757851278</v>
      </c>
      <c r="L161" s="218">
        <v>1</v>
      </c>
      <c r="M161" s="28">
        <f>K161/L161</f>
        <v>6564.0446757851278</v>
      </c>
      <c r="N161" s="28">
        <f t="shared" si="32"/>
        <v>6564.0446757851278</v>
      </c>
      <c r="O161" s="219">
        <f t="shared" si="33"/>
        <v>2139944.5263322848</v>
      </c>
      <c r="Q161" s="220"/>
      <c r="T161" s="222"/>
    </row>
    <row r="162" spans="1:20" ht="16.5" x14ac:dyDescent="0.3">
      <c r="A162" s="214" t="str">
        <f t="shared" si="26"/>
        <v>GDMTHPeninsular</v>
      </c>
      <c r="B162" s="180" t="s">
        <v>72</v>
      </c>
      <c r="C162" s="181" t="s">
        <v>54</v>
      </c>
      <c r="D162" s="28">
        <f t="array" ref="D162">+INDEX(Mercado_FEBRERO_2025!$G$10:$G$417,MATCH(EC_FEBRERO_2025!$C162&amp;EC_FEBRERO_2025!$B162&amp;"Energía",Mercado_FEBRERO_2025!$C$10:$C$417&amp;Mercado_FEBRERO_2025!$E$10:$E$417&amp;Mercado_FEBRERO_2025!$D$10:$D$417,0))*1000</f>
        <v>300963862.5871591</v>
      </c>
      <c r="E162" s="28">
        <f t="array" ref="E162">+INDEX(Mercado_FEBRERO_2025!$G$10:$G$417,MATCH(EC_FEBRERO_2025!$C162&amp;EC_FEBRERO_2025!$B162&amp;"Potencia",Mercado_FEBRERO_2025!$C$10:$C$417&amp;Mercado_FEBRERO_2025!$E$10:$E$417&amp;Mercado_FEBRERO_2025!$D$10:$D$417,0))*1000</f>
        <v>785724.36974508956</v>
      </c>
      <c r="F162" s="215">
        <v>1.0199180000000001</v>
      </c>
      <c r="G162" s="215">
        <f>VLOOKUP($C162,PC_FEBRERO_2025!$B$11:$C$22,2,0)</f>
        <v>0.56999999999999995</v>
      </c>
      <c r="H162" s="216">
        <f t="shared" si="29"/>
        <v>0.39842999999999995</v>
      </c>
      <c r="I162" s="28">
        <f t="shared" si="30"/>
        <v>22389.210295540452</v>
      </c>
      <c r="J162" s="217">
        <f t="shared" si="31"/>
        <v>1.0284949928469242</v>
      </c>
      <c r="K162" s="28">
        <f>E162*J162</f>
        <v>808113.58004062995</v>
      </c>
      <c r="L162" s="218">
        <v>1.25</v>
      </c>
      <c r="M162" s="28">
        <f>K162/L162</f>
        <v>646490.86403250392</v>
      </c>
      <c r="N162" s="28">
        <f t="shared" si="32"/>
        <v>646490.86403250392</v>
      </c>
      <c r="O162" s="219">
        <f t="shared" si="33"/>
        <v>646490.86403250392</v>
      </c>
      <c r="Q162" s="220"/>
      <c r="T162" s="222"/>
    </row>
    <row r="163" spans="1:20" ht="16.5" x14ac:dyDescent="0.3">
      <c r="A163" s="214" t="str">
        <f t="shared" si="26"/>
        <v>GDMTOPeninsular</v>
      </c>
      <c r="B163" s="180" t="s">
        <v>72</v>
      </c>
      <c r="C163" s="181" t="s">
        <v>55</v>
      </c>
      <c r="D163" s="28">
        <f t="array" ref="D163">+INDEX(Mercado_FEBRERO_2025!$G$10:$G$417,MATCH(EC_FEBRERO_2025!$C163&amp;EC_FEBRERO_2025!$B163&amp;"Energía",Mercado_FEBRERO_2025!$C$10:$C$417&amp;Mercado_FEBRERO_2025!$E$10:$E$417&amp;Mercado_FEBRERO_2025!$D$10:$D$417,0))*1000</f>
        <v>79647687.996850967</v>
      </c>
      <c r="E163" s="28">
        <f t="array" ref="E163">+INDEX(Mercado_FEBRERO_2025!$G$10:$G$417,MATCH(EC_FEBRERO_2025!$C163&amp;EC_FEBRERO_2025!$B163&amp;"Potencia",Mercado_FEBRERO_2025!$C$10:$C$417&amp;Mercado_FEBRERO_2025!$E$10:$E$417&amp;Mercado_FEBRERO_2025!$D$10:$D$417,0))*1000</f>
        <v>215496.99133347117</v>
      </c>
      <c r="F163" s="215">
        <v>1.0199180000000001</v>
      </c>
      <c r="G163" s="215">
        <f>VLOOKUP($C163,PC_FEBRERO_2025!$B$11:$C$22,2,0)</f>
        <v>0.55000000000000004</v>
      </c>
      <c r="H163" s="216">
        <f t="shared" si="29"/>
        <v>0.37675000000000003</v>
      </c>
      <c r="I163" s="28">
        <f t="shared" si="30"/>
        <v>6266.0862385110977</v>
      </c>
      <c r="J163" s="217">
        <f t="shared" si="31"/>
        <v>1.029077372262774</v>
      </c>
      <c r="K163" s="28">
        <f t="shared" ref="K163:K171" si="36">E163*J163</f>
        <v>221763.07757198229</v>
      </c>
      <c r="L163" s="218">
        <v>1.05</v>
      </c>
      <c r="M163" s="28">
        <f t="shared" ref="M163:M171" si="37">K163/L163</f>
        <v>211202.9310209355</v>
      </c>
      <c r="N163" s="28">
        <f t="shared" si="32"/>
        <v>221763.07757198229</v>
      </c>
      <c r="O163" s="219">
        <f t="shared" si="33"/>
        <v>221763.07757198229</v>
      </c>
      <c r="Q163" s="220"/>
      <c r="T163" s="222"/>
    </row>
    <row r="164" spans="1:20" ht="16.5" x14ac:dyDescent="0.3">
      <c r="A164" s="214" t="str">
        <f t="shared" si="26"/>
        <v>RAMTPeninsular</v>
      </c>
      <c r="B164" s="180" t="s">
        <v>72</v>
      </c>
      <c r="C164" s="181" t="s">
        <v>60</v>
      </c>
      <c r="D164" s="28">
        <f t="array" ref="D164">+INDEX(Mercado_FEBRERO_2025!$G$10:$G$417,MATCH(EC_FEBRERO_2025!$C164&amp;EC_FEBRERO_2025!$B164&amp;"Energía",Mercado_FEBRERO_2025!$C$10:$C$417&amp;Mercado_FEBRERO_2025!$E$10:$E$417&amp;Mercado_FEBRERO_2025!$D$10:$D$417,0))*1000</f>
        <v>6184665.6759054912</v>
      </c>
      <c r="E164" s="28">
        <f t="array" ref="E164">+INDEX(Mercado_FEBRERO_2025!$G$10:$G$417,MATCH(EC_FEBRERO_2025!$C164&amp;EC_FEBRERO_2025!$B164&amp;"Potencia",Mercado_FEBRERO_2025!$C$10:$C$417&amp;Mercado_FEBRERO_2025!$E$10:$E$417&amp;Mercado_FEBRERO_2025!$D$10:$D$417,0))*1000</f>
        <v>18406.743083052057</v>
      </c>
      <c r="F164" s="215">
        <v>1.0199180000000001</v>
      </c>
      <c r="G164" s="215">
        <f>VLOOKUP($C164,PC_FEBRERO_2025!$B$11:$C$22,2,0)</f>
        <v>0.5</v>
      </c>
      <c r="H164" s="216">
        <f t="shared" si="29"/>
        <v>0.32499999999999996</v>
      </c>
      <c r="I164" s="28">
        <f t="shared" si="30"/>
        <v>564.03924419728128</v>
      </c>
      <c r="J164" s="217">
        <f t="shared" si="31"/>
        <v>1.030643076923077</v>
      </c>
      <c r="K164" s="28">
        <f t="shared" si="36"/>
        <v>18970.782327249337</v>
      </c>
      <c r="L164" s="218">
        <v>1.05</v>
      </c>
      <c r="M164" s="28">
        <f t="shared" si="37"/>
        <v>18067.411740237461</v>
      </c>
      <c r="N164" s="28">
        <f t="shared" si="32"/>
        <v>18970.782327249337</v>
      </c>
      <c r="O164" s="219">
        <f t="shared" si="33"/>
        <v>18970.782327249337</v>
      </c>
      <c r="Q164" s="220"/>
      <c r="T164" s="222"/>
    </row>
    <row r="165" spans="1:20" ht="16.5" x14ac:dyDescent="0.3">
      <c r="A165" s="214" t="str">
        <f t="shared" si="26"/>
        <v>DISTPeninsular</v>
      </c>
      <c r="B165" s="180" t="s">
        <v>72</v>
      </c>
      <c r="C165" s="181" t="s">
        <v>51</v>
      </c>
      <c r="D165" s="28">
        <f t="array" ref="D165">+INDEX(Mercado_FEBRERO_2025!$G$10:$G$417,MATCH(EC_FEBRERO_2025!$C165&amp;EC_FEBRERO_2025!$B165&amp;"Energía",Mercado_FEBRERO_2025!$C$10:$C$417&amp;Mercado_FEBRERO_2025!$E$10:$E$417&amp;Mercado_FEBRERO_2025!$D$10:$D$417,0))*1000</f>
        <v>10864451.873272285</v>
      </c>
      <c r="E165" s="28">
        <f t="array" ref="E165">+INDEX(Mercado_FEBRERO_2025!$G$10:$G$417,MATCH(EC_FEBRERO_2025!$C165&amp;EC_FEBRERO_2025!$B165&amp;"Potencia",Mercado_FEBRERO_2025!$C$10:$C$417&amp;Mercado_FEBRERO_2025!$E$10:$E$417&amp;Mercado_FEBRERO_2025!$D$10:$D$417,0))*1000</f>
        <v>21847.755536664023</v>
      </c>
      <c r="F165" s="225">
        <v>1</v>
      </c>
      <c r="G165" s="215">
        <f>VLOOKUP($C165,PC_FEBRERO_2025!$B$11:$C$22,2,0)</f>
        <v>0.74</v>
      </c>
      <c r="H165" s="216">
        <f t="shared" si="29"/>
        <v>0.60531999999999997</v>
      </c>
      <c r="I165" s="28">
        <f t="shared" si="30"/>
        <v>0</v>
      </c>
      <c r="J165" s="217">
        <f t="shared" si="31"/>
        <v>1</v>
      </c>
      <c r="K165" s="28">
        <f t="shared" si="36"/>
        <v>21847.755536664023</v>
      </c>
      <c r="L165" s="218">
        <v>1.35</v>
      </c>
      <c r="M165" s="28">
        <f t="shared" si="37"/>
        <v>16183.522619751127</v>
      </c>
      <c r="N165" s="28">
        <f t="shared" si="32"/>
        <v>16183.522619751127</v>
      </c>
      <c r="O165" s="219">
        <f t="shared" si="33"/>
        <v>16183.522619751127</v>
      </c>
      <c r="Q165" s="220"/>
      <c r="T165" s="222"/>
    </row>
    <row r="166" spans="1:20" ht="16.5" x14ac:dyDescent="0.3">
      <c r="A166" s="214" t="str">
        <f t="shared" si="26"/>
        <v>DITPeninsular</v>
      </c>
      <c r="B166" s="180" t="s">
        <v>72</v>
      </c>
      <c r="C166" s="181" t="s">
        <v>52</v>
      </c>
      <c r="D166" s="28">
        <f t="array" ref="D166">+INDEX(Mercado_FEBRERO_2025!$G$10:$G$417,MATCH(EC_FEBRERO_2025!$C166&amp;EC_FEBRERO_2025!$B166&amp;"Energía",Mercado_FEBRERO_2025!$C$10:$C$417&amp;Mercado_FEBRERO_2025!$E$10:$E$417&amp;Mercado_FEBRERO_2025!$D$10:$D$417,0))*1000</f>
        <v>981034.73562843027</v>
      </c>
      <c r="E166" s="28">
        <f t="array" ref="E166">+INDEX(Mercado_FEBRERO_2025!$G$10:$G$417,MATCH(EC_FEBRERO_2025!$C166&amp;EC_FEBRERO_2025!$B166&amp;"Potencia",Mercado_FEBRERO_2025!$C$10:$C$417&amp;Mercado_FEBRERO_2025!$E$10:$E$417&amp;Mercado_FEBRERO_2025!$D$10:$D$417,0))*1000</f>
        <v>2056.1593218235039</v>
      </c>
      <c r="F166" s="225">
        <v>1</v>
      </c>
      <c r="G166" s="215">
        <f>VLOOKUP($C166,PC_FEBRERO_2025!$B$11:$C$22,2,0)</f>
        <v>0.71</v>
      </c>
      <c r="H166" s="216">
        <f t="shared" si="29"/>
        <v>0.56586999999999998</v>
      </c>
      <c r="I166" s="28">
        <f t="shared" si="30"/>
        <v>0</v>
      </c>
      <c r="J166" s="217">
        <f t="shared" si="31"/>
        <v>1</v>
      </c>
      <c r="K166" s="28">
        <f t="shared" si="36"/>
        <v>2056.1593218235039</v>
      </c>
      <c r="L166" s="218">
        <v>2.5</v>
      </c>
      <c r="M166" s="28">
        <f t="shared" si="37"/>
        <v>822.46372872940151</v>
      </c>
      <c r="N166" s="28">
        <f t="shared" si="32"/>
        <v>822.46372872940151</v>
      </c>
      <c r="O166" s="219">
        <f t="shared" si="33"/>
        <v>822.46372872940151</v>
      </c>
      <c r="Q166" s="220"/>
      <c r="T166" s="222"/>
    </row>
    <row r="167" spans="1:20" ht="16.5" x14ac:dyDescent="0.3">
      <c r="A167" s="214" t="str">
        <f t="shared" si="26"/>
        <v>DB1Sureste</v>
      </c>
      <c r="B167" s="180" t="s">
        <v>73</v>
      </c>
      <c r="C167" s="181" t="s">
        <v>48</v>
      </c>
      <c r="D167" s="28">
        <f t="array" ref="D167">+INDEX(Mercado_FEBRERO_2025!$G$10:$G$417,MATCH(EC_FEBRERO_2025!$C167&amp;EC_FEBRERO_2025!$B167&amp;"Energía",Mercado_FEBRERO_2025!$C$10:$C$417&amp;Mercado_FEBRERO_2025!$E$10:$E$417&amp;Mercado_FEBRERO_2025!$D$10:$D$417,0))*1000</f>
        <v>150834651.26457864</v>
      </c>
      <c r="E167" s="28">
        <f t="array" ref="E167">+INDEX(Mercado_FEBRERO_2025!$G$10:$G$417,MATCH(EC_FEBRERO_2025!$C167&amp;EC_FEBRERO_2025!$B167&amp;"Potencia",Mercado_FEBRERO_2025!$C$10:$C$417&amp;Mercado_FEBRERO_2025!$E$10:$E$417&amp;Mercado_FEBRERO_2025!$D$10:$D$417,0))*1000</f>
        <v>380434.45133317856</v>
      </c>
      <c r="F167" s="215">
        <v>1.190002</v>
      </c>
      <c r="G167" s="215">
        <f>VLOOKUP($C167,PC_FEBRERO_2025!$B$11:$C$22,2,0)</f>
        <v>0.59</v>
      </c>
      <c r="H167" s="216">
        <f t="shared" si="29"/>
        <v>0.42066999999999999</v>
      </c>
      <c r="I167" s="28">
        <f t="shared" si="30"/>
        <v>101379.11167209901</v>
      </c>
      <c r="J167" s="217">
        <f t="shared" si="31"/>
        <v>1.2664824684431977</v>
      </c>
      <c r="K167" s="28">
        <f t="shared" si="36"/>
        <v>481813.56300527754</v>
      </c>
      <c r="L167" s="218">
        <v>1</v>
      </c>
      <c r="M167" s="28">
        <f t="shared" si="37"/>
        <v>481813.56300527754</v>
      </c>
      <c r="N167" s="28">
        <f t="shared" si="32"/>
        <v>481813.56300527754</v>
      </c>
      <c r="O167" s="219">
        <f t="shared" si="33"/>
        <v>150834651.26457864</v>
      </c>
      <c r="Q167" s="220"/>
      <c r="T167" s="222"/>
    </row>
    <row r="168" spans="1:20" ht="16.5" x14ac:dyDescent="0.3">
      <c r="A168" s="214" t="str">
        <f t="shared" si="26"/>
        <v>DB2Sureste</v>
      </c>
      <c r="B168" s="180" t="s">
        <v>73</v>
      </c>
      <c r="C168" s="223" t="s">
        <v>50</v>
      </c>
      <c r="D168" s="28">
        <f t="array" ref="D168">+INDEX(Mercado_FEBRERO_2025!$G$10:$G$417,MATCH(EC_FEBRERO_2025!$C168&amp;EC_FEBRERO_2025!$B168&amp;"Energía",Mercado_FEBRERO_2025!$C$10:$C$417&amp;Mercado_FEBRERO_2025!$E$10:$E$417&amp;Mercado_FEBRERO_2025!$D$10:$D$417,0))*1000</f>
        <v>296418722.80952418</v>
      </c>
      <c r="E168" s="28">
        <f t="array" ref="E168">+INDEX(Mercado_FEBRERO_2025!$G$10:$G$417,MATCH(EC_FEBRERO_2025!$C168&amp;EC_FEBRERO_2025!$B168&amp;"Potencia",Mercado_FEBRERO_2025!$C$10:$C$417&amp;Mercado_FEBRERO_2025!$E$10:$E$417&amp;Mercado_FEBRERO_2025!$D$10:$D$417,0))*1000</f>
        <v>747625.91507648362</v>
      </c>
      <c r="F168" s="215">
        <v>1.190002</v>
      </c>
      <c r="G168" s="215">
        <f>VLOOKUP($C168,PC_FEBRERO_2025!$B$11:$C$22,2,0)</f>
        <v>0.59</v>
      </c>
      <c r="H168" s="216">
        <f t="shared" si="29"/>
        <v>0.42066999999999999</v>
      </c>
      <c r="I168" s="28">
        <f t="shared" si="30"/>
        <v>199229.19932168588</v>
      </c>
      <c r="J168" s="217">
        <f t="shared" si="31"/>
        <v>1.2664824684431979</v>
      </c>
      <c r="K168" s="28">
        <f t="shared" si="36"/>
        <v>946855.11439816956</v>
      </c>
      <c r="L168" s="218">
        <v>1.0062500000000001</v>
      </c>
      <c r="M168" s="28">
        <f t="shared" si="37"/>
        <v>940974.02673110005</v>
      </c>
      <c r="N168" s="28">
        <f t="shared" si="32"/>
        <v>946855.11439816956</v>
      </c>
      <c r="O168" s="219">
        <f t="shared" si="33"/>
        <v>296418722.80952418</v>
      </c>
      <c r="Q168" s="220"/>
      <c r="T168" s="222"/>
    </row>
    <row r="169" spans="1:20" ht="16.5" x14ac:dyDescent="0.3">
      <c r="A169" s="214" t="str">
        <f t="shared" si="26"/>
        <v>PDBTSureste</v>
      </c>
      <c r="B169" s="180" t="s">
        <v>73</v>
      </c>
      <c r="C169" s="181" t="s">
        <v>56</v>
      </c>
      <c r="D169" s="28">
        <f t="array" ref="D169">+INDEX(Mercado_FEBRERO_2025!$G$10:$G$417,MATCH(EC_FEBRERO_2025!$C169&amp;EC_FEBRERO_2025!$B169&amp;"Energía",Mercado_FEBRERO_2025!$C$10:$C$417&amp;Mercado_FEBRERO_2025!$E$10:$E$417&amp;Mercado_FEBRERO_2025!$D$10:$D$417,0))*1000</f>
        <v>69713611.247155771</v>
      </c>
      <c r="E169" s="28">
        <f t="array" ref="E169">+INDEX(Mercado_FEBRERO_2025!$G$10:$G$417,MATCH(EC_FEBRERO_2025!$C169&amp;EC_FEBRERO_2025!$B169&amp;"Potencia",Mercado_FEBRERO_2025!$C$10:$C$417&amp;Mercado_FEBRERO_2025!$E$10:$E$417&amp;Mercado_FEBRERO_2025!$D$10:$D$417,0))*1000</f>
        <v>178862.91884019852</v>
      </c>
      <c r="F169" s="215">
        <v>1.190002</v>
      </c>
      <c r="G169" s="215">
        <f>VLOOKUP($C169,PC_FEBRERO_2025!$B$11:$C$22,2,0)</f>
        <v>0.57999999999999996</v>
      </c>
      <c r="H169" s="216">
        <f t="shared" si="29"/>
        <v>0.40947999999999996</v>
      </c>
      <c r="I169" s="28">
        <f t="shared" si="30"/>
        <v>48136.419696140794</v>
      </c>
      <c r="J169" s="217">
        <f t="shared" si="31"/>
        <v>1.2691246458923513</v>
      </c>
      <c r="K169" s="28">
        <f t="shared" si="36"/>
        <v>226999.33853633932</v>
      </c>
      <c r="L169" s="218">
        <v>1.1800000000000002</v>
      </c>
      <c r="M169" s="28">
        <f t="shared" si="37"/>
        <v>192372.32079350788</v>
      </c>
      <c r="N169" s="28">
        <f t="shared" si="32"/>
        <v>226999.33853633932</v>
      </c>
      <c r="O169" s="219">
        <f t="shared" si="33"/>
        <v>69713611.247155771</v>
      </c>
      <c r="Q169" s="220"/>
      <c r="T169" s="222"/>
    </row>
    <row r="170" spans="1:20" ht="16.5" x14ac:dyDescent="0.3">
      <c r="A170" s="214" t="str">
        <f t="shared" si="26"/>
        <v>GDBTSureste</v>
      </c>
      <c r="B170" s="180" t="s">
        <v>73</v>
      </c>
      <c r="C170" s="223" t="s">
        <v>53</v>
      </c>
      <c r="D170" s="28">
        <f t="array" ref="D170">+INDEX(Mercado_FEBRERO_2025!$G$10:$G$417,MATCH(EC_FEBRERO_2025!$C170&amp;EC_FEBRERO_2025!$B170&amp;"Energía",Mercado_FEBRERO_2025!$C$10:$C$417&amp;Mercado_FEBRERO_2025!$E$10:$E$417&amp;Mercado_FEBRERO_2025!$D$10:$D$417,0))*1000</f>
        <v>1986271.114019437</v>
      </c>
      <c r="E170" s="28">
        <f t="array" ref="E170">+INDEX(Mercado_FEBRERO_2025!$G$10:$G$417,MATCH(EC_FEBRERO_2025!$C170&amp;EC_FEBRERO_2025!$B170&amp;"Potencia",Mercado_FEBRERO_2025!$C$10:$C$417&amp;Mercado_FEBRERO_2025!$E$10:$E$417&amp;Mercado_FEBRERO_2025!$D$10:$D$417,0))*1000</f>
        <v>6032.1644619152003</v>
      </c>
      <c r="F170" s="215">
        <v>1.190002</v>
      </c>
      <c r="G170" s="215">
        <f>VLOOKUP($C170,PC_FEBRERO_2025!$B$11:$C$22,2,0)</f>
        <v>0.49</v>
      </c>
      <c r="H170" s="216">
        <f t="shared" si="29"/>
        <v>0.31506999999999996</v>
      </c>
      <c r="I170" s="28">
        <f t="shared" si="30"/>
        <v>1782.4623827259907</v>
      </c>
      <c r="J170" s="217">
        <f t="shared" si="31"/>
        <v>1.29549300155521</v>
      </c>
      <c r="K170" s="28">
        <f t="shared" si="36"/>
        <v>7814.6268446411905</v>
      </c>
      <c r="L170" s="218">
        <v>1.29</v>
      </c>
      <c r="M170" s="28">
        <f t="shared" si="37"/>
        <v>6057.8502671637134</v>
      </c>
      <c r="N170" s="28">
        <f t="shared" si="32"/>
        <v>7814.6268446411905</v>
      </c>
      <c r="O170" s="219">
        <f t="shared" si="33"/>
        <v>7814.6268446411905</v>
      </c>
      <c r="Q170" s="220"/>
      <c r="T170" s="222"/>
    </row>
    <row r="171" spans="1:20" ht="16.5" x14ac:dyDescent="0.3">
      <c r="A171" s="214" t="str">
        <f t="shared" si="26"/>
        <v>RABTSureste</v>
      </c>
      <c r="B171" s="180" t="s">
        <v>73</v>
      </c>
      <c r="C171" s="223" t="s">
        <v>59</v>
      </c>
      <c r="D171" s="28">
        <f t="array" ref="D171">+INDEX(Mercado_FEBRERO_2025!$G$10:$G$417,MATCH(EC_FEBRERO_2025!$C171&amp;EC_FEBRERO_2025!$B171&amp;"Energía",Mercado_FEBRERO_2025!$C$10:$C$417&amp;Mercado_FEBRERO_2025!$E$10:$E$417&amp;Mercado_FEBRERO_2025!$D$10:$D$417,0))*1000</f>
        <v>7905435.5200118227</v>
      </c>
      <c r="E171" s="28">
        <f t="array" ref="E171">+INDEX(Mercado_FEBRERO_2025!$G$10:$G$417,MATCH(EC_FEBRERO_2025!$C171&amp;EC_FEBRERO_2025!$B171&amp;"Potencia",Mercado_FEBRERO_2025!$C$10:$C$417&amp;Mercado_FEBRERO_2025!$E$10:$E$417&amp;Mercado_FEBRERO_2025!$D$10:$D$417,0))*1000</f>
        <v>23528.081904797091</v>
      </c>
      <c r="F171" s="215">
        <v>1.190002</v>
      </c>
      <c r="G171" s="215">
        <f>VLOOKUP($C171,PC_FEBRERO_2025!$B$11:$C$22,2,0)</f>
        <v>0.5</v>
      </c>
      <c r="H171" s="216">
        <f t="shared" si="29"/>
        <v>0.32499999999999996</v>
      </c>
      <c r="I171" s="28">
        <f t="shared" si="30"/>
        <v>6877.51172011578</v>
      </c>
      <c r="J171" s="217">
        <f t="shared" si="31"/>
        <v>1.2923107692307694</v>
      </c>
      <c r="K171" s="28">
        <f t="shared" si="36"/>
        <v>30405.593624912875</v>
      </c>
      <c r="L171" s="218">
        <v>1.05</v>
      </c>
      <c r="M171" s="28">
        <f t="shared" si="37"/>
        <v>28957.708214202736</v>
      </c>
      <c r="N171" s="28">
        <f t="shared" si="32"/>
        <v>30405.593624912875</v>
      </c>
      <c r="O171" s="219">
        <f t="shared" si="33"/>
        <v>7905435.5200118227</v>
      </c>
      <c r="Q171" s="220"/>
      <c r="T171" s="222"/>
    </row>
    <row r="172" spans="1:20" ht="16.5" x14ac:dyDescent="0.3">
      <c r="A172" s="214" t="str">
        <f t="shared" si="26"/>
        <v>APBTSureste</v>
      </c>
      <c r="B172" s="180" t="s">
        <v>73</v>
      </c>
      <c r="C172" s="181" t="s">
        <v>57</v>
      </c>
      <c r="D172" s="28">
        <f t="array" ref="D172">+INDEX(Mercado_FEBRERO_2025!$G$10:$G$417,MATCH(EC_FEBRERO_2025!$C172&amp;EC_FEBRERO_2025!$B172&amp;"Energía",Mercado_FEBRERO_2025!$C$10:$C$417&amp;Mercado_FEBRERO_2025!$E$10:$E$417&amp;Mercado_FEBRERO_2025!$D$10:$D$417,0))*1000</f>
        <v>23315671.384988468</v>
      </c>
      <c r="E172" s="28">
        <f t="array" ref="E172">+INDEX(Mercado_FEBRERO_2025!$G$10:$G$417,MATCH(EC_FEBRERO_2025!$C172&amp;EC_FEBRERO_2025!$B172&amp;"Potencia",Mercado_FEBRERO_2025!$C$10:$C$417&amp;Mercado_FEBRERO_2025!$E$10:$E$417&amp;Mercado_FEBRERO_2025!$D$10:$D$417,0))*1000</f>
        <v>69391.879121989492</v>
      </c>
      <c r="F172" s="215">
        <v>1.190002</v>
      </c>
      <c r="G172" s="215">
        <f>VLOOKUP($C172,PC_FEBRERO_2025!$B$11:$C$22,2,0)</f>
        <v>0.5</v>
      </c>
      <c r="H172" s="216">
        <f t="shared" si="29"/>
        <v>0.32499999999999996</v>
      </c>
      <c r="I172" s="28">
        <f t="shared" si="30"/>
        <v>20283.993564517306</v>
      </c>
      <c r="J172" s="217">
        <f t="shared" si="31"/>
        <v>1.2923107692307694</v>
      </c>
      <c r="K172" s="28">
        <f>E172*J172</f>
        <v>89675.872686506802</v>
      </c>
      <c r="L172" s="218">
        <v>1</v>
      </c>
      <c r="M172" s="28">
        <f>K172/L172</f>
        <v>89675.872686506802</v>
      </c>
      <c r="N172" s="28">
        <f t="shared" si="32"/>
        <v>89675.872686506802</v>
      </c>
      <c r="O172" s="219">
        <f t="shared" si="33"/>
        <v>23315671.384988468</v>
      </c>
      <c r="Q172" s="220"/>
      <c r="T172" s="222"/>
    </row>
    <row r="173" spans="1:20" ht="16.5" x14ac:dyDescent="0.3">
      <c r="A173" s="214" t="str">
        <f t="shared" si="26"/>
        <v>APMTSureste</v>
      </c>
      <c r="B173" s="180" t="s">
        <v>73</v>
      </c>
      <c r="C173" s="181" t="s">
        <v>58</v>
      </c>
      <c r="D173" s="28">
        <f t="array" ref="D173">+INDEX(Mercado_FEBRERO_2025!$G$10:$G$417,MATCH(EC_FEBRERO_2025!$C173&amp;EC_FEBRERO_2025!$B173&amp;"Energía",Mercado_FEBRERO_2025!$C$10:$C$417&amp;Mercado_FEBRERO_2025!$E$10:$E$417&amp;Mercado_FEBRERO_2025!$D$10:$D$417,0))*1000</f>
        <v>1556486.4657815103</v>
      </c>
      <c r="E173" s="28">
        <f t="array" ref="E173">+INDEX(Mercado_FEBRERO_2025!$G$10:$G$417,MATCH(EC_FEBRERO_2025!$C173&amp;EC_FEBRERO_2025!$B173&amp;"Potencia",Mercado_FEBRERO_2025!$C$10:$C$417&amp;Mercado_FEBRERO_2025!$E$10:$E$417&amp;Mercado_FEBRERO_2025!$D$10:$D$417,0))*1000</f>
        <v>4632.4001957783039</v>
      </c>
      <c r="F173" s="215">
        <v>1.029315</v>
      </c>
      <c r="G173" s="215">
        <f>VLOOKUP($C173,PC_FEBRERO_2025!$B$11:$C$22,2,0)</f>
        <v>0.5</v>
      </c>
      <c r="H173" s="216">
        <f t="shared" si="29"/>
        <v>0.32499999999999996</v>
      </c>
      <c r="I173" s="28">
        <f t="shared" si="30"/>
        <v>208.92124882960141</v>
      </c>
      <c r="J173" s="217">
        <f t="shared" si="31"/>
        <v>1.0450999999999999</v>
      </c>
      <c r="K173" s="28">
        <f>E173*J173</f>
        <v>4841.3214446079046</v>
      </c>
      <c r="L173" s="218">
        <v>1</v>
      </c>
      <c r="M173" s="28">
        <f>K173/L173</f>
        <v>4841.3214446079046</v>
      </c>
      <c r="N173" s="28">
        <f t="shared" si="32"/>
        <v>4841.3214446079046</v>
      </c>
      <c r="O173" s="219">
        <f t="shared" si="33"/>
        <v>1556486.4657815103</v>
      </c>
      <c r="Q173" s="220"/>
      <c r="T173" s="222"/>
    </row>
    <row r="174" spans="1:20" ht="16.5" x14ac:dyDescent="0.3">
      <c r="A174" s="214" t="str">
        <f t="shared" si="26"/>
        <v>GDMTHSureste</v>
      </c>
      <c r="B174" s="180" t="s">
        <v>73</v>
      </c>
      <c r="C174" s="181" t="s">
        <v>54</v>
      </c>
      <c r="D174" s="28">
        <f t="array" ref="D174">+INDEX(Mercado_FEBRERO_2025!$G$10:$G$417,MATCH(EC_FEBRERO_2025!$C174&amp;EC_FEBRERO_2025!$B174&amp;"Energía",Mercado_FEBRERO_2025!$C$10:$C$417&amp;Mercado_FEBRERO_2025!$E$10:$E$417&amp;Mercado_FEBRERO_2025!$D$10:$D$417,0))*1000</f>
        <v>118976272.44022591</v>
      </c>
      <c r="E174" s="28">
        <f t="array" ref="E174">+INDEX(Mercado_FEBRERO_2025!$G$10:$G$417,MATCH(EC_FEBRERO_2025!$C174&amp;EC_FEBRERO_2025!$B174&amp;"Potencia",Mercado_FEBRERO_2025!$C$10:$C$417&amp;Mercado_FEBRERO_2025!$E$10:$E$417&amp;Mercado_FEBRERO_2025!$D$10:$D$417,0))*1000</f>
        <v>310610.56923617882</v>
      </c>
      <c r="F174" s="215">
        <v>1.029315</v>
      </c>
      <c r="G174" s="215">
        <f>VLOOKUP($C174,PC_FEBRERO_2025!$B$11:$C$22,2,0)</f>
        <v>0.56999999999999995</v>
      </c>
      <c r="H174" s="216">
        <f t="shared" si="29"/>
        <v>0.39842999999999995</v>
      </c>
      <c r="I174" s="28">
        <f t="shared" si="30"/>
        <v>13026.536247723283</v>
      </c>
      <c r="J174" s="217">
        <f t="shared" si="31"/>
        <v>1.0419384835479255</v>
      </c>
      <c r="K174" s="28">
        <f>E174*J174</f>
        <v>323637.10548390209</v>
      </c>
      <c r="L174" s="218">
        <v>1.25</v>
      </c>
      <c r="M174" s="28">
        <f>K174/L174</f>
        <v>258909.68438712167</v>
      </c>
      <c r="N174" s="28">
        <f t="shared" si="32"/>
        <v>258909.68438712167</v>
      </c>
      <c r="O174" s="219">
        <f t="shared" si="33"/>
        <v>258909.68438712167</v>
      </c>
      <c r="Q174" s="220"/>
      <c r="T174" s="222"/>
    </row>
    <row r="175" spans="1:20" ht="16.5" x14ac:dyDescent="0.3">
      <c r="A175" s="214" t="str">
        <f t="shared" si="26"/>
        <v>GDMTOSureste</v>
      </c>
      <c r="B175" s="180" t="s">
        <v>73</v>
      </c>
      <c r="C175" s="181" t="s">
        <v>55</v>
      </c>
      <c r="D175" s="28">
        <f t="array" ref="D175">+INDEX(Mercado_FEBRERO_2025!$G$10:$G$417,MATCH(EC_FEBRERO_2025!$C175&amp;EC_FEBRERO_2025!$B175&amp;"Energía",Mercado_FEBRERO_2025!$C$10:$C$417&amp;Mercado_FEBRERO_2025!$E$10:$E$417&amp;Mercado_FEBRERO_2025!$D$10:$D$417,0))*1000</f>
        <v>66378602.98567383</v>
      </c>
      <c r="E175" s="28">
        <f t="array" ref="E175">+INDEX(Mercado_FEBRERO_2025!$G$10:$G$417,MATCH(EC_FEBRERO_2025!$C175&amp;EC_FEBRERO_2025!$B175&amp;"Potencia",Mercado_FEBRERO_2025!$C$10:$C$417&amp;Mercado_FEBRERO_2025!$E$10:$E$417&amp;Mercado_FEBRERO_2025!$D$10:$D$417,0))*1000</f>
        <v>179595.78729890106</v>
      </c>
      <c r="F175" s="215">
        <v>1.029315</v>
      </c>
      <c r="G175" s="215">
        <f>VLOOKUP($C175,PC_FEBRERO_2025!$B$11:$C$22,2,0)</f>
        <v>0.55000000000000004</v>
      </c>
      <c r="H175" s="216">
        <f t="shared" si="29"/>
        <v>0.37675000000000003</v>
      </c>
      <c r="I175" s="28">
        <f t="shared" si="30"/>
        <v>7685.9131454996796</v>
      </c>
      <c r="J175" s="217">
        <f t="shared" si="31"/>
        <v>1.0427956204379563</v>
      </c>
      <c r="K175" s="28">
        <f t="shared" ref="K175:K183" si="38">E175*J175</f>
        <v>187281.70044440075</v>
      </c>
      <c r="L175" s="218">
        <v>1.05</v>
      </c>
      <c r="M175" s="28">
        <f t="shared" ref="M175:M183" si="39">K175/L175</f>
        <v>178363.5242327626</v>
      </c>
      <c r="N175" s="28">
        <f t="shared" si="32"/>
        <v>187281.70044440075</v>
      </c>
      <c r="O175" s="219">
        <f t="shared" si="33"/>
        <v>187281.70044440075</v>
      </c>
      <c r="Q175" s="220"/>
    </row>
    <row r="176" spans="1:20" ht="16.5" x14ac:dyDescent="0.3">
      <c r="A176" s="214" t="str">
        <f t="shared" si="26"/>
        <v>RAMTSureste</v>
      </c>
      <c r="B176" s="180" t="s">
        <v>73</v>
      </c>
      <c r="C176" s="181" t="s">
        <v>60</v>
      </c>
      <c r="D176" s="28">
        <f t="array" ref="D176">+INDEX(Mercado_FEBRERO_2025!$G$10:$G$417,MATCH(EC_FEBRERO_2025!$C176&amp;EC_FEBRERO_2025!$B176&amp;"Energía",Mercado_FEBRERO_2025!$C$10:$C$417&amp;Mercado_FEBRERO_2025!$E$10:$E$417&amp;Mercado_FEBRERO_2025!$D$10:$D$417,0))*1000</f>
        <v>10873867.29281633</v>
      </c>
      <c r="E176" s="28">
        <f t="array" ref="E176">+INDEX(Mercado_FEBRERO_2025!$G$10:$G$417,MATCH(EC_FEBRERO_2025!$C176&amp;EC_FEBRERO_2025!$B176&amp;"Potencia",Mercado_FEBRERO_2025!$C$10:$C$417&amp;Mercado_FEBRERO_2025!$E$10:$E$417&amp;Mercado_FEBRERO_2025!$D$10:$D$417,0))*1000</f>
        <v>32362.70027623908</v>
      </c>
      <c r="F176" s="215">
        <v>1.029315</v>
      </c>
      <c r="G176" s="215">
        <f>VLOOKUP($C176,PC_FEBRERO_2025!$B$11:$C$22,2,0)</f>
        <v>0.5</v>
      </c>
      <c r="H176" s="216">
        <f t="shared" si="29"/>
        <v>0.32499999999999996</v>
      </c>
      <c r="I176" s="28">
        <f t="shared" si="30"/>
        <v>1459.5577824583813</v>
      </c>
      <c r="J176" s="217">
        <f t="shared" si="31"/>
        <v>1.0450999999999999</v>
      </c>
      <c r="K176" s="28">
        <f t="shared" si="38"/>
        <v>33822.258058697458</v>
      </c>
      <c r="L176" s="218">
        <v>1.05</v>
      </c>
      <c r="M176" s="28">
        <f t="shared" si="39"/>
        <v>32211.674341616625</v>
      </c>
      <c r="N176" s="28">
        <f t="shared" si="32"/>
        <v>33822.258058697458</v>
      </c>
      <c r="O176" s="219">
        <f t="shared" si="33"/>
        <v>33822.258058697458</v>
      </c>
      <c r="Q176" s="220"/>
    </row>
    <row r="177" spans="1:17" ht="16.5" x14ac:dyDescent="0.3">
      <c r="A177" s="214" t="str">
        <f t="shared" si="26"/>
        <v>DISTSureste</v>
      </c>
      <c r="B177" s="180" t="s">
        <v>73</v>
      </c>
      <c r="C177" s="181" t="s">
        <v>51</v>
      </c>
      <c r="D177" s="28">
        <f t="array" ref="D177">+INDEX(Mercado_FEBRERO_2025!$G$10:$G$417,MATCH(EC_FEBRERO_2025!$C177&amp;EC_FEBRERO_2025!$B177&amp;"Energía",Mercado_FEBRERO_2025!$C$10:$C$417&amp;Mercado_FEBRERO_2025!$E$10:$E$417&amp;Mercado_FEBRERO_2025!$D$10:$D$417,0))*1000</f>
        <v>47029949.165191114</v>
      </c>
      <c r="E177" s="28">
        <f t="array" ref="E177">+INDEX(Mercado_FEBRERO_2025!$G$10:$G$417,MATCH(EC_FEBRERO_2025!$C177&amp;EC_FEBRERO_2025!$B177&amp;"Potencia",Mercado_FEBRERO_2025!$C$10:$C$417&amp;Mercado_FEBRERO_2025!$E$10:$E$417&amp;Mercado_FEBRERO_2025!$D$10:$D$417,0))*1000</f>
        <v>94574.382973759479</v>
      </c>
      <c r="F177" s="225">
        <v>1</v>
      </c>
      <c r="G177" s="215">
        <f>VLOOKUP($C177,PC_FEBRERO_2025!$B$11:$C$22,2,0)</f>
        <v>0.74</v>
      </c>
      <c r="H177" s="216">
        <f t="shared" si="29"/>
        <v>0.60531999999999997</v>
      </c>
      <c r="I177" s="28">
        <f t="shared" si="30"/>
        <v>0</v>
      </c>
      <c r="J177" s="217">
        <f t="shared" si="31"/>
        <v>1</v>
      </c>
      <c r="K177" s="28">
        <f t="shared" si="38"/>
        <v>94574.382973759479</v>
      </c>
      <c r="L177" s="218">
        <v>1.35</v>
      </c>
      <c r="M177" s="28">
        <f t="shared" si="39"/>
        <v>70055.098499081098</v>
      </c>
      <c r="N177" s="28">
        <f t="shared" si="32"/>
        <v>70055.098499081098</v>
      </c>
      <c r="O177" s="219">
        <f t="shared" si="33"/>
        <v>70055.098499081098</v>
      </c>
      <c r="Q177" s="220"/>
    </row>
    <row r="178" spans="1:17" ht="16.5" x14ac:dyDescent="0.3">
      <c r="A178" s="214" t="str">
        <f t="shared" si="26"/>
        <v>DITSureste</v>
      </c>
      <c r="B178" s="180" t="s">
        <v>73</v>
      </c>
      <c r="C178" s="181" t="s">
        <v>52</v>
      </c>
      <c r="D178" s="28">
        <f t="array" ref="D178">+INDEX(Mercado_FEBRERO_2025!$G$10:$G$417,MATCH(EC_FEBRERO_2025!$C178&amp;EC_FEBRERO_2025!$B178&amp;"Energía",Mercado_FEBRERO_2025!$C$10:$C$417&amp;Mercado_FEBRERO_2025!$E$10:$E$417&amp;Mercado_FEBRERO_2025!$D$10:$D$417,0))*1000</f>
        <v>957558.51123912539</v>
      </c>
      <c r="E178" s="28">
        <f t="array" ref="E178">+INDEX(Mercado_FEBRERO_2025!$G$10:$G$417,MATCH(EC_FEBRERO_2025!$C178&amp;EC_FEBRERO_2025!$B178&amp;"Potencia",Mercado_FEBRERO_2025!$C$10:$C$417&amp;Mercado_FEBRERO_2025!$E$10:$E$417&amp;Mercado_FEBRERO_2025!$D$10:$D$417,0))*1000</f>
        <v>2006.9552968626874</v>
      </c>
      <c r="F178" s="225">
        <v>1</v>
      </c>
      <c r="G178" s="215">
        <f>VLOOKUP($C178,PC_FEBRERO_2025!$B$11:$C$22,2,0)</f>
        <v>0.71</v>
      </c>
      <c r="H178" s="216">
        <f t="shared" si="29"/>
        <v>0.56586999999999998</v>
      </c>
      <c r="I178" s="28">
        <f t="shared" si="30"/>
        <v>0</v>
      </c>
      <c r="J178" s="217">
        <f t="shared" si="31"/>
        <v>1</v>
      </c>
      <c r="K178" s="28">
        <f t="shared" si="38"/>
        <v>2006.9552968626874</v>
      </c>
      <c r="L178" s="218">
        <v>2.5</v>
      </c>
      <c r="M178" s="28">
        <f t="shared" si="39"/>
        <v>802.78211874507497</v>
      </c>
      <c r="N178" s="28">
        <f t="shared" si="32"/>
        <v>802.78211874507497</v>
      </c>
      <c r="O178" s="219">
        <f t="shared" si="33"/>
        <v>802.78211874507497</v>
      </c>
      <c r="Q178" s="220"/>
    </row>
    <row r="179" spans="1:17" ht="16.5" x14ac:dyDescent="0.3">
      <c r="A179" s="214" t="str">
        <f t="shared" si="26"/>
        <v>DB1Valle de México Centro</v>
      </c>
      <c r="B179" s="180" t="s">
        <v>74</v>
      </c>
      <c r="C179" s="181" t="s">
        <v>48</v>
      </c>
      <c r="D179" s="28">
        <f t="array" ref="D179">+INDEX(Mercado_FEBRERO_2025!$G$10:$G$417,MATCH(EC_FEBRERO_2025!$C179&amp;EC_FEBRERO_2025!$B179&amp;"Energía",Mercado_FEBRERO_2025!$C$10:$C$417&amp;Mercado_FEBRERO_2025!$E$10:$E$417&amp;Mercado_FEBRERO_2025!$D$10:$D$417,0))*1000</f>
        <v>115515603.89914119</v>
      </c>
      <c r="E179" s="28">
        <f t="array" ref="E179">+INDEX(Mercado_FEBRERO_2025!$G$10:$G$417,MATCH(EC_FEBRERO_2025!$C179&amp;EC_FEBRERO_2025!$B179&amp;"Potencia",Mercado_FEBRERO_2025!$C$10:$C$417&amp;Mercado_FEBRERO_2025!$E$10:$E$417&amp;Mercado_FEBRERO_2025!$D$10:$D$417,0))*1000</f>
        <v>291352.91540340293</v>
      </c>
      <c r="F179" s="215">
        <v>1.3210470000000001</v>
      </c>
      <c r="G179" s="215">
        <f>VLOOKUP($C179,PC_FEBRERO_2025!$B$11:$C$22,2,0)</f>
        <v>0.59</v>
      </c>
      <c r="H179" s="216">
        <f t="shared" si="29"/>
        <v>0.42066999999999999</v>
      </c>
      <c r="I179" s="28">
        <f t="shared" si="30"/>
        <v>131189.31196566107</v>
      </c>
      <c r="J179" s="217">
        <f t="shared" si="31"/>
        <v>1.4502762973352035</v>
      </c>
      <c r="K179" s="28">
        <f t="shared" si="38"/>
        <v>422542.227369064</v>
      </c>
      <c r="L179" s="218">
        <v>1</v>
      </c>
      <c r="M179" s="28">
        <f t="shared" si="39"/>
        <v>422542.227369064</v>
      </c>
      <c r="N179" s="28">
        <f t="shared" si="32"/>
        <v>422542.227369064</v>
      </c>
      <c r="O179" s="219">
        <f t="shared" si="33"/>
        <v>115515603.89914119</v>
      </c>
      <c r="Q179" s="220"/>
    </row>
    <row r="180" spans="1:17" ht="16.5" x14ac:dyDescent="0.3">
      <c r="A180" s="214" t="str">
        <f t="shared" si="26"/>
        <v>DB2Valle de México Centro</v>
      </c>
      <c r="B180" s="180" t="s">
        <v>74</v>
      </c>
      <c r="C180" s="181" t="s">
        <v>50</v>
      </c>
      <c r="D180" s="28">
        <f t="array" ref="D180">+INDEX(Mercado_FEBRERO_2025!$G$10:$G$417,MATCH(EC_FEBRERO_2025!$C180&amp;EC_FEBRERO_2025!$B180&amp;"Energía",Mercado_FEBRERO_2025!$C$10:$C$417&amp;Mercado_FEBRERO_2025!$E$10:$E$417&amp;Mercado_FEBRERO_2025!$D$10:$D$417,0))*1000</f>
        <v>75287250.937603459</v>
      </c>
      <c r="E180" s="28">
        <f t="array" ref="E180">+INDEX(Mercado_FEBRERO_2025!$G$10:$G$417,MATCH(EC_FEBRERO_2025!$C180&amp;EC_FEBRERO_2025!$B180&amp;"Potencia",Mercado_FEBRERO_2025!$C$10:$C$417&amp;Mercado_FEBRERO_2025!$E$10:$E$417&amp;Mercado_FEBRERO_2025!$D$10:$D$417,0))*1000</f>
        <v>189889.15188055756</v>
      </c>
      <c r="F180" s="215">
        <v>1.3210470000000001</v>
      </c>
      <c r="G180" s="215">
        <f>VLOOKUP($C180,PC_FEBRERO_2025!$B$11:$C$22,2,0)</f>
        <v>0.59</v>
      </c>
      <c r="H180" s="216">
        <f t="shared" si="29"/>
        <v>0.42066999999999999</v>
      </c>
      <c r="I180" s="28">
        <f t="shared" si="30"/>
        <v>85502.584212899557</v>
      </c>
      <c r="J180" s="217">
        <f t="shared" si="31"/>
        <v>1.4502762973352035</v>
      </c>
      <c r="K180" s="28">
        <f t="shared" si="38"/>
        <v>275391.73609345709</v>
      </c>
      <c r="L180" s="218">
        <v>1.0062500000000001</v>
      </c>
      <c r="M180" s="28">
        <f t="shared" si="39"/>
        <v>273681.22841585794</v>
      </c>
      <c r="N180" s="28">
        <f t="shared" si="32"/>
        <v>275391.73609345709</v>
      </c>
      <c r="O180" s="219">
        <f t="shared" si="33"/>
        <v>75287250.937603459</v>
      </c>
      <c r="Q180" s="220"/>
    </row>
    <row r="181" spans="1:17" ht="16.5" x14ac:dyDescent="0.3">
      <c r="A181" s="214" t="str">
        <f t="shared" si="26"/>
        <v>PDBTValle de México Centro</v>
      </c>
      <c r="B181" s="180" t="s">
        <v>74</v>
      </c>
      <c r="C181" s="181" t="s">
        <v>56</v>
      </c>
      <c r="D181" s="28">
        <f t="array" ref="D181">+INDEX(Mercado_FEBRERO_2025!$G$10:$G$417,MATCH(EC_FEBRERO_2025!$C181&amp;EC_FEBRERO_2025!$B181&amp;"Energía",Mercado_FEBRERO_2025!$C$10:$C$417&amp;Mercado_FEBRERO_2025!$E$10:$E$417&amp;Mercado_FEBRERO_2025!$D$10:$D$417,0))*1000</f>
        <v>93466003.456825241</v>
      </c>
      <c r="E181" s="28">
        <f t="array" ref="E181">+INDEX(Mercado_FEBRERO_2025!$G$10:$G$417,MATCH(EC_FEBRERO_2025!$C181&amp;EC_FEBRERO_2025!$B181&amp;"Potencia",Mercado_FEBRERO_2025!$C$10:$C$417&amp;Mercado_FEBRERO_2025!$E$10:$E$417&amp;Mercado_FEBRERO_2025!$D$10:$D$417,0))*1000</f>
        <v>239803.99080671504</v>
      </c>
      <c r="F181" s="215">
        <v>1.3210470000000001</v>
      </c>
      <c r="G181" s="215">
        <f>VLOOKUP($C181,PC_FEBRERO_2025!$B$11:$C$22,2,0)</f>
        <v>0.57999999999999996</v>
      </c>
      <c r="H181" s="216">
        <f t="shared" si="29"/>
        <v>0.40947999999999996</v>
      </c>
      <c r="I181" s="28">
        <f t="shared" si="30"/>
        <v>109048.65699224286</v>
      </c>
      <c r="J181" s="217">
        <f t="shared" si="31"/>
        <v>1.4547407932011331</v>
      </c>
      <c r="K181" s="28">
        <f t="shared" si="38"/>
        <v>348852.64779895789</v>
      </c>
      <c r="L181" s="218">
        <v>1.1800000000000002</v>
      </c>
      <c r="M181" s="28">
        <f t="shared" si="39"/>
        <v>295637.83711776091</v>
      </c>
      <c r="N181" s="28">
        <f t="shared" si="32"/>
        <v>348852.64779895789</v>
      </c>
      <c r="O181" s="219">
        <f t="shared" si="33"/>
        <v>93466003.456825241</v>
      </c>
      <c r="Q181" s="220"/>
    </row>
    <row r="182" spans="1:17" ht="16.5" x14ac:dyDescent="0.3">
      <c r="A182" s="214" t="str">
        <f t="shared" si="26"/>
        <v>GDBTValle de México Centro</v>
      </c>
      <c r="B182" s="180" t="s">
        <v>74</v>
      </c>
      <c r="C182" s="223" t="s">
        <v>53</v>
      </c>
      <c r="D182" s="28">
        <f t="array" ref="D182">+INDEX(Mercado_FEBRERO_2025!$G$10:$G$417,MATCH(EC_FEBRERO_2025!$C182&amp;EC_FEBRERO_2025!$B182&amp;"Energía",Mercado_FEBRERO_2025!$C$10:$C$417&amp;Mercado_FEBRERO_2025!$E$10:$E$417&amp;Mercado_FEBRERO_2025!$D$10:$D$417,0))*1000</f>
        <v>36118682.390349723</v>
      </c>
      <c r="E182" s="28">
        <f t="array" ref="E182">+INDEX(Mercado_FEBRERO_2025!$G$10:$G$417,MATCH(EC_FEBRERO_2025!$C182&amp;EC_FEBRERO_2025!$B182&amp;"Potencia",Mercado_FEBRERO_2025!$C$10:$C$417&amp;Mercado_FEBRERO_2025!$E$10:$E$417&amp;Mercado_FEBRERO_2025!$D$10:$D$417,0))*1000</f>
        <v>109689.87606398726</v>
      </c>
      <c r="F182" s="215">
        <v>1.3210470000000001</v>
      </c>
      <c r="G182" s="215">
        <f>VLOOKUP($C182,PC_FEBRERO_2025!$B$11:$C$22,2,0)</f>
        <v>0.49</v>
      </c>
      <c r="H182" s="216">
        <f t="shared" si="29"/>
        <v>0.31506999999999996</v>
      </c>
      <c r="I182" s="28">
        <f t="shared" si="30"/>
        <v>54767.660405466457</v>
      </c>
      <c r="J182" s="217">
        <f t="shared" si="31"/>
        <v>1.4992954898911355</v>
      </c>
      <c r="K182" s="28">
        <f t="shared" si="38"/>
        <v>164457.53646945371</v>
      </c>
      <c r="L182" s="218">
        <v>1.29</v>
      </c>
      <c r="M182" s="28">
        <f t="shared" si="39"/>
        <v>127486.46237942149</v>
      </c>
      <c r="N182" s="28">
        <f t="shared" si="32"/>
        <v>164457.53646945371</v>
      </c>
      <c r="O182" s="219">
        <f t="shared" si="33"/>
        <v>164457.53646945371</v>
      </c>
      <c r="Q182" s="220"/>
    </row>
    <row r="183" spans="1:17" ht="16.5" x14ac:dyDescent="0.3">
      <c r="A183" s="214" t="str">
        <f t="shared" si="26"/>
        <v>RABTValle de México Centro</v>
      </c>
      <c r="B183" s="180" t="s">
        <v>74</v>
      </c>
      <c r="C183" s="223" t="s">
        <v>59</v>
      </c>
      <c r="D183" s="28">
        <f t="array" ref="D183">+INDEX(Mercado_FEBRERO_2025!$G$10:$G$417,MATCH(EC_FEBRERO_2025!$C183&amp;EC_FEBRERO_2025!$B183&amp;"Energía",Mercado_FEBRERO_2025!$C$10:$C$417&amp;Mercado_FEBRERO_2025!$E$10:$E$417&amp;Mercado_FEBRERO_2025!$D$10:$D$417,0))*1000</f>
        <v>491618.73933820042</v>
      </c>
      <c r="E183" s="28">
        <f t="array" ref="E183">+INDEX(Mercado_FEBRERO_2025!$G$10:$G$417,MATCH(EC_FEBRERO_2025!$C183&amp;EC_FEBRERO_2025!$B183&amp;"Potencia",Mercado_FEBRERO_2025!$C$10:$C$417&amp;Mercado_FEBRERO_2025!$E$10:$E$417&amp;Mercado_FEBRERO_2025!$D$10:$D$417,0))*1000</f>
        <v>1463.1510099351203</v>
      </c>
      <c r="F183" s="215">
        <v>1.3210470000000001</v>
      </c>
      <c r="G183" s="215">
        <f>VLOOKUP($C183,PC_FEBRERO_2025!$B$11:$C$22,2,0)</f>
        <v>0.5</v>
      </c>
      <c r="H183" s="216">
        <f t="shared" si="29"/>
        <v>0.32499999999999996</v>
      </c>
      <c r="I183" s="28">
        <f t="shared" si="30"/>
        <v>722.67729582560116</v>
      </c>
      <c r="J183" s="217">
        <f t="shared" si="31"/>
        <v>1.4939184615384618</v>
      </c>
      <c r="K183" s="28">
        <f t="shared" si="38"/>
        <v>2185.8283057607214</v>
      </c>
      <c r="L183" s="218">
        <v>1.05</v>
      </c>
      <c r="M183" s="28">
        <f t="shared" si="39"/>
        <v>2081.7412435816395</v>
      </c>
      <c r="N183" s="28">
        <f t="shared" si="32"/>
        <v>2185.8283057607214</v>
      </c>
      <c r="O183" s="219">
        <f t="shared" si="33"/>
        <v>491618.73933820042</v>
      </c>
      <c r="Q183" s="220"/>
    </row>
    <row r="184" spans="1:17" ht="16.5" x14ac:dyDescent="0.3">
      <c r="A184" s="214" t="str">
        <f t="shared" si="26"/>
        <v>APBTValle de México Centro</v>
      </c>
      <c r="B184" s="180" t="s">
        <v>74</v>
      </c>
      <c r="C184" s="223" t="s">
        <v>57</v>
      </c>
      <c r="D184" s="28">
        <f t="array" ref="D184">+INDEX(Mercado_FEBRERO_2025!$G$10:$G$417,MATCH(EC_FEBRERO_2025!$C184&amp;EC_FEBRERO_2025!$B184&amp;"Energía",Mercado_FEBRERO_2025!$C$10:$C$417&amp;Mercado_FEBRERO_2025!$E$10:$E$417&amp;Mercado_FEBRERO_2025!$D$10:$D$417,0))*1000</f>
        <v>6072129.4557198556</v>
      </c>
      <c r="E184" s="28">
        <f t="array" ref="E184">+INDEX(Mercado_FEBRERO_2025!$G$10:$G$417,MATCH(EC_FEBRERO_2025!$C184&amp;EC_FEBRERO_2025!$B184&amp;"Potencia",Mercado_FEBRERO_2025!$C$10:$C$417&amp;Mercado_FEBRERO_2025!$E$10:$E$417&amp;Mercado_FEBRERO_2025!$D$10:$D$417,0))*1000</f>
        <v>18071.813856309091</v>
      </c>
      <c r="F184" s="215">
        <v>1.3210470000000001</v>
      </c>
      <c r="G184" s="215">
        <f>VLOOKUP($C184,PC_FEBRERO_2025!$B$11:$C$22,2,0)</f>
        <v>0.5</v>
      </c>
      <c r="H184" s="216">
        <f t="shared" si="29"/>
        <v>0.32499999999999996</v>
      </c>
      <c r="I184" s="28">
        <f t="shared" si="30"/>
        <v>8926.0024971176426</v>
      </c>
      <c r="J184" s="217">
        <f t="shared" si="31"/>
        <v>1.4939184615384618</v>
      </c>
      <c r="K184" s="28">
        <f>E184*J184</f>
        <v>26997.816353426733</v>
      </c>
      <c r="L184" s="218">
        <v>1</v>
      </c>
      <c r="M184" s="28">
        <f>K184/L184</f>
        <v>26997.816353426733</v>
      </c>
      <c r="N184" s="28">
        <f t="shared" si="32"/>
        <v>26997.816353426733</v>
      </c>
      <c r="O184" s="219">
        <f t="shared" si="33"/>
        <v>6072129.4557198556</v>
      </c>
      <c r="Q184" s="220"/>
    </row>
    <row r="185" spans="1:17" ht="16.5" x14ac:dyDescent="0.3">
      <c r="A185" s="214" t="str">
        <f t="shared" si="26"/>
        <v>APMTValle de México Centro</v>
      </c>
      <c r="B185" s="180" t="s">
        <v>74</v>
      </c>
      <c r="C185" s="223" t="s">
        <v>58</v>
      </c>
      <c r="D185" s="28">
        <f t="array" ref="D185">+INDEX(Mercado_FEBRERO_2025!$G$10:$G$417,MATCH(EC_FEBRERO_2025!$C185&amp;EC_FEBRERO_2025!$B185&amp;"Energía",Mercado_FEBRERO_2025!$C$10:$C$417&amp;Mercado_FEBRERO_2025!$E$10:$E$417&amp;Mercado_FEBRERO_2025!$D$10:$D$417,0))*1000</f>
        <v>93599.942323000389</v>
      </c>
      <c r="E185" s="28">
        <f t="array" ref="E185">+INDEX(Mercado_FEBRERO_2025!$G$10:$G$417,MATCH(EC_FEBRERO_2025!$C185&amp;EC_FEBRERO_2025!$B185&amp;"Potencia",Mercado_FEBRERO_2025!$C$10:$C$417&amp;Mercado_FEBRERO_2025!$E$10:$E$417&amp;Mercado_FEBRERO_2025!$D$10:$D$417,0))*1000</f>
        <v>278.57125691369168</v>
      </c>
      <c r="F185" s="215">
        <v>1.006875</v>
      </c>
      <c r="G185" s="215">
        <f>VLOOKUP($C185,PC_FEBRERO_2025!$B$11:$C$22,2,0)</f>
        <v>0.5</v>
      </c>
      <c r="H185" s="216">
        <f t="shared" si="29"/>
        <v>0.32499999999999996</v>
      </c>
      <c r="I185" s="28">
        <f t="shared" si="30"/>
        <v>2.9464267558178774</v>
      </c>
      <c r="J185" s="217">
        <f t="shared" si="31"/>
        <v>1.010576923076923</v>
      </c>
      <c r="K185" s="28">
        <f>E185*J185</f>
        <v>281.51768366950955</v>
      </c>
      <c r="L185" s="218">
        <v>1</v>
      </c>
      <c r="M185" s="28">
        <f>K185/L185</f>
        <v>281.51768366950955</v>
      </c>
      <c r="N185" s="28">
        <f t="shared" si="32"/>
        <v>281.51768366950955</v>
      </c>
      <c r="O185" s="219">
        <f t="shared" si="33"/>
        <v>93599.942323000389</v>
      </c>
      <c r="Q185" s="220"/>
    </row>
    <row r="186" spans="1:17" ht="16.5" x14ac:dyDescent="0.3">
      <c r="A186" s="214" t="str">
        <f t="shared" si="26"/>
        <v>GDMTHValle de México Centro</v>
      </c>
      <c r="B186" s="180" t="s">
        <v>74</v>
      </c>
      <c r="C186" s="181" t="s">
        <v>54</v>
      </c>
      <c r="D186" s="28">
        <f t="array" ref="D186">+INDEX(Mercado_FEBRERO_2025!$G$10:$G$417,MATCH(EC_FEBRERO_2025!$C186&amp;EC_FEBRERO_2025!$B186&amp;"Energía",Mercado_FEBRERO_2025!$C$10:$C$417&amp;Mercado_FEBRERO_2025!$E$10:$E$417&amp;Mercado_FEBRERO_2025!$D$10:$D$417,0))*1000</f>
        <v>241315268.90646836</v>
      </c>
      <c r="E186" s="28">
        <f t="array" ref="E186">+INDEX(Mercado_FEBRERO_2025!$G$10:$G$417,MATCH(EC_FEBRERO_2025!$C186&amp;EC_FEBRERO_2025!$B186&amp;"Potencia",Mercado_FEBRERO_2025!$C$10:$C$417&amp;Mercado_FEBRERO_2025!$E$10:$E$417&amp;Mercado_FEBRERO_2025!$D$10:$D$417,0))*1000</f>
        <v>630000.17989366222</v>
      </c>
      <c r="F186" s="215">
        <v>1.006875</v>
      </c>
      <c r="G186" s="215">
        <f>VLOOKUP($C186,PC_FEBRERO_2025!$B$11:$C$22,2,0)</f>
        <v>0.56999999999999995</v>
      </c>
      <c r="H186" s="216">
        <f t="shared" si="29"/>
        <v>0.39842999999999995</v>
      </c>
      <c r="I186" s="28">
        <f t="shared" si="30"/>
        <v>6196.3537006708239</v>
      </c>
      <c r="J186" s="217">
        <f t="shared" si="31"/>
        <v>1.0098354792560802</v>
      </c>
      <c r="K186" s="28">
        <f>E186*J186</f>
        <v>636196.5335943331</v>
      </c>
      <c r="L186" s="218">
        <v>1.25</v>
      </c>
      <c r="M186" s="28">
        <f>K186/L186</f>
        <v>508957.22687546647</v>
      </c>
      <c r="N186" s="28">
        <f t="shared" si="32"/>
        <v>508957.22687546647</v>
      </c>
      <c r="O186" s="219">
        <f t="shared" si="33"/>
        <v>508957.22687546647</v>
      </c>
      <c r="Q186" s="220"/>
    </row>
    <row r="187" spans="1:17" ht="16.5" x14ac:dyDescent="0.3">
      <c r="A187" s="214" t="str">
        <f t="shared" si="26"/>
        <v>GDMTOValle de México Centro</v>
      </c>
      <c r="B187" s="180" t="s">
        <v>74</v>
      </c>
      <c r="C187" s="181" t="s">
        <v>55</v>
      </c>
      <c r="D187" s="28">
        <f t="array" ref="D187">+INDEX(Mercado_FEBRERO_2025!$G$10:$G$417,MATCH(EC_FEBRERO_2025!$C187&amp;EC_FEBRERO_2025!$B187&amp;"Energía",Mercado_FEBRERO_2025!$C$10:$C$417&amp;Mercado_FEBRERO_2025!$E$10:$E$417&amp;Mercado_FEBRERO_2025!$D$10:$D$417,0))*1000</f>
        <v>48982103.352285378</v>
      </c>
      <c r="E187" s="28">
        <f t="array" ref="E187">+INDEX(Mercado_FEBRERO_2025!$G$10:$G$417,MATCH(EC_FEBRERO_2025!$C187&amp;EC_FEBRERO_2025!$B187&amp;"Potencia",Mercado_FEBRERO_2025!$C$10:$C$417&amp;Mercado_FEBRERO_2025!$E$10:$E$417&amp;Mercado_FEBRERO_2025!$D$10:$D$417,0))*1000</f>
        <v>132527.335909863</v>
      </c>
      <c r="F187" s="215">
        <v>1.006875</v>
      </c>
      <c r="G187" s="215">
        <f>VLOOKUP($C187,PC_FEBRERO_2025!$B$11:$C$22,2,0)</f>
        <v>0.55000000000000004</v>
      </c>
      <c r="H187" s="216">
        <f t="shared" si="29"/>
        <v>0.37675000000000003</v>
      </c>
      <c r="I187" s="28">
        <f t="shared" si="30"/>
        <v>1330.110123182925</v>
      </c>
      <c r="J187" s="217">
        <f t="shared" si="31"/>
        <v>1.010036496350365</v>
      </c>
      <c r="K187" s="28">
        <f t="shared" ref="K187:K195" si="40">E187*J187</f>
        <v>133857.44603304594</v>
      </c>
      <c r="L187" s="218">
        <v>1.05</v>
      </c>
      <c r="M187" s="28">
        <f t="shared" ref="M187:M195" si="41">K187/L187</f>
        <v>127483.28193623423</v>
      </c>
      <c r="N187" s="28">
        <f t="shared" si="32"/>
        <v>133857.44603304594</v>
      </c>
      <c r="O187" s="219">
        <f t="shared" si="33"/>
        <v>133857.44603304594</v>
      </c>
      <c r="Q187" s="220"/>
    </row>
    <row r="188" spans="1:17" ht="16.5" x14ac:dyDescent="0.3">
      <c r="A188" s="214" t="str">
        <f t="shared" si="26"/>
        <v>RAMTValle de México Centro</v>
      </c>
      <c r="B188" s="180" t="s">
        <v>74</v>
      </c>
      <c r="C188" s="181" t="s">
        <v>60</v>
      </c>
      <c r="D188" s="28">
        <f t="array" ref="D188">+INDEX(Mercado_FEBRERO_2025!$G$10:$G$417,MATCH(EC_FEBRERO_2025!$C188&amp;EC_FEBRERO_2025!$B188&amp;"Energía",Mercado_FEBRERO_2025!$C$10:$C$417&amp;Mercado_FEBRERO_2025!$E$10:$E$417&amp;Mercado_FEBRERO_2025!$D$10:$D$417,0))*1000</f>
        <v>616015.18485479872</v>
      </c>
      <c r="E188" s="28">
        <f t="array" ref="E188">+INDEX(Mercado_FEBRERO_2025!$G$10:$G$417,MATCH(EC_FEBRERO_2025!$C188&amp;EC_FEBRERO_2025!$B188&amp;"Potencia",Mercado_FEBRERO_2025!$C$10:$C$417&amp;Mercado_FEBRERO_2025!$E$10:$E$417&amp;Mercado_FEBRERO_2025!$D$10:$D$417,0))*1000</f>
        <v>1833.3785263535676</v>
      </c>
      <c r="F188" s="215">
        <v>1.006875</v>
      </c>
      <c r="G188" s="215">
        <f>VLOOKUP($C188,PC_FEBRERO_2025!$B$11:$C$22,2,0)</f>
        <v>0.5</v>
      </c>
      <c r="H188" s="216">
        <f t="shared" si="29"/>
        <v>0.32499999999999996</v>
      </c>
      <c r="I188" s="28">
        <f t="shared" si="30"/>
        <v>19.391503644124178</v>
      </c>
      <c r="J188" s="217">
        <f t="shared" si="31"/>
        <v>1.010576923076923</v>
      </c>
      <c r="K188" s="28">
        <f t="shared" si="40"/>
        <v>1852.7700299976918</v>
      </c>
      <c r="L188" s="218">
        <v>1.05</v>
      </c>
      <c r="M188" s="28">
        <f t="shared" si="41"/>
        <v>1764.5428857120874</v>
      </c>
      <c r="N188" s="28">
        <f t="shared" si="32"/>
        <v>1852.7700299976918</v>
      </c>
      <c r="O188" s="219">
        <f t="shared" si="33"/>
        <v>1852.7700299976918</v>
      </c>
      <c r="Q188" s="220"/>
    </row>
    <row r="189" spans="1:17" ht="16.5" x14ac:dyDescent="0.3">
      <c r="A189" s="214" t="str">
        <f t="shared" si="26"/>
        <v>DISTValle de México Centro</v>
      </c>
      <c r="B189" s="180" t="s">
        <v>74</v>
      </c>
      <c r="C189" s="181" t="s">
        <v>51</v>
      </c>
      <c r="D189" s="28">
        <f t="array" ref="D189">+INDEX(Mercado_FEBRERO_2025!$G$10:$G$417,MATCH(EC_FEBRERO_2025!$C189&amp;EC_FEBRERO_2025!$B189&amp;"Energía",Mercado_FEBRERO_2025!$C$10:$C$417&amp;Mercado_FEBRERO_2025!$E$10:$E$417&amp;Mercado_FEBRERO_2025!$D$10:$D$417,0))*1000</f>
        <v>5876059.8074830426</v>
      </c>
      <c r="E189" s="28">
        <f t="array" ref="E189">+INDEX(Mercado_FEBRERO_2025!$G$10:$G$417,MATCH(EC_FEBRERO_2025!$C189&amp;EC_FEBRERO_2025!$B189&amp;"Potencia",Mercado_FEBRERO_2025!$C$10:$C$417&amp;Mercado_FEBRERO_2025!$E$10:$E$417&amp;Mercado_FEBRERO_2025!$D$10:$D$417,0))*1000</f>
        <v>11816.400835511267</v>
      </c>
      <c r="F189" s="225">
        <v>1</v>
      </c>
      <c r="G189" s="215">
        <f>VLOOKUP($C189,PC_FEBRERO_2025!$B$11:$C$22,2,0)</f>
        <v>0.74</v>
      </c>
      <c r="H189" s="216">
        <f t="shared" si="29"/>
        <v>0.60531999999999997</v>
      </c>
      <c r="I189" s="28">
        <f t="shared" si="30"/>
        <v>0</v>
      </c>
      <c r="J189" s="217">
        <f t="shared" si="31"/>
        <v>1</v>
      </c>
      <c r="K189" s="28">
        <f t="shared" si="40"/>
        <v>11816.400835511267</v>
      </c>
      <c r="L189" s="218">
        <v>1.35</v>
      </c>
      <c r="M189" s="28">
        <f t="shared" si="41"/>
        <v>8752.8895077861234</v>
      </c>
      <c r="N189" s="28">
        <f t="shared" si="32"/>
        <v>8752.8895077861234</v>
      </c>
      <c r="O189" s="219">
        <f t="shared" si="33"/>
        <v>8752.8895077861234</v>
      </c>
      <c r="Q189" s="220"/>
    </row>
    <row r="190" spans="1:17" ht="16.5" x14ac:dyDescent="0.3">
      <c r="A190" s="214" t="str">
        <f t="shared" si="26"/>
        <v>DITValle de México Centro</v>
      </c>
      <c r="B190" s="180" t="s">
        <v>74</v>
      </c>
      <c r="C190" s="181" t="s">
        <v>52</v>
      </c>
      <c r="D190" s="28">
        <f t="array" ref="D190">+INDEX(Mercado_FEBRERO_2025!$G$10:$G$417,MATCH(EC_FEBRERO_2025!$C190&amp;EC_FEBRERO_2025!$B190&amp;"Energía",Mercado_FEBRERO_2025!$C$10:$C$417&amp;Mercado_FEBRERO_2025!$E$10:$E$417&amp;Mercado_FEBRERO_2025!$D$10:$D$417,0))*1000</f>
        <v>0</v>
      </c>
      <c r="E190" s="28">
        <f t="array" ref="E190">+INDEX(Mercado_FEBRERO_2025!$G$10:$G$417,MATCH(EC_FEBRERO_2025!$C190&amp;EC_FEBRERO_2025!$B190&amp;"Potencia",Mercado_FEBRERO_2025!$C$10:$C$417&amp;Mercado_FEBRERO_2025!$E$10:$E$417&amp;Mercado_FEBRERO_2025!$D$10:$D$417,0))*1000</f>
        <v>0</v>
      </c>
      <c r="F190" s="225">
        <v>1</v>
      </c>
      <c r="G190" s="215">
        <f>VLOOKUP($C190,PC_FEBRERO_2025!$B$11:$C$22,2,0)</f>
        <v>0.71</v>
      </c>
      <c r="H190" s="216">
        <f t="shared" si="29"/>
        <v>0.56586999999999998</v>
      </c>
      <c r="I190" s="28">
        <f t="shared" si="30"/>
        <v>0</v>
      </c>
      <c r="J190" s="217">
        <f t="shared" si="31"/>
        <v>0</v>
      </c>
      <c r="K190" s="28">
        <f t="shared" si="40"/>
        <v>0</v>
      </c>
      <c r="L190" s="218">
        <v>2.5</v>
      </c>
      <c r="M190" s="28">
        <f t="shared" si="41"/>
        <v>0</v>
      </c>
      <c r="N190" s="28">
        <f t="shared" si="32"/>
        <v>0</v>
      </c>
      <c r="O190" s="219">
        <f t="shared" si="33"/>
        <v>0</v>
      </c>
      <c r="Q190" s="220"/>
    </row>
    <row r="191" spans="1:17" ht="16.5" x14ac:dyDescent="0.3">
      <c r="A191" s="214" t="str">
        <f t="shared" si="26"/>
        <v>DB1Valle de México Norte</v>
      </c>
      <c r="B191" s="180" t="s">
        <v>75</v>
      </c>
      <c r="C191" s="181" t="s">
        <v>48</v>
      </c>
      <c r="D191" s="28">
        <f t="array" ref="D191">+INDEX(Mercado_FEBRERO_2025!$G$10:$G$417,MATCH(EC_FEBRERO_2025!$C191&amp;EC_FEBRERO_2025!$B191&amp;"Energía",Mercado_FEBRERO_2025!$C$10:$C$417&amp;Mercado_FEBRERO_2025!$E$10:$E$417&amp;Mercado_FEBRERO_2025!$D$10:$D$417,0))*1000</f>
        <v>144118443.85251346</v>
      </c>
      <c r="E191" s="28">
        <f t="array" ref="E191">+INDEX(Mercado_FEBRERO_2025!$G$10:$G$417,MATCH(EC_FEBRERO_2025!$C191&amp;EC_FEBRERO_2025!$B191&amp;"Potencia",Mercado_FEBRERO_2025!$C$10:$C$417&amp;Mercado_FEBRERO_2025!$E$10:$E$417&amp;Mercado_FEBRERO_2025!$D$10:$D$417,0))*1000</f>
        <v>363494.86443834117</v>
      </c>
      <c r="F191" s="215">
        <v>1.512148</v>
      </c>
      <c r="G191" s="215">
        <f>VLOOKUP($C191,PC_FEBRERO_2025!$B$11:$C$22,2,0)</f>
        <v>0.59</v>
      </c>
      <c r="H191" s="216">
        <f t="shared" si="29"/>
        <v>0.42066999999999999</v>
      </c>
      <c r="I191" s="28">
        <f t="shared" si="30"/>
        <v>261098.41210710735</v>
      </c>
      <c r="J191" s="217">
        <f t="shared" si="31"/>
        <v>1.7183001402524543</v>
      </c>
      <c r="K191" s="28">
        <f t="shared" si="40"/>
        <v>624593.27654544846</v>
      </c>
      <c r="L191" s="218">
        <v>1</v>
      </c>
      <c r="M191" s="28">
        <f t="shared" si="41"/>
        <v>624593.27654544846</v>
      </c>
      <c r="N191" s="28">
        <f t="shared" si="32"/>
        <v>624593.27654544846</v>
      </c>
      <c r="O191" s="219">
        <f t="shared" si="33"/>
        <v>144118443.85251346</v>
      </c>
      <c r="Q191" s="220"/>
    </row>
    <row r="192" spans="1:17" ht="16.5" x14ac:dyDescent="0.3">
      <c r="A192" s="214" t="str">
        <f t="shared" si="26"/>
        <v>DB2Valle de México Norte</v>
      </c>
      <c r="B192" s="180" t="s">
        <v>75</v>
      </c>
      <c r="C192" s="223" t="s">
        <v>50</v>
      </c>
      <c r="D192" s="28">
        <f t="array" ref="D192">+INDEX(Mercado_FEBRERO_2025!$G$10:$G$417,MATCH(EC_FEBRERO_2025!$C192&amp;EC_FEBRERO_2025!$B192&amp;"Energía",Mercado_FEBRERO_2025!$C$10:$C$417&amp;Mercado_FEBRERO_2025!$E$10:$E$417&amp;Mercado_FEBRERO_2025!$D$10:$D$417,0))*1000</f>
        <v>89904875.343709707</v>
      </c>
      <c r="E192" s="28">
        <f t="array" ref="E192">+INDEX(Mercado_FEBRERO_2025!$G$10:$G$417,MATCH(EC_FEBRERO_2025!$C192&amp;EC_FEBRERO_2025!$B192&amp;"Potencia",Mercado_FEBRERO_2025!$C$10:$C$417&amp;Mercado_FEBRERO_2025!$E$10:$E$417&amp;Mercado_FEBRERO_2025!$D$10:$D$417,0))*1000</f>
        <v>226757.6557296956</v>
      </c>
      <c r="F192" s="215">
        <v>1.512148</v>
      </c>
      <c r="G192" s="215">
        <f>VLOOKUP($C192,PC_FEBRERO_2025!$B$11:$C$22,2,0)</f>
        <v>0.59</v>
      </c>
      <c r="H192" s="216">
        <f t="shared" si="29"/>
        <v>0.42066999999999999</v>
      </c>
      <c r="I192" s="28">
        <f t="shared" si="30"/>
        <v>162880.05591395815</v>
      </c>
      <c r="J192" s="217">
        <f t="shared" si="31"/>
        <v>1.7183001402524545</v>
      </c>
      <c r="K192" s="28">
        <f t="shared" si="40"/>
        <v>389637.71164365375</v>
      </c>
      <c r="L192" s="218">
        <v>1.0062500000000001</v>
      </c>
      <c r="M192" s="28">
        <f t="shared" si="41"/>
        <v>387217.60163344466</v>
      </c>
      <c r="N192" s="28">
        <f t="shared" si="32"/>
        <v>389637.71164365375</v>
      </c>
      <c r="O192" s="219">
        <f t="shared" si="33"/>
        <v>89904875.343709707</v>
      </c>
      <c r="Q192" s="220"/>
    </row>
    <row r="193" spans="1:17" ht="16.5" x14ac:dyDescent="0.3">
      <c r="A193" s="214" t="str">
        <f t="shared" si="26"/>
        <v>PDBTValle de México Norte</v>
      </c>
      <c r="B193" s="180" t="s">
        <v>75</v>
      </c>
      <c r="C193" s="181" t="s">
        <v>56</v>
      </c>
      <c r="D193" s="28">
        <f t="array" ref="D193">+INDEX(Mercado_FEBRERO_2025!$G$10:$G$417,MATCH(EC_FEBRERO_2025!$C193&amp;EC_FEBRERO_2025!$B193&amp;"Energía",Mercado_FEBRERO_2025!$C$10:$C$417&amp;Mercado_FEBRERO_2025!$E$10:$E$417&amp;Mercado_FEBRERO_2025!$D$10:$D$417,0))*1000</f>
        <v>63618948.115818493</v>
      </c>
      <c r="E193" s="28">
        <f t="array" ref="E193">+INDEX(Mercado_FEBRERO_2025!$G$10:$G$417,MATCH(EC_FEBRERO_2025!$C193&amp;EC_FEBRERO_2025!$B193&amp;"Potencia",Mercado_FEBRERO_2025!$C$10:$C$417&amp;Mercado_FEBRERO_2025!$E$10:$E$417&amp;Mercado_FEBRERO_2025!$D$10:$D$417,0))*1000</f>
        <v>163225.9547306509</v>
      </c>
      <c r="F193" s="215">
        <v>1.512148</v>
      </c>
      <c r="G193" s="215">
        <f>VLOOKUP($C193,PC_FEBRERO_2025!$B$11:$C$22,2,0)</f>
        <v>0.57999999999999996</v>
      </c>
      <c r="H193" s="216">
        <f t="shared" si="29"/>
        <v>0.40947999999999996</v>
      </c>
      <c r="I193" s="28">
        <f t="shared" si="30"/>
        <v>118407.71425409832</v>
      </c>
      <c r="J193" s="217">
        <f t="shared" si="31"/>
        <v>1.7254220963172806</v>
      </c>
      <c r="K193" s="28">
        <f t="shared" si="40"/>
        <v>281633.66898474924</v>
      </c>
      <c r="L193" s="218">
        <v>1.1800000000000002</v>
      </c>
      <c r="M193" s="28">
        <f t="shared" si="41"/>
        <v>238672.60083453322</v>
      </c>
      <c r="N193" s="28">
        <f t="shared" si="32"/>
        <v>281633.66898474924</v>
      </c>
      <c r="O193" s="219">
        <f t="shared" si="33"/>
        <v>63618948.115818493</v>
      </c>
      <c r="Q193" s="220"/>
    </row>
    <row r="194" spans="1:17" ht="16.5" x14ac:dyDescent="0.3">
      <c r="A194" s="214" t="str">
        <f t="shared" si="26"/>
        <v>GDBTValle de México Norte</v>
      </c>
      <c r="B194" s="180" t="s">
        <v>75</v>
      </c>
      <c r="C194" s="223" t="s">
        <v>53</v>
      </c>
      <c r="D194" s="28">
        <f t="array" ref="D194">+INDEX(Mercado_FEBRERO_2025!$G$10:$G$417,MATCH(EC_FEBRERO_2025!$C194&amp;EC_FEBRERO_2025!$B194&amp;"Energía",Mercado_FEBRERO_2025!$C$10:$C$417&amp;Mercado_FEBRERO_2025!$E$10:$E$417&amp;Mercado_FEBRERO_2025!$D$10:$D$417,0))*1000</f>
        <v>13222384.151852651</v>
      </c>
      <c r="E194" s="28">
        <f t="array" ref="E194">+INDEX(Mercado_FEBRERO_2025!$G$10:$G$417,MATCH(EC_FEBRERO_2025!$C194&amp;EC_FEBRERO_2025!$B194&amp;"Potencia",Mercado_FEBRERO_2025!$C$10:$C$417&amp;Mercado_FEBRERO_2025!$E$10:$E$417&amp;Mercado_FEBRERO_2025!$D$10:$D$417,0))*1000</f>
        <v>40155.442638036475</v>
      </c>
      <c r="F194" s="215">
        <v>1.512148</v>
      </c>
      <c r="G194" s="215">
        <f>VLOOKUP($C194,PC_FEBRERO_2025!$B$11:$C$22,2,0)</f>
        <v>0.49</v>
      </c>
      <c r="H194" s="216">
        <f t="shared" si="29"/>
        <v>0.31506999999999996</v>
      </c>
      <c r="I194" s="28">
        <f t="shared" si="30"/>
        <v>31983.716385979948</v>
      </c>
      <c r="J194" s="217">
        <f t="shared" si="31"/>
        <v>1.7964976671850701</v>
      </c>
      <c r="K194" s="28">
        <f t="shared" si="40"/>
        <v>72139.159024016422</v>
      </c>
      <c r="L194" s="218">
        <v>1.29</v>
      </c>
      <c r="M194" s="28">
        <f t="shared" si="41"/>
        <v>55921.828700787926</v>
      </c>
      <c r="N194" s="28">
        <f t="shared" si="32"/>
        <v>72139.159024016422</v>
      </c>
      <c r="O194" s="219">
        <f t="shared" si="33"/>
        <v>72139.159024016422</v>
      </c>
      <c r="Q194" s="220"/>
    </row>
    <row r="195" spans="1:17" ht="16.5" x14ac:dyDescent="0.3">
      <c r="A195" s="214" t="str">
        <f t="shared" si="26"/>
        <v>RABTValle de México Norte</v>
      </c>
      <c r="B195" s="180" t="s">
        <v>75</v>
      </c>
      <c r="C195" s="223" t="s">
        <v>59</v>
      </c>
      <c r="D195" s="28">
        <f t="array" ref="D195">+INDEX(Mercado_FEBRERO_2025!$G$10:$G$417,MATCH(EC_FEBRERO_2025!$C195&amp;EC_FEBRERO_2025!$B195&amp;"Energía",Mercado_FEBRERO_2025!$C$10:$C$417&amp;Mercado_FEBRERO_2025!$E$10:$E$417&amp;Mercado_FEBRERO_2025!$D$10:$D$417,0))*1000</f>
        <v>1400562.507763671</v>
      </c>
      <c r="E195" s="28">
        <f t="array" ref="E195">+INDEX(Mercado_FEBRERO_2025!$G$10:$G$417,MATCH(EC_FEBRERO_2025!$C195&amp;EC_FEBRERO_2025!$B195&amp;"Potencia",Mercado_FEBRERO_2025!$C$10:$C$417&amp;Mercado_FEBRERO_2025!$E$10:$E$417&amp;Mercado_FEBRERO_2025!$D$10:$D$417,0))*1000</f>
        <v>4168.3407969156879</v>
      </c>
      <c r="F195" s="215">
        <v>1.512148</v>
      </c>
      <c r="G195" s="215">
        <f>VLOOKUP($C195,PC_FEBRERO_2025!$B$11:$C$22,2,0)</f>
        <v>0.5</v>
      </c>
      <c r="H195" s="216">
        <f t="shared" si="29"/>
        <v>0.32499999999999996</v>
      </c>
      <c r="I195" s="28">
        <f t="shared" si="30"/>
        <v>3284.3190807058095</v>
      </c>
      <c r="J195" s="217">
        <f t="shared" si="31"/>
        <v>1.7879200000000002</v>
      </c>
      <c r="K195" s="28">
        <f t="shared" si="40"/>
        <v>7452.6598776214978</v>
      </c>
      <c r="L195" s="218">
        <v>1.05</v>
      </c>
      <c r="M195" s="28">
        <f t="shared" si="41"/>
        <v>7097.7713120204735</v>
      </c>
      <c r="N195" s="28">
        <f t="shared" si="32"/>
        <v>7452.6598776214978</v>
      </c>
      <c r="O195" s="219">
        <f t="shared" si="33"/>
        <v>1400562.507763671</v>
      </c>
      <c r="Q195" s="220"/>
    </row>
    <row r="196" spans="1:17" ht="16.5" x14ac:dyDescent="0.3">
      <c r="A196" s="214" t="str">
        <f t="shared" si="26"/>
        <v>APBTValle de México Norte</v>
      </c>
      <c r="B196" s="180" t="s">
        <v>75</v>
      </c>
      <c r="C196" s="181" t="s">
        <v>57</v>
      </c>
      <c r="D196" s="28">
        <f t="array" ref="D196">+INDEX(Mercado_FEBRERO_2025!$G$10:$G$417,MATCH(EC_FEBRERO_2025!$C196&amp;EC_FEBRERO_2025!$B196&amp;"Energía",Mercado_FEBRERO_2025!$C$10:$C$417&amp;Mercado_FEBRERO_2025!$E$10:$E$417&amp;Mercado_FEBRERO_2025!$D$10:$D$417,0))*1000</f>
        <v>19091628.103519864</v>
      </c>
      <c r="E196" s="28">
        <f t="array" ref="E196">+INDEX(Mercado_FEBRERO_2025!$G$10:$G$417,MATCH(EC_FEBRERO_2025!$C196&amp;EC_FEBRERO_2025!$B196&amp;"Potencia",Mercado_FEBRERO_2025!$C$10:$C$417&amp;Mercado_FEBRERO_2025!$E$10:$E$417&amp;Mercado_FEBRERO_2025!$D$10:$D$417,0))*1000</f>
        <v>56820.321736666257</v>
      </c>
      <c r="F196" s="215">
        <v>1.512148</v>
      </c>
      <c r="G196" s="215">
        <f>VLOOKUP($C196,PC_FEBRERO_2025!$B$11:$C$22,2,0)</f>
        <v>0.5</v>
      </c>
      <c r="H196" s="216">
        <f t="shared" si="29"/>
        <v>0.32499999999999996</v>
      </c>
      <c r="I196" s="28">
        <f t="shared" si="30"/>
        <v>44769.867902754086</v>
      </c>
      <c r="J196" s="217">
        <f t="shared" si="31"/>
        <v>1.78792</v>
      </c>
      <c r="K196" s="28">
        <f>E196*J196</f>
        <v>101590.18963942034</v>
      </c>
      <c r="L196" s="218">
        <v>1</v>
      </c>
      <c r="M196" s="28">
        <f>K196/L196</f>
        <v>101590.18963942034</v>
      </c>
      <c r="N196" s="28">
        <f t="shared" si="32"/>
        <v>101590.18963942034</v>
      </c>
      <c r="O196" s="219">
        <f t="shared" si="33"/>
        <v>19091628.103519864</v>
      </c>
      <c r="Q196" s="220"/>
    </row>
    <row r="197" spans="1:17" ht="16.5" x14ac:dyDescent="0.3">
      <c r="A197" s="214" t="str">
        <f t="shared" si="26"/>
        <v>APMTValle de México Norte</v>
      </c>
      <c r="B197" s="180" t="s">
        <v>75</v>
      </c>
      <c r="C197" s="181" t="s">
        <v>58</v>
      </c>
      <c r="D197" s="28">
        <f t="array" ref="D197">+INDEX(Mercado_FEBRERO_2025!$G$10:$G$417,MATCH(EC_FEBRERO_2025!$C197&amp;EC_FEBRERO_2025!$B197&amp;"Energía",Mercado_FEBRERO_2025!$C$10:$C$417&amp;Mercado_FEBRERO_2025!$E$10:$E$417&amp;Mercado_FEBRERO_2025!$D$10:$D$417,0))*1000</f>
        <v>1507.9402997528964</v>
      </c>
      <c r="E197" s="28">
        <f t="array" ref="E197">+INDEX(Mercado_FEBRERO_2025!$G$10:$G$417,MATCH(EC_FEBRERO_2025!$C197&amp;EC_FEBRERO_2025!$B197&amp;"Potencia",Mercado_FEBRERO_2025!$C$10:$C$417&amp;Mercado_FEBRERO_2025!$E$10:$E$417&amp;Mercado_FEBRERO_2025!$D$10:$D$417,0))*1000</f>
        <v>4.4879175587883822</v>
      </c>
      <c r="F197" s="215">
        <v>1.0058419999999999</v>
      </c>
      <c r="G197" s="215">
        <f>VLOOKUP($C197,PC_FEBRERO_2025!$B$11:$C$22,2,0)</f>
        <v>0.5</v>
      </c>
      <c r="H197" s="216">
        <f t="shared" si="29"/>
        <v>0.32499999999999996</v>
      </c>
      <c r="I197" s="28">
        <f t="shared" si="30"/>
        <v>4.0336022120678917E-2</v>
      </c>
      <c r="J197" s="217">
        <f t="shared" si="31"/>
        <v>1.0089876923076921</v>
      </c>
      <c r="K197" s="28">
        <f>E197*J197</f>
        <v>4.5282535809090607</v>
      </c>
      <c r="L197" s="218">
        <v>1</v>
      </c>
      <c r="M197" s="28">
        <f>K197/L197</f>
        <v>4.5282535809090607</v>
      </c>
      <c r="N197" s="28">
        <f t="shared" si="32"/>
        <v>4.5282535809090607</v>
      </c>
      <c r="O197" s="219">
        <f t="shared" si="33"/>
        <v>1507.9402997528964</v>
      </c>
      <c r="Q197" s="220"/>
    </row>
    <row r="198" spans="1:17" ht="16.5" x14ac:dyDescent="0.3">
      <c r="A198" s="214" t="str">
        <f t="shared" si="26"/>
        <v>GDMTHValle de México Norte</v>
      </c>
      <c r="B198" s="180" t="s">
        <v>75</v>
      </c>
      <c r="C198" s="181" t="s">
        <v>54</v>
      </c>
      <c r="D198" s="28">
        <f t="array" ref="D198">+INDEX(Mercado_FEBRERO_2025!$G$10:$G$417,MATCH(EC_FEBRERO_2025!$C198&amp;EC_FEBRERO_2025!$B198&amp;"Energía",Mercado_FEBRERO_2025!$C$10:$C$417&amp;Mercado_FEBRERO_2025!$E$10:$E$417&amp;Mercado_FEBRERO_2025!$D$10:$D$417,0))*1000</f>
        <v>336423004.30895108</v>
      </c>
      <c r="E198" s="28">
        <f t="array" ref="E198">+INDEX(Mercado_FEBRERO_2025!$G$10:$G$417,MATCH(EC_FEBRERO_2025!$C198&amp;EC_FEBRERO_2025!$B198&amp;"Potencia",Mercado_FEBRERO_2025!$C$10:$C$417&amp;Mercado_FEBRERO_2025!$E$10:$E$417&amp;Mercado_FEBRERO_2025!$D$10:$D$417,0))*1000</f>
        <v>878297.31701376126</v>
      </c>
      <c r="F198" s="215">
        <v>1.0058419999999999</v>
      </c>
      <c r="G198" s="215">
        <f>VLOOKUP($C198,PC_FEBRERO_2025!$B$11:$C$22,2,0)</f>
        <v>0.56999999999999995</v>
      </c>
      <c r="H198" s="216">
        <f t="shared" si="29"/>
        <v>0.39842999999999995</v>
      </c>
      <c r="I198" s="28">
        <f t="shared" si="30"/>
        <v>7340.5049012794116</v>
      </c>
      <c r="J198" s="217">
        <f t="shared" si="31"/>
        <v>1.0083576537911301</v>
      </c>
      <c r="K198" s="28">
        <f>E198*J198</f>
        <v>885637.82191504072</v>
      </c>
      <c r="L198" s="218">
        <v>1.25</v>
      </c>
      <c r="M198" s="28">
        <f>K198/L198</f>
        <v>708510.25753203256</v>
      </c>
      <c r="N198" s="28">
        <f t="shared" si="32"/>
        <v>708510.25753203256</v>
      </c>
      <c r="O198" s="219">
        <f t="shared" si="33"/>
        <v>708510.25753203256</v>
      </c>
      <c r="Q198" s="220"/>
    </row>
    <row r="199" spans="1:17" ht="16.5" x14ac:dyDescent="0.3">
      <c r="A199" s="214" t="str">
        <f t="shared" si="26"/>
        <v>GDMTOValle de México Norte</v>
      </c>
      <c r="B199" s="180" t="s">
        <v>75</v>
      </c>
      <c r="C199" s="181" t="s">
        <v>55</v>
      </c>
      <c r="D199" s="28">
        <f t="array" ref="D199">+INDEX(Mercado_FEBRERO_2025!$G$10:$G$417,MATCH(EC_FEBRERO_2025!$C199&amp;EC_FEBRERO_2025!$B199&amp;"Energía",Mercado_FEBRERO_2025!$C$10:$C$417&amp;Mercado_FEBRERO_2025!$E$10:$E$417&amp;Mercado_FEBRERO_2025!$D$10:$D$417,0))*1000</f>
        <v>61767351.481991872</v>
      </c>
      <c r="E199" s="28">
        <f t="array" ref="E199">+INDEX(Mercado_FEBRERO_2025!$G$10:$G$417,MATCH(EC_FEBRERO_2025!$C199&amp;EC_FEBRERO_2025!$B199&amp;"Potencia",Mercado_FEBRERO_2025!$C$10:$C$417&amp;Mercado_FEBRERO_2025!$E$10:$E$417&amp;Mercado_FEBRERO_2025!$D$10:$D$417,0))*1000</f>
        <v>167119.4574729217</v>
      </c>
      <c r="F199" s="215">
        <v>1.0058419999999999</v>
      </c>
      <c r="G199" s="215">
        <f>VLOOKUP($C199,PC_FEBRERO_2025!$B$11:$C$22,2,0)</f>
        <v>0.55000000000000004</v>
      </c>
      <c r="H199" s="216">
        <f t="shared" si="29"/>
        <v>0.37675000000000003</v>
      </c>
      <c r="I199" s="28">
        <f t="shared" si="30"/>
        <v>1425.2728037325439</v>
      </c>
      <c r="J199" s="217">
        <f t="shared" si="31"/>
        <v>1.0085284671532846</v>
      </c>
      <c r="K199" s="28">
        <f t="shared" ref="K199:K214" si="42">E199*J199</f>
        <v>168544.73027665424</v>
      </c>
      <c r="L199" s="218">
        <v>1.05</v>
      </c>
      <c r="M199" s="28">
        <f t="shared" ref="M199:M214" si="43">K199/L199</f>
        <v>160518.79073967069</v>
      </c>
      <c r="N199" s="28">
        <f t="shared" si="32"/>
        <v>168544.73027665424</v>
      </c>
      <c r="O199" s="219">
        <f t="shared" si="33"/>
        <v>168544.73027665424</v>
      </c>
      <c r="Q199" s="220"/>
    </row>
    <row r="200" spans="1:17" ht="16.5" x14ac:dyDescent="0.3">
      <c r="A200" s="214" t="str">
        <f t="shared" si="26"/>
        <v>RAMTValle de México Norte</v>
      </c>
      <c r="B200" s="180" t="s">
        <v>75</v>
      </c>
      <c r="C200" s="181" t="s">
        <v>60</v>
      </c>
      <c r="D200" s="28">
        <f t="array" ref="D200">+INDEX(Mercado_FEBRERO_2025!$G$10:$G$417,MATCH(EC_FEBRERO_2025!$C200&amp;EC_FEBRERO_2025!$B200&amp;"Energía",Mercado_FEBRERO_2025!$C$10:$C$417&amp;Mercado_FEBRERO_2025!$E$10:$E$417&amp;Mercado_FEBRERO_2025!$D$10:$D$417,0))*1000</f>
        <v>1635980.9987490892</v>
      </c>
      <c r="E200" s="28">
        <f t="array" ref="E200">+INDEX(Mercado_FEBRERO_2025!$G$10:$G$417,MATCH(EC_FEBRERO_2025!$C200&amp;EC_FEBRERO_2025!$B200&amp;"Potencia",Mercado_FEBRERO_2025!$C$10:$C$417&amp;Mercado_FEBRERO_2025!$E$10:$E$417&amp;Mercado_FEBRERO_2025!$D$10:$D$417,0))*1000</f>
        <v>4868.9910677056223</v>
      </c>
      <c r="F200" s="215">
        <v>1.0058419999999999</v>
      </c>
      <c r="G200" s="215">
        <f>VLOOKUP($C200,PC_FEBRERO_2025!$B$11:$C$22,2,0)</f>
        <v>0.5</v>
      </c>
      <c r="H200" s="216">
        <f t="shared" si="29"/>
        <v>0.32499999999999996</v>
      </c>
      <c r="I200" s="28">
        <f t="shared" si="30"/>
        <v>43.760993565439655</v>
      </c>
      <c r="J200" s="217">
        <f t="shared" si="31"/>
        <v>1.0089876923076921</v>
      </c>
      <c r="K200" s="28">
        <f t="shared" si="42"/>
        <v>4912.7520612710623</v>
      </c>
      <c r="L200" s="218">
        <v>1.05</v>
      </c>
      <c r="M200" s="28">
        <f t="shared" si="43"/>
        <v>4678.8114869248211</v>
      </c>
      <c r="N200" s="28">
        <f t="shared" si="32"/>
        <v>4912.7520612710623</v>
      </c>
      <c r="O200" s="219">
        <f t="shared" si="33"/>
        <v>4912.7520612710623</v>
      </c>
      <c r="Q200" s="220"/>
    </row>
    <row r="201" spans="1:17" ht="16.5" x14ac:dyDescent="0.3">
      <c r="A201" s="214" t="str">
        <f t="shared" si="26"/>
        <v>DISTValle de México Norte</v>
      </c>
      <c r="B201" s="180" t="s">
        <v>75</v>
      </c>
      <c r="C201" s="181" t="s">
        <v>51</v>
      </c>
      <c r="D201" s="28">
        <f t="array" ref="D201">+INDEX(Mercado_FEBRERO_2025!$G$10:$G$417,MATCH(EC_FEBRERO_2025!$C201&amp;EC_FEBRERO_2025!$B201&amp;"Energía",Mercado_FEBRERO_2025!$C$10:$C$417&amp;Mercado_FEBRERO_2025!$E$10:$E$417&amp;Mercado_FEBRERO_2025!$D$10:$D$417,0))*1000</f>
        <v>109049538.78706889</v>
      </c>
      <c r="E201" s="28">
        <f t="array" ref="E201">+INDEX(Mercado_FEBRERO_2025!$G$10:$G$417,MATCH(EC_FEBRERO_2025!$C201&amp;EC_FEBRERO_2025!$B201&amp;"Potencia",Mercado_FEBRERO_2025!$C$10:$C$417&amp;Mercado_FEBRERO_2025!$E$10:$E$417&amp;Mercado_FEBRERO_2025!$D$10:$D$417,0))*1000</f>
        <v>219292.02619664755</v>
      </c>
      <c r="F201" s="225">
        <v>1</v>
      </c>
      <c r="G201" s="215">
        <f>VLOOKUP($C201,PC_FEBRERO_2025!$B$11:$C$22,2,0)</f>
        <v>0.74</v>
      </c>
      <c r="H201" s="216">
        <f t="shared" si="29"/>
        <v>0.60531999999999997</v>
      </c>
      <c r="I201" s="28">
        <f t="shared" si="30"/>
        <v>0</v>
      </c>
      <c r="J201" s="217">
        <f t="shared" si="31"/>
        <v>1</v>
      </c>
      <c r="K201" s="28">
        <f t="shared" si="42"/>
        <v>219292.02619664755</v>
      </c>
      <c r="L201" s="218">
        <v>1.35</v>
      </c>
      <c r="M201" s="28">
        <f t="shared" si="43"/>
        <v>162438.53792344261</v>
      </c>
      <c r="N201" s="28">
        <f t="shared" si="32"/>
        <v>162438.53792344261</v>
      </c>
      <c r="O201" s="219">
        <f t="shared" si="33"/>
        <v>162438.53792344261</v>
      </c>
      <c r="Q201" s="220"/>
    </row>
    <row r="202" spans="1:17" ht="16.5" x14ac:dyDescent="0.3">
      <c r="A202" s="214" t="str">
        <f t="shared" si="26"/>
        <v>DITValle de México Norte</v>
      </c>
      <c r="B202" s="180" t="s">
        <v>75</v>
      </c>
      <c r="C202" s="181" t="s">
        <v>52</v>
      </c>
      <c r="D202" s="28">
        <f t="array" ref="D202">+INDEX(Mercado_FEBRERO_2025!$G$10:$G$417,MATCH(EC_FEBRERO_2025!$C202&amp;EC_FEBRERO_2025!$B202&amp;"Energía",Mercado_FEBRERO_2025!$C$10:$C$417&amp;Mercado_FEBRERO_2025!$E$10:$E$417&amp;Mercado_FEBRERO_2025!$D$10:$D$417,0))*1000</f>
        <v>26638705.659747787</v>
      </c>
      <c r="E202" s="28">
        <f t="array" ref="E202">+INDEX(Mercado_FEBRERO_2025!$G$10:$G$417,MATCH(EC_FEBRERO_2025!$C202&amp;EC_FEBRERO_2025!$B202&amp;"Potencia",Mercado_FEBRERO_2025!$C$10:$C$417&amp;Mercado_FEBRERO_2025!$E$10:$E$417&amp;Mercado_FEBRERO_2025!$D$10:$D$417,0))*1000</f>
        <v>55832.297241255415</v>
      </c>
      <c r="F202" s="225">
        <v>1</v>
      </c>
      <c r="G202" s="215">
        <f>VLOOKUP($C202,PC_FEBRERO_2025!$B$11:$C$22,2,0)</f>
        <v>0.71</v>
      </c>
      <c r="H202" s="216">
        <f t="shared" si="29"/>
        <v>0.56586999999999998</v>
      </c>
      <c r="I202" s="28">
        <f t="shared" si="30"/>
        <v>0</v>
      </c>
      <c r="J202" s="217">
        <f t="shared" si="31"/>
        <v>1</v>
      </c>
      <c r="K202" s="28">
        <f t="shared" si="42"/>
        <v>55832.297241255415</v>
      </c>
      <c r="L202" s="218">
        <v>2.5</v>
      </c>
      <c r="M202" s="28">
        <f t="shared" si="43"/>
        <v>22332.918896502168</v>
      </c>
      <c r="N202" s="28">
        <f t="shared" si="32"/>
        <v>22332.918896502168</v>
      </c>
      <c r="O202" s="219">
        <f t="shared" si="33"/>
        <v>22332.918896502168</v>
      </c>
      <c r="Q202" s="220"/>
    </row>
    <row r="203" spans="1:17" ht="16.5" x14ac:dyDescent="0.3">
      <c r="A203" s="214" t="str">
        <f t="shared" ref="A203:A214" si="44">C203&amp;B203</f>
        <v>DB1Valle de México Sur</v>
      </c>
      <c r="B203" s="180" t="s">
        <v>76</v>
      </c>
      <c r="C203" s="181" t="s">
        <v>48</v>
      </c>
      <c r="D203" s="28">
        <f t="array" ref="D203">+INDEX(Mercado_FEBRERO_2025!$G$10:$G$417,MATCH(EC_FEBRERO_2025!$C203&amp;EC_FEBRERO_2025!$B203&amp;"Energía",Mercado_FEBRERO_2025!$C$10:$C$417&amp;Mercado_FEBRERO_2025!$E$10:$E$417&amp;Mercado_FEBRERO_2025!$D$10:$D$417,0))*1000</f>
        <v>157303195.60212344</v>
      </c>
      <c r="E203" s="28">
        <f t="array" ref="E203">+INDEX(Mercado_FEBRERO_2025!$G$10:$G$417,MATCH(EC_FEBRERO_2025!$C203&amp;EC_FEBRERO_2025!$B203&amp;"Potencia",Mercado_FEBRERO_2025!$C$10:$C$417&amp;Mercado_FEBRERO_2025!$E$10:$E$417&amp;Mercado_FEBRERO_2025!$D$10:$D$417,0))*1000</f>
        <v>396749.38358081988</v>
      </c>
      <c r="F203" s="215">
        <v>1.5491060000000001</v>
      </c>
      <c r="G203" s="215">
        <f>VLOOKUP($C203,PC_FEBRERO_2025!$B$11:$C$22,2,0)</f>
        <v>0.59</v>
      </c>
      <c r="H203" s="216">
        <f t="shared" si="29"/>
        <v>0.42066999999999999</v>
      </c>
      <c r="I203" s="28">
        <f t="shared" si="30"/>
        <v>305550.4446290739</v>
      </c>
      <c r="J203" s="217">
        <f t="shared" si="31"/>
        <v>1.7701346423562412</v>
      </c>
      <c r="K203" s="28">
        <f t="shared" si="42"/>
        <v>702299.82820989378</v>
      </c>
      <c r="L203" s="218">
        <v>1</v>
      </c>
      <c r="M203" s="28">
        <f t="shared" si="43"/>
        <v>702299.82820989378</v>
      </c>
      <c r="N203" s="28">
        <f t="shared" si="32"/>
        <v>702299.82820989378</v>
      </c>
      <c r="O203" s="219">
        <f t="shared" si="33"/>
        <v>157303195.60212344</v>
      </c>
      <c r="Q203" s="220"/>
    </row>
    <row r="204" spans="1:17" ht="16.5" x14ac:dyDescent="0.3">
      <c r="A204" s="214" t="str">
        <f t="shared" si="44"/>
        <v>DB2Valle de México Sur</v>
      </c>
      <c r="B204" s="180" t="s">
        <v>76</v>
      </c>
      <c r="C204" s="181" t="s">
        <v>50</v>
      </c>
      <c r="D204" s="28">
        <f t="array" ref="D204">+INDEX(Mercado_FEBRERO_2025!$G$10:$G$417,MATCH(EC_FEBRERO_2025!$C204&amp;EC_FEBRERO_2025!$B204&amp;"Energía",Mercado_FEBRERO_2025!$C$10:$C$417&amp;Mercado_FEBRERO_2025!$E$10:$E$417&amp;Mercado_FEBRERO_2025!$D$10:$D$417,0))*1000</f>
        <v>99019107.50731428</v>
      </c>
      <c r="E204" s="28">
        <f t="array" ref="E204">+INDEX(Mercado_FEBRERO_2025!$G$10:$G$417,MATCH(EC_FEBRERO_2025!$C204&amp;EC_FEBRERO_2025!$B204&amp;"Potencia",Mercado_FEBRERO_2025!$C$10:$C$417&amp;Mercado_FEBRERO_2025!$E$10:$E$417&amp;Mercado_FEBRERO_2025!$D$10:$D$417,0))*1000</f>
        <v>249745.52942724549</v>
      </c>
      <c r="F204" s="215">
        <v>1.5491060000000001</v>
      </c>
      <c r="G204" s="215">
        <f>VLOOKUP($C204,PC_FEBRERO_2025!$B$11:$C$22,2,0)</f>
        <v>0.59</v>
      </c>
      <c r="H204" s="216">
        <f t="shared" ref="H204:H214" si="45">0.3*G204+0.7*G204*G204</f>
        <v>0.42066999999999999</v>
      </c>
      <c r="I204" s="28">
        <f t="shared" ref="I204:I214" si="46">D204*(F204-1)/(28*24)/H204</f>
        <v>192337.68398552184</v>
      </c>
      <c r="J204" s="217">
        <f t="shared" ref="J204:J214" si="47">IFERROR(((I204+E204)/E204),0)</f>
        <v>1.7701346423562412</v>
      </c>
      <c r="K204" s="28">
        <f t="shared" si="42"/>
        <v>442083.21341276733</v>
      </c>
      <c r="L204" s="218">
        <v>1.0062500000000001</v>
      </c>
      <c r="M204" s="28">
        <f t="shared" si="43"/>
        <v>439337.35494436504</v>
      </c>
      <c r="N204" s="28">
        <f t="shared" si="32"/>
        <v>442083.21341276733</v>
      </c>
      <c r="O204" s="219">
        <f t="shared" si="33"/>
        <v>99019107.50731428</v>
      </c>
      <c r="Q204" s="220"/>
    </row>
    <row r="205" spans="1:17" ht="16.5" x14ac:dyDescent="0.3">
      <c r="A205" s="214" t="str">
        <f t="shared" si="44"/>
        <v>PDBTValle de México Sur</v>
      </c>
      <c r="B205" s="180" t="s">
        <v>76</v>
      </c>
      <c r="C205" s="181" t="s">
        <v>56</v>
      </c>
      <c r="D205" s="28">
        <f t="array" ref="D205">+INDEX(Mercado_FEBRERO_2025!$G$10:$G$417,MATCH(EC_FEBRERO_2025!$C205&amp;EC_FEBRERO_2025!$B205&amp;"Energía",Mercado_FEBRERO_2025!$C$10:$C$417&amp;Mercado_FEBRERO_2025!$E$10:$E$417&amp;Mercado_FEBRERO_2025!$D$10:$D$417,0))*1000</f>
        <v>82537607.787340522</v>
      </c>
      <c r="E205" s="28">
        <f t="array" ref="E205">+INDEX(Mercado_FEBRERO_2025!$G$10:$G$417,MATCH(EC_FEBRERO_2025!$C205&amp;EC_FEBRERO_2025!$B205&amp;"Potencia",Mercado_FEBRERO_2025!$C$10:$C$417&amp;Mercado_FEBRERO_2025!$E$10:$E$417&amp;Mercado_FEBRERO_2025!$D$10:$D$417,0))*1000</f>
        <v>211765.20881398942</v>
      </c>
      <c r="F205" s="215">
        <v>1.5491060000000001</v>
      </c>
      <c r="G205" s="215">
        <f>VLOOKUP($C205,PC_FEBRERO_2025!$B$11:$C$22,2,0)</f>
        <v>0.57999999999999996</v>
      </c>
      <c r="H205" s="216">
        <f t="shared" si="45"/>
        <v>0.40947999999999996</v>
      </c>
      <c r="I205" s="28">
        <f t="shared" si="46"/>
        <v>164704.74044053047</v>
      </c>
      <c r="J205" s="217">
        <f t="shared" si="47"/>
        <v>1.7777705382436264</v>
      </c>
      <c r="K205" s="28">
        <f t="shared" si="42"/>
        <v>376469.94925451989</v>
      </c>
      <c r="L205" s="218">
        <v>1.1800000000000002</v>
      </c>
      <c r="M205" s="28">
        <f t="shared" si="43"/>
        <v>319042.32987671171</v>
      </c>
      <c r="N205" s="28">
        <f t="shared" si="32"/>
        <v>376469.94925451989</v>
      </c>
      <c r="O205" s="219">
        <f t="shared" si="33"/>
        <v>82537607.787340522</v>
      </c>
      <c r="Q205" s="220"/>
    </row>
    <row r="206" spans="1:17" ht="16.5" x14ac:dyDescent="0.3">
      <c r="A206" s="214" t="str">
        <f t="shared" si="44"/>
        <v>GDBTValle de México Sur</v>
      </c>
      <c r="B206" s="180" t="s">
        <v>76</v>
      </c>
      <c r="C206" s="223" t="s">
        <v>53</v>
      </c>
      <c r="D206" s="28">
        <f t="array" ref="D206">+INDEX(Mercado_FEBRERO_2025!$G$10:$G$417,MATCH(EC_FEBRERO_2025!$C206&amp;EC_FEBRERO_2025!$B206&amp;"Energía",Mercado_FEBRERO_2025!$C$10:$C$417&amp;Mercado_FEBRERO_2025!$E$10:$E$417&amp;Mercado_FEBRERO_2025!$D$10:$D$417,0))*1000</f>
        <v>19856804.660361744</v>
      </c>
      <c r="E206" s="28">
        <f t="array" ref="E206">+INDEX(Mercado_FEBRERO_2025!$G$10:$G$417,MATCH(EC_FEBRERO_2025!$C206&amp;EC_FEBRERO_2025!$B206&amp;"Potencia",Mercado_FEBRERO_2025!$C$10:$C$417&amp;Mercado_FEBRERO_2025!$E$10:$E$417&amp;Mercado_FEBRERO_2025!$D$10:$D$417,0))*1000</f>
        <v>60303.707058921726</v>
      </c>
      <c r="F206" s="215">
        <v>1.5491060000000001</v>
      </c>
      <c r="G206" s="215">
        <f>VLOOKUP($C206,PC_FEBRERO_2025!$B$11:$C$22,2,0)</f>
        <v>0.49</v>
      </c>
      <c r="H206" s="216">
        <f t="shared" si="45"/>
        <v>0.31506999999999996</v>
      </c>
      <c r="I206" s="28">
        <f t="shared" si="46"/>
        <v>51497.865269512105</v>
      </c>
      <c r="J206" s="217">
        <f t="shared" si="47"/>
        <v>1.8539751166407468</v>
      </c>
      <c r="K206" s="28">
        <f t="shared" si="42"/>
        <v>111801.57232843383</v>
      </c>
      <c r="L206" s="218">
        <v>1.29</v>
      </c>
      <c r="M206" s="28">
        <f t="shared" si="43"/>
        <v>86667.885525917693</v>
      </c>
      <c r="N206" s="28">
        <f t="shared" ref="N206:N214" si="48">IF(OR(C206="GDMTH",C206="DIST",C206="DIT"),M206,K206)</f>
        <v>111801.57232843383</v>
      </c>
      <c r="O206" s="219">
        <f t="shared" si="33"/>
        <v>111801.57232843383</v>
      </c>
      <c r="Q206" s="220"/>
    </row>
    <row r="207" spans="1:17" ht="16.5" x14ac:dyDescent="0.3">
      <c r="A207" s="214" t="str">
        <f t="shared" si="44"/>
        <v>RABTValle de México Sur</v>
      </c>
      <c r="B207" s="180" t="s">
        <v>76</v>
      </c>
      <c r="C207" s="223" t="s">
        <v>59</v>
      </c>
      <c r="D207" s="28">
        <f t="array" ref="D207">+INDEX(Mercado_FEBRERO_2025!$G$10:$G$417,MATCH(EC_FEBRERO_2025!$C207&amp;EC_FEBRERO_2025!$B207&amp;"Energía",Mercado_FEBRERO_2025!$C$10:$C$417&amp;Mercado_FEBRERO_2025!$E$10:$E$417&amp;Mercado_FEBRERO_2025!$D$10:$D$417,0))*1000</f>
        <v>178461.24103992866</v>
      </c>
      <c r="E207" s="28">
        <f t="array" ref="E207">+INDEX(Mercado_FEBRERO_2025!$G$10:$G$417,MATCH(EC_FEBRERO_2025!$C207&amp;EC_FEBRERO_2025!$B207&amp;"Potencia",Mercado_FEBRERO_2025!$C$10:$C$417&amp;Mercado_FEBRERO_2025!$E$10:$E$417&amp;Mercado_FEBRERO_2025!$D$10:$D$417,0))*1000</f>
        <v>531.13464595216863</v>
      </c>
      <c r="F207" s="215">
        <v>1.5491060000000001</v>
      </c>
      <c r="G207" s="215">
        <f>VLOOKUP($C207,PC_FEBRERO_2025!$B$11:$C$22,2,0)</f>
        <v>0.5</v>
      </c>
      <c r="H207" s="216">
        <f t="shared" si="45"/>
        <v>0.32499999999999996</v>
      </c>
      <c r="I207" s="28">
        <f t="shared" si="46"/>
        <v>448.6911090772486</v>
      </c>
      <c r="J207" s="217">
        <f t="shared" si="47"/>
        <v>1.8447784615384617</v>
      </c>
      <c r="K207" s="28">
        <f t="shared" si="42"/>
        <v>979.82575502941722</v>
      </c>
      <c r="L207" s="218">
        <v>1.05</v>
      </c>
      <c r="M207" s="28">
        <f t="shared" si="43"/>
        <v>933.16738574230203</v>
      </c>
      <c r="N207" s="28">
        <f t="shared" si="48"/>
        <v>979.82575502941722</v>
      </c>
      <c r="O207" s="219">
        <f t="shared" ref="O207:O214" si="49">IF(OR(C207="DB1",C207="DB2",C207="PDBT",C207="RABT",C207="APBT",C207="APMT"),D207,N207)</f>
        <v>178461.24103992866</v>
      </c>
      <c r="Q207" s="220"/>
    </row>
    <row r="208" spans="1:17" ht="16.5" x14ac:dyDescent="0.3">
      <c r="A208" s="214" t="str">
        <f t="shared" si="44"/>
        <v>APBTValle de México Sur</v>
      </c>
      <c r="B208" s="180" t="s">
        <v>76</v>
      </c>
      <c r="C208" s="223" t="s">
        <v>57</v>
      </c>
      <c r="D208" s="28">
        <f t="array" ref="D208">+INDEX(Mercado_FEBRERO_2025!$G$10:$G$417,MATCH(EC_FEBRERO_2025!$C208&amp;EC_FEBRERO_2025!$B208&amp;"Energía",Mercado_FEBRERO_2025!$C$10:$C$417&amp;Mercado_FEBRERO_2025!$E$10:$E$417&amp;Mercado_FEBRERO_2025!$D$10:$D$417,0))*1000</f>
        <v>9700269.1629198957</v>
      </c>
      <c r="E208" s="28">
        <f t="array" ref="E208">+INDEX(Mercado_FEBRERO_2025!$G$10:$G$417,MATCH(EC_FEBRERO_2025!$C208&amp;EC_FEBRERO_2025!$B208&amp;"Potencia",Mercado_FEBRERO_2025!$C$10:$C$417&amp;Mercado_FEBRERO_2025!$E$10:$E$417&amp;Mercado_FEBRERO_2025!$D$10:$D$417,0))*1000</f>
        <v>28869.848699166359</v>
      </c>
      <c r="F208" s="215">
        <v>1.5491060000000001</v>
      </c>
      <c r="G208" s="215">
        <f>VLOOKUP($C208,PC_FEBRERO_2025!$B$11:$C$22,2,0)</f>
        <v>0.5</v>
      </c>
      <c r="H208" s="216">
        <f t="shared" si="45"/>
        <v>0.32499999999999996</v>
      </c>
      <c r="I208" s="28">
        <f t="shared" si="46"/>
        <v>24388.626368929916</v>
      </c>
      <c r="J208" s="217">
        <f t="shared" si="47"/>
        <v>1.8447784615384617</v>
      </c>
      <c r="K208" s="28">
        <f t="shared" si="42"/>
        <v>53258.475068096275</v>
      </c>
      <c r="L208" s="218">
        <v>1</v>
      </c>
      <c r="M208" s="28">
        <f t="shared" si="43"/>
        <v>53258.475068096275</v>
      </c>
      <c r="N208" s="28">
        <f t="shared" si="48"/>
        <v>53258.475068096275</v>
      </c>
      <c r="O208" s="219">
        <f t="shared" si="49"/>
        <v>9700269.1629198957</v>
      </c>
      <c r="Q208" s="220"/>
    </row>
    <row r="209" spans="1:17" ht="16.5" x14ac:dyDescent="0.3">
      <c r="A209" s="214" t="str">
        <f t="shared" si="44"/>
        <v>APMTValle de México Sur</v>
      </c>
      <c r="B209" s="180" t="s">
        <v>76</v>
      </c>
      <c r="C209" s="223" t="s">
        <v>58</v>
      </c>
      <c r="D209" s="28">
        <f t="array" ref="D209">+INDEX(Mercado_FEBRERO_2025!$G$10:$G$417,MATCH(EC_FEBRERO_2025!$C209&amp;EC_FEBRERO_2025!$B209&amp;"Energía",Mercado_FEBRERO_2025!$C$10:$C$417&amp;Mercado_FEBRERO_2025!$E$10:$E$417&amp;Mercado_FEBRERO_2025!$D$10:$D$417,0))*1000</f>
        <v>1923.6678408540024</v>
      </c>
      <c r="E209" s="28">
        <f t="array" ref="E209">+INDEX(Mercado_FEBRERO_2025!$G$10:$G$417,MATCH(EC_FEBRERO_2025!$C209&amp;EC_FEBRERO_2025!$B209&amp;"Potencia",Mercado_FEBRERO_2025!$C$10:$C$417&amp;Mercado_FEBRERO_2025!$E$10:$E$417&amp;Mercado_FEBRERO_2025!$D$10:$D$417,0))*1000</f>
        <v>5.7252019073035783</v>
      </c>
      <c r="F209" s="215">
        <v>1.0092829999999999</v>
      </c>
      <c r="G209" s="215">
        <f>VLOOKUP($C209,PC_FEBRERO_2025!$B$11:$C$22,2,0)</f>
        <v>0.5</v>
      </c>
      <c r="H209" s="216">
        <f t="shared" si="45"/>
        <v>0.32499999999999996</v>
      </c>
      <c r="I209" s="28">
        <f t="shared" si="46"/>
        <v>8.1764691239228818E-2</v>
      </c>
      <c r="J209" s="217">
        <f t="shared" si="47"/>
        <v>1.0142815384615385</v>
      </c>
      <c r="K209" s="28">
        <f t="shared" si="42"/>
        <v>5.8069665985428074</v>
      </c>
      <c r="L209" s="218">
        <v>1</v>
      </c>
      <c r="M209" s="28">
        <f t="shared" si="43"/>
        <v>5.8069665985428074</v>
      </c>
      <c r="N209" s="28">
        <f t="shared" si="48"/>
        <v>5.8069665985428074</v>
      </c>
      <c r="O209" s="219">
        <f t="shared" si="49"/>
        <v>1923.6678408540024</v>
      </c>
      <c r="Q209" s="220"/>
    </row>
    <row r="210" spans="1:17" ht="16.5" x14ac:dyDescent="0.3">
      <c r="A210" s="214" t="str">
        <f t="shared" si="44"/>
        <v>GDMTHValle de México Sur</v>
      </c>
      <c r="B210" s="180" t="s">
        <v>76</v>
      </c>
      <c r="C210" s="181" t="s">
        <v>54</v>
      </c>
      <c r="D210" s="28">
        <f t="array" ref="D210">+INDEX(Mercado_FEBRERO_2025!$G$10:$G$417,MATCH(EC_FEBRERO_2025!$C210&amp;EC_FEBRERO_2025!$B210&amp;"Energía",Mercado_FEBRERO_2025!$C$10:$C$417&amp;Mercado_FEBRERO_2025!$E$10:$E$417&amp;Mercado_FEBRERO_2025!$D$10:$D$417,0))*1000</f>
        <v>300877073.9862898</v>
      </c>
      <c r="E210" s="28">
        <f t="array" ref="E210">+INDEX(Mercado_FEBRERO_2025!$G$10:$G$417,MATCH(EC_FEBRERO_2025!$C210&amp;EC_FEBRERO_2025!$B210&amp;"Potencia",Mercado_FEBRERO_2025!$C$10:$C$417&amp;Mercado_FEBRERO_2025!$E$10:$E$417&amp;Mercado_FEBRERO_2025!$D$10:$D$417,0))*1000</f>
        <v>785497.79131759028</v>
      </c>
      <c r="F210" s="215">
        <v>1.0092829999999999</v>
      </c>
      <c r="G210" s="215">
        <f>VLOOKUP($C210,PC_FEBRERO_2025!$B$11:$C$22,2,0)</f>
        <v>0.56999999999999995</v>
      </c>
      <c r="H210" s="216">
        <f t="shared" si="45"/>
        <v>0.39842999999999995</v>
      </c>
      <c r="I210" s="28">
        <f t="shared" si="46"/>
        <v>10431.72531731207</v>
      </c>
      <c r="J210" s="217">
        <f t="shared" si="47"/>
        <v>1.013280400572246</v>
      </c>
      <c r="K210" s="28">
        <f t="shared" si="42"/>
        <v>795929.51663490233</v>
      </c>
      <c r="L210" s="218">
        <v>1.25</v>
      </c>
      <c r="M210" s="28">
        <f t="shared" si="43"/>
        <v>636743.61330792191</v>
      </c>
      <c r="N210" s="28">
        <f t="shared" si="48"/>
        <v>636743.61330792191</v>
      </c>
      <c r="O210" s="219">
        <f t="shared" si="49"/>
        <v>636743.61330792191</v>
      </c>
      <c r="Q210" s="220"/>
    </row>
    <row r="211" spans="1:17" ht="16.5" x14ac:dyDescent="0.3">
      <c r="A211" s="214" t="str">
        <f t="shared" si="44"/>
        <v>GDMTOValle de México Sur</v>
      </c>
      <c r="B211" s="180" t="s">
        <v>76</v>
      </c>
      <c r="C211" s="181" t="s">
        <v>55</v>
      </c>
      <c r="D211" s="28">
        <f t="array" ref="D211">+INDEX(Mercado_FEBRERO_2025!$G$10:$G$417,MATCH(EC_FEBRERO_2025!$C211&amp;EC_FEBRERO_2025!$B211&amp;"Energía",Mercado_FEBRERO_2025!$C$10:$C$417&amp;Mercado_FEBRERO_2025!$E$10:$E$417&amp;Mercado_FEBRERO_2025!$D$10:$D$417,0))*1000</f>
        <v>81480310.65251261</v>
      </c>
      <c r="E211" s="28">
        <f t="array" ref="E211">+INDEX(Mercado_FEBRERO_2025!$G$10:$G$417,MATCH(EC_FEBRERO_2025!$C211&amp;EC_FEBRERO_2025!$B211&amp;"Potencia",Mercado_FEBRERO_2025!$C$10:$C$417&amp;Mercado_FEBRERO_2025!$E$10:$E$417&amp;Mercado_FEBRERO_2025!$D$10:$D$417,0))*1000</f>
        <v>220455.38596459036</v>
      </c>
      <c r="F211" s="215">
        <v>1.0092829999999999</v>
      </c>
      <c r="G211" s="215">
        <f>VLOOKUP($C211,PC_FEBRERO_2025!$B$11:$C$22,2,0)</f>
        <v>0.55000000000000004</v>
      </c>
      <c r="H211" s="216">
        <f t="shared" si="45"/>
        <v>0.37675000000000003</v>
      </c>
      <c r="I211" s="28">
        <f t="shared" si="46"/>
        <v>2987.5727706704774</v>
      </c>
      <c r="J211" s="217">
        <f t="shared" si="47"/>
        <v>1.0135518248175182</v>
      </c>
      <c r="K211" s="28">
        <f t="shared" si="42"/>
        <v>223442.95873526085</v>
      </c>
      <c r="L211" s="218">
        <v>1.05</v>
      </c>
      <c r="M211" s="28">
        <f t="shared" si="43"/>
        <v>212802.81784310556</v>
      </c>
      <c r="N211" s="28">
        <f t="shared" si="48"/>
        <v>223442.95873526085</v>
      </c>
      <c r="O211" s="219">
        <f t="shared" si="49"/>
        <v>223442.95873526085</v>
      </c>
      <c r="Q211" s="220"/>
    </row>
    <row r="212" spans="1:17" ht="16.5" x14ac:dyDescent="0.3">
      <c r="A212" s="214" t="str">
        <f t="shared" si="44"/>
        <v>RAMTValle de México Sur</v>
      </c>
      <c r="B212" s="180" t="s">
        <v>76</v>
      </c>
      <c r="C212" s="181" t="s">
        <v>60</v>
      </c>
      <c r="D212" s="28">
        <f t="array" ref="D212">+INDEX(Mercado_FEBRERO_2025!$G$10:$G$417,MATCH(EC_FEBRERO_2025!$C212&amp;EC_FEBRERO_2025!$B212&amp;"Energía",Mercado_FEBRERO_2025!$C$10:$C$417&amp;Mercado_FEBRERO_2025!$E$10:$E$417&amp;Mercado_FEBRERO_2025!$D$10:$D$417,0))*1000</f>
        <v>233093.72037709641</v>
      </c>
      <c r="E212" s="28">
        <f t="array" ref="E212">+INDEX(Mercado_FEBRERO_2025!$G$10:$G$417,MATCH(EC_FEBRERO_2025!$C212&amp;EC_FEBRERO_2025!$B212&amp;"Potencia",Mercado_FEBRERO_2025!$C$10:$C$417&amp;Mercado_FEBRERO_2025!$E$10:$E$417&amp;Mercado_FEBRERO_2025!$D$10:$D$417,0))*1000</f>
        <v>693.73131064612028</v>
      </c>
      <c r="F212" s="215">
        <v>1.0092829999999999</v>
      </c>
      <c r="G212" s="215">
        <f>VLOOKUP($C212,PC_FEBRERO_2025!$B$11:$C$22,2,0)</f>
        <v>0.5</v>
      </c>
      <c r="H212" s="216">
        <f t="shared" si="45"/>
        <v>0.32499999999999996</v>
      </c>
      <c r="I212" s="28">
        <f t="shared" si="46"/>
        <v>9.9075503949659804</v>
      </c>
      <c r="J212" s="217">
        <f t="shared" si="47"/>
        <v>1.0142815384615382</v>
      </c>
      <c r="K212" s="28">
        <f t="shared" si="42"/>
        <v>703.63886104108622</v>
      </c>
      <c r="L212" s="218">
        <v>1.05</v>
      </c>
      <c r="M212" s="28">
        <f t="shared" si="43"/>
        <v>670.13224861055824</v>
      </c>
      <c r="N212" s="28">
        <f t="shared" si="48"/>
        <v>703.63886104108622</v>
      </c>
      <c r="O212" s="219">
        <f t="shared" si="49"/>
        <v>703.63886104108622</v>
      </c>
      <c r="Q212" s="220"/>
    </row>
    <row r="213" spans="1:17" ht="16.5" x14ac:dyDescent="0.3">
      <c r="A213" s="214" t="str">
        <f t="shared" si="44"/>
        <v>DISTValle de México Sur</v>
      </c>
      <c r="B213" s="180" t="s">
        <v>76</v>
      </c>
      <c r="C213" s="181" t="s">
        <v>51</v>
      </c>
      <c r="D213" s="28">
        <f t="array" ref="D213">+INDEX(Mercado_FEBRERO_2025!$G$10:$G$417,MATCH(EC_FEBRERO_2025!$C213&amp;EC_FEBRERO_2025!$B213&amp;"Energía",Mercado_FEBRERO_2025!$C$10:$C$417&amp;Mercado_FEBRERO_2025!$E$10:$E$417&amp;Mercado_FEBRERO_2025!$D$10:$D$417,0))*1000</f>
        <v>8911341.2120087035</v>
      </c>
      <c r="E213" s="28">
        <f t="array" ref="E213">+INDEX(Mercado_FEBRERO_2025!$G$10:$G$417,MATCH(EC_FEBRERO_2025!$C213&amp;EC_FEBRERO_2025!$B213&amp;"Potencia",Mercado_FEBRERO_2025!$C$10:$C$417&amp;Mercado_FEBRERO_2025!$E$10:$E$417&amp;Mercado_FEBRERO_2025!$D$10:$D$417,0))*1000</f>
        <v>17920.168138691894</v>
      </c>
      <c r="F213" s="225">
        <v>1</v>
      </c>
      <c r="G213" s="215">
        <f>VLOOKUP($C213,PC_FEBRERO_2025!$B$11:$C$22,2,0)</f>
        <v>0.74</v>
      </c>
      <c r="H213" s="216">
        <f t="shared" si="45"/>
        <v>0.60531999999999997</v>
      </c>
      <c r="I213" s="28">
        <f t="shared" si="46"/>
        <v>0</v>
      </c>
      <c r="J213" s="217">
        <f t="shared" si="47"/>
        <v>1</v>
      </c>
      <c r="K213" s="28">
        <f t="shared" si="42"/>
        <v>17920.168138691894</v>
      </c>
      <c r="L213" s="218">
        <v>1.35</v>
      </c>
      <c r="M213" s="28">
        <f t="shared" si="43"/>
        <v>13274.198621253254</v>
      </c>
      <c r="N213" s="28">
        <f t="shared" si="48"/>
        <v>13274.198621253254</v>
      </c>
      <c r="O213" s="219">
        <f t="shared" si="49"/>
        <v>13274.198621253254</v>
      </c>
      <c r="Q213" s="220"/>
    </row>
    <row r="214" spans="1:17" ht="16.5" x14ac:dyDescent="0.3">
      <c r="A214" s="214" t="str">
        <f t="shared" si="44"/>
        <v>DITValle de México Sur</v>
      </c>
      <c r="B214" s="226" t="s">
        <v>76</v>
      </c>
      <c r="C214" s="227" t="s">
        <v>52</v>
      </c>
      <c r="D214" s="228">
        <f t="array" ref="D214">+INDEX(Mercado_FEBRERO_2025!$G$10:$G$417,MATCH(EC_FEBRERO_2025!$C214&amp;EC_FEBRERO_2025!$B214&amp;"Energía",Mercado_FEBRERO_2025!$C$10:$C$417&amp;Mercado_FEBRERO_2025!$E$10:$E$417&amp;Mercado_FEBRERO_2025!$D$10:$D$417,0))*1000</f>
        <v>459374.57426777628</v>
      </c>
      <c r="E214" s="228">
        <f t="array" ref="E214">+INDEX(Mercado_FEBRERO_2025!$G$10:$G$417,MATCH(EC_FEBRERO_2025!$C214&amp;EC_FEBRERO_2025!$B214&amp;"Potencia",Mercado_FEBRERO_2025!$C$10:$C$417&amp;Mercado_FEBRERO_2025!$E$10:$E$417&amp;Mercado_FEBRERO_2025!$D$10:$D$417,0))*1000</f>
        <v>962.80720629564109</v>
      </c>
      <c r="F214" s="229">
        <v>1</v>
      </c>
      <c r="G214" s="230">
        <f>VLOOKUP($C214,PC_FEBRERO_2025!$B$11:$C$22,2,0)</f>
        <v>0.71</v>
      </c>
      <c r="H214" s="231">
        <f t="shared" si="45"/>
        <v>0.56586999999999998</v>
      </c>
      <c r="I214" s="232">
        <f t="shared" si="46"/>
        <v>0</v>
      </c>
      <c r="J214" s="232">
        <f t="shared" si="47"/>
        <v>1</v>
      </c>
      <c r="K214" s="228">
        <f t="shared" si="42"/>
        <v>962.80720629564109</v>
      </c>
      <c r="L214" s="233">
        <v>2.5</v>
      </c>
      <c r="M214" s="228">
        <f t="shared" si="43"/>
        <v>385.12288251825646</v>
      </c>
      <c r="N214" s="228">
        <f t="shared" si="48"/>
        <v>385.12288251825646</v>
      </c>
      <c r="O214" s="234">
        <f t="shared" si="49"/>
        <v>385.12288251825646</v>
      </c>
      <c r="Q214" s="220"/>
    </row>
    <row r="215" spans="1:17" ht="16.5" x14ac:dyDescent="0.3">
      <c r="G215" s="235"/>
      <c r="H215" s="235"/>
    </row>
    <row r="216" spans="1:17" ht="16.5" x14ac:dyDescent="0.3">
      <c r="G216" s="235"/>
      <c r="H216" s="235"/>
    </row>
    <row r="217" spans="1:17" ht="16.5" x14ac:dyDescent="0.3">
      <c r="G217" s="235"/>
      <c r="H217" s="235"/>
    </row>
    <row r="218" spans="1:17" ht="16.5" x14ac:dyDescent="0.3">
      <c r="G218" s="235"/>
      <c r="H218" s="235"/>
    </row>
    <row r="219" spans="1:17" ht="16.5" hidden="1" x14ac:dyDescent="0.3">
      <c r="G219" s="235"/>
      <c r="H219" s="235"/>
    </row>
    <row r="220" spans="1:17" ht="16.5" hidden="1" x14ac:dyDescent="0.3">
      <c r="G220" s="235"/>
      <c r="H220" s="235"/>
    </row>
    <row r="221" spans="1:17" ht="16.5" hidden="1" x14ac:dyDescent="0.3">
      <c r="G221" s="235"/>
      <c r="H221" s="235"/>
    </row>
    <row r="222" spans="1:17" ht="16.5" hidden="1" x14ac:dyDescent="0.3">
      <c r="G222" s="235"/>
      <c r="H222" s="235"/>
    </row>
    <row r="223" spans="1:17" ht="16.5" hidden="1" x14ac:dyDescent="0.3">
      <c r="G223" s="235"/>
      <c r="H223" s="235"/>
    </row>
    <row r="224" spans="1:17" ht="16.5" hidden="1" x14ac:dyDescent="0.3">
      <c r="G224" s="235"/>
      <c r="H224" s="235"/>
    </row>
  </sheetData>
  <sheetProtection algorithmName="SHA-512" hashValue="2P2NVkhdjvWAgxPqHrN6KIBM2ovJDvztjGmyNmjfMxHpGmDjM2Cf0ukN+xywHO76cIzvxm6IaczTtKU+KNYSgQ==" saltValue="AemNlUtAbqPbXV6dA+Y02w==" spinCount="100000" sheet="1" objects="1" scenarios="1"/>
  <mergeCells count="1">
    <mergeCell ref="I9:N9"/>
  </mergeCells>
  <hyperlinks>
    <hyperlink ref="O5" location="Índice!A1" display="Regresar" xr:uid="{16AC049B-8806-4307-A0D7-59CD17C39F1D}"/>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01DE-5729-4744-9340-39EA4E94ED81}">
  <sheetPr>
    <tabColor rgb="FFBC955C"/>
  </sheetPr>
  <dimension ref="A1:Y1407"/>
  <sheetViews>
    <sheetView showGridLines="0" topLeftCell="D1" zoomScale="90" zoomScaleNormal="90" workbookViewId="0"/>
  </sheetViews>
  <sheetFormatPr baseColWidth="10" defaultColWidth="0" defaultRowHeight="0" customHeight="1" zeroHeight="1" x14ac:dyDescent="0.3"/>
  <cols>
    <col min="1" max="1" width="35" style="67" hidden="1" customWidth="1"/>
    <col min="2" max="2" width="30" style="67" hidden="1" customWidth="1"/>
    <col min="3" max="3" width="43.7109375" style="67" hidden="1" customWidth="1"/>
    <col min="4" max="4" width="15.7109375" style="67" customWidth="1"/>
    <col min="5" max="5" width="20.140625" style="67" customWidth="1"/>
    <col min="6" max="6" width="22.5703125" style="67" customWidth="1"/>
    <col min="7" max="7" width="22.42578125" style="67" customWidth="1"/>
    <col min="8" max="8" width="20.7109375" style="67" bestFit="1" customWidth="1"/>
    <col min="9" max="9" width="20.7109375" style="67" customWidth="1"/>
    <col min="10" max="10" width="23.28515625" style="67" bestFit="1" customWidth="1"/>
    <col min="11" max="11" width="11.7109375" style="67" bestFit="1" customWidth="1"/>
    <col min="12" max="12" width="16.7109375" style="67" customWidth="1"/>
    <col min="13" max="13" width="15.140625" style="67" customWidth="1"/>
    <col min="14" max="14" width="23.28515625" style="67" bestFit="1" customWidth="1"/>
    <col min="15" max="15" width="5.7109375" style="67" customWidth="1"/>
    <col min="16" max="16" width="11.5703125" style="67" customWidth="1"/>
    <col min="17" max="17" width="13.28515625" style="67" customWidth="1"/>
    <col min="18" max="18" width="22.5703125" style="67" bestFit="1" customWidth="1"/>
    <col min="19" max="19" width="5.7109375" style="67" customWidth="1"/>
    <col min="20" max="20" width="19" style="67" hidden="1" customWidth="1"/>
    <col min="21" max="21" width="16.140625" style="67" hidden="1" customWidth="1"/>
    <col min="22" max="25" width="0" style="67" hidden="1" customWidth="1"/>
    <col min="26" max="16384" width="11.42578125" style="67" hidden="1"/>
  </cols>
  <sheetData>
    <row r="1" spans="1:25" s="119" customFormat="1" ht="18" customHeight="1" x14ac:dyDescent="0.3">
      <c r="B1" s="67"/>
      <c r="F1" s="2"/>
      <c r="G1" s="2"/>
      <c r="S1" s="67"/>
      <c r="T1" s="67"/>
      <c r="U1" s="67"/>
      <c r="V1" s="67"/>
      <c r="W1" s="67"/>
    </row>
    <row r="2" spans="1:25" s="119" customFormat="1" ht="18" customHeight="1" x14ac:dyDescent="0.3">
      <c r="B2" s="67"/>
      <c r="G2" s="4" t="s">
        <v>0</v>
      </c>
      <c r="H2" s="4"/>
      <c r="S2" s="67"/>
      <c r="T2" s="67"/>
      <c r="U2" s="67"/>
      <c r="V2" s="67"/>
      <c r="W2" s="67"/>
    </row>
    <row r="3" spans="1:25" s="119" customFormat="1" ht="18" customHeight="1" x14ac:dyDescent="0.3">
      <c r="B3" s="67"/>
      <c r="G3" s="483" t="s">
        <v>1</v>
      </c>
      <c r="H3" s="4"/>
      <c r="S3" s="67"/>
      <c r="T3" s="67"/>
      <c r="U3" s="67"/>
      <c r="V3" s="67"/>
      <c r="W3" s="67"/>
    </row>
    <row r="4" spans="1:25" s="119" customFormat="1" ht="6.95" customHeight="1" x14ac:dyDescent="0.3">
      <c r="B4" s="67"/>
      <c r="S4" s="67"/>
      <c r="T4" s="67"/>
      <c r="U4" s="67"/>
      <c r="V4" s="67"/>
      <c r="W4" s="67"/>
    </row>
    <row r="5" spans="1:25" s="119" customFormat="1" ht="18" customHeight="1" x14ac:dyDescent="0.3">
      <c r="B5" s="201"/>
      <c r="C5" s="116"/>
      <c r="E5" s="116"/>
      <c r="F5" s="116"/>
      <c r="G5" s="487" t="s">
        <v>179</v>
      </c>
      <c r="H5" s="116"/>
      <c r="I5" s="116"/>
      <c r="J5" s="116"/>
      <c r="K5" s="116"/>
      <c r="L5" s="116"/>
      <c r="M5" s="116"/>
      <c r="N5" s="116"/>
      <c r="O5" s="116"/>
      <c r="P5" s="116"/>
      <c r="Q5" s="116"/>
      <c r="R5" s="236" t="s">
        <v>38</v>
      </c>
      <c r="S5" s="67"/>
      <c r="U5" s="67"/>
      <c r="V5" s="67"/>
      <c r="W5" s="67"/>
      <c r="X5" s="67"/>
      <c r="Y5" s="67"/>
    </row>
    <row r="6" spans="1:25" ht="16.5" x14ac:dyDescent="0.3"/>
    <row r="7" spans="1:25" s="21" customFormat="1" ht="23.45" customHeight="1" x14ac:dyDescent="0.3">
      <c r="A7" s="237"/>
      <c r="B7" s="237"/>
      <c r="C7" s="237"/>
      <c r="D7" s="67"/>
      <c r="E7" s="15" t="s">
        <v>180</v>
      </c>
      <c r="F7" s="15"/>
      <c r="G7" s="15"/>
      <c r="H7" s="15"/>
      <c r="I7" s="15"/>
      <c r="J7" s="15"/>
      <c r="K7" s="15"/>
      <c r="L7" s="15"/>
      <c r="M7" s="15"/>
      <c r="N7" s="15"/>
      <c r="O7" s="15"/>
      <c r="P7" s="15"/>
      <c r="Q7" s="15"/>
      <c r="R7" s="15"/>
      <c r="S7" s="67"/>
    </row>
    <row r="8" spans="1:25" s="21" customFormat="1" ht="29.45" customHeight="1" x14ac:dyDescent="0.3">
      <c r="E8" s="238"/>
      <c r="F8" s="238"/>
      <c r="G8" s="238"/>
      <c r="H8" s="238"/>
      <c r="I8" s="238"/>
      <c r="J8" s="238"/>
      <c r="S8" s="67"/>
    </row>
    <row r="9" spans="1:25" ht="15" customHeight="1" x14ac:dyDescent="0.3">
      <c r="R9" s="239"/>
    </row>
    <row r="10" spans="1:25" ht="22.15" customHeight="1" x14ac:dyDescent="0.3">
      <c r="J10" s="240">
        <v>45658</v>
      </c>
      <c r="L10" s="595">
        <v>45689</v>
      </c>
      <c r="M10" s="596"/>
      <c r="N10" s="597"/>
    </row>
    <row r="11" spans="1:25" s="241" customFormat="1" ht="41.65" customHeight="1" thickBot="1" x14ac:dyDescent="0.35">
      <c r="A11" s="241" t="s">
        <v>155</v>
      </c>
      <c r="B11" s="241" t="s">
        <v>156</v>
      </c>
      <c r="C11" s="241" t="s">
        <v>181</v>
      </c>
      <c r="E11" s="80" t="s">
        <v>44</v>
      </c>
      <c r="F11" s="73" t="s">
        <v>157</v>
      </c>
      <c r="G11" s="73" t="s">
        <v>133</v>
      </c>
      <c r="H11" s="73" t="s">
        <v>45</v>
      </c>
      <c r="I11" s="242" t="s">
        <v>143</v>
      </c>
      <c r="J11" s="243" t="s">
        <v>182</v>
      </c>
      <c r="K11" s="244" t="s">
        <v>154</v>
      </c>
      <c r="L11" s="244" t="s">
        <v>152</v>
      </c>
      <c r="M11" s="242" t="s">
        <v>183</v>
      </c>
      <c r="N11" s="245" t="s">
        <v>182</v>
      </c>
      <c r="O11" s="67"/>
      <c r="R11" s="246">
        <f>+(R13/(R15))-1</f>
        <v>1.5905142914893755E-3</v>
      </c>
      <c r="S11" s="67"/>
      <c r="T11" s="247"/>
      <c r="U11" s="248"/>
      <c r="V11" s="249"/>
    </row>
    <row r="12" spans="1:25" ht="16.5" x14ac:dyDescent="0.3">
      <c r="A12" s="67" t="str">
        <f t="shared" ref="A12:A75" si="0">IF(I12="NA",E12&amp;F12&amp;H12,E12&amp;F12&amp;H12&amp;I12)</f>
        <v>DB1GeneraciónBaja California</v>
      </c>
      <c r="B12" s="250" t="str">
        <f t="shared" ref="B12:B75" si="1">E12&amp;H12&amp;I12</f>
        <v>DB1Baja CaliforniaNA</v>
      </c>
      <c r="C12" s="67" t="str">
        <f t="shared" ref="C12:C75" si="2">E12&amp;F12&amp;G12&amp;H12</f>
        <v>DB1GeneraciónEnergíaBaja California</v>
      </c>
      <c r="E12" s="251" t="s">
        <v>48</v>
      </c>
      <c r="F12" s="252" t="s">
        <v>159</v>
      </c>
      <c r="G12" s="252" t="s">
        <v>135</v>
      </c>
      <c r="H12" s="252" t="s">
        <v>49</v>
      </c>
      <c r="I12" s="253" t="s">
        <v>161</v>
      </c>
      <c r="J12" s="254">
        <v>0.65236153282411868</v>
      </c>
      <c r="K12" s="255" t="s">
        <v>184</v>
      </c>
      <c r="L12" s="256">
        <f>+INDEX(Mercado_FEBRERO_2025!$R$10:$R$349,MATCH(B12,Mercado_FEBRERO_2025!$J$10:$J$349,0))</f>
        <v>110011.54939606057</v>
      </c>
      <c r="M12" s="257">
        <f>IF(OR(G12="Energía",G12="Potencia"),J12*L12*1000,J12*L12)</f>
        <v>71767302.992370307</v>
      </c>
      <c r="N12" s="258">
        <f>J12*(1+$R$11)</f>
        <v>0.65339912316529336</v>
      </c>
      <c r="O12" s="259"/>
      <c r="P12" s="260"/>
    </row>
    <row r="13" spans="1:25" ht="16.5" x14ac:dyDescent="0.3">
      <c r="A13" s="67" t="str">
        <f t="shared" si="0"/>
        <v>DB2GeneraciónBaja California</v>
      </c>
      <c r="B13" s="250" t="str">
        <f t="shared" si="1"/>
        <v>DB2Baja CaliforniaNA</v>
      </c>
      <c r="C13" s="67" t="str">
        <f t="shared" si="2"/>
        <v>DB2GeneraciónEnergíaBaja California</v>
      </c>
      <c r="E13" s="251" t="s">
        <v>50</v>
      </c>
      <c r="F13" s="252" t="s">
        <v>159</v>
      </c>
      <c r="G13" s="252" t="s">
        <v>135</v>
      </c>
      <c r="H13" s="252" t="s">
        <v>49</v>
      </c>
      <c r="I13" s="253" t="s">
        <v>161</v>
      </c>
      <c r="J13" s="254">
        <v>0.65217423407797281</v>
      </c>
      <c r="K13" s="255" t="s">
        <v>184</v>
      </c>
      <c r="L13" s="256">
        <f>+INDEX(Mercado_FEBRERO_2025!$R$10:$R$349,MATCH(B13,Mercado_FEBRERO_2025!$J$10:$J$349,0))</f>
        <v>186617.4873787032</v>
      </c>
      <c r="M13" s="257">
        <f t="shared" ref="M13:M76" si="3">IF(OR(G13="Energía",G13="Potencia"),J13*L13*1000,J13*L13)</f>
        <v>121707116.89676152</v>
      </c>
      <c r="N13" s="258">
        <f t="shared" ref="N13:N76" si="4">J13*(1+$R$11)</f>
        <v>0.653211526517815</v>
      </c>
      <c r="O13" s="259"/>
      <c r="R13" s="261">
        <f>+REC_CG_2025!H13</f>
        <v>31079833149.525055</v>
      </c>
      <c r="U13" s="262"/>
    </row>
    <row r="14" spans="1:25" ht="15" customHeight="1" x14ac:dyDescent="0.3">
      <c r="A14" s="67" t="str">
        <f t="shared" si="0"/>
        <v>PDBTGeneraciónBaja California</v>
      </c>
      <c r="B14" s="250" t="str">
        <f t="shared" si="1"/>
        <v>PDBTBaja CaliforniaNA</v>
      </c>
      <c r="C14" s="67" t="str">
        <f t="shared" si="2"/>
        <v>PDBTGeneraciónEnergíaBaja California</v>
      </c>
      <c r="E14" s="251" t="s">
        <v>56</v>
      </c>
      <c r="F14" s="252" t="s">
        <v>159</v>
      </c>
      <c r="G14" s="252" t="s">
        <v>135</v>
      </c>
      <c r="H14" s="252" t="s">
        <v>49</v>
      </c>
      <c r="I14" s="253" t="s">
        <v>161</v>
      </c>
      <c r="J14" s="254">
        <v>0.70536707798324128</v>
      </c>
      <c r="K14" s="255" t="s">
        <v>184</v>
      </c>
      <c r="L14" s="256">
        <f>+INDEX(Mercado_FEBRERO_2025!$R$10:$R$349,MATCH(B14,Mercado_FEBRERO_2025!$J$10:$J$349,0))</f>
        <v>46750.814266208596</v>
      </c>
      <c r="M14" s="257">
        <f t="shared" si="3"/>
        <v>32976485.25229279</v>
      </c>
      <c r="N14" s="258">
        <f t="shared" si="4"/>
        <v>0.7064889744015197</v>
      </c>
      <c r="O14" s="259"/>
    </row>
    <row r="15" spans="1:25" ht="16.5" x14ac:dyDescent="0.3">
      <c r="A15" s="67" t="str">
        <f t="shared" si="0"/>
        <v>GDBTGeneraciónBaja California</v>
      </c>
      <c r="B15" s="250" t="str">
        <f t="shared" si="1"/>
        <v>GDBTBaja CaliforniaNA</v>
      </c>
      <c r="C15" s="67" t="str">
        <f t="shared" si="2"/>
        <v>GDBTGeneraciónEnergíaBaja California</v>
      </c>
      <c r="E15" s="251" t="s">
        <v>53</v>
      </c>
      <c r="F15" s="252" t="s">
        <v>159</v>
      </c>
      <c r="G15" s="252" t="s">
        <v>135</v>
      </c>
      <c r="H15" s="252" t="s">
        <v>49</v>
      </c>
      <c r="I15" s="253" t="s">
        <v>161</v>
      </c>
      <c r="J15" s="254">
        <v>0.71360822281363456</v>
      </c>
      <c r="K15" s="255" t="s">
        <v>184</v>
      </c>
      <c r="L15" s="256">
        <f>+INDEX(Mercado_FEBRERO_2025!$R$10:$R$349,MATCH(B15,Mercado_FEBRERO_2025!$J$10:$J$349,0))</f>
        <v>3507.0573357446265</v>
      </c>
      <c r="M15" s="257">
        <f t="shared" si="3"/>
        <v>2502664.9526662431</v>
      </c>
      <c r="N15" s="258">
        <f t="shared" si="4"/>
        <v>0.71474322689054404</v>
      </c>
      <c r="O15" s="259"/>
      <c r="R15" s="263">
        <f>SUM($M$12:$M$555)</f>
        <v>31030478729.633816</v>
      </c>
    </row>
    <row r="16" spans="1:25" ht="16.5" x14ac:dyDescent="0.3">
      <c r="A16" s="67" t="str">
        <f t="shared" si="0"/>
        <v>RABTGeneraciónBaja California</v>
      </c>
      <c r="B16" s="250" t="str">
        <f t="shared" si="1"/>
        <v>RABTBaja CaliforniaNA</v>
      </c>
      <c r="C16" s="67" t="str">
        <f t="shared" si="2"/>
        <v>RABTGeneraciónEnergíaBaja California</v>
      </c>
      <c r="E16" s="251" t="s">
        <v>59</v>
      </c>
      <c r="F16" s="252" t="s">
        <v>159</v>
      </c>
      <c r="G16" s="252" t="s">
        <v>135</v>
      </c>
      <c r="H16" s="252" t="s">
        <v>49</v>
      </c>
      <c r="I16" s="253" t="s">
        <v>161</v>
      </c>
      <c r="J16" s="254">
        <v>0.65067584410881063</v>
      </c>
      <c r="K16" s="255" t="s">
        <v>184</v>
      </c>
      <c r="L16" s="256">
        <f>+INDEX(Mercado_FEBRERO_2025!$R$10:$R$349,MATCH(B16,Mercado_FEBRERO_2025!$J$10:$J$349,0))</f>
        <v>7306.733128011977</v>
      </c>
      <c r="M16" s="257">
        <f t="shared" si="3"/>
        <v>4754314.7457470028</v>
      </c>
      <c r="N16" s="258">
        <f t="shared" si="4"/>
        <v>0.65171075333799255</v>
      </c>
      <c r="O16" s="259"/>
      <c r="U16" s="262"/>
    </row>
    <row r="17" spans="1:21" ht="16.5" x14ac:dyDescent="0.3">
      <c r="A17" s="67" t="str">
        <f t="shared" si="0"/>
        <v>APBTGeneraciónBaja California</v>
      </c>
      <c r="B17" s="250" t="str">
        <f t="shared" si="1"/>
        <v>APBTBaja CaliforniaNA</v>
      </c>
      <c r="C17" s="67" t="str">
        <f t="shared" si="2"/>
        <v>APBTGeneraciónEnergíaBaja California</v>
      </c>
      <c r="E17" s="251" t="s">
        <v>57</v>
      </c>
      <c r="F17" s="252" t="s">
        <v>159</v>
      </c>
      <c r="G17" s="252" t="s">
        <v>135</v>
      </c>
      <c r="H17" s="252" t="s">
        <v>49</v>
      </c>
      <c r="I17" s="253" t="s">
        <v>161</v>
      </c>
      <c r="J17" s="254">
        <v>0.5866196729271137</v>
      </c>
      <c r="K17" s="255" t="s">
        <v>184</v>
      </c>
      <c r="L17" s="256">
        <f>+INDEX(Mercado_FEBRERO_2025!$R$10:$R$349,MATCH(B17,Mercado_FEBRERO_2025!$J$10:$J$349,0))</f>
        <v>9145.4860880775013</v>
      </c>
      <c r="M17" s="257">
        <f t="shared" si="3"/>
        <v>5364922.0577474926</v>
      </c>
      <c r="N17" s="258">
        <f t="shared" si="4"/>
        <v>0.58755269990057313</v>
      </c>
      <c r="O17" s="259"/>
      <c r="R17" s="264"/>
      <c r="U17" s="262"/>
    </row>
    <row r="18" spans="1:21" ht="16.5" x14ac:dyDescent="0.3">
      <c r="A18" s="67" t="str">
        <f t="shared" si="0"/>
        <v>APMTGeneraciónBaja California</v>
      </c>
      <c r="B18" s="250" t="str">
        <f t="shared" si="1"/>
        <v>APMTBaja CaliforniaNA</v>
      </c>
      <c r="C18" s="67" t="str">
        <f t="shared" si="2"/>
        <v>APMTGeneraciónEnergíaBaja California</v>
      </c>
      <c r="E18" s="251" t="s">
        <v>58</v>
      </c>
      <c r="F18" s="252" t="s">
        <v>159</v>
      </c>
      <c r="G18" s="252" t="s">
        <v>135</v>
      </c>
      <c r="H18" s="252" t="s">
        <v>49</v>
      </c>
      <c r="I18" s="253" t="s">
        <v>161</v>
      </c>
      <c r="J18" s="254">
        <v>0.50402092587703207</v>
      </c>
      <c r="K18" s="255" t="s">
        <v>184</v>
      </c>
      <c r="L18" s="256">
        <f>+INDEX(Mercado_FEBRERO_2025!$R$10:$R$349,MATCH(B18,Mercado_FEBRERO_2025!$J$10:$J$349,0))</f>
        <v>796.00317376420651</v>
      </c>
      <c r="M18" s="257">
        <f t="shared" si="3"/>
        <v>401202.25664169143</v>
      </c>
      <c r="N18" s="258">
        <f t="shared" si="4"/>
        <v>0.50482257836284916</v>
      </c>
      <c r="O18" s="259"/>
      <c r="U18" s="262"/>
    </row>
    <row r="19" spans="1:21" ht="16.5" x14ac:dyDescent="0.3">
      <c r="A19" s="67" t="str">
        <f t="shared" si="0"/>
        <v>GDMTHGeneraciónBaja CaliforniaB</v>
      </c>
      <c r="B19" s="250" t="str">
        <f t="shared" si="1"/>
        <v>GDMTHBaja CaliforniaB</v>
      </c>
      <c r="C19" s="67" t="str">
        <f t="shared" si="2"/>
        <v>GDMTHGeneraciónEnergíaBaja California</v>
      </c>
      <c r="E19" s="251" t="s">
        <v>54</v>
      </c>
      <c r="F19" s="252" t="s">
        <v>159</v>
      </c>
      <c r="G19" s="252" t="s">
        <v>135</v>
      </c>
      <c r="H19" s="252" t="s">
        <v>49</v>
      </c>
      <c r="I19" s="253" t="s">
        <v>146</v>
      </c>
      <c r="J19" s="254">
        <v>0.4489550945103109</v>
      </c>
      <c r="K19" s="255" t="s">
        <v>184</v>
      </c>
      <c r="L19" s="256">
        <f>+INDEX(Mercado_FEBRERO_2025!$R$10:$R$349,MATCH(B19,Mercado_FEBRERO_2025!$J$10:$J$349,0))</f>
        <v>269514.23449153738</v>
      </c>
      <c r="M19" s="257">
        <f t="shared" si="3"/>
        <v>120999788.61802226</v>
      </c>
      <c r="N19" s="258">
        <f t="shared" si="4"/>
        <v>0.44966916400436652</v>
      </c>
      <c r="O19" s="259"/>
    </row>
    <row r="20" spans="1:21" ht="16.5" x14ac:dyDescent="0.3">
      <c r="A20" s="67" t="str">
        <f t="shared" si="0"/>
        <v>GDMTHGeneraciónBaja CaliforniaI</v>
      </c>
      <c r="B20" s="250" t="str">
        <f t="shared" si="1"/>
        <v>GDMTHBaja CaliforniaI</v>
      </c>
      <c r="C20" s="67" t="str">
        <f t="shared" si="2"/>
        <v>GDMTHGeneraciónEnergíaBaja California</v>
      </c>
      <c r="E20" s="251" t="s">
        <v>54</v>
      </c>
      <c r="F20" s="252" t="s">
        <v>159</v>
      </c>
      <c r="G20" s="252" t="s">
        <v>135</v>
      </c>
      <c r="H20" s="252" t="s">
        <v>49</v>
      </c>
      <c r="I20" s="253" t="s">
        <v>147</v>
      </c>
      <c r="J20" s="254">
        <v>0.81287655827064997</v>
      </c>
      <c r="K20" s="255" t="s">
        <v>184</v>
      </c>
      <c r="L20" s="256">
        <f>+INDEX(Mercado_FEBRERO_2025!$R$10:$R$349,MATCH(B20,Mercado_FEBRERO_2025!$J$10:$J$349,0))</f>
        <v>56654.015963811958</v>
      </c>
      <c r="M20" s="257">
        <f t="shared" si="3"/>
        <v>46052721.508873925</v>
      </c>
      <c r="N20" s="258">
        <f t="shared" si="4"/>
        <v>0.81416945005379615</v>
      </c>
      <c r="O20" s="259"/>
    </row>
    <row r="21" spans="1:21" ht="16.5" x14ac:dyDescent="0.3">
      <c r="A21" s="67" t="str">
        <f t="shared" si="0"/>
        <v>GDMTHGeneraciónBaja CaliforniaP</v>
      </c>
      <c r="B21" s="250" t="str">
        <f t="shared" si="1"/>
        <v>GDMTHBaja CaliforniaP</v>
      </c>
      <c r="C21" s="67" t="str">
        <f t="shared" si="2"/>
        <v>GDMTHGeneraciónEnergíaBaja California</v>
      </c>
      <c r="E21" s="251" t="s">
        <v>54</v>
      </c>
      <c r="F21" s="252" t="s">
        <v>159</v>
      </c>
      <c r="G21" s="252" t="s">
        <v>135</v>
      </c>
      <c r="H21" s="252" t="s">
        <v>49</v>
      </c>
      <c r="I21" s="253" t="s">
        <v>148</v>
      </c>
      <c r="J21" s="254">
        <v>1.1703887308825076</v>
      </c>
      <c r="K21" s="255" t="s">
        <v>184</v>
      </c>
      <c r="L21" s="256">
        <f>+INDEX(Mercado_FEBRERO_2025!$R$10:$R$349,MATCH(B21,Mercado_FEBRERO_2025!$J$10:$J$349,0))</f>
        <v>0</v>
      </c>
      <c r="M21" s="257">
        <f t="shared" si="3"/>
        <v>0</v>
      </c>
      <c r="N21" s="258">
        <f t="shared" si="4"/>
        <v>1.1722502508855743</v>
      </c>
      <c r="O21" s="259"/>
    </row>
    <row r="22" spans="1:21" ht="16.5" x14ac:dyDescent="0.3">
      <c r="A22" s="67" t="str">
        <f t="shared" si="0"/>
        <v>GDMTOGeneraciónBaja California</v>
      </c>
      <c r="B22" s="250" t="str">
        <f t="shared" si="1"/>
        <v>GDMTOBaja CaliforniaNA</v>
      </c>
      <c r="C22" s="67" t="str">
        <f t="shared" si="2"/>
        <v>GDMTOGeneraciónEnergíaBaja California</v>
      </c>
      <c r="E22" s="251" t="s">
        <v>55</v>
      </c>
      <c r="F22" s="252" t="s">
        <v>159</v>
      </c>
      <c r="G22" s="252" t="s">
        <v>135</v>
      </c>
      <c r="H22" s="252" t="s">
        <v>49</v>
      </c>
      <c r="I22" s="253" t="s">
        <v>161</v>
      </c>
      <c r="J22" s="254">
        <v>0.55740106852844618</v>
      </c>
      <c r="K22" s="255" t="s">
        <v>184</v>
      </c>
      <c r="L22" s="256">
        <f>+INDEX(Mercado_FEBRERO_2025!$R$10:$R$349,MATCH(B22,Mercado_FEBRERO_2025!$J$10:$J$349,0))</f>
        <v>74678.091168838451</v>
      </c>
      <c r="M22" s="257">
        <f t="shared" si="3"/>
        <v>41625647.813175276</v>
      </c>
      <c r="N22" s="258">
        <f t="shared" si="4"/>
        <v>0.55828762289403211</v>
      </c>
      <c r="O22" s="259"/>
    </row>
    <row r="23" spans="1:21" ht="16.5" x14ac:dyDescent="0.3">
      <c r="A23" s="67" t="str">
        <f t="shared" si="0"/>
        <v>RAMTGeneraciónBaja California</v>
      </c>
      <c r="B23" s="250" t="str">
        <f t="shared" si="1"/>
        <v>RAMTBaja CaliforniaNA</v>
      </c>
      <c r="C23" s="67" t="str">
        <f t="shared" si="2"/>
        <v>RAMTGeneraciónEnergíaBaja California</v>
      </c>
      <c r="D23" s="10"/>
      <c r="E23" s="251" t="s">
        <v>60</v>
      </c>
      <c r="F23" s="252" t="s">
        <v>159</v>
      </c>
      <c r="G23" s="252" t="s">
        <v>135</v>
      </c>
      <c r="H23" s="252" t="s">
        <v>49</v>
      </c>
      <c r="I23" s="253" t="s">
        <v>161</v>
      </c>
      <c r="J23" s="254">
        <v>0.64168550429383531</v>
      </c>
      <c r="K23" s="255" t="s">
        <v>184</v>
      </c>
      <c r="L23" s="256">
        <f>+INDEX(Mercado_FEBRERO_2025!$R$10:$R$349,MATCH(B23,Mercado_FEBRERO_2025!$J$10:$J$349,0))</f>
        <v>15926.200617824003</v>
      </c>
      <c r="M23" s="257">
        <f t="shared" si="3"/>
        <v>10219612.074933186</v>
      </c>
      <c r="N23" s="258">
        <f t="shared" si="4"/>
        <v>0.64270611425905622</v>
      </c>
      <c r="O23" s="259"/>
    </row>
    <row r="24" spans="1:21" ht="16.5" x14ac:dyDescent="0.3">
      <c r="A24" s="67" t="str">
        <f t="shared" si="0"/>
        <v>DISTGeneraciónBaja CaliforniaB</v>
      </c>
      <c r="B24" s="250" t="str">
        <f t="shared" si="1"/>
        <v>DISTBaja CaliforniaB</v>
      </c>
      <c r="C24" s="67" t="str">
        <f t="shared" si="2"/>
        <v>DISTGeneraciónEnergíaBaja California</v>
      </c>
      <c r="E24" s="251" t="s">
        <v>51</v>
      </c>
      <c r="F24" s="252" t="s">
        <v>159</v>
      </c>
      <c r="G24" s="252" t="s">
        <v>135</v>
      </c>
      <c r="H24" s="252" t="s">
        <v>49</v>
      </c>
      <c r="I24" s="253" t="s">
        <v>146</v>
      </c>
      <c r="J24" s="254">
        <v>0.49053541615456941</v>
      </c>
      <c r="K24" s="255" t="s">
        <v>184</v>
      </c>
      <c r="L24" s="256">
        <f>+INDEX(Mercado_FEBRERO_2025!$R$10:$R$349,MATCH(B24,Mercado_FEBRERO_2025!$J$10:$J$349,0))</f>
        <v>132697.52181298091</v>
      </c>
      <c r="M24" s="257">
        <f t="shared" si="3"/>
        <v>65092834.085210644</v>
      </c>
      <c r="N24" s="258">
        <f t="shared" si="4"/>
        <v>0.49131561974444493</v>
      </c>
      <c r="O24" s="259"/>
      <c r="R24"/>
    </row>
    <row r="25" spans="1:21" ht="16.5" x14ac:dyDescent="0.3">
      <c r="A25" s="67" t="str">
        <f t="shared" si="0"/>
        <v>DISTGeneraciónBaja CaliforniaI</v>
      </c>
      <c r="B25" s="250" t="str">
        <f t="shared" si="1"/>
        <v>DISTBaja CaliforniaI</v>
      </c>
      <c r="C25" s="67" t="str">
        <f t="shared" si="2"/>
        <v>DISTGeneraciónEnergíaBaja California</v>
      </c>
      <c r="E25" s="251" t="s">
        <v>51</v>
      </c>
      <c r="F25" s="252" t="s">
        <v>159</v>
      </c>
      <c r="G25" s="252" t="s">
        <v>135</v>
      </c>
      <c r="H25" s="252" t="s">
        <v>49</v>
      </c>
      <c r="I25" s="253" t="s">
        <v>147</v>
      </c>
      <c r="J25" s="254">
        <v>0.88817065422106456</v>
      </c>
      <c r="K25" s="255" t="s">
        <v>184</v>
      </c>
      <c r="L25" s="256">
        <f>+INDEX(Mercado_FEBRERO_2025!$R$10:$R$349,MATCH(B25,Mercado_FEBRERO_2025!$J$10:$J$349,0))</f>
        <v>24151.582542987922</v>
      </c>
      <c r="M25" s="257">
        <f t="shared" si="3"/>
        <v>21450726.867679626</v>
      </c>
      <c r="N25" s="258">
        <f t="shared" si="4"/>
        <v>0.88958330233988459</v>
      </c>
      <c r="O25" s="259"/>
      <c r="R25"/>
    </row>
    <row r="26" spans="1:21" ht="16.5" x14ac:dyDescent="0.3">
      <c r="A26" s="67" t="str">
        <f t="shared" si="0"/>
        <v>DISTGeneraciónBaja CaliforniaP</v>
      </c>
      <c r="B26" s="250" t="str">
        <f t="shared" si="1"/>
        <v>DISTBaja CaliforniaP</v>
      </c>
      <c r="C26" s="67" t="str">
        <f t="shared" si="2"/>
        <v>DISTGeneraciónEnergíaBaja California</v>
      </c>
      <c r="E26" s="251" t="s">
        <v>51</v>
      </c>
      <c r="F26" s="252" t="s">
        <v>159</v>
      </c>
      <c r="G26" s="252" t="s">
        <v>135</v>
      </c>
      <c r="H26" s="252" t="s">
        <v>49</v>
      </c>
      <c r="I26" s="253" t="s">
        <v>148</v>
      </c>
      <c r="J26" s="254">
        <v>1.2802208962735386</v>
      </c>
      <c r="K26" s="255" t="s">
        <v>184</v>
      </c>
      <c r="L26" s="256">
        <f>+INDEX(Mercado_FEBRERO_2025!$R$10:$R$349,MATCH(B26,Mercado_FEBRERO_2025!$J$10:$J$349,0))</f>
        <v>0</v>
      </c>
      <c r="M26" s="257">
        <f t="shared" si="3"/>
        <v>0</v>
      </c>
      <c r="N26" s="258">
        <f t="shared" si="4"/>
        <v>1.2822571059053249</v>
      </c>
      <c r="O26" s="259"/>
    </row>
    <row r="27" spans="1:21" ht="16.5" x14ac:dyDescent="0.3">
      <c r="A27" s="67" t="str">
        <f t="shared" si="0"/>
        <v>DISTGeneraciónBaja CaliforniaSP</v>
      </c>
      <c r="B27" s="250" t="str">
        <f t="shared" si="1"/>
        <v>DISTBaja CaliforniaSP</v>
      </c>
      <c r="C27" s="67" t="str">
        <f t="shared" si="2"/>
        <v>DISTGeneraciónEnergíaBaja California</v>
      </c>
      <c r="E27" s="265" t="s">
        <v>51</v>
      </c>
      <c r="F27" s="252" t="s">
        <v>159</v>
      </c>
      <c r="G27" s="252" t="s">
        <v>135</v>
      </c>
      <c r="H27" s="252" t="s">
        <v>49</v>
      </c>
      <c r="I27" s="253" t="s">
        <v>151</v>
      </c>
      <c r="J27" s="254">
        <v>1.2018108478630443</v>
      </c>
      <c r="K27" s="255" t="s">
        <v>184</v>
      </c>
      <c r="L27" s="256">
        <f>+INDEX(Mercado_FEBRERO_2025!$R$10:$R$349,MATCH(B27,Mercado_FEBRERO_2025!$J$10:$J$349,0))</f>
        <v>0</v>
      </c>
      <c r="M27" s="257">
        <f t="shared" si="3"/>
        <v>0</v>
      </c>
      <c r="N27" s="258">
        <f t="shared" si="4"/>
        <v>1.2037223451922374</v>
      </c>
      <c r="O27" s="259"/>
    </row>
    <row r="28" spans="1:21" ht="16.5" x14ac:dyDescent="0.3">
      <c r="A28" s="67" t="str">
        <f t="shared" si="0"/>
        <v>DITGeneraciónBaja CaliforniaB</v>
      </c>
      <c r="B28" s="250" t="str">
        <f t="shared" si="1"/>
        <v>DITBaja CaliforniaB</v>
      </c>
      <c r="C28" s="67" t="str">
        <f t="shared" si="2"/>
        <v>DITGeneraciónEnergíaBaja California</v>
      </c>
      <c r="E28" s="265" t="s">
        <v>52</v>
      </c>
      <c r="F28" s="252" t="s">
        <v>159</v>
      </c>
      <c r="G28" s="252" t="s">
        <v>135</v>
      </c>
      <c r="H28" s="252" t="s">
        <v>49</v>
      </c>
      <c r="I28" s="253" t="s">
        <v>146</v>
      </c>
      <c r="J28" s="254">
        <v>0.56714060332800187</v>
      </c>
      <c r="K28" s="255" t="s">
        <v>184</v>
      </c>
      <c r="L28" s="256">
        <f>+INDEX(Mercado_FEBRERO_2025!$R$10:$R$349,MATCH(B28,Mercado_FEBRERO_2025!$J$10:$J$349,0))</f>
        <v>32344.651783865473</v>
      </c>
      <c r="M28" s="257">
        <f t="shared" si="3"/>
        <v>18343965.327135596</v>
      </c>
      <c r="N28" s="258">
        <f t="shared" si="4"/>
        <v>0.568042648562879</v>
      </c>
      <c r="O28" s="259"/>
    </row>
    <row r="29" spans="1:21" ht="16.5" x14ac:dyDescent="0.3">
      <c r="A29" s="67" t="str">
        <f t="shared" si="0"/>
        <v>DITGeneraciónBaja CaliforniaI</v>
      </c>
      <c r="B29" s="250" t="str">
        <f t="shared" si="1"/>
        <v>DITBaja CaliforniaI</v>
      </c>
      <c r="C29" s="67" t="str">
        <f t="shared" si="2"/>
        <v>DITGeneraciónEnergíaBaja California</v>
      </c>
      <c r="E29" s="265" t="s">
        <v>52</v>
      </c>
      <c r="F29" s="252" t="s">
        <v>159</v>
      </c>
      <c r="G29" s="252" t="s">
        <v>135</v>
      </c>
      <c r="H29" s="252" t="s">
        <v>49</v>
      </c>
      <c r="I29" s="253" t="s">
        <v>147</v>
      </c>
      <c r="J29" s="254">
        <v>1.0267717263685954</v>
      </c>
      <c r="K29" s="255" t="s">
        <v>184</v>
      </c>
      <c r="L29" s="256">
        <f>+INDEX(Mercado_FEBRERO_2025!$R$10:$R$349,MATCH(B29,Mercado_FEBRERO_2025!$J$10:$J$349,0))</f>
        <v>5600.4804878559817</v>
      </c>
      <c r="M29" s="257">
        <f t="shared" si="3"/>
        <v>5750415.0190095194</v>
      </c>
      <c r="N29" s="258">
        <f t="shared" si="4"/>
        <v>1.0284048214734818</v>
      </c>
      <c r="O29" s="259"/>
    </row>
    <row r="30" spans="1:21" ht="16.5" x14ac:dyDescent="0.3">
      <c r="A30" s="67" t="str">
        <f t="shared" si="0"/>
        <v>DITGeneraciónBaja CaliforniaP</v>
      </c>
      <c r="B30" s="250" t="str">
        <f t="shared" si="1"/>
        <v>DITBaja CaliforniaP</v>
      </c>
      <c r="C30" s="67" t="str">
        <f t="shared" si="2"/>
        <v>DITGeneraciónEnergíaBaja California</v>
      </c>
      <c r="E30" s="251" t="s">
        <v>52</v>
      </c>
      <c r="F30" s="252" t="s">
        <v>159</v>
      </c>
      <c r="G30" s="252" t="s">
        <v>135</v>
      </c>
      <c r="H30" s="252" t="s">
        <v>49</v>
      </c>
      <c r="I30" s="253" t="s">
        <v>148</v>
      </c>
      <c r="J30" s="254">
        <v>1.4752528737242681</v>
      </c>
      <c r="K30" s="255" t="s">
        <v>184</v>
      </c>
      <c r="L30" s="256">
        <f>+INDEX(Mercado_FEBRERO_2025!$R$10:$R$349,MATCH(B30,Mercado_FEBRERO_2025!$J$10:$J$349,0))</f>
        <v>0</v>
      </c>
      <c r="M30" s="257">
        <f t="shared" si="3"/>
        <v>0</v>
      </c>
      <c r="N30" s="258">
        <f t="shared" si="4"/>
        <v>1.4775992845034873</v>
      </c>
      <c r="O30" s="259"/>
    </row>
    <row r="31" spans="1:21" ht="16.5" x14ac:dyDescent="0.3">
      <c r="A31" s="67" t="str">
        <f t="shared" si="0"/>
        <v>DITGeneraciónBaja CaliforniaSP</v>
      </c>
      <c r="B31" s="250" t="str">
        <f t="shared" si="1"/>
        <v>DITBaja CaliforniaSP</v>
      </c>
      <c r="C31" s="67" t="str">
        <f t="shared" si="2"/>
        <v>DITGeneraciónEnergíaBaja California</v>
      </c>
      <c r="E31" s="251" t="s">
        <v>52</v>
      </c>
      <c r="F31" s="252" t="s">
        <v>159</v>
      </c>
      <c r="G31" s="252" t="s">
        <v>135</v>
      </c>
      <c r="H31" s="252" t="s">
        <v>49</v>
      </c>
      <c r="I31" s="253" t="s">
        <v>151</v>
      </c>
      <c r="J31" s="254">
        <v>1.3855566442531326</v>
      </c>
      <c r="K31" s="255" t="s">
        <v>184</v>
      </c>
      <c r="L31" s="256">
        <f>+INDEX(Mercado_FEBRERO_2025!$R$10:$R$349,MATCH(B31,Mercado_FEBRERO_2025!$J$10:$J$349,0))</f>
        <v>0</v>
      </c>
      <c r="M31" s="257">
        <f t="shared" si="3"/>
        <v>0</v>
      </c>
      <c r="N31" s="258">
        <f t="shared" si="4"/>
        <v>1.3877603918974852</v>
      </c>
      <c r="O31" s="259"/>
    </row>
    <row r="32" spans="1:21" ht="16.5" x14ac:dyDescent="0.3">
      <c r="A32" s="67" t="str">
        <f t="shared" si="0"/>
        <v>DB1GeneraciónBaja California Sur</v>
      </c>
      <c r="B32" s="250" t="str">
        <f t="shared" si="1"/>
        <v>DB1Baja California SurNA</v>
      </c>
      <c r="C32" s="67" t="str">
        <f t="shared" si="2"/>
        <v>DB1GeneraciónEnergíaBaja California Sur</v>
      </c>
      <c r="E32" s="251" t="s">
        <v>48</v>
      </c>
      <c r="F32" s="252" t="s">
        <v>159</v>
      </c>
      <c r="G32" s="252" t="s">
        <v>135</v>
      </c>
      <c r="H32" s="252" t="s">
        <v>61</v>
      </c>
      <c r="I32" s="253" t="s">
        <v>161</v>
      </c>
      <c r="J32" s="254">
        <v>0.93218585956521227</v>
      </c>
      <c r="K32" s="255" t="s">
        <v>184</v>
      </c>
      <c r="L32" s="256">
        <f>+INDEX(Mercado_FEBRERO_2025!$R$10:$R$349,MATCH(B32,Mercado_FEBRERO_2025!$J$10:$J$349,0))</f>
        <v>16635.278678338371</v>
      </c>
      <c r="M32" s="257">
        <f t="shared" si="3"/>
        <v>15507171.553873703</v>
      </c>
      <c r="N32" s="258">
        <f t="shared" si="4"/>
        <v>0.93366851449717503</v>
      </c>
      <c r="O32" s="259"/>
    </row>
    <row r="33" spans="1:15" ht="16.5" x14ac:dyDescent="0.3">
      <c r="A33" s="67" t="str">
        <f t="shared" si="0"/>
        <v>DB2GeneraciónBaja California Sur</v>
      </c>
      <c r="B33" s="250" t="str">
        <f t="shared" si="1"/>
        <v>DB2Baja California SurNA</v>
      </c>
      <c r="C33" s="67" t="str">
        <f t="shared" si="2"/>
        <v>DB2GeneraciónEnergíaBaja California Sur</v>
      </c>
      <c r="E33" s="251" t="s">
        <v>50</v>
      </c>
      <c r="F33" s="252" t="s">
        <v>159</v>
      </c>
      <c r="G33" s="252" t="s">
        <v>135</v>
      </c>
      <c r="H33" s="252" t="s">
        <v>61</v>
      </c>
      <c r="I33" s="253" t="s">
        <v>161</v>
      </c>
      <c r="J33" s="254">
        <v>0.92975097586532418</v>
      </c>
      <c r="K33" s="255" t="s">
        <v>184</v>
      </c>
      <c r="L33" s="256">
        <f>+INDEX(Mercado_FEBRERO_2025!$R$10:$R$349,MATCH(B33,Mercado_FEBRERO_2025!$J$10:$J$349,0))</f>
        <v>46093.417469324675</v>
      </c>
      <c r="M33" s="257">
        <f t="shared" si="3"/>
        <v>42855399.873072401</v>
      </c>
      <c r="N33" s="258">
        <f t="shared" si="4"/>
        <v>0.93122975807996422</v>
      </c>
      <c r="O33" s="259"/>
    </row>
    <row r="34" spans="1:15" ht="16.5" x14ac:dyDescent="0.3">
      <c r="A34" s="67" t="str">
        <f t="shared" si="0"/>
        <v>PDBTGeneraciónBaja California Sur</v>
      </c>
      <c r="B34" s="250" t="str">
        <f t="shared" si="1"/>
        <v>PDBTBaja California SurNA</v>
      </c>
      <c r="C34" s="67" t="str">
        <f t="shared" si="2"/>
        <v>PDBTGeneraciónEnergíaBaja California Sur</v>
      </c>
      <c r="E34" s="251" t="s">
        <v>56</v>
      </c>
      <c r="F34" s="252" t="s">
        <v>159</v>
      </c>
      <c r="G34" s="252" t="s">
        <v>135</v>
      </c>
      <c r="H34" s="252" t="s">
        <v>61</v>
      </c>
      <c r="I34" s="253" t="s">
        <v>161</v>
      </c>
      <c r="J34" s="254">
        <v>2.5262854880079564</v>
      </c>
      <c r="K34" s="255" t="s">
        <v>184</v>
      </c>
      <c r="L34" s="256">
        <f>+INDEX(Mercado_FEBRERO_2025!$R$10:$R$349,MATCH(B34,Mercado_FEBRERO_2025!$J$10:$J$349,0))</f>
        <v>15424.664088561276</v>
      </c>
      <c r="M34" s="257">
        <f t="shared" si="3"/>
        <v>38967105.044329822</v>
      </c>
      <c r="N34" s="258">
        <f t="shared" si="4"/>
        <v>2.5303035811810153</v>
      </c>
      <c r="O34" s="259"/>
    </row>
    <row r="35" spans="1:15" ht="16.5" x14ac:dyDescent="0.3">
      <c r="A35" s="67" t="str">
        <f t="shared" si="0"/>
        <v>GDBTGeneraciónBaja California Sur</v>
      </c>
      <c r="B35" s="250" t="str">
        <f t="shared" si="1"/>
        <v>GDBTBaja California SurNA</v>
      </c>
      <c r="C35" s="67" t="str">
        <f t="shared" si="2"/>
        <v>GDBTGeneraciónEnergíaBaja California Sur</v>
      </c>
      <c r="E35" s="251" t="s">
        <v>53</v>
      </c>
      <c r="F35" s="252" t="s">
        <v>159</v>
      </c>
      <c r="G35" s="252" t="s">
        <v>135</v>
      </c>
      <c r="H35" s="252" t="s">
        <v>61</v>
      </c>
      <c r="I35" s="253" t="s">
        <v>161</v>
      </c>
      <c r="J35" s="254">
        <v>3.0422935336382899</v>
      </c>
      <c r="K35" s="255" t="s">
        <v>184</v>
      </c>
      <c r="L35" s="256">
        <f>+INDEX(Mercado_FEBRERO_2025!$R$10:$R$349,MATCH(B35,Mercado_FEBRERO_2025!$J$10:$J$349,0))</f>
        <v>1036.4818237038462</v>
      </c>
      <c r="M35" s="257">
        <f t="shared" si="3"/>
        <v>3153281.9499878334</v>
      </c>
      <c r="N35" s="258">
        <f t="shared" si="4"/>
        <v>3.0471323449824474</v>
      </c>
      <c r="O35" s="259"/>
    </row>
    <row r="36" spans="1:15" ht="16.5" x14ac:dyDescent="0.3">
      <c r="A36" s="67" t="str">
        <f t="shared" si="0"/>
        <v>RABTGeneraciónBaja California Sur</v>
      </c>
      <c r="B36" s="250" t="str">
        <f t="shared" si="1"/>
        <v>RABTBaja California SurNA</v>
      </c>
      <c r="C36" s="67" t="str">
        <f t="shared" si="2"/>
        <v>RABTGeneraciónEnergíaBaja California Sur</v>
      </c>
      <c r="E36" s="251" t="s">
        <v>59</v>
      </c>
      <c r="F36" s="252" t="s">
        <v>159</v>
      </c>
      <c r="G36" s="252" t="s">
        <v>135</v>
      </c>
      <c r="H36" s="252" t="s">
        <v>61</v>
      </c>
      <c r="I36" s="253" t="s">
        <v>161</v>
      </c>
      <c r="J36" s="254">
        <v>0.92900178088074281</v>
      </c>
      <c r="K36" s="255" t="s">
        <v>184</v>
      </c>
      <c r="L36" s="256">
        <f>+INDEX(Mercado_FEBRERO_2025!$R$10:$R$349,MATCH(B36,Mercado_FEBRERO_2025!$J$10:$J$349,0))</f>
        <v>6586.8960243590745</v>
      </c>
      <c r="M36" s="257">
        <f t="shared" si="3"/>
        <v>6119238.1371058645</v>
      </c>
      <c r="N36" s="258">
        <f t="shared" si="4"/>
        <v>0.93047937149005266</v>
      </c>
      <c r="O36" s="259"/>
    </row>
    <row r="37" spans="1:15" ht="16.5" x14ac:dyDescent="0.3">
      <c r="A37" s="67" t="str">
        <f t="shared" si="0"/>
        <v>APBTGeneraciónBaja California Sur</v>
      </c>
      <c r="B37" s="250" t="str">
        <f t="shared" si="1"/>
        <v>APBTBaja California SurNA</v>
      </c>
      <c r="C37" s="67" t="str">
        <f t="shared" si="2"/>
        <v>APBTGeneraciónEnergíaBaja California Sur</v>
      </c>
      <c r="E37" s="251" t="s">
        <v>57</v>
      </c>
      <c r="F37" s="252" t="s">
        <v>159</v>
      </c>
      <c r="G37" s="252" t="s">
        <v>135</v>
      </c>
      <c r="H37" s="252" t="s">
        <v>61</v>
      </c>
      <c r="I37" s="253" t="s">
        <v>161</v>
      </c>
      <c r="J37" s="254">
        <v>3.1344445167417812</v>
      </c>
      <c r="K37" s="255" t="s">
        <v>184</v>
      </c>
      <c r="L37" s="256">
        <f>+INDEX(Mercado_FEBRERO_2025!$R$10:$R$349,MATCH(B37,Mercado_FEBRERO_2025!$J$10:$J$349,0))</f>
        <v>2173.6144778098987</v>
      </c>
      <c r="M37" s="257">
        <f t="shared" si="3"/>
        <v>6813073.9814817868</v>
      </c>
      <c r="N37" s="258">
        <f t="shared" si="4"/>
        <v>3.1394298955415394</v>
      </c>
      <c r="O37" s="259"/>
    </row>
    <row r="38" spans="1:15" ht="16.5" x14ac:dyDescent="0.3">
      <c r="A38" s="67" t="str">
        <f t="shared" si="0"/>
        <v>APMTGeneraciónBaja California Sur</v>
      </c>
      <c r="B38" s="250" t="str">
        <f t="shared" si="1"/>
        <v>APMTBaja California SurNA</v>
      </c>
      <c r="C38" s="67" t="str">
        <f t="shared" si="2"/>
        <v>APMTGeneraciónEnergíaBaja California Sur</v>
      </c>
      <c r="E38" s="251" t="s">
        <v>58</v>
      </c>
      <c r="F38" s="252" t="s">
        <v>159</v>
      </c>
      <c r="G38" s="252" t="s">
        <v>135</v>
      </c>
      <c r="H38" s="252" t="s">
        <v>61</v>
      </c>
      <c r="I38" s="253" t="s">
        <v>161</v>
      </c>
      <c r="J38" s="254">
        <v>2.1071108941347489</v>
      </c>
      <c r="K38" s="255" t="s">
        <v>184</v>
      </c>
      <c r="L38" s="256">
        <f>+INDEX(Mercado_FEBRERO_2025!$R$10:$R$349,MATCH(B38,Mercado_FEBRERO_2025!$J$10:$J$349,0))</f>
        <v>18.594527831660638</v>
      </c>
      <c r="M38" s="257">
        <f t="shared" si="3"/>
        <v>39180.732165383924</v>
      </c>
      <c r="N38" s="258">
        <f t="shared" si="4"/>
        <v>2.1104622841256231</v>
      </c>
      <c r="O38" s="259"/>
    </row>
    <row r="39" spans="1:15" ht="16.5" x14ac:dyDescent="0.3">
      <c r="A39" s="67" t="str">
        <f t="shared" si="0"/>
        <v>GDMTHGeneraciónBaja California SurB</v>
      </c>
      <c r="B39" s="250" t="str">
        <f t="shared" si="1"/>
        <v>GDMTHBaja California SurB</v>
      </c>
      <c r="C39" s="67" t="str">
        <f t="shared" si="2"/>
        <v>GDMTHGeneraciónEnergíaBaja California Sur</v>
      </c>
      <c r="E39" s="251" t="s">
        <v>54</v>
      </c>
      <c r="F39" s="252" t="s">
        <v>159</v>
      </c>
      <c r="G39" s="252" t="s">
        <v>135</v>
      </c>
      <c r="H39" s="252" t="s">
        <v>61</v>
      </c>
      <c r="I39" s="253" t="s">
        <v>146</v>
      </c>
      <c r="J39" s="254">
        <v>2.0441785154299241</v>
      </c>
      <c r="K39" s="255" t="s">
        <v>184</v>
      </c>
      <c r="L39" s="256">
        <f>+INDEX(Mercado_FEBRERO_2025!$R$10:$R$349,MATCH(B39,Mercado_FEBRERO_2025!$J$10:$J$349,0))</f>
        <v>61815.307945091845</v>
      </c>
      <c r="M39" s="257">
        <f t="shared" si="3"/>
        <v>126361524.42604145</v>
      </c>
      <c r="N39" s="258">
        <f t="shared" si="4"/>
        <v>2.0474298105730711</v>
      </c>
      <c r="O39" s="259"/>
    </row>
    <row r="40" spans="1:15" ht="16.5" x14ac:dyDescent="0.3">
      <c r="A40" s="67" t="str">
        <f t="shared" si="0"/>
        <v>GDMTHGeneraciónBaja California SurI</v>
      </c>
      <c r="B40" s="250" t="str">
        <f t="shared" si="1"/>
        <v>GDMTHBaja California SurI</v>
      </c>
      <c r="C40" s="67" t="str">
        <f t="shared" si="2"/>
        <v>GDMTHGeneraciónEnergíaBaja California Sur</v>
      </c>
      <c r="E40" s="251" t="s">
        <v>54</v>
      </c>
      <c r="F40" s="252" t="s">
        <v>159</v>
      </c>
      <c r="G40" s="252" t="s">
        <v>135</v>
      </c>
      <c r="H40" s="252" t="s">
        <v>61</v>
      </c>
      <c r="I40" s="253" t="s">
        <v>147</v>
      </c>
      <c r="J40" s="254">
        <v>2.6519629466714583</v>
      </c>
      <c r="K40" s="255" t="s">
        <v>184</v>
      </c>
      <c r="L40" s="256">
        <f>+INDEX(Mercado_FEBRERO_2025!$R$10:$R$349,MATCH(B40,Mercado_FEBRERO_2025!$J$10:$J$349,0))</f>
        <v>11266.322784016525</v>
      </c>
      <c r="M40" s="257">
        <f t="shared" si="3"/>
        <v>29877870.568452254</v>
      </c>
      <c r="N40" s="258">
        <f t="shared" si="4"/>
        <v>2.6561809316386396</v>
      </c>
      <c r="O40" s="259"/>
    </row>
    <row r="41" spans="1:15" ht="16.5" x14ac:dyDescent="0.3">
      <c r="A41" s="67" t="str">
        <f t="shared" si="0"/>
        <v>GDMTHGeneraciónBaja California SurP</v>
      </c>
      <c r="B41" s="250" t="str">
        <f t="shared" si="1"/>
        <v>GDMTHBaja California SurP</v>
      </c>
      <c r="C41" s="67" t="str">
        <f t="shared" si="2"/>
        <v>GDMTHGeneraciónEnergíaBaja California Sur</v>
      </c>
      <c r="E41" s="251" t="s">
        <v>54</v>
      </c>
      <c r="F41" s="252" t="s">
        <v>159</v>
      </c>
      <c r="G41" s="252" t="s">
        <v>135</v>
      </c>
      <c r="H41" s="252" t="s">
        <v>61</v>
      </c>
      <c r="I41" s="253" t="s">
        <v>148</v>
      </c>
      <c r="J41" s="254">
        <v>3.818325815798485</v>
      </c>
      <c r="K41" s="255" t="s">
        <v>184</v>
      </c>
      <c r="L41" s="256">
        <f>+INDEX(Mercado_FEBRERO_2025!$R$10:$R$349,MATCH(B41,Mercado_FEBRERO_2025!$J$10:$J$349,0))</f>
        <v>0</v>
      </c>
      <c r="M41" s="257">
        <f t="shared" si="3"/>
        <v>0</v>
      </c>
      <c r="N41" s="258">
        <f t="shared" si="4"/>
        <v>3.8243989175780753</v>
      </c>
      <c r="O41" s="259"/>
    </row>
    <row r="42" spans="1:15" ht="16.5" x14ac:dyDescent="0.3">
      <c r="A42" s="67" t="str">
        <f t="shared" si="0"/>
        <v>GDMTOGeneraciónBaja California Sur</v>
      </c>
      <c r="B42" s="250" t="str">
        <f t="shared" si="1"/>
        <v>GDMTOBaja California SurNA</v>
      </c>
      <c r="C42" s="67" t="str">
        <f t="shared" si="2"/>
        <v>GDMTOGeneraciónEnergíaBaja California Sur</v>
      </c>
      <c r="E42" s="251" t="s">
        <v>55</v>
      </c>
      <c r="F42" s="252" t="s">
        <v>159</v>
      </c>
      <c r="G42" s="252" t="s">
        <v>135</v>
      </c>
      <c r="H42" s="252" t="s">
        <v>61</v>
      </c>
      <c r="I42" s="253" t="s">
        <v>161</v>
      </c>
      <c r="J42" s="254">
        <v>2.3024634863643083</v>
      </c>
      <c r="K42" s="255" t="s">
        <v>184</v>
      </c>
      <c r="L42" s="256">
        <f>+INDEX(Mercado_FEBRERO_2025!$R$10:$R$349,MATCH(B42,Mercado_FEBRERO_2025!$J$10:$J$349,0))</f>
        <v>17957.474037727512</v>
      </c>
      <c r="M42" s="257">
        <f t="shared" si="3"/>
        <v>41346428.27920264</v>
      </c>
      <c r="N42" s="258">
        <f t="shared" si="4"/>
        <v>2.3061255874450031</v>
      </c>
      <c r="O42" s="259"/>
    </row>
    <row r="43" spans="1:15" ht="16.5" x14ac:dyDescent="0.3">
      <c r="A43" s="67" t="str">
        <f t="shared" si="0"/>
        <v>RAMTGeneraciónBaja California Sur</v>
      </c>
      <c r="B43" s="250" t="str">
        <f t="shared" si="1"/>
        <v>RAMTBaja California SurNA</v>
      </c>
      <c r="C43" s="67" t="str">
        <f t="shared" si="2"/>
        <v>RAMTGeneraciónEnergíaBaja California Sur</v>
      </c>
      <c r="E43" s="251" t="s">
        <v>60</v>
      </c>
      <c r="F43" s="252" t="s">
        <v>159</v>
      </c>
      <c r="G43" s="252" t="s">
        <v>135</v>
      </c>
      <c r="H43" s="252" t="s">
        <v>61</v>
      </c>
      <c r="I43" s="253" t="s">
        <v>161</v>
      </c>
      <c r="J43" s="254">
        <v>0.8855484717750306</v>
      </c>
      <c r="K43" s="255" t="s">
        <v>184</v>
      </c>
      <c r="L43" s="256">
        <f>+INDEX(Mercado_FEBRERO_2025!$R$10:$R$349,MATCH(B43,Mercado_FEBRERO_2025!$J$10:$J$349,0))</f>
        <v>11588.027865236125</v>
      </c>
      <c r="M43" s="257">
        <f t="shared" si="3"/>
        <v>10261760.366946321</v>
      </c>
      <c r="N43" s="258">
        <f t="shared" si="4"/>
        <v>0.88695694927519542</v>
      </c>
      <c r="O43" s="259"/>
    </row>
    <row r="44" spans="1:15" ht="16.5" x14ac:dyDescent="0.3">
      <c r="A44" s="67" t="str">
        <f t="shared" si="0"/>
        <v>DISTGeneraciónBaja California SurB</v>
      </c>
      <c r="B44" s="250" t="str">
        <f t="shared" si="1"/>
        <v>DISTBaja California SurB</v>
      </c>
      <c r="C44" s="67" t="str">
        <f t="shared" si="2"/>
        <v>DISTGeneraciónEnergíaBaja California Sur</v>
      </c>
      <c r="E44" s="251" t="s">
        <v>51</v>
      </c>
      <c r="F44" s="252" t="s">
        <v>159</v>
      </c>
      <c r="G44" s="252" t="s">
        <v>135</v>
      </c>
      <c r="H44" s="252" t="s">
        <v>61</v>
      </c>
      <c r="I44" s="253" t="s">
        <v>146</v>
      </c>
      <c r="J44" s="254">
        <v>2.228855079129203</v>
      </c>
      <c r="K44" s="255" t="s">
        <v>184</v>
      </c>
      <c r="L44" s="256">
        <f>+INDEX(Mercado_FEBRERO_2025!$R$10:$R$349,MATCH(B44,Mercado_FEBRERO_2025!$J$10:$J$349,0))</f>
        <v>4579.8130339575837</v>
      </c>
      <c r="M44" s="257">
        <f t="shared" si="3"/>
        <v>10207739.542198485</v>
      </c>
      <c r="N44" s="258">
        <f t="shared" si="4"/>
        <v>2.2324001049862168</v>
      </c>
      <c r="O44" s="259"/>
    </row>
    <row r="45" spans="1:15" ht="16.5" x14ac:dyDescent="0.3">
      <c r="A45" s="67" t="str">
        <f t="shared" si="0"/>
        <v>DISTGeneraciónBaja California SurI</v>
      </c>
      <c r="B45" s="250" t="str">
        <f t="shared" si="1"/>
        <v>DISTBaja California SurI</v>
      </c>
      <c r="C45" s="67" t="str">
        <f t="shared" si="2"/>
        <v>DISTGeneraciónEnergíaBaja California Sur</v>
      </c>
      <c r="E45" s="251" t="s">
        <v>51</v>
      </c>
      <c r="F45" s="252" t="s">
        <v>159</v>
      </c>
      <c r="G45" s="252" t="s">
        <v>135</v>
      </c>
      <c r="H45" s="252" t="s">
        <v>61</v>
      </c>
      <c r="I45" s="253" t="s">
        <v>147</v>
      </c>
      <c r="J45" s="254">
        <v>2.8915180429913128</v>
      </c>
      <c r="K45" s="255" t="s">
        <v>184</v>
      </c>
      <c r="L45" s="256">
        <f>+INDEX(Mercado_FEBRERO_2025!$R$10:$R$349,MATCH(B45,Mercado_FEBRERO_2025!$J$10:$J$349,0))</f>
        <v>737.39899814163471</v>
      </c>
      <c r="M45" s="257">
        <f t="shared" si="3"/>
        <v>2132202.5080102542</v>
      </c>
      <c r="N45" s="258">
        <f t="shared" si="4"/>
        <v>2.8961170437627897</v>
      </c>
      <c r="O45" s="259"/>
    </row>
    <row r="46" spans="1:15" ht="16.5" x14ac:dyDescent="0.3">
      <c r="A46" s="67" t="str">
        <f t="shared" si="0"/>
        <v>DISTGeneraciónBaja California SurP</v>
      </c>
      <c r="B46" s="250" t="str">
        <f t="shared" si="1"/>
        <v>DISTBaja California SurP</v>
      </c>
      <c r="C46" s="67" t="str">
        <f t="shared" si="2"/>
        <v>DISTGeneraciónEnergíaBaja California Sur</v>
      </c>
      <c r="E46" s="251" t="s">
        <v>51</v>
      </c>
      <c r="F46" s="252" t="s">
        <v>159</v>
      </c>
      <c r="G46" s="252" t="s">
        <v>135</v>
      </c>
      <c r="H46" s="252" t="s">
        <v>61</v>
      </c>
      <c r="I46" s="253" t="s">
        <v>148</v>
      </c>
      <c r="J46" s="254">
        <v>4.1678722472945777</v>
      </c>
      <c r="K46" s="255" t="s">
        <v>184</v>
      </c>
      <c r="L46" s="256">
        <f>+INDEX(Mercado_FEBRERO_2025!$R$10:$R$349,MATCH(B46,Mercado_FEBRERO_2025!$J$10:$J$349,0))</f>
        <v>0</v>
      </c>
      <c r="M46" s="257">
        <f t="shared" si="3"/>
        <v>0</v>
      </c>
      <c r="N46" s="258">
        <f t="shared" si="4"/>
        <v>4.1745013076690016</v>
      </c>
      <c r="O46" s="259"/>
    </row>
    <row r="47" spans="1:15" ht="16.5" x14ac:dyDescent="0.3">
      <c r="A47" s="67" t="str">
        <f t="shared" si="0"/>
        <v>DISTGeneraciónBaja California SurSP</v>
      </c>
      <c r="B47" s="250" t="str">
        <f t="shared" si="1"/>
        <v>DISTBaja California SurSP</v>
      </c>
      <c r="C47" s="67" t="str">
        <f t="shared" si="2"/>
        <v>DISTGeneraciónEnergíaBaja California Sur</v>
      </c>
      <c r="E47" s="251" t="s">
        <v>51</v>
      </c>
      <c r="F47" s="252" t="s">
        <v>159</v>
      </c>
      <c r="G47" s="252" t="s">
        <v>135</v>
      </c>
      <c r="H47" s="252" t="s">
        <v>61</v>
      </c>
      <c r="I47" s="253" t="s">
        <v>151</v>
      </c>
      <c r="J47" s="254">
        <v>0</v>
      </c>
      <c r="K47" s="255" t="s">
        <v>184</v>
      </c>
      <c r="L47" s="256">
        <f>+INDEX(Mercado_FEBRERO_2025!$R$10:$R$349,MATCH(B47,Mercado_FEBRERO_2025!$J$10:$J$349,0))</f>
        <v>0</v>
      </c>
      <c r="M47" s="257">
        <f t="shared" si="3"/>
        <v>0</v>
      </c>
      <c r="N47" s="258">
        <f t="shared" si="4"/>
        <v>0</v>
      </c>
      <c r="O47" s="259"/>
    </row>
    <row r="48" spans="1:15" ht="16.5" x14ac:dyDescent="0.3">
      <c r="A48" s="67" t="str">
        <f t="shared" si="0"/>
        <v>DITGeneraciónBaja California SurB</v>
      </c>
      <c r="B48" s="250" t="str">
        <f t="shared" si="1"/>
        <v>DITBaja California SurB</v>
      </c>
      <c r="C48" s="67" t="str">
        <f t="shared" si="2"/>
        <v>DITGeneraciónEnergíaBaja California Sur</v>
      </c>
      <c r="E48" s="251" t="s">
        <v>52</v>
      </c>
      <c r="F48" s="252" t="s">
        <v>159</v>
      </c>
      <c r="G48" s="252" t="s">
        <v>135</v>
      </c>
      <c r="H48" s="252" t="s">
        <v>61</v>
      </c>
      <c r="I48" s="253" t="s">
        <v>146</v>
      </c>
      <c r="J48" s="254">
        <v>2.6079477413273096</v>
      </c>
      <c r="K48" s="255" t="s">
        <v>184</v>
      </c>
      <c r="L48" s="256">
        <f>+INDEX(Mercado_FEBRERO_2025!$R$10:$R$349,MATCH(B48,Mercado_FEBRERO_2025!$J$10:$J$349,0))</f>
        <v>0</v>
      </c>
      <c r="M48" s="257">
        <f t="shared" si="3"/>
        <v>0</v>
      </c>
      <c r="N48" s="258">
        <f t="shared" si="4"/>
        <v>2.6120957194813479</v>
      </c>
      <c r="O48" s="259"/>
    </row>
    <row r="49" spans="1:15" ht="16.5" x14ac:dyDescent="0.3">
      <c r="A49" s="67" t="str">
        <f t="shared" si="0"/>
        <v>DITGeneraciónBaja California SurI</v>
      </c>
      <c r="B49" s="250" t="str">
        <f t="shared" si="1"/>
        <v>DITBaja California SurI</v>
      </c>
      <c r="C49" s="67" t="str">
        <f t="shared" si="2"/>
        <v>DITGeneraciónEnergíaBaja California Sur</v>
      </c>
      <c r="E49" s="265" t="s">
        <v>52</v>
      </c>
      <c r="F49" s="252" t="s">
        <v>159</v>
      </c>
      <c r="G49" s="252" t="s">
        <v>135</v>
      </c>
      <c r="H49" s="252" t="s">
        <v>61</v>
      </c>
      <c r="I49" s="253" t="s">
        <v>147</v>
      </c>
      <c r="J49" s="254">
        <v>3.2891532810578079</v>
      </c>
      <c r="K49" s="255" t="s">
        <v>184</v>
      </c>
      <c r="L49" s="256">
        <f>+INDEX(Mercado_FEBRERO_2025!$R$10:$R$349,MATCH(B49,Mercado_FEBRERO_2025!$J$10:$J$349,0))</f>
        <v>0</v>
      </c>
      <c r="M49" s="257">
        <f t="shared" si="3"/>
        <v>0</v>
      </c>
      <c r="N49" s="258">
        <f t="shared" si="4"/>
        <v>3.2943847263582295</v>
      </c>
      <c r="O49" s="259"/>
    </row>
    <row r="50" spans="1:15" ht="16.5" x14ac:dyDescent="0.3">
      <c r="A50" s="67" t="str">
        <f t="shared" si="0"/>
        <v>DITGeneraciónBaja California SurP</v>
      </c>
      <c r="B50" s="250" t="str">
        <f t="shared" si="1"/>
        <v>DITBaja California SurP</v>
      </c>
      <c r="C50" s="67" t="str">
        <f t="shared" si="2"/>
        <v>DITGeneraciónEnergíaBaja California Sur</v>
      </c>
      <c r="E50" s="265" t="s">
        <v>52</v>
      </c>
      <c r="F50" s="252" t="s">
        <v>159</v>
      </c>
      <c r="G50" s="252" t="s">
        <v>135</v>
      </c>
      <c r="H50" s="252" t="s">
        <v>61</v>
      </c>
      <c r="I50" s="253" t="s">
        <v>148</v>
      </c>
      <c r="J50" s="254">
        <v>4.7258146142779713</v>
      </c>
      <c r="K50" s="255" t="s">
        <v>184</v>
      </c>
      <c r="L50" s="256">
        <f>+INDEX(Mercado_FEBRERO_2025!$R$10:$R$349,MATCH(B50,Mercado_FEBRERO_2025!$J$10:$J$349,0))</f>
        <v>0</v>
      </c>
      <c r="M50" s="257">
        <f t="shared" si="3"/>
        <v>0</v>
      </c>
      <c r="N50" s="258">
        <f t="shared" si="4"/>
        <v>4.7333310899609096</v>
      </c>
      <c r="O50" s="259"/>
    </row>
    <row r="51" spans="1:15" ht="16.5" x14ac:dyDescent="0.3">
      <c r="A51" s="67" t="str">
        <f t="shared" si="0"/>
        <v>DITGeneraciónBaja California SurSP</v>
      </c>
      <c r="B51" s="250" t="str">
        <f t="shared" si="1"/>
        <v>DITBaja California SurSP</v>
      </c>
      <c r="C51" s="67" t="str">
        <f t="shared" si="2"/>
        <v>DITGeneraciónEnergíaBaja California Sur</v>
      </c>
      <c r="E51" s="265" t="s">
        <v>52</v>
      </c>
      <c r="F51" s="252" t="s">
        <v>159</v>
      </c>
      <c r="G51" s="252" t="s">
        <v>135</v>
      </c>
      <c r="H51" s="252" t="s">
        <v>61</v>
      </c>
      <c r="I51" s="253" t="s">
        <v>151</v>
      </c>
      <c r="J51" s="254">
        <v>0</v>
      </c>
      <c r="K51" s="255" t="s">
        <v>184</v>
      </c>
      <c r="L51" s="256">
        <f>+INDEX(Mercado_FEBRERO_2025!$R$10:$R$349,MATCH(B51,Mercado_FEBRERO_2025!$J$10:$J$349,0))</f>
        <v>0</v>
      </c>
      <c r="M51" s="257">
        <f t="shared" si="3"/>
        <v>0</v>
      </c>
      <c r="N51" s="258">
        <f t="shared" si="4"/>
        <v>0</v>
      </c>
      <c r="O51" s="259"/>
    </row>
    <row r="52" spans="1:15" ht="16.5" x14ac:dyDescent="0.3">
      <c r="A52" s="67" t="str">
        <f t="shared" si="0"/>
        <v>DB1GeneraciónBajío</v>
      </c>
      <c r="B52" s="250" t="str">
        <f t="shared" si="1"/>
        <v>DB1BajíoNA</v>
      </c>
      <c r="C52" s="67" t="str">
        <f t="shared" si="2"/>
        <v>DB1GeneraciónEnergíaBajío</v>
      </c>
      <c r="E52" s="251" t="s">
        <v>48</v>
      </c>
      <c r="F52" s="252" t="s">
        <v>159</v>
      </c>
      <c r="G52" s="252" t="s">
        <v>135</v>
      </c>
      <c r="H52" s="252" t="s">
        <v>62</v>
      </c>
      <c r="I52" s="253" t="s">
        <v>161</v>
      </c>
      <c r="J52" s="254">
        <v>0.84471734511535268</v>
      </c>
      <c r="K52" s="255" t="s">
        <v>184</v>
      </c>
      <c r="L52" s="256">
        <f>+INDEX(Mercado_FEBRERO_2025!$R$10:$R$349,MATCH(B52,Mercado_FEBRERO_2025!$J$10:$J$349,0))</f>
        <v>244333.71189163887</v>
      </c>
      <c r="M52" s="257">
        <f t="shared" si="3"/>
        <v>206392924.43128467</v>
      </c>
      <c r="N52" s="258">
        <f t="shared" si="4"/>
        <v>0.84606088012502756</v>
      </c>
      <c r="O52" s="259"/>
    </row>
    <row r="53" spans="1:15" ht="16.5" x14ac:dyDescent="0.3">
      <c r="A53" s="67" t="str">
        <f t="shared" si="0"/>
        <v>DB2GeneraciónBajío</v>
      </c>
      <c r="B53" s="250" t="str">
        <f t="shared" si="1"/>
        <v>DB2BajíoNA</v>
      </c>
      <c r="C53" s="67" t="str">
        <f t="shared" si="2"/>
        <v>DB2GeneraciónEnergíaBajío</v>
      </c>
      <c r="E53" s="251" t="s">
        <v>50</v>
      </c>
      <c r="F53" s="252" t="s">
        <v>159</v>
      </c>
      <c r="G53" s="252" t="s">
        <v>135</v>
      </c>
      <c r="H53" s="252" t="s">
        <v>62</v>
      </c>
      <c r="I53" s="253" t="s">
        <v>161</v>
      </c>
      <c r="J53" s="254">
        <v>0.84115866893859204</v>
      </c>
      <c r="K53" s="255" t="s">
        <v>184</v>
      </c>
      <c r="L53" s="256">
        <f>+INDEX(Mercado_FEBRERO_2025!$R$10:$R$349,MATCH(B53,Mercado_FEBRERO_2025!$J$10:$J$349,0))</f>
        <v>149810.99732189593</v>
      </c>
      <c r="M53" s="257">
        <f t="shared" si="3"/>
        <v>126014819.09964895</v>
      </c>
      <c r="N53" s="258">
        <f t="shared" si="4"/>
        <v>0.84249654382294903</v>
      </c>
      <c r="O53" s="259"/>
    </row>
    <row r="54" spans="1:15" ht="16.5" x14ac:dyDescent="0.3">
      <c r="A54" s="67" t="str">
        <f t="shared" si="0"/>
        <v>PDBTGeneraciónBajío</v>
      </c>
      <c r="B54" s="250" t="str">
        <f t="shared" si="1"/>
        <v>PDBTBajíoNA</v>
      </c>
      <c r="C54" s="67" t="str">
        <f t="shared" si="2"/>
        <v>PDBTGeneraciónEnergíaBajío</v>
      </c>
      <c r="E54" s="251" t="s">
        <v>56</v>
      </c>
      <c r="F54" s="252" t="s">
        <v>159</v>
      </c>
      <c r="G54" s="252" t="s">
        <v>135</v>
      </c>
      <c r="H54" s="252" t="s">
        <v>62</v>
      </c>
      <c r="I54" s="253" t="s">
        <v>161</v>
      </c>
      <c r="J54" s="254">
        <v>1.7607955125120693</v>
      </c>
      <c r="K54" s="255" t="s">
        <v>184</v>
      </c>
      <c r="L54" s="256">
        <f>+INDEX(Mercado_FEBRERO_2025!$R$10:$R$349,MATCH(B54,Mercado_FEBRERO_2025!$J$10:$J$349,0))</f>
        <v>102105.46178982765</v>
      </c>
      <c r="M54" s="257">
        <f t="shared" si="3"/>
        <v>179786838.92250109</v>
      </c>
      <c r="N54" s="258">
        <f t="shared" si="4"/>
        <v>1.7635960829391102</v>
      </c>
      <c r="O54" s="259"/>
    </row>
    <row r="55" spans="1:15" ht="16.5" x14ac:dyDescent="0.3">
      <c r="A55" s="67" t="str">
        <f t="shared" si="0"/>
        <v>GDBTGeneraciónBajío</v>
      </c>
      <c r="B55" s="250" t="str">
        <f t="shared" si="1"/>
        <v>GDBTBajíoNA</v>
      </c>
      <c r="C55" s="67" t="str">
        <f t="shared" si="2"/>
        <v>GDBTGeneraciónEnergíaBajío</v>
      </c>
      <c r="E55" s="251" t="s">
        <v>53</v>
      </c>
      <c r="F55" s="252" t="s">
        <v>159</v>
      </c>
      <c r="G55" s="252" t="s">
        <v>135</v>
      </c>
      <c r="H55" s="252" t="s">
        <v>62</v>
      </c>
      <c r="I55" s="253" t="s">
        <v>161</v>
      </c>
      <c r="J55" s="254">
        <v>1.7789634908881629</v>
      </c>
      <c r="K55" s="255" t="s">
        <v>184</v>
      </c>
      <c r="L55" s="256">
        <f>+INDEX(Mercado_FEBRERO_2025!$R$10:$R$349,MATCH(B55,Mercado_FEBRERO_2025!$J$10:$J$349,0))</f>
        <v>583.89359586408909</v>
      </c>
      <c r="M55" s="257">
        <f t="shared" si="3"/>
        <v>1038725.389605622</v>
      </c>
      <c r="N55" s="258">
        <f t="shared" si="4"/>
        <v>1.7817929577444582</v>
      </c>
      <c r="O55" s="259"/>
    </row>
    <row r="56" spans="1:15" ht="16.5" x14ac:dyDescent="0.3">
      <c r="A56" s="67" t="str">
        <f t="shared" si="0"/>
        <v>RABTGeneraciónBajío</v>
      </c>
      <c r="B56" s="250" t="str">
        <f t="shared" si="1"/>
        <v>RABTBajíoNA</v>
      </c>
      <c r="C56" s="67" t="str">
        <f t="shared" si="2"/>
        <v>RABTGeneraciónEnergíaBajío</v>
      </c>
      <c r="E56" s="251" t="s">
        <v>59</v>
      </c>
      <c r="F56" s="252" t="s">
        <v>159</v>
      </c>
      <c r="G56" s="252" t="s">
        <v>135</v>
      </c>
      <c r="H56" s="252" t="s">
        <v>62</v>
      </c>
      <c r="I56" s="253" t="s">
        <v>161</v>
      </c>
      <c r="J56" s="254">
        <v>0.82430178178551394</v>
      </c>
      <c r="K56" s="255" t="s">
        <v>184</v>
      </c>
      <c r="L56" s="256">
        <f>+INDEX(Mercado_FEBRERO_2025!$R$10:$R$349,MATCH(B56,Mercado_FEBRERO_2025!$J$10:$J$349,0))</f>
        <v>74753.15772389526</v>
      </c>
      <c r="M56" s="257">
        <f t="shared" si="3"/>
        <v>61619161.105900414</v>
      </c>
      <c r="N56" s="258">
        <f t="shared" si="4"/>
        <v>0.82561284554994396</v>
      </c>
      <c r="O56" s="259"/>
    </row>
    <row r="57" spans="1:15" ht="16.5" x14ac:dyDescent="0.3">
      <c r="A57" s="67" t="str">
        <f t="shared" si="0"/>
        <v>APBTGeneraciónBajío</v>
      </c>
      <c r="B57" s="250" t="str">
        <f t="shared" si="1"/>
        <v>APBTBajíoNA</v>
      </c>
      <c r="C57" s="67" t="str">
        <f t="shared" si="2"/>
        <v>APBTGeneraciónEnergíaBajío</v>
      </c>
      <c r="E57" s="251" t="s">
        <v>57</v>
      </c>
      <c r="F57" s="252" t="s">
        <v>159</v>
      </c>
      <c r="G57" s="252" t="s">
        <v>135</v>
      </c>
      <c r="H57" s="252" t="s">
        <v>62</v>
      </c>
      <c r="I57" s="253" t="s">
        <v>161</v>
      </c>
      <c r="J57" s="254">
        <v>1.5658175177747995</v>
      </c>
      <c r="K57" s="255" t="s">
        <v>184</v>
      </c>
      <c r="L57" s="256">
        <f>+INDEX(Mercado_FEBRERO_2025!$R$10:$R$349,MATCH(B57,Mercado_FEBRERO_2025!$J$10:$J$349,0))</f>
        <v>25679.341774496443</v>
      </c>
      <c r="M57" s="257">
        <f t="shared" si="3"/>
        <v>40209163.19543273</v>
      </c>
      <c r="N57" s="258">
        <f t="shared" si="4"/>
        <v>1.5683079729146847</v>
      </c>
      <c r="O57" s="259"/>
    </row>
    <row r="58" spans="1:15" ht="16.5" x14ac:dyDescent="0.3">
      <c r="A58" s="67" t="str">
        <f t="shared" si="0"/>
        <v>APMTGeneraciónBajío</v>
      </c>
      <c r="B58" s="250" t="str">
        <f t="shared" si="1"/>
        <v>APMTBajíoNA</v>
      </c>
      <c r="C58" s="67" t="str">
        <f t="shared" si="2"/>
        <v>APMTGeneraciónEnergíaBajío</v>
      </c>
      <c r="E58" s="251" t="s">
        <v>58</v>
      </c>
      <c r="F58" s="252" t="s">
        <v>159</v>
      </c>
      <c r="G58" s="252" t="s">
        <v>135</v>
      </c>
      <c r="H58" s="252" t="s">
        <v>62</v>
      </c>
      <c r="I58" s="253" t="s">
        <v>161</v>
      </c>
      <c r="J58" s="254">
        <v>1.2623935490193967</v>
      </c>
      <c r="K58" s="255" t="s">
        <v>184</v>
      </c>
      <c r="L58" s="256">
        <f>+INDEX(Mercado_FEBRERO_2025!$R$10:$R$349,MATCH(B58,Mercado_FEBRERO_2025!$J$10:$J$349,0))</f>
        <v>8044.3881451220686</v>
      </c>
      <c r="M58" s="257">
        <f t="shared" si="3"/>
        <v>10155183.70021021</v>
      </c>
      <c r="N58" s="258">
        <f t="shared" si="4"/>
        <v>1.264401404000596</v>
      </c>
      <c r="O58" s="259"/>
    </row>
    <row r="59" spans="1:15" ht="16.5" x14ac:dyDescent="0.3">
      <c r="A59" s="67" t="str">
        <f t="shared" si="0"/>
        <v>GDMTHGeneraciónBajíoB</v>
      </c>
      <c r="B59" s="250" t="str">
        <f t="shared" si="1"/>
        <v>GDMTHBajíoB</v>
      </c>
      <c r="C59" s="67" t="str">
        <f t="shared" si="2"/>
        <v>GDMTHGeneraciónEnergíaBajío</v>
      </c>
      <c r="E59" s="251" t="s">
        <v>54</v>
      </c>
      <c r="F59" s="252" t="s">
        <v>159</v>
      </c>
      <c r="G59" s="252" t="s">
        <v>135</v>
      </c>
      <c r="H59" s="252" t="s">
        <v>62</v>
      </c>
      <c r="I59" s="253" t="s">
        <v>146</v>
      </c>
      <c r="J59" s="254">
        <v>0.9254431047039825</v>
      </c>
      <c r="K59" s="255" t="s">
        <v>184</v>
      </c>
      <c r="L59" s="256">
        <f>+INDEX(Mercado_FEBRERO_2025!$R$10:$R$349,MATCH(B59,Mercado_FEBRERO_2025!$J$10:$J$349,0))</f>
        <v>186550.09481730283</v>
      </c>
      <c r="M59" s="257">
        <f t="shared" si="3"/>
        <v>172641498.93054703</v>
      </c>
      <c r="N59" s="258">
        <f t="shared" si="4"/>
        <v>0.92691503518797447</v>
      </c>
      <c r="O59" s="259"/>
    </row>
    <row r="60" spans="1:15" ht="16.5" x14ac:dyDescent="0.3">
      <c r="A60" s="67" t="str">
        <f t="shared" si="0"/>
        <v>GDMTHGeneraciónBajíoI</v>
      </c>
      <c r="B60" s="250" t="str">
        <f t="shared" si="1"/>
        <v>GDMTHBajíoI</v>
      </c>
      <c r="C60" s="67" t="str">
        <f t="shared" si="2"/>
        <v>GDMTHGeneraciónEnergíaBajío</v>
      </c>
      <c r="E60" s="251" t="s">
        <v>54</v>
      </c>
      <c r="F60" s="252" t="s">
        <v>159</v>
      </c>
      <c r="G60" s="252" t="s">
        <v>135</v>
      </c>
      <c r="H60" s="252" t="s">
        <v>62</v>
      </c>
      <c r="I60" s="253" t="s">
        <v>147</v>
      </c>
      <c r="J60" s="254">
        <v>1.8059345103330879</v>
      </c>
      <c r="K60" s="255" t="s">
        <v>184</v>
      </c>
      <c r="L60" s="256">
        <f>+INDEX(Mercado_FEBRERO_2025!$R$10:$R$349,MATCH(B60,Mercado_FEBRERO_2025!$J$10:$J$349,0))</f>
        <v>348219.04120402253</v>
      </c>
      <c r="M60" s="257">
        <f t="shared" si="3"/>
        <v>628860783.66544378</v>
      </c>
      <c r="N60" s="258">
        <f t="shared" si="4"/>
        <v>1.8088068749812667</v>
      </c>
      <c r="O60" s="259"/>
    </row>
    <row r="61" spans="1:15" ht="16.5" x14ac:dyDescent="0.3">
      <c r="A61" s="67" t="str">
        <f t="shared" si="0"/>
        <v>GDMTHGeneraciónBajíoP</v>
      </c>
      <c r="B61" s="250" t="str">
        <f t="shared" si="1"/>
        <v>GDMTHBajíoP</v>
      </c>
      <c r="C61" s="67" t="str">
        <f t="shared" si="2"/>
        <v>GDMTHGeneraciónEnergíaBajío</v>
      </c>
      <c r="E61" s="251" t="s">
        <v>54</v>
      </c>
      <c r="F61" s="252" t="s">
        <v>159</v>
      </c>
      <c r="G61" s="252" t="s">
        <v>135</v>
      </c>
      <c r="H61" s="252" t="s">
        <v>62</v>
      </c>
      <c r="I61" s="253" t="s">
        <v>148</v>
      </c>
      <c r="J61" s="254">
        <v>2.0866953308049103</v>
      </c>
      <c r="K61" s="255" t="s">
        <v>184</v>
      </c>
      <c r="L61" s="256">
        <f>+INDEX(Mercado_FEBRERO_2025!$R$10:$R$349,MATCH(B61,Mercado_FEBRERO_2025!$J$10:$J$349,0))</f>
        <v>84637.490235320933</v>
      </c>
      <c r="M61" s="257">
        <f t="shared" si="3"/>
        <v>176612655.68509036</v>
      </c>
      <c r="N61" s="258">
        <f t="shared" si="4"/>
        <v>2.0900142495505398</v>
      </c>
      <c r="O61" s="259"/>
    </row>
    <row r="62" spans="1:15" ht="16.5" x14ac:dyDescent="0.3">
      <c r="A62" s="67" t="str">
        <f t="shared" si="0"/>
        <v>GDMTOGeneraciónBajío</v>
      </c>
      <c r="B62" s="250" t="str">
        <f t="shared" si="1"/>
        <v>GDMTOBajíoNA</v>
      </c>
      <c r="C62" s="67" t="str">
        <f t="shared" si="2"/>
        <v>GDMTOGeneraciónEnergíaBajío</v>
      </c>
      <c r="E62" s="251" t="s">
        <v>55</v>
      </c>
      <c r="F62" s="252" t="s">
        <v>159</v>
      </c>
      <c r="G62" s="252" t="s">
        <v>135</v>
      </c>
      <c r="H62" s="252" t="s">
        <v>62</v>
      </c>
      <c r="I62" s="253" t="s">
        <v>161</v>
      </c>
      <c r="J62" s="254">
        <v>1.4442606315264936</v>
      </c>
      <c r="K62" s="255" t="s">
        <v>184</v>
      </c>
      <c r="L62" s="256">
        <f>+INDEX(Mercado_FEBRERO_2025!$R$10:$R$349,MATCH(B62,Mercado_FEBRERO_2025!$J$10:$J$349,0))</f>
        <v>155137.9795829466</v>
      </c>
      <c r="M62" s="257">
        <f t="shared" si="3"/>
        <v>224059676.36621073</v>
      </c>
      <c r="N62" s="258">
        <f t="shared" si="4"/>
        <v>1.4465577487015719</v>
      </c>
      <c r="O62" s="259"/>
    </row>
    <row r="63" spans="1:15" ht="16.5" x14ac:dyDescent="0.3">
      <c r="A63" s="67" t="str">
        <f t="shared" si="0"/>
        <v>RAMTGeneraciónBajío</v>
      </c>
      <c r="B63" s="250" t="str">
        <f t="shared" si="1"/>
        <v>RAMTBajíoNA</v>
      </c>
      <c r="C63" s="67" t="str">
        <f t="shared" si="2"/>
        <v>RAMTGeneraciónEnergíaBajío</v>
      </c>
      <c r="E63" s="251" t="s">
        <v>60</v>
      </c>
      <c r="F63" s="252" t="s">
        <v>159</v>
      </c>
      <c r="G63" s="252" t="s">
        <v>135</v>
      </c>
      <c r="H63" s="252" t="s">
        <v>62</v>
      </c>
      <c r="I63" s="253" t="s">
        <v>161</v>
      </c>
      <c r="J63" s="254">
        <v>0.78047387518751143</v>
      </c>
      <c r="K63" s="255" t="s">
        <v>184</v>
      </c>
      <c r="L63" s="256">
        <f>+INDEX(Mercado_FEBRERO_2025!$R$10:$R$349,MATCH(B63,Mercado_FEBRERO_2025!$J$10:$J$349,0))</f>
        <v>221129.13833043474</v>
      </c>
      <c r="M63" s="257">
        <f t="shared" si="3"/>
        <v>172585515.50962967</v>
      </c>
      <c r="N63" s="258">
        <f t="shared" si="4"/>
        <v>0.78171523004013121</v>
      </c>
      <c r="O63" s="259"/>
    </row>
    <row r="64" spans="1:15" ht="16.5" x14ac:dyDescent="0.3">
      <c r="A64" s="67" t="str">
        <f t="shared" si="0"/>
        <v>DISTGeneraciónBajíoB</v>
      </c>
      <c r="B64" s="250" t="str">
        <f t="shared" si="1"/>
        <v>DISTBajíoB</v>
      </c>
      <c r="C64" s="67" t="str">
        <f t="shared" si="2"/>
        <v>DISTGeneraciónEnergíaBajío</v>
      </c>
      <c r="E64" s="251" t="s">
        <v>51</v>
      </c>
      <c r="F64" s="252" t="s">
        <v>159</v>
      </c>
      <c r="G64" s="252" t="s">
        <v>135</v>
      </c>
      <c r="H64" s="252" t="s">
        <v>62</v>
      </c>
      <c r="I64" s="253" t="s">
        <v>146</v>
      </c>
      <c r="J64" s="254">
        <v>0.96870911506354906</v>
      </c>
      <c r="K64" s="255" t="s">
        <v>184</v>
      </c>
      <c r="L64" s="256">
        <f>+INDEX(Mercado_FEBRERO_2025!$R$10:$R$349,MATCH(B64,Mercado_FEBRERO_2025!$J$10:$J$349,0))</f>
        <v>72617.402073186095</v>
      </c>
      <c r="M64" s="257">
        <f t="shared" si="3"/>
        <v>70345139.300530031</v>
      </c>
      <c r="N64" s="258">
        <f t="shared" si="4"/>
        <v>0.97024986075535369</v>
      </c>
      <c r="O64" s="259"/>
    </row>
    <row r="65" spans="1:15" ht="16.5" x14ac:dyDescent="0.3">
      <c r="A65" s="67" t="str">
        <f t="shared" si="0"/>
        <v>DISTGeneraciónBajíoI</v>
      </c>
      <c r="B65" s="250" t="str">
        <f t="shared" si="1"/>
        <v>DISTBajíoI</v>
      </c>
      <c r="C65" s="67" t="str">
        <f t="shared" si="2"/>
        <v>DISTGeneraciónEnergíaBajío</v>
      </c>
      <c r="E65" s="251" t="s">
        <v>51</v>
      </c>
      <c r="F65" s="252" t="s">
        <v>159</v>
      </c>
      <c r="G65" s="252" t="s">
        <v>135</v>
      </c>
      <c r="H65" s="252" t="s">
        <v>62</v>
      </c>
      <c r="I65" s="253" t="s">
        <v>147</v>
      </c>
      <c r="J65" s="254">
        <v>1.7164057096756304</v>
      </c>
      <c r="K65" s="255" t="s">
        <v>184</v>
      </c>
      <c r="L65" s="256">
        <f>+INDEX(Mercado_FEBRERO_2025!$R$10:$R$349,MATCH(B65,Mercado_FEBRERO_2025!$J$10:$J$349,0))</f>
        <v>132208.73967808319</v>
      </c>
      <c r="M65" s="257">
        <f t="shared" si="3"/>
        <v>226923835.65248108</v>
      </c>
      <c r="N65" s="258">
        <f t="shared" si="4"/>
        <v>1.7191356774868636</v>
      </c>
      <c r="O65" s="259"/>
    </row>
    <row r="66" spans="1:15" ht="16.5" x14ac:dyDescent="0.3">
      <c r="A66" s="67" t="str">
        <f t="shared" si="0"/>
        <v>DISTGeneraciónBajíoP</v>
      </c>
      <c r="B66" s="250" t="str">
        <f t="shared" si="1"/>
        <v>DISTBajíoP</v>
      </c>
      <c r="C66" s="67" t="str">
        <f t="shared" si="2"/>
        <v>DISTGeneraciónEnergíaBajío</v>
      </c>
      <c r="E66" s="251" t="s">
        <v>51</v>
      </c>
      <c r="F66" s="252" t="s">
        <v>159</v>
      </c>
      <c r="G66" s="252" t="s">
        <v>135</v>
      </c>
      <c r="H66" s="252" t="s">
        <v>62</v>
      </c>
      <c r="I66" s="253" t="s">
        <v>148</v>
      </c>
      <c r="J66" s="254">
        <v>2.0748955097977553</v>
      </c>
      <c r="K66" s="255" t="s">
        <v>184</v>
      </c>
      <c r="L66" s="256">
        <f>+INDEX(Mercado_FEBRERO_2025!$R$10:$R$349,MATCH(B66,Mercado_FEBRERO_2025!$J$10:$J$349,0))</f>
        <v>19462.445110805274</v>
      </c>
      <c r="M66" s="257">
        <f t="shared" si="3"/>
        <v>40382539.970095135</v>
      </c>
      <c r="N66" s="258">
        <f t="shared" si="4"/>
        <v>2.0781956607594356</v>
      </c>
      <c r="O66" s="259"/>
    </row>
    <row r="67" spans="1:15" ht="16.5" x14ac:dyDescent="0.3">
      <c r="A67" s="67" t="str">
        <f t="shared" si="0"/>
        <v>DISTGeneraciónBajíoSP</v>
      </c>
      <c r="B67" s="250" t="str">
        <f t="shared" si="1"/>
        <v>DISTBajíoSP</v>
      </c>
      <c r="C67" s="67" t="str">
        <f t="shared" si="2"/>
        <v>DISTGeneraciónEnergíaBajío</v>
      </c>
      <c r="E67" s="251" t="s">
        <v>51</v>
      </c>
      <c r="F67" s="252" t="s">
        <v>159</v>
      </c>
      <c r="G67" s="252" t="s">
        <v>135</v>
      </c>
      <c r="H67" s="252" t="s">
        <v>62</v>
      </c>
      <c r="I67" s="253" t="s">
        <v>151</v>
      </c>
      <c r="J67" s="254">
        <v>0</v>
      </c>
      <c r="K67" s="255" t="s">
        <v>184</v>
      </c>
      <c r="L67" s="256">
        <f>+INDEX(Mercado_FEBRERO_2025!$R$10:$R$349,MATCH(B67,Mercado_FEBRERO_2025!$J$10:$J$349,0))</f>
        <v>0</v>
      </c>
      <c r="M67" s="257">
        <f t="shared" si="3"/>
        <v>0</v>
      </c>
      <c r="N67" s="258">
        <f t="shared" si="4"/>
        <v>0</v>
      </c>
      <c r="O67" s="259"/>
    </row>
    <row r="68" spans="1:15" ht="16.5" x14ac:dyDescent="0.3">
      <c r="A68" s="67" t="str">
        <f t="shared" si="0"/>
        <v>DITGeneraciónBajíoB</v>
      </c>
      <c r="B68" s="250" t="str">
        <f t="shared" si="1"/>
        <v>DITBajíoB</v>
      </c>
      <c r="C68" s="67" t="str">
        <f t="shared" si="2"/>
        <v>DITGeneraciónEnergíaBajío</v>
      </c>
      <c r="E68" s="251" t="s">
        <v>52</v>
      </c>
      <c r="F68" s="252" t="s">
        <v>159</v>
      </c>
      <c r="G68" s="252" t="s">
        <v>135</v>
      </c>
      <c r="H68" s="252" t="s">
        <v>62</v>
      </c>
      <c r="I68" s="253" t="s">
        <v>146</v>
      </c>
      <c r="J68" s="254">
        <v>0.83179373163132619</v>
      </c>
      <c r="K68" s="255" t="s">
        <v>184</v>
      </c>
      <c r="L68" s="256">
        <f>+INDEX(Mercado_FEBRERO_2025!$R$10:$R$349,MATCH(B68,Mercado_FEBRERO_2025!$J$10:$J$349,0))</f>
        <v>25879.76869636479</v>
      </c>
      <c r="M68" s="257">
        <f t="shared" si="3"/>
        <v>21526629.377704851</v>
      </c>
      <c r="N68" s="258">
        <f t="shared" si="4"/>
        <v>0.83311671144905708</v>
      </c>
      <c r="O68" s="259"/>
    </row>
    <row r="69" spans="1:15" ht="16.5" x14ac:dyDescent="0.3">
      <c r="A69" s="67" t="str">
        <f t="shared" si="0"/>
        <v>DITGeneraciónBajíoI</v>
      </c>
      <c r="B69" s="250" t="str">
        <f t="shared" si="1"/>
        <v>DITBajíoI</v>
      </c>
      <c r="C69" s="67" t="str">
        <f t="shared" si="2"/>
        <v>DITGeneraciónEnergíaBajío</v>
      </c>
      <c r="E69" s="251" t="s">
        <v>52</v>
      </c>
      <c r="F69" s="252" t="s">
        <v>159</v>
      </c>
      <c r="G69" s="252" t="s">
        <v>135</v>
      </c>
      <c r="H69" s="252" t="s">
        <v>62</v>
      </c>
      <c r="I69" s="253" t="s">
        <v>147</v>
      </c>
      <c r="J69" s="254">
        <v>1.6259404152874446</v>
      </c>
      <c r="K69" s="255" t="s">
        <v>184</v>
      </c>
      <c r="L69" s="256">
        <f>+INDEX(Mercado_FEBRERO_2025!$R$10:$R$349,MATCH(B69,Mercado_FEBRERO_2025!$J$10:$J$349,0))</f>
        <v>38157.789082220435</v>
      </c>
      <c r="M69" s="257">
        <f t="shared" si="3"/>
        <v>62042291.426796213</v>
      </c>
      <c r="N69" s="258">
        <f t="shared" si="4"/>
        <v>1.6285264967550694</v>
      </c>
      <c r="O69" s="259"/>
    </row>
    <row r="70" spans="1:15" ht="16.5" x14ac:dyDescent="0.3">
      <c r="A70" s="67" t="str">
        <f t="shared" si="0"/>
        <v>DITGeneraciónBajíoP</v>
      </c>
      <c r="B70" s="250" t="str">
        <f t="shared" si="1"/>
        <v>DITBajíoP</v>
      </c>
      <c r="C70" s="67" t="str">
        <f t="shared" si="2"/>
        <v>DITGeneraciónEnergíaBajío</v>
      </c>
      <c r="E70" s="251" t="s">
        <v>52</v>
      </c>
      <c r="F70" s="252" t="s">
        <v>159</v>
      </c>
      <c r="G70" s="252" t="s">
        <v>135</v>
      </c>
      <c r="H70" s="252" t="s">
        <v>62</v>
      </c>
      <c r="I70" s="253" t="s">
        <v>148</v>
      </c>
      <c r="J70" s="254">
        <v>1.8083693940329781</v>
      </c>
      <c r="K70" s="255" t="s">
        <v>184</v>
      </c>
      <c r="L70" s="256">
        <f>+INDEX(Mercado_FEBRERO_2025!$R$10:$R$349,MATCH(B70,Mercado_FEBRERO_2025!$J$10:$J$349,0))</f>
        <v>4009.5193689546263</v>
      </c>
      <c r="M70" s="257">
        <f t="shared" si="3"/>
        <v>7250692.1115999669</v>
      </c>
      <c r="N70" s="258">
        <f t="shared" si="4"/>
        <v>1.8112456313984795</v>
      </c>
      <c r="O70" s="259"/>
    </row>
    <row r="71" spans="1:15" ht="16.5" x14ac:dyDescent="0.3">
      <c r="A71" s="67" t="str">
        <f t="shared" si="0"/>
        <v>DITGeneraciónBajíoSP</v>
      </c>
      <c r="B71" s="250" t="str">
        <f t="shared" si="1"/>
        <v>DITBajíoSP</v>
      </c>
      <c r="C71" s="67" t="str">
        <f t="shared" si="2"/>
        <v>DITGeneraciónEnergíaBajío</v>
      </c>
      <c r="E71" s="265" t="s">
        <v>52</v>
      </c>
      <c r="F71" s="252" t="s">
        <v>159</v>
      </c>
      <c r="G71" s="252" t="s">
        <v>135</v>
      </c>
      <c r="H71" s="252" t="s">
        <v>62</v>
      </c>
      <c r="I71" s="253" t="s">
        <v>151</v>
      </c>
      <c r="J71" s="254">
        <v>0</v>
      </c>
      <c r="K71" s="255" t="s">
        <v>184</v>
      </c>
      <c r="L71" s="256">
        <f>+INDEX(Mercado_FEBRERO_2025!$R$10:$R$349,MATCH(B71,Mercado_FEBRERO_2025!$J$10:$J$349,0))</f>
        <v>0</v>
      </c>
      <c r="M71" s="257">
        <f t="shared" si="3"/>
        <v>0</v>
      </c>
      <c r="N71" s="258">
        <f t="shared" si="4"/>
        <v>0</v>
      </c>
      <c r="O71" s="259"/>
    </row>
    <row r="72" spans="1:15" ht="16.5" x14ac:dyDescent="0.3">
      <c r="A72" s="67" t="str">
        <f t="shared" si="0"/>
        <v>DB1GeneraciónCentro Occidente</v>
      </c>
      <c r="B72" s="250" t="str">
        <f t="shared" si="1"/>
        <v>DB1Centro OccidenteNA</v>
      </c>
      <c r="C72" s="67" t="str">
        <f t="shared" si="2"/>
        <v>DB1GeneraciónEnergíaCentro Occidente</v>
      </c>
      <c r="E72" s="265" t="s">
        <v>48</v>
      </c>
      <c r="F72" s="252" t="s">
        <v>159</v>
      </c>
      <c r="G72" s="252" t="s">
        <v>135</v>
      </c>
      <c r="H72" s="252" t="s">
        <v>63</v>
      </c>
      <c r="I72" s="253" t="s">
        <v>161</v>
      </c>
      <c r="J72" s="254">
        <v>0.81175276579377875</v>
      </c>
      <c r="K72" s="255" t="s">
        <v>184</v>
      </c>
      <c r="L72" s="256">
        <f>+INDEX(Mercado_FEBRERO_2025!$R$10:$R$349,MATCH(B72,Mercado_FEBRERO_2025!$J$10:$J$349,0))</f>
        <v>116785.72055269976</v>
      </c>
      <c r="M72" s="257">
        <f t="shared" si="3"/>
        <v>94801131.663873389</v>
      </c>
      <c r="N72" s="258">
        <f t="shared" si="4"/>
        <v>0.81304387016892976</v>
      </c>
      <c r="O72" s="259"/>
    </row>
    <row r="73" spans="1:15" ht="16.5" x14ac:dyDescent="0.3">
      <c r="A73" s="67" t="str">
        <f t="shared" si="0"/>
        <v>DB2GeneraciónCentro Occidente</v>
      </c>
      <c r="B73" s="250" t="str">
        <f t="shared" si="1"/>
        <v>DB2Centro OccidenteNA</v>
      </c>
      <c r="C73" s="67" t="str">
        <f t="shared" si="2"/>
        <v>DB2GeneraciónEnergíaCentro Occidente</v>
      </c>
      <c r="E73" s="265" t="s">
        <v>50</v>
      </c>
      <c r="F73" s="252" t="s">
        <v>159</v>
      </c>
      <c r="G73" s="252" t="s">
        <v>135</v>
      </c>
      <c r="H73" s="252" t="s">
        <v>63</v>
      </c>
      <c r="I73" s="253" t="s">
        <v>161</v>
      </c>
      <c r="J73" s="254">
        <v>0.8126892595245041</v>
      </c>
      <c r="K73" s="255" t="s">
        <v>184</v>
      </c>
      <c r="L73" s="256">
        <f>+INDEX(Mercado_FEBRERO_2025!$R$10:$R$349,MATCH(B73,Mercado_FEBRERO_2025!$J$10:$J$349,0))</f>
        <v>105115.89136498912</v>
      </c>
      <c r="M73" s="257">
        <f t="shared" si="3"/>
        <v>85426555.917671233</v>
      </c>
      <c r="N73" s="258">
        <f t="shared" si="4"/>
        <v>0.81398185340631779</v>
      </c>
      <c r="O73" s="259"/>
    </row>
    <row r="74" spans="1:15" ht="16.5" x14ac:dyDescent="0.3">
      <c r="A74" s="67" t="str">
        <f t="shared" si="0"/>
        <v>PDBTGeneraciónCentro Occidente</v>
      </c>
      <c r="B74" s="250" t="str">
        <f t="shared" si="1"/>
        <v>PDBTCentro OccidenteNA</v>
      </c>
      <c r="C74" s="67" t="str">
        <f t="shared" si="2"/>
        <v>PDBTGeneraciónEnergíaCentro Occidente</v>
      </c>
      <c r="E74" s="251" t="s">
        <v>56</v>
      </c>
      <c r="F74" s="252" t="s">
        <v>159</v>
      </c>
      <c r="G74" s="252" t="s">
        <v>135</v>
      </c>
      <c r="H74" s="252" t="s">
        <v>63</v>
      </c>
      <c r="I74" s="253" t="s">
        <v>161</v>
      </c>
      <c r="J74" s="254">
        <v>1.5337894321839525</v>
      </c>
      <c r="K74" s="255" t="s">
        <v>184</v>
      </c>
      <c r="L74" s="256">
        <f>+INDEX(Mercado_FEBRERO_2025!$R$10:$R$349,MATCH(B74,Mercado_FEBRERO_2025!$J$10:$J$349,0))</f>
        <v>57323.749156619029</v>
      </c>
      <c r="M74" s="257">
        <f t="shared" si="3"/>
        <v>87922560.669586018</v>
      </c>
      <c r="N74" s="258">
        <f t="shared" si="4"/>
        <v>1.5362289461959764</v>
      </c>
      <c r="O74" s="259"/>
    </row>
    <row r="75" spans="1:15" ht="16.5" x14ac:dyDescent="0.3">
      <c r="A75" s="67" t="str">
        <f t="shared" si="0"/>
        <v>GDBTGeneraciónCentro Occidente</v>
      </c>
      <c r="B75" s="250" t="str">
        <f t="shared" si="1"/>
        <v>GDBTCentro OccidenteNA</v>
      </c>
      <c r="C75" s="67" t="str">
        <f t="shared" si="2"/>
        <v>GDBTGeneraciónEnergíaCentro Occidente</v>
      </c>
      <c r="E75" s="251" t="s">
        <v>53</v>
      </c>
      <c r="F75" s="252" t="s">
        <v>159</v>
      </c>
      <c r="G75" s="252" t="s">
        <v>135</v>
      </c>
      <c r="H75" s="252" t="s">
        <v>63</v>
      </c>
      <c r="I75" s="253" t="s">
        <v>161</v>
      </c>
      <c r="J75" s="254">
        <v>1.3500493622154024</v>
      </c>
      <c r="K75" s="255" t="s">
        <v>184</v>
      </c>
      <c r="L75" s="256">
        <f>+INDEX(Mercado_FEBRERO_2025!$R$10:$R$349,MATCH(B75,Mercado_FEBRERO_2025!$J$10:$J$349,0))</f>
        <v>394.97863523402202</v>
      </c>
      <c r="M75" s="257">
        <f t="shared" si="3"/>
        <v>533240.65458640154</v>
      </c>
      <c r="N75" s="258">
        <f t="shared" si="4"/>
        <v>1.3521966350202221</v>
      </c>
      <c r="O75" s="259"/>
    </row>
    <row r="76" spans="1:15" ht="16.5" x14ac:dyDescent="0.3">
      <c r="A76" s="67" t="str">
        <f t="shared" ref="A76:A139" si="5">IF(I76="NA",E76&amp;F76&amp;H76,E76&amp;F76&amp;H76&amp;I76)</f>
        <v>RABTGeneraciónCentro Occidente</v>
      </c>
      <c r="B76" s="250" t="str">
        <f t="shared" ref="B76:B139" si="6">E76&amp;H76&amp;I76</f>
        <v>RABTCentro OccidenteNA</v>
      </c>
      <c r="C76" s="67" t="str">
        <f t="shared" ref="C76:C139" si="7">E76&amp;F76&amp;G76&amp;H76</f>
        <v>RABTGeneraciónEnergíaCentro Occidente</v>
      </c>
      <c r="E76" s="251" t="s">
        <v>59</v>
      </c>
      <c r="F76" s="252" t="s">
        <v>159</v>
      </c>
      <c r="G76" s="252" t="s">
        <v>135</v>
      </c>
      <c r="H76" s="252" t="s">
        <v>63</v>
      </c>
      <c r="I76" s="253" t="s">
        <v>161</v>
      </c>
      <c r="J76" s="254">
        <v>0.80313702347109339</v>
      </c>
      <c r="K76" s="255" t="s">
        <v>184</v>
      </c>
      <c r="L76" s="256">
        <f>+INDEX(Mercado_FEBRERO_2025!$R$10:$R$349,MATCH(B76,Mercado_FEBRERO_2025!$J$10:$J$349,0))</f>
        <v>24606.196698493972</v>
      </c>
      <c r="M76" s="257">
        <f t="shared" si="3"/>
        <v>19762147.575372696</v>
      </c>
      <c r="N76" s="258">
        <f t="shared" si="4"/>
        <v>0.80441442438494837</v>
      </c>
      <c r="O76" s="259"/>
    </row>
    <row r="77" spans="1:15" ht="16.5" x14ac:dyDescent="0.3">
      <c r="A77" s="67" t="str">
        <f t="shared" si="5"/>
        <v>APBTGeneraciónCentro Occidente</v>
      </c>
      <c r="B77" s="250" t="str">
        <f t="shared" si="6"/>
        <v>APBTCentro OccidenteNA</v>
      </c>
      <c r="C77" s="67" t="str">
        <f t="shared" si="7"/>
        <v>APBTGeneraciónEnergíaCentro Occidente</v>
      </c>
      <c r="E77" s="251" t="s">
        <v>57</v>
      </c>
      <c r="F77" s="252" t="s">
        <v>159</v>
      </c>
      <c r="G77" s="252" t="s">
        <v>135</v>
      </c>
      <c r="H77" s="252" t="s">
        <v>63</v>
      </c>
      <c r="I77" s="253" t="s">
        <v>161</v>
      </c>
      <c r="J77" s="254">
        <v>1.4294640305810149</v>
      </c>
      <c r="K77" s="255" t="s">
        <v>184</v>
      </c>
      <c r="L77" s="256">
        <f>+INDEX(Mercado_FEBRERO_2025!$R$10:$R$349,MATCH(B77,Mercado_FEBRERO_2025!$J$10:$J$349,0))</f>
        <v>13958.801299748788</v>
      </c>
      <c r="M77" s="257">
        <f t="shared" ref="M77:M140" si="8">IF(OR(G77="Energía",G77="Potencia"),J77*L77*1000,J77*L77)</f>
        <v>19953604.368018411</v>
      </c>
      <c r="N77" s="258">
        <f t="shared" ref="N77:N140" si="9">J77*(1+$R$11)</f>
        <v>1.431737613550824</v>
      </c>
      <c r="O77" s="259"/>
    </row>
    <row r="78" spans="1:15" ht="16.5" x14ac:dyDescent="0.3">
      <c r="A78" s="67" t="str">
        <f t="shared" si="5"/>
        <v>APMTGeneraciónCentro Occidente</v>
      </c>
      <c r="B78" s="250" t="str">
        <f t="shared" si="6"/>
        <v>APMTCentro OccidenteNA</v>
      </c>
      <c r="C78" s="67" t="str">
        <f t="shared" si="7"/>
        <v>APMTGeneraciónEnergíaCentro Occidente</v>
      </c>
      <c r="E78" s="251" t="s">
        <v>58</v>
      </c>
      <c r="F78" s="252" t="s">
        <v>159</v>
      </c>
      <c r="G78" s="252" t="s">
        <v>135</v>
      </c>
      <c r="H78" s="252" t="s">
        <v>63</v>
      </c>
      <c r="I78" s="253" t="s">
        <v>161</v>
      </c>
      <c r="J78" s="254">
        <v>1.2627681465116871</v>
      </c>
      <c r="K78" s="255" t="s">
        <v>184</v>
      </c>
      <c r="L78" s="256">
        <f>+INDEX(Mercado_FEBRERO_2025!$R$10:$R$349,MATCH(B78,Mercado_FEBRERO_2025!$J$10:$J$349,0))</f>
        <v>884.29881312769385</v>
      </c>
      <c r="M78" s="257">
        <f t="shared" si="8"/>
        <v>1116664.3732157426</v>
      </c>
      <c r="N78" s="258">
        <f t="shared" si="9"/>
        <v>1.2647765972955516</v>
      </c>
      <c r="O78" s="259"/>
    </row>
    <row r="79" spans="1:15" ht="16.5" x14ac:dyDescent="0.3">
      <c r="A79" s="67" t="str">
        <f t="shared" si="5"/>
        <v>GDMTHGeneraciónCentro OccidenteB</v>
      </c>
      <c r="B79" s="250" t="str">
        <f t="shared" si="6"/>
        <v>GDMTHCentro OccidenteB</v>
      </c>
      <c r="C79" s="67" t="str">
        <f t="shared" si="7"/>
        <v>GDMTHGeneraciónEnergíaCentro Occidente</v>
      </c>
      <c r="E79" s="251" t="s">
        <v>54</v>
      </c>
      <c r="F79" s="252" t="s">
        <v>159</v>
      </c>
      <c r="G79" s="252" t="s">
        <v>135</v>
      </c>
      <c r="H79" s="252" t="s">
        <v>63</v>
      </c>
      <c r="I79" s="253" t="s">
        <v>146</v>
      </c>
      <c r="J79" s="254">
        <v>0.92300822100409274</v>
      </c>
      <c r="K79" s="255" t="s">
        <v>184</v>
      </c>
      <c r="L79" s="256">
        <f>+INDEX(Mercado_FEBRERO_2025!$R$10:$R$349,MATCH(B79,Mercado_FEBRERO_2025!$J$10:$J$349,0))</f>
        <v>38612.942232221139</v>
      </c>
      <c r="M79" s="257">
        <f t="shared" si="8"/>
        <v>35640063.11749623</v>
      </c>
      <c r="N79" s="258">
        <f t="shared" si="9"/>
        <v>0.92447627877076188</v>
      </c>
      <c r="O79" s="259"/>
    </row>
    <row r="80" spans="1:15" ht="16.5" x14ac:dyDescent="0.3">
      <c r="A80" s="67" t="str">
        <f t="shared" si="5"/>
        <v>GDMTHGeneraciónCentro OccidenteI</v>
      </c>
      <c r="B80" s="250" t="str">
        <f t="shared" si="6"/>
        <v>GDMTHCentro OccidenteI</v>
      </c>
      <c r="C80" s="67" t="str">
        <f t="shared" si="7"/>
        <v>GDMTHGeneraciónEnergíaCentro Occidente</v>
      </c>
      <c r="E80" s="251" t="s">
        <v>54</v>
      </c>
      <c r="F80" s="252" t="s">
        <v>159</v>
      </c>
      <c r="G80" s="252" t="s">
        <v>135</v>
      </c>
      <c r="H80" s="252" t="s">
        <v>63</v>
      </c>
      <c r="I80" s="253" t="s">
        <v>147</v>
      </c>
      <c r="J80" s="254">
        <v>1.8087439915252688</v>
      </c>
      <c r="K80" s="255" t="s">
        <v>184</v>
      </c>
      <c r="L80" s="256">
        <f>+INDEX(Mercado_FEBRERO_2025!$R$10:$R$349,MATCH(B80,Mercado_FEBRERO_2025!$J$10:$J$349,0))</f>
        <v>72075.877181077885</v>
      </c>
      <c r="M80" s="257">
        <f t="shared" si="8"/>
        <v>130366809.78518786</v>
      </c>
      <c r="N80" s="258">
        <f t="shared" si="9"/>
        <v>1.8116208246934353</v>
      </c>
      <c r="O80" s="259"/>
    </row>
    <row r="81" spans="1:15" ht="16.5" x14ac:dyDescent="0.3">
      <c r="A81" s="67" t="str">
        <f t="shared" si="5"/>
        <v>GDMTHGeneraciónCentro OccidenteP</v>
      </c>
      <c r="B81" s="250" t="str">
        <f t="shared" si="6"/>
        <v>GDMTHCentro OccidenteP</v>
      </c>
      <c r="C81" s="67" t="str">
        <f t="shared" si="7"/>
        <v>GDMTHGeneraciónEnergíaCentro Occidente</v>
      </c>
      <c r="E81" s="251" t="s">
        <v>54</v>
      </c>
      <c r="F81" s="252" t="s">
        <v>159</v>
      </c>
      <c r="G81" s="252" t="s">
        <v>135</v>
      </c>
      <c r="H81" s="252" t="s">
        <v>63</v>
      </c>
      <c r="I81" s="253" t="s">
        <v>148</v>
      </c>
      <c r="J81" s="254">
        <v>2.0634702862828909</v>
      </c>
      <c r="K81" s="255" t="s">
        <v>184</v>
      </c>
      <c r="L81" s="256">
        <f>+INDEX(Mercado_FEBRERO_2025!$R$10:$R$349,MATCH(B81,Mercado_FEBRERO_2025!$J$10:$J$349,0))</f>
        <v>17518.632324133807</v>
      </c>
      <c r="M81" s="257">
        <f t="shared" si="8"/>
        <v>36149177.257165097</v>
      </c>
      <c r="N81" s="258">
        <f t="shared" si="9"/>
        <v>2.0667522652632875</v>
      </c>
      <c r="O81" s="259"/>
    </row>
    <row r="82" spans="1:15" ht="16.5" x14ac:dyDescent="0.3">
      <c r="A82" s="67" t="str">
        <f t="shared" si="5"/>
        <v>GDMTOGeneraciónCentro Occidente</v>
      </c>
      <c r="B82" s="250" t="str">
        <f t="shared" si="6"/>
        <v>GDMTOCentro OccidenteNA</v>
      </c>
      <c r="C82" s="67" t="str">
        <f t="shared" si="7"/>
        <v>GDMTOGeneraciónEnergíaCentro Occidente</v>
      </c>
      <c r="E82" s="251" t="s">
        <v>55</v>
      </c>
      <c r="F82" s="252" t="s">
        <v>159</v>
      </c>
      <c r="G82" s="252" t="s">
        <v>135</v>
      </c>
      <c r="H82" s="252" t="s">
        <v>63</v>
      </c>
      <c r="I82" s="253" t="s">
        <v>161</v>
      </c>
      <c r="J82" s="254">
        <v>1.2912375559257743</v>
      </c>
      <c r="K82" s="255" t="s">
        <v>184</v>
      </c>
      <c r="L82" s="256">
        <f>+INDEX(Mercado_FEBRERO_2025!$R$10:$R$349,MATCH(B82,Mercado_FEBRERO_2025!$J$10:$J$349,0))</f>
        <v>55180.177247035979</v>
      </c>
      <c r="M82" s="257">
        <f t="shared" si="8"/>
        <v>71250717.20401375</v>
      </c>
      <c r="N82" s="258">
        <f t="shared" si="9"/>
        <v>1.293291287712182</v>
      </c>
      <c r="O82" s="259"/>
    </row>
    <row r="83" spans="1:15" ht="16.5" x14ac:dyDescent="0.3">
      <c r="A83" s="67" t="str">
        <f t="shared" si="5"/>
        <v>RAMTGeneraciónCentro Occidente</v>
      </c>
      <c r="B83" s="250" t="str">
        <f t="shared" si="6"/>
        <v>RAMTCentro OccidenteNA</v>
      </c>
      <c r="C83" s="67" t="str">
        <f t="shared" si="7"/>
        <v>RAMTGeneraciónEnergíaCentro Occidente</v>
      </c>
      <c r="E83" s="251" t="s">
        <v>60</v>
      </c>
      <c r="F83" s="252" t="s">
        <v>159</v>
      </c>
      <c r="G83" s="252" t="s">
        <v>135</v>
      </c>
      <c r="H83" s="252" t="s">
        <v>63</v>
      </c>
      <c r="I83" s="253" t="s">
        <v>161</v>
      </c>
      <c r="J83" s="254">
        <v>0.77916278396449334</v>
      </c>
      <c r="K83" s="255" t="s">
        <v>184</v>
      </c>
      <c r="L83" s="256">
        <f>+INDEX(Mercado_FEBRERO_2025!$R$10:$R$349,MATCH(B83,Mercado_FEBRERO_2025!$J$10:$J$349,0))</f>
        <v>51791.711465515458</v>
      </c>
      <c r="M83" s="257">
        <f t="shared" si="8"/>
        <v>40354174.091756798</v>
      </c>
      <c r="N83" s="258">
        <f t="shared" si="9"/>
        <v>0.78040205350778546</v>
      </c>
      <c r="O83" s="259"/>
    </row>
    <row r="84" spans="1:15" ht="16.5" x14ac:dyDescent="0.3">
      <c r="A84" s="67" t="str">
        <f t="shared" si="5"/>
        <v>DISTGeneraciónCentro OccidenteB</v>
      </c>
      <c r="B84" s="250" t="str">
        <f t="shared" si="6"/>
        <v>DISTCentro OccidenteB</v>
      </c>
      <c r="C84" s="67" t="str">
        <f t="shared" si="7"/>
        <v>DISTGeneraciónEnergíaCentro Occidente</v>
      </c>
      <c r="E84" s="251" t="s">
        <v>51</v>
      </c>
      <c r="F84" s="252" t="s">
        <v>159</v>
      </c>
      <c r="G84" s="252" t="s">
        <v>135</v>
      </c>
      <c r="H84" s="252" t="s">
        <v>63</v>
      </c>
      <c r="I84" s="253" t="s">
        <v>146</v>
      </c>
      <c r="J84" s="254">
        <v>0.92712879341929</v>
      </c>
      <c r="K84" s="255" t="s">
        <v>184</v>
      </c>
      <c r="L84" s="256">
        <f>+INDEX(Mercado_FEBRERO_2025!$R$10:$R$349,MATCH(B84,Mercado_FEBRERO_2025!$J$10:$J$349,0))</f>
        <v>20746.375384688541</v>
      </c>
      <c r="M84" s="257">
        <f t="shared" si="8"/>
        <v>19234561.978229947</v>
      </c>
      <c r="N84" s="258">
        <f t="shared" si="9"/>
        <v>0.92860340501527472</v>
      </c>
      <c r="O84" s="259"/>
    </row>
    <row r="85" spans="1:15" ht="16.5" x14ac:dyDescent="0.3">
      <c r="A85" s="67" t="str">
        <f t="shared" si="5"/>
        <v>DISTGeneraciónCentro OccidenteI</v>
      </c>
      <c r="B85" s="250" t="str">
        <f t="shared" si="6"/>
        <v>DISTCentro OccidenteI</v>
      </c>
      <c r="C85" s="67" t="str">
        <f t="shared" si="7"/>
        <v>DISTGeneraciónEnergíaCentro Occidente</v>
      </c>
      <c r="E85" s="251" t="s">
        <v>51</v>
      </c>
      <c r="F85" s="252" t="s">
        <v>159</v>
      </c>
      <c r="G85" s="252" t="s">
        <v>135</v>
      </c>
      <c r="H85" s="252" t="s">
        <v>63</v>
      </c>
      <c r="I85" s="253" t="s">
        <v>147</v>
      </c>
      <c r="J85" s="254">
        <v>1.649540057301754</v>
      </c>
      <c r="K85" s="255" t="s">
        <v>184</v>
      </c>
      <c r="L85" s="256">
        <f>+INDEX(Mercado_FEBRERO_2025!$R$10:$R$349,MATCH(B85,Mercado_FEBRERO_2025!$J$10:$J$349,0))</f>
        <v>37771.278842139625</v>
      </c>
      <c r="M85" s="257">
        <f t="shared" si="8"/>
        <v>62305237.465623528</v>
      </c>
      <c r="N85" s="258">
        <f t="shared" si="9"/>
        <v>1.6521636743372767</v>
      </c>
      <c r="O85" s="259"/>
    </row>
    <row r="86" spans="1:15" ht="16.5" x14ac:dyDescent="0.3">
      <c r="A86" s="67" t="str">
        <f t="shared" si="5"/>
        <v>DISTGeneraciónCentro OccidenteP</v>
      </c>
      <c r="B86" s="250" t="str">
        <f t="shared" si="6"/>
        <v>DISTCentro OccidenteP</v>
      </c>
      <c r="C86" s="67" t="str">
        <f t="shared" si="7"/>
        <v>DISTGeneraciónEnergíaCentro Occidente</v>
      </c>
      <c r="E86" s="265" t="s">
        <v>51</v>
      </c>
      <c r="F86" s="252" t="s">
        <v>159</v>
      </c>
      <c r="G86" s="252" t="s">
        <v>135</v>
      </c>
      <c r="H86" s="252" t="s">
        <v>63</v>
      </c>
      <c r="I86" s="253" t="s">
        <v>148</v>
      </c>
      <c r="J86" s="254">
        <v>1.9789985517713571</v>
      </c>
      <c r="K86" s="255" t="s">
        <v>184</v>
      </c>
      <c r="L86" s="256">
        <f>+INDEX(Mercado_FEBRERO_2025!$R$10:$R$349,MATCH(B86,Mercado_FEBRERO_2025!$J$10:$J$349,0))</f>
        <v>5560.3089706476285</v>
      </c>
      <c r="M86" s="257">
        <f t="shared" si="8"/>
        <v>11003843.400312942</v>
      </c>
      <c r="N86" s="258">
        <f t="shared" si="9"/>
        <v>1.9821461772507862</v>
      </c>
      <c r="O86" s="259"/>
    </row>
    <row r="87" spans="1:15" ht="16.5" x14ac:dyDescent="0.3">
      <c r="A87" s="67" t="str">
        <f t="shared" si="5"/>
        <v>DISTGeneraciónCentro OccidenteSP</v>
      </c>
      <c r="B87" s="250" t="str">
        <f t="shared" si="6"/>
        <v>DISTCentro OccidenteSP</v>
      </c>
      <c r="C87" s="67" t="str">
        <f t="shared" si="7"/>
        <v>DISTGeneraciónEnergíaCentro Occidente</v>
      </c>
      <c r="E87" s="251" t="s">
        <v>51</v>
      </c>
      <c r="F87" s="252" t="s">
        <v>159</v>
      </c>
      <c r="G87" s="252" t="s">
        <v>135</v>
      </c>
      <c r="H87" s="252" t="s">
        <v>63</v>
      </c>
      <c r="I87" s="253" t="s">
        <v>151</v>
      </c>
      <c r="J87" s="254">
        <v>0</v>
      </c>
      <c r="K87" s="255" t="s">
        <v>184</v>
      </c>
      <c r="L87" s="256">
        <f>+INDEX(Mercado_FEBRERO_2025!$R$10:$R$349,MATCH(B87,Mercado_FEBRERO_2025!$J$10:$J$349,0))</f>
        <v>0</v>
      </c>
      <c r="M87" s="257">
        <f t="shared" si="8"/>
        <v>0</v>
      </c>
      <c r="N87" s="258">
        <f t="shared" si="9"/>
        <v>0</v>
      </c>
      <c r="O87" s="259"/>
    </row>
    <row r="88" spans="1:15" ht="16.5" x14ac:dyDescent="0.3">
      <c r="A88" s="67" t="str">
        <f t="shared" si="5"/>
        <v>DITGeneraciónCentro OccidenteB</v>
      </c>
      <c r="B88" s="250" t="str">
        <f t="shared" si="6"/>
        <v>DITCentro OccidenteB</v>
      </c>
      <c r="C88" s="67" t="str">
        <f t="shared" si="7"/>
        <v>DITGeneraciónEnergíaCentro Occidente</v>
      </c>
      <c r="E88" s="251" t="s">
        <v>52</v>
      </c>
      <c r="F88" s="252" t="s">
        <v>159</v>
      </c>
      <c r="G88" s="252" t="s">
        <v>135</v>
      </c>
      <c r="H88" s="252" t="s">
        <v>63</v>
      </c>
      <c r="I88" s="253" t="s">
        <v>146</v>
      </c>
      <c r="J88" s="254">
        <v>0.87262485829100389</v>
      </c>
      <c r="K88" s="255" t="s">
        <v>184</v>
      </c>
      <c r="L88" s="256">
        <f>+INDEX(Mercado_FEBRERO_2025!$R$10:$R$349,MATCH(B88,Mercado_FEBRERO_2025!$J$10:$J$349,0))</f>
        <v>0</v>
      </c>
      <c r="M88" s="257">
        <f t="shared" si="8"/>
        <v>0</v>
      </c>
      <c r="N88" s="258">
        <f t="shared" si="9"/>
        <v>0.8740127805992246</v>
      </c>
      <c r="O88" s="259"/>
    </row>
    <row r="89" spans="1:15" ht="16.5" x14ac:dyDescent="0.3">
      <c r="A89" s="67" t="str">
        <f t="shared" si="5"/>
        <v>DITGeneraciónCentro OccidenteI</v>
      </c>
      <c r="B89" s="250" t="str">
        <f t="shared" si="6"/>
        <v>DITCentro OccidenteI</v>
      </c>
      <c r="C89" s="67" t="str">
        <f t="shared" si="7"/>
        <v>DITGeneraciónEnergíaCentro Occidente</v>
      </c>
      <c r="E89" s="251" t="s">
        <v>52</v>
      </c>
      <c r="F89" s="252" t="s">
        <v>159</v>
      </c>
      <c r="G89" s="252" t="s">
        <v>135</v>
      </c>
      <c r="H89" s="252" t="s">
        <v>63</v>
      </c>
      <c r="I89" s="253" t="s">
        <v>147</v>
      </c>
      <c r="J89" s="254">
        <v>1.6280007014950431</v>
      </c>
      <c r="K89" s="255" t="s">
        <v>184</v>
      </c>
      <c r="L89" s="256">
        <f>+INDEX(Mercado_FEBRERO_2025!$R$10:$R$349,MATCH(B89,Mercado_FEBRERO_2025!$J$10:$J$349,0))</f>
        <v>0</v>
      </c>
      <c r="M89" s="257">
        <f t="shared" si="8"/>
        <v>0</v>
      </c>
      <c r="N89" s="258">
        <f t="shared" si="9"/>
        <v>1.6305900598773257</v>
      </c>
      <c r="O89" s="259"/>
    </row>
    <row r="90" spans="1:15" ht="16.5" x14ac:dyDescent="0.3">
      <c r="A90" s="67" t="str">
        <f t="shared" si="5"/>
        <v>DITGeneraciónCentro OccidenteP</v>
      </c>
      <c r="B90" s="250" t="str">
        <f t="shared" si="6"/>
        <v>DITCentro OccidenteP</v>
      </c>
      <c r="C90" s="67" t="str">
        <f t="shared" si="7"/>
        <v>DITGeneraciónEnergíaCentro Occidente</v>
      </c>
      <c r="E90" s="251" t="s">
        <v>52</v>
      </c>
      <c r="F90" s="252" t="s">
        <v>159</v>
      </c>
      <c r="G90" s="252" t="s">
        <v>135</v>
      </c>
      <c r="H90" s="252" t="s">
        <v>63</v>
      </c>
      <c r="I90" s="253" t="s">
        <v>148</v>
      </c>
      <c r="J90" s="254">
        <v>1.8388990896546646</v>
      </c>
      <c r="K90" s="255" t="s">
        <v>184</v>
      </c>
      <c r="L90" s="256">
        <f>+INDEX(Mercado_FEBRERO_2025!$R$10:$R$349,MATCH(B90,Mercado_FEBRERO_2025!$J$10:$J$349,0))</f>
        <v>0</v>
      </c>
      <c r="M90" s="257">
        <f t="shared" si="8"/>
        <v>0</v>
      </c>
      <c r="N90" s="258">
        <f t="shared" si="9"/>
        <v>1.8418238849373672</v>
      </c>
      <c r="O90" s="259"/>
    </row>
    <row r="91" spans="1:15" ht="16.5" x14ac:dyDescent="0.3">
      <c r="A91" s="67" t="str">
        <f t="shared" si="5"/>
        <v>DITGeneraciónCentro OccidenteSP</v>
      </c>
      <c r="B91" s="250" t="str">
        <f t="shared" si="6"/>
        <v>DITCentro OccidenteSP</v>
      </c>
      <c r="C91" s="67" t="str">
        <f t="shared" si="7"/>
        <v>DITGeneraciónEnergíaCentro Occidente</v>
      </c>
      <c r="E91" s="251" t="s">
        <v>52</v>
      </c>
      <c r="F91" s="252" t="s">
        <v>159</v>
      </c>
      <c r="G91" s="252" t="s">
        <v>135</v>
      </c>
      <c r="H91" s="252" t="s">
        <v>63</v>
      </c>
      <c r="I91" s="253" t="s">
        <v>151</v>
      </c>
      <c r="J91" s="254">
        <v>0</v>
      </c>
      <c r="K91" s="255" t="s">
        <v>184</v>
      </c>
      <c r="L91" s="256">
        <f>+INDEX(Mercado_FEBRERO_2025!$R$10:$R$349,MATCH(B91,Mercado_FEBRERO_2025!$J$10:$J$349,0))</f>
        <v>0</v>
      </c>
      <c r="M91" s="257">
        <f t="shared" si="8"/>
        <v>0</v>
      </c>
      <c r="N91" s="258">
        <f t="shared" si="9"/>
        <v>0</v>
      </c>
      <c r="O91" s="259"/>
    </row>
    <row r="92" spans="1:15" ht="16.5" x14ac:dyDescent="0.3">
      <c r="A92" s="67" t="str">
        <f t="shared" si="5"/>
        <v>DB1GeneraciónCentro Oriente</v>
      </c>
      <c r="B92" s="250" t="str">
        <f t="shared" si="6"/>
        <v>DB1Centro OrienteNA</v>
      </c>
      <c r="C92" s="67" t="str">
        <f t="shared" si="7"/>
        <v>DB1GeneraciónEnergíaCentro Oriente</v>
      </c>
      <c r="E92" s="251" t="s">
        <v>48</v>
      </c>
      <c r="F92" s="252" t="s">
        <v>159</v>
      </c>
      <c r="G92" s="252" t="s">
        <v>135</v>
      </c>
      <c r="H92" s="252" t="s">
        <v>64</v>
      </c>
      <c r="I92" s="253" t="s">
        <v>161</v>
      </c>
      <c r="J92" s="254">
        <v>0.83741269401568541</v>
      </c>
      <c r="K92" s="255" t="s">
        <v>184</v>
      </c>
      <c r="L92" s="256">
        <f>+INDEX(Mercado_FEBRERO_2025!$R$10:$R$349,MATCH(B92,Mercado_FEBRERO_2025!$J$10:$J$349,0))</f>
        <v>166333.09289122737</v>
      </c>
      <c r="M92" s="257">
        <f t="shared" si="8"/>
        <v>139289443.42200395</v>
      </c>
      <c r="N92" s="258">
        <f t="shared" si="9"/>
        <v>0.83874461087339203</v>
      </c>
      <c r="O92" s="259"/>
    </row>
    <row r="93" spans="1:15" ht="16.5" x14ac:dyDescent="0.3">
      <c r="A93" s="67" t="str">
        <f t="shared" si="5"/>
        <v>DB2GeneraciónCentro Oriente</v>
      </c>
      <c r="B93" s="250" t="str">
        <f t="shared" si="6"/>
        <v>DB2Centro OrienteNA</v>
      </c>
      <c r="C93" s="67" t="str">
        <f t="shared" si="7"/>
        <v>DB2GeneraciónEnergíaCentro Oriente</v>
      </c>
      <c r="E93" s="265" t="s">
        <v>50</v>
      </c>
      <c r="F93" s="252" t="s">
        <v>159</v>
      </c>
      <c r="G93" s="252" t="s">
        <v>135</v>
      </c>
      <c r="H93" s="252" t="s">
        <v>64</v>
      </c>
      <c r="I93" s="253" t="s">
        <v>161</v>
      </c>
      <c r="J93" s="254">
        <v>0.84003487646172048</v>
      </c>
      <c r="K93" s="255" t="s">
        <v>184</v>
      </c>
      <c r="L93" s="256">
        <f>+INDEX(Mercado_FEBRERO_2025!$R$10:$R$349,MATCH(B93,Mercado_FEBRERO_2025!$J$10:$J$349,0))</f>
        <v>102104.71953312185</v>
      </c>
      <c r="M93" s="257">
        <f t="shared" si="8"/>
        <v>85771525.459164634</v>
      </c>
      <c r="N93" s="258">
        <f t="shared" si="9"/>
        <v>0.84137096393808231</v>
      </c>
      <c r="O93" s="259"/>
    </row>
    <row r="94" spans="1:15" ht="16.5" x14ac:dyDescent="0.3">
      <c r="A94" s="67" t="str">
        <f t="shared" si="5"/>
        <v>PDBTGeneraciónCentro Oriente</v>
      </c>
      <c r="B94" s="250" t="str">
        <f t="shared" si="6"/>
        <v>PDBTCentro OrienteNA</v>
      </c>
      <c r="C94" s="67" t="str">
        <f t="shared" si="7"/>
        <v>PDBTGeneraciónEnergíaCentro Oriente</v>
      </c>
      <c r="E94" s="265" t="s">
        <v>56</v>
      </c>
      <c r="F94" s="252" t="s">
        <v>159</v>
      </c>
      <c r="G94" s="252" t="s">
        <v>135</v>
      </c>
      <c r="H94" s="252" t="s">
        <v>64</v>
      </c>
      <c r="I94" s="253" t="s">
        <v>161</v>
      </c>
      <c r="J94" s="254">
        <v>1.528545067291883</v>
      </c>
      <c r="K94" s="255" t="s">
        <v>184</v>
      </c>
      <c r="L94" s="256">
        <f>+INDEX(Mercado_FEBRERO_2025!$R$10:$R$349,MATCH(B94,Mercado_FEBRERO_2025!$J$10:$J$349,0))</f>
        <v>76604.661556575331</v>
      </c>
      <c r="M94" s="257">
        <f t="shared" si="8"/>
        <v>117093677.55386737</v>
      </c>
      <c r="N94" s="258">
        <f t="shared" si="9"/>
        <v>1.5309762400665963</v>
      </c>
      <c r="O94" s="259"/>
    </row>
    <row r="95" spans="1:15" ht="16.5" x14ac:dyDescent="0.3">
      <c r="A95" s="67" t="str">
        <f t="shared" si="5"/>
        <v>GDBTGeneraciónCentro Oriente</v>
      </c>
      <c r="B95" s="250" t="str">
        <f t="shared" si="6"/>
        <v>GDBTCentro OrienteNA</v>
      </c>
      <c r="C95" s="67" t="str">
        <f t="shared" si="7"/>
        <v>GDBTGeneraciónEnergíaCentro Oriente</v>
      </c>
      <c r="E95" s="265" t="s">
        <v>53</v>
      </c>
      <c r="F95" s="252" t="s">
        <v>159</v>
      </c>
      <c r="G95" s="252" t="s">
        <v>135</v>
      </c>
      <c r="H95" s="252" t="s">
        <v>64</v>
      </c>
      <c r="I95" s="253" t="s">
        <v>161</v>
      </c>
      <c r="J95" s="254">
        <v>1.6019661757808445</v>
      </c>
      <c r="K95" s="255" t="s">
        <v>184</v>
      </c>
      <c r="L95" s="256">
        <f>+INDEX(Mercado_FEBRERO_2025!$R$10:$R$349,MATCH(B95,Mercado_FEBRERO_2025!$J$10:$J$349,0))</f>
        <v>2563.3747122920017</v>
      </c>
      <c r="M95" s="257">
        <f t="shared" si="8"/>
        <v>4106439.5849437406</v>
      </c>
      <c r="N95" s="258">
        <f t="shared" si="9"/>
        <v>1.6045141258779065</v>
      </c>
      <c r="O95" s="259"/>
    </row>
    <row r="96" spans="1:15" ht="16.5" x14ac:dyDescent="0.3">
      <c r="A96" s="67" t="str">
        <f t="shared" si="5"/>
        <v>RABTGeneraciónCentro Oriente</v>
      </c>
      <c r="B96" s="250" t="str">
        <f t="shared" si="6"/>
        <v>RABTCentro OrienteNA</v>
      </c>
      <c r="C96" s="67" t="str">
        <f t="shared" si="7"/>
        <v>RABTGeneraciónEnergíaCentro Oriente</v>
      </c>
      <c r="E96" s="251" t="s">
        <v>59</v>
      </c>
      <c r="F96" s="252" t="s">
        <v>159</v>
      </c>
      <c r="G96" s="252" t="s">
        <v>135</v>
      </c>
      <c r="H96" s="252" t="s">
        <v>64</v>
      </c>
      <c r="I96" s="253" t="s">
        <v>161</v>
      </c>
      <c r="J96" s="254">
        <v>0.81849552065500941</v>
      </c>
      <c r="K96" s="255" t="s">
        <v>184</v>
      </c>
      <c r="L96" s="256">
        <f>+INDEX(Mercado_FEBRERO_2025!$R$10:$R$349,MATCH(B96,Mercado_FEBRERO_2025!$J$10:$J$349,0))</f>
        <v>16698.877469882318</v>
      </c>
      <c r="M96" s="257">
        <f t="shared" si="8"/>
        <v>13667956.409065535</v>
      </c>
      <c r="N96" s="258">
        <f t="shared" si="9"/>
        <v>0.81979734947813121</v>
      </c>
      <c r="O96" s="259"/>
    </row>
    <row r="97" spans="1:15" ht="16.5" x14ac:dyDescent="0.3">
      <c r="A97" s="67" t="str">
        <f t="shared" si="5"/>
        <v>APBTGeneraciónCentro Oriente</v>
      </c>
      <c r="B97" s="250" t="str">
        <f t="shared" si="6"/>
        <v>APBTCentro OrienteNA</v>
      </c>
      <c r="C97" s="67" t="str">
        <f t="shared" si="7"/>
        <v>APBTGeneraciónEnergíaCentro Oriente</v>
      </c>
      <c r="E97" s="251" t="s">
        <v>57</v>
      </c>
      <c r="F97" s="252" t="s">
        <v>159</v>
      </c>
      <c r="G97" s="252" t="s">
        <v>135</v>
      </c>
      <c r="H97" s="252" t="s">
        <v>64</v>
      </c>
      <c r="I97" s="253" t="s">
        <v>161</v>
      </c>
      <c r="J97" s="254">
        <v>1.5397829920606021</v>
      </c>
      <c r="K97" s="255" t="s">
        <v>184</v>
      </c>
      <c r="L97" s="256">
        <f>+INDEX(Mercado_FEBRERO_2025!$R$10:$R$349,MATCH(B97,Mercado_FEBRERO_2025!$J$10:$J$349,0))</f>
        <v>25695.562679836417</v>
      </c>
      <c r="M97" s="257">
        <f t="shared" si="8"/>
        <v>39565590.385839261</v>
      </c>
      <c r="N97" s="258">
        <f t="shared" si="9"/>
        <v>1.5422320389152668</v>
      </c>
      <c r="O97" s="259"/>
    </row>
    <row r="98" spans="1:15" ht="16.5" x14ac:dyDescent="0.3">
      <c r="A98" s="67" t="str">
        <f t="shared" si="5"/>
        <v>APMTGeneraciónCentro Oriente</v>
      </c>
      <c r="B98" s="250" t="str">
        <f t="shared" si="6"/>
        <v>APMTCentro OrienteNA</v>
      </c>
      <c r="C98" s="67" t="str">
        <f t="shared" si="7"/>
        <v>APMTGeneraciónEnergíaCentro Oriente</v>
      </c>
      <c r="E98" s="251" t="s">
        <v>58</v>
      </c>
      <c r="F98" s="252" t="s">
        <v>159</v>
      </c>
      <c r="G98" s="252" t="s">
        <v>135</v>
      </c>
      <c r="H98" s="252" t="s">
        <v>64</v>
      </c>
      <c r="I98" s="253" t="s">
        <v>161</v>
      </c>
      <c r="J98" s="254">
        <v>1.259022171588781</v>
      </c>
      <c r="K98" s="255" t="s">
        <v>184</v>
      </c>
      <c r="L98" s="256">
        <f>+INDEX(Mercado_FEBRERO_2025!$R$10:$R$349,MATCH(B98,Mercado_FEBRERO_2025!$J$10:$J$349,0))</f>
        <v>709.6070102393486</v>
      </c>
      <c r="M98" s="257">
        <f t="shared" si="8"/>
        <v>893410.95900616713</v>
      </c>
      <c r="N98" s="258">
        <f t="shared" si="9"/>
        <v>1.261024664345995</v>
      </c>
      <c r="O98" s="259"/>
    </row>
    <row r="99" spans="1:15" ht="16.5" x14ac:dyDescent="0.3">
      <c r="A99" s="67" t="str">
        <f t="shared" si="5"/>
        <v>GDMTHGeneraciónCentro OrienteB</v>
      </c>
      <c r="B99" s="250" t="str">
        <f t="shared" si="6"/>
        <v>GDMTHCentro OrienteB</v>
      </c>
      <c r="C99" s="67" t="str">
        <f t="shared" si="7"/>
        <v>GDMTHGeneraciónEnergíaCentro Oriente</v>
      </c>
      <c r="E99" s="251" t="s">
        <v>54</v>
      </c>
      <c r="F99" s="252" t="s">
        <v>159</v>
      </c>
      <c r="G99" s="252" t="s">
        <v>135</v>
      </c>
      <c r="H99" s="252" t="s">
        <v>64</v>
      </c>
      <c r="I99" s="253" t="s">
        <v>146</v>
      </c>
      <c r="J99" s="254">
        <v>0.92019873981191291</v>
      </c>
      <c r="K99" s="255" t="s">
        <v>184</v>
      </c>
      <c r="L99" s="256">
        <f>+INDEX(Mercado_FEBRERO_2025!$R$10:$R$349,MATCH(B99,Mercado_FEBRERO_2025!$J$10:$J$349,0))</f>
        <v>78193.675378132131</v>
      </c>
      <c r="M99" s="257">
        <f t="shared" si="8"/>
        <v>71953721.544218987</v>
      </c>
      <c r="N99" s="258">
        <f t="shared" si="9"/>
        <v>0.92166232905859424</v>
      </c>
      <c r="O99" s="259"/>
    </row>
    <row r="100" spans="1:15" ht="16.5" x14ac:dyDescent="0.3">
      <c r="A100" s="67" t="str">
        <f t="shared" si="5"/>
        <v>GDMTHGeneraciónCentro OrienteI</v>
      </c>
      <c r="B100" s="250" t="str">
        <f t="shared" si="6"/>
        <v>GDMTHCentro OrienteI</v>
      </c>
      <c r="C100" s="67" t="str">
        <f t="shared" si="7"/>
        <v>GDMTHGeneraciónEnergíaCentro Oriente</v>
      </c>
      <c r="E100" s="251" t="s">
        <v>54</v>
      </c>
      <c r="F100" s="252" t="s">
        <v>159</v>
      </c>
      <c r="G100" s="252" t="s">
        <v>135</v>
      </c>
      <c r="H100" s="252" t="s">
        <v>64</v>
      </c>
      <c r="I100" s="253" t="s">
        <v>147</v>
      </c>
      <c r="J100" s="254">
        <v>1.809680485255996</v>
      </c>
      <c r="K100" s="255" t="s">
        <v>184</v>
      </c>
      <c r="L100" s="256">
        <f>+INDEX(Mercado_FEBRERO_2025!$R$10:$R$349,MATCH(B100,Mercado_FEBRERO_2025!$J$10:$J$349,0))</f>
        <v>145958.25692320292</v>
      </c>
      <c r="M100" s="257">
        <f t="shared" si="8"/>
        <v>264137809.2159012</v>
      </c>
      <c r="N100" s="258">
        <f t="shared" si="9"/>
        <v>1.812558807930825</v>
      </c>
      <c r="O100" s="259"/>
    </row>
    <row r="101" spans="1:15" ht="16.5" x14ac:dyDescent="0.3">
      <c r="A101" s="67" t="str">
        <f t="shared" si="5"/>
        <v>GDMTHGeneraciónCentro OrienteP</v>
      </c>
      <c r="B101" s="250" t="str">
        <f t="shared" si="6"/>
        <v>GDMTHCentro OrienteP</v>
      </c>
      <c r="C101" s="67" t="str">
        <f t="shared" si="7"/>
        <v>GDMTHGeneraciónEnergíaCentro Oriente</v>
      </c>
      <c r="E101" s="251" t="s">
        <v>54</v>
      </c>
      <c r="F101" s="252" t="s">
        <v>159</v>
      </c>
      <c r="G101" s="252" t="s">
        <v>135</v>
      </c>
      <c r="H101" s="252" t="s">
        <v>64</v>
      </c>
      <c r="I101" s="253" t="s">
        <v>148</v>
      </c>
      <c r="J101" s="254">
        <v>2.0694638461595427</v>
      </c>
      <c r="K101" s="255" t="s">
        <v>184</v>
      </c>
      <c r="L101" s="256">
        <f>+INDEX(Mercado_FEBRERO_2025!$R$10:$R$349,MATCH(B101,Mercado_FEBRERO_2025!$J$10:$J$349,0))</f>
        <v>35476.349892836784</v>
      </c>
      <c r="M101" s="257">
        <f t="shared" si="8"/>
        <v>73417023.496931702</v>
      </c>
      <c r="N101" s="258">
        <f t="shared" si="9"/>
        <v>2.0727553579825799</v>
      </c>
      <c r="O101" s="259"/>
    </row>
    <row r="102" spans="1:15" ht="16.5" x14ac:dyDescent="0.3">
      <c r="A102" s="67" t="str">
        <f t="shared" si="5"/>
        <v>GDMTOGeneraciónCentro Oriente</v>
      </c>
      <c r="B102" s="250" t="str">
        <f t="shared" si="6"/>
        <v>GDMTOCentro OrienteNA</v>
      </c>
      <c r="C102" s="67" t="str">
        <f t="shared" si="7"/>
        <v>GDMTOGeneraciónEnergíaCentro Oriente</v>
      </c>
      <c r="E102" s="251" t="s">
        <v>55</v>
      </c>
      <c r="F102" s="252" t="s">
        <v>159</v>
      </c>
      <c r="G102" s="252" t="s">
        <v>135</v>
      </c>
      <c r="H102" s="252" t="s">
        <v>64</v>
      </c>
      <c r="I102" s="253" t="s">
        <v>161</v>
      </c>
      <c r="J102" s="254">
        <v>1.4232831719582186</v>
      </c>
      <c r="K102" s="255" t="s">
        <v>184</v>
      </c>
      <c r="L102" s="256">
        <f>+INDEX(Mercado_FEBRERO_2025!$R$10:$R$349,MATCH(B102,Mercado_FEBRERO_2025!$J$10:$J$349,0))</f>
        <v>76852.778867622212</v>
      </c>
      <c r="M102" s="257">
        <f t="shared" si="8"/>
        <v>109383266.88051289</v>
      </c>
      <c r="N102" s="258">
        <f t="shared" si="9"/>
        <v>1.4255469241840546</v>
      </c>
      <c r="O102" s="259"/>
    </row>
    <row r="103" spans="1:15" ht="16.5" x14ac:dyDescent="0.3">
      <c r="A103" s="67" t="str">
        <f t="shared" si="5"/>
        <v>RAMTGeneraciónCentro Oriente</v>
      </c>
      <c r="B103" s="250" t="str">
        <f t="shared" si="6"/>
        <v>RAMTCentro OrienteNA</v>
      </c>
      <c r="C103" s="67" t="str">
        <f t="shared" si="7"/>
        <v>RAMTGeneraciónEnergíaCentro Oriente</v>
      </c>
      <c r="E103" s="251" t="s">
        <v>60</v>
      </c>
      <c r="F103" s="252" t="s">
        <v>159</v>
      </c>
      <c r="G103" s="252" t="s">
        <v>135</v>
      </c>
      <c r="H103" s="252" t="s">
        <v>64</v>
      </c>
      <c r="I103" s="253" t="s">
        <v>161</v>
      </c>
      <c r="J103" s="254">
        <v>0.77803899148762179</v>
      </c>
      <c r="K103" s="255" t="s">
        <v>184</v>
      </c>
      <c r="L103" s="256">
        <f>+INDEX(Mercado_FEBRERO_2025!$R$10:$R$349,MATCH(B103,Mercado_FEBRERO_2025!$J$10:$J$349,0))</f>
        <v>32618.055685727035</v>
      </c>
      <c r="M103" s="257">
        <f t="shared" si="8"/>
        <v>25378119.15001015</v>
      </c>
      <c r="N103" s="258">
        <f t="shared" si="9"/>
        <v>0.77927647362291885</v>
      </c>
      <c r="O103" s="259"/>
    </row>
    <row r="104" spans="1:15" ht="16.5" x14ac:dyDescent="0.3">
      <c r="A104" s="67" t="str">
        <f t="shared" si="5"/>
        <v>DISTGeneraciónCentro OrienteB</v>
      </c>
      <c r="B104" s="250" t="str">
        <f t="shared" si="6"/>
        <v>DISTCentro OrienteB</v>
      </c>
      <c r="C104" s="67" t="str">
        <f t="shared" si="7"/>
        <v>DISTGeneraciónEnergíaCentro Oriente</v>
      </c>
      <c r="E104" s="251" t="s">
        <v>51</v>
      </c>
      <c r="F104" s="252" t="s">
        <v>159</v>
      </c>
      <c r="G104" s="252" t="s">
        <v>135</v>
      </c>
      <c r="H104" s="252" t="s">
        <v>64</v>
      </c>
      <c r="I104" s="253" t="s">
        <v>146</v>
      </c>
      <c r="J104" s="254">
        <v>0.90989730877392083</v>
      </c>
      <c r="K104" s="255" t="s">
        <v>184</v>
      </c>
      <c r="L104" s="256">
        <f>+INDEX(Mercado_FEBRERO_2025!$R$10:$R$349,MATCH(B104,Mercado_FEBRERO_2025!$J$10:$J$349,0))</f>
        <v>12925.686851971512</v>
      </c>
      <c r="M104" s="257">
        <f t="shared" si="8"/>
        <v>11761047.68066333</v>
      </c>
      <c r="N104" s="258">
        <f t="shared" si="9"/>
        <v>0.91134451344731349</v>
      </c>
      <c r="O104" s="259"/>
    </row>
    <row r="105" spans="1:15" ht="16.5" x14ac:dyDescent="0.3">
      <c r="A105" s="67" t="str">
        <f t="shared" si="5"/>
        <v>DISTGeneraciónCentro OrienteI</v>
      </c>
      <c r="B105" s="250" t="str">
        <f t="shared" si="6"/>
        <v>DISTCentro OrienteI</v>
      </c>
      <c r="C105" s="67" t="str">
        <f t="shared" si="7"/>
        <v>DISTGeneraciónEnergíaCentro Oriente</v>
      </c>
      <c r="E105" s="251" t="s">
        <v>51</v>
      </c>
      <c r="F105" s="252" t="s">
        <v>159</v>
      </c>
      <c r="G105" s="252" t="s">
        <v>135</v>
      </c>
      <c r="H105" s="252" t="s">
        <v>64</v>
      </c>
      <c r="I105" s="253" t="s">
        <v>147</v>
      </c>
      <c r="J105" s="254">
        <v>1.6931806651536121</v>
      </c>
      <c r="K105" s="255" t="s">
        <v>184</v>
      </c>
      <c r="L105" s="256">
        <f>+INDEX(Mercado_FEBRERO_2025!$R$10:$R$349,MATCH(B105,Mercado_FEBRERO_2025!$J$10:$J$349,0))</f>
        <v>23532.772026882103</v>
      </c>
      <c r="M105" s="257">
        <f t="shared" si="8"/>
        <v>39845234.593384556</v>
      </c>
      <c r="N105" s="258">
        <f t="shared" si="9"/>
        <v>1.6958736931996123</v>
      </c>
      <c r="O105" s="259"/>
    </row>
    <row r="106" spans="1:15" ht="16.5" x14ac:dyDescent="0.3">
      <c r="A106" s="67" t="str">
        <f t="shared" si="5"/>
        <v>DISTGeneraciónCentro OrienteP</v>
      </c>
      <c r="B106" s="250" t="str">
        <f t="shared" si="6"/>
        <v>DISTCentro OrienteP</v>
      </c>
      <c r="C106" s="67" t="str">
        <f t="shared" si="7"/>
        <v>DISTGeneraciónEnergíaCentro Oriente</v>
      </c>
      <c r="E106" s="251" t="s">
        <v>51</v>
      </c>
      <c r="F106" s="252" t="s">
        <v>159</v>
      </c>
      <c r="G106" s="252" t="s">
        <v>135</v>
      </c>
      <c r="H106" s="252" t="s">
        <v>64</v>
      </c>
      <c r="I106" s="253" t="s">
        <v>148</v>
      </c>
      <c r="J106" s="254">
        <v>1.9362944376502254</v>
      </c>
      <c r="K106" s="255" t="s">
        <v>184</v>
      </c>
      <c r="L106" s="256">
        <f>+INDEX(Mercado_FEBRERO_2025!$R$10:$R$349,MATCH(B106,Mercado_FEBRERO_2025!$J$10:$J$349,0))</f>
        <v>3464.2587547047933</v>
      </c>
      <c r="M106" s="257">
        <f t="shared" si="8"/>
        <v>6707824.957315987</v>
      </c>
      <c r="N106" s="258">
        <f t="shared" si="9"/>
        <v>1.9393741416258394</v>
      </c>
      <c r="O106" s="259"/>
    </row>
    <row r="107" spans="1:15" ht="16.5" x14ac:dyDescent="0.3">
      <c r="A107" s="67" t="str">
        <f t="shared" si="5"/>
        <v>DISTGeneraciónCentro OrienteSP</v>
      </c>
      <c r="B107" s="250" t="str">
        <f t="shared" si="6"/>
        <v>DISTCentro OrienteSP</v>
      </c>
      <c r="C107" s="67" t="str">
        <f t="shared" si="7"/>
        <v>DISTGeneraciónEnergíaCentro Oriente</v>
      </c>
      <c r="E107" s="251" t="s">
        <v>51</v>
      </c>
      <c r="F107" s="252" t="s">
        <v>159</v>
      </c>
      <c r="G107" s="252" t="s">
        <v>135</v>
      </c>
      <c r="H107" s="252" t="s">
        <v>64</v>
      </c>
      <c r="I107" s="253" t="s">
        <v>151</v>
      </c>
      <c r="J107" s="254">
        <v>0</v>
      </c>
      <c r="K107" s="255" t="s">
        <v>184</v>
      </c>
      <c r="L107" s="256">
        <f>+INDEX(Mercado_FEBRERO_2025!$R$10:$R$349,MATCH(B107,Mercado_FEBRERO_2025!$J$10:$J$349,0))</f>
        <v>0</v>
      </c>
      <c r="M107" s="257">
        <f t="shared" si="8"/>
        <v>0</v>
      </c>
      <c r="N107" s="258">
        <f t="shared" si="9"/>
        <v>0</v>
      </c>
      <c r="O107" s="259"/>
    </row>
    <row r="108" spans="1:15" ht="16.5" x14ac:dyDescent="0.3">
      <c r="A108" s="67" t="str">
        <f t="shared" si="5"/>
        <v>DITGeneraciónCentro OrienteB</v>
      </c>
      <c r="B108" s="250" t="str">
        <f t="shared" si="6"/>
        <v>DITCentro OrienteB</v>
      </c>
      <c r="C108" s="67" t="str">
        <f t="shared" si="7"/>
        <v>DITGeneraciónEnergíaCentro Oriente</v>
      </c>
      <c r="E108" s="251" t="s">
        <v>52</v>
      </c>
      <c r="F108" s="252" t="s">
        <v>159</v>
      </c>
      <c r="G108" s="252" t="s">
        <v>135</v>
      </c>
      <c r="H108" s="252" t="s">
        <v>64</v>
      </c>
      <c r="I108" s="253" t="s">
        <v>146</v>
      </c>
      <c r="J108" s="254">
        <v>0.92581770219627246</v>
      </c>
      <c r="K108" s="255" t="s">
        <v>184</v>
      </c>
      <c r="L108" s="256">
        <f>+INDEX(Mercado_FEBRERO_2025!$R$10:$R$349,MATCH(B108,Mercado_FEBRERO_2025!$J$10:$J$349,0))</f>
        <v>34909.21082128086</v>
      </c>
      <c r="M108" s="257">
        <f t="shared" si="8"/>
        <v>32319565.348043494</v>
      </c>
      <c r="N108" s="258">
        <f t="shared" si="9"/>
        <v>0.92729022848292952</v>
      </c>
      <c r="O108" s="259"/>
    </row>
    <row r="109" spans="1:15" ht="16.5" x14ac:dyDescent="0.3">
      <c r="A109" s="67" t="str">
        <f t="shared" si="5"/>
        <v>DITGeneraciónCentro OrienteI</v>
      </c>
      <c r="B109" s="250" t="str">
        <f t="shared" si="6"/>
        <v>DITCentro OrienteI</v>
      </c>
      <c r="C109" s="67" t="str">
        <f t="shared" si="7"/>
        <v>DITGeneraciónEnergíaCentro Oriente</v>
      </c>
      <c r="E109" s="251" t="s">
        <v>52</v>
      </c>
      <c r="F109" s="252" t="s">
        <v>159</v>
      </c>
      <c r="G109" s="252" t="s">
        <v>135</v>
      </c>
      <c r="H109" s="252" t="s">
        <v>64</v>
      </c>
      <c r="I109" s="253" t="s">
        <v>147</v>
      </c>
      <c r="J109" s="254">
        <v>1.6529114347323695</v>
      </c>
      <c r="K109" s="255" t="s">
        <v>184</v>
      </c>
      <c r="L109" s="256">
        <f>+INDEX(Mercado_FEBRERO_2025!$R$10:$R$349,MATCH(B109,Mercado_FEBRERO_2025!$J$10:$J$349,0))</f>
        <v>51471.028167740551</v>
      </c>
      <c r="M109" s="257">
        <f t="shared" si="8"/>
        <v>85077051.015890226</v>
      </c>
      <c r="N109" s="258">
        <f t="shared" si="9"/>
        <v>1.6555404139918775</v>
      </c>
      <c r="O109" s="259"/>
    </row>
    <row r="110" spans="1:15" ht="16.5" x14ac:dyDescent="0.3">
      <c r="A110" s="67" t="str">
        <f t="shared" si="5"/>
        <v>DITGeneraciónCentro OrienteP</v>
      </c>
      <c r="B110" s="250" t="str">
        <f t="shared" si="6"/>
        <v>DITCentro OrienteP</v>
      </c>
      <c r="C110" s="67" t="str">
        <f t="shared" si="7"/>
        <v>DITGeneraciónEnergíaCentro Oriente</v>
      </c>
      <c r="E110" s="251" t="s">
        <v>52</v>
      </c>
      <c r="F110" s="252" t="s">
        <v>159</v>
      </c>
      <c r="G110" s="252" t="s">
        <v>135</v>
      </c>
      <c r="H110" s="252" t="s">
        <v>64</v>
      </c>
      <c r="I110" s="253" t="s">
        <v>148</v>
      </c>
      <c r="J110" s="254">
        <v>1.9726303944024157</v>
      </c>
      <c r="K110" s="255" t="s">
        <v>184</v>
      </c>
      <c r="L110" s="256">
        <f>+INDEX(Mercado_FEBRERO_2025!$R$10:$R$349,MATCH(B110,Mercado_FEBRERO_2025!$J$10:$J$349,0))</f>
        <v>5408.4392555837203</v>
      </c>
      <c r="M110" s="257">
        <f t="shared" si="8"/>
        <v>10668851.661843622</v>
      </c>
      <c r="N110" s="258">
        <f t="shared" si="9"/>
        <v>1.9757678912365391</v>
      </c>
      <c r="O110" s="259"/>
    </row>
    <row r="111" spans="1:15" ht="16.5" x14ac:dyDescent="0.3">
      <c r="A111" s="67" t="str">
        <f t="shared" si="5"/>
        <v>DITGeneraciónCentro OrienteSP</v>
      </c>
      <c r="B111" s="250" t="str">
        <f t="shared" si="6"/>
        <v>DITCentro OrienteSP</v>
      </c>
      <c r="C111" s="67" t="str">
        <f t="shared" si="7"/>
        <v>DITGeneraciónEnergíaCentro Oriente</v>
      </c>
      <c r="E111" s="251" t="s">
        <v>52</v>
      </c>
      <c r="F111" s="252" t="s">
        <v>159</v>
      </c>
      <c r="G111" s="252" t="s">
        <v>135</v>
      </c>
      <c r="H111" s="252" t="s">
        <v>64</v>
      </c>
      <c r="I111" s="253" t="s">
        <v>151</v>
      </c>
      <c r="J111" s="254">
        <v>0</v>
      </c>
      <c r="K111" s="255" t="s">
        <v>184</v>
      </c>
      <c r="L111" s="256">
        <f>+INDEX(Mercado_FEBRERO_2025!$R$10:$R$349,MATCH(B111,Mercado_FEBRERO_2025!$J$10:$J$349,0))</f>
        <v>0</v>
      </c>
      <c r="M111" s="257">
        <f t="shared" si="8"/>
        <v>0</v>
      </c>
      <c r="N111" s="258">
        <f t="shared" si="9"/>
        <v>0</v>
      </c>
      <c r="O111" s="259"/>
    </row>
    <row r="112" spans="1:15" ht="16.5" x14ac:dyDescent="0.3">
      <c r="A112" s="67" t="str">
        <f t="shared" si="5"/>
        <v>DB1GeneraciónCentro Sur</v>
      </c>
      <c r="B112" s="250" t="str">
        <f t="shared" si="6"/>
        <v>DB1Centro SurNA</v>
      </c>
      <c r="C112" s="67" t="str">
        <f t="shared" si="7"/>
        <v>DB1GeneraciónEnergíaCentro Sur</v>
      </c>
      <c r="E112" s="251" t="s">
        <v>48</v>
      </c>
      <c r="F112" s="252" t="s">
        <v>159</v>
      </c>
      <c r="G112" s="252" t="s">
        <v>135</v>
      </c>
      <c r="H112" s="252" t="s">
        <v>65</v>
      </c>
      <c r="I112" s="253" t="s">
        <v>161</v>
      </c>
      <c r="J112" s="254">
        <v>0.85314578869189184</v>
      </c>
      <c r="K112" s="255" t="s">
        <v>184</v>
      </c>
      <c r="L112" s="256">
        <f>+INDEX(Mercado_FEBRERO_2025!$R$10:$R$349,MATCH(B112,Mercado_FEBRERO_2025!$J$10:$J$349,0))</f>
        <v>131738.84579996913</v>
      </c>
      <c r="M112" s="257">
        <f t="shared" si="8"/>
        <v>112392441.50137419</v>
      </c>
      <c r="N112" s="258">
        <f t="shared" si="9"/>
        <v>0.85450272926153026</v>
      </c>
      <c r="O112" s="259"/>
    </row>
    <row r="113" spans="1:15" ht="16.5" x14ac:dyDescent="0.3">
      <c r="A113" s="67" t="str">
        <f t="shared" si="5"/>
        <v>DB2GeneraciónCentro Sur</v>
      </c>
      <c r="B113" s="250" t="str">
        <f t="shared" si="6"/>
        <v>DB2Centro SurNA</v>
      </c>
      <c r="C113" s="67" t="str">
        <f t="shared" si="7"/>
        <v>DB2GeneraciónEnergíaCentro Sur</v>
      </c>
      <c r="E113" s="251" t="s">
        <v>50</v>
      </c>
      <c r="F113" s="252" t="s">
        <v>159</v>
      </c>
      <c r="G113" s="252" t="s">
        <v>135</v>
      </c>
      <c r="H113" s="252" t="s">
        <v>65</v>
      </c>
      <c r="I113" s="253" t="s">
        <v>161</v>
      </c>
      <c r="J113" s="254">
        <v>0.84265705890775422</v>
      </c>
      <c r="K113" s="255" t="s">
        <v>184</v>
      </c>
      <c r="L113" s="256">
        <f>+INDEX(Mercado_FEBRERO_2025!$R$10:$R$349,MATCH(B113,Mercado_FEBRERO_2025!$J$10:$J$349,0))</f>
        <v>130332.42192474051</v>
      </c>
      <c r="M113" s="257">
        <f t="shared" si="8"/>
        <v>109825535.33942634</v>
      </c>
      <c r="N113" s="258">
        <f t="shared" si="9"/>
        <v>0.84399731700277136</v>
      </c>
      <c r="O113" s="259"/>
    </row>
    <row r="114" spans="1:15" ht="16.5" x14ac:dyDescent="0.3">
      <c r="A114" s="67" t="str">
        <f t="shared" si="5"/>
        <v>PDBTGeneraciónCentro Sur</v>
      </c>
      <c r="B114" s="250" t="str">
        <f t="shared" si="6"/>
        <v>PDBTCentro SurNA</v>
      </c>
      <c r="C114" s="67" t="str">
        <f t="shared" si="7"/>
        <v>PDBTGeneraciónEnergíaCentro Sur</v>
      </c>
      <c r="E114" s="251" t="s">
        <v>56</v>
      </c>
      <c r="F114" s="252" t="s">
        <v>159</v>
      </c>
      <c r="G114" s="252" t="s">
        <v>135</v>
      </c>
      <c r="H114" s="252" t="s">
        <v>65</v>
      </c>
      <c r="I114" s="253" t="s">
        <v>161</v>
      </c>
      <c r="J114" s="254">
        <v>1.430213225565595</v>
      </c>
      <c r="K114" s="255" t="s">
        <v>184</v>
      </c>
      <c r="L114" s="256">
        <f>+INDEX(Mercado_FEBRERO_2025!$R$10:$R$349,MATCH(B114,Mercado_FEBRERO_2025!$J$10:$J$349,0))</f>
        <v>48694.479261964458</v>
      </c>
      <c r="M114" s="257">
        <f t="shared" si="8"/>
        <v>69643488.252491161</v>
      </c>
      <c r="N114" s="258">
        <f t="shared" si="9"/>
        <v>1.4324880001407343</v>
      </c>
      <c r="O114" s="259"/>
    </row>
    <row r="115" spans="1:15" ht="16.5" x14ac:dyDescent="0.3">
      <c r="A115" s="67" t="str">
        <f t="shared" si="5"/>
        <v>GDBTGeneraciónCentro Sur</v>
      </c>
      <c r="B115" s="250" t="str">
        <f t="shared" si="6"/>
        <v>GDBTCentro SurNA</v>
      </c>
      <c r="C115" s="67" t="str">
        <f t="shared" si="7"/>
        <v>GDBTGeneraciónEnergíaCentro Sur</v>
      </c>
      <c r="E115" s="265" t="s">
        <v>53</v>
      </c>
      <c r="F115" s="252" t="s">
        <v>159</v>
      </c>
      <c r="G115" s="252" t="s">
        <v>135</v>
      </c>
      <c r="H115" s="252" t="s">
        <v>65</v>
      </c>
      <c r="I115" s="253" t="s">
        <v>161</v>
      </c>
      <c r="J115" s="254">
        <v>1.4485685026878352</v>
      </c>
      <c r="K115" s="255" t="s">
        <v>184</v>
      </c>
      <c r="L115" s="256">
        <f>+INDEX(Mercado_FEBRERO_2025!$R$10:$R$349,MATCH(B115,Mercado_FEBRERO_2025!$J$10:$J$349,0))</f>
        <v>2018.9631959739231</v>
      </c>
      <c r="M115" s="257">
        <f t="shared" si="8"/>
        <v>2924606.4937737924</v>
      </c>
      <c r="N115" s="258">
        <f t="shared" si="9"/>
        <v>1.4508724715935615</v>
      </c>
      <c r="O115" s="259"/>
    </row>
    <row r="116" spans="1:15" ht="16.5" x14ac:dyDescent="0.3">
      <c r="A116" s="67" t="str">
        <f t="shared" si="5"/>
        <v>RABTGeneraciónCentro Sur</v>
      </c>
      <c r="B116" s="250" t="str">
        <f t="shared" si="6"/>
        <v>RABTCentro SurNA</v>
      </c>
      <c r="C116" s="67" t="str">
        <f t="shared" si="7"/>
        <v>RABTGeneraciónEnergíaCentro Sur</v>
      </c>
      <c r="E116" s="265" t="s">
        <v>59</v>
      </c>
      <c r="F116" s="252" t="s">
        <v>159</v>
      </c>
      <c r="G116" s="252" t="s">
        <v>135</v>
      </c>
      <c r="H116" s="252" t="s">
        <v>65</v>
      </c>
      <c r="I116" s="253" t="s">
        <v>161</v>
      </c>
      <c r="J116" s="254">
        <v>0.84097137019244661</v>
      </c>
      <c r="K116" s="255" t="s">
        <v>184</v>
      </c>
      <c r="L116" s="256">
        <f>+INDEX(Mercado_FEBRERO_2025!$R$10:$R$349,MATCH(B116,Mercado_FEBRERO_2025!$J$10:$J$349,0))</f>
        <v>2946.1596944546422</v>
      </c>
      <c r="M116" s="257">
        <f t="shared" si="8"/>
        <v>2477635.9550512801</v>
      </c>
      <c r="N116" s="258">
        <f t="shared" si="9"/>
        <v>0.84230894717547111</v>
      </c>
      <c r="O116" s="259"/>
    </row>
    <row r="117" spans="1:15" ht="16.5" x14ac:dyDescent="0.3">
      <c r="A117" s="67" t="str">
        <f t="shared" si="5"/>
        <v>APBTGeneraciónCentro Sur</v>
      </c>
      <c r="B117" s="250" t="str">
        <f t="shared" si="6"/>
        <v>APBTCentro SurNA</v>
      </c>
      <c r="C117" s="67" t="str">
        <f t="shared" si="7"/>
        <v>APBTGeneraciónEnergíaCentro Sur</v>
      </c>
      <c r="E117" s="265" t="s">
        <v>57</v>
      </c>
      <c r="F117" s="252" t="s">
        <v>159</v>
      </c>
      <c r="G117" s="252" t="s">
        <v>135</v>
      </c>
      <c r="H117" s="252" t="s">
        <v>65</v>
      </c>
      <c r="I117" s="253" t="s">
        <v>161</v>
      </c>
      <c r="J117" s="254">
        <v>1.6922441714228844</v>
      </c>
      <c r="K117" s="255" t="s">
        <v>184</v>
      </c>
      <c r="L117" s="256">
        <f>+INDEX(Mercado_FEBRERO_2025!$R$10:$R$349,MATCH(B117,Mercado_FEBRERO_2025!$J$10:$J$349,0))</f>
        <v>19249.042757113133</v>
      </c>
      <c r="M117" s="257">
        <f t="shared" si="8"/>
        <v>32574080.411194589</v>
      </c>
      <c r="N117" s="258">
        <f t="shared" si="9"/>
        <v>1.6949357099622222</v>
      </c>
      <c r="O117" s="259"/>
    </row>
    <row r="118" spans="1:15" ht="16.5" x14ac:dyDescent="0.3">
      <c r="A118" s="67" t="str">
        <f t="shared" si="5"/>
        <v>APMTGeneraciónCentro Sur</v>
      </c>
      <c r="B118" s="250" t="str">
        <f t="shared" si="6"/>
        <v>APMTCentro SurNA</v>
      </c>
      <c r="C118" s="67" t="str">
        <f t="shared" si="7"/>
        <v>APMTGeneraciónEnergíaCentro Sur</v>
      </c>
      <c r="E118" s="265" t="s">
        <v>58</v>
      </c>
      <c r="F118" s="252" t="s">
        <v>159</v>
      </c>
      <c r="G118" s="252" t="s">
        <v>135</v>
      </c>
      <c r="H118" s="252" t="s">
        <v>65</v>
      </c>
      <c r="I118" s="253" t="s">
        <v>161</v>
      </c>
      <c r="J118" s="254">
        <v>0.98594059970891734</v>
      </c>
      <c r="K118" s="255" t="s">
        <v>184</v>
      </c>
      <c r="L118" s="256">
        <f>+INDEX(Mercado_FEBRERO_2025!$R$10:$R$349,MATCH(B118,Mercado_FEBRERO_2025!$J$10:$J$349,0))</f>
        <v>87.622930956410599</v>
      </c>
      <c r="M118" s="257">
        <f t="shared" si="8"/>
        <v>86391.00509541652</v>
      </c>
      <c r="N118" s="258">
        <f t="shared" si="9"/>
        <v>0.98750875232331403</v>
      </c>
      <c r="O118" s="259"/>
    </row>
    <row r="119" spans="1:15" ht="16.5" x14ac:dyDescent="0.3">
      <c r="A119" s="67" t="str">
        <f t="shared" si="5"/>
        <v>GDMTHGeneraciónCentro SurB</v>
      </c>
      <c r="B119" s="250" t="str">
        <f t="shared" si="6"/>
        <v>GDMTHCentro SurB</v>
      </c>
      <c r="C119" s="67" t="str">
        <f t="shared" si="7"/>
        <v>GDMTHGeneraciónEnergíaCentro Sur</v>
      </c>
      <c r="E119" s="251" t="s">
        <v>54</v>
      </c>
      <c r="F119" s="252" t="s">
        <v>159</v>
      </c>
      <c r="G119" s="252" t="s">
        <v>135</v>
      </c>
      <c r="H119" s="252" t="s">
        <v>65</v>
      </c>
      <c r="I119" s="253" t="s">
        <v>146</v>
      </c>
      <c r="J119" s="254">
        <v>0.8293588479314371</v>
      </c>
      <c r="K119" s="255" t="s">
        <v>184</v>
      </c>
      <c r="L119" s="256">
        <f>+INDEX(Mercado_FEBRERO_2025!$R$10:$R$349,MATCH(B119,Mercado_FEBRERO_2025!$J$10:$J$349,0))</f>
        <v>37025.131590727244</v>
      </c>
      <c r="M119" s="257">
        <f t="shared" si="8"/>
        <v>30707120.480595402</v>
      </c>
      <c r="N119" s="258">
        <f t="shared" si="9"/>
        <v>0.83067795503184527</v>
      </c>
      <c r="O119" s="259"/>
    </row>
    <row r="120" spans="1:15" ht="16.5" x14ac:dyDescent="0.3">
      <c r="A120" s="67" t="str">
        <f t="shared" si="5"/>
        <v>GDMTHGeneraciónCentro SurI</v>
      </c>
      <c r="B120" s="250" t="str">
        <f t="shared" si="6"/>
        <v>GDMTHCentro SurI</v>
      </c>
      <c r="C120" s="67" t="str">
        <f t="shared" si="7"/>
        <v>GDMTHGeneraciónEnergíaCentro Sur</v>
      </c>
      <c r="E120" s="251" t="s">
        <v>54</v>
      </c>
      <c r="F120" s="252" t="s">
        <v>159</v>
      </c>
      <c r="G120" s="252" t="s">
        <v>135</v>
      </c>
      <c r="H120" s="252" t="s">
        <v>65</v>
      </c>
      <c r="I120" s="253" t="s">
        <v>147</v>
      </c>
      <c r="J120" s="254">
        <v>1.6246293240644276</v>
      </c>
      <c r="K120" s="255" t="s">
        <v>184</v>
      </c>
      <c r="L120" s="256">
        <f>+INDEX(Mercado_FEBRERO_2025!$R$10:$R$349,MATCH(B120,Mercado_FEBRERO_2025!$J$10:$J$349,0))</f>
        <v>69112.030393779103</v>
      </c>
      <c r="M120" s="257">
        <f t="shared" si="8"/>
        <v>112281431.22336552</v>
      </c>
      <c r="N120" s="258">
        <f t="shared" si="9"/>
        <v>1.6272133202227248</v>
      </c>
      <c r="O120" s="259"/>
    </row>
    <row r="121" spans="1:15" ht="16.5" x14ac:dyDescent="0.3">
      <c r="A121" s="67" t="str">
        <f t="shared" si="5"/>
        <v>GDMTHGeneraciónCentro SurP</v>
      </c>
      <c r="B121" s="250" t="str">
        <f t="shared" si="6"/>
        <v>GDMTHCentro SurP</v>
      </c>
      <c r="C121" s="67" t="str">
        <f t="shared" si="7"/>
        <v>GDMTHGeneraciónEnergíaCentro Sur</v>
      </c>
      <c r="E121" s="251" t="s">
        <v>54</v>
      </c>
      <c r="F121" s="252" t="s">
        <v>159</v>
      </c>
      <c r="G121" s="252" t="s">
        <v>135</v>
      </c>
      <c r="H121" s="252" t="s">
        <v>65</v>
      </c>
      <c r="I121" s="253" t="s">
        <v>148</v>
      </c>
      <c r="J121" s="254">
        <v>1.866432005338025</v>
      </c>
      <c r="K121" s="255" t="s">
        <v>184</v>
      </c>
      <c r="L121" s="256">
        <f>+INDEX(Mercado_FEBRERO_2025!$R$10:$R$349,MATCH(B121,Mercado_FEBRERO_2025!$J$10:$J$349,0))</f>
        <v>16798.245085539311</v>
      </c>
      <c r="M121" s="257">
        <f t="shared" si="8"/>
        <v>31352782.261162762</v>
      </c>
      <c r="N121" s="258">
        <f t="shared" si="9"/>
        <v>1.8694005921166084</v>
      </c>
      <c r="O121" s="259"/>
    </row>
    <row r="122" spans="1:15" ht="16.5" x14ac:dyDescent="0.3">
      <c r="A122" s="67" t="str">
        <f t="shared" si="5"/>
        <v>GDMTOGeneraciónCentro Sur</v>
      </c>
      <c r="B122" s="250" t="str">
        <f t="shared" si="6"/>
        <v>GDMTOCentro SurNA</v>
      </c>
      <c r="C122" s="67" t="str">
        <f t="shared" si="7"/>
        <v>GDMTOGeneraciónEnergíaCentro Sur</v>
      </c>
      <c r="E122" s="251" t="s">
        <v>55</v>
      </c>
      <c r="F122" s="252" t="s">
        <v>159</v>
      </c>
      <c r="G122" s="252" t="s">
        <v>135</v>
      </c>
      <c r="H122" s="252" t="s">
        <v>65</v>
      </c>
      <c r="I122" s="253" t="s">
        <v>161</v>
      </c>
      <c r="J122" s="254">
        <v>1.151512691301372</v>
      </c>
      <c r="K122" s="255" t="s">
        <v>184</v>
      </c>
      <c r="L122" s="256">
        <f>+INDEX(Mercado_FEBRERO_2025!$R$10:$R$349,MATCH(B122,Mercado_FEBRERO_2025!$J$10:$J$349,0))</f>
        <v>54401.23977409034</v>
      </c>
      <c r="M122" s="257">
        <f t="shared" si="8"/>
        <v>62643718.022394009</v>
      </c>
      <c r="N122" s="258">
        <f t="shared" si="9"/>
        <v>1.1533441886937181</v>
      </c>
      <c r="O122" s="259"/>
    </row>
    <row r="123" spans="1:15" ht="16.5" x14ac:dyDescent="0.3">
      <c r="A123" s="67" t="str">
        <f t="shared" si="5"/>
        <v>RAMTGeneraciónCentro Sur</v>
      </c>
      <c r="B123" s="250" t="str">
        <f t="shared" si="6"/>
        <v>RAMTCentro SurNA</v>
      </c>
      <c r="C123" s="67" t="str">
        <f t="shared" si="7"/>
        <v>RAMTGeneraciónEnergíaCentro Sur</v>
      </c>
      <c r="E123" s="251" t="s">
        <v>60</v>
      </c>
      <c r="F123" s="252" t="s">
        <v>159</v>
      </c>
      <c r="G123" s="252" t="s">
        <v>135</v>
      </c>
      <c r="H123" s="252" t="s">
        <v>65</v>
      </c>
      <c r="I123" s="253" t="s">
        <v>161</v>
      </c>
      <c r="J123" s="254">
        <v>0.78459444760270813</v>
      </c>
      <c r="K123" s="255" t="s">
        <v>184</v>
      </c>
      <c r="L123" s="256">
        <f>+INDEX(Mercado_FEBRERO_2025!$R$10:$R$349,MATCH(B123,Mercado_FEBRERO_2025!$J$10:$J$349,0))</f>
        <v>7141.6626318445224</v>
      </c>
      <c r="M123" s="257">
        <f t="shared" si="8"/>
        <v>5603308.8475969564</v>
      </c>
      <c r="N123" s="258">
        <f t="shared" si="9"/>
        <v>0.7858423562846435</v>
      </c>
      <c r="O123" s="259"/>
    </row>
    <row r="124" spans="1:15" ht="16.5" x14ac:dyDescent="0.3">
      <c r="A124" s="67" t="str">
        <f t="shared" si="5"/>
        <v>DISTGeneraciónCentro SurB</v>
      </c>
      <c r="B124" s="250" t="str">
        <f t="shared" si="6"/>
        <v>DISTCentro SurB</v>
      </c>
      <c r="C124" s="67" t="str">
        <f t="shared" si="7"/>
        <v>DISTGeneraciónEnergíaCentro Sur</v>
      </c>
      <c r="E124" s="251" t="s">
        <v>51</v>
      </c>
      <c r="F124" s="252" t="s">
        <v>159</v>
      </c>
      <c r="G124" s="252" t="s">
        <v>135</v>
      </c>
      <c r="H124" s="252" t="s">
        <v>65</v>
      </c>
      <c r="I124" s="253" t="s">
        <v>146</v>
      </c>
      <c r="J124" s="254">
        <v>0.95709659280253967</v>
      </c>
      <c r="K124" s="255" t="s">
        <v>184</v>
      </c>
      <c r="L124" s="256">
        <f>+INDEX(Mercado_FEBRERO_2025!$R$10:$R$349,MATCH(B124,Mercado_FEBRERO_2025!$J$10:$J$349,0))</f>
        <v>39602.04626740083</v>
      </c>
      <c r="M124" s="257">
        <f t="shared" si="8"/>
        <v>37902983.550537862</v>
      </c>
      <c r="N124" s="258">
        <f t="shared" si="9"/>
        <v>0.95861886861172785</v>
      </c>
      <c r="O124" s="259"/>
    </row>
    <row r="125" spans="1:15" ht="16.5" x14ac:dyDescent="0.3">
      <c r="A125" s="67" t="str">
        <f t="shared" si="5"/>
        <v>DISTGeneraciónCentro SurI</v>
      </c>
      <c r="B125" s="250" t="str">
        <f t="shared" si="6"/>
        <v>DISTCentro SurI</v>
      </c>
      <c r="C125" s="67" t="str">
        <f t="shared" si="7"/>
        <v>DISTGeneraciónEnergíaCentro Sur</v>
      </c>
      <c r="E125" s="251" t="s">
        <v>51</v>
      </c>
      <c r="F125" s="252" t="s">
        <v>159</v>
      </c>
      <c r="G125" s="252" t="s">
        <v>135</v>
      </c>
      <c r="H125" s="252" t="s">
        <v>65</v>
      </c>
      <c r="I125" s="253" t="s">
        <v>147</v>
      </c>
      <c r="J125" s="254">
        <v>1.7143454234680313</v>
      </c>
      <c r="K125" s="255" t="s">
        <v>184</v>
      </c>
      <c r="L125" s="256">
        <f>+INDEX(Mercado_FEBRERO_2025!$R$10:$R$349,MATCH(B125,Mercado_FEBRERO_2025!$J$10:$J$349,0))</f>
        <v>72100.302079238012</v>
      </c>
      <c r="M125" s="257">
        <f t="shared" si="8"/>
        <v>123604822.90020427</v>
      </c>
      <c r="N125" s="258">
        <f t="shared" si="9"/>
        <v>1.7170721143646066</v>
      </c>
      <c r="O125" s="259"/>
    </row>
    <row r="126" spans="1:15" ht="14.65" customHeight="1" x14ac:dyDescent="0.3">
      <c r="A126" s="67" t="str">
        <f t="shared" si="5"/>
        <v>DISTGeneraciónCentro SurP</v>
      </c>
      <c r="B126" s="250" t="str">
        <f t="shared" si="6"/>
        <v>DISTCentro SurP</v>
      </c>
      <c r="C126" s="67" t="str">
        <f t="shared" si="7"/>
        <v>DISTGeneraciónEnergíaCentro Sur</v>
      </c>
      <c r="E126" s="251" t="s">
        <v>51</v>
      </c>
      <c r="F126" s="252" t="s">
        <v>159</v>
      </c>
      <c r="G126" s="252" t="s">
        <v>135</v>
      </c>
      <c r="H126" s="252" t="s">
        <v>65</v>
      </c>
      <c r="I126" s="253" t="s">
        <v>148</v>
      </c>
      <c r="J126" s="254">
        <v>2.0379976568071307</v>
      </c>
      <c r="K126" s="255" t="s">
        <v>184</v>
      </c>
      <c r="L126" s="256">
        <f>+INDEX(Mercado_FEBRERO_2025!$R$10:$R$349,MATCH(B126,Mercado_FEBRERO_2025!$J$10:$J$349,0))</f>
        <v>10613.883583690735</v>
      </c>
      <c r="M126" s="257">
        <f t="shared" si="8"/>
        <v>21631069.873185389</v>
      </c>
      <c r="N126" s="258">
        <f t="shared" si="9"/>
        <v>2.0412391212063041</v>
      </c>
      <c r="O126" s="259"/>
    </row>
    <row r="127" spans="1:15" ht="14.65" customHeight="1" x14ac:dyDescent="0.3">
      <c r="A127" s="67" t="str">
        <f t="shared" si="5"/>
        <v>DISTGeneraciónCentro SurSP</v>
      </c>
      <c r="B127" s="250" t="str">
        <f t="shared" si="6"/>
        <v>DISTCentro SurSP</v>
      </c>
      <c r="C127" s="67" t="str">
        <f t="shared" si="7"/>
        <v>DISTGeneraciónEnergíaCentro Sur</v>
      </c>
      <c r="E127" s="251" t="s">
        <v>51</v>
      </c>
      <c r="F127" s="252" t="s">
        <v>159</v>
      </c>
      <c r="G127" s="252" t="s">
        <v>135</v>
      </c>
      <c r="H127" s="252" t="s">
        <v>65</v>
      </c>
      <c r="I127" s="253" t="s">
        <v>151</v>
      </c>
      <c r="J127" s="254">
        <v>0</v>
      </c>
      <c r="K127" s="255" t="s">
        <v>184</v>
      </c>
      <c r="L127" s="256">
        <f>+INDEX(Mercado_FEBRERO_2025!$R$10:$R$349,MATCH(B127,Mercado_FEBRERO_2025!$J$10:$J$349,0))</f>
        <v>0</v>
      </c>
      <c r="M127" s="257">
        <f t="shared" si="8"/>
        <v>0</v>
      </c>
      <c r="N127" s="258">
        <f t="shared" si="9"/>
        <v>0</v>
      </c>
      <c r="O127" s="259"/>
    </row>
    <row r="128" spans="1:15" ht="16.5" x14ac:dyDescent="0.3">
      <c r="A128" s="67" t="str">
        <f t="shared" si="5"/>
        <v>DITGeneraciónCentro SurB</v>
      </c>
      <c r="B128" s="250" t="str">
        <f t="shared" si="6"/>
        <v>DITCentro SurB</v>
      </c>
      <c r="C128" s="67" t="str">
        <f t="shared" si="7"/>
        <v>DITGeneraciónEnergíaCentro Sur</v>
      </c>
      <c r="E128" s="251" t="s">
        <v>52</v>
      </c>
      <c r="F128" s="252" t="s">
        <v>159</v>
      </c>
      <c r="G128" s="252" t="s">
        <v>135</v>
      </c>
      <c r="H128" s="252" t="s">
        <v>65</v>
      </c>
      <c r="I128" s="253" t="s">
        <v>146</v>
      </c>
      <c r="J128" s="254">
        <v>0.99568013450847315</v>
      </c>
      <c r="K128" s="255" t="s">
        <v>184</v>
      </c>
      <c r="L128" s="256">
        <f>+INDEX(Mercado_FEBRERO_2025!$R$10:$R$349,MATCH(B128,Mercado_FEBRERO_2025!$J$10:$J$349,0))</f>
        <v>5052.2172353337037</v>
      </c>
      <c r="M128" s="257">
        <f t="shared" si="8"/>
        <v>5030392.336443088</v>
      </c>
      <c r="N128" s="258">
        <f t="shared" si="9"/>
        <v>0.99726377799216093</v>
      </c>
      <c r="O128" s="259"/>
    </row>
    <row r="129" spans="1:15" ht="16.5" x14ac:dyDescent="0.3">
      <c r="A129" s="67" t="str">
        <f t="shared" si="5"/>
        <v>DITGeneraciónCentro SurI</v>
      </c>
      <c r="B129" s="250" t="str">
        <f t="shared" si="6"/>
        <v>DITCentro SurI</v>
      </c>
      <c r="C129" s="67" t="str">
        <f t="shared" si="7"/>
        <v>DITGeneraciónEnergíaCentro Sur</v>
      </c>
      <c r="E129" s="251" t="s">
        <v>52</v>
      </c>
      <c r="F129" s="252" t="s">
        <v>159</v>
      </c>
      <c r="G129" s="252" t="s">
        <v>135</v>
      </c>
      <c r="H129" s="252" t="s">
        <v>65</v>
      </c>
      <c r="I129" s="253" t="s">
        <v>147</v>
      </c>
      <c r="J129" s="254">
        <v>1.7789634908881629</v>
      </c>
      <c r="K129" s="255" t="s">
        <v>184</v>
      </c>
      <c r="L129" s="256">
        <f>+INDEX(Mercado_FEBRERO_2025!$R$10:$R$349,MATCH(B129,Mercado_FEBRERO_2025!$J$10:$J$349,0))</f>
        <v>7449.1175684464843</v>
      </c>
      <c r="M129" s="257">
        <f t="shared" si="8"/>
        <v>13251708.193599902</v>
      </c>
      <c r="N129" s="258">
        <f t="shared" si="9"/>
        <v>1.7817929577444582</v>
      </c>
      <c r="O129" s="259"/>
    </row>
    <row r="130" spans="1:15" ht="16.5" x14ac:dyDescent="0.3">
      <c r="A130" s="67" t="str">
        <f t="shared" si="5"/>
        <v>DITGeneraciónCentro SurP</v>
      </c>
      <c r="B130" s="250" t="str">
        <f t="shared" si="6"/>
        <v>DITCentro SurP</v>
      </c>
      <c r="C130" s="67" t="str">
        <f t="shared" si="7"/>
        <v>DITGeneraciónEnergíaCentro Sur</v>
      </c>
      <c r="E130" s="251" t="s">
        <v>52</v>
      </c>
      <c r="F130" s="252" t="s">
        <v>159</v>
      </c>
      <c r="G130" s="252" t="s">
        <v>135</v>
      </c>
      <c r="H130" s="252" t="s">
        <v>65</v>
      </c>
      <c r="I130" s="253" t="s">
        <v>148</v>
      </c>
      <c r="J130" s="254">
        <v>2.1041141141964244</v>
      </c>
      <c r="K130" s="255" t="s">
        <v>184</v>
      </c>
      <c r="L130" s="256">
        <f>+INDEX(Mercado_FEBRERO_2025!$R$10:$R$349,MATCH(B130,Mercado_FEBRERO_2025!$J$10:$J$349,0))</f>
        <v>782.73353594857588</v>
      </c>
      <c r="M130" s="257">
        <f t="shared" si="8"/>
        <v>1646960.6806442728</v>
      </c>
      <c r="N130" s="258">
        <f t="shared" si="9"/>
        <v>2.1074607377659782</v>
      </c>
      <c r="O130" s="259"/>
    </row>
    <row r="131" spans="1:15" ht="16.5" x14ac:dyDescent="0.3">
      <c r="A131" s="67" t="str">
        <f t="shared" si="5"/>
        <v>DITGeneraciónCentro SurSP</v>
      </c>
      <c r="B131" s="250" t="str">
        <f t="shared" si="6"/>
        <v>DITCentro SurSP</v>
      </c>
      <c r="C131" s="67" t="str">
        <f t="shared" si="7"/>
        <v>DITGeneraciónEnergíaCentro Sur</v>
      </c>
      <c r="E131" s="251" t="s">
        <v>52</v>
      </c>
      <c r="F131" s="252" t="s">
        <v>159</v>
      </c>
      <c r="G131" s="252" t="s">
        <v>135</v>
      </c>
      <c r="H131" s="252" t="s">
        <v>65</v>
      </c>
      <c r="I131" s="253" t="s">
        <v>151</v>
      </c>
      <c r="J131" s="254">
        <v>0</v>
      </c>
      <c r="K131" s="255" t="s">
        <v>184</v>
      </c>
      <c r="L131" s="256">
        <f>+INDEX(Mercado_FEBRERO_2025!$R$10:$R$349,MATCH(B131,Mercado_FEBRERO_2025!$J$10:$J$349,0))</f>
        <v>0</v>
      </c>
      <c r="M131" s="257">
        <f t="shared" si="8"/>
        <v>0</v>
      </c>
      <c r="N131" s="258">
        <f t="shared" si="9"/>
        <v>0</v>
      </c>
      <c r="O131" s="259"/>
    </row>
    <row r="132" spans="1:15" ht="16.5" x14ac:dyDescent="0.3">
      <c r="A132" s="67" t="str">
        <f t="shared" si="5"/>
        <v>DB1GeneraciónGolfo Centro</v>
      </c>
      <c r="B132" s="250" t="str">
        <f t="shared" si="6"/>
        <v>DB1Golfo CentroNA</v>
      </c>
      <c r="C132" s="67" t="str">
        <f t="shared" si="7"/>
        <v>DB1GeneraciónEnergíaGolfo Centro</v>
      </c>
      <c r="E132" s="265" t="s">
        <v>48</v>
      </c>
      <c r="F132" s="252" t="s">
        <v>159</v>
      </c>
      <c r="G132" s="252" t="s">
        <v>135</v>
      </c>
      <c r="H132" s="252" t="s">
        <v>66</v>
      </c>
      <c r="I132" s="253" t="s">
        <v>161</v>
      </c>
      <c r="J132" s="254">
        <v>0.79789265857902536</v>
      </c>
      <c r="K132" s="255" t="s">
        <v>184</v>
      </c>
      <c r="L132" s="256">
        <f>+INDEX(Mercado_FEBRERO_2025!$R$10:$R$349,MATCH(B132,Mercado_FEBRERO_2025!$J$10:$J$349,0))</f>
        <v>93152.022114536871</v>
      </c>
      <c r="M132" s="257">
        <f t="shared" si="8"/>
        <v>74325314.576979995</v>
      </c>
      <c r="N132" s="258">
        <f t="shared" si="9"/>
        <v>0.7991617182555697</v>
      </c>
      <c r="O132" s="259"/>
    </row>
    <row r="133" spans="1:15" ht="16.5" x14ac:dyDescent="0.3">
      <c r="A133" s="67" t="str">
        <f t="shared" si="5"/>
        <v>DB2GeneraciónGolfo Centro</v>
      </c>
      <c r="B133" s="250" t="str">
        <f t="shared" si="6"/>
        <v>DB2Golfo CentroNA</v>
      </c>
      <c r="C133" s="67" t="str">
        <f t="shared" si="7"/>
        <v>DB2GeneraciónEnergíaGolfo Centro</v>
      </c>
      <c r="E133" s="251" t="s">
        <v>50</v>
      </c>
      <c r="F133" s="252" t="s">
        <v>159</v>
      </c>
      <c r="G133" s="252" t="s">
        <v>135</v>
      </c>
      <c r="H133" s="252" t="s">
        <v>66</v>
      </c>
      <c r="I133" s="253" t="s">
        <v>161</v>
      </c>
      <c r="J133" s="254">
        <v>0.80163863350193121</v>
      </c>
      <c r="K133" s="255" t="s">
        <v>184</v>
      </c>
      <c r="L133" s="256">
        <f>+INDEX(Mercado_FEBRERO_2025!$R$10:$R$349,MATCH(B133,Mercado_FEBRERO_2025!$J$10:$J$349,0))</f>
        <v>117179.65795497433</v>
      </c>
      <c r="M133" s="257">
        <f t="shared" si="8"/>
        <v>93935740.877249315</v>
      </c>
      <c r="N133" s="258">
        <f t="shared" si="9"/>
        <v>0.80291365120512603</v>
      </c>
      <c r="O133" s="259"/>
    </row>
    <row r="134" spans="1:15" ht="16.5" x14ac:dyDescent="0.3">
      <c r="A134" s="67" t="str">
        <f t="shared" si="5"/>
        <v>PDBTGeneraciónGolfo Centro</v>
      </c>
      <c r="B134" s="250" t="str">
        <f t="shared" si="6"/>
        <v>PDBTGolfo CentroNA</v>
      </c>
      <c r="C134" s="67" t="str">
        <f t="shared" si="7"/>
        <v>PDBTGeneraciónEnergíaGolfo Centro</v>
      </c>
      <c r="E134" s="251" t="s">
        <v>56</v>
      </c>
      <c r="F134" s="252" t="s">
        <v>159</v>
      </c>
      <c r="G134" s="252" t="s">
        <v>135</v>
      </c>
      <c r="H134" s="252" t="s">
        <v>66</v>
      </c>
      <c r="I134" s="253" t="s">
        <v>161</v>
      </c>
      <c r="J134" s="254">
        <v>1.735510181782451</v>
      </c>
      <c r="K134" s="255" t="s">
        <v>184</v>
      </c>
      <c r="L134" s="256">
        <f>+INDEX(Mercado_FEBRERO_2025!$R$10:$R$349,MATCH(B134,Mercado_FEBRERO_2025!$J$10:$J$349,0))</f>
        <v>39356.907693307861</v>
      </c>
      <c r="M134" s="257">
        <f t="shared" si="8"/>
        <v>68304314.025207877</v>
      </c>
      <c r="N134" s="258">
        <f t="shared" si="9"/>
        <v>1.7382705355296013</v>
      </c>
      <c r="O134" s="259"/>
    </row>
    <row r="135" spans="1:15" ht="16.5" x14ac:dyDescent="0.3">
      <c r="A135" s="67" t="str">
        <f t="shared" si="5"/>
        <v>GDBTGeneraciónGolfo Centro</v>
      </c>
      <c r="B135" s="250" t="str">
        <f t="shared" si="6"/>
        <v>GDBTGolfo CentroNA</v>
      </c>
      <c r="C135" s="67" t="str">
        <f t="shared" si="7"/>
        <v>GDBTGeneraciónEnergíaGolfo Centro</v>
      </c>
      <c r="E135" s="251" t="s">
        <v>53</v>
      </c>
      <c r="F135" s="252" t="s">
        <v>159</v>
      </c>
      <c r="G135" s="252" t="s">
        <v>135</v>
      </c>
      <c r="H135" s="252" t="s">
        <v>66</v>
      </c>
      <c r="I135" s="253" t="s">
        <v>161</v>
      </c>
      <c r="J135" s="254">
        <v>1.5828617036740238</v>
      </c>
      <c r="K135" s="255" t="s">
        <v>184</v>
      </c>
      <c r="L135" s="256">
        <f>+INDEX(Mercado_FEBRERO_2025!$R$10:$R$349,MATCH(B135,Mercado_FEBRERO_2025!$J$10:$J$349,0))</f>
        <v>339.26600722827186</v>
      </c>
      <c r="M135" s="257">
        <f t="shared" si="8"/>
        <v>537011.17020002613</v>
      </c>
      <c r="N135" s="258">
        <f t="shared" si="9"/>
        <v>1.5853792678351686</v>
      </c>
      <c r="O135" s="259"/>
    </row>
    <row r="136" spans="1:15" ht="16.5" x14ac:dyDescent="0.3">
      <c r="A136" s="67" t="str">
        <f t="shared" si="5"/>
        <v>RABTGeneraciónGolfo Centro</v>
      </c>
      <c r="B136" s="250" t="str">
        <f t="shared" si="6"/>
        <v>RABTGolfo CentroNA</v>
      </c>
      <c r="C136" s="67" t="str">
        <f t="shared" si="7"/>
        <v>RABTGeneraciónEnergíaGolfo Centro</v>
      </c>
      <c r="E136" s="251" t="s">
        <v>59</v>
      </c>
      <c r="F136" s="252" t="s">
        <v>159</v>
      </c>
      <c r="G136" s="252" t="s">
        <v>135</v>
      </c>
      <c r="H136" s="252" t="s">
        <v>66</v>
      </c>
      <c r="I136" s="253" t="s">
        <v>161</v>
      </c>
      <c r="J136" s="254">
        <v>0.79676886610215292</v>
      </c>
      <c r="K136" s="255" t="s">
        <v>184</v>
      </c>
      <c r="L136" s="256">
        <f>+INDEX(Mercado_FEBRERO_2025!$R$10:$R$349,MATCH(B136,Mercado_FEBRERO_2025!$J$10:$J$349,0))</f>
        <v>12541.347763806565</v>
      </c>
      <c r="M136" s="257">
        <f t="shared" si="8"/>
        <v>9992555.4371609278</v>
      </c>
      <c r="N136" s="258">
        <f t="shared" si="9"/>
        <v>0.7980361383707022</v>
      </c>
      <c r="O136" s="259"/>
    </row>
    <row r="137" spans="1:15" ht="16.5" x14ac:dyDescent="0.3">
      <c r="A137" s="67" t="str">
        <f t="shared" si="5"/>
        <v>APBTGeneraciónGolfo Centro</v>
      </c>
      <c r="B137" s="250" t="str">
        <f t="shared" si="6"/>
        <v>APBTGolfo CentroNA</v>
      </c>
      <c r="C137" s="67" t="str">
        <f t="shared" si="7"/>
        <v>APBTGeneraciónEnergíaGolfo Centro</v>
      </c>
      <c r="E137" s="265" t="s">
        <v>57</v>
      </c>
      <c r="F137" s="252" t="s">
        <v>159</v>
      </c>
      <c r="G137" s="252" t="s">
        <v>135</v>
      </c>
      <c r="H137" s="252" t="s">
        <v>66</v>
      </c>
      <c r="I137" s="253" t="s">
        <v>161</v>
      </c>
      <c r="J137" s="254">
        <v>1.3652205606531704</v>
      </c>
      <c r="K137" s="255" t="s">
        <v>184</v>
      </c>
      <c r="L137" s="256">
        <f>+INDEX(Mercado_FEBRERO_2025!$R$10:$R$349,MATCH(B137,Mercado_FEBRERO_2025!$J$10:$J$349,0))</f>
        <v>12339.607374934005</v>
      </c>
      <c r="M137" s="257">
        <f t="shared" si="8"/>
        <v>16846285.698647399</v>
      </c>
      <c r="N137" s="258">
        <f t="shared" si="9"/>
        <v>1.3673919634659244</v>
      </c>
      <c r="O137" s="259"/>
    </row>
    <row r="138" spans="1:15" ht="13.15" customHeight="1" x14ac:dyDescent="0.3">
      <c r="A138" s="67" t="str">
        <f t="shared" si="5"/>
        <v>APMTGeneraciónGolfo Centro</v>
      </c>
      <c r="B138" s="250" t="str">
        <f t="shared" si="6"/>
        <v>APMTGolfo CentroNA</v>
      </c>
      <c r="C138" s="67" t="str">
        <f t="shared" si="7"/>
        <v>APMTGeneraciónEnergíaGolfo Centro</v>
      </c>
      <c r="E138" s="265" t="s">
        <v>58</v>
      </c>
      <c r="F138" s="252" t="s">
        <v>159</v>
      </c>
      <c r="G138" s="252" t="s">
        <v>135</v>
      </c>
      <c r="H138" s="252" t="s">
        <v>66</v>
      </c>
      <c r="I138" s="253" t="s">
        <v>161</v>
      </c>
      <c r="J138" s="254">
        <v>1.1666838897391427</v>
      </c>
      <c r="K138" s="255" t="s">
        <v>184</v>
      </c>
      <c r="L138" s="256">
        <f>+INDEX(Mercado_FEBRERO_2025!$R$10:$R$349,MATCH(B138,Mercado_FEBRERO_2025!$J$10:$J$349,0))</f>
        <v>1819.7461631746012</v>
      </c>
      <c r="M138" s="257">
        <f t="shared" si="8"/>
        <v>2123068.5319904247</v>
      </c>
      <c r="N138" s="258">
        <f t="shared" si="9"/>
        <v>1.1685395171394233</v>
      </c>
      <c r="O138" s="259"/>
    </row>
    <row r="139" spans="1:15" ht="13.15" customHeight="1" x14ac:dyDescent="0.3">
      <c r="A139" s="67" t="str">
        <f t="shared" si="5"/>
        <v>GDMTHGeneraciónGolfo CentroB</v>
      </c>
      <c r="B139" s="250" t="str">
        <f t="shared" si="6"/>
        <v>GDMTHGolfo CentroB</v>
      </c>
      <c r="C139" s="67" t="str">
        <f t="shared" si="7"/>
        <v>GDMTHGeneraciónEnergíaGolfo Centro</v>
      </c>
      <c r="E139" s="251" t="s">
        <v>54</v>
      </c>
      <c r="F139" s="252" t="s">
        <v>159</v>
      </c>
      <c r="G139" s="252" t="s">
        <v>135</v>
      </c>
      <c r="H139" s="252" t="s">
        <v>66</v>
      </c>
      <c r="I139" s="253" t="s">
        <v>146</v>
      </c>
      <c r="J139" s="254">
        <v>0.86681859716049925</v>
      </c>
      <c r="K139" s="255" t="s">
        <v>184</v>
      </c>
      <c r="L139" s="256">
        <f>+INDEX(Mercado_FEBRERO_2025!$R$10:$R$349,MATCH(B139,Mercado_FEBRERO_2025!$J$10:$J$349,0))</f>
        <v>51342.746648565735</v>
      </c>
      <c r="M139" s="257">
        <f t="shared" si="8"/>
        <v>44504847.624276675</v>
      </c>
      <c r="N139" s="258">
        <f t="shared" si="9"/>
        <v>0.86819728452741185</v>
      </c>
      <c r="O139" s="259"/>
    </row>
    <row r="140" spans="1:15" ht="16.5" x14ac:dyDescent="0.3">
      <c r="A140" s="67" t="str">
        <f t="shared" ref="A140:A203" si="10">IF(I140="NA",E140&amp;F140&amp;H140,E140&amp;F140&amp;H140&amp;I140)</f>
        <v>GDMTHGeneraciónGolfo CentroI</v>
      </c>
      <c r="B140" s="250" t="str">
        <f t="shared" ref="B140:B203" si="11">E140&amp;H140&amp;I140</f>
        <v>GDMTHGolfo CentroI</v>
      </c>
      <c r="C140" s="67" t="str">
        <f t="shared" ref="C140:C203" si="12">E140&amp;F140&amp;G140&amp;H140</f>
        <v>GDMTHGeneraciónEnergíaGolfo Centro</v>
      </c>
      <c r="E140" s="251" t="s">
        <v>54</v>
      </c>
      <c r="F140" s="252" t="s">
        <v>159</v>
      </c>
      <c r="G140" s="252" t="s">
        <v>135</v>
      </c>
      <c r="H140" s="252" t="s">
        <v>66</v>
      </c>
      <c r="I140" s="253" t="s">
        <v>147</v>
      </c>
      <c r="J140" s="254">
        <v>1.6103946193573839</v>
      </c>
      <c r="K140" s="255" t="s">
        <v>184</v>
      </c>
      <c r="L140" s="256">
        <f>+INDEX(Mercado_FEBRERO_2025!$R$10:$R$349,MATCH(B140,Mercado_FEBRERO_2025!$J$10:$J$349,0))</f>
        <v>95837.646334373974</v>
      </c>
      <c r="M140" s="257">
        <f t="shared" si="8"/>
        <v>154336429.98875177</v>
      </c>
      <c r="N140" s="258">
        <f t="shared" si="9"/>
        <v>1.6129559750144093</v>
      </c>
      <c r="O140" s="259"/>
    </row>
    <row r="141" spans="1:15" ht="16.5" x14ac:dyDescent="0.3">
      <c r="A141" s="67" t="str">
        <f t="shared" si="10"/>
        <v>GDMTHGeneraciónGolfo CentroP</v>
      </c>
      <c r="B141" s="250" t="str">
        <f t="shared" si="11"/>
        <v>GDMTHGolfo CentroP</v>
      </c>
      <c r="C141" s="67" t="str">
        <f t="shared" si="12"/>
        <v>GDMTHGeneraciónEnergíaGolfo Centro</v>
      </c>
      <c r="E141" s="251" t="s">
        <v>54</v>
      </c>
      <c r="F141" s="252" t="s">
        <v>159</v>
      </c>
      <c r="G141" s="252" t="s">
        <v>135</v>
      </c>
      <c r="H141" s="252" t="s">
        <v>66</v>
      </c>
      <c r="I141" s="253" t="s">
        <v>148</v>
      </c>
      <c r="J141" s="254">
        <v>1.8993965846596002</v>
      </c>
      <c r="K141" s="255" t="s">
        <v>184</v>
      </c>
      <c r="L141" s="256">
        <f>+INDEX(Mercado_FEBRERO_2025!$R$10:$R$349,MATCH(B141,Mercado_FEBRERO_2025!$J$10:$J$349,0))</f>
        <v>23294.124950074722</v>
      </c>
      <c r="M141" s="257">
        <f t="shared" ref="M141:M204" si="13">IF(OR(G141="Energía",G141="Potencia"),J141*L141*1000,J141*L141)</f>
        <v>44244781.372805901</v>
      </c>
      <c r="N141" s="258">
        <f t="shared" ref="N141:N204" si="14">J141*(1+$R$11)</f>
        <v>1.9024176020727073</v>
      </c>
      <c r="O141" s="259"/>
    </row>
    <row r="142" spans="1:15" ht="16.5" x14ac:dyDescent="0.3">
      <c r="A142" s="67" t="str">
        <f t="shared" si="10"/>
        <v>GDMTOGeneraciónGolfo Centro</v>
      </c>
      <c r="B142" s="250" t="str">
        <f t="shared" si="11"/>
        <v>GDMTOGolfo CentroNA</v>
      </c>
      <c r="C142" s="67" t="str">
        <f t="shared" si="12"/>
        <v>GDMTOGeneraciónEnergíaGolfo Centro</v>
      </c>
      <c r="E142" s="251" t="s">
        <v>55</v>
      </c>
      <c r="F142" s="252" t="s">
        <v>159</v>
      </c>
      <c r="G142" s="252" t="s">
        <v>135</v>
      </c>
      <c r="H142" s="252" t="s">
        <v>66</v>
      </c>
      <c r="I142" s="253" t="s">
        <v>161</v>
      </c>
      <c r="J142" s="254">
        <v>1.2483461430584983</v>
      </c>
      <c r="K142" s="255" t="s">
        <v>184</v>
      </c>
      <c r="L142" s="256">
        <f>+INDEX(Mercado_FEBRERO_2025!$R$10:$R$349,MATCH(B142,Mercado_FEBRERO_2025!$J$10:$J$349,0))</f>
        <v>47665.052285142148</v>
      </c>
      <c r="M142" s="257">
        <f t="shared" si="13"/>
        <v>59502484.178838864</v>
      </c>
      <c r="N142" s="258">
        <f t="shared" si="14"/>
        <v>1.2503316554397585</v>
      </c>
      <c r="O142" s="259"/>
    </row>
    <row r="143" spans="1:15" ht="16.5" x14ac:dyDescent="0.3">
      <c r="A143" s="67" t="str">
        <f t="shared" si="10"/>
        <v>RAMTGeneraciónGolfo Centro</v>
      </c>
      <c r="B143" s="250" t="str">
        <f t="shared" si="11"/>
        <v>RAMTGolfo CentroNA</v>
      </c>
      <c r="C143" s="67" t="str">
        <f t="shared" si="12"/>
        <v>RAMTGeneraciónEnergíaGolfo Centro</v>
      </c>
      <c r="E143" s="251" t="s">
        <v>60</v>
      </c>
      <c r="F143" s="252" t="s">
        <v>159</v>
      </c>
      <c r="G143" s="252" t="s">
        <v>135</v>
      </c>
      <c r="H143" s="252" t="s">
        <v>66</v>
      </c>
      <c r="I143" s="253" t="s">
        <v>161</v>
      </c>
      <c r="J143" s="254">
        <v>0.76829945668806621</v>
      </c>
      <c r="K143" s="255" t="s">
        <v>184</v>
      </c>
      <c r="L143" s="256">
        <f>+INDEX(Mercado_FEBRERO_2025!$R$10:$R$349,MATCH(B143,Mercado_FEBRERO_2025!$J$10:$J$349,0))</f>
        <v>28897.531103067151</v>
      </c>
      <c r="M143" s="257">
        <f t="shared" si="13"/>
        <v>22201957.446112987</v>
      </c>
      <c r="N143" s="258">
        <f t="shared" si="14"/>
        <v>0.76952144795407207</v>
      </c>
      <c r="O143" s="259"/>
    </row>
    <row r="144" spans="1:15" ht="16.5" x14ac:dyDescent="0.3">
      <c r="A144" s="67" t="str">
        <f t="shared" si="10"/>
        <v>DISTGeneraciónGolfo CentroB</v>
      </c>
      <c r="B144" s="250" t="str">
        <f t="shared" si="11"/>
        <v>DISTGolfo CentroB</v>
      </c>
      <c r="C144" s="67" t="str">
        <f t="shared" si="12"/>
        <v>DISTGeneraciónEnergíaGolfo Centro</v>
      </c>
      <c r="E144" s="251" t="s">
        <v>51</v>
      </c>
      <c r="F144" s="252" t="s">
        <v>159</v>
      </c>
      <c r="G144" s="252" t="s">
        <v>135</v>
      </c>
      <c r="H144" s="252" t="s">
        <v>66</v>
      </c>
      <c r="I144" s="253" t="s">
        <v>146</v>
      </c>
      <c r="J144" s="254">
        <v>0.89566260406687781</v>
      </c>
      <c r="K144" s="255" t="s">
        <v>184</v>
      </c>
      <c r="L144" s="256">
        <f>+INDEX(Mercado_FEBRERO_2025!$R$10:$R$349,MATCH(B144,Mercado_FEBRERO_2025!$J$10:$J$349,0))</f>
        <v>43127.27850695917</v>
      </c>
      <c r="M144" s="257">
        <f t="shared" si="13"/>
        <v>38627490.573860541</v>
      </c>
      <c r="N144" s="258">
        <f t="shared" si="14"/>
        <v>0.89708716823899881</v>
      </c>
      <c r="O144" s="259"/>
    </row>
    <row r="145" spans="1:15" ht="16.5" x14ac:dyDescent="0.3">
      <c r="A145" s="67" t="str">
        <f t="shared" si="10"/>
        <v>DISTGeneraciónGolfo CentroI</v>
      </c>
      <c r="B145" s="250" t="str">
        <f t="shared" si="11"/>
        <v>DISTGolfo CentroI</v>
      </c>
      <c r="C145" s="67" t="str">
        <f t="shared" si="12"/>
        <v>DISTGeneraciónEnergíaGolfo Centro</v>
      </c>
      <c r="E145" s="251" t="s">
        <v>51</v>
      </c>
      <c r="F145" s="252" t="s">
        <v>159</v>
      </c>
      <c r="G145" s="252" t="s">
        <v>135</v>
      </c>
      <c r="H145" s="252" t="s">
        <v>66</v>
      </c>
      <c r="I145" s="253" t="s">
        <v>147</v>
      </c>
      <c r="J145" s="254">
        <v>1.5654429202825093</v>
      </c>
      <c r="K145" s="255" t="s">
        <v>184</v>
      </c>
      <c r="L145" s="256">
        <f>+INDEX(Mercado_FEBRERO_2025!$R$10:$R$349,MATCH(B145,Mercado_FEBRERO_2025!$J$10:$J$349,0))</f>
        <v>78518.412589372194</v>
      </c>
      <c r="M145" s="257">
        <f t="shared" si="13"/>
        <v>122916093.09985375</v>
      </c>
      <c r="N145" s="258">
        <f t="shared" si="14"/>
        <v>1.5679327796197295</v>
      </c>
      <c r="O145" s="259"/>
    </row>
    <row r="146" spans="1:15" ht="16.5" x14ac:dyDescent="0.3">
      <c r="A146" s="67" t="str">
        <f t="shared" si="10"/>
        <v>DISTGeneraciónGolfo CentroP</v>
      </c>
      <c r="B146" s="250" t="str">
        <f t="shared" si="11"/>
        <v>DISTGolfo CentroP</v>
      </c>
      <c r="C146" s="67" t="str">
        <f t="shared" si="12"/>
        <v>DISTGeneraciónEnergíaGolfo Centro</v>
      </c>
      <c r="E146" s="251" t="s">
        <v>51</v>
      </c>
      <c r="F146" s="252" t="s">
        <v>159</v>
      </c>
      <c r="G146" s="252" t="s">
        <v>135</v>
      </c>
      <c r="H146" s="252" t="s">
        <v>66</v>
      </c>
      <c r="I146" s="253" t="s">
        <v>148</v>
      </c>
      <c r="J146" s="254">
        <v>1.7935727930874974</v>
      </c>
      <c r="K146" s="255" t="s">
        <v>184</v>
      </c>
      <c r="L146" s="256">
        <f>+INDEX(Mercado_FEBRERO_2025!$R$10:$R$349,MATCH(B146,Mercado_FEBRERO_2025!$J$10:$J$349,0))</f>
        <v>11558.69346405658</v>
      </c>
      <c r="M146" s="257">
        <f t="shared" si="13"/>
        <v>20731358.12077016</v>
      </c>
      <c r="N146" s="258">
        <f t="shared" si="14"/>
        <v>1.7964254962477295</v>
      </c>
      <c r="O146" s="259"/>
    </row>
    <row r="147" spans="1:15" ht="16.5" x14ac:dyDescent="0.3">
      <c r="A147" s="67" t="str">
        <f t="shared" si="10"/>
        <v>DISTGeneraciónGolfo CentroSP</v>
      </c>
      <c r="B147" s="250" t="str">
        <f t="shared" si="11"/>
        <v>DISTGolfo CentroSP</v>
      </c>
      <c r="C147" s="67" t="str">
        <f t="shared" si="12"/>
        <v>DISTGeneraciónEnergíaGolfo Centro</v>
      </c>
      <c r="E147" s="251" t="s">
        <v>51</v>
      </c>
      <c r="F147" s="252" t="s">
        <v>159</v>
      </c>
      <c r="G147" s="252" t="s">
        <v>135</v>
      </c>
      <c r="H147" s="252" t="s">
        <v>66</v>
      </c>
      <c r="I147" s="253" t="s">
        <v>151</v>
      </c>
      <c r="J147" s="254">
        <v>0</v>
      </c>
      <c r="K147" s="255" t="s">
        <v>184</v>
      </c>
      <c r="L147" s="256">
        <f>+INDEX(Mercado_FEBRERO_2025!$R$10:$R$349,MATCH(B147,Mercado_FEBRERO_2025!$J$10:$J$349,0))</f>
        <v>0</v>
      </c>
      <c r="M147" s="257">
        <f t="shared" si="13"/>
        <v>0</v>
      </c>
      <c r="N147" s="258">
        <f t="shared" si="14"/>
        <v>0</v>
      </c>
      <c r="O147" s="259"/>
    </row>
    <row r="148" spans="1:15" ht="16.5" x14ac:dyDescent="0.3">
      <c r="A148" s="67" t="str">
        <f t="shared" si="10"/>
        <v>DITGeneraciónGolfo CentroB</v>
      </c>
      <c r="B148" s="250" t="str">
        <f t="shared" si="11"/>
        <v>DITGolfo CentroB</v>
      </c>
      <c r="C148" s="67" t="str">
        <f t="shared" si="12"/>
        <v>DITGeneraciónEnergíaGolfo Centro</v>
      </c>
      <c r="E148" s="251" t="s">
        <v>52</v>
      </c>
      <c r="F148" s="252" t="s">
        <v>159</v>
      </c>
      <c r="G148" s="252" t="s">
        <v>135</v>
      </c>
      <c r="H148" s="252" t="s">
        <v>66</v>
      </c>
      <c r="I148" s="253" t="s">
        <v>146</v>
      </c>
      <c r="J148" s="254">
        <v>0.94754435674912829</v>
      </c>
      <c r="K148" s="255" t="s">
        <v>184</v>
      </c>
      <c r="L148" s="256">
        <f>+INDEX(Mercado_FEBRERO_2025!$R$10:$R$349,MATCH(B148,Mercado_FEBRERO_2025!$J$10:$J$349,0))</f>
        <v>15032.761952495561</v>
      </c>
      <c r="M148" s="257">
        <f t="shared" si="13"/>
        <v>14244208.754440177</v>
      </c>
      <c r="N148" s="258">
        <f t="shared" si="14"/>
        <v>0.94905143959035787</v>
      </c>
      <c r="O148" s="259"/>
    </row>
    <row r="149" spans="1:15" ht="16.5" x14ac:dyDescent="0.3">
      <c r="A149" s="67" t="str">
        <f t="shared" si="10"/>
        <v>DITGeneraciónGolfo CentroI</v>
      </c>
      <c r="B149" s="250" t="str">
        <f t="shared" si="11"/>
        <v>DITGolfo CentroI</v>
      </c>
      <c r="C149" s="67" t="str">
        <f t="shared" si="12"/>
        <v>DITGeneraciónEnergíaGolfo Centro</v>
      </c>
      <c r="E149" s="251" t="s">
        <v>52</v>
      </c>
      <c r="F149" s="252" t="s">
        <v>159</v>
      </c>
      <c r="G149" s="252" t="s">
        <v>135</v>
      </c>
      <c r="H149" s="252" t="s">
        <v>66</v>
      </c>
      <c r="I149" s="253" t="s">
        <v>147</v>
      </c>
      <c r="J149" s="254">
        <v>1.7579860313198907</v>
      </c>
      <c r="K149" s="255" t="s">
        <v>184</v>
      </c>
      <c r="L149" s="256">
        <f>+INDEX(Mercado_FEBRERO_2025!$R$10:$R$349,MATCH(B149,Mercado_FEBRERO_2025!$J$10:$J$349,0))</f>
        <v>22164.686502284203</v>
      </c>
      <c r="M149" s="257">
        <f t="shared" si="13"/>
        <v>38965209.259600155</v>
      </c>
      <c r="N149" s="258">
        <f t="shared" si="14"/>
        <v>1.7607821332269438</v>
      </c>
      <c r="O149" s="259"/>
    </row>
    <row r="150" spans="1:15" ht="16.5" x14ac:dyDescent="0.3">
      <c r="A150" s="67" t="str">
        <f t="shared" si="10"/>
        <v>DITGeneraciónGolfo CentroP</v>
      </c>
      <c r="B150" s="250" t="str">
        <f t="shared" si="11"/>
        <v>DITGolfo CentroP</v>
      </c>
      <c r="C150" s="67" t="str">
        <f t="shared" si="12"/>
        <v>DITGeneraciónEnergíaGolfo Centro</v>
      </c>
      <c r="E150" s="251" t="s">
        <v>52</v>
      </c>
      <c r="F150" s="252" t="s">
        <v>159</v>
      </c>
      <c r="G150" s="252" t="s">
        <v>135</v>
      </c>
      <c r="H150" s="252" t="s">
        <v>66</v>
      </c>
      <c r="I150" s="253" t="s">
        <v>148</v>
      </c>
      <c r="J150" s="254">
        <v>1.9258057078660868</v>
      </c>
      <c r="K150" s="255" t="s">
        <v>184</v>
      </c>
      <c r="L150" s="256">
        <f>+INDEX(Mercado_FEBRERO_2025!$R$10:$R$349,MATCH(B150,Mercado_FEBRERO_2025!$J$10:$J$349,0))</f>
        <v>2329.0065272446404</v>
      </c>
      <c r="M150" s="257">
        <f t="shared" si="13"/>
        <v>4485214.0638251016</v>
      </c>
      <c r="N150" s="258">
        <f t="shared" si="14"/>
        <v>1.9288687293670796</v>
      </c>
      <c r="O150" s="259"/>
    </row>
    <row r="151" spans="1:15" ht="16.5" x14ac:dyDescent="0.3">
      <c r="A151" s="67" t="str">
        <f t="shared" si="10"/>
        <v>DITGeneraciónGolfo CentroSP</v>
      </c>
      <c r="B151" s="250" t="str">
        <f t="shared" si="11"/>
        <v>DITGolfo CentroSP</v>
      </c>
      <c r="C151" s="67" t="str">
        <f t="shared" si="12"/>
        <v>DITGeneraciónEnergíaGolfo Centro</v>
      </c>
      <c r="E151" s="251" t="s">
        <v>52</v>
      </c>
      <c r="F151" s="252" t="s">
        <v>159</v>
      </c>
      <c r="G151" s="252" t="s">
        <v>135</v>
      </c>
      <c r="H151" s="252" t="s">
        <v>66</v>
      </c>
      <c r="I151" s="253" t="s">
        <v>151</v>
      </c>
      <c r="J151" s="254">
        <v>0</v>
      </c>
      <c r="K151" s="255" t="s">
        <v>184</v>
      </c>
      <c r="L151" s="256">
        <f>+INDEX(Mercado_FEBRERO_2025!$R$10:$R$349,MATCH(B151,Mercado_FEBRERO_2025!$J$10:$J$349,0))</f>
        <v>0</v>
      </c>
      <c r="M151" s="257">
        <f t="shared" si="13"/>
        <v>0</v>
      </c>
      <c r="N151" s="258">
        <f t="shared" si="14"/>
        <v>0</v>
      </c>
      <c r="O151" s="259"/>
    </row>
    <row r="152" spans="1:15" ht="16.5" x14ac:dyDescent="0.3">
      <c r="A152" s="67" t="str">
        <f t="shared" si="10"/>
        <v>DB1GeneraciónGolfo Norte</v>
      </c>
      <c r="B152" s="250" t="str">
        <f t="shared" si="11"/>
        <v>DB1Golfo NorteNA</v>
      </c>
      <c r="C152" s="67" t="str">
        <f t="shared" si="12"/>
        <v>DB1GeneraciónEnergíaGolfo Norte</v>
      </c>
      <c r="E152" s="251" t="s">
        <v>48</v>
      </c>
      <c r="F152" s="252" t="s">
        <v>159</v>
      </c>
      <c r="G152" s="252" t="s">
        <v>135</v>
      </c>
      <c r="H152" s="252" t="s">
        <v>67</v>
      </c>
      <c r="I152" s="253" t="s">
        <v>161</v>
      </c>
      <c r="J152" s="254">
        <v>0.78084847267980229</v>
      </c>
      <c r="K152" s="255" t="s">
        <v>184</v>
      </c>
      <c r="L152" s="256">
        <f>+INDEX(Mercado_FEBRERO_2025!$R$10:$R$349,MATCH(B152,Mercado_FEBRERO_2025!$J$10:$J$349,0))</f>
        <v>174624.73513646424</v>
      </c>
      <c r="M152" s="257">
        <f t="shared" si="13"/>
        <v>136355457.72342312</v>
      </c>
      <c r="N152" s="258">
        <f t="shared" si="14"/>
        <v>0.78209042333508716</v>
      </c>
      <c r="O152" s="259"/>
    </row>
    <row r="153" spans="1:15" ht="16.5" x14ac:dyDescent="0.3">
      <c r="A153" s="67" t="str">
        <f t="shared" si="10"/>
        <v>DB2GeneraciónGolfo Norte</v>
      </c>
      <c r="B153" s="250" t="str">
        <f t="shared" si="11"/>
        <v>DB2Golfo NorteNA</v>
      </c>
      <c r="C153" s="67" t="str">
        <f t="shared" si="12"/>
        <v>DB2GeneraciónEnergíaGolfo Norte</v>
      </c>
      <c r="E153" s="251" t="s">
        <v>50</v>
      </c>
      <c r="F153" s="252" t="s">
        <v>159</v>
      </c>
      <c r="G153" s="252" t="s">
        <v>135</v>
      </c>
      <c r="H153" s="252" t="s">
        <v>67</v>
      </c>
      <c r="I153" s="253" t="s">
        <v>161</v>
      </c>
      <c r="J153" s="254">
        <v>0.78084847267980229</v>
      </c>
      <c r="K153" s="255" t="s">
        <v>184</v>
      </c>
      <c r="L153" s="256">
        <f>+INDEX(Mercado_FEBRERO_2025!$R$10:$R$349,MATCH(B153,Mercado_FEBRERO_2025!$J$10:$J$349,0))</f>
        <v>418049.97466954513</v>
      </c>
      <c r="M153" s="257">
        <f t="shared" si="13"/>
        <v>326433684.22454435</v>
      </c>
      <c r="N153" s="258">
        <f t="shared" si="14"/>
        <v>0.78209042333508716</v>
      </c>
      <c r="O153" s="259"/>
    </row>
    <row r="154" spans="1:15" ht="16.5" x14ac:dyDescent="0.3">
      <c r="A154" s="67" t="str">
        <f t="shared" si="10"/>
        <v>PDBTGeneraciónGolfo Norte</v>
      </c>
      <c r="B154" s="250" t="str">
        <f t="shared" si="11"/>
        <v>PDBTGolfo NorteNA</v>
      </c>
      <c r="C154" s="67" t="str">
        <f t="shared" si="12"/>
        <v>PDBTGeneraciónEnergíaGolfo Norte</v>
      </c>
      <c r="E154" s="265" t="s">
        <v>56</v>
      </c>
      <c r="F154" s="252" t="s">
        <v>159</v>
      </c>
      <c r="G154" s="252" t="s">
        <v>135</v>
      </c>
      <c r="H154" s="252" t="s">
        <v>67</v>
      </c>
      <c r="I154" s="253" t="s">
        <v>161</v>
      </c>
      <c r="J154" s="254">
        <v>1.5307926522456274</v>
      </c>
      <c r="K154" s="255" t="s">
        <v>184</v>
      </c>
      <c r="L154" s="256">
        <f>+INDEX(Mercado_FEBRERO_2025!$R$10:$R$349,MATCH(B154,Mercado_FEBRERO_2025!$J$10:$J$349,0))</f>
        <v>69960.441981097727</v>
      </c>
      <c r="M154" s="257">
        <f t="shared" si="13"/>
        <v>107094930.53252093</v>
      </c>
      <c r="N154" s="258">
        <f t="shared" si="14"/>
        <v>1.5332273998363311</v>
      </c>
      <c r="O154" s="259"/>
    </row>
    <row r="155" spans="1:15" ht="16.5" x14ac:dyDescent="0.3">
      <c r="A155" s="67" t="str">
        <f t="shared" si="10"/>
        <v>GDBTGeneraciónGolfo Norte</v>
      </c>
      <c r="B155" s="250" t="str">
        <f t="shared" si="11"/>
        <v>GDBTGolfo NorteNA</v>
      </c>
      <c r="C155" s="67" t="str">
        <f t="shared" si="12"/>
        <v>GDBTGeneraciónEnergíaGolfo Norte</v>
      </c>
      <c r="E155" s="251" t="s">
        <v>53</v>
      </c>
      <c r="F155" s="252" t="s">
        <v>159</v>
      </c>
      <c r="G155" s="252" t="s">
        <v>135</v>
      </c>
      <c r="H155" s="252" t="s">
        <v>67</v>
      </c>
      <c r="I155" s="253" t="s">
        <v>161</v>
      </c>
      <c r="J155" s="254">
        <v>1.2792504361724746</v>
      </c>
      <c r="K155" s="255" t="s">
        <v>184</v>
      </c>
      <c r="L155" s="256">
        <f>+INDEX(Mercado_FEBRERO_2025!$R$10:$R$349,MATCH(B155,Mercado_FEBRERO_2025!$J$10:$J$349,0))</f>
        <v>1507.8828202071791</v>
      </c>
      <c r="M155" s="257">
        <f t="shared" si="13"/>
        <v>1928959.7554470149</v>
      </c>
      <c r="N155" s="258">
        <f t="shared" si="14"/>
        <v>1.2812851022736009</v>
      </c>
      <c r="O155" s="259"/>
    </row>
    <row r="156" spans="1:15" ht="16.5" x14ac:dyDescent="0.3">
      <c r="A156" s="67" t="str">
        <f t="shared" si="10"/>
        <v>RABTGeneraciónGolfo Norte</v>
      </c>
      <c r="B156" s="250" t="str">
        <f t="shared" si="11"/>
        <v>RABTGolfo NorteNA</v>
      </c>
      <c r="C156" s="67" t="str">
        <f t="shared" si="12"/>
        <v>RABTGeneraciónEnergíaGolfo Norte</v>
      </c>
      <c r="E156" s="251" t="s">
        <v>59</v>
      </c>
      <c r="F156" s="252" t="s">
        <v>159</v>
      </c>
      <c r="G156" s="252" t="s">
        <v>135</v>
      </c>
      <c r="H156" s="252" t="s">
        <v>67</v>
      </c>
      <c r="I156" s="253" t="s">
        <v>161</v>
      </c>
      <c r="J156" s="254">
        <v>0.77972468020292984</v>
      </c>
      <c r="K156" s="255" t="s">
        <v>184</v>
      </c>
      <c r="L156" s="256">
        <f>+INDEX(Mercado_FEBRERO_2025!$R$10:$R$349,MATCH(B156,Mercado_FEBRERO_2025!$J$10:$J$349,0))</f>
        <v>5895.3382286997867</v>
      </c>
      <c r="M156" s="257">
        <f t="shared" si="13"/>
        <v>4596740.715061048</v>
      </c>
      <c r="N156" s="258">
        <f t="shared" si="14"/>
        <v>0.78096484345021955</v>
      </c>
      <c r="O156" s="259"/>
    </row>
    <row r="157" spans="1:15" ht="16.5" x14ac:dyDescent="0.3">
      <c r="A157" s="67" t="str">
        <f t="shared" si="10"/>
        <v>APBTGeneraciónGolfo Norte</v>
      </c>
      <c r="B157" s="250" t="str">
        <f t="shared" si="11"/>
        <v>APBTGolfo NorteNA</v>
      </c>
      <c r="C157" s="67" t="str">
        <f t="shared" si="12"/>
        <v>APBTGeneraciónEnergíaGolfo Norte</v>
      </c>
      <c r="E157" s="251" t="s">
        <v>57</v>
      </c>
      <c r="F157" s="252" t="s">
        <v>159</v>
      </c>
      <c r="G157" s="252" t="s">
        <v>135</v>
      </c>
      <c r="H157" s="252" t="s">
        <v>67</v>
      </c>
      <c r="I157" s="253" t="s">
        <v>161</v>
      </c>
      <c r="J157" s="254">
        <v>1.2779393449494589</v>
      </c>
      <c r="K157" s="255" t="s">
        <v>184</v>
      </c>
      <c r="L157" s="256">
        <f>+INDEX(Mercado_FEBRERO_2025!$R$10:$R$349,MATCH(B157,Mercado_FEBRERO_2025!$J$10:$J$349,0))</f>
        <v>15979.620613144263</v>
      </c>
      <c r="M157" s="257">
        <f t="shared" si="13"/>
        <v>20420985.89890245</v>
      </c>
      <c r="N157" s="258">
        <f t="shared" si="14"/>
        <v>1.2799719257412576</v>
      </c>
      <c r="O157" s="259"/>
    </row>
    <row r="158" spans="1:15" ht="16.5" x14ac:dyDescent="0.3">
      <c r="A158" s="67" t="str">
        <f t="shared" si="10"/>
        <v>APMTGeneraciónGolfo Norte</v>
      </c>
      <c r="B158" s="250" t="str">
        <f t="shared" si="11"/>
        <v>APMTGolfo NorteNA</v>
      </c>
      <c r="C158" s="67" t="str">
        <f t="shared" si="12"/>
        <v>APMTGeneraciónEnergíaGolfo Norte</v>
      </c>
      <c r="E158" s="251" t="s">
        <v>58</v>
      </c>
      <c r="F158" s="252" t="s">
        <v>159</v>
      </c>
      <c r="G158" s="252" t="s">
        <v>135</v>
      </c>
      <c r="H158" s="252" t="s">
        <v>67</v>
      </c>
      <c r="I158" s="253" t="s">
        <v>161</v>
      </c>
      <c r="J158" s="254">
        <v>1.0213400627303812</v>
      </c>
      <c r="K158" s="255" t="s">
        <v>184</v>
      </c>
      <c r="L158" s="256">
        <f>+INDEX(Mercado_FEBRERO_2025!$R$10:$R$349,MATCH(B158,Mercado_FEBRERO_2025!$J$10:$J$349,0))</f>
        <v>10636.672167866525</v>
      </c>
      <c r="M158" s="257">
        <f t="shared" si="13"/>
        <v>10863659.419171298</v>
      </c>
      <c r="N158" s="258">
        <f t="shared" si="14"/>
        <v>1.0229645186966245</v>
      </c>
      <c r="O158" s="259"/>
    </row>
    <row r="159" spans="1:15" ht="16.5" x14ac:dyDescent="0.3">
      <c r="A159" s="67" t="str">
        <f t="shared" si="10"/>
        <v>GDMTHGeneraciónGolfo NorteB</v>
      </c>
      <c r="B159" s="250" t="str">
        <f t="shared" si="11"/>
        <v>GDMTHGolfo NorteB</v>
      </c>
      <c r="C159" s="67" t="str">
        <f t="shared" si="12"/>
        <v>GDMTHGeneraciónEnergíaGolfo Norte</v>
      </c>
      <c r="E159" s="251" t="s">
        <v>54</v>
      </c>
      <c r="F159" s="252" t="s">
        <v>159</v>
      </c>
      <c r="G159" s="252" t="s">
        <v>135</v>
      </c>
      <c r="H159" s="252" t="s">
        <v>67</v>
      </c>
      <c r="I159" s="253" t="s">
        <v>146</v>
      </c>
      <c r="J159" s="254">
        <v>0.88929444669793656</v>
      </c>
      <c r="K159" s="255" t="s">
        <v>184</v>
      </c>
      <c r="L159" s="256">
        <f>+INDEX(Mercado_FEBRERO_2025!$R$10:$R$349,MATCH(B159,Mercado_FEBRERO_2025!$J$10:$J$349,0))</f>
        <v>246607.4229915739</v>
      </c>
      <c r="M159" s="257">
        <f t="shared" si="13"/>
        <v>219306611.78089571</v>
      </c>
      <c r="N159" s="258">
        <f t="shared" si="14"/>
        <v>0.89070888222475175</v>
      </c>
      <c r="O159" s="259"/>
    </row>
    <row r="160" spans="1:15" ht="16.5" x14ac:dyDescent="0.3">
      <c r="A160" s="67" t="str">
        <f t="shared" si="10"/>
        <v>GDMTHGeneraciónGolfo NorteI</v>
      </c>
      <c r="B160" s="250" t="str">
        <f t="shared" si="11"/>
        <v>GDMTHGolfo NorteI</v>
      </c>
      <c r="C160" s="67" t="str">
        <f t="shared" si="12"/>
        <v>GDMTHGeneraciónEnergíaGolfo Norte</v>
      </c>
      <c r="E160" s="251" t="s">
        <v>54</v>
      </c>
      <c r="F160" s="252" t="s">
        <v>159</v>
      </c>
      <c r="G160" s="252" t="s">
        <v>135</v>
      </c>
      <c r="H160" s="252" t="s">
        <v>67</v>
      </c>
      <c r="I160" s="253" t="s">
        <v>147</v>
      </c>
      <c r="J160" s="254">
        <v>1.4959550854625994</v>
      </c>
      <c r="K160" s="255" t="s">
        <v>184</v>
      </c>
      <c r="L160" s="256">
        <f>+INDEX(Mercado_FEBRERO_2025!$R$10:$R$349,MATCH(B160,Mercado_FEBRERO_2025!$J$10:$J$349,0))</f>
        <v>460323.54189913697</v>
      </c>
      <c r="M160" s="257">
        <f t="shared" si="13"/>
        <v>688623343.46216989</v>
      </c>
      <c r="N160" s="258">
        <f t="shared" si="14"/>
        <v>1.4983344234054539</v>
      </c>
      <c r="O160" s="259"/>
    </row>
    <row r="161" spans="1:15" ht="16.5" x14ac:dyDescent="0.3">
      <c r="A161" s="67" t="str">
        <f t="shared" si="10"/>
        <v>GDMTHGeneraciónGolfo NorteP</v>
      </c>
      <c r="B161" s="250" t="str">
        <f t="shared" si="11"/>
        <v>GDMTHGolfo NorteP</v>
      </c>
      <c r="C161" s="67" t="str">
        <f t="shared" si="12"/>
        <v>GDMTHGeneraciónEnergíaGolfo Norte</v>
      </c>
      <c r="E161" s="251" t="s">
        <v>54</v>
      </c>
      <c r="F161" s="252" t="s">
        <v>159</v>
      </c>
      <c r="G161" s="252" t="s">
        <v>135</v>
      </c>
      <c r="H161" s="252" t="s">
        <v>67</v>
      </c>
      <c r="I161" s="253" t="s">
        <v>148</v>
      </c>
      <c r="J161" s="254">
        <v>1.6412989124713613</v>
      </c>
      <c r="K161" s="255" t="s">
        <v>184</v>
      </c>
      <c r="L161" s="256">
        <f>+INDEX(Mercado_FEBRERO_2025!$R$10:$R$349,MATCH(B161,Mercado_FEBRERO_2025!$J$10:$J$349,0))</f>
        <v>111885.40737997556</v>
      </c>
      <c r="M161" s="257">
        <f t="shared" si="13"/>
        <v>183637397.45416912</v>
      </c>
      <c r="N161" s="258">
        <f t="shared" si="14"/>
        <v>1.6439094218482531</v>
      </c>
      <c r="O161" s="259"/>
    </row>
    <row r="162" spans="1:15" ht="16.5" x14ac:dyDescent="0.3">
      <c r="A162" s="67" t="str">
        <f t="shared" si="10"/>
        <v>GDMTOGeneraciónGolfo Norte</v>
      </c>
      <c r="B162" s="250" t="str">
        <f t="shared" si="11"/>
        <v>GDMTOGolfo NorteNA</v>
      </c>
      <c r="C162" s="67" t="str">
        <f t="shared" si="12"/>
        <v>GDMTOGeneraciónEnergíaGolfo Norte</v>
      </c>
      <c r="E162" s="251" t="s">
        <v>55</v>
      </c>
      <c r="F162" s="252" t="s">
        <v>159</v>
      </c>
      <c r="G162" s="252" t="s">
        <v>135</v>
      </c>
      <c r="H162" s="252" t="s">
        <v>67</v>
      </c>
      <c r="I162" s="253" t="s">
        <v>161</v>
      </c>
      <c r="J162" s="254">
        <v>1.1522618862859528</v>
      </c>
      <c r="K162" s="255" t="s">
        <v>184</v>
      </c>
      <c r="L162" s="256">
        <f>+INDEX(Mercado_FEBRERO_2025!$R$10:$R$349,MATCH(B162,Mercado_FEBRERO_2025!$J$10:$J$349,0))</f>
        <v>147723.49056298731</v>
      </c>
      <c r="M162" s="257">
        <f t="shared" si="13"/>
        <v>170216147.88485292</v>
      </c>
      <c r="N162" s="258">
        <f t="shared" si="14"/>
        <v>1.1540945752836291</v>
      </c>
      <c r="O162" s="259"/>
    </row>
    <row r="163" spans="1:15" ht="16.5" x14ac:dyDescent="0.3">
      <c r="A163" s="67" t="str">
        <f t="shared" si="10"/>
        <v>RAMTGeneraciónGolfo Norte</v>
      </c>
      <c r="B163" s="250" t="str">
        <f t="shared" si="11"/>
        <v>RAMTGolfo NorteNA</v>
      </c>
      <c r="C163" s="67" t="str">
        <f t="shared" si="12"/>
        <v>RAMTGeneraciónEnergíaGolfo Norte</v>
      </c>
      <c r="E163" s="265" t="s">
        <v>60</v>
      </c>
      <c r="F163" s="252" t="s">
        <v>159</v>
      </c>
      <c r="G163" s="252" t="s">
        <v>135</v>
      </c>
      <c r="H163" s="252" t="s">
        <v>67</v>
      </c>
      <c r="I163" s="253" t="s">
        <v>161</v>
      </c>
      <c r="J163" s="254">
        <v>0.74282682721230342</v>
      </c>
      <c r="K163" s="255" t="s">
        <v>184</v>
      </c>
      <c r="L163" s="256">
        <f>+INDEX(Mercado_FEBRERO_2025!$R$10:$R$349,MATCH(B163,Mercado_FEBRERO_2025!$J$10:$J$349,0))</f>
        <v>9060.1035011073363</v>
      </c>
      <c r="M163" s="257">
        <f t="shared" si="13"/>
        <v>6730087.9379426446</v>
      </c>
      <c r="N163" s="258">
        <f t="shared" si="14"/>
        <v>0.74400830389708628</v>
      </c>
      <c r="O163" s="259"/>
    </row>
    <row r="164" spans="1:15" ht="16.5" x14ac:dyDescent="0.3">
      <c r="A164" s="67" t="str">
        <f t="shared" si="10"/>
        <v>DISTGeneraciónGolfo NorteB</v>
      </c>
      <c r="B164" s="250" t="str">
        <f t="shared" si="11"/>
        <v>DISTGolfo NorteB</v>
      </c>
      <c r="C164" s="67" t="str">
        <f t="shared" si="12"/>
        <v>DISTGeneraciónEnergíaGolfo Norte</v>
      </c>
      <c r="E164" s="251" t="s">
        <v>51</v>
      </c>
      <c r="F164" s="252" t="s">
        <v>159</v>
      </c>
      <c r="G164" s="252" t="s">
        <v>135</v>
      </c>
      <c r="H164" s="252" t="s">
        <v>67</v>
      </c>
      <c r="I164" s="253" t="s">
        <v>146</v>
      </c>
      <c r="J164" s="254">
        <v>0.86288532349144842</v>
      </c>
      <c r="K164" s="255" t="s">
        <v>184</v>
      </c>
      <c r="L164" s="256">
        <f>+INDEX(Mercado_FEBRERO_2025!$R$10:$R$349,MATCH(B164,Mercado_FEBRERO_2025!$J$10:$J$349,0))</f>
        <v>94890.576981592734</v>
      </c>
      <c r="M164" s="257">
        <f t="shared" si="13"/>
        <v>81879686.215051845</v>
      </c>
      <c r="N164" s="258">
        <f t="shared" si="14"/>
        <v>0.86425775493037804</v>
      </c>
      <c r="O164" s="259"/>
    </row>
    <row r="165" spans="1:15" ht="16.5" x14ac:dyDescent="0.3">
      <c r="A165" s="67" t="str">
        <f t="shared" si="10"/>
        <v>DISTGeneraciónGolfo NorteI</v>
      </c>
      <c r="B165" s="250" t="str">
        <f t="shared" si="11"/>
        <v>DISTGolfo NorteI</v>
      </c>
      <c r="C165" s="67" t="str">
        <f t="shared" si="12"/>
        <v>DISTGeneraciónEnergíaGolfo Norte</v>
      </c>
      <c r="E165" s="251" t="s">
        <v>51</v>
      </c>
      <c r="F165" s="252" t="s">
        <v>159</v>
      </c>
      <c r="G165" s="252" t="s">
        <v>135</v>
      </c>
      <c r="H165" s="252" t="s">
        <v>67</v>
      </c>
      <c r="I165" s="253" t="s">
        <v>147</v>
      </c>
      <c r="J165" s="254">
        <v>1.4723554434482902</v>
      </c>
      <c r="K165" s="255" t="s">
        <v>184</v>
      </c>
      <c r="L165" s="256">
        <f>+INDEX(Mercado_FEBRERO_2025!$R$10:$R$349,MATCH(B165,Mercado_FEBRERO_2025!$J$10:$J$349,0))</f>
        <v>172759.74121766153</v>
      </c>
      <c r="M165" s="257">
        <f t="shared" si="13"/>
        <v>254363745.39054191</v>
      </c>
      <c r="N165" s="258">
        <f t="shared" si="14"/>
        <v>1.4746972458232468</v>
      </c>
      <c r="O165" s="259"/>
    </row>
    <row r="166" spans="1:15" ht="16.5" x14ac:dyDescent="0.3">
      <c r="A166" s="67" t="str">
        <f t="shared" si="10"/>
        <v>DISTGeneraciónGolfo NorteP</v>
      </c>
      <c r="B166" s="250" t="str">
        <f t="shared" si="11"/>
        <v>DISTGolfo NorteP</v>
      </c>
      <c r="C166" s="67" t="str">
        <f t="shared" si="12"/>
        <v>DISTGeneraciónEnergíaGolfo Norte</v>
      </c>
      <c r="E166" s="251" t="s">
        <v>51</v>
      </c>
      <c r="F166" s="252" t="s">
        <v>159</v>
      </c>
      <c r="G166" s="252" t="s">
        <v>135</v>
      </c>
      <c r="H166" s="252" t="s">
        <v>67</v>
      </c>
      <c r="I166" s="253" t="s">
        <v>148</v>
      </c>
      <c r="J166" s="254">
        <v>1.6158262829955989</v>
      </c>
      <c r="K166" s="255" t="s">
        <v>184</v>
      </c>
      <c r="L166" s="256">
        <f>+INDEX(Mercado_FEBRERO_2025!$R$10:$R$349,MATCH(B166,Mercado_FEBRERO_2025!$J$10:$J$349,0))</f>
        <v>25431.956987054222</v>
      </c>
      <c r="M166" s="257">
        <f t="shared" si="13"/>
        <v>41093624.527695775</v>
      </c>
      <c r="N166" s="258">
        <f t="shared" si="14"/>
        <v>1.6183962777912675</v>
      </c>
      <c r="O166" s="259"/>
    </row>
    <row r="167" spans="1:15" ht="16.5" x14ac:dyDescent="0.3">
      <c r="A167" s="67" t="str">
        <f t="shared" si="10"/>
        <v>DISTGeneraciónGolfo NorteSP</v>
      </c>
      <c r="B167" s="250" t="str">
        <f t="shared" si="11"/>
        <v>DISTGolfo NorteSP</v>
      </c>
      <c r="C167" s="67" t="str">
        <f t="shared" si="12"/>
        <v>DISTGeneraciónEnergíaGolfo Norte</v>
      </c>
      <c r="E167" s="251" t="s">
        <v>51</v>
      </c>
      <c r="F167" s="252" t="s">
        <v>159</v>
      </c>
      <c r="G167" s="252" t="s">
        <v>135</v>
      </c>
      <c r="H167" s="252" t="s">
        <v>67</v>
      </c>
      <c r="I167" s="253" t="s">
        <v>151</v>
      </c>
      <c r="J167" s="254">
        <v>0</v>
      </c>
      <c r="K167" s="255" t="s">
        <v>184</v>
      </c>
      <c r="L167" s="256">
        <f>+INDEX(Mercado_FEBRERO_2025!$R$10:$R$349,MATCH(B167,Mercado_FEBRERO_2025!$J$10:$J$349,0))</f>
        <v>0</v>
      </c>
      <c r="M167" s="257">
        <f t="shared" si="13"/>
        <v>0</v>
      </c>
      <c r="N167" s="258">
        <f t="shared" si="14"/>
        <v>0</v>
      </c>
      <c r="O167" s="259"/>
    </row>
    <row r="168" spans="1:15" ht="16.5" x14ac:dyDescent="0.3">
      <c r="A168" s="67" t="str">
        <f t="shared" si="10"/>
        <v>DITGeneraciónGolfo NorteB</v>
      </c>
      <c r="B168" s="250" t="str">
        <f t="shared" si="11"/>
        <v>DITGolfo NorteB</v>
      </c>
      <c r="C168" s="67" t="str">
        <f t="shared" si="12"/>
        <v>DITGeneraciónEnergíaGolfo Norte</v>
      </c>
      <c r="E168" s="251" t="s">
        <v>52</v>
      </c>
      <c r="F168" s="252" t="s">
        <v>159</v>
      </c>
      <c r="G168" s="252" t="s">
        <v>135</v>
      </c>
      <c r="H168" s="252" t="s">
        <v>67</v>
      </c>
      <c r="I168" s="253" t="s">
        <v>146</v>
      </c>
      <c r="J168" s="254">
        <v>0.77373112032627955</v>
      </c>
      <c r="K168" s="255" t="s">
        <v>184</v>
      </c>
      <c r="L168" s="256">
        <f>+INDEX(Mercado_FEBRERO_2025!$R$10:$R$349,MATCH(B168,Mercado_FEBRERO_2025!$J$10:$J$349,0))</f>
        <v>22828.241987537425</v>
      </c>
      <c r="M168" s="257">
        <f t="shared" si="13"/>
        <v>17662921.248096745</v>
      </c>
      <c r="N168" s="258">
        <f t="shared" si="14"/>
        <v>0.77496175073092854</v>
      </c>
      <c r="O168" s="259"/>
    </row>
    <row r="169" spans="1:15" ht="16.5" x14ac:dyDescent="0.3">
      <c r="A169" s="67" t="str">
        <f t="shared" si="10"/>
        <v>DITGeneraciónGolfo NorteI</v>
      </c>
      <c r="B169" s="250" t="str">
        <f t="shared" si="11"/>
        <v>DITGolfo NorteI</v>
      </c>
      <c r="C169" s="67" t="str">
        <f t="shared" si="12"/>
        <v>DITGeneraciónEnergíaGolfo Norte</v>
      </c>
      <c r="E169" s="251" t="s">
        <v>52</v>
      </c>
      <c r="F169" s="252" t="s">
        <v>159</v>
      </c>
      <c r="G169" s="252" t="s">
        <v>135</v>
      </c>
      <c r="H169" s="252" t="s">
        <v>67</v>
      </c>
      <c r="I169" s="253" t="s">
        <v>147</v>
      </c>
      <c r="J169" s="254">
        <v>1.4266545493888345</v>
      </c>
      <c r="K169" s="255" t="s">
        <v>184</v>
      </c>
      <c r="L169" s="256">
        <f>+INDEX(Mercado_FEBRERO_2025!$R$10:$R$349,MATCH(B169,Mercado_FEBRERO_2025!$J$10:$J$349,0))</f>
        <v>33658.540503134303</v>
      </c>
      <c r="M169" s="257">
        <f t="shared" si="13"/>
        <v>48019109.934584908</v>
      </c>
      <c r="N169" s="258">
        <f t="shared" si="14"/>
        <v>1.4289236638386558</v>
      </c>
      <c r="O169" s="259"/>
    </row>
    <row r="170" spans="1:15" ht="16.5" x14ac:dyDescent="0.3">
      <c r="A170" s="67" t="str">
        <f t="shared" si="10"/>
        <v>DITGeneraciónGolfo NorteP</v>
      </c>
      <c r="B170" s="250" t="str">
        <f t="shared" si="11"/>
        <v>DITGolfo NorteP</v>
      </c>
      <c r="C170" s="67" t="str">
        <f t="shared" si="12"/>
        <v>DITGeneraciónEnergíaGolfo Norte</v>
      </c>
      <c r="E170" s="251" t="s">
        <v>52</v>
      </c>
      <c r="F170" s="252" t="s">
        <v>159</v>
      </c>
      <c r="G170" s="252" t="s">
        <v>135</v>
      </c>
      <c r="H170" s="252" t="s">
        <v>67</v>
      </c>
      <c r="I170" s="253" t="s">
        <v>148</v>
      </c>
      <c r="J170" s="254">
        <v>1.5034470353084119</v>
      </c>
      <c r="K170" s="255" t="s">
        <v>184</v>
      </c>
      <c r="L170" s="256">
        <f>+INDEX(Mercado_FEBRERO_2025!$R$10:$R$349,MATCH(B170,Mercado_FEBRERO_2025!$J$10:$J$349,0))</f>
        <v>3536.7502500542591</v>
      </c>
      <c r="M170" s="257">
        <f t="shared" si="13"/>
        <v>5317316.6780703608</v>
      </c>
      <c r="N170" s="258">
        <f t="shared" si="14"/>
        <v>1.5058382893045672</v>
      </c>
      <c r="O170" s="259"/>
    </row>
    <row r="171" spans="1:15" ht="16.5" x14ac:dyDescent="0.3">
      <c r="A171" s="67" t="str">
        <f t="shared" si="10"/>
        <v>DITGeneraciónGolfo NorteSP</v>
      </c>
      <c r="B171" s="250" t="str">
        <f t="shared" si="11"/>
        <v>DITGolfo NorteSP</v>
      </c>
      <c r="C171" s="67" t="str">
        <f t="shared" si="12"/>
        <v>DITGeneraciónEnergíaGolfo Norte</v>
      </c>
      <c r="E171" s="251" t="s">
        <v>52</v>
      </c>
      <c r="F171" s="252" t="s">
        <v>159</v>
      </c>
      <c r="G171" s="252" t="s">
        <v>135</v>
      </c>
      <c r="H171" s="252" t="s">
        <v>67</v>
      </c>
      <c r="I171" s="253" t="s">
        <v>151</v>
      </c>
      <c r="J171" s="254">
        <v>0</v>
      </c>
      <c r="K171" s="255" t="s">
        <v>184</v>
      </c>
      <c r="L171" s="256">
        <f>+INDEX(Mercado_FEBRERO_2025!$R$10:$R$349,MATCH(B171,Mercado_FEBRERO_2025!$J$10:$J$349,0))</f>
        <v>0</v>
      </c>
      <c r="M171" s="257">
        <f t="shared" si="13"/>
        <v>0</v>
      </c>
      <c r="N171" s="258">
        <f t="shared" si="14"/>
        <v>0</v>
      </c>
      <c r="O171" s="259"/>
    </row>
    <row r="172" spans="1:15" ht="16.5" x14ac:dyDescent="0.3">
      <c r="A172" s="67" t="str">
        <f t="shared" si="10"/>
        <v>DB1GeneraciónJalisco</v>
      </c>
      <c r="B172" s="250" t="str">
        <f t="shared" si="11"/>
        <v>DB1JaliscoNA</v>
      </c>
      <c r="C172" s="67" t="str">
        <f t="shared" si="12"/>
        <v>DB1GeneraciónEnergíaJalisco</v>
      </c>
      <c r="E172" s="251" t="s">
        <v>48</v>
      </c>
      <c r="F172" s="252" t="s">
        <v>159</v>
      </c>
      <c r="G172" s="252" t="s">
        <v>135</v>
      </c>
      <c r="H172" s="252" t="s">
        <v>68</v>
      </c>
      <c r="I172" s="253" t="s">
        <v>161</v>
      </c>
      <c r="J172" s="254">
        <v>0.83759999276183106</v>
      </c>
      <c r="K172" s="255" t="s">
        <v>184</v>
      </c>
      <c r="L172" s="256">
        <f>+INDEX(Mercado_FEBRERO_2025!$R$10:$R$349,MATCH(B172,Mercado_FEBRERO_2025!$J$10:$J$349,0))</f>
        <v>188885.50505455275</v>
      </c>
      <c r="M172" s="257">
        <f t="shared" si="13"/>
        <v>158210497.6665082</v>
      </c>
      <c r="N172" s="258">
        <f t="shared" si="14"/>
        <v>0.83893220752087017</v>
      </c>
      <c r="O172" s="259"/>
    </row>
    <row r="173" spans="1:15" ht="16.5" x14ac:dyDescent="0.3">
      <c r="A173" s="67" t="str">
        <f t="shared" si="10"/>
        <v>DB2GeneraciónJalisco</v>
      </c>
      <c r="B173" s="250" t="str">
        <f t="shared" si="11"/>
        <v>DB2JaliscoNA</v>
      </c>
      <c r="C173" s="67" t="str">
        <f t="shared" si="12"/>
        <v>DB2GeneraciónEnergíaJalisco</v>
      </c>
      <c r="E173" s="251" t="s">
        <v>50</v>
      </c>
      <c r="F173" s="252" t="s">
        <v>159</v>
      </c>
      <c r="G173" s="252" t="s">
        <v>135</v>
      </c>
      <c r="H173" s="252" t="s">
        <v>68</v>
      </c>
      <c r="I173" s="253" t="s">
        <v>161</v>
      </c>
      <c r="J173" s="254">
        <v>0.83966027896942852</v>
      </c>
      <c r="K173" s="255" t="s">
        <v>184</v>
      </c>
      <c r="L173" s="256">
        <f>+INDEX(Mercado_FEBRERO_2025!$R$10:$R$349,MATCH(B173,Mercado_FEBRERO_2025!$J$10:$J$349,0))</f>
        <v>140726.67534114828</v>
      </c>
      <c r="M173" s="257">
        <f t="shared" si="13"/>
        <v>118162599.47538877</v>
      </c>
      <c r="N173" s="258">
        <f t="shared" si="14"/>
        <v>0.84099577064312536</v>
      </c>
      <c r="O173" s="259"/>
    </row>
    <row r="174" spans="1:15" ht="16.5" x14ac:dyDescent="0.3">
      <c r="A174" s="67" t="str">
        <f t="shared" si="10"/>
        <v>PDBTGeneraciónJalisco</v>
      </c>
      <c r="B174" s="250" t="str">
        <f t="shared" si="11"/>
        <v>PDBTJaliscoNA</v>
      </c>
      <c r="C174" s="67" t="str">
        <f t="shared" si="12"/>
        <v>PDBTGeneraciónEnergíaJalisco</v>
      </c>
      <c r="E174" s="251" t="s">
        <v>56</v>
      </c>
      <c r="F174" s="252" t="s">
        <v>159</v>
      </c>
      <c r="G174" s="252" t="s">
        <v>135</v>
      </c>
      <c r="H174" s="252" t="s">
        <v>68</v>
      </c>
      <c r="I174" s="253" t="s">
        <v>161</v>
      </c>
      <c r="J174" s="254">
        <v>1.8821651000142319</v>
      </c>
      <c r="K174" s="255" t="s">
        <v>184</v>
      </c>
      <c r="L174" s="256">
        <f>+INDEX(Mercado_FEBRERO_2025!$R$10:$R$349,MATCH(B174,Mercado_FEBRERO_2025!$J$10:$J$349,0))</f>
        <v>96729.08921939756</v>
      </c>
      <c r="M174" s="257">
        <f t="shared" si="13"/>
        <v>182060115.88491297</v>
      </c>
      <c r="N174" s="258">
        <f t="shared" si="14"/>
        <v>1.8851587105047471</v>
      </c>
      <c r="O174" s="259"/>
    </row>
    <row r="175" spans="1:15" ht="16.5" x14ac:dyDescent="0.3">
      <c r="A175" s="67" t="str">
        <f t="shared" si="10"/>
        <v>GDBTGeneraciónJalisco</v>
      </c>
      <c r="B175" s="250" t="str">
        <f t="shared" si="11"/>
        <v>GDBTJaliscoNA</v>
      </c>
      <c r="C175" s="67" t="str">
        <f t="shared" si="12"/>
        <v>GDBTGeneraciónEnergíaJalisco</v>
      </c>
      <c r="E175" s="251" t="s">
        <v>53</v>
      </c>
      <c r="F175" s="252" t="s">
        <v>159</v>
      </c>
      <c r="G175" s="252" t="s">
        <v>135</v>
      </c>
      <c r="H175" s="252" t="s">
        <v>68</v>
      </c>
      <c r="I175" s="253" t="s">
        <v>161</v>
      </c>
      <c r="J175" s="254">
        <v>1.3998708286900545</v>
      </c>
      <c r="K175" s="255" t="s">
        <v>184</v>
      </c>
      <c r="L175" s="256">
        <f>+INDEX(Mercado_FEBRERO_2025!$R$10:$R$349,MATCH(B175,Mercado_FEBRERO_2025!$J$10:$J$349,0))</f>
        <v>1894.0638129204183</v>
      </c>
      <c r="M175" s="257">
        <f t="shared" si="13"/>
        <v>2651444.6793847503</v>
      </c>
      <c r="N175" s="258">
        <f t="shared" si="14"/>
        <v>1.4020973432493251</v>
      </c>
      <c r="O175" s="259"/>
    </row>
    <row r="176" spans="1:15" ht="16.5" x14ac:dyDescent="0.3">
      <c r="A176" s="67" t="str">
        <f t="shared" si="10"/>
        <v>RABTGeneraciónJalisco</v>
      </c>
      <c r="B176" s="250" t="str">
        <f t="shared" si="11"/>
        <v>RABTJaliscoNA</v>
      </c>
      <c r="C176" s="67" t="str">
        <f t="shared" si="12"/>
        <v>RABTGeneraciónEnergíaJalisco</v>
      </c>
      <c r="E176" s="265" t="s">
        <v>59</v>
      </c>
      <c r="F176" s="252" t="s">
        <v>159</v>
      </c>
      <c r="G176" s="252" t="s">
        <v>135</v>
      </c>
      <c r="H176" s="252" t="s">
        <v>68</v>
      </c>
      <c r="I176" s="253" t="s">
        <v>161</v>
      </c>
      <c r="J176" s="254">
        <v>0.82580017175467646</v>
      </c>
      <c r="K176" s="255" t="s">
        <v>184</v>
      </c>
      <c r="L176" s="256">
        <f>+INDEX(Mercado_FEBRERO_2025!$R$10:$R$349,MATCH(B176,Mercado_FEBRERO_2025!$J$10:$J$349,0))</f>
        <v>21985.127833757917</v>
      </c>
      <c r="M176" s="257">
        <f t="shared" si="13"/>
        <v>18155322.341165807</v>
      </c>
      <c r="N176" s="258">
        <f t="shared" si="14"/>
        <v>0.82711361872976663</v>
      </c>
      <c r="O176" s="259"/>
    </row>
    <row r="177" spans="1:15" ht="16.5" x14ac:dyDescent="0.3">
      <c r="A177" s="67" t="str">
        <f t="shared" si="10"/>
        <v>APBTGeneraciónJalisco</v>
      </c>
      <c r="B177" s="250" t="str">
        <f t="shared" si="11"/>
        <v>APBTJaliscoNA</v>
      </c>
      <c r="C177" s="67" t="str">
        <f t="shared" si="12"/>
        <v>APBTGeneraciónEnergíaJalisco</v>
      </c>
      <c r="E177" s="251" t="s">
        <v>57</v>
      </c>
      <c r="F177" s="252" t="s">
        <v>159</v>
      </c>
      <c r="G177" s="252" t="s">
        <v>135</v>
      </c>
      <c r="H177" s="252" t="s">
        <v>68</v>
      </c>
      <c r="I177" s="253" t="s">
        <v>161</v>
      </c>
      <c r="J177" s="254">
        <v>1.5830490024201687</v>
      </c>
      <c r="K177" s="255" t="s">
        <v>184</v>
      </c>
      <c r="L177" s="256">
        <f>+INDEX(Mercado_FEBRERO_2025!$R$10:$R$349,MATCH(B177,Mercado_FEBRERO_2025!$J$10:$J$349,0))</f>
        <v>12453.015901559309</v>
      </c>
      <c r="M177" s="257">
        <f t="shared" si="13"/>
        <v>19713734.400085963</v>
      </c>
      <c r="N177" s="258">
        <f t="shared" si="14"/>
        <v>1.5855668644826459</v>
      </c>
      <c r="O177" s="259"/>
    </row>
    <row r="178" spans="1:15" ht="16.5" x14ac:dyDescent="0.3">
      <c r="A178" s="67" t="str">
        <f t="shared" si="10"/>
        <v>APMTGeneraciónJalisco</v>
      </c>
      <c r="B178" s="250" t="str">
        <f t="shared" si="11"/>
        <v>APMTJaliscoNA</v>
      </c>
      <c r="C178" s="67" t="str">
        <f t="shared" si="12"/>
        <v>APMTGeneraciónEnergíaJalisco</v>
      </c>
      <c r="E178" s="251" t="s">
        <v>58</v>
      </c>
      <c r="F178" s="252" t="s">
        <v>159</v>
      </c>
      <c r="G178" s="252" t="s">
        <v>135</v>
      </c>
      <c r="H178" s="252" t="s">
        <v>68</v>
      </c>
      <c r="I178" s="253" t="s">
        <v>161</v>
      </c>
      <c r="J178" s="254">
        <v>1.2747552662649879</v>
      </c>
      <c r="K178" s="255" t="s">
        <v>184</v>
      </c>
      <c r="L178" s="256">
        <f>+INDEX(Mercado_FEBRERO_2025!$R$10:$R$349,MATCH(B178,Mercado_FEBRERO_2025!$J$10:$J$349,0))</f>
        <v>2728.0607304644032</v>
      </c>
      <c r="M178" s="257">
        <f t="shared" si="13"/>
        <v>3477609.7828502073</v>
      </c>
      <c r="N178" s="258">
        <f t="shared" si="14"/>
        <v>1.2767827827341338</v>
      </c>
      <c r="O178" s="259"/>
    </row>
    <row r="179" spans="1:15" ht="16.5" x14ac:dyDescent="0.3">
      <c r="A179" s="67" t="str">
        <f t="shared" si="10"/>
        <v>GDMTHGeneraciónJaliscoB</v>
      </c>
      <c r="B179" s="250" t="str">
        <f t="shared" si="11"/>
        <v>GDMTHJaliscoB</v>
      </c>
      <c r="C179" s="67" t="str">
        <f t="shared" si="12"/>
        <v>GDMTHGeneraciónEnergíaJalisco</v>
      </c>
      <c r="E179" s="251" t="s">
        <v>54</v>
      </c>
      <c r="F179" s="252" t="s">
        <v>159</v>
      </c>
      <c r="G179" s="252" t="s">
        <v>135</v>
      </c>
      <c r="H179" s="252" t="s">
        <v>68</v>
      </c>
      <c r="I179" s="253" t="s">
        <v>146</v>
      </c>
      <c r="J179" s="254">
        <v>0.88142789935983379</v>
      </c>
      <c r="K179" s="255" t="s">
        <v>184</v>
      </c>
      <c r="L179" s="256">
        <f>+INDEX(Mercado_FEBRERO_2025!$R$10:$R$349,MATCH(B179,Mercado_FEBRERO_2025!$J$10:$J$349,0))</f>
        <v>119421.62443072989</v>
      </c>
      <c r="M179" s="257">
        <f t="shared" si="13"/>
        <v>105261551.56011724</v>
      </c>
      <c r="N179" s="258">
        <f t="shared" si="14"/>
        <v>0.88282982303068303</v>
      </c>
      <c r="O179" s="259"/>
    </row>
    <row r="180" spans="1:15" ht="16.5" x14ac:dyDescent="0.3">
      <c r="A180" s="67" t="str">
        <f t="shared" si="10"/>
        <v>GDMTHGeneraciónJaliscoI</v>
      </c>
      <c r="B180" s="250" t="str">
        <f t="shared" si="11"/>
        <v>GDMTHJaliscoI</v>
      </c>
      <c r="C180" s="67" t="str">
        <f t="shared" si="12"/>
        <v>GDMTHGeneraciónEnergíaJalisco</v>
      </c>
      <c r="E180" s="251" t="s">
        <v>54</v>
      </c>
      <c r="F180" s="252" t="s">
        <v>159</v>
      </c>
      <c r="G180" s="252" t="s">
        <v>135</v>
      </c>
      <c r="H180" s="252" t="s">
        <v>68</v>
      </c>
      <c r="I180" s="253" t="s">
        <v>147</v>
      </c>
      <c r="J180" s="254">
        <v>1.7373831692439046</v>
      </c>
      <c r="K180" s="255" t="s">
        <v>184</v>
      </c>
      <c r="L180" s="256">
        <f>+INDEX(Mercado_FEBRERO_2025!$R$10:$R$349,MATCH(B180,Mercado_FEBRERO_2025!$J$10:$J$349,0))</f>
        <v>222915.37079636243</v>
      </c>
      <c r="M180" s="257">
        <f t="shared" si="13"/>
        <v>387289413.38736433</v>
      </c>
      <c r="N180" s="258">
        <f t="shared" si="14"/>
        <v>1.74014650200438</v>
      </c>
      <c r="O180" s="259"/>
    </row>
    <row r="181" spans="1:15" ht="16.5" x14ac:dyDescent="0.3">
      <c r="A181" s="67" t="str">
        <f t="shared" si="10"/>
        <v>GDMTHGeneraciónJaliscoP</v>
      </c>
      <c r="B181" s="250" t="str">
        <f t="shared" si="11"/>
        <v>GDMTHJaliscoP</v>
      </c>
      <c r="C181" s="67" t="str">
        <f t="shared" si="12"/>
        <v>GDMTHGeneraciónEnergíaJalisco</v>
      </c>
      <c r="E181" s="251" t="s">
        <v>54</v>
      </c>
      <c r="F181" s="252" t="s">
        <v>159</v>
      </c>
      <c r="G181" s="252" t="s">
        <v>135</v>
      </c>
      <c r="H181" s="252" t="s">
        <v>68</v>
      </c>
      <c r="I181" s="253" t="s">
        <v>148</v>
      </c>
      <c r="J181" s="254">
        <v>1.9810588379789549</v>
      </c>
      <c r="K181" s="255" t="s">
        <v>184</v>
      </c>
      <c r="L181" s="256">
        <f>+INDEX(Mercado_FEBRERO_2025!$R$10:$R$349,MATCH(B181,Mercado_FEBRERO_2025!$J$10:$J$349,0))</f>
        <v>54181.406777310156</v>
      </c>
      <c r="M181" s="257">
        <f t="shared" si="13"/>
        <v>107336554.75032312</v>
      </c>
      <c r="N181" s="258">
        <f t="shared" si="14"/>
        <v>1.9842097403730417</v>
      </c>
      <c r="O181" s="259"/>
    </row>
    <row r="182" spans="1:15" ht="16.5" x14ac:dyDescent="0.3">
      <c r="A182" s="67" t="str">
        <f t="shared" si="10"/>
        <v>GDMTOGeneraciónJalisco</v>
      </c>
      <c r="B182" s="250" t="str">
        <f t="shared" si="11"/>
        <v>GDMTOJaliscoNA</v>
      </c>
      <c r="C182" s="67" t="str">
        <f t="shared" si="12"/>
        <v>GDMTOGeneraciónEnergíaJalisco</v>
      </c>
      <c r="E182" s="251" t="s">
        <v>55</v>
      </c>
      <c r="F182" s="252" t="s">
        <v>159</v>
      </c>
      <c r="G182" s="252" t="s">
        <v>135</v>
      </c>
      <c r="H182" s="252" t="s">
        <v>68</v>
      </c>
      <c r="I182" s="253" t="s">
        <v>161</v>
      </c>
      <c r="J182" s="254">
        <v>1.3118404180017578</v>
      </c>
      <c r="K182" s="255" t="s">
        <v>184</v>
      </c>
      <c r="L182" s="256">
        <f>+INDEX(Mercado_FEBRERO_2025!$R$10:$R$349,MATCH(B182,Mercado_FEBRERO_2025!$J$10:$J$349,0))</f>
        <v>119546.1362877666</v>
      </c>
      <c r="M182" s="257">
        <f t="shared" si="13"/>
        <v>156825453.39823884</v>
      </c>
      <c r="N182" s="258">
        <f t="shared" si="14"/>
        <v>1.3139269189347429</v>
      </c>
      <c r="O182" s="259"/>
    </row>
    <row r="183" spans="1:15" ht="16.5" x14ac:dyDescent="0.3">
      <c r="A183" s="67" t="str">
        <f t="shared" si="10"/>
        <v>RAMTGeneraciónJalisco</v>
      </c>
      <c r="B183" s="250" t="str">
        <f t="shared" si="11"/>
        <v>RAMTJaliscoNA</v>
      </c>
      <c r="C183" s="67" t="str">
        <f t="shared" si="12"/>
        <v>RAMTGeneraciónEnergíaJalisco</v>
      </c>
      <c r="E183" s="265" t="s">
        <v>60</v>
      </c>
      <c r="F183" s="252" t="s">
        <v>159</v>
      </c>
      <c r="G183" s="252" t="s">
        <v>135</v>
      </c>
      <c r="H183" s="252" t="s">
        <v>68</v>
      </c>
      <c r="I183" s="253" t="s">
        <v>161</v>
      </c>
      <c r="J183" s="254">
        <v>0.78159766766438277</v>
      </c>
      <c r="K183" s="255" t="s">
        <v>184</v>
      </c>
      <c r="L183" s="256">
        <f>+INDEX(Mercado_FEBRERO_2025!$R$10:$R$349,MATCH(B183,Mercado_FEBRERO_2025!$J$10:$J$349,0))</f>
        <v>43023.365073836714</v>
      </c>
      <c r="M183" s="257">
        <f t="shared" si="13"/>
        <v>33626961.796784036</v>
      </c>
      <c r="N183" s="258">
        <f t="shared" si="14"/>
        <v>0.78284080992499772</v>
      </c>
      <c r="O183" s="259"/>
    </row>
    <row r="184" spans="1:15" ht="16.5" x14ac:dyDescent="0.3">
      <c r="A184" s="67" t="str">
        <f t="shared" si="10"/>
        <v>DISTGeneraciónJaliscoB</v>
      </c>
      <c r="B184" s="250" t="str">
        <f t="shared" si="11"/>
        <v>DISTJaliscoB</v>
      </c>
      <c r="C184" s="67" t="str">
        <f t="shared" si="12"/>
        <v>DISTGeneraciónEnergíaJalisco</v>
      </c>
      <c r="E184" s="265" t="s">
        <v>51</v>
      </c>
      <c r="F184" s="252" t="s">
        <v>159</v>
      </c>
      <c r="G184" s="252" t="s">
        <v>135</v>
      </c>
      <c r="H184" s="252" t="s">
        <v>68</v>
      </c>
      <c r="I184" s="253" t="s">
        <v>146</v>
      </c>
      <c r="J184" s="254">
        <v>0.94885544797214549</v>
      </c>
      <c r="K184" s="255" t="s">
        <v>184</v>
      </c>
      <c r="L184" s="256">
        <f>+INDEX(Mercado_FEBRERO_2025!$R$10:$R$349,MATCH(B184,Mercado_FEBRERO_2025!$J$10:$J$349,0))</f>
        <v>33030.462949031236</v>
      </c>
      <c r="M184" s="257">
        <f t="shared" si="13"/>
        <v>31341134.718230385</v>
      </c>
      <c r="N184" s="258">
        <f t="shared" si="14"/>
        <v>0.95036461612270273</v>
      </c>
      <c r="O184" s="259"/>
    </row>
    <row r="185" spans="1:15" ht="16.5" x14ac:dyDescent="0.3">
      <c r="A185" s="67" t="str">
        <f t="shared" si="10"/>
        <v>DISTGeneraciónJaliscoI</v>
      </c>
      <c r="B185" s="250" t="str">
        <f t="shared" si="11"/>
        <v>DISTJaliscoI</v>
      </c>
      <c r="C185" s="67" t="str">
        <f t="shared" si="12"/>
        <v>DISTGeneraciónEnergíaJalisco</v>
      </c>
      <c r="E185" s="265" t="s">
        <v>51</v>
      </c>
      <c r="F185" s="252" t="s">
        <v>159</v>
      </c>
      <c r="G185" s="252" t="s">
        <v>135</v>
      </c>
      <c r="H185" s="252" t="s">
        <v>68</v>
      </c>
      <c r="I185" s="253" t="s">
        <v>147</v>
      </c>
      <c r="J185" s="254">
        <v>1.6941171588843384</v>
      </c>
      <c r="K185" s="255" t="s">
        <v>184</v>
      </c>
      <c r="L185" s="256">
        <f>+INDEX(Mercado_FEBRERO_2025!$R$10:$R$349,MATCH(B185,Mercado_FEBRERO_2025!$J$10:$J$349,0))</f>
        <v>60135.941975367394</v>
      </c>
      <c r="M185" s="257">
        <f t="shared" si="13"/>
        <v>101877331.16614285</v>
      </c>
      <c r="N185" s="258">
        <f t="shared" si="14"/>
        <v>1.6968116764370014</v>
      </c>
      <c r="O185" s="259"/>
    </row>
    <row r="186" spans="1:15" ht="16.5" x14ac:dyDescent="0.3">
      <c r="A186" s="67" t="str">
        <f t="shared" si="10"/>
        <v>DISTGeneraciónJaliscoP</v>
      </c>
      <c r="B186" s="250" t="str">
        <f t="shared" si="11"/>
        <v>DISTJaliscoP</v>
      </c>
      <c r="C186" s="67" t="str">
        <f t="shared" si="12"/>
        <v>DISTGeneraciónEnergíaJalisco</v>
      </c>
      <c r="E186" s="251" t="s">
        <v>51</v>
      </c>
      <c r="F186" s="252" t="s">
        <v>159</v>
      </c>
      <c r="G186" s="252" t="s">
        <v>135</v>
      </c>
      <c r="H186" s="252" t="s">
        <v>68</v>
      </c>
      <c r="I186" s="253" t="s">
        <v>148</v>
      </c>
      <c r="J186" s="254">
        <v>2.0396833455224379</v>
      </c>
      <c r="K186" s="255" t="s">
        <v>184</v>
      </c>
      <c r="L186" s="256">
        <f>+INDEX(Mercado_FEBRERO_2025!$R$10:$R$349,MATCH(B186,Mercado_FEBRERO_2025!$J$10:$J$349,0))</f>
        <v>8852.6104456631438</v>
      </c>
      <c r="M186" s="257">
        <f t="shared" si="13"/>
        <v>18056522.090417083</v>
      </c>
      <c r="N186" s="258">
        <f t="shared" si="14"/>
        <v>2.0429274910336042</v>
      </c>
      <c r="O186" s="259"/>
    </row>
    <row r="187" spans="1:15" ht="16.5" x14ac:dyDescent="0.3">
      <c r="A187" s="67" t="str">
        <f t="shared" si="10"/>
        <v>DISTGeneraciónJaliscoSP</v>
      </c>
      <c r="B187" s="250" t="str">
        <f t="shared" si="11"/>
        <v>DISTJaliscoSP</v>
      </c>
      <c r="C187" s="67" t="str">
        <f t="shared" si="12"/>
        <v>DISTGeneraciónEnergíaJalisco</v>
      </c>
      <c r="E187" s="251" t="s">
        <v>51</v>
      </c>
      <c r="F187" s="252" t="s">
        <v>159</v>
      </c>
      <c r="G187" s="252" t="s">
        <v>135</v>
      </c>
      <c r="H187" s="252" t="s">
        <v>68</v>
      </c>
      <c r="I187" s="253" t="s">
        <v>151</v>
      </c>
      <c r="J187" s="254">
        <v>0</v>
      </c>
      <c r="K187" s="255" t="s">
        <v>184</v>
      </c>
      <c r="L187" s="256">
        <f>+INDEX(Mercado_FEBRERO_2025!$R$10:$R$349,MATCH(B187,Mercado_FEBRERO_2025!$J$10:$J$349,0))</f>
        <v>0</v>
      </c>
      <c r="M187" s="257">
        <f t="shared" si="13"/>
        <v>0</v>
      </c>
      <c r="N187" s="258">
        <f t="shared" si="14"/>
        <v>0</v>
      </c>
      <c r="O187" s="259"/>
    </row>
    <row r="188" spans="1:15" ht="16.5" x14ac:dyDescent="0.3">
      <c r="A188" s="67" t="str">
        <f t="shared" si="10"/>
        <v>DITGeneraciónJaliscoB</v>
      </c>
      <c r="B188" s="250" t="str">
        <f t="shared" si="11"/>
        <v>DITJaliscoB</v>
      </c>
      <c r="C188" s="67" t="str">
        <f t="shared" si="12"/>
        <v>DITGeneraciónEnergíaJalisco</v>
      </c>
      <c r="E188" s="251" t="s">
        <v>52</v>
      </c>
      <c r="F188" s="252" t="s">
        <v>159</v>
      </c>
      <c r="G188" s="252" t="s">
        <v>135</v>
      </c>
      <c r="H188" s="252" t="s">
        <v>68</v>
      </c>
      <c r="I188" s="253" t="s">
        <v>146</v>
      </c>
      <c r="J188" s="254">
        <v>0.84771412505367738</v>
      </c>
      <c r="K188" s="255" t="s">
        <v>184</v>
      </c>
      <c r="L188" s="256">
        <f>+INDEX(Mercado_FEBRERO_2025!$R$10:$R$349,MATCH(B188,Mercado_FEBRERO_2025!$J$10:$J$349,0))</f>
        <v>5751.1939480258507</v>
      </c>
      <c r="M188" s="257">
        <f t="shared" si="13"/>
        <v>4875368.3456647387</v>
      </c>
      <c r="N188" s="258">
        <f t="shared" si="14"/>
        <v>0.84906242648467267</v>
      </c>
      <c r="O188" s="259"/>
    </row>
    <row r="189" spans="1:15" ht="16.5" x14ac:dyDescent="0.3">
      <c r="A189" s="67" t="str">
        <f t="shared" si="10"/>
        <v>DITGeneraciónJaliscoI</v>
      </c>
      <c r="B189" s="250" t="str">
        <f t="shared" si="11"/>
        <v>DITJaliscoI</v>
      </c>
      <c r="C189" s="67" t="str">
        <f t="shared" si="12"/>
        <v>DITGeneraciónEnergíaJalisco</v>
      </c>
      <c r="E189" s="251" t="s">
        <v>52</v>
      </c>
      <c r="F189" s="252" t="s">
        <v>159</v>
      </c>
      <c r="G189" s="252" t="s">
        <v>135</v>
      </c>
      <c r="H189" s="252" t="s">
        <v>68</v>
      </c>
      <c r="I189" s="253" t="s">
        <v>147</v>
      </c>
      <c r="J189" s="254">
        <v>1.6321212739102411</v>
      </c>
      <c r="K189" s="255" t="s">
        <v>184</v>
      </c>
      <c r="L189" s="256">
        <f>+INDEX(Mercado_FEBRERO_2025!$R$10:$R$349,MATCH(B189,Mercado_FEBRERO_2025!$J$10:$J$349,0))</f>
        <v>8479.7066084496564</v>
      </c>
      <c r="M189" s="257">
        <f t="shared" si="13"/>
        <v>13839909.552167943</v>
      </c>
      <c r="N189" s="258">
        <f t="shared" si="14"/>
        <v>1.6347171861218392</v>
      </c>
      <c r="O189" s="259"/>
    </row>
    <row r="190" spans="1:15" ht="16.5" x14ac:dyDescent="0.3">
      <c r="A190" s="67" t="str">
        <f t="shared" si="10"/>
        <v>DITGeneraciónJaliscoP</v>
      </c>
      <c r="B190" s="250" t="str">
        <f t="shared" si="11"/>
        <v>DITJaliscoP</v>
      </c>
      <c r="C190" s="67" t="str">
        <f t="shared" si="12"/>
        <v>DITGeneraciónEnergíaJalisco</v>
      </c>
      <c r="E190" s="251" t="s">
        <v>52</v>
      </c>
      <c r="F190" s="252" t="s">
        <v>159</v>
      </c>
      <c r="G190" s="252" t="s">
        <v>135</v>
      </c>
      <c r="H190" s="252" t="s">
        <v>68</v>
      </c>
      <c r="I190" s="253" t="s">
        <v>148</v>
      </c>
      <c r="J190" s="254">
        <v>1.8673684990687505</v>
      </c>
      <c r="K190" s="255" t="s">
        <v>184</v>
      </c>
      <c r="L190" s="256">
        <f>+INDEX(Mercado_FEBRERO_2025!$R$10:$R$349,MATCH(B190,Mercado_FEBRERO_2025!$J$10:$J$349,0))</f>
        <v>891.02510149031355</v>
      </c>
      <c r="M190" s="257">
        <f t="shared" si="13"/>
        <v>1663872.2064025479</v>
      </c>
      <c r="N190" s="258">
        <f t="shared" si="14"/>
        <v>1.8703385753539963</v>
      </c>
      <c r="O190" s="259"/>
    </row>
    <row r="191" spans="1:15" ht="16.5" x14ac:dyDescent="0.3">
      <c r="A191" s="67" t="str">
        <f t="shared" si="10"/>
        <v>DITGeneraciónJaliscoSP</v>
      </c>
      <c r="B191" s="250" t="str">
        <f t="shared" si="11"/>
        <v>DITJaliscoSP</v>
      </c>
      <c r="C191" s="67" t="str">
        <f t="shared" si="12"/>
        <v>DITGeneraciónEnergíaJalisco</v>
      </c>
      <c r="E191" s="251" t="s">
        <v>52</v>
      </c>
      <c r="F191" s="252" t="s">
        <v>159</v>
      </c>
      <c r="G191" s="252" t="s">
        <v>135</v>
      </c>
      <c r="H191" s="252" t="s">
        <v>68</v>
      </c>
      <c r="I191" s="253" t="s">
        <v>151</v>
      </c>
      <c r="J191" s="254">
        <v>0</v>
      </c>
      <c r="K191" s="255" t="s">
        <v>184</v>
      </c>
      <c r="L191" s="256">
        <f>+INDEX(Mercado_FEBRERO_2025!$R$10:$R$349,MATCH(B191,Mercado_FEBRERO_2025!$J$10:$J$349,0))</f>
        <v>0</v>
      </c>
      <c r="M191" s="257">
        <f t="shared" si="13"/>
        <v>0</v>
      </c>
      <c r="N191" s="258">
        <f t="shared" si="14"/>
        <v>0</v>
      </c>
      <c r="O191" s="259"/>
    </row>
    <row r="192" spans="1:15" ht="16.5" x14ac:dyDescent="0.3">
      <c r="A192" s="67" t="str">
        <f t="shared" si="10"/>
        <v>DB1GeneraciónNoroeste</v>
      </c>
      <c r="B192" s="250" t="str">
        <f t="shared" si="11"/>
        <v>DB1NoroesteNA</v>
      </c>
      <c r="C192" s="67" t="str">
        <f t="shared" si="12"/>
        <v>DB1GeneraciónEnergíaNoroeste</v>
      </c>
      <c r="E192" s="251" t="s">
        <v>48</v>
      </c>
      <c r="F192" s="252" t="s">
        <v>159</v>
      </c>
      <c r="G192" s="252" t="s">
        <v>135</v>
      </c>
      <c r="H192" s="252" t="s">
        <v>69</v>
      </c>
      <c r="I192" s="253" t="s">
        <v>161</v>
      </c>
      <c r="J192" s="254">
        <v>0.76249319555756145</v>
      </c>
      <c r="K192" s="255" t="s">
        <v>184</v>
      </c>
      <c r="L192" s="256">
        <f>+INDEX(Mercado_FEBRERO_2025!$R$10:$R$349,MATCH(B192,Mercado_FEBRERO_2025!$J$10:$J$349,0))</f>
        <v>72277.305264043505</v>
      </c>
      <c r="M192" s="257">
        <f t="shared" si="13"/>
        <v>55110953.457069889</v>
      </c>
      <c r="N192" s="258">
        <f t="shared" si="14"/>
        <v>0.7637059518822592</v>
      </c>
      <c r="O192" s="259"/>
    </row>
    <row r="193" spans="1:15" ht="16.5" x14ac:dyDescent="0.3">
      <c r="A193" s="67" t="str">
        <f t="shared" si="10"/>
        <v>DB2GeneraciónNoroeste</v>
      </c>
      <c r="B193" s="250" t="str">
        <f t="shared" si="11"/>
        <v>DB2NoroesteNA</v>
      </c>
      <c r="C193" s="67" t="str">
        <f t="shared" si="12"/>
        <v>DB2GeneraciónEnergíaNoroeste</v>
      </c>
      <c r="E193" s="251" t="s">
        <v>50</v>
      </c>
      <c r="F193" s="252" t="s">
        <v>159</v>
      </c>
      <c r="G193" s="252" t="s">
        <v>135</v>
      </c>
      <c r="H193" s="252" t="s">
        <v>69</v>
      </c>
      <c r="I193" s="253" t="s">
        <v>161</v>
      </c>
      <c r="J193" s="254">
        <v>0.76230589681141614</v>
      </c>
      <c r="K193" s="255" t="s">
        <v>184</v>
      </c>
      <c r="L193" s="256">
        <f>+INDEX(Mercado_FEBRERO_2025!$R$10:$R$349,MATCH(B193,Mercado_FEBRERO_2025!$J$10:$J$349,0))</f>
        <v>283552.22436244925</v>
      </c>
      <c r="M193" s="257">
        <f t="shared" si="13"/>
        <v>216153532.68548876</v>
      </c>
      <c r="N193" s="258">
        <f t="shared" si="14"/>
        <v>0.76351835523478129</v>
      </c>
      <c r="O193" s="259"/>
    </row>
    <row r="194" spans="1:15" ht="16.5" x14ac:dyDescent="0.3">
      <c r="A194" s="67" t="str">
        <f t="shared" si="10"/>
        <v>PDBTGeneraciónNoroeste</v>
      </c>
      <c r="B194" s="250" t="str">
        <f t="shared" si="11"/>
        <v>PDBTNoroesteNA</v>
      </c>
      <c r="C194" s="67" t="str">
        <f t="shared" si="12"/>
        <v>PDBTGeneraciónEnergíaNoroeste</v>
      </c>
      <c r="E194" s="251" t="s">
        <v>56</v>
      </c>
      <c r="F194" s="252" t="s">
        <v>159</v>
      </c>
      <c r="G194" s="252" t="s">
        <v>135</v>
      </c>
      <c r="H194" s="252" t="s">
        <v>69</v>
      </c>
      <c r="I194" s="253" t="s">
        <v>161</v>
      </c>
      <c r="J194" s="254">
        <v>1.4890250318552229</v>
      </c>
      <c r="K194" s="255" t="s">
        <v>184</v>
      </c>
      <c r="L194" s="256">
        <f>+INDEX(Mercado_FEBRERO_2025!$R$10:$R$349,MATCH(B194,Mercado_FEBRERO_2025!$J$10:$J$349,0))</f>
        <v>54757.376683755319</v>
      </c>
      <c r="M194" s="257">
        <f t="shared" si="13"/>
        <v>81535104.560837209</v>
      </c>
      <c r="N194" s="258">
        <f t="shared" si="14"/>
        <v>1.4913933474487742</v>
      </c>
      <c r="O194" s="259"/>
    </row>
    <row r="195" spans="1:15" ht="16.5" x14ac:dyDescent="0.3">
      <c r="A195" s="67" t="str">
        <f t="shared" si="10"/>
        <v>GDBTGeneraciónNoroeste</v>
      </c>
      <c r="B195" s="250" t="str">
        <f t="shared" si="11"/>
        <v>GDBTNoroesteNA</v>
      </c>
      <c r="C195" s="67" t="str">
        <f t="shared" si="12"/>
        <v>GDBTGeneraciónEnergíaNoroeste</v>
      </c>
      <c r="E195" s="251" t="s">
        <v>53</v>
      </c>
      <c r="F195" s="252" t="s">
        <v>159</v>
      </c>
      <c r="G195" s="252" t="s">
        <v>135</v>
      </c>
      <c r="H195" s="252" t="s">
        <v>69</v>
      </c>
      <c r="I195" s="253" t="s">
        <v>161</v>
      </c>
      <c r="J195" s="254">
        <v>1.430213225565595</v>
      </c>
      <c r="K195" s="255" t="s">
        <v>184</v>
      </c>
      <c r="L195" s="256">
        <f>+INDEX(Mercado_FEBRERO_2025!$R$10:$R$349,MATCH(B195,Mercado_FEBRERO_2025!$J$10:$J$349,0))</f>
        <v>958.10378913815316</v>
      </c>
      <c r="M195" s="257">
        <f t="shared" si="13"/>
        <v>1370292.7106898967</v>
      </c>
      <c r="N195" s="258">
        <f t="shared" si="14"/>
        <v>1.4324880001407343</v>
      </c>
      <c r="O195" s="259"/>
    </row>
    <row r="196" spans="1:15" ht="16.5" x14ac:dyDescent="0.3">
      <c r="A196" s="67" t="str">
        <f t="shared" si="10"/>
        <v>RABTGeneraciónNoroeste</v>
      </c>
      <c r="B196" s="250" t="str">
        <f t="shared" si="11"/>
        <v>RABTNoroesteNA</v>
      </c>
      <c r="C196" s="67" t="str">
        <f t="shared" si="12"/>
        <v>RABTGeneraciónEnergíaNoroeste</v>
      </c>
      <c r="E196" s="251" t="s">
        <v>59</v>
      </c>
      <c r="F196" s="252" t="s">
        <v>159</v>
      </c>
      <c r="G196" s="252" t="s">
        <v>135</v>
      </c>
      <c r="H196" s="252" t="s">
        <v>69</v>
      </c>
      <c r="I196" s="253" t="s">
        <v>161</v>
      </c>
      <c r="J196" s="254">
        <v>0.75893451938080003</v>
      </c>
      <c r="K196" s="255" t="s">
        <v>184</v>
      </c>
      <c r="L196" s="256">
        <f>+INDEX(Mercado_FEBRERO_2025!$R$10:$R$349,MATCH(B196,Mercado_FEBRERO_2025!$J$10:$J$349,0))</f>
        <v>37263.899160743473</v>
      </c>
      <c r="M196" s="257">
        <f t="shared" si="13"/>
        <v>28280859.399813447</v>
      </c>
      <c r="N196" s="258">
        <f t="shared" si="14"/>
        <v>0.76014161558017979</v>
      </c>
      <c r="O196" s="259"/>
    </row>
    <row r="197" spans="1:15" ht="16.5" x14ac:dyDescent="0.3">
      <c r="A197" s="67" t="str">
        <f t="shared" si="10"/>
        <v>APBTGeneraciónNoroeste</v>
      </c>
      <c r="B197" s="250" t="str">
        <f t="shared" si="11"/>
        <v>APBTNoroesteNA</v>
      </c>
      <c r="C197" s="67" t="str">
        <f t="shared" si="12"/>
        <v>APBTGeneraciónEnergíaNoroeste</v>
      </c>
      <c r="E197" s="251" t="s">
        <v>57</v>
      </c>
      <c r="F197" s="252" t="s">
        <v>159</v>
      </c>
      <c r="G197" s="252" t="s">
        <v>135</v>
      </c>
      <c r="H197" s="252" t="s">
        <v>69</v>
      </c>
      <c r="I197" s="253" t="s">
        <v>161</v>
      </c>
      <c r="J197" s="254">
        <v>1.2623935490193967</v>
      </c>
      <c r="K197" s="255" t="s">
        <v>184</v>
      </c>
      <c r="L197" s="256">
        <f>+INDEX(Mercado_FEBRERO_2025!$R$10:$R$349,MATCH(B197,Mercado_FEBRERO_2025!$J$10:$J$349,0))</f>
        <v>13687.797325178979</v>
      </c>
      <c r="M197" s="257">
        <f t="shared" si="13"/>
        <v>17279387.043590896</v>
      </c>
      <c r="N197" s="258">
        <f t="shared" si="14"/>
        <v>1.264401404000596</v>
      </c>
      <c r="O197" s="259"/>
    </row>
    <row r="198" spans="1:15" ht="16.5" x14ac:dyDescent="0.3">
      <c r="A198" s="67" t="str">
        <f t="shared" si="10"/>
        <v>APMTGeneraciónNoroeste</v>
      </c>
      <c r="B198" s="250" t="str">
        <f t="shared" si="11"/>
        <v>APMTNoroesteNA</v>
      </c>
      <c r="C198" s="67" t="str">
        <f t="shared" si="12"/>
        <v>APMTGeneraciónEnergíaNoroeste</v>
      </c>
      <c r="E198" s="251" t="s">
        <v>58</v>
      </c>
      <c r="F198" s="252" t="s">
        <v>159</v>
      </c>
      <c r="G198" s="252" t="s">
        <v>135</v>
      </c>
      <c r="H198" s="252" t="s">
        <v>69</v>
      </c>
      <c r="I198" s="253" t="s">
        <v>161</v>
      </c>
      <c r="J198" s="254">
        <v>1.0921389887733084</v>
      </c>
      <c r="K198" s="255" t="s">
        <v>184</v>
      </c>
      <c r="L198" s="256">
        <f>+INDEX(Mercado_FEBRERO_2025!$R$10:$R$349,MATCH(B198,Mercado_FEBRERO_2025!$J$10:$J$349,0))</f>
        <v>896.01162109070867</v>
      </c>
      <c r="M198" s="257">
        <f t="shared" si="13"/>
        <v>978569.22578713926</v>
      </c>
      <c r="N198" s="258">
        <f t="shared" si="14"/>
        <v>1.0938760514432451</v>
      </c>
      <c r="O198" s="259"/>
    </row>
    <row r="199" spans="1:15" ht="16.5" x14ac:dyDescent="0.3">
      <c r="A199" s="67" t="str">
        <f t="shared" si="10"/>
        <v>GDMTHGeneraciónNoroesteB</v>
      </c>
      <c r="B199" s="250" t="str">
        <f t="shared" si="11"/>
        <v>GDMTHNoroesteB</v>
      </c>
      <c r="C199" s="67" t="str">
        <f t="shared" si="12"/>
        <v>GDMTHGeneraciónEnergíaNoroeste</v>
      </c>
      <c r="E199" s="251" t="s">
        <v>54</v>
      </c>
      <c r="F199" s="252" t="s">
        <v>159</v>
      </c>
      <c r="G199" s="252" t="s">
        <v>135</v>
      </c>
      <c r="H199" s="252" t="s">
        <v>69</v>
      </c>
      <c r="I199" s="253" t="s">
        <v>146</v>
      </c>
      <c r="J199" s="254">
        <v>0.83385401783892454</v>
      </c>
      <c r="K199" s="255" t="s">
        <v>184</v>
      </c>
      <c r="L199" s="256">
        <f>+INDEX(Mercado_FEBRERO_2025!$R$10:$R$349,MATCH(B199,Mercado_FEBRERO_2025!$J$10:$J$349,0))</f>
        <v>80784.61725182418</v>
      </c>
      <c r="M199" s="257">
        <f t="shared" si="13"/>
        <v>67362577.675013289</v>
      </c>
      <c r="N199" s="258">
        <f t="shared" si="14"/>
        <v>0.83518027457131316</v>
      </c>
      <c r="O199" s="259"/>
    </row>
    <row r="200" spans="1:15" ht="16.5" x14ac:dyDescent="0.3">
      <c r="A200" s="67" t="str">
        <f t="shared" si="10"/>
        <v>GDMTHGeneraciónNoroesteI</v>
      </c>
      <c r="B200" s="250" t="str">
        <f t="shared" si="11"/>
        <v>GDMTHNoroesteI</v>
      </c>
      <c r="C200" s="67" t="str">
        <f t="shared" si="12"/>
        <v>GDMTHGeneraciónEnergíaNoroeste</v>
      </c>
      <c r="E200" s="251" t="s">
        <v>54</v>
      </c>
      <c r="F200" s="252" t="s">
        <v>159</v>
      </c>
      <c r="G200" s="252" t="s">
        <v>135</v>
      </c>
      <c r="H200" s="252" t="s">
        <v>69</v>
      </c>
      <c r="I200" s="253" t="s">
        <v>147</v>
      </c>
      <c r="J200" s="254">
        <v>1.4626159086487323</v>
      </c>
      <c r="K200" s="255" t="s">
        <v>184</v>
      </c>
      <c r="L200" s="256">
        <f>+INDEX(Mercado_FEBRERO_2025!$R$10:$R$349,MATCH(B200,Mercado_FEBRERO_2025!$J$10:$J$349,0))</f>
        <v>150794.5733879894</v>
      </c>
      <c r="M200" s="257">
        <f t="shared" si="13"/>
        <v>220554541.97517207</v>
      </c>
      <c r="N200" s="258">
        <f t="shared" si="14"/>
        <v>1.4649422201543978</v>
      </c>
      <c r="O200" s="259"/>
    </row>
    <row r="201" spans="1:15" ht="16.5" x14ac:dyDescent="0.3">
      <c r="A201" s="67" t="str">
        <f t="shared" si="10"/>
        <v>GDMTHGeneraciónNoroesteP</v>
      </c>
      <c r="B201" s="250" t="str">
        <f t="shared" si="11"/>
        <v>GDMTHNoroesteP</v>
      </c>
      <c r="C201" s="67" t="str">
        <f t="shared" si="12"/>
        <v>GDMTHGeneraciónEnergíaNoroeste</v>
      </c>
      <c r="E201" s="251" t="s">
        <v>54</v>
      </c>
      <c r="F201" s="253" t="s">
        <v>159</v>
      </c>
      <c r="G201" s="252" t="s">
        <v>135</v>
      </c>
      <c r="H201" s="253" t="s">
        <v>69</v>
      </c>
      <c r="I201" s="253" t="s">
        <v>148</v>
      </c>
      <c r="J201" s="254">
        <v>1.643921094917395</v>
      </c>
      <c r="K201" s="266" t="s">
        <v>184</v>
      </c>
      <c r="L201" s="256">
        <f>+INDEX(Mercado_FEBRERO_2025!$R$10:$R$349,MATCH(B201,Mercado_FEBRERO_2025!$J$10:$J$349,0))</f>
        <v>36651.856223989584</v>
      </c>
      <c r="M201" s="257">
        <f t="shared" si="13"/>
        <v>60252759.614495896</v>
      </c>
      <c r="N201" s="258">
        <f t="shared" si="14"/>
        <v>1.6465357749129419</v>
      </c>
      <c r="O201" s="259"/>
    </row>
    <row r="202" spans="1:15" ht="16.5" x14ac:dyDescent="0.3">
      <c r="A202" s="67" t="str">
        <f t="shared" si="10"/>
        <v>GDMTOGeneraciónNoroeste</v>
      </c>
      <c r="B202" s="250" t="str">
        <f t="shared" si="11"/>
        <v>GDMTONoroesteNA</v>
      </c>
      <c r="C202" s="67" t="str">
        <f t="shared" si="12"/>
        <v>GDMTOGeneraciónEnergíaNoroeste</v>
      </c>
      <c r="E202" s="251" t="s">
        <v>55</v>
      </c>
      <c r="F202" s="253" t="s">
        <v>159</v>
      </c>
      <c r="G202" s="252" t="s">
        <v>135</v>
      </c>
      <c r="H202" s="252" t="s">
        <v>69</v>
      </c>
      <c r="I202" s="253" t="s">
        <v>161</v>
      </c>
      <c r="J202" s="254">
        <v>1.191032726738033</v>
      </c>
      <c r="K202" s="266" t="s">
        <v>184</v>
      </c>
      <c r="L202" s="256">
        <f>+INDEX(Mercado_FEBRERO_2025!$R$10:$R$349,MATCH(B202,Mercado_FEBRERO_2025!$J$10:$J$349,0))</f>
        <v>82404.872943451192</v>
      </c>
      <c r="M202" s="257">
        <f t="shared" si="13"/>
        <v>98146900.518339828</v>
      </c>
      <c r="N202" s="258">
        <f t="shared" si="14"/>
        <v>1.1929270813115413</v>
      </c>
      <c r="O202" s="259"/>
    </row>
    <row r="203" spans="1:15" ht="16.5" x14ac:dyDescent="0.3">
      <c r="A203" s="67" t="str">
        <f t="shared" si="10"/>
        <v>RAMTGeneraciónNoroeste</v>
      </c>
      <c r="B203" s="250" t="str">
        <f t="shared" si="11"/>
        <v>RAMTNoroesteNA</v>
      </c>
      <c r="C203" s="67" t="str">
        <f t="shared" si="12"/>
        <v>RAMTGeneraciónEnergíaNoroeste</v>
      </c>
      <c r="E203" s="267" t="s">
        <v>60</v>
      </c>
      <c r="F203" s="253" t="s">
        <v>159</v>
      </c>
      <c r="G203" s="252" t="s">
        <v>135</v>
      </c>
      <c r="H203" s="253" t="s">
        <v>69</v>
      </c>
      <c r="I203" s="253" t="s">
        <v>161</v>
      </c>
      <c r="J203" s="254">
        <v>0.73758246232023472</v>
      </c>
      <c r="K203" s="266" t="s">
        <v>184</v>
      </c>
      <c r="L203" s="256">
        <f>+INDEX(Mercado_FEBRERO_2025!$R$10:$R$349,MATCH(B203,Mercado_FEBRERO_2025!$J$10:$J$349,0))</f>
        <v>73274.170092440341</v>
      </c>
      <c r="M203" s="257">
        <f t="shared" si="13"/>
        <v>54045742.801253848</v>
      </c>
      <c r="N203" s="258">
        <f t="shared" si="14"/>
        <v>0.73875559776770694</v>
      </c>
      <c r="O203" s="259"/>
    </row>
    <row r="204" spans="1:15" ht="16.5" x14ac:dyDescent="0.3">
      <c r="A204" s="67" t="str">
        <f t="shared" ref="A204:A267" si="15">IF(I204="NA",E204&amp;F204&amp;H204,E204&amp;F204&amp;H204&amp;I204)</f>
        <v>DISTGeneraciónNoroesteB</v>
      </c>
      <c r="B204" s="250" t="str">
        <f t="shared" ref="B204:B267" si="16">E204&amp;H204&amp;I204</f>
        <v>DISTNoroesteB</v>
      </c>
      <c r="C204" s="67" t="str">
        <f t="shared" ref="C204:C267" si="17">E204&amp;F204&amp;G204&amp;H204</f>
        <v>DISTGeneraciónEnergíaNoroeste</v>
      </c>
      <c r="E204" s="267" t="s">
        <v>51</v>
      </c>
      <c r="F204" s="253" t="s">
        <v>159</v>
      </c>
      <c r="G204" s="252" t="s">
        <v>135</v>
      </c>
      <c r="H204" s="253" t="s">
        <v>69</v>
      </c>
      <c r="I204" s="253" t="s">
        <v>146</v>
      </c>
      <c r="J204" s="254">
        <v>0.86251072599915757</v>
      </c>
      <c r="K204" s="266" t="s">
        <v>184</v>
      </c>
      <c r="L204" s="256">
        <f>+INDEX(Mercado_FEBRERO_2025!$R$10:$R$349,MATCH(B204,Mercado_FEBRERO_2025!$J$10:$J$349,0))</f>
        <v>15418.219000167728</v>
      </c>
      <c r="M204" s="257">
        <f t="shared" si="13"/>
        <v>13298379.263448672</v>
      </c>
      <c r="N204" s="258">
        <f t="shared" si="14"/>
        <v>0.8638825616354221</v>
      </c>
      <c r="O204" s="259"/>
    </row>
    <row r="205" spans="1:15" ht="16.5" x14ac:dyDescent="0.3">
      <c r="A205" s="67" t="str">
        <f t="shared" si="15"/>
        <v>DISTGeneraciónNoroesteI</v>
      </c>
      <c r="B205" s="250" t="str">
        <f t="shared" si="16"/>
        <v>DISTNoroesteI</v>
      </c>
      <c r="C205" s="67" t="str">
        <f t="shared" si="17"/>
        <v>DISTGeneraciónEnergíaNoroeste</v>
      </c>
      <c r="E205" s="267" t="s">
        <v>51</v>
      </c>
      <c r="F205" s="253" t="s">
        <v>159</v>
      </c>
      <c r="G205" s="252" t="s">
        <v>135</v>
      </c>
      <c r="H205" s="253" t="s">
        <v>69</v>
      </c>
      <c r="I205" s="253" t="s">
        <v>147</v>
      </c>
      <c r="J205" s="254">
        <v>1.4024930111360887</v>
      </c>
      <c r="K205" s="266" t="s">
        <v>184</v>
      </c>
      <c r="L205" s="256">
        <f>+INDEX(Mercado_FEBRERO_2025!$R$10:$R$349,MATCH(B205,Mercado_FEBRERO_2025!$J$10:$J$349,0))</f>
        <v>28070.72745508665</v>
      </c>
      <c r="M205" s="257">
        <f t="shared" ref="M205:M268" si="18">IF(OR(G205="Energía",G205="Potencia"),J205*L205*1000,J205*L205)</f>
        <v>39368999.073264956</v>
      </c>
      <c r="N205" s="258">
        <f t="shared" ref="N205:N268" si="19">J205*(1+$R$11)</f>
        <v>1.4047236963140146</v>
      </c>
      <c r="O205" s="259"/>
    </row>
    <row r="206" spans="1:15" ht="16.5" x14ac:dyDescent="0.3">
      <c r="A206" s="67" t="str">
        <f t="shared" si="15"/>
        <v>DISTGeneraciónNoroesteP</v>
      </c>
      <c r="B206" s="250" t="str">
        <f t="shared" si="16"/>
        <v>DISTNoroesteP</v>
      </c>
      <c r="C206" s="67" t="str">
        <f t="shared" si="17"/>
        <v>DISTGeneraciónEnergíaNoroeste</v>
      </c>
      <c r="E206" s="267" t="s">
        <v>51</v>
      </c>
      <c r="F206" s="253" t="s">
        <v>159</v>
      </c>
      <c r="G206" s="252" t="s">
        <v>135</v>
      </c>
      <c r="H206" s="253" t="s">
        <v>69</v>
      </c>
      <c r="I206" s="253" t="s">
        <v>148</v>
      </c>
      <c r="J206" s="254">
        <v>1.6678953344239953</v>
      </c>
      <c r="K206" s="266" t="s">
        <v>184</v>
      </c>
      <c r="L206" s="256">
        <f>+INDEX(Mercado_FEBRERO_2025!$R$10:$R$349,MATCH(B206,Mercado_FEBRERO_2025!$J$10:$J$349,0))</f>
        <v>4132.291054625076</v>
      </c>
      <c r="M206" s="257">
        <f t="shared" si="18"/>
        <v>6892228.9704911755</v>
      </c>
      <c r="N206" s="258">
        <f t="shared" si="19"/>
        <v>1.670548145790105</v>
      </c>
      <c r="O206" s="259"/>
    </row>
    <row r="207" spans="1:15" ht="16.5" x14ac:dyDescent="0.3">
      <c r="A207" s="67" t="str">
        <f t="shared" si="15"/>
        <v>DISTGeneraciónNoroesteSP</v>
      </c>
      <c r="B207" s="250" t="str">
        <f t="shared" si="16"/>
        <v>DISTNoroesteSP</v>
      </c>
      <c r="C207" s="67" t="str">
        <f t="shared" si="17"/>
        <v>DISTGeneraciónEnergíaNoroeste</v>
      </c>
      <c r="E207" s="267" t="s">
        <v>51</v>
      </c>
      <c r="F207" s="253" t="s">
        <v>159</v>
      </c>
      <c r="G207" s="252" t="s">
        <v>135</v>
      </c>
      <c r="H207" s="253" t="s">
        <v>69</v>
      </c>
      <c r="I207" s="253" t="s">
        <v>151</v>
      </c>
      <c r="J207" s="254">
        <v>0</v>
      </c>
      <c r="K207" s="266" t="s">
        <v>184</v>
      </c>
      <c r="L207" s="256">
        <f>+INDEX(Mercado_FEBRERO_2025!$R$10:$R$349,MATCH(B207,Mercado_FEBRERO_2025!$J$10:$J$349,0))</f>
        <v>0</v>
      </c>
      <c r="M207" s="257">
        <f t="shared" si="18"/>
        <v>0</v>
      </c>
      <c r="N207" s="258">
        <f t="shared" si="19"/>
        <v>0</v>
      </c>
      <c r="O207" s="259"/>
    </row>
    <row r="208" spans="1:15" ht="16.5" x14ac:dyDescent="0.3">
      <c r="A208" s="67" t="str">
        <f t="shared" si="15"/>
        <v>DITGeneraciónNoroesteB</v>
      </c>
      <c r="B208" s="250" t="str">
        <f t="shared" si="16"/>
        <v>DITNoroesteB</v>
      </c>
      <c r="C208" s="67" t="str">
        <f t="shared" si="17"/>
        <v>DITGeneraciónEnergíaNoroeste</v>
      </c>
      <c r="E208" s="267" t="s">
        <v>52</v>
      </c>
      <c r="F208" s="253" t="s">
        <v>159</v>
      </c>
      <c r="G208" s="252" t="s">
        <v>135</v>
      </c>
      <c r="H208" s="253" t="s">
        <v>69</v>
      </c>
      <c r="I208" s="253" t="s">
        <v>146</v>
      </c>
      <c r="J208" s="254">
        <v>0.74582360715062812</v>
      </c>
      <c r="K208" s="266" t="s">
        <v>184</v>
      </c>
      <c r="L208" s="256">
        <f>+INDEX(Mercado_FEBRERO_2025!$R$10:$R$349,MATCH(B208,Mercado_FEBRERO_2025!$J$10:$J$349,0))</f>
        <v>17456.733082418297</v>
      </c>
      <c r="M208" s="257">
        <f t="shared" si="18"/>
        <v>13019643.636594918</v>
      </c>
      <c r="N208" s="258">
        <f t="shared" si="19"/>
        <v>0.74700985025673139</v>
      </c>
      <c r="O208" s="259"/>
    </row>
    <row r="209" spans="1:15" ht="16.5" x14ac:dyDescent="0.3">
      <c r="A209" s="67" t="str">
        <f t="shared" si="15"/>
        <v>DITGeneraciónNoroesteI</v>
      </c>
      <c r="B209" s="250" t="str">
        <f t="shared" si="16"/>
        <v>DITNoroesteI</v>
      </c>
      <c r="C209" s="67" t="str">
        <f t="shared" si="17"/>
        <v>DITGeneraciónEnergíaNoroeste</v>
      </c>
      <c r="E209" s="267" t="s">
        <v>52</v>
      </c>
      <c r="F209" s="253" t="s">
        <v>159</v>
      </c>
      <c r="G209" s="252" t="s">
        <v>135</v>
      </c>
      <c r="H209" s="253" t="s">
        <v>69</v>
      </c>
      <c r="I209" s="253" t="s">
        <v>147</v>
      </c>
      <c r="J209" s="254">
        <v>1.3112785217633236</v>
      </c>
      <c r="K209" s="266" t="s">
        <v>184</v>
      </c>
      <c r="L209" s="256">
        <f>+INDEX(Mercado_FEBRERO_2025!$R$10:$R$349,MATCH(B209,Mercado_FEBRERO_2025!$J$10:$J$349,0))</f>
        <v>25738.651177245742</v>
      </c>
      <c r="M209" s="257">
        <f t="shared" si="18"/>
        <v>33750540.467880622</v>
      </c>
      <c r="N209" s="258">
        <f t="shared" si="19"/>
        <v>1.3133641289923113</v>
      </c>
      <c r="O209" s="259"/>
    </row>
    <row r="210" spans="1:15" ht="16.5" x14ac:dyDescent="0.3">
      <c r="A210" s="67" t="str">
        <f t="shared" si="15"/>
        <v>DITGeneraciónNoroesteP</v>
      </c>
      <c r="B210" s="250" t="str">
        <f t="shared" si="16"/>
        <v>DITNoroesteP</v>
      </c>
      <c r="C210" s="67" t="str">
        <f t="shared" si="17"/>
        <v>DITGeneraciónEnergíaNoroeste</v>
      </c>
      <c r="E210" s="267" t="s">
        <v>52</v>
      </c>
      <c r="F210" s="253" t="s">
        <v>159</v>
      </c>
      <c r="G210" s="252" t="s">
        <v>135</v>
      </c>
      <c r="H210" s="253" t="s">
        <v>69</v>
      </c>
      <c r="I210" s="253" t="s">
        <v>148</v>
      </c>
      <c r="J210" s="254">
        <v>1.4579334399951005</v>
      </c>
      <c r="K210" s="266" t="s">
        <v>184</v>
      </c>
      <c r="L210" s="256">
        <f>+INDEX(Mercado_FEBRERO_2025!$R$10:$R$349,MATCH(B210,Mercado_FEBRERO_2025!$J$10:$J$349,0))</f>
        <v>2704.5492652513062</v>
      </c>
      <c r="M210" s="257">
        <f t="shared" si="18"/>
        <v>3943052.8139240583</v>
      </c>
      <c r="N210" s="258">
        <f t="shared" si="19"/>
        <v>1.4602523039674529</v>
      </c>
      <c r="O210" s="259"/>
    </row>
    <row r="211" spans="1:15" ht="16.5" x14ac:dyDescent="0.3">
      <c r="A211" s="67" t="str">
        <f t="shared" si="15"/>
        <v>DITGeneraciónNoroesteSP</v>
      </c>
      <c r="B211" s="250" t="str">
        <f t="shared" si="16"/>
        <v>DITNoroesteSP</v>
      </c>
      <c r="C211" s="67" t="str">
        <f t="shared" si="17"/>
        <v>DITGeneraciónEnergíaNoroeste</v>
      </c>
      <c r="E211" s="267" t="s">
        <v>52</v>
      </c>
      <c r="F211" s="253" t="s">
        <v>159</v>
      </c>
      <c r="G211" s="252" t="s">
        <v>135</v>
      </c>
      <c r="H211" s="253" t="s">
        <v>69</v>
      </c>
      <c r="I211" s="253" t="s">
        <v>151</v>
      </c>
      <c r="J211" s="254">
        <v>0</v>
      </c>
      <c r="K211" s="266" t="s">
        <v>184</v>
      </c>
      <c r="L211" s="256">
        <f>+INDEX(Mercado_FEBRERO_2025!$R$10:$R$349,MATCH(B211,Mercado_FEBRERO_2025!$J$10:$J$349,0))</f>
        <v>0</v>
      </c>
      <c r="M211" s="257">
        <f t="shared" si="18"/>
        <v>0</v>
      </c>
      <c r="N211" s="258">
        <f t="shared" si="19"/>
        <v>0</v>
      </c>
      <c r="O211" s="259"/>
    </row>
    <row r="212" spans="1:15" ht="16.5" x14ac:dyDescent="0.3">
      <c r="A212" s="67" t="str">
        <f t="shared" si="15"/>
        <v>DB1GeneraciónNorte</v>
      </c>
      <c r="B212" s="250" t="str">
        <f t="shared" si="16"/>
        <v>DB1NorteNA</v>
      </c>
      <c r="C212" s="67" t="str">
        <f t="shared" si="17"/>
        <v>DB1GeneraciónEnergíaNorte</v>
      </c>
      <c r="E212" s="267" t="s">
        <v>48</v>
      </c>
      <c r="F212" s="253" t="s">
        <v>159</v>
      </c>
      <c r="G212" s="252" t="s">
        <v>135</v>
      </c>
      <c r="H212" s="253" t="s">
        <v>70</v>
      </c>
      <c r="I212" s="253" t="s">
        <v>161</v>
      </c>
      <c r="J212" s="254">
        <v>0.79976564604047795</v>
      </c>
      <c r="K212" s="266" t="s">
        <v>184</v>
      </c>
      <c r="L212" s="256">
        <f>+INDEX(Mercado_FEBRERO_2025!$R$10:$R$349,MATCH(B212,Mercado_FEBRERO_2025!$J$10:$J$349,0))</f>
        <v>136795.84763205535</v>
      </c>
      <c r="M212" s="257">
        <f t="shared" si="18"/>
        <v>109404619.45710552</v>
      </c>
      <c r="N212" s="258">
        <f t="shared" si="19"/>
        <v>0.80103768473034753</v>
      </c>
      <c r="O212" s="259"/>
    </row>
    <row r="213" spans="1:15" ht="16.5" x14ac:dyDescent="0.3">
      <c r="A213" s="67" t="str">
        <f t="shared" si="15"/>
        <v>DB2GeneraciónNorte</v>
      </c>
      <c r="B213" s="250" t="str">
        <f t="shared" si="16"/>
        <v>DB2NorteNA</v>
      </c>
      <c r="C213" s="67" t="str">
        <f t="shared" si="17"/>
        <v>DB2GeneraciónEnergíaNorte</v>
      </c>
      <c r="E213" s="267" t="s">
        <v>50</v>
      </c>
      <c r="F213" s="253" t="s">
        <v>159</v>
      </c>
      <c r="G213" s="252" t="s">
        <v>135</v>
      </c>
      <c r="H213" s="253" t="s">
        <v>70</v>
      </c>
      <c r="I213" s="253" t="s">
        <v>161</v>
      </c>
      <c r="J213" s="254">
        <v>0.78684203255645158</v>
      </c>
      <c r="K213" s="266" t="s">
        <v>184</v>
      </c>
      <c r="L213" s="256">
        <f>+INDEX(Mercado_FEBRERO_2025!$R$10:$R$349,MATCH(B213,Mercado_FEBRERO_2025!$J$10:$J$349,0))</f>
        <v>204508.99406100524</v>
      </c>
      <c r="M213" s="257">
        <f t="shared" si="18"/>
        <v>160916272.56303665</v>
      </c>
      <c r="N213" s="258">
        <f t="shared" si="19"/>
        <v>0.78809351605437716</v>
      </c>
      <c r="O213" s="259"/>
    </row>
    <row r="214" spans="1:15" ht="16.5" x14ac:dyDescent="0.3">
      <c r="A214" s="67" t="str">
        <f t="shared" si="15"/>
        <v>PDBTGeneraciónNorte</v>
      </c>
      <c r="B214" s="250" t="str">
        <f t="shared" si="16"/>
        <v>PDBTNorteNA</v>
      </c>
      <c r="C214" s="67" t="str">
        <f t="shared" si="17"/>
        <v>PDBTGeneraciónEnergíaNorte</v>
      </c>
      <c r="E214" s="267" t="s">
        <v>56</v>
      </c>
      <c r="F214" s="253" t="s">
        <v>159</v>
      </c>
      <c r="G214" s="252" t="s">
        <v>135</v>
      </c>
      <c r="H214" s="253" t="s">
        <v>70</v>
      </c>
      <c r="I214" s="253" t="s">
        <v>161</v>
      </c>
      <c r="J214" s="254">
        <v>1.3343162675391962</v>
      </c>
      <c r="K214" s="266" t="s">
        <v>184</v>
      </c>
      <c r="L214" s="256">
        <f>+INDEX(Mercado_FEBRERO_2025!$R$10:$R$349,MATCH(B214,Mercado_FEBRERO_2025!$J$10:$J$349,0))</f>
        <v>52197.174876378587</v>
      </c>
      <c r="M214" s="257">
        <f t="shared" si="18"/>
        <v>69647539.557140172</v>
      </c>
      <c r="N214" s="258">
        <f t="shared" si="19"/>
        <v>1.336438516632084</v>
      </c>
      <c r="O214" s="259"/>
    </row>
    <row r="215" spans="1:15" ht="16.5" x14ac:dyDescent="0.3">
      <c r="A215" s="67" t="str">
        <f t="shared" si="15"/>
        <v>GDBTGeneraciónNorte</v>
      </c>
      <c r="B215" s="250" t="str">
        <f t="shared" si="16"/>
        <v>GDBTNorteNA</v>
      </c>
      <c r="C215" s="67" t="str">
        <f t="shared" si="17"/>
        <v>GDBTGeneraciónEnergíaNorte</v>
      </c>
      <c r="E215" s="267" t="s">
        <v>53</v>
      </c>
      <c r="F215" s="253" t="s">
        <v>159</v>
      </c>
      <c r="G215" s="252" t="s">
        <v>135</v>
      </c>
      <c r="H215" s="253" t="s">
        <v>70</v>
      </c>
      <c r="I215" s="253" t="s">
        <v>161</v>
      </c>
      <c r="J215" s="254">
        <v>1.500075657877797</v>
      </c>
      <c r="K215" s="266" t="s">
        <v>184</v>
      </c>
      <c r="L215" s="256">
        <f>+INDEX(Mercado_FEBRERO_2025!$R$10:$R$349,MATCH(B215,Mercado_FEBRERO_2025!$J$10:$J$349,0))</f>
        <v>281.90761084810549</v>
      </c>
      <c r="M215" s="257">
        <f t="shared" si="18"/>
        <v>422882.74480372982</v>
      </c>
      <c r="N215" s="258">
        <f t="shared" si="19"/>
        <v>1.5024615496499669</v>
      </c>
      <c r="O215" s="259"/>
    </row>
    <row r="216" spans="1:15" ht="16.5" x14ac:dyDescent="0.3">
      <c r="A216" s="67" t="str">
        <f t="shared" si="15"/>
        <v>RABTGeneraciónNorte</v>
      </c>
      <c r="B216" s="250" t="str">
        <f t="shared" si="16"/>
        <v>RABTNorteNA</v>
      </c>
      <c r="C216" s="67" t="str">
        <f t="shared" si="17"/>
        <v>RABTGeneraciónEnergíaNorte</v>
      </c>
      <c r="E216" s="267" t="s">
        <v>59</v>
      </c>
      <c r="F216" s="253" t="s">
        <v>159</v>
      </c>
      <c r="G216" s="252" t="s">
        <v>135</v>
      </c>
      <c r="H216" s="253" t="s">
        <v>70</v>
      </c>
      <c r="I216" s="253" t="s">
        <v>161</v>
      </c>
      <c r="J216" s="254">
        <v>0.78665473381030604</v>
      </c>
      <c r="K216" s="266" t="s">
        <v>184</v>
      </c>
      <c r="L216" s="256">
        <f>+INDEX(Mercado_FEBRERO_2025!$R$10:$R$349,MATCH(B216,Mercado_FEBRERO_2025!$J$10:$J$349,0))</f>
        <v>81170.500750716456</v>
      </c>
      <c r="M216" s="257">
        <f t="shared" si="18"/>
        <v>63853158.661304101</v>
      </c>
      <c r="N216" s="258">
        <f t="shared" si="19"/>
        <v>0.78790591940689914</v>
      </c>
      <c r="O216" s="259"/>
    </row>
    <row r="217" spans="1:15" ht="16.5" x14ac:dyDescent="0.3">
      <c r="A217" s="67" t="str">
        <f t="shared" si="15"/>
        <v>APBTGeneraciónNorte</v>
      </c>
      <c r="B217" s="250" t="str">
        <f t="shared" si="16"/>
        <v>APBTNorteNA</v>
      </c>
      <c r="C217" s="67" t="str">
        <f t="shared" si="17"/>
        <v>APBTGeneraciónEnergíaNorte</v>
      </c>
      <c r="E217" s="267" t="s">
        <v>57</v>
      </c>
      <c r="F217" s="253" t="s">
        <v>159</v>
      </c>
      <c r="G217" s="252" t="s">
        <v>135</v>
      </c>
      <c r="H217" s="253" t="s">
        <v>70</v>
      </c>
      <c r="I217" s="253" t="s">
        <v>161</v>
      </c>
      <c r="J217" s="254">
        <v>1.3442431010848976</v>
      </c>
      <c r="K217" s="266" t="s">
        <v>184</v>
      </c>
      <c r="L217" s="256">
        <f>+INDEX(Mercado_FEBRERO_2025!$R$10:$R$349,MATCH(B217,Mercado_FEBRERO_2025!$J$10:$J$349,0))</f>
        <v>11479.813640818549</v>
      </c>
      <c r="M217" s="257">
        <f t="shared" si="18"/>
        <v>15431660.288410636</v>
      </c>
      <c r="N217" s="258">
        <f t="shared" si="19"/>
        <v>1.3463811389484093</v>
      </c>
      <c r="O217" s="259"/>
    </row>
    <row r="218" spans="1:15" ht="16.5" x14ac:dyDescent="0.3">
      <c r="A218" s="67" t="str">
        <f t="shared" si="15"/>
        <v>APMTGeneraciónNorte</v>
      </c>
      <c r="B218" s="250" t="str">
        <f t="shared" si="16"/>
        <v>APMTNorteNA</v>
      </c>
      <c r="C218" s="67" t="str">
        <f t="shared" si="17"/>
        <v>APMTGeneraciónEnergíaNorte</v>
      </c>
      <c r="E218" s="267" t="s">
        <v>58</v>
      </c>
      <c r="F218" s="253" t="s">
        <v>159</v>
      </c>
      <c r="G218" s="252" t="s">
        <v>135</v>
      </c>
      <c r="H218" s="253" t="s">
        <v>70</v>
      </c>
      <c r="I218" s="253" t="s">
        <v>161</v>
      </c>
      <c r="J218" s="254">
        <v>1.1279130492870635</v>
      </c>
      <c r="K218" s="266" t="s">
        <v>184</v>
      </c>
      <c r="L218" s="256">
        <f>+INDEX(Mercado_FEBRERO_2025!$R$10:$R$349,MATCH(B218,Mercado_FEBRERO_2025!$J$10:$J$349,0))</f>
        <v>7349.2388952914462</v>
      </c>
      <c r="M218" s="257">
        <f t="shared" si="18"/>
        <v>8289302.4523272654</v>
      </c>
      <c r="N218" s="258">
        <f t="shared" si="19"/>
        <v>1.1297070111115119</v>
      </c>
      <c r="O218" s="259"/>
    </row>
    <row r="219" spans="1:15" ht="16.5" x14ac:dyDescent="0.3">
      <c r="A219" s="67" t="str">
        <f t="shared" si="15"/>
        <v>GDMTHGeneraciónNorteB</v>
      </c>
      <c r="B219" s="250" t="str">
        <f t="shared" si="16"/>
        <v>GDMTHNorteB</v>
      </c>
      <c r="C219" s="67" t="str">
        <f t="shared" si="17"/>
        <v>GDMTHGeneraciónEnergíaNorte</v>
      </c>
      <c r="E219" s="251" t="s">
        <v>54</v>
      </c>
      <c r="F219" s="253" t="s">
        <v>159</v>
      </c>
      <c r="G219" s="252" t="s">
        <v>135</v>
      </c>
      <c r="H219" s="253" t="s">
        <v>70</v>
      </c>
      <c r="I219" s="253" t="s">
        <v>146</v>
      </c>
      <c r="J219" s="254">
        <v>0.88966904419022663</v>
      </c>
      <c r="K219" s="266" t="s">
        <v>184</v>
      </c>
      <c r="L219" s="256">
        <f>+INDEX(Mercado_FEBRERO_2025!$R$10:$R$349,MATCH(B219,Mercado_FEBRERO_2025!$J$10:$J$349,0))</f>
        <v>112858.26986878923</v>
      </c>
      <c r="M219" s="257">
        <f t="shared" si="18"/>
        <v>100406509.08312836</v>
      </c>
      <c r="N219" s="258">
        <f t="shared" si="19"/>
        <v>0.89108407551970692</v>
      </c>
      <c r="O219" s="259"/>
    </row>
    <row r="220" spans="1:15" ht="16.5" x14ac:dyDescent="0.3">
      <c r="A220" s="67" t="str">
        <f t="shared" si="15"/>
        <v>GDMTHGeneraciónNorteI</v>
      </c>
      <c r="B220" s="250" t="str">
        <f t="shared" si="16"/>
        <v>GDMTHNorteI</v>
      </c>
      <c r="C220" s="67" t="str">
        <f t="shared" si="17"/>
        <v>GDMTHGeneraciónEnergíaNorte</v>
      </c>
      <c r="E220" s="251" t="s">
        <v>54</v>
      </c>
      <c r="F220" s="253" t="s">
        <v>159</v>
      </c>
      <c r="G220" s="252" t="s">
        <v>135</v>
      </c>
      <c r="H220" s="253" t="s">
        <v>70</v>
      </c>
      <c r="I220" s="253" t="s">
        <v>147</v>
      </c>
      <c r="J220" s="254">
        <v>1.5380973033452932</v>
      </c>
      <c r="K220" s="266" t="s">
        <v>184</v>
      </c>
      <c r="L220" s="256">
        <f>+INDEX(Mercado_FEBRERO_2025!$R$10:$R$349,MATCH(B220,Mercado_FEBRERO_2025!$J$10:$J$349,0))</f>
        <v>210664.0501262802</v>
      </c>
      <c r="M220" s="257">
        <f t="shared" si="18"/>
        <v>324021807.41102922</v>
      </c>
      <c r="N220" s="258">
        <f t="shared" si="19"/>
        <v>1.540543669087965</v>
      </c>
      <c r="O220" s="259"/>
    </row>
    <row r="221" spans="1:15" ht="16.5" x14ac:dyDescent="0.3">
      <c r="A221" s="67" t="str">
        <f t="shared" si="15"/>
        <v>GDMTHGeneraciónNorteP</v>
      </c>
      <c r="B221" s="250" t="str">
        <f t="shared" si="16"/>
        <v>GDMTHNorteP</v>
      </c>
      <c r="C221" s="67" t="str">
        <f t="shared" si="17"/>
        <v>GDMTHGeneraciónEnergíaNorte</v>
      </c>
      <c r="E221" s="251" t="s">
        <v>54</v>
      </c>
      <c r="F221" s="253" t="s">
        <v>159</v>
      </c>
      <c r="G221" s="252" t="s">
        <v>135</v>
      </c>
      <c r="H221" s="253" t="s">
        <v>70</v>
      </c>
      <c r="I221" s="253" t="s">
        <v>148</v>
      </c>
      <c r="J221" s="254">
        <v>1.8355277122240485</v>
      </c>
      <c r="K221" s="266" t="s">
        <v>184</v>
      </c>
      <c r="L221" s="256">
        <f>+INDEX(Mercado_FEBRERO_2025!$R$10:$R$349,MATCH(B221,Mercado_FEBRERO_2025!$J$10:$J$349,0))</f>
        <v>51203.622937579421</v>
      </c>
      <c r="M221" s="257">
        <f t="shared" si="18"/>
        <v>93985668.868197978</v>
      </c>
      <c r="N221" s="258">
        <f t="shared" si="19"/>
        <v>1.8384471452827658</v>
      </c>
      <c r="O221" s="259"/>
    </row>
    <row r="222" spans="1:15" ht="16.5" x14ac:dyDescent="0.3">
      <c r="A222" s="67" t="str">
        <f t="shared" si="15"/>
        <v>GDMTOGeneraciónNorte</v>
      </c>
      <c r="B222" s="250" t="str">
        <f t="shared" si="16"/>
        <v>GDMTONorteNA</v>
      </c>
      <c r="C222" s="67" t="str">
        <f t="shared" si="17"/>
        <v>GDMTOGeneraciónEnergíaNorte</v>
      </c>
      <c r="E222" s="251" t="s">
        <v>55</v>
      </c>
      <c r="F222" s="253" t="s">
        <v>159</v>
      </c>
      <c r="G222" s="252" t="s">
        <v>135</v>
      </c>
      <c r="H222" s="253" t="s">
        <v>70</v>
      </c>
      <c r="I222" s="253" t="s">
        <v>161</v>
      </c>
      <c r="J222" s="254">
        <v>1.1256654643333193</v>
      </c>
      <c r="K222" s="266" t="s">
        <v>184</v>
      </c>
      <c r="L222" s="256">
        <f>+INDEX(Mercado_FEBRERO_2025!$R$10:$R$349,MATCH(B222,Mercado_FEBRERO_2025!$J$10:$J$349,0))</f>
        <v>99579.383463309088</v>
      </c>
      <c r="M222" s="257">
        <f t="shared" si="18"/>
        <v>112093072.92425148</v>
      </c>
      <c r="N222" s="258">
        <f t="shared" si="19"/>
        <v>1.1274558513417774</v>
      </c>
      <c r="O222" s="259"/>
    </row>
    <row r="223" spans="1:15" ht="16.5" x14ac:dyDescent="0.3">
      <c r="A223" s="67" t="str">
        <f t="shared" si="15"/>
        <v>RAMTGeneraciónNorte</v>
      </c>
      <c r="B223" s="250" t="str">
        <f t="shared" si="16"/>
        <v>RAMTNorteNA</v>
      </c>
      <c r="C223" s="67" t="str">
        <f t="shared" si="17"/>
        <v>RAMTGeneraciónEnergíaNorte</v>
      </c>
      <c r="E223" s="267" t="s">
        <v>60</v>
      </c>
      <c r="F223" s="253" t="s">
        <v>159</v>
      </c>
      <c r="G223" s="252" t="s">
        <v>135</v>
      </c>
      <c r="H223" s="253" t="s">
        <v>70</v>
      </c>
      <c r="I223" s="253" t="s">
        <v>161</v>
      </c>
      <c r="J223" s="254">
        <v>0.7564996356809115</v>
      </c>
      <c r="K223" s="266" t="s">
        <v>184</v>
      </c>
      <c r="L223" s="256">
        <f>+INDEX(Mercado_FEBRERO_2025!$R$10:$R$349,MATCH(B223,Mercado_FEBRERO_2025!$J$10:$J$349,0))</f>
        <v>228445.34155771072</v>
      </c>
      <c r="M223" s="257">
        <f t="shared" si="18"/>
        <v>172818817.66140956</v>
      </c>
      <c r="N223" s="258">
        <f t="shared" si="19"/>
        <v>0.75770285916296853</v>
      </c>
      <c r="O223" s="259"/>
    </row>
    <row r="224" spans="1:15" ht="16.5" x14ac:dyDescent="0.3">
      <c r="A224" s="67" t="str">
        <f t="shared" si="15"/>
        <v>DISTGeneraciónNorteB</v>
      </c>
      <c r="B224" s="250" t="str">
        <f t="shared" si="16"/>
        <v>DISTNorteB</v>
      </c>
      <c r="C224" s="67" t="str">
        <f t="shared" si="17"/>
        <v>DISTGeneraciónEnergíaNorte</v>
      </c>
      <c r="E224" s="267" t="s">
        <v>51</v>
      </c>
      <c r="F224" s="253" t="s">
        <v>159</v>
      </c>
      <c r="G224" s="252" t="s">
        <v>135</v>
      </c>
      <c r="H224" s="253" t="s">
        <v>70</v>
      </c>
      <c r="I224" s="253" t="s">
        <v>146</v>
      </c>
      <c r="J224" s="254">
        <v>0.83628890153881419</v>
      </c>
      <c r="K224" s="266" t="s">
        <v>184</v>
      </c>
      <c r="L224" s="256">
        <f>+INDEX(Mercado_FEBRERO_2025!$R$10:$R$349,MATCH(B224,Mercado_FEBRERO_2025!$J$10:$J$349,0))</f>
        <v>44138.512513353773</v>
      </c>
      <c r="M224" s="257">
        <f t="shared" si="18"/>
        <v>36912548.14534983</v>
      </c>
      <c r="N224" s="258">
        <f t="shared" si="19"/>
        <v>0.83761903098852564</v>
      </c>
      <c r="O224" s="259"/>
    </row>
    <row r="225" spans="1:15" ht="16.5" x14ac:dyDescent="0.3">
      <c r="A225" s="67" t="str">
        <f t="shared" si="15"/>
        <v>DISTGeneraciónNorteI</v>
      </c>
      <c r="B225" s="250" t="str">
        <f t="shared" si="16"/>
        <v>DISTNorteI</v>
      </c>
      <c r="C225" s="67" t="str">
        <f t="shared" si="17"/>
        <v>DISTGeneraciónEnergíaNorte</v>
      </c>
      <c r="E225" s="267" t="s">
        <v>51</v>
      </c>
      <c r="F225" s="253" t="s">
        <v>159</v>
      </c>
      <c r="G225" s="252" t="s">
        <v>135</v>
      </c>
      <c r="H225" s="253" t="s">
        <v>70</v>
      </c>
      <c r="I225" s="253" t="s">
        <v>147</v>
      </c>
      <c r="J225" s="254">
        <v>1.4689840660176743</v>
      </c>
      <c r="K225" s="266" t="s">
        <v>184</v>
      </c>
      <c r="L225" s="256">
        <f>+INDEX(Mercado_FEBRERO_2025!$R$10:$R$349,MATCH(B225,Mercado_FEBRERO_2025!$J$10:$J$349,0))</f>
        <v>80359.486074351837</v>
      </c>
      <c r="M225" s="257">
        <f t="shared" si="18"/>
        <v>118046804.59659204</v>
      </c>
      <c r="N225" s="258">
        <f t="shared" si="19"/>
        <v>1.4713205061686456</v>
      </c>
      <c r="O225" s="259"/>
    </row>
    <row r="226" spans="1:15" ht="16.5" x14ac:dyDescent="0.3">
      <c r="A226" s="67" t="str">
        <f t="shared" si="15"/>
        <v>DISTGeneraciónNorteP</v>
      </c>
      <c r="B226" s="250" t="str">
        <f t="shared" si="16"/>
        <v>DISTNorteP</v>
      </c>
      <c r="C226" s="67" t="str">
        <f t="shared" si="17"/>
        <v>DISTGeneraciónEnergíaNorte</v>
      </c>
      <c r="E226" s="267" t="s">
        <v>51</v>
      </c>
      <c r="F226" s="253" t="s">
        <v>159</v>
      </c>
      <c r="G226" s="252" t="s">
        <v>135</v>
      </c>
      <c r="H226" s="253" t="s">
        <v>70</v>
      </c>
      <c r="I226" s="253" t="s">
        <v>148</v>
      </c>
      <c r="J226" s="254">
        <v>1.7577987325737434</v>
      </c>
      <c r="K226" s="266" t="s">
        <v>184</v>
      </c>
      <c r="L226" s="256">
        <f>+INDEX(Mercado_FEBRERO_2025!$R$10:$R$349,MATCH(B226,Mercado_FEBRERO_2025!$J$10:$J$349,0))</f>
        <v>11829.717843637103</v>
      </c>
      <c r="M226" s="257">
        <f t="shared" si="18"/>
        <v>20794263.032250296</v>
      </c>
      <c r="N226" s="258">
        <f t="shared" si="19"/>
        <v>1.760594536579464</v>
      </c>
      <c r="O226" s="259"/>
    </row>
    <row r="227" spans="1:15" ht="16.5" x14ac:dyDescent="0.3">
      <c r="A227" s="67" t="str">
        <f t="shared" si="15"/>
        <v>DISTGeneraciónNorteSP</v>
      </c>
      <c r="B227" s="250" t="str">
        <f t="shared" si="16"/>
        <v>DISTNorteSP</v>
      </c>
      <c r="C227" s="67" t="str">
        <f t="shared" si="17"/>
        <v>DISTGeneraciónEnergíaNorte</v>
      </c>
      <c r="E227" s="267" t="s">
        <v>51</v>
      </c>
      <c r="F227" s="253" t="s">
        <v>159</v>
      </c>
      <c r="G227" s="252" t="s">
        <v>135</v>
      </c>
      <c r="H227" s="253" t="s">
        <v>70</v>
      </c>
      <c r="I227" s="253" t="s">
        <v>151</v>
      </c>
      <c r="J227" s="254">
        <v>0</v>
      </c>
      <c r="K227" s="266" t="s">
        <v>184</v>
      </c>
      <c r="L227" s="256">
        <f>+INDEX(Mercado_FEBRERO_2025!$R$10:$R$349,MATCH(B227,Mercado_FEBRERO_2025!$J$10:$J$349,0))</f>
        <v>0</v>
      </c>
      <c r="M227" s="257">
        <f t="shared" si="18"/>
        <v>0</v>
      </c>
      <c r="N227" s="258">
        <f t="shared" si="19"/>
        <v>0</v>
      </c>
      <c r="O227" s="259"/>
    </row>
    <row r="228" spans="1:15" ht="16.5" x14ac:dyDescent="0.3">
      <c r="A228" s="67" t="str">
        <f t="shared" si="15"/>
        <v>DITGeneraciónNorteB</v>
      </c>
      <c r="B228" s="250" t="str">
        <f t="shared" si="16"/>
        <v>DITNorteB</v>
      </c>
      <c r="C228" s="67" t="str">
        <f t="shared" si="17"/>
        <v>DITGeneraciónEnergíaNorte</v>
      </c>
      <c r="E228" s="267" t="s">
        <v>52</v>
      </c>
      <c r="F228" s="253" t="s">
        <v>159</v>
      </c>
      <c r="G228" s="252" t="s">
        <v>135</v>
      </c>
      <c r="H228" s="253" t="s">
        <v>70</v>
      </c>
      <c r="I228" s="253" t="s">
        <v>146</v>
      </c>
      <c r="J228" s="254">
        <v>0.83966027896942852</v>
      </c>
      <c r="K228" s="266" t="s">
        <v>184</v>
      </c>
      <c r="L228" s="256">
        <f>+INDEX(Mercado_FEBRERO_2025!$R$10:$R$349,MATCH(B228,Mercado_FEBRERO_2025!$J$10:$J$349,0))</f>
        <v>137.97936656711965</v>
      </c>
      <c r="M228" s="257">
        <f t="shared" si="18"/>
        <v>115855.79342377272</v>
      </c>
      <c r="N228" s="258">
        <f t="shared" si="19"/>
        <v>0.84099577064312536</v>
      </c>
      <c r="O228" s="259"/>
    </row>
    <row r="229" spans="1:15" ht="16.5" x14ac:dyDescent="0.3">
      <c r="A229" s="67" t="str">
        <f t="shared" si="15"/>
        <v>DITGeneraciónNorteI</v>
      </c>
      <c r="B229" s="250" t="str">
        <f t="shared" si="16"/>
        <v>DITNorteI</v>
      </c>
      <c r="C229" s="67" t="str">
        <f t="shared" si="17"/>
        <v>DITGeneraciónEnergíaNorte</v>
      </c>
      <c r="E229" s="267" t="s">
        <v>52</v>
      </c>
      <c r="F229" s="253" t="s">
        <v>159</v>
      </c>
      <c r="G229" s="252" t="s">
        <v>135</v>
      </c>
      <c r="H229" s="253" t="s">
        <v>70</v>
      </c>
      <c r="I229" s="253" t="s">
        <v>147</v>
      </c>
      <c r="J229" s="254">
        <v>1.46317780488717</v>
      </c>
      <c r="K229" s="266" t="s">
        <v>184</v>
      </c>
      <c r="L229" s="256">
        <f>+INDEX(Mercado_FEBRERO_2025!$R$10:$R$349,MATCH(B229,Mercado_FEBRERO_2025!$J$10:$J$349,0))</f>
        <v>203.4402868487027</v>
      </c>
      <c r="M229" s="257">
        <f t="shared" si="18"/>
        <v>297669.31233690097</v>
      </c>
      <c r="N229" s="258">
        <f t="shared" si="19"/>
        <v>1.465505010096833</v>
      </c>
      <c r="O229" s="259"/>
    </row>
    <row r="230" spans="1:15" ht="16.5" x14ac:dyDescent="0.3">
      <c r="A230" s="67" t="str">
        <f t="shared" si="15"/>
        <v>DITGeneraciónNorteP</v>
      </c>
      <c r="B230" s="250" t="str">
        <f t="shared" si="16"/>
        <v>DITNorteP</v>
      </c>
      <c r="C230" s="67" t="str">
        <f t="shared" si="17"/>
        <v>DITGeneraciónEnergíaNorte</v>
      </c>
      <c r="E230" s="267" t="s">
        <v>52</v>
      </c>
      <c r="F230" s="253" t="s">
        <v>159</v>
      </c>
      <c r="G230" s="252" t="s">
        <v>135</v>
      </c>
      <c r="H230" s="253" t="s">
        <v>70</v>
      </c>
      <c r="I230" s="253" t="s">
        <v>148</v>
      </c>
      <c r="J230" s="254">
        <v>1.6952409513612103</v>
      </c>
      <c r="K230" s="266" t="s">
        <v>184</v>
      </c>
      <c r="L230" s="256">
        <f>+INDEX(Mercado_FEBRERO_2025!$R$10:$R$349,MATCH(B230,Mercado_FEBRERO_2025!$J$10:$J$349,0))</f>
        <v>21.376966280408311</v>
      </c>
      <c r="M230" s="257">
        <f t="shared" si="18"/>
        <v>36239.108654415904</v>
      </c>
      <c r="N230" s="258">
        <f t="shared" si="19"/>
        <v>1.6979372563218684</v>
      </c>
      <c r="O230" s="259"/>
    </row>
    <row r="231" spans="1:15" ht="16.5" x14ac:dyDescent="0.3">
      <c r="A231" s="67" t="str">
        <f t="shared" si="15"/>
        <v>DITGeneraciónNorteSP</v>
      </c>
      <c r="B231" s="250" t="str">
        <f t="shared" si="16"/>
        <v>DITNorteSP</v>
      </c>
      <c r="C231" s="67" t="str">
        <f t="shared" si="17"/>
        <v>DITGeneraciónEnergíaNorte</v>
      </c>
      <c r="E231" s="267" t="s">
        <v>52</v>
      </c>
      <c r="F231" s="253" t="s">
        <v>159</v>
      </c>
      <c r="G231" s="252" t="s">
        <v>135</v>
      </c>
      <c r="H231" s="253" t="s">
        <v>70</v>
      </c>
      <c r="I231" s="253" t="s">
        <v>151</v>
      </c>
      <c r="J231" s="254">
        <v>0</v>
      </c>
      <c r="K231" s="266" t="s">
        <v>184</v>
      </c>
      <c r="L231" s="256">
        <f>+INDEX(Mercado_FEBRERO_2025!$R$10:$R$349,MATCH(B231,Mercado_FEBRERO_2025!$J$10:$J$349,0))</f>
        <v>0</v>
      </c>
      <c r="M231" s="257">
        <f t="shared" si="18"/>
        <v>0</v>
      </c>
      <c r="N231" s="258">
        <f t="shared" si="19"/>
        <v>0</v>
      </c>
      <c r="O231" s="259"/>
    </row>
    <row r="232" spans="1:15" ht="16.5" x14ac:dyDescent="0.3">
      <c r="A232" s="67" t="str">
        <f t="shared" si="15"/>
        <v>DB1GeneraciónOriente</v>
      </c>
      <c r="B232" s="250" t="str">
        <f t="shared" si="16"/>
        <v>DB1OrienteNA</v>
      </c>
      <c r="C232" s="67" t="str">
        <f t="shared" si="17"/>
        <v>DB1GeneraciónEnergíaOriente</v>
      </c>
      <c r="E232" s="267" t="s">
        <v>48</v>
      </c>
      <c r="F232" s="253" t="s">
        <v>159</v>
      </c>
      <c r="G232" s="252" t="s">
        <v>135</v>
      </c>
      <c r="H232" s="253" t="s">
        <v>71</v>
      </c>
      <c r="I232" s="253" t="s">
        <v>161</v>
      </c>
      <c r="J232" s="254">
        <v>0.81418764949366673</v>
      </c>
      <c r="K232" s="266" t="s">
        <v>184</v>
      </c>
      <c r="L232" s="256">
        <f>+INDEX(Mercado_FEBRERO_2025!$R$10:$R$349,MATCH(B232,Mercado_FEBRERO_2025!$J$10:$J$349,0))</f>
        <v>133227.48188955555</v>
      </c>
      <c r="M232" s="257">
        <f t="shared" si="18"/>
        <v>108472170.32761729</v>
      </c>
      <c r="N232" s="258">
        <f t="shared" si="19"/>
        <v>0.81548262658614057</v>
      </c>
      <c r="O232" s="259"/>
    </row>
    <row r="233" spans="1:15" ht="16.5" x14ac:dyDescent="0.3">
      <c r="A233" s="67" t="str">
        <f t="shared" si="15"/>
        <v>DB2GeneraciónOriente</v>
      </c>
      <c r="B233" s="250" t="str">
        <f t="shared" si="16"/>
        <v>DB2OrienteNA</v>
      </c>
      <c r="C233" s="67" t="str">
        <f t="shared" si="17"/>
        <v>DB2GeneraciónEnergíaOriente</v>
      </c>
      <c r="E233" s="267" t="s">
        <v>50</v>
      </c>
      <c r="F233" s="253" t="s">
        <v>159</v>
      </c>
      <c r="G233" s="252" t="s">
        <v>135</v>
      </c>
      <c r="H233" s="253" t="s">
        <v>71</v>
      </c>
      <c r="I233" s="253" t="s">
        <v>161</v>
      </c>
      <c r="J233" s="254">
        <v>0.81868281940115439</v>
      </c>
      <c r="K233" s="266" t="s">
        <v>184</v>
      </c>
      <c r="L233" s="256">
        <f>+INDEX(Mercado_FEBRERO_2025!$R$10:$R$349,MATCH(B233,Mercado_FEBRERO_2025!$J$10:$J$349,0))</f>
        <v>162592.72147312667</v>
      </c>
      <c r="M233" s="257">
        <f t="shared" si="18"/>
        <v>133111867.62972595</v>
      </c>
      <c r="N233" s="258">
        <f t="shared" si="19"/>
        <v>0.81998494612560879</v>
      </c>
      <c r="O233" s="259"/>
    </row>
    <row r="234" spans="1:15" ht="16.5" x14ac:dyDescent="0.3">
      <c r="A234" s="67" t="str">
        <f t="shared" si="15"/>
        <v>PDBTGeneraciónOriente</v>
      </c>
      <c r="B234" s="250" t="str">
        <f t="shared" si="16"/>
        <v>PDBTOrienteNA</v>
      </c>
      <c r="C234" s="67" t="str">
        <f t="shared" si="17"/>
        <v>PDBTGeneraciónEnergíaOriente</v>
      </c>
      <c r="E234" s="267" t="s">
        <v>56</v>
      </c>
      <c r="F234" s="253" t="s">
        <v>159</v>
      </c>
      <c r="G234" s="252" t="s">
        <v>135</v>
      </c>
      <c r="H234" s="253" t="s">
        <v>71</v>
      </c>
      <c r="I234" s="253" t="s">
        <v>161</v>
      </c>
      <c r="J234" s="254">
        <v>1.5191801299846182</v>
      </c>
      <c r="K234" s="266" t="s">
        <v>184</v>
      </c>
      <c r="L234" s="256">
        <f>+INDEX(Mercado_FEBRERO_2025!$R$10:$R$349,MATCH(B234,Mercado_FEBRERO_2025!$J$10:$J$349,0))</f>
        <v>60407.487545799289</v>
      </c>
      <c r="M234" s="257">
        <f t="shared" si="18"/>
        <v>91769854.781871557</v>
      </c>
      <c r="N234" s="258">
        <f t="shared" si="19"/>
        <v>1.5215964076927053</v>
      </c>
      <c r="O234" s="259"/>
    </row>
    <row r="235" spans="1:15" ht="16.5" x14ac:dyDescent="0.3">
      <c r="A235" s="67" t="str">
        <f t="shared" si="15"/>
        <v>GDBTGeneraciónOriente</v>
      </c>
      <c r="B235" s="250" t="str">
        <f t="shared" si="16"/>
        <v>GDBTOrienteNA</v>
      </c>
      <c r="C235" s="67" t="str">
        <f t="shared" si="17"/>
        <v>GDBTGeneraciónEnergíaOriente</v>
      </c>
      <c r="E235" s="267" t="s">
        <v>53</v>
      </c>
      <c r="F235" s="253" t="s">
        <v>159</v>
      </c>
      <c r="G235" s="252" t="s">
        <v>135</v>
      </c>
      <c r="H235" s="253" t="s">
        <v>71</v>
      </c>
      <c r="I235" s="253" t="s">
        <v>161</v>
      </c>
      <c r="J235" s="254">
        <v>1.2397304007358143</v>
      </c>
      <c r="K235" s="266" t="s">
        <v>184</v>
      </c>
      <c r="L235" s="256">
        <f>+INDEX(Mercado_FEBRERO_2025!$R$10:$R$349,MATCH(B235,Mercado_FEBRERO_2025!$J$10:$J$349,0))</f>
        <v>873.60850089539008</v>
      </c>
      <c r="M235" s="257">
        <f t="shared" si="18"/>
        <v>1083039.0169012561</v>
      </c>
      <c r="N235" s="258">
        <f t="shared" si="19"/>
        <v>1.2417022096557784</v>
      </c>
      <c r="O235" s="259"/>
    </row>
    <row r="236" spans="1:15" ht="16.5" x14ac:dyDescent="0.3">
      <c r="A236" s="67" t="str">
        <f t="shared" si="15"/>
        <v>RABTGeneraciónOriente</v>
      </c>
      <c r="B236" s="250" t="str">
        <f t="shared" si="16"/>
        <v>RABTOrienteNA</v>
      </c>
      <c r="C236" s="67" t="str">
        <f t="shared" si="17"/>
        <v>RABTGeneraciónEnergíaOriente</v>
      </c>
      <c r="E236" s="267" t="s">
        <v>59</v>
      </c>
      <c r="F236" s="253" t="s">
        <v>159</v>
      </c>
      <c r="G236" s="252" t="s">
        <v>135</v>
      </c>
      <c r="H236" s="253" t="s">
        <v>71</v>
      </c>
      <c r="I236" s="253" t="s">
        <v>161</v>
      </c>
      <c r="J236" s="254">
        <v>0.80931788209388922</v>
      </c>
      <c r="K236" s="266" t="s">
        <v>184</v>
      </c>
      <c r="L236" s="256">
        <f>+INDEX(Mercado_FEBRERO_2025!$R$10:$R$349,MATCH(B236,Mercado_FEBRERO_2025!$J$10:$J$349,0))</f>
        <v>3984.0606329731854</v>
      </c>
      <c r="M236" s="257">
        <f t="shared" si="18"/>
        <v>3224371.5136114978</v>
      </c>
      <c r="N236" s="258">
        <f t="shared" si="19"/>
        <v>0.81060511375171751</v>
      </c>
      <c r="O236" s="259"/>
    </row>
    <row r="237" spans="1:15" ht="16.5" x14ac:dyDescent="0.3">
      <c r="A237" s="67" t="str">
        <f t="shared" si="15"/>
        <v>APBTGeneraciónOriente</v>
      </c>
      <c r="B237" s="250" t="str">
        <f t="shared" si="16"/>
        <v>APBTOrienteNA</v>
      </c>
      <c r="C237" s="67" t="str">
        <f t="shared" si="17"/>
        <v>APBTGeneraciónEnergíaOriente</v>
      </c>
      <c r="E237" s="267" t="s">
        <v>57</v>
      </c>
      <c r="F237" s="253" t="s">
        <v>159</v>
      </c>
      <c r="G237" s="252" t="s">
        <v>135</v>
      </c>
      <c r="H237" s="253" t="s">
        <v>71</v>
      </c>
      <c r="I237" s="253" t="s">
        <v>161</v>
      </c>
      <c r="J237" s="254">
        <v>1.4837806669631539</v>
      </c>
      <c r="K237" s="266" t="s">
        <v>184</v>
      </c>
      <c r="L237" s="256">
        <f>+INDEX(Mercado_FEBRERO_2025!$R$10:$R$349,MATCH(B237,Mercado_FEBRERO_2025!$J$10:$J$349,0))</f>
        <v>17593.901687697184</v>
      </c>
      <c r="M237" s="257">
        <f t="shared" si="18"/>
        <v>26105491.180655487</v>
      </c>
      <c r="N237" s="258">
        <f t="shared" si="19"/>
        <v>1.4861406413193945</v>
      </c>
      <c r="O237" s="259"/>
    </row>
    <row r="238" spans="1:15" ht="16.5" x14ac:dyDescent="0.3">
      <c r="A238" s="67" t="str">
        <f t="shared" si="15"/>
        <v>APMTGeneraciónOriente</v>
      </c>
      <c r="B238" s="250" t="str">
        <f t="shared" si="16"/>
        <v>APMTOrienteNA</v>
      </c>
      <c r="C238" s="67" t="str">
        <f t="shared" si="17"/>
        <v>APMTGeneraciónEnergíaOriente</v>
      </c>
      <c r="E238" s="267" t="s">
        <v>58</v>
      </c>
      <c r="F238" s="253" t="s">
        <v>159</v>
      </c>
      <c r="G238" s="252" t="s">
        <v>135</v>
      </c>
      <c r="H238" s="253" t="s">
        <v>71</v>
      </c>
      <c r="I238" s="253" t="s">
        <v>161</v>
      </c>
      <c r="J238" s="254">
        <v>1.232425749636147</v>
      </c>
      <c r="K238" s="266" t="s">
        <v>184</v>
      </c>
      <c r="L238" s="256">
        <f>+INDEX(Mercado_FEBRERO_2025!$R$10:$R$349,MATCH(B238,Mercado_FEBRERO_2025!$J$10:$J$349,0))</f>
        <v>1162.202086292971</v>
      </c>
      <c r="M238" s="257">
        <f t="shared" si="18"/>
        <v>1432327.7774283087</v>
      </c>
      <c r="N238" s="258">
        <f t="shared" si="19"/>
        <v>1.2343859404041428</v>
      </c>
      <c r="O238" s="259"/>
    </row>
    <row r="239" spans="1:15" ht="16.5" x14ac:dyDescent="0.3">
      <c r="A239" s="67" t="str">
        <f t="shared" si="15"/>
        <v>GDMTHGeneraciónOrienteB</v>
      </c>
      <c r="B239" s="250" t="str">
        <f t="shared" si="16"/>
        <v>GDMTHOrienteB</v>
      </c>
      <c r="C239" s="67" t="str">
        <f t="shared" si="17"/>
        <v>GDMTHGeneraciónEnergíaOriente</v>
      </c>
      <c r="E239" s="251" t="s">
        <v>54</v>
      </c>
      <c r="F239" s="253" t="s">
        <v>159</v>
      </c>
      <c r="G239" s="252" t="s">
        <v>135</v>
      </c>
      <c r="H239" s="253" t="s">
        <v>71</v>
      </c>
      <c r="I239" s="253" t="s">
        <v>146</v>
      </c>
      <c r="J239" s="254">
        <v>0.79021340998706757</v>
      </c>
      <c r="K239" s="266" t="s">
        <v>184</v>
      </c>
      <c r="L239" s="256">
        <f>+INDEX(Mercado_FEBRERO_2025!$R$10:$R$349,MATCH(B239,Mercado_FEBRERO_2025!$J$10:$J$349,0))</f>
        <v>41935.941333303279</v>
      </c>
      <c r="M239" s="257">
        <f t="shared" si="18"/>
        <v>33138343.202007201</v>
      </c>
      <c r="N239" s="258">
        <f t="shared" si="19"/>
        <v>0.79147025570897855</v>
      </c>
      <c r="O239" s="259"/>
    </row>
    <row r="240" spans="1:15" ht="16.5" x14ac:dyDescent="0.3">
      <c r="A240" s="67" t="str">
        <f t="shared" si="15"/>
        <v>GDMTHGeneraciónOrienteI</v>
      </c>
      <c r="B240" s="250" t="str">
        <f t="shared" si="16"/>
        <v>GDMTHOrienteI</v>
      </c>
      <c r="C240" s="67" t="str">
        <f t="shared" si="17"/>
        <v>GDMTHGeneraciónEnergíaOriente</v>
      </c>
      <c r="E240" s="251" t="s">
        <v>54</v>
      </c>
      <c r="F240" s="253" t="s">
        <v>159</v>
      </c>
      <c r="G240" s="252" t="s">
        <v>135</v>
      </c>
      <c r="H240" s="253" t="s">
        <v>71</v>
      </c>
      <c r="I240" s="253" t="s">
        <v>147</v>
      </c>
      <c r="J240" s="254">
        <v>1.5480241368909959</v>
      </c>
      <c r="K240" s="266" t="s">
        <v>184</v>
      </c>
      <c r="L240" s="256">
        <f>+INDEX(Mercado_FEBRERO_2025!$R$10:$R$349,MATCH(B240,Mercado_FEBRERO_2025!$J$10:$J$349,0))</f>
        <v>78278.669852043196</v>
      </c>
      <c r="M240" s="257">
        <f t="shared" si="18"/>
        <v>121177270.33468439</v>
      </c>
      <c r="N240" s="258">
        <f t="shared" si="19"/>
        <v>1.5504862914042916</v>
      </c>
      <c r="O240" s="259"/>
    </row>
    <row r="241" spans="1:15" ht="16.5" x14ac:dyDescent="0.3">
      <c r="A241" s="67" t="str">
        <f t="shared" si="15"/>
        <v>GDMTHGeneraciónOrienteP</v>
      </c>
      <c r="B241" s="250" t="str">
        <f t="shared" si="16"/>
        <v>GDMTHOrienteP</v>
      </c>
      <c r="C241" s="67" t="str">
        <f t="shared" si="17"/>
        <v>GDMTHGeneraciónEnergíaOriente</v>
      </c>
      <c r="E241" s="251" t="s">
        <v>54</v>
      </c>
      <c r="F241" s="253" t="s">
        <v>159</v>
      </c>
      <c r="G241" s="252" t="s">
        <v>135</v>
      </c>
      <c r="H241" s="253" t="s">
        <v>71</v>
      </c>
      <c r="I241" s="253" t="s">
        <v>148</v>
      </c>
      <c r="J241" s="254">
        <v>1.7647287861811214</v>
      </c>
      <c r="K241" s="266" t="s">
        <v>184</v>
      </c>
      <c r="L241" s="256">
        <f>+INDEX(Mercado_FEBRERO_2025!$R$10:$R$349,MATCH(B241,Mercado_FEBRERO_2025!$J$10:$J$349,0))</f>
        <v>19026.271890038402</v>
      </c>
      <c r="M241" s="257">
        <f t="shared" si="18"/>
        <v>33576209.698059455</v>
      </c>
      <c r="N241" s="258">
        <f t="shared" si="19"/>
        <v>1.7675356125361452</v>
      </c>
      <c r="O241" s="259"/>
    </row>
    <row r="242" spans="1:15" ht="16.5" x14ac:dyDescent="0.3">
      <c r="A242" s="67" t="str">
        <f t="shared" si="15"/>
        <v>GDMTOGeneraciónOriente</v>
      </c>
      <c r="B242" s="250" t="str">
        <f t="shared" si="16"/>
        <v>GDMTOOrienteNA</v>
      </c>
      <c r="C242" s="67" t="str">
        <f t="shared" si="17"/>
        <v>GDMTOGeneraciónEnergíaOriente</v>
      </c>
      <c r="E242" s="251" t="s">
        <v>55</v>
      </c>
      <c r="F242" s="253" t="s">
        <v>159</v>
      </c>
      <c r="G242" s="252" t="s">
        <v>135</v>
      </c>
      <c r="H242" s="253" t="s">
        <v>71</v>
      </c>
      <c r="I242" s="253" t="s">
        <v>161</v>
      </c>
      <c r="J242" s="254">
        <v>1.2144450700061966</v>
      </c>
      <c r="K242" s="266" t="s">
        <v>184</v>
      </c>
      <c r="L242" s="256">
        <f>+INDEX(Mercado_FEBRERO_2025!$R$10:$R$349,MATCH(B242,Mercado_FEBRERO_2025!$J$10:$J$349,0))</f>
        <v>59576.100120255433</v>
      </c>
      <c r="M242" s="257">
        <f t="shared" si="18"/>
        <v>72351901.08123979</v>
      </c>
      <c r="N242" s="258">
        <f t="shared" si="19"/>
        <v>1.2163766622462704</v>
      </c>
      <c r="O242" s="259"/>
    </row>
    <row r="243" spans="1:15" ht="16.5" x14ac:dyDescent="0.3">
      <c r="A243" s="67" t="str">
        <f t="shared" si="15"/>
        <v>RAMTGeneraciónOriente</v>
      </c>
      <c r="B243" s="250" t="str">
        <f t="shared" si="16"/>
        <v>RAMTOrienteNA</v>
      </c>
      <c r="C243" s="67" t="str">
        <f t="shared" si="17"/>
        <v>RAMTGeneraciónEnergíaOriente</v>
      </c>
      <c r="E243" s="267" t="s">
        <v>60</v>
      </c>
      <c r="F243" s="253" t="s">
        <v>159</v>
      </c>
      <c r="G243" s="252" t="s">
        <v>135</v>
      </c>
      <c r="H243" s="253" t="s">
        <v>71</v>
      </c>
      <c r="I243" s="253" t="s">
        <v>161</v>
      </c>
      <c r="J243" s="254">
        <v>0.77316922408784383</v>
      </c>
      <c r="K243" s="266" t="s">
        <v>184</v>
      </c>
      <c r="L243" s="256">
        <f>+INDEX(Mercado_FEBRERO_2025!$R$10:$R$349,MATCH(B243,Mercado_FEBRERO_2025!$J$10:$J$349,0))</f>
        <v>5504.6097961103023</v>
      </c>
      <c r="M243" s="257">
        <f t="shared" si="18"/>
        <v>4255994.8849649467</v>
      </c>
      <c r="N243" s="258">
        <f t="shared" si="19"/>
        <v>0.77439896078849535</v>
      </c>
      <c r="O243" s="259"/>
    </row>
    <row r="244" spans="1:15" ht="16.5" x14ac:dyDescent="0.3">
      <c r="A244" s="67" t="str">
        <f t="shared" si="15"/>
        <v>DISTGeneraciónOrienteB</v>
      </c>
      <c r="B244" s="250" t="str">
        <f t="shared" si="16"/>
        <v>DISTOrienteB</v>
      </c>
      <c r="C244" s="67" t="str">
        <f t="shared" si="17"/>
        <v>DISTGeneraciónEnergíaOriente</v>
      </c>
      <c r="E244" s="267" t="s">
        <v>51</v>
      </c>
      <c r="F244" s="253" t="s">
        <v>159</v>
      </c>
      <c r="G244" s="252" t="s">
        <v>135</v>
      </c>
      <c r="H244" s="253" t="s">
        <v>71</v>
      </c>
      <c r="I244" s="253" t="s">
        <v>146</v>
      </c>
      <c r="J244" s="254">
        <v>0.86101233602999427</v>
      </c>
      <c r="K244" s="266" t="s">
        <v>184</v>
      </c>
      <c r="L244" s="256">
        <f>+INDEX(Mercado_FEBRERO_2025!$R$10:$R$349,MATCH(B244,Mercado_FEBRERO_2025!$J$10:$J$349,0))</f>
        <v>35250.121612009716</v>
      </c>
      <c r="M244" s="257">
        <f t="shared" si="18"/>
        <v>30350789.554497875</v>
      </c>
      <c r="N244" s="258">
        <f t="shared" si="19"/>
        <v>0.86238178845559865</v>
      </c>
      <c r="O244" s="259"/>
    </row>
    <row r="245" spans="1:15" ht="16.5" x14ac:dyDescent="0.3">
      <c r="A245" s="67" t="str">
        <f t="shared" si="15"/>
        <v>DISTGeneraciónOrienteI</v>
      </c>
      <c r="B245" s="250" t="str">
        <f t="shared" si="16"/>
        <v>DISTOrienteI</v>
      </c>
      <c r="C245" s="67" t="str">
        <f t="shared" si="17"/>
        <v>DISTGeneraciónEnergíaOriente</v>
      </c>
      <c r="E245" s="267" t="s">
        <v>51</v>
      </c>
      <c r="F245" s="253" t="s">
        <v>159</v>
      </c>
      <c r="G245" s="252" t="s">
        <v>135</v>
      </c>
      <c r="H245" s="253" t="s">
        <v>71</v>
      </c>
      <c r="I245" s="253" t="s">
        <v>147</v>
      </c>
      <c r="J245" s="254">
        <v>1.6590922933551639</v>
      </c>
      <c r="K245" s="266" t="s">
        <v>184</v>
      </c>
      <c r="L245" s="256">
        <f>+INDEX(Mercado_FEBRERO_2025!$R$10:$R$349,MATCH(B245,Mercado_FEBRERO_2025!$J$10:$J$349,0))</f>
        <v>64177.098309384513</v>
      </c>
      <c r="M245" s="257">
        <f t="shared" si="18"/>
        <v>106475729.21499656</v>
      </c>
      <c r="N245" s="258">
        <f t="shared" si="19"/>
        <v>1.6617311033586453</v>
      </c>
      <c r="O245" s="259"/>
    </row>
    <row r="246" spans="1:15" ht="16.5" x14ac:dyDescent="0.3">
      <c r="A246" s="67" t="str">
        <f t="shared" si="15"/>
        <v>DISTGeneraciónOrienteP</v>
      </c>
      <c r="B246" s="250" t="str">
        <f t="shared" si="16"/>
        <v>DISTOrienteP</v>
      </c>
      <c r="C246" s="67" t="str">
        <f t="shared" si="17"/>
        <v>DISTGeneraciónEnergíaOriente</v>
      </c>
      <c r="E246" s="267" t="s">
        <v>51</v>
      </c>
      <c r="F246" s="253" t="s">
        <v>159</v>
      </c>
      <c r="G246" s="252" t="s">
        <v>135</v>
      </c>
      <c r="H246" s="253" t="s">
        <v>71</v>
      </c>
      <c r="I246" s="253" t="s">
        <v>148</v>
      </c>
      <c r="J246" s="254">
        <v>1.8909681410830603</v>
      </c>
      <c r="K246" s="266" t="s">
        <v>184</v>
      </c>
      <c r="L246" s="256">
        <f>+INDEX(Mercado_FEBRERO_2025!$R$10:$R$349,MATCH(B246,Mercado_FEBRERO_2025!$J$10:$J$349,0))</f>
        <v>9447.508963919192</v>
      </c>
      <c r="M246" s="257">
        <f t="shared" si="18"/>
        <v>17864938.463367824</v>
      </c>
      <c r="N246" s="258">
        <f t="shared" si="19"/>
        <v>1.893975752936204</v>
      </c>
      <c r="O246" s="259"/>
    </row>
    <row r="247" spans="1:15" ht="16.5" x14ac:dyDescent="0.3">
      <c r="A247" s="67" t="str">
        <f t="shared" si="15"/>
        <v>DISTGeneraciónOrienteSP</v>
      </c>
      <c r="B247" s="250" t="str">
        <f t="shared" si="16"/>
        <v>DISTOrienteSP</v>
      </c>
      <c r="C247" s="67" t="str">
        <f t="shared" si="17"/>
        <v>DISTGeneraciónEnergíaOriente</v>
      </c>
      <c r="E247" s="267" t="s">
        <v>51</v>
      </c>
      <c r="F247" s="253" t="s">
        <v>159</v>
      </c>
      <c r="G247" s="252" t="s">
        <v>135</v>
      </c>
      <c r="H247" s="253" t="s">
        <v>71</v>
      </c>
      <c r="I247" s="253" t="s">
        <v>151</v>
      </c>
      <c r="J247" s="254">
        <v>0</v>
      </c>
      <c r="K247" s="266" t="s">
        <v>184</v>
      </c>
      <c r="L247" s="256">
        <f>+INDEX(Mercado_FEBRERO_2025!$R$10:$R$349,MATCH(B247,Mercado_FEBRERO_2025!$J$10:$J$349,0))</f>
        <v>0</v>
      </c>
      <c r="M247" s="257">
        <f t="shared" si="18"/>
        <v>0</v>
      </c>
      <c r="N247" s="258">
        <f t="shared" si="19"/>
        <v>0</v>
      </c>
      <c r="O247" s="259"/>
    </row>
    <row r="248" spans="1:15" ht="16.5" x14ac:dyDescent="0.3">
      <c r="A248" s="67" t="str">
        <f t="shared" si="15"/>
        <v>DITGeneraciónOrienteB</v>
      </c>
      <c r="B248" s="250" t="str">
        <f t="shared" si="16"/>
        <v>DITOrienteB</v>
      </c>
      <c r="C248" s="67" t="str">
        <f t="shared" si="17"/>
        <v>DITGeneraciónEnergíaOriente</v>
      </c>
      <c r="E248" s="267" t="s">
        <v>52</v>
      </c>
      <c r="F248" s="253" t="s">
        <v>159</v>
      </c>
      <c r="G248" s="252" t="s">
        <v>135</v>
      </c>
      <c r="H248" s="253" t="s">
        <v>71</v>
      </c>
      <c r="I248" s="253" t="s">
        <v>146</v>
      </c>
      <c r="J248" s="254">
        <v>0.95129033167203481</v>
      </c>
      <c r="K248" s="266" t="s">
        <v>184</v>
      </c>
      <c r="L248" s="256">
        <f>+INDEX(Mercado_FEBRERO_2025!$R$10:$R$349,MATCH(B248,Mercado_FEBRERO_2025!$J$10:$J$349,0))</f>
        <v>24557.68078169864</v>
      </c>
      <c r="M248" s="257">
        <f t="shared" si="18"/>
        <v>23361484.295918055</v>
      </c>
      <c r="N248" s="258">
        <f t="shared" si="19"/>
        <v>0.95280337253991487</v>
      </c>
      <c r="O248" s="259"/>
    </row>
    <row r="249" spans="1:15" ht="16.5" x14ac:dyDescent="0.3">
      <c r="A249" s="67" t="str">
        <f t="shared" si="15"/>
        <v>DITGeneraciónOrienteI</v>
      </c>
      <c r="B249" s="250" t="str">
        <f t="shared" si="16"/>
        <v>DITOrienteI</v>
      </c>
      <c r="C249" s="67" t="str">
        <f t="shared" si="17"/>
        <v>DITGeneraciónEnergíaOriente</v>
      </c>
      <c r="E249" s="267" t="s">
        <v>52</v>
      </c>
      <c r="F249" s="253" t="s">
        <v>159</v>
      </c>
      <c r="G249" s="252" t="s">
        <v>135</v>
      </c>
      <c r="H249" s="253" t="s">
        <v>71</v>
      </c>
      <c r="I249" s="253" t="s">
        <v>147</v>
      </c>
      <c r="J249" s="254">
        <v>1.670704815616175</v>
      </c>
      <c r="K249" s="266" t="s">
        <v>184</v>
      </c>
      <c r="L249" s="256">
        <f>+INDEX(Mercado_FEBRERO_2025!$R$10:$R$349,MATCH(B249,Mercado_FEBRERO_2025!$J$10:$J$349,0))</f>
        <v>36208.469040458629</v>
      </c>
      <c r="M249" s="257">
        <f t="shared" si="18"/>
        <v>60493663.591983415</v>
      </c>
      <c r="N249" s="258">
        <f t="shared" si="19"/>
        <v>1.6733620955022726</v>
      </c>
      <c r="O249" s="259"/>
    </row>
    <row r="250" spans="1:15" ht="16.5" x14ac:dyDescent="0.3">
      <c r="A250" s="67" t="str">
        <f t="shared" si="15"/>
        <v>DITGeneraciónOrienteP</v>
      </c>
      <c r="B250" s="250" t="str">
        <f t="shared" si="16"/>
        <v>DITOrienteP</v>
      </c>
      <c r="C250" s="67" t="str">
        <f t="shared" si="17"/>
        <v>DITGeneraciónEnergíaOriente</v>
      </c>
      <c r="E250" s="267" t="s">
        <v>52</v>
      </c>
      <c r="F250" s="253" t="s">
        <v>159</v>
      </c>
      <c r="G250" s="252" t="s">
        <v>135</v>
      </c>
      <c r="H250" s="253" t="s">
        <v>71</v>
      </c>
      <c r="I250" s="253" t="s">
        <v>148</v>
      </c>
      <c r="J250" s="254">
        <v>1.9834937216788435</v>
      </c>
      <c r="K250" s="266" t="s">
        <v>184</v>
      </c>
      <c r="L250" s="256">
        <f>+INDEX(Mercado_FEBRERO_2025!$R$10:$R$349,MATCH(B250,Mercado_FEBRERO_2025!$J$10:$J$349,0))</f>
        <v>3804.6899841363856</v>
      </c>
      <c r="M250" s="257">
        <f t="shared" si="18"/>
        <v>7546578.6964689</v>
      </c>
      <c r="N250" s="258">
        <f t="shared" si="19"/>
        <v>1.9866484967902531</v>
      </c>
      <c r="O250" s="259"/>
    </row>
    <row r="251" spans="1:15" ht="16.5" x14ac:dyDescent="0.3">
      <c r="A251" s="67" t="str">
        <f t="shared" si="15"/>
        <v>DITGeneraciónOrienteSP</v>
      </c>
      <c r="B251" s="250" t="str">
        <f t="shared" si="16"/>
        <v>DITOrienteSP</v>
      </c>
      <c r="C251" s="67" t="str">
        <f t="shared" si="17"/>
        <v>DITGeneraciónEnergíaOriente</v>
      </c>
      <c r="E251" s="267" t="s">
        <v>52</v>
      </c>
      <c r="F251" s="253" t="s">
        <v>159</v>
      </c>
      <c r="G251" s="252" t="s">
        <v>135</v>
      </c>
      <c r="H251" s="253" t="s">
        <v>71</v>
      </c>
      <c r="I251" s="253" t="s">
        <v>151</v>
      </c>
      <c r="J251" s="254">
        <v>0</v>
      </c>
      <c r="K251" s="266" t="s">
        <v>184</v>
      </c>
      <c r="L251" s="256">
        <f>+INDEX(Mercado_FEBRERO_2025!$R$10:$R$349,MATCH(B251,Mercado_FEBRERO_2025!$J$10:$J$349,0))</f>
        <v>0</v>
      </c>
      <c r="M251" s="257">
        <f t="shared" si="18"/>
        <v>0</v>
      </c>
      <c r="N251" s="258">
        <f t="shared" si="19"/>
        <v>0</v>
      </c>
      <c r="O251" s="259"/>
    </row>
    <row r="252" spans="1:15" ht="16.5" x14ac:dyDescent="0.3">
      <c r="A252" s="67" t="str">
        <f t="shared" si="15"/>
        <v>DB1GeneraciónPeninsular</v>
      </c>
      <c r="B252" s="250" t="str">
        <f t="shared" si="16"/>
        <v>DB1PeninsularNA</v>
      </c>
      <c r="C252" s="67" t="str">
        <f t="shared" si="17"/>
        <v>DB1GeneraciónEnergíaPeninsular</v>
      </c>
      <c r="E252" s="267" t="s">
        <v>48</v>
      </c>
      <c r="F252" s="253" t="s">
        <v>159</v>
      </c>
      <c r="G252" s="252" t="s">
        <v>135</v>
      </c>
      <c r="H252" s="253" t="s">
        <v>72</v>
      </c>
      <c r="I252" s="253" t="s">
        <v>161</v>
      </c>
      <c r="J252" s="254">
        <v>0.87168836456027776</v>
      </c>
      <c r="K252" s="266" t="s">
        <v>184</v>
      </c>
      <c r="L252" s="256">
        <f>+INDEX(Mercado_FEBRERO_2025!$R$10:$R$349,MATCH(B252,Mercado_FEBRERO_2025!$J$10:$J$349,0))</f>
        <v>96866.98455816129</v>
      </c>
      <c r="M252" s="257">
        <f t="shared" si="18"/>
        <v>84437823.349389285</v>
      </c>
      <c r="N252" s="258">
        <f t="shared" si="19"/>
        <v>0.87307479736183591</v>
      </c>
      <c r="O252" s="259"/>
    </row>
    <row r="253" spans="1:15" ht="16.5" x14ac:dyDescent="0.3">
      <c r="A253" s="67" t="str">
        <f t="shared" si="15"/>
        <v>DB2GeneraciónPeninsular</v>
      </c>
      <c r="B253" s="250" t="str">
        <f t="shared" si="16"/>
        <v>DB2PeninsularNA</v>
      </c>
      <c r="C253" s="67" t="str">
        <f t="shared" si="17"/>
        <v>DB2GeneraciónEnergíaPeninsular</v>
      </c>
      <c r="E253" s="267" t="s">
        <v>50</v>
      </c>
      <c r="F253" s="253" t="s">
        <v>159</v>
      </c>
      <c r="G253" s="252" t="s">
        <v>135</v>
      </c>
      <c r="H253" s="253" t="s">
        <v>72</v>
      </c>
      <c r="I253" s="253" t="s">
        <v>161</v>
      </c>
      <c r="J253" s="254">
        <v>0.86344721972988403</v>
      </c>
      <c r="K253" s="266" t="s">
        <v>184</v>
      </c>
      <c r="L253" s="256">
        <f>+INDEX(Mercado_FEBRERO_2025!$R$10:$R$349,MATCH(B253,Mercado_FEBRERO_2025!$J$10:$J$349,0))</f>
        <v>240483.13925771997</v>
      </c>
      <c r="M253" s="257">
        <f t="shared" si="18"/>
        <v>207644497.98399282</v>
      </c>
      <c r="N253" s="258">
        <f t="shared" si="19"/>
        <v>0.86482054487281113</v>
      </c>
      <c r="O253" s="259"/>
    </row>
    <row r="254" spans="1:15" ht="16.5" x14ac:dyDescent="0.3">
      <c r="A254" s="67" t="str">
        <f t="shared" si="15"/>
        <v>PDBTGeneraciónPeninsular</v>
      </c>
      <c r="B254" s="250" t="str">
        <f t="shared" si="16"/>
        <v>PDBTPeninsularNA</v>
      </c>
      <c r="C254" s="67" t="str">
        <f t="shared" si="17"/>
        <v>PDBTGeneraciónEnergíaPeninsular</v>
      </c>
      <c r="E254" s="267" t="s">
        <v>56</v>
      </c>
      <c r="F254" s="253" t="s">
        <v>159</v>
      </c>
      <c r="G254" s="252" t="s">
        <v>135</v>
      </c>
      <c r="H254" s="253" t="s">
        <v>72</v>
      </c>
      <c r="I254" s="253" t="s">
        <v>161</v>
      </c>
      <c r="J254" s="254">
        <v>1.9628908596028594</v>
      </c>
      <c r="K254" s="266" t="s">
        <v>184</v>
      </c>
      <c r="L254" s="256">
        <f>+INDEX(Mercado_FEBRERO_2025!$R$10:$R$349,MATCH(B254,Mercado_FEBRERO_2025!$J$10:$J$349,0))</f>
        <v>61314.598001930426</v>
      </c>
      <c r="M254" s="257">
        <f t="shared" si="18"/>
        <v>120353863.97821298</v>
      </c>
      <c r="N254" s="258">
        <f t="shared" si="19"/>
        <v>1.9660128655676916</v>
      </c>
      <c r="O254" s="259"/>
    </row>
    <row r="255" spans="1:15" ht="16.5" x14ac:dyDescent="0.3">
      <c r="A255" s="67" t="str">
        <f t="shared" si="15"/>
        <v>GDBTGeneraciónPeninsular</v>
      </c>
      <c r="B255" s="250" t="str">
        <f t="shared" si="16"/>
        <v>GDBTPeninsularNA</v>
      </c>
      <c r="C255" s="67" t="str">
        <f t="shared" si="17"/>
        <v>GDBTGeneraciónEnergíaPeninsular</v>
      </c>
      <c r="E255" s="267" t="s">
        <v>53</v>
      </c>
      <c r="F255" s="253" t="s">
        <v>159</v>
      </c>
      <c r="G255" s="252" t="s">
        <v>135</v>
      </c>
      <c r="H255" s="253" t="s">
        <v>72</v>
      </c>
      <c r="I255" s="253" t="s">
        <v>161</v>
      </c>
      <c r="J255" s="254">
        <v>2.0342516818842231</v>
      </c>
      <c r="K255" s="266" t="s">
        <v>184</v>
      </c>
      <c r="L255" s="256">
        <f>+INDEX(Mercado_FEBRERO_2025!$R$10:$R$349,MATCH(B255,Mercado_FEBRERO_2025!$J$10:$J$349,0))</f>
        <v>1270.2117308756197</v>
      </c>
      <c r="M255" s="257">
        <f t="shared" si="18"/>
        <v>2583930.3498827992</v>
      </c>
      <c r="N255" s="258">
        <f t="shared" si="19"/>
        <v>2.0374871882567462</v>
      </c>
      <c r="O255" s="259"/>
    </row>
    <row r="256" spans="1:15" ht="16.5" x14ac:dyDescent="0.3">
      <c r="A256" s="67" t="str">
        <f t="shared" si="15"/>
        <v>RABTGeneraciónPeninsular</v>
      </c>
      <c r="B256" s="250" t="str">
        <f t="shared" si="16"/>
        <v>RABTPeninsularNA</v>
      </c>
      <c r="C256" s="67" t="str">
        <f t="shared" si="17"/>
        <v>RABTGeneraciónEnergíaPeninsular</v>
      </c>
      <c r="E256" s="267" t="s">
        <v>59</v>
      </c>
      <c r="F256" s="253" t="s">
        <v>159</v>
      </c>
      <c r="G256" s="252" t="s">
        <v>135</v>
      </c>
      <c r="H256" s="253" t="s">
        <v>72</v>
      </c>
      <c r="I256" s="253" t="s">
        <v>161</v>
      </c>
      <c r="J256" s="254">
        <v>0.86288532349144842</v>
      </c>
      <c r="K256" s="266" t="s">
        <v>184</v>
      </c>
      <c r="L256" s="256">
        <f>+INDEX(Mercado_FEBRERO_2025!$R$10:$R$349,MATCH(B256,Mercado_FEBRERO_2025!$J$10:$J$349,0))</f>
        <v>5940.6001024950619</v>
      </c>
      <c r="M256" s="257">
        <f t="shared" si="18"/>
        <v>5126056.641174783</v>
      </c>
      <c r="N256" s="258">
        <f t="shared" si="19"/>
        <v>0.86425775493037804</v>
      </c>
      <c r="O256" s="259"/>
    </row>
    <row r="257" spans="1:15" ht="16.5" x14ac:dyDescent="0.3">
      <c r="A257" s="67" t="str">
        <f t="shared" si="15"/>
        <v>APBTGeneraciónPeninsular</v>
      </c>
      <c r="B257" s="250" t="str">
        <f t="shared" si="16"/>
        <v>APBTPeninsularNA</v>
      </c>
      <c r="C257" s="67" t="str">
        <f t="shared" si="17"/>
        <v>APBTGeneraciónEnergíaPeninsular</v>
      </c>
      <c r="E257" s="267" t="s">
        <v>57</v>
      </c>
      <c r="F257" s="253" t="s">
        <v>159</v>
      </c>
      <c r="G257" s="252" t="s">
        <v>135</v>
      </c>
      <c r="H257" s="253" t="s">
        <v>72</v>
      </c>
      <c r="I257" s="253" t="s">
        <v>161</v>
      </c>
      <c r="J257" s="254">
        <v>1.708913759829817</v>
      </c>
      <c r="K257" s="266" t="s">
        <v>184</v>
      </c>
      <c r="L257" s="256">
        <f>+INDEX(Mercado_FEBRERO_2025!$R$10:$R$349,MATCH(B257,Mercado_FEBRERO_2025!$J$10:$J$349,0))</f>
        <v>14657.24833396215</v>
      </c>
      <c r="M257" s="257">
        <f t="shared" si="18"/>
        <v>25047973.359150581</v>
      </c>
      <c r="N257" s="258">
        <f t="shared" si="19"/>
        <v>1.7116318115877491</v>
      </c>
      <c r="O257" s="259"/>
    </row>
    <row r="258" spans="1:15" ht="16.5" x14ac:dyDescent="0.3">
      <c r="A258" s="67" t="str">
        <f t="shared" si="15"/>
        <v>APMTGeneraciónPeninsular</v>
      </c>
      <c r="B258" s="250" t="str">
        <f t="shared" si="16"/>
        <v>APMTPeninsularNA</v>
      </c>
      <c r="C258" s="67" t="str">
        <f t="shared" si="17"/>
        <v>APMTGeneraciónEnergíaPeninsular</v>
      </c>
      <c r="E258" s="267" t="s">
        <v>58</v>
      </c>
      <c r="F258" s="253" t="s">
        <v>159</v>
      </c>
      <c r="G258" s="252" t="s">
        <v>135</v>
      </c>
      <c r="H258" s="253" t="s">
        <v>72</v>
      </c>
      <c r="I258" s="253" t="s">
        <v>161</v>
      </c>
      <c r="J258" s="254">
        <v>1.4006200236746364</v>
      </c>
      <c r="K258" s="266" t="s">
        <v>184</v>
      </c>
      <c r="L258" s="256">
        <f>+INDEX(Mercado_FEBRERO_2025!$R$10:$R$349,MATCH(B258,Mercado_FEBRERO_2025!$J$10:$J$349,0))</f>
        <v>2139.9445263322846</v>
      </c>
      <c r="M258" s="257">
        <f t="shared" si="18"/>
        <v>2997249.1531339334</v>
      </c>
      <c r="N258" s="258">
        <f t="shared" si="19"/>
        <v>1.4028477298392372</v>
      </c>
      <c r="O258" s="259"/>
    </row>
    <row r="259" spans="1:15" ht="16.5" x14ac:dyDescent="0.3">
      <c r="A259" s="67" t="str">
        <f t="shared" si="15"/>
        <v>GDMTHGeneraciónPeninsularB</v>
      </c>
      <c r="B259" s="250" t="str">
        <f t="shared" si="16"/>
        <v>GDMTHPeninsularB</v>
      </c>
      <c r="C259" s="67" t="str">
        <f t="shared" si="17"/>
        <v>GDMTHGeneraciónEnergíaPeninsular</v>
      </c>
      <c r="E259" s="251" t="s">
        <v>54</v>
      </c>
      <c r="F259" s="253" t="s">
        <v>159</v>
      </c>
      <c r="G259" s="252" t="s">
        <v>135</v>
      </c>
      <c r="H259" s="253" t="s">
        <v>72</v>
      </c>
      <c r="I259" s="253" t="s">
        <v>146</v>
      </c>
      <c r="J259" s="254">
        <v>1.1179862157413614</v>
      </c>
      <c r="K259" s="266" t="s">
        <v>184</v>
      </c>
      <c r="L259" s="256">
        <f>+INDEX(Mercado_FEBRERO_2025!$R$10:$R$349,MATCH(B259,Mercado_FEBRERO_2025!$J$10:$J$349,0))</f>
        <v>90642.939100481977</v>
      </c>
      <c r="M259" s="257">
        <f t="shared" si="18"/>
        <v>101337556.46862252</v>
      </c>
      <c r="N259" s="258">
        <f t="shared" si="19"/>
        <v>1.119764388795186</v>
      </c>
      <c r="O259" s="259"/>
    </row>
    <row r="260" spans="1:15" ht="16.5" x14ac:dyDescent="0.3">
      <c r="A260" s="67" t="str">
        <f t="shared" si="15"/>
        <v>GDMTHGeneraciónPeninsularI</v>
      </c>
      <c r="B260" s="250" t="str">
        <f t="shared" si="16"/>
        <v>GDMTHPeninsularI</v>
      </c>
      <c r="C260" s="67" t="str">
        <f t="shared" si="17"/>
        <v>GDMTHGeneraciónEnergíaPeninsular</v>
      </c>
      <c r="E260" s="251" t="s">
        <v>54</v>
      </c>
      <c r="F260" s="253" t="s">
        <v>159</v>
      </c>
      <c r="G260" s="252" t="s">
        <v>135</v>
      </c>
      <c r="H260" s="253" t="s">
        <v>72</v>
      </c>
      <c r="I260" s="253" t="s">
        <v>147</v>
      </c>
      <c r="J260" s="254">
        <v>2.0250740433231034</v>
      </c>
      <c r="K260" s="266" t="s">
        <v>184</v>
      </c>
      <c r="L260" s="256">
        <f>+INDEX(Mercado_FEBRERO_2025!$R$10:$R$349,MATCH(B260,Mercado_FEBRERO_2025!$J$10:$J$349,0))</f>
        <v>169196.36184798583</v>
      </c>
      <c r="M260" s="257">
        <f t="shared" si="18"/>
        <v>342635160.60305953</v>
      </c>
      <c r="N260" s="258">
        <f t="shared" si="19"/>
        <v>2.0282949525303331</v>
      </c>
      <c r="O260" s="259"/>
    </row>
    <row r="261" spans="1:15" ht="16.5" x14ac:dyDescent="0.3">
      <c r="A261" s="67" t="str">
        <f t="shared" si="15"/>
        <v>GDMTHGeneraciónPeninsularP</v>
      </c>
      <c r="B261" s="250" t="str">
        <f t="shared" si="16"/>
        <v>GDMTHPeninsularP</v>
      </c>
      <c r="C261" s="67" t="str">
        <f t="shared" si="17"/>
        <v>GDMTHGeneraciónEnergíaPeninsular</v>
      </c>
      <c r="E261" s="251" t="s">
        <v>54</v>
      </c>
      <c r="F261" s="253" t="s">
        <v>159</v>
      </c>
      <c r="G261" s="252" t="s">
        <v>135</v>
      </c>
      <c r="H261" s="253" t="s">
        <v>72</v>
      </c>
      <c r="I261" s="253" t="s">
        <v>148</v>
      </c>
      <c r="J261" s="254">
        <v>2.2839209104959215</v>
      </c>
      <c r="K261" s="266" t="s">
        <v>184</v>
      </c>
      <c r="L261" s="256">
        <f>+INDEX(Mercado_FEBRERO_2025!$R$10:$R$349,MATCH(B261,Mercado_FEBRERO_2025!$J$10:$J$349,0))</f>
        <v>41124.56163869107</v>
      </c>
      <c r="M261" s="257">
        <f t="shared" si="18"/>
        <v>93925246.261584952</v>
      </c>
      <c r="N261" s="258">
        <f t="shared" si="19"/>
        <v>2.2875535193446965</v>
      </c>
      <c r="O261" s="259"/>
    </row>
    <row r="262" spans="1:15" ht="16.5" x14ac:dyDescent="0.3">
      <c r="A262" s="67" t="str">
        <f t="shared" si="15"/>
        <v>GDMTOGeneraciónPeninsular</v>
      </c>
      <c r="B262" s="250" t="str">
        <f t="shared" si="16"/>
        <v>GDMTOPeninsularNA</v>
      </c>
      <c r="C262" s="67" t="str">
        <f t="shared" si="17"/>
        <v>GDMTOGeneraciónEnergíaPeninsular</v>
      </c>
      <c r="E262" s="251" t="s">
        <v>55</v>
      </c>
      <c r="F262" s="253" t="s">
        <v>159</v>
      </c>
      <c r="G262" s="252" t="s">
        <v>135</v>
      </c>
      <c r="H262" s="253" t="s">
        <v>72</v>
      </c>
      <c r="I262" s="253" t="s">
        <v>161</v>
      </c>
      <c r="J262" s="254">
        <v>1.656282812162986</v>
      </c>
      <c r="K262" s="266" t="s">
        <v>184</v>
      </c>
      <c r="L262" s="256">
        <f>+INDEX(Mercado_FEBRERO_2025!$R$10:$R$349,MATCH(B262,Mercado_FEBRERO_2025!$J$10:$J$349,0))</f>
        <v>79647.68799685096</v>
      </c>
      <c r="M262" s="257">
        <f t="shared" si="18"/>
        <v>131919096.65770441</v>
      </c>
      <c r="N262" s="258">
        <f t="shared" si="19"/>
        <v>1.6589171536464795</v>
      </c>
      <c r="O262" s="259"/>
    </row>
    <row r="263" spans="1:15" ht="16.5" x14ac:dyDescent="0.3">
      <c r="A263" s="67" t="str">
        <f t="shared" si="15"/>
        <v>RAMTGeneraciónPeninsular</v>
      </c>
      <c r="B263" s="250" t="str">
        <f t="shared" si="16"/>
        <v>RAMTPeninsularNA</v>
      </c>
      <c r="C263" s="67" t="str">
        <f t="shared" si="17"/>
        <v>RAMTGeneraciónEnergíaPeninsular</v>
      </c>
      <c r="E263" s="267" t="s">
        <v>60</v>
      </c>
      <c r="F263" s="253" t="s">
        <v>159</v>
      </c>
      <c r="G263" s="252" t="s">
        <v>135</v>
      </c>
      <c r="H263" s="253" t="s">
        <v>72</v>
      </c>
      <c r="I263" s="253" t="s">
        <v>161</v>
      </c>
      <c r="J263" s="254">
        <v>0.81774632567042804</v>
      </c>
      <c r="K263" s="266" t="s">
        <v>184</v>
      </c>
      <c r="L263" s="256">
        <f>+INDEX(Mercado_FEBRERO_2025!$R$10:$R$349,MATCH(B263,Mercado_FEBRERO_2025!$J$10:$J$349,0))</f>
        <v>6184.6656759054913</v>
      </c>
      <c r="M263" s="257">
        <f t="shared" si="18"/>
        <v>5057487.6319717299</v>
      </c>
      <c r="N263" s="258">
        <f t="shared" si="19"/>
        <v>0.81904696288821977</v>
      </c>
      <c r="O263" s="259"/>
    </row>
    <row r="264" spans="1:15" ht="16.5" x14ac:dyDescent="0.3">
      <c r="A264" s="67" t="str">
        <f t="shared" si="15"/>
        <v>DISTGeneraciónPeninsularB</v>
      </c>
      <c r="B264" s="250" t="str">
        <f t="shared" si="16"/>
        <v>DISTPeninsularB</v>
      </c>
      <c r="C264" s="67" t="str">
        <f t="shared" si="17"/>
        <v>DISTGeneraciónEnergíaPeninsular</v>
      </c>
      <c r="E264" s="267" t="s">
        <v>51</v>
      </c>
      <c r="F264" s="253" t="s">
        <v>159</v>
      </c>
      <c r="G264" s="252" t="s">
        <v>135</v>
      </c>
      <c r="H264" s="253" t="s">
        <v>72</v>
      </c>
      <c r="I264" s="253" t="s">
        <v>146</v>
      </c>
      <c r="J264" s="254">
        <v>0.9984896157006532</v>
      </c>
      <c r="K264" s="266" t="s">
        <v>184</v>
      </c>
      <c r="L264" s="256">
        <f>+INDEX(Mercado_FEBRERO_2025!$R$10:$R$349,MATCH(B264,Mercado_FEBRERO_2025!$J$10:$J$349,0))</f>
        <v>3517.5586998162944</v>
      </c>
      <c r="M264" s="257">
        <f t="shared" si="18"/>
        <v>3512245.8343840614</v>
      </c>
      <c r="N264" s="258">
        <f t="shared" si="19"/>
        <v>1.0000777277043289</v>
      </c>
      <c r="O264" s="259"/>
    </row>
    <row r="265" spans="1:15" ht="16.5" x14ac:dyDescent="0.3">
      <c r="A265" s="67" t="str">
        <f t="shared" si="15"/>
        <v>DISTGeneraciónPeninsularI</v>
      </c>
      <c r="B265" s="250" t="str">
        <f t="shared" si="16"/>
        <v>DISTPeninsularI</v>
      </c>
      <c r="C265" s="67" t="str">
        <f t="shared" si="17"/>
        <v>DISTGeneraciónEnergíaPeninsular</v>
      </c>
      <c r="E265" s="267" t="s">
        <v>51</v>
      </c>
      <c r="F265" s="253" t="s">
        <v>159</v>
      </c>
      <c r="G265" s="252" t="s">
        <v>135</v>
      </c>
      <c r="H265" s="253" t="s">
        <v>72</v>
      </c>
      <c r="I265" s="253" t="s">
        <v>147</v>
      </c>
      <c r="J265" s="254">
        <v>1.8514481056463989</v>
      </c>
      <c r="K265" s="266" t="s">
        <v>184</v>
      </c>
      <c r="L265" s="256">
        <f>+INDEX(Mercado_FEBRERO_2025!$R$10:$R$349,MATCH(B265,Mercado_FEBRERO_2025!$J$10:$J$349,0))</f>
        <v>6404.1399054416088</v>
      </c>
      <c r="M265" s="257">
        <f t="shared" si="18"/>
        <v>11856932.696224377</v>
      </c>
      <c r="N265" s="258">
        <f t="shared" si="19"/>
        <v>1.8543928603183806</v>
      </c>
      <c r="O265" s="259"/>
    </row>
    <row r="266" spans="1:15" ht="16.5" x14ac:dyDescent="0.3">
      <c r="A266" s="67" t="str">
        <f t="shared" si="15"/>
        <v>DISTGeneraciónPeninsularP</v>
      </c>
      <c r="B266" s="250" t="str">
        <f t="shared" si="16"/>
        <v>DISTPeninsularP</v>
      </c>
      <c r="C266" s="67" t="str">
        <f t="shared" si="17"/>
        <v>DISTGeneraciónEnergíaPeninsular</v>
      </c>
      <c r="E266" s="267" t="s">
        <v>51</v>
      </c>
      <c r="F266" s="253" t="s">
        <v>159</v>
      </c>
      <c r="G266" s="252" t="s">
        <v>135</v>
      </c>
      <c r="H266" s="253" t="s">
        <v>72</v>
      </c>
      <c r="I266" s="253" t="s">
        <v>148</v>
      </c>
      <c r="J266" s="254">
        <v>2.0402452417608741</v>
      </c>
      <c r="K266" s="266" t="s">
        <v>184</v>
      </c>
      <c r="L266" s="256">
        <f>+INDEX(Mercado_FEBRERO_2025!$R$10:$R$349,MATCH(B266,Mercado_FEBRERO_2025!$J$10:$J$349,0))</f>
        <v>942.75326801437711</v>
      </c>
      <c r="M266" s="257">
        <f t="shared" si="18"/>
        <v>1923447.869220847</v>
      </c>
      <c r="N266" s="258">
        <f t="shared" si="19"/>
        <v>2.0434902809760378</v>
      </c>
      <c r="O266" s="259"/>
    </row>
    <row r="267" spans="1:15" ht="16.5" x14ac:dyDescent="0.3">
      <c r="A267" s="67" t="str">
        <f t="shared" si="15"/>
        <v>DISTGeneraciónPeninsularSP</v>
      </c>
      <c r="B267" s="250" t="str">
        <f t="shared" si="16"/>
        <v>DISTPeninsularSP</v>
      </c>
      <c r="C267" s="67" t="str">
        <f t="shared" si="17"/>
        <v>DISTGeneraciónEnergíaPeninsular</v>
      </c>
      <c r="E267" s="267" t="s">
        <v>51</v>
      </c>
      <c r="F267" s="253" t="s">
        <v>159</v>
      </c>
      <c r="G267" s="252" t="s">
        <v>135</v>
      </c>
      <c r="H267" s="253" t="s">
        <v>72</v>
      </c>
      <c r="I267" s="253" t="s">
        <v>151</v>
      </c>
      <c r="J267" s="254">
        <v>0</v>
      </c>
      <c r="K267" s="266" t="s">
        <v>184</v>
      </c>
      <c r="L267" s="256">
        <f>+INDEX(Mercado_FEBRERO_2025!$R$10:$R$349,MATCH(B267,Mercado_FEBRERO_2025!$J$10:$J$349,0))</f>
        <v>0</v>
      </c>
      <c r="M267" s="257">
        <f t="shared" si="18"/>
        <v>0</v>
      </c>
      <c r="N267" s="258">
        <f t="shared" si="19"/>
        <v>0</v>
      </c>
      <c r="O267" s="259"/>
    </row>
    <row r="268" spans="1:15" ht="16.5" x14ac:dyDescent="0.3">
      <c r="A268" s="67" t="str">
        <f t="shared" ref="A268:A331" si="20">IF(I268="NA",E268&amp;F268&amp;H268,E268&amp;F268&amp;H268&amp;I268)</f>
        <v>DITGeneraciónPeninsularB</v>
      </c>
      <c r="B268" s="250" t="str">
        <f t="shared" ref="B268:B331" si="21">E268&amp;H268&amp;I268</f>
        <v>DITPeninsularB</v>
      </c>
      <c r="C268" s="67" t="str">
        <f t="shared" ref="C268:C331" si="22">E268&amp;F268&amp;G268&amp;H268</f>
        <v>DITGeneraciónEnergíaPeninsular</v>
      </c>
      <c r="E268" s="267" t="s">
        <v>52</v>
      </c>
      <c r="F268" s="253" t="s">
        <v>159</v>
      </c>
      <c r="G268" s="252" t="s">
        <v>135</v>
      </c>
      <c r="H268" s="253" t="s">
        <v>72</v>
      </c>
      <c r="I268" s="253" t="s">
        <v>146</v>
      </c>
      <c r="J268" s="254">
        <v>0.98238192353215636</v>
      </c>
      <c r="K268" s="266" t="s">
        <v>184</v>
      </c>
      <c r="L268" s="256">
        <f>+INDEX(Mercado_FEBRERO_2025!$R$10:$R$349,MATCH(B268,Mercado_FEBRERO_2025!$J$10:$J$349,0))</f>
        <v>373.10863457242618</v>
      </c>
      <c r="M268" s="257">
        <f t="shared" si="18"/>
        <v>366535.17811771645</v>
      </c>
      <c r="N268" s="258">
        <f t="shared" si="19"/>
        <v>0.98394441602123506</v>
      </c>
      <c r="O268" s="259"/>
    </row>
    <row r="269" spans="1:15" ht="16.5" x14ac:dyDescent="0.3">
      <c r="A269" s="67" t="str">
        <f t="shared" si="20"/>
        <v>DITGeneraciónPeninsularI</v>
      </c>
      <c r="B269" s="250" t="str">
        <f t="shared" si="21"/>
        <v>DITPeninsularI</v>
      </c>
      <c r="C269" s="67" t="str">
        <f t="shared" si="22"/>
        <v>DITGeneraciónEnergíaPeninsular</v>
      </c>
      <c r="E269" s="267" t="s">
        <v>52</v>
      </c>
      <c r="F269" s="253" t="s">
        <v>159</v>
      </c>
      <c r="G269" s="252" t="s">
        <v>135</v>
      </c>
      <c r="H269" s="253" t="s">
        <v>72</v>
      </c>
      <c r="I269" s="253" t="s">
        <v>147</v>
      </c>
      <c r="J269" s="254">
        <v>1.8299087498396887</v>
      </c>
      <c r="K269" s="266" t="s">
        <v>184</v>
      </c>
      <c r="L269" s="256">
        <f>+INDEX(Mercado_FEBRERO_2025!$R$10:$R$349,MATCH(B269,Mercado_FEBRERO_2025!$J$10:$J$349,0))</f>
        <v>550.12085887652086</v>
      </c>
      <c r="M269" s="257">
        <f t="shared" ref="M269:M332" si="23">IF(OR(G269="Energía",G269="Potencia"),J269*L269*1000,J269*L269)</f>
        <v>1006670.9731274701</v>
      </c>
      <c r="N269" s="258">
        <f t="shared" ref="N269:N332" si="24">J269*(1+$R$11)</f>
        <v>1.83281924585843</v>
      </c>
      <c r="O269" s="259"/>
    </row>
    <row r="270" spans="1:15" ht="16.5" x14ac:dyDescent="0.3">
      <c r="A270" s="67" t="str">
        <f t="shared" si="20"/>
        <v>DITGeneraciónPeninsularP</v>
      </c>
      <c r="B270" s="250" t="str">
        <f t="shared" si="21"/>
        <v>DITPeninsularP</v>
      </c>
      <c r="C270" s="67" t="str">
        <f t="shared" si="22"/>
        <v>DITGeneraciónEnergíaPeninsular</v>
      </c>
      <c r="E270" s="267" t="s">
        <v>52</v>
      </c>
      <c r="F270" s="253" t="s">
        <v>159</v>
      </c>
      <c r="G270" s="252" t="s">
        <v>135</v>
      </c>
      <c r="H270" s="253" t="s">
        <v>72</v>
      </c>
      <c r="I270" s="253" t="s">
        <v>148</v>
      </c>
      <c r="J270" s="254">
        <v>1.9711320044332532</v>
      </c>
      <c r="K270" s="266" t="s">
        <v>184</v>
      </c>
      <c r="L270" s="256">
        <f>+INDEX(Mercado_FEBRERO_2025!$R$10:$R$349,MATCH(B270,Mercado_FEBRERO_2025!$J$10:$J$349,0))</f>
        <v>57.805242179482491</v>
      </c>
      <c r="M270" s="257">
        <f t="shared" si="23"/>
        <v>113941.76288399295</v>
      </c>
      <c r="N270" s="258">
        <f t="shared" si="24"/>
        <v>1.9742671180567164</v>
      </c>
      <c r="O270" s="259"/>
    </row>
    <row r="271" spans="1:15" ht="16.5" x14ac:dyDescent="0.3">
      <c r="A271" s="67" t="str">
        <f t="shared" si="20"/>
        <v>DITGeneraciónPeninsularSP</v>
      </c>
      <c r="B271" s="250" t="str">
        <f t="shared" si="21"/>
        <v>DITPeninsularSP</v>
      </c>
      <c r="C271" s="67" t="str">
        <f t="shared" si="22"/>
        <v>DITGeneraciónEnergíaPeninsular</v>
      </c>
      <c r="E271" s="267" t="s">
        <v>52</v>
      </c>
      <c r="F271" s="253" t="s">
        <v>159</v>
      </c>
      <c r="G271" s="252" t="s">
        <v>135</v>
      </c>
      <c r="H271" s="253" t="s">
        <v>72</v>
      </c>
      <c r="I271" s="253" t="s">
        <v>151</v>
      </c>
      <c r="J271" s="254">
        <v>0</v>
      </c>
      <c r="K271" s="266" t="s">
        <v>184</v>
      </c>
      <c r="L271" s="256">
        <f>+INDEX(Mercado_FEBRERO_2025!$R$10:$R$349,MATCH(B271,Mercado_FEBRERO_2025!$J$10:$J$349,0))</f>
        <v>0</v>
      </c>
      <c r="M271" s="257">
        <f t="shared" si="23"/>
        <v>0</v>
      </c>
      <c r="N271" s="258">
        <f t="shared" si="24"/>
        <v>0</v>
      </c>
      <c r="O271" s="259"/>
    </row>
    <row r="272" spans="1:15" ht="16.5" x14ac:dyDescent="0.3">
      <c r="A272" s="67" t="str">
        <f t="shared" si="20"/>
        <v>DB1GeneraciónSureste</v>
      </c>
      <c r="B272" s="250" t="str">
        <f t="shared" si="21"/>
        <v>DB1SuresteNA</v>
      </c>
      <c r="C272" s="67" t="str">
        <f t="shared" si="22"/>
        <v>DB1GeneraciónEnergíaSureste</v>
      </c>
      <c r="E272" s="267" t="s">
        <v>48</v>
      </c>
      <c r="F272" s="253" t="s">
        <v>159</v>
      </c>
      <c r="G272" s="252" t="s">
        <v>135</v>
      </c>
      <c r="H272" s="253" t="s">
        <v>73</v>
      </c>
      <c r="I272" s="253" t="s">
        <v>161</v>
      </c>
      <c r="J272" s="254">
        <v>0.83160643288518121</v>
      </c>
      <c r="K272" s="266" t="s">
        <v>184</v>
      </c>
      <c r="L272" s="256">
        <f>+INDEX(Mercado_FEBRERO_2025!$R$10:$R$349,MATCH(B272,Mercado_FEBRERO_2025!$J$10:$J$349,0))</f>
        <v>150834.65126457863</v>
      </c>
      <c r="M272" s="257">
        <f t="shared" si="23"/>
        <v>125435066.29361652</v>
      </c>
      <c r="N272" s="258">
        <f t="shared" si="24"/>
        <v>0.83292911480157961</v>
      </c>
      <c r="O272" s="259"/>
    </row>
    <row r="273" spans="1:15" ht="16.5" x14ac:dyDescent="0.3">
      <c r="A273" s="67" t="str">
        <f t="shared" si="20"/>
        <v>DB2GeneraciónSureste</v>
      </c>
      <c r="B273" s="250" t="str">
        <f t="shared" si="21"/>
        <v>DB2SuresteNA</v>
      </c>
      <c r="C273" s="67" t="str">
        <f t="shared" si="22"/>
        <v>DB2GeneraciónEnergíaSureste</v>
      </c>
      <c r="E273" s="267" t="s">
        <v>50</v>
      </c>
      <c r="F273" s="253" t="s">
        <v>159</v>
      </c>
      <c r="G273" s="252" t="s">
        <v>135</v>
      </c>
      <c r="H273" s="253" t="s">
        <v>73</v>
      </c>
      <c r="I273" s="253" t="s">
        <v>161</v>
      </c>
      <c r="J273" s="254">
        <v>0.82486367802394955</v>
      </c>
      <c r="K273" s="266" t="s">
        <v>184</v>
      </c>
      <c r="L273" s="256">
        <f>+INDEX(Mercado_FEBRERO_2025!$R$10:$R$349,MATCH(B273,Mercado_FEBRERO_2025!$J$10:$J$349,0))</f>
        <v>296418.72280952416</v>
      </c>
      <c r="M273" s="257">
        <f t="shared" si="23"/>
        <v>244505037.93182567</v>
      </c>
      <c r="N273" s="258">
        <f t="shared" si="24"/>
        <v>0.82617563549237716</v>
      </c>
      <c r="O273" s="259"/>
    </row>
    <row r="274" spans="1:15" ht="16.5" x14ac:dyDescent="0.3">
      <c r="A274" s="67" t="str">
        <f t="shared" si="20"/>
        <v>PDBTGeneraciónSureste</v>
      </c>
      <c r="B274" s="250" t="str">
        <f t="shared" si="21"/>
        <v>PDBTSuresteNA</v>
      </c>
      <c r="C274" s="67" t="str">
        <f t="shared" si="22"/>
        <v>PDBTGeneraciónEnergíaSureste</v>
      </c>
      <c r="E274" s="267" t="s">
        <v>56</v>
      </c>
      <c r="F274" s="253" t="s">
        <v>159</v>
      </c>
      <c r="G274" s="252" t="s">
        <v>135</v>
      </c>
      <c r="H274" s="253" t="s">
        <v>73</v>
      </c>
      <c r="I274" s="253" t="s">
        <v>161</v>
      </c>
      <c r="J274" s="254">
        <v>1.6542225259553875</v>
      </c>
      <c r="K274" s="266" t="s">
        <v>184</v>
      </c>
      <c r="L274" s="256">
        <f>+INDEX(Mercado_FEBRERO_2025!$R$10:$R$349,MATCH(B274,Mercado_FEBRERO_2025!$J$10:$J$349,0))</f>
        <v>69713.611247155772</v>
      </c>
      <c r="M274" s="257">
        <f t="shared" si="23"/>
        <v>115321826.09074193</v>
      </c>
      <c r="N274" s="258">
        <f t="shared" si="24"/>
        <v>1.6568535905242232</v>
      </c>
      <c r="O274" s="259"/>
    </row>
    <row r="275" spans="1:15" ht="16.5" x14ac:dyDescent="0.3">
      <c r="A275" s="67" t="str">
        <f t="shared" si="20"/>
        <v>GDBTGeneraciónSureste</v>
      </c>
      <c r="B275" s="250" t="str">
        <f t="shared" si="21"/>
        <v>GDBTSuresteNA</v>
      </c>
      <c r="C275" s="67" t="str">
        <f t="shared" si="22"/>
        <v>GDBTGeneraciónEnergíaSureste</v>
      </c>
      <c r="E275" s="267" t="s">
        <v>53</v>
      </c>
      <c r="F275" s="253" t="s">
        <v>159</v>
      </c>
      <c r="G275" s="252" t="s">
        <v>135</v>
      </c>
      <c r="H275" s="253" t="s">
        <v>73</v>
      </c>
      <c r="I275" s="253" t="s">
        <v>161</v>
      </c>
      <c r="J275" s="254">
        <v>1.3957502562748569</v>
      </c>
      <c r="K275" s="266" t="s">
        <v>184</v>
      </c>
      <c r="L275" s="256">
        <f>+INDEX(Mercado_FEBRERO_2025!$R$10:$R$349,MATCH(B275,Mercado_FEBRERO_2025!$J$10:$J$349,0))</f>
        <v>1986.2711140194369</v>
      </c>
      <c r="M275" s="257">
        <f t="shared" si="23"/>
        <v>2772338.4164239746</v>
      </c>
      <c r="N275" s="258">
        <f t="shared" si="24"/>
        <v>1.3979702170048121</v>
      </c>
      <c r="O275" s="259"/>
    </row>
    <row r="276" spans="1:15" ht="16.5" x14ac:dyDescent="0.3">
      <c r="A276" s="67" t="str">
        <f t="shared" si="20"/>
        <v>RABTGeneraciónSureste</v>
      </c>
      <c r="B276" s="250" t="str">
        <f t="shared" si="21"/>
        <v>RABTSuresteNA</v>
      </c>
      <c r="C276" s="67" t="str">
        <f t="shared" si="22"/>
        <v>RABTGeneraciónEnergíaSureste</v>
      </c>
      <c r="E276" s="267" t="s">
        <v>59</v>
      </c>
      <c r="F276" s="253" t="s">
        <v>159</v>
      </c>
      <c r="G276" s="252" t="s">
        <v>135</v>
      </c>
      <c r="H276" s="253" t="s">
        <v>73</v>
      </c>
      <c r="I276" s="253" t="s">
        <v>161</v>
      </c>
      <c r="J276" s="254">
        <v>0.81961931313188152</v>
      </c>
      <c r="K276" s="266" t="s">
        <v>184</v>
      </c>
      <c r="L276" s="256">
        <f>+INDEX(Mercado_FEBRERO_2025!$R$10:$R$349,MATCH(B276,Mercado_FEBRERO_2025!$J$10:$J$349,0))</f>
        <v>7905.4355200118225</v>
      </c>
      <c r="M276" s="257">
        <f t="shared" si="23"/>
        <v>6479447.6309204679</v>
      </c>
      <c r="N276" s="258">
        <f t="shared" si="24"/>
        <v>0.82092292936299849</v>
      </c>
      <c r="O276" s="259"/>
    </row>
    <row r="277" spans="1:15" ht="16.5" x14ac:dyDescent="0.3">
      <c r="A277" s="67" t="str">
        <f t="shared" si="20"/>
        <v>APBTGeneraciónSureste</v>
      </c>
      <c r="B277" s="250" t="str">
        <f t="shared" si="21"/>
        <v>APBTSuresteNA</v>
      </c>
      <c r="C277" s="67" t="str">
        <f t="shared" si="22"/>
        <v>APBTGeneraciónEnergíaSureste</v>
      </c>
      <c r="E277" s="267" t="s">
        <v>57</v>
      </c>
      <c r="F277" s="253" t="s">
        <v>159</v>
      </c>
      <c r="G277" s="252" t="s">
        <v>135</v>
      </c>
      <c r="H277" s="253" t="s">
        <v>73</v>
      </c>
      <c r="I277" s="253" t="s">
        <v>161</v>
      </c>
      <c r="J277" s="254">
        <v>1.5459638506833973</v>
      </c>
      <c r="K277" s="266" t="s">
        <v>184</v>
      </c>
      <c r="L277" s="256">
        <f>+INDEX(Mercado_FEBRERO_2025!$R$10:$R$349,MATCH(B277,Mercado_FEBRERO_2025!$J$10:$J$349,0))</f>
        <v>23315.671384988469</v>
      </c>
      <c r="M277" s="257">
        <f t="shared" si="23"/>
        <v>36045185.115605466</v>
      </c>
      <c r="N277" s="258">
        <f t="shared" si="24"/>
        <v>1.5484227282820351</v>
      </c>
      <c r="O277" s="259"/>
    </row>
    <row r="278" spans="1:15" ht="16.5" x14ac:dyDescent="0.3">
      <c r="A278" s="67" t="str">
        <f t="shared" si="20"/>
        <v>APMTGeneraciónSureste</v>
      </c>
      <c r="B278" s="250" t="str">
        <f t="shared" si="21"/>
        <v>APMTSuresteNA</v>
      </c>
      <c r="C278" s="67" t="str">
        <f t="shared" si="22"/>
        <v>APMTGeneraciónEnergíaSureste</v>
      </c>
      <c r="E278" s="267" t="s">
        <v>58</v>
      </c>
      <c r="F278" s="253" t="s">
        <v>159</v>
      </c>
      <c r="G278" s="252" t="s">
        <v>135</v>
      </c>
      <c r="H278" s="253" t="s">
        <v>73</v>
      </c>
      <c r="I278" s="253" t="s">
        <v>161</v>
      </c>
      <c r="J278" s="254">
        <v>1.3144626004477924</v>
      </c>
      <c r="K278" s="266" t="s">
        <v>184</v>
      </c>
      <c r="L278" s="256">
        <f>+INDEX(Mercado_FEBRERO_2025!$R$10:$R$349,MATCH(B278,Mercado_FEBRERO_2025!$J$10:$J$349,0))</f>
        <v>1556.4864657815103</v>
      </c>
      <c r="M278" s="257">
        <f t="shared" si="23"/>
        <v>2045943.2473729581</v>
      </c>
      <c r="N278" s="258">
        <f t="shared" si="24"/>
        <v>1.3165532719994328</v>
      </c>
      <c r="O278" s="259"/>
    </row>
    <row r="279" spans="1:15" ht="16.5" x14ac:dyDescent="0.3">
      <c r="A279" s="67" t="str">
        <f t="shared" si="20"/>
        <v>GDMTHGeneraciónSuresteB</v>
      </c>
      <c r="B279" s="250" t="str">
        <f t="shared" si="21"/>
        <v>GDMTHSuresteB</v>
      </c>
      <c r="C279" s="67" t="str">
        <f t="shared" si="22"/>
        <v>GDMTHGeneraciónEnergíaSureste</v>
      </c>
      <c r="E279" s="251" t="s">
        <v>54</v>
      </c>
      <c r="F279" s="253" t="s">
        <v>159</v>
      </c>
      <c r="G279" s="252" t="s">
        <v>135</v>
      </c>
      <c r="H279" s="253" t="s">
        <v>73</v>
      </c>
      <c r="I279" s="253" t="s">
        <v>146</v>
      </c>
      <c r="J279" s="254">
        <v>0.87805652192921879</v>
      </c>
      <c r="K279" s="266" t="s">
        <v>184</v>
      </c>
      <c r="L279" s="256">
        <f>+INDEX(Mercado_FEBRERO_2025!$R$10:$R$349,MATCH(B279,Mercado_FEBRERO_2025!$J$10:$J$349,0))</f>
        <v>35832.737274491228</v>
      </c>
      <c r="M279" s="257">
        <f t="shared" si="23"/>
        <v>31463168.662443243</v>
      </c>
      <c r="N279" s="258">
        <f t="shared" si="24"/>
        <v>0.87945308337608263</v>
      </c>
      <c r="O279" s="259"/>
    </row>
    <row r="280" spans="1:15" ht="16.5" x14ac:dyDescent="0.3">
      <c r="A280" s="67" t="str">
        <f t="shared" si="20"/>
        <v>GDMTHGeneraciónSuresteI</v>
      </c>
      <c r="B280" s="250" t="str">
        <f t="shared" si="21"/>
        <v>GDMTHSuresteI</v>
      </c>
      <c r="C280" s="67" t="str">
        <f t="shared" si="22"/>
        <v>GDMTHGeneraciónEnergíaSureste</v>
      </c>
      <c r="E280" s="251" t="s">
        <v>54</v>
      </c>
      <c r="F280" s="253" t="s">
        <v>159</v>
      </c>
      <c r="G280" s="252" t="s">
        <v>135</v>
      </c>
      <c r="H280" s="253" t="s">
        <v>73</v>
      </c>
      <c r="I280" s="253" t="s">
        <v>147</v>
      </c>
      <c r="J280" s="254">
        <v>1.6780094667158425</v>
      </c>
      <c r="K280" s="266" t="s">
        <v>184</v>
      </c>
      <c r="L280" s="256">
        <f>+INDEX(Mercado_FEBRERO_2025!$R$10:$R$349,MATCH(B280,Mercado_FEBRERO_2025!$J$10:$J$349,0))</f>
        <v>66886.277542013078</v>
      </c>
      <c r="M280" s="257">
        <f t="shared" si="23"/>
        <v>112235806.9088812</v>
      </c>
      <c r="N280" s="258">
        <f t="shared" si="24"/>
        <v>1.6806783647539085</v>
      </c>
      <c r="O280" s="259"/>
    </row>
    <row r="281" spans="1:15" ht="16.5" x14ac:dyDescent="0.3">
      <c r="A281" s="67" t="str">
        <f t="shared" si="20"/>
        <v>GDMTHGeneraciónSuresteP</v>
      </c>
      <c r="B281" s="250" t="str">
        <f t="shared" si="21"/>
        <v>GDMTHSuresteP</v>
      </c>
      <c r="C281" s="67" t="str">
        <f t="shared" si="22"/>
        <v>GDMTHGeneraciónEnergíaSureste</v>
      </c>
      <c r="E281" s="251" t="s">
        <v>54</v>
      </c>
      <c r="F281" s="253" t="s">
        <v>159</v>
      </c>
      <c r="G281" s="252" t="s">
        <v>135</v>
      </c>
      <c r="H281" s="253" t="s">
        <v>73</v>
      </c>
      <c r="I281" s="253" t="s">
        <v>148</v>
      </c>
      <c r="J281" s="254">
        <v>1.9074504307438473</v>
      </c>
      <c r="K281" s="266" t="s">
        <v>184</v>
      </c>
      <c r="L281" s="256">
        <f>+INDEX(Mercado_FEBRERO_2025!$R$10:$R$349,MATCH(B281,Mercado_FEBRERO_2025!$J$10:$J$349,0))</f>
        <v>16257.257623721533</v>
      </c>
      <c r="M281" s="257">
        <f t="shared" si="23"/>
        <v>31009913.057081331</v>
      </c>
      <c r="N281" s="258">
        <f t="shared" si="24"/>
        <v>1.9104842579142529</v>
      </c>
      <c r="O281" s="259"/>
    </row>
    <row r="282" spans="1:15" ht="16.5" x14ac:dyDescent="0.3">
      <c r="A282" s="67" t="str">
        <f t="shared" si="20"/>
        <v>GDMTOGeneraciónSureste</v>
      </c>
      <c r="B282" s="250" t="str">
        <f t="shared" si="21"/>
        <v>GDMTOSuresteNA</v>
      </c>
      <c r="C282" s="67" t="str">
        <f t="shared" si="22"/>
        <v>GDMTOGeneraciónEnergíaSureste</v>
      </c>
      <c r="E282" s="251" t="s">
        <v>55</v>
      </c>
      <c r="F282" s="253" t="s">
        <v>159</v>
      </c>
      <c r="G282" s="252" t="s">
        <v>135</v>
      </c>
      <c r="H282" s="253" t="s">
        <v>73</v>
      </c>
      <c r="I282" s="253" t="s">
        <v>161</v>
      </c>
      <c r="J282" s="254">
        <v>1.1649982010238351</v>
      </c>
      <c r="K282" s="266" t="s">
        <v>184</v>
      </c>
      <c r="L282" s="256">
        <f>+INDEX(Mercado_FEBRERO_2025!$R$10:$R$349,MATCH(B282,Mercado_FEBRERO_2025!$J$10:$J$349,0))</f>
        <v>66378.602985673831</v>
      </c>
      <c r="M282" s="257">
        <f t="shared" si="23"/>
        <v>77330953.064785376</v>
      </c>
      <c r="N282" s="258">
        <f t="shared" si="24"/>
        <v>1.166851147312123</v>
      </c>
      <c r="O282" s="259"/>
    </row>
    <row r="283" spans="1:15" ht="16.5" x14ac:dyDescent="0.3">
      <c r="A283" s="67" t="str">
        <f t="shared" si="20"/>
        <v>RAMTGeneraciónSureste</v>
      </c>
      <c r="B283" s="250" t="str">
        <f t="shared" si="21"/>
        <v>RAMTSuresteNA</v>
      </c>
      <c r="C283" s="67" t="str">
        <f t="shared" si="22"/>
        <v>RAMTGeneraciónEnergíaSureste</v>
      </c>
      <c r="E283" s="267" t="s">
        <v>60</v>
      </c>
      <c r="F283" s="253" t="s">
        <v>159</v>
      </c>
      <c r="G283" s="252" t="s">
        <v>135</v>
      </c>
      <c r="H283" s="253" t="s">
        <v>73</v>
      </c>
      <c r="I283" s="253" t="s">
        <v>161</v>
      </c>
      <c r="J283" s="254">
        <v>0.78665473381030604</v>
      </c>
      <c r="K283" s="266" t="s">
        <v>184</v>
      </c>
      <c r="L283" s="256">
        <f>+INDEX(Mercado_FEBRERO_2025!$R$10:$R$349,MATCH(B283,Mercado_FEBRERO_2025!$J$10:$J$349,0))</f>
        <v>10873.867292816331</v>
      </c>
      <c r="M283" s="257">
        <f t="shared" si="23"/>
        <v>8553979.1807190236</v>
      </c>
      <c r="N283" s="258">
        <f t="shared" si="24"/>
        <v>0.78790591940689914</v>
      </c>
      <c r="O283" s="259"/>
    </row>
    <row r="284" spans="1:15" ht="16.5" x14ac:dyDescent="0.3">
      <c r="A284" s="67" t="str">
        <f t="shared" si="20"/>
        <v>DISTGeneraciónSuresteB</v>
      </c>
      <c r="B284" s="250" t="str">
        <f t="shared" si="21"/>
        <v>DISTSuresteB</v>
      </c>
      <c r="C284" s="67" t="str">
        <f t="shared" si="22"/>
        <v>DISTGeneraciónEnergíaSureste</v>
      </c>
      <c r="E284" s="267" t="s">
        <v>51</v>
      </c>
      <c r="F284" s="253" t="s">
        <v>159</v>
      </c>
      <c r="G284" s="252" t="s">
        <v>135</v>
      </c>
      <c r="H284" s="253" t="s">
        <v>73</v>
      </c>
      <c r="I284" s="253" t="s">
        <v>146</v>
      </c>
      <c r="J284" s="254">
        <v>0.91383058244297277</v>
      </c>
      <c r="K284" s="266" t="s">
        <v>184</v>
      </c>
      <c r="L284" s="256">
        <f>+INDEX(Mercado_FEBRERO_2025!$R$10:$R$349,MATCH(B284,Mercado_FEBRERO_2025!$J$10:$J$349,0))</f>
        <v>15226.778927054122</v>
      </c>
      <c r="M284" s="257">
        <f t="shared" si="23"/>
        <v>13914696.255640252</v>
      </c>
      <c r="N284" s="258">
        <f t="shared" si="24"/>
        <v>0.91528404304434841</v>
      </c>
      <c r="O284" s="259"/>
    </row>
    <row r="285" spans="1:15" ht="16.5" x14ac:dyDescent="0.3">
      <c r="A285" s="67" t="str">
        <f t="shared" si="20"/>
        <v>DISTGeneraciónSuresteI</v>
      </c>
      <c r="B285" s="250" t="str">
        <f t="shared" si="21"/>
        <v>DISTSuresteI</v>
      </c>
      <c r="C285" s="67" t="str">
        <f t="shared" si="22"/>
        <v>DISTGeneraciónEnergíaSureste</v>
      </c>
      <c r="E285" s="267" t="s">
        <v>51</v>
      </c>
      <c r="F285" s="253" t="s">
        <v>159</v>
      </c>
      <c r="G285" s="252" t="s">
        <v>135</v>
      </c>
      <c r="H285" s="253" t="s">
        <v>73</v>
      </c>
      <c r="I285" s="253" t="s">
        <v>147</v>
      </c>
      <c r="J285" s="254">
        <v>1.690183885215286</v>
      </c>
      <c r="K285" s="266" t="s">
        <v>184</v>
      </c>
      <c r="L285" s="256">
        <f>+INDEX(Mercado_FEBRERO_2025!$R$10:$R$349,MATCH(B285,Mercado_FEBRERO_2025!$J$10:$J$349,0))</f>
        <v>27722.187710237038</v>
      </c>
      <c r="M285" s="257">
        <f t="shared" si="23"/>
        <v>46855594.930755891</v>
      </c>
      <c r="N285" s="258">
        <f t="shared" si="24"/>
        <v>1.6928721468399659</v>
      </c>
      <c r="O285" s="259"/>
    </row>
    <row r="286" spans="1:15" ht="16.5" x14ac:dyDescent="0.3">
      <c r="A286" s="67" t="str">
        <f t="shared" si="20"/>
        <v>DISTGeneraciónSuresteP</v>
      </c>
      <c r="B286" s="250" t="str">
        <f t="shared" si="21"/>
        <v>DISTSuresteP</v>
      </c>
      <c r="C286" s="67" t="str">
        <f t="shared" si="22"/>
        <v>DISTGeneraciónEnergíaSureste</v>
      </c>
      <c r="E286" s="267" t="s">
        <v>51</v>
      </c>
      <c r="F286" s="253" t="s">
        <v>159</v>
      </c>
      <c r="G286" s="252" t="s">
        <v>135</v>
      </c>
      <c r="H286" s="253" t="s">
        <v>73</v>
      </c>
      <c r="I286" s="253" t="s">
        <v>148</v>
      </c>
      <c r="J286" s="254">
        <v>1.9848048129018616</v>
      </c>
      <c r="K286" s="266" t="s">
        <v>184</v>
      </c>
      <c r="L286" s="256">
        <f>+INDEX(Mercado_FEBRERO_2025!$R$10:$R$349,MATCH(B286,Mercado_FEBRERO_2025!$J$10:$J$349,0))</f>
        <v>4080.9825278999388</v>
      </c>
      <c r="M286" s="257">
        <f t="shared" si="23"/>
        <v>8099953.7627442041</v>
      </c>
      <c r="N286" s="258">
        <f t="shared" si="24"/>
        <v>1.9879616733225989</v>
      </c>
      <c r="O286" s="259"/>
    </row>
    <row r="287" spans="1:15" ht="16.5" x14ac:dyDescent="0.3">
      <c r="A287" s="67" t="str">
        <f t="shared" si="20"/>
        <v>DISTGeneraciónSuresteSP</v>
      </c>
      <c r="B287" s="250" t="str">
        <f t="shared" si="21"/>
        <v>DISTSuresteSP</v>
      </c>
      <c r="C287" s="67" t="str">
        <f t="shared" si="22"/>
        <v>DISTGeneraciónEnergíaSureste</v>
      </c>
      <c r="E287" s="267" t="s">
        <v>51</v>
      </c>
      <c r="F287" s="253" t="s">
        <v>159</v>
      </c>
      <c r="G287" s="252" t="s">
        <v>135</v>
      </c>
      <c r="H287" s="253" t="s">
        <v>73</v>
      </c>
      <c r="I287" s="253" t="s">
        <v>151</v>
      </c>
      <c r="J287" s="254">
        <v>0</v>
      </c>
      <c r="K287" s="266" t="s">
        <v>184</v>
      </c>
      <c r="L287" s="256">
        <f>+INDEX(Mercado_FEBRERO_2025!$R$10:$R$349,MATCH(B287,Mercado_FEBRERO_2025!$J$10:$J$349,0))</f>
        <v>0</v>
      </c>
      <c r="M287" s="257">
        <f t="shared" si="23"/>
        <v>0</v>
      </c>
      <c r="N287" s="258">
        <f t="shared" si="24"/>
        <v>0</v>
      </c>
      <c r="O287" s="259"/>
    </row>
    <row r="288" spans="1:15" ht="16.5" x14ac:dyDescent="0.3">
      <c r="A288" s="67" t="str">
        <f t="shared" si="20"/>
        <v>DITGeneraciónSuresteB</v>
      </c>
      <c r="B288" s="250" t="str">
        <f t="shared" si="21"/>
        <v>DITSuresteB</v>
      </c>
      <c r="C288" s="67" t="str">
        <f t="shared" si="22"/>
        <v>DITGeneraciónEnergíaSureste</v>
      </c>
      <c r="E288" s="267" t="s">
        <v>52</v>
      </c>
      <c r="F288" s="253" t="s">
        <v>159</v>
      </c>
      <c r="G288" s="252" t="s">
        <v>135</v>
      </c>
      <c r="H288" s="253" t="s">
        <v>73</v>
      </c>
      <c r="I288" s="253" t="s">
        <v>146</v>
      </c>
      <c r="J288" s="254">
        <v>0.77316922408784383</v>
      </c>
      <c r="K288" s="266" t="s">
        <v>184</v>
      </c>
      <c r="L288" s="256">
        <f>+INDEX(Mercado_FEBRERO_2025!$R$10:$R$349,MATCH(B288,Mercado_FEBRERO_2025!$J$10:$J$349,0))</f>
        <v>364.18012092382594</v>
      </c>
      <c r="M288" s="257">
        <f t="shared" si="23"/>
        <v>281572.86152289162</v>
      </c>
      <c r="N288" s="258">
        <f t="shared" si="24"/>
        <v>0.77439896078849535</v>
      </c>
      <c r="O288" s="259"/>
    </row>
    <row r="289" spans="1:15" ht="16.5" x14ac:dyDescent="0.3">
      <c r="A289" s="67" t="str">
        <f t="shared" si="20"/>
        <v>DITGeneraciónSuresteI</v>
      </c>
      <c r="B289" s="250" t="str">
        <f t="shared" si="21"/>
        <v>DITSuresteI</v>
      </c>
      <c r="C289" s="67" t="str">
        <f t="shared" si="22"/>
        <v>DITGeneraciónEnergíaSureste</v>
      </c>
      <c r="E289" s="267" t="s">
        <v>52</v>
      </c>
      <c r="F289" s="253" t="s">
        <v>159</v>
      </c>
      <c r="G289" s="252" t="s">
        <v>135</v>
      </c>
      <c r="H289" s="253" t="s">
        <v>73</v>
      </c>
      <c r="I289" s="253" t="s">
        <v>147</v>
      </c>
      <c r="J289" s="254">
        <v>1.4841552644554441</v>
      </c>
      <c r="K289" s="266" t="s">
        <v>184</v>
      </c>
      <c r="L289" s="256">
        <f>+INDEX(Mercado_FEBRERO_2025!$R$10:$R$349,MATCH(B289,Mercado_FEBRERO_2025!$J$10:$J$349,0))</f>
        <v>536.95643130306769</v>
      </c>
      <c r="M289" s="257">
        <f t="shared" si="23"/>
        <v>796926.71430165588</v>
      </c>
      <c r="N289" s="258">
        <f t="shared" si="24"/>
        <v>1.4865158346143497</v>
      </c>
      <c r="O289" s="259"/>
    </row>
    <row r="290" spans="1:15" ht="16.5" x14ac:dyDescent="0.3">
      <c r="A290" s="67" t="str">
        <f t="shared" si="20"/>
        <v>DITGeneraciónSuresteP</v>
      </c>
      <c r="B290" s="250" t="str">
        <f t="shared" si="21"/>
        <v>DITSuresteP</v>
      </c>
      <c r="C290" s="67" t="str">
        <f t="shared" si="22"/>
        <v>DITGeneraciónEnergíaSureste</v>
      </c>
      <c r="E290" s="267" t="s">
        <v>52</v>
      </c>
      <c r="F290" s="253" t="s">
        <v>159</v>
      </c>
      <c r="G290" s="252" t="s">
        <v>135</v>
      </c>
      <c r="H290" s="253" t="s">
        <v>73</v>
      </c>
      <c r="I290" s="253" t="s">
        <v>148</v>
      </c>
      <c r="J290" s="254">
        <v>1.6529114347323695</v>
      </c>
      <c r="K290" s="266" t="s">
        <v>184</v>
      </c>
      <c r="L290" s="256">
        <f>+INDEX(Mercado_FEBRERO_2025!$R$10:$R$349,MATCH(B290,Mercado_FEBRERO_2025!$J$10:$J$349,0))</f>
        <v>56.421959012231191</v>
      </c>
      <c r="M290" s="257">
        <f t="shared" si="23"/>
        <v>93260.501221318002</v>
      </c>
      <c r="N290" s="258">
        <f t="shared" si="24"/>
        <v>1.6555404139918775</v>
      </c>
      <c r="O290" s="259"/>
    </row>
    <row r="291" spans="1:15" ht="16.5" x14ac:dyDescent="0.3">
      <c r="A291" s="67" t="str">
        <f t="shared" si="20"/>
        <v>DITGeneraciónSuresteSP</v>
      </c>
      <c r="B291" s="250" t="str">
        <f t="shared" si="21"/>
        <v>DITSuresteSP</v>
      </c>
      <c r="C291" s="67" t="str">
        <f t="shared" si="22"/>
        <v>DITGeneraciónEnergíaSureste</v>
      </c>
      <c r="E291" s="267" t="s">
        <v>52</v>
      </c>
      <c r="F291" s="253" t="s">
        <v>159</v>
      </c>
      <c r="G291" s="252" t="s">
        <v>135</v>
      </c>
      <c r="H291" s="253" t="s">
        <v>73</v>
      </c>
      <c r="I291" s="253" t="s">
        <v>151</v>
      </c>
      <c r="J291" s="254">
        <v>0</v>
      </c>
      <c r="K291" s="266" t="s">
        <v>184</v>
      </c>
      <c r="L291" s="256">
        <f>+INDEX(Mercado_FEBRERO_2025!$R$10:$R$349,MATCH(B291,Mercado_FEBRERO_2025!$J$10:$J$349,0))</f>
        <v>0</v>
      </c>
      <c r="M291" s="257">
        <f t="shared" si="23"/>
        <v>0</v>
      </c>
      <c r="N291" s="258">
        <f t="shared" si="24"/>
        <v>0</v>
      </c>
      <c r="O291" s="259"/>
    </row>
    <row r="292" spans="1:15" ht="16.5" x14ac:dyDescent="0.3">
      <c r="A292" s="67" t="str">
        <f t="shared" si="20"/>
        <v>DB1GeneraciónValle de México Centro</v>
      </c>
      <c r="B292" s="250" t="str">
        <f t="shared" si="21"/>
        <v>DB1Valle de México CentroNA</v>
      </c>
      <c r="C292" s="67" t="str">
        <f t="shared" si="22"/>
        <v>DB1GeneraciónEnergíaValle de México Centro</v>
      </c>
      <c r="E292" s="267" t="s">
        <v>48</v>
      </c>
      <c r="F292" s="253" t="s">
        <v>159</v>
      </c>
      <c r="G292" s="252" t="s">
        <v>135</v>
      </c>
      <c r="H292" s="252" t="s">
        <v>74</v>
      </c>
      <c r="I292" s="253" t="s">
        <v>161</v>
      </c>
      <c r="J292" s="254">
        <v>0.85558067239178104</v>
      </c>
      <c r="K292" s="266" t="s">
        <v>184</v>
      </c>
      <c r="L292" s="256">
        <f>+INDEX(Mercado_FEBRERO_2025!$R$10:$R$349,MATCH(B292,Mercado_FEBRERO_2025!$J$10:$J$349,0))</f>
        <v>115515.60389914119</v>
      </c>
      <c r="M292" s="257">
        <f t="shared" si="23"/>
        <v>98832918.055769876</v>
      </c>
      <c r="N292" s="258">
        <f t="shared" si="24"/>
        <v>0.85694148567874229</v>
      </c>
      <c r="O292" s="259"/>
    </row>
    <row r="293" spans="1:15" ht="16.5" x14ac:dyDescent="0.3">
      <c r="A293" s="67" t="str">
        <f t="shared" si="20"/>
        <v>DB2GeneraciónValle de México Centro</v>
      </c>
      <c r="B293" s="250" t="str">
        <f t="shared" si="21"/>
        <v>DB2Valle de México CentroNA</v>
      </c>
      <c r="C293" s="67" t="str">
        <f t="shared" si="22"/>
        <v>DB2GeneraciónEnergíaValle de México Centro</v>
      </c>
      <c r="E293" s="267" t="s">
        <v>50</v>
      </c>
      <c r="F293" s="253" t="s">
        <v>159</v>
      </c>
      <c r="G293" s="252" t="s">
        <v>135</v>
      </c>
      <c r="H293" s="252" t="s">
        <v>74</v>
      </c>
      <c r="I293" s="253" t="s">
        <v>161</v>
      </c>
      <c r="J293" s="254">
        <v>0.85445687991490848</v>
      </c>
      <c r="K293" s="266" t="s">
        <v>184</v>
      </c>
      <c r="L293" s="256">
        <f>+INDEX(Mercado_FEBRERO_2025!$R$10:$R$349,MATCH(B293,Mercado_FEBRERO_2025!$J$10:$J$349,0))</f>
        <v>75287.250937603458</v>
      </c>
      <c r="M293" s="257">
        <f t="shared" si="23"/>
        <v>64329709.533515416</v>
      </c>
      <c r="N293" s="258">
        <f t="shared" si="24"/>
        <v>0.85581590579387457</v>
      </c>
      <c r="O293" s="259"/>
    </row>
    <row r="294" spans="1:15" ht="16.5" x14ac:dyDescent="0.3">
      <c r="A294" s="67" t="str">
        <f t="shared" si="20"/>
        <v>PDBTGeneraciónValle de México Centro</v>
      </c>
      <c r="B294" s="250" t="str">
        <f t="shared" si="21"/>
        <v>PDBTValle de México CentroNA</v>
      </c>
      <c r="C294" s="67" t="str">
        <f t="shared" si="22"/>
        <v>PDBTGeneraciónEnergíaValle de México Centro</v>
      </c>
      <c r="E294" s="267" t="s">
        <v>56</v>
      </c>
      <c r="F294" s="253" t="s">
        <v>159</v>
      </c>
      <c r="G294" s="252" t="s">
        <v>135</v>
      </c>
      <c r="H294" s="252" t="s">
        <v>74</v>
      </c>
      <c r="I294" s="253" t="s">
        <v>161</v>
      </c>
      <c r="J294" s="254">
        <v>1.8651209141150071</v>
      </c>
      <c r="K294" s="266" t="s">
        <v>184</v>
      </c>
      <c r="L294" s="256">
        <f>+INDEX(Mercado_FEBRERO_2025!$R$10:$R$349,MATCH(B294,Mercado_FEBRERO_2025!$J$10:$J$349,0))</f>
        <v>93466.003456825245</v>
      </c>
      <c r="M294" s="257">
        <f t="shared" si="23"/>
        <v>174325397.8060703</v>
      </c>
      <c r="N294" s="258">
        <f t="shared" si="24"/>
        <v>1.8680874155842628</v>
      </c>
      <c r="O294" s="259"/>
    </row>
    <row r="295" spans="1:15" ht="16.5" x14ac:dyDescent="0.3">
      <c r="A295" s="67" t="str">
        <f t="shared" si="20"/>
        <v>GDBTGeneraciónValle de México Centro</v>
      </c>
      <c r="B295" s="250" t="str">
        <f t="shared" si="21"/>
        <v>GDBTValle de México CentroNA</v>
      </c>
      <c r="C295" s="67" t="str">
        <f t="shared" si="22"/>
        <v>GDBTGeneraciónEnergíaValle de México Centro</v>
      </c>
      <c r="E295" s="267" t="s">
        <v>53</v>
      </c>
      <c r="F295" s="253" t="s">
        <v>159</v>
      </c>
      <c r="G295" s="252" t="s">
        <v>135</v>
      </c>
      <c r="H295" s="252" t="s">
        <v>74</v>
      </c>
      <c r="I295" s="253" t="s">
        <v>161</v>
      </c>
      <c r="J295" s="254">
        <v>1.9525894285648671</v>
      </c>
      <c r="K295" s="266" t="s">
        <v>184</v>
      </c>
      <c r="L295" s="256">
        <f>+INDEX(Mercado_FEBRERO_2025!$R$10:$R$349,MATCH(B295,Mercado_FEBRERO_2025!$J$10:$J$349,0))</f>
        <v>36118.682390349721</v>
      </c>
      <c r="M295" s="257">
        <f t="shared" si="23"/>
        <v>70524957.409088895</v>
      </c>
      <c r="N295" s="258">
        <f t="shared" si="24"/>
        <v>1.9556950499564105</v>
      </c>
      <c r="O295" s="259"/>
    </row>
    <row r="296" spans="1:15" ht="16.5" x14ac:dyDescent="0.3">
      <c r="A296" s="67" t="str">
        <f t="shared" si="20"/>
        <v>RABTGeneraciónValle de México Centro</v>
      </c>
      <c r="B296" s="250" t="str">
        <f t="shared" si="21"/>
        <v>RABTValle de México CentroNA</v>
      </c>
      <c r="C296" s="67" t="str">
        <f t="shared" si="22"/>
        <v>RABTGeneraciónEnergíaValle de México Centro</v>
      </c>
      <c r="E296" s="267" t="s">
        <v>59</v>
      </c>
      <c r="F296" s="253" t="s">
        <v>159</v>
      </c>
      <c r="G296" s="252" t="s">
        <v>135</v>
      </c>
      <c r="H296" s="252" t="s">
        <v>74</v>
      </c>
      <c r="I296" s="253" t="s">
        <v>161</v>
      </c>
      <c r="J296" s="254">
        <v>0.83966027896942852</v>
      </c>
      <c r="K296" s="266" t="s">
        <v>184</v>
      </c>
      <c r="L296" s="256">
        <f>+INDEX(Mercado_FEBRERO_2025!$R$10:$R$349,MATCH(B296,Mercado_FEBRERO_2025!$J$10:$J$349,0))</f>
        <v>491.61873933820044</v>
      </c>
      <c r="M296" s="257">
        <f t="shared" si="23"/>
        <v>412792.72781931213</v>
      </c>
      <c r="N296" s="258">
        <f t="shared" si="24"/>
        <v>0.84099577064312536</v>
      </c>
      <c r="O296" s="259"/>
    </row>
    <row r="297" spans="1:15" ht="16.5" x14ac:dyDescent="0.3">
      <c r="A297" s="67" t="str">
        <f t="shared" si="20"/>
        <v>APBTGeneraciónValle de México Centro</v>
      </c>
      <c r="B297" s="250" t="str">
        <f t="shared" si="21"/>
        <v>APBTValle de México CentroNA</v>
      </c>
      <c r="C297" s="67" t="str">
        <f t="shared" si="22"/>
        <v>APBTGeneraciónEnergíaValle de México Centro</v>
      </c>
      <c r="E297" s="267" t="s">
        <v>57</v>
      </c>
      <c r="F297" s="253" t="s">
        <v>159</v>
      </c>
      <c r="G297" s="252" t="s">
        <v>135</v>
      </c>
      <c r="H297" s="252" t="s">
        <v>74</v>
      </c>
      <c r="I297" s="253" t="s">
        <v>161</v>
      </c>
      <c r="J297" s="254">
        <v>1.6855014165616546</v>
      </c>
      <c r="K297" s="266" t="s">
        <v>184</v>
      </c>
      <c r="L297" s="256">
        <f>+INDEX(Mercado_FEBRERO_2025!$R$10:$R$349,MATCH(B297,Mercado_FEBRERO_2025!$J$10:$J$349,0))</f>
        <v>6072.1294557198553</v>
      </c>
      <c r="M297" s="257">
        <f t="shared" si="23"/>
        <v>10234582.799161565</v>
      </c>
      <c r="N297" s="258">
        <f t="shared" si="24"/>
        <v>1.6881822306530216</v>
      </c>
      <c r="O297" s="259"/>
    </row>
    <row r="298" spans="1:15" ht="16.5" x14ac:dyDescent="0.3">
      <c r="A298" s="67" t="str">
        <f t="shared" si="20"/>
        <v>APMTGeneraciónValle de México Centro</v>
      </c>
      <c r="B298" s="250" t="str">
        <f t="shared" si="21"/>
        <v>APMTValle de México CentroNA</v>
      </c>
      <c r="C298" s="67" t="str">
        <f t="shared" si="22"/>
        <v>APMTGeneraciónEnergíaValle de México Centro</v>
      </c>
      <c r="E298" s="267" t="s">
        <v>58</v>
      </c>
      <c r="F298" s="253" t="s">
        <v>159</v>
      </c>
      <c r="G298" s="252" t="s">
        <v>135</v>
      </c>
      <c r="H298" s="252" t="s">
        <v>74</v>
      </c>
      <c r="I298" s="253" t="s">
        <v>161</v>
      </c>
      <c r="J298" s="254">
        <v>1.2468477530893358</v>
      </c>
      <c r="K298" s="266" t="s">
        <v>184</v>
      </c>
      <c r="L298" s="256">
        <f>+INDEX(Mercado_FEBRERO_2025!$R$10:$R$349,MATCH(B298,Mercado_FEBRERO_2025!$J$10:$J$349,0))</f>
        <v>93.599942323000391</v>
      </c>
      <c r="M298" s="257">
        <f t="shared" si="23"/>
        <v>116704.87777472446</v>
      </c>
      <c r="N298" s="258">
        <f t="shared" si="24"/>
        <v>1.2488308822599359</v>
      </c>
      <c r="O298" s="259"/>
    </row>
    <row r="299" spans="1:15" ht="16.5" x14ac:dyDescent="0.3">
      <c r="A299" s="67" t="str">
        <f t="shared" si="20"/>
        <v>GDMTHGeneraciónValle de México CentroB</v>
      </c>
      <c r="B299" s="250" t="str">
        <f t="shared" si="21"/>
        <v>GDMTHValle de México CentroB</v>
      </c>
      <c r="C299" s="67" t="str">
        <f t="shared" si="22"/>
        <v>GDMTHGeneraciónEnergíaValle de México Centro</v>
      </c>
      <c r="E299" s="251" t="s">
        <v>54</v>
      </c>
      <c r="F299" s="253" t="s">
        <v>159</v>
      </c>
      <c r="G299" s="252" t="s">
        <v>135</v>
      </c>
      <c r="H299" s="252" t="s">
        <v>74</v>
      </c>
      <c r="I299" s="253" t="s">
        <v>146</v>
      </c>
      <c r="J299" s="254">
        <v>0.98256922227830112</v>
      </c>
      <c r="K299" s="266" t="s">
        <v>184</v>
      </c>
      <c r="L299" s="256">
        <f>+INDEX(Mercado_FEBRERO_2025!$R$10:$R$349,MATCH(B299,Mercado_FEBRERO_2025!$J$10:$J$349,0))</f>
        <v>72678.244608755558</v>
      </c>
      <c r="M299" s="257">
        <f t="shared" si="23"/>
        <v>71411406.281777069</v>
      </c>
      <c r="N299" s="258">
        <f t="shared" si="24"/>
        <v>0.98413201266871231</v>
      </c>
      <c r="O299" s="259"/>
    </row>
    <row r="300" spans="1:15" ht="16.5" x14ac:dyDescent="0.3">
      <c r="A300" s="67" t="str">
        <f t="shared" si="20"/>
        <v>GDMTHGeneraciónValle de México CentroI</v>
      </c>
      <c r="B300" s="250" t="str">
        <f t="shared" si="21"/>
        <v>GDMTHValle de México CentroI</v>
      </c>
      <c r="C300" s="67" t="str">
        <f t="shared" si="22"/>
        <v>GDMTHGeneraciónEnergíaValle de México Centro</v>
      </c>
      <c r="E300" s="251" t="s">
        <v>54</v>
      </c>
      <c r="F300" s="253" t="s">
        <v>159</v>
      </c>
      <c r="G300" s="252" t="s">
        <v>135</v>
      </c>
      <c r="H300" s="252" t="s">
        <v>74</v>
      </c>
      <c r="I300" s="253" t="s">
        <v>147</v>
      </c>
      <c r="J300" s="254">
        <v>1.7587352263044693</v>
      </c>
      <c r="K300" s="266" t="s">
        <v>184</v>
      </c>
      <c r="L300" s="256">
        <f>+INDEX(Mercado_FEBRERO_2025!$R$10:$R$349,MATCH(B300,Mercado_FEBRERO_2025!$J$10:$J$349,0))</f>
        <v>135663.01683650992</v>
      </c>
      <c r="M300" s="257">
        <f t="shared" si="23"/>
        <v>238595326.61710629</v>
      </c>
      <c r="N300" s="258">
        <f t="shared" si="24"/>
        <v>1.7615325198168523</v>
      </c>
      <c r="O300" s="259"/>
    </row>
    <row r="301" spans="1:15" ht="16.5" x14ac:dyDescent="0.3">
      <c r="A301" s="67" t="str">
        <f t="shared" si="20"/>
        <v>GDMTHGeneraciónValle de México CentroP</v>
      </c>
      <c r="B301" s="250" t="str">
        <f t="shared" si="21"/>
        <v>GDMTHValle de México CentroP</v>
      </c>
      <c r="C301" s="67" t="str">
        <f t="shared" si="22"/>
        <v>GDMTHGeneraciónEnergíaValle de México Centro</v>
      </c>
      <c r="E301" s="251" t="s">
        <v>54</v>
      </c>
      <c r="F301" s="253" t="s">
        <v>159</v>
      </c>
      <c r="G301" s="252" t="s">
        <v>135</v>
      </c>
      <c r="H301" s="252" t="s">
        <v>74</v>
      </c>
      <c r="I301" s="253" t="s">
        <v>148</v>
      </c>
      <c r="J301" s="254">
        <v>2.0887556170125099</v>
      </c>
      <c r="K301" s="266" t="s">
        <v>184</v>
      </c>
      <c r="L301" s="256">
        <f>+INDEX(Mercado_FEBRERO_2025!$R$10:$R$349,MATCH(B301,Mercado_FEBRERO_2025!$J$10:$J$349,0))</f>
        <v>32974.007461202695</v>
      </c>
      <c r="M301" s="257">
        <f t="shared" si="23"/>
        <v>68874643.29999955</v>
      </c>
      <c r="N301" s="258">
        <f t="shared" si="24"/>
        <v>2.0920778126727968</v>
      </c>
      <c r="O301" s="259"/>
    </row>
    <row r="302" spans="1:15" ht="16.5" x14ac:dyDescent="0.3">
      <c r="A302" s="67" t="str">
        <f t="shared" si="20"/>
        <v>GDMTOGeneraciónValle de México Centro</v>
      </c>
      <c r="B302" s="250" t="str">
        <f t="shared" si="21"/>
        <v>GDMTOValle de México CentroNA</v>
      </c>
      <c r="C302" s="67" t="str">
        <f t="shared" si="22"/>
        <v>GDMTOGeneraciónEnergíaValle de México Centro</v>
      </c>
      <c r="E302" s="251" t="s">
        <v>55</v>
      </c>
      <c r="F302" s="253" t="s">
        <v>159</v>
      </c>
      <c r="G302" s="252" t="s">
        <v>135</v>
      </c>
      <c r="H302" s="252" t="s">
        <v>74</v>
      </c>
      <c r="I302" s="253" t="s">
        <v>161</v>
      </c>
      <c r="J302" s="254">
        <v>1.5047581265314283</v>
      </c>
      <c r="K302" s="266" t="s">
        <v>184</v>
      </c>
      <c r="L302" s="256">
        <f>+INDEX(Mercado_FEBRERO_2025!$R$10:$R$349,MATCH(B302,Mercado_FEBRERO_2025!$J$10:$J$349,0))</f>
        <v>48982.103352285376</v>
      </c>
      <c r="M302" s="257">
        <f t="shared" si="23"/>
        <v>73706218.073953733</v>
      </c>
      <c r="N302" s="258">
        <f t="shared" si="24"/>
        <v>1.5071514658369112</v>
      </c>
      <c r="O302" s="259"/>
    </row>
    <row r="303" spans="1:15" ht="16.5" x14ac:dyDescent="0.3">
      <c r="A303" s="67" t="str">
        <f t="shared" si="20"/>
        <v>RAMTGeneraciónValle de México Centro</v>
      </c>
      <c r="B303" s="250" t="str">
        <f t="shared" si="21"/>
        <v>RAMTValle de México CentroNA</v>
      </c>
      <c r="C303" s="67" t="str">
        <f t="shared" si="22"/>
        <v>RAMTGeneraciónEnergíaValle de México Centro</v>
      </c>
      <c r="E303" s="267" t="s">
        <v>60</v>
      </c>
      <c r="F303" s="253" t="s">
        <v>159</v>
      </c>
      <c r="G303" s="252" t="s">
        <v>135</v>
      </c>
      <c r="H303" s="252" t="s">
        <v>74</v>
      </c>
      <c r="I303" s="253" t="s">
        <v>161</v>
      </c>
      <c r="J303" s="254">
        <v>0.7769151990107499</v>
      </c>
      <c r="K303" s="266" t="s">
        <v>184</v>
      </c>
      <c r="L303" s="256">
        <f>+INDEX(Mercado_FEBRERO_2025!$R$10:$R$349,MATCH(B303,Mercado_FEBRERO_2025!$J$10:$J$349,0))</f>
        <v>616.01518485479869</v>
      </c>
      <c r="M303" s="257">
        <f t="shared" si="23"/>
        <v>478591.55993510981</v>
      </c>
      <c r="N303" s="258">
        <f t="shared" si="24"/>
        <v>0.7781508937380518</v>
      </c>
      <c r="O303" s="259"/>
    </row>
    <row r="304" spans="1:15" ht="16.5" x14ac:dyDescent="0.3">
      <c r="A304" s="67" t="str">
        <f t="shared" si="20"/>
        <v>DISTGeneraciónValle de México CentroB</v>
      </c>
      <c r="B304" s="250" t="str">
        <f t="shared" si="21"/>
        <v>DISTValle de México CentroB</v>
      </c>
      <c r="C304" s="67" t="str">
        <f t="shared" si="22"/>
        <v>DISTGeneraciónEnergíaValle de México Centro</v>
      </c>
      <c r="E304" s="267" t="s">
        <v>51</v>
      </c>
      <c r="F304" s="253" t="s">
        <v>159</v>
      </c>
      <c r="G304" s="252" t="s">
        <v>135</v>
      </c>
      <c r="H304" s="252" t="s">
        <v>74</v>
      </c>
      <c r="I304" s="253" t="s">
        <v>146</v>
      </c>
      <c r="J304" s="254">
        <v>1.0039212793388668</v>
      </c>
      <c r="K304" s="266" t="s">
        <v>184</v>
      </c>
      <c r="L304" s="256">
        <f>+INDEX(Mercado_FEBRERO_2025!$R$10:$R$349,MATCH(B304,Mercado_FEBRERO_2025!$J$10:$J$349,0))</f>
        <v>1902.478425745687</v>
      </c>
      <c r="M304" s="257">
        <f t="shared" si="23"/>
        <v>1909938.5750892034</v>
      </c>
      <c r="N304" s="258">
        <f t="shared" si="24"/>
        <v>1.0055180304811855</v>
      </c>
      <c r="O304" s="259"/>
    </row>
    <row r="305" spans="1:15" ht="16.5" x14ac:dyDescent="0.3">
      <c r="A305" s="67" t="str">
        <f t="shared" si="20"/>
        <v>DISTGeneraciónValle de México CentroI</v>
      </c>
      <c r="B305" s="250" t="str">
        <f t="shared" si="21"/>
        <v>DISTValle de México CentroI</v>
      </c>
      <c r="C305" s="67" t="str">
        <f t="shared" si="22"/>
        <v>DISTGeneraciónEnergíaValle de México Centro</v>
      </c>
      <c r="E305" s="267" t="s">
        <v>51</v>
      </c>
      <c r="F305" s="253" t="s">
        <v>159</v>
      </c>
      <c r="G305" s="252" t="s">
        <v>135</v>
      </c>
      <c r="H305" s="252" t="s">
        <v>74</v>
      </c>
      <c r="I305" s="253" t="s">
        <v>147</v>
      </c>
      <c r="J305" s="254">
        <v>1.8722382664685298</v>
      </c>
      <c r="K305" s="266" t="s">
        <v>184</v>
      </c>
      <c r="L305" s="256">
        <f>+INDEX(Mercado_FEBRERO_2025!$R$10:$R$349,MATCH(B305,Mercado_FEBRERO_2025!$J$10:$J$349,0))</f>
        <v>3463.6914534492298</v>
      </c>
      <c r="M305" s="257">
        <f t="shared" si="23"/>
        <v>6484855.6823876482</v>
      </c>
      <c r="N305" s="258">
        <f t="shared" si="24"/>
        <v>1.8752160881884212</v>
      </c>
      <c r="O305" s="259"/>
    </row>
    <row r="306" spans="1:15" ht="16.5" x14ac:dyDescent="0.3">
      <c r="A306" s="67" t="str">
        <f t="shared" si="20"/>
        <v>DISTGeneraciónValle de México CentroP</v>
      </c>
      <c r="B306" s="250" t="str">
        <f t="shared" si="21"/>
        <v>DISTValle de México CentroP</v>
      </c>
      <c r="C306" s="67" t="str">
        <f t="shared" si="22"/>
        <v>DISTGeneraciónEnergíaValle de México Centro</v>
      </c>
      <c r="E306" s="267" t="s">
        <v>51</v>
      </c>
      <c r="F306" s="253" t="s">
        <v>159</v>
      </c>
      <c r="G306" s="252" t="s">
        <v>135</v>
      </c>
      <c r="H306" s="252" t="s">
        <v>74</v>
      </c>
      <c r="I306" s="253" t="s">
        <v>148</v>
      </c>
      <c r="J306" s="254">
        <v>2.1445706433638132</v>
      </c>
      <c r="K306" s="266" t="s">
        <v>184</v>
      </c>
      <c r="L306" s="256">
        <f>+INDEX(Mercado_FEBRERO_2025!$R$10:$R$349,MATCH(B306,Mercado_FEBRERO_2025!$J$10:$J$349,0))</f>
        <v>509.88992828812309</v>
      </c>
      <c r="M306" s="257">
        <f t="shared" si="23"/>
        <v>1093494.9715535888</v>
      </c>
      <c r="N306" s="258">
        <f t="shared" si="24"/>
        <v>2.1479816136211918</v>
      </c>
      <c r="O306" s="259"/>
    </row>
    <row r="307" spans="1:15" ht="16.5" x14ac:dyDescent="0.3">
      <c r="A307" s="67" t="str">
        <f t="shared" si="20"/>
        <v>DISTGeneraciónValle de México CentroSP</v>
      </c>
      <c r="B307" s="250" t="str">
        <f t="shared" si="21"/>
        <v>DISTValle de México CentroSP</v>
      </c>
      <c r="C307" s="67" t="str">
        <f t="shared" si="22"/>
        <v>DISTGeneraciónEnergíaValle de México Centro</v>
      </c>
      <c r="E307" s="267" t="s">
        <v>51</v>
      </c>
      <c r="F307" s="253" t="s">
        <v>159</v>
      </c>
      <c r="G307" s="252" t="s">
        <v>135</v>
      </c>
      <c r="H307" s="252" t="s">
        <v>74</v>
      </c>
      <c r="I307" s="253" t="s">
        <v>151</v>
      </c>
      <c r="J307" s="254">
        <v>0</v>
      </c>
      <c r="K307" s="266" t="s">
        <v>184</v>
      </c>
      <c r="L307" s="256">
        <f>+INDEX(Mercado_FEBRERO_2025!$R$10:$R$349,MATCH(B307,Mercado_FEBRERO_2025!$J$10:$J$349,0))</f>
        <v>0</v>
      </c>
      <c r="M307" s="257">
        <f t="shared" si="23"/>
        <v>0</v>
      </c>
      <c r="N307" s="258">
        <f t="shared" si="24"/>
        <v>0</v>
      </c>
      <c r="O307" s="259"/>
    </row>
    <row r="308" spans="1:15" ht="16.5" x14ac:dyDescent="0.3">
      <c r="A308" s="67" t="str">
        <f t="shared" si="20"/>
        <v>DITGeneraciónValle de México CentroB</v>
      </c>
      <c r="B308" s="250" t="str">
        <f t="shared" si="21"/>
        <v>DITValle de México CentroB</v>
      </c>
      <c r="C308" s="67" t="str">
        <f t="shared" si="22"/>
        <v>DITGeneraciónEnergíaValle de México Centro</v>
      </c>
      <c r="E308" s="267" t="s">
        <v>52</v>
      </c>
      <c r="F308" s="253" t="s">
        <v>159</v>
      </c>
      <c r="G308" s="252" t="s">
        <v>135</v>
      </c>
      <c r="H308" s="252" t="s">
        <v>74</v>
      </c>
      <c r="I308" s="253" t="s">
        <v>146</v>
      </c>
      <c r="J308" s="254">
        <v>1.0039212793388668</v>
      </c>
      <c r="K308" s="266" t="s">
        <v>184</v>
      </c>
      <c r="L308" s="256">
        <f>+INDEX(Mercado_FEBRERO_2025!$R$10:$R$349,MATCH(B308,Mercado_FEBRERO_2025!$J$10:$J$349,0))</f>
        <v>0</v>
      </c>
      <c r="M308" s="257">
        <f t="shared" si="23"/>
        <v>0</v>
      </c>
      <c r="N308" s="258">
        <f t="shared" si="24"/>
        <v>1.0055180304811855</v>
      </c>
      <c r="O308" s="259"/>
    </row>
    <row r="309" spans="1:15" ht="16.5" x14ac:dyDescent="0.3">
      <c r="A309" s="67" t="str">
        <f t="shared" si="20"/>
        <v>DITGeneraciónValle de México CentroI</v>
      </c>
      <c r="B309" s="250" t="str">
        <f t="shared" si="21"/>
        <v>DITValle de México CentroI</v>
      </c>
      <c r="C309" s="67" t="str">
        <f t="shared" si="22"/>
        <v>DITGeneraciónEnergíaValle de México Centro</v>
      </c>
      <c r="E309" s="267" t="s">
        <v>52</v>
      </c>
      <c r="F309" s="253" t="s">
        <v>159</v>
      </c>
      <c r="G309" s="252" t="s">
        <v>135</v>
      </c>
      <c r="H309" s="252" t="s">
        <v>74</v>
      </c>
      <c r="I309" s="253" t="s">
        <v>147</v>
      </c>
      <c r="J309" s="254">
        <v>1.8836634899833928</v>
      </c>
      <c r="K309" s="266" t="s">
        <v>184</v>
      </c>
      <c r="L309" s="256">
        <f>+INDEX(Mercado_FEBRERO_2025!$R$10:$R$349,MATCH(B309,Mercado_FEBRERO_2025!$J$10:$J$349,0))</f>
        <v>0</v>
      </c>
      <c r="M309" s="257">
        <f t="shared" si="23"/>
        <v>0</v>
      </c>
      <c r="N309" s="258">
        <f t="shared" si="24"/>
        <v>1.8866594836845683</v>
      </c>
      <c r="O309" s="259"/>
    </row>
    <row r="310" spans="1:15" ht="16.5" x14ac:dyDescent="0.3">
      <c r="A310" s="67" t="str">
        <f t="shared" si="20"/>
        <v>DITGeneraciónValle de México CentroP</v>
      </c>
      <c r="B310" s="250" t="str">
        <f t="shared" si="21"/>
        <v>DITValle de México CentroP</v>
      </c>
      <c r="C310" s="67" t="str">
        <f t="shared" si="22"/>
        <v>DITGeneraciónEnergíaValle de México Centro</v>
      </c>
      <c r="E310" s="267" t="s">
        <v>52</v>
      </c>
      <c r="F310" s="253" t="s">
        <v>159</v>
      </c>
      <c r="G310" s="252" t="s">
        <v>135</v>
      </c>
      <c r="H310" s="252" t="s">
        <v>74</v>
      </c>
      <c r="I310" s="253" t="s">
        <v>148</v>
      </c>
      <c r="J310" s="254">
        <v>2.1057998029117329</v>
      </c>
      <c r="K310" s="266" t="s">
        <v>184</v>
      </c>
      <c r="L310" s="256">
        <f>+INDEX(Mercado_FEBRERO_2025!$R$10:$R$349,MATCH(B310,Mercado_FEBRERO_2025!$J$10:$J$349,0))</f>
        <v>0</v>
      </c>
      <c r="M310" s="257">
        <f t="shared" si="23"/>
        <v>0</v>
      </c>
      <c r="N310" s="258">
        <f t="shared" si="24"/>
        <v>2.1091491075932796</v>
      </c>
      <c r="O310" s="259"/>
    </row>
    <row r="311" spans="1:15" ht="16.5" x14ac:dyDescent="0.3">
      <c r="A311" s="67" t="str">
        <f t="shared" si="20"/>
        <v>DITGeneraciónValle de México CentroSP</v>
      </c>
      <c r="B311" s="250" t="str">
        <f t="shared" si="21"/>
        <v>DITValle de México CentroSP</v>
      </c>
      <c r="C311" s="67" t="str">
        <f t="shared" si="22"/>
        <v>DITGeneraciónEnergíaValle de México Centro</v>
      </c>
      <c r="E311" s="267" t="s">
        <v>52</v>
      </c>
      <c r="F311" s="253" t="s">
        <v>159</v>
      </c>
      <c r="G311" s="252" t="s">
        <v>135</v>
      </c>
      <c r="H311" s="252" t="s">
        <v>74</v>
      </c>
      <c r="I311" s="253" t="s">
        <v>151</v>
      </c>
      <c r="J311" s="254">
        <v>0</v>
      </c>
      <c r="K311" s="266" t="s">
        <v>184</v>
      </c>
      <c r="L311" s="256">
        <f>+INDEX(Mercado_FEBRERO_2025!$R$10:$R$349,MATCH(B311,Mercado_FEBRERO_2025!$J$10:$J$349,0))</f>
        <v>0</v>
      </c>
      <c r="M311" s="257">
        <f t="shared" si="23"/>
        <v>0</v>
      </c>
      <c r="N311" s="258">
        <f t="shared" si="24"/>
        <v>0</v>
      </c>
      <c r="O311" s="259"/>
    </row>
    <row r="312" spans="1:15" ht="16.5" x14ac:dyDescent="0.3">
      <c r="A312" s="67" t="str">
        <f t="shared" si="20"/>
        <v>DB1GeneraciónValle de México Norte</v>
      </c>
      <c r="B312" s="250" t="str">
        <f t="shared" si="21"/>
        <v>DB1Valle de México NorteNA</v>
      </c>
      <c r="C312" s="67" t="str">
        <f t="shared" si="22"/>
        <v>DB1GeneraciónEnergíaValle de México Norte</v>
      </c>
      <c r="E312" s="267" t="s">
        <v>48</v>
      </c>
      <c r="F312" s="253" t="s">
        <v>159</v>
      </c>
      <c r="G312" s="252" t="s">
        <v>135</v>
      </c>
      <c r="H312" s="252" t="s">
        <v>75</v>
      </c>
      <c r="I312" s="253" t="s">
        <v>161</v>
      </c>
      <c r="J312" s="254">
        <v>0.89247852538240657</v>
      </c>
      <c r="K312" s="266" t="s">
        <v>184</v>
      </c>
      <c r="L312" s="256">
        <f>+INDEX(Mercado_FEBRERO_2025!$R$10:$R$349,MATCH(B312,Mercado_FEBRERO_2025!$J$10:$J$349,0))</f>
        <v>144118.44385251348</v>
      </c>
      <c r="M312" s="257">
        <f t="shared" si="23"/>
        <v>128622616.24989839</v>
      </c>
      <c r="N312" s="258">
        <f t="shared" si="24"/>
        <v>0.89389802523187467</v>
      </c>
      <c r="O312" s="259"/>
    </row>
    <row r="313" spans="1:15" ht="16.5" x14ac:dyDescent="0.3">
      <c r="A313" s="67" t="str">
        <f t="shared" si="20"/>
        <v>DB2GeneraciónValle de México Norte</v>
      </c>
      <c r="B313" s="250" t="str">
        <f t="shared" si="21"/>
        <v>DB2Valle de México NorteNA</v>
      </c>
      <c r="C313" s="67" t="str">
        <f t="shared" si="22"/>
        <v>DB2GeneraciónEnergíaValle de México Norte</v>
      </c>
      <c r="E313" s="267" t="s">
        <v>50</v>
      </c>
      <c r="F313" s="253" t="s">
        <v>159</v>
      </c>
      <c r="G313" s="252" t="s">
        <v>135</v>
      </c>
      <c r="H313" s="252" t="s">
        <v>75</v>
      </c>
      <c r="I313" s="253" t="s">
        <v>161</v>
      </c>
      <c r="J313" s="254">
        <v>0.89135473290553524</v>
      </c>
      <c r="K313" s="266" t="s">
        <v>184</v>
      </c>
      <c r="L313" s="256">
        <f>+INDEX(Mercado_FEBRERO_2025!$R$10:$R$349,MATCH(B313,Mercado_FEBRERO_2025!$J$10:$J$349,0))</f>
        <v>89904.875343709704</v>
      </c>
      <c r="M313" s="257">
        <f t="shared" si="23"/>
        <v>80137136.148897797</v>
      </c>
      <c r="N313" s="258">
        <f t="shared" si="24"/>
        <v>0.89277244534700817</v>
      </c>
      <c r="O313" s="259"/>
    </row>
    <row r="314" spans="1:15" ht="16.5" x14ac:dyDescent="0.3">
      <c r="A314" s="67" t="str">
        <f t="shared" si="20"/>
        <v>PDBTGeneraciónValle de México Norte</v>
      </c>
      <c r="B314" s="250" t="str">
        <f t="shared" si="21"/>
        <v>PDBTValle de México NorteNA</v>
      </c>
      <c r="C314" s="67" t="str">
        <f t="shared" si="22"/>
        <v>PDBTGeneraciónEnergíaValle de México Norte</v>
      </c>
      <c r="E314" s="267" t="s">
        <v>56</v>
      </c>
      <c r="F314" s="253" t="s">
        <v>159</v>
      </c>
      <c r="G314" s="252" t="s">
        <v>135</v>
      </c>
      <c r="H314" s="252" t="s">
        <v>75</v>
      </c>
      <c r="I314" s="253" t="s">
        <v>161</v>
      </c>
      <c r="J314" s="254">
        <v>1.7317642068595462</v>
      </c>
      <c r="K314" s="266" t="s">
        <v>184</v>
      </c>
      <c r="L314" s="256">
        <f>+INDEX(Mercado_FEBRERO_2025!$R$10:$R$349,MATCH(B314,Mercado_FEBRERO_2025!$J$10:$J$349,0))</f>
        <v>63618.948115818494</v>
      </c>
      <c r="M314" s="257">
        <f t="shared" si="23"/>
        <v>110173017.22502904</v>
      </c>
      <c r="N314" s="258">
        <f t="shared" si="24"/>
        <v>1.7345186025800461</v>
      </c>
      <c r="O314" s="259"/>
    </row>
    <row r="315" spans="1:15" ht="16.5" x14ac:dyDescent="0.3">
      <c r="A315" s="67" t="str">
        <f t="shared" si="20"/>
        <v>GDBTGeneraciónValle de México Norte</v>
      </c>
      <c r="B315" s="250" t="str">
        <f t="shared" si="21"/>
        <v>GDBTValle de México NorteNA</v>
      </c>
      <c r="C315" s="67" t="str">
        <f t="shared" si="22"/>
        <v>GDBTGeneraciónEnergíaValle de México Norte</v>
      </c>
      <c r="E315" s="267" t="s">
        <v>53</v>
      </c>
      <c r="F315" s="253" t="s">
        <v>159</v>
      </c>
      <c r="G315" s="252" t="s">
        <v>135</v>
      </c>
      <c r="H315" s="252" t="s">
        <v>75</v>
      </c>
      <c r="I315" s="253" t="s">
        <v>161</v>
      </c>
      <c r="J315" s="254">
        <v>2.0859461358203268</v>
      </c>
      <c r="K315" s="266" t="s">
        <v>184</v>
      </c>
      <c r="L315" s="256">
        <f>+INDEX(Mercado_FEBRERO_2025!$R$10:$R$349,MATCH(B315,Mercado_FEBRERO_2025!$J$10:$J$349,0))</f>
        <v>13222.38415185265</v>
      </c>
      <c r="M315" s="257">
        <f t="shared" si="23"/>
        <v>27581181.127888966</v>
      </c>
      <c r="N315" s="258">
        <f t="shared" si="24"/>
        <v>2.0892638629606259</v>
      </c>
      <c r="O315" s="259"/>
    </row>
    <row r="316" spans="1:15" ht="16.5" x14ac:dyDescent="0.3">
      <c r="A316" s="67" t="str">
        <f t="shared" si="20"/>
        <v>RABTGeneraciónValle de México Norte</v>
      </c>
      <c r="B316" s="250" t="str">
        <f t="shared" si="21"/>
        <v>RABTValle de México NorteNA</v>
      </c>
      <c r="C316" s="67" t="str">
        <f t="shared" si="22"/>
        <v>RABTGeneraciónEnergíaValle de México Norte</v>
      </c>
      <c r="E316" s="267" t="s">
        <v>59</v>
      </c>
      <c r="F316" s="253" t="s">
        <v>159</v>
      </c>
      <c r="G316" s="252" t="s">
        <v>135</v>
      </c>
      <c r="H316" s="252" t="s">
        <v>75</v>
      </c>
      <c r="I316" s="253" t="s">
        <v>161</v>
      </c>
      <c r="J316" s="254">
        <v>0.8767454307062007</v>
      </c>
      <c r="K316" s="266" t="s">
        <v>184</v>
      </c>
      <c r="L316" s="256">
        <f>+INDEX(Mercado_FEBRERO_2025!$R$10:$R$349,MATCH(B316,Mercado_FEBRERO_2025!$J$10:$J$349,0))</f>
        <v>1400.562507763671</v>
      </c>
      <c r="M316" s="257">
        <f t="shared" si="23"/>
        <v>1227936.7791002162</v>
      </c>
      <c r="N316" s="258">
        <f t="shared" si="24"/>
        <v>0.87813990684373688</v>
      </c>
      <c r="O316" s="259"/>
    </row>
    <row r="317" spans="1:15" ht="16.5" x14ac:dyDescent="0.3">
      <c r="A317" s="67" t="str">
        <f t="shared" si="20"/>
        <v>APBTGeneraciónValle de México Norte</v>
      </c>
      <c r="B317" s="250" t="str">
        <f t="shared" si="21"/>
        <v>APBTValle de México NorteNA</v>
      </c>
      <c r="C317" s="67" t="str">
        <f t="shared" si="22"/>
        <v>APBTGeneraciónEnergíaValle de México Norte</v>
      </c>
      <c r="E317" s="267" t="s">
        <v>57</v>
      </c>
      <c r="F317" s="253" t="s">
        <v>159</v>
      </c>
      <c r="G317" s="252" t="s">
        <v>135</v>
      </c>
      <c r="H317" s="252" t="s">
        <v>75</v>
      </c>
      <c r="I317" s="253" t="s">
        <v>161</v>
      </c>
      <c r="J317" s="254">
        <v>1.9421006987807312</v>
      </c>
      <c r="K317" s="266" t="s">
        <v>184</v>
      </c>
      <c r="L317" s="256">
        <f>+INDEX(Mercado_FEBRERO_2025!$R$10:$R$349,MATCH(B317,Mercado_FEBRERO_2025!$J$10:$J$349,0))</f>
        <v>19091.628103519863</v>
      </c>
      <c r="M317" s="257">
        <f t="shared" si="23"/>
        <v>37077864.280707769</v>
      </c>
      <c r="N317" s="258">
        <f t="shared" si="24"/>
        <v>1.9451896376976534</v>
      </c>
      <c r="O317" s="259"/>
    </row>
    <row r="318" spans="1:15" ht="16.5" x14ac:dyDescent="0.3">
      <c r="A318" s="67" t="str">
        <f t="shared" si="20"/>
        <v>APMTGeneraciónValle de México Norte</v>
      </c>
      <c r="B318" s="250" t="str">
        <f t="shared" si="21"/>
        <v>APMTValle de México NorteNA</v>
      </c>
      <c r="C318" s="67" t="str">
        <f t="shared" si="22"/>
        <v>APMTGeneraciónEnergíaValle de México Norte</v>
      </c>
      <c r="E318" s="267" t="s">
        <v>58</v>
      </c>
      <c r="F318" s="253" t="s">
        <v>159</v>
      </c>
      <c r="G318" s="252" t="s">
        <v>135</v>
      </c>
      <c r="H318" s="252" t="s">
        <v>75</v>
      </c>
      <c r="I318" s="253" t="s">
        <v>161</v>
      </c>
      <c r="J318" s="254">
        <v>1.1777345157617161</v>
      </c>
      <c r="K318" s="266" t="s">
        <v>184</v>
      </c>
      <c r="L318" s="256">
        <f>+INDEX(Mercado_FEBRERO_2025!$R$10:$R$349,MATCH(B318,Mercado_FEBRERO_2025!$J$10:$J$349,0))</f>
        <v>1.5079402997528963</v>
      </c>
      <c r="M318" s="257">
        <f t="shared" si="23"/>
        <v>1775.9533387270542</v>
      </c>
      <c r="N318" s="258">
        <f t="shared" si="24"/>
        <v>1.1796077193406154</v>
      </c>
      <c r="O318" s="259"/>
    </row>
    <row r="319" spans="1:15" ht="16.5" x14ac:dyDescent="0.3">
      <c r="A319" s="67" t="str">
        <f t="shared" si="20"/>
        <v>GDMTHGeneraciónValle de México NorteB</v>
      </c>
      <c r="B319" s="250" t="str">
        <f t="shared" si="21"/>
        <v>GDMTHValle de México NorteB</v>
      </c>
      <c r="C319" s="67" t="str">
        <f t="shared" si="22"/>
        <v>GDMTHGeneraciónEnergíaValle de México Norte</v>
      </c>
      <c r="E319" s="251" t="s">
        <v>54</v>
      </c>
      <c r="F319" s="253" t="s">
        <v>159</v>
      </c>
      <c r="G319" s="252" t="s">
        <v>135</v>
      </c>
      <c r="H319" s="252" t="s">
        <v>75</v>
      </c>
      <c r="I319" s="253" t="s">
        <v>146</v>
      </c>
      <c r="J319" s="254">
        <v>0.97938514359383122</v>
      </c>
      <c r="K319" s="266" t="s">
        <v>184</v>
      </c>
      <c r="L319" s="256">
        <f>+INDEX(Mercado_FEBRERO_2025!$R$10:$R$349,MATCH(B319,Mercado_FEBRERO_2025!$J$10:$J$349,0))</f>
        <v>101322.36352045846</v>
      </c>
      <c r="M319" s="257">
        <f t="shared" si="23"/>
        <v>99233617.545750573</v>
      </c>
      <c r="N319" s="258">
        <f t="shared" si="24"/>
        <v>0.98094286966158961</v>
      </c>
      <c r="O319" s="259"/>
    </row>
    <row r="320" spans="1:15" ht="16.5" x14ac:dyDescent="0.3">
      <c r="A320" s="67" t="str">
        <f t="shared" si="20"/>
        <v>GDMTHGeneraciónValle de México NorteI</v>
      </c>
      <c r="B320" s="250" t="str">
        <f t="shared" si="21"/>
        <v>GDMTHValle de México NorteI</v>
      </c>
      <c r="C320" s="67" t="str">
        <f t="shared" si="22"/>
        <v>GDMTHGeneraciónEnergíaValle de México Norte</v>
      </c>
      <c r="E320" s="251" t="s">
        <v>54</v>
      </c>
      <c r="F320" s="253" t="s">
        <v>159</v>
      </c>
      <c r="G320" s="252" t="s">
        <v>135</v>
      </c>
      <c r="H320" s="252" t="s">
        <v>75</v>
      </c>
      <c r="I320" s="253" t="s">
        <v>147</v>
      </c>
      <c r="J320" s="254">
        <v>1.7450624178358625</v>
      </c>
      <c r="K320" s="266" t="s">
        <v>184</v>
      </c>
      <c r="L320" s="256">
        <f>+INDEX(Mercado_FEBRERO_2025!$R$10:$R$349,MATCH(B320,Mercado_FEBRERO_2025!$J$10:$J$349,0))</f>
        <v>189130.8407651743</v>
      </c>
      <c r="M320" s="257">
        <f t="shared" si="23"/>
        <v>330045122.27300453</v>
      </c>
      <c r="N320" s="258">
        <f t="shared" si="24"/>
        <v>1.7478379645509714</v>
      </c>
      <c r="O320" s="259"/>
    </row>
    <row r="321" spans="1:15" ht="16.5" x14ac:dyDescent="0.3">
      <c r="A321" s="67" t="str">
        <f t="shared" si="20"/>
        <v>GDMTHGeneraciónValle de México NorteP</v>
      </c>
      <c r="B321" s="250" t="str">
        <f t="shared" si="21"/>
        <v>GDMTHValle de México NorteP</v>
      </c>
      <c r="C321" s="67" t="str">
        <f t="shared" si="22"/>
        <v>GDMTHGeneraciónEnergíaValle de México Norte</v>
      </c>
      <c r="E321" s="251" t="s">
        <v>54</v>
      </c>
      <c r="F321" s="253" t="s">
        <v>159</v>
      </c>
      <c r="G321" s="252" t="s">
        <v>135</v>
      </c>
      <c r="H321" s="252" t="s">
        <v>75</v>
      </c>
      <c r="I321" s="253" t="s">
        <v>148</v>
      </c>
      <c r="J321" s="254">
        <v>2.0752701072900472</v>
      </c>
      <c r="K321" s="266" t="s">
        <v>184</v>
      </c>
      <c r="L321" s="256">
        <f>+INDEX(Mercado_FEBRERO_2025!$R$10:$R$349,MATCH(B321,Mercado_FEBRERO_2025!$J$10:$J$349,0))</f>
        <v>45969.800023318094</v>
      </c>
      <c r="M321" s="257">
        <f t="shared" si="23"/>
        <v>95399751.826493368</v>
      </c>
      <c r="N321" s="258">
        <f t="shared" si="24"/>
        <v>2.0785708540543926</v>
      </c>
      <c r="O321" s="259"/>
    </row>
    <row r="322" spans="1:15" ht="16.5" x14ac:dyDescent="0.3">
      <c r="A322" s="67" t="str">
        <f t="shared" si="20"/>
        <v>GDMTOGeneraciónValle de México Norte</v>
      </c>
      <c r="B322" s="250" t="str">
        <f t="shared" si="21"/>
        <v>GDMTOValle de México NorteNA</v>
      </c>
      <c r="C322" s="67" t="str">
        <f t="shared" si="22"/>
        <v>GDMTOGeneraciónEnergíaValle de México Norte</v>
      </c>
      <c r="E322" s="251" t="s">
        <v>55</v>
      </c>
      <c r="F322" s="253" t="s">
        <v>159</v>
      </c>
      <c r="G322" s="252" t="s">
        <v>135</v>
      </c>
      <c r="H322" s="252" t="s">
        <v>75</v>
      </c>
      <c r="I322" s="253" t="s">
        <v>161</v>
      </c>
      <c r="J322" s="254">
        <v>1.466174584825495</v>
      </c>
      <c r="K322" s="266" t="s">
        <v>184</v>
      </c>
      <c r="L322" s="256">
        <f>+INDEX(Mercado_FEBRERO_2025!$R$10:$R$349,MATCH(B322,Mercado_FEBRERO_2025!$J$10:$J$349,0))</f>
        <v>61767.351481991871</v>
      </c>
      <c r="M322" s="257">
        <f t="shared" si="23"/>
        <v>90561720.914879858</v>
      </c>
      <c r="N322" s="258">
        <f t="shared" si="24"/>
        <v>1.4685065564564785</v>
      </c>
      <c r="O322" s="259"/>
    </row>
    <row r="323" spans="1:15" ht="16.5" x14ac:dyDescent="0.3">
      <c r="A323" s="67" t="str">
        <f t="shared" si="20"/>
        <v>RAMTGeneraciónValle de México Norte</v>
      </c>
      <c r="B323" s="250" t="str">
        <f t="shared" si="21"/>
        <v>RAMTValle de México NorteNA</v>
      </c>
      <c r="C323" s="67" t="str">
        <f t="shared" si="22"/>
        <v>RAMTGeneraciónEnergíaValle de México Norte</v>
      </c>
      <c r="E323" s="267" t="s">
        <v>60</v>
      </c>
      <c r="F323" s="253" t="s">
        <v>159</v>
      </c>
      <c r="G323" s="252" t="s">
        <v>135</v>
      </c>
      <c r="H323" s="252" t="s">
        <v>75</v>
      </c>
      <c r="I323" s="253" t="s">
        <v>161</v>
      </c>
      <c r="J323" s="254">
        <v>0.77579140653387857</v>
      </c>
      <c r="K323" s="266" t="s">
        <v>184</v>
      </c>
      <c r="L323" s="256">
        <f>+INDEX(Mercado_FEBRERO_2025!$R$10:$R$349,MATCH(B323,Mercado_FEBRERO_2025!$J$10:$J$349,0))</f>
        <v>1635.9809987490892</v>
      </c>
      <c r="M323" s="257">
        <f t="shared" si="23"/>
        <v>1269180.0000822551</v>
      </c>
      <c r="N323" s="258">
        <f t="shared" si="24"/>
        <v>0.7770253138531853</v>
      </c>
      <c r="O323" s="259"/>
    </row>
    <row r="324" spans="1:15" ht="16.5" x14ac:dyDescent="0.3">
      <c r="A324" s="67" t="str">
        <f t="shared" si="20"/>
        <v>DISTGeneraciónValle de México NorteB</v>
      </c>
      <c r="B324" s="250" t="str">
        <f t="shared" si="21"/>
        <v>DISTValle de México NorteB</v>
      </c>
      <c r="C324" s="67" t="str">
        <f t="shared" si="22"/>
        <v>DISTGeneraciónEnergíaValle de México Norte</v>
      </c>
      <c r="E324" s="267" t="s">
        <v>51</v>
      </c>
      <c r="F324" s="253" t="s">
        <v>159</v>
      </c>
      <c r="G324" s="252" t="s">
        <v>135</v>
      </c>
      <c r="H324" s="252" t="s">
        <v>75</v>
      </c>
      <c r="I324" s="253" t="s">
        <v>146</v>
      </c>
      <c r="J324" s="254">
        <v>0.68120553973049625</v>
      </c>
      <c r="K324" s="266" t="s">
        <v>184</v>
      </c>
      <c r="L324" s="256">
        <f>+INDEX(Mercado_FEBRERO_2025!$R$10:$R$349,MATCH(B324,Mercado_FEBRERO_2025!$J$10:$J$349,0))</f>
        <v>35306.719413528495</v>
      </c>
      <c r="M324" s="257">
        <f t="shared" si="23"/>
        <v>24051132.854205869</v>
      </c>
      <c r="N324" s="258">
        <f t="shared" si="24"/>
        <v>0.68228900687687932</v>
      </c>
      <c r="O324" s="259"/>
    </row>
    <row r="325" spans="1:15" ht="16.5" x14ac:dyDescent="0.3">
      <c r="A325" s="67" t="str">
        <f t="shared" si="20"/>
        <v>DISTGeneraciónValle de México NorteI</v>
      </c>
      <c r="B325" s="250" t="str">
        <f t="shared" si="21"/>
        <v>DISTValle de México NorteI</v>
      </c>
      <c r="C325" s="67" t="str">
        <f t="shared" si="22"/>
        <v>DISTGeneraciónEnergíaValle de México Norte</v>
      </c>
      <c r="E325" s="267" t="s">
        <v>51</v>
      </c>
      <c r="F325" s="253" t="s">
        <v>159</v>
      </c>
      <c r="G325" s="252" t="s">
        <v>135</v>
      </c>
      <c r="H325" s="252" t="s">
        <v>75</v>
      </c>
      <c r="I325" s="253" t="s">
        <v>147</v>
      </c>
      <c r="J325" s="254">
        <v>1.3375003462236661</v>
      </c>
      <c r="K325" s="266" t="s">
        <v>184</v>
      </c>
      <c r="L325" s="256">
        <f>+INDEX(Mercado_FEBRERO_2025!$R$10:$R$349,MATCH(B325,Mercado_FEBRERO_2025!$J$10:$J$349,0))</f>
        <v>64280.141433948607</v>
      </c>
      <c r="M325" s="257">
        <f t="shared" si="23"/>
        <v>85974711.423212484</v>
      </c>
      <c r="N325" s="258">
        <f t="shared" si="24"/>
        <v>1.3396276596392067</v>
      </c>
      <c r="O325" s="259"/>
    </row>
    <row r="326" spans="1:15" ht="16.5" x14ac:dyDescent="0.3">
      <c r="A326" s="67" t="str">
        <f t="shared" si="20"/>
        <v>DISTGeneraciónValle de México NorteP</v>
      </c>
      <c r="B326" s="250" t="str">
        <f t="shared" si="21"/>
        <v>DISTValle de México NorteP</v>
      </c>
      <c r="C326" s="67" t="str">
        <f t="shared" si="22"/>
        <v>DISTGeneraciónEnergíaValle de México Norte</v>
      </c>
      <c r="E326" s="267" t="s">
        <v>51</v>
      </c>
      <c r="F326" s="253" t="s">
        <v>159</v>
      </c>
      <c r="G326" s="252" t="s">
        <v>135</v>
      </c>
      <c r="H326" s="252" t="s">
        <v>75</v>
      </c>
      <c r="I326" s="253" t="s">
        <v>148</v>
      </c>
      <c r="J326" s="254">
        <v>1.5324783409609355</v>
      </c>
      <c r="K326" s="266" t="s">
        <v>184</v>
      </c>
      <c r="L326" s="256">
        <f>+INDEX(Mercado_FEBRERO_2025!$R$10:$R$349,MATCH(B326,Mercado_FEBRERO_2025!$J$10:$J$349,0))</f>
        <v>9462.6779395917365</v>
      </c>
      <c r="M326" s="257">
        <f t="shared" si="23"/>
        <v>14501348.989913188</v>
      </c>
      <c r="N326" s="258">
        <f t="shared" si="24"/>
        <v>1.5349157696636317</v>
      </c>
      <c r="O326" s="259"/>
    </row>
    <row r="327" spans="1:15" ht="16.5" x14ac:dyDescent="0.3">
      <c r="A327" s="67" t="str">
        <f t="shared" si="20"/>
        <v>DISTGeneraciónValle de México NorteSP</v>
      </c>
      <c r="B327" s="250" t="str">
        <f t="shared" si="21"/>
        <v>DISTValle de México NorteSP</v>
      </c>
      <c r="C327" s="67" t="str">
        <f t="shared" si="22"/>
        <v>DISTGeneraciónEnergíaValle de México Norte</v>
      </c>
      <c r="E327" s="267" t="s">
        <v>51</v>
      </c>
      <c r="F327" s="253" t="s">
        <v>159</v>
      </c>
      <c r="G327" s="252" t="s">
        <v>135</v>
      </c>
      <c r="H327" s="252" t="s">
        <v>75</v>
      </c>
      <c r="I327" s="253" t="s">
        <v>151</v>
      </c>
      <c r="J327" s="254">
        <v>0</v>
      </c>
      <c r="K327" s="266" t="s">
        <v>184</v>
      </c>
      <c r="L327" s="256">
        <f>+INDEX(Mercado_FEBRERO_2025!$R$10:$R$349,MATCH(B327,Mercado_FEBRERO_2025!$J$10:$J$349,0))</f>
        <v>0</v>
      </c>
      <c r="M327" s="257">
        <f t="shared" si="23"/>
        <v>0</v>
      </c>
      <c r="N327" s="258">
        <f t="shared" si="24"/>
        <v>0</v>
      </c>
      <c r="O327" s="259"/>
    </row>
    <row r="328" spans="1:15" ht="16.5" x14ac:dyDescent="0.3">
      <c r="A328" s="67" t="str">
        <f t="shared" si="20"/>
        <v>DITGeneraciónValle de México NorteB</v>
      </c>
      <c r="B328" s="250" t="str">
        <f t="shared" si="21"/>
        <v>DITValle de México NorteB</v>
      </c>
      <c r="C328" s="67" t="str">
        <f t="shared" si="22"/>
        <v>DITGeneraciónEnergíaValle de México Norte</v>
      </c>
      <c r="E328" s="267" t="s">
        <v>52</v>
      </c>
      <c r="F328" s="253" t="s">
        <v>159</v>
      </c>
      <c r="G328" s="252" t="s">
        <v>135</v>
      </c>
      <c r="H328" s="252" t="s">
        <v>75</v>
      </c>
      <c r="I328" s="253" t="s">
        <v>146</v>
      </c>
      <c r="J328" s="254">
        <v>0.6111558086721498</v>
      </c>
      <c r="K328" s="266" t="s">
        <v>184</v>
      </c>
      <c r="L328" s="256">
        <f>+INDEX(Mercado_FEBRERO_2025!$R$10:$R$349,MATCH(B328,Mercado_FEBRERO_2025!$J$10:$J$349,0))</f>
        <v>10131.273373433061</v>
      </c>
      <c r="M328" s="257">
        <f t="shared" si="23"/>
        <v>6191786.5714191021</v>
      </c>
      <c r="N328" s="258">
        <f t="shared" si="24"/>
        <v>0.61212786072016956</v>
      </c>
      <c r="O328" s="259"/>
    </row>
    <row r="329" spans="1:15" ht="16.5" x14ac:dyDescent="0.3">
      <c r="A329" s="67" t="str">
        <f t="shared" si="20"/>
        <v>DITGeneraciónValle de México NorteI</v>
      </c>
      <c r="B329" s="250" t="str">
        <f t="shared" si="21"/>
        <v>DITValle de México NorteI</v>
      </c>
      <c r="C329" s="67" t="str">
        <f t="shared" si="22"/>
        <v>DITGeneraciónEnergíaValle de México Norte</v>
      </c>
      <c r="E329" s="267" t="s">
        <v>52</v>
      </c>
      <c r="F329" s="253" t="s">
        <v>159</v>
      </c>
      <c r="G329" s="252" t="s">
        <v>135</v>
      </c>
      <c r="H329" s="252" t="s">
        <v>75</v>
      </c>
      <c r="I329" s="253" t="s">
        <v>147</v>
      </c>
      <c r="J329" s="254">
        <v>1.1974008841069725</v>
      </c>
      <c r="K329" s="266" t="s">
        <v>184</v>
      </c>
      <c r="L329" s="256">
        <f>+INDEX(Mercado_FEBRERO_2025!$R$10:$R$349,MATCH(B329,Mercado_FEBRERO_2025!$J$10:$J$349,0))</f>
        <v>14937.807097637497</v>
      </c>
      <c r="M329" s="257">
        <f t="shared" si="23"/>
        <v>17886543.425330546</v>
      </c>
      <c r="N329" s="258">
        <f t="shared" si="24"/>
        <v>1.1993053673257867</v>
      </c>
      <c r="O329" s="259"/>
    </row>
    <row r="330" spans="1:15" ht="16.5" x14ac:dyDescent="0.3">
      <c r="A330" s="67" t="str">
        <f t="shared" si="20"/>
        <v>DITGeneraciónValle de México NorteP</v>
      </c>
      <c r="B330" s="250" t="str">
        <f t="shared" si="21"/>
        <v>DITValle de México NorteP</v>
      </c>
      <c r="C330" s="67" t="str">
        <f t="shared" si="22"/>
        <v>DITGeneraciónEnergíaValle de México Norte</v>
      </c>
      <c r="E330" s="267" t="s">
        <v>52</v>
      </c>
      <c r="F330" s="253" t="s">
        <v>159</v>
      </c>
      <c r="G330" s="252" t="s">
        <v>135</v>
      </c>
      <c r="H330" s="252" t="s">
        <v>75</v>
      </c>
      <c r="I330" s="253" t="s">
        <v>148</v>
      </c>
      <c r="J330" s="254">
        <v>1.3448049973233329</v>
      </c>
      <c r="K330" s="266" t="s">
        <v>184</v>
      </c>
      <c r="L330" s="256">
        <f>+INDEX(Mercado_FEBRERO_2025!$R$10:$R$349,MATCH(B330,Mercado_FEBRERO_2025!$J$10:$J$349,0))</f>
        <v>1569.62518867721</v>
      </c>
      <c r="M330" s="257">
        <f t="shared" si="23"/>
        <v>2110839.7976576914</v>
      </c>
      <c r="N330" s="258">
        <f t="shared" si="24"/>
        <v>1.346943928890842</v>
      </c>
      <c r="O330" s="259"/>
    </row>
    <row r="331" spans="1:15" ht="16.5" x14ac:dyDescent="0.3">
      <c r="A331" s="67" t="str">
        <f t="shared" si="20"/>
        <v>DITGeneraciónValle de México NorteSP</v>
      </c>
      <c r="B331" s="250" t="str">
        <f t="shared" si="21"/>
        <v>DITValle de México NorteSP</v>
      </c>
      <c r="C331" s="67" t="str">
        <f t="shared" si="22"/>
        <v>DITGeneraciónEnergíaValle de México Norte</v>
      </c>
      <c r="E331" s="267" t="s">
        <v>52</v>
      </c>
      <c r="F331" s="253" t="s">
        <v>159</v>
      </c>
      <c r="G331" s="252" t="s">
        <v>135</v>
      </c>
      <c r="H331" s="252" t="s">
        <v>75</v>
      </c>
      <c r="I331" s="253" t="s">
        <v>151</v>
      </c>
      <c r="J331" s="254">
        <v>0</v>
      </c>
      <c r="K331" s="266" t="s">
        <v>184</v>
      </c>
      <c r="L331" s="256">
        <f>+INDEX(Mercado_FEBRERO_2025!$R$10:$R$349,MATCH(B331,Mercado_FEBRERO_2025!$J$10:$J$349,0))</f>
        <v>0</v>
      </c>
      <c r="M331" s="257">
        <f t="shared" si="23"/>
        <v>0</v>
      </c>
      <c r="N331" s="258">
        <f t="shared" si="24"/>
        <v>0</v>
      </c>
      <c r="O331" s="259"/>
    </row>
    <row r="332" spans="1:15" ht="16.5" x14ac:dyDescent="0.3">
      <c r="A332" s="67" t="str">
        <f t="shared" ref="A332:A395" si="25">IF(I332="NA",E332&amp;F332&amp;H332,E332&amp;F332&amp;H332&amp;I332)</f>
        <v>DB1GeneraciónValle de México Sur</v>
      </c>
      <c r="B332" s="250" t="str">
        <f t="shared" ref="B332:B351" si="26">E332&amp;H332&amp;I332</f>
        <v>DB1Valle de México SurNA</v>
      </c>
      <c r="C332" s="67" t="str">
        <f t="shared" ref="C332:C395" si="27">E332&amp;F332&amp;G332&amp;H332</f>
        <v>DB1GeneraciónEnergíaValle de México Sur</v>
      </c>
      <c r="E332" s="267" t="s">
        <v>48</v>
      </c>
      <c r="F332" s="253" t="s">
        <v>159</v>
      </c>
      <c r="G332" s="252" t="s">
        <v>135</v>
      </c>
      <c r="H332" s="252" t="s">
        <v>76</v>
      </c>
      <c r="I332" s="253" t="s">
        <v>161</v>
      </c>
      <c r="J332" s="254">
        <v>0.90315455391269006</v>
      </c>
      <c r="K332" s="266" t="s">
        <v>184</v>
      </c>
      <c r="L332" s="256">
        <f>+INDEX(Mercado_FEBRERO_2025!$R$10:$R$349,MATCH(B332,Mercado_FEBRERO_2025!$J$10:$J$349,0))</f>
        <v>157303.19560212345</v>
      </c>
      <c r="M332" s="257">
        <f t="shared" si="23"/>
        <v>142069097.45307642</v>
      </c>
      <c r="N332" s="258">
        <f t="shared" si="24"/>
        <v>0.90459103413811193</v>
      </c>
      <c r="O332" s="259"/>
    </row>
    <row r="333" spans="1:15" ht="16.5" x14ac:dyDescent="0.3">
      <c r="A333" s="67" t="str">
        <f t="shared" si="25"/>
        <v>DB2GeneraciónValle de México Sur</v>
      </c>
      <c r="B333" s="250" t="str">
        <f t="shared" si="26"/>
        <v>DB2Valle de México SurNA</v>
      </c>
      <c r="C333" s="67" t="str">
        <f t="shared" si="27"/>
        <v>DB2GeneraciónEnergíaValle de México Sur</v>
      </c>
      <c r="E333" s="267" t="s">
        <v>50</v>
      </c>
      <c r="F333" s="253" t="s">
        <v>159</v>
      </c>
      <c r="G333" s="252" t="s">
        <v>135</v>
      </c>
      <c r="H333" s="252" t="s">
        <v>76</v>
      </c>
      <c r="I333" s="253" t="s">
        <v>161</v>
      </c>
      <c r="J333" s="254">
        <v>0.90203076143581795</v>
      </c>
      <c r="K333" s="266" t="s">
        <v>184</v>
      </c>
      <c r="L333" s="256">
        <f>+INDEX(Mercado_FEBRERO_2025!$R$10:$R$349,MATCH(B333,Mercado_FEBRERO_2025!$J$10:$J$349,0))</f>
        <v>99019.107507314286</v>
      </c>
      <c r="M333" s="257">
        <f t="shared" ref="M333:M396" si="28">IF(OR(G333="Energía",G333="Potencia"),J333*L333*1000,J333*L333)</f>
        <v>89318280.941517815</v>
      </c>
      <c r="N333" s="258">
        <f t="shared" ref="N333:N396" si="29">J333*(1+$R$11)</f>
        <v>0.90346545425324465</v>
      </c>
      <c r="O333" s="259"/>
    </row>
    <row r="334" spans="1:15" ht="16.5" x14ac:dyDescent="0.3">
      <c r="A334" s="67" t="str">
        <f t="shared" si="25"/>
        <v>PDBTGeneraciónValle de México Sur</v>
      </c>
      <c r="B334" s="250" t="str">
        <f t="shared" si="26"/>
        <v>PDBTValle de México SurNA</v>
      </c>
      <c r="C334" s="67" t="str">
        <f t="shared" si="27"/>
        <v>PDBTGeneraciónEnergíaValle de México Sur</v>
      </c>
      <c r="E334" s="267" t="s">
        <v>56</v>
      </c>
      <c r="F334" s="253" t="s">
        <v>159</v>
      </c>
      <c r="G334" s="252" t="s">
        <v>135</v>
      </c>
      <c r="H334" s="252" t="s">
        <v>76</v>
      </c>
      <c r="I334" s="253" t="s">
        <v>161</v>
      </c>
      <c r="J334" s="254">
        <v>1.7660398774041381</v>
      </c>
      <c r="K334" s="266" t="s">
        <v>184</v>
      </c>
      <c r="L334" s="256">
        <f>+INDEX(Mercado_FEBRERO_2025!$R$10:$R$349,MATCH(B334,Mercado_FEBRERO_2025!$J$10:$J$349,0))</f>
        <v>82537.607787340516</v>
      </c>
      <c r="M334" s="257">
        <f t="shared" si="28"/>
        <v>145764706.7379857</v>
      </c>
      <c r="N334" s="258">
        <f t="shared" si="29"/>
        <v>1.7688487890684896</v>
      </c>
      <c r="O334" s="259"/>
    </row>
    <row r="335" spans="1:15" ht="16.5" x14ac:dyDescent="0.3">
      <c r="A335" s="67" t="str">
        <f t="shared" si="25"/>
        <v>GDBTGeneraciónValle de México Sur</v>
      </c>
      <c r="B335" s="250" t="str">
        <f t="shared" si="26"/>
        <v>GDBTValle de México SurNA</v>
      </c>
      <c r="C335" s="67" t="str">
        <f t="shared" si="27"/>
        <v>GDBTGeneraciónEnergíaValle de México Sur</v>
      </c>
      <c r="E335" s="267" t="s">
        <v>53</v>
      </c>
      <c r="F335" s="253" t="s">
        <v>159</v>
      </c>
      <c r="G335" s="252" t="s">
        <v>135</v>
      </c>
      <c r="H335" s="252" t="s">
        <v>76</v>
      </c>
      <c r="I335" s="253" t="s">
        <v>161</v>
      </c>
      <c r="J335" s="254">
        <v>2.1986999809998058</v>
      </c>
      <c r="K335" s="266" t="s">
        <v>184</v>
      </c>
      <c r="L335" s="256">
        <f>+INDEX(Mercado_FEBRERO_2025!$R$10:$R$349,MATCH(B335,Mercado_FEBRERO_2025!$J$10:$J$349,0))</f>
        <v>19856.804660361744</v>
      </c>
      <c r="M335" s="257">
        <f t="shared" si="28"/>
        <v>43659156.029454224</v>
      </c>
      <c r="N335" s="258">
        <f t="shared" si="29"/>
        <v>2.2021970447422836</v>
      </c>
      <c r="O335" s="259"/>
    </row>
    <row r="336" spans="1:15" ht="16.5" x14ac:dyDescent="0.3">
      <c r="A336" s="67" t="str">
        <f t="shared" si="25"/>
        <v>RABTGeneraciónValle de México Sur</v>
      </c>
      <c r="B336" s="250" t="str">
        <f t="shared" si="26"/>
        <v>RABTValle de México SurNA</v>
      </c>
      <c r="C336" s="67" t="str">
        <f t="shared" si="27"/>
        <v>RABTGeneraciónEnergíaValle de México Sur</v>
      </c>
      <c r="E336" s="267" t="s">
        <v>59</v>
      </c>
      <c r="F336" s="253" t="s">
        <v>159</v>
      </c>
      <c r="G336" s="252" t="s">
        <v>135</v>
      </c>
      <c r="H336" s="252" t="s">
        <v>76</v>
      </c>
      <c r="I336" s="253" t="s">
        <v>161</v>
      </c>
      <c r="J336" s="254">
        <v>0.88723416049033854</v>
      </c>
      <c r="K336" s="266" t="s">
        <v>184</v>
      </c>
      <c r="L336" s="256">
        <f>+INDEX(Mercado_FEBRERO_2025!$R$10:$R$349,MATCH(B336,Mercado_FEBRERO_2025!$J$10:$J$349,0))</f>
        <v>178.46124103992867</v>
      </c>
      <c r="M336" s="257">
        <f t="shared" si="28"/>
        <v>158336.90937412507</v>
      </c>
      <c r="N336" s="258">
        <f t="shared" si="29"/>
        <v>0.888645319102496</v>
      </c>
      <c r="O336" s="259"/>
    </row>
    <row r="337" spans="1:15" ht="16.5" x14ac:dyDescent="0.3">
      <c r="A337" s="67" t="str">
        <f t="shared" si="25"/>
        <v>APBTGeneraciónValle de México Sur</v>
      </c>
      <c r="B337" s="250" t="str">
        <f t="shared" si="26"/>
        <v>APBTValle de México SurNA</v>
      </c>
      <c r="C337" s="67" t="str">
        <f t="shared" si="27"/>
        <v>APBTGeneraciónEnergíaValle de México Sur</v>
      </c>
      <c r="E337" s="267" t="s">
        <v>57</v>
      </c>
      <c r="F337" s="253" t="s">
        <v>159</v>
      </c>
      <c r="G337" s="252" t="s">
        <v>135</v>
      </c>
      <c r="H337" s="252" t="s">
        <v>76</v>
      </c>
      <c r="I337" s="253" t="s">
        <v>161</v>
      </c>
      <c r="J337" s="254">
        <v>2.0175820934772895</v>
      </c>
      <c r="K337" s="266" t="s">
        <v>184</v>
      </c>
      <c r="L337" s="256">
        <f>+INDEX(Mercado_FEBRERO_2025!$R$10:$R$349,MATCH(B337,Mercado_FEBRERO_2025!$J$10:$J$349,0))</f>
        <v>9700.2691629198962</v>
      </c>
      <c r="M337" s="257">
        <f t="shared" si="28"/>
        <v>19571089.365017116</v>
      </c>
      <c r="N337" s="258">
        <f t="shared" si="29"/>
        <v>2.0207910866312182</v>
      </c>
      <c r="O337" s="259"/>
    </row>
    <row r="338" spans="1:15" ht="16.5" x14ac:dyDescent="0.3">
      <c r="A338" s="67" t="str">
        <f t="shared" si="25"/>
        <v>APMTGeneraciónValle de México Sur</v>
      </c>
      <c r="B338" s="250" t="str">
        <f t="shared" si="26"/>
        <v>APMTValle de México SurNA</v>
      </c>
      <c r="C338" s="67" t="str">
        <f t="shared" si="27"/>
        <v>APMTGeneraciónEnergíaValle de México Sur</v>
      </c>
      <c r="E338" s="267" t="s">
        <v>58</v>
      </c>
      <c r="F338" s="253" t="s">
        <v>159</v>
      </c>
      <c r="G338" s="252" t="s">
        <v>135</v>
      </c>
      <c r="H338" s="252" t="s">
        <v>76</v>
      </c>
      <c r="I338" s="253" t="s">
        <v>161</v>
      </c>
      <c r="J338" s="254">
        <v>1.2578983791119089</v>
      </c>
      <c r="K338" s="266" t="s">
        <v>184</v>
      </c>
      <c r="L338" s="256">
        <f>+INDEX(Mercado_FEBRERO_2025!$R$10:$R$349,MATCH(B338,Mercado_FEBRERO_2025!$J$10:$J$349,0))</f>
        <v>1.9236678408540024</v>
      </c>
      <c r="M338" s="257">
        <f t="shared" si="28"/>
        <v>2419.7786589599555</v>
      </c>
      <c r="N338" s="258">
        <f t="shared" si="29"/>
        <v>1.2598990844611277</v>
      </c>
      <c r="O338" s="259"/>
    </row>
    <row r="339" spans="1:15" ht="16.5" x14ac:dyDescent="0.3">
      <c r="A339" s="67" t="str">
        <f t="shared" si="25"/>
        <v>GDMTHGeneraciónValle de México SurB</v>
      </c>
      <c r="B339" s="250" t="str">
        <f t="shared" si="26"/>
        <v>GDMTHValle de México SurB</v>
      </c>
      <c r="C339" s="67" t="str">
        <f t="shared" si="27"/>
        <v>GDMTHGeneraciónEnergíaValle de México Sur</v>
      </c>
      <c r="E339" s="251" t="s">
        <v>54</v>
      </c>
      <c r="F339" s="253" t="s">
        <v>159</v>
      </c>
      <c r="G339" s="252" t="s">
        <v>135</v>
      </c>
      <c r="H339" s="252" t="s">
        <v>76</v>
      </c>
      <c r="I339" s="253" t="s">
        <v>146</v>
      </c>
      <c r="J339" s="254">
        <v>0.99118496460098593</v>
      </c>
      <c r="K339" s="266" t="s">
        <v>184</v>
      </c>
      <c r="L339" s="256">
        <f>+INDEX(Mercado_FEBRERO_2025!$R$10:$R$349,MATCH(B339,Mercado_FEBRERO_2025!$J$10:$J$349,0))</f>
        <v>90616.800500998346</v>
      </c>
      <c r="M339" s="257">
        <f t="shared" si="28"/>
        <v>89818010.19683665</v>
      </c>
      <c r="N339" s="258">
        <f t="shared" si="29"/>
        <v>0.99276145845269315</v>
      </c>
      <c r="O339" s="259"/>
    </row>
    <row r="340" spans="1:15" ht="16.5" x14ac:dyDescent="0.3">
      <c r="A340" s="67" t="str">
        <f t="shared" si="25"/>
        <v>GDMTHGeneraciónValle de México SurI</v>
      </c>
      <c r="B340" s="250" t="str">
        <f t="shared" si="26"/>
        <v>GDMTHValle de México SurI</v>
      </c>
      <c r="C340" s="67" t="str">
        <f t="shared" si="27"/>
        <v>GDMTHGeneraciónEnergíaValle de México Sur</v>
      </c>
      <c r="E340" s="251" t="s">
        <v>54</v>
      </c>
      <c r="F340" s="253" t="s">
        <v>159</v>
      </c>
      <c r="G340" s="252" t="s">
        <v>135</v>
      </c>
      <c r="H340" s="252" t="s">
        <v>76</v>
      </c>
      <c r="I340" s="253" t="s">
        <v>147</v>
      </c>
      <c r="J340" s="254">
        <v>1.7701604498193344</v>
      </c>
      <c r="K340" s="266" t="s">
        <v>184</v>
      </c>
      <c r="L340" s="256">
        <f>+INDEX(Mercado_FEBRERO_2025!$R$10:$R$349,MATCH(B340,Mercado_FEBRERO_2025!$J$10:$J$349,0))</f>
        <v>169147.57088886292</v>
      </c>
      <c r="M340" s="257">
        <f t="shared" si="28"/>
        <v>299418340.17047733</v>
      </c>
      <c r="N340" s="258">
        <f t="shared" si="29"/>
        <v>1.7729759153130014</v>
      </c>
      <c r="O340" s="259"/>
    </row>
    <row r="341" spans="1:15" ht="16.5" x14ac:dyDescent="0.3">
      <c r="A341" s="67" t="str">
        <f t="shared" si="25"/>
        <v>GDMTHGeneraciónValle de México SurP</v>
      </c>
      <c r="B341" s="250" t="str">
        <f t="shared" si="26"/>
        <v>GDMTHValle de México SurP</v>
      </c>
      <c r="C341" s="67" t="str">
        <f t="shared" si="27"/>
        <v>GDMTHGeneraciónEnergíaValle de México Sur</v>
      </c>
      <c r="E341" s="251" t="s">
        <v>54</v>
      </c>
      <c r="F341" s="253" t="s">
        <v>159</v>
      </c>
      <c r="G341" s="252" t="s">
        <v>135</v>
      </c>
      <c r="H341" s="252" t="s">
        <v>76</v>
      </c>
      <c r="I341" s="253" t="s">
        <v>148</v>
      </c>
      <c r="J341" s="254">
        <v>2.1054252054194427</v>
      </c>
      <c r="K341" s="266" t="s">
        <v>184</v>
      </c>
      <c r="L341" s="256">
        <f>+INDEX(Mercado_FEBRERO_2025!$R$10:$R$349,MATCH(B341,Mercado_FEBRERO_2025!$J$10:$J$349,0))</f>
        <v>41112.702596428302</v>
      </c>
      <c r="M341" s="257">
        <f t="shared" si="28"/>
        <v>86559720.30943352</v>
      </c>
      <c r="N341" s="258">
        <f t="shared" si="29"/>
        <v>2.1087739142983244</v>
      </c>
      <c r="O341" s="259"/>
    </row>
    <row r="342" spans="1:15" ht="16.5" x14ac:dyDescent="0.3">
      <c r="A342" s="67" t="str">
        <f t="shared" si="25"/>
        <v>GDMTOGeneraciónValle de México Sur</v>
      </c>
      <c r="B342" s="250" t="str">
        <f t="shared" si="26"/>
        <v>GDMTOValle de México SurNA</v>
      </c>
      <c r="C342" s="67" t="str">
        <f t="shared" si="27"/>
        <v>GDMTOGeneraciónEnergíaValle de México Sur</v>
      </c>
      <c r="E342" s="251" t="s">
        <v>55</v>
      </c>
      <c r="F342" s="253" t="s">
        <v>159</v>
      </c>
      <c r="G342" s="252" t="s">
        <v>135</v>
      </c>
      <c r="H342" s="252" t="s">
        <v>76</v>
      </c>
      <c r="I342" s="253" t="s">
        <v>161</v>
      </c>
      <c r="J342" s="254">
        <v>1.5203039224614894</v>
      </c>
      <c r="K342" s="266" t="s">
        <v>184</v>
      </c>
      <c r="L342" s="256">
        <f>+INDEX(Mercado_FEBRERO_2025!$R$10:$R$349,MATCH(B342,Mercado_FEBRERO_2025!$J$10:$J$349,0))</f>
        <v>81480.310652512606</v>
      </c>
      <c r="M342" s="257">
        <f t="shared" si="28"/>
        <v>123874835.88839559</v>
      </c>
      <c r="N342" s="258">
        <f t="shared" si="29"/>
        <v>1.5227219875775717</v>
      </c>
      <c r="O342" s="259"/>
    </row>
    <row r="343" spans="1:15" ht="16.5" x14ac:dyDescent="0.3">
      <c r="A343" s="67" t="str">
        <f t="shared" si="25"/>
        <v>RAMTGeneraciónValle de México Sur</v>
      </c>
      <c r="B343" s="250" t="str">
        <f t="shared" si="26"/>
        <v>RAMTValle de México SurNA</v>
      </c>
      <c r="C343" s="67" t="str">
        <f t="shared" si="27"/>
        <v>RAMTGeneraciónEnergíaValle de México Sur</v>
      </c>
      <c r="E343" s="267" t="s">
        <v>60</v>
      </c>
      <c r="F343" s="253" t="s">
        <v>159</v>
      </c>
      <c r="G343" s="252" t="s">
        <v>135</v>
      </c>
      <c r="H343" s="252" t="s">
        <v>76</v>
      </c>
      <c r="I343" s="253" t="s">
        <v>161</v>
      </c>
      <c r="J343" s="254">
        <v>0.77860088772605784</v>
      </c>
      <c r="K343" s="266" t="s">
        <v>184</v>
      </c>
      <c r="L343" s="256">
        <f>+INDEX(Mercado_FEBRERO_2025!$R$10:$R$349,MATCH(B343,Mercado_FEBRERO_2025!$J$10:$J$349,0))</f>
        <v>233.09372037709642</v>
      </c>
      <c r="M343" s="257">
        <f t="shared" si="28"/>
        <v>181486.97760897677</v>
      </c>
      <c r="N343" s="258">
        <f t="shared" si="29"/>
        <v>0.77983926356535249</v>
      </c>
      <c r="O343" s="259"/>
    </row>
    <row r="344" spans="1:15" ht="16.5" x14ac:dyDescent="0.3">
      <c r="A344" s="67" t="str">
        <f t="shared" si="25"/>
        <v>DISTGeneraciónValle de México SurB</v>
      </c>
      <c r="B344" s="250" t="str">
        <f t="shared" si="26"/>
        <v>DISTValle de México SurB</v>
      </c>
      <c r="C344" s="67" t="str">
        <f t="shared" si="27"/>
        <v>DISTGeneraciónEnergíaValle de México Sur</v>
      </c>
      <c r="E344" s="267" t="s">
        <v>51</v>
      </c>
      <c r="F344" s="253" t="s">
        <v>159</v>
      </c>
      <c r="G344" s="252" t="s">
        <v>135</v>
      </c>
      <c r="H344" s="252" t="s">
        <v>76</v>
      </c>
      <c r="I344" s="253" t="s">
        <v>146</v>
      </c>
      <c r="J344" s="254">
        <v>0.99062306836255021</v>
      </c>
      <c r="K344" s="266" t="s">
        <v>184</v>
      </c>
      <c r="L344" s="256">
        <f>+INDEX(Mercado_FEBRERO_2025!$R$10:$R$349,MATCH(B344,Mercado_FEBRERO_2025!$J$10:$J$349,0))</f>
        <v>2885.2045342892652</v>
      </c>
      <c r="M344" s="257">
        <f t="shared" si="28"/>
        <v>2858150.1686111744</v>
      </c>
      <c r="N344" s="258">
        <f t="shared" si="29"/>
        <v>0.99219866851025995</v>
      </c>
      <c r="O344" s="259"/>
    </row>
    <row r="345" spans="1:15" ht="16.5" x14ac:dyDescent="0.3">
      <c r="A345" s="67" t="str">
        <f t="shared" si="25"/>
        <v>DISTGeneraciónValle de México SurI</v>
      </c>
      <c r="B345" s="250" t="str">
        <f t="shared" si="26"/>
        <v>DISTValle de México SurI</v>
      </c>
      <c r="C345" s="67" t="str">
        <f t="shared" si="27"/>
        <v>DISTGeneraciónEnergíaValle de México Sur</v>
      </c>
      <c r="E345" s="267" t="s">
        <v>51</v>
      </c>
      <c r="F345" s="253" t="s">
        <v>159</v>
      </c>
      <c r="G345" s="252" t="s">
        <v>135</v>
      </c>
      <c r="H345" s="252" t="s">
        <v>76</v>
      </c>
      <c r="I345" s="253" t="s">
        <v>147</v>
      </c>
      <c r="J345" s="254">
        <v>1.7619193049889399</v>
      </c>
      <c r="K345" s="266" t="s">
        <v>184</v>
      </c>
      <c r="L345" s="256">
        <f>+INDEX(Mercado_FEBRERO_2025!$R$10:$R$349,MATCH(B345,Mercado_FEBRERO_2025!$J$10:$J$349,0))</f>
        <v>5252.8628717320153</v>
      </c>
      <c r="M345" s="257">
        <f t="shared" si="28"/>
        <v>9255120.5001642797</v>
      </c>
      <c r="N345" s="258">
        <f t="shared" si="29"/>
        <v>1.7647216628239759</v>
      </c>
      <c r="O345" s="259"/>
    </row>
    <row r="346" spans="1:15" ht="16.5" x14ac:dyDescent="0.3">
      <c r="A346" s="67" t="str">
        <f t="shared" si="25"/>
        <v>DISTGeneraciónValle de México SurP</v>
      </c>
      <c r="B346" s="250" t="str">
        <f t="shared" si="26"/>
        <v>DISTValle de México SurP</v>
      </c>
      <c r="C346" s="67" t="str">
        <f t="shared" si="27"/>
        <v>DISTGeneraciónEnergíaValle de México Sur</v>
      </c>
      <c r="E346" s="267" t="s">
        <v>51</v>
      </c>
      <c r="F346" s="253" t="s">
        <v>159</v>
      </c>
      <c r="G346" s="252" t="s">
        <v>135</v>
      </c>
      <c r="H346" s="252" t="s">
        <v>76</v>
      </c>
      <c r="I346" s="253" t="s">
        <v>148</v>
      </c>
      <c r="J346" s="254">
        <v>2.1041141141964244</v>
      </c>
      <c r="K346" s="266" t="s">
        <v>184</v>
      </c>
      <c r="L346" s="256">
        <f>+INDEX(Mercado_FEBRERO_2025!$R$10:$R$349,MATCH(B346,Mercado_FEBRERO_2025!$J$10:$J$349,0))</f>
        <v>773.27380598741911</v>
      </c>
      <c r="M346" s="257">
        <f t="shared" si="28"/>
        <v>1627056.3293165159</v>
      </c>
      <c r="N346" s="258">
        <f t="shared" si="29"/>
        <v>2.1074607377659782</v>
      </c>
      <c r="O346" s="259"/>
    </row>
    <row r="347" spans="1:15" ht="16.5" x14ac:dyDescent="0.3">
      <c r="A347" s="67" t="str">
        <f t="shared" si="25"/>
        <v>DISTGeneraciónValle de México SurSP</v>
      </c>
      <c r="B347" s="250" t="str">
        <f t="shared" si="26"/>
        <v>DISTValle de México SurSP</v>
      </c>
      <c r="C347" s="67" t="str">
        <f t="shared" si="27"/>
        <v>DISTGeneraciónEnergíaValle de México Sur</v>
      </c>
      <c r="E347" s="267" t="s">
        <v>51</v>
      </c>
      <c r="F347" s="253" t="s">
        <v>159</v>
      </c>
      <c r="G347" s="252" t="s">
        <v>135</v>
      </c>
      <c r="H347" s="252" t="s">
        <v>76</v>
      </c>
      <c r="I347" s="253" t="s">
        <v>151</v>
      </c>
      <c r="J347" s="254">
        <v>0</v>
      </c>
      <c r="K347" s="266" t="s">
        <v>184</v>
      </c>
      <c r="L347" s="256">
        <f>+INDEX(Mercado_FEBRERO_2025!$R$10:$R$349,MATCH(B347,Mercado_FEBRERO_2025!$J$10:$J$349,0))</f>
        <v>0</v>
      </c>
      <c r="M347" s="257">
        <f t="shared" si="28"/>
        <v>0</v>
      </c>
      <c r="N347" s="258">
        <f t="shared" si="29"/>
        <v>0</v>
      </c>
      <c r="O347" s="259"/>
    </row>
    <row r="348" spans="1:15" ht="16.5" x14ac:dyDescent="0.3">
      <c r="A348" s="67" t="str">
        <f t="shared" si="25"/>
        <v>DITGeneraciónValle de México SurB</v>
      </c>
      <c r="B348" s="250" t="str">
        <f t="shared" si="26"/>
        <v>DITValle de México SurB</v>
      </c>
      <c r="C348" s="67" t="str">
        <f t="shared" si="27"/>
        <v>DITGeneraciónEnergíaValle de México Sur</v>
      </c>
      <c r="E348" s="267" t="s">
        <v>52</v>
      </c>
      <c r="F348" s="253" t="s">
        <v>159</v>
      </c>
      <c r="G348" s="252" t="s">
        <v>135</v>
      </c>
      <c r="H348" s="252" t="s">
        <v>76</v>
      </c>
      <c r="I348" s="253" t="s">
        <v>146</v>
      </c>
      <c r="J348" s="254">
        <v>1.0082291505002092</v>
      </c>
      <c r="K348" s="266" t="s">
        <v>184</v>
      </c>
      <c r="L348" s="256">
        <f>+INDEX(Mercado_FEBRERO_2025!$R$10:$R$349,MATCH(B348,Mercado_FEBRERO_2025!$J$10:$J$349,0))</f>
        <v>174.71004230298382</v>
      </c>
      <c r="M348" s="257">
        <f t="shared" si="28"/>
        <v>176147.757534993</v>
      </c>
      <c r="N348" s="258">
        <f t="shared" si="29"/>
        <v>1.0098327533731759</v>
      </c>
      <c r="O348" s="259"/>
    </row>
    <row r="349" spans="1:15" ht="16.5" x14ac:dyDescent="0.3">
      <c r="A349" s="67" t="str">
        <f t="shared" si="25"/>
        <v>DITGeneraciónValle de México SurI</v>
      </c>
      <c r="B349" s="250" t="str">
        <f t="shared" si="26"/>
        <v>DITValle de México SurI</v>
      </c>
      <c r="C349" s="67" t="str">
        <f t="shared" si="27"/>
        <v>DITGeneraciónEnergíaValle de México Sur</v>
      </c>
      <c r="E349" s="267" t="s">
        <v>52</v>
      </c>
      <c r="F349" s="253" t="s">
        <v>159</v>
      </c>
      <c r="G349" s="252" t="s">
        <v>135</v>
      </c>
      <c r="H349" s="252" t="s">
        <v>76</v>
      </c>
      <c r="I349" s="253" t="s">
        <v>147</v>
      </c>
      <c r="J349" s="254">
        <v>1.879355618822051</v>
      </c>
      <c r="K349" s="266" t="s">
        <v>184</v>
      </c>
      <c r="L349" s="256">
        <f>+INDEX(Mercado_FEBRERO_2025!$R$10:$R$349,MATCH(B349,Mercado_FEBRERO_2025!$J$10:$J$349,0))</f>
        <v>257.59692920592005</v>
      </c>
      <c r="M349" s="257">
        <f t="shared" si="28"/>
        <v>484116.23629445193</v>
      </c>
      <c r="N349" s="258">
        <f t="shared" si="29"/>
        <v>1.8823447607925783</v>
      </c>
      <c r="O349" s="259"/>
    </row>
    <row r="350" spans="1:15" ht="16.5" x14ac:dyDescent="0.3">
      <c r="A350" s="67" t="str">
        <f t="shared" si="25"/>
        <v>DITGeneraciónValle de México SurP</v>
      </c>
      <c r="B350" s="250" t="str">
        <f t="shared" si="26"/>
        <v>DITValle de México SurP</v>
      </c>
      <c r="C350" s="67" t="str">
        <f t="shared" si="27"/>
        <v>DITGeneraciónEnergíaValle de México Sur</v>
      </c>
      <c r="E350" s="267" t="s">
        <v>52</v>
      </c>
      <c r="F350" s="253" t="s">
        <v>159</v>
      </c>
      <c r="G350" s="252" t="s">
        <v>135</v>
      </c>
      <c r="H350" s="252" t="s">
        <v>76</v>
      </c>
      <c r="I350" s="253" t="s">
        <v>148</v>
      </c>
      <c r="J350" s="254">
        <v>2.1136663502498347</v>
      </c>
      <c r="K350" s="266" t="s">
        <v>184</v>
      </c>
      <c r="L350" s="256">
        <f>+INDEX(Mercado_FEBRERO_2025!$R$10:$R$349,MATCH(B350,Mercado_FEBRERO_2025!$J$10:$J$349,0))</f>
        <v>27.067602758872113</v>
      </c>
      <c r="M350" s="257">
        <f t="shared" si="28"/>
        <v>57211.88113335758</v>
      </c>
      <c r="N350" s="258">
        <f t="shared" si="29"/>
        <v>2.1170281667873474</v>
      </c>
      <c r="O350" s="259"/>
    </row>
    <row r="351" spans="1:15" ht="16.5" x14ac:dyDescent="0.3">
      <c r="A351" s="67" t="str">
        <f t="shared" si="25"/>
        <v>DITGeneraciónValle de México SurSP</v>
      </c>
      <c r="B351" s="250" t="str">
        <f t="shared" si="26"/>
        <v>DITValle de México SurSP</v>
      </c>
      <c r="C351" s="67" t="str">
        <f t="shared" si="27"/>
        <v>DITGeneraciónEnergíaValle de México Sur</v>
      </c>
      <c r="E351" s="267" t="s">
        <v>52</v>
      </c>
      <c r="F351" s="253" t="s">
        <v>159</v>
      </c>
      <c r="G351" s="252" t="s">
        <v>135</v>
      </c>
      <c r="H351" s="252" t="s">
        <v>76</v>
      </c>
      <c r="I351" s="253" t="s">
        <v>151</v>
      </c>
      <c r="J351" s="254">
        <v>0</v>
      </c>
      <c r="K351" s="266" t="s">
        <v>184</v>
      </c>
      <c r="L351" s="256">
        <f>+INDEX(Mercado_FEBRERO_2025!$R$10:$R$349,MATCH(B351,Mercado_FEBRERO_2025!$J$10:$J$349,0))</f>
        <v>0</v>
      </c>
      <c r="M351" s="257">
        <f t="shared" si="28"/>
        <v>0</v>
      </c>
      <c r="N351" s="258">
        <f t="shared" si="29"/>
        <v>0</v>
      </c>
      <c r="O351" s="259"/>
    </row>
    <row r="352" spans="1:15" ht="16.5" x14ac:dyDescent="0.3">
      <c r="A352" s="67" t="str">
        <f t="shared" si="25"/>
        <v>DB1CapacidadBaja California</v>
      </c>
      <c r="B352" s="250" t="str">
        <f t="shared" ref="B352:B415" si="30">E352&amp;H352</f>
        <v>DB1Baja California</v>
      </c>
      <c r="C352" s="67" t="str">
        <f t="shared" si="27"/>
        <v>DB1CapacidadEnergíaBaja California</v>
      </c>
      <c r="E352" s="251" t="s">
        <v>48</v>
      </c>
      <c r="F352" s="252" t="s">
        <v>185</v>
      </c>
      <c r="G352" s="252" t="s">
        <v>135</v>
      </c>
      <c r="H352" s="252" t="s">
        <v>49</v>
      </c>
      <c r="I352" s="268" t="s">
        <v>161</v>
      </c>
      <c r="J352" s="254">
        <v>0.49690357352351028</v>
      </c>
      <c r="K352" s="255" t="s">
        <v>184</v>
      </c>
      <c r="L352" s="256">
        <f>+INDEX(EC_FEBRERO_2025!$O$11:$O$214,MATCH(B352,EC_FEBRERO_2025!$A$11:$A$214,0))/1000</f>
        <v>110011.54939606057</v>
      </c>
      <c r="M352" s="257">
        <f t="shared" si="28"/>
        <v>54665132.023760661</v>
      </c>
      <c r="N352" s="258">
        <f t="shared" si="29"/>
        <v>0.49769390575869155</v>
      </c>
      <c r="O352" s="259"/>
    </row>
    <row r="353" spans="1:15" ht="16.5" x14ac:dyDescent="0.3">
      <c r="A353" s="67" t="str">
        <f t="shared" si="25"/>
        <v>DB2CapacidadBaja California</v>
      </c>
      <c r="B353" s="250" t="str">
        <f t="shared" si="30"/>
        <v>DB2Baja California</v>
      </c>
      <c r="C353" s="67" t="str">
        <f t="shared" si="27"/>
        <v>DB2CapacidadEnergíaBaja California</v>
      </c>
      <c r="E353" s="251" t="s">
        <v>50</v>
      </c>
      <c r="F353" s="252" t="s">
        <v>185</v>
      </c>
      <c r="G353" s="252" t="s">
        <v>135</v>
      </c>
      <c r="H353" s="252" t="s">
        <v>49</v>
      </c>
      <c r="I353" s="268" t="s">
        <v>161</v>
      </c>
      <c r="J353" s="254">
        <v>0.49484328731591193</v>
      </c>
      <c r="K353" s="255" t="s">
        <v>184</v>
      </c>
      <c r="L353" s="256">
        <f>+INDEX(EC_FEBRERO_2025!$O$11:$O$214,MATCH(B353,EC_FEBRERO_2025!$A$11:$A$214,0))/1000</f>
        <v>186617.4873787032</v>
      </c>
      <c r="M353" s="257">
        <f t="shared" si="28"/>
        <v>92346410.925113186</v>
      </c>
      <c r="N353" s="258">
        <f t="shared" si="29"/>
        <v>0.49563034263643546</v>
      </c>
      <c r="O353" s="259"/>
    </row>
    <row r="354" spans="1:15" ht="16.5" x14ac:dyDescent="0.3">
      <c r="A354" s="67" t="str">
        <f t="shared" si="25"/>
        <v>PDBTCapacidadBaja California</v>
      </c>
      <c r="B354" s="250" t="str">
        <f t="shared" si="30"/>
        <v>PDBTBaja California</v>
      </c>
      <c r="C354" s="67" t="str">
        <f t="shared" si="27"/>
        <v>PDBTCapacidadEnergíaBaja California</v>
      </c>
      <c r="E354" s="251" t="s">
        <v>56</v>
      </c>
      <c r="F354" s="252" t="s">
        <v>185</v>
      </c>
      <c r="G354" s="252" t="s">
        <v>135</v>
      </c>
      <c r="H354" s="252" t="s">
        <v>49</v>
      </c>
      <c r="I354" s="268" t="s">
        <v>161</v>
      </c>
      <c r="J354" s="254">
        <v>1.0674155542821275</v>
      </c>
      <c r="K354" s="255" t="s">
        <v>184</v>
      </c>
      <c r="L354" s="256">
        <f>+INDEX(EC_FEBRERO_2025!$O$11:$O$214,MATCH(B354,EC_FEBRERO_2025!$A$11:$A$214,0))/1000</f>
        <v>46750.814266208596</v>
      </c>
      <c r="M354" s="257">
        <f t="shared" si="28"/>
        <v>49902546.323105849</v>
      </c>
      <c r="N354" s="258">
        <f t="shared" si="29"/>
        <v>1.0691132939761714</v>
      </c>
      <c r="O354" s="259"/>
    </row>
    <row r="355" spans="1:15" ht="16.5" x14ac:dyDescent="0.3">
      <c r="A355" s="67" t="str">
        <f t="shared" si="25"/>
        <v>GDBTCapacidadBaja California</v>
      </c>
      <c r="B355" s="250" t="str">
        <f t="shared" si="30"/>
        <v>GDBTBaja California</v>
      </c>
      <c r="C355" s="67" t="str">
        <f t="shared" si="27"/>
        <v>GDBTCapacidadPotenciaBaja California</v>
      </c>
      <c r="E355" s="251" t="s">
        <v>53</v>
      </c>
      <c r="F355" s="252" t="s">
        <v>185</v>
      </c>
      <c r="G355" s="252" t="s">
        <v>136</v>
      </c>
      <c r="H355" s="252" t="s">
        <v>49</v>
      </c>
      <c r="I355" s="268" t="s">
        <v>161</v>
      </c>
      <c r="J355" s="269">
        <v>334.70978941527835</v>
      </c>
      <c r="K355" s="255" t="s">
        <v>186</v>
      </c>
      <c r="L355" s="256">
        <f>+INDEX(EC_FEBRERO_2025!$O$11:$O$214,MATCH(B355,EC_FEBRERO_2025!$A$11:$A$214,0))/1000</f>
        <v>13.200637048697237</v>
      </c>
      <c r="M355" s="257">
        <f t="shared" si="28"/>
        <v>4418382.4467169736</v>
      </c>
      <c r="N355" s="270">
        <f t="shared" si="29"/>
        <v>335.24215011884473</v>
      </c>
      <c r="O355" s="259"/>
    </row>
    <row r="356" spans="1:15" ht="16.5" x14ac:dyDescent="0.3">
      <c r="A356" s="67" t="str">
        <f t="shared" si="25"/>
        <v>RABTCapacidadBaja California</v>
      </c>
      <c r="B356" s="250" t="str">
        <f t="shared" si="30"/>
        <v>RABTBaja California</v>
      </c>
      <c r="C356" s="67" t="str">
        <f t="shared" si="27"/>
        <v>RABTCapacidadEnergíaBaja California</v>
      </c>
      <c r="E356" s="251" t="s">
        <v>59</v>
      </c>
      <c r="F356" s="252" t="s">
        <v>185</v>
      </c>
      <c r="G356" s="252" t="s">
        <v>135</v>
      </c>
      <c r="H356" s="252" t="s">
        <v>49</v>
      </c>
      <c r="I356" s="268" t="s">
        <v>161</v>
      </c>
      <c r="J356" s="254">
        <v>0.56920088953560055</v>
      </c>
      <c r="K356" s="255" t="s">
        <v>184</v>
      </c>
      <c r="L356" s="256">
        <f>+INDEX(EC_FEBRERO_2025!$O$11:$O$214,MATCH(B356,EC_FEBRERO_2025!$A$11:$A$214,0))/1000</f>
        <v>7306.733128011977</v>
      </c>
      <c r="M356" s="257">
        <f t="shared" si="28"/>
        <v>4158998.9960636585</v>
      </c>
      <c r="N356" s="258">
        <f t="shared" si="29"/>
        <v>0.57010621168513542</v>
      </c>
      <c r="O356" s="259"/>
    </row>
    <row r="357" spans="1:15" ht="16.5" x14ac:dyDescent="0.3">
      <c r="A357" s="67" t="str">
        <f t="shared" si="25"/>
        <v>APBTCapacidadBaja California</v>
      </c>
      <c r="B357" s="250" t="str">
        <f t="shared" si="30"/>
        <v>APBTBaja California</v>
      </c>
      <c r="C357" s="67" t="str">
        <f t="shared" si="27"/>
        <v>APBTCapacidadEnergíaBaja California</v>
      </c>
      <c r="E357" s="251" t="s">
        <v>57</v>
      </c>
      <c r="F357" s="252" t="s">
        <v>185</v>
      </c>
      <c r="G357" s="252" t="s">
        <v>135</v>
      </c>
      <c r="H357" s="252" t="s">
        <v>49</v>
      </c>
      <c r="I357" s="268" t="s">
        <v>161</v>
      </c>
      <c r="J357" s="254">
        <v>1.4834060694708626</v>
      </c>
      <c r="K357" s="255" t="s">
        <v>184</v>
      </c>
      <c r="L357" s="256">
        <f>+INDEX(EC_FEBRERO_2025!$O$11:$O$214,MATCH(B357,EC_FEBRERO_2025!$A$11:$A$214,0))/1000</f>
        <v>9145.4860880775013</v>
      </c>
      <c r="M357" s="257">
        <f t="shared" si="28"/>
        <v>13566469.571315501</v>
      </c>
      <c r="N357" s="258">
        <f t="shared" si="29"/>
        <v>1.4857654480244382</v>
      </c>
      <c r="O357" s="259"/>
    </row>
    <row r="358" spans="1:15" ht="16.5" x14ac:dyDescent="0.3">
      <c r="A358" s="67" t="str">
        <f t="shared" si="25"/>
        <v>APMTCapacidadBaja California</v>
      </c>
      <c r="B358" s="250" t="str">
        <f t="shared" si="30"/>
        <v>APMTBaja California</v>
      </c>
      <c r="C358" s="67" t="str">
        <f t="shared" si="27"/>
        <v>APMTCapacidadEnergíaBaja California</v>
      </c>
      <c r="E358" s="251" t="s">
        <v>58</v>
      </c>
      <c r="F358" s="252" t="s">
        <v>185</v>
      </c>
      <c r="G358" s="252" t="s">
        <v>135</v>
      </c>
      <c r="H358" s="252" t="s">
        <v>49</v>
      </c>
      <c r="I358" s="268" t="s">
        <v>161</v>
      </c>
      <c r="J358" s="254">
        <v>1.219127538659829</v>
      </c>
      <c r="K358" s="255" t="s">
        <v>184</v>
      </c>
      <c r="L358" s="256">
        <f>+INDEX(EC_FEBRERO_2025!$O$11:$O$214,MATCH(B358,EC_FEBRERO_2025!$A$11:$A$214,0))/1000</f>
        <v>796.00317376420651</v>
      </c>
      <c r="M358" s="257">
        <f t="shared" si="28"/>
        <v>970429.38999656925</v>
      </c>
      <c r="N358" s="258">
        <f t="shared" si="29"/>
        <v>1.2210665784332158</v>
      </c>
      <c r="O358" s="259"/>
    </row>
    <row r="359" spans="1:15" ht="16.5" x14ac:dyDescent="0.3">
      <c r="A359" s="67" t="str">
        <f t="shared" si="25"/>
        <v>GDMTHCapacidadBaja California</v>
      </c>
      <c r="B359" s="250" t="str">
        <f t="shared" si="30"/>
        <v>GDMTHBaja California</v>
      </c>
      <c r="C359" s="67" t="str">
        <f t="shared" si="27"/>
        <v>GDMTHCapacidadPotenciaBaja California</v>
      </c>
      <c r="E359" s="251" t="s">
        <v>54</v>
      </c>
      <c r="F359" s="252" t="s">
        <v>185</v>
      </c>
      <c r="G359" s="252" t="s">
        <v>136</v>
      </c>
      <c r="H359" s="252" t="s">
        <v>49</v>
      </c>
      <c r="I359" s="268" t="s">
        <v>161</v>
      </c>
      <c r="J359" s="269">
        <v>384.70019935895425</v>
      </c>
      <c r="K359" s="255" t="s">
        <v>186</v>
      </c>
      <c r="L359" s="256">
        <f>+INDEX(EC_FEBRERO_2025!$O$11:$O$214,MATCH(B359,EC_FEBRERO_2025!$A$11:$A$214,0))/1000</f>
        <v>691.59544743665617</v>
      </c>
      <c r="M359" s="257">
        <f t="shared" si="28"/>
        <v>266056906.50462678</v>
      </c>
      <c r="N359" s="270">
        <f t="shared" si="29"/>
        <v>385.31207052397349</v>
      </c>
      <c r="O359" s="259"/>
    </row>
    <row r="360" spans="1:15" ht="16.5" x14ac:dyDescent="0.3">
      <c r="A360" s="67" t="str">
        <f t="shared" si="25"/>
        <v>GDMTOCapacidadBaja California</v>
      </c>
      <c r="B360" s="250" t="str">
        <f t="shared" si="30"/>
        <v>GDMTOBaja California</v>
      </c>
      <c r="C360" s="67" t="str">
        <f t="shared" si="27"/>
        <v>GDMTOCapacidadPotenciaBaja California</v>
      </c>
      <c r="E360" s="251" t="s">
        <v>55</v>
      </c>
      <c r="F360" s="252" t="s">
        <v>185</v>
      </c>
      <c r="G360" s="252" t="s">
        <v>136</v>
      </c>
      <c r="H360" s="252" t="s">
        <v>49</v>
      </c>
      <c r="I360" s="268" t="s">
        <v>161</v>
      </c>
      <c r="J360" s="269">
        <v>366.47472026779235</v>
      </c>
      <c r="K360" s="255" t="s">
        <v>186</v>
      </c>
      <c r="L360" s="256">
        <f>+INDEX(EC_FEBRERO_2025!$O$11:$O$214,MATCH(B360,EC_FEBRERO_2025!$A$11:$A$214,0))/1000</f>
        <v>205.19131121922214</v>
      </c>
      <c r="M360" s="257">
        <f t="shared" si="28"/>
        <v>75197428.380445957</v>
      </c>
      <c r="N360" s="270">
        <f t="shared" si="29"/>
        <v>367.05760354784786</v>
      </c>
      <c r="O360" s="259"/>
    </row>
    <row r="361" spans="1:15" ht="16.5" x14ac:dyDescent="0.3">
      <c r="A361" s="67" t="str">
        <f t="shared" si="25"/>
        <v>RAMTCapacidadBaja California</v>
      </c>
      <c r="B361" s="250" t="str">
        <f t="shared" si="30"/>
        <v>RAMTBaja California</v>
      </c>
      <c r="C361" s="67" t="str">
        <f t="shared" si="27"/>
        <v>RAMTCapacidadPotenciaBaja California</v>
      </c>
      <c r="E361" s="251" t="s">
        <v>60</v>
      </c>
      <c r="F361" s="252" t="s">
        <v>185</v>
      </c>
      <c r="G361" s="252" t="s">
        <v>136</v>
      </c>
      <c r="H361" s="252" t="s">
        <v>49</v>
      </c>
      <c r="I361" s="268" t="s">
        <v>161</v>
      </c>
      <c r="J361" s="269">
        <v>165.68447084014215</v>
      </c>
      <c r="K361" s="255" t="s">
        <v>186</v>
      </c>
      <c r="L361" s="256">
        <f>+INDEX(EC_FEBRERO_2025!$O$11:$O$214,MATCH(B361,EC_FEBRERO_2025!$A$11:$A$214,0))/1000</f>
        <v>48.175735958621587</v>
      </c>
      <c r="M361" s="257">
        <f t="shared" si="28"/>
        <v>7981971.3196386266</v>
      </c>
      <c r="N361" s="270">
        <f t="shared" si="29"/>
        <v>165.94799435889126</v>
      </c>
      <c r="O361" s="259"/>
    </row>
    <row r="362" spans="1:15" ht="16.5" x14ac:dyDescent="0.3">
      <c r="A362" s="67" t="str">
        <f t="shared" si="25"/>
        <v>DISTCapacidadBaja California</v>
      </c>
      <c r="B362" s="250" t="str">
        <f t="shared" si="30"/>
        <v>DISTBaja California</v>
      </c>
      <c r="C362" s="67" t="str">
        <f t="shared" si="27"/>
        <v>DISTCapacidadPotenciaBaja California</v>
      </c>
      <c r="E362" s="251" t="s">
        <v>51</v>
      </c>
      <c r="F362" s="252" t="s">
        <v>185</v>
      </c>
      <c r="G362" s="252" t="s">
        <v>136</v>
      </c>
      <c r="H362" s="252" t="s">
        <v>49</v>
      </c>
      <c r="I362" s="268" t="s">
        <v>161</v>
      </c>
      <c r="J362" s="269">
        <v>421.46001317367086</v>
      </c>
      <c r="K362" s="255" t="s">
        <v>186</v>
      </c>
      <c r="L362" s="256">
        <f>+INDEX(EC_FEBRERO_2025!$O$11:$O$214,MATCH(B362,EC_FEBRERO_2025!$A$11:$A$214,0))/1000</f>
        <v>233.64004533695723</v>
      </c>
      <c r="M362" s="257">
        <f t="shared" si="28"/>
        <v>98469936.585611045</v>
      </c>
      <c r="N362" s="270">
        <f t="shared" si="29"/>
        <v>422.13035134791488</v>
      </c>
      <c r="O362" s="259"/>
    </row>
    <row r="363" spans="1:15" ht="16.5" x14ac:dyDescent="0.3">
      <c r="A363" s="67" t="str">
        <f t="shared" si="25"/>
        <v>DITCapacidadBaja California</v>
      </c>
      <c r="B363" s="250" t="str">
        <f t="shared" si="30"/>
        <v>DITBaja California</v>
      </c>
      <c r="C363" s="67" t="str">
        <f t="shared" si="27"/>
        <v>DITCapacidadPotenciaBaja California</v>
      </c>
      <c r="E363" s="251" t="s">
        <v>52</v>
      </c>
      <c r="F363" s="252" t="s">
        <v>185</v>
      </c>
      <c r="G363" s="252" t="s">
        <v>136</v>
      </c>
      <c r="H363" s="252" t="s">
        <v>49</v>
      </c>
      <c r="I363" s="268" t="s">
        <v>161</v>
      </c>
      <c r="J363" s="269">
        <v>431.75769823674051</v>
      </c>
      <c r="K363" s="255" t="s">
        <v>186</v>
      </c>
      <c r="L363" s="256">
        <f>+INDEX(EC_FEBRERO_2025!$O$11:$O$214,MATCH(B363,EC_FEBRERO_2025!$A$11:$A$214,0))/1000</f>
        <v>31.811814446446565</v>
      </c>
      <c r="M363" s="257">
        <f t="shared" si="28"/>
        <v>13734995.782132059</v>
      </c>
      <c r="N363" s="270">
        <f t="shared" si="29"/>
        <v>432.44441502624659</v>
      </c>
      <c r="O363" s="259"/>
    </row>
    <row r="364" spans="1:15" ht="16.5" x14ac:dyDescent="0.3">
      <c r="A364" s="67" t="str">
        <f t="shared" si="25"/>
        <v>DB1CapacidadBaja California Sur</v>
      </c>
      <c r="B364" s="250" t="str">
        <f t="shared" si="30"/>
        <v>DB1Baja California Sur</v>
      </c>
      <c r="C364" s="67" t="str">
        <f t="shared" si="27"/>
        <v>DB1CapacidadEnergíaBaja California Sur</v>
      </c>
      <c r="E364" s="251" t="s">
        <v>48</v>
      </c>
      <c r="F364" s="252" t="s">
        <v>185</v>
      </c>
      <c r="G364" s="252" t="s">
        <v>135</v>
      </c>
      <c r="H364" s="252" t="s">
        <v>61</v>
      </c>
      <c r="I364" s="268" t="s">
        <v>161</v>
      </c>
      <c r="J364" s="254">
        <v>0.49690357352351028</v>
      </c>
      <c r="K364" s="255" t="s">
        <v>184</v>
      </c>
      <c r="L364" s="256">
        <f>+INDEX(EC_FEBRERO_2025!$O$11:$O$214,MATCH(B364,EC_FEBRERO_2025!$A$11:$A$214,0))/1000</f>
        <v>16635.278678338371</v>
      </c>
      <c r="M364" s="257">
        <f t="shared" si="28"/>
        <v>8266129.4218257936</v>
      </c>
      <c r="N364" s="258">
        <f t="shared" si="29"/>
        <v>0.49769390575869155</v>
      </c>
      <c r="O364" s="259"/>
    </row>
    <row r="365" spans="1:15" ht="16.5" x14ac:dyDescent="0.3">
      <c r="A365" s="67" t="str">
        <f t="shared" si="25"/>
        <v>DB2CapacidadBaja California Sur</v>
      </c>
      <c r="B365" s="250" t="str">
        <f t="shared" si="30"/>
        <v>DB2Baja California Sur</v>
      </c>
      <c r="C365" s="67" t="str">
        <f t="shared" si="27"/>
        <v>DB2CapacidadEnergíaBaja California Sur</v>
      </c>
      <c r="E365" s="251" t="s">
        <v>50</v>
      </c>
      <c r="F365" s="252" t="s">
        <v>185</v>
      </c>
      <c r="G365" s="252" t="s">
        <v>135</v>
      </c>
      <c r="H365" s="252" t="s">
        <v>61</v>
      </c>
      <c r="I365" s="268" t="s">
        <v>161</v>
      </c>
      <c r="J365" s="254">
        <v>0.49484328731591193</v>
      </c>
      <c r="K365" s="255" t="s">
        <v>184</v>
      </c>
      <c r="L365" s="256">
        <f>+INDEX(EC_FEBRERO_2025!$O$11:$O$214,MATCH(B365,EC_FEBRERO_2025!$A$11:$A$214,0))/1000</f>
        <v>46093.417469324675</v>
      </c>
      <c r="M365" s="257">
        <f t="shared" si="28"/>
        <v>22809018.224145304</v>
      </c>
      <c r="N365" s="258">
        <f t="shared" si="29"/>
        <v>0.49563034263643546</v>
      </c>
      <c r="O365" s="259"/>
    </row>
    <row r="366" spans="1:15" ht="16.5" x14ac:dyDescent="0.3">
      <c r="A366" s="67" t="str">
        <f t="shared" si="25"/>
        <v>PDBTCapacidadBaja California Sur</v>
      </c>
      <c r="B366" s="250" t="str">
        <f t="shared" si="30"/>
        <v>PDBTBaja California Sur</v>
      </c>
      <c r="C366" s="67" t="str">
        <f t="shared" si="27"/>
        <v>PDBTCapacidadEnergíaBaja California Sur</v>
      </c>
      <c r="E366" s="251" t="s">
        <v>56</v>
      </c>
      <c r="F366" s="252" t="s">
        <v>185</v>
      </c>
      <c r="G366" s="252" t="s">
        <v>135</v>
      </c>
      <c r="H366" s="252" t="s">
        <v>61</v>
      </c>
      <c r="I366" s="268" t="s">
        <v>161</v>
      </c>
      <c r="J366" s="254">
        <v>0.75724883066549309</v>
      </c>
      <c r="K366" s="255" t="s">
        <v>184</v>
      </c>
      <c r="L366" s="256">
        <f>+INDEX(EC_FEBRERO_2025!$O$11:$O$214,MATCH(B366,EC_FEBRERO_2025!$A$11:$A$214,0))/1000</f>
        <v>15424.664088561276</v>
      </c>
      <c r="M366" s="257">
        <f t="shared" si="28"/>
        <v>11680308.84447105</v>
      </c>
      <c r="N366" s="258">
        <f t="shared" si="29"/>
        <v>0.7584532457528802</v>
      </c>
      <c r="O366" s="259"/>
    </row>
    <row r="367" spans="1:15" ht="16.5" x14ac:dyDescent="0.3">
      <c r="A367" s="67" t="str">
        <f t="shared" si="25"/>
        <v>GDBTCapacidadBaja California Sur</v>
      </c>
      <c r="B367" s="250" t="str">
        <f t="shared" si="30"/>
        <v>GDBTBaja California Sur</v>
      </c>
      <c r="C367" s="67" t="str">
        <f t="shared" si="27"/>
        <v>GDBTCapacidadPotenciaBaja California Sur</v>
      </c>
      <c r="E367" s="265" t="s">
        <v>53</v>
      </c>
      <c r="F367" s="252" t="s">
        <v>185</v>
      </c>
      <c r="G367" s="252" t="s">
        <v>136</v>
      </c>
      <c r="H367" s="252" t="s">
        <v>61</v>
      </c>
      <c r="I367" s="268" t="s">
        <v>161</v>
      </c>
      <c r="J367" s="269">
        <v>284.31743636237474</v>
      </c>
      <c r="K367" s="255" t="s">
        <v>186</v>
      </c>
      <c r="L367" s="256">
        <f>+INDEX(EC_FEBRERO_2025!$O$11:$O$214,MATCH(B367,EC_FEBRERO_2025!$A$11:$A$214,0))/1000</f>
        <v>3.9013392289981557</v>
      </c>
      <c r="M367" s="257">
        <f t="shared" si="28"/>
        <v>1109218.7679687194</v>
      </c>
      <c r="N367" s="270">
        <f t="shared" si="29"/>
        <v>284.76964730822874</v>
      </c>
      <c r="O367" s="259"/>
    </row>
    <row r="368" spans="1:15" ht="16.5" x14ac:dyDescent="0.3">
      <c r="A368" s="67" t="str">
        <f t="shared" si="25"/>
        <v>RABTCapacidadBaja California Sur</v>
      </c>
      <c r="B368" s="250" t="str">
        <f t="shared" si="30"/>
        <v>RABTBaja California Sur</v>
      </c>
      <c r="C368" s="67" t="str">
        <f t="shared" si="27"/>
        <v>RABTCapacidadEnergíaBaja California Sur</v>
      </c>
      <c r="E368" s="265" t="s">
        <v>59</v>
      </c>
      <c r="F368" s="252" t="s">
        <v>185</v>
      </c>
      <c r="G368" s="252" t="s">
        <v>135</v>
      </c>
      <c r="H368" s="252" t="s">
        <v>61</v>
      </c>
      <c r="I368" s="268" t="s">
        <v>161</v>
      </c>
      <c r="J368" s="254">
        <v>0.56920088953560055</v>
      </c>
      <c r="K368" s="255" t="s">
        <v>184</v>
      </c>
      <c r="L368" s="256">
        <f>+INDEX(EC_FEBRERO_2025!$O$11:$O$214,MATCH(B368,EC_FEBRERO_2025!$A$11:$A$214,0))/1000</f>
        <v>6586.8960243590745</v>
      </c>
      <c r="M368" s="257">
        <f t="shared" si="28"/>
        <v>3749267.0763436956</v>
      </c>
      <c r="N368" s="258">
        <f t="shared" si="29"/>
        <v>0.57010621168513542</v>
      </c>
      <c r="O368" s="259"/>
    </row>
    <row r="369" spans="1:15" ht="16.5" x14ac:dyDescent="0.3">
      <c r="A369" s="67" t="str">
        <f t="shared" si="25"/>
        <v>APBTCapacidadBaja California Sur</v>
      </c>
      <c r="B369" s="250" t="str">
        <f t="shared" si="30"/>
        <v>APBTBaja California Sur</v>
      </c>
      <c r="C369" s="67" t="str">
        <f t="shared" si="27"/>
        <v>APBTCapacidadEnergíaBaja California Sur</v>
      </c>
      <c r="E369" s="265" t="s">
        <v>57</v>
      </c>
      <c r="F369" s="252" t="s">
        <v>185</v>
      </c>
      <c r="G369" s="252" t="s">
        <v>135</v>
      </c>
      <c r="H369" s="252" t="s">
        <v>61</v>
      </c>
      <c r="I369" s="268" t="s">
        <v>161</v>
      </c>
      <c r="J369" s="254">
        <v>1.3783314728833445</v>
      </c>
      <c r="K369" s="255" t="s">
        <v>184</v>
      </c>
      <c r="L369" s="256">
        <f>+INDEX(EC_FEBRERO_2025!$O$11:$O$214,MATCH(B369,EC_FEBRERO_2025!$A$11:$A$214,0))/1000</f>
        <v>2173.6144778098987</v>
      </c>
      <c r="M369" s="257">
        <f t="shared" si="28"/>
        <v>2995961.2446802794</v>
      </c>
      <c r="N369" s="258">
        <f t="shared" si="29"/>
        <v>1.380523728789375</v>
      </c>
      <c r="O369" s="259"/>
    </row>
    <row r="370" spans="1:15" ht="16.5" x14ac:dyDescent="0.3">
      <c r="A370" s="67" t="str">
        <f t="shared" si="25"/>
        <v>APMTCapacidadBaja California Sur</v>
      </c>
      <c r="B370" s="250" t="str">
        <f t="shared" si="30"/>
        <v>APMTBaja California Sur</v>
      </c>
      <c r="C370" s="67" t="str">
        <f t="shared" si="27"/>
        <v>APMTCapacidadEnergíaBaja California Sur</v>
      </c>
      <c r="E370" s="265" t="s">
        <v>58</v>
      </c>
      <c r="F370" s="252" t="s">
        <v>185</v>
      </c>
      <c r="G370" s="252" t="s">
        <v>135</v>
      </c>
      <c r="H370" s="252" t="s">
        <v>61</v>
      </c>
      <c r="I370" s="268" t="s">
        <v>161</v>
      </c>
      <c r="J370" s="254">
        <v>0.87374865076787622</v>
      </c>
      <c r="K370" s="255" t="s">
        <v>184</v>
      </c>
      <c r="L370" s="256">
        <f>+INDEX(EC_FEBRERO_2025!$O$11:$O$214,MATCH(B370,EC_FEBRERO_2025!$A$11:$A$214,0))/1000</f>
        <v>18.594527831660638</v>
      </c>
      <c r="M370" s="257">
        <f t="shared" si="28"/>
        <v>16246.943604579204</v>
      </c>
      <c r="N370" s="258">
        <f t="shared" si="29"/>
        <v>0.8751383604840921</v>
      </c>
      <c r="O370" s="259"/>
    </row>
    <row r="371" spans="1:15" ht="16.5" x14ac:dyDescent="0.3">
      <c r="A371" s="67" t="str">
        <f t="shared" si="25"/>
        <v>GDMTHCapacidadBaja California Sur</v>
      </c>
      <c r="B371" s="250" t="str">
        <f t="shared" si="30"/>
        <v>GDMTHBaja California Sur</v>
      </c>
      <c r="C371" s="67" t="str">
        <f t="shared" si="27"/>
        <v>GDMTHCapacidadPotenciaBaja California Sur</v>
      </c>
      <c r="E371" s="251" t="s">
        <v>54</v>
      </c>
      <c r="F371" s="252" t="s">
        <v>185</v>
      </c>
      <c r="G371" s="252" t="s">
        <v>136</v>
      </c>
      <c r="H371" s="252" t="s">
        <v>61</v>
      </c>
      <c r="I371" s="268" t="s">
        <v>161</v>
      </c>
      <c r="J371" s="269">
        <v>275.76275343093369</v>
      </c>
      <c r="K371" s="255" t="s">
        <v>186</v>
      </c>
      <c r="L371" s="256">
        <f>+INDEX(EC_FEBRERO_2025!$O$11:$O$214,MATCH(B371,EC_FEBRERO_2025!$A$11:$A$214,0))/1000</f>
        <v>154.95966585630998</v>
      </c>
      <c r="M371" s="257">
        <f t="shared" si="28"/>
        <v>42732104.127273478</v>
      </c>
      <c r="N371" s="270">
        <f t="shared" si="29"/>
        <v>276.20135803132604</v>
      </c>
      <c r="O371" s="259"/>
    </row>
    <row r="372" spans="1:15" ht="16.5" x14ac:dyDescent="0.3">
      <c r="A372" s="67" t="str">
        <f t="shared" si="25"/>
        <v>GDMTOCapacidadBaja California Sur</v>
      </c>
      <c r="B372" s="250" t="str">
        <f t="shared" si="30"/>
        <v>GDMTOBaja California Sur</v>
      </c>
      <c r="C372" s="67" t="str">
        <f t="shared" si="27"/>
        <v>GDMTOCapacidadPotenciaBaja California Sur</v>
      </c>
      <c r="E372" s="251" t="s">
        <v>55</v>
      </c>
      <c r="F372" s="252" t="s">
        <v>185</v>
      </c>
      <c r="G372" s="252" t="s">
        <v>136</v>
      </c>
      <c r="H372" s="252" t="s">
        <v>61</v>
      </c>
      <c r="I372" s="268" t="s">
        <v>161</v>
      </c>
      <c r="J372" s="269">
        <v>281.78571921072842</v>
      </c>
      <c r="K372" s="255" t="s">
        <v>186</v>
      </c>
      <c r="L372" s="256">
        <f>+INDEX(EC_FEBRERO_2025!$O$11:$O$214,MATCH(B372,EC_FEBRERO_2025!$A$11:$A$214,0))/1000</f>
        <v>49.341347459668334</v>
      </c>
      <c r="M372" s="257">
        <f t="shared" si="28"/>
        <v>13903687.080749089</v>
      </c>
      <c r="N372" s="270">
        <f t="shared" si="29"/>
        <v>282.23390342427069</v>
      </c>
      <c r="O372" s="259"/>
    </row>
    <row r="373" spans="1:15" ht="16.5" x14ac:dyDescent="0.3">
      <c r="A373" s="67" t="str">
        <f t="shared" si="25"/>
        <v>RAMTCapacidadBaja California Sur</v>
      </c>
      <c r="B373" s="250" t="str">
        <f t="shared" si="30"/>
        <v>RAMTBaja California Sur</v>
      </c>
      <c r="C373" s="67" t="str">
        <f t="shared" si="27"/>
        <v>RAMTCapacidadPotenciaBaja California Sur</v>
      </c>
      <c r="E373" s="251" t="s">
        <v>60</v>
      </c>
      <c r="F373" s="252" t="s">
        <v>185</v>
      </c>
      <c r="G373" s="252" t="s">
        <v>136</v>
      </c>
      <c r="H373" s="252" t="s">
        <v>61</v>
      </c>
      <c r="I373" s="268" t="s">
        <v>161</v>
      </c>
      <c r="J373" s="269">
        <v>165.68447084014215</v>
      </c>
      <c r="K373" s="255" t="s">
        <v>186</v>
      </c>
      <c r="L373" s="256">
        <f>+INDEX(EC_FEBRERO_2025!$O$11:$O$214,MATCH(B373,EC_FEBRERO_2025!$A$11:$A$214,0))/1000</f>
        <v>35.053041470040228</v>
      </c>
      <c r="M373" s="257">
        <f t="shared" si="28"/>
        <v>5807744.6273011733</v>
      </c>
      <c r="N373" s="270">
        <f t="shared" si="29"/>
        <v>165.94799435889126</v>
      </c>
      <c r="O373" s="259"/>
    </row>
    <row r="374" spans="1:15" ht="16.5" x14ac:dyDescent="0.3">
      <c r="A374" s="67" t="str">
        <f t="shared" si="25"/>
        <v>DISTCapacidadBaja California Sur</v>
      </c>
      <c r="B374" s="250" t="str">
        <f t="shared" si="30"/>
        <v>DISTBaja California Sur</v>
      </c>
      <c r="C374" s="67" t="str">
        <f t="shared" si="27"/>
        <v>DISTCapacidadPotenciaBaja California Sur</v>
      </c>
      <c r="E374" s="251" t="s">
        <v>51</v>
      </c>
      <c r="F374" s="252" t="s">
        <v>185</v>
      </c>
      <c r="G374" s="252" t="s">
        <v>136</v>
      </c>
      <c r="H374" s="252" t="s">
        <v>61</v>
      </c>
      <c r="I374" s="268" t="s">
        <v>161</v>
      </c>
      <c r="J374" s="269">
        <v>307.51813204739432</v>
      </c>
      <c r="K374" s="255" t="s">
        <v>186</v>
      </c>
      <c r="L374" s="256">
        <f>+INDEX(EC_FEBRERO_2025!$O$11:$O$214,MATCH(B374,EC_FEBRERO_2025!$A$11:$A$214,0))/1000</f>
        <v>7.920438343252802</v>
      </c>
      <c r="M374" s="257">
        <f t="shared" si="28"/>
        <v>2435678.4043136602</v>
      </c>
      <c r="N374" s="270">
        <f t="shared" si="29"/>
        <v>308.00724403130783</v>
      </c>
      <c r="O374" s="259"/>
    </row>
    <row r="375" spans="1:15" ht="16.5" x14ac:dyDescent="0.3">
      <c r="A375" s="67" t="str">
        <f t="shared" si="25"/>
        <v>DITCapacidadBaja California Sur</v>
      </c>
      <c r="B375" s="250" t="str">
        <f t="shared" si="30"/>
        <v>DITBaja California Sur</v>
      </c>
      <c r="C375" s="67" t="str">
        <f t="shared" si="27"/>
        <v>DITCapacidadPotenciaBaja California Sur</v>
      </c>
      <c r="E375" s="251" t="s">
        <v>52</v>
      </c>
      <c r="F375" s="252" t="s">
        <v>185</v>
      </c>
      <c r="G375" s="252" t="s">
        <v>136</v>
      </c>
      <c r="H375" s="252" t="s">
        <v>61</v>
      </c>
      <c r="I375" s="268" t="s">
        <v>161</v>
      </c>
      <c r="J375" s="269">
        <v>357.19650227999227</v>
      </c>
      <c r="K375" s="255" t="s">
        <v>186</v>
      </c>
      <c r="L375" s="256">
        <f>+INDEX(EC_FEBRERO_2025!$O$11:$O$214,MATCH(B375,EC_FEBRERO_2025!$A$11:$A$214,0))/1000</f>
        <v>0</v>
      </c>
      <c r="M375" s="257">
        <f t="shared" si="28"/>
        <v>0</v>
      </c>
      <c r="N375" s="270">
        <f t="shared" si="29"/>
        <v>357.76462842173862</v>
      </c>
      <c r="O375" s="259"/>
    </row>
    <row r="376" spans="1:15" ht="16.5" x14ac:dyDescent="0.3">
      <c r="A376" s="67" t="str">
        <f t="shared" si="25"/>
        <v>DB1CapacidadBajío</v>
      </c>
      <c r="B376" s="250" t="str">
        <f t="shared" si="30"/>
        <v>DB1Bajío</v>
      </c>
      <c r="C376" s="67" t="str">
        <f t="shared" si="27"/>
        <v>DB1CapacidadEnergíaBajío</v>
      </c>
      <c r="E376" s="251" t="s">
        <v>48</v>
      </c>
      <c r="F376" s="252" t="s">
        <v>185</v>
      </c>
      <c r="G376" s="252" t="s">
        <v>135</v>
      </c>
      <c r="H376" s="252" t="s">
        <v>62</v>
      </c>
      <c r="I376" s="268" t="s">
        <v>161</v>
      </c>
      <c r="J376" s="254">
        <v>0.54672503999816291</v>
      </c>
      <c r="K376" s="255" t="s">
        <v>184</v>
      </c>
      <c r="L376" s="256">
        <f>+INDEX(EC_FEBRERO_2025!$O$11:$O$214,MATCH(B376,EC_FEBRERO_2025!$A$11:$A$214,0))/1000</f>
        <v>244333.71189163887</v>
      </c>
      <c r="M376" s="257">
        <f t="shared" si="28"/>
        <v>133583358.40685587</v>
      </c>
      <c r="N376" s="258">
        <f t="shared" si="29"/>
        <v>0.54759461398779508</v>
      </c>
      <c r="O376" s="259"/>
    </row>
    <row r="377" spans="1:15" ht="16.5" x14ac:dyDescent="0.3">
      <c r="A377" s="67" t="str">
        <f t="shared" si="25"/>
        <v>DB2CapacidadBajío</v>
      </c>
      <c r="B377" s="250" t="str">
        <f t="shared" si="30"/>
        <v>DB2Bajío</v>
      </c>
      <c r="C377" s="67" t="str">
        <f t="shared" si="27"/>
        <v>DB2CapacidadEnergíaBajío</v>
      </c>
      <c r="E377" s="251" t="s">
        <v>50</v>
      </c>
      <c r="F377" s="252" t="s">
        <v>185</v>
      </c>
      <c r="G377" s="252" t="s">
        <v>135</v>
      </c>
      <c r="H377" s="252" t="s">
        <v>62</v>
      </c>
      <c r="I377" s="268" t="s">
        <v>161</v>
      </c>
      <c r="J377" s="254">
        <v>0.54429015629827371</v>
      </c>
      <c r="K377" s="255" t="s">
        <v>184</v>
      </c>
      <c r="L377" s="256">
        <f>+INDEX(EC_FEBRERO_2025!$O$11:$O$214,MATCH(B377,EC_FEBRERO_2025!$A$11:$A$214,0))/1000</f>
        <v>149810.99732189593</v>
      </c>
      <c r="M377" s="257">
        <f t="shared" si="28"/>
        <v>81540651.147534996</v>
      </c>
      <c r="N377" s="258">
        <f t="shared" si="29"/>
        <v>0.54515585757058305</v>
      </c>
      <c r="O377" s="259"/>
    </row>
    <row r="378" spans="1:15" ht="16.5" x14ac:dyDescent="0.3">
      <c r="A378" s="67" t="str">
        <f t="shared" si="25"/>
        <v>PDBTCapacidadBajío</v>
      </c>
      <c r="B378" s="250" t="str">
        <f t="shared" si="30"/>
        <v>PDBTBajío</v>
      </c>
      <c r="C378" s="67" t="str">
        <f t="shared" si="27"/>
        <v>PDBTCapacidadEnergíaBajío</v>
      </c>
      <c r="E378" s="251" t="s">
        <v>56</v>
      </c>
      <c r="F378" s="252" t="s">
        <v>185</v>
      </c>
      <c r="G378" s="252" t="s">
        <v>135</v>
      </c>
      <c r="H378" s="252" t="s">
        <v>62</v>
      </c>
      <c r="I378" s="268" t="s">
        <v>161</v>
      </c>
      <c r="J378" s="254">
        <v>1.1350304016405843</v>
      </c>
      <c r="K378" s="255" t="s">
        <v>184</v>
      </c>
      <c r="L378" s="256">
        <f>+INDEX(EC_FEBRERO_2025!$O$11:$O$214,MATCH(B378,EC_FEBRERO_2025!$A$11:$A$214,0))/1000</f>
        <v>102105.46178982765</v>
      </c>
      <c r="M378" s="257">
        <f t="shared" si="28"/>
        <v>115892803.3050054</v>
      </c>
      <c r="N378" s="258">
        <f t="shared" si="29"/>
        <v>1.1368356837156686</v>
      </c>
      <c r="O378" s="259"/>
    </row>
    <row r="379" spans="1:15" ht="16.5" x14ac:dyDescent="0.3">
      <c r="A379" s="67" t="str">
        <f t="shared" si="25"/>
        <v>GDBTCapacidadBajío</v>
      </c>
      <c r="B379" s="250" t="str">
        <f t="shared" si="30"/>
        <v>GDBTBajío</v>
      </c>
      <c r="C379" s="67" t="str">
        <f t="shared" si="27"/>
        <v>GDBTCapacidadPotenciaBajío</v>
      </c>
      <c r="E379" s="251" t="s">
        <v>53</v>
      </c>
      <c r="F379" s="252" t="s">
        <v>185</v>
      </c>
      <c r="G379" s="252" t="s">
        <v>136</v>
      </c>
      <c r="H379" s="252" t="s">
        <v>62</v>
      </c>
      <c r="I379" s="268" t="s">
        <v>161</v>
      </c>
      <c r="J379" s="269">
        <v>326.70464100502755</v>
      </c>
      <c r="K379" s="255" t="s">
        <v>186</v>
      </c>
      <c r="L379" s="256">
        <f>+INDEX(EC_FEBRERO_2025!$O$11:$O$214,MATCH(B379,EC_FEBRERO_2025!$A$11:$A$214,0))/1000</f>
        <v>2.4364612895148392</v>
      </c>
      <c r="M379" s="257">
        <f t="shared" si="28"/>
        <v>796003.21091359202</v>
      </c>
      <c r="N379" s="270">
        <f t="shared" si="29"/>
        <v>327.22426940564196</v>
      </c>
      <c r="O379" s="259"/>
    </row>
    <row r="380" spans="1:15" ht="16.5" x14ac:dyDescent="0.3">
      <c r="A380" s="67" t="str">
        <f t="shared" si="25"/>
        <v>RABTCapacidadBajío</v>
      </c>
      <c r="B380" s="250" t="str">
        <f t="shared" si="30"/>
        <v>RABTBajío</v>
      </c>
      <c r="C380" s="67" t="str">
        <f t="shared" si="27"/>
        <v>RABTCapacidadEnergíaBajío</v>
      </c>
      <c r="E380" s="265" t="s">
        <v>59</v>
      </c>
      <c r="F380" s="252" t="s">
        <v>185</v>
      </c>
      <c r="G380" s="252" t="s">
        <v>135</v>
      </c>
      <c r="H380" s="252" t="s">
        <v>62</v>
      </c>
      <c r="I380" s="268" t="s">
        <v>161</v>
      </c>
      <c r="J380" s="254">
        <v>0.63044757952511721</v>
      </c>
      <c r="K380" s="255" t="s">
        <v>184</v>
      </c>
      <c r="L380" s="256">
        <f>+INDEX(EC_FEBRERO_2025!$O$11:$O$214,MATCH(B380,EC_FEBRERO_2025!$A$11:$A$214,0))/1000</f>
        <v>74753.15772389526</v>
      </c>
      <c r="M380" s="257">
        <f t="shared" si="28"/>
        <v>47127947.34888909</v>
      </c>
      <c r="N380" s="258">
        <f t="shared" si="29"/>
        <v>0.63145031541038676</v>
      </c>
      <c r="O380" s="259"/>
    </row>
    <row r="381" spans="1:15" ht="16.5" x14ac:dyDescent="0.3">
      <c r="A381" s="67" t="str">
        <f t="shared" si="25"/>
        <v>APBTCapacidadBajío</v>
      </c>
      <c r="B381" s="250" t="str">
        <f t="shared" si="30"/>
        <v>APBTBajío</v>
      </c>
      <c r="C381" s="67" t="str">
        <f t="shared" si="27"/>
        <v>APBTCapacidadEnergíaBajío</v>
      </c>
      <c r="E381" s="251" t="s">
        <v>57</v>
      </c>
      <c r="F381" s="252" t="s">
        <v>185</v>
      </c>
      <c r="G381" s="252" t="s">
        <v>135</v>
      </c>
      <c r="H381" s="252" t="s">
        <v>62</v>
      </c>
      <c r="I381" s="268" t="s">
        <v>161</v>
      </c>
      <c r="J381" s="254">
        <v>1.6431718999328144</v>
      </c>
      <c r="K381" s="255" t="s">
        <v>184</v>
      </c>
      <c r="L381" s="256">
        <f>+INDEX(EC_FEBRERO_2025!$O$11:$O$214,MATCH(B381,EC_FEBRERO_2025!$A$11:$A$214,0))/1000</f>
        <v>25679.341774496443</v>
      </c>
      <c r="M381" s="257">
        <f t="shared" si="28"/>
        <v>42195572.812623411</v>
      </c>
      <c r="N381" s="258">
        <f t="shared" si="29"/>
        <v>1.6457853883230313</v>
      </c>
      <c r="O381" s="259"/>
    </row>
    <row r="382" spans="1:15" ht="16.5" x14ac:dyDescent="0.3">
      <c r="A382" s="67" t="str">
        <f t="shared" si="25"/>
        <v>APMTCapacidadBajío</v>
      </c>
      <c r="B382" s="250" t="str">
        <f t="shared" si="30"/>
        <v>APMTBajío</v>
      </c>
      <c r="C382" s="67" t="str">
        <f t="shared" si="27"/>
        <v>APMTCapacidadEnergíaBajío</v>
      </c>
      <c r="E382" s="251" t="s">
        <v>58</v>
      </c>
      <c r="F382" s="252" t="s">
        <v>185</v>
      </c>
      <c r="G382" s="252" t="s">
        <v>135</v>
      </c>
      <c r="H382" s="252" t="s">
        <v>62</v>
      </c>
      <c r="I382" s="268" t="s">
        <v>161</v>
      </c>
      <c r="J382" s="254">
        <v>1.2395431019896688</v>
      </c>
      <c r="K382" s="255" t="s">
        <v>184</v>
      </c>
      <c r="L382" s="256">
        <f>+INDEX(EC_FEBRERO_2025!$O$11:$O$214,MATCH(B382,EC_FEBRERO_2025!$A$11:$A$214,0))/1000</f>
        <v>8044.3881451220686</v>
      </c>
      <c r="M382" s="257">
        <f t="shared" si="28"/>
        <v>9971365.8350135274</v>
      </c>
      <c r="N382" s="258">
        <f t="shared" si="29"/>
        <v>1.2415146130083003</v>
      </c>
      <c r="O382" s="259"/>
    </row>
    <row r="383" spans="1:15" ht="16.5" x14ac:dyDescent="0.3">
      <c r="A383" s="67" t="str">
        <f t="shared" si="25"/>
        <v>GDMTHCapacidadBajío</v>
      </c>
      <c r="B383" s="250" t="str">
        <f t="shared" si="30"/>
        <v>GDMTHBajío</v>
      </c>
      <c r="C383" s="67" t="str">
        <f t="shared" si="27"/>
        <v>GDMTHCapacidadPotenciaBajío</v>
      </c>
      <c r="E383" s="251" t="s">
        <v>54</v>
      </c>
      <c r="F383" s="252" t="s">
        <v>185</v>
      </c>
      <c r="G383" s="252" t="s">
        <v>136</v>
      </c>
      <c r="H383" s="252" t="s">
        <v>62</v>
      </c>
      <c r="I383" s="268" t="s">
        <v>161</v>
      </c>
      <c r="J383" s="269">
        <v>421.46001317367086</v>
      </c>
      <c r="K383" s="255" t="s">
        <v>186</v>
      </c>
      <c r="L383" s="256">
        <f>+INDEX(EC_FEBRERO_2025!$O$11:$O$214,MATCH(B383,EC_FEBRERO_2025!$A$11:$A$214,0))/1000</f>
        <v>1333.9236984161553</v>
      </c>
      <c r="M383" s="257">
        <f t="shared" si="28"/>
        <v>562195499.50714457</v>
      </c>
      <c r="N383" s="270">
        <f t="shared" si="29"/>
        <v>422.13035134791488</v>
      </c>
      <c r="O383" s="259"/>
    </row>
    <row r="384" spans="1:15" ht="16.5" x14ac:dyDescent="0.3">
      <c r="A384" s="67" t="str">
        <f t="shared" si="25"/>
        <v>GDMTOCapacidadBajío</v>
      </c>
      <c r="B384" s="250" t="str">
        <f t="shared" si="30"/>
        <v>GDMTOBajío</v>
      </c>
      <c r="C384" s="67" t="str">
        <f t="shared" si="27"/>
        <v>GDMTOCapacidadPotenciaBajío</v>
      </c>
      <c r="E384" s="251" t="s">
        <v>55</v>
      </c>
      <c r="F384" s="252" t="s">
        <v>185</v>
      </c>
      <c r="G384" s="252" t="s">
        <v>136</v>
      </c>
      <c r="H384" s="252" t="s">
        <v>62</v>
      </c>
      <c r="I384" s="268" t="s">
        <v>161</v>
      </c>
      <c r="J384" s="269">
        <v>362.82164552297422</v>
      </c>
      <c r="K384" s="255" t="s">
        <v>186</v>
      </c>
      <c r="L384" s="256">
        <f>+INDEX(EC_FEBRERO_2025!$O$11:$O$214,MATCH(B384,EC_FEBRERO_2025!$A$11:$A$214,0))/1000</f>
        <v>433.07514331605785</v>
      </c>
      <c r="M384" s="257">
        <f t="shared" si="28"/>
        <v>157129036.13303</v>
      </c>
      <c r="N384" s="270">
        <f t="shared" si="29"/>
        <v>363.3987185354402</v>
      </c>
      <c r="O384" s="259"/>
    </row>
    <row r="385" spans="1:15" ht="16.5" x14ac:dyDescent="0.3">
      <c r="A385" s="67" t="str">
        <f t="shared" si="25"/>
        <v>RAMTCapacidadBajío</v>
      </c>
      <c r="B385" s="250" t="str">
        <f t="shared" si="30"/>
        <v>RAMTBajío</v>
      </c>
      <c r="C385" s="67" t="str">
        <f t="shared" si="27"/>
        <v>RAMTCapacidadPotenciaBajío</v>
      </c>
      <c r="E385" s="251" t="s">
        <v>60</v>
      </c>
      <c r="F385" s="252" t="s">
        <v>185</v>
      </c>
      <c r="G385" s="252" t="s">
        <v>136</v>
      </c>
      <c r="H385" s="252" t="s">
        <v>62</v>
      </c>
      <c r="I385" s="268" t="s">
        <v>161</v>
      </c>
      <c r="J385" s="269">
        <v>165.68447084014215</v>
      </c>
      <c r="K385" s="255" t="s">
        <v>186</v>
      </c>
      <c r="L385" s="256">
        <f>+INDEX(EC_FEBRERO_2025!$O$11:$O$214,MATCH(B385,EC_FEBRERO_2025!$A$11:$A$214,0))/1000</f>
        <v>680.14726218353701</v>
      </c>
      <c r="M385" s="257">
        <f t="shared" si="28"/>
        <v>112689839.22825076</v>
      </c>
      <c r="N385" s="270">
        <f t="shared" si="29"/>
        <v>165.94799435889126</v>
      </c>
      <c r="O385" s="259"/>
    </row>
    <row r="386" spans="1:15" ht="16.5" x14ac:dyDescent="0.3">
      <c r="A386" s="67" t="str">
        <f t="shared" si="25"/>
        <v>DISTCapacidadBajío</v>
      </c>
      <c r="B386" s="250" t="str">
        <f t="shared" si="30"/>
        <v>DISTBajío</v>
      </c>
      <c r="C386" s="67" t="str">
        <f t="shared" si="27"/>
        <v>DISTCapacidadPotenciaBajío</v>
      </c>
      <c r="E386" s="251" t="s">
        <v>51</v>
      </c>
      <c r="F386" s="252" t="s">
        <v>185</v>
      </c>
      <c r="G386" s="252" t="s">
        <v>136</v>
      </c>
      <c r="H386" s="252" t="s">
        <v>62</v>
      </c>
      <c r="I386" s="268" t="s">
        <v>161</v>
      </c>
      <c r="J386" s="269">
        <v>431.75769823674051</v>
      </c>
      <c r="K386" s="255" t="s">
        <v>186</v>
      </c>
      <c r="L386" s="256">
        <f>+INDEX(EC_FEBRERO_2025!$O$11:$O$214,MATCH(B386,EC_FEBRERO_2025!$A$11:$A$214,0))/1000</f>
        <v>334.09687494350698</v>
      </c>
      <c r="M386" s="257">
        <f t="shared" si="28"/>
        <v>144248897.71369672</v>
      </c>
      <c r="N386" s="270">
        <f t="shared" si="29"/>
        <v>432.44441502624659</v>
      </c>
      <c r="O386" s="259"/>
    </row>
    <row r="387" spans="1:15" ht="16.5" x14ac:dyDescent="0.3">
      <c r="A387" s="67" t="str">
        <f t="shared" si="25"/>
        <v>DITCapacidadBajío</v>
      </c>
      <c r="B387" s="250" t="str">
        <f t="shared" si="30"/>
        <v>DITBajío</v>
      </c>
      <c r="C387" s="67" t="str">
        <f t="shared" si="27"/>
        <v>DITCapacidadPotenciaBajío</v>
      </c>
      <c r="E387" s="251" t="s">
        <v>52</v>
      </c>
      <c r="F387" s="252" t="s">
        <v>185</v>
      </c>
      <c r="G387" s="252" t="s">
        <v>136</v>
      </c>
      <c r="H387" s="252" t="s">
        <v>62</v>
      </c>
      <c r="I387" s="268" t="s">
        <v>161</v>
      </c>
      <c r="J387" s="269">
        <v>431.75769823674051</v>
      </c>
      <c r="K387" s="255" t="s">
        <v>186</v>
      </c>
      <c r="L387" s="256">
        <f>+INDEX(EC_FEBRERO_2025!$O$11:$O$214,MATCH(B387,EC_FEBRERO_2025!$A$11:$A$214,0))/1000</f>
        <v>57.048186743410376</v>
      </c>
      <c r="M387" s="257">
        <f t="shared" si="28"/>
        <v>24630993.796914596</v>
      </c>
      <c r="N387" s="270">
        <f t="shared" si="29"/>
        <v>432.44441502624659</v>
      </c>
      <c r="O387" s="259"/>
    </row>
    <row r="388" spans="1:15" ht="16.5" x14ac:dyDescent="0.3">
      <c r="A388" s="67" t="str">
        <f t="shared" si="25"/>
        <v>DB1CapacidadCentro Occidente</v>
      </c>
      <c r="B388" s="250" t="str">
        <f t="shared" si="30"/>
        <v>DB1Centro Occidente</v>
      </c>
      <c r="C388" s="67" t="str">
        <f t="shared" si="27"/>
        <v>DB1CapacidadEnergíaCentro Occidente</v>
      </c>
      <c r="E388" s="251" t="s">
        <v>48</v>
      </c>
      <c r="F388" s="252" t="s">
        <v>185</v>
      </c>
      <c r="G388" s="252" t="s">
        <v>135</v>
      </c>
      <c r="H388" s="252" t="s">
        <v>63</v>
      </c>
      <c r="I388" s="268" t="s">
        <v>161</v>
      </c>
      <c r="J388" s="254">
        <v>0.48566564875479135</v>
      </c>
      <c r="K388" s="255" t="s">
        <v>184</v>
      </c>
      <c r="L388" s="256">
        <f>+INDEX(EC_FEBRERO_2025!$O$11:$O$214,MATCH(B388,EC_FEBRERO_2025!$A$11:$A$214,0))/1000</f>
        <v>116785.72055269976</v>
      </c>
      <c r="M388" s="257">
        <f t="shared" si="28"/>
        <v>56718812.737522699</v>
      </c>
      <c r="N388" s="258">
        <f t="shared" si="29"/>
        <v>0.48643810691002132</v>
      </c>
      <c r="O388" s="259"/>
    </row>
    <row r="389" spans="1:15" ht="16.5" x14ac:dyDescent="0.3">
      <c r="A389" s="67" t="str">
        <f t="shared" si="25"/>
        <v>DB2CapacidadCentro Occidente</v>
      </c>
      <c r="B389" s="250" t="str">
        <f t="shared" si="30"/>
        <v>DB2Centro Occidente</v>
      </c>
      <c r="C389" s="67" t="str">
        <f t="shared" si="27"/>
        <v>DB2CapacidadEnergíaCentro Occidente</v>
      </c>
      <c r="E389" s="251" t="s">
        <v>50</v>
      </c>
      <c r="F389" s="252" t="s">
        <v>185</v>
      </c>
      <c r="G389" s="252" t="s">
        <v>135</v>
      </c>
      <c r="H389" s="252" t="s">
        <v>63</v>
      </c>
      <c r="I389" s="268" t="s">
        <v>161</v>
      </c>
      <c r="J389" s="254">
        <v>0.48360536254719289</v>
      </c>
      <c r="K389" s="255" t="s">
        <v>184</v>
      </c>
      <c r="L389" s="256">
        <f>+INDEX(EC_FEBRERO_2025!$O$11:$O$214,MATCH(B389,EC_FEBRERO_2025!$A$11:$A$214,0))/1000</f>
        <v>105115.89136498912</v>
      </c>
      <c r="M389" s="257">
        <f t="shared" si="28"/>
        <v>50834608.753036901</v>
      </c>
      <c r="N389" s="258">
        <f t="shared" si="29"/>
        <v>0.48437454378776512</v>
      </c>
      <c r="O389" s="259"/>
    </row>
    <row r="390" spans="1:15" ht="16.5" x14ac:dyDescent="0.3">
      <c r="A390" s="67" t="str">
        <f t="shared" si="25"/>
        <v>PDBTCapacidadCentro Occidente</v>
      </c>
      <c r="B390" s="250" t="str">
        <f t="shared" si="30"/>
        <v>PDBTCentro Occidente</v>
      </c>
      <c r="C390" s="67" t="str">
        <f t="shared" si="27"/>
        <v>PDBTCapacidadEnergíaCentro Occidente</v>
      </c>
      <c r="E390" s="251" t="s">
        <v>56</v>
      </c>
      <c r="F390" s="252" t="s">
        <v>185</v>
      </c>
      <c r="G390" s="252" t="s">
        <v>135</v>
      </c>
      <c r="H390" s="252" t="s">
        <v>63</v>
      </c>
      <c r="I390" s="268" t="s">
        <v>161</v>
      </c>
      <c r="J390" s="254">
        <v>0.93892861442644404</v>
      </c>
      <c r="K390" s="255" t="s">
        <v>184</v>
      </c>
      <c r="L390" s="256">
        <f>+INDEX(EC_FEBRERO_2025!$O$11:$O$214,MATCH(B390,EC_FEBRERO_2025!$A$11:$A$214,0))/1000</f>
        <v>57323.749156619029</v>
      </c>
      <c r="M390" s="257">
        <f t="shared" si="28"/>
        <v>53822908.369353347</v>
      </c>
      <c r="N390" s="258">
        <f t="shared" si="29"/>
        <v>0.94042199380637759</v>
      </c>
      <c r="O390" s="259"/>
    </row>
    <row r="391" spans="1:15" ht="16.5" x14ac:dyDescent="0.3">
      <c r="A391" s="67" t="str">
        <f t="shared" si="25"/>
        <v>GDBTCapacidadCentro Occidente</v>
      </c>
      <c r="B391" s="250" t="str">
        <f t="shared" si="30"/>
        <v>GDBTCentro Occidente</v>
      </c>
      <c r="C391" s="67" t="str">
        <f t="shared" si="27"/>
        <v>GDBTCapacidadPotenciaCentro Occidente</v>
      </c>
      <c r="E391" s="265" t="s">
        <v>53</v>
      </c>
      <c r="F391" s="252" t="s">
        <v>185</v>
      </c>
      <c r="G391" s="252" t="s">
        <v>136</v>
      </c>
      <c r="H391" s="252" t="s">
        <v>63</v>
      </c>
      <c r="I391" s="268" t="s">
        <v>161</v>
      </c>
      <c r="J391" s="269">
        <v>279.50367128769392</v>
      </c>
      <c r="K391" s="255" t="s">
        <v>186</v>
      </c>
      <c r="L391" s="256">
        <f>+INDEX(EC_FEBRERO_2025!$O$11:$O$214,MATCH(B391,EC_FEBRERO_2025!$A$11:$A$214,0))/1000</f>
        <v>1.450216615566746</v>
      </c>
      <c r="M391" s="257">
        <f t="shared" si="28"/>
        <v>405340.86821331974</v>
      </c>
      <c r="N391" s="270">
        <f t="shared" si="29"/>
        <v>279.94822587140072</v>
      </c>
      <c r="O391" s="259"/>
    </row>
    <row r="392" spans="1:15" ht="16.5" x14ac:dyDescent="0.3">
      <c r="A392" s="67" t="str">
        <f t="shared" si="25"/>
        <v>RABTCapacidadCentro Occidente</v>
      </c>
      <c r="B392" s="250" t="str">
        <f t="shared" si="30"/>
        <v>RABTCentro Occidente</v>
      </c>
      <c r="C392" s="67" t="str">
        <f t="shared" si="27"/>
        <v>RABTCapacidadEnergíaCentro Occidente</v>
      </c>
      <c r="E392" s="265" t="s">
        <v>59</v>
      </c>
      <c r="F392" s="253" t="s">
        <v>185</v>
      </c>
      <c r="G392" s="252" t="s">
        <v>135</v>
      </c>
      <c r="H392" s="252" t="s">
        <v>63</v>
      </c>
      <c r="I392" s="268" t="s">
        <v>161</v>
      </c>
      <c r="J392" s="254">
        <v>0.55534078232084694</v>
      </c>
      <c r="K392" s="266" t="s">
        <v>184</v>
      </c>
      <c r="L392" s="256">
        <f>+INDEX(EC_FEBRERO_2025!$O$11:$O$214,MATCH(B392,EC_FEBRERO_2025!$A$11:$A$214,0))/1000</f>
        <v>24606.196698493972</v>
      </c>
      <c r="M392" s="257">
        <f t="shared" si="28"/>
        <v>13664824.524482284</v>
      </c>
      <c r="N392" s="258">
        <f t="shared" si="29"/>
        <v>0.55622405977177514</v>
      </c>
      <c r="O392" s="259"/>
    </row>
    <row r="393" spans="1:15" ht="16.5" x14ac:dyDescent="0.3">
      <c r="A393" s="67" t="str">
        <f t="shared" si="25"/>
        <v>APBTCapacidadCentro Occidente</v>
      </c>
      <c r="B393" s="250" t="str">
        <f t="shared" si="30"/>
        <v>APBTCentro Occidente</v>
      </c>
      <c r="C393" s="67" t="str">
        <f t="shared" si="27"/>
        <v>APBTCapacidadEnergíaCentro Occidente</v>
      </c>
      <c r="E393" s="265" t="s">
        <v>57</v>
      </c>
      <c r="F393" s="253" t="s">
        <v>185</v>
      </c>
      <c r="G393" s="252" t="s">
        <v>135</v>
      </c>
      <c r="H393" s="252" t="s">
        <v>63</v>
      </c>
      <c r="I393" s="268" t="s">
        <v>161</v>
      </c>
      <c r="J393" s="254">
        <v>1.4472574114648187</v>
      </c>
      <c r="K393" s="266" t="s">
        <v>184</v>
      </c>
      <c r="L393" s="256">
        <f>+INDEX(EC_FEBRERO_2025!$O$11:$O$214,MATCH(B393,EC_FEBRERO_2025!$A$11:$A$214,0))/1000</f>
        <v>13958.801299748788</v>
      </c>
      <c r="M393" s="257">
        <f t="shared" si="28"/>
        <v>20201978.636226177</v>
      </c>
      <c r="N393" s="258">
        <f t="shared" si="29"/>
        <v>1.4495592950612175</v>
      </c>
      <c r="O393" s="259"/>
    </row>
    <row r="394" spans="1:15" ht="16.5" x14ac:dyDescent="0.3">
      <c r="A394" s="67" t="str">
        <f t="shared" si="25"/>
        <v>APMTCapacidadCentro Occidente</v>
      </c>
      <c r="B394" s="250" t="str">
        <f t="shared" si="30"/>
        <v>APMTCentro Occidente</v>
      </c>
      <c r="C394" s="67" t="str">
        <f t="shared" si="27"/>
        <v>APMTCapacidadEnergíaCentro Occidente</v>
      </c>
      <c r="E394" s="265" t="s">
        <v>58</v>
      </c>
      <c r="F394" s="253" t="s">
        <v>185</v>
      </c>
      <c r="G394" s="252" t="s">
        <v>135</v>
      </c>
      <c r="H394" s="252" t="s">
        <v>63</v>
      </c>
      <c r="I394" s="268" t="s">
        <v>161</v>
      </c>
      <c r="J394" s="254">
        <v>1.2275559822363693</v>
      </c>
      <c r="K394" s="255" t="s">
        <v>184</v>
      </c>
      <c r="L394" s="256">
        <f>+INDEX(EC_FEBRERO_2025!$O$11:$O$214,MATCH(B394,EC_FEBRERO_2025!$A$11:$A$214,0))/1000</f>
        <v>884.29881312769385</v>
      </c>
      <c r="M394" s="257">
        <f t="shared" si="28"/>
        <v>1085526.298139422</v>
      </c>
      <c r="N394" s="258">
        <f t="shared" si="29"/>
        <v>1.2295084275697195</v>
      </c>
      <c r="O394" s="259"/>
    </row>
    <row r="395" spans="1:15" ht="16.5" x14ac:dyDescent="0.3">
      <c r="A395" s="67" t="str">
        <f t="shared" si="25"/>
        <v>GDMTHCapacidadCentro Occidente</v>
      </c>
      <c r="B395" s="250" t="str">
        <f t="shared" si="30"/>
        <v>GDMTHCentro Occidente</v>
      </c>
      <c r="C395" s="67" t="str">
        <f t="shared" si="27"/>
        <v>GDMTHCapacidadPotenciaCentro Occidente</v>
      </c>
      <c r="E395" s="251" t="s">
        <v>54</v>
      </c>
      <c r="F395" s="253" t="s">
        <v>185</v>
      </c>
      <c r="G395" s="252" t="s">
        <v>136</v>
      </c>
      <c r="H395" s="252" t="s">
        <v>63</v>
      </c>
      <c r="I395" s="268" t="s">
        <v>161</v>
      </c>
      <c r="J395" s="269">
        <v>421.29163160088626</v>
      </c>
      <c r="K395" s="266" t="s">
        <v>186</v>
      </c>
      <c r="L395" s="256">
        <f>+INDEX(EC_FEBRERO_2025!$O$11:$O$214,MATCH(B395,EC_FEBRERO_2025!$A$11:$A$214,0))/1000</f>
        <v>273.62202249324235</v>
      </c>
      <c r="M395" s="257">
        <f t="shared" si="28"/>
        <v>115274668.29811248</v>
      </c>
      <c r="N395" s="270">
        <f t="shared" si="29"/>
        <v>421.96170196183238</v>
      </c>
      <c r="O395" s="259"/>
    </row>
    <row r="396" spans="1:15" ht="16.5" x14ac:dyDescent="0.3">
      <c r="A396" s="67" t="str">
        <f t="shared" ref="A396:A459" si="31">IF(I396="NA",E396&amp;F396&amp;H396,E396&amp;F396&amp;H396&amp;I396)</f>
        <v>GDMTOCapacidadCentro Occidente</v>
      </c>
      <c r="B396" s="250" t="str">
        <f t="shared" si="30"/>
        <v>GDMTOCentro Occidente</v>
      </c>
      <c r="C396" s="67" t="str">
        <f t="shared" ref="C396:C459" si="32">E396&amp;F396&amp;G396&amp;H396</f>
        <v>GDMTOCapacidadPotenciaCentro Occidente</v>
      </c>
      <c r="E396" s="251" t="s">
        <v>55</v>
      </c>
      <c r="F396" s="253" t="s">
        <v>185</v>
      </c>
      <c r="G396" s="252" t="s">
        <v>136</v>
      </c>
      <c r="H396" s="252" t="s">
        <v>63</v>
      </c>
      <c r="I396" s="268" t="s">
        <v>161</v>
      </c>
      <c r="J396" s="269">
        <v>319.71184231769251</v>
      </c>
      <c r="K396" s="266" t="s">
        <v>186</v>
      </c>
      <c r="L396" s="256">
        <f>+INDEX(EC_FEBRERO_2025!$O$11:$O$214,MATCH(B396,EC_FEBRERO_2025!$A$11:$A$214,0))/1000</f>
        <v>152.62753856104692</v>
      </c>
      <c r="M396" s="257">
        <f t="shared" si="28"/>
        <v>48796831.541766964</v>
      </c>
      <c r="N396" s="270">
        <f t="shared" si="29"/>
        <v>320.22034857205722</v>
      </c>
      <c r="O396" s="259"/>
    </row>
    <row r="397" spans="1:15" ht="16.5" x14ac:dyDescent="0.3">
      <c r="A397" s="67" t="str">
        <f t="shared" si="31"/>
        <v>RAMTCapacidadCentro Occidente</v>
      </c>
      <c r="B397" s="250" t="str">
        <f t="shared" si="30"/>
        <v>RAMTCentro Occidente</v>
      </c>
      <c r="C397" s="67" t="str">
        <f t="shared" si="32"/>
        <v>RAMTCapacidadPotenciaCentro Occidente</v>
      </c>
      <c r="E397" s="251" t="s">
        <v>60</v>
      </c>
      <c r="F397" s="253" t="s">
        <v>185</v>
      </c>
      <c r="G397" s="252" t="s">
        <v>136</v>
      </c>
      <c r="H397" s="252" t="s">
        <v>63</v>
      </c>
      <c r="I397" s="268" t="s">
        <v>161</v>
      </c>
      <c r="J397" s="269">
        <v>165.68447084014215</v>
      </c>
      <c r="K397" s="266" t="s">
        <v>186</v>
      </c>
      <c r="L397" s="256">
        <f>+INDEX(EC_FEBRERO_2025!$O$11:$O$214,MATCH(B397,EC_FEBRERO_2025!$A$11:$A$214,0))/1000</f>
        <v>157.76575822110618</v>
      </c>
      <c r="M397" s="257">
        <f t="shared" ref="M397:M460" si="33">IF(OR(G397="Energía",G397="Potencia"),J397*L397*1000,J397*L397)</f>
        <v>26139336.167557783</v>
      </c>
      <c r="N397" s="270">
        <f t="shared" ref="N397:N460" si="34">J397*(1+$R$11)</f>
        <v>165.94799435889126</v>
      </c>
      <c r="O397" s="259"/>
    </row>
    <row r="398" spans="1:15" ht="16.5" x14ac:dyDescent="0.3">
      <c r="A398" s="67" t="str">
        <f t="shared" si="31"/>
        <v>DISTCapacidadCentro Occidente</v>
      </c>
      <c r="B398" s="250" t="str">
        <f t="shared" si="30"/>
        <v>DISTCentro Occidente</v>
      </c>
      <c r="C398" s="67" t="str">
        <f t="shared" si="32"/>
        <v>DISTCapacidadPotenciaCentro Occidente</v>
      </c>
      <c r="E398" s="251" t="s">
        <v>51</v>
      </c>
      <c r="F398" s="253" t="s">
        <v>185</v>
      </c>
      <c r="G398" s="252" t="s">
        <v>136</v>
      </c>
      <c r="H398" s="252" t="s">
        <v>63</v>
      </c>
      <c r="I398" s="268" t="s">
        <v>161</v>
      </c>
      <c r="J398" s="269">
        <v>431.75769823674051</v>
      </c>
      <c r="K398" s="266" t="s">
        <v>186</v>
      </c>
      <c r="L398" s="256">
        <f>+INDEX(EC_FEBRERO_2025!$O$11:$O$214,MATCH(B398,EC_FEBRERO_2025!$A$11:$A$214,0))/1000</f>
        <v>95.449561462468168</v>
      </c>
      <c r="M398" s="257">
        <f t="shared" si="33"/>
        <v>41211082.954741552</v>
      </c>
      <c r="N398" s="270">
        <f t="shared" si="34"/>
        <v>432.44441502624659</v>
      </c>
      <c r="O398" s="259"/>
    </row>
    <row r="399" spans="1:15" ht="16.5" x14ac:dyDescent="0.3">
      <c r="A399" s="67" t="str">
        <f t="shared" si="31"/>
        <v>DITCapacidadCentro Occidente</v>
      </c>
      <c r="B399" s="250" t="str">
        <f t="shared" si="30"/>
        <v>DITCentro Occidente</v>
      </c>
      <c r="C399" s="67" t="str">
        <f t="shared" si="32"/>
        <v>DITCapacidadPotenciaCentro Occidente</v>
      </c>
      <c r="E399" s="251" t="s">
        <v>52</v>
      </c>
      <c r="F399" s="253" t="s">
        <v>185</v>
      </c>
      <c r="G399" s="252" t="s">
        <v>136</v>
      </c>
      <c r="H399" s="252" t="s">
        <v>63</v>
      </c>
      <c r="I399" s="268" t="s">
        <v>161</v>
      </c>
      <c r="J399" s="269">
        <v>431.75769823674051</v>
      </c>
      <c r="K399" s="266" t="s">
        <v>186</v>
      </c>
      <c r="L399" s="256">
        <f>+INDEX(EC_FEBRERO_2025!$O$11:$O$214,MATCH(B399,EC_FEBRERO_2025!$A$11:$A$214,0))/1000</f>
        <v>0</v>
      </c>
      <c r="M399" s="257">
        <f t="shared" si="33"/>
        <v>0</v>
      </c>
      <c r="N399" s="270">
        <f t="shared" si="34"/>
        <v>432.44441502624659</v>
      </c>
      <c r="O399" s="259"/>
    </row>
    <row r="400" spans="1:15" ht="16.5" x14ac:dyDescent="0.3">
      <c r="A400" s="67" t="str">
        <f t="shared" si="31"/>
        <v>DB1CapacidadCentro Oriente</v>
      </c>
      <c r="B400" s="250" t="str">
        <f t="shared" si="30"/>
        <v>DB1Centro Oriente</v>
      </c>
      <c r="C400" s="67" t="str">
        <f t="shared" si="32"/>
        <v>DB1CapacidadEnergíaCentro Oriente</v>
      </c>
      <c r="E400" s="251" t="s">
        <v>48</v>
      </c>
      <c r="F400" s="253" t="s">
        <v>185</v>
      </c>
      <c r="G400" s="252" t="s">
        <v>135</v>
      </c>
      <c r="H400" s="252" t="s">
        <v>64</v>
      </c>
      <c r="I400" s="268" t="s">
        <v>161</v>
      </c>
      <c r="J400" s="254">
        <v>0.53567441397558979</v>
      </c>
      <c r="K400" s="266" t="s">
        <v>184</v>
      </c>
      <c r="L400" s="256">
        <f>+INDEX(EC_FEBRERO_2025!$O$11:$O$214,MATCH(B400,EC_FEBRERO_2025!$A$11:$A$214,0))/1000</f>
        <v>166333.09289122737</v>
      </c>
      <c r="M400" s="257">
        <f t="shared" si="33"/>
        <v>89100382.059255555</v>
      </c>
      <c r="N400" s="258">
        <f t="shared" si="34"/>
        <v>0.53652641178660321</v>
      </c>
      <c r="O400" s="259"/>
    </row>
    <row r="401" spans="1:15" ht="16.5" x14ac:dyDescent="0.3">
      <c r="A401" s="67" t="str">
        <f t="shared" si="31"/>
        <v>DB2CapacidadCentro Oriente</v>
      </c>
      <c r="B401" s="250" t="str">
        <f t="shared" si="30"/>
        <v>DB2Centro Oriente</v>
      </c>
      <c r="C401" s="67" t="str">
        <f t="shared" si="32"/>
        <v>DB2CapacidadEnergíaCentro Oriente</v>
      </c>
      <c r="E401" s="251" t="s">
        <v>50</v>
      </c>
      <c r="F401" s="253" t="s">
        <v>185</v>
      </c>
      <c r="G401" s="252" t="s">
        <v>135</v>
      </c>
      <c r="H401" s="252" t="s">
        <v>64</v>
      </c>
      <c r="I401" s="268" t="s">
        <v>161</v>
      </c>
      <c r="J401" s="254">
        <v>0.53323953027570048</v>
      </c>
      <c r="K401" s="266" t="s">
        <v>184</v>
      </c>
      <c r="L401" s="256">
        <f>+INDEX(EC_FEBRERO_2025!$O$11:$O$214,MATCH(B401,EC_FEBRERO_2025!$A$11:$A$214,0))/1000</f>
        <v>102104.71953312185</v>
      </c>
      <c r="M401" s="257">
        <f t="shared" si="33"/>
        <v>54446272.682774037</v>
      </c>
      <c r="N401" s="258">
        <f t="shared" si="34"/>
        <v>0.53408765536939107</v>
      </c>
      <c r="O401" s="259"/>
    </row>
    <row r="402" spans="1:15" ht="16.5" x14ac:dyDescent="0.3">
      <c r="A402" s="67" t="str">
        <f t="shared" si="31"/>
        <v>PDBTCapacidadCentro Oriente</v>
      </c>
      <c r="B402" s="250" t="str">
        <f t="shared" si="30"/>
        <v>PDBTCentro Oriente</v>
      </c>
      <c r="C402" s="67" t="str">
        <f t="shared" si="32"/>
        <v>PDBTCapacidadEnergíaCentro Oriente</v>
      </c>
      <c r="E402" s="251" t="s">
        <v>56</v>
      </c>
      <c r="F402" s="253" t="s">
        <v>185</v>
      </c>
      <c r="G402" s="252" t="s">
        <v>135</v>
      </c>
      <c r="H402" s="252" t="s">
        <v>64</v>
      </c>
      <c r="I402" s="268" t="s">
        <v>161</v>
      </c>
      <c r="J402" s="254">
        <v>0.9432364855877865</v>
      </c>
      <c r="K402" s="266" t="s">
        <v>184</v>
      </c>
      <c r="L402" s="256">
        <f>+INDEX(EC_FEBRERO_2025!$O$11:$O$214,MATCH(B402,EC_FEBRERO_2025!$A$11:$A$214,0))/1000</f>
        <v>76604.661556575331</v>
      </c>
      <c r="M402" s="257">
        <f t="shared" si="33"/>
        <v>72256311.746265933</v>
      </c>
      <c r="N402" s="258">
        <f t="shared" si="34"/>
        <v>0.94473671669836812</v>
      </c>
      <c r="O402" s="259"/>
    </row>
    <row r="403" spans="1:15" ht="16.5" x14ac:dyDescent="0.3">
      <c r="A403" s="67" t="str">
        <f t="shared" si="31"/>
        <v>GDBTCapacidadCentro Oriente</v>
      </c>
      <c r="B403" s="250" t="str">
        <f t="shared" si="30"/>
        <v>GDBTCentro Oriente</v>
      </c>
      <c r="C403" s="67" t="str">
        <f t="shared" si="32"/>
        <v>GDBTCapacidadPotenciaCentro Oriente</v>
      </c>
      <c r="E403" s="251" t="s">
        <v>53</v>
      </c>
      <c r="F403" s="253" t="s">
        <v>185</v>
      </c>
      <c r="G403" s="252" t="s">
        <v>136</v>
      </c>
      <c r="H403" s="252" t="s">
        <v>64</v>
      </c>
      <c r="I403" s="268" t="s">
        <v>161</v>
      </c>
      <c r="J403" s="269">
        <v>294.05640926569231</v>
      </c>
      <c r="K403" s="266" t="s">
        <v>186</v>
      </c>
      <c r="L403" s="256">
        <f>+INDEX(EC_FEBRERO_2025!$O$11:$O$214,MATCH(B403,EC_FEBRERO_2025!$A$11:$A$214,0))/1000</f>
        <v>10.464739472189597</v>
      </c>
      <c r="M403" s="257">
        <f t="shared" si="33"/>
        <v>3077223.7130930293</v>
      </c>
      <c r="N403" s="270">
        <f t="shared" si="34"/>
        <v>294.52411018713343</v>
      </c>
      <c r="O403" s="259"/>
    </row>
    <row r="404" spans="1:15" ht="16.5" x14ac:dyDescent="0.3">
      <c r="A404" s="67" t="str">
        <f t="shared" si="31"/>
        <v>RABTCapacidadCentro Oriente</v>
      </c>
      <c r="B404" s="250" t="str">
        <f t="shared" si="30"/>
        <v>RABTCentro Oriente</v>
      </c>
      <c r="C404" s="67" t="str">
        <f t="shared" si="32"/>
        <v>RABTCapacidadEnergíaCentro Oriente</v>
      </c>
      <c r="E404" s="251" t="s">
        <v>59</v>
      </c>
      <c r="F404" s="253" t="s">
        <v>185</v>
      </c>
      <c r="G404" s="252" t="s">
        <v>135</v>
      </c>
      <c r="H404" s="252" t="s">
        <v>64</v>
      </c>
      <c r="I404" s="268" t="s">
        <v>161</v>
      </c>
      <c r="J404" s="254">
        <v>0.61696206980265444</v>
      </c>
      <c r="K404" s="266" t="s">
        <v>184</v>
      </c>
      <c r="L404" s="256">
        <f>+INDEX(EC_FEBRERO_2025!$O$11:$O$214,MATCH(B404,EC_FEBRERO_2025!$A$11:$A$214,0))/1000</f>
        <v>16698.877469882318</v>
      </c>
      <c r="M404" s="257">
        <f t="shared" si="33"/>
        <v>10302574.007199507</v>
      </c>
      <c r="N404" s="258">
        <f t="shared" si="34"/>
        <v>0.61794335679198242</v>
      </c>
      <c r="O404" s="259"/>
    </row>
    <row r="405" spans="1:15" ht="16.5" x14ac:dyDescent="0.3">
      <c r="A405" s="67" t="str">
        <f t="shared" si="31"/>
        <v>APBTCapacidadCentro Oriente</v>
      </c>
      <c r="B405" s="250" t="str">
        <f t="shared" si="30"/>
        <v>APBTCentro Oriente</v>
      </c>
      <c r="C405" s="67" t="str">
        <f t="shared" si="32"/>
        <v>APBTCapacidadEnergíaCentro Oriente</v>
      </c>
      <c r="E405" s="251" t="s">
        <v>57</v>
      </c>
      <c r="F405" s="253" t="s">
        <v>185</v>
      </c>
      <c r="G405" s="252" t="s">
        <v>135</v>
      </c>
      <c r="H405" s="252" t="s">
        <v>64</v>
      </c>
      <c r="I405" s="268" t="s">
        <v>161</v>
      </c>
      <c r="J405" s="254">
        <v>1.6077724369113513</v>
      </c>
      <c r="K405" s="266" t="s">
        <v>184</v>
      </c>
      <c r="L405" s="256">
        <f>+INDEX(EC_FEBRERO_2025!$O$11:$O$214,MATCH(B405,EC_FEBRERO_2025!$A$11:$A$214,0))/1000</f>
        <v>25695.562679836417</v>
      </c>
      <c r="M405" s="257">
        <f t="shared" si="33"/>
        <v>41312617.427568972</v>
      </c>
      <c r="N405" s="258">
        <f t="shared" si="34"/>
        <v>1.6103296219497214</v>
      </c>
      <c r="O405" s="259"/>
    </row>
    <row r="406" spans="1:15" ht="16.5" x14ac:dyDescent="0.3">
      <c r="A406" s="67" t="str">
        <f t="shared" si="31"/>
        <v>APMTCapacidadCentro Oriente</v>
      </c>
      <c r="B406" s="250" t="str">
        <f t="shared" si="30"/>
        <v>APMTCentro Oriente</v>
      </c>
      <c r="C406" s="67" t="str">
        <f t="shared" si="32"/>
        <v>APMTCapacidadEnergíaCentro Oriente</v>
      </c>
      <c r="E406" s="251" t="s">
        <v>58</v>
      </c>
      <c r="F406" s="253" t="s">
        <v>185</v>
      </c>
      <c r="G406" s="252" t="s">
        <v>135</v>
      </c>
      <c r="H406" s="252" t="s">
        <v>64</v>
      </c>
      <c r="I406" s="268" t="s">
        <v>161</v>
      </c>
      <c r="J406" s="254">
        <v>1.2329876458745836</v>
      </c>
      <c r="K406" s="255" t="s">
        <v>184</v>
      </c>
      <c r="L406" s="256">
        <f>+INDEX(EC_FEBRERO_2025!$O$11:$O$214,MATCH(B406,EC_FEBRERO_2025!$A$11:$A$214,0))/1000</f>
        <v>709.6070102393486</v>
      </c>
      <c r="M406" s="257">
        <f t="shared" si="33"/>
        <v>874936.67705111601</v>
      </c>
      <c r="N406" s="258">
        <f t="shared" si="34"/>
        <v>1.2349487303465769</v>
      </c>
      <c r="O406" s="259"/>
    </row>
    <row r="407" spans="1:15" ht="16.5" x14ac:dyDescent="0.3">
      <c r="A407" s="67" t="str">
        <f t="shared" si="31"/>
        <v>GDMTHCapacidadCentro Oriente</v>
      </c>
      <c r="B407" s="250" t="str">
        <f t="shared" si="30"/>
        <v>GDMTHCentro Oriente</v>
      </c>
      <c r="C407" s="67" t="str">
        <f t="shared" si="32"/>
        <v>GDMTHCapacidadPotenciaCentro Oriente</v>
      </c>
      <c r="E407" s="251" t="s">
        <v>54</v>
      </c>
      <c r="F407" s="253" t="s">
        <v>185</v>
      </c>
      <c r="G407" s="252" t="s">
        <v>136</v>
      </c>
      <c r="H407" s="252" t="s">
        <v>64</v>
      </c>
      <c r="I407" s="268" t="s">
        <v>161</v>
      </c>
      <c r="J407" s="269">
        <v>417.54809156168028</v>
      </c>
      <c r="K407" s="266" t="s">
        <v>186</v>
      </c>
      <c r="L407" s="256">
        <f>+INDEX(EC_FEBRERO_2025!$O$11:$O$214,MATCH(B407,EC_FEBRERO_2025!$A$11:$A$214,0))/1000</f>
        <v>556.31141032607877</v>
      </c>
      <c r="M407" s="257">
        <f t="shared" si="33"/>
        <v>232286767.69564104</v>
      </c>
      <c r="N407" s="270">
        <f t="shared" si="34"/>
        <v>418.21220776869325</v>
      </c>
      <c r="O407" s="259"/>
    </row>
    <row r="408" spans="1:15" ht="16.5" x14ac:dyDescent="0.3">
      <c r="A408" s="67" t="str">
        <f t="shared" si="31"/>
        <v>GDMTOCapacidadCentro Oriente</v>
      </c>
      <c r="B408" s="250" t="str">
        <f t="shared" si="30"/>
        <v>GDMTOCentro Oriente</v>
      </c>
      <c r="C408" s="67" t="str">
        <f t="shared" si="32"/>
        <v>GDMTOCapacidadPotenciaCentro Oriente</v>
      </c>
      <c r="E408" s="251" t="s">
        <v>55</v>
      </c>
      <c r="F408" s="253" t="s">
        <v>185</v>
      </c>
      <c r="G408" s="252" t="s">
        <v>136</v>
      </c>
      <c r="H408" s="252" t="s">
        <v>64</v>
      </c>
      <c r="I408" s="268" t="s">
        <v>161</v>
      </c>
      <c r="J408" s="269">
        <v>359.78815503040471</v>
      </c>
      <c r="K408" s="266" t="s">
        <v>186</v>
      </c>
      <c r="L408" s="256">
        <f>+INDEX(EC_FEBRERO_2025!$O$11:$O$214,MATCH(B408,EC_FEBRERO_2025!$A$11:$A$214,0))/1000</f>
        <v>213.43815192756165</v>
      </c>
      <c r="M408" s="257">
        <f t="shared" si="33"/>
        <v>76792518.895116627</v>
      </c>
      <c r="N408" s="270">
        <f t="shared" si="34"/>
        <v>360.36040323288915</v>
      </c>
      <c r="O408" s="259"/>
    </row>
    <row r="409" spans="1:15" ht="16.5" x14ac:dyDescent="0.3">
      <c r="A409" s="67" t="str">
        <f t="shared" si="31"/>
        <v>RAMTCapacidadCentro Oriente</v>
      </c>
      <c r="B409" s="250" t="str">
        <f t="shared" si="30"/>
        <v>RAMTCentro Oriente</v>
      </c>
      <c r="C409" s="67" t="str">
        <f t="shared" si="32"/>
        <v>RAMTCapacidadPotenciaCentro Oriente</v>
      </c>
      <c r="E409" s="251" t="s">
        <v>60</v>
      </c>
      <c r="F409" s="253" t="s">
        <v>185</v>
      </c>
      <c r="G409" s="252" t="s">
        <v>136</v>
      </c>
      <c r="H409" s="252" t="s">
        <v>64</v>
      </c>
      <c r="I409" s="268" t="s">
        <v>161</v>
      </c>
      <c r="J409" s="269">
        <v>165.68447084014215</v>
      </c>
      <c r="K409" s="266" t="s">
        <v>186</v>
      </c>
      <c r="L409" s="256">
        <f>+INDEX(EC_FEBRERO_2025!$O$11:$O$214,MATCH(B409,EC_FEBRERO_2025!$A$11:$A$214,0))/1000</f>
        <v>99.785114135756046</v>
      </c>
      <c r="M409" s="257">
        <f t="shared" si="33"/>
        <v>16532843.833305927</v>
      </c>
      <c r="N409" s="270">
        <f t="shared" si="34"/>
        <v>165.94799435889126</v>
      </c>
      <c r="O409" s="259"/>
    </row>
    <row r="410" spans="1:15" ht="16.5" x14ac:dyDescent="0.3">
      <c r="A410" s="67" t="str">
        <f t="shared" si="31"/>
        <v>DISTCapacidadCentro Oriente</v>
      </c>
      <c r="B410" s="250" t="str">
        <f t="shared" si="30"/>
        <v>DISTCentro Oriente</v>
      </c>
      <c r="C410" s="67" t="str">
        <f t="shared" si="32"/>
        <v>DISTCapacidadPotenciaCentro Oriente</v>
      </c>
      <c r="E410" s="251" t="s">
        <v>51</v>
      </c>
      <c r="F410" s="253" t="s">
        <v>185</v>
      </c>
      <c r="G410" s="252" t="s">
        <v>136</v>
      </c>
      <c r="H410" s="252" t="s">
        <v>64</v>
      </c>
      <c r="I410" s="268" t="s">
        <v>161</v>
      </c>
      <c r="J410" s="269">
        <v>431.75769823674051</v>
      </c>
      <c r="K410" s="266" t="s">
        <v>186</v>
      </c>
      <c r="L410" s="256">
        <f>+INDEX(EC_FEBRERO_2025!$O$11:$O$214,MATCH(B410,EC_FEBRERO_2025!$A$11:$A$214,0))/1000</f>
        <v>59.468274276595672</v>
      </c>
      <c r="M410" s="257">
        <f t="shared" si="33"/>
        <v>25675885.219774112</v>
      </c>
      <c r="N410" s="270">
        <f t="shared" si="34"/>
        <v>432.44441502624659</v>
      </c>
      <c r="O410" s="259"/>
    </row>
    <row r="411" spans="1:15" ht="16.5" x14ac:dyDescent="0.3">
      <c r="A411" s="67" t="str">
        <f t="shared" si="31"/>
        <v>DITCapacidadCentro Oriente</v>
      </c>
      <c r="B411" s="250" t="str">
        <f t="shared" si="30"/>
        <v>DITCentro Oriente</v>
      </c>
      <c r="C411" s="67" t="str">
        <f t="shared" si="32"/>
        <v>DITCapacidadPotenciaCentro Oriente</v>
      </c>
      <c r="E411" s="251" t="s">
        <v>52</v>
      </c>
      <c r="F411" s="253" t="s">
        <v>185</v>
      </c>
      <c r="G411" s="252" t="s">
        <v>136</v>
      </c>
      <c r="H411" s="252" t="s">
        <v>64</v>
      </c>
      <c r="I411" s="268" t="s">
        <v>161</v>
      </c>
      <c r="J411" s="269">
        <v>431.75769823674051</v>
      </c>
      <c r="K411" s="266" t="s">
        <v>186</v>
      </c>
      <c r="L411" s="256">
        <f>+INDEX(EC_FEBRERO_2025!$O$11:$O$214,MATCH(B411,EC_FEBRERO_2025!$A$11:$A$214,0))/1000</f>
        <v>76.952278877100269</v>
      </c>
      <c r="M411" s="257">
        <f t="shared" si="33"/>
        <v>33224738.80204856</v>
      </c>
      <c r="N411" s="270">
        <f t="shared" si="34"/>
        <v>432.44441502624659</v>
      </c>
      <c r="O411" s="259"/>
    </row>
    <row r="412" spans="1:15" ht="16.5" x14ac:dyDescent="0.3">
      <c r="A412" s="67" t="str">
        <f t="shared" si="31"/>
        <v>DB1CapacidadCentro Sur</v>
      </c>
      <c r="B412" s="250" t="str">
        <f t="shared" si="30"/>
        <v>DB1Centro Sur</v>
      </c>
      <c r="C412" s="67" t="str">
        <f t="shared" si="32"/>
        <v>DB1CapacidadEnergíaCentro Sur</v>
      </c>
      <c r="E412" s="251" t="s">
        <v>48</v>
      </c>
      <c r="F412" s="253" t="s">
        <v>185</v>
      </c>
      <c r="G412" s="252" t="s">
        <v>135</v>
      </c>
      <c r="H412" s="252" t="s">
        <v>65</v>
      </c>
      <c r="I412" s="268" t="s">
        <v>161</v>
      </c>
      <c r="J412" s="254">
        <v>0.57987691806588271</v>
      </c>
      <c r="K412" s="266" t="s">
        <v>184</v>
      </c>
      <c r="L412" s="256">
        <f>+INDEX(EC_FEBRERO_2025!$O$11:$O$214,MATCH(B412,EC_FEBRERO_2025!$A$11:$A$214,0))/1000</f>
        <v>131738.84579996913</v>
      </c>
      <c r="M412" s="257">
        <f t="shared" si="33"/>
        <v>76392315.892042652</v>
      </c>
      <c r="N412" s="258">
        <f t="shared" si="34"/>
        <v>0.58079922059137135</v>
      </c>
      <c r="O412" s="259"/>
    </row>
    <row r="413" spans="1:15" ht="16.5" x14ac:dyDescent="0.3">
      <c r="A413" s="67" t="str">
        <f t="shared" si="31"/>
        <v>DB2CapacidadCentro Sur</v>
      </c>
      <c r="B413" s="250" t="str">
        <f t="shared" si="30"/>
        <v>DB2Centro Sur</v>
      </c>
      <c r="C413" s="67" t="str">
        <f t="shared" si="32"/>
        <v>DB2CapacidadEnergíaCentro Sur</v>
      </c>
      <c r="E413" s="251" t="s">
        <v>50</v>
      </c>
      <c r="F413" s="253" t="s">
        <v>185</v>
      </c>
      <c r="G413" s="252" t="s">
        <v>135</v>
      </c>
      <c r="H413" s="252" t="s">
        <v>65</v>
      </c>
      <c r="I413" s="268" t="s">
        <v>161</v>
      </c>
      <c r="J413" s="254">
        <v>0.57725473561984897</v>
      </c>
      <c r="K413" s="266" t="s">
        <v>184</v>
      </c>
      <c r="L413" s="256">
        <f>+INDEX(EC_FEBRERO_2025!$O$11:$O$214,MATCH(B413,EC_FEBRERO_2025!$A$11:$A$214,0))/1000</f>
        <v>130332.42192474051</v>
      </c>
      <c r="M413" s="257">
        <f t="shared" si="33"/>
        <v>75235007.760860696</v>
      </c>
      <c r="N413" s="258">
        <f t="shared" si="34"/>
        <v>0.57817286752668229</v>
      </c>
      <c r="O413" s="259"/>
    </row>
    <row r="414" spans="1:15" ht="16.5" x14ac:dyDescent="0.3">
      <c r="A414" s="67" t="str">
        <f t="shared" si="31"/>
        <v>PDBTCapacidadCentro Sur</v>
      </c>
      <c r="B414" s="250" t="str">
        <f t="shared" si="30"/>
        <v>PDBTCentro Sur</v>
      </c>
      <c r="C414" s="67" t="str">
        <f t="shared" si="32"/>
        <v>PDBTCapacidadEnergíaCentro Sur</v>
      </c>
      <c r="E414" s="251" t="s">
        <v>56</v>
      </c>
      <c r="F414" s="253" t="s">
        <v>185</v>
      </c>
      <c r="G414" s="252" t="s">
        <v>135</v>
      </c>
      <c r="H414" s="252" t="s">
        <v>65</v>
      </c>
      <c r="I414" s="268" t="s">
        <v>161</v>
      </c>
      <c r="J414" s="254">
        <v>0.93330965204208471</v>
      </c>
      <c r="K414" s="266" t="s">
        <v>184</v>
      </c>
      <c r="L414" s="256">
        <f>+INDEX(EC_FEBRERO_2025!$O$11:$O$214,MATCH(B414,EC_FEBRERO_2025!$A$11:$A$214,0))/1000</f>
        <v>48694.479261964458</v>
      </c>
      <c r="M414" s="257">
        <f t="shared" si="33"/>
        <v>45447027.496354558</v>
      </c>
      <c r="N414" s="258">
        <f t="shared" si="34"/>
        <v>0.93479409438204264</v>
      </c>
      <c r="O414" s="259"/>
    </row>
    <row r="415" spans="1:15" ht="16.5" x14ac:dyDescent="0.3">
      <c r="A415" s="67" t="str">
        <f t="shared" si="31"/>
        <v>GDBTCapacidadCentro Sur</v>
      </c>
      <c r="B415" s="250" t="str">
        <f t="shared" si="30"/>
        <v>GDBTCentro Sur</v>
      </c>
      <c r="C415" s="67" t="str">
        <f t="shared" si="32"/>
        <v>GDBTCapacidadPotenciaCentro Sur</v>
      </c>
      <c r="E415" s="265" t="s">
        <v>53</v>
      </c>
      <c r="F415" s="253" t="s">
        <v>185</v>
      </c>
      <c r="G415" s="252" t="s">
        <v>136</v>
      </c>
      <c r="H415" s="252" t="s">
        <v>65</v>
      </c>
      <c r="I415" s="268" t="s">
        <v>161</v>
      </c>
      <c r="J415" s="269">
        <v>259.75657718284748</v>
      </c>
      <c r="K415" s="266" t="s">
        <v>186</v>
      </c>
      <c r="L415" s="256">
        <f>+INDEX(EC_FEBRERO_2025!$O$11:$O$214,MATCH(B415,EC_FEBRERO_2025!$A$11:$A$214,0))/1000</f>
        <v>8.9764017227259245</v>
      </c>
      <c r="M415" s="257">
        <f t="shared" si="33"/>
        <v>2331679.3869135017</v>
      </c>
      <c r="N415" s="270">
        <f t="shared" si="34"/>
        <v>260.16972373116516</v>
      </c>
      <c r="O415" s="259"/>
    </row>
    <row r="416" spans="1:15" ht="16.5" x14ac:dyDescent="0.3">
      <c r="A416" s="67" t="str">
        <f t="shared" si="31"/>
        <v>RABTCapacidadCentro Sur</v>
      </c>
      <c r="B416" s="250" t="str">
        <f t="shared" ref="B416:B479" si="35">E416&amp;H416</f>
        <v>RABTCentro Sur</v>
      </c>
      <c r="C416" s="67" t="str">
        <f t="shared" si="32"/>
        <v>RABTCapacidadEnergíaCentro Sur</v>
      </c>
      <c r="E416" s="265" t="s">
        <v>59</v>
      </c>
      <c r="F416" s="253" t="s">
        <v>185</v>
      </c>
      <c r="G416" s="252" t="s">
        <v>135</v>
      </c>
      <c r="H416" s="252" t="s">
        <v>65</v>
      </c>
      <c r="I416" s="268" t="s">
        <v>161</v>
      </c>
      <c r="J416" s="254">
        <v>0.67146600493094044</v>
      </c>
      <c r="K416" s="266" t="s">
        <v>184</v>
      </c>
      <c r="L416" s="256">
        <f>+INDEX(EC_FEBRERO_2025!$O$11:$O$214,MATCH(B416,EC_FEBRERO_2025!$A$11:$A$214,0))/1000</f>
        <v>2946.1596944546427</v>
      </c>
      <c r="M416" s="257">
        <f t="shared" si="33"/>
        <v>1978246.0799240191</v>
      </c>
      <c r="N416" s="258">
        <f t="shared" si="34"/>
        <v>0.67253398120803243</v>
      </c>
      <c r="O416" s="259"/>
    </row>
    <row r="417" spans="1:15" ht="16.5" x14ac:dyDescent="0.3">
      <c r="A417" s="67" t="str">
        <f t="shared" si="31"/>
        <v>APBTCapacidadCentro Sur</v>
      </c>
      <c r="B417" s="250" t="str">
        <f t="shared" si="35"/>
        <v>APBTCentro Sur</v>
      </c>
      <c r="C417" s="67" t="str">
        <f t="shared" si="32"/>
        <v>APBTCapacidadEnergíaCentro Sur</v>
      </c>
      <c r="E417" s="265" t="s">
        <v>57</v>
      </c>
      <c r="F417" s="253" t="s">
        <v>185</v>
      </c>
      <c r="G417" s="252" t="s">
        <v>135</v>
      </c>
      <c r="H417" s="252" t="s">
        <v>65</v>
      </c>
      <c r="I417" s="268" t="s">
        <v>161</v>
      </c>
      <c r="J417" s="254">
        <v>1.7501194839817853</v>
      </c>
      <c r="K417" s="266" t="s">
        <v>184</v>
      </c>
      <c r="L417" s="256">
        <f>+INDEX(EC_FEBRERO_2025!$O$11:$O$214,MATCH(B417,EC_FEBRERO_2025!$A$11:$A$214,0))/1000</f>
        <v>19249.042757113133</v>
      </c>
      <c r="M417" s="257">
        <f t="shared" si="33"/>
        <v>33688124.777222164</v>
      </c>
      <c r="N417" s="258">
        <f t="shared" si="34"/>
        <v>1.7529030740328724</v>
      </c>
      <c r="O417" s="259"/>
    </row>
    <row r="418" spans="1:15" ht="16.5" x14ac:dyDescent="0.3">
      <c r="A418" s="67" t="str">
        <f t="shared" si="31"/>
        <v>APMTCapacidadCentro Sur</v>
      </c>
      <c r="B418" s="250" t="str">
        <f t="shared" si="35"/>
        <v>APMTCentro Sur</v>
      </c>
      <c r="C418" s="67" t="str">
        <f t="shared" si="32"/>
        <v>APMTCapacidadEnergíaCentro Sur</v>
      </c>
      <c r="E418" s="265" t="s">
        <v>58</v>
      </c>
      <c r="F418" s="253" t="s">
        <v>185</v>
      </c>
      <c r="G418" s="252" t="s">
        <v>135</v>
      </c>
      <c r="H418" s="252" t="s">
        <v>65</v>
      </c>
      <c r="I418" s="268" t="s">
        <v>161</v>
      </c>
      <c r="J418" s="254">
        <v>1.0239622451764157</v>
      </c>
      <c r="K418" s="255" t="s">
        <v>184</v>
      </c>
      <c r="L418" s="256">
        <f>+INDEX(EC_FEBRERO_2025!$O$11:$O$214,MATCH(B418,EC_FEBRERO_2025!$A$11:$A$214,0))/1000</f>
        <v>87.622930956410599</v>
      </c>
      <c r="M418" s="257">
        <f t="shared" si="33"/>
        <v>89722.573111064252</v>
      </c>
      <c r="N418" s="258">
        <f t="shared" si="34"/>
        <v>1.0255908717613142</v>
      </c>
      <c r="O418" s="259"/>
    </row>
    <row r="419" spans="1:15" ht="16.5" x14ac:dyDescent="0.3">
      <c r="A419" s="67" t="str">
        <f t="shared" si="31"/>
        <v>GDMTHCapacidadCentro Sur</v>
      </c>
      <c r="B419" s="250" t="str">
        <f t="shared" si="35"/>
        <v>GDMTHCentro Sur</v>
      </c>
      <c r="C419" s="67" t="str">
        <f t="shared" si="32"/>
        <v>GDMTHCapacidadPotenciaCentro Sur</v>
      </c>
      <c r="E419" s="251" t="s">
        <v>54</v>
      </c>
      <c r="F419" s="253" t="s">
        <v>185</v>
      </c>
      <c r="G419" s="252" t="s">
        <v>136</v>
      </c>
      <c r="H419" s="252" t="s">
        <v>65</v>
      </c>
      <c r="I419" s="268" t="s">
        <v>161</v>
      </c>
      <c r="J419" s="269">
        <v>392.1061790802861</v>
      </c>
      <c r="K419" s="266" t="s">
        <v>186</v>
      </c>
      <c r="L419" s="256">
        <f>+INDEX(EC_FEBRERO_2025!$O$11:$O$214,MATCH(B419,EC_FEBRERO_2025!$A$11:$A$214,0))/1000</f>
        <v>265.19248236805208</v>
      </c>
      <c r="M419" s="257">
        <f t="shared" si="33"/>
        <v>103983610.98215304</v>
      </c>
      <c r="N419" s="270">
        <f t="shared" si="34"/>
        <v>392.72982956189458</v>
      </c>
      <c r="O419" s="259"/>
    </row>
    <row r="420" spans="1:15" ht="16.5" x14ac:dyDescent="0.3">
      <c r="A420" s="67" t="str">
        <f t="shared" si="31"/>
        <v>GDMTOCapacidadCentro Sur</v>
      </c>
      <c r="B420" s="250" t="str">
        <f t="shared" si="35"/>
        <v>GDMTOCentro Sur</v>
      </c>
      <c r="C420" s="67" t="str">
        <f t="shared" si="32"/>
        <v>GDMTOCapacidadPotenciaCentro Sur</v>
      </c>
      <c r="E420" s="251" t="s">
        <v>55</v>
      </c>
      <c r="F420" s="253" t="s">
        <v>185</v>
      </c>
      <c r="G420" s="252" t="s">
        <v>136</v>
      </c>
      <c r="H420" s="252" t="s">
        <v>65</v>
      </c>
      <c r="I420" s="268" t="s">
        <v>161</v>
      </c>
      <c r="J420" s="269">
        <v>282.16031670301913</v>
      </c>
      <c r="K420" s="266" t="s">
        <v>186</v>
      </c>
      <c r="L420" s="256">
        <f>+INDEX(EC_FEBRERO_2025!$O$11:$O$214,MATCH(B420,EC_FEBRERO_2025!$A$11:$A$214,0))/1000</f>
        <v>152.12389529585778</v>
      </c>
      <c r="M420" s="257">
        <f t="shared" si="33"/>
        <v>42923326.474776156</v>
      </c>
      <c r="N420" s="270">
        <f t="shared" si="34"/>
        <v>282.60909671922644</v>
      </c>
      <c r="O420" s="259"/>
    </row>
    <row r="421" spans="1:15" ht="16.5" x14ac:dyDescent="0.3">
      <c r="A421" s="67" t="str">
        <f t="shared" si="31"/>
        <v>RAMTCapacidadCentro Sur</v>
      </c>
      <c r="B421" s="250" t="str">
        <f t="shared" si="35"/>
        <v>RAMTCentro Sur</v>
      </c>
      <c r="C421" s="67" t="str">
        <f t="shared" si="32"/>
        <v>RAMTCapacidadPotenciaCentro Sur</v>
      </c>
      <c r="E421" s="251" t="s">
        <v>60</v>
      </c>
      <c r="F421" s="253" t="s">
        <v>185</v>
      </c>
      <c r="G421" s="252" t="s">
        <v>136</v>
      </c>
      <c r="H421" s="252" t="s">
        <v>65</v>
      </c>
      <c r="I421" s="268" t="s">
        <v>161</v>
      </c>
      <c r="J421" s="269">
        <v>165.68447084014215</v>
      </c>
      <c r="K421" s="266" t="s">
        <v>186</v>
      </c>
      <c r="L421" s="256">
        <f>+INDEX(EC_FEBRERO_2025!$O$11:$O$214,MATCH(B421,EC_FEBRERO_2025!$A$11:$A$214,0))/1000</f>
        <v>22.005869282859965</v>
      </c>
      <c r="M421" s="257">
        <f t="shared" si="33"/>
        <v>3646030.8075079918</v>
      </c>
      <c r="N421" s="270">
        <f t="shared" si="34"/>
        <v>165.94799435889126</v>
      </c>
      <c r="O421" s="259"/>
    </row>
    <row r="422" spans="1:15" ht="16.5" x14ac:dyDescent="0.3">
      <c r="A422" s="67" t="str">
        <f t="shared" si="31"/>
        <v>DISTCapacidadCentro Sur</v>
      </c>
      <c r="B422" s="250" t="str">
        <f t="shared" si="35"/>
        <v>DISTCentro Sur</v>
      </c>
      <c r="C422" s="67" t="str">
        <f t="shared" si="32"/>
        <v>DISTCapacidadPotenciaCentro Sur</v>
      </c>
      <c r="E422" s="251" t="s">
        <v>51</v>
      </c>
      <c r="F422" s="253" t="s">
        <v>185</v>
      </c>
      <c r="G422" s="252" t="s">
        <v>136</v>
      </c>
      <c r="H422" s="252" t="s">
        <v>65</v>
      </c>
      <c r="I422" s="268" t="s">
        <v>161</v>
      </c>
      <c r="J422" s="269">
        <v>431.75769823674051</v>
      </c>
      <c r="K422" s="266" t="s">
        <v>186</v>
      </c>
      <c r="L422" s="256">
        <f>+INDEX(EC_FEBRERO_2025!$O$11:$O$214,MATCH(B422,EC_FEBRERO_2025!$A$11:$A$214,0))/1000</f>
        <v>182.20040267995617</v>
      </c>
      <c r="M422" s="257">
        <f t="shared" si="33"/>
        <v>78666426.478905126</v>
      </c>
      <c r="N422" s="270">
        <f t="shared" si="34"/>
        <v>432.44441502624659</v>
      </c>
      <c r="O422" s="259"/>
    </row>
    <row r="423" spans="1:15" ht="16.5" x14ac:dyDescent="0.3">
      <c r="A423" s="67" t="str">
        <f t="shared" si="31"/>
        <v>DITCapacidadCentro Sur</v>
      </c>
      <c r="B423" s="250" t="str">
        <f t="shared" si="35"/>
        <v>DITCentro Sur</v>
      </c>
      <c r="C423" s="67" t="str">
        <f t="shared" si="32"/>
        <v>DITCapacidadPotenciaCentro Sur</v>
      </c>
      <c r="E423" s="251" t="s">
        <v>52</v>
      </c>
      <c r="F423" s="253" t="s">
        <v>185</v>
      </c>
      <c r="G423" s="252" t="s">
        <v>136</v>
      </c>
      <c r="H423" s="252" t="s">
        <v>65</v>
      </c>
      <c r="I423" s="268" t="s">
        <v>161</v>
      </c>
      <c r="J423" s="269">
        <v>431.75769823674051</v>
      </c>
      <c r="K423" s="266" t="s">
        <v>186</v>
      </c>
      <c r="L423" s="256">
        <f>+INDEX(EC_FEBRERO_2025!$O$11:$O$214,MATCH(B423,EC_FEBRERO_2025!$A$11:$A$214,0))/1000</f>
        <v>11.136878219088507</v>
      </c>
      <c r="M423" s="257">
        <f t="shared" si="33"/>
        <v>4808432.9054165436</v>
      </c>
      <c r="N423" s="270">
        <f t="shared" si="34"/>
        <v>432.44441502624659</v>
      </c>
      <c r="O423" s="259"/>
    </row>
    <row r="424" spans="1:15" ht="16.5" x14ac:dyDescent="0.3">
      <c r="A424" s="67" t="str">
        <f t="shared" si="31"/>
        <v>DB1CapacidadGolfo Centro</v>
      </c>
      <c r="B424" s="250" t="str">
        <f t="shared" si="35"/>
        <v>DB1Golfo Centro</v>
      </c>
      <c r="C424" s="67" t="str">
        <f t="shared" si="32"/>
        <v>DB1CapacidadEnergíaGolfo Centro</v>
      </c>
      <c r="E424" s="251" t="s">
        <v>48</v>
      </c>
      <c r="F424" s="253" t="s">
        <v>185</v>
      </c>
      <c r="G424" s="252" t="s">
        <v>135</v>
      </c>
      <c r="H424" s="252" t="s">
        <v>66</v>
      </c>
      <c r="I424" s="268" t="s">
        <v>161</v>
      </c>
      <c r="J424" s="254">
        <v>0.50757960205379282</v>
      </c>
      <c r="K424" s="266" t="s">
        <v>184</v>
      </c>
      <c r="L424" s="256">
        <f>+INDEX(EC_FEBRERO_2025!$O$11:$O$214,MATCH(B424,EC_FEBRERO_2025!$A$11:$A$214,0))/1000</f>
        <v>93152.022114536871</v>
      </c>
      <c r="M424" s="257">
        <f t="shared" si="33"/>
        <v>47282066.315402739</v>
      </c>
      <c r="N424" s="258">
        <f t="shared" si="34"/>
        <v>0.50838691466492791</v>
      </c>
      <c r="O424" s="259"/>
    </row>
    <row r="425" spans="1:15" ht="16.5" x14ac:dyDescent="0.3">
      <c r="A425" s="67" t="str">
        <f t="shared" si="31"/>
        <v>DB2CapacidadGolfo Centro</v>
      </c>
      <c r="B425" s="250" t="str">
        <f t="shared" si="35"/>
        <v>DB2Golfo Centro</v>
      </c>
      <c r="C425" s="67" t="str">
        <f t="shared" si="32"/>
        <v>DB2CapacidadEnergíaGolfo Centro</v>
      </c>
      <c r="E425" s="251" t="s">
        <v>50</v>
      </c>
      <c r="F425" s="253" t="s">
        <v>185</v>
      </c>
      <c r="G425" s="252" t="s">
        <v>135</v>
      </c>
      <c r="H425" s="252" t="s">
        <v>66</v>
      </c>
      <c r="I425" s="268" t="s">
        <v>161</v>
      </c>
      <c r="J425" s="254">
        <v>0.50533201710004938</v>
      </c>
      <c r="K425" s="266" t="s">
        <v>184</v>
      </c>
      <c r="L425" s="256">
        <f>+INDEX(EC_FEBRERO_2025!$O$11:$O$214,MATCH(B425,EC_FEBRERO_2025!$A$11:$A$214,0))/1000</f>
        <v>117179.65795497433</v>
      </c>
      <c r="M425" s="257">
        <f t="shared" si="33"/>
        <v>59214632.91748102</v>
      </c>
      <c r="N425" s="258">
        <f t="shared" si="34"/>
        <v>0.50613575489519413</v>
      </c>
      <c r="O425" s="259"/>
    </row>
    <row r="426" spans="1:15" ht="16.5" x14ac:dyDescent="0.3">
      <c r="A426" s="67" t="str">
        <f t="shared" si="31"/>
        <v>PDBTCapacidadGolfo Centro</v>
      </c>
      <c r="B426" s="250" t="str">
        <f t="shared" si="35"/>
        <v>PDBTGolfo Centro</v>
      </c>
      <c r="C426" s="67" t="str">
        <f t="shared" si="32"/>
        <v>PDBTCapacidadEnergíaGolfo Centro</v>
      </c>
      <c r="E426" s="251" t="s">
        <v>56</v>
      </c>
      <c r="F426" s="253" t="s">
        <v>185</v>
      </c>
      <c r="G426" s="252" t="s">
        <v>135</v>
      </c>
      <c r="H426" s="252" t="s">
        <v>66</v>
      </c>
      <c r="I426" s="268" t="s">
        <v>161</v>
      </c>
      <c r="J426" s="254">
        <v>1.0900787025657099</v>
      </c>
      <c r="K426" s="266" t="s">
        <v>184</v>
      </c>
      <c r="L426" s="256">
        <f>+INDEX(EC_FEBRERO_2025!$O$11:$O$214,MATCH(B426,EC_FEBRERO_2025!$A$11:$A$214,0))/1000</f>
        <v>39356.907693307861</v>
      </c>
      <c r="M426" s="257">
        <f t="shared" si="33"/>
        <v>42902126.875319436</v>
      </c>
      <c r="N426" s="258">
        <f t="shared" si="34"/>
        <v>1.091812488320989</v>
      </c>
      <c r="O426" s="259"/>
    </row>
    <row r="427" spans="1:15" ht="16.5" x14ac:dyDescent="0.3">
      <c r="A427" s="67" t="str">
        <f t="shared" si="31"/>
        <v>GDBTCapacidadGolfo Centro</v>
      </c>
      <c r="B427" s="250" t="str">
        <f t="shared" si="35"/>
        <v>GDBTGolfo Centro</v>
      </c>
      <c r="C427" s="67" t="str">
        <f t="shared" si="32"/>
        <v>GDBTCapacidadPotenciaGolfo Centro</v>
      </c>
      <c r="E427" s="251" t="s">
        <v>53</v>
      </c>
      <c r="F427" s="253" t="s">
        <v>185</v>
      </c>
      <c r="G427" s="252" t="s">
        <v>136</v>
      </c>
      <c r="H427" s="252" t="s">
        <v>66</v>
      </c>
      <c r="I427" s="268" t="s">
        <v>161</v>
      </c>
      <c r="J427" s="269">
        <v>326.70464100502755</v>
      </c>
      <c r="K427" s="266" t="s">
        <v>186</v>
      </c>
      <c r="L427" s="256">
        <f>+INDEX(EC_FEBRERO_2025!$O$11:$O$214,MATCH(B427,EC_FEBRERO_2025!$A$11:$A$214,0))/1000</f>
        <v>1.3064559790917156</v>
      </c>
      <c r="M427" s="257">
        <f t="shared" si="33"/>
        <v>426825.23163803073</v>
      </c>
      <c r="N427" s="270">
        <f t="shared" si="34"/>
        <v>327.22426940564196</v>
      </c>
      <c r="O427" s="259"/>
    </row>
    <row r="428" spans="1:15" ht="16.5" x14ac:dyDescent="0.3">
      <c r="A428" s="67" t="str">
        <f t="shared" si="31"/>
        <v>RABTCapacidadGolfo Centro</v>
      </c>
      <c r="B428" s="250" t="str">
        <f t="shared" si="35"/>
        <v>RABTGolfo Centro</v>
      </c>
      <c r="C428" s="67" t="str">
        <f t="shared" si="32"/>
        <v>RABTCapacidadEnergíaGolfo Centro</v>
      </c>
      <c r="E428" s="251" t="s">
        <v>59</v>
      </c>
      <c r="F428" s="253" t="s">
        <v>185</v>
      </c>
      <c r="G428" s="252" t="s">
        <v>135</v>
      </c>
      <c r="H428" s="252" t="s">
        <v>66</v>
      </c>
      <c r="I428" s="268" t="s">
        <v>161</v>
      </c>
      <c r="J428" s="254">
        <v>0.58231180176577202</v>
      </c>
      <c r="K428" s="266" t="s">
        <v>184</v>
      </c>
      <c r="L428" s="256">
        <f>+INDEX(EC_FEBRERO_2025!$O$11:$O$214,MATCH(B428,EC_FEBRERO_2025!$A$11:$A$214,0))/1000</f>
        <v>12541.347763806565</v>
      </c>
      <c r="M428" s="257">
        <f t="shared" si="33"/>
        <v>7302974.8129133368</v>
      </c>
      <c r="N428" s="258">
        <f t="shared" si="34"/>
        <v>0.58323797700858337</v>
      </c>
      <c r="O428" s="259"/>
    </row>
    <row r="429" spans="1:15" ht="16.5" x14ac:dyDescent="0.3">
      <c r="A429" s="67" t="str">
        <f t="shared" si="31"/>
        <v>APBTCapacidadGolfo Centro</v>
      </c>
      <c r="B429" s="250" t="str">
        <f t="shared" si="35"/>
        <v>APBTGolfo Centro</v>
      </c>
      <c r="C429" s="67" t="str">
        <f t="shared" si="32"/>
        <v>APBTCapacidadEnergíaGolfo Centro</v>
      </c>
      <c r="E429" s="251" t="s">
        <v>57</v>
      </c>
      <c r="F429" s="253" t="s">
        <v>185</v>
      </c>
      <c r="G429" s="252" t="s">
        <v>135</v>
      </c>
      <c r="H429" s="252" t="s">
        <v>66</v>
      </c>
      <c r="I429" s="268" t="s">
        <v>161</v>
      </c>
      <c r="J429" s="254">
        <v>1.5174944412693103</v>
      </c>
      <c r="K429" s="266" t="s">
        <v>184</v>
      </c>
      <c r="L429" s="256">
        <f>+INDEX(EC_FEBRERO_2025!$O$11:$O$214,MATCH(B429,EC_FEBRERO_2025!$A$11:$A$214,0))/1000</f>
        <v>12339.607374934005</v>
      </c>
      <c r="M429" s="257">
        <f t="shared" si="33"/>
        <v>18725285.598908141</v>
      </c>
      <c r="N429" s="258">
        <f t="shared" si="34"/>
        <v>1.5199080378654048</v>
      </c>
      <c r="O429" s="259"/>
    </row>
    <row r="430" spans="1:15" ht="16.5" x14ac:dyDescent="0.3">
      <c r="A430" s="67" t="str">
        <f t="shared" si="31"/>
        <v>APMTCapacidadGolfo Centro</v>
      </c>
      <c r="B430" s="250" t="str">
        <f t="shared" si="35"/>
        <v>APMTGolfo Centro</v>
      </c>
      <c r="C430" s="67" t="str">
        <f t="shared" si="32"/>
        <v>APMTCapacidadEnergíaGolfo Centro</v>
      </c>
      <c r="E430" s="251" t="s">
        <v>58</v>
      </c>
      <c r="F430" s="253" t="s">
        <v>185</v>
      </c>
      <c r="G430" s="252" t="s">
        <v>135</v>
      </c>
      <c r="H430" s="252" t="s">
        <v>66</v>
      </c>
      <c r="I430" s="268" t="s">
        <v>161</v>
      </c>
      <c r="J430" s="254">
        <v>1.2303654634285488</v>
      </c>
      <c r="K430" s="255" t="s">
        <v>184</v>
      </c>
      <c r="L430" s="256">
        <f>+INDEX(EC_FEBRERO_2025!$O$11:$O$214,MATCH(B430,EC_FEBRERO_2025!$A$11:$A$214,0))/1000</f>
        <v>1819.7461631746012</v>
      </c>
      <c r="M430" s="257">
        <f t="shared" si="33"/>
        <v>2238952.831376642</v>
      </c>
      <c r="N430" s="258">
        <f t="shared" si="34"/>
        <v>1.2323223772818868</v>
      </c>
      <c r="O430" s="259"/>
    </row>
    <row r="431" spans="1:15" ht="16.5" x14ac:dyDescent="0.3">
      <c r="A431" s="67" t="str">
        <f t="shared" si="31"/>
        <v>GDMTHCapacidadGolfo Centro</v>
      </c>
      <c r="B431" s="250" t="str">
        <f t="shared" si="35"/>
        <v>GDMTHGolfo Centro</v>
      </c>
      <c r="C431" s="67" t="str">
        <f t="shared" si="32"/>
        <v>GDMTHCapacidadPotenciaGolfo Centro</v>
      </c>
      <c r="E431" s="265" t="s">
        <v>54</v>
      </c>
      <c r="F431" s="253" t="s">
        <v>185</v>
      </c>
      <c r="G431" s="252" t="s">
        <v>136</v>
      </c>
      <c r="H431" s="252" t="s">
        <v>66</v>
      </c>
      <c r="I431" s="268" t="s">
        <v>161</v>
      </c>
      <c r="J431" s="269">
        <v>421.46001317367086</v>
      </c>
      <c r="K431" s="266" t="s">
        <v>186</v>
      </c>
      <c r="L431" s="256">
        <f>+INDEX(EC_FEBRERO_2025!$O$11:$O$214,MATCH(B431,EC_FEBRERO_2025!$A$11:$A$214,0))/1000</f>
        <v>364.61082226530425</v>
      </c>
      <c r="M431" s="257">
        <f t="shared" si="33"/>
        <v>153668881.95519811</v>
      </c>
      <c r="N431" s="270">
        <f t="shared" si="34"/>
        <v>422.13035134791488</v>
      </c>
      <c r="O431" s="259"/>
    </row>
    <row r="432" spans="1:15" ht="16.5" x14ac:dyDescent="0.3">
      <c r="A432" s="67" t="str">
        <f t="shared" si="31"/>
        <v>GDMTOCapacidadGolfo Centro</v>
      </c>
      <c r="B432" s="250" t="str">
        <f t="shared" si="35"/>
        <v>GDMTOGolfo Centro</v>
      </c>
      <c r="C432" s="67" t="str">
        <f t="shared" si="32"/>
        <v>GDMTOCapacidadPotenciaGolfo Centro</v>
      </c>
      <c r="E432" s="265" t="s">
        <v>55</v>
      </c>
      <c r="F432" s="253" t="s">
        <v>185</v>
      </c>
      <c r="G432" s="252" t="s">
        <v>136</v>
      </c>
      <c r="H432" s="252" t="s">
        <v>66</v>
      </c>
      <c r="I432" s="268" t="s">
        <v>161</v>
      </c>
      <c r="J432" s="269">
        <v>344.98762081125608</v>
      </c>
      <c r="K432" s="266" t="s">
        <v>186</v>
      </c>
      <c r="L432" s="256">
        <f>+INDEX(EC_FEBRERO_2025!$O$11:$O$214,MATCH(B432,EC_FEBRERO_2025!$A$11:$A$214,0))/1000</f>
        <v>132.12980825413669</v>
      </c>
      <c r="M432" s="257">
        <f t="shared" si="33"/>
        <v>45583148.187842079</v>
      </c>
      <c r="N432" s="270">
        <f t="shared" si="34"/>
        <v>345.5363285525433</v>
      </c>
      <c r="O432" s="259"/>
    </row>
    <row r="433" spans="1:15" ht="16.5" x14ac:dyDescent="0.3">
      <c r="A433" s="67" t="str">
        <f t="shared" si="31"/>
        <v>RAMTCapacidadGolfo Centro</v>
      </c>
      <c r="B433" s="250" t="str">
        <f t="shared" si="35"/>
        <v>RAMTGolfo Centro</v>
      </c>
      <c r="C433" s="67" t="str">
        <f t="shared" si="32"/>
        <v>RAMTCapacidadPotenciaGolfo Centro</v>
      </c>
      <c r="E433" s="251" t="s">
        <v>60</v>
      </c>
      <c r="F433" s="253" t="s">
        <v>185</v>
      </c>
      <c r="G433" s="252" t="s">
        <v>136</v>
      </c>
      <c r="H433" s="252" t="s">
        <v>66</v>
      </c>
      <c r="I433" s="268" t="s">
        <v>161</v>
      </c>
      <c r="J433" s="269">
        <v>165.68447084014215</v>
      </c>
      <c r="K433" s="266" t="s">
        <v>186</v>
      </c>
      <c r="L433" s="256">
        <f>+INDEX(EC_FEBRERO_2025!$O$11:$O$214,MATCH(B433,EC_FEBRERO_2025!$A$11:$A$214,0))/1000</f>
        <v>88.229560897540409</v>
      </c>
      <c r="M433" s="257">
        <f t="shared" si="33"/>
        <v>14618268.109767081</v>
      </c>
      <c r="N433" s="270">
        <f t="shared" si="34"/>
        <v>165.94799435889126</v>
      </c>
      <c r="O433" s="259"/>
    </row>
    <row r="434" spans="1:15" ht="16.5" x14ac:dyDescent="0.3">
      <c r="A434" s="67" t="str">
        <f t="shared" si="31"/>
        <v>DISTCapacidadGolfo Centro</v>
      </c>
      <c r="B434" s="250" t="str">
        <f t="shared" si="35"/>
        <v>DISTGolfo Centro</v>
      </c>
      <c r="C434" s="67" t="str">
        <f t="shared" si="32"/>
        <v>DISTCapacidadPotenciaGolfo Centro</v>
      </c>
      <c r="E434" s="251" t="s">
        <v>51</v>
      </c>
      <c r="F434" s="253" t="s">
        <v>185</v>
      </c>
      <c r="G434" s="252" t="s">
        <v>136</v>
      </c>
      <c r="H434" s="252" t="s">
        <v>66</v>
      </c>
      <c r="I434" s="268" t="s">
        <v>161</v>
      </c>
      <c r="J434" s="269">
        <v>431.75769823674051</v>
      </c>
      <c r="K434" s="266" t="s">
        <v>186</v>
      </c>
      <c r="L434" s="256">
        <f>+INDEX(EC_FEBRERO_2025!$O$11:$O$214,MATCH(B434,EC_FEBRERO_2025!$A$11:$A$214,0))/1000</f>
        <v>198.41922958730751</v>
      </c>
      <c r="M434" s="257">
        <f t="shared" si="33"/>
        <v>85669029.852523252</v>
      </c>
      <c r="N434" s="270">
        <f t="shared" si="34"/>
        <v>432.44441502624659</v>
      </c>
      <c r="O434" s="259"/>
    </row>
    <row r="435" spans="1:15" ht="16.5" x14ac:dyDescent="0.3">
      <c r="A435" s="67" t="str">
        <f t="shared" si="31"/>
        <v>DITCapacidadGolfo Centro</v>
      </c>
      <c r="B435" s="250" t="str">
        <f t="shared" si="35"/>
        <v>DITGolfo Centro</v>
      </c>
      <c r="C435" s="67" t="str">
        <f t="shared" si="32"/>
        <v>DITCapacidadPotenciaGolfo Centro</v>
      </c>
      <c r="E435" s="251" t="s">
        <v>52</v>
      </c>
      <c r="F435" s="253" t="s">
        <v>185</v>
      </c>
      <c r="G435" s="252" t="s">
        <v>136</v>
      </c>
      <c r="H435" s="252" t="s">
        <v>66</v>
      </c>
      <c r="I435" s="268" t="s">
        <v>161</v>
      </c>
      <c r="J435" s="269">
        <v>431.75769823674051</v>
      </c>
      <c r="K435" s="266" t="s">
        <v>186</v>
      </c>
      <c r="L435" s="256">
        <f>+INDEX(EC_FEBRERO_2025!$O$11:$O$214,MATCH(B435,EC_FEBRERO_2025!$A$11:$A$214,0))/1000</f>
        <v>33.13753771128809</v>
      </c>
      <c r="M435" s="257">
        <f t="shared" si="33"/>
        <v>14307387.007458933</v>
      </c>
      <c r="N435" s="270">
        <f t="shared" si="34"/>
        <v>432.44441502624659</v>
      </c>
      <c r="O435" s="259"/>
    </row>
    <row r="436" spans="1:15" ht="16.5" x14ac:dyDescent="0.3">
      <c r="A436" s="67" t="str">
        <f t="shared" si="31"/>
        <v>DB1CapacidadGolfo Norte</v>
      </c>
      <c r="B436" s="250" t="str">
        <f t="shared" si="35"/>
        <v>DB1Golfo Norte</v>
      </c>
      <c r="C436" s="67" t="str">
        <f t="shared" si="32"/>
        <v>DB1CapacidadEnergíaGolfo Norte</v>
      </c>
      <c r="E436" s="251" t="s">
        <v>48</v>
      </c>
      <c r="F436" s="253" t="s">
        <v>185</v>
      </c>
      <c r="G436" s="252" t="s">
        <v>135</v>
      </c>
      <c r="H436" s="252" t="s">
        <v>67</v>
      </c>
      <c r="I436" s="268" t="s">
        <v>161</v>
      </c>
      <c r="J436" s="254">
        <v>0.54747423498274428</v>
      </c>
      <c r="K436" s="266" t="s">
        <v>184</v>
      </c>
      <c r="L436" s="256">
        <f>+INDEX(EC_FEBRERO_2025!$O$11:$O$214,MATCH(B436,EC_FEBRERO_2025!$A$11:$A$214,0))/1000</f>
        <v>174624.73513646424</v>
      </c>
      <c r="M436" s="257">
        <f t="shared" si="33"/>
        <v>95602543.2779001</v>
      </c>
      <c r="N436" s="258">
        <f t="shared" si="34"/>
        <v>0.54834500057770652</v>
      </c>
      <c r="O436" s="259"/>
    </row>
    <row r="437" spans="1:15" ht="16.5" x14ac:dyDescent="0.3">
      <c r="A437" s="67" t="str">
        <f t="shared" si="31"/>
        <v>DB2CapacidadGolfo Norte</v>
      </c>
      <c r="B437" s="250" t="str">
        <f t="shared" si="35"/>
        <v>DB2Golfo Norte</v>
      </c>
      <c r="C437" s="67" t="str">
        <f t="shared" si="32"/>
        <v>DB2CapacidadEnergíaGolfo Norte</v>
      </c>
      <c r="E437" s="251" t="s">
        <v>50</v>
      </c>
      <c r="F437" s="253" t="s">
        <v>185</v>
      </c>
      <c r="G437" s="252" t="s">
        <v>135</v>
      </c>
      <c r="H437" s="252" t="s">
        <v>67</v>
      </c>
      <c r="I437" s="268" t="s">
        <v>161</v>
      </c>
      <c r="J437" s="254">
        <v>0.54503935128285497</v>
      </c>
      <c r="K437" s="266" t="s">
        <v>184</v>
      </c>
      <c r="L437" s="256">
        <f>+INDEX(EC_FEBRERO_2025!$O$11:$O$214,MATCH(B437,EC_FEBRERO_2025!$A$11:$A$214,0))/1000</f>
        <v>418049.97466954513</v>
      </c>
      <c r="M437" s="257">
        <f t="shared" si="33"/>
        <v>227853686.99770284</v>
      </c>
      <c r="N437" s="258">
        <f t="shared" si="34"/>
        <v>0.54590624416049449</v>
      </c>
      <c r="O437" s="259"/>
    </row>
    <row r="438" spans="1:15" ht="16.5" x14ac:dyDescent="0.3">
      <c r="A438" s="67" t="str">
        <f t="shared" si="31"/>
        <v>PDBTCapacidadGolfo Norte</v>
      </c>
      <c r="B438" s="250" t="str">
        <f t="shared" si="35"/>
        <v>PDBTGolfo Norte</v>
      </c>
      <c r="C438" s="67" t="str">
        <f t="shared" si="32"/>
        <v>PDBTCapacidadEnergíaGolfo Norte</v>
      </c>
      <c r="E438" s="251" t="s">
        <v>56</v>
      </c>
      <c r="F438" s="253" t="s">
        <v>185</v>
      </c>
      <c r="G438" s="252" t="s">
        <v>135</v>
      </c>
      <c r="H438" s="252" t="s">
        <v>67</v>
      </c>
      <c r="I438" s="268" t="s">
        <v>161</v>
      </c>
      <c r="J438" s="254">
        <v>1.1762361257925531</v>
      </c>
      <c r="K438" s="266" t="s">
        <v>184</v>
      </c>
      <c r="L438" s="256">
        <f>+INDEX(EC_FEBRERO_2025!$O$11:$O$214,MATCH(B438,EC_FEBRERO_2025!$A$11:$A$214,0))/1000</f>
        <v>69960.441981097727</v>
      </c>
      <c r="M438" s="257">
        <f t="shared" si="33"/>
        <v>82289999.234581068</v>
      </c>
      <c r="N438" s="258">
        <f t="shared" si="34"/>
        <v>1.1781069461607923</v>
      </c>
      <c r="O438" s="259"/>
    </row>
    <row r="439" spans="1:15" ht="16.5" x14ac:dyDescent="0.3">
      <c r="A439" s="67" t="str">
        <f t="shared" si="31"/>
        <v>GDBTCapacidadGolfo Norte</v>
      </c>
      <c r="B439" s="250" t="str">
        <f t="shared" si="35"/>
        <v>GDBTGolfo Norte</v>
      </c>
      <c r="C439" s="67" t="str">
        <f t="shared" si="32"/>
        <v>GDBTCapacidadPotenciaGolfo Norte</v>
      </c>
      <c r="E439" s="265" t="s">
        <v>53</v>
      </c>
      <c r="F439" s="253" t="s">
        <v>185</v>
      </c>
      <c r="G439" s="252" t="s">
        <v>136</v>
      </c>
      <c r="H439" s="252" t="s">
        <v>67</v>
      </c>
      <c r="I439" s="268" t="s">
        <v>161</v>
      </c>
      <c r="J439" s="269">
        <v>286.76880235192442</v>
      </c>
      <c r="K439" s="266" t="s">
        <v>186</v>
      </c>
      <c r="L439" s="256">
        <f>+INDEX(EC_FEBRERO_2025!$O$11:$O$214,MATCH(B439,EC_FEBRERO_2025!$A$11:$A$214,0))/1000</f>
        <v>6.3018888429022892</v>
      </c>
      <c r="M439" s="257">
        <f t="shared" si="33"/>
        <v>1807185.1160340444</v>
      </c>
      <c r="N439" s="270">
        <f t="shared" si="34"/>
        <v>287.22491223041845</v>
      </c>
      <c r="O439" s="259"/>
    </row>
    <row r="440" spans="1:15" ht="16.5" x14ac:dyDescent="0.3">
      <c r="A440" s="67" t="str">
        <f t="shared" si="31"/>
        <v>RABTCapacidadGolfo Norte</v>
      </c>
      <c r="B440" s="250" t="str">
        <f t="shared" si="35"/>
        <v>RABTGolfo Norte</v>
      </c>
      <c r="C440" s="67" t="str">
        <f t="shared" si="32"/>
        <v>RABTCapacidadEnergíaGolfo Norte</v>
      </c>
      <c r="E440" s="265" t="s">
        <v>59</v>
      </c>
      <c r="F440" s="253" t="s">
        <v>185</v>
      </c>
      <c r="G440" s="252" t="s">
        <v>135</v>
      </c>
      <c r="H440" s="252" t="s">
        <v>67</v>
      </c>
      <c r="I440" s="268" t="s">
        <v>161</v>
      </c>
      <c r="J440" s="254">
        <v>0.6315713720019891</v>
      </c>
      <c r="K440" s="266" t="s">
        <v>184</v>
      </c>
      <c r="L440" s="256">
        <f>+INDEX(EC_FEBRERO_2025!$O$11:$O$214,MATCH(B440,EC_FEBRERO_2025!$A$11:$A$214,0))/1000</f>
        <v>5895.3382286997867</v>
      </c>
      <c r="M440" s="257">
        <f t="shared" si="33"/>
        <v>3723326.8535157004</v>
      </c>
      <c r="N440" s="258">
        <f t="shared" si="34"/>
        <v>0.63257589529525382</v>
      </c>
      <c r="O440" s="259"/>
    </row>
    <row r="441" spans="1:15" ht="16.5" x14ac:dyDescent="0.3">
      <c r="A441" s="67" t="str">
        <f t="shared" si="31"/>
        <v>APBTCapacidadGolfo Norte</v>
      </c>
      <c r="B441" s="250" t="str">
        <f t="shared" si="35"/>
        <v>APBTGolfo Norte</v>
      </c>
      <c r="C441" s="67" t="str">
        <f t="shared" si="32"/>
        <v>APBTCapacidadEnergíaGolfo Norte</v>
      </c>
      <c r="E441" s="265" t="s">
        <v>57</v>
      </c>
      <c r="F441" s="253" t="s">
        <v>185</v>
      </c>
      <c r="G441" s="252" t="s">
        <v>135</v>
      </c>
      <c r="H441" s="252" t="s">
        <v>67</v>
      </c>
      <c r="I441" s="268" t="s">
        <v>161</v>
      </c>
      <c r="J441" s="254">
        <v>1.645606783632704</v>
      </c>
      <c r="K441" s="266" t="s">
        <v>184</v>
      </c>
      <c r="L441" s="256">
        <f>+INDEX(EC_FEBRERO_2025!$O$11:$O$214,MATCH(B441,EC_FEBRERO_2025!$A$11:$A$214,0))/1000</f>
        <v>15979.620613144263</v>
      </c>
      <c r="M441" s="257">
        <f t="shared" si="33"/>
        <v>26296172.08086719</v>
      </c>
      <c r="N441" s="258">
        <f t="shared" si="34"/>
        <v>1.6482241447402437</v>
      </c>
      <c r="O441" s="259"/>
    </row>
    <row r="442" spans="1:15" ht="16.5" x14ac:dyDescent="0.3">
      <c r="A442" s="67" t="str">
        <f t="shared" si="31"/>
        <v>APMTCapacidadGolfo Norte</v>
      </c>
      <c r="B442" s="250" t="str">
        <f t="shared" si="35"/>
        <v>APMTGolfo Norte</v>
      </c>
      <c r="C442" s="67" t="str">
        <f t="shared" si="32"/>
        <v>APMTCapacidadEnergíaGolfo Norte</v>
      </c>
      <c r="E442" s="265" t="s">
        <v>58</v>
      </c>
      <c r="F442" s="253" t="s">
        <v>185</v>
      </c>
      <c r="G442" s="252" t="s">
        <v>135</v>
      </c>
      <c r="H442" s="252" t="s">
        <v>67</v>
      </c>
      <c r="I442" s="268" t="s">
        <v>161</v>
      </c>
      <c r="J442" s="254">
        <v>1.2200640323905558</v>
      </c>
      <c r="K442" s="255" t="s">
        <v>184</v>
      </c>
      <c r="L442" s="256">
        <f>+INDEX(EC_FEBRERO_2025!$O$11:$O$214,MATCH(B442,EC_FEBRERO_2025!$A$11:$A$214,0))/1000</f>
        <v>10636.672167866525</v>
      </c>
      <c r="M442" s="257">
        <f t="shared" si="33"/>
        <v>12977421.136343628</v>
      </c>
      <c r="N442" s="258">
        <f t="shared" si="34"/>
        <v>1.2220045616706052</v>
      </c>
      <c r="O442" s="259"/>
    </row>
    <row r="443" spans="1:15" ht="16.5" x14ac:dyDescent="0.3">
      <c r="A443" s="67" t="str">
        <f t="shared" si="31"/>
        <v>GDMTHCapacidadGolfo Norte</v>
      </c>
      <c r="B443" s="250" t="str">
        <f t="shared" si="35"/>
        <v>GDMTHGolfo Norte</v>
      </c>
      <c r="C443" s="67" t="str">
        <f t="shared" si="32"/>
        <v>GDMTHCapacidadPotenciaGolfo Norte</v>
      </c>
      <c r="E443" s="251" t="s">
        <v>54</v>
      </c>
      <c r="F443" s="253" t="s">
        <v>185</v>
      </c>
      <c r="G443" s="252" t="s">
        <v>136</v>
      </c>
      <c r="H443" s="252" t="s">
        <v>67</v>
      </c>
      <c r="I443" s="268" t="s">
        <v>161</v>
      </c>
      <c r="J443" s="269">
        <v>431.75769823674051</v>
      </c>
      <c r="K443" s="266" t="s">
        <v>186</v>
      </c>
      <c r="L443" s="256">
        <f>+INDEX(EC_FEBRERO_2025!$O$11:$O$214,MATCH(B443,EC_FEBRERO_2025!$A$11:$A$214,0))/1000</f>
        <v>1737.4488132232211</v>
      </c>
      <c r="M443" s="257">
        <f t="shared" si="33"/>
        <v>750156900.40141439</v>
      </c>
      <c r="N443" s="270">
        <f t="shared" si="34"/>
        <v>432.44441502624659</v>
      </c>
      <c r="O443" s="259"/>
    </row>
    <row r="444" spans="1:15" ht="16.5" x14ac:dyDescent="0.3">
      <c r="A444" s="67" t="str">
        <f t="shared" si="31"/>
        <v>GDMTOCapacidadGolfo Norte</v>
      </c>
      <c r="B444" s="250" t="str">
        <f t="shared" si="35"/>
        <v>GDMTOGolfo Norte</v>
      </c>
      <c r="C444" s="67" t="str">
        <f t="shared" si="32"/>
        <v>GDMTOCapacidadPotenciaGolfo Norte</v>
      </c>
      <c r="E444" s="251" t="s">
        <v>55</v>
      </c>
      <c r="F444" s="253" t="s">
        <v>185</v>
      </c>
      <c r="G444" s="252" t="s">
        <v>136</v>
      </c>
      <c r="H444" s="252" t="s">
        <v>67</v>
      </c>
      <c r="I444" s="268" t="s">
        <v>161</v>
      </c>
      <c r="J444" s="269">
        <v>366.47472026779235</v>
      </c>
      <c r="K444" s="266" t="s">
        <v>186</v>
      </c>
      <c r="L444" s="256">
        <f>+INDEX(EC_FEBRERO_2025!$O$11:$O$214,MATCH(B444,EC_FEBRERO_2025!$A$11:$A$214,0))/1000</f>
        <v>406.19700490496649</v>
      </c>
      <c r="M444" s="257">
        <f t="shared" si="33"/>
        <v>148860933.74616268</v>
      </c>
      <c r="N444" s="270">
        <f t="shared" si="34"/>
        <v>367.05760354784786</v>
      </c>
      <c r="O444" s="259"/>
    </row>
    <row r="445" spans="1:15" ht="16.5" x14ac:dyDescent="0.3">
      <c r="A445" s="67" t="str">
        <f t="shared" si="31"/>
        <v>RAMTCapacidadGolfo Norte</v>
      </c>
      <c r="B445" s="250" t="str">
        <f t="shared" si="35"/>
        <v>RAMTGolfo Norte</v>
      </c>
      <c r="C445" s="67" t="str">
        <f t="shared" si="32"/>
        <v>RAMTCapacidadPotenciaGolfo Norte</v>
      </c>
      <c r="E445" s="251" t="s">
        <v>60</v>
      </c>
      <c r="F445" s="253" t="s">
        <v>185</v>
      </c>
      <c r="G445" s="252" t="s">
        <v>136</v>
      </c>
      <c r="H445" s="252" t="s">
        <v>67</v>
      </c>
      <c r="I445" s="268" t="s">
        <v>161</v>
      </c>
      <c r="J445" s="269">
        <v>165.68447084014215</v>
      </c>
      <c r="K445" s="266" t="s">
        <v>186</v>
      </c>
      <c r="L445" s="256">
        <f>+INDEX(EC_FEBRERO_2025!$O$11:$O$214,MATCH(B445,EC_FEBRERO_2025!$A$11:$A$214,0))/1000</f>
        <v>27.427596570034925</v>
      </c>
      <c r="M445" s="257">
        <f t="shared" si="33"/>
        <v>4544326.8241231348</v>
      </c>
      <c r="N445" s="270">
        <f t="shared" si="34"/>
        <v>165.94799435889126</v>
      </c>
      <c r="O445" s="259"/>
    </row>
    <row r="446" spans="1:15" ht="16.5" x14ac:dyDescent="0.3">
      <c r="A446" s="67" t="str">
        <f t="shared" si="31"/>
        <v>DISTCapacidadGolfo Norte</v>
      </c>
      <c r="B446" s="250" t="str">
        <f t="shared" si="35"/>
        <v>DISTGolfo Norte</v>
      </c>
      <c r="C446" s="67" t="str">
        <f t="shared" si="32"/>
        <v>DISTCapacidadPotenciaGolfo Norte</v>
      </c>
      <c r="E446" s="251" t="s">
        <v>51</v>
      </c>
      <c r="F446" s="253" t="s">
        <v>185</v>
      </c>
      <c r="G446" s="252" t="s">
        <v>136</v>
      </c>
      <c r="H446" s="252" t="s">
        <v>67</v>
      </c>
      <c r="I446" s="268" t="s">
        <v>161</v>
      </c>
      <c r="J446" s="269">
        <v>431.75769823674051</v>
      </c>
      <c r="K446" s="266" t="s">
        <v>186</v>
      </c>
      <c r="L446" s="256">
        <f>+INDEX(EC_FEBRERO_2025!$O$11:$O$214,MATCH(B446,EC_FEBRERO_2025!$A$11:$A$214,0))/1000</f>
        <v>436.57090898384786</v>
      </c>
      <c r="M446" s="257">
        <f t="shared" si="33"/>
        <v>188492850.77998769</v>
      </c>
      <c r="N446" s="270">
        <f t="shared" si="34"/>
        <v>432.44441502624659</v>
      </c>
      <c r="O446" s="259"/>
    </row>
    <row r="447" spans="1:15" ht="16.5" x14ac:dyDescent="0.3">
      <c r="A447" s="67" t="str">
        <f t="shared" si="31"/>
        <v>DITCapacidadGolfo Norte</v>
      </c>
      <c r="B447" s="250" t="str">
        <f t="shared" si="35"/>
        <v>DITGolfo Norte</v>
      </c>
      <c r="C447" s="67" t="str">
        <f t="shared" si="32"/>
        <v>DITCapacidadPotenciaGolfo Norte</v>
      </c>
      <c r="E447" s="251" t="s">
        <v>52</v>
      </c>
      <c r="F447" s="253" t="s">
        <v>185</v>
      </c>
      <c r="G447" s="252" t="s">
        <v>136</v>
      </c>
      <c r="H447" s="252" t="s">
        <v>67</v>
      </c>
      <c r="I447" s="268" t="s">
        <v>161</v>
      </c>
      <c r="J447" s="269">
        <v>431.75769823674051</v>
      </c>
      <c r="K447" s="266" t="s">
        <v>186</v>
      </c>
      <c r="L447" s="256">
        <f>+INDEX(EC_FEBRERO_2025!$O$11:$O$214,MATCH(B447,EC_FEBRERO_2025!$A$11:$A$214,0))/1000</f>
        <v>50.321539856410155</v>
      </c>
      <c r="M447" s="257">
        <f t="shared" si="33"/>
        <v>21726712.220132045</v>
      </c>
      <c r="N447" s="270">
        <f t="shared" si="34"/>
        <v>432.44441502624659</v>
      </c>
      <c r="O447" s="259"/>
    </row>
    <row r="448" spans="1:15" ht="16.5" x14ac:dyDescent="0.3">
      <c r="A448" s="67" t="str">
        <f t="shared" si="31"/>
        <v>DB1CapacidadJalisco</v>
      </c>
      <c r="B448" s="250" t="str">
        <f t="shared" si="35"/>
        <v>DB1Jalisco</v>
      </c>
      <c r="C448" s="67" t="str">
        <f t="shared" si="32"/>
        <v>DB1CapacidadEnergíaJalisco</v>
      </c>
      <c r="E448" s="265" t="s">
        <v>48</v>
      </c>
      <c r="F448" s="253" t="s">
        <v>185</v>
      </c>
      <c r="G448" s="252" t="s">
        <v>135</v>
      </c>
      <c r="H448" s="252" t="s">
        <v>68</v>
      </c>
      <c r="I448" s="268" t="s">
        <v>161</v>
      </c>
      <c r="J448" s="254">
        <v>0.54016958388307668</v>
      </c>
      <c r="K448" s="266" t="s">
        <v>184</v>
      </c>
      <c r="L448" s="256">
        <f>+INDEX(EC_FEBRERO_2025!$O$11:$O$214,MATCH(B448,EC_FEBRERO_2025!$A$11:$A$214,0))/1000</f>
        <v>188885.50505455275</v>
      </c>
      <c r="M448" s="257">
        <f t="shared" si="33"/>
        <v>102030204.66686255</v>
      </c>
      <c r="N448" s="258">
        <f t="shared" si="34"/>
        <v>0.54102873132607054</v>
      </c>
      <c r="O448" s="259"/>
    </row>
    <row r="449" spans="1:15" ht="16.5" x14ac:dyDescent="0.3">
      <c r="A449" s="67" t="str">
        <f t="shared" si="31"/>
        <v>DB2CapacidadJalisco</v>
      </c>
      <c r="B449" s="250" t="str">
        <f t="shared" si="35"/>
        <v>DB2Jalisco</v>
      </c>
      <c r="C449" s="67" t="str">
        <f t="shared" si="32"/>
        <v>DB2CapacidadEnergíaJalisco</v>
      </c>
      <c r="E449" s="251" t="s">
        <v>50</v>
      </c>
      <c r="F449" s="253" t="s">
        <v>185</v>
      </c>
      <c r="G449" s="252" t="s">
        <v>135</v>
      </c>
      <c r="H449" s="252" t="s">
        <v>68</v>
      </c>
      <c r="I449" s="268" t="s">
        <v>161</v>
      </c>
      <c r="J449" s="254">
        <v>0.53773470018318781</v>
      </c>
      <c r="K449" s="266" t="s">
        <v>184</v>
      </c>
      <c r="L449" s="256">
        <f>+INDEX(EC_FEBRERO_2025!$O$11:$O$214,MATCH(B449,EC_FEBRERO_2025!$A$11:$A$214,0))/1000</f>
        <v>140726.67534114828</v>
      </c>
      <c r="M449" s="257">
        <f t="shared" si="33"/>
        <v>75673616.572349176</v>
      </c>
      <c r="N449" s="258">
        <f t="shared" si="34"/>
        <v>0.53858997490885896</v>
      </c>
      <c r="O449" s="259"/>
    </row>
    <row r="450" spans="1:15" ht="16.5" x14ac:dyDescent="0.3">
      <c r="A450" s="67" t="str">
        <f t="shared" si="31"/>
        <v>PDBTCapacidadJalisco</v>
      </c>
      <c r="B450" s="250" t="str">
        <f t="shared" si="35"/>
        <v>PDBTJalisco</v>
      </c>
      <c r="C450" s="67" t="str">
        <f t="shared" si="32"/>
        <v>PDBTCapacidadEnergíaJalisco</v>
      </c>
      <c r="E450" s="251" t="s">
        <v>56</v>
      </c>
      <c r="F450" s="253" t="s">
        <v>185</v>
      </c>
      <c r="G450" s="252" t="s">
        <v>135</v>
      </c>
      <c r="H450" s="252" t="s">
        <v>68</v>
      </c>
      <c r="I450" s="268" t="s">
        <v>161</v>
      </c>
      <c r="J450" s="254">
        <v>1.1606903298624924</v>
      </c>
      <c r="K450" s="266" t="s">
        <v>184</v>
      </c>
      <c r="L450" s="256">
        <f>+INDEX(EC_FEBRERO_2025!$O$11:$O$214,MATCH(B450,EC_FEBRERO_2025!$A$11:$A$214,0))/1000</f>
        <v>96729.08921939756</v>
      </c>
      <c r="M450" s="257">
        <f t="shared" si="33"/>
        <v>112272518.473361</v>
      </c>
      <c r="N450" s="258">
        <f t="shared" si="34"/>
        <v>1.1625364244201322</v>
      </c>
      <c r="O450" s="259"/>
    </row>
    <row r="451" spans="1:15" ht="16.5" x14ac:dyDescent="0.3">
      <c r="A451" s="67" t="str">
        <f t="shared" si="31"/>
        <v>GDBTCapacidadJalisco</v>
      </c>
      <c r="B451" s="250" t="str">
        <f t="shared" si="35"/>
        <v>GDBTJalisco</v>
      </c>
      <c r="C451" s="67" t="str">
        <f t="shared" si="32"/>
        <v>GDBTCapacidadPotenciaJalisco</v>
      </c>
      <c r="E451" s="251" t="s">
        <v>53</v>
      </c>
      <c r="F451" s="253" t="s">
        <v>185</v>
      </c>
      <c r="G451" s="252" t="s">
        <v>136</v>
      </c>
      <c r="H451" s="252" t="s">
        <v>68</v>
      </c>
      <c r="I451" s="268" t="s">
        <v>161</v>
      </c>
      <c r="J451" s="269">
        <v>262.37351526398982</v>
      </c>
      <c r="K451" s="266" t="s">
        <v>186</v>
      </c>
      <c r="L451" s="256">
        <f>+INDEX(EC_FEBRERO_2025!$O$11:$O$214,MATCH(B451,EC_FEBRERO_2025!$A$11:$A$214,0))/1000</f>
        <v>7.8024031737440502</v>
      </c>
      <c r="M451" s="257">
        <f t="shared" si="33"/>
        <v>2047143.9482021371</v>
      </c>
      <c r="N451" s="270">
        <f t="shared" si="34"/>
        <v>262.7908240897255</v>
      </c>
      <c r="O451" s="259"/>
    </row>
    <row r="452" spans="1:15" ht="16.5" x14ac:dyDescent="0.3">
      <c r="A452" s="67" t="str">
        <f t="shared" si="31"/>
        <v>RABTCapacidadJalisco</v>
      </c>
      <c r="B452" s="250" t="str">
        <f t="shared" si="35"/>
        <v>RABTJalisco</v>
      </c>
      <c r="C452" s="67" t="str">
        <f t="shared" si="32"/>
        <v>RABTCapacidadEnergíaJalisco</v>
      </c>
      <c r="E452" s="251" t="s">
        <v>59</v>
      </c>
      <c r="F452" s="253" t="s">
        <v>185</v>
      </c>
      <c r="G452" s="252" t="s">
        <v>135</v>
      </c>
      <c r="H452" s="252" t="s">
        <v>68</v>
      </c>
      <c r="I452" s="268" t="s">
        <v>161</v>
      </c>
      <c r="J452" s="254">
        <v>0.62258103218701344</v>
      </c>
      <c r="K452" s="266" t="s">
        <v>184</v>
      </c>
      <c r="L452" s="256">
        <f>+INDEX(EC_FEBRERO_2025!$O$11:$O$214,MATCH(B452,EC_FEBRERO_2025!$A$11:$A$214,0))/1000</f>
        <v>21985.127833757917</v>
      </c>
      <c r="M452" s="257">
        <f t="shared" si="33"/>
        <v>13687523.579504443</v>
      </c>
      <c r="N452" s="258">
        <f t="shared" si="34"/>
        <v>0.62357125621631704</v>
      </c>
      <c r="O452" s="259"/>
    </row>
    <row r="453" spans="1:15" ht="16.5" x14ac:dyDescent="0.3">
      <c r="A453" s="67" t="str">
        <f t="shared" si="31"/>
        <v>APBTCapacidadJalisco</v>
      </c>
      <c r="B453" s="250" t="str">
        <f t="shared" si="35"/>
        <v>APBTJalisco</v>
      </c>
      <c r="C453" s="67" t="str">
        <f t="shared" si="32"/>
        <v>APBTCapacidadEnergíaJalisco</v>
      </c>
      <c r="E453" s="251" t="s">
        <v>57</v>
      </c>
      <c r="F453" s="253" t="s">
        <v>185</v>
      </c>
      <c r="G453" s="252" t="s">
        <v>135</v>
      </c>
      <c r="H453" s="252" t="s">
        <v>68</v>
      </c>
      <c r="I453" s="268" t="s">
        <v>161</v>
      </c>
      <c r="J453" s="254">
        <v>1.6221944403645399</v>
      </c>
      <c r="K453" s="266" t="s">
        <v>184</v>
      </c>
      <c r="L453" s="256">
        <f>+INDEX(EC_FEBRERO_2025!$O$11:$O$214,MATCH(B453,EC_FEBRERO_2025!$A$11:$A$214,0))/1000</f>
        <v>12453.015901559309</v>
      </c>
      <c r="M453" s="257">
        <f t="shared" si="33"/>
        <v>20201213.161280721</v>
      </c>
      <c r="N453" s="258">
        <f t="shared" si="34"/>
        <v>1.6247745638055142</v>
      </c>
      <c r="O453" s="259"/>
    </row>
    <row r="454" spans="1:15" ht="16.5" x14ac:dyDescent="0.3">
      <c r="A454" s="67" t="str">
        <f t="shared" si="31"/>
        <v>APMTCapacidadJalisco</v>
      </c>
      <c r="B454" s="250" t="str">
        <f t="shared" si="35"/>
        <v>APMTJalisco</v>
      </c>
      <c r="C454" s="67" t="str">
        <f t="shared" si="32"/>
        <v>APMTCapacidadEnergíaJalisco</v>
      </c>
      <c r="E454" s="251" t="s">
        <v>58</v>
      </c>
      <c r="F454" s="253" t="s">
        <v>185</v>
      </c>
      <c r="G454" s="252" t="s">
        <v>135</v>
      </c>
      <c r="H454" s="252" t="s">
        <v>68</v>
      </c>
      <c r="I454" s="268" t="s">
        <v>161</v>
      </c>
      <c r="J454" s="254">
        <v>1.2213751236135737</v>
      </c>
      <c r="K454" s="255" t="s">
        <v>184</v>
      </c>
      <c r="L454" s="256">
        <f>+INDEX(EC_FEBRERO_2025!$O$11:$O$214,MATCH(B454,EC_FEBRERO_2025!$A$11:$A$214,0))/1000</f>
        <v>2728.0607304644032</v>
      </c>
      <c r="M454" s="257">
        <f t="shared" si="33"/>
        <v>3331985.5118962964</v>
      </c>
      <c r="N454" s="258">
        <f t="shared" si="34"/>
        <v>1.2233177382029508</v>
      </c>
      <c r="O454" s="259"/>
    </row>
    <row r="455" spans="1:15" ht="16.5" x14ac:dyDescent="0.3">
      <c r="A455" s="67" t="str">
        <f t="shared" si="31"/>
        <v>GDMTHCapacidadJalisco</v>
      </c>
      <c r="B455" s="250" t="str">
        <f t="shared" si="35"/>
        <v>GDMTHJalisco</v>
      </c>
      <c r="C455" s="67" t="str">
        <f t="shared" si="32"/>
        <v>GDMTHCapacidadPotenciaJalisco</v>
      </c>
      <c r="E455" s="251" t="s">
        <v>54</v>
      </c>
      <c r="F455" s="253" t="s">
        <v>185</v>
      </c>
      <c r="G455" s="252" t="s">
        <v>136</v>
      </c>
      <c r="H455" s="252" t="s">
        <v>68</v>
      </c>
      <c r="I455" s="268" t="s">
        <v>161</v>
      </c>
      <c r="J455" s="269">
        <v>421.46001317367086</v>
      </c>
      <c r="K455" s="266" t="s">
        <v>186</v>
      </c>
      <c r="L455" s="256">
        <f>+INDEX(EC_FEBRERO_2025!$O$11:$O$214,MATCH(B455,EC_FEBRERO_2025!$A$11:$A$214,0))/1000</f>
        <v>842.2561861716224</v>
      </c>
      <c r="M455" s="257">
        <f t="shared" si="33"/>
        <v>354977303.3194977</v>
      </c>
      <c r="N455" s="270">
        <f t="shared" si="34"/>
        <v>422.13035134791488</v>
      </c>
      <c r="O455" s="259"/>
    </row>
    <row r="456" spans="1:15" ht="16.5" x14ac:dyDescent="0.3">
      <c r="A456" s="67" t="str">
        <f t="shared" si="31"/>
        <v>GDMTOCapacidadJalisco</v>
      </c>
      <c r="B456" s="250" t="str">
        <f t="shared" si="35"/>
        <v>GDMTOJalisco</v>
      </c>
      <c r="C456" s="67" t="str">
        <f t="shared" si="32"/>
        <v>GDMTOCapacidadPotenciaJalisco</v>
      </c>
      <c r="E456" s="251" t="s">
        <v>55</v>
      </c>
      <c r="F456" s="253" t="s">
        <v>185</v>
      </c>
      <c r="G456" s="252" t="s">
        <v>136</v>
      </c>
      <c r="H456" s="252" t="s">
        <v>68</v>
      </c>
      <c r="I456" s="268" t="s">
        <v>161</v>
      </c>
      <c r="J456" s="269">
        <v>334.76223306419905</v>
      </c>
      <c r="K456" s="266" t="s">
        <v>186</v>
      </c>
      <c r="L456" s="256">
        <f>+INDEX(EC_FEBRERO_2025!$O$11:$O$214,MATCH(B456,EC_FEBRERO_2025!$A$11:$A$214,0))/1000</f>
        <v>329.06918371315709</v>
      </c>
      <c r="M456" s="257">
        <f t="shared" si="33"/>
        <v>110159934.77242963</v>
      </c>
      <c r="N456" s="270">
        <f t="shared" si="34"/>
        <v>335.29467718013854</v>
      </c>
      <c r="O456" s="259"/>
    </row>
    <row r="457" spans="1:15" ht="16.5" x14ac:dyDescent="0.3">
      <c r="A457" s="67" t="str">
        <f t="shared" si="31"/>
        <v>RAMTCapacidadJalisco</v>
      </c>
      <c r="B457" s="250" t="str">
        <f t="shared" si="35"/>
        <v>RAMTJalisco</v>
      </c>
      <c r="C457" s="67" t="str">
        <f t="shared" si="32"/>
        <v>RAMTCapacidadPotenciaJalisco</v>
      </c>
      <c r="E457" s="251" t="s">
        <v>60</v>
      </c>
      <c r="F457" s="253" t="s">
        <v>185</v>
      </c>
      <c r="G457" s="252" t="s">
        <v>136</v>
      </c>
      <c r="H457" s="252" t="s">
        <v>68</v>
      </c>
      <c r="I457" s="268" t="s">
        <v>161</v>
      </c>
      <c r="J457" s="269">
        <v>165.68447084014215</v>
      </c>
      <c r="K457" s="266" t="s">
        <v>186</v>
      </c>
      <c r="L457" s="256">
        <f>+INDEX(EC_FEBRERO_2025!$O$11:$O$214,MATCH(B457,EC_FEBRERO_2025!$A$11:$A$214,0))/1000</f>
        <v>130.39113316191836</v>
      </c>
      <c r="M457" s="257">
        <f t="shared" si="33"/>
        <v>21603785.900178954</v>
      </c>
      <c r="N457" s="270">
        <f t="shared" si="34"/>
        <v>165.94799435889126</v>
      </c>
      <c r="O457" s="259"/>
    </row>
    <row r="458" spans="1:15" ht="16.5" x14ac:dyDescent="0.3">
      <c r="A458" s="67" t="str">
        <f t="shared" si="31"/>
        <v>DISTCapacidadJalisco</v>
      </c>
      <c r="B458" s="250" t="str">
        <f t="shared" si="35"/>
        <v>DISTJalisco</v>
      </c>
      <c r="C458" s="67" t="str">
        <f t="shared" si="32"/>
        <v>DISTCapacidadPotenciaJalisco</v>
      </c>
      <c r="E458" s="251" t="s">
        <v>51</v>
      </c>
      <c r="F458" s="253" t="s">
        <v>185</v>
      </c>
      <c r="G458" s="252" t="s">
        <v>136</v>
      </c>
      <c r="H458" s="252" t="s">
        <v>68</v>
      </c>
      <c r="I458" s="268" t="s">
        <v>161</v>
      </c>
      <c r="J458" s="269">
        <v>431.75769823674051</v>
      </c>
      <c r="K458" s="266" t="s">
        <v>186</v>
      </c>
      <c r="L458" s="256">
        <f>+INDEX(EC_FEBRERO_2025!$O$11:$O$214,MATCH(B458,EC_FEBRERO_2025!$A$11:$A$214,0))/1000</f>
        <v>151.96597694429821</v>
      </c>
      <c r="M458" s="257">
        <f t="shared" si="33"/>
        <v>65612480.415767774</v>
      </c>
      <c r="N458" s="270">
        <f t="shared" si="34"/>
        <v>432.44441502624659</v>
      </c>
      <c r="O458" s="259"/>
    </row>
    <row r="459" spans="1:15" ht="16.5" x14ac:dyDescent="0.3">
      <c r="A459" s="67" t="str">
        <f t="shared" si="31"/>
        <v>DITCapacidadJalisco</v>
      </c>
      <c r="B459" s="250" t="str">
        <f t="shared" si="35"/>
        <v>DITJalisco</v>
      </c>
      <c r="C459" s="67" t="str">
        <f t="shared" si="32"/>
        <v>DITCapacidadPotenciaJalisco</v>
      </c>
      <c r="E459" s="251" t="s">
        <v>52</v>
      </c>
      <c r="F459" s="253" t="s">
        <v>185</v>
      </c>
      <c r="G459" s="252" t="s">
        <v>136</v>
      </c>
      <c r="H459" s="252" t="s">
        <v>68</v>
      </c>
      <c r="I459" s="268" t="s">
        <v>161</v>
      </c>
      <c r="J459" s="269">
        <v>421.46001317367086</v>
      </c>
      <c r="K459" s="266" t="s">
        <v>186</v>
      </c>
      <c r="L459" s="256">
        <f>+INDEX(EC_FEBRERO_2025!$O$11:$O$214,MATCH(B459,EC_FEBRERO_2025!$A$11:$A$214,0))/1000</f>
        <v>12.677670739407976</v>
      </c>
      <c r="M459" s="257">
        <f t="shared" si="33"/>
        <v>5343131.2768423464</v>
      </c>
      <c r="N459" s="270">
        <f t="shared" si="34"/>
        <v>422.13035134791488</v>
      </c>
      <c r="O459" s="259"/>
    </row>
    <row r="460" spans="1:15" ht="16.5" x14ac:dyDescent="0.3">
      <c r="A460" s="67" t="str">
        <f t="shared" ref="A460:A523" si="36">IF(I460="NA",E460&amp;F460&amp;H460,E460&amp;F460&amp;H460&amp;I460)</f>
        <v>DB1CapacidadNoroeste</v>
      </c>
      <c r="B460" s="250" t="str">
        <f t="shared" si="35"/>
        <v>DB1Noroeste</v>
      </c>
      <c r="C460" s="67" t="str">
        <f t="shared" ref="C460:C523" si="37">E460&amp;F460&amp;G460&amp;H460</f>
        <v>DB1CapacidadEnergíaNoroeste</v>
      </c>
      <c r="E460" s="251" t="s">
        <v>48</v>
      </c>
      <c r="F460" s="253" t="s">
        <v>185</v>
      </c>
      <c r="G460" s="252" t="s">
        <v>135</v>
      </c>
      <c r="H460" s="252" t="s">
        <v>69</v>
      </c>
      <c r="I460" s="268" t="s">
        <v>161</v>
      </c>
      <c r="J460" s="254">
        <v>0.49503058606205702</v>
      </c>
      <c r="K460" s="266" t="s">
        <v>184</v>
      </c>
      <c r="L460" s="256">
        <f>+INDEX(EC_FEBRERO_2025!$O$11:$O$214,MATCH(B460,EC_FEBRERO_2025!$A$11:$A$214,0))/1000</f>
        <v>72277.305264043505</v>
      </c>
      <c r="M460" s="257">
        <f t="shared" si="33"/>
        <v>35779476.783845656</v>
      </c>
      <c r="N460" s="258">
        <f t="shared" si="34"/>
        <v>0.4958179392839131</v>
      </c>
      <c r="O460" s="259"/>
    </row>
    <row r="461" spans="1:15" ht="16.5" x14ac:dyDescent="0.3">
      <c r="A461" s="67" t="str">
        <f t="shared" si="36"/>
        <v>DB2CapacidadNoroeste</v>
      </c>
      <c r="B461" s="250" t="str">
        <f t="shared" si="35"/>
        <v>DB2Noroeste</v>
      </c>
      <c r="C461" s="67" t="str">
        <f t="shared" si="37"/>
        <v>DB2CapacidadEnergíaNoroeste</v>
      </c>
      <c r="E461" s="251" t="s">
        <v>50</v>
      </c>
      <c r="F461" s="253" t="s">
        <v>185</v>
      </c>
      <c r="G461" s="252" t="s">
        <v>135</v>
      </c>
      <c r="H461" s="252" t="s">
        <v>69</v>
      </c>
      <c r="I461" s="268" t="s">
        <v>161</v>
      </c>
      <c r="J461" s="254">
        <v>0.49297029985445867</v>
      </c>
      <c r="K461" s="266" t="s">
        <v>184</v>
      </c>
      <c r="L461" s="256">
        <f>+INDEX(EC_FEBRERO_2025!$O$11:$O$214,MATCH(B461,EC_FEBRERO_2025!$A$11:$A$214,0))/1000</f>
        <v>283552.22436244925</v>
      </c>
      <c r="M461" s="257">
        <f t="shared" ref="M461:M524" si="38">IF(OR(G461="Energía",G461="Potencia"),J461*L461*1000,J461*L461)</f>
        <v>139782825.06835535</v>
      </c>
      <c r="N461" s="258">
        <f t="shared" ref="N461:N524" si="39">J461*(1+$R$11)</f>
        <v>0.49375437616165702</v>
      </c>
      <c r="O461" s="259"/>
    </row>
    <row r="462" spans="1:15" ht="16.5" x14ac:dyDescent="0.3">
      <c r="A462" s="67" t="str">
        <f t="shared" si="36"/>
        <v>PDBTCapacidadNoroeste</v>
      </c>
      <c r="B462" s="250" t="str">
        <f t="shared" si="35"/>
        <v>PDBTNoroeste</v>
      </c>
      <c r="C462" s="67" t="str">
        <f t="shared" si="37"/>
        <v>PDBTCapacidadEnergíaNoroeste</v>
      </c>
      <c r="E462" s="251" t="s">
        <v>56</v>
      </c>
      <c r="F462" s="253" t="s">
        <v>185</v>
      </c>
      <c r="G462" s="252" t="s">
        <v>135</v>
      </c>
      <c r="H462" s="252" t="s">
        <v>69</v>
      </c>
      <c r="I462" s="268" t="s">
        <v>161</v>
      </c>
      <c r="J462" s="254">
        <v>1.0631076831207853</v>
      </c>
      <c r="K462" s="266" t="s">
        <v>184</v>
      </c>
      <c r="L462" s="256">
        <f>+INDEX(EC_FEBRERO_2025!$O$11:$O$214,MATCH(B462,EC_FEBRERO_2025!$A$11:$A$214,0))/1000</f>
        <v>54757.376683755319</v>
      </c>
      <c r="M462" s="257">
        <f t="shared" si="38"/>
        <v>58212987.860039227</v>
      </c>
      <c r="N462" s="258">
        <f t="shared" si="39"/>
        <v>1.064798571084181</v>
      </c>
      <c r="O462" s="259"/>
    </row>
    <row r="463" spans="1:15" ht="16.5" x14ac:dyDescent="0.3">
      <c r="A463" s="67" t="str">
        <f t="shared" si="36"/>
        <v>GDBTCapacidadNoroeste</v>
      </c>
      <c r="B463" s="250" t="str">
        <f t="shared" si="35"/>
        <v>GDBTNoroeste</v>
      </c>
      <c r="C463" s="67" t="str">
        <f t="shared" si="37"/>
        <v>GDBTCapacidadPotenciaNoroeste</v>
      </c>
      <c r="E463" s="265" t="s">
        <v>53</v>
      </c>
      <c r="F463" s="253" t="s">
        <v>185</v>
      </c>
      <c r="G463" s="252" t="s">
        <v>136</v>
      </c>
      <c r="H463" s="252" t="s">
        <v>69</v>
      </c>
      <c r="I463" s="268" t="s">
        <v>161</v>
      </c>
      <c r="J463" s="269">
        <v>334.70978941527835</v>
      </c>
      <c r="K463" s="266" t="s">
        <v>186</v>
      </c>
      <c r="L463" s="256">
        <f>+INDEX(EC_FEBRERO_2025!$O$11:$O$214,MATCH(B463,EC_FEBRERO_2025!$A$11:$A$214,0))/1000</f>
        <v>3.5913759877773863</v>
      </c>
      <c r="M463" s="257">
        <f t="shared" si="38"/>
        <v>1202068.7005800563</v>
      </c>
      <c r="N463" s="270">
        <f t="shared" si="39"/>
        <v>335.24215011884473</v>
      </c>
      <c r="O463" s="259"/>
    </row>
    <row r="464" spans="1:15" ht="16.5" x14ac:dyDescent="0.3">
      <c r="A464" s="67" t="str">
        <f t="shared" si="36"/>
        <v>RABTCapacidadNoroeste</v>
      </c>
      <c r="B464" s="250" t="str">
        <f t="shared" si="35"/>
        <v>RABTNoroeste</v>
      </c>
      <c r="C464" s="67" t="str">
        <f t="shared" si="37"/>
        <v>RABTCapacidadEnergíaNoroeste</v>
      </c>
      <c r="E464" s="265" t="s">
        <v>59</v>
      </c>
      <c r="F464" s="253" t="s">
        <v>185</v>
      </c>
      <c r="G464" s="252" t="s">
        <v>135</v>
      </c>
      <c r="H464" s="252" t="s">
        <v>69</v>
      </c>
      <c r="I464" s="268" t="s">
        <v>161</v>
      </c>
      <c r="J464" s="254">
        <v>0.56695330458185644</v>
      </c>
      <c r="K464" s="266" t="s">
        <v>184</v>
      </c>
      <c r="L464" s="256">
        <f>+INDEX(EC_FEBRERO_2025!$O$11:$O$214,MATCH(B464,EC_FEBRERO_2025!$A$11:$A$214,0))/1000</f>
        <v>37263.899160743473</v>
      </c>
      <c r="M464" s="257">
        <f t="shared" si="38"/>
        <v>21126890.770788576</v>
      </c>
      <c r="N464" s="258">
        <f t="shared" si="39"/>
        <v>0.56785505191540098</v>
      </c>
      <c r="O464" s="259"/>
    </row>
    <row r="465" spans="1:15" ht="16.5" x14ac:dyDescent="0.3">
      <c r="A465" s="67" t="str">
        <f t="shared" si="36"/>
        <v>APBTCapacidadNoroeste</v>
      </c>
      <c r="B465" s="250" t="str">
        <f t="shared" si="35"/>
        <v>APBTNoroeste</v>
      </c>
      <c r="C465" s="67" t="str">
        <f t="shared" si="37"/>
        <v>APBTCapacidadEnergíaNoroeste</v>
      </c>
      <c r="E465" s="265" t="s">
        <v>57</v>
      </c>
      <c r="F465" s="253" t="s">
        <v>185</v>
      </c>
      <c r="G465" s="252" t="s">
        <v>135</v>
      </c>
      <c r="H465" s="252" t="s">
        <v>69</v>
      </c>
      <c r="I465" s="268" t="s">
        <v>161</v>
      </c>
      <c r="J465" s="254">
        <v>1.477412509594213</v>
      </c>
      <c r="K465" s="266" t="s">
        <v>184</v>
      </c>
      <c r="L465" s="256">
        <f>+INDEX(EC_FEBRERO_2025!$O$11:$O$214,MATCH(B465,EC_FEBRERO_2025!$A$11:$A$214,0))/1000</f>
        <v>13687.797325178979</v>
      </c>
      <c r="M465" s="257">
        <f t="shared" si="38"/>
        <v>20222522.997009631</v>
      </c>
      <c r="N465" s="258">
        <f t="shared" si="39"/>
        <v>1.4797623553051478</v>
      </c>
      <c r="O465" s="259"/>
    </row>
    <row r="466" spans="1:15" ht="16.5" x14ac:dyDescent="0.3">
      <c r="A466" s="67" t="str">
        <f t="shared" si="36"/>
        <v>APMTCapacidadNoroeste</v>
      </c>
      <c r="B466" s="250" t="str">
        <f t="shared" si="35"/>
        <v>APMTNoroeste</v>
      </c>
      <c r="C466" s="67" t="str">
        <f t="shared" si="37"/>
        <v>APMTCapacidadEnergíaNoroeste</v>
      </c>
      <c r="E466" s="265" t="s">
        <v>58</v>
      </c>
      <c r="F466" s="253" t="s">
        <v>185</v>
      </c>
      <c r="G466" s="252" t="s">
        <v>135</v>
      </c>
      <c r="H466" s="252" t="s">
        <v>69</v>
      </c>
      <c r="I466" s="268" t="s">
        <v>161</v>
      </c>
      <c r="J466" s="254">
        <v>1.2238100073134623</v>
      </c>
      <c r="K466" s="255" t="s">
        <v>184</v>
      </c>
      <c r="L466" s="256">
        <f>+INDEX(EC_FEBRERO_2025!$O$11:$O$214,MATCH(B466,EC_FEBRERO_2025!$A$11:$A$214,0))/1000</f>
        <v>896.01162109070867</v>
      </c>
      <c r="M466" s="257">
        <f t="shared" si="38"/>
        <v>1096547.9885599676</v>
      </c>
      <c r="N466" s="258">
        <f t="shared" si="39"/>
        <v>1.2257564946201622</v>
      </c>
      <c r="O466" s="259"/>
    </row>
    <row r="467" spans="1:15" ht="16.5" x14ac:dyDescent="0.3">
      <c r="A467" s="67" t="str">
        <f t="shared" si="36"/>
        <v>GDMTHCapacidadNoroeste</v>
      </c>
      <c r="B467" s="250" t="str">
        <f t="shared" si="35"/>
        <v>GDMTHNoroeste</v>
      </c>
      <c r="C467" s="67" t="str">
        <f t="shared" si="37"/>
        <v>GDMTHCapacidadPotenciaNoroeste</v>
      </c>
      <c r="E467" s="251" t="s">
        <v>54</v>
      </c>
      <c r="F467" s="253" t="s">
        <v>185</v>
      </c>
      <c r="G467" s="252" t="s">
        <v>136</v>
      </c>
      <c r="H467" s="252" t="s">
        <v>69</v>
      </c>
      <c r="I467" s="268" t="s">
        <v>161</v>
      </c>
      <c r="J467" s="269">
        <v>421.46001317367086</v>
      </c>
      <c r="K467" s="266" t="s">
        <v>186</v>
      </c>
      <c r="L467" s="256">
        <f>+INDEX(EC_FEBRERO_2025!$O$11:$O$214,MATCH(B467,EC_FEBRERO_2025!$A$11:$A$214,0))/1000</f>
        <v>570.86331543699202</v>
      </c>
      <c r="M467" s="257">
        <f t="shared" si="38"/>
        <v>240596060.44444007</v>
      </c>
      <c r="N467" s="270">
        <f t="shared" si="39"/>
        <v>422.13035134791488</v>
      </c>
      <c r="O467" s="259"/>
    </row>
    <row r="468" spans="1:15" ht="16.5" x14ac:dyDescent="0.3">
      <c r="A468" s="67" t="str">
        <f t="shared" si="36"/>
        <v>GDMTOCapacidadNoroeste</v>
      </c>
      <c r="B468" s="250" t="str">
        <f t="shared" si="35"/>
        <v>GDMTONoroeste</v>
      </c>
      <c r="C468" s="67" t="str">
        <f t="shared" si="37"/>
        <v>GDMTOCapacidadPotenciaNoroeste</v>
      </c>
      <c r="E468" s="251" t="s">
        <v>55</v>
      </c>
      <c r="F468" s="253" t="s">
        <v>185</v>
      </c>
      <c r="G468" s="252" t="s">
        <v>136</v>
      </c>
      <c r="H468" s="252" t="s">
        <v>69</v>
      </c>
      <c r="I468" s="268" t="s">
        <v>161</v>
      </c>
      <c r="J468" s="269">
        <v>366.47472026779235</v>
      </c>
      <c r="K468" s="266" t="s">
        <v>186</v>
      </c>
      <c r="L468" s="256">
        <f>+INDEX(EC_FEBRERO_2025!$O$11:$O$214,MATCH(B468,EC_FEBRERO_2025!$A$11:$A$214,0))/1000</f>
        <v>227.28129486282563</v>
      </c>
      <c r="M468" s="257">
        <f t="shared" si="38"/>
        <v>83292848.956955656</v>
      </c>
      <c r="N468" s="270">
        <f t="shared" si="39"/>
        <v>367.05760354784786</v>
      </c>
      <c r="O468" s="259"/>
    </row>
    <row r="469" spans="1:15" ht="16.5" x14ac:dyDescent="0.3">
      <c r="A469" s="67" t="str">
        <f t="shared" si="36"/>
        <v>RAMTCapacidadNoroeste</v>
      </c>
      <c r="B469" s="250" t="str">
        <f t="shared" si="35"/>
        <v>RAMTNoroeste</v>
      </c>
      <c r="C469" s="67" t="str">
        <f t="shared" si="37"/>
        <v>RAMTCapacidadPotenciaNoroeste</v>
      </c>
      <c r="E469" s="251" t="s">
        <v>60</v>
      </c>
      <c r="F469" s="253" t="s">
        <v>185</v>
      </c>
      <c r="G469" s="252" t="s">
        <v>136</v>
      </c>
      <c r="H469" s="252" t="s">
        <v>69</v>
      </c>
      <c r="I469" s="268" t="s">
        <v>161</v>
      </c>
      <c r="J469" s="269">
        <v>165.68447084014215</v>
      </c>
      <c r="K469" s="266" t="s">
        <v>186</v>
      </c>
      <c r="L469" s="256">
        <f>+INDEX(EC_FEBRERO_2025!$O$11:$O$214,MATCH(B469,EC_FEBRERO_2025!$A$11:$A$214,0))/1000</f>
        <v>222.53539919383871</v>
      </c>
      <c r="M469" s="257">
        <f t="shared" si="38"/>
        <v>36870659.858630963</v>
      </c>
      <c r="N469" s="270">
        <f t="shared" si="39"/>
        <v>165.94799435889126</v>
      </c>
      <c r="O469" s="259"/>
    </row>
    <row r="470" spans="1:15" ht="16.5" x14ac:dyDescent="0.3">
      <c r="A470" s="67" t="str">
        <f t="shared" si="36"/>
        <v>DISTCapacidadNoroeste</v>
      </c>
      <c r="B470" s="250" t="str">
        <f t="shared" si="35"/>
        <v>DISTNoroeste</v>
      </c>
      <c r="C470" s="67" t="str">
        <f t="shared" si="37"/>
        <v>DISTCapacidadPotenciaNoroeste</v>
      </c>
      <c r="E470" s="251" t="s">
        <v>51</v>
      </c>
      <c r="F470" s="253" t="s">
        <v>185</v>
      </c>
      <c r="G470" s="252" t="s">
        <v>136</v>
      </c>
      <c r="H470" s="252" t="s">
        <v>69</v>
      </c>
      <c r="I470" s="268" t="s">
        <v>161</v>
      </c>
      <c r="J470" s="269">
        <v>431.75769823674051</v>
      </c>
      <c r="K470" s="266" t="s">
        <v>186</v>
      </c>
      <c r="L470" s="256">
        <f>+INDEX(EC_FEBRERO_2025!$O$11:$O$214,MATCH(B470,EC_FEBRERO_2025!$A$11:$A$214,0))/1000</f>
        <v>70.935872643297273</v>
      </c>
      <c r="M470" s="257">
        <f t="shared" si="38"/>
        <v>30627109.0948846</v>
      </c>
      <c r="N470" s="270">
        <f t="shared" si="39"/>
        <v>432.44441502624659</v>
      </c>
      <c r="O470" s="259"/>
    </row>
    <row r="471" spans="1:15" ht="16.5" x14ac:dyDescent="0.3">
      <c r="A471" s="67" t="str">
        <f t="shared" si="36"/>
        <v>DITCapacidadNoroeste</v>
      </c>
      <c r="B471" s="250" t="str">
        <f t="shared" si="35"/>
        <v>DITNoroeste</v>
      </c>
      <c r="C471" s="67" t="str">
        <f t="shared" si="37"/>
        <v>DITCapacidadPotenciaNoroeste</v>
      </c>
      <c r="E471" s="251" t="s">
        <v>52</v>
      </c>
      <c r="F471" s="253" t="s">
        <v>185</v>
      </c>
      <c r="G471" s="252" t="s">
        <v>136</v>
      </c>
      <c r="H471" s="252" t="s">
        <v>69</v>
      </c>
      <c r="I471" s="268" t="s">
        <v>161</v>
      </c>
      <c r="J471" s="269">
        <v>421.36673839809077</v>
      </c>
      <c r="K471" s="266" t="s">
        <v>186</v>
      </c>
      <c r="L471" s="256">
        <f>+INDEX(EC_FEBRERO_2025!$O$11:$O$214,MATCH(B471,EC_FEBRERO_2025!$A$11:$A$214,0))/1000</f>
        <v>38.48082958158566</v>
      </c>
      <c r="M471" s="257">
        <f t="shared" si="38"/>
        <v>16214541.651645517</v>
      </c>
      <c r="N471" s="270">
        <f t="shared" si="39"/>
        <v>422.0369282174712</v>
      </c>
      <c r="O471" s="259"/>
    </row>
    <row r="472" spans="1:15" ht="16.5" x14ac:dyDescent="0.3">
      <c r="A472" s="67" t="str">
        <f t="shared" si="36"/>
        <v>DB1CapacidadNorte</v>
      </c>
      <c r="B472" s="250" t="str">
        <f t="shared" si="35"/>
        <v>DB1Norte</v>
      </c>
      <c r="C472" s="67" t="str">
        <f t="shared" si="37"/>
        <v>DB1CapacidadEnergíaNorte</v>
      </c>
      <c r="E472" s="251" t="s">
        <v>48</v>
      </c>
      <c r="F472" s="253" t="s">
        <v>185</v>
      </c>
      <c r="G472" s="252" t="s">
        <v>135</v>
      </c>
      <c r="H472" s="252" t="s">
        <v>70</v>
      </c>
      <c r="I472" s="268" t="s">
        <v>161</v>
      </c>
      <c r="J472" s="254">
        <v>0.52537298293759782</v>
      </c>
      <c r="K472" s="266" t="s">
        <v>184</v>
      </c>
      <c r="L472" s="256">
        <f>+INDEX(EC_FEBRERO_2025!$O$11:$O$214,MATCH(B472,EC_FEBRERO_2025!$A$11:$A$214,0))/1000</f>
        <v>136795.84763205535</v>
      </c>
      <c r="M472" s="257">
        <f t="shared" si="38"/>
        <v>71868842.523930043</v>
      </c>
      <c r="N472" s="258">
        <f t="shared" si="39"/>
        <v>0.52620859617532245</v>
      </c>
      <c r="O472" s="259"/>
    </row>
    <row r="473" spans="1:15" ht="16.5" x14ac:dyDescent="0.3">
      <c r="A473" s="67" t="str">
        <f t="shared" si="36"/>
        <v>DB2CapacidadNorte</v>
      </c>
      <c r="B473" s="250" t="str">
        <f t="shared" si="35"/>
        <v>DB2Norte</v>
      </c>
      <c r="C473" s="67" t="str">
        <f t="shared" si="37"/>
        <v>DB2CapacidadEnergíaNorte</v>
      </c>
      <c r="E473" s="251" t="s">
        <v>50</v>
      </c>
      <c r="F473" s="253" t="s">
        <v>185</v>
      </c>
      <c r="G473" s="252" t="s">
        <v>135</v>
      </c>
      <c r="H473" s="252" t="s">
        <v>70</v>
      </c>
      <c r="I473" s="268" t="s">
        <v>161</v>
      </c>
      <c r="J473" s="254">
        <v>0.52312539798385405</v>
      </c>
      <c r="K473" s="266" t="s">
        <v>184</v>
      </c>
      <c r="L473" s="256">
        <f>+INDEX(EC_FEBRERO_2025!$O$11:$O$214,MATCH(B473,EC_FEBRERO_2025!$A$11:$A$214,0))/1000</f>
        <v>204508.99406100524</v>
      </c>
      <c r="M473" s="257">
        <f t="shared" si="38"/>
        <v>106983848.90944102</v>
      </c>
      <c r="N473" s="258">
        <f t="shared" si="39"/>
        <v>0.52395743640558845</v>
      </c>
      <c r="O473" s="259"/>
    </row>
    <row r="474" spans="1:15" ht="16.5" x14ac:dyDescent="0.3">
      <c r="A474" s="67" t="str">
        <f t="shared" si="36"/>
        <v>PDBTCapacidadNorte</v>
      </c>
      <c r="B474" s="250" t="str">
        <f t="shared" si="35"/>
        <v>PDBTNorte</v>
      </c>
      <c r="C474" s="67" t="str">
        <f t="shared" si="37"/>
        <v>PDBTCapacidadEnergíaNorte</v>
      </c>
      <c r="E474" s="251" t="s">
        <v>56</v>
      </c>
      <c r="F474" s="253" t="s">
        <v>185</v>
      </c>
      <c r="G474" s="252" t="s">
        <v>135</v>
      </c>
      <c r="H474" s="252" t="s">
        <v>70</v>
      </c>
      <c r="I474" s="268" t="s">
        <v>161</v>
      </c>
      <c r="J474" s="254">
        <v>1.0014863956389786</v>
      </c>
      <c r="K474" s="266" t="s">
        <v>184</v>
      </c>
      <c r="L474" s="256">
        <f>+INDEX(EC_FEBRERO_2025!$O$11:$O$214,MATCH(B474,EC_FEBRERO_2025!$A$11:$A$214,0))/1000</f>
        <v>52197.174876378587</v>
      </c>
      <c r="M474" s="257">
        <f t="shared" si="38"/>
        <v>52274760.529481836</v>
      </c>
      <c r="N474" s="258">
        <f t="shared" si="39"/>
        <v>1.0030792740639745</v>
      </c>
      <c r="O474" s="259"/>
    </row>
    <row r="475" spans="1:15" ht="16.5" x14ac:dyDescent="0.3">
      <c r="A475" s="67" t="str">
        <f t="shared" si="36"/>
        <v>GDBTCapacidadNorte</v>
      </c>
      <c r="B475" s="250" t="str">
        <f t="shared" si="35"/>
        <v>GDBTNorte</v>
      </c>
      <c r="C475" s="67" t="str">
        <f t="shared" si="37"/>
        <v>GDBTCapacidadPotenciaNorte</v>
      </c>
      <c r="E475" s="251" t="s">
        <v>53</v>
      </c>
      <c r="F475" s="253" t="s">
        <v>185</v>
      </c>
      <c r="G475" s="252" t="s">
        <v>136</v>
      </c>
      <c r="H475" s="252" t="s">
        <v>70</v>
      </c>
      <c r="I475" s="268" t="s">
        <v>161</v>
      </c>
      <c r="J475" s="269">
        <v>326.70464100502755</v>
      </c>
      <c r="K475" s="266" t="s">
        <v>186</v>
      </c>
      <c r="L475" s="256">
        <f>+INDEX(EC_FEBRERO_2025!$O$11:$O$214,MATCH(B475,EC_FEBRERO_2025!$A$11:$A$214,0))/1000</f>
        <v>1.126953845015906</v>
      </c>
      <c r="M475" s="257">
        <f t="shared" si="38"/>
        <v>368181.05136515701</v>
      </c>
      <c r="N475" s="270">
        <f t="shared" si="39"/>
        <v>327.22426940564196</v>
      </c>
      <c r="O475" s="259"/>
    </row>
    <row r="476" spans="1:15" ht="16.5" x14ac:dyDescent="0.3">
      <c r="A476" s="67" t="str">
        <f t="shared" si="36"/>
        <v>RABTCapacidadNorte</v>
      </c>
      <c r="B476" s="250" t="str">
        <f t="shared" si="35"/>
        <v>RABTNorte</v>
      </c>
      <c r="C476" s="67" t="str">
        <f t="shared" si="37"/>
        <v>RABTCapacidadEnergíaNorte</v>
      </c>
      <c r="E476" s="251" t="s">
        <v>59</v>
      </c>
      <c r="F476" s="253" t="s">
        <v>185</v>
      </c>
      <c r="G476" s="252" t="s">
        <v>135</v>
      </c>
      <c r="H476" s="252" t="s">
        <v>70</v>
      </c>
      <c r="I476" s="268" t="s">
        <v>161</v>
      </c>
      <c r="J476" s="254">
        <v>0.60422575506477316</v>
      </c>
      <c r="K476" s="266" t="s">
        <v>184</v>
      </c>
      <c r="L476" s="256">
        <f>+INDEX(EC_FEBRERO_2025!$O$11:$O$214,MATCH(B476,EC_FEBRERO_2025!$A$11:$A$214,0))/1000</f>
        <v>81170.500750716456</v>
      </c>
      <c r="M476" s="257">
        <f t="shared" si="38"/>
        <v>49045307.105087385</v>
      </c>
      <c r="N476" s="258">
        <f t="shared" si="39"/>
        <v>0.60518678476348964</v>
      </c>
      <c r="O476" s="259"/>
    </row>
    <row r="477" spans="1:15" ht="16.5" x14ac:dyDescent="0.3">
      <c r="A477" s="67" t="str">
        <f t="shared" si="36"/>
        <v>APBTCapacidadNorte</v>
      </c>
      <c r="B477" s="250" t="str">
        <f t="shared" si="35"/>
        <v>APBTNorte</v>
      </c>
      <c r="C477" s="67" t="str">
        <f t="shared" si="37"/>
        <v>APBTCapacidadEnergíaNorte</v>
      </c>
      <c r="E477" s="251" t="s">
        <v>57</v>
      </c>
      <c r="F477" s="253" t="s">
        <v>185</v>
      </c>
      <c r="G477" s="252" t="s">
        <v>135</v>
      </c>
      <c r="H477" s="252" t="s">
        <v>70</v>
      </c>
      <c r="I477" s="268" t="s">
        <v>161</v>
      </c>
      <c r="J477" s="254">
        <v>1.5746205588436299</v>
      </c>
      <c r="K477" s="266" t="s">
        <v>184</v>
      </c>
      <c r="L477" s="256">
        <f>+INDEX(EC_FEBRERO_2025!$O$11:$O$214,MATCH(B477,EC_FEBRERO_2025!$A$11:$A$214,0))/1000</f>
        <v>11479.813640818549</v>
      </c>
      <c r="M477" s="257">
        <f t="shared" si="38"/>
        <v>18076350.570526429</v>
      </c>
      <c r="N477" s="258">
        <f t="shared" si="39"/>
        <v>1.5771250153461438</v>
      </c>
      <c r="O477" s="259"/>
    </row>
    <row r="478" spans="1:15" ht="16.5" x14ac:dyDescent="0.3">
      <c r="A478" s="67" t="str">
        <f t="shared" si="36"/>
        <v>APMTCapacidadNorte</v>
      </c>
      <c r="B478" s="250" t="str">
        <f t="shared" si="35"/>
        <v>APMTNorte</v>
      </c>
      <c r="C478" s="67" t="str">
        <f t="shared" si="37"/>
        <v>APMTCapacidadEnergíaNorte</v>
      </c>
      <c r="E478" s="251" t="s">
        <v>58</v>
      </c>
      <c r="F478" s="253" t="s">
        <v>185</v>
      </c>
      <c r="G478" s="252" t="s">
        <v>135</v>
      </c>
      <c r="H478" s="252" t="s">
        <v>70</v>
      </c>
      <c r="I478" s="268" t="s">
        <v>161</v>
      </c>
      <c r="J478" s="254">
        <v>1.2477842468200624</v>
      </c>
      <c r="K478" s="255" t="s">
        <v>184</v>
      </c>
      <c r="L478" s="256">
        <f>+INDEX(EC_FEBRERO_2025!$O$11:$O$214,MATCH(B478,EC_FEBRERO_2025!$A$11:$A$214,0))/1000</f>
        <v>7349.2388952914462</v>
      </c>
      <c r="M478" s="257">
        <f t="shared" si="38"/>
        <v>9170264.5196619444</v>
      </c>
      <c r="N478" s="258">
        <f t="shared" si="39"/>
        <v>1.2497688654973249</v>
      </c>
      <c r="O478" s="259"/>
    </row>
    <row r="479" spans="1:15" ht="16.5" x14ac:dyDescent="0.3">
      <c r="A479" s="67" t="str">
        <f t="shared" si="36"/>
        <v>GDMTHCapacidadNorte</v>
      </c>
      <c r="B479" s="250" t="str">
        <f t="shared" si="35"/>
        <v>GDMTHNorte</v>
      </c>
      <c r="C479" s="67" t="str">
        <f t="shared" si="37"/>
        <v>GDMTHCapacidadPotenciaNorte</v>
      </c>
      <c r="E479" s="251" t="s">
        <v>54</v>
      </c>
      <c r="F479" s="253" t="s">
        <v>185</v>
      </c>
      <c r="G479" s="252" t="s">
        <v>136</v>
      </c>
      <c r="H479" s="252" t="s">
        <v>70</v>
      </c>
      <c r="I479" s="268" t="s">
        <v>161</v>
      </c>
      <c r="J479" s="269">
        <v>431.75769823674051</v>
      </c>
      <c r="K479" s="266" t="s">
        <v>186</v>
      </c>
      <c r="L479" s="256">
        <f>+INDEX(EC_FEBRERO_2025!$O$11:$O$214,MATCH(B479,EC_FEBRERO_2025!$A$11:$A$214,0))/1000</f>
        <v>812.02646014148343</v>
      </c>
      <c r="M479" s="257">
        <f t="shared" si="38"/>
        <v>350598675.3380152</v>
      </c>
      <c r="N479" s="270">
        <f t="shared" si="39"/>
        <v>432.44441502624659</v>
      </c>
      <c r="O479" s="259"/>
    </row>
    <row r="480" spans="1:15" ht="16.5" x14ac:dyDescent="0.3">
      <c r="A480" s="67" t="str">
        <f t="shared" si="36"/>
        <v>GDMTOCapacidadNorte</v>
      </c>
      <c r="B480" s="250" t="str">
        <f t="shared" ref="B480:B543" si="40">E480&amp;H480</f>
        <v>GDMTONorte</v>
      </c>
      <c r="C480" s="67" t="str">
        <f t="shared" si="37"/>
        <v>GDMTOCapacidadPotenciaNorte</v>
      </c>
      <c r="E480" s="251" t="s">
        <v>55</v>
      </c>
      <c r="F480" s="253" t="s">
        <v>185</v>
      </c>
      <c r="G480" s="252" t="s">
        <v>136</v>
      </c>
      <c r="H480" s="252" t="s">
        <v>70</v>
      </c>
      <c r="I480" s="268" t="s">
        <v>161</v>
      </c>
      <c r="J480" s="269">
        <v>334.76541714288328</v>
      </c>
      <c r="K480" s="266" t="s">
        <v>186</v>
      </c>
      <c r="L480" s="256">
        <f>+INDEX(EC_FEBRERO_2025!$O$11:$O$214,MATCH(B480,EC_FEBRERO_2025!$A$11:$A$214,0))/1000</f>
        <v>279.74940945539305</v>
      </c>
      <c r="M480" s="257">
        <f t="shared" si="38"/>
        <v>93650427.75180991</v>
      </c>
      <c r="N480" s="270">
        <f t="shared" si="39"/>
        <v>335.29786632314546</v>
      </c>
      <c r="O480" s="259"/>
    </row>
    <row r="481" spans="1:15" ht="16.5" x14ac:dyDescent="0.3">
      <c r="A481" s="67" t="str">
        <f t="shared" si="36"/>
        <v>RAMTCapacidadNorte</v>
      </c>
      <c r="B481" s="250" t="str">
        <f t="shared" si="40"/>
        <v>RAMTNorte</v>
      </c>
      <c r="C481" s="67" t="str">
        <f t="shared" si="37"/>
        <v>RAMTCapacidadPotenciaNorte</v>
      </c>
      <c r="E481" s="251" t="s">
        <v>60</v>
      </c>
      <c r="F481" s="253" t="s">
        <v>185</v>
      </c>
      <c r="G481" s="252" t="s">
        <v>136</v>
      </c>
      <c r="H481" s="252" t="s">
        <v>70</v>
      </c>
      <c r="I481" s="268" t="s">
        <v>161</v>
      </c>
      <c r="J481" s="269">
        <v>165.68447084014215</v>
      </c>
      <c r="K481" s="266" t="s">
        <v>186</v>
      </c>
      <c r="L481" s="256">
        <f>+INDEX(EC_FEBRERO_2025!$O$11:$O$214,MATCH(B481,EC_FEBRERO_2025!$A$11:$A$214,0))/1000</f>
        <v>707.35422265751777</v>
      </c>
      <c r="M481" s="257">
        <f t="shared" si="38"/>
        <v>117197610.07755093</v>
      </c>
      <c r="N481" s="270">
        <f t="shared" si="39"/>
        <v>165.94799435889126</v>
      </c>
      <c r="O481" s="259"/>
    </row>
    <row r="482" spans="1:15" ht="16.5" x14ac:dyDescent="0.3">
      <c r="A482" s="67" t="str">
        <f t="shared" si="36"/>
        <v>DISTCapacidadNorte</v>
      </c>
      <c r="B482" s="250" t="str">
        <f t="shared" si="40"/>
        <v>DISTNorte</v>
      </c>
      <c r="C482" s="67" t="str">
        <f t="shared" si="37"/>
        <v>DISTCapacidadPotenciaNorte</v>
      </c>
      <c r="E482" s="265" t="s">
        <v>51</v>
      </c>
      <c r="F482" s="253" t="s">
        <v>185</v>
      </c>
      <c r="G482" s="252" t="s">
        <v>136</v>
      </c>
      <c r="H482" s="252" t="s">
        <v>70</v>
      </c>
      <c r="I482" s="268" t="s">
        <v>161</v>
      </c>
      <c r="J482" s="269">
        <v>431.75769823674051</v>
      </c>
      <c r="K482" s="266" t="s">
        <v>186</v>
      </c>
      <c r="L482" s="256">
        <f>+INDEX(EC_FEBRERO_2025!$O$11:$O$214,MATCH(B482,EC_FEBRERO_2025!$A$11:$A$214,0))/1000</f>
        <v>203.0716973392183</v>
      </c>
      <c r="M482" s="257">
        <f t="shared" si="38"/>
        <v>87677768.620208904</v>
      </c>
      <c r="N482" s="270">
        <f t="shared" si="39"/>
        <v>432.44441502624659</v>
      </c>
      <c r="O482" s="259"/>
    </row>
    <row r="483" spans="1:15" ht="16.5" x14ac:dyDescent="0.3">
      <c r="A483" s="67" t="str">
        <f t="shared" si="36"/>
        <v>DITCapacidadNorte</v>
      </c>
      <c r="B483" s="250" t="str">
        <f t="shared" si="40"/>
        <v>DITNorte</v>
      </c>
      <c r="C483" s="67" t="str">
        <f t="shared" si="37"/>
        <v>DITCapacidadPotenciaNorte</v>
      </c>
      <c r="E483" s="251" t="s">
        <v>52</v>
      </c>
      <c r="F483" s="253" t="s">
        <v>185</v>
      </c>
      <c r="G483" s="252" t="s">
        <v>136</v>
      </c>
      <c r="H483" s="252" t="s">
        <v>70</v>
      </c>
      <c r="I483" s="268" t="s">
        <v>161</v>
      </c>
      <c r="J483" s="269">
        <v>431.75769823674051</v>
      </c>
      <c r="K483" s="266" t="s">
        <v>186</v>
      </c>
      <c r="L483" s="256">
        <f>+INDEX(EC_FEBRERO_2025!$O$11:$O$214,MATCH(B483,EC_FEBRERO_2025!$A$11:$A$214,0))/1000</f>
        <v>0.30415544910817482</v>
      </c>
      <c r="M483" s="257">
        <f t="shared" si="38"/>
        <v>131321.45661310764</v>
      </c>
      <c r="N483" s="270">
        <f t="shared" si="39"/>
        <v>432.44441502624659</v>
      </c>
      <c r="O483" s="259"/>
    </row>
    <row r="484" spans="1:15" ht="16.5" x14ac:dyDescent="0.3">
      <c r="A484" s="67" t="str">
        <f t="shared" si="36"/>
        <v>DB1CapacidadOriente</v>
      </c>
      <c r="B484" s="250" t="str">
        <f t="shared" si="40"/>
        <v>DB1Oriente</v>
      </c>
      <c r="C484" s="67" t="str">
        <f t="shared" si="37"/>
        <v>DB1CapacidadEnergíaOriente</v>
      </c>
      <c r="E484" s="251" t="s">
        <v>48</v>
      </c>
      <c r="F484" s="253" t="s">
        <v>185</v>
      </c>
      <c r="G484" s="252" t="s">
        <v>135</v>
      </c>
      <c r="H484" s="252" t="s">
        <v>71</v>
      </c>
      <c r="I484" s="268" t="s">
        <v>161</v>
      </c>
      <c r="J484" s="254">
        <v>0.52687137290675989</v>
      </c>
      <c r="K484" s="266" t="s">
        <v>184</v>
      </c>
      <c r="L484" s="256">
        <f>+INDEX(EC_FEBRERO_2025!$O$11:$O$214,MATCH(B484,EC_FEBRERO_2025!$A$11:$A$214,0))/1000</f>
        <v>133227.48188955555</v>
      </c>
      <c r="M484" s="257">
        <f t="shared" si="38"/>
        <v>70193746.292060614</v>
      </c>
      <c r="N484" s="258">
        <f t="shared" si="39"/>
        <v>0.52770936935514468</v>
      </c>
      <c r="O484" s="259"/>
    </row>
    <row r="485" spans="1:15" ht="16.5" x14ac:dyDescent="0.3">
      <c r="A485" s="67" t="str">
        <f t="shared" si="36"/>
        <v>DB2CapacidadOriente</v>
      </c>
      <c r="B485" s="250" t="str">
        <f t="shared" si="40"/>
        <v>DB2Oriente</v>
      </c>
      <c r="C485" s="67" t="str">
        <f t="shared" si="37"/>
        <v>DB2CapacidadEnergíaOriente</v>
      </c>
      <c r="E485" s="251" t="s">
        <v>50</v>
      </c>
      <c r="F485" s="253" t="s">
        <v>185</v>
      </c>
      <c r="G485" s="252" t="s">
        <v>135</v>
      </c>
      <c r="H485" s="252" t="s">
        <v>71</v>
      </c>
      <c r="I485" s="268" t="s">
        <v>161</v>
      </c>
      <c r="J485" s="254">
        <v>0.52443648920687069</v>
      </c>
      <c r="K485" s="266" t="s">
        <v>184</v>
      </c>
      <c r="L485" s="256">
        <f>+INDEX(EC_FEBRERO_2025!$O$11:$O$214,MATCH(B485,EC_FEBRERO_2025!$A$11:$A$214,0))/1000</f>
        <v>162592.72147312667</v>
      </c>
      <c r="M485" s="257">
        <f t="shared" si="38"/>
        <v>85269556.01995714</v>
      </c>
      <c r="N485" s="258">
        <f t="shared" si="39"/>
        <v>0.52527061293793276</v>
      </c>
      <c r="O485" s="259"/>
    </row>
    <row r="486" spans="1:15" ht="16.5" x14ac:dyDescent="0.3">
      <c r="A486" s="67" t="str">
        <f t="shared" si="36"/>
        <v>PDBTCapacidadOriente</v>
      </c>
      <c r="B486" s="250" t="str">
        <f t="shared" si="40"/>
        <v>PDBTOriente</v>
      </c>
      <c r="C486" s="67" t="str">
        <f t="shared" si="37"/>
        <v>PDBTCapacidadEnergíaOriente</v>
      </c>
      <c r="E486" s="251" t="s">
        <v>56</v>
      </c>
      <c r="F486" s="253" t="s">
        <v>185</v>
      </c>
      <c r="G486" s="252" t="s">
        <v>135</v>
      </c>
      <c r="H486" s="252" t="s">
        <v>71</v>
      </c>
      <c r="I486" s="268" t="s">
        <v>161</v>
      </c>
      <c r="J486" s="254">
        <v>0.96177906145617176</v>
      </c>
      <c r="K486" s="266" t="s">
        <v>184</v>
      </c>
      <c r="L486" s="256">
        <f>+INDEX(EC_FEBRERO_2025!$O$11:$O$214,MATCH(B486,EC_FEBRERO_2025!$A$11:$A$214,0))/1000</f>
        <v>60407.487545799289</v>
      </c>
      <c r="M486" s="257">
        <f t="shared" si="38"/>
        <v>58098656.676724225</v>
      </c>
      <c r="N486" s="258">
        <f t="shared" si="39"/>
        <v>0.96330878479867299</v>
      </c>
      <c r="O486" s="259"/>
    </row>
    <row r="487" spans="1:15" ht="16.5" x14ac:dyDescent="0.3">
      <c r="A487" s="67" t="str">
        <f t="shared" si="36"/>
        <v>GDBTCapacidadOriente</v>
      </c>
      <c r="B487" s="250" t="str">
        <f t="shared" si="40"/>
        <v>GDBTOriente</v>
      </c>
      <c r="C487" s="67" t="str">
        <f t="shared" si="37"/>
        <v>GDBTCapacidadPotenciaOriente</v>
      </c>
      <c r="E487" s="265" t="s">
        <v>53</v>
      </c>
      <c r="F487" s="253" t="s">
        <v>185</v>
      </c>
      <c r="G487" s="252" t="s">
        <v>136</v>
      </c>
      <c r="H487" s="252" t="s">
        <v>71</v>
      </c>
      <c r="I487" s="268" t="s">
        <v>161</v>
      </c>
      <c r="J487" s="269">
        <v>242.69722008518647</v>
      </c>
      <c r="K487" s="266" t="s">
        <v>186</v>
      </c>
      <c r="L487" s="256">
        <f>+INDEX(EC_FEBRERO_2025!$O$11:$O$214,MATCH(B487,EC_FEBRERO_2025!$A$11:$A$214,0))/1000</f>
        <v>3.5025411443931418</v>
      </c>
      <c r="M487" s="257">
        <f t="shared" si="38"/>
        <v>850056.99897820316</v>
      </c>
      <c r="N487" s="270">
        <f t="shared" si="39"/>
        <v>243.08323348223669</v>
      </c>
      <c r="O487" s="259"/>
    </row>
    <row r="488" spans="1:15" ht="16.5" x14ac:dyDescent="0.3">
      <c r="A488" s="67" t="str">
        <f t="shared" si="36"/>
        <v>RABTCapacidadOriente</v>
      </c>
      <c r="B488" s="250" t="str">
        <f t="shared" si="40"/>
        <v>RABTOriente</v>
      </c>
      <c r="C488" s="67" t="str">
        <f t="shared" si="37"/>
        <v>RABTCapacidadEnergíaOriente</v>
      </c>
      <c r="E488" s="265" t="s">
        <v>59</v>
      </c>
      <c r="F488" s="253" t="s">
        <v>185</v>
      </c>
      <c r="G488" s="252" t="s">
        <v>135</v>
      </c>
      <c r="H488" s="252" t="s">
        <v>71</v>
      </c>
      <c r="I488" s="268" t="s">
        <v>161</v>
      </c>
      <c r="J488" s="254">
        <v>0.60591144378008144</v>
      </c>
      <c r="K488" s="266" t="s">
        <v>184</v>
      </c>
      <c r="L488" s="256">
        <f>+INDEX(EC_FEBRERO_2025!$O$11:$O$214,MATCH(B488,EC_FEBRERO_2025!$A$11:$A$214,0))/1000</f>
        <v>3984.0606329731854</v>
      </c>
      <c r="M488" s="257">
        <f t="shared" si="38"/>
        <v>2413987.9302321677</v>
      </c>
      <c r="N488" s="258">
        <f t="shared" si="39"/>
        <v>0.60687515459079067</v>
      </c>
      <c r="O488" s="259"/>
    </row>
    <row r="489" spans="1:15" ht="16.5" x14ac:dyDescent="0.3">
      <c r="A489" s="67" t="str">
        <f t="shared" si="36"/>
        <v>APBTCapacidadOriente</v>
      </c>
      <c r="B489" s="250" t="str">
        <f t="shared" si="40"/>
        <v>APBTOriente</v>
      </c>
      <c r="C489" s="67" t="str">
        <f t="shared" si="37"/>
        <v>APBTCapacidadEnergíaOriente</v>
      </c>
      <c r="E489" s="265" t="s">
        <v>57</v>
      </c>
      <c r="F489" s="253" t="s">
        <v>185</v>
      </c>
      <c r="G489" s="252" t="s">
        <v>135</v>
      </c>
      <c r="H489" s="252" t="s">
        <v>71</v>
      </c>
      <c r="I489" s="268" t="s">
        <v>161</v>
      </c>
      <c r="J489" s="254">
        <v>1.5791157287511168</v>
      </c>
      <c r="K489" s="266" t="s">
        <v>184</v>
      </c>
      <c r="L489" s="256">
        <f>+INDEX(EC_FEBRERO_2025!$O$11:$O$214,MATCH(B489,EC_FEBRERO_2025!$A$11:$A$214,0))/1000</f>
        <v>17593.901687697184</v>
      </c>
      <c r="M489" s="257">
        <f t="shared" si="38"/>
        <v>27782806.885143444</v>
      </c>
      <c r="N489" s="258">
        <f t="shared" si="39"/>
        <v>1.5816273348856111</v>
      </c>
      <c r="O489" s="259"/>
    </row>
    <row r="490" spans="1:15" ht="16.5" x14ac:dyDescent="0.3">
      <c r="A490" s="67" t="str">
        <f t="shared" si="36"/>
        <v>APMTCapacidadOriente</v>
      </c>
      <c r="B490" s="250" t="str">
        <f t="shared" si="40"/>
        <v>APMTOriente</v>
      </c>
      <c r="C490" s="67" t="str">
        <f t="shared" si="37"/>
        <v>APMTCapacidadEnergíaOriente</v>
      </c>
      <c r="E490" s="265" t="s">
        <v>58</v>
      </c>
      <c r="F490" s="253" t="s">
        <v>185</v>
      </c>
      <c r="G490" s="252" t="s">
        <v>135</v>
      </c>
      <c r="H490" s="252" t="s">
        <v>71</v>
      </c>
      <c r="I490" s="268" t="s">
        <v>161</v>
      </c>
      <c r="J490" s="254">
        <v>1.235047932082181</v>
      </c>
      <c r="K490" s="255" t="s">
        <v>184</v>
      </c>
      <c r="L490" s="256">
        <f>+INDEX(EC_FEBRERO_2025!$O$11:$O$214,MATCH(B490,EC_FEBRERO_2025!$A$11:$A$214,0))/1000</f>
        <v>1162.202086292971</v>
      </c>
      <c r="M490" s="257">
        <f t="shared" si="38"/>
        <v>1435375.2833377302</v>
      </c>
      <c r="N490" s="258">
        <f t="shared" si="39"/>
        <v>1.2370122934688321</v>
      </c>
      <c r="O490" s="259"/>
    </row>
    <row r="491" spans="1:15" ht="16.5" x14ac:dyDescent="0.3">
      <c r="A491" s="67" t="str">
        <f t="shared" si="36"/>
        <v>GDMTHCapacidadOriente</v>
      </c>
      <c r="B491" s="250" t="str">
        <f t="shared" si="40"/>
        <v>GDMTHOriente</v>
      </c>
      <c r="C491" s="67" t="str">
        <f t="shared" si="37"/>
        <v>GDMTHCapacidadPotenciaOriente</v>
      </c>
      <c r="E491" s="251" t="s">
        <v>54</v>
      </c>
      <c r="F491" s="253" t="s">
        <v>185</v>
      </c>
      <c r="G491" s="252" t="s">
        <v>136</v>
      </c>
      <c r="H491" s="252" t="s">
        <v>71</v>
      </c>
      <c r="I491" s="268" t="s">
        <v>161</v>
      </c>
      <c r="J491" s="269">
        <v>386.85544603084804</v>
      </c>
      <c r="K491" s="266" t="s">
        <v>186</v>
      </c>
      <c r="L491" s="256">
        <f>+INDEX(EC_FEBRERO_2025!$O$11:$O$214,MATCH(B491,EC_FEBRERO_2025!$A$11:$A$214,0))/1000</f>
        <v>298.88297030270451</v>
      </c>
      <c r="M491" s="257">
        <f t="shared" si="38"/>
        <v>115624504.78747746</v>
      </c>
      <c r="N491" s="270">
        <f t="shared" si="39"/>
        <v>387.47074514650058</v>
      </c>
      <c r="O491" s="259"/>
    </row>
    <row r="492" spans="1:15" ht="16.5" x14ac:dyDescent="0.3">
      <c r="A492" s="67" t="str">
        <f t="shared" si="36"/>
        <v>GDMTOCapacidadOriente</v>
      </c>
      <c r="B492" s="250" t="str">
        <f t="shared" si="40"/>
        <v>GDMTOOriente</v>
      </c>
      <c r="C492" s="67" t="str">
        <f t="shared" si="37"/>
        <v>GDMTOCapacidadPotenciaOriente</v>
      </c>
      <c r="E492" s="251" t="s">
        <v>55</v>
      </c>
      <c r="F492" s="253" t="s">
        <v>185</v>
      </c>
      <c r="G492" s="252" t="s">
        <v>136</v>
      </c>
      <c r="H492" s="252" t="s">
        <v>71</v>
      </c>
      <c r="I492" s="268" t="s">
        <v>161</v>
      </c>
      <c r="J492" s="269">
        <v>312.81606438086044</v>
      </c>
      <c r="K492" s="266" t="s">
        <v>186</v>
      </c>
      <c r="L492" s="256">
        <f>+INDEX(EC_FEBRERO_2025!$O$11:$O$214,MATCH(B492,EC_FEBRERO_2025!$A$11:$A$214,0))/1000</f>
        <v>165.75562197288764</v>
      </c>
      <c r="M492" s="257">
        <f t="shared" si="38"/>
        <v>51851021.314560384</v>
      </c>
      <c r="N492" s="270">
        <f t="shared" si="39"/>
        <v>313.31360280186567</v>
      </c>
      <c r="O492" s="259"/>
    </row>
    <row r="493" spans="1:15" ht="16.5" x14ac:dyDescent="0.3">
      <c r="A493" s="67" t="str">
        <f t="shared" si="36"/>
        <v>RAMTCapacidadOriente</v>
      </c>
      <c r="B493" s="250" t="str">
        <f t="shared" si="40"/>
        <v>RAMTOriente</v>
      </c>
      <c r="C493" s="67" t="str">
        <f t="shared" si="37"/>
        <v>RAMTCapacidadPotenciaOriente</v>
      </c>
      <c r="E493" s="251" t="s">
        <v>60</v>
      </c>
      <c r="F493" s="253" t="s">
        <v>185</v>
      </c>
      <c r="G493" s="252" t="s">
        <v>136</v>
      </c>
      <c r="H493" s="252" t="s">
        <v>71</v>
      </c>
      <c r="I493" s="268" t="s">
        <v>161</v>
      </c>
      <c r="J493" s="269">
        <v>165.68447084014215</v>
      </c>
      <c r="K493" s="266" t="s">
        <v>186</v>
      </c>
      <c r="L493" s="256">
        <f>+INDEX(EC_FEBRERO_2025!$O$11:$O$214,MATCH(B493,EC_FEBRERO_2025!$A$11:$A$214,0))/1000</f>
        <v>16.871704637850002</v>
      </c>
      <c r="M493" s="257">
        <f t="shared" si="38"/>
        <v>2795379.4550933498</v>
      </c>
      <c r="N493" s="270">
        <f t="shared" si="39"/>
        <v>165.94799435889126</v>
      </c>
      <c r="O493" s="259"/>
    </row>
    <row r="494" spans="1:15" ht="16.5" x14ac:dyDescent="0.3">
      <c r="A494" s="67" t="str">
        <f t="shared" si="36"/>
        <v>DISTCapacidadOriente</v>
      </c>
      <c r="B494" s="250" t="str">
        <f t="shared" si="40"/>
        <v>DISTOriente</v>
      </c>
      <c r="C494" s="67" t="str">
        <f t="shared" si="37"/>
        <v>DISTCapacidadPotenciaOriente</v>
      </c>
      <c r="E494" s="251" t="s">
        <v>51</v>
      </c>
      <c r="F494" s="253" t="s">
        <v>185</v>
      </c>
      <c r="G494" s="252" t="s">
        <v>136</v>
      </c>
      <c r="H494" s="252" t="s">
        <v>71</v>
      </c>
      <c r="I494" s="268" t="s">
        <v>161</v>
      </c>
      <c r="J494" s="269">
        <v>431.75769823674051</v>
      </c>
      <c r="K494" s="266" t="s">
        <v>186</v>
      </c>
      <c r="L494" s="256">
        <f>+INDEX(EC_FEBRERO_2025!$O$11:$O$214,MATCH(B494,EC_FEBRERO_2025!$A$11:$A$214,0))/1000</f>
        <v>162.17814374689192</v>
      </c>
      <c r="M494" s="257">
        <f t="shared" si="38"/>
        <v>70021662.048465282</v>
      </c>
      <c r="N494" s="270">
        <f t="shared" si="39"/>
        <v>432.44441502624659</v>
      </c>
      <c r="O494" s="259"/>
    </row>
    <row r="495" spans="1:15" ht="16.5" x14ac:dyDescent="0.3">
      <c r="A495" s="67" t="str">
        <f t="shared" si="36"/>
        <v>DITCapacidadOriente</v>
      </c>
      <c r="B495" s="250" t="str">
        <f t="shared" si="40"/>
        <v>DITOriente</v>
      </c>
      <c r="C495" s="67" t="str">
        <f t="shared" si="37"/>
        <v>DITCapacidadPotenciaOriente</v>
      </c>
      <c r="E495" s="251" t="s">
        <v>52</v>
      </c>
      <c r="F495" s="253" t="s">
        <v>185</v>
      </c>
      <c r="G495" s="252" t="s">
        <v>136</v>
      </c>
      <c r="H495" s="252" t="s">
        <v>71</v>
      </c>
      <c r="I495" s="268" t="s">
        <v>161</v>
      </c>
      <c r="J495" s="269">
        <v>431.75769823674051</v>
      </c>
      <c r="K495" s="266" t="s">
        <v>186</v>
      </c>
      <c r="L495" s="256">
        <f>+INDEX(EC_FEBRERO_2025!$O$11:$O$214,MATCH(B495,EC_FEBRERO_2025!$A$11:$A$214,0))/1000</f>
        <v>54.133836189045688</v>
      </c>
      <c r="M495" s="257">
        <f t="shared" si="38"/>
        <v>23372700.50970713</v>
      </c>
      <c r="N495" s="270">
        <f t="shared" si="39"/>
        <v>432.44441502624659</v>
      </c>
      <c r="O495" s="259"/>
    </row>
    <row r="496" spans="1:15" ht="16.5" x14ac:dyDescent="0.3">
      <c r="A496" s="67" t="str">
        <f t="shared" si="36"/>
        <v>DB1CapacidadPeninsular</v>
      </c>
      <c r="B496" s="250" t="str">
        <f t="shared" si="40"/>
        <v>DB1Peninsular</v>
      </c>
      <c r="C496" s="67" t="str">
        <f t="shared" si="37"/>
        <v>DB1CapacidadEnergíaPeninsular</v>
      </c>
      <c r="E496" s="251" t="s">
        <v>48</v>
      </c>
      <c r="F496" s="253" t="s">
        <v>185</v>
      </c>
      <c r="G496" s="252" t="s">
        <v>135</v>
      </c>
      <c r="H496" s="252" t="s">
        <v>72</v>
      </c>
      <c r="I496" s="268" t="s">
        <v>161</v>
      </c>
      <c r="J496" s="254">
        <v>0.52930625660664909</v>
      </c>
      <c r="K496" s="266" t="s">
        <v>184</v>
      </c>
      <c r="L496" s="256">
        <f>+INDEX(EC_FEBRERO_2025!$O$11:$O$214,MATCH(B496,EC_FEBRERO_2025!$A$11:$A$214,0))/1000</f>
        <v>96866.98455816129</v>
      </c>
      <c r="M496" s="257">
        <f t="shared" si="38"/>
        <v>51272300.985254437</v>
      </c>
      <c r="N496" s="258">
        <f t="shared" si="39"/>
        <v>0.5301481257723567</v>
      </c>
      <c r="O496" s="259"/>
    </row>
    <row r="497" spans="1:15" ht="16.5" x14ac:dyDescent="0.3">
      <c r="A497" s="67" t="str">
        <f t="shared" si="36"/>
        <v>DB2CapacidadPeninsular</v>
      </c>
      <c r="B497" s="250" t="str">
        <f t="shared" si="40"/>
        <v>DB2Peninsular</v>
      </c>
      <c r="C497" s="67" t="str">
        <f t="shared" si="37"/>
        <v>DB2CapacidadEnergíaPeninsular</v>
      </c>
      <c r="E497" s="251" t="s">
        <v>50</v>
      </c>
      <c r="F497" s="253" t="s">
        <v>185</v>
      </c>
      <c r="G497" s="252" t="s">
        <v>135</v>
      </c>
      <c r="H497" s="252" t="s">
        <v>72</v>
      </c>
      <c r="I497" s="268" t="s">
        <v>161</v>
      </c>
      <c r="J497" s="254">
        <v>0.52705867165290532</v>
      </c>
      <c r="K497" s="266" t="s">
        <v>184</v>
      </c>
      <c r="L497" s="256">
        <f>+INDEX(EC_FEBRERO_2025!$O$11:$O$214,MATCH(B497,EC_FEBRERO_2025!$A$11:$A$214,0))/1000</f>
        <v>240483.13925771997</v>
      </c>
      <c r="M497" s="257">
        <f t="shared" si="38"/>
        <v>126748723.93209454</v>
      </c>
      <c r="N497" s="258">
        <f t="shared" si="39"/>
        <v>0.5278969660026227</v>
      </c>
      <c r="O497" s="259"/>
    </row>
    <row r="498" spans="1:15" ht="16.5" x14ac:dyDescent="0.3">
      <c r="A498" s="67" t="str">
        <f t="shared" si="36"/>
        <v>PDBTCapacidadPeninsular</v>
      </c>
      <c r="B498" s="250" t="str">
        <f t="shared" si="40"/>
        <v>PDBTPeninsular</v>
      </c>
      <c r="C498" s="67" t="str">
        <f t="shared" si="37"/>
        <v>PDBTCapacidadEnergíaPeninsular</v>
      </c>
      <c r="E498" s="251" t="s">
        <v>56</v>
      </c>
      <c r="F498" s="253" t="s">
        <v>185</v>
      </c>
      <c r="G498" s="252" t="s">
        <v>135</v>
      </c>
      <c r="H498" s="252" t="s">
        <v>72</v>
      </c>
      <c r="I498" s="268" t="s">
        <v>161</v>
      </c>
      <c r="J498" s="254">
        <v>1.0501840696367581</v>
      </c>
      <c r="K498" s="266" t="s">
        <v>184</v>
      </c>
      <c r="L498" s="256">
        <f>+INDEX(EC_FEBRERO_2025!$O$11:$O$214,MATCH(B498,EC_FEBRERO_2025!$A$11:$A$214,0))/1000</f>
        <v>61314.598001930426</v>
      </c>
      <c r="M498" s="257">
        <f t="shared" si="38"/>
        <v>64391614.057809137</v>
      </c>
      <c r="N498" s="258">
        <f t="shared" si="39"/>
        <v>1.0518544024082099</v>
      </c>
      <c r="O498" s="259"/>
    </row>
    <row r="499" spans="1:15" ht="16.5" x14ac:dyDescent="0.3">
      <c r="A499" s="67" t="str">
        <f t="shared" si="36"/>
        <v>GDBTCapacidadPeninsular</v>
      </c>
      <c r="B499" s="250" t="str">
        <f t="shared" si="40"/>
        <v>GDBTPeninsular</v>
      </c>
      <c r="C499" s="67" t="str">
        <f t="shared" si="37"/>
        <v>GDBTCapacidadPotenciaPeninsular</v>
      </c>
      <c r="E499" s="251" t="s">
        <v>53</v>
      </c>
      <c r="F499" s="253" t="s">
        <v>185</v>
      </c>
      <c r="G499" s="252" t="s">
        <v>136</v>
      </c>
      <c r="H499" s="252" t="s">
        <v>72</v>
      </c>
      <c r="I499" s="268" t="s">
        <v>161</v>
      </c>
      <c r="J499" s="269">
        <v>326.70464100502755</v>
      </c>
      <c r="K499" s="266" t="s">
        <v>186</v>
      </c>
      <c r="L499" s="256">
        <f>+INDEX(EC_FEBRERO_2025!$O$11:$O$214,MATCH(B499,EC_FEBRERO_2025!$A$11:$A$214,0))/1000</f>
        <v>5.1193314034238444</v>
      </c>
      <c r="M499" s="257">
        <f t="shared" si="38"/>
        <v>1672509.3283413509</v>
      </c>
      <c r="N499" s="270">
        <f t="shared" si="39"/>
        <v>327.22426940564196</v>
      </c>
      <c r="O499" s="259"/>
    </row>
    <row r="500" spans="1:15" ht="16.5" x14ac:dyDescent="0.3">
      <c r="A500" s="67" t="str">
        <f t="shared" si="36"/>
        <v>RABTCapacidadPeninsular</v>
      </c>
      <c r="B500" s="250" t="str">
        <f t="shared" si="40"/>
        <v>RABTPeninsular</v>
      </c>
      <c r="C500" s="67" t="str">
        <f t="shared" si="37"/>
        <v>RABTCapacidadEnergíaPeninsular</v>
      </c>
      <c r="E500" s="251" t="s">
        <v>59</v>
      </c>
      <c r="F500" s="253" t="s">
        <v>185</v>
      </c>
      <c r="G500" s="252" t="s">
        <v>135</v>
      </c>
      <c r="H500" s="252" t="s">
        <v>72</v>
      </c>
      <c r="I500" s="268" t="s">
        <v>161</v>
      </c>
      <c r="J500" s="254">
        <v>0.6090955224645519</v>
      </c>
      <c r="K500" s="266" t="s">
        <v>184</v>
      </c>
      <c r="L500" s="256">
        <f>+INDEX(EC_FEBRERO_2025!$O$11:$O$214,MATCH(B500,EC_FEBRERO_2025!$A$11:$A$214,0))/1000</f>
        <v>5940.6001024950619</v>
      </c>
      <c r="M500" s="257">
        <f t="shared" si="38"/>
        <v>3618392.9231822002</v>
      </c>
      <c r="N500" s="258">
        <f t="shared" si="39"/>
        <v>0.61006429759791392</v>
      </c>
      <c r="O500" s="259"/>
    </row>
    <row r="501" spans="1:15" ht="16.5" x14ac:dyDescent="0.3">
      <c r="A501" s="67" t="str">
        <f t="shared" si="36"/>
        <v>APBTCapacidadPeninsular</v>
      </c>
      <c r="B501" s="250" t="str">
        <f t="shared" si="40"/>
        <v>APBTPeninsular</v>
      </c>
      <c r="C501" s="67" t="str">
        <f t="shared" si="37"/>
        <v>APBTCapacidadEnergíaPeninsular</v>
      </c>
      <c r="E501" s="251" t="s">
        <v>57</v>
      </c>
      <c r="F501" s="253" t="s">
        <v>185</v>
      </c>
      <c r="G501" s="252" t="s">
        <v>135</v>
      </c>
      <c r="H501" s="252" t="s">
        <v>72</v>
      </c>
      <c r="I501" s="268" t="s">
        <v>161</v>
      </c>
      <c r="J501" s="254">
        <v>1.5873568735815118</v>
      </c>
      <c r="K501" s="266" t="s">
        <v>184</v>
      </c>
      <c r="L501" s="256">
        <f>+INDEX(EC_FEBRERO_2025!$O$11:$O$214,MATCH(B501,EC_FEBRERO_2025!$A$11:$A$214,0))/1000</f>
        <v>14657.24833396215</v>
      </c>
      <c r="M501" s="257">
        <f t="shared" si="38"/>
        <v>23266283.89070598</v>
      </c>
      <c r="N501" s="258">
        <f t="shared" si="39"/>
        <v>1.589881587374637</v>
      </c>
      <c r="O501" s="259"/>
    </row>
    <row r="502" spans="1:15" ht="16.5" x14ac:dyDescent="0.3">
      <c r="A502" s="67" t="str">
        <f t="shared" si="36"/>
        <v>APMTCapacidadPeninsular</v>
      </c>
      <c r="B502" s="250" t="str">
        <f t="shared" si="40"/>
        <v>APMTPeninsular</v>
      </c>
      <c r="C502" s="67" t="str">
        <f t="shared" si="37"/>
        <v>APMTCapacidadEnergíaPeninsular</v>
      </c>
      <c r="E502" s="251" t="s">
        <v>58</v>
      </c>
      <c r="F502" s="253" t="s">
        <v>185</v>
      </c>
      <c r="G502" s="252" t="s">
        <v>135</v>
      </c>
      <c r="H502" s="252" t="s">
        <v>72</v>
      </c>
      <c r="I502" s="268" t="s">
        <v>161</v>
      </c>
      <c r="J502" s="254">
        <v>1.2359844258129076</v>
      </c>
      <c r="K502" s="255" t="s">
        <v>184</v>
      </c>
      <c r="L502" s="256">
        <f>+INDEX(EC_FEBRERO_2025!$O$11:$O$214,MATCH(B502,EC_FEBRERO_2025!$A$11:$A$214,0))/1000</f>
        <v>2139.9445263322846</v>
      </c>
      <c r="M502" s="257">
        <f t="shared" si="38"/>
        <v>2644938.1066502831</v>
      </c>
      <c r="N502" s="258">
        <f t="shared" si="39"/>
        <v>1.2379502767062214</v>
      </c>
      <c r="O502" s="259"/>
    </row>
    <row r="503" spans="1:15" ht="16.5" x14ac:dyDescent="0.3">
      <c r="A503" s="67" t="str">
        <f t="shared" si="36"/>
        <v>GDMTHCapacidadPeninsular</v>
      </c>
      <c r="B503" s="250" t="str">
        <f t="shared" si="40"/>
        <v>GDMTHPeninsular</v>
      </c>
      <c r="C503" s="67" t="str">
        <f t="shared" si="37"/>
        <v>GDMTHCapacidadPotenciaPeninsular</v>
      </c>
      <c r="E503" s="251" t="s">
        <v>54</v>
      </c>
      <c r="F503" s="253" t="s">
        <v>185</v>
      </c>
      <c r="G503" s="252" t="s">
        <v>136</v>
      </c>
      <c r="H503" s="252" t="s">
        <v>72</v>
      </c>
      <c r="I503" s="268" t="s">
        <v>161</v>
      </c>
      <c r="J503" s="269">
        <v>421.46001317367086</v>
      </c>
      <c r="K503" s="266" t="s">
        <v>186</v>
      </c>
      <c r="L503" s="256">
        <f>+INDEX(EC_FEBRERO_2025!$O$11:$O$214,MATCH(B503,EC_FEBRERO_2025!$A$11:$A$214,0))/1000</f>
        <v>646.49086403250396</v>
      </c>
      <c r="M503" s="257">
        <f t="shared" si="38"/>
        <v>272470048.07179701</v>
      </c>
      <c r="N503" s="270">
        <f t="shared" si="39"/>
        <v>422.13035134791488</v>
      </c>
      <c r="O503" s="259"/>
    </row>
    <row r="504" spans="1:15" ht="16.5" x14ac:dyDescent="0.3">
      <c r="A504" s="67" t="str">
        <f t="shared" si="36"/>
        <v>GDMTOCapacidadPeninsular</v>
      </c>
      <c r="B504" s="250" t="str">
        <f t="shared" si="40"/>
        <v>GDMTOPeninsular</v>
      </c>
      <c r="C504" s="67" t="str">
        <f t="shared" si="37"/>
        <v>GDMTOCapacidadPotenciaPeninsular</v>
      </c>
      <c r="E504" s="251" t="s">
        <v>55</v>
      </c>
      <c r="F504" s="253" t="s">
        <v>185</v>
      </c>
      <c r="G504" s="252" t="s">
        <v>136</v>
      </c>
      <c r="H504" s="252" t="s">
        <v>72</v>
      </c>
      <c r="I504" s="268" t="s">
        <v>161</v>
      </c>
      <c r="J504" s="269">
        <v>356.08600801409659</v>
      </c>
      <c r="K504" s="266" t="s">
        <v>186</v>
      </c>
      <c r="L504" s="256">
        <f>+INDEX(EC_FEBRERO_2025!$O$11:$O$214,MATCH(B504,EC_FEBRERO_2025!$A$11:$A$214,0))/1000</f>
        <v>221.76307757198228</v>
      </c>
      <c r="M504" s="257">
        <f t="shared" si="38"/>
        <v>78966729.017527595</v>
      </c>
      <c r="N504" s="270">
        <f t="shared" si="39"/>
        <v>356.65236789884239</v>
      </c>
      <c r="O504" s="259"/>
    </row>
    <row r="505" spans="1:15" ht="16.5" x14ac:dyDescent="0.3">
      <c r="A505" s="67" t="str">
        <f t="shared" si="36"/>
        <v>RAMTCapacidadPeninsular</v>
      </c>
      <c r="B505" s="250" t="str">
        <f t="shared" si="40"/>
        <v>RAMTPeninsular</v>
      </c>
      <c r="C505" s="67" t="str">
        <f t="shared" si="37"/>
        <v>RAMTCapacidadPotenciaPeninsular</v>
      </c>
      <c r="E505" s="251" t="s">
        <v>60</v>
      </c>
      <c r="F505" s="253" t="s">
        <v>185</v>
      </c>
      <c r="G505" s="252" t="s">
        <v>136</v>
      </c>
      <c r="H505" s="252" t="s">
        <v>72</v>
      </c>
      <c r="I505" s="268" t="s">
        <v>161</v>
      </c>
      <c r="J505" s="269">
        <v>165.68447084014215</v>
      </c>
      <c r="K505" s="266" t="s">
        <v>186</v>
      </c>
      <c r="L505" s="256">
        <f>+INDEX(EC_FEBRERO_2025!$O$11:$O$214,MATCH(B505,EC_FEBRERO_2025!$A$11:$A$214,0))/1000</f>
        <v>18.970782327249339</v>
      </c>
      <c r="M505" s="257">
        <f t="shared" si="38"/>
        <v>3143164.0313138273</v>
      </c>
      <c r="N505" s="270">
        <f t="shared" si="39"/>
        <v>165.94799435889126</v>
      </c>
      <c r="O505" s="259"/>
    </row>
    <row r="506" spans="1:15" ht="16.5" x14ac:dyDescent="0.3">
      <c r="A506" s="67" t="str">
        <f t="shared" si="36"/>
        <v>DISTCapacidadPeninsular</v>
      </c>
      <c r="B506" s="250" t="str">
        <f t="shared" si="40"/>
        <v>DISTPeninsular</v>
      </c>
      <c r="C506" s="67" t="str">
        <f t="shared" si="37"/>
        <v>DISTCapacidadPotenciaPeninsular</v>
      </c>
      <c r="E506" s="265" t="s">
        <v>51</v>
      </c>
      <c r="F506" s="253" t="s">
        <v>185</v>
      </c>
      <c r="G506" s="252" t="s">
        <v>136</v>
      </c>
      <c r="H506" s="252" t="s">
        <v>72</v>
      </c>
      <c r="I506" s="268" t="s">
        <v>161</v>
      </c>
      <c r="J506" s="269">
        <v>416.88168262289503</v>
      </c>
      <c r="K506" s="266" t="s">
        <v>186</v>
      </c>
      <c r="L506" s="256">
        <f>+INDEX(EC_FEBRERO_2025!$O$11:$O$214,MATCH(B506,EC_FEBRERO_2025!$A$11:$A$214,0))/1000</f>
        <v>16.183522619751127</v>
      </c>
      <c r="M506" s="257">
        <f t="shared" si="38"/>
        <v>6746614.1404875312</v>
      </c>
      <c r="N506" s="270">
        <f t="shared" si="39"/>
        <v>417.54473889696686</v>
      </c>
      <c r="O506" s="259"/>
    </row>
    <row r="507" spans="1:15" ht="16.5" x14ac:dyDescent="0.3">
      <c r="A507" s="67" t="str">
        <f t="shared" si="36"/>
        <v>DITCapacidadPeninsular</v>
      </c>
      <c r="B507" s="250" t="str">
        <f t="shared" si="40"/>
        <v>DITPeninsular</v>
      </c>
      <c r="C507" s="67" t="str">
        <f t="shared" si="37"/>
        <v>DITCapacidadPotenciaPeninsular</v>
      </c>
      <c r="E507" s="251" t="s">
        <v>52</v>
      </c>
      <c r="F507" s="253" t="s">
        <v>185</v>
      </c>
      <c r="G507" s="252" t="s">
        <v>136</v>
      </c>
      <c r="H507" s="252" t="s">
        <v>72</v>
      </c>
      <c r="I507" s="268" t="s">
        <v>161</v>
      </c>
      <c r="J507" s="269">
        <v>412.21831844136909</v>
      </c>
      <c r="K507" s="266" t="s">
        <v>186</v>
      </c>
      <c r="L507" s="256">
        <f>+INDEX(EC_FEBRERO_2025!$O$11:$O$214,MATCH(B507,EC_FEBRERO_2025!$A$11:$A$214,0))/1000</f>
        <v>0.82246372872940154</v>
      </c>
      <c r="M507" s="257">
        <f t="shared" si="38"/>
        <v>339034.61523585225</v>
      </c>
      <c r="N507" s="270">
        <f t="shared" si="39"/>
        <v>412.87395756806382</v>
      </c>
      <c r="O507" s="259"/>
    </row>
    <row r="508" spans="1:15" ht="16.5" x14ac:dyDescent="0.3">
      <c r="A508" s="67" t="str">
        <f t="shared" si="36"/>
        <v>DB1CapacidadSureste</v>
      </c>
      <c r="B508" s="250" t="str">
        <f t="shared" si="40"/>
        <v>DB1Sureste</v>
      </c>
      <c r="C508" s="67" t="str">
        <f t="shared" si="37"/>
        <v>DB1CapacidadEnergíaSureste</v>
      </c>
      <c r="E508" s="251" t="s">
        <v>48</v>
      </c>
      <c r="F508" s="253" t="s">
        <v>185</v>
      </c>
      <c r="G508" s="252" t="s">
        <v>135</v>
      </c>
      <c r="H508" s="252" t="s">
        <v>73</v>
      </c>
      <c r="I508" s="268" t="s">
        <v>161</v>
      </c>
      <c r="J508" s="254">
        <v>0.51769373434563948</v>
      </c>
      <c r="K508" s="266" t="s">
        <v>184</v>
      </c>
      <c r="L508" s="256">
        <f>+INDEX(EC_FEBRERO_2025!$O$11:$O$214,MATCH(B508,EC_FEBRERO_2025!$A$11:$A$214,0))/1000</f>
        <v>150834.65126457863</v>
      </c>
      <c r="M508" s="257">
        <f t="shared" si="38"/>
        <v>78086153.881881937</v>
      </c>
      <c r="N508" s="258">
        <f t="shared" si="39"/>
        <v>0.51851713362873075</v>
      </c>
      <c r="O508" s="259"/>
    </row>
    <row r="509" spans="1:15" ht="16.5" x14ac:dyDescent="0.3">
      <c r="A509" s="67" t="str">
        <f t="shared" si="36"/>
        <v>DB2CapacidadSureste</v>
      </c>
      <c r="B509" s="250" t="str">
        <f t="shared" si="40"/>
        <v>DB2Sureste</v>
      </c>
      <c r="C509" s="67" t="str">
        <f t="shared" si="37"/>
        <v>DB2CapacidadEnergíaSureste</v>
      </c>
      <c r="E509" s="251" t="s">
        <v>50</v>
      </c>
      <c r="F509" s="253" t="s">
        <v>185</v>
      </c>
      <c r="G509" s="252" t="s">
        <v>135</v>
      </c>
      <c r="H509" s="252" t="s">
        <v>73</v>
      </c>
      <c r="I509" s="268" t="s">
        <v>161</v>
      </c>
      <c r="J509" s="254">
        <v>0.51544614939189604</v>
      </c>
      <c r="K509" s="266" t="s">
        <v>184</v>
      </c>
      <c r="L509" s="256">
        <f>+INDEX(EC_FEBRERO_2025!$O$11:$O$214,MATCH(B509,EC_FEBRERO_2025!$A$11:$A$214,0))/1000</f>
        <v>296418.72280952416</v>
      </c>
      <c r="M509" s="257">
        <f t="shared" si="38"/>
        <v>152787889.27983302</v>
      </c>
      <c r="N509" s="258">
        <f t="shared" si="39"/>
        <v>0.51626597385899697</v>
      </c>
      <c r="O509" s="259"/>
    </row>
    <row r="510" spans="1:15" ht="16.5" x14ac:dyDescent="0.3">
      <c r="A510" s="67" t="str">
        <f t="shared" si="36"/>
        <v>PDBTCapacidadSureste</v>
      </c>
      <c r="B510" s="250" t="str">
        <f t="shared" si="40"/>
        <v>PDBTSureste</v>
      </c>
      <c r="C510" s="67" t="str">
        <f t="shared" si="37"/>
        <v>PDBTCapacidadEnergíaSureste</v>
      </c>
      <c r="E510" s="251" t="s">
        <v>56</v>
      </c>
      <c r="F510" s="253" t="s">
        <v>185</v>
      </c>
      <c r="G510" s="252" t="s">
        <v>135</v>
      </c>
      <c r="H510" s="252" t="s">
        <v>73</v>
      </c>
      <c r="I510" s="268" t="s">
        <v>161</v>
      </c>
      <c r="J510" s="254">
        <v>1.0239622451764157</v>
      </c>
      <c r="K510" s="266" t="s">
        <v>184</v>
      </c>
      <c r="L510" s="256">
        <f>+INDEX(EC_FEBRERO_2025!$O$11:$O$214,MATCH(B510,EC_FEBRERO_2025!$A$11:$A$214,0))/1000</f>
        <v>69713.611247155772</v>
      </c>
      <c r="M510" s="257">
        <f t="shared" si="38"/>
        <v>71384105.891993448</v>
      </c>
      <c r="N510" s="258">
        <f t="shared" si="39"/>
        <v>1.0255908717613142</v>
      </c>
      <c r="O510" s="259"/>
    </row>
    <row r="511" spans="1:15" ht="16.5" x14ac:dyDescent="0.3">
      <c r="A511" s="67" t="str">
        <f t="shared" si="36"/>
        <v>GDBTCapacidadSureste</v>
      </c>
      <c r="B511" s="250" t="str">
        <f t="shared" si="40"/>
        <v>GDBTSureste</v>
      </c>
      <c r="C511" s="67" t="str">
        <f t="shared" si="37"/>
        <v>GDBTCapacidadPotenciaSureste</v>
      </c>
      <c r="E511" s="265" t="s">
        <v>53</v>
      </c>
      <c r="F511" s="253" t="s">
        <v>185</v>
      </c>
      <c r="G511" s="252" t="s">
        <v>136</v>
      </c>
      <c r="H511" s="252" t="s">
        <v>73</v>
      </c>
      <c r="I511" s="268" t="s">
        <v>161</v>
      </c>
      <c r="J511" s="269">
        <v>266.87786281003849</v>
      </c>
      <c r="K511" s="266" t="s">
        <v>186</v>
      </c>
      <c r="L511" s="256">
        <f>+INDEX(EC_FEBRERO_2025!$O$11:$O$214,MATCH(B511,EC_FEBRERO_2025!$A$11:$A$214,0))/1000</f>
        <v>7.8146268446411904</v>
      </c>
      <c r="M511" s="257">
        <f t="shared" si="38"/>
        <v>2085550.9109557956</v>
      </c>
      <c r="N511" s="270">
        <f t="shared" si="39"/>
        <v>267.30233586492</v>
      </c>
      <c r="O511" s="259"/>
    </row>
    <row r="512" spans="1:15" ht="16.5" x14ac:dyDescent="0.3">
      <c r="A512" s="67" t="str">
        <f t="shared" si="36"/>
        <v>RABTCapacidadSureste</v>
      </c>
      <c r="B512" s="250" t="str">
        <f t="shared" si="40"/>
        <v>RABTSureste</v>
      </c>
      <c r="C512" s="67" t="str">
        <f t="shared" si="37"/>
        <v>RABTCapacidadEnergíaSureste</v>
      </c>
      <c r="E512" s="265" t="s">
        <v>59</v>
      </c>
      <c r="F512" s="253" t="s">
        <v>185</v>
      </c>
      <c r="G512" s="252" t="s">
        <v>135</v>
      </c>
      <c r="H512" s="252" t="s">
        <v>73</v>
      </c>
      <c r="I512" s="268" t="s">
        <v>161</v>
      </c>
      <c r="J512" s="254">
        <v>0.59467351901136223</v>
      </c>
      <c r="K512" s="266" t="s">
        <v>184</v>
      </c>
      <c r="L512" s="256">
        <f>+INDEX(EC_FEBRERO_2025!$O$11:$O$214,MATCH(B512,EC_FEBRERO_2025!$A$11:$A$214,0))/1000</f>
        <v>7905.4355200118225</v>
      </c>
      <c r="M512" s="257">
        <f t="shared" si="38"/>
        <v>4701153.1600028481</v>
      </c>
      <c r="N512" s="258">
        <f t="shared" si="39"/>
        <v>0.5956193557421201</v>
      </c>
      <c r="O512" s="259"/>
    </row>
    <row r="513" spans="1:15" ht="16.5" x14ac:dyDescent="0.3">
      <c r="A513" s="67" t="str">
        <f t="shared" si="36"/>
        <v>APBTCapacidadSureste</v>
      </c>
      <c r="B513" s="250" t="str">
        <f t="shared" si="40"/>
        <v>APBTSureste</v>
      </c>
      <c r="C513" s="67" t="str">
        <f t="shared" si="37"/>
        <v>APBTCapacidadEnergíaSureste</v>
      </c>
      <c r="E513" s="265" t="s">
        <v>57</v>
      </c>
      <c r="F513" s="253" t="s">
        <v>185</v>
      </c>
      <c r="G513" s="252" t="s">
        <v>135</v>
      </c>
      <c r="H513" s="252" t="s">
        <v>73</v>
      </c>
      <c r="I513" s="268" t="s">
        <v>161</v>
      </c>
      <c r="J513" s="254">
        <v>1.5498971243524486</v>
      </c>
      <c r="K513" s="266" t="s">
        <v>184</v>
      </c>
      <c r="L513" s="256">
        <f>+INDEX(EC_FEBRERO_2025!$O$11:$O$214,MATCH(B513,EC_FEBRERO_2025!$A$11:$A$214,0))/1000</f>
        <v>23315.671384988469</v>
      </c>
      <c r="M513" s="257">
        <f t="shared" si="38"/>
        <v>36136892.031940304</v>
      </c>
      <c r="N513" s="258">
        <f t="shared" si="39"/>
        <v>1.5523622578790695</v>
      </c>
      <c r="O513" s="259"/>
    </row>
    <row r="514" spans="1:15" ht="16.5" x14ac:dyDescent="0.3">
      <c r="A514" s="67" t="str">
        <f t="shared" si="36"/>
        <v>APMTCapacidadSureste</v>
      </c>
      <c r="B514" s="250" t="str">
        <f t="shared" si="40"/>
        <v>APMTSureste</v>
      </c>
      <c r="C514" s="67" t="str">
        <f t="shared" si="37"/>
        <v>APMTCapacidadEnergíaSureste</v>
      </c>
      <c r="E514" s="265" t="s">
        <v>58</v>
      </c>
      <c r="F514" s="253" t="s">
        <v>185</v>
      </c>
      <c r="G514" s="252" t="s">
        <v>135</v>
      </c>
      <c r="H514" s="252" t="s">
        <v>73</v>
      </c>
      <c r="I514" s="268" t="s">
        <v>161</v>
      </c>
      <c r="J514" s="254">
        <v>1.2535905079505678</v>
      </c>
      <c r="K514" s="255" t="s">
        <v>184</v>
      </c>
      <c r="L514" s="256">
        <f>+INDEX(EC_FEBRERO_2025!$O$11:$O$214,MATCH(B514,EC_FEBRERO_2025!$A$11:$A$214,0))/1000</f>
        <v>1556.4864657815103</v>
      </c>
      <c r="M514" s="257">
        <f t="shared" si="38"/>
        <v>1951196.6592572276</v>
      </c>
      <c r="N514" s="258">
        <f t="shared" si="39"/>
        <v>1.2555843615691387</v>
      </c>
      <c r="O514" s="259"/>
    </row>
    <row r="515" spans="1:15" ht="16.5" x14ac:dyDescent="0.3">
      <c r="A515" s="67" t="str">
        <f t="shared" si="36"/>
        <v>GDMTHCapacidadSureste</v>
      </c>
      <c r="B515" s="250" t="str">
        <f t="shared" si="40"/>
        <v>GDMTHSureste</v>
      </c>
      <c r="C515" s="67" t="str">
        <f t="shared" si="37"/>
        <v>GDMTHCapacidadPotenciaSureste</v>
      </c>
      <c r="E515" s="251" t="s">
        <v>54</v>
      </c>
      <c r="F515" s="253" t="s">
        <v>185</v>
      </c>
      <c r="G515" s="252" t="s">
        <v>136</v>
      </c>
      <c r="H515" s="252" t="s">
        <v>73</v>
      </c>
      <c r="I515" s="268" t="s">
        <v>161</v>
      </c>
      <c r="J515" s="269">
        <v>370.71797336171437</v>
      </c>
      <c r="K515" s="266" t="s">
        <v>186</v>
      </c>
      <c r="L515" s="256">
        <f>+INDEX(EC_FEBRERO_2025!$O$11:$O$214,MATCH(B515,EC_FEBRERO_2025!$A$11:$A$214,0))/1000</f>
        <v>258.90968438712167</v>
      </c>
      <c r="M515" s="257">
        <f t="shared" si="38"/>
        <v>95982473.479714841</v>
      </c>
      <c r="N515" s="270">
        <f t="shared" si="39"/>
        <v>371.30760559645813</v>
      </c>
      <c r="O515" s="259"/>
    </row>
    <row r="516" spans="1:15" ht="16.5" x14ac:dyDescent="0.3">
      <c r="A516" s="67" t="str">
        <f t="shared" si="36"/>
        <v>GDMTOCapacidadSureste</v>
      </c>
      <c r="B516" s="250" t="str">
        <f t="shared" si="40"/>
        <v>GDMTOSureste</v>
      </c>
      <c r="C516" s="67" t="str">
        <f t="shared" si="37"/>
        <v>GDMTOCapacidadPotenciaSureste</v>
      </c>
      <c r="E516" s="251" t="s">
        <v>55</v>
      </c>
      <c r="F516" s="253" t="s">
        <v>185</v>
      </c>
      <c r="G516" s="252" t="s">
        <v>136</v>
      </c>
      <c r="H516" s="252" t="s">
        <v>73</v>
      </c>
      <c r="I516" s="268" t="s">
        <v>161</v>
      </c>
      <c r="J516" s="269">
        <v>278.02532228436888</v>
      </c>
      <c r="K516" s="266" t="s">
        <v>186</v>
      </c>
      <c r="L516" s="256">
        <f>+INDEX(EC_FEBRERO_2025!$O$11:$O$214,MATCH(B516,EC_FEBRERO_2025!$A$11:$A$214,0))/1000</f>
        <v>187.28170044440074</v>
      </c>
      <c r="M516" s="257">
        <f t="shared" si="38"/>
        <v>52069055.124019146</v>
      </c>
      <c r="N516" s="270">
        <f t="shared" si="39"/>
        <v>278.46752553285813</v>
      </c>
      <c r="O516" s="259"/>
    </row>
    <row r="517" spans="1:15" ht="16.5" x14ac:dyDescent="0.3">
      <c r="A517" s="67" t="str">
        <f t="shared" si="36"/>
        <v>RAMTCapacidadSureste</v>
      </c>
      <c r="B517" s="250" t="str">
        <f t="shared" si="40"/>
        <v>RAMTSureste</v>
      </c>
      <c r="C517" s="67" t="str">
        <f t="shared" si="37"/>
        <v>RAMTCapacidadPotenciaSureste</v>
      </c>
      <c r="E517" s="251" t="s">
        <v>60</v>
      </c>
      <c r="F517" s="253" t="s">
        <v>185</v>
      </c>
      <c r="G517" s="252" t="s">
        <v>136</v>
      </c>
      <c r="H517" s="252" t="s">
        <v>73</v>
      </c>
      <c r="I517" s="268" t="s">
        <v>161</v>
      </c>
      <c r="J517" s="269">
        <v>165.68447084014215</v>
      </c>
      <c r="K517" s="266" t="s">
        <v>186</v>
      </c>
      <c r="L517" s="256">
        <f>+INDEX(EC_FEBRERO_2025!$O$11:$O$214,MATCH(B517,EC_FEBRERO_2025!$A$11:$A$214,0))/1000</f>
        <v>33.822258058697457</v>
      </c>
      <c r="M517" s="257">
        <f t="shared" si="38"/>
        <v>5603822.929074022</v>
      </c>
      <c r="N517" s="270">
        <f t="shared" si="39"/>
        <v>165.94799435889126</v>
      </c>
      <c r="O517" s="259"/>
    </row>
    <row r="518" spans="1:15" ht="16.5" x14ac:dyDescent="0.3">
      <c r="A518" s="67" t="str">
        <f t="shared" si="36"/>
        <v>DISTCapacidadSureste</v>
      </c>
      <c r="B518" s="250" t="str">
        <f t="shared" si="40"/>
        <v>DISTSureste</v>
      </c>
      <c r="C518" s="67" t="str">
        <f t="shared" si="37"/>
        <v>DISTCapacidadPotenciaSureste</v>
      </c>
      <c r="E518" s="251" t="s">
        <v>51</v>
      </c>
      <c r="F518" s="253" t="s">
        <v>185</v>
      </c>
      <c r="G518" s="252" t="s">
        <v>136</v>
      </c>
      <c r="H518" s="252" t="s">
        <v>73</v>
      </c>
      <c r="I518" s="268" t="s">
        <v>161</v>
      </c>
      <c r="J518" s="269">
        <v>421.46001317367086</v>
      </c>
      <c r="K518" s="266" t="s">
        <v>186</v>
      </c>
      <c r="L518" s="256">
        <f>+INDEX(EC_FEBRERO_2025!$O$11:$O$214,MATCH(B518,EC_FEBRERO_2025!$A$11:$A$214,0))/1000</f>
        <v>70.055098499081097</v>
      </c>
      <c r="M518" s="257">
        <f t="shared" si="38"/>
        <v>29525422.736305527</v>
      </c>
      <c r="N518" s="270">
        <f t="shared" si="39"/>
        <v>422.13035134791488</v>
      </c>
      <c r="O518" s="259"/>
    </row>
    <row r="519" spans="1:15" ht="16.5" x14ac:dyDescent="0.3">
      <c r="A519" s="67" t="str">
        <f t="shared" si="36"/>
        <v>DITCapacidadSureste</v>
      </c>
      <c r="B519" s="250" t="str">
        <f t="shared" si="40"/>
        <v>DITSureste</v>
      </c>
      <c r="C519" s="67" t="str">
        <f t="shared" si="37"/>
        <v>DITCapacidadPotenciaSureste</v>
      </c>
      <c r="E519" s="251" t="s">
        <v>52</v>
      </c>
      <c r="F519" s="253" t="s">
        <v>185</v>
      </c>
      <c r="G519" s="252" t="s">
        <v>136</v>
      </c>
      <c r="H519" s="252" t="s">
        <v>73</v>
      </c>
      <c r="I519" s="268" t="s">
        <v>161</v>
      </c>
      <c r="J519" s="269">
        <v>374.28151930587524</v>
      </c>
      <c r="K519" s="266" t="s">
        <v>186</v>
      </c>
      <c r="L519" s="256">
        <f>+INDEX(EC_FEBRERO_2025!$O$11:$O$214,MATCH(B519,EC_FEBRERO_2025!$A$11:$A$214,0))/1000</f>
        <v>0.80278211874507499</v>
      </c>
      <c r="M519" s="257">
        <f t="shared" si="38"/>
        <v>300466.51107549621</v>
      </c>
      <c r="N519" s="270">
        <f t="shared" si="39"/>
        <v>374.87681941137157</v>
      </c>
      <c r="O519" s="259"/>
    </row>
    <row r="520" spans="1:15" ht="16.5" x14ac:dyDescent="0.3">
      <c r="A520" s="67" t="str">
        <f t="shared" si="36"/>
        <v>DB1CapacidadValle de México Centro</v>
      </c>
      <c r="B520" s="250" t="str">
        <f t="shared" si="40"/>
        <v>DB1Valle de México Centro</v>
      </c>
      <c r="C520" s="67" t="str">
        <f t="shared" si="37"/>
        <v>DB1CapacidadEnergíaValle de México Centro</v>
      </c>
      <c r="E520" s="251" t="s">
        <v>48</v>
      </c>
      <c r="F520" s="253" t="s">
        <v>185</v>
      </c>
      <c r="G520" s="252" t="s">
        <v>135</v>
      </c>
      <c r="H520" s="252" t="s">
        <v>74</v>
      </c>
      <c r="I520" s="268" t="s">
        <v>161</v>
      </c>
      <c r="J520" s="254">
        <v>0.59298783029605495</v>
      </c>
      <c r="K520" s="266" t="s">
        <v>184</v>
      </c>
      <c r="L520" s="256">
        <f>+INDEX(EC_FEBRERO_2025!$O$11:$O$214,MATCH(B520,EC_FEBRERO_2025!$A$11:$A$214,0))/1000</f>
        <v>115515.60389914119</v>
      </c>
      <c r="M520" s="257">
        <f t="shared" si="38"/>
        <v>68499347.321490228</v>
      </c>
      <c r="N520" s="258">
        <f t="shared" si="39"/>
        <v>0.59393098591482008</v>
      </c>
      <c r="O520" s="259"/>
    </row>
    <row r="521" spans="1:15" ht="16.5" x14ac:dyDescent="0.3">
      <c r="A521" s="67" t="str">
        <f t="shared" si="36"/>
        <v>DB2CapacidadValle de México Centro</v>
      </c>
      <c r="B521" s="250" t="str">
        <f t="shared" si="40"/>
        <v>DB2Valle de México Centro</v>
      </c>
      <c r="C521" s="67" t="str">
        <f t="shared" si="37"/>
        <v>DB2CapacidadEnergíaValle de México Centro</v>
      </c>
      <c r="E521" s="251" t="s">
        <v>50</v>
      </c>
      <c r="F521" s="253" t="s">
        <v>185</v>
      </c>
      <c r="G521" s="252" t="s">
        <v>135</v>
      </c>
      <c r="H521" s="252" t="s">
        <v>74</v>
      </c>
      <c r="I521" s="268" t="s">
        <v>161</v>
      </c>
      <c r="J521" s="254">
        <v>0.59017834910387501</v>
      </c>
      <c r="K521" s="266" t="s">
        <v>184</v>
      </c>
      <c r="L521" s="256">
        <f>+INDEX(EC_FEBRERO_2025!$O$11:$O$214,MATCH(B521,EC_FEBRERO_2025!$A$11:$A$214,0))/1000</f>
        <v>75287.250937603458</v>
      </c>
      <c r="M521" s="257">
        <f t="shared" si="38"/>
        <v>44432905.466923974</v>
      </c>
      <c r="N521" s="258">
        <f t="shared" si="39"/>
        <v>0.59111703620265232</v>
      </c>
      <c r="O521" s="259"/>
    </row>
    <row r="522" spans="1:15" ht="16.5" x14ac:dyDescent="0.3">
      <c r="A522" s="67" t="str">
        <f t="shared" si="36"/>
        <v>PDBTCapacidadValle de México Centro</v>
      </c>
      <c r="B522" s="250" t="str">
        <f t="shared" si="40"/>
        <v>PDBTValle de México Centro</v>
      </c>
      <c r="C522" s="67" t="str">
        <f t="shared" si="37"/>
        <v>PDBTCapacidadEnergíaValle de México Centro</v>
      </c>
      <c r="E522" s="251" t="s">
        <v>56</v>
      </c>
      <c r="F522" s="253" t="s">
        <v>185</v>
      </c>
      <c r="G522" s="252" t="s">
        <v>135</v>
      </c>
      <c r="H522" s="252" t="s">
        <v>74</v>
      </c>
      <c r="I522" s="268" t="s">
        <v>161</v>
      </c>
      <c r="J522" s="254">
        <v>1.2159434599753585</v>
      </c>
      <c r="K522" s="266" t="s">
        <v>184</v>
      </c>
      <c r="L522" s="256">
        <f>+INDEX(EC_FEBRERO_2025!$O$11:$O$214,MATCH(B522,EC_FEBRERO_2025!$A$11:$A$214,0))/1000</f>
        <v>93466.003456825245</v>
      </c>
      <c r="M522" s="257">
        <f t="shared" si="38"/>
        <v>113649375.63336091</v>
      </c>
      <c r="N522" s="258">
        <f t="shared" si="39"/>
        <v>1.2178774354260924</v>
      </c>
      <c r="O522" s="259"/>
    </row>
    <row r="523" spans="1:15" ht="16.5" x14ac:dyDescent="0.3">
      <c r="A523" s="67" t="str">
        <f t="shared" si="36"/>
        <v>GDBTCapacidadValle de México Centro</v>
      </c>
      <c r="B523" s="250" t="str">
        <f t="shared" si="40"/>
        <v>GDBTValle de México Centro</v>
      </c>
      <c r="C523" s="67" t="str">
        <f t="shared" si="37"/>
        <v>GDBTCapacidadPotenciaValle de México Centro</v>
      </c>
      <c r="E523" s="251" t="s">
        <v>53</v>
      </c>
      <c r="F523" s="253" t="s">
        <v>185</v>
      </c>
      <c r="G523" s="252" t="s">
        <v>136</v>
      </c>
      <c r="H523" s="252" t="s">
        <v>74</v>
      </c>
      <c r="I523" s="268" t="s">
        <v>161</v>
      </c>
      <c r="J523" s="269">
        <v>334.70978941527835</v>
      </c>
      <c r="K523" s="266" t="s">
        <v>186</v>
      </c>
      <c r="L523" s="256">
        <f>+INDEX(EC_FEBRERO_2025!$O$11:$O$214,MATCH(B523,EC_FEBRERO_2025!$A$11:$A$214,0))/1000</f>
        <v>164.45753646945371</v>
      </c>
      <c r="M523" s="257">
        <f t="shared" si="38"/>
        <v>55045547.399446309</v>
      </c>
      <c r="N523" s="270">
        <f t="shared" si="39"/>
        <v>335.24215011884473</v>
      </c>
      <c r="O523" s="259"/>
    </row>
    <row r="524" spans="1:15" ht="16.5" x14ac:dyDescent="0.3">
      <c r="A524" s="67" t="str">
        <f t="shared" ref="A524:A555" si="41">IF(I524="NA",E524&amp;F524&amp;H524,E524&amp;F524&amp;H524&amp;I524)</f>
        <v>RABTCapacidadValle de México Centro</v>
      </c>
      <c r="B524" s="250" t="str">
        <f t="shared" si="40"/>
        <v>RABTValle de México Centro</v>
      </c>
      <c r="C524" s="67" t="str">
        <f t="shared" ref="C524:C555" si="42">E524&amp;F524&amp;G524&amp;H524</f>
        <v>RABTCapacidadEnergíaValle de México Centro</v>
      </c>
      <c r="E524" s="251" t="s">
        <v>59</v>
      </c>
      <c r="F524" s="253" t="s">
        <v>185</v>
      </c>
      <c r="G524" s="252" t="s">
        <v>135</v>
      </c>
      <c r="H524" s="252" t="s">
        <v>74</v>
      </c>
      <c r="I524" s="268" t="s">
        <v>161</v>
      </c>
      <c r="J524" s="254">
        <v>0.68757369709943628</v>
      </c>
      <c r="K524" s="266" t="s">
        <v>184</v>
      </c>
      <c r="L524" s="256">
        <f>+INDEX(EC_FEBRERO_2025!$O$11:$O$214,MATCH(B524,EC_FEBRERO_2025!$A$11:$A$214,0))/1000</f>
        <v>491.61873933820044</v>
      </c>
      <c r="M524" s="257">
        <f t="shared" si="38"/>
        <v>338024.11417013052</v>
      </c>
      <c r="N524" s="258">
        <f t="shared" si="39"/>
        <v>0.68866729289112516</v>
      </c>
      <c r="O524" s="259"/>
    </row>
    <row r="525" spans="1:15" ht="16.5" x14ac:dyDescent="0.3">
      <c r="A525" s="67" t="str">
        <f t="shared" si="41"/>
        <v>APBTCapacidadValle de México Centro</v>
      </c>
      <c r="B525" s="250" t="str">
        <f t="shared" si="40"/>
        <v>APBTValle de México Centro</v>
      </c>
      <c r="C525" s="67" t="str">
        <f t="shared" si="42"/>
        <v>APBTCapacidadEnergíaValle de México Centro</v>
      </c>
      <c r="E525" s="251" t="s">
        <v>57</v>
      </c>
      <c r="F525" s="253" t="s">
        <v>185</v>
      </c>
      <c r="G525" s="252" t="s">
        <v>135</v>
      </c>
      <c r="H525" s="252" t="s">
        <v>74</v>
      </c>
      <c r="I525" s="268" t="s">
        <v>161</v>
      </c>
      <c r="J525" s="254">
        <v>1.7918871043721909</v>
      </c>
      <c r="K525" s="266" t="s">
        <v>184</v>
      </c>
      <c r="L525" s="256">
        <f>+INDEX(EC_FEBRERO_2025!$O$11:$O$214,MATCH(B525,EC_FEBRERO_2025!$A$11:$A$214,0))/1000</f>
        <v>6072.1294557198553</v>
      </c>
      <c r="M525" s="257">
        <f t="shared" ref="M525:M555" si="43">IF(OR(G525="Energía",G525="Potencia"),J525*L525*1000,J525*L525)</f>
        <v>10880570.467782941</v>
      </c>
      <c r="N525" s="258">
        <f t="shared" ref="N525:N555" si="44">J525*(1+$R$11)</f>
        <v>1.7947371264204304</v>
      </c>
      <c r="O525" s="259"/>
    </row>
    <row r="526" spans="1:15" ht="16.5" x14ac:dyDescent="0.3">
      <c r="A526" s="67" t="str">
        <f t="shared" si="41"/>
        <v>APMTCapacidadValle de México Centro</v>
      </c>
      <c r="B526" s="250" t="str">
        <f t="shared" si="40"/>
        <v>APMTValle de México Centro</v>
      </c>
      <c r="C526" s="67" t="str">
        <f t="shared" si="42"/>
        <v>APMTCapacidadEnergíaValle de México Centro</v>
      </c>
      <c r="E526" s="251" t="s">
        <v>58</v>
      </c>
      <c r="F526" s="253" t="s">
        <v>185</v>
      </c>
      <c r="G526" s="252" t="s">
        <v>135</v>
      </c>
      <c r="H526" s="252" t="s">
        <v>74</v>
      </c>
      <c r="I526" s="268" t="s">
        <v>161</v>
      </c>
      <c r="J526" s="254">
        <v>1.2120101863063077</v>
      </c>
      <c r="K526" s="255" t="s">
        <v>184</v>
      </c>
      <c r="L526" s="256">
        <f>+INDEX(EC_FEBRERO_2025!$O$11:$O$214,MATCH(B526,EC_FEBRERO_2025!$A$11:$A$214,0))/1000</f>
        <v>93.599942323000391</v>
      </c>
      <c r="M526" s="257">
        <f t="shared" si="43"/>
        <v>113444.08353315936</v>
      </c>
      <c r="N526" s="258">
        <f t="shared" si="44"/>
        <v>1.2139379058290587</v>
      </c>
      <c r="O526" s="259"/>
    </row>
    <row r="527" spans="1:15" ht="16.5" x14ac:dyDescent="0.3">
      <c r="A527" s="67" t="str">
        <f t="shared" si="41"/>
        <v>GDMTHCapacidadValle de México Centro</v>
      </c>
      <c r="B527" s="250" t="str">
        <f t="shared" si="40"/>
        <v>GDMTHValle de México Centro</v>
      </c>
      <c r="C527" s="67" t="str">
        <f t="shared" si="42"/>
        <v>GDMTHCapacidadPotenciaValle de México Centro</v>
      </c>
      <c r="E527" s="251" t="s">
        <v>54</v>
      </c>
      <c r="F527" s="253" t="s">
        <v>185</v>
      </c>
      <c r="G527" s="252" t="s">
        <v>136</v>
      </c>
      <c r="H527" s="252" t="s">
        <v>74</v>
      </c>
      <c r="I527" s="268" t="s">
        <v>161</v>
      </c>
      <c r="J527" s="269">
        <v>431.75769823674051</v>
      </c>
      <c r="K527" s="266" t="s">
        <v>186</v>
      </c>
      <c r="L527" s="256">
        <f>+INDEX(EC_FEBRERO_2025!$O$11:$O$214,MATCH(B527,EC_FEBRERO_2025!$A$11:$A$214,0))/1000</f>
        <v>508.95722687546646</v>
      </c>
      <c r="M527" s="257">
        <f t="shared" si="43"/>
        <v>219746200.77670592</v>
      </c>
      <c r="N527" s="270">
        <f t="shared" si="44"/>
        <v>432.44441502624659</v>
      </c>
      <c r="O527" s="259"/>
    </row>
    <row r="528" spans="1:15" ht="16.5" x14ac:dyDescent="0.3">
      <c r="A528" s="67" t="str">
        <f t="shared" si="41"/>
        <v>GDMTOCapacidadValle de México Centro</v>
      </c>
      <c r="B528" s="250" t="str">
        <f t="shared" si="40"/>
        <v>GDMTOValle de México Centro</v>
      </c>
      <c r="C528" s="67" t="str">
        <f t="shared" si="42"/>
        <v>GDMTOCapacidadPotenciaValle de México Centro</v>
      </c>
      <c r="E528" s="251" t="s">
        <v>55</v>
      </c>
      <c r="F528" s="253" t="s">
        <v>185</v>
      </c>
      <c r="G528" s="252" t="s">
        <v>136</v>
      </c>
      <c r="H528" s="252" t="s">
        <v>74</v>
      </c>
      <c r="I528" s="268" t="s">
        <v>161</v>
      </c>
      <c r="J528" s="269">
        <v>373.74640678813762</v>
      </c>
      <c r="K528" s="266" t="s">
        <v>186</v>
      </c>
      <c r="L528" s="256">
        <f>+INDEX(EC_FEBRERO_2025!$O$11:$O$214,MATCH(B528,EC_FEBRERO_2025!$A$11:$A$214,0))/1000</f>
        <v>133.85744603304593</v>
      </c>
      <c r="M528" s="257">
        <f t="shared" si="43"/>
        <v>50028739.476687968</v>
      </c>
      <c r="N528" s="270">
        <f t="shared" si="44"/>
        <v>374.34085578952693</v>
      </c>
      <c r="O528" s="259"/>
    </row>
    <row r="529" spans="1:15" ht="16.5" x14ac:dyDescent="0.3">
      <c r="A529" s="67" t="str">
        <f t="shared" si="41"/>
        <v>RAMTCapacidadValle de México Centro</v>
      </c>
      <c r="B529" s="250" t="str">
        <f t="shared" si="40"/>
        <v>RAMTValle de México Centro</v>
      </c>
      <c r="C529" s="67" t="str">
        <f t="shared" si="42"/>
        <v>RAMTCapacidadPotenciaValle de México Centro</v>
      </c>
      <c r="E529" s="251" t="s">
        <v>60</v>
      </c>
      <c r="F529" s="253" t="s">
        <v>185</v>
      </c>
      <c r="G529" s="252" t="s">
        <v>136</v>
      </c>
      <c r="H529" s="252" t="s">
        <v>74</v>
      </c>
      <c r="I529" s="268" t="s">
        <v>161</v>
      </c>
      <c r="J529" s="269">
        <v>165.68447084014215</v>
      </c>
      <c r="K529" s="266" t="s">
        <v>186</v>
      </c>
      <c r="L529" s="256">
        <f>+INDEX(EC_FEBRERO_2025!$O$11:$O$214,MATCH(B529,EC_FEBRERO_2025!$A$11:$A$214,0))/1000</f>
        <v>1.8527700299976919</v>
      </c>
      <c r="M529" s="257">
        <f t="shared" si="43"/>
        <v>306975.22200864187</v>
      </c>
      <c r="N529" s="270">
        <f t="shared" si="44"/>
        <v>165.94799435889126</v>
      </c>
      <c r="O529" s="259"/>
    </row>
    <row r="530" spans="1:15" ht="16.5" x14ac:dyDescent="0.3">
      <c r="A530" s="67" t="str">
        <f t="shared" si="41"/>
        <v>DISTCapacidadValle de México Centro</v>
      </c>
      <c r="B530" s="250" t="str">
        <f t="shared" si="40"/>
        <v>DISTValle de México Centro</v>
      </c>
      <c r="C530" s="67" t="str">
        <f t="shared" si="42"/>
        <v>DISTCapacidadPotenciaValle de México Centro</v>
      </c>
      <c r="E530" s="265" t="s">
        <v>51</v>
      </c>
      <c r="F530" s="253" t="s">
        <v>185</v>
      </c>
      <c r="G530" s="252" t="s">
        <v>136</v>
      </c>
      <c r="H530" s="252" t="s">
        <v>74</v>
      </c>
      <c r="I530" s="268" t="s">
        <v>161</v>
      </c>
      <c r="J530" s="269">
        <v>431.75769823674051</v>
      </c>
      <c r="K530" s="266" t="s">
        <v>186</v>
      </c>
      <c r="L530" s="256">
        <f>+INDEX(EC_FEBRERO_2025!$O$11:$O$214,MATCH(B530,EC_FEBRERO_2025!$A$11:$A$214,0))/1000</f>
        <v>8.752889507786124</v>
      </c>
      <c r="M530" s="257">
        <f t="shared" si="43"/>
        <v>3779127.4268022534</v>
      </c>
      <c r="N530" s="270">
        <f t="shared" si="44"/>
        <v>432.44441502624659</v>
      </c>
      <c r="O530" s="259"/>
    </row>
    <row r="531" spans="1:15" ht="16.5" x14ac:dyDescent="0.3">
      <c r="A531" s="67" t="str">
        <f t="shared" si="41"/>
        <v>DITCapacidadValle de México Centro</v>
      </c>
      <c r="B531" s="250" t="str">
        <f t="shared" si="40"/>
        <v>DITValle de México Centro</v>
      </c>
      <c r="C531" s="67" t="str">
        <f t="shared" si="42"/>
        <v>DITCapacidadPotenciaValle de México Centro</v>
      </c>
      <c r="E531" s="251" t="s">
        <v>52</v>
      </c>
      <c r="F531" s="253" t="s">
        <v>185</v>
      </c>
      <c r="G531" s="252" t="s">
        <v>136</v>
      </c>
      <c r="H531" s="252" t="s">
        <v>74</v>
      </c>
      <c r="I531" s="268" t="s">
        <v>161</v>
      </c>
      <c r="J531" s="269">
        <v>431.75769823674051</v>
      </c>
      <c r="K531" s="266" t="s">
        <v>186</v>
      </c>
      <c r="L531" s="256">
        <f>+INDEX(EC_FEBRERO_2025!$O$11:$O$214,MATCH(B531,EC_FEBRERO_2025!$A$11:$A$214,0))/1000</f>
        <v>0</v>
      </c>
      <c r="M531" s="257">
        <f t="shared" si="43"/>
        <v>0</v>
      </c>
      <c r="N531" s="270">
        <f t="shared" si="44"/>
        <v>432.44441502624659</v>
      </c>
      <c r="O531" s="259"/>
    </row>
    <row r="532" spans="1:15" ht="16.5" x14ac:dyDescent="0.3">
      <c r="A532" s="67" t="str">
        <f t="shared" si="41"/>
        <v>DB1CapacidadValle de México Norte</v>
      </c>
      <c r="B532" s="250" t="str">
        <f t="shared" si="40"/>
        <v>DB1Valle de México Norte</v>
      </c>
      <c r="C532" s="67" t="str">
        <f t="shared" si="42"/>
        <v>DB1CapacidadEnergíaValle de México Norte</v>
      </c>
      <c r="E532" s="251" t="s">
        <v>48</v>
      </c>
      <c r="F532" s="253" t="s">
        <v>185</v>
      </c>
      <c r="G532" s="252" t="s">
        <v>135</v>
      </c>
      <c r="H532" s="252" t="s">
        <v>75</v>
      </c>
      <c r="I532" s="268" t="s">
        <v>161</v>
      </c>
      <c r="J532" s="254">
        <v>0.70274489553720731</v>
      </c>
      <c r="K532" s="266" t="s">
        <v>184</v>
      </c>
      <c r="L532" s="256">
        <f>+INDEX(EC_FEBRERO_2025!$O$11:$O$214,MATCH(B532,EC_FEBRERO_2025!$A$11:$A$214,0))/1000</f>
        <v>144118.44385251348</v>
      </c>
      <c r="M532" s="257">
        <f t="shared" si="43"/>
        <v>101278500.77011946</v>
      </c>
      <c r="N532" s="258">
        <f t="shared" si="44"/>
        <v>0.70386262133683042</v>
      </c>
      <c r="O532" s="259"/>
    </row>
    <row r="533" spans="1:15" ht="16.5" x14ac:dyDescent="0.3">
      <c r="A533" s="67" t="str">
        <f t="shared" si="41"/>
        <v>DB2CapacidadValle de México Norte</v>
      </c>
      <c r="B533" s="250" t="str">
        <f t="shared" si="40"/>
        <v>DB2Valle de México Norte</v>
      </c>
      <c r="C533" s="67" t="str">
        <f t="shared" si="42"/>
        <v>DB2CapacidadEnergíaValle de México Norte</v>
      </c>
      <c r="E533" s="251" t="s">
        <v>50</v>
      </c>
      <c r="F533" s="253" t="s">
        <v>185</v>
      </c>
      <c r="G533" s="252" t="s">
        <v>135</v>
      </c>
      <c r="H533" s="252" t="s">
        <v>75</v>
      </c>
      <c r="I533" s="268" t="s">
        <v>161</v>
      </c>
      <c r="J533" s="254">
        <v>0.69937351810659121</v>
      </c>
      <c r="K533" s="266" t="s">
        <v>184</v>
      </c>
      <c r="L533" s="256">
        <f>+INDEX(EC_FEBRERO_2025!$O$11:$O$214,MATCH(B533,EC_FEBRERO_2025!$A$11:$A$214,0))/1000</f>
        <v>89904.875343709704</v>
      </c>
      <c r="M533" s="257">
        <f t="shared" si="43"/>
        <v>62877088.964064784</v>
      </c>
      <c r="N533" s="258">
        <f t="shared" si="44"/>
        <v>0.70048588168222892</v>
      </c>
      <c r="O533" s="259"/>
    </row>
    <row r="534" spans="1:15" ht="16.5" x14ac:dyDescent="0.3">
      <c r="A534" s="67" t="str">
        <f t="shared" si="41"/>
        <v>PDBTCapacidadValle de México Norte</v>
      </c>
      <c r="B534" s="250" t="str">
        <f t="shared" si="40"/>
        <v>PDBTValle de México Norte</v>
      </c>
      <c r="C534" s="67" t="str">
        <f t="shared" si="42"/>
        <v>PDBTCapacidadEnergíaValle de México Norte</v>
      </c>
      <c r="E534" s="251" t="s">
        <v>56</v>
      </c>
      <c r="F534" s="253" t="s">
        <v>185</v>
      </c>
      <c r="G534" s="252" t="s">
        <v>135</v>
      </c>
      <c r="H534" s="252" t="s">
        <v>75</v>
      </c>
      <c r="I534" s="268" t="s">
        <v>161</v>
      </c>
      <c r="J534" s="254">
        <v>1.188785141784289</v>
      </c>
      <c r="K534" s="266" t="s">
        <v>184</v>
      </c>
      <c r="L534" s="256">
        <f>+INDEX(EC_FEBRERO_2025!$O$11:$O$214,MATCH(B534,EC_FEBRERO_2025!$A$11:$A$214,0))/1000</f>
        <v>63618.948115818494</v>
      </c>
      <c r="M534" s="257">
        <f t="shared" si="43"/>
        <v>75629260.256030604</v>
      </c>
      <c r="N534" s="258">
        <f t="shared" si="44"/>
        <v>1.190675921541807</v>
      </c>
      <c r="O534" s="259"/>
    </row>
    <row r="535" spans="1:15" ht="16.5" x14ac:dyDescent="0.3">
      <c r="A535" s="67" t="str">
        <f t="shared" si="41"/>
        <v>GDBTCapacidadValle de México Norte</v>
      </c>
      <c r="B535" s="250" t="str">
        <f t="shared" si="40"/>
        <v>GDBTValle de México Norte</v>
      </c>
      <c r="C535" s="67" t="str">
        <f t="shared" si="42"/>
        <v>GDBTCapacidadPotenciaValle de México Norte</v>
      </c>
      <c r="E535" s="265" t="s">
        <v>53</v>
      </c>
      <c r="F535" s="253" t="s">
        <v>185</v>
      </c>
      <c r="G535" s="252" t="s">
        <v>136</v>
      </c>
      <c r="H535" s="252" t="s">
        <v>75</v>
      </c>
      <c r="I535" s="268" t="s">
        <v>161</v>
      </c>
      <c r="J535" s="269">
        <v>321.12014158995913</v>
      </c>
      <c r="K535" s="266" t="s">
        <v>186</v>
      </c>
      <c r="L535" s="256">
        <f>+INDEX(EC_FEBRERO_2025!$O$11:$O$214,MATCH(B535,EC_FEBRERO_2025!$A$11:$A$214,0))/1000</f>
        <v>72.139159024016422</v>
      </c>
      <c r="M535" s="257">
        <f t="shared" si="43"/>
        <v>23165336.959972732</v>
      </c>
      <c r="N535" s="270">
        <f t="shared" si="44"/>
        <v>321.63088776444306</v>
      </c>
      <c r="O535" s="259"/>
    </row>
    <row r="536" spans="1:15" ht="16.5" x14ac:dyDescent="0.3">
      <c r="A536" s="67" t="str">
        <f t="shared" si="41"/>
        <v>RABTCapacidadValle de México Norte</v>
      </c>
      <c r="B536" s="250" t="str">
        <f t="shared" si="40"/>
        <v>RABTValle de México Norte</v>
      </c>
      <c r="C536" s="67" t="str">
        <f t="shared" si="42"/>
        <v>RABTCapacidadEnergíaValle de México Norte</v>
      </c>
      <c r="E536" s="265" t="s">
        <v>59</v>
      </c>
      <c r="F536" s="253" t="s">
        <v>185</v>
      </c>
      <c r="G536" s="252" t="s">
        <v>135</v>
      </c>
      <c r="H536" s="252" t="s">
        <v>75</v>
      </c>
      <c r="I536" s="268" t="s">
        <v>161</v>
      </c>
      <c r="J536" s="254">
        <v>0.82280339181635198</v>
      </c>
      <c r="K536" s="266" t="s">
        <v>184</v>
      </c>
      <c r="L536" s="256">
        <f>+INDEX(EC_FEBRERO_2025!$O$11:$O$214,MATCH(B536,EC_FEBRERO_2025!$A$11:$A$214,0))/1000</f>
        <v>1400.562507763671</v>
      </c>
      <c r="M536" s="257">
        <f t="shared" si="43"/>
        <v>1152387.5818387643</v>
      </c>
      <c r="N536" s="258">
        <f t="shared" si="44"/>
        <v>0.82411207237012185</v>
      </c>
      <c r="O536" s="259"/>
    </row>
    <row r="537" spans="1:15" ht="16.5" x14ac:dyDescent="0.3">
      <c r="A537" s="67" t="str">
        <f t="shared" si="41"/>
        <v>APBTCapacidadValle de México Norte</v>
      </c>
      <c r="B537" s="250" t="str">
        <f t="shared" si="40"/>
        <v>APBTValle de México Norte</v>
      </c>
      <c r="C537" s="67" t="str">
        <f t="shared" si="42"/>
        <v>APBTCapacidadEnergíaValle de México Norte</v>
      </c>
      <c r="E537" s="265" t="s">
        <v>57</v>
      </c>
      <c r="F537" s="253" t="s">
        <v>185</v>
      </c>
      <c r="G537" s="252" t="s">
        <v>135</v>
      </c>
      <c r="H537" s="252" t="s">
        <v>75</v>
      </c>
      <c r="I537" s="268" t="s">
        <v>161</v>
      </c>
      <c r="J537" s="254">
        <v>2.1443833446176668</v>
      </c>
      <c r="K537" s="266" t="s">
        <v>184</v>
      </c>
      <c r="L537" s="256">
        <f>+INDEX(EC_FEBRERO_2025!$O$11:$O$214,MATCH(B537,EC_FEBRERO_2025!$A$11:$A$214,0))/1000</f>
        <v>19091.628103519863</v>
      </c>
      <c r="M537" s="257">
        <f t="shared" si="43"/>
        <v>40939769.326822564</v>
      </c>
      <c r="N537" s="258">
        <f t="shared" si="44"/>
        <v>2.1477940169737129</v>
      </c>
      <c r="O537" s="259"/>
    </row>
    <row r="538" spans="1:15" ht="16.5" x14ac:dyDescent="0.3">
      <c r="A538" s="67" t="str">
        <f t="shared" si="41"/>
        <v>APMTCapacidadValle de México Norte</v>
      </c>
      <c r="B538" s="250" t="str">
        <f t="shared" si="40"/>
        <v>APMTValle de México Norte</v>
      </c>
      <c r="C538" s="67" t="str">
        <f t="shared" si="42"/>
        <v>APMTCapacidadEnergíaValle de México Norte</v>
      </c>
      <c r="E538" s="265" t="s">
        <v>58</v>
      </c>
      <c r="F538" s="253" t="s">
        <v>185</v>
      </c>
      <c r="G538" s="252" t="s">
        <v>135</v>
      </c>
      <c r="H538" s="252" t="s">
        <v>75</v>
      </c>
      <c r="I538" s="268" t="s">
        <v>161</v>
      </c>
      <c r="J538" s="254">
        <v>1.1812931919384773</v>
      </c>
      <c r="K538" s="255" t="s">
        <v>184</v>
      </c>
      <c r="L538" s="256">
        <f>+INDEX(EC_FEBRERO_2025!$O$11:$O$214,MATCH(B538,EC_FEBRERO_2025!$A$11:$A$214,0))/1000</f>
        <v>1.5079402997528963</v>
      </c>
      <c r="M538" s="257">
        <f t="shared" si="43"/>
        <v>1781.319609947763</v>
      </c>
      <c r="N538" s="258">
        <f t="shared" si="44"/>
        <v>1.1831720556426946</v>
      </c>
      <c r="O538" s="259"/>
    </row>
    <row r="539" spans="1:15" ht="16.5" x14ac:dyDescent="0.3">
      <c r="A539" s="67" t="str">
        <f t="shared" si="41"/>
        <v>GDMTHCapacidadValle de México Norte</v>
      </c>
      <c r="B539" s="250" t="str">
        <f t="shared" si="40"/>
        <v>GDMTHValle de México Norte</v>
      </c>
      <c r="C539" s="67" t="str">
        <f t="shared" si="42"/>
        <v>GDMTHCapacidadPotenciaValle de México Norte</v>
      </c>
      <c r="E539" s="251" t="s">
        <v>54</v>
      </c>
      <c r="F539" s="253" t="s">
        <v>185</v>
      </c>
      <c r="G539" s="252" t="s">
        <v>136</v>
      </c>
      <c r="H539" s="252" t="s">
        <v>75</v>
      </c>
      <c r="I539" s="268" t="s">
        <v>161</v>
      </c>
      <c r="J539" s="269">
        <v>431.75769823674051</v>
      </c>
      <c r="K539" s="266" t="s">
        <v>186</v>
      </c>
      <c r="L539" s="256">
        <f>+INDEX(EC_FEBRERO_2025!$O$11:$O$214,MATCH(B539,EC_FEBRERO_2025!$A$11:$A$214,0))/1000</f>
        <v>708.5102575320326</v>
      </c>
      <c r="M539" s="257">
        <f t="shared" si="43"/>
        <v>305904757.9691506</v>
      </c>
      <c r="N539" s="270">
        <f t="shared" si="44"/>
        <v>432.44441502624659</v>
      </c>
      <c r="O539" s="259"/>
    </row>
    <row r="540" spans="1:15" ht="16.5" x14ac:dyDescent="0.3">
      <c r="A540" s="67" t="str">
        <f t="shared" si="41"/>
        <v>GDMTOCapacidadValle de México Norte</v>
      </c>
      <c r="B540" s="250" t="str">
        <f t="shared" si="40"/>
        <v>GDMTOValle de México Norte</v>
      </c>
      <c r="C540" s="67" t="str">
        <f t="shared" si="42"/>
        <v>GDMTOCapacidadPotenciaValle de México Norte</v>
      </c>
      <c r="E540" s="251" t="s">
        <v>55</v>
      </c>
      <c r="F540" s="253" t="s">
        <v>185</v>
      </c>
      <c r="G540" s="252" t="s">
        <v>136</v>
      </c>
      <c r="H540" s="252" t="s">
        <v>75</v>
      </c>
      <c r="I540" s="268" t="s">
        <v>161</v>
      </c>
      <c r="J540" s="269">
        <v>366.47472026779235</v>
      </c>
      <c r="K540" s="266" t="s">
        <v>186</v>
      </c>
      <c r="L540" s="256">
        <f>+INDEX(EC_FEBRERO_2025!$O$11:$O$214,MATCH(B540,EC_FEBRERO_2025!$A$11:$A$214,0))/1000</f>
        <v>168.54473027665424</v>
      </c>
      <c r="M540" s="257">
        <f t="shared" si="43"/>
        <v>61767382.88074737</v>
      </c>
      <c r="N540" s="270">
        <f t="shared" si="44"/>
        <v>367.05760354784786</v>
      </c>
      <c r="O540" s="259"/>
    </row>
    <row r="541" spans="1:15" ht="16.5" x14ac:dyDescent="0.3">
      <c r="A541" s="67" t="str">
        <f t="shared" si="41"/>
        <v>RAMTCapacidadValle de México Norte</v>
      </c>
      <c r="B541" s="250" t="str">
        <f t="shared" si="40"/>
        <v>RAMTValle de México Norte</v>
      </c>
      <c r="C541" s="67" t="str">
        <f t="shared" si="42"/>
        <v>RAMTCapacidadPotenciaValle de México Norte</v>
      </c>
      <c r="E541" s="251" t="s">
        <v>60</v>
      </c>
      <c r="F541" s="253" t="s">
        <v>185</v>
      </c>
      <c r="G541" s="252" t="s">
        <v>136</v>
      </c>
      <c r="H541" s="252" t="s">
        <v>75</v>
      </c>
      <c r="I541" s="268" t="s">
        <v>161</v>
      </c>
      <c r="J541" s="269">
        <v>165.68447084014215</v>
      </c>
      <c r="K541" s="266" t="s">
        <v>186</v>
      </c>
      <c r="L541" s="256">
        <f>+INDEX(EC_FEBRERO_2025!$O$11:$O$214,MATCH(B541,EC_FEBRERO_2025!$A$11:$A$214,0))/1000</f>
        <v>4.9127520612710622</v>
      </c>
      <c r="M541" s="257">
        <f t="shared" si="43"/>
        <v>813966.72564051358</v>
      </c>
      <c r="N541" s="270">
        <f t="shared" si="44"/>
        <v>165.94799435889126</v>
      </c>
      <c r="O541" s="259"/>
    </row>
    <row r="542" spans="1:15" ht="16.5" x14ac:dyDescent="0.3">
      <c r="A542" s="67" t="str">
        <f t="shared" si="41"/>
        <v>DISTCapacidadValle de México Norte</v>
      </c>
      <c r="B542" s="250" t="str">
        <f t="shared" si="40"/>
        <v>DISTValle de México Norte</v>
      </c>
      <c r="C542" s="67" t="str">
        <f t="shared" si="42"/>
        <v>DISTCapacidadPotenciaValle de México Norte</v>
      </c>
      <c r="E542" s="251" t="s">
        <v>51</v>
      </c>
      <c r="F542" s="253" t="s">
        <v>185</v>
      </c>
      <c r="G542" s="252" t="s">
        <v>136</v>
      </c>
      <c r="H542" s="252" t="s">
        <v>75</v>
      </c>
      <c r="I542" s="268" t="s">
        <v>161</v>
      </c>
      <c r="J542" s="269">
        <v>421.46001317367086</v>
      </c>
      <c r="K542" s="266" t="s">
        <v>186</v>
      </c>
      <c r="L542" s="256">
        <f>+INDEX(EC_FEBRERO_2025!$O$11:$O$214,MATCH(B542,EC_FEBRERO_2025!$A$11:$A$214,0))/1000</f>
        <v>162.4385379234426</v>
      </c>
      <c r="M542" s="257">
        <f t="shared" si="43"/>
        <v>68461348.333125949</v>
      </c>
      <c r="N542" s="270">
        <f t="shared" si="44"/>
        <v>422.13035134791488</v>
      </c>
      <c r="O542" s="259"/>
    </row>
    <row r="543" spans="1:15" ht="16.5" x14ac:dyDescent="0.3">
      <c r="A543" s="67" t="str">
        <f t="shared" si="41"/>
        <v>DITCapacidadValle de México Norte</v>
      </c>
      <c r="B543" s="250" t="str">
        <f t="shared" si="40"/>
        <v>DITValle de México Norte</v>
      </c>
      <c r="C543" s="67" t="str">
        <f t="shared" si="42"/>
        <v>DITCapacidadPotenciaValle de México Norte</v>
      </c>
      <c r="E543" s="251" t="s">
        <v>52</v>
      </c>
      <c r="F543" s="253" t="s">
        <v>185</v>
      </c>
      <c r="G543" s="252" t="s">
        <v>136</v>
      </c>
      <c r="H543" s="252" t="s">
        <v>75</v>
      </c>
      <c r="I543" s="268" t="s">
        <v>161</v>
      </c>
      <c r="J543" s="269">
        <v>421.46001317367086</v>
      </c>
      <c r="K543" s="266" t="s">
        <v>186</v>
      </c>
      <c r="L543" s="256">
        <f>+INDEX(EC_FEBRERO_2025!$O$11:$O$214,MATCH(B543,EC_FEBRERO_2025!$A$11:$A$214,0))/1000</f>
        <v>22.332918896502168</v>
      </c>
      <c r="M543" s="257">
        <f t="shared" si="43"/>
        <v>9412432.2923263256</v>
      </c>
      <c r="N543" s="270">
        <f t="shared" si="44"/>
        <v>422.13035134791488</v>
      </c>
      <c r="O543" s="259"/>
    </row>
    <row r="544" spans="1:15" ht="16.5" x14ac:dyDescent="0.3">
      <c r="A544" s="67" t="str">
        <f t="shared" si="41"/>
        <v>DB1CapacidadValle de México Sur</v>
      </c>
      <c r="B544" s="250" t="str">
        <f t="shared" ref="B544:B555" si="45">E544&amp;H544</f>
        <v>DB1Valle de México Sur</v>
      </c>
      <c r="C544" s="67" t="str">
        <f t="shared" si="42"/>
        <v>DB1CapacidadEnergíaValle de México Sur</v>
      </c>
      <c r="E544" s="251" t="s">
        <v>48</v>
      </c>
      <c r="F544" s="253" t="s">
        <v>185</v>
      </c>
      <c r="G544" s="252" t="s">
        <v>135</v>
      </c>
      <c r="H544" s="252" t="s">
        <v>76</v>
      </c>
      <c r="I544" s="268" t="s">
        <v>161</v>
      </c>
      <c r="J544" s="254">
        <v>0.7239096538516272</v>
      </c>
      <c r="K544" s="266" t="s">
        <v>184</v>
      </c>
      <c r="L544" s="256">
        <f>+INDEX(EC_FEBRERO_2025!$O$11:$O$214,MATCH(B544,EC_FEBRERO_2025!$A$11:$A$214,0))/1000</f>
        <v>157303.19560212345</v>
      </c>
      <c r="M544" s="257">
        <f t="shared" si="43"/>
        <v>113873301.878088</v>
      </c>
      <c r="N544" s="258">
        <f t="shared" si="44"/>
        <v>0.72506104250182535</v>
      </c>
      <c r="O544" s="259"/>
    </row>
    <row r="545" spans="1:15" ht="16.5" x14ac:dyDescent="0.3">
      <c r="A545" s="67" t="str">
        <f t="shared" si="41"/>
        <v>DB2CapacidadValle de México Sur</v>
      </c>
      <c r="B545" s="250" t="str">
        <f t="shared" si="45"/>
        <v>DB2Valle de México Sur</v>
      </c>
      <c r="C545" s="67" t="str">
        <f t="shared" si="42"/>
        <v>DB2CapacidadEnergíaValle de México Sur</v>
      </c>
      <c r="E545" s="251" t="s">
        <v>50</v>
      </c>
      <c r="F545" s="253" t="s">
        <v>185</v>
      </c>
      <c r="G545" s="252" t="s">
        <v>135</v>
      </c>
      <c r="H545" s="252" t="s">
        <v>76</v>
      </c>
      <c r="I545" s="268" t="s">
        <v>161</v>
      </c>
      <c r="J545" s="254">
        <v>0.720350977674866</v>
      </c>
      <c r="K545" s="266" t="s">
        <v>184</v>
      </c>
      <c r="L545" s="256">
        <f>+INDEX(EC_FEBRERO_2025!$O$11:$O$214,MATCH(B545,EC_FEBRERO_2025!$A$11:$A$214,0))/1000</f>
        <v>99019.107507314286</v>
      </c>
      <c r="M545" s="257">
        <f t="shared" si="43"/>
        <v>71328510.901386514</v>
      </c>
      <c r="N545" s="258">
        <f t="shared" si="44"/>
        <v>0.72149670619974626</v>
      </c>
      <c r="O545" s="259"/>
    </row>
    <row r="546" spans="1:15" ht="16.5" x14ac:dyDescent="0.3">
      <c r="A546" s="67" t="str">
        <f t="shared" si="41"/>
        <v>PDBTCapacidadValle de México Sur</v>
      </c>
      <c r="B546" s="250" t="str">
        <f t="shared" si="45"/>
        <v>PDBTValle de México Sur</v>
      </c>
      <c r="C546" s="67" t="str">
        <f t="shared" si="42"/>
        <v>PDBTCapacidadEnergíaValle de México Sur</v>
      </c>
      <c r="E546" s="251" t="s">
        <v>56</v>
      </c>
      <c r="F546" s="253" t="s">
        <v>185</v>
      </c>
      <c r="G546" s="252" t="s">
        <v>135</v>
      </c>
      <c r="H546" s="252" t="s">
        <v>76</v>
      </c>
      <c r="I546" s="268" t="s">
        <v>161</v>
      </c>
      <c r="J546" s="254">
        <v>1.2080769126372557</v>
      </c>
      <c r="K546" s="266" t="s">
        <v>184</v>
      </c>
      <c r="L546" s="256">
        <f>+INDEX(EC_FEBRERO_2025!$O$11:$O$214,MATCH(B546,EC_FEBRERO_2025!$A$11:$A$214,0))/1000</f>
        <v>82537.607787340516</v>
      </c>
      <c r="M546" s="257">
        <f t="shared" si="43"/>
        <v>99711778.392195046</v>
      </c>
      <c r="N546" s="258">
        <f t="shared" si="44"/>
        <v>1.2099983762320237</v>
      </c>
      <c r="O546" s="259"/>
    </row>
    <row r="547" spans="1:15" ht="16.5" x14ac:dyDescent="0.3">
      <c r="A547" s="67" t="str">
        <f t="shared" si="41"/>
        <v>GDBTCapacidadValle de México Sur</v>
      </c>
      <c r="B547" s="250" t="str">
        <f t="shared" si="45"/>
        <v>GDBTValle de México Sur</v>
      </c>
      <c r="C547" s="67" t="str">
        <f t="shared" si="42"/>
        <v>GDBTCapacidadPotenciaValle de México Sur</v>
      </c>
      <c r="E547" s="251" t="s">
        <v>53</v>
      </c>
      <c r="F547" s="253" t="s">
        <v>185</v>
      </c>
      <c r="G547" s="252" t="s">
        <v>136</v>
      </c>
      <c r="H547" s="252" t="s">
        <v>76</v>
      </c>
      <c r="I547" s="268" t="s">
        <v>161</v>
      </c>
      <c r="J547" s="269">
        <v>326.70464100502755</v>
      </c>
      <c r="K547" s="266" t="s">
        <v>186</v>
      </c>
      <c r="L547" s="256">
        <f>+INDEX(EC_FEBRERO_2025!$O$11:$O$214,MATCH(B547,EC_FEBRERO_2025!$A$11:$A$214,0))/1000</f>
        <v>111.80157232843383</v>
      </c>
      <c r="M547" s="257">
        <f t="shared" si="43"/>
        <v>36526092.551358595</v>
      </c>
      <c r="N547" s="270">
        <f t="shared" si="44"/>
        <v>327.22426940564196</v>
      </c>
      <c r="O547" s="259"/>
    </row>
    <row r="548" spans="1:15" ht="16.5" x14ac:dyDescent="0.3">
      <c r="A548" s="67" t="str">
        <f t="shared" si="41"/>
        <v>RABTCapacidadValle de México Sur</v>
      </c>
      <c r="B548" s="250" t="str">
        <f t="shared" si="45"/>
        <v>RABTValle de México Sur</v>
      </c>
      <c r="C548" s="67" t="str">
        <f t="shared" si="42"/>
        <v>RABTCapacidadEnergíaValle de México Sur</v>
      </c>
      <c r="E548" s="251" t="s">
        <v>59</v>
      </c>
      <c r="F548" s="253" t="s">
        <v>185</v>
      </c>
      <c r="G548" s="252" t="s">
        <v>135</v>
      </c>
      <c r="H548" s="252" t="s">
        <v>76</v>
      </c>
      <c r="I548" s="268" t="s">
        <v>161</v>
      </c>
      <c r="J548" s="254">
        <v>0.84902521627669469</v>
      </c>
      <c r="K548" s="266" t="s">
        <v>184</v>
      </c>
      <c r="L548" s="256">
        <f>+INDEX(EC_FEBRERO_2025!$O$11:$O$214,MATCH(B548,EC_FEBRERO_2025!$A$11:$A$214,0))/1000</f>
        <v>178.46124103992867</v>
      </c>
      <c r="M548" s="257">
        <f t="shared" si="43"/>
        <v>151518.09377093278</v>
      </c>
      <c r="N548" s="258">
        <f t="shared" si="44"/>
        <v>0.85037560301701764</v>
      </c>
      <c r="O548" s="259"/>
    </row>
    <row r="549" spans="1:15" ht="16.5" x14ac:dyDescent="0.3">
      <c r="A549" s="67" t="str">
        <f t="shared" si="41"/>
        <v>APBTCapacidadValle de México Sur</v>
      </c>
      <c r="B549" s="250" t="str">
        <f t="shared" si="45"/>
        <v>APBTValle de México Sur</v>
      </c>
      <c r="C549" s="67" t="str">
        <f t="shared" si="42"/>
        <v>APBTCapacidadEnergíaValle de México Sur</v>
      </c>
      <c r="E549" s="251" t="s">
        <v>57</v>
      </c>
      <c r="F549" s="253" t="s">
        <v>185</v>
      </c>
      <c r="G549" s="252" t="s">
        <v>135</v>
      </c>
      <c r="H549" s="252" t="s">
        <v>76</v>
      </c>
      <c r="I549" s="268" t="s">
        <v>161</v>
      </c>
      <c r="J549" s="254">
        <v>2.2125600882145613</v>
      </c>
      <c r="K549" s="266" t="s">
        <v>184</v>
      </c>
      <c r="L549" s="256">
        <f>+INDEX(EC_FEBRERO_2025!$O$11:$O$214,MATCH(B549,EC_FEBRERO_2025!$A$11:$A$214,0))/1000</f>
        <v>9700.2691629198962</v>
      </c>
      <c r="M549" s="257">
        <f t="shared" si="43"/>
        <v>21462428.394815031</v>
      </c>
      <c r="N549" s="258">
        <f t="shared" si="44"/>
        <v>2.2160791966556457</v>
      </c>
      <c r="O549" s="259"/>
    </row>
    <row r="550" spans="1:15" ht="16.5" x14ac:dyDescent="0.3">
      <c r="A550" s="67" t="str">
        <f t="shared" si="41"/>
        <v>APMTCapacidadValle de México Sur</v>
      </c>
      <c r="B550" s="250" t="str">
        <f t="shared" si="45"/>
        <v>APMTValle de México Sur</v>
      </c>
      <c r="C550" s="67" t="str">
        <f t="shared" si="42"/>
        <v>APMTCapacidadEnergíaValle de México Sur</v>
      </c>
      <c r="E550" s="251" t="s">
        <v>58</v>
      </c>
      <c r="F550" s="253" t="s">
        <v>185</v>
      </c>
      <c r="G550" s="252" t="s">
        <v>135</v>
      </c>
      <c r="H550" s="252" t="s">
        <v>76</v>
      </c>
      <c r="I550" s="268" t="s">
        <v>161</v>
      </c>
      <c r="J550" s="254">
        <v>1.2163180574676491</v>
      </c>
      <c r="K550" s="255" t="s">
        <v>184</v>
      </c>
      <c r="L550" s="256">
        <f>+INDEX(EC_FEBRERO_2025!$O$11:$O$214,MATCH(B550,EC_FEBRERO_2025!$A$11:$A$214,0))/1000</f>
        <v>1.9236678408540024</v>
      </c>
      <c r="M550" s="257">
        <f t="shared" si="43"/>
        <v>2339.7919314005267</v>
      </c>
      <c r="N550" s="258">
        <f t="shared" si="44"/>
        <v>1.218252628721048</v>
      </c>
      <c r="O550" s="259"/>
    </row>
    <row r="551" spans="1:15" ht="16.5" x14ac:dyDescent="0.3">
      <c r="A551" s="67" t="str">
        <f t="shared" si="41"/>
        <v>GDMTHCapacidadValle de México Sur</v>
      </c>
      <c r="B551" s="250" t="str">
        <f t="shared" si="45"/>
        <v>GDMTHValle de México Sur</v>
      </c>
      <c r="C551" s="67" t="str">
        <f t="shared" si="42"/>
        <v>GDMTHCapacidadPotenciaValle de México Sur</v>
      </c>
      <c r="E551" s="251" t="s">
        <v>54</v>
      </c>
      <c r="F551" s="253" t="s">
        <v>185</v>
      </c>
      <c r="G551" s="252" t="s">
        <v>136</v>
      </c>
      <c r="H551" s="252" t="s">
        <v>76</v>
      </c>
      <c r="I551" s="268" t="s">
        <v>161</v>
      </c>
      <c r="J551" s="269">
        <v>431.75769823674051</v>
      </c>
      <c r="K551" s="266" t="s">
        <v>186</v>
      </c>
      <c r="L551" s="256">
        <f>+INDEX(EC_FEBRERO_2025!$O$11:$O$214,MATCH(B551,EC_FEBRERO_2025!$A$11:$A$214,0))/1000</f>
        <v>636.74361330792192</v>
      </c>
      <c r="M551" s="257">
        <f t="shared" si="43"/>
        <v>274918956.84877354</v>
      </c>
      <c r="N551" s="270">
        <f t="shared" si="44"/>
        <v>432.44441502624659</v>
      </c>
      <c r="O551" s="259"/>
    </row>
    <row r="552" spans="1:15" ht="16.5" x14ac:dyDescent="0.3">
      <c r="A552" s="67" t="str">
        <f t="shared" si="41"/>
        <v>GDMTOCapacidadValle de México Sur</v>
      </c>
      <c r="B552" s="250" t="str">
        <f t="shared" si="45"/>
        <v>GDMTOValle de México Sur</v>
      </c>
      <c r="C552" s="67" t="str">
        <f t="shared" si="42"/>
        <v>GDMTOCapacidadPotenciaValle de México Sur</v>
      </c>
      <c r="E552" s="251" t="s">
        <v>55</v>
      </c>
      <c r="F552" s="253" t="s">
        <v>185</v>
      </c>
      <c r="G552" s="252" t="s">
        <v>136</v>
      </c>
      <c r="H552" s="252" t="s">
        <v>76</v>
      </c>
      <c r="I552" s="268" t="s">
        <v>161</v>
      </c>
      <c r="J552" s="269">
        <v>375.45794273041349</v>
      </c>
      <c r="K552" s="266" t="s">
        <v>186</v>
      </c>
      <c r="L552" s="256">
        <f>+INDEX(EC_FEBRERO_2025!$O$11:$O$214,MATCH(B552,EC_FEBRERO_2025!$A$11:$A$214,0))/1000</f>
        <v>223.44295873526085</v>
      </c>
      <c r="M552" s="257">
        <f t="shared" si="43"/>
        <v>83893433.604337707</v>
      </c>
      <c r="N552" s="270">
        <f t="shared" si="44"/>
        <v>376.05511395417943</v>
      </c>
      <c r="O552" s="259"/>
    </row>
    <row r="553" spans="1:15" ht="16.5" x14ac:dyDescent="0.3">
      <c r="A553" s="67" t="str">
        <f t="shared" si="41"/>
        <v>RAMTCapacidadValle de México Sur</v>
      </c>
      <c r="B553" s="250" t="str">
        <f t="shared" si="45"/>
        <v>RAMTValle de México Sur</v>
      </c>
      <c r="C553" s="67" t="str">
        <f t="shared" si="42"/>
        <v>RAMTCapacidadPotenciaValle de México Sur</v>
      </c>
      <c r="E553" s="251" t="s">
        <v>60</v>
      </c>
      <c r="F553" s="253" t="s">
        <v>185</v>
      </c>
      <c r="G553" s="252" t="s">
        <v>136</v>
      </c>
      <c r="H553" s="252" t="s">
        <v>76</v>
      </c>
      <c r="I553" s="268" t="s">
        <v>161</v>
      </c>
      <c r="J553" s="269">
        <v>165.68447084014215</v>
      </c>
      <c r="K553" s="266" t="s">
        <v>186</v>
      </c>
      <c r="L553" s="256">
        <f>+INDEX(EC_FEBRERO_2025!$O$11:$O$214,MATCH(B553,EC_FEBRERO_2025!$A$11:$A$214,0))/1000</f>
        <v>0.70363886104108619</v>
      </c>
      <c r="M553" s="257">
        <f t="shared" si="43"/>
        <v>116582.03235415269</v>
      </c>
      <c r="N553" s="270">
        <f t="shared" si="44"/>
        <v>165.94799435889126</v>
      </c>
      <c r="O553" s="259"/>
    </row>
    <row r="554" spans="1:15" ht="16.5" x14ac:dyDescent="0.3">
      <c r="A554" s="67" t="str">
        <f t="shared" si="41"/>
        <v>DISTCapacidadValle de México Sur</v>
      </c>
      <c r="B554" s="250" t="str">
        <f t="shared" si="45"/>
        <v>DISTValle de México Sur</v>
      </c>
      <c r="C554" s="67" t="str">
        <f t="shared" si="42"/>
        <v>DISTCapacidadPotenciaValle de México Sur</v>
      </c>
      <c r="E554" s="265" t="s">
        <v>51</v>
      </c>
      <c r="F554" s="253" t="s">
        <v>185</v>
      </c>
      <c r="G554" s="252" t="s">
        <v>136</v>
      </c>
      <c r="H554" s="252" t="s">
        <v>76</v>
      </c>
      <c r="I554" s="268" t="s">
        <v>161</v>
      </c>
      <c r="J554" s="269">
        <v>431.75769823674051</v>
      </c>
      <c r="K554" s="266" t="s">
        <v>186</v>
      </c>
      <c r="L554" s="256">
        <f>+INDEX(EC_FEBRERO_2025!$O$11:$O$214,MATCH(B554,EC_FEBRERO_2025!$A$11:$A$214,0))/1000</f>
        <v>13.274198621253253</v>
      </c>
      <c r="M554" s="257">
        <f t="shared" si="43"/>
        <v>5731237.4426496187</v>
      </c>
      <c r="N554" s="270">
        <f t="shared" si="44"/>
        <v>432.44441502624659</v>
      </c>
      <c r="O554" s="259"/>
    </row>
    <row r="555" spans="1:15" ht="16.5" x14ac:dyDescent="0.3">
      <c r="A555" s="67" t="str">
        <f t="shared" si="41"/>
        <v>DITCapacidadValle de México Sur</v>
      </c>
      <c r="B555" s="250" t="str">
        <f t="shared" si="45"/>
        <v>DITValle de México Sur</v>
      </c>
      <c r="C555" s="67" t="str">
        <f t="shared" si="42"/>
        <v>DITCapacidadPotenciaValle de México Sur</v>
      </c>
      <c r="E555" s="271" t="s">
        <v>52</v>
      </c>
      <c r="F555" s="272" t="s">
        <v>185</v>
      </c>
      <c r="G555" s="273" t="s">
        <v>136</v>
      </c>
      <c r="H555" s="273" t="s">
        <v>76</v>
      </c>
      <c r="I555" s="274" t="s">
        <v>161</v>
      </c>
      <c r="J555" s="275">
        <v>431.75769823674051</v>
      </c>
      <c r="K555" s="276" t="s">
        <v>186</v>
      </c>
      <c r="L555" s="277">
        <f>+INDEX(EC_FEBRERO_2025!$O$11:$O$214,MATCH(B555,EC_FEBRERO_2025!$A$11:$A$214,0))/1000</f>
        <v>0.38512288251825644</v>
      </c>
      <c r="M555" s="278">
        <f t="shared" si="43"/>
        <v>166279.76929438103</v>
      </c>
      <c r="N555" s="279">
        <f t="shared" si="44"/>
        <v>432.44441502624659</v>
      </c>
      <c r="O555" s="259"/>
    </row>
    <row r="556" spans="1:15" ht="16.5" x14ac:dyDescent="0.3">
      <c r="B556" s="250"/>
      <c r="E556" s="70" t="s">
        <v>187</v>
      </c>
      <c r="F556" s="10"/>
      <c r="G556" s="10"/>
      <c r="H556" s="10"/>
      <c r="I556" s="10"/>
      <c r="J556" s="503"/>
      <c r="K556" s="503"/>
      <c r="L556" s="503"/>
      <c r="M556" s="503"/>
      <c r="N556" s="503"/>
      <c r="O556" s="259"/>
    </row>
    <row r="557" spans="1:15" ht="16.5" x14ac:dyDescent="0.3">
      <c r="B557" s="250"/>
      <c r="N557" s="280"/>
    </row>
    <row r="558" spans="1:15" ht="16.5" x14ac:dyDescent="0.3">
      <c r="B558" s="250"/>
      <c r="N558" s="280"/>
    </row>
    <row r="559" spans="1:15" ht="16.5" x14ac:dyDescent="0.3">
      <c r="B559" s="250"/>
    </row>
    <row r="560" spans="1:15" ht="16.5" hidden="1" x14ac:dyDescent="0.3">
      <c r="B560" s="250"/>
    </row>
    <row r="561" spans="2:2" ht="16.5" hidden="1" x14ac:dyDescent="0.3">
      <c r="B561" s="250"/>
    </row>
    <row r="562" spans="2:2" ht="16.5" hidden="1" x14ac:dyDescent="0.3">
      <c r="B562" s="250"/>
    </row>
    <row r="563" spans="2:2" ht="16.5" hidden="1" x14ac:dyDescent="0.3">
      <c r="B563" s="250"/>
    </row>
    <row r="564" spans="2:2" ht="16.5" hidden="1" x14ac:dyDescent="0.3">
      <c r="B564" s="250"/>
    </row>
    <row r="565" spans="2:2" ht="16.5" hidden="1" x14ac:dyDescent="0.3">
      <c r="B565" s="250"/>
    </row>
    <row r="566" spans="2:2" ht="16.5" hidden="1" x14ac:dyDescent="0.3">
      <c r="B566" s="250"/>
    </row>
    <row r="567" spans="2:2" ht="16.5" hidden="1" x14ac:dyDescent="0.3">
      <c r="B567" s="250"/>
    </row>
    <row r="568" spans="2:2" ht="16.5" hidden="1" x14ac:dyDescent="0.3">
      <c r="B568" s="250"/>
    </row>
    <row r="569" spans="2:2" ht="16.5" hidden="1" x14ac:dyDescent="0.3">
      <c r="B569" s="250"/>
    </row>
    <row r="570" spans="2:2" ht="16.5" hidden="1" x14ac:dyDescent="0.3">
      <c r="B570" s="250"/>
    </row>
    <row r="571" spans="2:2" ht="16.5" hidden="1" x14ac:dyDescent="0.3">
      <c r="B571" s="250"/>
    </row>
    <row r="572" spans="2:2" ht="16.5" hidden="1" x14ac:dyDescent="0.3">
      <c r="B572" s="250"/>
    </row>
    <row r="573" spans="2:2" ht="16.5" hidden="1" x14ac:dyDescent="0.3">
      <c r="B573" s="250"/>
    </row>
    <row r="574" spans="2:2" ht="16.5" hidden="1" x14ac:dyDescent="0.3">
      <c r="B574" s="250"/>
    </row>
    <row r="575" spans="2:2" ht="16.5" hidden="1" x14ac:dyDescent="0.3">
      <c r="B575" s="250"/>
    </row>
    <row r="576" spans="2:2" ht="16.5" hidden="1" x14ac:dyDescent="0.3">
      <c r="B576" s="250"/>
    </row>
    <row r="577" spans="2:2" ht="16.5" hidden="1" x14ac:dyDescent="0.3">
      <c r="B577" s="250"/>
    </row>
    <row r="578" spans="2:2" ht="16.5" hidden="1" x14ac:dyDescent="0.3">
      <c r="B578" s="250"/>
    </row>
    <row r="579" spans="2:2" ht="16.5" hidden="1" x14ac:dyDescent="0.3">
      <c r="B579" s="250"/>
    </row>
    <row r="580" spans="2:2" ht="16.5" hidden="1" x14ac:dyDescent="0.3">
      <c r="B580" s="250"/>
    </row>
    <row r="581" spans="2:2" ht="16.5" hidden="1" x14ac:dyDescent="0.3">
      <c r="B581" s="250"/>
    </row>
    <row r="582" spans="2:2" ht="16.5" hidden="1" x14ac:dyDescent="0.3">
      <c r="B582" s="250"/>
    </row>
    <row r="583" spans="2:2" ht="16.5" hidden="1" x14ac:dyDescent="0.3">
      <c r="B583" s="250"/>
    </row>
    <row r="584" spans="2:2" ht="16.5" hidden="1" x14ac:dyDescent="0.3">
      <c r="B584" s="250"/>
    </row>
    <row r="585" spans="2:2" ht="16.5" hidden="1" x14ac:dyDescent="0.3">
      <c r="B585" s="250"/>
    </row>
    <row r="586" spans="2:2" ht="16.5" hidden="1" x14ac:dyDescent="0.3">
      <c r="B586" s="250"/>
    </row>
    <row r="587" spans="2:2" ht="16.5" hidden="1" x14ac:dyDescent="0.3">
      <c r="B587" s="250"/>
    </row>
    <row r="588" spans="2:2" ht="16.5" hidden="1" x14ac:dyDescent="0.3">
      <c r="B588" s="250"/>
    </row>
    <row r="589" spans="2:2" ht="16.5" hidden="1" x14ac:dyDescent="0.3">
      <c r="B589" s="250"/>
    </row>
    <row r="590" spans="2:2" ht="16.5" hidden="1" x14ac:dyDescent="0.3">
      <c r="B590" s="250"/>
    </row>
    <row r="591" spans="2:2" ht="16.5" hidden="1" x14ac:dyDescent="0.3">
      <c r="B591" s="250"/>
    </row>
    <row r="592" spans="2:2" ht="16.5" hidden="1" x14ac:dyDescent="0.3">
      <c r="B592" s="250"/>
    </row>
    <row r="593" spans="2:2" ht="16.5" hidden="1" x14ac:dyDescent="0.3">
      <c r="B593" s="250"/>
    </row>
    <row r="594" spans="2:2" ht="16.5" hidden="1" x14ac:dyDescent="0.3">
      <c r="B594" s="250"/>
    </row>
    <row r="595" spans="2:2" ht="16.5" hidden="1" x14ac:dyDescent="0.3">
      <c r="B595" s="250"/>
    </row>
    <row r="596" spans="2:2" ht="16.5" hidden="1" x14ac:dyDescent="0.3">
      <c r="B596" s="250"/>
    </row>
    <row r="597" spans="2:2" ht="16.5" hidden="1" x14ac:dyDescent="0.3">
      <c r="B597" s="250"/>
    </row>
    <row r="598" spans="2:2" ht="16.5" hidden="1" x14ac:dyDescent="0.3">
      <c r="B598" s="250"/>
    </row>
    <row r="599" spans="2:2" ht="16.5" hidden="1" x14ac:dyDescent="0.3">
      <c r="B599" s="250"/>
    </row>
    <row r="600" spans="2:2" ht="16.5" hidden="1" x14ac:dyDescent="0.3">
      <c r="B600" s="250"/>
    </row>
    <row r="601" spans="2:2" ht="16.5" hidden="1" x14ac:dyDescent="0.3">
      <c r="B601" s="250"/>
    </row>
    <row r="602" spans="2:2" ht="16.5" hidden="1" x14ac:dyDescent="0.3">
      <c r="B602" s="250"/>
    </row>
    <row r="603" spans="2:2" ht="16.5" hidden="1" x14ac:dyDescent="0.3">
      <c r="B603" s="250"/>
    </row>
    <row r="604" spans="2:2" ht="16.5" hidden="1" x14ac:dyDescent="0.3">
      <c r="B604" s="250"/>
    </row>
    <row r="605" spans="2:2" ht="16.5" hidden="1" x14ac:dyDescent="0.3">
      <c r="B605" s="250"/>
    </row>
    <row r="606" spans="2:2" ht="16.5" hidden="1" x14ac:dyDescent="0.3">
      <c r="B606" s="250"/>
    </row>
    <row r="607" spans="2:2" ht="16.5" hidden="1" x14ac:dyDescent="0.3">
      <c r="B607" s="250"/>
    </row>
    <row r="608" spans="2:2" ht="16.5" hidden="1" x14ac:dyDescent="0.3">
      <c r="B608" s="250"/>
    </row>
    <row r="609" spans="2:2" ht="16.5" hidden="1" x14ac:dyDescent="0.3">
      <c r="B609" s="250"/>
    </row>
    <row r="610" spans="2:2" ht="13.15" hidden="1" customHeight="1" x14ac:dyDescent="0.3">
      <c r="B610" s="250"/>
    </row>
    <row r="611" spans="2:2" ht="13.15" hidden="1" customHeight="1" x14ac:dyDescent="0.3">
      <c r="B611" s="250"/>
    </row>
    <row r="612" spans="2:2" ht="16.5" hidden="1" x14ac:dyDescent="0.3">
      <c r="B612" s="250"/>
    </row>
    <row r="613" spans="2:2" ht="16.5" hidden="1" x14ac:dyDescent="0.3">
      <c r="B613" s="250"/>
    </row>
    <row r="614" spans="2:2" ht="16.5" hidden="1" x14ac:dyDescent="0.3">
      <c r="B614" s="250"/>
    </row>
    <row r="615" spans="2:2" ht="16.5" hidden="1" x14ac:dyDescent="0.3">
      <c r="B615" s="250"/>
    </row>
    <row r="616" spans="2:2" ht="16.5" hidden="1" x14ac:dyDescent="0.3">
      <c r="B616" s="250"/>
    </row>
    <row r="617" spans="2:2" ht="16.5" hidden="1" x14ac:dyDescent="0.3">
      <c r="B617" s="250"/>
    </row>
    <row r="618" spans="2:2" ht="16.5" hidden="1" x14ac:dyDescent="0.3">
      <c r="B618" s="250"/>
    </row>
    <row r="619" spans="2:2" ht="16.5" hidden="1" x14ac:dyDescent="0.3">
      <c r="B619" s="250"/>
    </row>
    <row r="620" spans="2:2" ht="16.5" hidden="1" x14ac:dyDescent="0.3">
      <c r="B620" s="250"/>
    </row>
    <row r="621" spans="2:2" ht="16.5" hidden="1" x14ac:dyDescent="0.3">
      <c r="B621" s="250"/>
    </row>
    <row r="622" spans="2:2" ht="16.5" hidden="1" x14ac:dyDescent="0.3">
      <c r="B622" s="250"/>
    </row>
    <row r="623" spans="2:2" ht="16.5" hidden="1" x14ac:dyDescent="0.3">
      <c r="B623" s="250"/>
    </row>
    <row r="624" spans="2:2" ht="16.5" hidden="1" x14ac:dyDescent="0.3">
      <c r="B624" s="250"/>
    </row>
    <row r="625" spans="2:2" ht="16.5" hidden="1" x14ac:dyDescent="0.3">
      <c r="B625" s="250"/>
    </row>
    <row r="626" spans="2:2" ht="16.5" hidden="1" x14ac:dyDescent="0.3">
      <c r="B626" s="250"/>
    </row>
    <row r="627" spans="2:2" ht="16.5" hidden="1" x14ac:dyDescent="0.3">
      <c r="B627" s="250"/>
    </row>
    <row r="628" spans="2:2" ht="16.5" hidden="1" x14ac:dyDescent="0.3">
      <c r="B628" s="250"/>
    </row>
    <row r="629" spans="2:2" ht="16.5" hidden="1" x14ac:dyDescent="0.3">
      <c r="B629" s="250"/>
    </row>
    <row r="630" spans="2:2" ht="16.5" hidden="1" x14ac:dyDescent="0.3">
      <c r="B630" s="250"/>
    </row>
    <row r="631" spans="2:2" ht="16.5" hidden="1" x14ac:dyDescent="0.3">
      <c r="B631" s="250"/>
    </row>
    <row r="632" spans="2:2" ht="16.5" hidden="1" x14ac:dyDescent="0.3">
      <c r="B632" s="250"/>
    </row>
    <row r="633" spans="2:2" ht="16.5" hidden="1" x14ac:dyDescent="0.3">
      <c r="B633" s="250"/>
    </row>
    <row r="634" spans="2:2" ht="16.5" hidden="1" x14ac:dyDescent="0.3">
      <c r="B634" s="250"/>
    </row>
    <row r="635" spans="2:2" ht="16.5" hidden="1" x14ac:dyDescent="0.3">
      <c r="B635" s="250"/>
    </row>
    <row r="636" spans="2:2" ht="16.5" hidden="1" x14ac:dyDescent="0.3">
      <c r="B636" s="250"/>
    </row>
    <row r="637" spans="2:2" ht="16.5" hidden="1" x14ac:dyDescent="0.3">
      <c r="B637" s="250"/>
    </row>
    <row r="638" spans="2:2" ht="16.5" hidden="1" x14ac:dyDescent="0.3">
      <c r="B638" s="250"/>
    </row>
    <row r="639" spans="2:2" ht="16.5" hidden="1" x14ac:dyDescent="0.3">
      <c r="B639" s="250"/>
    </row>
    <row r="640" spans="2:2" ht="16.5" hidden="1" x14ac:dyDescent="0.3">
      <c r="B640" s="250"/>
    </row>
    <row r="641" spans="2:2" ht="16.5" hidden="1" x14ac:dyDescent="0.3">
      <c r="B641" s="250"/>
    </row>
    <row r="642" spans="2:2" ht="16.5" hidden="1" x14ac:dyDescent="0.3">
      <c r="B642" s="250"/>
    </row>
    <row r="643" spans="2:2" ht="16.5" hidden="1" x14ac:dyDescent="0.3">
      <c r="B643" s="250"/>
    </row>
    <row r="644" spans="2:2" ht="16.5" hidden="1" x14ac:dyDescent="0.3">
      <c r="B644" s="250"/>
    </row>
    <row r="645" spans="2:2" ht="16.5" hidden="1" x14ac:dyDescent="0.3">
      <c r="B645" s="250"/>
    </row>
    <row r="646" spans="2:2" ht="16.5" hidden="1" x14ac:dyDescent="0.3">
      <c r="B646" s="250"/>
    </row>
    <row r="647" spans="2:2" ht="16.5" hidden="1" x14ac:dyDescent="0.3">
      <c r="B647" s="250"/>
    </row>
    <row r="648" spans="2:2" ht="16.5" hidden="1" x14ac:dyDescent="0.3">
      <c r="B648" s="250"/>
    </row>
    <row r="649" spans="2:2" ht="16.5" hidden="1" x14ac:dyDescent="0.3">
      <c r="B649" s="250"/>
    </row>
    <row r="650" spans="2:2" ht="16.5" hidden="1" x14ac:dyDescent="0.3">
      <c r="B650" s="250"/>
    </row>
    <row r="651" spans="2:2" ht="16.5" hidden="1" x14ac:dyDescent="0.3">
      <c r="B651" s="250"/>
    </row>
    <row r="652" spans="2:2" ht="16.5" hidden="1" x14ac:dyDescent="0.3">
      <c r="B652" s="250"/>
    </row>
    <row r="653" spans="2:2" ht="16.5" hidden="1" x14ac:dyDescent="0.3">
      <c r="B653" s="250"/>
    </row>
    <row r="654" spans="2:2" ht="16.5" hidden="1" x14ac:dyDescent="0.3">
      <c r="B654" s="250"/>
    </row>
    <row r="655" spans="2:2" ht="16.5" hidden="1" x14ac:dyDescent="0.3">
      <c r="B655" s="250"/>
    </row>
    <row r="656" spans="2:2" ht="16.5" hidden="1" x14ac:dyDescent="0.3">
      <c r="B656" s="250"/>
    </row>
    <row r="657" spans="2:2" ht="16.5" hidden="1" x14ac:dyDescent="0.3">
      <c r="B657" s="250"/>
    </row>
    <row r="658" spans="2:2" ht="16.5" hidden="1" x14ac:dyDescent="0.3">
      <c r="B658" s="250"/>
    </row>
    <row r="659" spans="2:2" ht="16.5" hidden="1" x14ac:dyDescent="0.3">
      <c r="B659" s="250"/>
    </row>
    <row r="660" spans="2:2" ht="16.5" hidden="1" x14ac:dyDescent="0.3">
      <c r="B660" s="250"/>
    </row>
    <row r="661" spans="2:2" ht="16.5" hidden="1" x14ac:dyDescent="0.3">
      <c r="B661" s="250"/>
    </row>
    <row r="662" spans="2:2" ht="16.5" hidden="1" x14ac:dyDescent="0.3">
      <c r="B662" s="250"/>
    </row>
    <row r="663" spans="2:2" ht="16.5" hidden="1" x14ac:dyDescent="0.3">
      <c r="B663" s="250"/>
    </row>
    <row r="664" spans="2:2" ht="16.5" hidden="1" x14ac:dyDescent="0.3">
      <c r="B664" s="250"/>
    </row>
    <row r="665" spans="2:2" ht="16.5" hidden="1" x14ac:dyDescent="0.3">
      <c r="B665" s="250"/>
    </row>
    <row r="666" spans="2:2" ht="16.5" hidden="1" x14ac:dyDescent="0.3">
      <c r="B666" s="250"/>
    </row>
    <row r="667" spans="2:2" ht="16.5" hidden="1" x14ac:dyDescent="0.3">
      <c r="B667" s="250"/>
    </row>
    <row r="668" spans="2:2" ht="16.5" hidden="1" x14ac:dyDescent="0.3">
      <c r="B668" s="250"/>
    </row>
    <row r="669" spans="2:2" ht="16.5" hidden="1" x14ac:dyDescent="0.3">
      <c r="B669" s="250"/>
    </row>
    <row r="670" spans="2:2" ht="16.5" hidden="1" x14ac:dyDescent="0.3">
      <c r="B670" s="250"/>
    </row>
    <row r="671" spans="2:2" ht="16.5" hidden="1" x14ac:dyDescent="0.3">
      <c r="B671" s="250"/>
    </row>
    <row r="672" spans="2:2" ht="16.5" hidden="1" x14ac:dyDescent="0.3">
      <c r="B672" s="250"/>
    </row>
    <row r="673" spans="2:2" ht="16.5" hidden="1" x14ac:dyDescent="0.3">
      <c r="B673" s="250"/>
    </row>
    <row r="674" spans="2:2" ht="16.5" hidden="1" x14ac:dyDescent="0.3">
      <c r="B674" s="250"/>
    </row>
    <row r="675" spans="2:2" ht="16.5" hidden="1" x14ac:dyDescent="0.3">
      <c r="B675" s="250"/>
    </row>
    <row r="676" spans="2:2" ht="16.5" hidden="1" x14ac:dyDescent="0.3">
      <c r="B676" s="250"/>
    </row>
    <row r="677" spans="2:2" ht="16.5" hidden="1" x14ac:dyDescent="0.3">
      <c r="B677" s="250"/>
    </row>
    <row r="678" spans="2:2" ht="16.5" hidden="1" x14ac:dyDescent="0.3">
      <c r="B678" s="250"/>
    </row>
    <row r="679" spans="2:2" ht="16.5" hidden="1" x14ac:dyDescent="0.3">
      <c r="B679" s="250"/>
    </row>
    <row r="680" spans="2:2" ht="16.5" hidden="1" x14ac:dyDescent="0.3">
      <c r="B680" s="250"/>
    </row>
    <row r="681" spans="2:2" ht="16.5" hidden="1" x14ac:dyDescent="0.3">
      <c r="B681" s="250"/>
    </row>
    <row r="682" spans="2:2" ht="16.5" hidden="1" x14ac:dyDescent="0.3">
      <c r="B682" s="250"/>
    </row>
    <row r="683" spans="2:2" ht="16.5" hidden="1" x14ac:dyDescent="0.3">
      <c r="B683" s="250"/>
    </row>
    <row r="684" spans="2:2" ht="16.5" hidden="1" x14ac:dyDescent="0.3">
      <c r="B684" s="250"/>
    </row>
    <row r="685" spans="2:2" ht="16.5" hidden="1" x14ac:dyDescent="0.3">
      <c r="B685" s="250"/>
    </row>
    <row r="686" spans="2:2" ht="16.5" hidden="1" x14ac:dyDescent="0.3">
      <c r="B686" s="250"/>
    </row>
    <row r="687" spans="2:2" ht="16.5" hidden="1" x14ac:dyDescent="0.3">
      <c r="B687" s="250"/>
    </row>
    <row r="688" spans="2:2" ht="16.5" hidden="1" x14ac:dyDescent="0.3">
      <c r="B688" s="250"/>
    </row>
    <row r="689" spans="2:2" ht="16.5" hidden="1" x14ac:dyDescent="0.3">
      <c r="B689" s="250"/>
    </row>
    <row r="690" spans="2:2" ht="16.5" hidden="1" x14ac:dyDescent="0.3">
      <c r="B690" s="250"/>
    </row>
    <row r="691" spans="2:2" ht="16.5" hidden="1" x14ac:dyDescent="0.3">
      <c r="B691" s="250"/>
    </row>
    <row r="692" spans="2:2" ht="16.5" hidden="1" x14ac:dyDescent="0.3">
      <c r="B692" s="250"/>
    </row>
    <row r="693" spans="2:2" ht="16.5" hidden="1" x14ac:dyDescent="0.3">
      <c r="B693" s="250"/>
    </row>
    <row r="694" spans="2:2" ht="16.5" hidden="1" x14ac:dyDescent="0.3">
      <c r="B694" s="250"/>
    </row>
    <row r="695" spans="2:2" ht="16.5" hidden="1" x14ac:dyDescent="0.3">
      <c r="B695" s="250"/>
    </row>
    <row r="696" spans="2:2" ht="16.5" hidden="1" x14ac:dyDescent="0.3">
      <c r="B696" s="250"/>
    </row>
    <row r="697" spans="2:2" ht="16.5" hidden="1" x14ac:dyDescent="0.3">
      <c r="B697" s="250"/>
    </row>
    <row r="698" spans="2:2" ht="16.5" hidden="1" x14ac:dyDescent="0.3">
      <c r="B698" s="250"/>
    </row>
    <row r="699" spans="2:2" ht="16.5" hidden="1" x14ac:dyDescent="0.3">
      <c r="B699" s="250"/>
    </row>
    <row r="700" spans="2:2" ht="16.5" hidden="1" x14ac:dyDescent="0.3">
      <c r="B700" s="250"/>
    </row>
    <row r="701" spans="2:2" ht="16.5" hidden="1" x14ac:dyDescent="0.3">
      <c r="B701" s="250"/>
    </row>
    <row r="702" spans="2:2" ht="16.5" hidden="1" x14ac:dyDescent="0.3">
      <c r="B702" s="250"/>
    </row>
    <row r="703" spans="2:2" ht="16.5" hidden="1" x14ac:dyDescent="0.3">
      <c r="B703" s="250"/>
    </row>
    <row r="704" spans="2:2" ht="16.5" hidden="1" x14ac:dyDescent="0.3">
      <c r="B704" s="250"/>
    </row>
    <row r="705" spans="2:2" ht="16.5" hidden="1" x14ac:dyDescent="0.3">
      <c r="B705" s="250"/>
    </row>
    <row r="706" spans="2:2" ht="16.5" hidden="1" x14ac:dyDescent="0.3">
      <c r="B706" s="250"/>
    </row>
    <row r="707" spans="2:2" ht="16.5" hidden="1" x14ac:dyDescent="0.3">
      <c r="B707" s="250"/>
    </row>
    <row r="708" spans="2:2" ht="16.5" hidden="1" x14ac:dyDescent="0.3">
      <c r="B708" s="250"/>
    </row>
    <row r="709" spans="2:2" ht="16.5" hidden="1" x14ac:dyDescent="0.3">
      <c r="B709" s="250"/>
    </row>
    <row r="710" spans="2:2" ht="16.5" hidden="1" x14ac:dyDescent="0.3">
      <c r="B710" s="250"/>
    </row>
    <row r="711" spans="2:2" ht="16.5" hidden="1" x14ac:dyDescent="0.3">
      <c r="B711" s="250"/>
    </row>
    <row r="712" spans="2:2" ht="16.5" hidden="1" x14ac:dyDescent="0.3">
      <c r="B712" s="250"/>
    </row>
    <row r="713" spans="2:2" ht="16.5" hidden="1" x14ac:dyDescent="0.3">
      <c r="B713" s="250"/>
    </row>
    <row r="714" spans="2:2" ht="16.5" hidden="1" x14ac:dyDescent="0.3">
      <c r="B714" s="250"/>
    </row>
    <row r="715" spans="2:2" ht="16.5" hidden="1" x14ac:dyDescent="0.3">
      <c r="B715" s="250"/>
    </row>
    <row r="716" spans="2:2" ht="16.5" hidden="1" x14ac:dyDescent="0.3">
      <c r="B716" s="250"/>
    </row>
    <row r="717" spans="2:2" ht="16.5" hidden="1" x14ac:dyDescent="0.3">
      <c r="B717" s="250"/>
    </row>
    <row r="718" spans="2:2" ht="16.5" hidden="1" x14ac:dyDescent="0.3">
      <c r="B718" s="250"/>
    </row>
    <row r="719" spans="2:2" ht="16.5" hidden="1" x14ac:dyDescent="0.3">
      <c r="B719" s="250"/>
    </row>
    <row r="720" spans="2:2" ht="16.5" hidden="1" x14ac:dyDescent="0.3">
      <c r="B720" s="250"/>
    </row>
    <row r="721" spans="2:2" ht="16.5" hidden="1" x14ac:dyDescent="0.3">
      <c r="B721" s="250"/>
    </row>
    <row r="722" spans="2:2" ht="16.5" hidden="1" x14ac:dyDescent="0.3">
      <c r="B722" s="250"/>
    </row>
    <row r="723" spans="2:2" ht="16.5" hidden="1" x14ac:dyDescent="0.3">
      <c r="B723" s="250"/>
    </row>
    <row r="724" spans="2:2" ht="16.5" hidden="1" x14ac:dyDescent="0.3">
      <c r="B724" s="250"/>
    </row>
    <row r="725" spans="2:2" ht="16.5" hidden="1" x14ac:dyDescent="0.3">
      <c r="B725" s="250"/>
    </row>
    <row r="726" spans="2:2" ht="16.5" hidden="1" x14ac:dyDescent="0.3">
      <c r="B726" s="250"/>
    </row>
    <row r="727" spans="2:2" ht="16.5" hidden="1" x14ac:dyDescent="0.3">
      <c r="B727" s="250"/>
    </row>
    <row r="728" spans="2:2" ht="16.5" hidden="1" x14ac:dyDescent="0.3">
      <c r="B728" s="250"/>
    </row>
    <row r="729" spans="2:2" ht="16.5" hidden="1" x14ac:dyDescent="0.3">
      <c r="B729" s="250"/>
    </row>
    <row r="730" spans="2:2" ht="16.5" hidden="1" x14ac:dyDescent="0.3">
      <c r="B730" s="250"/>
    </row>
    <row r="731" spans="2:2" ht="16.5" hidden="1" x14ac:dyDescent="0.3">
      <c r="B731" s="250"/>
    </row>
    <row r="732" spans="2:2" ht="16.5" hidden="1" x14ac:dyDescent="0.3">
      <c r="B732" s="250"/>
    </row>
    <row r="733" spans="2:2" ht="16.5" hidden="1" x14ac:dyDescent="0.3">
      <c r="B733" s="250"/>
    </row>
    <row r="734" spans="2:2" ht="16.5" hidden="1" x14ac:dyDescent="0.3">
      <c r="B734" s="250"/>
    </row>
    <row r="735" spans="2:2" ht="16.5" hidden="1" x14ac:dyDescent="0.3">
      <c r="B735" s="250"/>
    </row>
    <row r="736" spans="2:2" ht="16.5" hidden="1" x14ac:dyDescent="0.3">
      <c r="B736" s="250"/>
    </row>
    <row r="737" spans="2:2" ht="16.5" hidden="1" x14ac:dyDescent="0.3">
      <c r="B737" s="250"/>
    </row>
    <row r="738" spans="2:2" ht="16.5" hidden="1" x14ac:dyDescent="0.3">
      <c r="B738" s="250"/>
    </row>
    <row r="739" spans="2:2" ht="16.5" hidden="1" x14ac:dyDescent="0.3">
      <c r="B739" s="250"/>
    </row>
    <row r="740" spans="2:2" ht="16.5" hidden="1" x14ac:dyDescent="0.3">
      <c r="B740" s="250"/>
    </row>
    <row r="741" spans="2:2" ht="16.5" hidden="1" x14ac:dyDescent="0.3">
      <c r="B741" s="250"/>
    </row>
    <row r="742" spans="2:2" ht="16.5" hidden="1" x14ac:dyDescent="0.3">
      <c r="B742" s="250"/>
    </row>
    <row r="743" spans="2:2" ht="16.5" hidden="1" x14ac:dyDescent="0.3">
      <c r="B743" s="250"/>
    </row>
    <row r="744" spans="2:2" ht="16.5" hidden="1" x14ac:dyDescent="0.3">
      <c r="B744" s="250"/>
    </row>
    <row r="745" spans="2:2" ht="16.5" hidden="1" x14ac:dyDescent="0.3">
      <c r="B745" s="250"/>
    </row>
    <row r="746" spans="2:2" ht="16.5" hidden="1" x14ac:dyDescent="0.3">
      <c r="B746" s="250"/>
    </row>
    <row r="747" spans="2:2" ht="16.5" hidden="1" x14ac:dyDescent="0.3">
      <c r="B747" s="250"/>
    </row>
    <row r="748" spans="2:2" ht="16.5" hidden="1" x14ac:dyDescent="0.3">
      <c r="B748" s="250"/>
    </row>
    <row r="749" spans="2:2" ht="16.5" hidden="1" x14ac:dyDescent="0.3">
      <c r="B749" s="250"/>
    </row>
    <row r="750" spans="2:2" ht="16.5" hidden="1" x14ac:dyDescent="0.3">
      <c r="B750" s="250"/>
    </row>
    <row r="751" spans="2:2" ht="16.5" hidden="1" x14ac:dyDescent="0.3">
      <c r="B751" s="250"/>
    </row>
    <row r="752" spans="2:2" ht="16.5" hidden="1" x14ac:dyDescent="0.3">
      <c r="B752" s="250"/>
    </row>
    <row r="753" spans="2:2" ht="16.5" hidden="1" x14ac:dyDescent="0.3">
      <c r="B753" s="250"/>
    </row>
    <row r="754" spans="2:2" ht="16.5" hidden="1" x14ac:dyDescent="0.3">
      <c r="B754" s="250"/>
    </row>
    <row r="755" spans="2:2" ht="16.5" hidden="1" x14ac:dyDescent="0.3">
      <c r="B755" s="250"/>
    </row>
    <row r="756" spans="2:2" ht="16.5" hidden="1" x14ac:dyDescent="0.3">
      <c r="B756" s="250"/>
    </row>
    <row r="757" spans="2:2" ht="16.5" hidden="1" x14ac:dyDescent="0.3">
      <c r="B757" s="250"/>
    </row>
    <row r="758" spans="2:2" ht="16.5" hidden="1" x14ac:dyDescent="0.3">
      <c r="B758" s="250"/>
    </row>
    <row r="759" spans="2:2" ht="16.5" hidden="1" x14ac:dyDescent="0.3">
      <c r="B759" s="250"/>
    </row>
    <row r="760" spans="2:2" ht="16.5" hidden="1" x14ac:dyDescent="0.3">
      <c r="B760" s="250"/>
    </row>
    <row r="761" spans="2:2" ht="16.5" hidden="1" x14ac:dyDescent="0.3">
      <c r="B761" s="250"/>
    </row>
    <row r="762" spans="2:2" ht="16.5" hidden="1" x14ac:dyDescent="0.3">
      <c r="B762" s="250"/>
    </row>
    <row r="763" spans="2:2" ht="16.5" hidden="1" x14ac:dyDescent="0.3">
      <c r="B763" s="250"/>
    </row>
    <row r="764" spans="2:2" ht="16.5" hidden="1" x14ac:dyDescent="0.3">
      <c r="B764" s="250"/>
    </row>
    <row r="765" spans="2:2" ht="16.5" hidden="1" x14ac:dyDescent="0.3">
      <c r="B765" s="250"/>
    </row>
    <row r="766" spans="2:2" ht="16.5" hidden="1" x14ac:dyDescent="0.3">
      <c r="B766" s="250"/>
    </row>
    <row r="767" spans="2:2" ht="16.5" hidden="1" x14ac:dyDescent="0.3">
      <c r="B767" s="250"/>
    </row>
    <row r="768" spans="2:2" ht="16.5" hidden="1" x14ac:dyDescent="0.3">
      <c r="B768" s="250"/>
    </row>
    <row r="769" spans="2:2" ht="16.5" hidden="1" x14ac:dyDescent="0.3">
      <c r="B769" s="250"/>
    </row>
    <row r="770" spans="2:2" ht="16.5" hidden="1" x14ac:dyDescent="0.3">
      <c r="B770" s="250"/>
    </row>
    <row r="771" spans="2:2" ht="16.5" hidden="1" x14ac:dyDescent="0.3">
      <c r="B771" s="250"/>
    </row>
    <row r="772" spans="2:2" ht="16.5" hidden="1" x14ac:dyDescent="0.3">
      <c r="B772" s="250"/>
    </row>
    <row r="773" spans="2:2" ht="16.5" hidden="1" x14ac:dyDescent="0.3">
      <c r="B773" s="250"/>
    </row>
    <row r="774" spans="2:2" ht="16.5" hidden="1" x14ac:dyDescent="0.3">
      <c r="B774" s="250"/>
    </row>
    <row r="775" spans="2:2" ht="16.5" hidden="1" x14ac:dyDescent="0.3">
      <c r="B775" s="250"/>
    </row>
    <row r="776" spans="2:2" ht="16.5" hidden="1" x14ac:dyDescent="0.3">
      <c r="B776" s="250"/>
    </row>
    <row r="777" spans="2:2" ht="16.5" hidden="1" x14ac:dyDescent="0.3">
      <c r="B777" s="250"/>
    </row>
    <row r="778" spans="2:2" ht="16.5" hidden="1" x14ac:dyDescent="0.3">
      <c r="B778" s="250"/>
    </row>
    <row r="779" spans="2:2" ht="16.5" hidden="1" x14ac:dyDescent="0.3">
      <c r="B779" s="250"/>
    </row>
    <row r="780" spans="2:2" ht="16.5" hidden="1" x14ac:dyDescent="0.3">
      <c r="B780" s="250"/>
    </row>
    <row r="781" spans="2:2" ht="16.5" hidden="1" x14ac:dyDescent="0.3">
      <c r="B781" s="250"/>
    </row>
    <row r="782" spans="2:2" ht="16.5" hidden="1" x14ac:dyDescent="0.3">
      <c r="B782" s="250"/>
    </row>
    <row r="783" spans="2:2" ht="16.5" hidden="1" x14ac:dyDescent="0.3">
      <c r="B783" s="250"/>
    </row>
    <row r="784" spans="2:2" ht="16.5" hidden="1" x14ac:dyDescent="0.3">
      <c r="B784" s="250"/>
    </row>
    <row r="785" spans="2:2" ht="16.5" hidden="1" x14ac:dyDescent="0.3">
      <c r="B785" s="250"/>
    </row>
    <row r="786" spans="2:2" ht="16.5" hidden="1" x14ac:dyDescent="0.3">
      <c r="B786" s="250"/>
    </row>
    <row r="787" spans="2:2" ht="16.5" hidden="1" x14ac:dyDescent="0.3">
      <c r="B787" s="250"/>
    </row>
    <row r="788" spans="2:2" ht="16.5" hidden="1" x14ac:dyDescent="0.3">
      <c r="B788" s="250"/>
    </row>
    <row r="789" spans="2:2" ht="16.5" hidden="1" x14ac:dyDescent="0.3">
      <c r="B789" s="250"/>
    </row>
    <row r="790" spans="2:2" ht="16.5" hidden="1" x14ac:dyDescent="0.3">
      <c r="B790" s="250"/>
    </row>
    <row r="791" spans="2:2" ht="16.5" hidden="1" x14ac:dyDescent="0.3">
      <c r="B791" s="250"/>
    </row>
    <row r="792" spans="2:2" ht="16.5" hidden="1" x14ac:dyDescent="0.3">
      <c r="B792" s="250"/>
    </row>
    <row r="793" spans="2:2" ht="16.5" hidden="1" x14ac:dyDescent="0.3">
      <c r="B793" s="250"/>
    </row>
    <row r="794" spans="2:2" ht="16.5" hidden="1" x14ac:dyDescent="0.3">
      <c r="B794" s="250"/>
    </row>
    <row r="795" spans="2:2" ht="16.5" hidden="1" x14ac:dyDescent="0.3">
      <c r="B795" s="250"/>
    </row>
    <row r="796" spans="2:2" ht="16.5" hidden="1" x14ac:dyDescent="0.3">
      <c r="B796" s="250"/>
    </row>
    <row r="797" spans="2:2" ht="16.5" hidden="1" x14ac:dyDescent="0.3">
      <c r="B797" s="250"/>
    </row>
    <row r="798" spans="2:2" ht="16.5" hidden="1" x14ac:dyDescent="0.3">
      <c r="B798" s="250"/>
    </row>
    <row r="799" spans="2:2" ht="16.5" hidden="1" x14ac:dyDescent="0.3">
      <c r="B799" s="250"/>
    </row>
    <row r="800" spans="2:2" ht="16.5" hidden="1" x14ac:dyDescent="0.3">
      <c r="B800" s="250"/>
    </row>
    <row r="801" spans="2:2" ht="16.5" hidden="1" x14ac:dyDescent="0.3">
      <c r="B801" s="250"/>
    </row>
    <row r="802" spans="2:2" ht="16.5" hidden="1" x14ac:dyDescent="0.3">
      <c r="B802" s="250"/>
    </row>
    <row r="803" spans="2:2" ht="16.5" hidden="1" x14ac:dyDescent="0.3">
      <c r="B803" s="250"/>
    </row>
    <row r="804" spans="2:2" ht="16.5" hidden="1" x14ac:dyDescent="0.3">
      <c r="B804" s="250"/>
    </row>
    <row r="805" spans="2:2" ht="16.5" hidden="1" x14ac:dyDescent="0.3">
      <c r="B805" s="250"/>
    </row>
    <row r="806" spans="2:2" ht="16.5" hidden="1" x14ac:dyDescent="0.3">
      <c r="B806" s="250"/>
    </row>
    <row r="807" spans="2:2" ht="16.5" hidden="1" x14ac:dyDescent="0.3">
      <c r="B807" s="250"/>
    </row>
    <row r="808" spans="2:2" ht="16.5" hidden="1" x14ac:dyDescent="0.3">
      <c r="B808" s="250"/>
    </row>
    <row r="809" spans="2:2" ht="16.5" hidden="1" x14ac:dyDescent="0.3">
      <c r="B809" s="250"/>
    </row>
    <row r="810" spans="2:2" ht="16.5" hidden="1" x14ac:dyDescent="0.3">
      <c r="B810" s="250"/>
    </row>
    <row r="811" spans="2:2" ht="16.5" hidden="1" x14ac:dyDescent="0.3">
      <c r="B811" s="250"/>
    </row>
    <row r="812" spans="2:2" ht="16.5" hidden="1" x14ac:dyDescent="0.3">
      <c r="B812" s="250"/>
    </row>
    <row r="813" spans="2:2" ht="16.5" hidden="1" x14ac:dyDescent="0.3">
      <c r="B813" s="250"/>
    </row>
    <row r="814" spans="2:2" ht="16.5" hidden="1" x14ac:dyDescent="0.3">
      <c r="B814" s="250"/>
    </row>
    <row r="815" spans="2:2" ht="16.5" hidden="1" x14ac:dyDescent="0.3">
      <c r="B815" s="250"/>
    </row>
    <row r="816" spans="2:2" ht="16.5" hidden="1" x14ac:dyDescent="0.3">
      <c r="B816" s="250"/>
    </row>
    <row r="817" spans="2:2" ht="16.5" hidden="1" x14ac:dyDescent="0.3">
      <c r="B817" s="250"/>
    </row>
    <row r="818" spans="2:2" ht="16.5" hidden="1" x14ac:dyDescent="0.3">
      <c r="B818" s="250"/>
    </row>
    <row r="819" spans="2:2" ht="16.5" hidden="1" x14ac:dyDescent="0.3">
      <c r="B819" s="250"/>
    </row>
    <row r="820" spans="2:2" ht="16.5" hidden="1" x14ac:dyDescent="0.3">
      <c r="B820" s="250"/>
    </row>
    <row r="821" spans="2:2" ht="16.5" hidden="1" x14ac:dyDescent="0.3">
      <c r="B821" s="250"/>
    </row>
    <row r="822" spans="2:2" ht="16.5" hidden="1" x14ac:dyDescent="0.3">
      <c r="B822" s="250"/>
    </row>
    <row r="823" spans="2:2" ht="16.5" hidden="1" x14ac:dyDescent="0.3">
      <c r="B823" s="250"/>
    </row>
    <row r="824" spans="2:2" ht="16.5" hidden="1" x14ac:dyDescent="0.3">
      <c r="B824" s="250"/>
    </row>
    <row r="825" spans="2:2" ht="16.5" hidden="1" x14ac:dyDescent="0.3">
      <c r="B825" s="250"/>
    </row>
    <row r="826" spans="2:2" ht="16.5" hidden="1" x14ac:dyDescent="0.3">
      <c r="B826" s="250"/>
    </row>
    <row r="827" spans="2:2" ht="16.5" hidden="1" x14ac:dyDescent="0.3">
      <c r="B827" s="250"/>
    </row>
    <row r="828" spans="2:2" ht="16.5" hidden="1" x14ac:dyDescent="0.3">
      <c r="B828" s="250"/>
    </row>
    <row r="829" spans="2:2" ht="16.5" hidden="1" x14ac:dyDescent="0.3">
      <c r="B829" s="250"/>
    </row>
    <row r="830" spans="2:2" ht="16.5" hidden="1" x14ac:dyDescent="0.3">
      <c r="B830" s="250"/>
    </row>
    <row r="831" spans="2:2" ht="16.5" hidden="1" x14ac:dyDescent="0.3">
      <c r="B831" s="250"/>
    </row>
    <row r="832" spans="2:2" ht="16.5" hidden="1" x14ac:dyDescent="0.3">
      <c r="B832" s="250"/>
    </row>
    <row r="833" spans="2:2" ht="16.5" hidden="1" x14ac:dyDescent="0.3">
      <c r="B833" s="250"/>
    </row>
    <row r="834" spans="2:2" ht="16.5" hidden="1" x14ac:dyDescent="0.3">
      <c r="B834" s="250"/>
    </row>
    <row r="835" spans="2:2" ht="16.5" hidden="1" x14ac:dyDescent="0.3">
      <c r="B835" s="250"/>
    </row>
    <row r="836" spans="2:2" ht="16.5" hidden="1" x14ac:dyDescent="0.3">
      <c r="B836" s="250"/>
    </row>
    <row r="837" spans="2:2" ht="16.5" hidden="1" x14ac:dyDescent="0.3">
      <c r="B837" s="250"/>
    </row>
    <row r="838" spans="2:2" ht="16.5" hidden="1" x14ac:dyDescent="0.3">
      <c r="B838" s="250"/>
    </row>
    <row r="839" spans="2:2" ht="16.5" hidden="1" x14ac:dyDescent="0.3">
      <c r="B839" s="250"/>
    </row>
    <row r="840" spans="2:2" ht="16.5" hidden="1" x14ac:dyDescent="0.3">
      <c r="B840" s="250"/>
    </row>
    <row r="841" spans="2:2" ht="16.5" hidden="1" x14ac:dyDescent="0.3">
      <c r="B841" s="250"/>
    </row>
    <row r="842" spans="2:2" ht="16.5" hidden="1" x14ac:dyDescent="0.3">
      <c r="B842" s="250"/>
    </row>
    <row r="843" spans="2:2" ht="16.5" hidden="1" x14ac:dyDescent="0.3">
      <c r="B843" s="250"/>
    </row>
    <row r="844" spans="2:2" ht="16.5" hidden="1" x14ac:dyDescent="0.3">
      <c r="B844" s="250"/>
    </row>
    <row r="845" spans="2:2" ht="16.5" hidden="1" x14ac:dyDescent="0.3">
      <c r="B845" s="250"/>
    </row>
    <row r="846" spans="2:2" ht="16.5" hidden="1" x14ac:dyDescent="0.3">
      <c r="B846" s="250"/>
    </row>
    <row r="847" spans="2:2" ht="16.5" hidden="1" x14ac:dyDescent="0.3">
      <c r="B847" s="250"/>
    </row>
    <row r="848" spans="2:2" ht="16.5" hidden="1" x14ac:dyDescent="0.3">
      <c r="B848" s="250"/>
    </row>
    <row r="849" spans="2:2" ht="16.5" hidden="1" x14ac:dyDescent="0.3">
      <c r="B849" s="250"/>
    </row>
    <row r="850" spans="2:2" ht="16.5" hidden="1" x14ac:dyDescent="0.3">
      <c r="B850" s="250"/>
    </row>
    <row r="851" spans="2:2" ht="16.5" hidden="1" x14ac:dyDescent="0.3">
      <c r="B851" s="250"/>
    </row>
    <row r="852" spans="2:2" ht="16.5" hidden="1" x14ac:dyDescent="0.3">
      <c r="B852" s="250"/>
    </row>
    <row r="853" spans="2:2" ht="16.5" hidden="1" x14ac:dyDescent="0.3">
      <c r="B853" s="250"/>
    </row>
    <row r="854" spans="2:2" ht="16.5" hidden="1" x14ac:dyDescent="0.3">
      <c r="B854" s="250"/>
    </row>
    <row r="855" spans="2:2" ht="16.5" hidden="1" x14ac:dyDescent="0.3">
      <c r="B855" s="250"/>
    </row>
    <row r="856" spans="2:2" ht="16.5" hidden="1" x14ac:dyDescent="0.3">
      <c r="B856" s="250"/>
    </row>
    <row r="857" spans="2:2" ht="16.5" hidden="1" x14ac:dyDescent="0.3">
      <c r="B857" s="250"/>
    </row>
    <row r="858" spans="2:2" ht="16.5" hidden="1" x14ac:dyDescent="0.3">
      <c r="B858" s="250"/>
    </row>
    <row r="859" spans="2:2" ht="16.5" hidden="1" x14ac:dyDescent="0.3">
      <c r="B859" s="250"/>
    </row>
    <row r="860" spans="2:2" ht="16.5" hidden="1" x14ac:dyDescent="0.3">
      <c r="B860" s="250"/>
    </row>
    <row r="861" spans="2:2" ht="16.5" hidden="1" x14ac:dyDescent="0.3">
      <c r="B861" s="250"/>
    </row>
    <row r="862" spans="2:2" ht="16.5" hidden="1" x14ac:dyDescent="0.3">
      <c r="B862" s="250"/>
    </row>
    <row r="863" spans="2:2" ht="16.5" hidden="1" x14ac:dyDescent="0.3">
      <c r="B863" s="250"/>
    </row>
    <row r="864" spans="2:2" ht="16.5" hidden="1" x14ac:dyDescent="0.3">
      <c r="B864" s="250"/>
    </row>
    <row r="865" spans="2:2" ht="16.5" hidden="1" x14ac:dyDescent="0.3">
      <c r="B865" s="250"/>
    </row>
    <row r="866" spans="2:2" ht="16.5" hidden="1" x14ac:dyDescent="0.3">
      <c r="B866" s="250"/>
    </row>
    <row r="867" spans="2:2" ht="16.5" hidden="1" x14ac:dyDescent="0.3">
      <c r="B867" s="250"/>
    </row>
    <row r="868" spans="2:2" ht="16.5" hidden="1" x14ac:dyDescent="0.3">
      <c r="B868" s="250"/>
    </row>
    <row r="869" spans="2:2" ht="16.5" hidden="1" x14ac:dyDescent="0.3">
      <c r="B869" s="250"/>
    </row>
    <row r="870" spans="2:2" ht="16.5" hidden="1" x14ac:dyDescent="0.3">
      <c r="B870" s="250"/>
    </row>
    <row r="871" spans="2:2" ht="16.5" hidden="1" x14ac:dyDescent="0.3">
      <c r="B871" s="250"/>
    </row>
    <row r="872" spans="2:2" ht="16.5" hidden="1" x14ac:dyDescent="0.3">
      <c r="B872" s="250"/>
    </row>
    <row r="873" spans="2:2" ht="16.5" hidden="1" x14ac:dyDescent="0.3">
      <c r="B873" s="250"/>
    </row>
    <row r="874" spans="2:2" ht="16.5" hidden="1" x14ac:dyDescent="0.3">
      <c r="B874" s="250"/>
    </row>
    <row r="875" spans="2:2" ht="16.5" hidden="1" x14ac:dyDescent="0.3">
      <c r="B875" s="250"/>
    </row>
    <row r="876" spans="2:2" ht="16.5" hidden="1" x14ac:dyDescent="0.3">
      <c r="B876" s="250"/>
    </row>
    <row r="877" spans="2:2" ht="16.5" hidden="1" x14ac:dyDescent="0.3">
      <c r="B877" s="250"/>
    </row>
    <row r="878" spans="2:2" ht="16.5" hidden="1" x14ac:dyDescent="0.3">
      <c r="B878" s="250"/>
    </row>
    <row r="879" spans="2:2" ht="16.5" hidden="1" x14ac:dyDescent="0.3">
      <c r="B879" s="250"/>
    </row>
    <row r="880" spans="2:2" ht="16.5" hidden="1" x14ac:dyDescent="0.3">
      <c r="B880" s="250"/>
    </row>
    <row r="881" spans="2:2" ht="16.5" hidden="1" x14ac:dyDescent="0.3">
      <c r="B881" s="250"/>
    </row>
    <row r="882" spans="2:2" ht="16.5" hidden="1" x14ac:dyDescent="0.3">
      <c r="B882" s="250"/>
    </row>
    <row r="883" spans="2:2" ht="16.5" hidden="1" x14ac:dyDescent="0.3">
      <c r="B883" s="250"/>
    </row>
    <row r="884" spans="2:2" ht="16.5" hidden="1" x14ac:dyDescent="0.3">
      <c r="B884" s="250"/>
    </row>
    <row r="885" spans="2:2" ht="16.5" hidden="1" x14ac:dyDescent="0.3">
      <c r="B885" s="250"/>
    </row>
    <row r="886" spans="2:2" ht="16.5" hidden="1" x14ac:dyDescent="0.3">
      <c r="B886" s="250"/>
    </row>
    <row r="887" spans="2:2" ht="16.5" hidden="1" x14ac:dyDescent="0.3">
      <c r="B887" s="250"/>
    </row>
    <row r="888" spans="2:2" ht="16.5" hidden="1" x14ac:dyDescent="0.3">
      <c r="B888" s="250"/>
    </row>
    <row r="889" spans="2:2" ht="16.5" hidden="1" x14ac:dyDescent="0.3">
      <c r="B889" s="250"/>
    </row>
    <row r="890" spans="2:2" ht="16.5" hidden="1" x14ac:dyDescent="0.3">
      <c r="B890" s="250"/>
    </row>
    <row r="891" spans="2:2" ht="16.5" hidden="1" x14ac:dyDescent="0.3">
      <c r="B891" s="250"/>
    </row>
    <row r="892" spans="2:2" ht="16.5" hidden="1" x14ac:dyDescent="0.3">
      <c r="B892" s="250"/>
    </row>
    <row r="893" spans="2:2" ht="16.5" hidden="1" x14ac:dyDescent="0.3">
      <c r="B893" s="250"/>
    </row>
    <row r="894" spans="2:2" ht="16.5" hidden="1" x14ac:dyDescent="0.3">
      <c r="B894" s="250"/>
    </row>
    <row r="895" spans="2:2" ht="16.5" hidden="1" x14ac:dyDescent="0.3">
      <c r="B895" s="250"/>
    </row>
    <row r="896" spans="2:2" ht="16.5" hidden="1" x14ac:dyDescent="0.3">
      <c r="B896" s="250"/>
    </row>
    <row r="897" spans="2:2" ht="16.5" hidden="1" x14ac:dyDescent="0.3">
      <c r="B897" s="250"/>
    </row>
    <row r="898" spans="2:2" ht="16.5" hidden="1" x14ac:dyDescent="0.3">
      <c r="B898" s="250"/>
    </row>
    <row r="899" spans="2:2" ht="16.5" hidden="1" x14ac:dyDescent="0.3">
      <c r="B899" s="250"/>
    </row>
    <row r="900" spans="2:2" ht="16.5" hidden="1" x14ac:dyDescent="0.3">
      <c r="B900" s="250"/>
    </row>
    <row r="901" spans="2:2" ht="16.5" hidden="1" x14ac:dyDescent="0.3">
      <c r="B901" s="250"/>
    </row>
    <row r="902" spans="2:2" ht="16.5" hidden="1" x14ac:dyDescent="0.3">
      <c r="B902" s="250"/>
    </row>
    <row r="903" spans="2:2" ht="16.5" hidden="1" x14ac:dyDescent="0.3">
      <c r="B903" s="250"/>
    </row>
    <row r="904" spans="2:2" ht="16.5" hidden="1" x14ac:dyDescent="0.3">
      <c r="B904" s="250"/>
    </row>
    <row r="905" spans="2:2" ht="16.5" hidden="1" x14ac:dyDescent="0.3">
      <c r="B905" s="250"/>
    </row>
    <row r="906" spans="2:2" ht="16.5" hidden="1" x14ac:dyDescent="0.3">
      <c r="B906" s="250"/>
    </row>
    <row r="907" spans="2:2" ht="16.5" hidden="1" x14ac:dyDescent="0.3">
      <c r="B907" s="250"/>
    </row>
    <row r="908" spans="2:2" ht="16.5" hidden="1" x14ac:dyDescent="0.3">
      <c r="B908" s="250"/>
    </row>
    <row r="909" spans="2:2" ht="16.5" hidden="1" x14ac:dyDescent="0.3">
      <c r="B909" s="250"/>
    </row>
    <row r="910" spans="2:2" ht="16.5" hidden="1" x14ac:dyDescent="0.3">
      <c r="B910" s="250"/>
    </row>
    <row r="911" spans="2:2" ht="16.5" hidden="1" x14ac:dyDescent="0.3">
      <c r="B911" s="250"/>
    </row>
    <row r="912" spans="2:2" ht="16.5" hidden="1" x14ac:dyDescent="0.3">
      <c r="B912" s="250"/>
    </row>
    <row r="913" spans="2:2" ht="16.5" hidden="1" x14ac:dyDescent="0.3">
      <c r="B913" s="250"/>
    </row>
    <row r="914" spans="2:2" ht="16.5" hidden="1" x14ac:dyDescent="0.3">
      <c r="B914" s="250"/>
    </row>
    <row r="915" spans="2:2" ht="16.5" hidden="1" x14ac:dyDescent="0.3">
      <c r="B915" s="250"/>
    </row>
    <row r="916" spans="2:2" ht="16.5" hidden="1" x14ac:dyDescent="0.3">
      <c r="B916" s="250"/>
    </row>
    <row r="917" spans="2:2" ht="16.5" hidden="1" x14ac:dyDescent="0.3">
      <c r="B917" s="250"/>
    </row>
    <row r="918" spans="2:2" ht="16.5" hidden="1" x14ac:dyDescent="0.3">
      <c r="B918" s="250"/>
    </row>
    <row r="919" spans="2:2" ht="16.5" hidden="1" x14ac:dyDescent="0.3">
      <c r="B919" s="250"/>
    </row>
    <row r="920" spans="2:2" ht="16.5" hidden="1" x14ac:dyDescent="0.3">
      <c r="B920" s="250"/>
    </row>
    <row r="921" spans="2:2" ht="16.5" hidden="1" x14ac:dyDescent="0.3">
      <c r="B921" s="250"/>
    </row>
    <row r="922" spans="2:2" ht="16.5" hidden="1" x14ac:dyDescent="0.3">
      <c r="B922" s="250"/>
    </row>
    <row r="923" spans="2:2" ht="16.5" hidden="1" x14ac:dyDescent="0.3">
      <c r="B923" s="250"/>
    </row>
    <row r="924" spans="2:2" ht="16.5" hidden="1" x14ac:dyDescent="0.3">
      <c r="B924" s="250"/>
    </row>
    <row r="925" spans="2:2" ht="16.5" hidden="1" x14ac:dyDescent="0.3">
      <c r="B925" s="250"/>
    </row>
    <row r="926" spans="2:2" ht="16.5" hidden="1" x14ac:dyDescent="0.3">
      <c r="B926" s="250"/>
    </row>
    <row r="927" spans="2:2" ht="16.5" hidden="1" x14ac:dyDescent="0.3">
      <c r="B927" s="250"/>
    </row>
    <row r="928" spans="2:2" ht="16.5" hidden="1" x14ac:dyDescent="0.3">
      <c r="B928" s="250"/>
    </row>
    <row r="929" spans="2:2" ht="16.5" hidden="1" x14ac:dyDescent="0.3">
      <c r="B929" s="250"/>
    </row>
    <row r="930" spans="2:2" ht="16.5" hidden="1" x14ac:dyDescent="0.3">
      <c r="B930" s="250"/>
    </row>
    <row r="931" spans="2:2" ht="16.5" hidden="1" x14ac:dyDescent="0.3">
      <c r="B931" s="250"/>
    </row>
    <row r="932" spans="2:2" ht="16.5" hidden="1" x14ac:dyDescent="0.3">
      <c r="B932" s="250"/>
    </row>
    <row r="933" spans="2:2" ht="16.5" hidden="1" x14ac:dyDescent="0.3">
      <c r="B933" s="250"/>
    </row>
    <row r="934" spans="2:2" ht="16.5" hidden="1" x14ac:dyDescent="0.3">
      <c r="B934" s="250"/>
    </row>
    <row r="935" spans="2:2" ht="16.5" hidden="1" x14ac:dyDescent="0.3">
      <c r="B935" s="250"/>
    </row>
    <row r="936" spans="2:2" ht="16.5" hidden="1" x14ac:dyDescent="0.3">
      <c r="B936" s="250"/>
    </row>
    <row r="937" spans="2:2" ht="16.5" hidden="1" x14ac:dyDescent="0.3">
      <c r="B937" s="250"/>
    </row>
    <row r="938" spans="2:2" ht="16.5" hidden="1" x14ac:dyDescent="0.3">
      <c r="B938" s="250"/>
    </row>
    <row r="939" spans="2:2" ht="16.5" hidden="1" x14ac:dyDescent="0.3">
      <c r="B939" s="250"/>
    </row>
    <row r="940" spans="2:2" ht="16.5" hidden="1" x14ac:dyDescent="0.3">
      <c r="B940" s="250"/>
    </row>
    <row r="941" spans="2:2" ht="16.5" hidden="1" x14ac:dyDescent="0.3">
      <c r="B941" s="250"/>
    </row>
    <row r="942" spans="2:2" ht="16.5" hidden="1" x14ac:dyDescent="0.3">
      <c r="B942" s="250"/>
    </row>
    <row r="943" spans="2:2" ht="16.5" hidden="1" x14ac:dyDescent="0.3">
      <c r="B943" s="250"/>
    </row>
    <row r="944" spans="2:2" ht="16.5" hidden="1" x14ac:dyDescent="0.3">
      <c r="B944" s="250"/>
    </row>
    <row r="945" spans="2:2" ht="16.5" hidden="1" x14ac:dyDescent="0.3">
      <c r="B945" s="250"/>
    </row>
    <row r="946" spans="2:2" ht="16.5" hidden="1" x14ac:dyDescent="0.3">
      <c r="B946" s="250"/>
    </row>
    <row r="947" spans="2:2" ht="16.5" hidden="1" x14ac:dyDescent="0.3">
      <c r="B947" s="250"/>
    </row>
    <row r="948" spans="2:2" ht="16.5" hidden="1" x14ac:dyDescent="0.3">
      <c r="B948" s="250"/>
    </row>
    <row r="949" spans="2:2" ht="16.5" hidden="1" x14ac:dyDescent="0.3">
      <c r="B949" s="250"/>
    </row>
    <row r="950" spans="2:2" ht="16.5" hidden="1" x14ac:dyDescent="0.3">
      <c r="B950" s="250"/>
    </row>
    <row r="951" spans="2:2" ht="16.5" hidden="1" x14ac:dyDescent="0.3">
      <c r="B951" s="250"/>
    </row>
    <row r="952" spans="2:2" ht="16.5" hidden="1" x14ac:dyDescent="0.3">
      <c r="B952" s="250"/>
    </row>
    <row r="953" spans="2:2" ht="16.5" hidden="1" x14ac:dyDescent="0.3">
      <c r="B953" s="250"/>
    </row>
    <row r="954" spans="2:2" ht="16.5" hidden="1" x14ac:dyDescent="0.3">
      <c r="B954" s="250"/>
    </row>
    <row r="955" spans="2:2" ht="16.5" hidden="1" x14ac:dyDescent="0.3">
      <c r="B955" s="250"/>
    </row>
    <row r="956" spans="2:2" ht="16.5" hidden="1" x14ac:dyDescent="0.3">
      <c r="B956" s="250"/>
    </row>
    <row r="957" spans="2:2" ht="16.5" hidden="1" x14ac:dyDescent="0.3">
      <c r="B957" s="250"/>
    </row>
    <row r="958" spans="2:2" ht="16.5" hidden="1" x14ac:dyDescent="0.3">
      <c r="B958" s="250"/>
    </row>
    <row r="959" spans="2:2" ht="16.5" hidden="1" x14ac:dyDescent="0.3">
      <c r="B959" s="250"/>
    </row>
    <row r="960" spans="2:2" ht="16.5" hidden="1" x14ac:dyDescent="0.3">
      <c r="B960" s="250"/>
    </row>
    <row r="961" spans="2:2" ht="16.5" hidden="1" x14ac:dyDescent="0.3">
      <c r="B961" s="250"/>
    </row>
    <row r="962" spans="2:2" ht="16.5" hidden="1" x14ac:dyDescent="0.3">
      <c r="B962" s="250"/>
    </row>
    <row r="963" spans="2:2" ht="16.5" hidden="1" x14ac:dyDescent="0.3">
      <c r="B963" s="250"/>
    </row>
    <row r="1020" s="67" customFormat="1" ht="12" hidden="1" customHeight="1" x14ac:dyDescent="0.3"/>
    <row r="1406" s="67" customFormat="1" ht="13.15" hidden="1" customHeight="1" x14ac:dyDescent="0.3"/>
    <row r="1407" s="67" customFormat="1" ht="13.15" hidden="1" customHeight="1" x14ac:dyDescent="0.3"/>
  </sheetData>
  <sheetProtection algorithmName="SHA-512" hashValue="zqfmNtF/6muj90LMPNMPyca3w2xpcWY1ITRvDTsR/xbu801vlKLV+XxGB5BXnfBnyXj5Z7IeueXUnW7GEFvpRg==" saltValue="Wz8f+30EUr2tdh9c0KFSvA==" spinCount="100000" sheet="1" objects="1" scenarios="1"/>
  <mergeCells count="1">
    <mergeCell ref="L10:N10"/>
  </mergeCells>
  <hyperlinks>
    <hyperlink ref="R5" location="Índice!A1" display="Regresar" xr:uid="{D7DC98E5-D54A-46E8-98A4-DC9DAFE5690B}"/>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1400A-B905-43BB-8E7E-64C1288BB5B1}">
  <sheetPr>
    <tabColor rgb="FFBC955C"/>
  </sheetPr>
  <dimension ref="A1:Q1541"/>
  <sheetViews>
    <sheetView showGridLines="0" topLeftCell="D1" zoomScale="85" zoomScaleNormal="85" workbookViewId="0">
      <selection activeCell="K10" sqref="K10"/>
    </sheetView>
  </sheetViews>
  <sheetFormatPr baseColWidth="10" defaultColWidth="0" defaultRowHeight="0" customHeight="1" zeroHeight="1" x14ac:dyDescent="0.3"/>
  <cols>
    <col min="1" max="1" width="35" style="67" hidden="1" customWidth="1"/>
    <col min="2" max="2" width="30" style="67" hidden="1" customWidth="1"/>
    <col min="3" max="3" width="43.7109375" style="67" hidden="1" customWidth="1"/>
    <col min="4" max="4" width="15.7109375" style="67" customWidth="1"/>
    <col min="5" max="5" width="21.42578125" style="67" customWidth="1"/>
    <col min="6" max="6" width="20.42578125" style="67" customWidth="1"/>
    <col min="7" max="7" width="21.5703125" style="67" customWidth="1"/>
    <col min="8" max="8" width="19.42578125" style="67" customWidth="1"/>
    <col min="9" max="9" width="25.5703125" style="67" bestFit="1" customWidth="1"/>
    <col min="10" max="10" width="20" style="67" customWidth="1"/>
    <col min="11" max="11" width="21.28515625" style="67" customWidth="1"/>
    <col min="12" max="14" width="11.42578125" style="67" customWidth="1"/>
    <col min="15" max="15" width="5.7109375" style="67" customWidth="1"/>
    <col min="16" max="17" width="0" style="67" hidden="1" customWidth="1"/>
    <col min="18" max="16384" width="11.42578125" style="67" hidden="1"/>
  </cols>
  <sheetData>
    <row r="1" spans="1:14" ht="18" customHeight="1" x14ac:dyDescent="0.3"/>
    <row r="2" spans="1:14" ht="18" customHeight="1" x14ac:dyDescent="0.3">
      <c r="G2" s="4" t="s">
        <v>0</v>
      </c>
      <c r="H2" s="4"/>
    </row>
    <row r="3" spans="1:14" ht="18" customHeight="1" x14ac:dyDescent="0.3">
      <c r="G3" s="483" t="s">
        <v>1</v>
      </c>
      <c r="H3" s="4"/>
    </row>
    <row r="4" spans="1:14" ht="6.95" customHeight="1" x14ac:dyDescent="0.3"/>
    <row r="5" spans="1:14" ht="18" customHeight="1" x14ac:dyDescent="0.3">
      <c r="E5" s="201"/>
      <c r="F5" s="201"/>
      <c r="G5" s="488" t="s">
        <v>24</v>
      </c>
      <c r="H5" s="201"/>
      <c r="I5" s="201"/>
      <c r="J5" s="201"/>
      <c r="K5" s="201"/>
      <c r="L5" s="201"/>
      <c r="M5" s="201"/>
      <c r="N5" s="33" t="s">
        <v>38</v>
      </c>
    </row>
    <row r="6" spans="1:14" ht="18.75" customHeight="1" x14ac:dyDescent="0.3"/>
    <row r="7" spans="1:14" s="282" customFormat="1" ht="20.25" customHeight="1" x14ac:dyDescent="0.5">
      <c r="A7" s="281" t="s">
        <v>165</v>
      </c>
      <c r="B7" s="281"/>
      <c r="C7" s="281"/>
      <c r="E7" s="15" t="s">
        <v>188</v>
      </c>
      <c r="F7" s="45"/>
      <c r="G7" s="45"/>
      <c r="H7" s="45"/>
      <c r="I7" s="45"/>
      <c r="J7" s="45"/>
      <c r="K7" s="45"/>
      <c r="L7" s="45"/>
      <c r="M7" s="45"/>
      <c r="N7" s="45"/>
    </row>
    <row r="8" spans="1:14" ht="10.9" customHeight="1" x14ac:dyDescent="0.3"/>
    <row r="9" spans="1:14" s="283" customFormat="1" ht="21.75" thickBot="1" x14ac:dyDescent="0.45">
      <c r="A9" s="283" t="s">
        <v>155</v>
      </c>
      <c r="B9" s="283" t="s">
        <v>156</v>
      </c>
      <c r="C9" s="283" t="s">
        <v>181</v>
      </c>
      <c r="E9" s="72" t="s">
        <v>44</v>
      </c>
      <c r="F9" s="73" t="s">
        <v>157</v>
      </c>
      <c r="G9" s="73" t="s">
        <v>154</v>
      </c>
      <c r="H9" s="73" t="s">
        <v>133</v>
      </c>
      <c r="I9" s="73" t="s">
        <v>45</v>
      </c>
      <c r="J9" s="242" t="s">
        <v>143</v>
      </c>
      <c r="K9" s="284" t="s">
        <v>189</v>
      </c>
      <c r="L9" s="67"/>
    </row>
    <row r="10" spans="1:14" ht="16.5" x14ac:dyDescent="0.3">
      <c r="A10" s="67" t="str">
        <f>IF(J10="NA",E10&amp;F10&amp;I10,E10&amp;F10&amp;I10&amp;J10)</f>
        <v>DB1CENACEBaja California</v>
      </c>
      <c r="B10" s="250" t="str">
        <f t="shared" ref="B10:B73" si="0">E10&amp;H10&amp;I10</f>
        <v>DB1EnergíaBaja California</v>
      </c>
      <c r="C10" s="67" t="str">
        <f t="shared" ref="C10:C73" si="1">E10&amp;F10&amp;H10&amp;I10</f>
        <v>DB1CENACEEnergíaBaja California</v>
      </c>
      <c r="E10" s="180" t="s">
        <v>48</v>
      </c>
      <c r="F10" s="181" t="s">
        <v>190</v>
      </c>
      <c r="G10" s="181" t="s">
        <v>184</v>
      </c>
      <c r="H10" s="181" t="s">
        <v>135</v>
      </c>
      <c r="I10" s="181" t="s">
        <v>49</v>
      </c>
      <c r="J10" s="285" t="s">
        <v>161</v>
      </c>
      <c r="K10" s="505">
        <f>+ROUND(TR_FEBRERO_2025!$D$10,LOOKUP($H10,TR_FEBRERO_2025!$B$71:$C$73,TR_FEBRERO_2025!$C$71:$C$73))</f>
        <v>6.4999999999999997E-3</v>
      </c>
    </row>
    <row r="11" spans="1:14" ht="16.5" x14ac:dyDescent="0.3">
      <c r="A11" s="67" t="str">
        <f t="shared" ref="A11:A74" si="2">IF(J11="NA",E11&amp;F11&amp;I11,E11&amp;F11&amp;I11&amp;J11)</f>
        <v>DB2CENACEBaja California</v>
      </c>
      <c r="B11" s="250" t="str">
        <f t="shared" si="0"/>
        <v>DB2EnergíaBaja California</v>
      </c>
      <c r="C11" s="67" t="str">
        <f t="shared" si="1"/>
        <v>DB2CENACEEnergíaBaja California</v>
      </c>
      <c r="E11" s="180" t="s">
        <v>50</v>
      </c>
      <c r="F11" s="181" t="s">
        <v>190</v>
      </c>
      <c r="G11" s="181" t="s">
        <v>184</v>
      </c>
      <c r="H11" s="181" t="s">
        <v>135</v>
      </c>
      <c r="I11" s="181" t="s">
        <v>49</v>
      </c>
      <c r="J11" s="285" t="s">
        <v>161</v>
      </c>
      <c r="K11" s="505">
        <f>+ROUND(TR_FEBRERO_2025!$D$10,LOOKUP($H11,TR_FEBRERO_2025!$B$71:$C$73,TR_FEBRERO_2025!$C$71:$C$73))</f>
        <v>6.4999999999999997E-3</v>
      </c>
    </row>
    <row r="12" spans="1:14" ht="16.5" x14ac:dyDescent="0.3">
      <c r="A12" s="67" t="str">
        <f t="shared" si="2"/>
        <v>PDBTCENACEBaja California</v>
      </c>
      <c r="B12" s="250" t="str">
        <f t="shared" si="0"/>
        <v>PDBTEnergíaBaja California</v>
      </c>
      <c r="C12" s="67" t="str">
        <f t="shared" si="1"/>
        <v>PDBTCENACEEnergíaBaja California</v>
      </c>
      <c r="E12" s="180" t="s">
        <v>56</v>
      </c>
      <c r="F12" s="181" t="s">
        <v>190</v>
      </c>
      <c r="G12" s="181" t="s">
        <v>184</v>
      </c>
      <c r="H12" s="181" t="s">
        <v>135</v>
      </c>
      <c r="I12" s="181" t="s">
        <v>49</v>
      </c>
      <c r="J12" s="285" t="s">
        <v>161</v>
      </c>
      <c r="K12" s="505">
        <f>+ROUND(TR_FEBRERO_2025!$D$10,LOOKUP($H12,TR_FEBRERO_2025!$B$71:$C$73,TR_FEBRERO_2025!$C$71:$C$73))</f>
        <v>6.4999999999999997E-3</v>
      </c>
    </row>
    <row r="13" spans="1:14" ht="16.5" x14ac:dyDescent="0.3">
      <c r="A13" s="67" t="str">
        <f t="shared" si="2"/>
        <v>GDBTCENACEBaja California</v>
      </c>
      <c r="B13" s="250" t="str">
        <f t="shared" si="0"/>
        <v>GDBTEnergíaBaja California</v>
      </c>
      <c r="C13" s="67" t="str">
        <f t="shared" si="1"/>
        <v>GDBTCENACEEnergíaBaja California</v>
      </c>
      <c r="E13" s="187" t="s">
        <v>53</v>
      </c>
      <c r="F13" s="181" t="s">
        <v>190</v>
      </c>
      <c r="G13" s="181" t="s">
        <v>184</v>
      </c>
      <c r="H13" s="181" t="s">
        <v>135</v>
      </c>
      <c r="I13" s="181" t="s">
        <v>49</v>
      </c>
      <c r="J13" s="285" t="s">
        <v>161</v>
      </c>
      <c r="K13" s="505">
        <f>+ROUND(TR_FEBRERO_2025!$D$10,LOOKUP($H13,TR_FEBRERO_2025!$B$71:$C$73,TR_FEBRERO_2025!$C$71:$C$73))</f>
        <v>6.4999999999999997E-3</v>
      </c>
    </row>
    <row r="14" spans="1:14" ht="16.5" x14ac:dyDescent="0.3">
      <c r="A14" s="67" t="str">
        <f t="shared" si="2"/>
        <v>RABTCENACEBaja California</v>
      </c>
      <c r="B14" s="250" t="str">
        <f t="shared" si="0"/>
        <v>RABTEnergíaBaja California</v>
      </c>
      <c r="C14" s="67" t="str">
        <f t="shared" si="1"/>
        <v>RABTCENACEEnergíaBaja California</v>
      </c>
      <c r="E14" s="187" t="s">
        <v>59</v>
      </c>
      <c r="F14" s="181" t="s">
        <v>190</v>
      </c>
      <c r="G14" s="181" t="s">
        <v>184</v>
      </c>
      <c r="H14" s="181" t="s">
        <v>135</v>
      </c>
      <c r="I14" s="181" t="s">
        <v>49</v>
      </c>
      <c r="J14" s="285" t="s">
        <v>161</v>
      </c>
      <c r="K14" s="505">
        <f>+ROUND(TR_FEBRERO_2025!$D$10,LOOKUP($H14,TR_FEBRERO_2025!$B$71:$C$73,TR_FEBRERO_2025!$C$71:$C$73))</f>
        <v>6.4999999999999997E-3</v>
      </c>
    </row>
    <row r="15" spans="1:14" ht="16.5" x14ac:dyDescent="0.3">
      <c r="A15" s="67" t="str">
        <f t="shared" si="2"/>
        <v>APBTCENACEBaja California</v>
      </c>
      <c r="B15" s="250" t="str">
        <f t="shared" si="0"/>
        <v>APBTEnergíaBaja California</v>
      </c>
      <c r="C15" s="67" t="str">
        <f t="shared" si="1"/>
        <v>APBTCENACEEnergíaBaja California</v>
      </c>
      <c r="E15" s="187" t="s">
        <v>57</v>
      </c>
      <c r="F15" s="181" t="s">
        <v>190</v>
      </c>
      <c r="G15" s="181" t="s">
        <v>184</v>
      </c>
      <c r="H15" s="181" t="s">
        <v>135</v>
      </c>
      <c r="I15" s="181" t="s">
        <v>49</v>
      </c>
      <c r="J15" s="285" t="s">
        <v>161</v>
      </c>
      <c r="K15" s="505">
        <f>+ROUND(TR_FEBRERO_2025!$D$10,LOOKUP($H15,TR_FEBRERO_2025!$B$71:$C$73,TR_FEBRERO_2025!$C$71:$C$73))</f>
        <v>6.4999999999999997E-3</v>
      </c>
    </row>
    <row r="16" spans="1:14" ht="16.5" x14ac:dyDescent="0.3">
      <c r="A16" s="67" t="str">
        <f t="shared" si="2"/>
        <v>APMTCENACEBaja California</v>
      </c>
      <c r="B16" s="250" t="str">
        <f t="shared" si="0"/>
        <v>APMTEnergíaBaja California</v>
      </c>
      <c r="C16" s="67" t="str">
        <f t="shared" si="1"/>
        <v>APMTCENACEEnergíaBaja California</v>
      </c>
      <c r="E16" s="187" t="s">
        <v>58</v>
      </c>
      <c r="F16" s="181" t="s">
        <v>190</v>
      </c>
      <c r="G16" s="181" t="s">
        <v>184</v>
      </c>
      <c r="H16" s="181" t="s">
        <v>135</v>
      </c>
      <c r="I16" s="181" t="s">
        <v>49</v>
      </c>
      <c r="J16" s="285" t="s">
        <v>161</v>
      </c>
      <c r="K16" s="505">
        <f>+ROUND(TR_FEBRERO_2025!$D$10,LOOKUP($H16,TR_FEBRERO_2025!$B$71:$C$73,TR_FEBRERO_2025!$C$71:$C$73))</f>
        <v>6.4999999999999997E-3</v>
      </c>
    </row>
    <row r="17" spans="1:11" ht="16.5" x14ac:dyDescent="0.3">
      <c r="A17" s="67" t="str">
        <f t="shared" si="2"/>
        <v>GDMTHCENACEBaja California</v>
      </c>
      <c r="B17" s="250" t="str">
        <f t="shared" si="0"/>
        <v>GDMTHEnergíaBaja California</v>
      </c>
      <c r="C17" s="67" t="str">
        <f t="shared" si="1"/>
        <v>GDMTHCENACEEnergíaBaja California</v>
      </c>
      <c r="E17" s="180" t="s">
        <v>54</v>
      </c>
      <c r="F17" s="181" t="s">
        <v>190</v>
      </c>
      <c r="G17" s="181" t="s">
        <v>184</v>
      </c>
      <c r="H17" s="181" t="s">
        <v>135</v>
      </c>
      <c r="I17" s="181" t="s">
        <v>49</v>
      </c>
      <c r="J17" s="285" t="s">
        <v>161</v>
      </c>
      <c r="K17" s="505">
        <f>+ROUND(TR_FEBRERO_2025!$D$10,LOOKUP($H17,TR_FEBRERO_2025!$B$71:$C$73,TR_FEBRERO_2025!$C$71:$C$73))</f>
        <v>6.4999999999999997E-3</v>
      </c>
    </row>
    <row r="18" spans="1:11" ht="16.5" x14ac:dyDescent="0.3">
      <c r="A18" s="67" t="str">
        <f t="shared" si="2"/>
        <v>GDMTOCENACEBaja California</v>
      </c>
      <c r="B18" s="250" t="str">
        <f t="shared" si="0"/>
        <v>GDMTOEnergíaBaja California</v>
      </c>
      <c r="C18" s="67" t="str">
        <f t="shared" si="1"/>
        <v>GDMTOCENACEEnergíaBaja California</v>
      </c>
      <c r="E18" s="180" t="s">
        <v>55</v>
      </c>
      <c r="F18" s="181" t="s">
        <v>190</v>
      </c>
      <c r="G18" s="181" t="s">
        <v>184</v>
      </c>
      <c r="H18" s="181" t="s">
        <v>135</v>
      </c>
      <c r="I18" s="181" t="s">
        <v>49</v>
      </c>
      <c r="J18" s="285" t="s">
        <v>161</v>
      </c>
      <c r="K18" s="505">
        <f>+ROUND(TR_FEBRERO_2025!$D$10,LOOKUP($H18,TR_FEBRERO_2025!$B$71:$C$73,TR_FEBRERO_2025!$C$71:$C$73))</f>
        <v>6.4999999999999997E-3</v>
      </c>
    </row>
    <row r="19" spans="1:11" ht="16.5" x14ac:dyDescent="0.3">
      <c r="A19" s="67" t="str">
        <f t="shared" si="2"/>
        <v>RAMTCENACEBaja California</v>
      </c>
      <c r="B19" s="250" t="str">
        <f t="shared" si="0"/>
        <v>RAMTEnergíaBaja California</v>
      </c>
      <c r="C19" s="67" t="str">
        <f t="shared" si="1"/>
        <v>RAMTCENACEEnergíaBaja California</v>
      </c>
      <c r="E19" s="180" t="s">
        <v>60</v>
      </c>
      <c r="F19" s="181" t="s">
        <v>190</v>
      </c>
      <c r="G19" s="181" t="s">
        <v>184</v>
      </c>
      <c r="H19" s="181" t="s">
        <v>135</v>
      </c>
      <c r="I19" s="181" t="s">
        <v>49</v>
      </c>
      <c r="J19" s="285" t="s">
        <v>161</v>
      </c>
      <c r="K19" s="505">
        <f>+ROUND(TR_FEBRERO_2025!$D$10,LOOKUP($H19,TR_FEBRERO_2025!$B$71:$C$73,TR_FEBRERO_2025!$C$71:$C$73))</f>
        <v>6.4999999999999997E-3</v>
      </c>
    </row>
    <row r="20" spans="1:11" ht="16.5" x14ac:dyDescent="0.3">
      <c r="A20" s="67" t="str">
        <f t="shared" si="2"/>
        <v>DISTCENACEBaja California</v>
      </c>
      <c r="B20" s="250" t="str">
        <f t="shared" si="0"/>
        <v>DISTEnergíaBaja California</v>
      </c>
      <c r="C20" s="67" t="str">
        <f t="shared" si="1"/>
        <v>DISTCENACEEnergíaBaja California</v>
      </c>
      <c r="E20" s="180" t="s">
        <v>51</v>
      </c>
      <c r="F20" s="181" t="s">
        <v>190</v>
      </c>
      <c r="G20" s="181" t="s">
        <v>184</v>
      </c>
      <c r="H20" s="181" t="s">
        <v>135</v>
      </c>
      <c r="I20" s="181" t="s">
        <v>49</v>
      </c>
      <c r="J20" s="285" t="s">
        <v>161</v>
      </c>
      <c r="K20" s="505">
        <f>+ROUND(TR_FEBRERO_2025!$D$10,LOOKUP($H20,TR_FEBRERO_2025!$B$71:$C$73,TR_FEBRERO_2025!$C$71:$C$73))</f>
        <v>6.4999999999999997E-3</v>
      </c>
    </row>
    <row r="21" spans="1:11" ht="16.5" x14ac:dyDescent="0.3">
      <c r="A21" s="67" t="str">
        <f t="shared" si="2"/>
        <v>DITCENACEBaja California</v>
      </c>
      <c r="B21" s="250" t="str">
        <f t="shared" si="0"/>
        <v>DITEnergíaBaja California</v>
      </c>
      <c r="C21" s="67" t="str">
        <f t="shared" si="1"/>
        <v>DITCENACEEnergíaBaja California</v>
      </c>
      <c r="E21" s="180" t="s">
        <v>52</v>
      </c>
      <c r="F21" s="181" t="s">
        <v>190</v>
      </c>
      <c r="G21" s="181" t="s">
        <v>184</v>
      </c>
      <c r="H21" s="181" t="s">
        <v>135</v>
      </c>
      <c r="I21" s="181" t="s">
        <v>49</v>
      </c>
      <c r="J21" s="285" t="s">
        <v>161</v>
      </c>
      <c r="K21" s="505">
        <f>+ROUND(TR_FEBRERO_2025!$D$10,LOOKUP($H21,TR_FEBRERO_2025!$B$71:$C$73,TR_FEBRERO_2025!$C$71:$C$73))</f>
        <v>6.4999999999999997E-3</v>
      </c>
    </row>
    <row r="22" spans="1:11" ht="16.5" x14ac:dyDescent="0.3">
      <c r="A22" s="67" t="str">
        <f t="shared" si="2"/>
        <v>DB1CENACEBaja California Sur</v>
      </c>
      <c r="B22" s="250" t="str">
        <f t="shared" si="0"/>
        <v>DB1EnergíaBaja California Sur</v>
      </c>
      <c r="C22" s="67" t="str">
        <f t="shared" si="1"/>
        <v>DB1CENACEEnergíaBaja California Sur</v>
      </c>
      <c r="E22" s="180" t="s">
        <v>48</v>
      </c>
      <c r="F22" s="181" t="s">
        <v>190</v>
      </c>
      <c r="G22" s="181" t="s">
        <v>184</v>
      </c>
      <c r="H22" s="181" t="s">
        <v>135</v>
      </c>
      <c r="I22" s="181" t="s">
        <v>61</v>
      </c>
      <c r="J22" s="285" t="s">
        <v>161</v>
      </c>
      <c r="K22" s="505">
        <f>+ROUND(TR_FEBRERO_2025!$D$10,LOOKUP($H22,TR_FEBRERO_2025!$B$71:$C$73,TR_FEBRERO_2025!$C$71:$C$73))</f>
        <v>6.4999999999999997E-3</v>
      </c>
    </row>
    <row r="23" spans="1:11" ht="16.5" x14ac:dyDescent="0.3">
      <c r="A23" s="67" t="str">
        <f t="shared" si="2"/>
        <v>DB2CENACEBaja California Sur</v>
      </c>
      <c r="B23" s="250" t="str">
        <f t="shared" si="0"/>
        <v>DB2EnergíaBaja California Sur</v>
      </c>
      <c r="C23" s="67" t="str">
        <f t="shared" si="1"/>
        <v>DB2CENACEEnergíaBaja California Sur</v>
      </c>
      <c r="D23" s="10"/>
      <c r="E23" s="180" t="s">
        <v>50</v>
      </c>
      <c r="F23" s="181" t="s">
        <v>190</v>
      </c>
      <c r="G23" s="181" t="s">
        <v>184</v>
      </c>
      <c r="H23" s="181" t="s">
        <v>135</v>
      </c>
      <c r="I23" s="181" t="s">
        <v>61</v>
      </c>
      <c r="J23" s="285" t="s">
        <v>161</v>
      </c>
      <c r="K23" s="505">
        <f>+ROUND(TR_FEBRERO_2025!$D$10,LOOKUP($H23,TR_FEBRERO_2025!$B$71:$C$73,TR_FEBRERO_2025!$C$71:$C$73))</f>
        <v>6.4999999999999997E-3</v>
      </c>
    </row>
    <row r="24" spans="1:11" ht="16.5" x14ac:dyDescent="0.3">
      <c r="A24" s="67" t="str">
        <f t="shared" si="2"/>
        <v>PDBTCENACEBaja California Sur</v>
      </c>
      <c r="B24" s="250" t="str">
        <f t="shared" si="0"/>
        <v>PDBTEnergíaBaja California Sur</v>
      </c>
      <c r="C24" s="67" t="str">
        <f t="shared" si="1"/>
        <v>PDBTCENACEEnergíaBaja California Sur</v>
      </c>
      <c r="E24" s="180" t="s">
        <v>56</v>
      </c>
      <c r="F24" s="181" t="s">
        <v>190</v>
      </c>
      <c r="G24" s="181" t="s">
        <v>184</v>
      </c>
      <c r="H24" s="181" t="s">
        <v>135</v>
      </c>
      <c r="I24" s="181" t="s">
        <v>61</v>
      </c>
      <c r="J24" s="285" t="s">
        <v>161</v>
      </c>
      <c r="K24" s="505">
        <f>+ROUND(TR_FEBRERO_2025!$D$10,LOOKUP($H24,TR_FEBRERO_2025!$B$71:$C$73,TR_FEBRERO_2025!$C$71:$C$73))</f>
        <v>6.4999999999999997E-3</v>
      </c>
    </row>
    <row r="25" spans="1:11" ht="16.5" x14ac:dyDescent="0.3">
      <c r="A25" s="67" t="str">
        <f t="shared" si="2"/>
        <v>GDBTCENACEBaja California Sur</v>
      </c>
      <c r="B25" s="250" t="str">
        <f t="shared" si="0"/>
        <v>GDBTEnergíaBaja California Sur</v>
      </c>
      <c r="C25" s="67" t="str">
        <f t="shared" si="1"/>
        <v>GDBTCENACEEnergíaBaja California Sur</v>
      </c>
      <c r="E25" s="187" t="s">
        <v>53</v>
      </c>
      <c r="F25" s="181" t="s">
        <v>190</v>
      </c>
      <c r="G25" s="181" t="s">
        <v>184</v>
      </c>
      <c r="H25" s="181" t="s">
        <v>135</v>
      </c>
      <c r="I25" s="181" t="s">
        <v>61</v>
      </c>
      <c r="J25" s="285" t="s">
        <v>161</v>
      </c>
      <c r="K25" s="505">
        <f>+ROUND(TR_FEBRERO_2025!$D$10,LOOKUP($H25,TR_FEBRERO_2025!$B$71:$C$73,TR_FEBRERO_2025!$C$71:$C$73))</f>
        <v>6.4999999999999997E-3</v>
      </c>
    </row>
    <row r="26" spans="1:11" ht="16.5" x14ac:dyDescent="0.3">
      <c r="A26" s="67" t="str">
        <f t="shared" si="2"/>
        <v>RABTCENACEBaja California Sur</v>
      </c>
      <c r="B26" s="250" t="str">
        <f t="shared" si="0"/>
        <v>RABTEnergíaBaja California Sur</v>
      </c>
      <c r="C26" s="67" t="str">
        <f t="shared" si="1"/>
        <v>RABTCENACEEnergíaBaja California Sur</v>
      </c>
      <c r="E26" s="187" t="s">
        <v>59</v>
      </c>
      <c r="F26" s="181" t="s">
        <v>190</v>
      </c>
      <c r="G26" s="181" t="s">
        <v>184</v>
      </c>
      <c r="H26" s="181" t="s">
        <v>135</v>
      </c>
      <c r="I26" s="181" t="s">
        <v>61</v>
      </c>
      <c r="J26" s="285" t="s">
        <v>161</v>
      </c>
      <c r="K26" s="505">
        <f>+ROUND(TR_FEBRERO_2025!$D$10,LOOKUP($H26,TR_FEBRERO_2025!$B$71:$C$73,TR_FEBRERO_2025!$C$71:$C$73))</f>
        <v>6.4999999999999997E-3</v>
      </c>
    </row>
    <row r="27" spans="1:11" ht="16.5" x14ac:dyDescent="0.3">
      <c r="A27" s="67" t="str">
        <f t="shared" si="2"/>
        <v>APBTCENACEBaja California Sur</v>
      </c>
      <c r="B27" s="250" t="str">
        <f t="shared" si="0"/>
        <v>APBTEnergíaBaja California Sur</v>
      </c>
      <c r="C27" s="67" t="str">
        <f t="shared" si="1"/>
        <v>APBTCENACEEnergíaBaja California Sur</v>
      </c>
      <c r="E27" s="187" t="s">
        <v>57</v>
      </c>
      <c r="F27" s="181" t="s">
        <v>190</v>
      </c>
      <c r="G27" s="181" t="s">
        <v>184</v>
      </c>
      <c r="H27" s="181" t="s">
        <v>135</v>
      </c>
      <c r="I27" s="181" t="s">
        <v>61</v>
      </c>
      <c r="J27" s="285" t="s">
        <v>161</v>
      </c>
      <c r="K27" s="505">
        <f>+ROUND(TR_FEBRERO_2025!$D$10,LOOKUP($H27,TR_FEBRERO_2025!$B$71:$C$73,TR_FEBRERO_2025!$C$71:$C$73))</f>
        <v>6.4999999999999997E-3</v>
      </c>
    </row>
    <row r="28" spans="1:11" ht="16.5" x14ac:dyDescent="0.3">
      <c r="A28" s="67" t="str">
        <f t="shared" si="2"/>
        <v>APMTCENACEBaja California Sur</v>
      </c>
      <c r="B28" s="250" t="str">
        <f t="shared" si="0"/>
        <v>APMTEnergíaBaja California Sur</v>
      </c>
      <c r="C28" s="67" t="str">
        <f t="shared" si="1"/>
        <v>APMTCENACEEnergíaBaja California Sur</v>
      </c>
      <c r="E28" s="187" t="s">
        <v>58</v>
      </c>
      <c r="F28" s="181" t="s">
        <v>190</v>
      </c>
      <c r="G28" s="181" t="s">
        <v>184</v>
      </c>
      <c r="H28" s="181" t="s">
        <v>135</v>
      </c>
      <c r="I28" s="181" t="s">
        <v>61</v>
      </c>
      <c r="J28" s="285" t="s">
        <v>161</v>
      </c>
      <c r="K28" s="505">
        <f>+ROUND(TR_FEBRERO_2025!$D$10,LOOKUP($H28,TR_FEBRERO_2025!$B$71:$C$73,TR_FEBRERO_2025!$C$71:$C$73))</f>
        <v>6.4999999999999997E-3</v>
      </c>
    </row>
    <row r="29" spans="1:11" ht="16.5" x14ac:dyDescent="0.3">
      <c r="A29" s="67" t="str">
        <f t="shared" si="2"/>
        <v>GDMTHCENACEBaja California Sur</v>
      </c>
      <c r="B29" s="250" t="str">
        <f t="shared" si="0"/>
        <v>GDMTHEnergíaBaja California Sur</v>
      </c>
      <c r="C29" s="67" t="str">
        <f t="shared" si="1"/>
        <v>GDMTHCENACEEnergíaBaja California Sur</v>
      </c>
      <c r="E29" s="180" t="s">
        <v>54</v>
      </c>
      <c r="F29" s="181" t="s">
        <v>190</v>
      </c>
      <c r="G29" s="181" t="s">
        <v>184</v>
      </c>
      <c r="H29" s="181" t="s">
        <v>135</v>
      </c>
      <c r="I29" s="181" t="s">
        <v>61</v>
      </c>
      <c r="J29" s="285" t="s">
        <v>161</v>
      </c>
      <c r="K29" s="505">
        <f>+ROUND(TR_FEBRERO_2025!$D$10,LOOKUP($H29,TR_FEBRERO_2025!$B$71:$C$73,TR_FEBRERO_2025!$C$71:$C$73))</f>
        <v>6.4999999999999997E-3</v>
      </c>
    </row>
    <row r="30" spans="1:11" ht="16.5" x14ac:dyDescent="0.3">
      <c r="A30" s="67" t="str">
        <f t="shared" si="2"/>
        <v>GDMTOCENACEBaja California Sur</v>
      </c>
      <c r="B30" s="250" t="str">
        <f t="shared" si="0"/>
        <v>GDMTOEnergíaBaja California Sur</v>
      </c>
      <c r="C30" s="67" t="str">
        <f t="shared" si="1"/>
        <v>GDMTOCENACEEnergíaBaja California Sur</v>
      </c>
      <c r="E30" s="180" t="s">
        <v>55</v>
      </c>
      <c r="F30" s="181" t="s">
        <v>190</v>
      </c>
      <c r="G30" s="181" t="s">
        <v>184</v>
      </c>
      <c r="H30" s="181" t="s">
        <v>135</v>
      </c>
      <c r="I30" s="181" t="s">
        <v>61</v>
      </c>
      <c r="J30" s="285" t="s">
        <v>161</v>
      </c>
      <c r="K30" s="505">
        <f>+ROUND(TR_FEBRERO_2025!$D$10,LOOKUP($H30,TR_FEBRERO_2025!$B$71:$C$73,TR_FEBRERO_2025!$C$71:$C$73))</f>
        <v>6.4999999999999997E-3</v>
      </c>
    </row>
    <row r="31" spans="1:11" ht="16.5" x14ac:dyDescent="0.3">
      <c r="A31" s="67" t="str">
        <f t="shared" si="2"/>
        <v>RAMTCENACEBaja California Sur</v>
      </c>
      <c r="B31" s="250" t="str">
        <f t="shared" si="0"/>
        <v>RAMTEnergíaBaja California Sur</v>
      </c>
      <c r="C31" s="67" t="str">
        <f t="shared" si="1"/>
        <v>RAMTCENACEEnergíaBaja California Sur</v>
      </c>
      <c r="E31" s="180" t="s">
        <v>60</v>
      </c>
      <c r="F31" s="181" t="s">
        <v>190</v>
      </c>
      <c r="G31" s="181" t="s">
        <v>184</v>
      </c>
      <c r="H31" s="181" t="s">
        <v>135</v>
      </c>
      <c r="I31" s="181" t="s">
        <v>61</v>
      </c>
      <c r="J31" s="285" t="s">
        <v>161</v>
      </c>
      <c r="K31" s="505">
        <f>+ROUND(TR_FEBRERO_2025!$D$10,LOOKUP($H31,TR_FEBRERO_2025!$B$71:$C$73,TR_FEBRERO_2025!$C$71:$C$73))</f>
        <v>6.4999999999999997E-3</v>
      </c>
    </row>
    <row r="32" spans="1:11" ht="16.5" x14ac:dyDescent="0.3">
      <c r="A32" s="67" t="str">
        <f t="shared" si="2"/>
        <v>DISTCENACEBaja California Sur</v>
      </c>
      <c r="B32" s="250" t="str">
        <f t="shared" si="0"/>
        <v>DISTEnergíaBaja California Sur</v>
      </c>
      <c r="C32" s="67" t="str">
        <f t="shared" si="1"/>
        <v>DISTCENACEEnergíaBaja California Sur</v>
      </c>
      <c r="E32" s="180" t="s">
        <v>51</v>
      </c>
      <c r="F32" s="181" t="s">
        <v>190</v>
      </c>
      <c r="G32" s="181" t="s">
        <v>184</v>
      </c>
      <c r="H32" s="181" t="s">
        <v>135</v>
      </c>
      <c r="I32" s="181" t="s">
        <v>61</v>
      </c>
      <c r="J32" s="285" t="s">
        <v>161</v>
      </c>
      <c r="K32" s="505">
        <f>+ROUND(TR_FEBRERO_2025!$D$10,LOOKUP($H32,TR_FEBRERO_2025!$B$71:$C$73,TR_FEBRERO_2025!$C$71:$C$73))</f>
        <v>6.4999999999999997E-3</v>
      </c>
    </row>
    <row r="33" spans="1:11" ht="16.5" x14ac:dyDescent="0.3">
      <c r="A33" s="67" t="str">
        <f t="shared" si="2"/>
        <v>DITCENACEBaja California Sur</v>
      </c>
      <c r="B33" s="250" t="str">
        <f t="shared" si="0"/>
        <v>DITEnergíaBaja California Sur</v>
      </c>
      <c r="C33" s="67" t="str">
        <f t="shared" si="1"/>
        <v>DITCENACEEnergíaBaja California Sur</v>
      </c>
      <c r="E33" s="180" t="s">
        <v>52</v>
      </c>
      <c r="F33" s="181" t="s">
        <v>190</v>
      </c>
      <c r="G33" s="181" t="s">
        <v>184</v>
      </c>
      <c r="H33" s="181" t="s">
        <v>135</v>
      </c>
      <c r="I33" s="181" t="s">
        <v>61</v>
      </c>
      <c r="J33" s="285" t="s">
        <v>161</v>
      </c>
      <c r="K33" s="505">
        <f>+ROUND(TR_FEBRERO_2025!$D$10,LOOKUP($H33,TR_FEBRERO_2025!$B$71:$C$73,TR_FEBRERO_2025!$C$71:$C$73))</f>
        <v>6.4999999999999997E-3</v>
      </c>
    </row>
    <row r="34" spans="1:11" ht="16.5" x14ac:dyDescent="0.3">
      <c r="A34" s="67" t="str">
        <f t="shared" si="2"/>
        <v>DB1CENACEBajío</v>
      </c>
      <c r="B34" s="250" t="str">
        <f t="shared" si="0"/>
        <v>DB1EnergíaBajío</v>
      </c>
      <c r="C34" s="67" t="str">
        <f t="shared" si="1"/>
        <v>DB1CENACEEnergíaBajío</v>
      </c>
      <c r="E34" s="180" t="s">
        <v>48</v>
      </c>
      <c r="F34" s="181" t="s">
        <v>190</v>
      </c>
      <c r="G34" s="181" t="s">
        <v>184</v>
      </c>
      <c r="H34" s="181" t="s">
        <v>135</v>
      </c>
      <c r="I34" s="181" t="s">
        <v>62</v>
      </c>
      <c r="J34" s="285" t="s">
        <v>161</v>
      </c>
      <c r="K34" s="505">
        <f>+ROUND(TR_FEBRERO_2025!$D$10,LOOKUP($H34,TR_FEBRERO_2025!$B$71:$C$73,TR_FEBRERO_2025!$C$71:$C$73))</f>
        <v>6.4999999999999997E-3</v>
      </c>
    </row>
    <row r="35" spans="1:11" ht="16.5" x14ac:dyDescent="0.3">
      <c r="A35" s="67" t="str">
        <f t="shared" si="2"/>
        <v>DB2CENACEBajío</v>
      </c>
      <c r="B35" s="250" t="str">
        <f t="shared" si="0"/>
        <v>DB2EnergíaBajío</v>
      </c>
      <c r="C35" s="67" t="str">
        <f t="shared" si="1"/>
        <v>DB2CENACEEnergíaBajío</v>
      </c>
      <c r="E35" s="180" t="s">
        <v>50</v>
      </c>
      <c r="F35" s="181" t="s">
        <v>190</v>
      </c>
      <c r="G35" s="181" t="s">
        <v>184</v>
      </c>
      <c r="H35" s="181" t="s">
        <v>135</v>
      </c>
      <c r="I35" s="181" t="s">
        <v>62</v>
      </c>
      <c r="J35" s="285" t="s">
        <v>161</v>
      </c>
      <c r="K35" s="505">
        <f>+ROUND(TR_FEBRERO_2025!$D$10,LOOKUP($H35,TR_FEBRERO_2025!$B$71:$C$73,TR_FEBRERO_2025!$C$71:$C$73))</f>
        <v>6.4999999999999997E-3</v>
      </c>
    </row>
    <row r="36" spans="1:11" ht="16.5" x14ac:dyDescent="0.3">
      <c r="A36" s="67" t="str">
        <f t="shared" si="2"/>
        <v>PDBTCENACEBajío</v>
      </c>
      <c r="B36" s="250" t="str">
        <f t="shared" si="0"/>
        <v>PDBTEnergíaBajío</v>
      </c>
      <c r="C36" s="67" t="str">
        <f t="shared" si="1"/>
        <v>PDBTCENACEEnergíaBajío</v>
      </c>
      <c r="E36" s="180" t="s">
        <v>56</v>
      </c>
      <c r="F36" s="181" t="s">
        <v>190</v>
      </c>
      <c r="G36" s="181" t="s">
        <v>184</v>
      </c>
      <c r="H36" s="181" t="s">
        <v>135</v>
      </c>
      <c r="I36" s="181" t="s">
        <v>62</v>
      </c>
      <c r="J36" s="285" t="s">
        <v>161</v>
      </c>
      <c r="K36" s="505">
        <f>+ROUND(TR_FEBRERO_2025!$D$10,LOOKUP($H36,TR_FEBRERO_2025!$B$71:$C$73,TR_FEBRERO_2025!$C$71:$C$73))</f>
        <v>6.4999999999999997E-3</v>
      </c>
    </row>
    <row r="37" spans="1:11" ht="16.5" x14ac:dyDescent="0.3">
      <c r="A37" s="67" t="str">
        <f t="shared" si="2"/>
        <v>GDBTCENACEBajío</v>
      </c>
      <c r="B37" s="250" t="str">
        <f t="shared" si="0"/>
        <v>GDBTEnergíaBajío</v>
      </c>
      <c r="C37" s="67" t="str">
        <f t="shared" si="1"/>
        <v>GDBTCENACEEnergíaBajío</v>
      </c>
      <c r="E37" s="187" t="s">
        <v>53</v>
      </c>
      <c r="F37" s="181" t="s">
        <v>190</v>
      </c>
      <c r="G37" s="181" t="s">
        <v>184</v>
      </c>
      <c r="H37" s="181" t="s">
        <v>135</v>
      </c>
      <c r="I37" s="181" t="s">
        <v>62</v>
      </c>
      <c r="J37" s="285" t="s">
        <v>161</v>
      </c>
      <c r="K37" s="505">
        <f>+ROUND(TR_FEBRERO_2025!$D$10,LOOKUP($H37,TR_FEBRERO_2025!$B$71:$C$73,TR_FEBRERO_2025!$C$71:$C$73))</f>
        <v>6.4999999999999997E-3</v>
      </c>
    </row>
    <row r="38" spans="1:11" ht="16.5" x14ac:dyDescent="0.3">
      <c r="A38" s="67" t="str">
        <f t="shared" si="2"/>
        <v>RABTCENACEBajío</v>
      </c>
      <c r="B38" s="250" t="str">
        <f t="shared" si="0"/>
        <v>RABTEnergíaBajío</v>
      </c>
      <c r="C38" s="67" t="str">
        <f t="shared" si="1"/>
        <v>RABTCENACEEnergíaBajío</v>
      </c>
      <c r="E38" s="187" t="s">
        <v>59</v>
      </c>
      <c r="F38" s="181" t="s">
        <v>190</v>
      </c>
      <c r="G38" s="181" t="s">
        <v>184</v>
      </c>
      <c r="H38" s="181" t="s">
        <v>135</v>
      </c>
      <c r="I38" s="181" t="s">
        <v>62</v>
      </c>
      <c r="J38" s="285" t="s">
        <v>161</v>
      </c>
      <c r="K38" s="505">
        <f>+ROUND(TR_FEBRERO_2025!$D$10,LOOKUP($H38,TR_FEBRERO_2025!$B$71:$C$73,TR_FEBRERO_2025!$C$71:$C$73))</f>
        <v>6.4999999999999997E-3</v>
      </c>
    </row>
    <row r="39" spans="1:11" ht="16.5" x14ac:dyDescent="0.3">
      <c r="A39" s="67" t="str">
        <f t="shared" si="2"/>
        <v>APBTCENACEBajío</v>
      </c>
      <c r="B39" s="250" t="str">
        <f t="shared" si="0"/>
        <v>APBTEnergíaBajío</v>
      </c>
      <c r="C39" s="67" t="str">
        <f t="shared" si="1"/>
        <v>APBTCENACEEnergíaBajío</v>
      </c>
      <c r="E39" s="187" t="s">
        <v>57</v>
      </c>
      <c r="F39" s="181" t="s">
        <v>190</v>
      </c>
      <c r="G39" s="181" t="s">
        <v>184</v>
      </c>
      <c r="H39" s="181" t="s">
        <v>135</v>
      </c>
      <c r="I39" s="181" t="s">
        <v>62</v>
      </c>
      <c r="J39" s="285" t="s">
        <v>161</v>
      </c>
      <c r="K39" s="505">
        <f>+ROUND(TR_FEBRERO_2025!$D$10,LOOKUP($H39,TR_FEBRERO_2025!$B$71:$C$73,TR_FEBRERO_2025!$C$71:$C$73))</f>
        <v>6.4999999999999997E-3</v>
      </c>
    </row>
    <row r="40" spans="1:11" ht="16.5" x14ac:dyDescent="0.3">
      <c r="A40" s="67" t="str">
        <f t="shared" si="2"/>
        <v>APMTCENACEBajío</v>
      </c>
      <c r="B40" s="250" t="str">
        <f t="shared" si="0"/>
        <v>APMTEnergíaBajío</v>
      </c>
      <c r="C40" s="67" t="str">
        <f t="shared" si="1"/>
        <v>APMTCENACEEnergíaBajío</v>
      </c>
      <c r="E40" s="187" t="s">
        <v>58</v>
      </c>
      <c r="F40" s="181" t="s">
        <v>190</v>
      </c>
      <c r="G40" s="181" t="s">
        <v>184</v>
      </c>
      <c r="H40" s="181" t="s">
        <v>135</v>
      </c>
      <c r="I40" s="181" t="s">
        <v>62</v>
      </c>
      <c r="J40" s="285" t="s">
        <v>161</v>
      </c>
      <c r="K40" s="505">
        <f>+ROUND(TR_FEBRERO_2025!$D$10,LOOKUP($H40,TR_FEBRERO_2025!$B$71:$C$73,TR_FEBRERO_2025!$C$71:$C$73))</f>
        <v>6.4999999999999997E-3</v>
      </c>
    </row>
    <row r="41" spans="1:11" ht="16.5" x14ac:dyDescent="0.3">
      <c r="A41" s="67" t="str">
        <f t="shared" si="2"/>
        <v>GDMTHCENACEBajío</v>
      </c>
      <c r="B41" s="250" t="str">
        <f t="shared" si="0"/>
        <v>GDMTHEnergíaBajío</v>
      </c>
      <c r="C41" s="67" t="str">
        <f t="shared" si="1"/>
        <v>GDMTHCENACEEnergíaBajío</v>
      </c>
      <c r="E41" s="180" t="s">
        <v>54</v>
      </c>
      <c r="F41" s="181" t="s">
        <v>190</v>
      </c>
      <c r="G41" s="181" t="s">
        <v>184</v>
      </c>
      <c r="H41" s="181" t="s">
        <v>135</v>
      </c>
      <c r="I41" s="181" t="s">
        <v>62</v>
      </c>
      <c r="J41" s="285" t="s">
        <v>161</v>
      </c>
      <c r="K41" s="505">
        <f>+ROUND(TR_FEBRERO_2025!$D$10,LOOKUP($H41,TR_FEBRERO_2025!$B$71:$C$73,TR_FEBRERO_2025!$C$71:$C$73))</f>
        <v>6.4999999999999997E-3</v>
      </c>
    </row>
    <row r="42" spans="1:11" ht="16.5" x14ac:dyDescent="0.3">
      <c r="A42" s="67" t="str">
        <f t="shared" si="2"/>
        <v>GDMTOCENACEBajío</v>
      </c>
      <c r="B42" s="250" t="str">
        <f t="shared" si="0"/>
        <v>GDMTOEnergíaBajío</v>
      </c>
      <c r="C42" s="67" t="str">
        <f t="shared" si="1"/>
        <v>GDMTOCENACEEnergíaBajío</v>
      </c>
      <c r="E42" s="180" t="s">
        <v>55</v>
      </c>
      <c r="F42" s="181" t="s">
        <v>190</v>
      </c>
      <c r="G42" s="181" t="s">
        <v>184</v>
      </c>
      <c r="H42" s="181" t="s">
        <v>135</v>
      </c>
      <c r="I42" s="181" t="s">
        <v>62</v>
      </c>
      <c r="J42" s="285" t="s">
        <v>161</v>
      </c>
      <c r="K42" s="505">
        <f>+ROUND(TR_FEBRERO_2025!$D$10,LOOKUP($H42,TR_FEBRERO_2025!$B$71:$C$73,TR_FEBRERO_2025!$C$71:$C$73))</f>
        <v>6.4999999999999997E-3</v>
      </c>
    </row>
    <row r="43" spans="1:11" ht="16.5" x14ac:dyDescent="0.3">
      <c r="A43" s="67" t="str">
        <f t="shared" si="2"/>
        <v>RAMTCENACEBajío</v>
      </c>
      <c r="B43" s="250" t="str">
        <f t="shared" si="0"/>
        <v>RAMTEnergíaBajío</v>
      </c>
      <c r="C43" s="67" t="str">
        <f t="shared" si="1"/>
        <v>RAMTCENACEEnergíaBajío</v>
      </c>
      <c r="E43" s="180" t="s">
        <v>60</v>
      </c>
      <c r="F43" s="181" t="s">
        <v>190</v>
      </c>
      <c r="G43" s="181" t="s">
        <v>184</v>
      </c>
      <c r="H43" s="181" t="s">
        <v>135</v>
      </c>
      <c r="I43" s="181" t="s">
        <v>62</v>
      </c>
      <c r="J43" s="285" t="s">
        <v>161</v>
      </c>
      <c r="K43" s="505">
        <f>+ROUND(TR_FEBRERO_2025!$D$10,LOOKUP($H43,TR_FEBRERO_2025!$B$71:$C$73,TR_FEBRERO_2025!$C$71:$C$73))</f>
        <v>6.4999999999999997E-3</v>
      </c>
    </row>
    <row r="44" spans="1:11" ht="16.5" x14ac:dyDescent="0.3">
      <c r="A44" s="67" t="str">
        <f t="shared" si="2"/>
        <v>DISTCENACEBajío</v>
      </c>
      <c r="B44" s="250" t="str">
        <f t="shared" si="0"/>
        <v>DISTEnergíaBajío</v>
      </c>
      <c r="C44" s="67" t="str">
        <f t="shared" si="1"/>
        <v>DISTCENACEEnergíaBajío</v>
      </c>
      <c r="E44" s="180" t="s">
        <v>51</v>
      </c>
      <c r="F44" s="181" t="s">
        <v>190</v>
      </c>
      <c r="G44" s="181" t="s">
        <v>184</v>
      </c>
      <c r="H44" s="181" t="s">
        <v>135</v>
      </c>
      <c r="I44" s="181" t="s">
        <v>62</v>
      </c>
      <c r="J44" s="285" t="s">
        <v>161</v>
      </c>
      <c r="K44" s="505">
        <f>+ROUND(TR_FEBRERO_2025!$D$10,LOOKUP($H44,TR_FEBRERO_2025!$B$71:$C$73,TR_FEBRERO_2025!$C$71:$C$73))</f>
        <v>6.4999999999999997E-3</v>
      </c>
    </row>
    <row r="45" spans="1:11" ht="16.5" x14ac:dyDescent="0.3">
      <c r="A45" s="67" t="str">
        <f t="shared" si="2"/>
        <v>DITCENACEBajío</v>
      </c>
      <c r="B45" s="250" t="str">
        <f t="shared" si="0"/>
        <v>DITEnergíaBajío</v>
      </c>
      <c r="C45" s="67" t="str">
        <f t="shared" si="1"/>
        <v>DITCENACEEnergíaBajío</v>
      </c>
      <c r="E45" s="180" t="s">
        <v>52</v>
      </c>
      <c r="F45" s="181" t="s">
        <v>190</v>
      </c>
      <c r="G45" s="181" t="s">
        <v>184</v>
      </c>
      <c r="H45" s="181" t="s">
        <v>135</v>
      </c>
      <c r="I45" s="181" t="s">
        <v>62</v>
      </c>
      <c r="J45" s="285" t="s">
        <v>161</v>
      </c>
      <c r="K45" s="505">
        <f>+ROUND(TR_FEBRERO_2025!$D$10,LOOKUP($H45,TR_FEBRERO_2025!$B$71:$C$73,TR_FEBRERO_2025!$C$71:$C$73))</f>
        <v>6.4999999999999997E-3</v>
      </c>
    </row>
    <row r="46" spans="1:11" ht="16.5" x14ac:dyDescent="0.3">
      <c r="A46" s="67" t="str">
        <f t="shared" si="2"/>
        <v>DB1CENACECentro Occidente</v>
      </c>
      <c r="B46" s="250" t="str">
        <f t="shared" si="0"/>
        <v>DB1EnergíaCentro Occidente</v>
      </c>
      <c r="C46" s="67" t="str">
        <f t="shared" si="1"/>
        <v>DB1CENACEEnergíaCentro Occidente</v>
      </c>
      <c r="E46" s="180" t="s">
        <v>48</v>
      </c>
      <c r="F46" s="181" t="s">
        <v>190</v>
      </c>
      <c r="G46" s="181" t="s">
        <v>184</v>
      </c>
      <c r="H46" s="181" t="s">
        <v>135</v>
      </c>
      <c r="I46" s="181" t="s">
        <v>63</v>
      </c>
      <c r="J46" s="285" t="s">
        <v>161</v>
      </c>
      <c r="K46" s="505">
        <f>+ROUND(TR_FEBRERO_2025!$D$10,LOOKUP($H46,TR_FEBRERO_2025!$B$71:$C$73,TR_FEBRERO_2025!$C$71:$C$73))</f>
        <v>6.4999999999999997E-3</v>
      </c>
    </row>
    <row r="47" spans="1:11" ht="16.5" x14ac:dyDescent="0.3">
      <c r="A47" s="67" t="str">
        <f t="shared" si="2"/>
        <v>DB2CENACECentro Occidente</v>
      </c>
      <c r="B47" s="250" t="str">
        <f t="shared" si="0"/>
        <v>DB2EnergíaCentro Occidente</v>
      </c>
      <c r="C47" s="67" t="str">
        <f t="shared" si="1"/>
        <v>DB2CENACEEnergíaCentro Occidente</v>
      </c>
      <c r="E47" s="180" t="s">
        <v>50</v>
      </c>
      <c r="F47" s="181" t="s">
        <v>190</v>
      </c>
      <c r="G47" s="181" t="s">
        <v>184</v>
      </c>
      <c r="H47" s="181" t="s">
        <v>135</v>
      </c>
      <c r="I47" s="181" t="s">
        <v>63</v>
      </c>
      <c r="J47" s="285" t="s">
        <v>161</v>
      </c>
      <c r="K47" s="505">
        <f>+ROUND(TR_FEBRERO_2025!$D$10,LOOKUP($H47,TR_FEBRERO_2025!$B$71:$C$73,TR_FEBRERO_2025!$C$71:$C$73))</f>
        <v>6.4999999999999997E-3</v>
      </c>
    </row>
    <row r="48" spans="1:11" ht="16.5" x14ac:dyDescent="0.3">
      <c r="A48" s="67" t="str">
        <f t="shared" si="2"/>
        <v>PDBTCENACECentro Occidente</v>
      </c>
      <c r="B48" s="250" t="str">
        <f t="shared" si="0"/>
        <v>PDBTEnergíaCentro Occidente</v>
      </c>
      <c r="C48" s="67" t="str">
        <f t="shared" si="1"/>
        <v>PDBTCENACEEnergíaCentro Occidente</v>
      </c>
      <c r="E48" s="180" t="s">
        <v>56</v>
      </c>
      <c r="F48" s="181" t="s">
        <v>190</v>
      </c>
      <c r="G48" s="181" t="s">
        <v>184</v>
      </c>
      <c r="H48" s="181" t="s">
        <v>135</v>
      </c>
      <c r="I48" s="181" t="s">
        <v>63</v>
      </c>
      <c r="J48" s="285" t="s">
        <v>161</v>
      </c>
      <c r="K48" s="505">
        <f>+ROUND(TR_FEBRERO_2025!$D$10,LOOKUP($H48,TR_FEBRERO_2025!$B$71:$C$73,TR_FEBRERO_2025!$C$71:$C$73))</f>
        <v>6.4999999999999997E-3</v>
      </c>
    </row>
    <row r="49" spans="1:11" ht="16.5" x14ac:dyDescent="0.3">
      <c r="A49" s="67" t="str">
        <f t="shared" si="2"/>
        <v>GDBTCENACECentro Occidente</v>
      </c>
      <c r="B49" s="250" t="str">
        <f t="shared" si="0"/>
        <v>GDBTEnergíaCentro Occidente</v>
      </c>
      <c r="C49" s="67" t="str">
        <f t="shared" si="1"/>
        <v>GDBTCENACEEnergíaCentro Occidente</v>
      </c>
      <c r="E49" s="187" t="s">
        <v>53</v>
      </c>
      <c r="F49" s="181" t="s">
        <v>190</v>
      </c>
      <c r="G49" s="181" t="s">
        <v>184</v>
      </c>
      <c r="H49" s="181" t="s">
        <v>135</v>
      </c>
      <c r="I49" s="181" t="s">
        <v>63</v>
      </c>
      <c r="J49" s="285" t="s">
        <v>161</v>
      </c>
      <c r="K49" s="505">
        <f>+ROUND(TR_FEBRERO_2025!$D$10,LOOKUP($H49,TR_FEBRERO_2025!$B$71:$C$73,TR_FEBRERO_2025!$C$71:$C$73))</f>
        <v>6.4999999999999997E-3</v>
      </c>
    </row>
    <row r="50" spans="1:11" ht="16.5" x14ac:dyDescent="0.3">
      <c r="A50" s="67" t="str">
        <f t="shared" si="2"/>
        <v>RABTCENACECentro Occidente</v>
      </c>
      <c r="B50" s="250" t="str">
        <f t="shared" si="0"/>
        <v>RABTEnergíaCentro Occidente</v>
      </c>
      <c r="C50" s="67" t="str">
        <f t="shared" si="1"/>
        <v>RABTCENACEEnergíaCentro Occidente</v>
      </c>
      <c r="E50" s="187" t="s">
        <v>59</v>
      </c>
      <c r="F50" s="181" t="s">
        <v>190</v>
      </c>
      <c r="G50" s="181" t="s">
        <v>184</v>
      </c>
      <c r="H50" s="181" t="s">
        <v>135</v>
      </c>
      <c r="I50" s="181" t="s">
        <v>63</v>
      </c>
      <c r="J50" s="285" t="s">
        <v>161</v>
      </c>
      <c r="K50" s="505">
        <f>+ROUND(TR_FEBRERO_2025!$D$10,LOOKUP($H50,TR_FEBRERO_2025!$B$71:$C$73,TR_FEBRERO_2025!$C$71:$C$73))</f>
        <v>6.4999999999999997E-3</v>
      </c>
    </row>
    <row r="51" spans="1:11" ht="16.5" x14ac:dyDescent="0.3">
      <c r="A51" s="67" t="str">
        <f t="shared" si="2"/>
        <v>APBTCENACECentro Occidente</v>
      </c>
      <c r="B51" s="250" t="str">
        <f t="shared" si="0"/>
        <v>APBTEnergíaCentro Occidente</v>
      </c>
      <c r="C51" s="67" t="str">
        <f t="shared" si="1"/>
        <v>APBTCENACEEnergíaCentro Occidente</v>
      </c>
      <c r="E51" s="187" t="s">
        <v>57</v>
      </c>
      <c r="F51" s="181" t="s">
        <v>190</v>
      </c>
      <c r="G51" s="181" t="s">
        <v>184</v>
      </c>
      <c r="H51" s="181" t="s">
        <v>135</v>
      </c>
      <c r="I51" s="181" t="s">
        <v>63</v>
      </c>
      <c r="J51" s="285" t="s">
        <v>161</v>
      </c>
      <c r="K51" s="505">
        <f>+ROUND(TR_FEBRERO_2025!$D$10,LOOKUP($H51,TR_FEBRERO_2025!$B$71:$C$73,TR_FEBRERO_2025!$C$71:$C$73))</f>
        <v>6.4999999999999997E-3</v>
      </c>
    </row>
    <row r="52" spans="1:11" ht="16.5" x14ac:dyDescent="0.3">
      <c r="A52" s="67" t="str">
        <f t="shared" si="2"/>
        <v>APMTCENACECentro Occidente</v>
      </c>
      <c r="B52" s="250" t="str">
        <f t="shared" si="0"/>
        <v>APMTEnergíaCentro Occidente</v>
      </c>
      <c r="C52" s="67" t="str">
        <f t="shared" si="1"/>
        <v>APMTCENACEEnergíaCentro Occidente</v>
      </c>
      <c r="E52" s="187" t="s">
        <v>58</v>
      </c>
      <c r="F52" s="181" t="s">
        <v>190</v>
      </c>
      <c r="G52" s="181" t="s">
        <v>184</v>
      </c>
      <c r="H52" s="181" t="s">
        <v>135</v>
      </c>
      <c r="I52" s="181" t="s">
        <v>63</v>
      </c>
      <c r="J52" s="285" t="s">
        <v>161</v>
      </c>
      <c r="K52" s="505">
        <f>+ROUND(TR_FEBRERO_2025!$D$10,LOOKUP($H52,TR_FEBRERO_2025!$B$71:$C$73,TR_FEBRERO_2025!$C$71:$C$73))</f>
        <v>6.4999999999999997E-3</v>
      </c>
    </row>
    <row r="53" spans="1:11" ht="16.5" x14ac:dyDescent="0.3">
      <c r="A53" s="67" t="str">
        <f t="shared" si="2"/>
        <v>GDMTHCENACECentro Occidente</v>
      </c>
      <c r="B53" s="250" t="str">
        <f t="shared" si="0"/>
        <v>GDMTHEnergíaCentro Occidente</v>
      </c>
      <c r="C53" s="67" t="str">
        <f t="shared" si="1"/>
        <v>GDMTHCENACEEnergíaCentro Occidente</v>
      </c>
      <c r="E53" s="180" t="s">
        <v>54</v>
      </c>
      <c r="F53" s="181" t="s">
        <v>190</v>
      </c>
      <c r="G53" s="181" t="s">
        <v>184</v>
      </c>
      <c r="H53" s="181" t="s">
        <v>135</v>
      </c>
      <c r="I53" s="181" t="s">
        <v>63</v>
      </c>
      <c r="J53" s="285" t="s">
        <v>161</v>
      </c>
      <c r="K53" s="505">
        <f>+ROUND(TR_FEBRERO_2025!$D$10,LOOKUP($H53,TR_FEBRERO_2025!$B$71:$C$73,TR_FEBRERO_2025!$C$71:$C$73))</f>
        <v>6.4999999999999997E-3</v>
      </c>
    </row>
    <row r="54" spans="1:11" ht="16.5" x14ac:dyDescent="0.3">
      <c r="A54" s="67" t="str">
        <f t="shared" si="2"/>
        <v>GDMTOCENACECentro Occidente</v>
      </c>
      <c r="B54" s="250" t="str">
        <f t="shared" si="0"/>
        <v>GDMTOEnergíaCentro Occidente</v>
      </c>
      <c r="C54" s="67" t="str">
        <f t="shared" si="1"/>
        <v>GDMTOCENACEEnergíaCentro Occidente</v>
      </c>
      <c r="E54" s="180" t="s">
        <v>55</v>
      </c>
      <c r="F54" s="181" t="s">
        <v>190</v>
      </c>
      <c r="G54" s="181" t="s">
        <v>184</v>
      </c>
      <c r="H54" s="181" t="s">
        <v>135</v>
      </c>
      <c r="I54" s="181" t="s">
        <v>63</v>
      </c>
      <c r="J54" s="285" t="s">
        <v>161</v>
      </c>
      <c r="K54" s="505">
        <f>+ROUND(TR_FEBRERO_2025!$D$10,LOOKUP($H54,TR_FEBRERO_2025!$B$71:$C$73,TR_FEBRERO_2025!$C$71:$C$73))</f>
        <v>6.4999999999999997E-3</v>
      </c>
    </row>
    <row r="55" spans="1:11" ht="16.5" x14ac:dyDescent="0.3">
      <c r="A55" s="67" t="str">
        <f t="shared" si="2"/>
        <v>RAMTCENACECentro Occidente</v>
      </c>
      <c r="B55" s="250" t="str">
        <f t="shared" si="0"/>
        <v>RAMTEnergíaCentro Occidente</v>
      </c>
      <c r="C55" s="67" t="str">
        <f t="shared" si="1"/>
        <v>RAMTCENACEEnergíaCentro Occidente</v>
      </c>
      <c r="E55" s="180" t="s">
        <v>60</v>
      </c>
      <c r="F55" s="181" t="s">
        <v>190</v>
      </c>
      <c r="G55" s="181" t="s">
        <v>184</v>
      </c>
      <c r="H55" s="181" t="s">
        <v>135</v>
      </c>
      <c r="I55" s="181" t="s">
        <v>63</v>
      </c>
      <c r="J55" s="285" t="s">
        <v>161</v>
      </c>
      <c r="K55" s="505">
        <f>+ROUND(TR_FEBRERO_2025!$D$10,LOOKUP($H55,TR_FEBRERO_2025!$B$71:$C$73,TR_FEBRERO_2025!$C$71:$C$73))</f>
        <v>6.4999999999999997E-3</v>
      </c>
    </row>
    <row r="56" spans="1:11" ht="16.5" x14ac:dyDescent="0.3">
      <c r="A56" s="67" t="str">
        <f t="shared" si="2"/>
        <v>DISTCENACECentro Occidente</v>
      </c>
      <c r="B56" s="250" t="str">
        <f t="shared" si="0"/>
        <v>DISTEnergíaCentro Occidente</v>
      </c>
      <c r="C56" s="67" t="str">
        <f t="shared" si="1"/>
        <v>DISTCENACEEnergíaCentro Occidente</v>
      </c>
      <c r="E56" s="180" t="s">
        <v>51</v>
      </c>
      <c r="F56" s="181" t="s">
        <v>190</v>
      </c>
      <c r="G56" s="181" t="s">
        <v>184</v>
      </c>
      <c r="H56" s="181" t="s">
        <v>135</v>
      </c>
      <c r="I56" s="181" t="s">
        <v>63</v>
      </c>
      <c r="J56" s="285" t="s">
        <v>161</v>
      </c>
      <c r="K56" s="505">
        <f>+ROUND(TR_FEBRERO_2025!$D$10,LOOKUP($H56,TR_FEBRERO_2025!$B$71:$C$73,TR_FEBRERO_2025!$C$71:$C$73))</f>
        <v>6.4999999999999997E-3</v>
      </c>
    </row>
    <row r="57" spans="1:11" ht="16.5" x14ac:dyDescent="0.3">
      <c r="A57" s="67" t="str">
        <f t="shared" si="2"/>
        <v>DITCENACECentro Occidente</v>
      </c>
      <c r="B57" s="250" t="str">
        <f t="shared" si="0"/>
        <v>DITEnergíaCentro Occidente</v>
      </c>
      <c r="C57" s="67" t="str">
        <f t="shared" si="1"/>
        <v>DITCENACEEnergíaCentro Occidente</v>
      </c>
      <c r="E57" s="180" t="s">
        <v>52</v>
      </c>
      <c r="F57" s="181" t="s">
        <v>190</v>
      </c>
      <c r="G57" s="181" t="s">
        <v>184</v>
      </c>
      <c r="H57" s="181" t="s">
        <v>135</v>
      </c>
      <c r="I57" s="181" t="s">
        <v>63</v>
      </c>
      <c r="J57" s="285" t="s">
        <v>161</v>
      </c>
      <c r="K57" s="505">
        <f>+ROUND(TR_FEBRERO_2025!$D$10,LOOKUP($H57,TR_FEBRERO_2025!$B$71:$C$73,TR_FEBRERO_2025!$C$71:$C$73))</f>
        <v>6.4999999999999997E-3</v>
      </c>
    </row>
    <row r="58" spans="1:11" ht="16.5" x14ac:dyDescent="0.3">
      <c r="A58" s="67" t="str">
        <f t="shared" si="2"/>
        <v>DB1CENACECentro Oriente</v>
      </c>
      <c r="B58" s="250" t="str">
        <f t="shared" si="0"/>
        <v>DB1EnergíaCentro Oriente</v>
      </c>
      <c r="C58" s="67" t="str">
        <f t="shared" si="1"/>
        <v>DB1CENACEEnergíaCentro Oriente</v>
      </c>
      <c r="E58" s="180" t="s">
        <v>48</v>
      </c>
      <c r="F58" s="181" t="s">
        <v>190</v>
      </c>
      <c r="G58" s="181" t="s">
        <v>184</v>
      </c>
      <c r="H58" s="181" t="s">
        <v>135</v>
      </c>
      <c r="I58" s="181" t="s">
        <v>64</v>
      </c>
      <c r="J58" s="285" t="s">
        <v>161</v>
      </c>
      <c r="K58" s="505">
        <f>+ROUND(TR_FEBRERO_2025!$D$10,LOOKUP($H58,TR_FEBRERO_2025!$B$71:$C$73,TR_FEBRERO_2025!$C$71:$C$73))</f>
        <v>6.4999999999999997E-3</v>
      </c>
    </row>
    <row r="59" spans="1:11" ht="16.5" x14ac:dyDescent="0.3">
      <c r="A59" s="67" t="str">
        <f t="shared" si="2"/>
        <v>DB2CENACECentro Oriente</v>
      </c>
      <c r="B59" s="250" t="str">
        <f t="shared" si="0"/>
        <v>DB2EnergíaCentro Oriente</v>
      </c>
      <c r="C59" s="67" t="str">
        <f t="shared" si="1"/>
        <v>DB2CENACEEnergíaCentro Oriente</v>
      </c>
      <c r="E59" s="180" t="s">
        <v>50</v>
      </c>
      <c r="F59" s="181" t="s">
        <v>190</v>
      </c>
      <c r="G59" s="181" t="s">
        <v>184</v>
      </c>
      <c r="H59" s="181" t="s">
        <v>135</v>
      </c>
      <c r="I59" s="181" t="s">
        <v>64</v>
      </c>
      <c r="J59" s="285" t="s">
        <v>161</v>
      </c>
      <c r="K59" s="505">
        <f>+ROUND(TR_FEBRERO_2025!$D$10,LOOKUP($H59,TR_FEBRERO_2025!$B$71:$C$73,TR_FEBRERO_2025!$C$71:$C$73))</f>
        <v>6.4999999999999997E-3</v>
      </c>
    </row>
    <row r="60" spans="1:11" ht="16.5" x14ac:dyDescent="0.3">
      <c r="A60" s="67" t="str">
        <f t="shared" si="2"/>
        <v>PDBTCENACECentro Oriente</v>
      </c>
      <c r="B60" s="250" t="str">
        <f t="shared" si="0"/>
        <v>PDBTEnergíaCentro Oriente</v>
      </c>
      <c r="C60" s="67" t="str">
        <f t="shared" si="1"/>
        <v>PDBTCENACEEnergíaCentro Oriente</v>
      </c>
      <c r="E60" s="180" t="s">
        <v>56</v>
      </c>
      <c r="F60" s="181" t="s">
        <v>190</v>
      </c>
      <c r="G60" s="181" t="s">
        <v>184</v>
      </c>
      <c r="H60" s="181" t="s">
        <v>135</v>
      </c>
      <c r="I60" s="181" t="s">
        <v>64</v>
      </c>
      <c r="J60" s="285" t="s">
        <v>161</v>
      </c>
      <c r="K60" s="505">
        <f>+ROUND(TR_FEBRERO_2025!$D$10,LOOKUP($H60,TR_FEBRERO_2025!$B$71:$C$73,TR_FEBRERO_2025!$C$71:$C$73))</f>
        <v>6.4999999999999997E-3</v>
      </c>
    </row>
    <row r="61" spans="1:11" ht="16.5" x14ac:dyDescent="0.3">
      <c r="A61" s="67" t="str">
        <f t="shared" si="2"/>
        <v>GDBTCENACECentro Oriente</v>
      </c>
      <c r="B61" s="250" t="str">
        <f t="shared" si="0"/>
        <v>GDBTEnergíaCentro Oriente</v>
      </c>
      <c r="C61" s="67" t="str">
        <f t="shared" si="1"/>
        <v>GDBTCENACEEnergíaCentro Oriente</v>
      </c>
      <c r="E61" s="187" t="s">
        <v>53</v>
      </c>
      <c r="F61" s="181" t="s">
        <v>190</v>
      </c>
      <c r="G61" s="181" t="s">
        <v>184</v>
      </c>
      <c r="H61" s="181" t="s">
        <v>135</v>
      </c>
      <c r="I61" s="181" t="s">
        <v>64</v>
      </c>
      <c r="J61" s="285" t="s">
        <v>161</v>
      </c>
      <c r="K61" s="505">
        <f>+ROUND(TR_FEBRERO_2025!$D$10,LOOKUP($H61,TR_FEBRERO_2025!$B$71:$C$73,TR_FEBRERO_2025!$C$71:$C$73))</f>
        <v>6.4999999999999997E-3</v>
      </c>
    </row>
    <row r="62" spans="1:11" ht="16.5" x14ac:dyDescent="0.3">
      <c r="A62" s="67" t="str">
        <f t="shared" si="2"/>
        <v>RABTCENACECentro Oriente</v>
      </c>
      <c r="B62" s="250" t="str">
        <f t="shared" si="0"/>
        <v>RABTEnergíaCentro Oriente</v>
      </c>
      <c r="C62" s="67" t="str">
        <f t="shared" si="1"/>
        <v>RABTCENACEEnergíaCentro Oriente</v>
      </c>
      <c r="E62" s="187" t="s">
        <v>59</v>
      </c>
      <c r="F62" s="181" t="s">
        <v>190</v>
      </c>
      <c r="G62" s="181" t="s">
        <v>184</v>
      </c>
      <c r="H62" s="181" t="s">
        <v>135</v>
      </c>
      <c r="I62" s="181" t="s">
        <v>64</v>
      </c>
      <c r="J62" s="285" t="s">
        <v>161</v>
      </c>
      <c r="K62" s="505">
        <f>+ROUND(TR_FEBRERO_2025!$D$10,LOOKUP($H62,TR_FEBRERO_2025!$B$71:$C$73,TR_FEBRERO_2025!$C$71:$C$73))</f>
        <v>6.4999999999999997E-3</v>
      </c>
    </row>
    <row r="63" spans="1:11" ht="16.5" x14ac:dyDescent="0.3">
      <c r="A63" s="67" t="str">
        <f t="shared" si="2"/>
        <v>APBTCENACECentro Oriente</v>
      </c>
      <c r="B63" s="250" t="str">
        <f t="shared" si="0"/>
        <v>APBTEnergíaCentro Oriente</v>
      </c>
      <c r="C63" s="67" t="str">
        <f t="shared" si="1"/>
        <v>APBTCENACEEnergíaCentro Oriente</v>
      </c>
      <c r="E63" s="187" t="s">
        <v>57</v>
      </c>
      <c r="F63" s="181" t="s">
        <v>190</v>
      </c>
      <c r="G63" s="181" t="s">
        <v>184</v>
      </c>
      <c r="H63" s="181" t="s">
        <v>135</v>
      </c>
      <c r="I63" s="181" t="s">
        <v>64</v>
      </c>
      <c r="J63" s="285" t="s">
        <v>161</v>
      </c>
      <c r="K63" s="505">
        <f>+ROUND(TR_FEBRERO_2025!$D$10,LOOKUP($H63,TR_FEBRERO_2025!$B$71:$C$73,TR_FEBRERO_2025!$C$71:$C$73))</f>
        <v>6.4999999999999997E-3</v>
      </c>
    </row>
    <row r="64" spans="1:11" ht="16.5" x14ac:dyDescent="0.3">
      <c r="A64" s="67" t="str">
        <f t="shared" si="2"/>
        <v>APMTCENACECentro Oriente</v>
      </c>
      <c r="B64" s="250" t="str">
        <f t="shared" si="0"/>
        <v>APMTEnergíaCentro Oriente</v>
      </c>
      <c r="C64" s="67" t="str">
        <f t="shared" si="1"/>
        <v>APMTCENACEEnergíaCentro Oriente</v>
      </c>
      <c r="E64" s="187" t="s">
        <v>58</v>
      </c>
      <c r="F64" s="181" t="s">
        <v>190</v>
      </c>
      <c r="G64" s="181" t="s">
        <v>184</v>
      </c>
      <c r="H64" s="181" t="s">
        <v>135</v>
      </c>
      <c r="I64" s="181" t="s">
        <v>64</v>
      </c>
      <c r="J64" s="285" t="s">
        <v>161</v>
      </c>
      <c r="K64" s="505">
        <f>+ROUND(TR_FEBRERO_2025!$D$10,LOOKUP($H64,TR_FEBRERO_2025!$B$71:$C$73,TR_FEBRERO_2025!$C$71:$C$73))</f>
        <v>6.4999999999999997E-3</v>
      </c>
    </row>
    <row r="65" spans="1:11" ht="16.5" x14ac:dyDescent="0.3">
      <c r="A65" s="67" t="str">
        <f t="shared" si="2"/>
        <v>GDMTHCENACECentro Oriente</v>
      </c>
      <c r="B65" s="250" t="str">
        <f t="shared" si="0"/>
        <v>GDMTHEnergíaCentro Oriente</v>
      </c>
      <c r="C65" s="67" t="str">
        <f t="shared" si="1"/>
        <v>GDMTHCENACEEnergíaCentro Oriente</v>
      </c>
      <c r="E65" s="187" t="s">
        <v>54</v>
      </c>
      <c r="F65" s="181" t="s">
        <v>190</v>
      </c>
      <c r="G65" s="181" t="s">
        <v>184</v>
      </c>
      <c r="H65" s="181" t="s">
        <v>135</v>
      </c>
      <c r="I65" s="181" t="s">
        <v>64</v>
      </c>
      <c r="J65" s="285" t="s">
        <v>161</v>
      </c>
      <c r="K65" s="505">
        <f>+ROUND(TR_FEBRERO_2025!$D$10,LOOKUP($H65,TR_FEBRERO_2025!$B$71:$C$73,TR_FEBRERO_2025!$C$71:$C$73))</f>
        <v>6.4999999999999997E-3</v>
      </c>
    </row>
    <row r="66" spans="1:11" ht="16.5" x14ac:dyDescent="0.3">
      <c r="A66" s="67" t="str">
        <f t="shared" si="2"/>
        <v>GDMTOCENACECentro Oriente</v>
      </c>
      <c r="B66" s="250" t="str">
        <f t="shared" si="0"/>
        <v>GDMTOEnergíaCentro Oriente</v>
      </c>
      <c r="C66" s="67" t="str">
        <f t="shared" si="1"/>
        <v>GDMTOCENACEEnergíaCentro Oriente</v>
      </c>
      <c r="E66" s="187" t="s">
        <v>55</v>
      </c>
      <c r="F66" s="181" t="s">
        <v>190</v>
      </c>
      <c r="G66" s="181" t="s">
        <v>184</v>
      </c>
      <c r="H66" s="181" t="s">
        <v>135</v>
      </c>
      <c r="I66" s="181" t="s">
        <v>64</v>
      </c>
      <c r="J66" s="285" t="s">
        <v>161</v>
      </c>
      <c r="K66" s="505">
        <f>+ROUND(TR_FEBRERO_2025!$D$10,LOOKUP($H66,TR_FEBRERO_2025!$B$71:$C$73,TR_FEBRERO_2025!$C$71:$C$73))</f>
        <v>6.4999999999999997E-3</v>
      </c>
    </row>
    <row r="67" spans="1:11" ht="16.5" x14ac:dyDescent="0.3">
      <c r="A67" s="67" t="str">
        <f t="shared" si="2"/>
        <v>RAMTCENACECentro Oriente</v>
      </c>
      <c r="B67" s="250" t="str">
        <f t="shared" si="0"/>
        <v>RAMTEnergíaCentro Oriente</v>
      </c>
      <c r="C67" s="67" t="str">
        <f t="shared" si="1"/>
        <v>RAMTCENACEEnergíaCentro Oriente</v>
      </c>
      <c r="E67" s="187" t="s">
        <v>60</v>
      </c>
      <c r="F67" s="181" t="s">
        <v>190</v>
      </c>
      <c r="G67" s="181" t="s">
        <v>184</v>
      </c>
      <c r="H67" s="181" t="s">
        <v>135</v>
      </c>
      <c r="I67" s="181" t="s">
        <v>64</v>
      </c>
      <c r="J67" s="285" t="s">
        <v>161</v>
      </c>
      <c r="K67" s="505">
        <f>+ROUND(TR_FEBRERO_2025!$D$10,LOOKUP($H67,TR_FEBRERO_2025!$B$71:$C$73,TR_FEBRERO_2025!$C$71:$C$73))</f>
        <v>6.4999999999999997E-3</v>
      </c>
    </row>
    <row r="68" spans="1:11" ht="16.5" x14ac:dyDescent="0.3">
      <c r="A68" s="67" t="str">
        <f t="shared" si="2"/>
        <v>DISTCENACECentro Oriente</v>
      </c>
      <c r="B68" s="250" t="str">
        <f t="shared" si="0"/>
        <v>DISTEnergíaCentro Oriente</v>
      </c>
      <c r="C68" s="67" t="str">
        <f t="shared" si="1"/>
        <v>DISTCENACEEnergíaCentro Oriente</v>
      </c>
      <c r="E68" s="180" t="s">
        <v>51</v>
      </c>
      <c r="F68" s="181" t="s">
        <v>190</v>
      </c>
      <c r="G68" s="181" t="s">
        <v>184</v>
      </c>
      <c r="H68" s="181" t="s">
        <v>135</v>
      </c>
      <c r="I68" s="181" t="s">
        <v>64</v>
      </c>
      <c r="J68" s="285" t="s">
        <v>161</v>
      </c>
      <c r="K68" s="505">
        <f>+ROUND(TR_FEBRERO_2025!$D$10,LOOKUP($H68,TR_FEBRERO_2025!$B$71:$C$73,TR_FEBRERO_2025!$C$71:$C$73))</f>
        <v>6.4999999999999997E-3</v>
      </c>
    </row>
    <row r="69" spans="1:11" ht="16.5" x14ac:dyDescent="0.3">
      <c r="A69" s="67" t="str">
        <f t="shared" si="2"/>
        <v>DITCENACECentro Oriente</v>
      </c>
      <c r="B69" s="250" t="str">
        <f t="shared" si="0"/>
        <v>DITEnergíaCentro Oriente</v>
      </c>
      <c r="C69" s="67" t="str">
        <f t="shared" si="1"/>
        <v>DITCENACEEnergíaCentro Oriente</v>
      </c>
      <c r="E69" s="180" t="s">
        <v>52</v>
      </c>
      <c r="F69" s="181" t="s">
        <v>190</v>
      </c>
      <c r="G69" s="181" t="s">
        <v>184</v>
      </c>
      <c r="H69" s="181" t="s">
        <v>135</v>
      </c>
      <c r="I69" s="181" t="s">
        <v>64</v>
      </c>
      <c r="J69" s="285" t="s">
        <v>161</v>
      </c>
      <c r="K69" s="505">
        <f>+ROUND(TR_FEBRERO_2025!$D$10,LOOKUP($H69,TR_FEBRERO_2025!$B$71:$C$73,TR_FEBRERO_2025!$C$71:$C$73))</f>
        <v>6.4999999999999997E-3</v>
      </c>
    </row>
    <row r="70" spans="1:11" ht="16.5" x14ac:dyDescent="0.3">
      <c r="A70" s="67" t="str">
        <f t="shared" si="2"/>
        <v>DB1CENACECentro Sur</v>
      </c>
      <c r="B70" s="250" t="str">
        <f t="shared" si="0"/>
        <v>DB1EnergíaCentro Sur</v>
      </c>
      <c r="C70" s="67" t="str">
        <f t="shared" si="1"/>
        <v>DB1CENACEEnergíaCentro Sur</v>
      </c>
      <c r="E70" s="180" t="s">
        <v>48</v>
      </c>
      <c r="F70" s="181" t="s">
        <v>190</v>
      </c>
      <c r="G70" s="181" t="s">
        <v>184</v>
      </c>
      <c r="H70" s="181" t="s">
        <v>135</v>
      </c>
      <c r="I70" s="181" t="s">
        <v>65</v>
      </c>
      <c r="J70" s="285" t="s">
        <v>161</v>
      </c>
      <c r="K70" s="505">
        <f>+ROUND(TR_FEBRERO_2025!$D$10,LOOKUP($H70,TR_FEBRERO_2025!$B$71:$C$73,TR_FEBRERO_2025!$C$71:$C$73))</f>
        <v>6.4999999999999997E-3</v>
      </c>
    </row>
    <row r="71" spans="1:11" ht="16.5" x14ac:dyDescent="0.3">
      <c r="A71" s="67" t="str">
        <f t="shared" si="2"/>
        <v>DB2CENACECentro Sur</v>
      </c>
      <c r="B71" s="250" t="str">
        <f t="shared" si="0"/>
        <v>DB2EnergíaCentro Sur</v>
      </c>
      <c r="C71" s="67" t="str">
        <f t="shared" si="1"/>
        <v>DB2CENACEEnergíaCentro Sur</v>
      </c>
      <c r="E71" s="180" t="s">
        <v>50</v>
      </c>
      <c r="F71" s="181" t="s">
        <v>190</v>
      </c>
      <c r="G71" s="181" t="s">
        <v>184</v>
      </c>
      <c r="H71" s="181" t="s">
        <v>135</v>
      </c>
      <c r="I71" s="181" t="s">
        <v>65</v>
      </c>
      <c r="J71" s="285" t="s">
        <v>161</v>
      </c>
      <c r="K71" s="505">
        <f>+ROUND(TR_FEBRERO_2025!$D$10,LOOKUP($H71,TR_FEBRERO_2025!$B$71:$C$73,TR_FEBRERO_2025!$C$71:$C$73))</f>
        <v>6.4999999999999997E-3</v>
      </c>
    </row>
    <row r="72" spans="1:11" ht="16.5" x14ac:dyDescent="0.3">
      <c r="A72" s="67" t="str">
        <f t="shared" si="2"/>
        <v>PDBTCENACECentro Sur</v>
      </c>
      <c r="B72" s="250" t="str">
        <f t="shared" si="0"/>
        <v>PDBTEnergíaCentro Sur</v>
      </c>
      <c r="C72" s="67" t="str">
        <f t="shared" si="1"/>
        <v>PDBTCENACEEnergíaCentro Sur</v>
      </c>
      <c r="E72" s="180" t="s">
        <v>56</v>
      </c>
      <c r="F72" s="181" t="s">
        <v>190</v>
      </c>
      <c r="G72" s="181" t="s">
        <v>184</v>
      </c>
      <c r="H72" s="181" t="s">
        <v>135</v>
      </c>
      <c r="I72" s="181" t="s">
        <v>65</v>
      </c>
      <c r="J72" s="285" t="s">
        <v>161</v>
      </c>
      <c r="K72" s="505">
        <f>+ROUND(TR_FEBRERO_2025!$D$10,LOOKUP($H72,TR_FEBRERO_2025!$B$71:$C$73,TR_FEBRERO_2025!$C$71:$C$73))</f>
        <v>6.4999999999999997E-3</v>
      </c>
    </row>
    <row r="73" spans="1:11" ht="16.5" x14ac:dyDescent="0.3">
      <c r="A73" s="67" t="str">
        <f t="shared" si="2"/>
        <v>GDBTCENACECentro Sur</v>
      </c>
      <c r="B73" s="250" t="str">
        <f t="shared" si="0"/>
        <v>GDBTEnergíaCentro Sur</v>
      </c>
      <c r="C73" s="67" t="str">
        <f t="shared" si="1"/>
        <v>GDBTCENACEEnergíaCentro Sur</v>
      </c>
      <c r="E73" s="187" t="s">
        <v>53</v>
      </c>
      <c r="F73" s="181" t="s">
        <v>190</v>
      </c>
      <c r="G73" s="181" t="s">
        <v>184</v>
      </c>
      <c r="H73" s="181" t="s">
        <v>135</v>
      </c>
      <c r="I73" s="181" t="s">
        <v>65</v>
      </c>
      <c r="J73" s="285" t="s">
        <v>161</v>
      </c>
      <c r="K73" s="505">
        <f>+ROUND(TR_FEBRERO_2025!$D$10,LOOKUP($H73,TR_FEBRERO_2025!$B$71:$C$73,TR_FEBRERO_2025!$C$71:$C$73))</f>
        <v>6.4999999999999997E-3</v>
      </c>
    </row>
    <row r="74" spans="1:11" ht="16.5" x14ac:dyDescent="0.3">
      <c r="A74" s="67" t="str">
        <f t="shared" si="2"/>
        <v>RABTCENACECentro Sur</v>
      </c>
      <c r="B74" s="250" t="str">
        <f t="shared" ref="B74:B137" si="3">E74&amp;H74&amp;I74</f>
        <v>RABTEnergíaCentro Sur</v>
      </c>
      <c r="C74" s="67" t="str">
        <f t="shared" ref="C74:C137" si="4">E74&amp;F74&amp;H74&amp;I74</f>
        <v>RABTCENACEEnergíaCentro Sur</v>
      </c>
      <c r="E74" s="187" t="s">
        <v>59</v>
      </c>
      <c r="F74" s="181" t="s">
        <v>190</v>
      </c>
      <c r="G74" s="181" t="s">
        <v>184</v>
      </c>
      <c r="H74" s="181" t="s">
        <v>135</v>
      </c>
      <c r="I74" s="181" t="s">
        <v>65</v>
      </c>
      <c r="J74" s="285" t="s">
        <v>161</v>
      </c>
      <c r="K74" s="505">
        <f>+ROUND(TR_FEBRERO_2025!$D$10,LOOKUP($H74,TR_FEBRERO_2025!$B$71:$C$73,TR_FEBRERO_2025!$C$71:$C$73))</f>
        <v>6.4999999999999997E-3</v>
      </c>
    </row>
    <row r="75" spans="1:11" ht="16.5" x14ac:dyDescent="0.3">
      <c r="A75" s="67" t="str">
        <f t="shared" ref="A75:A138" si="5">IF(J75="NA",E75&amp;F75&amp;I75,E75&amp;F75&amp;I75&amp;J75)</f>
        <v>APBTCENACECentro Sur</v>
      </c>
      <c r="B75" s="250" t="str">
        <f t="shared" si="3"/>
        <v>APBTEnergíaCentro Sur</v>
      </c>
      <c r="C75" s="67" t="str">
        <f t="shared" si="4"/>
        <v>APBTCENACEEnergíaCentro Sur</v>
      </c>
      <c r="E75" s="187" t="s">
        <v>57</v>
      </c>
      <c r="F75" s="181" t="s">
        <v>190</v>
      </c>
      <c r="G75" s="181" t="s">
        <v>184</v>
      </c>
      <c r="H75" s="181" t="s">
        <v>135</v>
      </c>
      <c r="I75" s="181" t="s">
        <v>65</v>
      </c>
      <c r="J75" s="285" t="s">
        <v>161</v>
      </c>
      <c r="K75" s="505">
        <f>+ROUND(TR_FEBRERO_2025!$D$10,LOOKUP($H75,TR_FEBRERO_2025!$B$71:$C$73,TR_FEBRERO_2025!$C$71:$C$73))</f>
        <v>6.4999999999999997E-3</v>
      </c>
    </row>
    <row r="76" spans="1:11" ht="16.5" x14ac:dyDescent="0.3">
      <c r="A76" s="67" t="str">
        <f t="shared" si="5"/>
        <v>APMTCENACECentro Sur</v>
      </c>
      <c r="B76" s="250" t="str">
        <f t="shared" si="3"/>
        <v>APMTEnergíaCentro Sur</v>
      </c>
      <c r="C76" s="67" t="str">
        <f t="shared" si="4"/>
        <v>APMTCENACEEnergíaCentro Sur</v>
      </c>
      <c r="E76" s="187" t="s">
        <v>58</v>
      </c>
      <c r="F76" s="181" t="s">
        <v>190</v>
      </c>
      <c r="G76" s="181" t="s">
        <v>184</v>
      </c>
      <c r="H76" s="181" t="s">
        <v>135</v>
      </c>
      <c r="I76" s="181" t="s">
        <v>65</v>
      </c>
      <c r="J76" s="285" t="s">
        <v>161</v>
      </c>
      <c r="K76" s="505">
        <f>+ROUND(TR_FEBRERO_2025!$D$10,LOOKUP($H76,TR_FEBRERO_2025!$B$71:$C$73,TR_FEBRERO_2025!$C$71:$C$73))</f>
        <v>6.4999999999999997E-3</v>
      </c>
    </row>
    <row r="77" spans="1:11" ht="16.5" x14ac:dyDescent="0.3">
      <c r="A77" s="67" t="str">
        <f t="shared" si="5"/>
        <v>GDMTHCENACECentro Sur</v>
      </c>
      <c r="B77" s="250" t="str">
        <f t="shared" si="3"/>
        <v>GDMTHEnergíaCentro Sur</v>
      </c>
      <c r="C77" s="67" t="str">
        <f t="shared" si="4"/>
        <v>GDMTHCENACEEnergíaCentro Sur</v>
      </c>
      <c r="E77" s="180" t="s">
        <v>54</v>
      </c>
      <c r="F77" s="181" t="s">
        <v>190</v>
      </c>
      <c r="G77" s="181" t="s">
        <v>184</v>
      </c>
      <c r="H77" s="181" t="s">
        <v>135</v>
      </c>
      <c r="I77" s="181" t="s">
        <v>65</v>
      </c>
      <c r="J77" s="285" t="s">
        <v>161</v>
      </c>
      <c r="K77" s="505">
        <f>+ROUND(TR_FEBRERO_2025!$D$10,LOOKUP($H77,TR_FEBRERO_2025!$B$71:$C$73,TR_FEBRERO_2025!$C$71:$C$73))</f>
        <v>6.4999999999999997E-3</v>
      </c>
    </row>
    <row r="78" spans="1:11" ht="16.5" x14ac:dyDescent="0.3">
      <c r="A78" s="67" t="str">
        <f t="shared" si="5"/>
        <v>GDMTOCENACECentro Sur</v>
      </c>
      <c r="B78" s="250" t="str">
        <f t="shared" si="3"/>
        <v>GDMTOEnergíaCentro Sur</v>
      </c>
      <c r="C78" s="67" t="str">
        <f t="shared" si="4"/>
        <v>GDMTOCENACEEnergíaCentro Sur</v>
      </c>
      <c r="E78" s="180" t="s">
        <v>55</v>
      </c>
      <c r="F78" s="181" t="s">
        <v>190</v>
      </c>
      <c r="G78" s="181" t="s">
        <v>184</v>
      </c>
      <c r="H78" s="181" t="s">
        <v>135</v>
      </c>
      <c r="I78" s="181" t="s">
        <v>65</v>
      </c>
      <c r="J78" s="285" t="s">
        <v>161</v>
      </c>
      <c r="K78" s="505">
        <f>+ROUND(TR_FEBRERO_2025!$D$10,LOOKUP($H78,TR_FEBRERO_2025!$B$71:$C$73,TR_FEBRERO_2025!$C$71:$C$73))</f>
        <v>6.4999999999999997E-3</v>
      </c>
    </row>
    <row r="79" spans="1:11" ht="16.5" x14ac:dyDescent="0.3">
      <c r="A79" s="67" t="str">
        <f t="shared" si="5"/>
        <v>RAMTCENACECentro Sur</v>
      </c>
      <c r="B79" s="250" t="str">
        <f t="shared" si="3"/>
        <v>RAMTEnergíaCentro Sur</v>
      </c>
      <c r="C79" s="67" t="str">
        <f t="shared" si="4"/>
        <v>RAMTCENACEEnergíaCentro Sur</v>
      </c>
      <c r="E79" s="180" t="s">
        <v>60</v>
      </c>
      <c r="F79" s="181" t="s">
        <v>190</v>
      </c>
      <c r="G79" s="181" t="s">
        <v>184</v>
      </c>
      <c r="H79" s="181" t="s">
        <v>135</v>
      </c>
      <c r="I79" s="181" t="s">
        <v>65</v>
      </c>
      <c r="J79" s="285" t="s">
        <v>161</v>
      </c>
      <c r="K79" s="505">
        <f>+ROUND(TR_FEBRERO_2025!$D$10,LOOKUP($H79,TR_FEBRERO_2025!$B$71:$C$73,TR_FEBRERO_2025!$C$71:$C$73))</f>
        <v>6.4999999999999997E-3</v>
      </c>
    </row>
    <row r="80" spans="1:11" ht="16.5" x14ac:dyDescent="0.3">
      <c r="A80" s="67" t="str">
        <f t="shared" si="5"/>
        <v>DISTCENACECentro Sur</v>
      </c>
      <c r="B80" s="250" t="str">
        <f t="shared" si="3"/>
        <v>DISTEnergíaCentro Sur</v>
      </c>
      <c r="C80" s="67" t="str">
        <f t="shared" si="4"/>
        <v>DISTCENACEEnergíaCentro Sur</v>
      </c>
      <c r="E80" s="180" t="s">
        <v>51</v>
      </c>
      <c r="F80" s="181" t="s">
        <v>190</v>
      </c>
      <c r="G80" s="181" t="s">
        <v>184</v>
      </c>
      <c r="H80" s="181" t="s">
        <v>135</v>
      </c>
      <c r="I80" s="181" t="s">
        <v>65</v>
      </c>
      <c r="J80" s="285" t="s">
        <v>161</v>
      </c>
      <c r="K80" s="505">
        <f>+ROUND(TR_FEBRERO_2025!$D$10,LOOKUP($H80,TR_FEBRERO_2025!$B$71:$C$73,TR_FEBRERO_2025!$C$71:$C$73))</f>
        <v>6.4999999999999997E-3</v>
      </c>
    </row>
    <row r="81" spans="1:11" ht="16.5" x14ac:dyDescent="0.3">
      <c r="A81" s="67" t="str">
        <f t="shared" si="5"/>
        <v>DITCENACECentro Sur</v>
      </c>
      <c r="B81" s="250" t="str">
        <f t="shared" si="3"/>
        <v>DITEnergíaCentro Sur</v>
      </c>
      <c r="C81" s="67" t="str">
        <f t="shared" si="4"/>
        <v>DITCENACEEnergíaCentro Sur</v>
      </c>
      <c r="E81" s="180" t="s">
        <v>52</v>
      </c>
      <c r="F81" s="181" t="s">
        <v>190</v>
      </c>
      <c r="G81" s="181" t="s">
        <v>184</v>
      </c>
      <c r="H81" s="181" t="s">
        <v>135</v>
      </c>
      <c r="I81" s="181" t="s">
        <v>65</v>
      </c>
      <c r="J81" s="285" t="s">
        <v>161</v>
      </c>
      <c r="K81" s="505">
        <f>+ROUND(TR_FEBRERO_2025!$D$10,LOOKUP($H81,TR_FEBRERO_2025!$B$71:$C$73,TR_FEBRERO_2025!$C$71:$C$73))</f>
        <v>6.4999999999999997E-3</v>
      </c>
    </row>
    <row r="82" spans="1:11" ht="16.5" x14ac:dyDescent="0.3">
      <c r="A82" s="67" t="str">
        <f t="shared" si="5"/>
        <v>DB1CENACEGolfo Centro</v>
      </c>
      <c r="B82" s="250" t="str">
        <f t="shared" si="3"/>
        <v>DB1EnergíaGolfo Centro</v>
      </c>
      <c r="C82" s="67" t="str">
        <f t="shared" si="4"/>
        <v>DB1CENACEEnergíaGolfo Centro</v>
      </c>
      <c r="E82" s="180" t="s">
        <v>48</v>
      </c>
      <c r="F82" s="181" t="s">
        <v>190</v>
      </c>
      <c r="G82" s="181" t="s">
        <v>184</v>
      </c>
      <c r="H82" s="181" t="s">
        <v>135</v>
      </c>
      <c r="I82" s="181" t="s">
        <v>66</v>
      </c>
      <c r="J82" s="285" t="s">
        <v>161</v>
      </c>
      <c r="K82" s="505">
        <f>+ROUND(TR_FEBRERO_2025!$D$10,LOOKUP($H82,TR_FEBRERO_2025!$B$71:$C$73,TR_FEBRERO_2025!$C$71:$C$73))</f>
        <v>6.4999999999999997E-3</v>
      </c>
    </row>
    <row r="83" spans="1:11" ht="16.5" x14ac:dyDescent="0.3">
      <c r="A83" s="67" t="str">
        <f t="shared" si="5"/>
        <v>DB2CENACEGolfo Centro</v>
      </c>
      <c r="B83" s="250" t="str">
        <f t="shared" si="3"/>
        <v>DB2EnergíaGolfo Centro</v>
      </c>
      <c r="C83" s="67" t="str">
        <f t="shared" si="4"/>
        <v>DB2CENACEEnergíaGolfo Centro</v>
      </c>
      <c r="E83" s="180" t="s">
        <v>50</v>
      </c>
      <c r="F83" s="181" t="s">
        <v>190</v>
      </c>
      <c r="G83" s="181" t="s">
        <v>184</v>
      </c>
      <c r="H83" s="181" t="s">
        <v>135</v>
      </c>
      <c r="I83" s="181" t="s">
        <v>66</v>
      </c>
      <c r="J83" s="285" t="s">
        <v>161</v>
      </c>
      <c r="K83" s="505">
        <f>+ROUND(TR_FEBRERO_2025!$D$10,LOOKUP($H83,TR_FEBRERO_2025!$B$71:$C$73,TR_FEBRERO_2025!$C$71:$C$73))</f>
        <v>6.4999999999999997E-3</v>
      </c>
    </row>
    <row r="84" spans="1:11" ht="16.5" x14ac:dyDescent="0.3">
      <c r="A84" s="67" t="str">
        <f t="shared" si="5"/>
        <v>PDBTCENACEGolfo Centro</v>
      </c>
      <c r="B84" s="250" t="str">
        <f t="shared" si="3"/>
        <v>PDBTEnergíaGolfo Centro</v>
      </c>
      <c r="C84" s="67" t="str">
        <f t="shared" si="4"/>
        <v>PDBTCENACEEnergíaGolfo Centro</v>
      </c>
      <c r="E84" s="180" t="s">
        <v>56</v>
      </c>
      <c r="F84" s="181" t="s">
        <v>190</v>
      </c>
      <c r="G84" s="181" t="s">
        <v>184</v>
      </c>
      <c r="H84" s="181" t="s">
        <v>135</v>
      </c>
      <c r="I84" s="181" t="s">
        <v>66</v>
      </c>
      <c r="J84" s="285" t="s">
        <v>161</v>
      </c>
      <c r="K84" s="505">
        <f>+ROUND(TR_FEBRERO_2025!$D$10,LOOKUP($H84,TR_FEBRERO_2025!$B$71:$C$73,TR_FEBRERO_2025!$C$71:$C$73))</f>
        <v>6.4999999999999997E-3</v>
      </c>
    </row>
    <row r="85" spans="1:11" ht="16.5" x14ac:dyDescent="0.3">
      <c r="A85" s="67" t="str">
        <f t="shared" si="5"/>
        <v>GDBTCENACEGolfo Centro</v>
      </c>
      <c r="B85" s="250" t="str">
        <f t="shared" si="3"/>
        <v>GDBTEnergíaGolfo Centro</v>
      </c>
      <c r="C85" s="67" t="str">
        <f t="shared" si="4"/>
        <v>GDBTCENACEEnergíaGolfo Centro</v>
      </c>
      <c r="E85" s="187" t="s">
        <v>53</v>
      </c>
      <c r="F85" s="181" t="s">
        <v>190</v>
      </c>
      <c r="G85" s="181" t="s">
        <v>184</v>
      </c>
      <c r="H85" s="181" t="s">
        <v>135</v>
      </c>
      <c r="I85" s="181" t="s">
        <v>66</v>
      </c>
      <c r="J85" s="285" t="s">
        <v>161</v>
      </c>
      <c r="K85" s="505">
        <f>+ROUND(TR_FEBRERO_2025!$D$10,LOOKUP($H85,TR_FEBRERO_2025!$B$71:$C$73,TR_FEBRERO_2025!$C$71:$C$73))</f>
        <v>6.4999999999999997E-3</v>
      </c>
    </row>
    <row r="86" spans="1:11" ht="16.5" x14ac:dyDescent="0.3">
      <c r="A86" s="67" t="str">
        <f t="shared" si="5"/>
        <v>RABTCENACEGolfo Centro</v>
      </c>
      <c r="B86" s="250" t="str">
        <f t="shared" si="3"/>
        <v>RABTEnergíaGolfo Centro</v>
      </c>
      <c r="C86" s="67" t="str">
        <f t="shared" si="4"/>
        <v>RABTCENACEEnergíaGolfo Centro</v>
      </c>
      <c r="E86" s="187" t="s">
        <v>59</v>
      </c>
      <c r="F86" s="181" t="s">
        <v>190</v>
      </c>
      <c r="G86" s="181" t="s">
        <v>184</v>
      </c>
      <c r="H86" s="181" t="s">
        <v>135</v>
      </c>
      <c r="I86" s="181" t="s">
        <v>66</v>
      </c>
      <c r="J86" s="285" t="s">
        <v>161</v>
      </c>
      <c r="K86" s="505">
        <f>+ROUND(TR_FEBRERO_2025!$D$10,LOOKUP($H86,TR_FEBRERO_2025!$B$71:$C$73,TR_FEBRERO_2025!$C$71:$C$73))</f>
        <v>6.4999999999999997E-3</v>
      </c>
    </row>
    <row r="87" spans="1:11" ht="16.5" x14ac:dyDescent="0.3">
      <c r="A87" s="67" t="str">
        <f t="shared" si="5"/>
        <v>APBTCENACEGolfo Centro</v>
      </c>
      <c r="B87" s="250" t="str">
        <f t="shared" si="3"/>
        <v>APBTEnergíaGolfo Centro</v>
      </c>
      <c r="C87" s="67" t="str">
        <f t="shared" si="4"/>
        <v>APBTCENACEEnergíaGolfo Centro</v>
      </c>
      <c r="E87" s="187" t="s">
        <v>57</v>
      </c>
      <c r="F87" s="181" t="s">
        <v>190</v>
      </c>
      <c r="G87" s="181" t="s">
        <v>184</v>
      </c>
      <c r="H87" s="181" t="s">
        <v>135</v>
      </c>
      <c r="I87" s="181" t="s">
        <v>66</v>
      </c>
      <c r="J87" s="285" t="s">
        <v>161</v>
      </c>
      <c r="K87" s="505">
        <f>+ROUND(TR_FEBRERO_2025!$D$10,LOOKUP($H87,TR_FEBRERO_2025!$B$71:$C$73,TR_FEBRERO_2025!$C$71:$C$73))</f>
        <v>6.4999999999999997E-3</v>
      </c>
    </row>
    <row r="88" spans="1:11" ht="16.5" x14ac:dyDescent="0.3">
      <c r="A88" s="67" t="str">
        <f t="shared" si="5"/>
        <v>APMTCENACEGolfo Centro</v>
      </c>
      <c r="B88" s="250" t="str">
        <f t="shared" si="3"/>
        <v>APMTEnergíaGolfo Centro</v>
      </c>
      <c r="C88" s="67" t="str">
        <f t="shared" si="4"/>
        <v>APMTCENACEEnergíaGolfo Centro</v>
      </c>
      <c r="E88" s="187" t="s">
        <v>58</v>
      </c>
      <c r="F88" s="181" t="s">
        <v>190</v>
      </c>
      <c r="G88" s="181" t="s">
        <v>184</v>
      </c>
      <c r="H88" s="181" t="s">
        <v>135</v>
      </c>
      <c r="I88" s="181" t="s">
        <v>66</v>
      </c>
      <c r="J88" s="285" t="s">
        <v>161</v>
      </c>
      <c r="K88" s="505">
        <f>+ROUND(TR_FEBRERO_2025!$D$10,LOOKUP($H88,TR_FEBRERO_2025!$B$71:$C$73,TR_FEBRERO_2025!$C$71:$C$73))</f>
        <v>6.4999999999999997E-3</v>
      </c>
    </row>
    <row r="89" spans="1:11" ht="16.5" x14ac:dyDescent="0.3">
      <c r="A89" s="67" t="str">
        <f t="shared" si="5"/>
        <v>GDMTHCENACEGolfo Centro</v>
      </c>
      <c r="B89" s="250" t="str">
        <f t="shared" si="3"/>
        <v>GDMTHEnergíaGolfo Centro</v>
      </c>
      <c r="C89" s="67" t="str">
        <f t="shared" si="4"/>
        <v>GDMTHCENACEEnergíaGolfo Centro</v>
      </c>
      <c r="E89" s="180" t="s">
        <v>54</v>
      </c>
      <c r="F89" s="181" t="s">
        <v>190</v>
      </c>
      <c r="G89" s="181" t="s">
        <v>184</v>
      </c>
      <c r="H89" s="181" t="s">
        <v>135</v>
      </c>
      <c r="I89" s="181" t="s">
        <v>66</v>
      </c>
      <c r="J89" s="285" t="s">
        <v>161</v>
      </c>
      <c r="K89" s="505">
        <f>+ROUND(TR_FEBRERO_2025!$D$10,LOOKUP($H89,TR_FEBRERO_2025!$B$71:$C$73,TR_FEBRERO_2025!$C$71:$C$73))</f>
        <v>6.4999999999999997E-3</v>
      </c>
    </row>
    <row r="90" spans="1:11" ht="16.5" x14ac:dyDescent="0.3">
      <c r="A90" s="67" t="str">
        <f t="shared" si="5"/>
        <v>GDMTOCENACEGolfo Centro</v>
      </c>
      <c r="B90" s="250" t="str">
        <f t="shared" si="3"/>
        <v>GDMTOEnergíaGolfo Centro</v>
      </c>
      <c r="C90" s="67" t="str">
        <f t="shared" si="4"/>
        <v>GDMTOCENACEEnergíaGolfo Centro</v>
      </c>
      <c r="E90" s="180" t="s">
        <v>55</v>
      </c>
      <c r="F90" s="181" t="s">
        <v>190</v>
      </c>
      <c r="G90" s="181" t="s">
        <v>184</v>
      </c>
      <c r="H90" s="181" t="s">
        <v>135</v>
      </c>
      <c r="I90" s="181" t="s">
        <v>66</v>
      </c>
      <c r="J90" s="285" t="s">
        <v>161</v>
      </c>
      <c r="K90" s="505">
        <f>+ROUND(TR_FEBRERO_2025!$D$10,LOOKUP($H90,TR_FEBRERO_2025!$B$71:$C$73,TR_FEBRERO_2025!$C$71:$C$73))</f>
        <v>6.4999999999999997E-3</v>
      </c>
    </row>
    <row r="91" spans="1:11" ht="16.5" x14ac:dyDescent="0.3">
      <c r="A91" s="67" t="str">
        <f t="shared" si="5"/>
        <v>RAMTCENACEGolfo Centro</v>
      </c>
      <c r="B91" s="250" t="str">
        <f t="shared" si="3"/>
        <v>RAMTEnergíaGolfo Centro</v>
      </c>
      <c r="C91" s="67" t="str">
        <f t="shared" si="4"/>
        <v>RAMTCENACEEnergíaGolfo Centro</v>
      </c>
      <c r="E91" s="180" t="s">
        <v>60</v>
      </c>
      <c r="F91" s="181" t="s">
        <v>190</v>
      </c>
      <c r="G91" s="181" t="s">
        <v>184</v>
      </c>
      <c r="H91" s="181" t="s">
        <v>135</v>
      </c>
      <c r="I91" s="181" t="s">
        <v>66</v>
      </c>
      <c r="J91" s="285" t="s">
        <v>161</v>
      </c>
      <c r="K91" s="505">
        <f>+ROUND(TR_FEBRERO_2025!$D$10,LOOKUP($H91,TR_FEBRERO_2025!$B$71:$C$73,TR_FEBRERO_2025!$C$71:$C$73))</f>
        <v>6.4999999999999997E-3</v>
      </c>
    </row>
    <row r="92" spans="1:11" ht="16.5" x14ac:dyDescent="0.3">
      <c r="A92" s="67" t="str">
        <f t="shared" si="5"/>
        <v>DISTCENACEGolfo Centro</v>
      </c>
      <c r="B92" s="250" t="str">
        <f t="shared" si="3"/>
        <v>DISTEnergíaGolfo Centro</v>
      </c>
      <c r="C92" s="67" t="str">
        <f t="shared" si="4"/>
        <v>DISTCENACEEnergíaGolfo Centro</v>
      </c>
      <c r="E92" s="180" t="s">
        <v>51</v>
      </c>
      <c r="F92" s="181" t="s">
        <v>190</v>
      </c>
      <c r="G92" s="181" t="s">
        <v>184</v>
      </c>
      <c r="H92" s="181" t="s">
        <v>135</v>
      </c>
      <c r="I92" s="181" t="s">
        <v>66</v>
      </c>
      <c r="J92" s="285" t="s">
        <v>161</v>
      </c>
      <c r="K92" s="505">
        <f>+ROUND(TR_FEBRERO_2025!$D$10,LOOKUP($H92,TR_FEBRERO_2025!$B$71:$C$73,TR_FEBRERO_2025!$C$71:$C$73))</f>
        <v>6.4999999999999997E-3</v>
      </c>
    </row>
    <row r="93" spans="1:11" ht="16.5" x14ac:dyDescent="0.3">
      <c r="A93" s="67" t="str">
        <f t="shared" si="5"/>
        <v>DITCENACEGolfo Centro</v>
      </c>
      <c r="B93" s="250" t="str">
        <f t="shared" si="3"/>
        <v>DITEnergíaGolfo Centro</v>
      </c>
      <c r="C93" s="67" t="str">
        <f t="shared" si="4"/>
        <v>DITCENACEEnergíaGolfo Centro</v>
      </c>
      <c r="E93" s="180" t="s">
        <v>52</v>
      </c>
      <c r="F93" s="181" t="s">
        <v>190</v>
      </c>
      <c r="G93" s="181" t="s">
        <v>184</v>
      </c>
      <c r="H93" s="181" t="s">
        <v>135</v>
      </c>
      <c r="I93" s="181" t="s">
        <v>66</v>
      </c>
      <c r="J93" s="285" t="s">
        <v>161</v>
      </c>
      <c r="K93" s="505">
        <f>+ROUND(TR_FEBRERO_2025!$D$10,LOOKUP($H93,TR_FEBRERO_2025!$B$71:$C$73,TR_FEBRERO_2025!$C$71:$C$73))</f>
        <v>6.4999999999999997E-3</v>
      </c>
    </row>
    <row r="94" spans="1:11" ht="16.5" x14ac:dyDescent="0.3">
      <c r="A94" s="67" t="str">
        <f t="shared" si="5"/>
        <v>DB1CENACEGolfo Norte</v>
      </c>
      <c r="B94" s="250" t="str">
        <f t="shared" si="3"/>
        <v>DB1EnergíaGolfo Norte</v>
      </c>
      <c r="C94" s="67" t="str">
        <f t="shared" si="4"/>
        <v>DB1CENACEEnergíaGolfo Norte</v>
      </c>
      <c r="E94" s="180" t="s">
        <v>48</v>
      </c>
      <c r="F94" s="181" t="s">
        <v>190</v>
      </c>
      <c r="G94" s="181" t="s">
        <v>184</v>
      </c>
      <c r="H94" s="181" t="s">
        <v>135</v>
      </c>
      <c r="I94" s="181" t="s">
        <v>67</v>
      </c>
      <c r="J94" s="285" t="s">
        <v>161</v>
      </c>
      <c r="K94" s="505">
        <f>+ROUND(TR_FEBRERO_2025!$D$10,LOOKUP($H94,TR_FEBRERO_2025!$B$71:$C$73,TR_FEBRERO_2025!$C$71:$C$73))</f>
        <v>6.4999999999999997E-3</v>
      </c>
    </row>
    <row r="95" spans="1:11" ht="16.5" x14ac:dyDescent="0.3">
      <c r="A95" s="67" t="str">
        <f t="shared" si="5"/>
        <v>DB2CENACEGolfo Norte</v>
      </c>
      <c r="B95" s="250" t="str">
        <f t="shared" si="3"/>
        <v>DB2EnergíaGolfo Norte</v>
      </c>
      <c r="C95" s="67" t="str">
        <f t="shared" si="4"/>
        <v>DB2CENACEEnergíaGolfo Norte</v>
      </c>
      <c r="E95" s="180" t="s">
        <v>50</v>
      </c>
      <c r="F95" s="181" t="s">
        <v>190</v>
      </c>
      <c r="G95" s="181" t="s">
        <v>184</v>
      </c>
      <c r="H95" s="181" t="s">
        <v>135</v>
      </c>
      <c r="I95" s="181" t="s">
        <v>67</v>
      </c>
      <c r="J95" s="285" t="s">
        <v>161</v>
      </c>
      <c r="K95" s="505">
        <f>+ROUND(TR_FEBRERO_2025!$D$10,LOOKUP($H95,TR_FEBRERO_2025!$B$71:$C$73,TR_FEBRERO_2025!$C$71:$C$73))</f>
        <v>6.4999999999999997E-3</v>
      </c>
    </row>
    <row r="96" spans="1:11" ht="16.5" x14ac:dyDescent="0.3">
      <c r="A96" s="67" t="str">
        <f t="shared" si="5"/>
        <v>PDBTCENACEGolfo Norte</v>
      </c>
      <c r="B96" s="250" t="str">
        <f t="shared" si="3"/>
        <v>PDBTEnergíaGolfo Norte</v>
      </c>
      <c r="C96" s="67" t="str">
        <f t="shared" si="4"/>
        <v>PDBTCENACEEnergíaGolfo Norte</v>
      </c>
      <c r="E96" s="180" t="s">
        <v>56</v>
      </c>
      <c r="F96" s="181" t="s">
        <v>190</v>
      </c>
      <c r="G96" s="181" t="s">
        <v>184</v>
      </c>
      <c r="H96" s="181" t="s">
        <v>135</v>
      </c>
      <c r="I96" s="181" t="s">
        <v>67</v>
      </c>
      <c r="J96" s="285" t="s">
        <v>161</v>
      </c>
      <c r="K96" s="505">
        <f>+ROUND(TR_FEBRERO_2025!$D$10,LOOKUP($H96,TR_FEBRERO_2025!$B$71:$C$73,TR_FEBRERO_2025!$C$71:$C$73))</f>
        <v>6.4999999999999997E-3</v>
      </c>
    </row>
    <row r="97" spans="1:11" ht="16.5" x14ac:dyDescent="0.3">
      <c r="A97" s="67" t="str">
        <f t="shared" si="5"/>
        <v>GDBTCENACEGolfo Norte</v>
      </c>
      <c r="B97" s="250" t="str">
        <f t="shared" si="3"/>
        <v>GDBTEnergíaGolfo Norte</v>
      </c>
      <c r="C97" s="67" t="str">
        <f t="shared" si="4"/>
        <v>GDBTCENACEEnergíaGolfo Norte</v>
      </c>
      <c r="E97" s="187" t="s">
        <v>53</v>
      </c>
      <c r="F97" s="181" t="s">
        <v>190</v>
      </c>
      <c r="G97" s="181" t="s">
        <v>184</v>
      </c>
      <c r="H97" s="181" t="s">
        <v>135</v>
      </c>
      <c r="I97" s="181" t="s">
        <v>67</v>
      </c>
      <c r="J97" s="285" t="s">
        <v>161</v>
      </c>
      <c r="K97" s="505">
        <f>+ROUND(TR_FEBRERO_2025!$D$10,LOOKUP($H97,TR_FEBRERO_2025!$B$71:$C$73,TR_FEBRERO_2025!$C$71:$C$73))</f>
        <v>6.4999999999999997E-3</v>
      </c>
    </row>
    <row r="98" spans="1:11" ht="16.5" x14ac:dyDescent="0.3">
      <c r="A98" s="67" t="str">
        <f t="shared" si="5"/>
        <v>RABTCENACEGolfo Norte</v>
      </c>
      <c r="B98" s="250" t="str">
        <f t="shared" si="3"/>
        <v>RABTEnergíaGolfo Norte</v>
      </c>
      <c r="C98" s="67" t="str">
        <f t="shared" si="4"/>
        <v>RABTCENACEEnergíaGolfo Norte</v>
      </c>
      <c r="E98" s="187" t="s">
        <v>59</v>
      </c>
      <c r="F98" s="181" t="s">
        <v>190</v>
      </c>
      <c r="G98" s="181" t="s">
        <v>184</v>
      </c>
      <c r="H98" s="181" t="s">
        <v>135</v>
      </c>
      <c r="I98" s="181" t="s">
        <v>67</v>
      </c>
      <c r="J98" s="285" t="s">
        <v>161</v>
      </c>
      <c r="K98" s="505">
        <f>+ROUND(TR_FEBRERO_2025!$D$10,LOOKUP($H98,TR_FEBRERO_2025!$B$71:$C$73,TR_FEBRERO_2025!$C$71:$C$73))</f>
        <v>6.4999999999999997E-3</v>
      </c>
    </row>
    <row r="99" spans="1:11" ht="16.5" x14ac:dyDescent="0.3">
      <c r="A99" s="67" t="str">
        <f t="shared" si="5"/>
        <v>APBTCENACEGolfo Norte</v>
      </c>
      <c r="B99" s="250" t="str">
        <f t="shared" si="3"/>
        <v>APBTEnergíaGolfo Norte</v>
      </c>
      <c r="C99" s="67" t="str">
        <f t="shared" si="4"/>
        <v>APBTCENACEEnergíaGolfo Norte</v>
      </c>
      <c r="E99" s="187" t="s">
        <v>57</v>
      </c>
      <c r="F99" s="181" t="s">
        <v>190</v>
      </c>
      <c r="G99" s="181" t="s">
        <v>184</v>
      </c>
      <c r="H99" s="181" t="s">
        <v>135</v>
      </c>
      <c r="I99" s="181" t="s">
        <v>67</v>
      </c>
      <c r="J99" s="285" t="s">
        <v>161</v>
      </c>
      <c r="K99" s="505">
        <f>+ROUND(TR_FEBRERO_2025!$D$10,LOOKUP($H99,TR_FEBRERO_2025!$B$71:$C$73,TR_FEBRERO_2025!$C$71:$C$73))</f>
        <v>6.4999999999999997E-3</v>
      </c>
    </row>
    <row r="100" spans="1:11" ht="16.5" x14ac:dyDescent="0.3">
      <c r="A100" s="67" t="str">
        <f t="shared" si="5"/>
        <v>APMTCENACEGolfo Norte</v>
      </c>
      <c r="B100" s="250" t="str">
        <f t="shared" si="3"/>
        <v>APMTEnergíaGolfo Norte</v>
      </c>
      <c r="C100" s="67" t="str">
        <f t="shared" si="4"/>
        <v>APMTCENACEEnergíaGolfo Norte</v>
      </c>
      <c r="E100" s="187" t="s">
        <v>58</v>
      </c>
      <c r="F100" s="181" t="s">
        <v>190</v>
      </c>
      <c r="G100" s="181" t="s">
        <v>184</v>
      </c>
      <c r="H100" s="181" t="s">
        <v>135</v>
      </c>
      <c r="I100" s="181" t="s">
        <v>67</v>
      </c>
      <c r="J100" s="285" t="s">
        <v>161</v>
      </c>
      <c r="K100" s="505">
        <f>+ROUND(TR_FEBRERO_2025!$D$10,LOOKUP($H100,TR_FEBRERO_2025!$B$71:$C$73,TR_FEBRERO_2025!$C$71:$C$73))</f>
        <v>6.4999999999999997E-3</v>
      </c>
    </row>
    <row r="101" spans="1:11" ht="16.5" x14ac:dyDescent="0.3">
      <c r="A101" s="67" t="str">
        <f t="shared" si="5"/>
        <v>GDMTHCENACEGolfo Norte</v>
      </c>
      <c r="B101" s="250" t="str">
        <f t="shared" si="3"/>
        <v>GDMTHEnergíaGolfo Norte</v>
      </c>
      <c r="C101" s="67" t="str">
        <f t="shared" si="4"/>
        <v>GDMTHCENACEEnergíaGolfo Norte</v>
      </c>
      <c r="E101" s="180" t="s">
        <v>54</v>
      </c>
      <c r="F101" s="181" t="s">
        <v>190</v>
      </c>
      <c r="G101" s="181" t="s">
        <v>184</v>
      </c>
      <c r="H101" s="181" t="s">
        <v>135</v>
      </c>
      <c r="I101" s="181" t="s">
        <v>67</v>
      </c>
      <c r="J101" s="285" t="s">
        <v>161</v>
      </c>
      <c r="K101" s="505">
        <f>+ROUND(TR_FEBRERO_2025!$D$10,LOOKUP($H101,TR_FEBRERO_2025!$B$71:$C$73,TR_FEBRERO_2025!$C$71:$C$73))</f>
        <v>6.4999999999999997E-3</v>
      </c>
    </row>
    <row r="102" spans="1:11" ht="16.5" x14ac:dyDescent="0.3">
      <c r="A102" s="67" t="str">
        <f t="shared" si="5"/>
        <v>GDMTOCENACEGolfo Norte</v>
      </c>
      <c r="B102" s="250" t="str">
        <f t="shared" si="3"/>
        <v>GDMTOEnergíaGolfo Norte</v>
      </c>
      <c r="C102" s="67" t="str">
        <f t="shared" si="4"/>
        <v>GDMTOCENACEEnergíaGolfo Norte</v>
      </c>
      <c r="E102" s="180" t="s">
        <v>55</v>
      </c>
      <c r="F102" s="181" t="s">
        <v>190</v>
      </c>
      <c r="G102" s="181" t="s">
        <v>184</v>
      </c>
      <c r="H102" s="181" t="s">
        <v>135</v>
      </c>
      <c r="I102" s="181" t="s">
        <v>67</v>
      </c>
      <c r="J102" s="285" t="s">
        <v>161</v>
      </c>
      <c r="K102" s="505">
        <f>+ROUND(TR_FEBRERO_2025!$D$10,LOOKUP($H102,TR_FEBRERO_2025!$B$71:$C$73,TR_FEBRERO_2025!$C$71:$C$73))</f>
        <v>6.4999999999999997E-3</v>
      </c>
    </row>
    <row r="103" spans="1:11" ht="16.5" x14ac:dyDescent="0.3">
      <c r="A103" s="67" t="str">
        <f t="shared" si="5"/>
        <v>RAMTCENACEGolfo Norte</v>
      </c>
      <c r="B103" s="250" t="str">
        <f t="shared" si="3"/>
        <v>RAMTEnergíaGolfo Norte</v>
      </c>
      <c r="C103" s="67" t="str">
        <f t="shared" si="4"/>
        <v>RAMTCENACEEnergíaGolfo Norte</v>
      </c>
      <c r="E103" s="180" t="s">
        <v>60</v>
      </c>
      <c r="F103" s="181" t="s">
        <v>190</v>
      </c>
      <c r="G103" s="181" t="s">
        <v>184</v>
      </c>
      <c r="H103" s="181" t="s">
        <v>135</v>
      </c>
      <c r="I103" s="181" t="s">
        <v>67</v>
      </c>
      <c r="J103" s="285" t="s">
        <v>161</v>
      </c>
      <c r="K103" s="505">
        <f>+ROUND(TR_FEBRERO_2025!$D$10,LOOKUP($H103,TR_FEBRERO_2025!$B$71:$C$73,TR_FEBRERO_2025!$C$71:$C$73))</f>
        <v>6.4999999999999997E-3</v>
      </c>
    </row>
    <row r="104" spans="1:11" ht="16.5" x14ac:dyDescent="0.3">
      <c r="A104" s="67" t="str">
        <f t="shared" si="5"/>
        <v>DISTCENACEGolfo Norte</v>
      </c>
      <c r="B104" s="250" t="str">
        <f t="shared" si="3"/>
        <v>DISTEnergíaGolfo Norte</v>
      </c>
      <c r="C104" s="67" t="str">
        <f t="shared" si="4"/>
        <v>DISTCENACEEnergíaGolfo Norte</v>
      </c>
      <c r="E104" s="180" t="s">
        <v>51</v>
      </c>
      <c r="F104" s="181" t="s">
        <v>190</v>
      </c>
      <c r="G104" s="181" t="s">
        <v>184</v>
      </c>
      <c r="H104" s="181" t="s">
        <v>135</v>
      </c>
      <c r="I104" s="181" t="s">
        <v>67</v>
      </c>
      <c r="J104" s="285" t="s">
        <v>161</v>
      </c>
      <c r="K104" s="505">
        <f>+ROUND(TR_FEBRERO_2025!$D$10,LOOKUP($H104,TR_FEBRERO_2025!$B$71:$C$73,TR_FEBRERO_2025!$C$71:$C$73))</f>
        <v>6.4999999999999997E-3</v>
      </c>
    </row>
    <row r="105" spans="1:11" ht="16.5" x14ac:dyDescent="0.3">
      <c r="A105" s="67" t="str">
        <f t="shared" si="5"/>
        <v>DITCENACEGolfo Norte</v>
      </c>
      <c r="B105" s="250" t="str">
        <f t="shared" si="3"/>
        <v>DITEnergíaGolfo Norte</v>
      </c>
      <c r="C105" s="67" t="str">
        <f t="shared" si="4"/>
        <v>DITCENACEEnergíaGolfo Norte</v>
      </c>
      <c r="E105" s="180" t="s">
        <v>52</v>
      </c>
      <c r="F105" s="181" t="s">
        <v>190</v>
      </c>
      <c r="G105" s="181" t="s">
        <v>184</v>
      </c>
      <c r="H105" s="181" t="s">
        <v>135</v>
      </c>
      <c r="I105" s="181" t="s">
        <v>67</v>
      </c>
      <c r="J105" s="285" t="s">
        <v>161</v>
      </c>
      <c r="K105" s="505">
        <f>+ROUND(TR_FEBRERO_2025!$D$10,LOOKUP($H105,TR_FEBRERO_2025!$B$71:$C$73,TR_FEBRERO_2025!$C$71:$C$73))</f>
        <v>6.4999999999999997E-3</v>
      </c>
    </row>
    <row r="106" spans="1:11" ht="16.5" x14ac:dyDescent="0.3">
      <c r="A106" s="67" t="str">
        <f t="shared" si="5"/>
        <v>DB1CENACEJalisco</v>
      </c>
      <c r="B106" s="250" t="str">
        <f t="shared" si="3"/>
        <v>DB1EnergíaJalisco</v>
      </c>
      <c r="C106" s="67" t="str">
        <f t="shared" si="4"/>
        <v>DB1CENACEEnergíaJalisco</v>
      </c>
      <c r="E106" s="180" t="s">
        <v>48</v>
      </c>
      <c r="F106" s="181" t="s">
        <v>190</v>
      </c>
      <c r="G106" s="181" t="s">
        <v>184</v>
      </c>
      <c r="H106" s="181" t="s">
        <v>135</v>
      </c>
      <c r="I106" s="181" t="s">
        <v>68</v>
      </c>
      <c r="J106" s="285" t="s">
        <v>161</v>
      </c>
      <c r="K106" s="505">
        <f>+ROUND(TR_FEBRERO_2025!$D$10,LOOKUP($H106,TR_FEBRERO_2025!$B$71:$C$73,TR_FEBRERO_2025!$C$71:$C$73))</f>
        <v>6.4999999999999997E-3</v>
      </c>
    </row>
    <row r="107" spans="1:11" ht="16.5" x14ac:dyDescent="0.3">
      <c r="A107" s="67" t="str">
        <f t="shared" si="5"/>
        <v>DB2CENACEJalisco</v>
      </c>
      <c r="B107" s="250" t="str">
        <f t="shared" si="3"/>
        <v>DB2EnergíaJalisco</v>
      </c>
      <c r="C107" s="67" t="str">
        <f t="shared" si="4"/>
        <v>DB2CENACEEnergíaJalisco</v>
      </c>
      <c r="E107" s="180" t="s">
        <v>50</v>
      </c>
      <c r="F107" s="181" t="s">
        <v>190</v>
      </c>
      <c r="G107" s="181" t="s">
        <v>184</v>
      </c>
      <c r="H107" s="181" t="s">
        <v>135</v>
      </c>
      <c r="I107" s="181" t="s">
        <v>68</v>
      </c>
      <c r="J107" s="285" t="s">
        <v>161</v>
      </c>
      <c r="K107" s="505">
        <f>+ROUND(TR_FEBRERO_2025!$D$10,LOOKUP($H107,TR_FEBRERO_2025!$B$71:$C$73,TR_FEBRERO_2025!$C$71:$C$73))</f>
        <v>6.4999999999999997E-3</v>
      </c>
    </row>
    <row r="108" spans="1:11" ht="16.5" x14ac:dyDescent="0.3">
      <c r="A108" s="67" t="str">
        <f t="shared" si="5"/>
        <v>PDBTCENACEJalisco</v>
      </c>
      <c r="B108" s="250" t="str">
        <f t="shared" si="3"/>
        <v>PDBTEnergíaJalisco</v>
      </c>
      <c r="C108" s="67" t="str">
        <f t="shared" si="4"/>
        <v>PDBTCENACEEnergíaJalisco</v>
      </c>
      <c r="E108" s="180" t="s">
        <v>56</v>
      </c>
      <c r="F108" s="181" t="s">
        <v>190</v>
      </c>
      <c r="G108" s="181" t="s">
        <v>184</v>
      </c>
      <c r="H108" s="181" t="s">
        <v>135</v>
      </c>
      <c r="I108" s="181" t="s">
        <v>68</v>
      </c>
      <c r="J108" s="285" t="s">
        <v>161</v>
      </c>
      <c r="K108" s="505">
        <f>+ROUND(TR_FEBRERO_2025!$D$10,LOOKUP($H108,TR_FEBRERO_2025!$B$71:$C$73,TR_FEBRERO_2025!$C$71:$C$73))</f>
        <v>6.4999999999999997E-3</v>
      </c>
    </row>
    <row r="109" spans="1:11" ht="16.5" x14ac:dyDescent="0.3">
      <c r="A109" s="67" t="str">
        <f t="shared" si="5"/>
        <v>GDBTCENACEJalisco</v>
      </c>
      <c r="B109" s="250" t="str">
        <f t="shared" si="3"/>
        <v>GDBTEnergíaJalisco</v>
      </c>
      <c r="C109" s="67" t="str">
        <f t="shared" si="4"/>
        <v>GDBTCENACEEnergíaJalisco</v>
      </c>
      <c r="E109" s="187" t="s">
        <v>53</v>
      </c>
      <c r="F109" s="181" t="s">
        <v>190</v>
      </c>
      <c r="G109" s="181" t="s">
        <v>184</v>
      </c>
      <c r="H109" s="181" t="s">
        <v>135</v>
      </c>
      <c r="I109" s="181" t="s">
        <v>68</v>
      </c>
      <c r="J109" s="285" t="s">
        <v>161</v>
      </c>
      <c r="K109" s="505">
        <f>+ROUND(TR_FEBRERO_2025!$D$10,LOOKUP($H109,TR_FEBRERO_2025!$B$71:$C$73,TR_FEBRERO_2025!$C$71:$C$73))</f>
        <v>6.4999999999999997E-3</v>
      </c>
    </row>
    <row r="110" spans="1:11" ht="16.5" x14ac:dyDescent="0.3">
      <c r="A110" s="67" t="str">
        <f t="shared" si="5"/>
        <v>RABTCENACEJalisco</v>
      </c>
      <c r="B110" s="250" t="str">
        <f t="shared" si="3"/>
        <v>RABTEnergíaJalisco</v>
      </c>
      <c r="C110" s="67" t="str">
        <f t="shared" si="4"/>
        <v>RABTCENACEEnergíaJalisco</v>
      </c>
      <c r="E110" s="187" t="s">
        <v>59</v>
      </c>
      <c r="F110" s="181" t="s">
        <v>190</v>
      </c>
      <c r="G110" s="181" t="s">
        <v>184</v>
      </c>
      <c r="H110" s="181" t="s">
        <v>135</v>
      </c>
      <c r="I110" s="181" t="s">
        <v>68</v>
      </c>
      <c r="J110" s="285" t="s">
        <v>161</v>
      </c>
      <c r="K110" s="505">
        <f>+ROUND(TR_FEBRERO_2025!$D$10,LOOKUP($H110,TR_FEBRERO_2025!$B$71:$C$73,TR_FEBRERO_2025!$C$71:$C$73))</f>
        <v>6.4999999999999997E-3</v>
      </c>
    </row>
    <row r="111" spans="1:11" ht="16.5" x14ac:dyDescent="0.3">
      <c r="A111" s="67" t="str">
        <f t="shared" si="5"/>
        <v>APBTCENACEJalisco</v>
      </c>
      <c r="B111" s="250" t="str">
        <f t="shared" si="3"/>
        <v>APBTEnergíaJalisco</v>
      </c>
      <c r="C111" s="67" t="str">
        <f t="shared" si="4"/>
        <v>APBTCENACEEnergíaJalisco</v>
      </c>
      <c r="E111" s="187" t="s">
        <v>57</v>
      </c>
      <c r="F111" s="181" t="s">
        <v>190</v>
      </c>
      <c r="G111" s="181" t="s">
        <v>184</v>
      </c>
      <c r="H111" s="181" t="s">
        <v>135</v>
      </c>
      <c r="I111" s="181" t="s">
        <v>68</v>
      </c>
      <c r="J111" s="285" t="s">
        <v>161</v>
      </c>
      <c r="K111" s="505">
        <f>+ROUND(TR_FEBRERO_2025!$D$10,LOOKUP($H111,TR_FEBRERO_2025!$B$71:$C$73,TR_FEBRERO_2025!$C$71:$C$73))</f>
        <v>6.4999999999999997E-3</v>
      </c>
    </row>
    <row r="112" spans="1:11" ht="16.5" x14ac:dyDescent="0.3">
      <c r="A112" s="67" t="str">
        <f t="shared" si="5"/>
        <v>APMTCENACEJalisco</v>
      </c>
      <c r="B112" s="250" t="str">
        <f t="shared" si="3"/>
        <v>APMTEnergíaJalisco</v>
      </c>
      <c r="C112" s="67" t="str">
        <f t="shared" si="4"/>
        <v>APMTCENACEEnergíaJalisco</v>
      </c>
      <c r="E112" s="187" t="s">
        <v>58</v>
      </c>
      <c r="F112" s="181" t="s">
        <v>190</v>
      </c>
      <c r="G112" s="181" t="s">
        <v>184</v>
      </c>
      <c r="H112" s="181" t="s">
        <v>135</v>
      </c>
      <c r="I112" s="181" t="s">
        <v>68</v>
      </c>
      <c r="J112" s="285" t="s">
        <v>161</v>
      </c>
      <c r="K112" s="505">
        <f>+ROUND(TR_FEBRERO_2025!$D$10,LOOKUP($H112,TR_FEBRERO_2025!$B$71:$C$73,TR_FEBRERO_2025!$C$71:$C$73))</f>
        <v>6.4999999999999997E-3</v>
      </c>
    </row>
    <row r="113" spans="1:11" ht="16.5" x14ac:dyDescent="0.3">
      <c r="A113" s="67" t="str">
        <f t="shared" si="5"/>
        <v>GDMTHCENACEJalisco</v>
      </c>
      <c r="B113" s="250" t="str">
        <f t="shared" si="3"/>
        <v>GDMTHEnergíaJalisco</v>
      </c>
      <c r="C113" s="67" t="str">
        <f t="shared" si="4"/>
        <v>GDMTHCENACEEnergíaJalisco</v>
      </c>
      <c r="E113" s="180" t="s">
        <v>54</v>
      </c>
      <c r="F113" s="181" t="s">
        <v>190</v>
      </c>
      <c r="G113" s="181" t="s">
        <v>184</v>
      </c>
      <c r="H113" s="181" t="s">
        <v>135</v>
      </c>
      <c r="I113" s="181" t="s">
        <v>68</v>
      </c>
      <c r="J113" s="285" t="s">
        <v>161</v>
      </c>
      <c r="K113" s="505">
        <f>+ROUND(TR_FEBRERO_2025!$D$10,LOOKUP($H113,TR_FEBRERO_2025!$B$71:$C$73,TR_FEBRERO_2025!$C$71:$C$73))</f>
        <v>6.4999999999999997E-3</v>
      </c>
    </row>
    <row r="114" spans="1:11" ht="16.5" x14ac:dyDescent="0.3">
      <c r="A114" s="67" t="str">
        <f t="shared" si="5"/>
        <v>GDMTOCENACEJalisco</v>
      </c>
      <c r="B114" s="250" t="str">
        <f t="shared" si="3"/>
        <v>GDMTOEnergíaJalisco</v>
      </c>
      <c r="C114" s="67" t="str">
        <f t="shared" si="4"/>
        <v>GDMTOCENACEEnergíaJalisco</v>
      </c>
      <c r="E114" s="180" t="s">
        <v>55</v>
      </c>
      <c r="F114" s="181" t="s">
        <v>190</v>
      </c>
      <c r="G114" s="181" t="s">
        <v>184</v>
      </c>
      <c r="H114" s="181" t="s">
        <v>135</v>
      </c>
      <c r="I114" s="181" t="s">
        <v>68</v>
      </c>
      <c r="J114" s="285" t="s">
        <v>161</v>
      </c>
      <c r="K114" s="505">
        <f>+ROUND(TR_FEBRERO_2025!$D$10,LOOKUP($H114,TR_FEBRERO_2025!$B$71:$C$73,TR_FEBRERO_2025!$C$71:$C$73))</f>
        <v>6.4999999999999997E-3</v>
      </c>
    </row>
    <row r="115" spans="1:11" ht="16.5" x14ac:dyDescent="0.3">
      <c r="A115" s="67" t="str">
        <f t="shared" si="5"/>
        <v>RAMTCENACEJalisco</v>
      </c>
      <c r="B115" s="250" t="str">
        <f t="shared" si="3"/>
        <v>RAMTEnergíaJalisco</v>
      </c>
      <c r="C115" s="67" t="str">
        <f t="shared" si="4"/>
        <v>RAMTCENACEEnergíaJalisco</v>
      </c>
      <c r="E115" s="180" t="s">
        <v>60</v>
      </c>
      <c r="F115" s="181" t="s">
        <v>190</v>
      </c>
      <c r="G115" s="181" t="s">
        <v>184</v>
      </c>
      <c r="H115" s="181" t="s">
        <v>135</v>
      </c>
      <c r="I115" s="181" t="s">
        <v>68</v>
      </c>
      <c r="J115" s="285" t="s">
        <v>161</v>
      </c>
      <c r="K115" s="505">
        <f>+ROUND(TR_FEBRERO_2025!$D$10,LOOKUP($H115,TR_FEBRERO_2025!$B$71:$C$73,TR_FEBRERO_2025!$C$71:$C$73))</f>
        <v>6.4999999999999997E-3</v>
      </c>
    </row>
    <row r="116" spans="1:11" ht="16.5" x14ac:dyDescent="0.3">
      <c r="A116" s="67" t="str">
        <f t="shared" si="5"/>
        <v>DISTCENACEJalisco</v>
      </c>
      <c r="B116" s="250" t="str">
        <f t="shared" si="3"/>
        <v>DISTEnergíaJalisco</v>
      </c>
      <c r="C116" s="67" t="str">
        <f t="shared" si="4"/>
        <v>DISTCENACEEnergíaJalisco</v>
      </c>
      <c r="E116" s="180" t="s">
        <v>51</v>
      </c>
      <c r="F116" s="181" t="s">
        <v>190</v>
      </c>
      <c r="G116" s="181" t="s">
        <v>184</v>
      </c>
      <c r="H116" s="181" t="s">
        <v>135</v>
      </c>
      <c r="I116" s="181" t="s">
        <v>68</v>
      </c>
      <c r="J116" s="285" t="s">
        <v>161</v>
      </c>
      <c r="K116" s="505">
        <f>+ROUND(TR_FEBRERO_2025!$D$10,LOOKUP($H116,TR_FEBRERO_2025!$B$71:$C$73,TR_FEBRERO_2025!$C$71:$C$73))</f>
        <v>6.4999999999999997E-3</v>
      </c>
    </row>
    <row r="117" spans="1:11" ht="16.5" x14ac:dyDescent="0.3">
      <c r="A117" s="67" t="str">
        <f t="shared" si="5"/>
        <v>DITCENACEJalisco</v>
      </c>
      <c r="B117" s="250" t="str">
        <f t="shared" si="3"/>
        <v>DITEnergíaJalisco</v>
      </c>
      <c r="C117" s="67" t="str">
        <f t="shared" si="4"/>
        <v>DITCENACEEnergíaJalisco</v>
      </c>
      <c r="E117" s="180" t="s">
        <v>52</v>
      </c>
      <c r="F117" s="181" t="s">
        <v>190</v>
      </c>
      <c r="G117" s="181" t="s">
        <v>184</v>
      </c>
      <c r="H117" s="181" t="s">
        <v>135</v>
      </c>
      <c r="I117" s="181" t="s">
        <v>68</v>
      </c>
      <c r="J117" s="285" t="s">
        <v>161</v>
      </c>
      <c r="K117" s="505">
        <f>+ROUND(TR_FEBRERO_2025!$D$10,LOOKUP($H117,TR_FEBRERO_2025!$B$71:$C$73,TR_FEBRERO_2025!$C$71:$C$73))</f>
        <v>6.4999999999999997E-3</v>
      </c>
    </row>
    <row r="118" spans="1:11" ht="16.5" x14ac:dyDescent="0.3">
      <c r="A118" s="67" t="str">
        <f t="shared" si="5"/>
        <v>DB1CENACENoroeste</v>
      </c>
      <c r="B118" s="250" t="str">
        <f t="shared" si="3"/>
        <v>DB1EnergíaNoroeste</v>
      </c>
      <c r="C118" s="67" t="str">
        <f t="shared" si="4"/>
        <v>DB1CENACEEnergíaNoroeste</v>
      </c>
      <c r="E118" s="180" t="s">
        <v>48</v>
      </c>
      <c r="F118" s="181" t="s">
        <v>190</v>
      </c>
      <c r="G118" s="181" t="s">
        <v>184</v>
      </c>
      <c r="H118" s="181" t="s">
        <v>135</v>
      </c>
      <c r="I118" s="181" t="s">
        <v>69</v>
      </c>
      <c r="J118" s="285" t="s">
        <v>161</v>
      </c>
      <c r="K118" s="505">
        <f>+ROUND(TR_FEBRERO_2025!$D$10,LOOKUP($H118,TR_FEBRERO_2025!$B$71:$C$73,TR_FEBRERO_2025!$C$71:$C$73))</f>
        <v>6.4999999999999997E-3</v>
      </c>
    </row>
    <row r="119" spans="1:11" ht="16.5" x14ac:dyDescent="0.3">
      <c r="A119" s="67" t="str">
        <f t="shared" si="5"/>
        <v>DB2CENACENoroeste</v>
      </c>
      <c r="B119" s="250" t="str">
        <f t="shared" si="3"/>
        <v>DB2EnergíaNoroeste</v>
      </c>
      <c r="C119" s="67" t="str">
        <f t="shared" si="4"/>
        <v>DB2CENACEEnergíaNoroeste</v>
      </c>
      <c r="E119" s="180" t="s">
        <v>50</v>
      </c>
      <c r="F119" s="181" t="s">
        <v>190</v>
      </c>
      <c r="G119" s="181" t="s">
        <v>184</v>
      </c>
      <c r="H119" s="181" t="s">
        <v>135</v>
      </c>
      <c r="I119" s="181" t="s">
        <v>69</v>
      </c>
      <c r="J119" s="285" t="s">
        <v>161</v>
      </c>
      <c r="K119" s="505">
        <f>+ROUND(TR_FEBRERO_2025!$D$10,LOOKUP($H119,TR_FEBRERO_2025!$B$71:$C$73,TR_FEBRERO_2025!$C$71:$C$73))</f>
        <v>6.4999999999999997E-3</v>
      </c>
    </row>
    <row r="120" spans="1:11" ht="16.5" x14ac:dyDescent="0.3">
      <c r="A120" s="67" t="str">
        <f t="shared" si="5"/>
        <v>PDBTCENACENoroeste</v>
      </c>
      <c r="B120" s="250" t="str">
        <f t="shared" si="3"/>
        <v>PDBTEnergíaNoroeste</v>
      </c>
      <c r="C120" s="67" t="str">
        <f t="shared" si="4"/>
        <v>PDBTCENACEEnergíaNoroeste</v>
      </c>
      <c r="E120" s="180" t="s">
        <v>56</v>
      </c>
      <c r="F120" s="181" t="s">
        <v>190</v>
      </c>
      <c r="G120" s="181" t="s">
        <v>184</v>
      </c>
      <c r="H120" s="181" t="s">
        <v>135</v>
      </c>
      <c r="I120" s="181" t="s">
        <v>69</v>
      </c>
      <c r="J120" s="285" t="s">
        <v>161</v>
      </c>
      <c r="K120" s="505">
        <f>+ROUND(TR_FEBRERO_2025!$D$10,LOOKUP($H120,TR_FEBRERO_2025!$B$71:$C$73,TR_FEBRERO_2025!$C$71:$C$73))</f>
        <v>6.4999999999999997E-3</v>
      </c>
    </row>
    <row r="121" spans="1:11" ht="16.5" x14ac:dyDescent="0.3">
      <c r="A121" s="67" t="str">
        <f t="shared" si="5"/>
        <v>GDBTCENACENoroeste</v>
      </c>
      <c r="B121" s="250" t="str">
        <f t="shared" si="3"/>
        <v>GDBTEnergíaNoroeste</v>
      </c>
      <c r="C121" s="67" t="str">
        <f t="shared" si="4"/>
        <v>GDBTCENACEEnergíaNoroeste</v>
      </c>
      <c r="E121" s="187" t="s">
        <v>53</v>
      </c>
      <c r="F121" s="181" t="s">
        <v>190</v>
      </c>
      <c r="G121" s="181" t="s">
        <v>184</v>
      </c>
      <c r="H121" s="181" t="s">
        <v>135</v>
      </c>
      <c r="I121" s="181" t="s">
        <v>69</v>
      </c>
      <c r="J121" s="285" t="s">
        <v>161</v>
      </c>
      <c r="K121" s="505">
        <f>+ROUND(TR_FEBRERO_2025!$D$10,LOOKUP($H121,TR_FEBRERO_2025!$B$71:$C$73,TR_FEBRERO_2025!$C$71:$C$73))</f>
        <v>6.4999999999999997E-3</v>
      </c>
    </row>
    <row r="122" spans="1:11" ht="16.5" x14ac:dyDescent="0.3">
      <c r="A122" s="67" t="str">
        <f t="shared" si="5"/>
        <v>RABTCENACENoroeste</v>
      </c>
      <c r="B122" s="250" t="str">
        <f t="shared" si="3"/>
        <v>RABTEnergíaNoroeste</v>
      </c>
      <c r="C122" s="67" t="str">
        <f t="shared" si="4"/>
        <v>RABTCENACEEnergíaNoroeste</v>
      </c>
      <c r="E122" s="187" t="s">
        <v>59</v>
      </c>
      <c r="F122" s="181" t="s">
        <v>190</v>
      </c>
      <c r="G122" s="181" t="s">
        <v>184</v>
      </c>
      <c r="H122" s="181" t="s">
        <v>135</v>
      </c>
      <c r="I122" s="181" t="s">
        <v>69</v>
      </c>
      <c r="J122" s="285" t="s">
        <v>161</v>
      </c>
      <c r="K122" s="505">
        <f>+ROUND(TR_FEBRERO_2025!$D$10,LOOKUP($H122,TR_FEBRERO_2025!$B$71:$C$73,TR_FEBRERO_2025!$C$71:$C$73))</f>
        <v>6.4999999999999997E-3</v>
      </c>
    </row>
    <row r="123" spans="1:11" ht="16.5" x14ac:dyDescent="0.3">
      <c r="A123" s="67" t="str">
        <f t="shared" si="5"/>
        <v>APBTCENACENoroeste</v>
      </c>
      <c r="B123" s="250" t="str">
        <f t="shared" si="3"/>
        <v>APBTEnergíaNoroeste</v>
      </c>
      <c r="C123" s="67" t="str">
        <f t="shared" si="4"/>
        <v>APBTCENACEEnergíaNoroeste</v>
      </c>
      <c r="E123" s="187" t="s">
        <v>57</v>
      </c>
      <c r="F123" s="181" t="s">
        <v>190</v>
      </c>
      <c r="G123" s="181" t="s">
        <v>184</v>
      </c>
      <c r="H123" s="181" t="s">
        <v>135</v>
      </c>
      <c r="I123" s="181" t="s">
        <v>69</v>
      </c>
      <c r="J123" s="285" t="s">
        <v>161</v>
      </c>
      <c r="K123" s="505">
        <f>+ROUND(TR_FEBRERO_2025!$D$10,LOOKUP($H123,TR_FEBRERO_2025!$B$71:$C$73,TR_FEBRERO_2025!$C$71:$C$73))</f>
        <v>6.4999999999999997E-3</v>
      </c>
    </row>
    <row r="124" spans="1:11" ht="14.65" customHeight="1" x14ac:dyDescent="0.3">
      <c r="A124" s="67" t="str">
        <f t="shared" si="5"/>
        <v>APMTCENACENoroeste</v>
      </c>
      <c r="B124" s="250" t="str">
        <f t="shared" si="3"/>
        <v>APMTEnergíaNoroeste</v>
      </c>
      <c r="C124" s="67" t="str">
        <f t="shared" si="4"/>
        <v>APMTCENACEEnergíaNoroeste</v>
      </c>
      <c r="E124" s="187" t="s">
        <v>58</v>
      </c>
      <c r="F124" s="181" t="s">
        <v>190</v>
      </c>
      <c r="G124" s="181" t="s">
        <v>184</v>
      </c>
      <c r="H124" s="181" t="s">
        <v>135</v>
      </c>
      <c r="I124" s="181" t="s">
        <v>69</v>
      </c>
      <c r="J124" s="285" t="s">
        <v>161</v>
      </c>
      <c r="K124" s="505">
        <f>+ROUND(TR_FEBRERO_2025!$D$10,LOOKUP($H124,TR_FEBRERO_2025!$B$71:$C$73,TR_FEBRERO_2025!$C$71:$C$73))</f>
        <v>6.4999999999999997E-3</v>
      </c>
    </row>
    <row r="125" spans="1:11" ht="14.65" customHeight="1" x14ac:dyDescent="0.3">
      <c r="A125" s="67" t="str">
        <f t="shared" si="5"/>
        <v>GDMTHCENACENoroeste</v>
      </c>
      <c r="B125" s="250" t="str">
        <f t="shared" si="3"/>
        <v>GDMTHEnergíaNoroeste</v>
      </c>
      <c r="C125" s="67" t="str">
        <f t="shared" si="4"/>
        <v>GDMTHCENACEEnergíaNoroeste</v>
      </c>
      <c r="E125" s="180" t="s">
        <v>54</v>
      </c>
      <c r="F125" s="181" t="s">
        <v>190</v>
      </c>
      <c r="G125" s="181" t="s">
        <v>184</v>
      </c>
      <c r="H125" s="181" t="s">
        <v>135</v>
      </c>
      <c r="I125" s="181" t="s">
        <v>69</v>
      </c>
      <c r="J125" s="285" t="s">
        <v>161</v>
      </c>
      <c r="K125" s="505">
        <f>+ROUND(TR_FEBRERO_2025!$D$10,LOOKUP($H125,TR_FEBRERO_2025!$B$71:$C$73,TR_FEBRERO_2025!$C$71:$C$73))</f>
        <v>6.4999999999999997E-3</v>
      </c>
    </row>
    <row r="126" spans="1:11" ht="16.5" x14ac:dyDescent="0.3">
      <c r="A126" s="67" t="str">
        <f t="shared" si="5"/>
        <v>GDMTOCENACENoroeste</v>
      </c>
      <c r="B126" s="250" t="str">
        <f t="shared" si="3"/>
        <v>GDMTOEnergíaNoroeste</v>
      </c>
      <c r="C126" s="67" t="str">
        <f t="shared" si="4"/>
        <v>GDMTOCENACEEnergíaNoroeste</v>
      </c>
      <c r="E126" s="180" t="s">
        <v>55</v>
      </c>
      <c r="F126" s="181" t="s">
        <v>190</v>
      </c>
      <c r="G126" s="181" t="s">
        <v>184</v>
      </c>
      <c r="H126" s="181" t="s">
        <v>135</v>
      </c>
      <c r="I126" s="181" t="s">
        <v>69</v>
      </c>
      <c r="J126" s="285" t="s">
        <v>161</v>
      </c>
      <c r="K126" s="505">
        <f>+ROUND(TR_FEBRERO_2025!$D$10,LOOKUP($H126,TR_FEBRERO_2025!$B$71:$C$73,TR_FEBRERO_2025!$C$71:$C$73))</f>
        <v>6.4999999999999997E-3</v>
      </c>
    </row>
    <row r="127" spans="1:11" ht="16.5" x14ac:dyDescent="0.3">
      <c r="A127" s="67" t="str">
        <f t="shared" si="5"/>
        <v>RAMTCENACENoroeste</v>
      </c>
      <c r="B127" s="250" t="str">
        <f t="shared" si="3"/>
        <v>RAMTEnergíaNoroeste</v>
      </c>
      <c r="C127" s="67" t="str">
        <f t="shared" si="4"/>
        <v>RAMTCENACEEnergíaNoroeste</v>
      </c>
      <c r="E127" s="180" t="s">
        <v>60</v>
      </c>
      <c r="F127" s="181" t="s">
        <v>190</v>
      </c>
      <c r="G127" s="181" t="s">
        <v>184</v>
      </c>
      <c r="H127" s="181" t="s">
        <v>135</v>
      </c>
      <c r="I127" s="181" t="s">
        <v>69</v>
      </c>
      <c r="J127" s="285" t="s">
        <v>161</v>
      </c>
      <c r="K127" s="505">
        <f>+ROUND(TR_FEBRERO_2025!$D$10,LOOKUP($H127,TR_FEBRERO_2025!$B$71:$C$73,TR_FEBRERO_2025!$C$71:$C$73))</f>
        <v>6.4999999999999997E-3</v>
      </c>
    </row>
    <row r="128" spans="1:11" ht="16.5" x14ac:dyDescent="0.3">
      <c r="A128" s="67" t="str">
        <f t="shared" si="5"/>
        <v>DISTCENACENoroeste</v>
      </c>
      <c r="B128" s="250" t="str">
        <f t="shared" si="3"/>
        <v>DISTEnergíaNoroeste</v>
      </c>
      <c r="C128" s="67" t="str">
        <f t="shared" si="4"/>
        <v>DISTCENACEEnergíaNoroeste</v>
      </c>
      <c r="E128" s="180" t="s">
        <v>51</v>
      </c>
      <c r="F128" s="181" t="s">
        <v>190</v>
      </c>
      <c r="G128" s="181" t="s">
        <v>184</v>
      </c>
      <c r="H128" s="181" t="s">
        <v>135</v>
      </c>
      <c r="I128" s="181" t="s">
        <v>69</v>
      </c>
      <c r="J128" s="285" t="s">
        <v>161</v>
      </c>
      <c r="K128" s="505">
        <f>+ROUND(TR_FEBRERO_2025!$D$10,LOOKUP($H128,TR_FEBRERO_2025!$B$71:$C$73,TR_FEBRERO_2025!$C$71:$C$73))</f>
        <v>6.4999999999999997E-3</v>
      </c>
    </row>
    <row r="129" spans="1:11" ht="16.5" x14ac:dyDescent="0.3">
      <c r="A129" s="67" t="str">
        <f t="shared" si="5"/>
        <v>DITCENACENoroeste</v>
      </c>
      <c r="B129" s="250" t="str">
        <f t="shared" si="3"/>
        <v>DITEnergíaNoroeste</v>
      </c>
      <c r="C129" s="67" t="str">
        <f t="shared" si="4"/>
        <v>DITCENACEEnergíaNoroeste</v>
      </c>
      <c r="E129" s="180" t="s">
        <v>52</v>
      </c>
      <c r="F129" s="181" t="s">
        <v>190</v>
      </c>
      <c r="G129" s="181" t="s">
        <v>184</v>
      </c>
      <c r="H129" s="181" t="s">
        <v>135</v>
      </c>
      <c r="I129" s="181" t="s">
        <v>69</v>
      </c>
      <c r="J129" s="285" t="s">
        <v>161</v>
      </c>
      <c r="K129" s="505">
        <f>+ROUND(TR_FEBRERO_2025!$D$10,LOOKUP($H129,TR_FEBRERO_2025!$B$71:$C$73,TR_FEBRERO_2025!$C$71:$C$73))</f>
        <v>6.4999999999999997E-3</v>
      </c>
    </row>
    <row r="130" spans="1:11" ht="16.5" x14ac:dyDescent="0.3">
      <c r="A130" s="67" t="str">
        <f t="shared" si="5"/>
        <v>DB1CENACENorte</v>
      </c>
      <c r="B130" s="250" t="str">
        <f t="shared" si="3"/>
        <v>DB1EnergíaNorte</v>
      </c>
      <c r="C130" s="67" t="str">
        <f t="shared" si="4"/>
        <v>DB1CENACEEnergíaNorte</v>
      </c>
      <c r="E130" s="180" t="s">
        <v>48</v>
      </c>
      <c r="F130" s="181" t="s">
        <v>190</v>
      </c>
      <c r="G130" s="181" t="s">
        <v>184</v>
      </c>
      <c r="H130" s="181" t="s">
        <v>135</v>
      </c>
      <c r="I130" s="181" t="s">
        <v>70</v>
      </c>
      <c r="J130" s="285" t="s">
        <v>161</v>
      </c>
      <c r="K130" s="505">
        <f>+ROUND(TR_FEBRERO_2025!$D$10,LOOKUP($H130,TR_FEBRERO_2025!$B$71:$C$73,TR_FEBRERO_2025!$C$71:$C$73))</f>
        <v>6.4999999999999997E-3</v>
      </c>
    </row>
    <row r="131" spans="1:11" ht="16.5" x14ac:dyDescent="0.3">
      <c r="A131" s="67" t="str">
        <f t="shared" si="5"/>
        <v>DB2CENACENorte</v>
      </c>
      <c r="B131" s="250" t="str">
        <f t="shared" si="3"/>
        <v>DB2EnergíaNorte</v>
      </c>
      <c r="C131" s="67" t="str">
        <f t="shared" si="4"/>
        <v>DB2CENACEEnergíaNorte</v>
      </c>
      <c r="E131" s="180" t="s">
        <v>50</v>
      </c>
      <c r="F131" s="181" t="s">
        <v>190</v>
      </c>
      <c r="G131" s="181" t="s">
        <v>184</v>
      </c>
      <c r="H131" s="181" t="s">
        <v>135</v>
      </c>
      <c r="I131" s="181" t="s">
        <v>70</v>
      </c>
      <c r="J131" s="285" t="s">
        <v>161</v>
      </c>
      <c r="K131" s="505">
        <f>+ROUND(TR_FEBRERO_2025!$D$10,LOOKUP($H131,TR_FEBRERO_2025!$B$71:$C$73,TR_FEBRERO_2025!$C$71:$C$73))</f>
        <v>6.4999999999999997E-3</v>
      </c>
    </row>
    <row r="132" spans="1:11" ht="16.5" x14ac:dyDescent="0.3">
      <c r="A132" s="67" t="str">
        <f t="shared" si="5"/>
        <v>PDBTCENACENorte</v>
      </c>
      <c r="B132" s="250" t="str">
        <f t="shared" si="3"/>
        <v>PDBTEnergíaNorte</v>
      </c>
      <c r="C132" s="67" t="str">
        <f t="shared" si="4"/>
        <v>PDBTCENACEEnergíaNorte</v>
      </c>
      <c r="E132" s="180" t="s">
        <v>56</v>
      </c>
      <c r="F132" s="181" t="s">
        <v>190</v>
      </c>
      <c r="G132" s="181" t="s">
        <v>184</v>
      </c>
      <c r="H132" s="181" t="s">
        <v>135</v>
      </c>
      <c r="I132" s="181" t="s">
        <v>70</v>
      </c>
      <c r="J132" s="285" t="s">
        <v>161</v>
      </c>
      <c r="K132" s="505">
        <f>+ROUND(TR_FEBRERO_2025!$D$10,LOOKUP($H132,TR_FEBRERO_2025!$B$71:$C$73,TR_FEBRERO_2025!$C$71:$C$73))</f>
        <v>6.4999999999999997E-3</v>
      </c>
    </row>
    <row r="133" spans="1:11" ht="16.5" x14ac:dyDescent="0.3">
      <c r="A133" s="67" t="str">
        <f t="shared" si="5"/>
        <v>GDBTCENACENorte</v>
      </c>
      <c r="B133" s="250" t="str">
        <f t="shared" si="3"/>
        <v>GDBTEnergíaNorte</v>
      </c>
      <c r="C133" s="67" t="str">
        <f t="shared" si="4"/>
        <v>GDBTCENACEEnergíaNorte</v>
      </c>
      <c r="E133" s="187" t="s">
        <v>53</v>
      </c>
      <c r="F133" s="181" t="s">
        <v>190</v>
      </c>
      <c r="G133" s="181" t="s">
        <v>184</v>
      </c>
      <c r="H133" s="181" t="s">
        <v>135</v>
      </c>
      <c r="I133" s="181" t="s">
        <v>70</v>
      </c>
      <c r="J133" s="285" t="s">
        <v>161</v>
      </c>
      <c r="K133" s="505">
        <f>+ROUND(TR_FEBRERO_2025!$D$10,LOOKUP($H133,TR_FEBRERO_2025!$B$71:$C$73,TR_FEBRERO_2025!$C$71:$C$73))</f>
        <v>6.4999999999999997E-3</v>
      </c>
    </row>
    <row r="134" spans="1:11" ht="16.5" x14ac:dyDescent="0.3">
      <c r="A134" s="67" t="str">
        <f t="shared" si="5"/>
        <v>RABTCENACENorte</v>
      </c>
      <c r="B134" s="250" t="str">
        <f t="shared" si="3"/>
        <v>RABTEnergíaNorte</v>
      </c>
      <c r="C134" s="67" t="str">
        <f t="shared" si="4"/>
        <v>RABTCENACEEnergíaNorte</v>
      </c>
      <c r="E134" s="187" t="s">
        <v>59</v>
      </c>
      <c r="F134" s="181" t="s">
        <v>190</v>
      </c>
      <c r="G134" s="181" t="s">
        <v>184</v>
      </c>
      <c r="H134" s="181" t="s">
        <v>135</v>
      </c>
      <c r="I134" s="181" t="s">
        <v>70</v>
      </c>
      <c r="J134" s="285" t="s">
        <v>161</v>
      </c>
      <c r="K134" s="505">
        <f>+ROUND(TR_FEBRERO_2025!$D$10,LOOKUP($H134,TR_FEBRERO_2025!$B$71:$C$73,TR_FEBRERO_2025!$C$71:$C$73))</f>
        <v>6.4999999999999997E-3</v>
      </c>
    </row>
    <row r="135" spans="1:11" ht="16.5" x14ac:dyDescent="0.3">
      <c r="A135" s="67" t="str">
        <f t="shared" si="5"/>
        <v>APBTCENACENorte</v>
      </c>
      <c r="B135" s="250" t="str">
        <f t="shared" si="3"/>
        <v>APBTEnergíaNorte</v>
      </c>
      <c r="C135" s="67" t="str">
        <f t="shared" si="4"/>
        <v>APBTCENACEEnergíaNorte</v>
      </c>
      <c r="E135" s="187" t="s">
        <v>57</v>
      </c>
      <c r="F135" s="181" t="s">
        <v>190</v>
      </c>
      <c r="G135" s="181" t="s">
        <v>184</v>
      </c>
      <c r="H135" s="181" t="s">
        <v>135</v>
      </c>
      <c r="I135" s="181" t="s">
        <v>70</v>
      </c>
      <c r="J135" s="285" t="s">
        <v>161</v>
      </c>
      <c r="K135" s="505">
        <f>+ROUND(TR_FEBRERO_2025!$D$10,LOOKUP($H135,TR_FEBRERO_2025!$B$71:$C$73,TR_FEBRERO_2025!$C$71:$C$73))</f>
        <v>6.4999999999999997E-3</v>
      </c>
    </row>
    <row r="136" spans="1:11" ht="13.15" customHeight="1" x14ac:dyDescent="0.3">
      <c r="A136" s="67" t="str">
        <f t="shared" si="5"/>
        <v>APMTCENACENorte</v>
      </c>
      <c r="B136" s="250" t="str">
        <f t="shared" si="3"/>
        <v>APMTEnergíaNorte</v>
      </c>
      <c r="C136" s="67" t="str">
        <f t="shared" si="4"/>
        <v>APMTCENACEEnergíaNorte</v>
      </c>
      <c r="E136" s="187" t="s">
        <v>58</v>
      </c>
      <c r="F136" s="181" t="s">
        <v>190</v>
      </c>
      <c r="G136" s="181" t="s">
        <v>184</v>
      </c>
      <c r="H136" s="181" t="s">
        <v>135</v>
      </c>
      <c r="I136" s="181" t="s">
        <v>70</v>
      </c>
      <c r="J136" s="285" t="s">
        <v>161</v>
      </c>
      <c r="K136" s="505">
        <f>+ROUND(TR_FEBRERO_2025!$D$10,LOOKUP($H136,TR_FEBRERO_2025!$B$71:$C$73,TR_FEBRERO_2025!$C$71:$C$73))</f>
        <v>6.4999999999999997E-3</v>
      </c>
    </row>
    <row r="137" spans="1:11" ht="13.15" customHeight="1" x14ac:dyDescent="0.3">
      <c r="A137" s="67" t="str">
        <f t="shared" si="5"/>
        <v>GDMTHCENACENorte</v>
      </c>
      <c r="B137" s="250" t="str">
        <f t="shared" si="3"/>
        <v>GDMTHEnergíaNorte</v>
      </c>
      <c r="C137" s="67" t="str">
        <f t="shared" si="4"/>
        <v>GDMTHCENACEEnergíaNorte</v>
      </c>
      <c r="E137" s="180" t="s">
        <v>54</v>
      </c>
      <c r="F137" s="181" t="s">
        <v>190</v>
      </c>
      <c r="G137" s="181" t="s">
        <v>184</v>
      </c>
      <c r="H137" s="181" t="s">
        <v>135</v>
      </c>
      <c r="I137" s="181" t="s">
        <v>70</v>
      </c>
      <c r="J137" s="285" t="s">
        <v>161</v>
      </c>
      <c r="K137" s="505">
        <f>+ROUND(TR_FEBRERO_2025!$D$10,LOOKUP($H137,TR_FEBRERO_2025!$B$71:$C$73,TR_FEBRERO_2025!$C$71:$C$73))</f>
        <v>6.4999999999999997E-3</v>
      </c>
    </row>
    <row r="138" spans="1:11" ht="16.5" x14ac:dyDescent="0.3">
      <c r="A138" s="67" t="str">
        <f t="shared" si="5"/>
        <v>GDMTOCENACENorte</v>
      </c>
      <c r="B138" s="250" t="str">
        <f t="shared" ref="B138:B201" si="6">E138&amp;H138&amp;I138</f>
        <v>GDMTOEnergíaNorte</v>
      </c>
      <c r="C138" s="67" t="str">
        <f t="shared" ref="C138:C201" si="7">E138&amp;F138&amp;H138&amp;I138</f>
        <v>GDMTOCENACEEnergíaNorte</v>
      </c>
      <c r="E138" s="180" t="s">
        <v>55</v>
      </c>
      <c r="F138" s="181" t="s">
        <v>190</v>
      </c>
      <c r="G138" s="181" t="s">
        <v>184</v>
      </c>
      <c r="H138" s="181" t="s">
        <v>135</v>
      </c>
      <c r="I138" s="181" t="s">
        <v>70</v>
      </c>
      <c r="J138" s="285" t="s">
        <v>161</v>
      </c>
      <c r="K138" s="505">
        <f>+ROUND(TR_FEBRERO_2025!$D$10,LOOKUP($H138,TR_FEBRERO_2025!$B$71:$C$73,TR_FEBRERO_2025!$C$71:$C$73))</f>
        <v>6.4999999999999997E-3</v>
      </c>
    </row>
    <row r="139" spans="1:11" ht="16.5" x14ac:dyDescent="0.3">
      <c r="A139" s="67" t="str">
        <f t="shared" ref="A139:A202" si="8">IF(J139="NA",E139&amp;F139&amp;I139,E139&amp;F139&amp;I139&amp;J139)</f>
        <v>RAMTCENACENorte</v>
      </c>
      <c r="B139" s="250" t="str">
        <f t="shared" si="6"/>
        <v>RAMTEnergíaNorte</v>
      </c>
      <c r="C139" s="67" t="str">
        <f t="shared" si="7"/>
        <v>RAMTCENACEEnergíaNorte</v>
      </c>
      <c r="E139" s="180" t="s">
        <v>60</v>
      </c>
      <c r="F139" s="181" t="s">
        <v>190</v>
      </c>
      <c r="G139" s="181" t="s">
        <v>184</v>
      </c>
      <c r="H139" s="181" t="s">
        <v>135</v>
      </c>
      <c r="I139" s="181" t="s">
        <v>70</v>
      </c>
      <c r="J139" s="285" t="s">
        <v>161</v>
      </c>
      <c r="K139" s="505">
        <f>+ROUND(TR_FEBRERO_2025!$D$10,LOOKUP($H139,TR_FEBRERO_2025!$B$71:$C$73,TR_FEBRERO_2025!$C$71:$C$73))</f>
        <v>6.4999999999999997E-3</v>
      </c>
    </row>
    <row r="140" spans="1:11" ht="16.5" x14ac:dyDescent="0.3">
      <c r="A140" s="67" t="str">
        <f t="shared" si="8"/>
        <v>DISTCENACENorte</v>
      </c>
      <c r="B140" s="250" t="str">
        <f t="shared" si="6"/>
        <v>DISTEnergíaNorte</v>
      </c>
      <c r="C140" s="67" t="str">
        <f t="shared" si="7"/>
        <v>DISTCENACEEnergíaNorte</v>
      </c>
      <c r="E140" s="180" t="s">
        <v>51</v>
      </c>
      <c r="F140" s="181" t="s">
        <v>190</v>
      </c>
      <c r="G140" s="181" t="s">
        <v>184</v>
      </c>
      <c r="H140" s="181" t="s">
        <v>135</v>
      </c>
      <c r="I140" s="181" t="s">
        <v>70</v>
      </c>
      <c r="J140" s="285" t="s">
        <v>161</v>
      </c>
      <c r="K140" s="505">
        <f>+ROUND(TR_FEBRERO_2025!$D$10,LOOKUP($H140,TR_FEBRERO_2025!$B$71:$C$73,TR_FEBRERO_2025!$C$71:$C$73))</f>
        <v>6.4999999999999997E-3</v>
      </c>
    </row>
    <row r="141" spans="1:11" ht="16.5" x14ac:dyDescent="0.3">
      <c r="A141" s="67" t="str">
        <f t="shared" si="8"/>
        <v>DITCENACENorte</v>
      </c>
      <c r="B141" s="250" t="str">
        <f t="shared" si="6"/>
        <v>DITEnergíaNorte</v>
      </c>
      <c r="C141" s="67" t="str">
        <f t="shared" si="7"/>
        <v>DITCENACEEnergíaNorte</v>
      </c>
      <c r="E141" s="180" t="s">
        <v>52</v>
      </c>
      <c r="F141" s="181" t="s">
        <v>190</v>
      </c>
      <c r="G141" s="181" t="s">
        <v>184</v>
      </c>
      <c r="H141" s="181" t="s">
        <v>135</v>
      </c>
      <c r="I141" s="181" t="s">
        <v>70</v>
      </c>
      <c r="J141" s="285" t="s">
        <v>161</v>
      </c>
      <c r="K141" s="505">
        <f>+ROUND(TR_FEBRERO_2025!$D$10,LOOKUP($H141,TR_FEBRERO_2025!$B$71:$C$73,TR_FEBRERO_2025!$C$71:$C$73))</f>
        <v>6.4999999999999997E-3</v>
      </c>
    </row>
    <row r="142" spans="1:11" ht="16.5" x14ac:dyDescent="0.3">
      <c r="A142" s="67" t="str">
        <f t="shared" si="8"/>
        <v>DB1CENACEOriente</v>
      </c>
      <c r="B142" s="250" t="str">
        <f t="shared" si="6"/>
        <v>DB1EnergíaOriente</v>
      </c>
      <c r="C142" s="67" t="str">
        <f t="shared" si="7"/>
        <v>DB1CENACEEnergíaOriente</v>
      </c>
      <c r="E142" s="180" t="s">
        <v>48</v>
      </c>
      <c r="F142" s="181" t="s">
        <v>190</v>
      </c>
      <c r="G142" s="181" t="s">
        <v>184</v>
      </c>
      <c r="H142" s="181" t="s">
        <v>135</v>
      </c>
      <c r="I142" s="181" t="s">
        <v>71</v>
      </c>
      <c r="J142" s="285" t="s">
        <v>161</v>
      </c>
      <c r="K142" s="505">
        <f>+ROUND(TR_FEBRERO_2025!$D$10,LOOKUP($H142,TR_FEBRERO_2025!$B$71:$C$73,TR_FEBRERO_2025!$C$71:$C$73))</f>
        <v>6.4999999999999997E-3</v>
      </c>
    </row>
    <row r="143" spans="1:11" ht="16.5" x14ac:dyDescent="0.3">
      <c r="A143" s="67" t="str">
        <f t="shared" si="8"/>
        <v>DB2CENACEOriente</v>
      </c>
      <c r="B143" s="250" t="str">
        <f t="shared" si="6"/>
        <v>DB2EnergíaOriente</v>
      </c>
      <c r="C143" s="67" t="str">
        <f t="shared" si="7"/>
        <v>DB2CENACEEnergíaOriente</v>
      </c>
      <c r="E143" s="180" t="s">
        <v>50</v>
      </c>
      <c r="F143" s="181" t="s">
        <v>190</v>
      </c>
      <c r="G143" s="181" t="s">
        <v>184</v>
      </c>
      <c r="H143" s="181" t="s">
        <v>135</v>
      </c>
      <c r="I143" s="181" t="s">
        <v>71</v>
      </c>
      <c r="J143" s="285" t="s">
        <v>161</v>
      </c>
      <c r="K143" s="505">
        <f>+ROUND(TR_FEBRERO_2025!$D$10,LOOKUP($H143,TR_FEBRERO_2025!$B$71:$C$73,TR_FEBRERO_2025!$C$71:$C$73))</f>
        <v>6.4999999999999997E-3</v>
      </c>
    </row>
    <row r="144" spans="1:11" ht="16.5" x14ac:dyDescent="0.3">
      <c r="A144" s="67" t="str">
        <f t="shared" si="8"/>
        <v>PDBTCENACEOriente</v>
      </c>
      <c r="B144" s="250" t="str">
        <f t="shared" si="6"/>
        <v>PDBTEnergíaOriente</v>
      </c>
      <c r="C144" s="67" t="str">
        <f t="shared" si="7"/>
        <v>PDBTCENACEEnergíaOriente</v>
      </c>
      <c r="E144" s="180" t="s">
        <v>56</v>
      </c>
      <c r="F144" s="181" t="s">
        <v>190</v>
      </c>
      <c r="G144" s="181" t="s">
        <v>184</v>
      </c>
      <c r="H144" s="181" t="s">
        <v>135</v>
      </c>
      <c r="I144" s="181" t="s">
        <v>71</v>
      </c>
      <c r="J144" s="285" t="s">
        <v>161</v>
      </c>
      <c r="K144" s="505">
        <f>+ROUND(TR_FEBRERO_2025!$D$10,LOOKUP($H144,TR_FEBRERO_2025!$B$71:$C$73,TR_FEBRERO_2025!$C$71:$C$73))</f>
        <v>6.4999999999999997E-3</v>
      </c>
    </row>
    <row r="145" spans="1:11" ht="16.5" x14ac:dyDescent="0.3">
      <c r="A145" s="67" t="str">
        <f t="shared" si="8"/>
        <v>GDBTCENACEOriente</v>
      </c>
      <c r="B145" s="250" t="str">
        <f t="shared" si="6"/>
        <v>GDBTEnergíaOriente</v>
      </c>
      <c r="C145" s="67" t="str">
        <f t="shared" si="7"/>
        <v>GDBTCENACEEnergíaOriente</v>
      </c>
      <c r="E145" s="187" t="s">
        <v>53</v>
      </c>
      <c r="F145" s="181" t="s">
        <v>190</v>
      </c>
      <c r="G145" s="181" t="s">
        <v>184</v>
      </c>
      <c r="H145" s="181" t="s">
        <v>135</v>
      </c>
      <c r="I145" s="181" t="s">
        <v>71</v>
      </c>
      <c r="J145" s="285" t="s">
        <v>161</v>
      </c>
      <c r="K145" s="505">
        <f>+ROUND(TR_FEBRERO_2025!$D$10,LOOKUP($H145,TR_FEBRERO_2025!$B$71:$C$73,TR_FEBRERO_2025!$C$71:$C$73))</f>
        <v>6.4999999999999997E-3</v>
      </c>
    </row>
    <row r="146" spans="1:11" ht="16.5" x14ac:dyDescent="0.3">
      <c r="A146" s="67" t="str">
        <f t="shared" si="8"/>
        <v>RABTCENACEOriente</v>
      </c>
      <c r="B146" s="250" t="str">
        <f t="shared" si="6"/>
        <v>RABTEnergíaOriente</v>
      </c>
      <c r="C146" s="67" t="str">
        <f t="shared" si="7"/>
        <v>RABTCENACEEnergíaOriente</v>
      </c>
      <c r="E146" s="187" t="s">
        <v>59</v>
      </c>
      <c r="F146" s="181" t="s">
        <v>190</v>
      </c>
      <c r="G146" s="181" t="s">
        <v>184</v>
      </c>
      <c r="H146" s="181" t="s">
        <v>135</v>
      </c>
      <c r="I146" s="181" t="s">
        <v>71</v>
      </c>
      <c r="J146" s="285" t="s">
        <v>161</v>
      </c>
      <c r="K146" s="505">
        <f>+ROUND(TR_FEBRERO_2025!$D$10,LOOKUP($H146,TR_FEBRERO_2025!$B$71:$C$73,TR_FEBRERO_2025!$C$71:$C$73))</f>
        <v>6.4999999999999997E-3</v>
      </c>
    </row>
    <row r="147" spans="1:11" ht="16.5" x14ac:dyDescent="0.3">
      <c r="A147" s="67" t="str">
        <f t="shared" si="8"/>
        <v>APBTCENACEOriente</v>
      </c>
      <c r="B147" s="250" t="str">
        <f t="shared" si="6"/>
        <v>APBTEnergíaOriente</v>
      </c>
      <c r="C147" s="67" t="str">
        <f t="shared" si="7"/>
        <v>APBTCENACEEnergíaOriente</v>
      </c>
      <c r="E147" s="187" t="s">
        <v>57</v>
      </c>
      <c r="F147" s="181" t="s">
        <v>190</v>
      </c>
      <c r="G147" s="181" t="s">
        <v>184</v>
      </c>
      <c r="H147" s="181" t="s">
        <v>135</v>
      </c>
      <c r="I147" s="181" t="s">
        <v>71</v>
      </c>
      <c r="J147" s="285" t="s">
        <v>161</v>
      </c>
      <c r="K147" s="505">
        <f>+ROUND(TR_FEBRERO_2025!$D$10,LOOKUP($H147,TR_FEBRERO_2025!$B$71:$C$73,TR_FEBRERO_2025!$C$71:$C$73))</f>
        <v>6.4999999999999997E-3</v>
      </c>
    </row>
    <row r="148" spans="1:11" ht="16.5" x14ac:dyDescent="0.3">
      <c r="A148" s="67" t="str">
        <f t="shared" si="8"/>
        <v>APMTCENACEOriente</v>
      </c>
      <c r="B148" s="250" t="str">
        <f t="shared" si="6"/>
        <v>APMTEnergíaOriente</v>
      </c>
      <c r="C148" s="67" t="str">
        <f t="shared" si="7"/>
        <v>APMTCENACEEnergíaOriente</v>
      </c>
      <c r="E148" s="187" t="s">
        <v>58</v>
      </c>
      <c r="F148" s="181" t="s">
        <v>190</v>
      </c>
      <c r="G148" s="181" t="s">
        <v>184</v>
      </c>
      <c r="H148" s="181" t="s">
        <v>135</v>
      </c>
      <c r="I148" s="181" t="s">
        <v>71</v>
      </c>
      <c r="J148" s="285" t="s">
        <v>161</v>
      </c>
      <c r="K148" s="505">
        <f>+ROUND(TR_FEBRERO_2025!$D$10,LOOKUP($H148,TR_FEBRERO_2025!$B$71:$C$73,TR_FEBRERO_2025!$C$71:$C$73))</f>
        <v>6.4999999999999997E-3</v>
      </c>
    </row>
    <row r="149" spans="1:11" ht="16.5" x14ac:dyDescent="0.3">
      <c r="A149" s="67" t="str">
        <f t="shared" si="8"/>
        <v>GDMTHCENACEOriente</v>
      </c>
      <c r="B149" s="250" t="str">
        <f t="shared" si="6"/>
        <v>GDMTHEnergíaOriente</v>
      </c>
      <c r="C149" s="67" t="str">
        <f t="shared" si="7"/>
        <v>GDMTHCENACEEnergíaOriente</v>
      </c>
      <c r="E149" s="180" t="s">
        <v>54</v>
      </c>
      <c r="F149" s="181" t="s">
        <v>190</v>
      </c>
      <c r="G149" s="181" t="s">
        <v>184</v>
      </c>
      <c r="H149" s="181" t="s">
        <v>135</v>
      </c>
      <c r="I149" s="181" t="s">
        <v>71</v>
      </c>
      <c r="J149" s="285" t="s">
        <v>161</v>
      </c>
      <c r="K149" s="505">
        <f>+ROUND(TR_FEBRERO_2025!$D$10,LOOKUP($H149,TR_FEBRERO_2025!$B$71:$C$73,TR_FEBRERO_2025!$C$71:$C$73))</f>
        <v>6.4999999999999997E-3</v>
      </c>
    </row>
    <row r="150" spans="1:11" ht="16.5" x14ac:dyDescent="0.3">
      <c r="A150" s="67" t="str">
        <f t="shared" si="8"/>
        <v>GDMTOCENACEOriente</v>
      </c>
      <c r="B150" s="250" t="str">
        <f t="shared" si="6"/>
        <v>GDMTOEnergíaOriente</v>
      </c>
      <c r="C150" s="67" t="str">
        <f t="shared" si="7"/>
        <v>GDMTOCENACEEnergíaOriente</v>
      </c>
      <c r="E150" s="180" t="s">
        <v>55</v>
      </c>
      <c r="F150" s="181" t="s">
        <v>190</v>
      </c>
      <c r="G150" s="181" t="s">
        <v>184</v>
      </c>
      <c r="H150" s="181" t="s">
        <v>135</v>
      </c>
      <c r="I150" s="181" t="s">
        <v>71</v>
      </c>
      <c r="J150" s="285" t="s">
        <v>161</v>
      </c>
      <c r="K150" s="505">
        <f>+ROUND(TR_FEBRERO_2025!$D$10,LOOKUP($H150,TR_FEBRERO_2025!$B$71:$C$73,TR_FEBRERO_2025!$C$71:$C$73))</f>
        <v>6.4999999999999997E-3</v>
      </c>
    </row>
    <row r="151" spans="1:11" ht="16.5" x14ac:dyDescent="0.3">
      <c r="A151" s="67" t="str">
        <f t="shared" si="8"/>
        <v>RAMTCENACEOriente</v>
      </c>
      <c r="B151" s="250" t="str">
        <f t="shared" si="6"/>
        <v>RAMTEnergíaOriente</v>
      </c>
      <c r="C151" s="67" t="str">
        <f t="shared" si="7"/>
        <v>RAMTCENACEEnergíaOriente</v>
      </c>
      <c r="E151" s="180" t="s">
        <v>60</v>
      </c>
      <c r="F151" s="181" t="s">
        <v>190</v>
      </c>
      <c r="G151" s="181" t="s">
        <v>184</v>
      </c>
      <c r="H151" s="181" t="s">
        <v>135</v>
      </c>
      <c r="I151" s="181" t="s">
        <v>71</v>
      </c>
      <c r="J151" s="285" t="s">
        <v>161</v>
      </c>
      <c r="K151" s="505">
        <f>+ROUND(TR_FEBRERO_2025!$D$10,LOOKUP($H151,TR_FEBRERO_2025!$B$71:$C$73,TR_FEBRERO_2025!$C$71:$C$73))</f>
        <v>6.4999999999999997E-3</v>
      </c>
    </row>
    <row r="152" spans="1:11" ht="16.5" x14ac:dyDescent="0.3">
      <c r="A152" s="67" t="str">
        <f t="shared" si="8"/>
        <v>DISTCENACEOriente</v>
      </c>
      <c r="B152" s="250" t="str">
        <f t="shared" si="6"/>
        <v>DISTEnergíaOriente</v>
      </c>
      <c r="C152" s="67" t="str">
        <f t="shared" si="7"/>
        <v>DISTCENACEEnergíaOriente</v>
      </c>
      <c r="E152" s="180" t="s">
        <v>51</v>
      </c>
      <c r="F152" s="181" t="s">
        <v>190</v>
      </c>
      <c r="G152" s="181" t="s">
        <v>184</v>
      </c>
      <c r="H152" s="181" t="s">
        <v>135</v>
      </c>
      <c r="I152" s="181" t="s">
        <v>71</v>
      </c>
      <c r="J152" s="285" t="s">
        <v>161</v>
      </c>
      <c r="K152" s="505">
        <f>+ROUND(TR_FEBRERO_2025!$D$10,LOOKUP($H152,TR_FEBRERO_2025!$B$71:$C$73,TR_FEBRERO_2025!$C$71:$C$73))</f>
        <v>6.4999999999999997E-3</v>
      </c>
    </row>
    <row r="153" spans="1:11" ht="16.5" x14ac:dyDescent="0.3">
      <c r="A153" s="67" t="str">
        <f t="shared" si="8"/>
        <v>DITCENACEOriente</v>
      </c>
      <c r="B153" s="250" t="str">
        <f t="shared" si="6"/>
        <v>DITEnergíaOriente</v>
      </c>
      <c r="C153" s="67" t="str">
        <f t="shared" si="7"/>
        <v>DITCENACEEnergíaOriente</v>
      </c>
      <c r="E153" s="180" t="s">
        <v>52</v>
      </c>
      <c r="F153" s="181" t="s">
        <v>190</v>
      </c>
      <c r="G153" s="181" t="s">
        <v>184</v>
      </c>
      <c r="H153" s="181" t="s">
        <v>135</v>
      </c>
      <c r="I153" s="181" t="s">
        <v>71</v>
      </c>
      <c r="J153" s="285" t="s">
        <v>161</v>
      </c>
      <c r="K153" s="505">
        <f>+ROUND(TR_FEBRERO_2025!$D$10,LOOKUP($H153,TR_FEBRERO_2025!$B$71:$C$73,TR_FEBRERO_2025!$C$71:$C$73))</f>
        <v>6.4999999999999997E-3</v>
      </c>
    </row>
    <row r="154" spans="1:11" ht="16.5" x14ac:dyDescent="0.3">
      <c r="A154" s="67" t="str">
        <f t="shared" si="8"/>
        <v>DB1CENACEPeninsular</v>
      </c>
      <c r="B154" s="250" t="str">
        <f t="shared" si="6"/>
        <v>DB1EnergíaPeninsular</v>
      </c>
      <c r="C154" s="67" t="str">
        <f t="shared" si="7"/>
        <v>DB1CENACEEnergíaPeninsular</v>
      </c>
      <c r="E154" s="180" t="s">
        <v>48</v>
      </c>
      <c r="F154" s="181" t="s">
        <v>190</v>
      </c>
      <c r="G154" s="181" t="s">
        <v>184</v>
      </c>
      <c r="H154" s="181" t="s">
        <v>135</v>
      </c>
      <c r="I154" s="181" t="s">
        <v>72</v>
      </c>
      <c r="J154" s="285" t="s">
        <v>161</v>
      </c>
      <c r="K154" s="505">
        <f>+ROUND(TR_FEBRERO_2025!$D$10,LOOKUP($H154,TR_FEBRERO_2025!$B$71:$C$73,TR_FEBRERO_2025!$C$71:$C$73))</f>
        <v>6.4999999999999997E-3</v>
      </c>
    </row>
    <row r="155" spans="1:11" ht="16.5" x14ac:dyDescent="0.3">
      <c r="A155" s="67" t="str">
        <f t="shared" si="8"/>
        <v>DB2CENACEPeninsular</v>
      </c>
      <c r="B155" s="250" t="str">
        <f t="shared" si="6"/>
        <v>DB2EnergíaPeninsular</v>
      </c>
      <c r="C155" s="67" t="str">
        <f t="shared" si="7"/>
        <v>DB2CENACEEnergíaPeninsular</v>
      </c>
      <c r="E155" s="180" t="s">
        <v>50</v>
      </c>
      <c r="F155" s="181" t="s">
        <v>190</v>
      </c>
      <c r="G155" s="181" t="s">
        <v>184</v>
      </c>
      <c r="H155" s="181" t="s">
        <v>135</v>
      </c>
      <c r="I155" s="181" t="s">
        <v>72</v>
      </c>
      <c r="J155" s="285" t="s">
        <v>161</v>
      </c>
      <c r="K155" s="505">
        <f>+ROUND(TR_FEBRERO_2025!$D$10,LOOKUP($H155,TR_FEBRERO_2025!$B$71:$C$73,TR_FEBRERO_2025!$C$71:$C$73))</f>
        <v>6.4999999999999997E-3</v>
      </c>
    </row>
    <row r="156" spans="1:11" ht="16.5" x14ac:dyDescent="0.3">
      <c r="A156" s="67" t="str">
        <f t="shared" si="8"/>
        <v>PDBTCENACEPeninsular</v>
      </c>
      <c r="B156" s="250" t="str">
        <f t="shared" si="6"/>
        <v>PDBTEnergíaPeninsular</v>
      </c>
      <c r="C156" s="67" t="str">
        <f t="shared" si="7"/>
        <v>PDBTCENACEEnergíaPeninsular</v>
      </c>
      <c r="E156" s="180" t="s">
        <v>56</v>
      </c>
      <c r="F156" s="181" t="s">
        <v>190</v>
      </c>
      <c r="G156" s="181" t="s">
        <v>184</v>
      </c>
      <c r="H156" s="181" t="s">
        <v>135</v>
      </c>
      <c r="I156" s="181" t="s">
        <v>72</v>
      </c>
      <c r="J156" s="285" t="s">
        <v>161</v>
      </c>
      <c r="K156" s="505">
        <f>+ROUND(TR_FEBRERO_2025!$D$10,LOOKUP($H156,TR_FEBRERO_2025!$B$71:$C$73,TR_FEBRERO_2025!$C$71:$C$73))</f>
        <v>6.4999999999999997E-3</v>
      </c>
    </row>
    <row r="157" spans="1:11" ht="16.5" x14ac:dyDescent="0.3">
      <c r="A157" s="67" t="str">
        <f t="shared" si="8"/>
        <v>GDBTCENACEPeninsular</v>
      </c>
      <c r="B157" s="250" t="str">
        <f t="shared" si="6"/>
        <v>GDBTEnergíaPeninsular</v>
      </c>
      <c r="C157" s="67" t="str">
        <f t="shared" si="7"/>
        <v>GDBTCENACEEnergíaPeninsular</v>
      </c>
      <c r="E157" s="187" t="s">
        <v>53</v>
      </c>
      <c r="F157" s="181" t="s">
        <v>190</v>
      </c>
      <c r="G157" s="181" t="s">
        <v>184</v>
      </c>
      <c r="H157" s="181" t="s">
        <v>135</v>
      </c>
      <c r="I157" s="181" t="s">
        <v>72</v>
      </c>
      <c r="J157" s="285" t="s">
        <v>161</v>
      </c>
      <c r="K157" s="505">
        <f>+ROUND(TR_FEBRERO_2025!$D$10,LOOKUP($H157,TR_FEBRERO_2025!$B$71:$C$73,TR_FEBRERO_2025!$C$71:$C$73))</f>
        <v>6.4999999999999997E-3</v>
      </c>
    </row>
    <row r="158" spans="1:11" ht="16.5" x14ac:dyDescent="0.3">
      <c r="A158" s="67" t="str">
        <f t="shared" si="8"/>
        <v>RABTCENACEPeninsular</v>
      </c>
      <c r="B158" s="250" t="str">
        <f t="shared" si="6"/>
        <v>RABTEnergíaPeninsular</v>
      </c>
      <c r="C158" s="67" t="str">
        <f t="shared" si="7"/>
        <v>RABTCENACEEnergíaPeninsular</v>
      </c>
      <c r="E158" s="187" t="s">
        <v>59</v>
      </c>
      <c r="F158" s="181" t="s">
        <v>190</v>
      </c>
      <c r="G158" s="181" t="s">
        <v>184</v>
      </c>
      <c r="H158" s="181" t="s">
        <v>135</v>
      </c>
      <c r="I158" s="181" t="s">
        <v>72</v>
      </c>
      <c r="J158" s="285" t="s">
        <v>161</v>
      </c>
      <c r="K158" s="505">
        <f>+ROUND(TR_FEBRERO_2025!$D$10,LOOKUP($H158,TR_FEBRERO_2025!$B$71:$C$73,TR_FEBRERO_2025!$C$71:$C$73))</f>
        <v>6.4999999999999997E-3</v>
      </c>
    </row>
    <row r="159" spans="1:11" ht="16.5" x14ac:dyDescent="0.3">
      <c r="A159" s="67" t="str">
        <f t="shared" si="8"/>
        <v>APBTCENACEPeninsular</v>
      </c>
      <c r="B159" s="250" t="str">
        <f t="shared" si="6"/>
        <v>APBTEnergíaPeninsular</v>
      </c>
      <c r="C159" s="67" t="str">
        <f t="shared" si="7"/>
        <v>APBTCENACEEnergíaPeninsular</v>
      </c>
      <c r="E159" s="187" t="s">
        <v>57</v>
      </c>
      <c r="F159" s="181" t="s">
        <v>190</v>
      </c>
      <c r="G159" s="181" t="s">
        <v>184</v>
      </c>
      <c r="H159" s="181" t="s">
        <v>135</v>
      </c>
      <c r="I159" s="181" t="s">
        <v>72</v>
      </c>
      <c r="J159" s="285" t="s">
        <v>161</v>
      </c>
      <c r="K159" s="505">
        <f>+ROUND(TR_FEBRERO_2025!$D$10,LOOKUP($H159,TR_FEBRERO_2025!$B$71:$C$73,TR_FEBRERO_2025!$C$71:$C$73))</f>
        <v>6.4999999999999997E-3</v>
      </c>
    </row>
    <row r="160" spans="1:11" ht="16.5" x14ac:dyDescent="0.3">
      <c r="A160" s="67" t="str">
        <f t="shared" si="8"/>
        <v>APMTCENACEPeninsular</v>
      </c>
      <c r="B160" s="250" t="str">
        <f t="shared" si="6"/>
        <v>APMTEnergíaPeninsular</v>
      </c>
      <c r="C160" s="67" t="str">
        <f t="shared" si="7"/>
        <v>APMTCENACEEnergíaPeninsular</v>
      </c>
      <c r="E160" s="187" t="s">
        <v>58</v>
      </c>
      <c r="F160" s="181" t="s">
        <v>190</v>
      </c>
      <c r="G160" s="181" t="s">
        <v>184</v>
      </c>
      <c r="H160" s="181" t="s">
        <v>135</v>
      </c>
      <c r="I160" s="181" t="s">
        <v>72</v>
      </c>
      <c r="J160" s="285" t="s">
        <v>161</v>
      </c>
      <c r="K160" s="505">
        <f>+ROUND(TR_FEBRERO_2025!$D$10,LOOKUP($H160,TR_FEBRERO_2025!$B$71:$C$73,TR_FEBRERO_2025!$C$71:$C$73))</f>
        <v>6.4999999999999997E-3</v>
      </c>
    </row>
    <row r="161" spans="1:11" ht="16.5" x14ac:dyDescent="0.3">
      <c r="A161" s="67" t="str">
        <f t="shared" si="8"/>
        <v>GDMTHCENACEPeninsular</v>
      </c>
      <c r="B161" s="250" t="str">
        <f t="shared" si="6"/>
        <v>GDMTHEnergíaPeninsular</v>
      </c>
      <c r="C161" s="67" t="str">
        <f t="shared" si="7"/>
        <v>GDMTHCENACEEnergíaPeninsular</v>
      </c>
      <c r="E161" s="180" t="s">
        <v>54</v>
      </c>
      <c r="F161" s="181" t="s">
        <v>190</v>
      </c>
      <c r="G161" s="181" t="s">
        <v>184</v>
      </c>
      <c r="H161" s="181" t="s">
        <v>135</v>
      </c>
      <c r="I161" s="181" t="s">
        <v>72</v>
      </c>
      <c r="J161" s="285" t="s">
        <v>161</v>
      </c>
      <c r="K161" s="505">
        <f>+ROUND(TR_FEBRERO_2025!$D$10,LOOKUP($H161,TR_FEBRERO_2025!$B$71:$C$73,TR_FEBRERO_2025!$C$71:$C$73))</f>
        <v>6.4999999999999997E-3</v>
      </c>
    </row>
    <row r="162" spans="1:11" ht="16.5" x14ac:dyDescent="0.3">
      <c r="A162" s="67" t="str">
        <f t="shared" si="8"/>
        <v>GDMTOCENACEPeninsular</v>
      </c>
      <c r="B162" s="250" t="str">
        <f t="shared" si="6"/>
        <v>GDMTOEnergíaPeninsular</v>
      </c>
      <c r="C162" s="67" t="str">
        <f t="shared" si="7"/>
        <v>GDMTOCENACEEnergíaPeninsular</v>
      </c>
      <c r="E162" s="180" t="s">
        <v>55</v>
      </c>
      <c r="F162" s="181" t="s">
        <v>190</v>
      </c>
      <c r="G162" s="181" t="s">
        <v>184</v>
      </c>
      <c r="H162" s="181" t="s">
        <v>135</v>
      </c>
      <c r="I162" s="181" t="s">
        <v>72</v>
      </c>
      <c r="J162" s="285" t="s">
        <v>161</v>
      </c>
      <c r="K162" s="505">
        <f>+ROUND(TR_FEBRERO_2025!$D$10,LOOKUP($H162,TR_FEBRERO_2025!$B$71:$C$73,TR_FEBRERO_2025!$C$71:$C$73))</f>
        <v>6.4999999999999997E-3</v>
      </c>
    </row>
    <row r="163" spans="1:11" ht="16.5" x14ac:dyDescent="0.3">
      <c r="A163" s="67" t="str">
        <f t="shared" si="8"/>
        <v>RAMTCENACEPeninsular</v>
      </c>
      <c r="B163" s="250" t="str">
        <f t="shared" si="6"/>
        <v>RAMTEnergíaPeninsular</v>
      </c>
      <c r="C163" s="67" t="str">
        <f t="shared" si="7"/>
        <v>RAMTCENACEEnergíaPeninsular</v>
      </c>
      <c r="E163" s="180" t="s">
        <v>60</v>
      </c>
      <c r="F163" s="181" t="s">
        <v>190</v>
      </c>
      <c r="G163" s="181" t="s">
        <v>184</v>
      </c>
      <c r="H163" s="181" t="s">
        <v>135</v>
      </c>
      <c r="I163" s="181" t="s">
        <v>72</v>
      </c>
      <c r="J163" s="285" t="s">
        <v>161</v>
      </c>
      <c r="K163" s="505">
        <f>+ROUND(TR_FEBRERO_2025!$D$10,LOOKUP($H163,TR_FEBRERO_2025!$B$71:$C$73,TR_FEBRERO_2025!$C$71:$C$73))</f>
        <v>6.4999999999999997E-3</v>
      </c>
    </row>
    <row r="164" spans="1:11" ht="16.5" x14ac:dyDescent="0.3">
      <c r="A164" s="67" t="str">
        <f t="shared" si="8"/>
        <v>DISTCENACEPeninsular</v>
      </c>
      <c r="B164" s="250" t="str">
        <f t="shared" si="6"/>
        <v>DISTEnergíaPeninsular</v>
      </c>
      <c r="C164" s="67" t="str">
        <f t="shared" si="7"/>
        <v>DISTCENACEEnergíaPeninsular</v>
      </c>
      <c r="E164" s="180" t="s">
        <v>51</v>
      </c>
      <c r="F164" s="181" t="s">
        <v>190</v>
      </c>
      <c r="G164" s="181" t="s">
        <v>184</v>
      </c>
      <c r="H164" s="181" t="s">
        <v>135</v>
      </c>
      <c r="I164" s="181" t="s">
        <v>72</v>
      </c>
      <c r="J164" s="285" t="s">
        <v>161</v>
      </c>
      <c r="K164" s="505">
        <f>+ROUND(TR_FEBRERO_2025!$D$10,LOOKUP($H164,TR_FEBRERO_2025!$B$71:$C$73,TR_FEBRERO_2025!$C$71:$C$73))</f>
        <v>6.4999999999999997E-3</v>
      </c>
    </row>
    <row r="165" spans="1:11" ht="16.5" x14ac:dyDescent="0.3">
      <c r="A165" s="67" t="str">
        <f t="shared" si="8"/>
        <v>DITCENACEPeninsular</v>
      </c>
      <c r="B165" s="250" t="str">
        <f t="shared" si="6"/>
        <v>DITEnergíaPeninsular</v>
      </c>
      <c r="C165" s="67" t="str">
        <f t="shared" si="7"/>
        <v>DITCENACEEnergíaPeninsular</v>
      </c>
      <c r="E165" s="180" t="s">
        <v>52</v>
      </c>
      <c r="F165" s="181" t="s">
        <v>190</v>
      </c>
      <c r="G165" s="181" t="s">
        <v>184</v>
      </c>
      <c r="H165" s="181" t="s">
        <v>135</v>
      </c>
      <c r="I165" s="181" t="s">
        <v>72</v>
      </c>
      <c r="J165" s="285" t="s">
        <v>161</v>
      </c>
      <c r="K165" s="505">
        <f>+ROUND(TR_FEBRERO_2025!$D$10,LOOKUP($H165,TR_FEBRERO_2025!$B$71:$C$73,TR_FEBRERO_2025!$C$71:$C$73))</f>
        <v>6.4999999999999997E-3</v>
      </c>
    </row>
    <row r="166" spans="1:11" ht="16.5" x14ac:dyDescent="0.3">
      <c r="A166" s="67" t="str">
        <f t="shared" si="8"/>
        <v>DB1CENACESureste</v>
      </c>
      <c r="B166" s="250" t="str">
        <f t="shared" si="6"/>
        <v>DB1EnergíaSureste</v>
      </c>
      <c r="C166" s="67" t="str">
        <f t="shared" si="7"/>
        <v>DB1CENACEEnergíaSureste</v>
      </c>
      <c r="E166" s="180" t="s">
        <v>48</v>
      </c>
      <c r="F166" s="181" t="s">
        <v>190</v>
      </c>
      <c r="G166" s="181" t="s">
        <v>184</v>
      </c>
      <c r="H166" s="181" t="s">
        <v>135</v>
      </c>
      <c r="I166" s="181" t="s">
        <v>73</v>
      </c>
      <c r="J166" s="285" t="s">
        <v>161</v>
      </c>
      <c r="K166" s="505">
        <f>+ROUND(TR_FEBRERO_2025!$D$10,LOOKUP($H166,TR_FEBRERO_2025!$B$71:$C$73,TR_FEBRERO_2025!$C$71:$C$73))</f>
        <v>6.4999999999999997E-3</v>
      </c>
    </row>
    <row r="167" spans="1:11" ht="16.5" x14ac:dyDescent="0.3">
      <c r="A167" s="67" t="str">
        <f t="shared" si="8"/>
        <v>DB2CENACESureste</v>
      </c>
      <c r="B167" s="250" t="str">
        <f t="shared" si="6"/>
        <v>DB2EnergíaSureste</v>
      </c>
      <c r="C167" s="67" t="str">
        <f t="shared" si="7"/>
        <v>DB2CENACEEnergíaSureste</v>
      </c>
      <c r="E167" s="180" t="s">
        <v>50</v>
      </c>
      <c r="F167" s="181" t="s">
        <v>190</v>
      </c>
      <c r="G167" s="181" t="s">
        <v>184</v>
      </c>
      <c r="H167" s="181" t="s">
        <v>135</v>
      </c>
      <c r="I167" s="181" t="s">
        <v>73</v>
      </c>
      <c r="J167" s="285" t="s">
        <v>161</v>
      </c>
      <c r="K167" s="505">
        <f>+ROUND(TR_FEBRERO_2025!$D$10,LOOKUP($H167,TR_FEBRERO_2025!$B$71:$C$73,TR_FEBRERO_2025!$C$71:$C$73))</f>
        <v>6.4999999999999997E-3</v>
      </c>
    </row>
    <row r="168" spans="1:11" ht="16.5" x14ac:dyDescent="0.3">
      <c r="A168" s="67" t="str">
        <f t="shared" si="8"/>
        <v>PDBTCENACESureste</v>
      </c>
      <c r="B168" s="250" t="str">
        <f t="shared" si="6"/>
        <v>PDBTEnergíaSureste</v>
      </c>
      <c r="C168" s="67" t="str">
        <f t="shared" si="7"/>
        <v>PDBTCENACEEnergíaSureste</v>
      </c>
      <c r="E168" s="180" t="s">
        <v>56</v>
      </c>
      <c r="F168" s="181" t="s">
        <v>190</v>
      </c>
      <c r="G168" s="181" t="s">
        <v>184</v>
      </c>
      <c r="H168" s="181" t="s">
        <v>135</v>
      </c>
      <c r="I168" s="181" t="s">
        <v>73</v>
      </c>
      <c r="J168" s="285" t="s">
        <v>161</v>
      </c>
      <c r="K168" s="505">
        <f>+ROUND(TR_FEBRERO_2025!$D$10,LOOKUP($H168,TR_FEBRERO_2025!$B$71:$C$73,TR_FEBRERO_2025!$C$71:$C$73))</f>
        <v>6.4999999999999997E-3</v>
      </c>
    </row>
    <row r="169" spans="1:11" ht="16.5" x14ac:dyDescent="0.3">
      <c r="A169" s="67" t="str">
        <f t="shared" si="8"/>
        <v>GDBTCENACESureste</v>
      </c>
      <c r="B169" s="250" t="str">
        <f t="shared" si="6"/>
        <v>GDBTEnergíaSureste</v>
      </c>
      <c r="C169" s="67" t="str">
        <f t="shared" si="7"/>
        <v>GDBTCENACEEnergíaSureste</v>
      </c>
      <c r="E169" s="187" t="s">
        <v>53</v>
      </c>
      <c r="F169" s="181" t="s">
        <v>190</v>
      </c>
      <c r="G169" s="181" t="s">
        <v>184</v>
      </c>
      <c r="H169" s="181" t="s">
        <v>135</v>
      </c>
      <c r="I169" s="181" t="s">
        <v>73</v>
      </c>
      <c r="J169" s="285" t="s">
        <v>161</v>
      </c>
      <c r="K169" s="505">
        <f>+ROUND(TR_FEBRERO_2025!$D$10,LOOKUP($H169,TR_FEBRERO_2025!$B$71:$C$73,TR_FEBRERO_2025!$C$71:$C$73))</f>
        <v>6.4999999999999997E-3</v>
      </c>
    </row>
    <row r="170" spans="1:11" ht="16.5" x14ac:dyDescent="0.3">
      <c r="A170" s="67" t="str">
        <f t="shared" si="8"/>
        <v>RABTCENACESureste</v>
      </c>
      <c r="B170" s="250" t="str">
        <f t="shared" si="6"/>
        <v>RABTEnergíaSureste</v>
      </c>
      <c r="C170" s="67" t="str">
        <f t="shared" si="7"/>
        <v>RABTCENACEEnergíaSureste</v>
      </c>
      <c r="E170" s="187" t="s">
        <v>59</v>
      </c>
      <c r="F170" s="181" t="s">
        <v>190</v>
      </c>
      <c r="G170" s="181" t="s">
        <v>184</v>
      </c>
      <c r="H170" s="181" t="s">
        <v>135</v>
      </c>
      <c r="I170" s="181" t="s">
        <v>73</v>
      </c>
      <c r="J170" s="285" t="s">
        <v>161</v>
      </c>
      <c r="K170" s="505">
        <f>+ROUND(TR_FEBRERO_2025!$D$10,LOOKUP($H170,TR_FEBRERO_2025!$B$71:$C$73,TR_FEBRERO_2025!$C$71:$C$73))</f>
        <v>6.4999999999999997E-3</v>
      </c>
    </row>
    <row r="171" spans="1:11" ht="16.5" x14ac:dyDescent="0.3">
      <c r="A171" s="67" t="str">
        <f t="shared" si="8"/>
        <v>APBTCENACESureste</v>
      </c>
      <c r="B171" s="250" t="str">
        <f t="shared" si="6"/>
        <v>APBTEnergíaSureste</v>
      </c>
      <c r="C171" s="67" t="str">
        <f t="shared" si="7"/>
        <v>APBTCENACEEnergíaSureste</v>
      </c>
      <c r="E171" s="187" t="s">
        <v>57</v>
      </c>
      <c r="F171" s="181" t="s">
        <v>190</v>
      </c>
      <c r="G171" s="181" t="s">
        <v>184</v>
      </c>
      <c r="H171" s="181" t="s">
        <v>135</v>
      </c>
      <c r="I171" s="181" t="s">
        <v>73</v>
      </c>
      <c r="J171" s="285" t="s">
        <v>161</v>
      </c>
      <c r="K171" s="505">
        <f>+ROUND(TR_FEBRERO_2025!$D$10,LOOKUP($H171,TR_FEBRERO_2025!$B$71:$C$73,TR_FEBRERO_2025!$C$71:$C$73))</f>
        <v>6.4999999999999997E-3</v>
      </c>
    </row>
    <row r="172" spans="1:11" ht="16.5" x14ac:dyDescent="0.3">
      <c r="A172" s="67" t="str">
        <f t="shared" si="8"/>
        <v>APMTCENACESureste</v>
      </c>
      <c r="B172" s="250" t="str">
        <f t="shared" si="6"/>
        <v>APMTEnergíaSureste</v>
      </c>
      <c r="C172" s="67" t="str">
        <f t="shared" si="7"/>
        <v>APMTCENACEEnergíaSureste</v>
      </c>
      <c r="E172" s="187" t="s">
        <v>58</v>
      </c>
      <c r="F172" s="181" t="s">
        <v>190</v>
      </c>
      <c r="G172" s="181" t="s">
        <v>184</v>
      </c>
      <c r="H172" s="181" t="s">
        <v>135</v>
      </c>
      <c r="I172" s="181" t="s">
        <v>73</v>
      </c>
      <c r="J172" s="285" t="s">
        <v>161</v>
      </c>
      <c r="K172" s="505">
        <f>+ROUND(TR_FEBRERO_2025!$D$10,LOOKUP($H172,TR_FEBRERO_2025!$B$71:$C$73,TR_FEBRERO_2025!$C$71:$C$73))</f>
        <v>6.4999999999999997E-3</v>
      </c>
    </row>
    <row r="173" spans="1:11" ht="16.5" x14ac:dyDescent="0.3">
      <c r="A173" s="67" t="str">
        <f t="shared" si="8"/>
        <v>GDMTHCENACESureste</v>
      </c>
      <c r="B173" s="250" t="str">
        <f t="shared" si="6"/>
        <v>GDMTHEnergíaSureste</v>
      </c>
      <c r="C173" s="67" t="str">
        <f t="shared" si="7"/>
        <v>GDMTHCENACEEnergíaSureste</v>
      </c>
      <c r="E173" s="180" t="s">
        <v>54</v>
      </c>
      <c r="F173" s="181" t="s">
        <v>190</v>
      </c>
      <c r="G173" s="181" t="s">
        <v>184</v>
      </c>
      <c r="H173" s="181" t="s">
        <v>135</v>
      </c>
      <c r="I173" s="181" t="s">
        <v>73</v>
      </c>
      <c r="J173" s="285" t="s">
        <v>161</v>
      </c>
      <c r="K173" s="505">
        <f>+ROUND(TR_FEBRERO_2025!$D$10,LOOKUP($H173,TR_FEBRERO_2025!$B$71:$C$73,TR_FEBRERO_2025!$C$71:$C$73))</f>
        <v>6.4999999999999997E-3</v>
      </c>
    </row>
    <row r="174" spans="1:11" ht="16.5" x14ac:dyDescent="0.3">
      <c r="A174" s="67" t="str">
        <f t="shared" si="8"/>
        <v>GDMTOCENACESureste</v>
      </c>
      <c r="B174" s="250" t="str">
        <f t="shared" si="6"/>
        <v>GDMTOEnergíaSureste</v>
      </c>
      <c r="C174" s="67" t="str">
        <f t="shared" si="7"/>
        <v>GDMTOCENACEEnergíaSureste</v>
      </c>
      <c r="E174" s="180" t="s">
        <v>55</v>
      </c>
      <c r="F174" s="181" t="s">
        <v>190</v>
      </c>
      <c r="G174" s="181" t="s">
        <v>184</v>
      </c>
      <c r="H174" s="181" t="s">
        <v>135</v>
      </c>
      <c r="I174" s="181" t="s">
        <v>73</v>
      </c>
      <c r="J174" s="285" t="s">
        <v>161</v>
      </c>
      <c r="K174" s="505">
        <f>+ROUND(TR_FEBRERO_2025!$D$10,LOOKUP($H174,TR_FEBRERO_2025!$B$71:$C$73,TR_FEBRERO_2025!$C$71:$C$73))</f>
        <v>6.4999999999999997E-3</v>
      </c>
    </row>
    <row r="175" spans="1:11" ht="16.5" x14ac:dyDescent="0.3">
      <c r="A175" s="67" t="str">
        <f t="shared" si="8"/>
        <v>RAMTCENACESureste</v>
      </c>
      <c r="B175" s="250" t="str">
        <f t="shared" si="6"/>
        <v>RAMTEnergíaSureste</v>
      </c>
      <c r="C175" s="67" t="str">
        <f t="shared" si="7"/>
        <v>RAMTCENACEEnergíaSureste</v>
      </c>
      <c r="E175" s="180" t="s">
        <v>60</v>
      </c>
      <c r="F175" s="181" t="s">
        <v>190</v>
      </c>
      <c r="G175" s="181" t="s">
        <v>184</v>
      </c>
      <c r="H175" s="181" t="s">
        <v>135</v>
      </c>
      <c r="I175" s="181" t="s">
        <v>73</v>
      </c>
      <c r="J175" s="285" t="s">
        <v>161</v>
      </c>
      <c r="K175" s="505">
        <f>+ROUND(TR_FEBRERO_2025!$D$10,LOOKUP($H175,TR_FEBRERO_2025!$B$71:$C$73,TR_FEBRERO_2025!$C$71:$C$73))</f>
        <v>6.4999999999999997E-3</v>
      </c>
    </row>
    <row r="176" spans="1:11" ht="16.5" x14ac:dyDescent="0.3">
      <c r="A176" s="67" t="str">
        <f t="shared" si="8"/>
        <v>DISTCENACESureste</v>
      </c>
      <c r="B176" s="250" t="str">
        <f t="shared" si="6"/>
        <v>DISTEnergíaSureste</v>
      </c>
      <c r="C176" s="67" t="str">
        <f t="shared" si="7"/>
        <v>DISTCENACEEnergíaSureste</v>
      </c>
      <c r="E176" s="180" t="s">
        <v>51</v>
      </c>
      <c r="F176" s="181" t="s">
        <v>190</v>
      </c>
      <c r="G176" s="181" t="s">
        <v>184</v>
      </c>
      <c r="H176" s="181" t="s">
        <v>135</v>
      </c>
      <c r="I176" s="181" t="s">
        <v>73</v>
      </c>
      <c r="J176" s="285" t="s">
        <v>161</v>
      </c>
      <c r="K176" s="505">
        <f>+ROUND(TR_FEBRERO_2025!$D$10,LOOKUP($H176,TR_FEBRERO_2025!$B$71:$C$73,TR_FEBRERO_2025!$C$71:$C$73))</f>
        <v>6.4999999999999997E-3</v>
      </c>
    </row>
    <row r="177" spans="1:11" ht="16.5" x14ac:dyDescent="0.3">
      <c r="A177" s="67" t="str">
        <f t="shared" si="8"/>
        <v>DITCENACESureste</v>
      </c>
      <c r="B177" s="250" t="str">
        <f t="shared" si="6"/>
        <v>DITEnergíaSureste</v>
      </c>
      <c r="C177" s="67" t="str">
        <f t="shared" si="7"/>
        <v>DITCENACEEnergíaSureste</v>
      </c>
      <c r="E177" s="180" t="s">
        <v>52</v>
      </c>
      <c r="F177" s="181" t="s">
        <v>190</v>
      </c>
      <c r="G177" s="181" t="s">
        <v>184</v>
      </c>
      <c r="H177" s="181" t="s">
        <v>135</v>
      </c>
      <c r="I177" s="181" t="s">
        <v>73</v>
      </c>
      <c r="J177" s="285" t="s">
        <v>161</v>
      </c>
      <c r="K177" s="505">
        <f>+ROUND(TR_FEBRERO_2025!$D$10,LOOKUP($H177,TR_FEBRERO_2025!$B$71:$C$73,TR_FEBRERO_2025!$C$71:$C$73))</f>
        <v>6.4999999999999997E-3</v>
      </c>
    </row>
    <row r="178" spans="1:11" ht="16.5" x14ac:dyDescent="0.3">
      <c r="A178" s="67" t="str">
        <f t="shared" si="8"/>
        <v>DB1CENACEValle de México Centro</v>
      </c>
      <c r="B178" s="250" t="str">
        <f t="shared" si="6"/>
        <v>DB1EnergíaValle de México Centro</v>
      </c>
      <c r="C178" s="67" t="str">
        <f t="shared" si="7"/>
        <v>DB1CENACEEnergíaValle de México Centro</v>
      </c>
      <c r="E178" s="180" t="s">
        <v>48</v>
      </c>
      <c r="F178" s="181" t="s">
        <v>190</v>
      </c>
      <c r="G178" s="181" t="s">
        <v>184</v>
      </c>
      <c r="H178" s="181" t="s">
        <v>135</v>
      </c>
      <c r="I178" s="181" t="s">
        <v>74</v>
      </c>
      <c r="J178" s="285" t="s">
        <v>161</v>
      </c>
      <c r="K178" s="505">
        <f>+ROUND(TR_FEBRERO_2025!$D$10,LOOKUP($H178,TR_FEBRERO_2025!$B$71:$C$73,TR_FEBRERO_2025!$C$71:$C$73))</f>
        <v>6.4999999999999997E-3</v>
      </c>
    </row>
    <row r="179" spans="1:11" ht="16.5" x14ac:dyDescent="0.3">
      <c r="A179" s="67" t="str">
        <f t="shared" si="8"/>
        <v>DB2CENACEValle de México Centro</v>
      </c>
      <c r="B179" s="250" t="str">
        <f t="shared" si="6"/>
        <v>DB2EnergíaValle de México Centro</v>
      </c>
      <c r="C179" s="67" t="str">
        <f t="shared" si="7"/>
        <v>DB2CENACEEnergíaValle de México Centro</v>
      </c>
      <c r="E179" s="180" t="s">
        <v>50</v>
      </c>
      <c r="F179" s="181" t="s">
        <v>190</v>
      </c>
      <c r="G179" s="181" t="s">
        <v>184</v>
      </c>
      <c r="H179" s="181" t="s">
        <v>135</v>
      </c>
      <c r="I179" s="181" t="s">
        <v>74</v>
      </c>
      <c r="J179" s="285" t="s">
        <v>161</v>
      </c>
      <c r="K179" s="505">
        <f>+ROUND(TR_FEBRERO_2025!$D$10,LOOKUP($H179,TR_FEBRERO_2025!$B$71:$C$73,TR_FEBRERO_2025!$C$71:$C$73))</f>
        <v>6.4999999999999997E-3</v>
      </c>
    </row>
    <row r="180" spans="1:11" ht="16.5" x14ac:dyDescent="0.3">
      <c r="A180" s="67" t="str">
        <f t="shared" si="8"/>
        <v>PDBTCENACEValle de México Centro</v>
      </c>
      <c r="B180" s="250" t="str">
        <f t="shared" si="6"/>
        <v>PDBTEnergíaValle de México Centro</v>
      </c>
      <c r="C180" s="67" t="str">
        <f t="shared" si="7"/>
        <v>PDBTCENACEEnergíaValle de México Centro</v>
      </c>
      <c r="E180" s="180" t="s">
        <v>56</v>
      </c>
      <c r="F180" s="181" t="s">
        <v>190</v>
      </c>
      <c r="G180" s="181" t="s">
        <v>184</v>
      </c>
      <c r="H180" s="181" t="s">
        <v>135</v>
      </c>
      <c r="I180" s="181" t="s">
        <v>74</v>
      </c>
      <c r="J180" s="285" t="s">
        <v>161</v>
      </c>
      <c r="K180" s="505">
        <f>+ROUND(TR_FEBRERO_2025!$D$10,LOOKUP($H180,TR_FEBRERO_2025!$B$71:$C$73,TR_FEBRERO_2025!$C$71:$C$73))</f>
        <v>6.4999999999999997E-3</v>
      </c>
    </row>
    <row r="181" spans="1:11" ht="16.5" x14ac:dyDescent="0.3">
      <c r="A181" s="67" t="str">
        <f t="shared" si="8"/>
        <v>GDBTCENACEValle de México Centro</v>
      </c>
      <c r="B181" s="250" t="str">
        <f t="shared" si="6"/>
        <v>GDBTEnergíaValle de México Centro</v>
      </c>
      <c r="C181" s="67" t="str">
        <f t="shared" si="7"/>
        <v>GDBTCENACEEnergíaValle de México Centro</v>
      </c>
      <c r="E181" s="187" t="s">
        <v>53</v>
      </c>
      <c r="F181" s="181" t="s">
        <v>190</v>
      </c>
      <c r="G181" s="181" t="s">
        <v>184</v>
      </c>
      <c r="H181" s="181" t="s">
        <v>135</v>
      </c>
      <c r="I181" s="181" t="s">
        <v>74</v>
      </c>
      <c r="J181" s="285" t="s">
        <v>161</v>
      </c>
      <c r="K181" s="505">
        <f>+ROUND(TR_FEBRERO_2025!$D$10,LOOKUP($H181,TR_FEBRERO_2025!$B$71:$C$73,TR_FEBRERO_2025!$C$71:$C$73))</f>
        <v>6.4999999999999997E-3</v>
      </c>
    </row>
    <row r="182" spans="1:11" ht="16.5" x14ac:dyDescent="0.3">
      <c r="A182" s="67" t="str">
        <f t="shared" si="8"/>
        <v>RABTCENACEValle de México Centro</v>
      </c>
      <c r="B182" s="250" t="str">
        <f t="shared" si="6"/>
        <v>RABTEnergíaValle de México Centro</v>
      </c>
      <c r="C182" s="67" t="str">
        <f t="shared" si="7"/>
        <v>RABTCENACEEnergíaValle de México Centro</v>
      </c>
      <c r="E182" s="187" t="s">
        <v>59</v>
      </c>
      <c r="F182" s="181" t="s">
        <v>190</v>
      </c>
      <c r="G182" s="181" t="s">
        <v>184</v>
      </c>
      <c r="H182" s="181" t="s">
        <v>135</v>
      </c>
      <c r="I182" s="181" t="s">
        <v>74</v>
      </c>
      <c r="J182" s="285" t="s">
        <v>161</v>
      </c>
      <c r="K182" s="505">
        <f>+ROUND(TR_FEBRERO_2025!$D$10,LOOKUP($H182,TR_FEBRERO_2025!$B$71:$C$73,TR_FEBRERO_2025!$C$71:$C$73))</f>
        <v>6.4999999999999997E-3</v>
      </c>
    </row>
    <row r="183" spans="1:11" ht="16.5" x14ac:dyDescent="0.3">
      <c r="A183" s="67" t="str">
        <f t="shared" si="8"/>
        <v>APBTCENACEValle de México Centro</v>
      </c>
      <c r="B183" s="250" t="str">
        <f t="shared" si="6"/>
        <v>APBTEnergíaValle de México Centro</v>
      </c>
      <c r="C183" s="67" t="str">
        <f t="shared" si="7"/>
        <v>APBTCENACEEnergíaValle de México Centro</v>
      </c>
      <c r="E183" s="187" t="s">
        <v>57</v>
      </c>
      <c r="F183" s="181" t="s">
        <v>190</v>
      </c>
      <c r="G183" s="181" t="s">
        <v>184</v>
      </c>
      <c r="H183" s="181" t="s">
        <v>135</v>
      </c>
      <c r="I183" s="181" t="s">
        <v>74</v>
      </c>
      <c r="J183" s="285" t="s">
        <v>161</v>
      </c>
      <c r="K183" s="505">
        <f>+ROUND(TR_FEBRERO_2025!$D$10,LOOKUP($H183,TR_FEBRERO_2025!$B$71:$C$73,TR_FEBRERO_2025!$C$71:$C$73))</f>
        <v>6.4999999999999997E-3</v>
      </c>
    </row>
    <row r="184" spans="1:11" ht="16.5" x14ac:dyDescent="0.3">
      <c r="A184" s="67" t="str">
        <f t="shared" si="8"/>
        <v>APMTCENACEValle de México Centro</v>
      </c>
      <c r="B184" s="250" t="str">
        <f t="shared" si="6"/>
        <v>APMTEnergíaValle de México Centro</v>
      </c>
      <c r="C184" s="67" t="str">
        <f t="shared" si="7"/>
        <v>APMTCENACEEnergíaValle de México Centro</v>
      </c>
      <c r="E184" s="187" t="s">
        <v>58</v>
      </c>
      <c r="F184" s="181" t="s">
        <v>190</v>
      </c>
      <c r="G184" s="181" t="s">
        <v>184</v>
      </c>
      <c r="H184" s="181" t="s">
        <v>135</v>
      </c>
      <c r="I184" s="181" t="s">
        <v>74</v>
      </c>
      <c r="J184" s="285" t="s">
        <v>161</v>
      </c>
      <c r="K184" s="505">
        <f>+ROUND(TR_FEBRERO_2025!$D$10,LOOKUP($H184,TR_FEBRERO_2025!$B$71:$C$73,TR_FEBRERO_2025!$C$71:$C$73))</f>
        <v>6.4999999999999997E-3</v>
      </c>
    </row>
    <row r="185" spans="1:11" ht="16.5" x14ac:dyDescent="0.3">
      <c r="A185" s="67" t="str">
        <f t="shared" si="8"/>
        <v>GDMTHCENACEValle de México Centro</v>
      </c>
      <c r="B185" s="250" t="str">
        <f t="shared" si="6"/>
        <v>GDMTHEnergíaValle de México Centro</v>
      </c>
      <c r="C185" s="67" t="str">
        <f t="shared" si="7"/>
        <v>GDMTHCENACEEnergíaValle de México Centro</v>
      </c>
      <c r="E185" s="180" t="s">
        <v>54</v>
      </c>
      <c r="F185" s="181" t="s">
        <v>190</v>
      </c>
      <c r="G185" s="181" t="s">
        <v>184</v>
      </c>
      <c r="H185" s="181" t="s">
        <v>135</v>
      </c>
      <c r="I185" s="181" t="s">
        <v>74</v>
      </c>
      <c r="J185" s="285" t="s">
        <v>161</v>
      </c>
      <c r="K185" s="505">
        <f>+ROUND(TR_FEBRERO_2025!$D$10,LOOKUP($H185,TR_FEBRERO_2025!$B$71:$C$73,TR_FEBRERO_2025!$C$71:$C$73))</f>
        <v>6.4999999999999997E-3</v>
      </c>
    </row>
    <row r="186" spans="1:11" ht="16.5" x14ac:dyDescent="0.3">
      <c r="A186" s="67" t="str">
        <f t="shared" si="8"/>
        <v>GDMTOCENACEValle de México Centro</v>
      </c>
      <c r="B186" s="250" t="str">
        <f t="shared" si="6"/>
        <v>GDMTOEnergíaValle de México Centro</v>
      </c>
      <c r="C186" s="67" t="str">
        <f t="shared" si="7"/>
        <v>GDMTOCENACEEnergíaValle de México Centro</v>
      </c>
      <c r="E186" s="180" t="s">
        <v>55</v>
      </c>
      <c r="F186" s="181" t="s">
        <v>190</v>
      </c>
      <c r="G186" s="181" t="s">
        <v>184</v>
      </c>
      <c r="H186" s="181" t="s">
        <v>135</v>
      </c>
      <c r="I186" s="181" t="s">
        <v>74</v>
      </c>
      <c r="J186" s="285" t="s">
        <v>161</v>
      </c>
      <c r="K186" s="505">
        <f>+ROUND(TR_FEBRERO_2025!$D$10,LOOKUP($H186,TR_FEBRERO_2025!$B$71:$C$73,TR_FEBRERO_2025!$C$71:$C$73))</f>
        <v>6.4999999999999997E-3</v>
      </c>
    </row>
    <row r="187" spans="1:11" ht="16.5" x14ac:dyDescent="0.3">
      <c r="A187" s="67" t="str">
        <f t="shared" si="8"/>
        <v>RAMTCENACEValle de México Centro</v>
      </c>
      <c r="B187" s="250" t="str">
        <f t="shared" si="6"/>
        <v>RAMTEnergíaValle de México Centro</v>
      </c>
      <c r="C187" s="67" t="str">
        <f t="shared" si="7"/>
        <v>RAMTCENACEEnergíaValle de México Centro</v>
      </c>
      <c r="E187" s="180" t="s">
        <v>60</v>
      </c>
      <c r="F187" s="181" t="s">
        <v>190</v>
      </c>
      <c r="G187" s="181" t="s">
        <v>184</v>
      </c>
      <c r="H187" s="181" t="s">
        <v>135</v>
      </c>
      <c r="I187" s="181" t="s">
        <v>74</v>
      </c>
      <c r="J187" s="285" t="s">
        <v>161</v>
      </c>
      <c r="K187" s="505">
        <f>+ROUND(TR_FEBRERO_2025!$D$10,LOOKUP($H187,TR_FEBRERO_2025!$B$71:$C$73,TR_FEBRERO_2025!$C$71:$C$73))</f>
        <v>6.4999999999999997E-3</v>
      </c>
    </row>
    <row r="188" spans="1:11" ht="16.5" x14ac:dyDescent="0.3">
      <c r="A188" s="67" t="str">
        <f t="shared" si="8"/>
        <v>DISTCENACEValle de México Centro</v>
      </c>
      <c r="B188" s="250" t="str">
        <f t="shared" si="6"/>
        <v>DISTEnergíaValle de México Centro</v>
      </c>
      <c r="C188" s="67" t="str">
        <f t="shared" si="7"/>
        <v>DISTCENACEEnergíaValle de México Centro</v>
      </c>
      <c r="E188" s="180" t="s">
        <v>51</v>
      </c>
      <c r="F188" s="181" t="s">
        <v>190</v>
      </c>
      <c r="G188" s="181" t="s">
        <v>184</v>
      </c>
      <c r="H188" s="181" t="s">
        <v>135</v>
      </c>
      <c r="I188" s="181" t="s">
        <v>74</v>
      </c>
      <c r="J188" s="285" t="s">
        <v>161</v>
      </c>
      <c r="K188" s="505">
        <f>+ROUND(TR_FEBRERO_2025!$D$10,LOOKUP($H188,TR_FEBRERO_2025!$B$71:$C$73,TR_FEBRERO_2025!$C$71:$C$73))</f>
        <v>6.4999999999999997E-3</v>
      </c>
    </row>
    <row r="189" spans="1:11" ht="16.5" x14ac:dyDescent="0.3">
      <c r="A189" s="67" t="str">
        <f t="shared" si="8"/>
        <v>DITCENACEValle de México Centro</v>
      </c>
      <c r="B189" s="250" t="str">
        <f t="shared" si="6"/>
        <v>DITEnergíaValle de México Centro</v>
      </c>
      <c r="C189" s="67" t="str">
        <f t="shared" si="7"/>
        <v>DITCENACEEnergíaValle de México Centro</v>
      </c>
      <c r="E189" s="180" t="s">
        <v>52</v>
      </c>
      <c r="F189" s="181" t="s">
        <v>190</v>
      </c>
      <c r="G189" s="181" t="s">
        <v>184</v>
      </c>
      <c r="H189" s="181" t="s">
        <v>135</v>
      </c>
      <c r="I189" s="181" t="s">
        <v>74</v>
      </c>
      <c r="J189" s="285" t="s">
        <v>161</v>
      </c>
      <c r="K189" s="505">
        <f>+ROUND(TR_FEBRERO_2025!$D$10,LOOKUP($H189,TR_FEBRERO_2025!$B$71:$C$73,TR_FEBRERO_2025!$C$71:$C$73))</f>
        <v>6.4999999999999997E-3</v>
      </c>
    </row>
    <row r="190" spans="1:11" ht="16.5" x14ac:dyDescent="0.3">
      <c r="A190" s="67" t="str">
        <f t="shared" si="8"/>
        <v>DB1CENACEValle de México Norte</v>
      </c>
      <c r="B190" s="250" t="str">
        <f t="shared" si="6"/>
        <v>DB1EnergíaValle de México Norte</v>
      </c>
      <c r="C190" s="67" t="str">
        <f t="shared" si="7"/>
        <v>DB1CENACEEnergíaValle de México Norte</v>
      </c>
      <c r="E190" s="180" t="s">
        <v>48</v>
      </c>
      <c r="F190" s="181" t="s">
        <v>190</v>
      </c>
      <c r="G190" s="181" t="s">
        <v>184</v>
      </c>
      <c r="H190" s="181" t="s">
        <v>135</v>
      </c>
      <c r="I190" s="181" t="s">
        <v>75</v>
      </c>
      <c r="J190" s="285" t="s">
        <v>161</v>
      </c>
      <c r="K190" s="505">
        <f>+ROUND(TR_FEBRERO_2025!$D$10,LOOKUP($H190,TR_FEBRERO_2025!$B$71:$C$73,TR_FEBRERO_2025!$C$71:$C$73))</f>
        <v>6.4999999999999997E-3</v>
      </c>
    </row>
    <row r="191" spans="1:11" ht="16.5" x14ac:dyDescent="0.3">
      <c r="A191" s="67" t="str">
        <f t="shared" si="8"/>
        <v>DB2CENACEValle de México Norte</v>
      </c>
      <c r="B191" s="250" t="str">
        <f t="shared" si="6"/>
        <v>DB2EnergíaValle de México Norte</v>
      </c>
      <c r="C191" s="67" t="str">
        <f t="shared" si="7"/>
        <v>DB2CENACEEnergíaValle de México Norte</v>
      </c>
      <c r="E191" s="180" t="s">
        <v>50</v>
      </c>
      <c r="F191" s="181" t="s">
        <v>190</v>
      </c>
      <c r="G191" s="181" t="s">
        <v>184</v>
      </c>
      <c r="H191" s="181" t="s">
        <v>135</v>
      </c>
      <c r="I191" s="181" t="s">
        <v>75</v>
      </c>
      <c r="J191" s="285" t="s">
        <v>161</v>
      </c>
      <c r="K191" s="505">
        <f>+ROUND(TR_FEBRERO_2025!$D$10,LOOKUP($H191,TR_FEBRERO_2025!$B$71:$C$73,TR_FEBRERO_2025!$C$71:$C$73))</f>
        <v>6.4999999999999997E-3</v>
      </c>
    </row>
    <row r="192" spans="1:11" ht="16.5" x14ac:dyDescent="0.3">
      <c r="A192" s="67" t="str">
        <f t="shared" si="8"/>
        <v>PDBTCENACEValle de México Norte</v>
      </c>
      <c r="B192" s="250" t="str">
        <f t="shared" si="6"/>
        <v>PDBTEnergíaValle de México Norte</v>
      </c>
      <c r="C192" s="67" t="str">
        <f t="shared" si="7"/>
        <v>PDBTCENACEEnergíaValle de México Norte</v>
      </c>
      <c r="E192" s="180" t="s">
        <v>56</v>
      </c>
      <c r="F192" s="181" t="s">
        <v>190</v>
      </c>
      <c r="G192" s="181" t="s">
        <v>184</v>
      </c>
      <c r="H192" s="181" t="s">
        <v>135</v>
      </c>
      <c r="I192" s="181" t="s">
        <v>75</v>
      </c>
      <c r="J192" s="285" t="s">
        <v>161</v>
      </c>
      <c r="K192" s="505">
        <f>+ROUND(TR_FEBRERO_2025!$D$10,LOOKUP($H192,TR_FEBRERO_2025!$B$71:$C$73,TR_FEBRERO_2025!$C$71:$C$73))</f>
        <v>6.4999999999999997E-3</v>
      </c>
    </row>
    <row r="193" spans="1:11" ht="16.5" x14ac:dyDescent="0.3">
      <c r="A193" s="67" t="str">
        <f t="shared" si="8"/>
        <v>GDBTCENACEValle de México Norte</v>
      </c>
      <c r="B193" s="250" t="str">
        <f t="shared" si="6"/>
        <v>GDBTEnergíaValle de México Norte</v>
      </c>
      <c r="C193" s="67" t="str">
        <f t="shared" si="7"/>
        <v>GDBTCENACEEnergíaValle de México Norte</v>
      </c>
      <c r="E193" s="187" t="s">
        <v>53</v>
      </c>
      <c r="F193" s="181" t="s">
        <v>190</v>
      </c>
      <c r="G193" s="181" t="s">
        <v>184</v>
      </c>
      <c r="H193" s="181" t="s">
        <v>135</v>
      </c>
      <c r="I193" s="181" t="s">
        <v>75</v>
      </c>
      <c r="J193" s="285" t="s">
        <v>161</v>
      </c>
      <c r="K193" s="505">
        <f>+ROUND(TR_FEBRERO_2025!$D$10,LOOKUP($H193,TR_FEBRERO_2025!$B$71:$C$73,TR_FEBRERO_2025!$C$71:$C$73))</f>
        <v>6.4999999999999997E-3</v>
      </c>
    </row>
    <row r="194" spans="1:11" ht="16.5" x14ac:dyDescent="0.3">
      <c r="A194" s="67" t="str">
        <f t="shared" si="8"/>
        <v>RABTCENACEValle de México Norte</v>
      </c>
      <c r="B194" s="250" t="str">
        <f t="shared" si="6"/>
        <v>RABTEnergíaValle de México Norte</v>
      </c>
      <c r="C194" s="67" t="str">
        <f t="shared" si="7"/>
        <v>RABTCENACEEnergíaValle de México Norte</v>
      </c>
      <c r="E194" s="187" t="s">
        <v>59</v>
      </c>
      <c r="F194" s="181" t="s">
        <v>190</v>
      </c>
      <c r="G194" s="181" t="s">
        <v>184</v>
      </c>
      <c r="H194" s="181" t="s">
        <v>135</v>
      </c>
      <c r="I194" s="181" t="s">
        <v>75</v>
      </c>
      <c r="J194" s="285" t="s">
        <v>161</v>
      </c>
      <c r="K194" s="505">
        <f>+ROUND(TR_FEBRERO_2025!$D$10,LOOKUP($H194,TR_FEBRERO_2025!$B$71:$C$73,TR_FEBRERO_2025!$C$71:$C$73))</f>
        <v>6.4999999999999997E-3</v>
      </c>
    </row>
    <row r="195" spans="1:11" ht="16.5" x14ac:dyDescent="0.3">
      <c r="A195" s="67" t="str">
        <f t="shared" si="8"/>
        <v>APBTCENACEValle de México Norte</v>
      </c>
      <c r="B195" s="250" t="str">
        <f t="shared" si="6"/>
        <v>APBTEnergíaValle de México Norte</v>
      </c>
      <c r="C195" s="67" t="str">
        <f t="shared" si="7"/>
        <v>APBTCENACEEnergíaValle de México Norte</v>
      </c>
      <c r="E195" s="187" t="s">
        <v>57</v>
      </c>
      <c r="F195" s="181" t="s">
        <v>190</v>
      </c>
      <c r="G195" s="181" t="s">
        <v>184</v>
      </c>
      <c r="H195" s="181" t="s">
        <v>135</v>
      </c>
      <c r="I195" s="181" t="s">
        <v>75</v>
      </c>
      <c r="J195" s="285" t="s">
        <v>161</v>
      </c>
      <c r="K195" s="505">
        <f>+ROUND(TR_FEBRERO_2025!$D$10,LOOKUP($H195,TR_FEBRERO_2025!$B$71:$C$73,TR_FEBRERO_2025!$C$71:$C$73))</f>
        <v>6.4999999999999997E-3</v>
      </c>
    </row>
    <row r="196" spans="1:11" ht="16.5" x14ac:dyDescent="0.3">
      <c r="A196" s="67" t="str">
        <f t="shared" si="8"/>
        <v>APMTCENACEValle de México Norte</v>
      </c>
      <c r="B196" s="250" t="str">
        <f t="shared" si="6"/>
        <v>APMTEnergíaValle de México Norte</v>
      </c>
      <c r="C196" s="67" t="str">
        <f t="shared" si="7"/>
        <v>APMTCENACEEnergíaValle de México Norte</v>
      </c>
      <c r="E196" s="187" t="s">
        <v>58</v>
      </c>
      <c r="F196" s="181" t="s">
        <v>190</v>
      </c>
      <c r="G196" s="181" t="s">
        <v>184</v>
      </c>
      <c r="H196" s="181" t="s">
        <v>135</v>
      </c>
      <c r="I196" s="181" t="s">
        <v>75</v>
      </c>
      <c r="J196" s="285" t="s">
        <v>161</v>
      </c>
      <c r="K196" s="505">
        <f>+ROUND(TR_FEBRERO_2025!$D$10,LOOKUP($H196,TR_FEBRERO_2025!$B$71:$C$73,TR_FEBRERO_2025!$C$71:$C$73))</f>
        <v>6.4999999999999997E-3</v>
      </c>
    </row>
    <row r="197" spans="1:11" ht="16.5" x14ac:dyDescent="0.3">
      <c r="A197" s="67" t="str">
        <f t="shared" si="8"/>
        <v>GDMTHCENACEValle de México Norte</v>
      </c>
      <c r="B197" s="250" t="str">
        <f t="shared" si="6"/>
        <v>GDMTHEnergíaValle de México Norte</v>
      </c>
      <c r="C197" s="67" t="str">
        <f t="shared" si="7"/>
        <v>GDMTHCENACEEnergíaValle de México Norte</v>
      </c>
      <c r="E197" s="180" t="s">
        <v>54</v>
      </c>
      <c r="F197" s="181" t="s">
        <v>190</v>
      </c>
      <c r="G197" s="181" t="s">
        <v>184</v>
      </c>
      <c r="H197" s="181" t="s">
        <v>135</v>
      </c>
      <c r="I197" s="181" t="s">
        <v>75</v>
      </c>
      <c r="J197" s="285" t="s">
        <v>161</v>
      </c>
      <c r="K197" s="505">
        <f>+ROUND(TR_FEBRERO_2025!$D$10,LOOKUP($H197,TR_FEBRERO_2025!$B$71:$C$73,TR_FEBRERO_2025!$C$71:$C$73))</f>
        <v>6.4999999999999997E-3</v>
      </c>
    </row>
    <row r="198" spans="1:11" ht="16.5" x14ac:dyDescent="0.3">
      <c r="A198" s="67" t="str">
        <f t="shared" si="8"/>
        <v>GDMTOCENACEValle de México Norte</v>
      </c>
      <c r="B198" s="250" t="str">
        <f t="shared" si="6"/>
        <v>GDMTOEnergíaValle de México Norte</v>
      </c>
      <c r="C198" s="67" t="str">
        <f t="shared" si="7"/>
        <v>GDMTOCENACEEnergíaValle de México Norte</v>
      </c>
      <c r="E198" s="180" t="s">
        <v>55</v>
      </c>
      <c r="F198" s="181" t="s">
        <v>190</v>
      </c>
      <c r="G198" s="181" t="s">
        <v>184</v>
      </c>
      <c r="H198" s="181" t="s">
        <v>135</v>
      </c>
      <c r="I198" s="181" t="s">
        <v>75</v>
      </c>
      <c r="J198" s="285" t="s">
        <v>161</v>
      </c>
      <c r="K198" s="505">
        <f>+ROUND(TR_FEBRERO_2025!$D$10,LOOKUP($H198,TR_FEBRERO_2025!$B$71:$C$73,TR_FEBRERO_2025!$C$71:$C$73))</f>
        <v>6.4999999999999997E-3</v>
      </c>
    </row>
    <row r="199" spans="1:11" ht="16.5" x14ac:dyDescent="0.3">
      <c r="A199" s="67" t="str">
        <f t="shared" si="8"/>
        <v>RAMTCENACEValle de México Norte</v>
      </c>
      <c r="B199" s="250" t="str">
        <f t="shared" si="6"/>
        <v>RAMTEnergíaValle de México Norte</v>
      </c>
      <c r="C199" s="67" t="str">
        <f t="shared" si="7"/>
        <v>RAMTCENACEEnergíaValle de México Norte</v>
      </c>
      <c r="E199" s="180" t="s">
        <v>60</v>
      </c>
      <c r="F199" s="181" t="s">
        <v>190</v>
      </c>
      <c r="G199" s="181" t="s">
        <v>184</v>
      </c>
      <c r="H199" s="181" t="s">
        <v>135</v>
      </c>
      <c r="I199" s="181" t="s">
        <v>75</v>
      </c>
      <c r="J199" s="285" t="s">
        <v>161</v>
      </c>
      <c r="K199" s="505">
        <f>+ROUND(TR_FEBRERO_2025!$D$10,LOOKUP($H199,TR_FEBRERO_2025!$B$71:$C$73,TR_FEBRERO_2025!$C$71:$C$73))</f>
        <v>6.4999999999999997E-3</v>
      </c>
    </row>
    <row r="200" spans="1:11" ht="16.5" x14ac:dyDescent="0.3">
      <c r="A200" s="67" t="str">
        <f t="shared" si="8"/>
        <v>DISTCENACEValle de México Norte</v>
      </c>
      <c r="B200" s="250" t="str">
        <f t="shared" si="6"/>
        <v>DISTEnergíaValle de México Norte</v>
      </c>
      <c r="C200" s="67" t="str">
        <f t="shared" si="7"/>
        <v>DISTCENACEEnergíaValle de México Norte</v>
      </c>
      <c r="E200" s="180" t="s">
        <v>51</v>
      </c>
      <c r="F200" s="181" t="s">
        <v>190</v>
      </c>
      <c r="G200" s="181" t="s">
        <v>184</v>
      </c>
      <c r="H200" s="181" t="s">
        <v>135</v>
      </c>
      <c r="I200" s="181" t="s">
        <v>75</v>
      </c>
      <c r="J200" s="285" t="s">
        <v>161</v>
      </c>
      <c r="K200" s="505">
        <f>+ROUND(TR_FEBRERO_2025!$D$10,LOOKUP($H200,TR_FEBRERO_2025!$B$71:$C$73,TR_FEBRERO_2025!$C$71:$C$73))</f>
        <v>6.4999999999999997E-3</v>
      </c>
    </row>
    <row r="201" spans="1:11" ht="16.5" x14ac:dyDescent="0.3">
      <c r="A201" s="67" t="str">
        <f t="shared" si="8"/>
        <v>DITCENACEValle de México Norte</v>
      </c>
      <c r="B201" s="250" t="str">
        <f t="shared" si="6"/>
        <v>DITEnergíaValle de México Norte</v>
      </c>
      <c r="C201" s="67" t="str">
        <f t="shared" si="7"/>
        <v>DITCENACEEnergíaValle de México Norte</v>
      </c>
      <c r="E201" s="180" t="s">
        <v>52</v>
      </c>
      <c r="F201" s="181" t="s">
        <v>190</v>
      </c>
      <c r="G201" s="181" t="s">
        <v>184</v>
      </c>
      <c r="H201" s="181" t="s">
        <v>135</v>
      </c>
      <c r="I201" s="181" t="s">
        <v>75</v>
      </c>
      <c r="J201" s="285" t="s">
        <v>161</v>
      </c>
      <c r="K201" s="505">
        <f>+ROUND(TR_FEBRERO_2025!$D$10,LOOKUP($H201,TR_FEBRERO_2025!$B$71:$C$73,TR_FEBRERO_2025!$C$71:$C$73))</f>
        <v>6.4999999999999997E-3</v>
      </c>
    </row>
    <row r="202" spans="1:11" ht="16.5" x14ac:dyDescent="0.3">
      <c r="A202" s="67" t="str">
        <f t="shared" si="8"/>
        <v>DB1CENACEValle de México Sur</v>
      </c>
      <c r="B202" s="250" t="str">
        <f t="shared" ref="B202:B265" si="9">E202&amp;H202&amp;I202</f>
        <v>DB1EnergíaValle de México Sur</v>
      </c>
      <c r="C202" s="67" t="str">
        <f t="shared" ref="C202:C265" si="10">E202&amp;F202&amp;H202&amp;I202</f>
        <v>DB1CENACEEnergíaValle de México Sur</v>
      </c>
      <c r="E202" s="180" t="s">
        <v>48</v>
      </c>
      <c r="F202" s="181" t="s">
        <v>190</v>
      </c>
      <c r="G202" s="181" t="s">
        <v>184</v>
      </c>
      <c r="H202" s="181" t="s">
        <v>135</v>
      </c>
      <c r="I202" s="181" t="s">
        <v>76</v>
      </c>
      <c r="J202" s="285" t="s">
        <v>161</v>
      </c>
      <c r="K202" s="505">
        <f>+ROUND(TR_FEBRERO_2025!$D$10,LOOKUP($H202,TR_FEBRERO_2025!$B$71:$C$73,TR_FEBRERO_2025!$C$71:$C$73))</f>
        <v>6.4999999999999997E-3</v>
      </c>
    </row>
    <row r="203" spans="1:11" ht="16.5" x14ac:dyDescent="0.3">
      <c r="A203" s="67" t="str">
        <f t="shared" ref="A203:A266" si="11">IF(J203="NA",E203&amp;F203&amp;I203,E203&amp;F203&amp;I203&amp;J203)</f>
        <v>DB2CENACEValle de México Sur</v>
      </c>
      <c r="B203" s="250" t="str">
        <f t="shared" si="9"/>
        <v>DB2EnergíaValle de México Sur</v>
      </c>
      <c r="C203" s="67" t="str">
        <f t="shared" si="10"/>
        <v>DB2CENACEEnergíaValle de México Sur</v>
      </c>
      <c r="E203" s="180" t="s">
        <v>50</v>
      </c>
      <c r="F203" s="181" t="s">
        <v>190</v>
      </c>
      <c r="G203" s="181" t="s">
        <v>184</v>
      </c>
      <c r="H203" s="181" t="s">
        <v>135</v>
      </c>
      <c r="I203" s="181" t="s">
        <v>76</v>
      </c>
      <c r="J203" s="285" t="s">
        <v>161</v>
      </c>
      <c r="K203" s="505">
        <f>+ROUND(TR_FEBRERO_2025!$D$10,LOOKUP($H203,TR_FEBRERO_2025!$B$71:$C$73,TR_FEBRERO_2025!$C$71:$C$73))</f>
        <v>6.4999999999999997E-3</v>
      </c>
    </row>
    <row r="204" spans="1:11" ht="16.5" x14ac:dyDescent="0.3">
      <c r="A204" s="67" t="str">
        <f t="shared" si="11"/>
        <v>PDBTCENACEValle de México Sur</v>
      </c>
      <c r="B204" s="250" t="str">
        <f t="shared" si="9"/>
        <v>PDBTEnergíaValle de México Sur</v>
      </c>
      <c r="C204" s="67" t="str">
        <f t="shared" si="10"/>
        <v>PDBTCENACEEnergíaValle de México Sur</v>
      </c>
      <c r="E204" s="180" t="s">
        <v>56</v>
      </c>
      <c r="F204" s="181" t="s">
        <v>190</v>
      </c>
      <c r="G204" s="181" t="s">
        <v>184</v>
      </c>
      <c r="H204" s="181" t="s">
        <v>135</v>
      </c>
      <c r="I204" s="181" t="s">
        <v>76</v>
      </c>
      <c r="J204" s="285" t="s">
        <v>161</v>
      </c>
      <c r="K204" s="505">
        <f>+ROUND(TR_FEBRERO_2025!$D$10,LOOKUP($H204,TR_FEBRERO_2025!$B$71:$C$73,TR_FEBRERO_2025!$C$71:$C$73))</f>
        <v>6.4999999999999997E-3</v>
      </c>
    </row>
    <row r="205" spans="1:11" ht="16.5" x14ac:dyDescent="0.3">
      <c r="A205" s="67" t="str">
        <f t="shared" si="11"/>
        <v>GDBTCENACEValle de México Sur</v>
      </c>
      <c r="B205" s="250" t="str">
        <f t="shared" si="9"/>
        <v>GDBTEnergíaValle de México Sur</v>
      </c>
      <c r="C205" s="67" t="str">
        <f t="shared" si="10"/>
        <v>GDBTCENACEEnergíaValle de México Sur</v>
      </c>
      <c r="E205" s="187" t="s">
        <v>53</v>
      </c>
      <c r="F205" s="181" t="s">
        <v>190</v>
      </c>
      <c r="G205" s="181" t="s">
        <v>184</v>
      </c>
      <c r="H205" s="181" t="s">
        <v>135</v>
      </c>
      <c r="I205" s="181" t="s">
        <v>76</v>
      </c>
      <c r="J205" s="285" t="s">
        <v>161</v>
      </c>
      <c r="K205" s="505">
        <f>+ROUND(TR_FEBRERO_2025!$D$10,LOOKUP($H205,TR_FEBRERO_2025!$B$71:$C$73,TR_FEBRERO_2025!$C$71:$C$73))</f>
        <v>6.4999999999999997E-3</v>
      </c>
    </row>
    <row r="206" spans="1:11" ht="16.5" x14ac:dyDescent="0.3">
      <c r="A206" s="67" t="str">
        <f t="shared" si="11"/>
        <v>RABTCENACEValle de México Sur</v>
      </c>
      <c r="B206" s="250" t="str">
        <f t="shared" si="9"/>
        <v>RABTEnergíaValle de México Sur</v>
      </c>
      <c r="C206" s="67" t="str">
        <f t="shared" si="10"/>
        <v>RABTCENACEEnergíaValle de México Sur</v>
      </c>
      <c r="E206" s="187" t="s">
        <v>59</v>
      </c>
      <c r="F206" s="181" t="s">
        <v>190</v>
      </c>
      <c r="G206" s="181" t="s">
        <v>184</v>
      </c>
      <c r="H206" s="181" t="s">
        <v>135</v>
      </c>
      <c r="I206" s="181" t="s">
        <v>76</v>
      </c>
      <c r="J206" s="285" t="s">
        <v>161</v>
      </c>
      <c r="K206" s="505">
        <f>+ROUND(TR_FEBRERO_2025!$D$10,LOOKUP($H206,TR_FEBRERO_2025!$B$71:$C$73,TR_FEBRERO_2025!$C$71:$C$73))</f>
        <v>6.4999999999999997E-3</v>
      </c>
    </row>
    <row r="207" spans="1:11" ht="16.5" x14ac:dyDescent="0.3">
      <c r="A207" s="67" t="str">
        <f t="shared" si="11"/>
        <v>APBTCENACEValle de México Sur</v>
      </c>
      <c r="B207" s="250" t="str">
        <f t="shared" si="9"/>
        <v>APBTEnergíaValle de México Sur</v>
      </c>
      <c r="C207" s="67" t="str">
        <f t="shared" si="10"/>
        <v>APBTCENACEEnergíaValle de México Sur</v>
      </c>
      <c r="E207" s="187" t="s">
        <v>57</v>
      </c>
      <c r="F207" s="181" t="s">
        <v>190</v>
      </c>
      <c r="G207" s="181" t="s">
        <v>184</v>
      </c>
      <c r="H207" s="181" t="s">
        <v>135</v>
      </c>
      <c r="I207" s="181" t="s">
        <v>76</v>
      </c>
      <c r="J207" s="285" t="s">
        <v>161</v>
      </c>
      <c r="K207" s="505">
        <f>+ROUND(TR_FEBRERO_2025!$D$10,LOOKUP($H207,TR_FEBRERO_2025!$B$71:$C$73,TR_FEBRERO_2025!$C$71:$C$73))</f>
        <v>6.4999999999999997E-3</v>
      </c>
    </row>
    <row r="208" spans="1:11" ht="16.5" x14ac:dyDescent="0.3">
      <c r="A208" s="67" t="str">
        <f t="shared" si="11"/>
        <v>APMTCENACEValle de México Sur</v>
      </c>
      <c r="B208" s="250" t="str">
        <f t="shared" si="9"/>
        <v>APMTEnergíaValle de México Sur</v>
      </c>
      <c r="C208" s="67" t="str">
        <f t="shared" si="10"/>
        <v>APMTCENACEEnergíaValle de México Sur</v>
      </c>
      <c r="E208" s="187" t="s">
        <v>58</v>
      </c>
      <c r="F208" s="181" t="s">
        <v>190</v>
      </c>
      <c r="G208" s="181" t="s">
        <v>184</v>
      </c>
      <c r="H208" s="181" t="s">
        <v>135</v>
      </c>
      <c r="I208" s="181" t="s">
        <v>76</v>
      </c>
      <c r="J208" s="285" t="s">
        <v>161</v>
      </c>
      <c r="K208" s="505">
        <f>+ROUND(TR_FEBRERO_2025!$D$10,LOOKUP($H208,TR_FEBRERO_2025!$B$71:$C$73,TR_FEBRERO_2025!$C$71:$C$73))</f>
        <v>6.4999999999999997E-3</v>
      </c>
    </row>
    <row r="209" spans="1:13" ht="16.5" x14ac:dyDescent="0.3">
      <c r="A209" s="67" t="str">
        <f t="shared" si="11"/>
        <v>GDMTHCENACEValle de México Sur</v>
      </c>
      <c r="B209" s="250" t="str">
        <f t="shared" si="9"/>
        <v>GDMTHEnergíaValle de México Sur</v>
      </c>
      <c r="C209" s="67" t="str">
        <f t="shared" si="10"/>
        <v>GDMTHCENACEEnergíaValle de México Sur</v>
      </c>
      <c r="E209" s="180" t="s">
        <v>54</v>
      </c>
      <c r="F209" s="181" t="s">
        <v>190</v>
      </c>
      <c r="G209" s="181" t="s">
        <v>184</v>
      </c>
      <c r="H209" s="181" t="s">
        <v>135</v>
      </c>
      <c r="I209" s="181" t="s">
        <v>76</v>
      </c>
      <c r="J209" s="285" t="s">
        <v>161</v>
      </c>
      <c r="K209" s="505">
        <f>+ROUND(TR_FEBRERO_2025!$D$10,LOOKUP($H209,TR_FEBRERO_2025!$B$71:$C$73,TR_FEBRERO_2025!$C$71:$C$73))</f>
        <v>6.4999999999999997E-3</v>
      </c>
    </row>
    <row r="210" spans="1:13" ht="16.5" x14ac:dyDescent="0.3">
      <c r="A210" s="67" t="str">
        <f t="shared" si="11"/>
        <v>GDMTOCENACEValle de México Sur</v>
      </c>
      <c r="B210" s="250" t="str">
        <f t="shared" si="9"/>
        <v>GDMTOEnergíaValle de México Sur</v>
      </c>
      <c r="C210" s="67" t="str">
        <f t="shared" si="10"/>
        <v>GDMTOCENACEEnergíaValle de México Sur</v>
      </c>
      <c r="E210" s="180" t="s">
        <v>55</v>
      </c>
      <c r="F210" s="181" t="s">
        <v>190</v>
      </c>
      <c r="G210" s="181" t="s">
        <v>184</v>
      </c>
      <c r="H210" s="181" t="s">
        <v>135</v>
      </c>
      <c r="I210" s="181" t="s">
        <v>76</v>
      </c>
      <c r="J210" s="285" t="s">
        <v>161</v>
      </c>
      <c r="K210" s="505">
        <f>+ROUND(TR_FEBRERO_2025!$D$10,LOOKUP($H210,TR_FEBRERO_2025!$B$71:$C$73,TR_FEBRERO_2025!$C$71:$C$73))</f>
        <v>6.4999999999999997E-3</v>
      </c>
    </row>
    <row r="211" spans="1:13" ht="16.5" x14ac:dyDescent="0.3">
      <c r="A211" s="67" t="str">
        <f t="shared" si="11"/>
        <v>RAMTCENACEValle de México Sur</v>
      </c>
      <c r="B211" s="250" t="str">
        <f t="shared" si="9"/>
        <v>RAMTEnergíaValle de México Sur</v>
      </c>
      <c r="C211" s="67" t="str">
        <f t="shared" si="10"/>
        <v>RAMTCENACEEnergíaValle de México Sur</v>
      </c>
      <c r="E211" s="180" t="s">
        <v>60</v>
      </c>
      <c r="F211" s="181" t="s">
        <v>190</v>
      </c>
      <c r="G211" s="181" t="s">
        <v>184</v>
      </c>
      <c r="H211" s="181" t="s">
        <v>135</v>
      </c>
      <c r="I211" s="181" t="s">
        <v>76</v>
      </c>
      <c r="J211" s="285" t="s">
        <v>161</v>
      </c>
      <c r="K211" s="505">
        <f>+ROUND(TR_FEBRERO_2025!$D$10,LOOKUP($H211,TR_FEBRERO_2025!$B$71:$C$73,TR_FEBRERO_2025!$C$71:$C$73))</f>
        <v>6.4999999999999997E-3</v>
      </c>
    </row>
    <row r="212" spans="1:13" ht="16.5" x14ac:dyDescent="0.3">
      <c r="A212" s="67" t="str">
        <f t="shared" si="11"/>
        <v>DISTCENACEValle de México Sur</v>
      </c>
      <c r="B212" s="250" t="str">
        <f t="shared" si="9"/>
        <v>DISTEnergíaValle de México Sur</v>
      </c>
      <c r="C212" s="67" t="str">
        <f t="shared" si="10"/>
        <v>DISTCENACEEnergíaValle de México Sur</v>
      </c>
      <c r="E212" s="180" t="s">
        <v>51</v>
      </c>
      <c r="F212" s="181" t="s">
        <v>190</v>
      </c>
      <c r="G212" s="181" t="s">
        <v>184</v>
      </c>
      <c r="H212" s="181" t="s">
        <v>135</v>
      </c>
      <c r="I212" s="181" t="s">
        <v>76</v>
      </c>
      <c r="J212" s="285" t="s">
        <v>161</v>
      </c>
      <c r="K212" s="505">
        <f>+ROUND(TR_FEBRERO_2025!$D$10,LOOKUP($H212,TR_FEBRERO_2025!$B$71:$C$73,TR_FEBRERO_2025!$C$71:$C$73))</f>
        <v>6.4999999999999997E-3</v>
      </c>
    </row>
    <row r="213" spans="1:13" ht="16.5" x14ac:dyDescent="0.3">
      <c r="A213" s="67" t="str">
        <f t="shared" si="11"/>
        <v>DITCENACEValle de México Sur</v>
      </c>
      <c r="B213" s="250" t="str">
        <f t="shared" si="9"/>
        <v>DITEnergíaValle de México Sur</v>
      </c>
      <c r="C213" s="67" t="str">
        <f t="shared" si="10"/>
        <v>DITCENACEEnergíaValle de México Sur</v>
      </c>
      <c r="E213" s="180" t="s">
        <v>52</v>
      </c>
      <c r="F213" s="181" t="s">
        <v>190</v>
      </c>
      <c r="G213" s="181" t="s">
        <v>184</v>
      </c>
      <c r="H213" s="181" t="s">
        <v>135</v>
      </c>
      <c r="I213" s="181" t="s">
        <v>76</v>
      </c>
      <c r="J213" s="285" t="s">
        <v>161</v>
      </c>
      <c r="K213" s="505">
        <f>+ROUND(TR_FEBRERO_2025!$D$10,LOOKUP($H213,TR_FEBRERO_2025!$B$71:$C$73,TR_FEBRERO_2025!$C$71:$C$73))</f>
        <v>6.4999999999999997E-3</v>
      </c>
    </row>
    <row r="214" spans="1:13" ht="16.5" x14ac:dyDescent="0.3">
      <c r="A214" s="67" t="str">
        <f t="shared" si="11"/>
        <v>DB1DistribuciónBaja California</v>
      </c>
      <c r="B214" s="250" t="str">
        <f t="shared" si="9"/>
        <v>DB1EnergíaBaja California</v>
      </c>
      <c r="C214" s="67" t="str">
        <f t="shared" si="10"/>
        <v>DB1DistribuciónEnergíaBaja California</v>
      </c>
      <c r="E214" s="180" t="s">
        <v>48</v>
      </c>
      <c r="F214" s="181" t="s">
        <v>191</v>
      </c>
      <c r="G214" s="181" t="s">
        <v>184</v>
      </c>
      <c r="H214" s="181" t="s">
        <v>135</v>
      </c>
      <c r="I214" s="181" t="s">
        <v>49</v>
      </c>
      <c r="J214" s="285" t="s">
        <v>161</v>
      </c>
      <c r="K214" s="505">
        <f>ROUND(INDEX(TR_FEBRERO_2025!$D$28:$M$44,MATCH($I214,TR_FEBRERO_2025!$C$28:$C$44,0),MATCH($E214,TR_FEBRERO_2025!$D$25:$M$25,0)),LOOKUP($H214,TR_FEBRERO_2025!$B$71:$C$73,TR_FEBRERO_2025!$C$71:$C$73))</f>
        <v>0.76349999999999996</v>
      </c>
      <c r="M214" s="504"/>
    </row>
    <row r="215" spans="1:13" ht="16.5" x14ac:dyDescent="0.3">
      <c r="A215" s="67" t="str">
        <f t="shared" si="11"/>
        <v>DB2DistribuciónBaja California</v>
      </c>
      <c r="B215" s="250" t="str">
        <f t="shared" si="9"/>
        <v>DB2EnergíaBaja California</v>
      </c>
      <c r="C215" s="67" t="str">
        <f t="shared" si="10"/>
        <v>DB2DistribuciónEnergíaBaja California</v>
      </c>
      <c r="E215" s="180" t="s">
        <v>50</v>
      </c>
      <c r="F215" s="181" t="s">
        <v>191</v>
      </c>
      <c r="G215" s="181" t="s">
        <v>184</v>
      </c>
      <c r="H215" s="181" t="s">
        <v>135</v>
      </c>
      <c r="I215" s="181" t="s">
        <v>49</v>
      </c>
      <c r="J215" s="285" t="s">
        <v>161</v>
      </c>
      <c r="K215" s="505">
        <f>ROUND(INDEX(TR_FEBRERO_2025!$D$28:$M$44,MATCH($I215,TR_FEBRERO_2025!$C$28:$C$44,0),MATCH($E215,TR_FEBRERO_2025!$D$25:$M$25,0)),LOOKUP($H215,TR_FEBRERO_2025!$B$71:$C$73,TR_FEBRERO_2025!$C$71:$C$73))</f>
        <v>0.86970000000000003</v>
      </c>
      <c r="M215" s="504"/>
    </row>
    <row r="216" spans="1:13" ht="16.5" x14ac:dyDescent="0.3">
      <c r="A216" s="67" t="str">
        <f t="shared" si="11"/>
        <v>PDBTDistribuciónBaja California</v>
      </c>
      <c r="B216" s="250" t="str">
        <f t="shared" si="9"/>
        <v>PDBTEnergíaBaja California</v>
      </c>
      <c r="C216" s="67" t="str">
        <f t="shared" si="10"/>
        <v>PDBTDistribuciónEnergíaBaja California</v>
      </c>
      <c r="E216" s="180" t="s">
        <v>56</v>
      </c>
      <c r="F216" s="181" t="s">
        <v>191</v>
      </c>
      <c r="G216" s="181" t="s">
        <v>184</v>
      </c>
      <c r="H216" s="181" t="s">
        <v>135</v>
      </c>
      <c r="I216" s="181" t="s">
        <v>49</v>
      </c>
      <c r="J216" s="285" t="s">
        <v>161</v>
      </c>
      <c r="K216" s="505">
        <f>ROUND(INDEX(TR_FEBRERO_2025!$D$28:$M$44,MATCH($I216,TR_FEBRERO_2025!$C$28:$C$44,0),MATCH($E216,TR_FEBRERO_2025!$D$25:$M$25,0)),LOOKUP($H216,TR_FEBRERO_2025!$B$71:$C$73,TR_FEBRERO_2025!$C$71:$C$73))</f>
        <v>0.69850000000000001</v>
      </c>
      <c r="M216" s="504"/>
    </row>
    <row r="217" spans="1:13" ht="16.5" x14ac:dyDescent="0.3">
      <c r="A217" s="67" t="str">
        <f t="shared" si="11"/>
        <v>RABTDistribuciónBaja California</v>
      </c>
      <c r="B217" s="250" t="str">
        <f t="shared" si="9"/>
        <v>RABTEnergíaBaja California</v>
      </c>
      <c r="C217" s="67" t="str">
        <f t="shared" si="10"/>
        <v>RABTDistribuciónEnergíaBaja California</v>
      </c>
      <c r="E217" s="187" t="s">
        <v>59</v>
      </c>
      <c r="F217" s="181" t="s">
        <v>191</v>
      </c>
      <c r="G217" s="181" t="s">
        <v>184</v>
      </c>
      <c r="H217" s="181" t="s">
        <v>135</v>
      </c>
      <c r="I217" s="181" t="s">
        <v>49</v>
      </c>
      <c r="J217" s="285" t="s">
        <v>161</v>
      </c>
      <c r="K217" s="505">
        <f>ROUND(INDEX(TR_FEBRERO_2025!$D$28:$M$44,MATCH($I217,TR_FEBRERO_2025!$C$28:$C$44,0),MATCH($E217,TR_FEBRERO_2025!$D$25:$M$25,0)),LOOKUP($H217,TR_FEBRERO_2025!$B$71:$C$73,TR_FEBRERO_2025!$C$71:$C$73))</f>
        <v>0.69850000000000001</v>
      </c>
      <c r="M217" s="504"/>
    </row>
    <row r="218" spans="1:13" ht="16.5" x14ac:dyDescent="0.3">
      <c r="A218" s="67" t="str">
        <f t="shared" si="11"/>
        <v>APBTDistribuciónBaja California</v>
      </c>
      <c r="B218" s="250" t="str">
        <f t="shared" si="9"/>
        <v>APBTEnergíaBaja California</v>
      </c>
      <c r="C218" s="67" t="str">
        <f t="shared" si="10"/>
        <v>APBTDistribuciónEnergíaBaja California</v>
      </c>
      <c r="E218" s="187" t="s">
        <v>57</v>
      </c>
      <c r="F218" s="181" t="s">
        <v>191</v>
      </c>
      <c r="G218" s="181" t="s">
        <v>184</v>
      </c>
      <c r="H218" s="181" t="s">
        <v>135</v>
      </c>
      <c r="I218" s="181" t="s">
        <v>49</v>
      </c>
      <c r="J218" s="285" t="s">
        <v>161</v>
      </c>
      <c r="K218" s="505">
        <f>ROUND(INDEX(TR_FEBRERO_2025!$D$28:$M$44,MATCH($I218,TR_FEBRERO_2025!$C$28:$C$44,0),MATCH($E218,TR_FEBRERO_2025!$D$25:$M$25,0)),LOOKUP($H218,TR_FEBRERO_2025!$B$71:$C$73,TR_FEBRERO_2025!$C$71:$C$73))</f>
        <v>0.69850000000000001</v>
      </c>
      <c r="M218" s="504"/>
    </row>
    <row r="219" spans="1:13" ht="16.5" x14ac:dyDescent="0.3">
      <c r="A219" s="67" t="str">
        <f t="shared" si="11"/>
        <v>DB1DistribuciónBaja California Sur</v>
      </c>
      <c r="B219" s="250" t="str">
        <f t="shared" si="9"/>
        <v>DB1EnergíaBaja California Sur</v>
      </c>
      <c r="C219" s="67" t="str">
        <f t="shared" si="10"/>
        <v>DB1DistribuciónEnergíaBaja California Sur</v>
      </c>
      <c r="E219" s="180" t="s">
        <v>48</v>
      </c>
      <c r="F219" s="181" t="s">
        <v>191</v>
      </c>
      <c r="G219" s="181" t="s">
        <v>184</v>
      </c>
      <c r="H219" s="181" t="s">
        <v>135</v>
      </c>
      <c r="I219" s="181" t="s">
        <v>61</v>
      </c>
      <c r="J219" s="285" t="s">
        <v>161</v>
      </c>
      <c r="K219" s="505">
        <f>ROUND(INDEX(TR_FEBRERO_2025!$D$28:$M$44,MATCH($I219,TR_FEBRERO_2025!$C$28:$C$44,0),MATCH($E219,TR_FEBRERO_2025!$D$25:$M$25,0)),LOOKUP($H219,TR_FEBRERO_2025!$B$71:$C$73,TR_FEBRERO_2025!$C$71:$C$73))</f>
        <v>0.76349999999999996</v>
      </c>
      <c r="M219" s="504"/>
    </row>
    <row r="220" spans="1:13" ht="16.5" x14ac:dyDescent="0.3">
      <c r="A220" s="67" t="str">
        <f t="shared" si="11"/>
        <v>DB2DistribuciónBaja California Sur</v>
      </c>
      <c r="B220" s="250" t="str">
        <f t="shared" si="9"/>
        <v>DB2EnergíaBaja California Sur</v>
      </c>
      <c r="C220" s="67" t="str">
        <f t="shared" si="10"/>
        <v>DB2DistribuciónEnergíaBaja California Sur</v>
      </c>
      <c r="E220" s="180" t="s">
        <v>50</v>
      </c>
      <c r="F220" s="181" t="s">
        <v>191</v>
      </c>
      <c r="G220" s="181" t="s">
        <v>184</v>
      </c>
      <c r="H220" s="181" t="s">
        <v>135</v>
      </c>
      <c r="I220" s="181" t="s">
        <v>61</v>
      </c>
      <c r="J220" s="285" t="s">
        <v>161</v>
      </c>
      <c r="K220" s="505">
        <f>ROUND(INDEX(TR_FEBRERO_2025!$D$28:$M$44,MATCH($I220,TR_FEBRERO_2025!$C$28:$C$44,0),MATCH($E220,TR_FEBRERO_2025!$D$25:$M$25,0)),LOOKUP($H220,TR_FEBRERO_2025!$B$71:$C$73,TR_FEBRERO_2025!$C$71:$C$73))</f>
        <v>0.86970000000000003</v>
      </c>
      <c r="M220" s="504"/>
    </row>
    <row r="221" spans="1:13" ht="16.5" x14ac:dyDescent="0.3">
      <c r="A221" s="67" t="str">
        <f t="shared" si="11"/>
        <v>PDBTDistribuciónBaja California Sur</v>
      </c>
      <c r="B221" s="250" t="str">
        <f t="shared" si="9"/>
        <v>PDBTEnergíaBaja California Sur</v>
      </c>
      <c r="C221" s="67" t="str">
        <f t="shared" si="10"/>
        <v>PDBTDistribuciónEnergíaBaja California Sur</v>
      </c>
      <c r="E221" s="180" t="s">
        <v>56</v>
      </c>
      <c r="F221" s="181" t="s">
        <v>191</v>
      </c>
      <c r="G221" s="181" t="s">
        <v>184</v>
      </c>
      <c r="H221" s="181" t="s">
        <v>135</v>
      </c>
      <c r="I221" s="181" t="s">
        <v>61</v>
      </c>
      <c r="J221" s="285" t="s">
        <v>161</v>
      </c>
      <c r="K221" s="505">
        <f>ROUND(INDEX(TR_FEBRERO_2025!$D$28:$M$44,MATCH($I221,TR_FEBRERO_2025!$C$28:$C$44,0),MATCH($E221,TR_FEBRERO_2025!$D$25:$M$25,0)),LOOKUP($H221,TR_FEBRERO_2025!$B$71:$C$73,TR_FEBRERO_2025!$C$71:$C$73))</f>
        <v>0.69850000000000001</v>
      </c>
      <c r="M221" s="504"/>
    </row>
    <row r="222" spans="1:13" ht="16.5" x14ac:dyDescent="0.3">
      <c r="A222" s="67" t="str">
        <f t="shared" si="11"/>
        <v>RABTDistribuciónBaja California Sur</v>
      </c>
      <c r="B222" s="250" t="str">
        <f t="shared" si="9"/>
        <v>RABTEnergíaBaja California Sur</v>
      </c>
      <c r="C222" s="67" t="str">
        <f t="shared" si="10"/>
        <v>RABTDistribuciónEnergíaBaja California Sur</v>
      </c>
      <c r="E222" s="187" t="s">
        <v>59</v>
      </c>
      <c r="F222" s="181" t="s">
        <v>191</v>
      </c>
      <c r="G222" s="181" t="s">
        <v>184</v>
      </c>
      <c r="H222" s="181" t="s">
        <v>135</v>
      </c>
      <c r="I222" s="181" t="s">
        <v>61</v>
      </c>
      <c r="J222" s="285" t="s">
        <v>161</v>
      </c>
      <c r="K222" s="505">
        <f>ROUND(INDEX(TR_FEBRERO_2025!$D$28:$M$44,MATCH($I222,TR_FEBRERO_2025!$C$28:$C$44,0),MATCH($E222,TR_FEBRERO_2025!$D$25:$M$25,0)),LOOKUP($H222,TR_FEBRERO_2025!$B$71:$C$73,TR_FEBRERO_2025!$C$71:$C$73))</f>
        <v>0.69850000000000001</v>
      </c>
      <c r="M222" s="504"/>
    </row>
    <row r="223" spans="1:13" ht="16.5" x14ac:dyDescent="0.3">
      <c r="A223" s="67" t="str">
        <f t="shared" si="11"/>
        <v>APBTDistribuciónBaja California Sur</v>
      </c>
      <c r="B223" s="250" t="str">
        <f t="shared" si="9"/>
        <v>APBTEnergíaBaja California Sur</v>
      </c>
      <c r="C223" s="67" t="str">
        <f t="shared" si="10"/>
        <v>APBTDistribuciónEnergíaBaja California Sur</v>
      </c>
      <c r="E223" s="187" t="s">
        <v>57</v>
      </c>
      <c r="F223" s="181" t="s">
        <v>191</v>
      </c>
      <c r="G223" s="181" t="s">
        <v>184</v>
      </c>
      <c r="H223" s="181" t="s">
        <v>135</v>
      </c>
      <c r="I223" s="181" t="s">
        <v>61</v>
      </c>
      <c r="J223" s="285" t="s">
        <v>161</v>
      </c>
      <c r="K223" s="505">
        <f>ROUND(INDEX(TR_FEBRERO_2025!$D$28:$M$44,MATCH($I223,TR_FEBRERO_2025!$C$28:$C$44,0),MATCH($E223,TR_FEBRERO_2025!$D$25:$M$25,0)),LOOKUP($H223,TR_FEBRERO_2025!$B$71:$C$73,TR_FEBRERO_2025!$C$71:$C$73))</f>
        <v>0.69850000000000001</v>
      </c>
      <c r="M223" s="504"/>
    </row>
    <row r="224" spans="1:13" ht="16.5" x14ac:dyDescent="0.3">
      <c r="A224" s="67" t="str">
        <f t="shared" si="11"/>
        <v>DB1DistribuciónBajío</v>
      </c>
      <c r="B224" s="250" t="str">
        <f t="shared" si="9"/>
        <v>DB1EnergíaBajío</v>
      </c>
      <c r="C224" s="67" t="str">
        <f t="shared" si="10"/>
        <v>DB1DistribuciónEnergíaBajío</v>
      </c>
      <c r="E224" s="180" t="s">
        <v>48</v>
      </c>
      <c r="F224" s="181" t="s">
        <v>191</v>
      </c>
      <c r="G224" s="181" t="s">
        <v>184</v>
      </c>
      <c r="H224" s="181" t="s">
        <v>135</v>
      </c>
      <c r="I224" s="181" t="s">
        <v>62</v>
      </c>
      <c r="J224" s="285" t="s">
        <v>161</v>
      </c>
      <c r="K224" s="505">
        <f>ROUND(INDEX(TR_FEBRERO_2025!$D$28:$M$44,MATCH($I224,TR_FEBRERO_2025!$C$28:$C$44,0),MATCH($E224,TR_FEBRERO_2025!$D$25:$M$25,0)),LOOKUP($H224,TR_FEBRERO_2025!$B$71:$C$73,TR_FEBRERO_2025!$C$71:$C$73))</f>
        <v>1.1924999999999999</v>
      </c>
      <c r="M224" s="504"/>
    </row>
    <row r="225" spans="1:13" ht="16.5" x14ac:dyDescent="0.3">
      <c r="A225" s="67" t="str">
        <f t="shared" si="11"/>
        <v>DB2DistribuciónBajío</v>
      </c>
      <c r="B225" s="250" t="str">
        <f t="shared" si="9"/>
        <v>DB2EnergíaBajío</v>
      </c>
      <c r="C225" s="67" t="str">
        <f t="shared" si="10"/>
        <v>DB2DistribuciónEnergíaBajío</v>
      </c>
      <c r="E225" s="180" t="s">
        <v>50</v>
      </c>
      <c r="F225" s="181" t="s">
        <v>191</v>
      </c>
      <c r="G225" s="181" t="s">
        <v>184</v>
      </c>
      <c r="H225" s="181" t="s">
        <v>135</v>
      </c>
      <c r="I225" s="181" t="s">
        <v>62</v>
      </c>
      <c r="J225" s="285" t="s">
        <v>161</v>
      </c>
      <c r="K225" s="505">
        <f>ROUND(INDEX(TR_FEBRERO_2025!$D$28:$M$44,MATCH($I225,TR_FEBRERO_2025!$C$28:$C$44,0),MATCH($E225,TR_FEBRERO_2025!$D$25:$M$25,0)),LOOKUP($H225,TR_FEBRERO_2025!$B$71:$C$73,TR_FEBRERO_2025!$C$71:$C$73))</f>
        <v>1.022</v>
      </c>
      <c r="M225" s="504"/>
    </row>
    <row r="226" spans="1:13" ht="16.5" x14ac:dyDescent="0.3">
      <c r="A226" s="67" t="str">
        <f t="shared" si="11"/>
        <v>PDBTDistribuciónBajío</v>
      </c>
      <c r="B226" s="250" t="str">
        <f t="shared" si="9"/>
        <v>PDBTEnergíaBajío</v>
      </c>
      <c r="C226" s="67" t="str">
        <f t="shared" si="10"/>
        <v>PDBTDistribuciónEnergíaBajío</v>
      </c>
      <c r="E226" s="180" t="s">
        <v>56</v>
      </c>
      <c r="F226" s="181" t="s">
        <v>191</v>
      </c>
      <c r="G226" s="181" t="s">
        <v>184</v>
      </c>
      <c r="H226" s="181" t="s">
        <v>135</v>
      </c>
      <c r="I226" s="181" t="s">
        <v>62</v>
      </c>
      <c r="J226" s="285" t="s">
        <v>161</v>
      </c>
      <c r="K226" s="505">
        <f>ROUND(INDEX(TR_FEBRERO_2025!$D$28:$M$44,MATCH($I226,TR_FEBRERO_2025!$C$28:$C$44,0),MATCH($E226,TR_FEBRERO_2025!$D$25:$M$25,0)),LOOKUP($H226,TR_FEBRERO_2025!$B$71:$C$73,TR_FEBRERO_2025!$C$71:$C$73))</f>
        <v>0.97219999999999995</v>
      </c>
      <c r="M226" s="504"/>
    </row>
    <row r="227" spans="1:13" ht="16.5" x14ac:dyDescent="0.3">
      <c r="A227" s="67" t="str">
        <f t="shared" si="11"/>
        <v>RABTDistribuciónBajío</v>
      </c>
      <c r="B227" s="250" t="str">
        <f t="shared" si="9"/>
        <v>RABTEnergíaBajío</v>
      </c>
      <c r="C227" s="67" t="str">
        <f t="shared" si="10"/>
        <v>RABTDistribuciónEnergíaBajío</v>
      </c>
      <c r="E227" s="187" t="s">
        <v>59</v>
      </c>
      <c r="F227" s="181" t="s">
        <v>191</v>
      </c>
      <c r="G227" s="181" t="s">
        <v>184</v>
      </c>
      <c r="H227" s="181" t="s">
        <v>135</v>
      </c>
      <c r="I227" s="181" t="s">
        <v>62</v>
      </c>
      <c r="J227" s="285" t="s">
        <v>161</v>
      </c>
      <c r="K227" s="505">
        <f>ROUND(INDEX(TR_FEBRERO_2025!$D$28:$M$44,MATCH($I227,TR_FEBRERO_2025!$C$28:$C$44,0),MATCH($E227,TR_FEBRERO_2025!$D$25:$M$25,0)),LOOKUP($H227,TR_FEBRERO_2025!$B$71:$C$73,TR_FEBRERO_2025!$C$71:$C$73))</f>
        <v>0.97219999999999995</v>
      </c>
      <c r="M227" s="504"/>
    </row>
    <row r="228" spans="1:13" ht="16.5" x14ac:dyDescent="0.3">
      <c r="A228" s="67" t="str">
        <f t="shared" si="11"/>
        <v>APBTDistribuciónBajío</v>
      </c>
      <c r="B228" s="250" t="str">
        <f t="shared" si="9"/>
        <v>APBTEnergíaBajío</v>
      </c>
      <c r="C228" s="67" t="str">
        <f t="shared" si="10"/>
        <v>APBTDistribuciónEnergíaBajío</v>
      </c>
      <c r="E228" s="187" t="s">
        <v>57</v>
      </c>
      <c r="F228" s="181" t="s">
        <v>191</v>
      </c>
      <c r="G228" s="181" t="s">
        <v>184</v>
      </c>
      <c r="H228" s="181" t="s">
        <v>135</v>
      </c>
      <c r="I228" s="181" t="s">
        <v>62</v>
      </c>
      <c r="J228" s="285" t="s">
        <v>161</v>
      </c>
      <c r="K228" s="505">
        <f>ROUND(INDEX(TR_FEBRERO_2025!$D$28:$M$44,MATCH($I228,TR_FEBRERO_2025!$C$28:$C$44,0),MATCH($E228,TR_FEBRERO_2025!$D$25:$M$25,0)),LOOKUP($H228,TR_FEBRERO_2025!$B$71:$C$73,TR_FEBRERO_2025!$C$71:$C$73))</f>
        <v>0.97219999999999995</v>
      </c>
      <c r="M228" s="504"/>
    </row>
    <row r="229" spans="1:13" ht="16.5" x14ac:dyDescent="0.3">
      <c r="A229" s="67" t="str">
        <f t="shared" si="11"/>
        <v>DB1DistribuciónCentro Occidente</v>
      </c>
      <c r="B229" s="250" t="str">
        <f t="shared" si="9"/>
        <v>DB1EnergíaCentro Occidente</v>
      </c>
      <c r="C229" s="67" t="str">
        <f t="shared" si="10"/>
        <v>DB1DistribuciónEnergíaCentro Occidente</v>
      </c>
      <c r="E229" s="180" t="s">
        <v>48</v>
      </c>
      <c r="F229" s="181" t="s">
        <v>191</v>
      </c>
      <c r="G229" s="181" t="s">
        <v>184</v>
      </c>
      <c r="H229" s="181" t="s">
        <v>135</v>
      </c>
      <c r="I229" s="181" t="s">
        <v>63</v>
      </c>
      <c r="J229" s="285" t="s">
        <v>161</v>
      </c>
      <c r="K229" s="505">
        <f>ROUND(INDEX(TR_FEBRERO_2025!$D$28:$M$44,MATCH($I229,TR_FEBRERO_2025!$C$28:$C$44,0),MATCH($E229,TR_FEBRERO_2025!$D$25:$M$25,0)),LOOKUP($H229,TR_FEBRERO_2025!$B$71:$C$73,TR_FEBRERO_2025!$C$71:$C$73))</f>
        <v>1.6047</v>
      </c>
      <c r="M229" s="504"/>
    </row>
    <row r="230" spans="1:13" ht="16.5" x14ac:dyDescent="0.3">
      <c r="A230" s="67" t="str">
        <f t="shared" si="11"/>
        <v>DB2DistribuciónCentro Occidente</v>
      </c>
      <c r="B230" s="250" t="str">
        <f t="shared" si="9"/>
        <v>DB2EnergíaCentro Occidente</v>
      </c>
      <c r="C230" s="67" t="str">
        <f t="shared" si="10"/>
        <v>DB2DistribuciónEnergíaCentro Occidente</v>
      </c>
      <c r="E230" s="180" t="s">
        <v>50</v>
      </c>
      <c r="F230" s="181" t="s">
        <v>191</v>
      </c>
      <c r="G230" s="181" t="s">
        <v>184</v>
      </c>
      <c r="H230" s="181" t="s">
        <v>135</v>
      </c>
      <c r="I230" s="181" t="s">
        <v>63</v>
      </c>
      <c r="J230" s="285" t="s">
        <v>161</v>
      </c>
      <c r="K230" s="505">
        <f>ROUND(INDEX(TR_FEBRERO_2025!$D$28:$M$44,MATCH($I230,TR_FEBRERO_2025!$C$28:$C$44,0),MATCH($E230,TR_FEBRERO_2025!$D$25:$M$25,0)),LOOKUP($H230,TR_FEBRERO_2025!$B$71:$C$73,TR_FEBRERO_2025!$C$71:$C$73))</f>
        <v>1.3754</v>
      </c>
      <c r="M230" s="504"/>
    </row>
    <row r="231" spans="1:13" ht="16.5" x14ac:dyDescent="0.3">
      <c r="A231" s="67" t="str">
        <f t="shared" si="11"/>
        <v>PDBTDistribuciónCentro Occidente</v>
      </c>
      <c r="B231" s="250" t="str">
        <f t="shared" si="9"/>
        <v>PDBTEnergíaCentro Occidente</v>
      </c>
      <c r="C231" s="67" t="str">
        <f t="shared" si="10"/>
        <v>PDBTDistribuciónEnergíaCentro Occidente</v>
      </c>
      <c r="E231" s="180" t="s">
        <v>56</v>
      </c>
      <c r="F231" s="181" t="s">
        <v>191</v>
      </c>
      <c r="G231" s="181" t="s">
        <v>184</v>
      </c>
      <c r="H231" s="181" t="s">
        <v>135</v>
      </c>
      <c r="I231" s="181" t="s">
        <v>63</v>
      </c>
      <c r="J231" s="285" t="s">
        <v>161</v>
      </c>
      <c r="K231" s="505">
        <f>ROUND(INDEX(TR_FEBRERO_2025!$D$28:$M$44,MATCH($I231,TR_FEBRERO_2025!$C$28:$C$44,0),MATCH($E231,TR_FEBRERO_2025!$D$25:$M$25,0)),LOOKUP($H231,TR_FEBRERO_2025!$B$71:$C$73,TR_FEBRERO_2025!$C$71:$C$73))</f>
        <v>1.3076000000000001</v>
      </c>
      <c r="M231" s="504"/>
    </row>
    <row r="232" spans="1:13" ht="16.5" x14ac:dyDescent="0.3">
      <c r="A232" s="67" t="str">
        <f t="shared" si="11"/>
        <v>RABTDistribuciónCentro Occidente</v>
      </c>
      <c r="B232" s="250" t="str">
        <f t="shared" si="9"/>
        <v>RABTEnergíaCentro Occidente</v>
      </c>
      <c r="C232" s="67" t="str">
        <f t="shared" si="10"/>
        <v>RABTDistribuciónEnergíaCentro Occidente</v>
      </c>
      <c r="E232" s="187" t="s">
        <v>59</v>
      </c>
      <c r="F232" s="181" t="s">
        <v>191</v>
      </c>
      <c r="G232" s="181" t="s">
        <v>184</v>
      </c>
      <c r="H232" s="181" t="s">
        <v>135</v>
      </c>
      <c r="I232" s="181" t="s">
        <v>63</v>
      </c>
      <c r="J232" s="285" t="s">
        <v>161</v>
      </c>
      <c r="K232" s="505">
        <f>ROUND(INDEX(TR_FEBRERO_2025!$D$28:$M$44,MATCH($I232,TR_FEBRERO_2025!$C$28:$C$44,0),MATCH($E232,TR_FEBRERO_2025!$D$25:$M$25,0)),LOOKUP($H232,TR_FEBRERO_2025!$B$71:$C$73,TR_FEBRERO_2025!$C$71:$C$73))</f>
        <v>1.3076000000000001</v>
      </c>
      <c r="M232" s="504"/>
    </row>
    <row r="233" spans="1:13" ht="16.5" x14ac:dyDescent="0.3">
      <c r="A233" s="67" t="str">
        <f t="shared" si="11"/>
        <v>APBTDistribuciónCentro Occidente</v>
      </c>
      <c r="B233" s="250" t="str">
        <f t="shared" si="9"/>
        <v>APBTEnergíaCentro Occidente</v>
      </c>
      <c r="C233" s="67" t="str">
        <f t="shared" si="10"/>
        <v>APBTDistribuciónEnergíaCentro Occidente</v>
      </c>
      <c r="E233" s="187" t="s">
        <v>57</v>
      </c>
      <c r="F233" s="181" t="s">
        <v>191</v>
      </c>
      <c r="G233" s="181" t="s">
        <v>184</v>
      </c>
      <c r="H233" s="181" t="s">
        <v>135</v>
      </c>
      <c r="I233" s="181" t="s">
        <v>63</v>
      </c>
      <c r="J233" s="285" t="s">
        <v>161</v>
      </c>
      <c r="K233" s="505">
        <f>ROUND(INDEX(TR_FEBRERO_2025!$D$28:$M$44,MATCH($I233,TR_FEBRERO_2025!$C$28:$C$44,0),MATCH($E233,TR_FEBRERO_2025!$D$25:$M$25,0)),LOOKUP($H233,TR_FEBRERO_2025!$B$71:$C$73,TR_FEBRERO_2025!$C$71:$C$73))</f>
        <v>1.3076000000000001</v>
      </c>
      <c r="M233" s="504"/>
    </row>
    <row r="234" spans="1:13" ht="16.5" x14ac:dyDescent="0.3">
      <c r="A234" s="67" t="str">
        <f t="shared" si="11"/>
        <v>DB1DistribuciónCentro Oriente</v>
      </c>
      <c r="B234" s="250" t="str">
        <f t="shared" si="9"/>
        <v>DB1EnergíaCentro Oriente</v>
      </c>
      <c r="C234" s="67" t="str">
        <f t="shared" si="10"/>
        <v>DB1DistribuciónEnergíaCentro Oriente</v>
      </c>
      <c r="E234" s="180" t="s">
        <v>48</v>
      </c>
      <c r="F234" s="181" t="s">
        <v>191</v>
      </c>
      <c r="G234" s="181" t="s">
        <v>184</v>
      </c>
      <c r="H234" s="181" t="s">
        <v>135</v>
      </c>
      <c r="I234" s="181" t="s">
        <v>64</v>
      </c>
      <c r="J234" s="285" t="s">
        <v>161</v>
      </c>
      <c r="K234" s="505">
        <f>ROUND(INDEX(TR_FEBRERO_2025!$D$28:$M$44,MATCH($I234,TR_FEBRERO_2025!$C$28:$C$44,0),MATCH($E234,TR_FEBRERO_2025!$D$25:$M$25,0)),LOOKUP($H234,TR_FEBRERO_2025!$B$71:$C$73,TR_FEBRERO_2025!$C$71:$C$73))</f>
        <v>1.4927999999999999</v>
      </c>
      <c r="M234" s="504"/>
    </row>
    <row r="235" spans="1:13" ht="16.5" x14ac:dyDescent="0.3">
      <c r="A235" s="67" t="str">
        <f t="shared" si="11"/>
        <v>DB2DistribuciónCentro Oriente</v>
      </c>
      <c r="B235" s="250" t="str">
        <f t="shared" si="9"/>
        <v>DB2EnergíaCentro Oriente</v>
      </c>
      <c r="C235" s="67" t="str">
        <f t="shared" si="10"/>
        <v>DB2DistribuciónEnergíaCentro Oriente</v>
      </c>
      <c r="E235" s="180" t="s">
        <v>50</v>
      </c>
      <c r="F235" s="181" t="s">
        <v>191</v>
      </c>
      <c r="G235" s="181" t="s">
        <v>184</v>
      </c>
      <c r="H235" s="181" t="s">
        <v>135</v>
      </c>
      <c r="I235" s="181" t="s">
        <v>64</v>
      </c>
      <c r="J235" s="285" t="s">
        <v>161</v>
      </c>
      <c r="K235" s="505">
        <f>ROUND(INDEX(TR_FEBRERO_2025!$D$28:$M$44,MATCH($I235,TR_FEBRERO_2025!$C$28:$C$44,0),MATCH($E235,TR_FEBRERO_2025!$D$25:$M$25,0)),LOOKUP($H235,TR_FEBRERO_2025!$B$71:$C$73,TR_FEBRERO_2025!$C$71:$C$73))</f>
        <v>1.2799</v>
      </c>
      <c r="M235" s="504"/>
    </row>
    <row r="236" spans="1:13" ht="16.5" x14ac:dyDescent="0.3">
      <c r="A236" s="67" t="str">
        <f t="shared" si="11"/>
        <v>PDBTDistribuciónCentro Oriente</v>
      </c>
      <c r="B236" s="250" t="str">
        <f t="shared" si="9"/>
        <v>PDBTEnergíaCentro Oriente</v>
      </c>
      <c r="C236" s="67" t="str">
        <f t="shared" si="10"/>
        <v>PDBTDistribuciónEnergíaCentro Oriente</v>
      </c>
      <c r="E236" s="180" t="s">
        <v>56</v>
      </c>
      <c r="F236" s="181" t="s">
        <v>191</v>
      </c>
      <c r="G236" s="181" t="s">
        <v>184</v>
      </c>
      <c r="H236" s="181" t="s">
        <v>135</v>
      </c>
      <c r="I236" s="181" t="s">
        <v>64</v>
      </c>
      <c r="J236" s="285" t="s">
        <v>161</v>
      </c>
      <c r="K236" s="505">
        <f>ROUND(INDEX(TR_FEBRERO_2025!$D$28:$M$44,MATCH($I236,TR_FEBRERO_2025!$C$28:$C$44,0),MATCH($E236,TR_FEBRERO_2025!$D$25:$M$25,0)),LOOKUP($H236,TR_FEBRERO_2025!$B$71:$C$73,TR_FEBRERO_2025!$C$71:$C$73))</f>
        <v>1.2161</v>
      </c>
      <c r="M236" s="504"/>
    </row>
    <row r="237" spans="1:13" ht="16.5" x14ac:dyDescent="0.3">
      <c r="A237" s="67" t="str">
        <f t="shared" si="11"/>
        <v>RABTDistribuciónCentro Oriente</v>
      </c>
      <c r="B237" s="250" t="str">
        <f t="shared" si="9"/>
        <v>RABTEnergíaCentro Oriente</v>
      </c>
      <c r="C237" s="67" t="str">
        <f t="shared" si="10"/>
        <v>RABTDistribuciónEnergíaCentro Oriente</v>
      </c>
      <c r="E237" s="187" t="s">
        <v>59</v>
      </c>
      <c r="F237" s="181" t="s">
        <v>191</v>
      </c>
      <c r="G237" s="181" t="s">
        <v>184</v>
      </c>
      <c r="H237" s="181" t="s">
        <v>135</v>
      </c>
      <c r="I237" s="181" t="s">
        <v>64</v>
      </c>
      <c r="J237" s="285" t="s">
        <v>161</v>
      </c>
      <c r="K237" s="505">
        <f>ROUND(INDEX(TR_FEBRERO_2025!$D$28:$M$44,MATCH($I237,TR_FEBRERO_2025!$C$28:$C$44,0),MATCH($E237,TR_FEBRERO_2025!$D$25:$M$25,0)),LOOKUP($H237,TR_FEBRERO_2025!$B$71:$C$73,TR_FEBRERO_2025!$C$71:$C$73))</f>
        <v>1.2161</v>
      </c>
      <c r="M237" s="504"/>
    </row>
    <row r="238" spans="1:13" ht="16.5" x14ac:dyDescent="0.3">
      <c r="A238" s="67" t="str">
        <f t="shared" si="11"/>
        <v>APBTDistribuciónCentro Oriente</v>
      </c>
      <c r="B238" s="250" t="str">
        <f t="shared" si="9"/>
        <v>APBTEnergíaCentro Oriente</v>
      </c>
      <c r="C238" s="67" t="str">
        <f t="shared" si="10"/>
        <v>APBTDistribuciónEnergíaCentro Oriente</v>
      </c>
      <c r="E238" s="187" t="s">
        <v>57</v>
      </c>
      <c r="F238" s="181" t="s">
        <v>191</v>
      </c>
      <c r="G238" s="181" t="s">
        <v>184</v>
      </c>
      <c r="H238" s="181" t="s">
        <v>135</v>
      </c>
      <c r="I238" s="181" t="s">
        <v>64</v>
      </c>
      <c r="J238" s="285" t="s">
        <v>161</v>
      </c>
      <c r="K238" s="505">
        <f>ROUND(INDEX(TR_FEBRERO_2025!$D$28:$M$44,MATCH($I238,TR_FEBRERO_2025!$C$28:$C$44,0),MATCH($E238,TR_FEBRERO_2025!$D$25:$M$25,0)),LOOKUP($H238,TR_FEBRERO_2025!$B$71:$C$73,TR_FEBRERO_2025!$C$71:$C$73))</f>
        <v>1.2161</v>
      </c>
      <c r="M238" s="504"/>
    </row>
    <row r="239" spans="1:13" ht="16.5" x14ac:dyDescent="0.3">
      <c r="A239" s="67" t="str">
        <f t="shared" si="11"/>
        <v>DB1DistribuciónCentro Sur</v>
      </c>
      <c r="B239" s="250" t="str">
        <f t="shared" si="9"/>
        <v>DB1EnergíaCentro Sur</v>
      </c>
      <c r="C239" s="67" t="str">
        <f t="shared" si="10"/>
        <v>DB1DistribuciónEnergíaCentro Sur</v>
      </c>
      <c r="E239" s="180" t="s">
        <v>48</v>
      </c>
      <c r="F239" s="181" t="s">
        <v>191</v>
      </c>
      <c r="G239" s="181" t="s">
        <v>184</v>
      </c>
      <c r="H239" s="181" t="s">
        <v>135</v>
      </c>
      <c r="I239" s="181" t="s">
        <v>65</v>
      </c>
      <c r="J239" s="285" t="s">
        <v>161</v>
      </c>
      <c r="K239" s="505">
        <f>ROUND(INDEX(TR_FEBRERO_2025!$D$28:$M$44,MATCH($I239,TR_FEBRERO_2025!$C$28:$C$44,0),MATCH($E239,TR_FEBRERO_2025!$D$25:$M$25,0)),LOOKUP($H239,TR_FEBRERO_2025!$B$71:$C$73,TR_FEBRERO_2025!$C$71:$C$73))</f>
        <v>1.6839999999999999</v>
      </c>
      <c r="M239" s="504"/>
    </row>
    <row r="240" spans="1:13" ht="16.5" x14ac:dyDescent="0.3">
      <c r="A240" s="67" t="str">
        <f t="shared" si="11"/>
        <v>DB2DistribuciónCentro Sur</v>
      </c>
      <c r="B240" s="250" t="str">
        <f t="shared" si="9"/>
        <v>DB2EnergíaCentro Sur</v>
      </c>
      <c r="C240" s="67" t="str">
        <f t="shared" si="10"/>
        <v>DB2DistribuciónEnergíaCentro Sur</v>
      </c>
      <c r="E240" s="180" t="s">
        <v>50</v>
      </c>
      <c r="F240" s="181" t="s">
        <v>191</v>
      </c>
      <c r="G240" s="181" t="s">
        <v>184</v>
      </c>
      <c r="H240" s="181" t="s">
        <v>135</v>
      </c>
      <c r="I240" s="181" t="s">
        <v>65</v>
      </c>
      <c r="J240" s="285" t="s">
        <v>161</v>
      </c>
      <c r="K240" s="505">
        <f>ROUND(INDEX(TR_FEBRERO_2025!$D$28:$M$44,MATCH($I240,TR_FEBRERO_2025!$C$28:$C$44,0),MATCH($E240,TR_FEBRERO_2025!$D$25:$M$25,0)),LOOKUP($H240,TR_FEBRERO_2025!$B$71:$C$73,TR_FEBRERO_2025!$C$71:$C$73))</f>
        <v>1.4424999999999999</v>
      </c>
      <c r="M240" s="504"/>
    </row>
    <row r="241" spans="1:13" ht="16.5" x14ac:dyDescent="0.3">
      <c r="A241" s="67" t="str">
        <f t="shared" si="11"/>
        <v>PDBTDistribuciónCentro Sur</v>
      </c>
      <c r="B241" s="250" t="str">
        <f t="shared" si="9"/>
        <v>PDBTEnergíaCentro Sur</v>
      </c>
      <c r="C241" s="67" t="str">
        <f t="shared" si="10"/>
        <v>PDBTDistribuciónEnergíaCentro Sur</v>
      </c>
      <c r="E241" s="180" t="s">
        <v>56</v>
      </c>
      <c r="F241" s="181" t="s">
        <v>191</v>
      </c>
      <c r="G241" s="181" t="s">
        <v>184</v>
      </c>
      <c r="H241" s="181" t="s">
        <v>135</v>
      </c>
      <c r="I241" s="181" t="s">
        <v>65</v>
      </c>
      <c r="J241" s="285" t="s">
        <v>161</v>
      </c>
      <c r="K241" s="505">
        <f>ROUND(INDEX(TR_FEBRERO_2025!$D$28:$M$44,MATCH($I241,TR_FEBRERO_2025!$C$28:$C$44,0),MATCH($E241,TR_FEBRERO_2025!$D$25:$M$25,0)),LOOKUP($H241,TR_FEBRERO_2025!$B$71:$C$73,TR_FEBRERO_2025!$C$71:$C$73))</f>
        <v>1.3720000000000001</v>
      </c>
      <c r="M241" s="504"/>
    </row>
    <row r="242" spans="1:13" ht="16.5" x14ac:dyDescent="0.3">
      <c r="A242" s="67" t="str">
        <f t="shared" si="11"/>
        <v>RABTDistribuciónCentro Sur</v>
      </c>
      <c r="B242" s="250" t="str">
        <f t="shared" si="9"/>
        <v>RABTEnergíaCentro Sur</v>
      </c>
      <c r="C242" s="67" t="str">
        <f t="shared" si="10"/>
        <v>RABTDistribuciónEnergíaCentro Sur</v>
      </c>
      <c r="E242" s="187" t="s">
        <v>59</v>
      </c>
      <c r="F242" s="181" t="s">
        <v>191</v>
      </c>
      <c r="G242" s="181" t="s">
        <v>184</v>
      </c>
      <c r="H242" s="181" t="s">
        <v>135</v>
      </c>
      <c r="I242" s="181" t="s">
        <v>65</v>
      </c>
      <c r="J242" s="285" t="s">
        <v>161</v>
      </c>
      <c r="K242" s="505">
        <f>ROUND(INDEX(TR_FEBRERO_2025!$D$28:$M$44,MATCH($I242,TR_FEBRERO_2025!$C$28:$C$44,0),MATCH($E242,TR_FEBRERO_2025!$D$25:$M$25,0)),LOOKUP($H242,TR_FEBRERO_2025!$B$71:$C$73,TR_FEBRERO_2025!$C$71:$C$73))</f>
        <v>1.3720000000000001</v>
      </c>
      <c r="M242" s="504"/>
    </row>
    <row r="243" spans="1:13" ht="16.5" x14ac:dyDescent="0.3">
      <c r="A243" s="67" t="str">
        <f t="shared" si="11"/>
        <v>APBTDistribuciónCentro Sur</v>
      </c>
      <c r="B243" s="250" t="str">
        <f t="shared" si="9"/>
        <v>APBTEnergíaCentro Sur</v>
      </c>
      <c r="C243" s="67" t="str">
        <f t="shared" si="10"/>
        <v>APBTDistribuciónEnergíaCentro Sur</v>
      </c>
      <c r="E243" s="187" t="s">
        <v>57</v>
      </c>
      <c r="F243" s="181" t="s">
        <v>191</v>
      </c>
      <c r="G243" s="181" t="s">
        <v>184</v>
      </c>
      <c r="H243" s="181" t="s">
        <v>135</v>
      </c>
      <c r="I243" s="181" t="s">
        <v>65</v>
      </c>
      <c r="J243" s="285" t="s">
        <v>161</v>
      </c>
      <c r="K243" s="505">
        <f>ROUND(INDEX(TR_FEBRERO_2025!$D$28:$M$44,MATCH($I243,TR_FEBRERO_2025!$C$28:$C$44,0),MATCH($E243,TR_FEBRERO_2025!$D$25:$M$25,0)),LOOKUP($H243,TR_FEBRERO_2025!$B$71:$C$73,TR_FEBRERO_2025!$C$71:$C$73))</f>
        <v>1.3720000000000001</v>
      </c>
      <c r="M243" s="504"/>
    </row>
    <row r="244" spans="1:13" ht="16.5" x14ac:dyDescent="0.3">
      <c r="A244" s="67" t="str">
        <f t="shared" si="11"/>
        <v>DB1DistribuciónGolfo Centro</v>
      </c>
      <c r="B244" s="250" t="str">
        <f t="shared" si="9"/>
        <v>DB1EnergíaGolfo Centro</v>
      </c>
      <c r="C244" s="67" t="str">
        <f t="shared" si="10"/>
        <v>DB1DistribuciónEnergíaGolfo Centro</v>
      </c>
      <c r="E244" s="180" t="s">
        <v>48</v>
      </c>
      <c r="F244" s="181" t="s">
        <v>191</v>
      </c>
      <c r="G244" s="181" t="s">
        <v>184</v>
      </c>
      <c r="H244" s="181" t="s">
        <v>135</v>
      </c>
      <c r="I244" s="181" t="s">
        <v>66</v>
      </c>
      <c r="J244" s="285" t="s">
        <v>161</v>
      </c>
      <c r="K244" s="505">
        <f>ROUND(INDEX(TR_FEBRERO_2025!$D$28:$M$44,MATCH($I244,TR_FEBRERO_2025!$C$28:$C$44,0),MATCH($E244,TR_FEBRERO_2025!$D$25:$M$25,0)),LOOKUP($H244,TR_FEBRERO_2025!$B$71:$C$73,TR_FEBRERO_2025!$C$71:$C$73))</f>
        <v>1.1639999999999999</v>
      </c>
      <c r="M244" s="504"/>
    </row>
    <row r="245" spans="1:13" ht="16.5" x14ac:dyDescent="0.3">
      <c r="A245" s="67" t="str">
        <f t="shared" si="11"/>
        <v>DB2DistribuciónGolfo Centro</v>
      </c>
      <c r="B245" s="250" t="str">
        <f t="shared" si="9"/>
        <v>DB2EnergíaGolfo Centro</v>
      </c>
      <c r="C245" s="67" t="str">
        <f t="shared" si="10"/>
        <v>DB2DistribuciónEnergíaGolfo Centro</v>
      </c>
      <c r="E245" s="180" t="s">
        <v>50</v>
      </c>
      <c r="F245" s="181" t="s">
        <v>191</v>
      </c>
      <c r="G245" s="181" t="s">
        <v>184</v>
      </c>
      <c r="H245" s="181" t="s">
        <v>135</v>
      </c>
      <c r="I245" s="181" t="s">
        <v>66</v>
      </c>
      <c r="J245" s="285" t="s">
        <v>161</v>
      </c>
      <c r="K245" s="505">
        <f>ROUND(INDEX(TR_FEBRERO_2025!$D$28:$M$44,MATCH($I245,TR_FEBRERO_2025!$C$28:$C$44,0),MATCH($E245,TR_FEBRERO_2025!$D$25:$M$25,0)),LOOKUP($H245,TR_FEBRERO_2025!$B$71:$C$73,TR_FEBRERO_2025!$C$71:$C$73))</f>
        <v>0.94240000000000002</v>
      </c>
      <c r="M245" s="504"/>
    </row>
    <row r="246" spans="1:13" ht="16.5" x14ac:dyDescent="0.3">
      <c r="A246" s="67" t="str">
        <f t="shared" si="11"/>
        <v>PDBTDistribuciónGolfo Centro</v>
      </c>
      <c r="B246" s="250" t="str">
        <f t="shared" si="9"/>
        <v>PDBTEnergíaGolfo Centro</v>
      </c>
      <c r="C246" s="67" t="str">
        <f t="shared" si="10"/>
        <v>PDBTDistribuciónEnergíaGolfo Centro</v>
      </c>
      <c r="E246" s="180" t="s">
        <v>56</v>
      </c>
      <c r="F246" s="181" t="s">
        <v>191</v>
      </c>
      <c r="G246" s="181" t="s">
        <v>184</v>
      </c>
      <c r="H246" s="181" t="s">
        <v>135</v>
      </c>
      <c r="I246" s="181" t="s">
        <v>66</v>
      </c>
      <c r="J246" s="285" t="s">
        <v>161</v>
      </c>
      <c r="K246" s="505">
        <f>ROUND(INDEX(TR_FEBRERO_2025!$D$28:$M$44,MATCH($I246,TR_FEBRERO_2025!$C$28:$C$44,0),MATCH($E246,TR_FEBRERO_2025!$D$25:$M$25,0)),LOOKUP($H246,TR_FEBRERO_2025!$B$71:$C$73,TR_FEBRERO_2025!$C$71:$C$73))</f>
        <v>1.1684000000000001</v>
      </c>
      <c r="M246" s="504"/>
    </row>
    <row r="247" spans="1:13" ht="16.5" x14ac:dyDescent="0.3">
      <c r="A247" s="67" t="str">
        <f t="shared" si="11"/>
        <v>RABTDistribuciónGolfo Centro</v>
      </c>
      <c r="B247" s="250" t="str">
        <f t="shared" si="9"/>
        <v>RABTEnergíaGolfo Centro</v>
      </c>
      <c r="C247" s="67" t="str">
        <f t="shared" si="10"/>
        <v>RABTDistribuciónEnergíaGolfo Centro</v>
      </c>
      <c r="E247" s="187" t="s">
        <v>59</v>
      </c>
      <c r="F247" s="181" t="s">
        <v>191</v>
      </c>
      <c r="G247" s="181" t="s">
        <v>184</v>
      </c>
      <c r="H247" s="181" t="s">
        <v>135</v>
      </c>
      <c r="I247" s="181" t="s">
        <v>66</v>
      </c>
      <c r="J247" s="285" t="s">
        <v>161</v>
      </c>
      <c r="K247" s="505">
        <f>ROUND(INDEX(TR_FEBRERO_2025!$D$28:$M$44,MATCH($I247,TR_FEBRERO_2025!$C$28:$C$44,0),MATCH($E247,TR_FEBRERO_2025!$D$25:$M$25,0)),LOOKUP($H247,TR_FEBRERO_2025!$B$71:$C$73,TR_FEBRERO_2025!$C$71:$C$73))</f>
        <v>1.1684000000000001</v>
      </c>
      <c r="M247" s="504"/>
    </row>
    <row r="248" spans="1:13" ht="16.5" x14ac:dyDescent="0.3">
      <c r="A248" s="67" t="str">
        <f t="shared" si="11"/>
        <v>APBTDistribuciónGolfo Centro</v>
      </c>
      <c r="B248" s="250" t="str">
        <f t="shared" si="9"/>
        <v>APBTEnergíaGolfo Centro</v>
      </c>
      <c r="C248" s="67" t="str">
        <f t="shared" si="10"/>
        <v>APBTDistribuciónEnergíaGolfo Centro</v>
      </c>
      <c r="E248" s="187" t="s">
        <v>57</v>
      </c>
      <c r="F248" s="181" t="s">
        <v>191</v>
      </c>
      <c r="G248" s="181" t="s">
        <v>184</v>
      </c>
      <c r="H248" s="181" t="s">
        <v>135</v>
      </c>
      <c r="I248" s="181" t="s">
        <v>66</v>
      </c>
      <c r="J248" s="285" t="s">
        <v>161</v>
      </c>
      <c r="K248" s="505">
        <f>ROUND(INDEX(TR_FEBRERO_2025!$D$28:$M$44,MATCH($I248,TR_FEBRERO_2025!$C$28:$C$44,0),MATCH($E248,TR_FEBRERO_2025!$D$25:$M$25,0)),LOOKUP($H248,TR_FEBRERO_2025!$B$71:$C$73,TR_FEBRERO_2025!$C$71:$C$73))</f>
        <v>1.1684000000000001</v>
      </c>
      <c r="M248" s="504"/>
    </row>
    <row r="249" spans="1:13" ht="16.5" x14ac:dyDescent="0.3">
      <c r="A249" s="67" t="str">
        <f t="shared" si="11"/>
        <v>DB1DistribuciónGolfo Norte</v>
      </c>
      <c r="B249" s="250" t="str">
        <f t="shared" si="9"/>
        <v>DB1EnergíaGolfo Norte</v>
      </c>
      <c r="C249" s="67" t="str">
        <f t="shared" si="10"/>
        <v>DB1DistribuciónEnergíaGolfo Norte</v>
      </c>
      <c r="E249" s="180" t="s">
        <v>48</v>
      </c>
      <c r="F249" s="181" t="s">
        <v>191</v>
      </c>
      <c r="G249" s="181" t="s">
        <v>184</v>
      </c>
      <c r="H249" s="181" t="s">
        <v>135</v>
      </c>
      <c r="I249" s="181" t="s">
        <v>67</v>
      </c>
      <c r="J249" s="285" t="s">
        <v>161</v>
      </c>
      <c r="K249" s="505">
        <f>ROUND(INDEX(TR_FEBRERO_2025!$D$28:$M$44,MATCH($I249,TR_FEBRERO_2025!$C$28:$C$44,0),MATCH($E249,TR_FEBRERO_2025!$D$25:$M$25,0)),LOOKUP($H249,TR_FEBRERO_2025!$B$71:$C$73,TR_FEBRERO_2025!$C$71:$C$73))</f>
        <v>0.84379999999999999</v>
      </c>
      <c r="M249" s="504"/>
    </row>
    <row r="250" spans="1:13" ht="16.5" x14ac:dyDescent="0.3">
      <c r="A250" s="67" t="str">
        <f t="shared" si="11"/>
        <v>DB2DistribuciónGolfo Norte</v>
      </c>
      <c r="B250" s="250" t="str">
        <f t="shared" si="9"/>
        <v>DB2EnergíaGolfo Norte</v>
      </c>
      <c r="C250" s="67" t="str">
        <f t="shared" si="10"/>
        <v>DB2DistribuciónEnergíaGolfo Norte</v>
      </c>
      <c r="E250" s="180" t="s">
        <v>50</v>
      </c>
      <c r="F250" s="181" t="s">
        <v>191</v>
      </c>
      <c r="G250" s="181" t="s">
        <v>184</v>
      </c>
      <c r="H250" s="181" t="s">
        <v>135</v>
      </c>
      <c r="I250" s="181" t="s">
        <v>67</v>
      </c>
      <c r="J250" s="285" t="s">
        <v>161</v>
      </c>
      <c r="K250" s="505">
        <f>ROUND(INDEX(TR_FEBRERO_2025!$D$28:$M$44,MATCH($I250,TR_FEBRERO_2025!$C$28:$C$44,0),MATCH($E250,TR_FEBRERO_2025!$D$25:$M$25,0)),LOOKUP($H250,TR_FEBRERO_2025!$B$71:$C$73,TR_FEBRERO_2025!$C$71:$C$73))</f>
        <v>0.6835</v>
      </c>
      <c r="M250" s="504"/>
    </row>
    <row r="251" spans="1:13" ht="16.5" x14ac:dyDescent="0.3">
      <c r="A251" s="67" t="str">
        <f t="shared" si="11"/>
        <v>PDBTDistribuciónGolfo Norte</v>
      </c>
      <c r="B251" s="250" t="str">
        <f t="shared" si="9"/>
        <v>PDBTEnergíaGolfo Norte</v>
      </c>
      <c r="C251" s="67" t="str">
        <f t="shared" si="10"/>
        <v>PDBTDistribuciónEnergíaGolfo Norte</v>
      </c>
      <c r="E251" s="180" t="s">
        <v>56</v>
      </c>
      <c r="F251" s="181" t="s">
        <v>191</v>
      </c>
      <c r="G251" s="181" t="s">
        <v>184</v>
      </c>
      <c r="H251" s="181" t="s">
        <v>135</v>
      </c>
      <c r="I251" s="181" t="s">
        <v>67</v>
      </c>
      <c r="J251" s="285" t="s">
        <v>161</v>
      </c>
      <c r="K251" s="505">
        <f>ROUND(INDEX(TR_FEBRERO_2025!$D$28:$M$44,MATCH($I251,TR_FEBRERO_2025!$C$28:$C$44,0),MATCH($E251,TR_FEBRERO_2025!$D$25:$M$25,0)),LOOKUP($H251,TR_FEBRERO_2025!$B$71:$C$73,TR_FEBRERO_2025!$C$71:$C$73))</f>
        <v>0.84740000000000004</v>
      </c>
      <c r="M251" s="504"/>
    </row>
    <row r="252" spans="1:13" ht="16.5" x14ac:dyDescent="0.3">
      <c r="A252" s="67" t="str">
        <f t="shared" si="11"/>
        <v>RABTDistribuciónGolfo Norte</v>
      </c>
      <c r="B252" s="250" t="str">
        <f t="shared" si="9"/>
        <v>RABTEnergíaGolfo Norte</v>
      </c>
      <c r="C252" s="67" t="str">
        <f t="shared" si="10"/>
        <v>RABTDistribuciónEnergíaGolfo Norte</v>
      </c>
      <c r="E252" s="187" t="s">
        <v>59</v>
      </c>
      <c r="F252" s="181" t="s">
        <v>191</v>
      </c>
      <c r="G252" s="181" t="s">
        <v>184</v>
      </c>
      <c r="H252" s="181" t="s">
        <v>135</v>
      </c>
      <c r="I252" s="181" t="s">
        <v>67</v>
      </c>
      <c r="J252" s="285" t="s">
        <v>161</v>
      </c>
      <c r="K252" s="505">
        <f>ROUND(INDEX(TR_FEBRERO_2025!$D$28:$M$44,MATCH($I252,TR_FEBRERO_2025!$C$28:$C$44,0),MATCH($E252,TR_FEBRERO_2025!$D$25:$M$25,0)),LOOKUP($H252,TR_FEBRERO_2025!$B$71:$C$73,TR_FEBRERO_2025!$C$71:$C$73))</f>
        <v>0.84740000000000004</v>
      </c>
      <c r="M252" s="504"/>
    </row>
    <row r="253" spans="1:13" ht="16.5" x14ac:dyDescent="0.3">
      <c r="A253" s="67" t="str">
        <f t="shared" si="11"/>
        <v>APBTDistribuciónGolfo Norte</v>
      </c>
      <c r="B253" s="250" t="str">
        <f t="shared" si="9"/>
        <v>APBTEnergíaGolfo Norte</v>
      </c>
      <c r="C253" s="67" t="str">
        <f t="shared" si="10"/>
        <v>APBTDistribuciónEnergíaGolfo Norte</v>
      </c>
      <c r="E253" s="187" t="s">
        <v>57</v>
      </c>
      <c r="F253" s="181" t="s">
        <v>191</v>
      </c>
      <c r="G253" s="181" t="s">
        <v>184</v>
      </c>
      <c r="H253" s="181" t="s">
        <v>135</v>
      </c>
      <c r="I253" s="181" t="s">
        <v>67</v>
      </c>
      <c r="J253" s="285" t="s">
        <v>161</v>
      </c>
      <c r="K253" s="505">
        <f>ROUND(INDEX(TR_FEBRERO_2025!$D$28:$M$44,MATCH($I253,TR_FEBRERO_2025!$C$28:$C$44,0),MATCH($E253,TR_FEBRERO_2025!$D$25:$M$25,0)),LOOKUP($H253,TR_FEBRERO_2025!$B$71:$C$73,TR_FEBRERO_2025!$C$71:$C$73))</f>
        <v>0.84740000000000004</v>
      </c>
      <c r="M253" s="504"/>
    </row>
    <row r="254" spans="1:13" ht="16.5" x14ac:dyDescent="0.3">
      <c r="A254" s="67" t="str">
        <f t="shared" si="11"/>
        <v>DB1DistribuciónJalisco</v>
      </c>
      <c r="B254" s="250" t="str">
        <f t="shared" si="9"/>
        <v>DB1EnergíaJalisco</v>
      </c>
      <c r="C254" s="67" t="str">
        <f t="shared" si="10"/>
        <v>DB1DistribuciónEnergíaJalisco</v>
      </c>
      <c r="E254" s="180" t="s">
        <v>48</v>
      </c>
      <c r="F254" s="181" t="s">
        <v>191</v>
      </c>
      <c r="G254" s="181" t="s">
        <v>184</v>
      </c>
      <c r="H254" s="181" t="s">
        <v>135</v>
      </c>
      <c r="I254" s="181" t="s">
        <v>68</v>
      </c>
      <c r="J254" s="285" t="s">
        <v>161</v>
      </c>
      <c r="K254" s="505">
        <f>ROUND(INDEX(TR_FEBRERO_2025!$D$28:$M$44,MATCH($I254,TR_FEBRERO_2025!$C$28:$C$44,0),MATCH($E254,TR_FEBRERO_2025!$D$25:$M$25,0)),LOOKUP($H254,TR_FEBRERO_2025!$B$71:$C$73,TR_FEBRERO_2025!$C$71:$C$73))</f>
        <v>1.7114</v>
      </c>
      <c r="M254" s="504"/>
    </row>
    <row r="255" spans="1:13" ht="16.5" x14ac:dyDescent="0.3">
      <c r="A255" s="67" t="str">
        <f t="shared" si="11"/>
        <v>DB2DistribuciónJalisco</v>
      </c>
      <c r="B255" s="250" t="str">
        <f t="shared" si="9"/>
        <v>DB2EnergíaJalisco</v>
      </c>
      <c r="C255" s="67" t="str">
        <f t="shared" si="10"/>
        <v>DB2DistribuciónEnergíaJalisco</v>
      </c>
      <c r="E255" s="180" t="s">
        <v>50</v>
      </c>
      <c r="F255" s="181" t="s">
        <v>191</v>
      </c>
      <c r="G255" s="181" t="s">
        <v>184</v>
      </c>
      <c r="H255" s="181" t="s">
        <v>135</v>
      </c>
      <c r="I255" s="181" t="s">
        <v>68</v>
      </c>
      <c r="J255" s="285" t="s">
        <v>161</v>
      </c>
      <c r="K255" s="505">
        <f>ROUND(INDEX(TR_FEBRERO_2025!$D$28:$M$44,MATCH($I255,TR_FEBRERO_2025!$C$28:$C$44,0),MATCH($E255,TR_FEBRERO_2025!$D$25:$M$25,0)),LOOKUP($H255,TR_FEBRERO_2025!$B$71:$C$73,TR_FEBRERO_2025!$C$71:$C$73))</f>
        <v>1.4668000000000001</v>
      </c>
      <c r="M255" s="504"/>
    </row>
    <row r="256" spans="1:13" ht="16.5" x14ac:dyDescent="0.3">
      <c r="A256" s="67" t="str">
        <f t="shared" si="11"/>
        <v>PDBTDistribuciónJalisco</v>
      </c>
      <c r="B256" s="250" t="str">
        <f t="shared" si="9"/>
        <v>PDBTEnergíaJalisco</v>
      </c>
      <c r="C256" s="67" t="str">
        <f t="shared" si="10"/>
        <v>PDBTDistribuciónEnergíaJalisco</v>
      </c>
      <c r="E256" s="180" t="s">
        <v>56</v>
      </c>
      <c r="F256" s="181" t="s">
        <v>191</v>
      </c>
      <c r="G256" s="181" t="s">
        <v>184</v>
      </c>
      <c r="H256" s="181" t="s">
        <v>135</v>
      </c>
      <c r="I256" s="181" t="s">
        <v>68</v>
      </c>
      <c r="J256" s="285" t="s">
        <v>161</v>
      </c>
      <c r="K256" s="505">
        <f>ROUND(INDEX(TR_FEBRERO_2025!$D$28:$M$44,MATCH($I256,TR_FEBRERO_2025!$C$28:$C$44,0),MATCH($E256,TR_FEBRERO_2025!$D$25:$M$25,0)),LOOKUP($H256,TR_FEBRERO_2025!$B$71:$C$73,TR_FEBRERO_2025!$C$71:$C$73))</f>
        <v>1.3951</v>
      </c>
      <c r="M256" s="504"/>
    </row>
    <row r="257" spans="1:13" ht="16.5" x14ac:dyDescent="0.3">
      <c r="A257" s="67" t="str">
        <f t="shared" si="11"/>
        <v>RABTDistribuciónJalisco</v>
      </c>
      <c r="B257" s="250" t="str">
        <f t="shared" si="9"/>
        <v>RABTEnergíaJalisco</v>
      </c>
      <c r="C257" s="67" t="str">
        <f t="shared" si="10"/>
        <v>RABTDistribuciónEnergíaJalisco</v>
      </c>
      <c r="E257" s="187" t="s">
        <v>59</v>
      </c>
      <c r="F257" s="181" t="s">
        <v>191</v>
      </c>
      <c r="G257" s="181" t="s">
        <v>184</v>
      </c>
      <c r="H257" s="181" t="s">
        <v>135</v>
      </c>
      <c r="I257" s="181" t="s">
        <v>68</v>
      </c>
      <c r="J257" s="285" t="s">
        <v>161</v>
      </c>
      <c r="K257" s="505">
        <f>ROUND(INDEX(TR_FEBRERO_2025!$D$28:$M$44,MATCH($I257,TR_FEBRERO_2025!$C$28:$C$44,0),MATCH($E257,TR_FEBRERO_2025!$D$25:$M$25,0)),LOOKUP($H257,TR_FEBRERO_2025!$B$71:$C$73,TR_FEBRERO_2025!$C$71:$C$73))</f>
        <v>1.3951</v>
      </c>
      <c r="M257" s="504"/>
    </row>
    <row r="258" spans="1:13" ht="16.5" x14ac:dyDescent="0.3">
      <c r="A258" s="67" t="str">
        <f t="shared" si="11"/>
        <v>APBTDistribuciónJalisco</v>
      </c>
      <c r="B258" s="250" t="str">
        <f t="shared" si="9"/>
        <v>APBTEnergíaJalisco</v>
      </c>
      <c r="C258" s="67" t="str">
        <f t="shared" si="10"/>
        <v>APBTDistribuciónEnergíaJalisco</v>
      </c>
      <c r="E258" s="187" t="s">
        <v>57</v>
      </c>
      <c r="F258" s="181" t="s">
        <v>191</v>
      </c>
      <c r="G258" s="181" t="s">
        <v>184</v>
      </c>
      <c r="H258" s="181" t="s">
        <v>135</v>
      </c>
      <c r="I258" s="181" t="s">
        <v>68</v>
      </c>
      <c r="J258" s="285" t="s">
        <v>161</v>
      </c>
      <c r="K258" s="505">
        <f>ROUND(INDEX(TR_FEBRERO_2025!$D$28:$M$44,MATCH($I258,TR_FEBRERO_2025!$C$28:$C$44,0),MATCH($E258,TR_FEBRERO_2025!$D$25:$M$25,0)),LOOKUP($H258,TR_FEBRERO_2025!$B$71:$C$73,TR_FEBRERO_2025!$C$71:$C$73))</f>
        <v>1.3951</v>
      </c>
      <c r="M258" s="504"/>
    </row>
    <row r="259" spans="1:13" ht="16.5" x14ac:dyDescent="0.3">
      <c r="A259" s="67" t="str">
        <f t="shared" si="11"/>
        <v>DB1DistribuciónNoroeste</v>
      </c>
      <c r="B259" s="250" t="str">
        <f t="shared" si="9"/>
        <v>DB1EnergíaNoroeste</v>
      </c>
      <c r="C259" s="67" t="str">
        <f t="shared" si="10"/>
        <v>DB1DistribuciónEnergíaNoroeste</v>
      </c>
      <c r="E259" s="180" t="s">
        <v>48</v>
      </c>
      <c r="F259" s="181" t="s">
        <v>191</v>
      </c>
      <c r="G259" s="181" t="s">
        <v>184</v>
      </c>
      <c r="H259" s="181" t="s">
        <v>135</v>
      </c>
      <c r="I259" s="181" t="s">
        <v>69</v>
      </c>
      <c r="J259" s="285" t="s">
        <v>161</v>
      </c>
      <c r="K259" s="505">
        <f>ROUND(INDEX(TR_FEBRERO_2025!$D$28:$M$44,MATCH($I259,TR_FEBRERO_2025!$C$28:$C$44,0),MATCH($E259,TR_FEBRERO_2025!$D$25:$M$25,0)),LOOKUP($H259,TR_FEBRERO_2025!$B$71:$C$73,TR_FEBRERO_2025!$C$71:$C$73))</f>
        <v>0.93810000000000004</v>
      </c>
      <c r="M259" s="504"/>
    </row>
    <row r="260" spans="1:13" ht="16.5" x14ac:dyDescent="0.3">
      <c r="A260" s="67" t="str">
        <f t="shared" si="11"/>
        <v>DB2DistribuciónNoroeste</v>
      </c>
      <c r="B260" s="250" t="str">
        <f t="shared" si="9"/>
        <v>DB2EnergíaNoroeste</v>
      </c>
      <c r="C260" s="67" t="str">
        <f t="shared" si="10"/>
        <v>DB2DistribuciónEnergíaNoroeste</v>
      </c>
      <c r="E260" s="180" t="s">
        <v>50</v>
      </c>
      <c r="F260" s="181" t="s">
        <v>191</v>
      </c>
      <c r="G260" s="181" t="s">
        <v>184</v>
      </c>
      <c r="H260" s="181" t="s">
        <v>135</v>
      </c>
      <c r="I260" s="181" t="s">
        <v>69</v>
      </c>
      <c r="J260" s="285" t="s">
        <v>161</v>
      </c>
      <c r="K260" s="505">
        <f>ROUND(INDEX(TR_FEBRERO_2025!$D$28:$M$44,MATCH($I260,TR_FEBRERO_2025!$C$28:$C$44,0),MATCH($E260,TR_FEBRERO_2025!$D$25:$M$25,0)),LOOKUP($H260,TR_FEBRERO_2025!$B$71:$C$73,TR_FEBRERO_2025!$C$71:$C$73))</f>
        <v>0.74129999999999996</v>
      </c>
      <c r="M260" s="504"/>
    </row>
    <row r="261" spans="1:13" ht="16.5" x14ac:dyDescent="0.3">
      <c r="A261" s="67" t="str">
        <f t="shared" si="11"/>
        <v>PDBTDistribuciónNoroeste</v>
      </c>
      <c r="B261" s="250" t="str">
        <f t="shared" si="9"/>
        <v>PDBTEnergíaNoroeste</v>
      </c>
      <c r="C261" s="67" t="str">
        <f t="shared" si="10"/>
        <v>PDBTDistribuciónEnergíaNoroeste</v>
      </c>
      <c r="E261" s="180" t="s">
        <v>56</v>
      </c>
      <c r="F261" s="181" t="s">
        <v>191</v>
      </c>
      <c r="G261" s="181" t="s">
        <v>184</v>
      </c>
      <c r="H261" s="181" t="s">
        <v>135</v>
      </c>
      <c r="I261" s="181" t="s">
        <v>69</v>
      </c>
      <c r="J261" s="285" t="s">
        <v>161</v>
      </c>
      <c r="K261" s="505">
        <f>ROUND(INDEX(TR_FEBRERO_2025!$D$28:$M$44,MATCH($I261,TR_FEBRERO_2025!$C$28:$C$44,0),MATCH($E261,TR_FEBRERO_2025!$D$25:$M$25,0)),LOOKUP($H261,TR_FEBRERO_2025!$B$71:$C$73,TR_FEBRERO_2025!$C$71:$C$73))</f>
        <v>0.80720000000000003</v>
      </c>
      <c r="M261" s="504"/>
    </row>
    <row r="262" spans="1:13" ht="16.5" x14ac:dyDescent="0.3">
      <c r="A262" s="67" t="str">
        <f t="shared" si="11"/>
        <v>RABTDistribuciónNoroeste</v>
      </c>
      <c r="B262" s="250" t="str">
        <f t="shared" si="9"/>
        <v>RABTEnergíaNoroeste</v>
      </c>
      <c r="C262" s="67" t="str">
        <f t="shared" si="10"/>
        <v>RABTDistribuciónEnergíaNoroeste</v>
      </c>
      <c r="E262" s="187" t="s">
        <v>59</v>
      </c>
      <c r="F262" s="181" t="s">
        <v>191</v>
      </c>
      <c r="G262" s="181" t="s">
        <v>184</v>
      </c>
      <c r="H262" s="181" t="s">
        <v>135</v>
      </c>
      <c r="I262" s="181" t="s">
        <v>69</v>
      </c>
      <c r="J262" s="285" t="s">
        <v>161</v>
      </c>
      <c r="K262" s="505">
        <f>ROUND(INDEX(TR_FEBRERO_2025!$D$28:$M$44,MATCH($I262,TR_FEBRERO_2025!$C$28:$C$44,0),MATCH($E262,TR_FEBRERO_2025!$D$25:$M$25,0)),LOOKUP($H262,TR_FEBRERO_2025!$B$71:$C$73,TR_FEBRERO_2025!$C$71:$C$73))</f>
        <v>0.80720000000000003</v>
      </c>
      <c r="M262" s="504"/>
    </row>
    <row r="263" spans="1:13" ht="16.5" x14ac:dyDescent="0.3">
      <c r="A263" s="67" t="str">
        <f t="shared" si="11"/>
        <v>APBTDistribuciónNoroeste</v>
      </c>
      <c r="B263" s="250" t="str">
        <f t="shared" si="9"/>
        <v>APBTEnergíaNoroeste</v>
      </c>
      <c r="C263" s="67" t="str">
        <f t="shared" si="10"/>
        <v>APBTDistribuciónEnergíaNoroeste</v>
      </c>
      <c r="E263" s="187" t="s">
        <v>57</v>
      </c>
      <c r="F263" s="181" t="s">
        <v>191</v>
      </c>
      <c r="G263" s="181" t="s">
        <v>184</v>
      </c>
      <c r="H263" s="181" t="s">
        <v>135</v>
      </c>
      <c r="I263" s="181" t="s">
        <v>69</v>
      </c>
      <c r="J263" s="285" t="s">
        <v>161</v>
      </c>
      <c r="K263" s="505">
        <f>ROUND(INDEX(TR_FEBRERO_2025!$D$28:$M$44,MATCH($I263,TR_FEBRERO_2025!$C$28:$C$44,0),MATCH($E263,TR_FEBRERO_2025!$D$25:$M$25,0)),LOOKUP($H263,TR_FEBRERO_2025!$B$71:$C$73,TR_FEBRERO_2025!$C$71:$C$73))</f>
        <v>0.80720000000000003</v>
      </c>
      <c r="M263" s="504"/>
    </row>
    <row r="264" spans="1:13" ht="16.5" x14ac:dyDescent="0.3">
      <c r="A264" s="67" t="str">
        <f t="shared" si="11"/>
        <v>DB1DistribuciónNorte</v>
      </c>
      <c r="B264" s="250" t="str">
        <f t="shared" si="9"/>
        <v>DB1EnergíaNorte</v>
      </c>
      <c r="C264" s="67" t="str">
        <f t="shared" si="10"/>
        <v>DB1DistribuciónEnergíaNorte</v>
      </c>
      <c r="E264" s="180" t="s">
        <v>48</v>
      </c>
      <c r="F264" s="181" t="s">
        <v>191</v>
      </c>
      <c r="G264" s="181" t="s">
        <v>184</v>
      </c>
      <c r="H264" s="181" t="s">
        <v>135</v>
      </c>
      <c r="I264" s="181" t="s">
        <v>70</v>
      </c>
      <c r="J264" s="285" t="s">
        <v>161</v>
      </c>
      <c r="K264" s="505">
        <f>ROUND(INDEX(TR_FEBRERO_2025!$D$28:$M$44,MATCH($I264,TR_FEBRERO_2025!$C$28:$C$44,0),MATCH($E264,TR_FEBRERO_2025!$D$25:$M$25,0)),LOOKUP($H264,TR_FEBRERO_2025!$B$71:$C$73,TR_FEBRERO_2025!$C$71:$C$73))</f>
        <v>1.4077999999999999</v>
      </c>
      <c r="M264" s="504"/>
    </row>
    <row r="265" spans="1:13" ht="16.5" x14ac:dyDescent="0.3">
      <c r="A265" s="67" t="str">
        <f t="shared" si="11"/>
        <v>DB2DistribuciónNorte</v>
      </c>
      <c r="B265" s="250" t="str">
        <f t="shared" si="9"/>
        <v>DB2EnergíaNorte</v>
      </c>
      <c r="C265" s="67" t="str">
        <f t="shared" si="10"/>
        <v>DB2DistribuciónEnergíaNorte</v>
      </c>
      <c r="E265" s="180" t="s">
        <v>50</v>
      </c>
      <c r="F265" s="181" t="s">
        <v>191</v>
      </c>
      <c r="G265" s="181" t="s">
        <v>184</v>
      </c>
      <c r="H265" s="181" t="s">
        <v>135</v>
      </c>
      <c r="I265" s="181" t="s">
        <v>70</v>
      </c>
      <c r="J265" s="285" t="s">
        <v>161</v>
      </c>
      <c r="K265" s="505">
        <f>ROUND(INDEX(TR_FEBRERO_2025!$D$28:$M$44,MATCH($I265,TR_FEBRERO_2025!$C$28:$C$44,0),MATCH($E265,TR_FEBRERO_2025!$D$25:$M$25,0)),LOOKUP($H265,TR_FEBRERO_2025!$B$71:$C$73,TR_FEBRERO_2025!$C$71:$C$73))</f>
        <v>1.2476</v>
      </c>
      <c r="M265" s="504"/>
    </row>
    <row r="266" spans="1:13" ht="16.5" x14ac:dyDescent="0.3">
      <c r="A266" s="67" t="str">
        <f t="shared" si="11"/>
        <v>PDBTDistribuciónNorte</v>
      </c>
      <c r="B266" s="250" t="str">
        <f t="shared" ref="B266:B298" si="12">E266&amp;H266&amp;I266</f>
        <v>PDBTEnergíaNorte</v>
      </c>
      <c r="C266" s="67" t="str">
        <f t="shared" ref="C266:C329" si="13">E266&amp;F266&amp;H266&amp;I266</f>
        <v>PDBTDistribuciónEnergíaNorte</v>
      </c>
      <c r="E266" s="180" t="s">
        <v>56</v>
      </c>
      <c r="F266" s="181" t="s">
        <v>191</v>
      </c>
      <c r="G266" s="181" t="s">
        <v>184</v>
      </c>
      <c r="H266" s="181" t="s">
        <v>135</v>
      </c>
      <c r="I266" s="181" t="s">
        <v>70</v>
      </c>
      <c r="J266" s="285" t="s">
        <v>161</v>
      </c>
      <c r="K266" s="505">
        <f>ROUND(INDEX(TR_FEBRERO_2025!$D$28:$M$44,MATCH($I266,TR_FEBRERO_2025!$C$28:$C$44,0),MATCH($E266,TR_FEBRERO_2025!$D$25:$M$25,0)),LOOKUP($H266,TR_FEBRERO_2025!$B$71:$C$73,TR_FEBRERO_2025!$C$71:$C$73))</f>
        <v>1.3317000000000001</v>
      </c>
      <c r="M266" s="504"/>
    </row>
    <row r="267" spans="1:13" ht="16.5" x14ac:dyDescent="0.3">
      <c r="A267" s="67" t="str">
        <f t="shared" ref="A267:A330" si="14">IF(J267="NA",E267&amp;F267&amp;I267,E267&amp;F267&amp;I267&amp;J267)</f>
        <v>RABTDistribuciónNorte</v>
      </c>
      <c r="B267" s="250" t="str">
        <f t="shared" si="12"/>
        <v>RABTEnergíaNorte</v>
      </c>
      <c r="C267" s="67" t="str">
        <f t="shared" si="13"/>
        <v>RABTDistribuciónEnergíaNorte</v>
      </c>
      <c r="E267" s="180" t="s">
        <v>59</v>
      </c>
      <c r="F267" s="181" t="s">
        <v>191</v>
      </c>
      <c r="G267" s="181" t="s">
        <v>184</v>
      </c>
      <c r="H267" s="181" t="s">
        <v>135</v>
      </c>
      <c r="I267" s="181" t="s">
        <v>70</v>
      </c>
      <c r="J267" s="285" t="s">
        <v>161</v>
      </c>
      <c r="K267" s="505">
        <f>ROUND(INDEX(TR_FEBRERO_2025!$D$28:$M$44,MATCH($I267,TR_FEBRERO_2025!$C$28:$C$44,0),MATCH($E267,TR_FEBRERO_2025!$D$25:$M$25,0)),LOOKUP($H267,TR_FEBRERO_2025!$B$71:$C$73,TR_FEBRERO_2025!$C$71:$C$73))</f>
        <v>1.3317000000000001</v>
      </c>
      <c r="M267" s="504"/>
    </row>
    <row r="268" spans="1:13" ht="16.5" x14ac:dyDescent="0.3">
      <c r="A268" s="67" t="str">
        <f t="shared" si="14"/>
        <v>APBTDistribuciónNorte</v>
      </c>
      <c r="B268" s="250" t="str">
        <f t="shared" si="12"/>
        <v>APBTEnergíaNorte</v>
      </c>
      <c r="C268" s="67" t="str">
        <f t="shared" si="13"/>
        <v>APBTDistribuciónEnergíaNorte</v>
      </c>
      <c r="E268" s="180" t="s">
        <v>57</v>
      </c>
      <c r="F268" s="181" t="s">
        <v>191</v>
      </c>
      <c r="G268" s="181" t="s">
        <v>184</v>
      </c>
      <c r="H268" s="181" t="s">
        <v>135</v>
      </c>
      <c r="I268" s="181" t="s">
        <v>70</v>
      </c>
      <c r="J268" s="285" t="s">
        <v>161</v>
      </c>
      <c r="K268" s="505">
        <f>ROUND(INDEX(TR_FEBRERO_2025!$D$28:$M$44,MATCH($I268,TR_FEBRERO_2025!$C$28:$C$44,0),MATCH($E268,TR_FEBRERO_2025!$D$25:$M$25,0)),LOOKUP($H268,TR_FEBRERO_2025!$B$71:$C$73,TR_FEBRERO_2025!$C$71:$C$73))</f>
        <v>1.3317000000000001</v>
      </c>
      <c r="M268" s="504"/>
    </row>
    <row r="269" spans="1:13" ht="16.5" x14ac:dyDescent="0.3">
      <c r="A269" s="67" t="str">
        <f t="shared" si="14"/>
        <v>DB1DistribuciónOriente</v>
      </c>
      <c r="B269" s="250" t="str">
        <f t="shared" si="12"/>
        <v>DB1EnergíaOriente</v>
      </c>
      <c r="C269" s="67" t="str">
        <f t="shared" si="13"/>
        <v>DB1DistribuciónEnergíaOriente</v>
      </c>
      <c r="E269" s="180" t="s">
        <v>48</v>
      </c>
      <c r="F269" s="181" t="s">
        <v>191</v>
      </c>
      <c r="G269" s="181" t="s">
        <v>184</v>
      </c>
      <c r="H269" s="181" t="s">
        <v>135</v>
      </c>
      <c r="I269" s="181" t="s">
        <v>71</v>
      </c>
      <c r="J269" s="285" t="s">
        <v>161</v>
      </c>
      <c r="K269" s="505">
        <f>ROUND(INDEX(TR_FEBRERO_2025!$D$28:$M$44,MATCH($I269,TR_FEBRERO_2025!$C$28:$C$44,0),MATCH($E269,TR_FEBRERO_2025!$D$25:$M$25,0)),LOOKUP($H269,TR_FEBRERO_2025!$B$71:$C$73,TR_FEBRERO_2025!$C$71:$C$73))</f>
        <v>1.6258999999999999</v>
      </c>
      <c r="M269" s="504"/>
    </row>
    <row r="270" spans="1:13" ht="16.5" x14ac:dyDescent="0.3">
      <c r="A270" s="67" t="str">
        <f t="shared" si="14"/>
        <v>DB2DistribuciónOriente</v>
      </c>
      <c r="B270" s="250" t="str">
        <f t="shared" si="12"/>
        <v>DB2EnergíaOriente</v>
      </c>
      <c r="C270" s="67" t="str">
        <f t="shared" si="13"/>
        <v>DB2DistribuciónEnergíaOriente</v>
      </c>
      <c r="E270" s="180" t="s">
        <v>50</v>
      </c>
      <c r="F270" s="181" t="s">
        <v>191</v>
      </c>
      <c r="G270" s="181" t="s">
        <v>184</v>
      </c>
      <c r="H270" s="181" t="s">
        <v>135</v>
      </c>
      <c r="I270" s="181" t="s">
        <v>71</v>
      </c>
      <c r="J270" s="285" t="s">
        <v>161</v>
      </c>
      <c r="K270" s="505">
        <f>ROUND(INDEX(TR_FEBRERO_2025!$D$28:$M$44,MATCH($I270,TR_FEBRERO_2025!$C$28:$C$44,0),MATCH($E270,TR_FEBRERO_2025!$D$25:$M$25,0)),LOOKUP($H270,TR_FEBRERO_2025!$B$71:$C$73,TR_FEBRERO_2025!$C$71:$C$73))</f>
        <v>1.3967000000000001</v>
      </c>
      <c r="M270" s="504"/>
    </row>
    <row r="271" spans="1:13" ht="16.5" x14ac:dyDescent="0.3">
      <c r="A271" s="67" t="str">
        <f t="shared" si="14"/>
        <v>PDBTDistribuciónOriente</v>
      </c>
      <c r="B271" s="250" t="str">
        <f t="shared" si="12"/>
        <v>PDBTEnergíaOriente</v>
      </c>
      <c r="C271" s="67" t="str">
        <f t="shared" si="13"/>
        <v>PDBTDistribuciónEnergíaOriente</v>
      </c>
      <c r="E271" s="180" t="s">
        <v>56</v>
      </c>
      <c r="F271" s="181" t="s">
        <v>191</v>
      </c>
      <c r="G271" s="181" t="s">
        <v>184</v>
      </c>
      <c r="H271" s="181" t="s">
        <v>135</v>
      </c>
      <c r="I271" s="181" t="s">
        <v>71</v>
      </c>
      <c r="J271" s="285" t="s">
        <v>161</v>
      </c>
      <c r="K271" s="505">
        <f>ROUND(INDEX(TR_FEBRERO_2025!$D$28:$M$44,MATCH($I271,TR_FEBRERO_2025!$C$28:$C$44,0),MATCH($E271,TR_FEBRERO_2025!$D$25:$M$25,0)),LOOKUP($H271,TR_FEBRERO_2025!$B$71:$C$73,TR_FEBRERO_2025!$C$71:$C$73))</f>
        <v>1.3291999999999999</v>
      </c>
      <c r="M271" s="504"/>
    </row>
    <row r="272" spans="1:13" ht="16.5" x14ac:dyDescent="0.3">
      <c r="A272" s="67" t="str">
        <f t="shared" si="14"/>
        <v>RABTDistribuciónOriente</v>
      </c>
      <c r="B272" s="250" t="str">
        <f t="shared" si="12"/>
        <v>RABTEnergíaOriente</v>
      </c>
      <c r="C272" s="67" t="str">
        <f t="shared" si="13"/>
        <v>RABTDistribuciónEnergíaOriente</v>
      </c>
      <c r="E272" s="187" t="s">
        <v>59</v>
      </c>
      <c r="F272" s="181" t="s">
        <v>191</v>
      </c>
      <c r="G272" s="181" t="s">
        <v>184</v>
      </c>
      <c r="H272" s="181" t="s">
        <v>135</v>
      </c>
      <c r="I272" s="181" t="s">
        <v>71</v>
      </c>
      <c r="J272" s="285" t="s">
        <v>161</v>
      </c>
      <c r="K272" s="505">
        <f>ROUND(INDEX(TR_FEBRERO_2025!$D$28:$M$44,MATCH($I272,TR_FEBRERO_2025!$C$28:$C$44,0),MATCH($E272,TR_FEBRERO_2025!$D$25:$M$25,0)),LOOKUP($H272,TR_FEBRERO_2025!$B$71:$C$73,TR_FEBRERO_2025!$C$71:$C$73))</f>
        <v>1.3291999999999999</v>
      </c>
      <c r="M272" s="504"/>
    </row>
    <row r="273" spans="1:13" ht="16.5" x14ac:dyDescent="0.3">
      <c r="A273" s="67" t="str">
        <f t="shared" si="14"/>
        <v>APBTDistribuciónOriente</v>
      </c>
      <c r="B273" s="250" t="str">
        <f t="shared" si="12"/>
        <v>APBTEnergíaOriente</v>
      </c>
      <c r="C273" s="67" t="str">
        <f t="shared" si="13"/>
        <v>APBTDistribuciónEnergíaOriente</v>
      </c>
      <c r="E273" s="187" t="s">
        <v>57</v>
      </c>
      <c r="F273" s="181" t="s">
        <v>191</v>
      </c>
      <c r="G273" s="181" t="s">
        <v>184</v>
      </c>
      <c r="H273" s="181" t="s">
        <v>135</v>
      </c>
      <c r="I273" s="181" t="s">
        <v>71</v>
      </c>
      <c r="J273" s="285" t="s">
        <v>161</v>
      </c>
      <c r="K273" s="505">
        <f>ROUND(INDEX(TR_FEBRERO_2025!$D$28:$M$44,MATCH($I273,TR_FEBRERO_2025!$C$28:$C$44,0),MATCH($E273,TR_FEBRERO_2025!$D$25:$M$25,0)),LOOKUP($H273,TR_FEBRERO_2025!$B$71:$C$73,TR_FEBRERO_2025!$C$71:$C$73))</f>
        <v>1.3291999999999999</v>
      </c>
      <c r="M273" s="504"/>
    </row>
    <row r="274" spans="1:13" ht="16.5" x14ac:dyDescent="0.3">
      <c r="A274" s="67" t="str">
        <f t="shared" si="14"/>
        <v>DB1DistribuciónPeninsular</v>
      </c>
      <c r="B274" s="250" t="str">
        <f t="shared" si="12"/>
        <v>DB1EnergíaPeninsular</v>
      </c>
      <c r="C274" s="67" t="str">
        <f t="shared" si="13"/>
        <v>DB1DistribuciónEnergíaPeninsular</v>
      </c>
      <c r="E274" s="180" t="s">
        <v>48</v>
      </c>
      <c r="F274" s="181" t="s">
        <v>191</v>
      </c>
      <c r="G274" s="181" t="s">
        <v>184</v>
      </c>
      <c r="H274" s="181" t="s">
        <v>135</v>
      </c>
      <c r="I274" s="181" t="s">
        <v>72</v>
      </c>
      <c r="J274" s="285" t="s">
        <v>161</v>
      </c>
      <c r="K274" s="505">
        <f>ROUND(INDEX(TR_FEBRERO_2025!$D$28:$M$44,MATCH($I274,TR_FEBRERO_2025!$C$28:$C$44,0),MATCH($E274,TR_FEBRERO_2025!$D$25:$M$25,0)),LOOKUP($H274,TR_FEBRERO_2025!$B$71:$C$73,TR_FEBRERO_2025!$C$71:$C$73))</f>
        <v>1.0664</v>
      </c>
      <c r="M274" s="504"/>
    </row>
    <row r="275" spans="1:13" ht="16.5" x14ac:dyDescent="0.3">
      <c r="A275" s="67" t="str">
        <f t="shared" si="14"/>
        <v>DB2DistribuciónPeninsular</v>
      </c>
      <c r="B275" s="250" t="str">
        <f t="shared" si="12"/>
        <v>DB2EnergíaPeninsular</v>
      </c>
      <c r="C275" s="67" t="str">
        <f t="shared" si="13"/>
        <v>DB2DistribuciónEnergíaPeninsular</v>
      </c>
      <c r="E275" s="180" t="s">
        <v>50</v>
      </c>
      <c r="F275" s="181" t="s">
        <v>191</v>
      </c>
      <c r="G275" s="181" t="s">
        <v>184</v>
      </c>
      <c r="H275" s="181" t="s">
        <v>135</v>
      </c>
      <c r="I275" s="181" t="s">
        <v>72</v>
      </c>
      <c r="J275" s="285" t="s">
        <v>161</v>
      </c>
      <c r="K275" s="505">
        <f>ROUND(INDEX(TR_FEBRERO_2025!$D$28:$M$44,MATCH($I275,TR_FEBRERO_2025!$C$28:$C$44,0),MATCH($E275,TR_FEBRERO_2025!$D$25:$M$25,0)),LOOKUP($H275,TR_FEBRERO_2025!$B$71:$C$73,TR_FEBRERO_2025!$C$71:$C$73))</f>
        <v>0.88100000000000001</v>
      </c>
      <c r="M275" s="504"/>
    </row>
    <row r="276" spans="1:13" ht="16.5" x14ac:dyDescent="0.3">
      <c r="A276" s="67" t="str">
        <f t="shared" si="14"/>
        <v>PDBTDistribuciónPeninsular</v>
      </c>
      <c r="B276" s="250" t="str">
        <f t="shared" si="12"/>
        <v>PDBTEnergíaPeninsular</v>
      </c>
      <c r="C276" s="67" t="str">
        <f t="shared" si="13"/>
        <v>PDBTDistribuciónEnergíaPeninsular</v>
      </c>
      <c r="E276" s="180" t="s">
        <v>56</v>
      </c>
      <c r="F276" s="181" t="s">
        <v>191</v>
      </c>
      <c r="G276" s="181" t="s">
        <v>184</v>
      </c>
      <c r="H276" s="181" t="s">
        <v>135</v>
      </c>
      <c r="I276" s="181" t="s">
        <v>72</v>
      </c>
      <c r="J276" s="285" t="s">
        <v>161</v>
      </c>
      <c r="K276" s="505">
        <f>ROUND(INDEX(TR_FEBRERO_2025!$D$28:$M$44,MATCH($I276,TR_FEBRERO_2025!$C$28:$C$44,0),MATCH($E276,TR_FEBRERO_2025!$D$25:$M$25,0)),LOOKUP($H276,TR_FEBRERO_2025!$B$71:$C$73,TR_FEBRERO_2025!$C$71:$C$73))</f>
        <v>1.024</v>
      </c>
      <c r="M276" s="504"/>
    </row>
    <row r="277" spans="1:13" ht="16.5" x14ac:dyDescent="0.3">
      <c r="A277" s="67" t="str">
        <f t="shared" si="14"/>
        <v>RABTDistribuciónPeninsular</v>
      </c>
      <c r="B277" s="250" t="str">
        <f t="shared" si="12"/>
        <v>RABTEnergíaPeninsular</v>
      </c>
      <c r="C277" s="67" t="str">
        <f t="shared" si="13"/>
        <v>RABTDistribuciónEnergíaPeninsular</v>
      </c>
      <c r="E277" s="187" t="s">
        <v>59</v>
      </c>
      <c r="F277" s="181" t="s">
        <v>191</v>
      </c>
      <c r="G277" s="181" t="s">
        <v>184</v>
      </c>
      <c r="H277" s="181" t="s">
        <v>135</v>
      </c>
      <c r="I277" s="181" t="s">
        <v>72</v>
      </c>
      <c r="J277" s="285" t="s">
        <v>161</v>
      </c>
      <c r="K277" s="505">
        <f>ROUND(INDEX(TR_FEBRERO_2025!$D$28:$M$44,MATCH($I277,TR_FEBRERO_2025!$C$28:$C$44,0),MATCH($E277,TR_FEBRERO_2025!$D$25:$M$25,0)),LOOKUP($H277,TR_FEBRERO_2025!$B$71:$C$73,TR_FEBRERO_2025!$C$71:$C$73))</f>
        <v>1.024</v>
      </c>
      <c r="M277" s="504"/>
    </row>
    <row r="278" spans="1:13" ht="16.5" x14ac:dyDescent="0.3">
      <c r="A278" s="67" t="str">
        <f t="shared" si="14"/>
        <v>APBTDistribuciónPeninsular</v>
      </c>
      <c r="B278" s="250" t="str">
        <f t="shared" si="12"/>
        <v>APBTEnergíaPeninsular</v>
      </c>
      <c r="C278" s="67" t="str">
        <f t="shared" si="13"/>
        <v>APBTDistribuciónEnergíaPeninsular</v>
      </c>
      <c r="E278" s="187" t="s">
        <v>57</v>
      </c>
      <c r="F278" s="181" t="s">
        <v>191</v>
      </c>
      <c r="G278" s="181" t="s">
        <v>184</v>
      </c>
      <c r="H278" s="181" t="s">
        <v>135</v>
      </c>
      <c r="I278" s="181" t="s">
        <v>72</v>
      </c>
      <c r="J278" s="285" t="s">
        <v>161</v>
      </c>
      <c r="K278" s="505">
        <f>ROUND(INDEX(TR_FEBRERO_2025!$D$28:$M$44,MATCH($I278,TR_FEBRERO_2025!$C$28:$C$44,0),MATCH($E278,TR_FEBRERO_2025!$D$25:$M$25,0)),LOOKUP($H278,TR_FEBRERO_2025!$B$71:$C$73,TR_FEBRERO_2025!$C$71:$C$73))</f>
        <v>1.024</v>
      </c>
      <c r="M278" s="504"/>
    </row>
    <row r="279" spans="1:13" ht="16.5" x14ac:dyDescent="0.3">
      <c r="A279" s="67" t="str">
        <f t="shared" si="14"/>
        <v>DB1DistribuciónSureste</v>
      </c>
      <c r="B279" s="250" t="str">
        <f t="shared" si="12"/>
        <v>DB1EnergíaSureste</v>
      </c>
      <c r="C279" s="67" t="str">
        <f t="shared" si="13"/>
        <v>DB1DistribuciónEnergíaSureste</v>
      </c>
      <c r="E279" s="180" t="s">
        <v>48</v>
      </c>
      <c r="F279" s="181" t="s">
        <v>191</v>
      </c>
      <c r="G279" s="181" t="s">
        <v>184</v>
      </c>
      <c r="H279" s="181" t="s">
        <v>135</v>
      </c>
      <c r="I279" s="181" t="s">
        <v>73</v>
      </c>
      <c r="J279" s="285" t="s">
        <v>161</v>
      </c>
      <c r="K279" s="505">
        <f>ROUND(INDEX(TR_FEBRERO_2025!$D$28:$M$44,MATCH($I279,TR_FEBRERO_2025!$C$28:$C$44,0),MATCH($E279,TR_FEBRERO_2025!$D$25:$M$25,0)),LOOKUP($H279,TR_FEBRERO_2025!$B$71:$C$73,TR_FEBRERO_2025!$C$71:$C$73))</f>
        <v>1.4207000000000001</v>
      </c>
      <c r="M279" s="504"/>
    </row>
    <row r="280" spans="1:13" ht="16.5" x14ac:dyDescent="0.3">
      <c r="A280" s="67" t="str">
        <f t="shared" si="14"/>
        <v>DB2DistribuciónSureste</v>
      </c>
      <c r="B280" s="250" t="str">
        <f t="shared" si="12"/>
        <v>DB2EnergíaSureste</v>
      </c>
      <c r="C280" s="67" t="str">
        <f t="shared" si="13"/>
        <v>DB2DistribuciónEnergíaSureste</v>
      </c>
      <c r="E280" s="180" t="s">
        <v>50</v>
      </c>
      <c r="F280" s="181" t="s">
        <v>191</v>
      </c>
      <c r="G280" s="181" t="s">
        <v>184</v>
      </c>
      <c r="H280" s="181" t="s">
        <v>135</v>
      </c>
      <c r="I280" s="181" t="s">
        <v>73</v>
      </c>
      <c r="J280" s="285" t="s">
        <v>161</v>
      </c>
      <c r="K280" s="505">
        <f>ROUND(INDEX(TR_FEBRERO_2025!$D$28:$M$44,MATCH($I280,TR_FEBRERO_2025!$C$28:$C$44,0),MATCH($E280,TR_FEBRERO_2025!$D$25:$M$25,0)),LOOKUP($H280,TR_FEBRERO_2025!$B$71:$C$73,TR_FEBRERO_2025!$C$71:$C$73))</f>
        <v>1.218</v>
      </c>
      <c r="M280" s="504"/>
    </row>
    <row r="281" spans="1:13" ht="16.5" x14ac:dyDescent="0.3">
      <c r="A281" s="67" t="str">
        <f t="shared" si="14"/>
        <v>PDBTDistribuciónSureste</v>
      </c>
      <c r="B281" s="250" t="str">
        <f t="shared" si="12"/>
        <v>PDBTEnergíaSureste</v>
      </c>
      <c r="C281" s="67" t="str">
        <f t="shared" si="13"/>
        <v>PDBTDistribuciónEnergíaSureste</v>
      </c>
      <c r="E281" s="180" t="s">
        <v>56</v>
      </c>
      <c r="F281" s="181" t="s">
        <v>191</v>
      </c>
      <c r="G281" s="181" t="s">
        <v>184</v>
      </c>
      <c r="H281" s="181" t="s">
        <v>135</v>
      </c>
      <c r="I281" s="181" t="s">
        <v>73</v>
      </c>
      <c r="J281" s="285" t="s">
        <v>161</v>
      </c>
      <c r="K281" s="505">
        <f>ROUND(INDEX(TR_FEBRERO_2025!$D$28:$M$44,MATCH($I281,TR_FEBRERO_2025!$C$28:$C$44,0),MATCH($E281,TR_FEBRERO_2025!$D$25:$M$25,0)),LOOKUP($H281,TR_FEBRERO_2025!$B$71:$C$73,TR_FEBRERO_2025!$C$71:$C$73))</f>
        <v>1.1583000000000001</v>
      </c>
      <c r="M281" s="504"/>
    </row>
    <row r="282" spans="1:13" ht="16.5" x14ac:dyDescent="0.3">
      <c r="A282" s="67" t="str">
        <f t="shared" si="14"/>
        <v>RABTDistribuciónSureste</v>
      </c>
      <c r="B282" s="250" t="str">
        <f t="shared" si="12"/>
        <v>RABTEnergíaSureste</v>
      </c>
      <c r="C282" s="67" t="str">
        <f t="shared" si="13"/>
        <v>RABTDistribuciónEnergíaSureste</v>
      </c>
      <c r="E282" s="180" t="s">
        <v>59</v>
      </c>
      <c r="F282" s="181" t="s">
        <v>191</v>
      </c>
      <c r="G282" s="181" t="s">
        <v>184</v>
      </c>
      <c r="H282" s="181" t="s">
        <v>135</v>
      </c>
      <c r="I282" s="181" t="s">
        <v>73</v>
      </c>
      <c r="J282" s="285" t="s">
        <v>161</v>
      </c>
      <c r="K282" s="505">
        <f>ROUND(INDEX(TR_FEBRERO_2025!$D$28:$M$44,MATCH($I282,TR_FEBRERO_2025!$C$28:$C$44,0),MATCH($E282,TR_FEBRERO_2025!$D$25:$M$25,0)),LOOKUP($H282,TR_FEBRERO_2025!$B$71:$C$73,TR_FEBRERO_2025!$C$71:$C$73))</f>
        <v>1.1583000000000001</v>
      </c>
      <c r="M282" s="504"/>
    </row>
    <row r="283" spans="1:13" ht="16.5" x14ac:dyDescent="0.3">
      <c r="A283" s="67" t="str">
        <f t="shared" si="14"/>
        <v>APBTDistribuciónSureste</v>
      </c>
      <c r="B283" s="250" t="str">
        <f t="shared" si="12"/>
        <v>APBTEnergíaSureste</v>
      </c>
      <c r="C283" s="67" t="str">
        <f t="shared" si="13"/>
        <v>APBTDistribuciónEnergíaSureste</v>
      </c>
      <c r="E283" s="180" t="s">
        <v>57</v>
      </c>
      <c r="F283" s="181" t="s">
        <v>191</v>
      </c>
      <c r="G283" s="181" t="s">
        <v>184</v>
      </c>
      <c r="H283" s="181" t="s">
        <v>135</v>
      </c>
      <c r="I283" s="181" t="s">
        <v>73</v>
      </c>
      <c r="J283" s="285" t="s">
        <v>161</v>
      </c>
      <c r="K283" s="505">
        <f>ROUND(INDEX(TR_FEBRERO_2025!$D$28:$M$44,MATCH($I283,TR_FEBRERO_2025!$C$28:$C$44,0),MATCH($E283,TR_FEBRERO_2025!$D$25:$M$25,0)),LOOKUP($H283,TR_FEBRERO_2025!$B$71:$C$73,TR_FEBRERO_2025!$C$71:$C$73))</f>
        <v>1.1583000000000001</v>
      </c>
      <c r="M283" s="504"/>
    </row>
    <row r="284" spans="1:13" ht="16.5" x14ac:dyDescent="0.3">
      <c r="A284" s="67" t="str">
        <f t="shared" si="14"/>
        <v>DB1DistribuciónValle de México Centro</v>
      </c>
      <c r="B284" s="250" t="str">
        <f t="shared" si="12"/>
        <v>DB1EnergíaValle de México Centro</v>
      </c>
      <c r="C284" s="67" t="str">
        <f t="shared" si="13"/>
        <v>DB1DistribuciónEnergíaValle de México Centro</v>
      </c>
      <c r="E284" s="180" t="s">
        <v>48</v>
      </c>
      <c r="F284" s="181" t="s">
        <v>191</v>
      </c>
      <c r="G284" s="181" t="s">
        <v>184</v>
      </c>
      <c r="H284" s="181" t="s">
        <v>135</v>
      </c>
      <c r="I284" s="181" t="s">
        <v>74</v>
      </c>
      <c r="J284" s="285" t="s">
        <v>161</v>
      </c>
      <c r="K284" s="505">
        <f>ROUND(INDEX(TR_FEBRERO_2025!$D$28:$M$44,MATCH($I284,TR_FEBRERO_2025!$C$28:$C$44,0),MATCH($E284,TR_FEBRERO_2025!$D$25:$M$25,0)),LOOKUP($H284,TR_FEBRERO_2025!$B$71:$C$73,TR_FEBRERO_2025!$C$71:$C$73))</f>
        <v>0.79369999999999996</v>
      </c>
      <c r="M284" s="504"/>
    </row>
    <row r="285" spans="1:13" ht="16.5" x14ac:dyDescent="0.3">
      <c r="A285" s="67" t="str">
        <f t="shared" si="14"/>
        <v>DB2DistribuciónValle de México Centro</v>
      </c>
      <c r="B285" s="250" t="str">
        <f t="shared" si="12"/>
        <v>DB2EnergíaValle de México Centro</v>
      </c>
      <c r="C285" s="67" t="str">
        <f t="shared" si="13"/>
        <v>DB2DistribuciónEnergíaValle de México Centro</v>
      </c>
      <c r="E285" s="180" t="s">
        <v>50</v>
      </c>
      <c r="F285" s="181" t="s">
        <v>191</v>
      </c>
      <c r="G285" s="181" t="s">
        <v>184</v>
      </c>
      <c r="H285" s="181" t="s">
        <v>135</v>
      </c>
      <c r="I285" s="181" t="s">
        <v>74</v>
      </c>
      <c r="J285" s="285" t="s">
        <v>161</v>
      </c>
      <c r="K285" s="505">
        <f>ROUND(INDEX(TR_FEBRERO_2025!$D$28:$M$44,MATCH($I285,TR_FEBRERO_2025!$C$28:$C$44,0),MATCH($E285,TR_FEBRERO_2025!$D$25:$M$25,0)),LOOKUP($H285,TR_FEBRERO_2025!$B$71:$C$73,TR_FEBRERO_2025!$C$71:$C$73))</f>
        <v>0.68069999999999997</v>
      </c>
      <c r="M285" s="504"/>
    </row>
    <row r="286" spans="1:13" ht="16.5" x14ac:dyDescent="0.3">
      <c r="A286" s="67" t="str">
        <f t="shared" si="14"/>
        <v>PDBTDistribuciónValle de México Centro</v>
      </c>
      <c r="B286" s="250" t="str">
        <f t="shared" si="12"/>
        <v>PDBTEnergíaValle de México Centro</v>
      </c>
      <c r="C286" s="67" t="str">
        <f t="shared" si="13"/>
        <v>PDBTDistribuciónEnergíaValle de México Centro</v>
      </c>
      <c r="E286" s="180" t="s">
        <v>56</v>
      </c>
      <c r="F286" s="181" t="s">
        <v>191</v>
      </c>
      <c r="G286" s="181" t="s">
        <v>184</v>
      </c>
      <c r="H286" s="181" t="s">
        <v>135</v>
      </c>
      <c r="I286" s="181" t="s">
        <v>74</v>
      </c>
      <c r="J286" s="285" t="s">
        <v>161</v>
      </c>
      <c r="K286" s="505">
        <f>ROUND(INDEX(TR_FEBRERO_2025!$D$28:$M$44,MATCH($I286,TR_FEBRERO_2025!$C$28:$C$44,0),MATCH($E286,TR_FEBRERO_2025!$D$25:$M$25,0)),LOOKUP($H286,TR_FEBRERO_2025!$B$71:$C$73,TR_FEBRERO_2025!$C$71:$C$73))</f>
        <v>0.64690000000000003</v>
      </c>
      <c r="M286" s="504"/>
    </row>
    <row r="287" spans="1:13" ht="16.5" x14ac:dyDescent="0.3">
      <c r="A287" s="67" t="str">
        <f t="shared" si="14"/>
        <v>RABTDistribuciónValle de México Centro</v>
      </c>
      <c r="B287" s="250" t="str">
        <f t="shared" si="12"/>
        <v>RABTEnergíaValle de México Centro</v>
      </c>
      <c r="C287" s="67" t="str">
        <f t="shared" si="13"/>
        <v>RABTDistribuciónEnergíaValle de México Centro</v>
      </c>
      <c r="E287" s="187" t="s">
        <v>59</v>
      </c>
      <c r="F287" s="181" t="s">
        <v>191</v>
      </c>
      <c r="G287" s="181" t="s">
        <v>184</v>
      </c>
      <c r="H287" s="181" t="s">
        <v>135</v>
      </c>
      <c r="I287" s="181" t="s">
        <v>74</v>
      </c>
      <c r="J287" s="285" t="s">
        <v>161</v>
      </c>
      <c r="K287" s="505">
        <f>ROUND(INDEX(TR_FEBRERO_2025!$D$28:$M$44,MATCH($I287,TR_FEBRERO_2025!$C$28:$C$44,0),MATCH($E287,TR_FEBRERO_2025!$D$25:$M$25,0)),LOOKUP($H287,TR_FEBRERO_2025!$B$71:$C$73,TR_FEBRERO_2025!$C$71:$C$73))</f>
        <v>0.64690000000000003</v>
      </c>
      <c r="M287" s="504"/>
    </row>
    <row r="288" spans="1:13" ht="16.5" x14ac:dyDescent="0.3">
      <c r="A288" s="67" t="str">
        <f t="shared" si="14"/>
        <v>APBTDistribuciónValle de México Centro</v>
      </c>
      <c r="B288" s="250" t="str">
        <f t="shared" si="12"/>
        <v>APBTEnergíaValle de México Centro</v>
      </c>
      <c r="C288" s="67" t="str">
        <f t="shared" si="13"/>
        <v>APBTDistribuciónEnergíaValle de México Centro</v>
      </c>
      <c r="E288" s="187" t="s">
        <v>57</v>
      </c>
      <c r="F288" s="181" t="s">
        <v>191</v>
      </c>
      <c r="G288" s="181" t="s">
        <v>184</v>
      </c>
      <c r="H288" s="181" t="s">
        <v>135</v>
      </c>
      <c r="I288" s="181" t="s">
        <v>74</v>
      </c>
      <c r="J288" s="285" t="s">
        <v>161</v>
      </c>
      <c r="K288" s="505">
        <f>ROUND(INDEX(TR_FEBRERO_2025!$D$28:$M$44,MATCH($I288,TR_FEBRERO_2025!$C$28:$C$44,0),MATCH($E288,TR_FEBRERO_2025!$D$25:$M$25,0)),LOOKUP($H288,TR_FEBRERO_2025!$B$71:$C$73,TR_FEBRERO_2025!$C$71:$C$73))</f>
        <v>0.64690000000000003</v>
      </c>
      <c r="M288" s="504"/>
    </row>
    <row r="289" spans="1:13" ht="16.5" x14ac:dyDescent="0.3">
      <c r="A289" s="67" t="str">
        <f t="shared" si="14"/>
        <v>DB1DistribuciónValle de México Norte</v>
      </c>
      <c r="B289" s="250" t="str">
        <f t="shared" si="12"/>
        <v>DB1EnergíaValle de México Norte</v>
      </c>
      <c r="C289" s="67" t="str">
        <f t="shared" si="13"/>
        <v>DB1DistribuciónEnergíaValle de México Norte</v>
      </c>
      <c r="E289" s="180" t="s">
        <v>48</v>
      </c>
      <c r="F289" s="181" t="s">
        <v>191</v>
      </c>
      <c r="G289" s="181" t="s">
        <v>184</v>
      </c>
      <c r="H289" s="181" t="s">
        <v>135</v>
      </c>
      <c r="I289" s="181" t="s">
        <v>75</v>
      </c>
      <c r="J289" s="285" t="s">
        <v>161</v>
      </c>
      <c r="K289" s="505">
        <f>ROUND(INDEX(TR_FEBRERO_2025!$D$28:$M$44,MATCH($I289,TR_FEBRERO_2025!$C$28:$C$44,0),MATCH($E289,TR_FEBRERO_2025!$D$25:$M$25,0)),LOOKUP($H289,TR_FEBRERO_2025!$B$71:$C$73,TR_FEBRERO_2025!$C$71:$C$73))</f>
        <v>1.0192000000000001</v>
      </c>
      <c r="M289" s="504"/>
    </row>
    <row r="290" spans="1:13" ht="16.5" x14ac:dyDescent="0.3">
      <c r="A290" s="67" t="str">
        <f t="shared" si="14"/>
        <v>DB2DistribuciónValle de México Norte</v>
      </c>
      <c r="B290" s="250" t="str">
        <f t="shared" si="12"/>
        <v>DB2EnergíaValle de México Norte</v>
      </c>
      <c r="C290" s="67" t="str">
        <f t="shared" si="13"/>
        <v>DB2DistribuciónEnergíaValle de México Norte</v>
      </c>
      <c r="E290" s="180" t="s">
        <v>50</v>
      </c>
      <c r="F290" s="181" t="s">
        <v>191</v>
      </c>
      <c r="G290" s="181" t="s">
        <v>184</v>
      </c>
      <c r="H290" s="181" t="s">
        <v>135</v>
      </c>
      <c r="I290" s="181" t="s">
        <v>75</v>
      </c>
      <c r="J290" s="285" t="s">
        <v>161</v>
      </c>
      <c r="K290" s="505">
        <f>ROUND(INDEX(TR_FEBRERO_2025!$D$28:$M$44,MATCH($I290,TR_FEBRERO_2025!$C$28:$C$44,0),MATCH($E290,TR_FEBRERO_2025!$D$25:$M$25,0)),LOOKUP($H290,TR_FEBRERO_2025!$B$71:$C$73,TR_FEBRERO_2025!$C$71:$C$73))</f>
        <v>0.87460000000000004</v>
      </c>
      <c r="M290" s="504"/>
    </row>
    <row r="291" spans="1:13" ht="16.5" x14ac:dyDescent="0.3">
      <c r="A291" s="67" t="str">
        <f t="shared" si="14"/>
        <v>PDBTDistribuciónValle de México Norte</v>
      </c>
      <c r="B291" s="250" t="str">
        <f t="shared" si="12"/>
        <v>PDBTEnergíaValle de México Norte</v>
      </c>
      <c r="C291" s="67" t="str">
        <f t="shared" si="13"/>
        <v>PDBTDistribuciónEnergíaValle de México Norte</v>
      </c>
      <c r="E291" s="180" t="s">
        <v>56</v>
      </c>
      <c r="F291" s="181" t="s">
        <v>191</v>
      </c>
      <c r="G291" s="181" t="s">
        <v>184</v>
      </c>
      <c r="H291" s="181" t="s">
        <v>135</v>
      </c>
      <c r="I291" s="181" t="s">
        <v>75</v>
      </c>
      <c r="J291" s="285" t="s">
        <v>161</v>
      </c>
      <c r="K291" s="505">
        <f>ROUND(INDEX(TR_FEBRERO_2025!$D$28:$M$44,MATCH($I291,TR_FEBRERO_2025!$C$28:$C$44,0),MATCH($E291,TR_FEBRERO_2025!$D$25:$M$25,0)),LOOKUP($H291,TR_FEBRERO_2025!$B$71:$C$73,TR_FEBRERO_2025!$C$71:$C$73))</f>
        <v>0.83120000000000005</v>
      </c>
      <c r="M291" s="504"/>
    </row>
    <row r="292" spans="1:13" ht="16.5" x14ac:dyDescent="0.3">
      <c r="A292" s="67" t="str">
        <f t="shared" si="14"/>
        <v>RABTDistribuciónValle de México Norte</v>
      </c>
      <c r="B292" s="250" t="str">
        <f t="shared" si="12"/>
        <v>RABTEnergíaValle de México Norte</v>
      </c>
      <c r="C292" s="67" t="str">
        <f t="shared" si="13"/>
        <v>RABTDistribuciónEnergíaValle de México Norte</v>
      </c>
      <c r="E292" s="187" t="s">
        <v>59</v>
      </c>
      <c r="F292" s="181" t="s">
        <v>191</v>
      </c>
      <c r="G292" s="181" t="s">
        <v>184</v>
      </c>
      <c r="H292" s="181" t="s">
        <v>135</v>
      </c>
      <c r="I292" s="181" t="s">
        <v>75</v>
      </c>
      <c r="J292" s="285" t="s">
        <v>161</v>
      </c>
      <c r="K292" s="505">
        <f>ROUND(INDEX(TR_FEBRERO_2025!$D$28:$M$44,MATCH($I292,TR_FEBRERO_2025!$C$28:$C$44,0),MATCH($E292,TR_FEBRERO_2025!$D$25:$M$25,0)),LOOKUP($H292,TR_FEBRERO_2025!$B$71:$C$73,TR_FEBRERO_2025!$C$71:$C$73))</f>
        <v>0.83120000000000005</v>
      </c>
      <c r="M292" s="504"/>
    </row>
    <row r="293" spans="1:13" ht="16.5" x14ac:dyDescent="0.3">
      <c r="A293" s="67" t="str">
        <f t="shared" si="14"/>
        <v>APBTDistribuciónValle de México Norte</v>
      </c>
      <c r="B293" s="250" t="str">
        <f t="shared" si="12"/>
        <v>APBTEnergíaValle de México Norte</v>
      </c>
      <c r="C293" s="67" t="str">
        <f t="shared" si="13"/>
        <v>APBTDistribuciónEnergíaValle de México Norte</v>
      </c>
      <c r="E293" s="187" t="s">
        <v>57</v>
      </c>
      <c r="F293" s="181" t="s">
        <v>191</v>
      </c>
      <c r="G293" s="181" t="s">
        <v>184</v>
      </c>
      <c r="H293" s="181" t="s">
        <v>135</v>
      </c>
      <c r="I293" s="181" t="s">
        <v>75</v>
      </c>
      <c r="J293" s="285" t="s">
        <v>161</v>
      </c>
      <c r="K293" s="505">
        <f>ROUND(INDEX(TR_FEBRERO_2025!$D$28:$M$44,MATCH($I293,TR_FEBRERO_2025!$C$28:$C$44,0),MATCH($E293,TR_FEBRERO_2025!$D$25:$M$25,0)),LOOKUP($H293,TR_FEBRERO_2025!$B$71:$C$73,TR_FEBRERO_2025!$C$71:$C$73))</f>
        <v>0.83120000000000005</v>
      </c>
      <c r="M293" s="504"/>
    </row>
    <row r="294" spans="1:13" ht="16.5" x14ac:dyDescent="0.3">
      <c r="A294" s="67" t="str">
        <f t="shared" si="14"/>
        <v>DB1DistribuciónValle de México Sur</v>
      </c>
      <c r="B294" s="250" t="str">
        <f t="shared" si="12"/>
        <v>DB1EnergíaValle de México Sur</v>
      </c>
      <c r="C294" s="67" t="str">
        <f t="shared" si="13"/>
        <v>DB1DistribuciónEnergíaValle de México Sur</v>
      </c>
      <c r="E294" s="180" t="s">
        <v>48</v>
      </c>
      <c r="F294" s="181" t="s">
        <v>191</v>
      </c>
      <c r="G294" s="181" t="s">
        <v>184</v>
      </c>
      <c r="H294" s="181" t="s">
        <v>135</v>
      </c>
      <c r="I294" s="181" t="s">
        <v>76</v>
      </c>
      <c r="J294" s="285" t="s">
        <v>161</v>
      </c>
      <c r="K294" s="505">
        <f>ROUND(INDEX(TR_FEBRERO_2025!$D$28:$M$44,MATCH($I294,TR_FEBRERO_2025!$C$28:$C$44,0),MATCH($E294,TR_FEBRERO_2025!$D$25:$M$25,0)),LOOKUP($H294,TR_FEBRERO_2025!$B$71:$C$73,TR_FEBRERO_2025!$C$71:$C$73))</f>
        <v>0.98260000000000003</v>
      </c>
      <c r="M294" s="504"/>
    </row>
    <row r="295" spans="1:13" ht="16.5" x14ac:dyDescent="0.3">
      <c r="A295" s="67" t="str">
        <f t="shared" si="14"/>
        <v>DB2DistribuciónValle de México Sur</v>
      </c>
      <c r="B295" s="250" t="str">
        <f t="shared" si="12"/>
        <v>DB2EnergíaValle de México Sur</v>
      </c>
      <c r="C295" s="67" t="str">
        <f t="shared" si="13"/>
        <v>DB2DistribuciónEnergíaValle de México Sur</v>
      </c>
      <c r="E295" s="180" t="s">
        <v>50</v>
      </c>
      <c r="F295" s="181" t="s">
        <v>191</v>
      </c>
      <c r="G295" s="181" t="s">
        <v>184</v>
      </c>
      <c r="H295" s="181" t="s">
        <v>135</v>
      </c>
      <c r="I295" s="181" t="s">
        <v>76</v>
      </c>
      <c r="J295" s="285" t="s">
        <v>161</v>
      </c>
      <c r="K295" s="505">
        <f>ROUND(INDEX(TR_FEBRERO_2025!$D$28:$M$44,MATCH($I295,TR_FEBRERO_2025!$C$28:$C$44,0),MATCH($E295,TR_FEBRERO_2025!$D$25:$M$25,0)),LOOKUP($H295,TR_FEBRERO_2025!$B$71:$C$73,TR_FEBRERO_2025!$C$71:$C$73))</f>
        <v>0.84199999999999997</v>
      </c>
      <c r="M295" s="504"/>
    </row>
    <row r="296" spans="1:13" ht="16.5" x14ac:dyDescent="0.3">
      <c r="A296" s="67" t="str">
        <f t="shared" si="14"/>
        <v>PDBTDistribuciónValle de México Sur</v>
      </c>
      <c r="B296" s="250" t="str">
        <f t="shared" si="12"/>
        <v>PDBTEnergíaValle de México Sur</v>
      </c>
      <c r="C296" s="67" t="str">
        <f t="shared" si="13"/>
        <v>PDBTDistribuciónEnergíaValle de México Sur</v>
      </c>
      <c r="E296" s="180" t="s">
        <v>56</v>
      </c>
      <c r="F296" s="181" t="s">
        <v>191</v>
      </c>
      <c r="G296" s="181" t="s">
        <v>184</v>
      </c>
      <c r="H296" s="181" t="s">
        <v>135</v>
      </c>
      <c r="I296" s="181" t="s">
        <v>76</v>
      </c>
      <c r="J296" s="285" t="s">
        <v>161</v>
      </c>
      <c r="K296" s="505">
        <f>ROUND(INDEX(TR_FEBRERO_2025!$D$28:$M$44,MATCH($I296,TR_FEBRERO_2025!$C$28:$C$44,0),MATCH($E296,TR_FEBRERO_2025!$D$25:$M$25,0)),LOOKUP($H296,TR_FEBRERO_2025!$B$71:$C$73,TR_FEBRERO_2025!$C$71:$C$73))</f>
        <v>0.80100000000000005</v>
      </c>
      <c r="M296" s="504"/>
    </row>
    <row r="297" spans="1:13" ht="16.5" x14ac:dyDescent="0.3">
      <c r="A297" s="67" t="str">
        <f t="shared" si="14"/>
        <v>RABTDistribuciónValle de México Sur</v>
      </c>
      <c r="B297" s="250" t="str">
        <f t="shared" si="12"/>
        <v>RABTEnergíaValle de México Sur</v>
      </c>
      <c r="C297" s="67" t="str">
        <f t="shared" si="13"/>
        <v>RABTDistribuciónEnergíaValle de México Sur</v>
      </c>
      <c r="E297" s="180" t="s">
        <v>59</v>
      </c>
      <c r="F297" s="181" t="s">
        <v>191</v>
      </c>
      <c r="G297" s="181" t="s">
        <v>184</v>
      </c>
      <c r="H297" s="181" t="s">
        <v>135</v>
      </c>
      <c r="I297" s="181" t="s">
        <v>76</v>
      </c>
      <c r="J297" s="285" t="s">
        <v>161</v>
      </c>
      <c r="K297" s="505">
        <f>ROUND(INDEX(TR_FEBRERO_2025!$D$28:$M$44,MATCH($I297,TR_FEBRERO_2025!$C$28:$C$44,0),MATCH($E297,TR_FEBRERO_2025!$D$25:$M$25,0)),LOOKUP($H297,TR_FEBRERO_2025!$B$71:$C$73,TR_FEBRERO_2025!$C$71:$C$73))</f>
        <v>0.80100000000000005</v>
      </c>
      <c r="M297" s="504"/>
    </row>
    <row r="298" spans="1:13" ht="16.5" x14ac:dyDescent="0.3">
      <c r="A298" s="67" t="str">
        <f t="shared" si="14"/>
        <v>APBTDistribuciónValle de México Sur</v>
      </c>
      <c r="B298" s="250" t="str">
        <f t="shared" si="12"/>
        <v>APBTEnergíaValle de México Sur</v>
      </c>
      <c r="C298" s="67" t="str">
        <f t="shared" si="13"/>
        <v>APBTDistribuciónEnergíaValle de México Sur</v>
      </c>
      <c r="E298" s="180" t="s">
        <v>57</v>
      </c>
      <c r="F298" s="181" t="s">
        <v>191</v>
      </c>
      <c r="G298" s="181" t="s">
        <v>184</v>
      </c>
      <c r="H298" s="181" t="s">
        <v>135</v>
      </c>
      <c r="I298" s="181" t="s">
        <v>76</v>
      </c>
      <c r="J298" s="285" t="s">
        <v>161</v>
      </c>
      <c r="K298" s="505">
        <f>ROUND(INDEX(TR_FEBRERO_2025!$D$28:$M$44,MATCH($I298,TR_FEBRERO_2025!$C$28:$C$44,0),MATCH($E298,TR_FEBRERO_2025!$D$25:$M$25,0)),LOOKUP($H298,TR_FEBRERO_2025!$B$71:$C$73,TR_FEBRERO_2025!$C$71:$C$73))</f>
        <v>0.80100000000000005</v>
      </c>
      <c r="M298" s="504"/>
    </row>
    <row r="299" spans="1:13" ht="16.5" x14ac:dyDescent="0.3">
      <c r="A299" s="67" t="str">
        <f t="shared" si="14"/>
        <v>DB1GeneraciónBaja California</v>
      </c>
      <c r="B299" s="250" t="str">
        <f>E299&amp;I299&amp;J299</f>
        <v>DB1Baja CaliforniaNA</v>
      </c>
      <c r="C299" s="67" t="str">
        <f>E299&amp;F299&amp;H299&amp;I299</f>
        <v>DB1GeneraciónEnergíaBaja California</v>
      </c>
      <c r="E299" s="180" t="s">
        <v>48</v>
      </c>
      <c r="F299" s="181" t="s">
        <v>159</v>
      </c>
      <c r="G299" s="181" t="s">
        <v>184</v>
      </c>
      <c r="H299" s="181" t="s">
        <v>135</v>
      </c>
      <c r="I299" s="181" t="s">
        <v>49</v>
      </c>
      <c r="J299" s="99" t="s">
        <v>161</v>
      </c>
      <c r="K299" s="506">
        <f>+INDEX(CEC_FEBRERO_2025!$N$12:$N$351,MATCH($B299,CEC_FEBRERO_2025!$B$12:$B$351,0))</f>
        <v>0.65339912316529336</v>
      </c>
    </row>
    <row r="300" spans="1:13" ht="16.5" x14ac:dyDescent="0.3">
      <c r="A300" s="67" t="str">
        <f t="shared" si="14"/>
        <v>DB2GeneraciónBaja California</v>
      </c>
      <c r="B300" s="250" t="str">
        <f t="shared" ref="B300:B363" si="15">E300&amp;I300&amp;J300</f>
        <v>DB2Baja CaliforniaNA</v>
      </c>
      <c r="C300" s="67" t="str">
        <f t="shared" si="13"/>
        <v>DB2GeneraciónEnergíaBaja California</v>
      </c>
      <c r="E300" s="180" t="s">
        <v>50</v>
      </c>
      <c r="F300" s="181" t="s">
        <v>159</v>
      </c>
      <c r="G300" s="181" t="s">
        <v>184</v>
      </c>
      <c r="H300" s="181" t="s">
        <v>135</v>
      </c>
      <c r="I300" s="181" t="s">
        <v>49</v>
      </c>
      <c r="J300" s="99" t="s">
        <v>161</v>
      </c>
      <c r="K300" s="506">
        <f>+INDEX(CEC_FEBRERO_2025!$N$12:$N$351,MATCH($B300,CEC_FEBRERO_2025!$B$12:$B$351,0))</f>
        <v>0.653211526517815</v>
      </c>
    </row>
    <row r="301" spans="1:13" ht="16.5" x14ac:dyDescent="0.3">
      <c r="A301" s="67" t="str">
        <f t="shared" si="14"/>
        <v>PDBTGeneraciónBaja California</v>
      </c>
      <c r="B301" s="250" t="str">
        <f t="shared" si="15"/>
        <v>PDBTBaja CaliforniaNA</v>
      </c>
      <c r="C301" s="67" t="str">
        <f t="shared" si="13"/>
        <v>PDBTGeneraciónEnergíaBaja California</v>
      </c>
      <c r="E301" s="180" t="s">
        <v>56</v>
      </c>
      <c r="F301" s="181" t="s">
        <v>159</v>
      </c>
      <c r="G301" s="181" t="s">
        <v>184</v>
      </c>
      <c r="H301" s="181" t="s">
        <v>135</v>
      </c>
      <c r="I301" s="181" t="s">
        <v>49</v>
      </c>
      <c r="J301" s="99" t="s">
        <v>161</v>
      </c>
      <c r="K301" s="506">
        <f>+INDEX(CEC_FEBRERO_2025!$N$12:$N$351,MATCH($B301,CEC_FEBRERO_2025!$B$12:$B$351,0))</f>
        <v>0.7064889744015197</v>
      </c>
    </row>
    <row r="302" spans="1:13" ht="16.5" x14ac:dyDescent="0.3">
      <c r="A302" s="67" t="str">
        <f t="shared" si="14"/>
        <v>GDBTGeneraciónBaja California</v>
      </c>
      <c r="B302" s="250" t="str">
        <f t="shared" si="15"/>
        <v>GDBTBaja CaliforniaNA</v>
      </c>
      <c r="C302" s="67" t="str">
        <f t="shared" si="13"/>
        <v>GDBTGeneraciónEnergíaBaja California</v>
      </c>
      <c r="E302" s="180" t="s">
        <v>53</v>
      </c>
      <c r="F302" s="181" t="s">
        <v>159</v>
      </c>
      <c r="G302" s="181" t="s">
        <v>184</v>
      </c>
      <c r="H302" s="181" t="s">
        <v>135</v>
      </c>
      <c r="I302" s="181" t="s">
        <v>49</v>
      </c>
      <c r="J302" s="99" t="s">
        <v>161</v>
      </c>
      <c r="K302" s="506">
        <f>+INDEX(CEC_FEBRERO_2025!$N$12:$N$351,MATCH($B302,CEC_FEBRERO_2025!$B$12:$B$351,0))</f>
        <v>0.71474322689054404</v>
      </c>
    </row>
    <row r="303" spans="1:13" ht="16.5" x14ac:dyDescent="0.3">
      <c r="A303" s="67" t="str">
        <f t="shared" si="14"/>
        <v>RABTGeneraciónBaja California</v>
      </c>
      <c r="B303" s="250" t="str">
        <f t="shared" si="15"/>
        <v>RABTBaja CaliforniaNA</v>
      </c>
      <c r="C303" s="67" t="str">
        <f t="shared" si="13"/>
        <v>RABTGeneraciónEnergíaBaja California</v>
      </c>
      <c r="E303" s="180" t="s">
        <v>59</v>
      </c>
      <c r="F303" s="181" t="s">
        <v>159</v>
      </c>
      <c r="G303" s="181" t="s">
        <v>184</v>
      </c>
      <c r="H303" s="181" t="s">
        <v>135</v>
      </c>
      <c r="I303" s="181" t="s">
        <v>49</v>
      </c>
      <c r="J303" s="99" t="s">
        <v>161</v>
      </c>
      <c r="K303" s="506">
        <f>+INDEX(CEC_FEBRERO_2025!$N$12:$N$351,MATCH($B303,CEC_FEBRERO_2025!$B$12:$B$351,0))</f>
        <v>0.65171075333799255</v>
      </c>
    </row>
    <row r="304" spans="1:13" ht="16.5" x14ac:dyDescent="0.3">
      <c r="A304" s="67" t="str">
        <f t="shared" si="14"/>
        <v>APBTGeneraciónBaja California</v>
      </c>
      <c r="B304" s="250" t="str">
        <f t="shared" si="15"/>
        <v>APBTBaja CaliforniaNA</v>
      </c>
      <c r="C304" s="67" t="str">
        <f t="shared" si="13"/>
        <v>APBTGeneraciónEnergíaBaja California</v>
      </c>
      <c r="E304" s="180" t="s">
        <v>57</v>
      </c>
      <c r="F304" s="181" t="s">
        <v>159</v>
      </c>
      <c r="G304" s="181" t="s">
        <v>184</v>
      </c>
      <c r="H304" s="181" t="s">
        <v>135</v>
      </c>
      <c r="I304" s="181" t="s">
        <v>49</v>
      </c>
      <c r="J304" s="99" t="s">
        <v>161</v>
      </c>
      <c r="K304" s="506">
        <f>+INDEX(CEC_FEBRERO_2025!$N$12:$N$351,MATCH($B304,CEC_FEBRERO_2025!$B$12:$B$351,0))</f>
        <v>0.58755269990057313</v>
      </c>
    </row>
    <row r="305" spans="1:11" ht="16.5" x14ac:dyDescent="0.3">
      <c r="A305" s="67" t="str">
        <f t="shared" si="14"/>
        <v>APMTGeneraciónBaja California</v>
      </c>
      <c r="B305" s="250" t="str">
        <f t="shared" si="15"/>
        <v>APMTBaja CaliforniaNA</v>
      </c>
      <c r="C305" s="67" t="str">
        <f t="shared" si="13"/>
        <v>APMTGeneraciónEnergíaBaja California</v>
      </c>
      <c r="E305" s="180" t="s">
        <v>58</v>
      </c>
      <c r="F305" s="181" t="s">
        <v>159</v>
      </c>
      <c r="G305" s="181" t="s">
        <v>184</v>
      </c>
      <c r="H305" s="181" t="s">
        <v>135</v>
      </c>
      <c r="I305" s="181" t="s">
        <v>49</v>
      </c>
      <c r="J305" s="99" t="s">
        <v>161</v>
      </c>
      <c r="K305" s="506">
        <f>+INDEX(CEC_FEBRERO_2025!$N$12:$N$351,MATCH($B305,CEC_FEBRERO_2025!$B$12:$B$351,0))</f>
        <v>0.50482257836284916</v>
      </c>
    </row>
    <row r="306" spans="1:11" ht="16.5" x14ac:dyDescent="0.3">
      <c r="A306" s="67" t="str">
        <f t="shared" si="14"/>
        <v>GDMTHGeneraciónBaja CaliforniaB</v>
      </c>
      <c r="B306" s="250" t="str">
        <f t="shared" si="15"/>
        <v>GDMTHBaja CaliforniaB</v>
      </c>
      <c r="C306" s="67" t="str">
        <f t="shared" si="13"/>
        <v>GDMTHGeneraciónEnergíaBaja California</v>
      </c>
      <c r="E306" s="180" t="s">
        <v>54</v>
      </c>
      <c r="F306" s="181" t="s">
        <v>159</v>
      </c>
      <c r="G306" s="181" t="s">
        <v>184</v>
      </c>
      <c r="H306" s="181" t="s">
        <v>135</v>
      </c>
      <c r="I306" s="181" t="s">
        <v>49</v>
      </c>
      <c r="J306" s="99" t="s">
        <v>146</v>
      </c>
      <c r="K306" s="506">
        <f>+INDEX(CEC_FEBRERO_2025!$N$12:$N$351,MATCH($B306,CEC_FEBRERO_2025!$B$12:$B$351,0))</f>
        <v>0.44966916400436652</v>
      </c>
    </row>
    <row r="307" spans="1:11" ht="16.5" x14ac:dyDescent="0.3">
      <c r="A307" s="67" t="str">
        <f t="shared" si="14"/>
        <v>GDMTHGeneraciónBaja CaliforniaI</v>
      </c>
      <c r="B307" s="250" t="str">
        <f t="shared" si="15"/>
        <v>GDMTHBaja CaliforniaI</v>
      </c>
      <c r="C307" s="67" t="str">
        <f t="shared" si="13"/>
        <v>GDMTHGeneraciónEnergíaBaja California</v>
      </c>
      <c r="E307" s="180" t="s">
        <v>54</v>
      </c>
      <c r="F307" s="181" t="s">
        <v>159</v>
      </c>
      <c r="G307" s="181" t="s">
        <v>184</v>
      </c>
      <c r="H307" s="181" t="s">
        <v>135</v>
      </c>
      <c r="I307" s="181" t="s">
        <v>49</v>
      </c>
      <c r="J307" s="99" t="s">
        <v>147</v>
      </c>
      <c r="K307" s="506">
        <f>+INDEX(CEC_FEBRERO_2025!$N$12:$N$351,MATCH($B307,CEC_FEBRERO_2025!$B$12:$B$351,0))</f>
        <v>0.81416945005379615</v>
      </c>
    </row>
    <row r="308" spans="1:11" ht="16.5" x14ac:dyDescent="0.3">
      <c r="A308" s="67" t="str">
        <f t="shared" si="14"/>
        <v>GDMTHGeneraciónBaja CaliforniaP</v>
      </c>
      <c r="B308" s="250" t="str">
        <f t="shared" si="15"/>
        <v>GDMTHBaja CaliforniaP</v>
      </c>
      <c r="C308" s="67" t="str">
        <f t="shared" si="13"/>
        <v>GDMTHGeneraciónEnergíaBaja California</v>
      </c>
      <c r="E308" s="180" t="s">
        <v>54</v>
      </c>
      <c r="F308" s="181" t="s">
        <v>159</v>
      </c>
      <c r="G308" s="181" t="s">
        <v>184</v>
      </c>
      <c r="H308" s="181" t="s">
        <v>135</v>
      </c>
      <c r="I308" s="181" t="s">
        <v>49</v>
      </c>
      <c r="J308" s="99" t="s">
        <v>148</v>
      </c>
      <c r="K308" s="506">
        <f>+INDEX(CEC_FEBRERO_2025!$N$12:$N$351,MATCH($B308,CEC_FEBRERO_2025!$B$12:$B$351,0))</f>
        <v>1.1722502508855743</v>
      </c>
    </row>
    <row r="309" spans="1:11" ht="16.5" x14ac:dyDescent="0.3">
      <c r="A309" s="67" t="str">
        <f t="shared" si="14"/>
        <v>GDMTOGeneraciónBaja California</v>
      </c>
      <c r="B309" s="250" t="str">
        <f t="shared" si="15"/>
        <v>GDMTOBaja CaliforniaNA</v>
      </c>
      <c r="C309" s="67" t="str">
        <f t="shared" si="13"/>
        <v>GDMTOGeneraciónEnergíaBaja California</v>
      </c>
      <c r="E309" s="180" t="s">
        <v>55</v>
      </c>
      <c r="F309" s="181" t="s">
        <v>159</v>
      </c>
      <c r="G309" s="181" t="s">
        <v>184</v>
      </c>
      <c r="H309" s="181" t="s">
        <v>135</v>
      </c>
      <c r="I309" s="181" t="s">
        <v>49</v>
      </c>
      <c r="J309" s="99" t="s">
        <v>161</v>
      </c>
      <c r="K309" s="506">
        <f>+INDEX(CEC_FEBRERO_2025!$N$12:$N$351,MATCH($B309,CEC_FEBRERO_2025!$B$12:$B$351,0))</f>
        <v>0.55828762289403211</v>
      </c>
    </row>
    <row r="310" spans="1:11" ht="16.5" x14ac:dyDescent="0.3">
      <c r="A310" s="67" t="str">
        <f t="shared" si="14"/>
        <v>RAMTGeneraciónBaja California</v>
      </c>
      <c r="B310" s="250" t="str">
        <f t="shared" si="15"/>
        <v>RAMTBaja CaliforniaNA</v>
      </c>
      <c r="C310" s="67" t="str">
        <f t="shared" si="13"/>
        <v>RAMTGeneraciónEnergíaBaja California</v>
      </c>
      <c r="E310" s="180" t="s">
        <v>60</v>
      </c>
      <c r="F310" s="181" t="s">
        <v>159</v>
      </c>
      <c r="G310" s="181" t="s">
        <v>184</v>
      </c>
      <c r="H310" s="181" t="s">
        <v>135</v>
      </c>
      <c r="I310" s="181" t="s">
        <v>49</v>
      </c>
      <c r="J310" s="99" t="s">
        <v>161</v>
      </c>
      <c r="K310" s="506">
        <f>+INDEX(CEC_FEBRERO_2025!$N$12:$N$351,MATCH($B310,CEC_FEBRERO_2025!$B$12:$B$351,0))</f>
        <v>0.64270611425905622</v>
      </c>
    </row>
    <row r="311" spans="1:11" ht="16.5" x14ac:dyDescent="0.3">
      <c r="A311" s="67" t="str">
        <f t="shared" si="14"/>
        <v>DISTGeneraciónBaja CaliforniaB</v>
      </c>
      <c r="B311" s="250" t="str">
        <f t="shared" si="15"/>
        <v>DISTBaja CaliforniaB</v>
      </c>
      <c r="C311" s="67" t="str">
        <f t="shared" si="13"/>
        <v>DISTGeneraciónEnergíaBaja California</v>
      </c>
      <c r="E311" s="180" t="s">
        <v>51</v>
      </c>
      <c r="F311" s="181" t="s">
        <v>159</v>
      </c>
      <c r="G311" s="181" t="s">
        <v>184</v>
      </c>
      <c r="H311" s="181" t="s">
        <v>135</v>
      </c>
      <c r="I311" s="181" t="s">
        <v>49</v>
      </c>
      <c r="J311" s="99" t="s">
        <v>146</v>
      </c>
      <c r="K311" s="506">
        <f>+INDEX(CEC_FEBRERO_2025!$N$12:$N$351,MATCH($B311,CEC_FEBRERO_2025!$B$12:$B$351,0))</f>
        <v>0.49131561974444493</v>
      </c>
    </row>
    <row r="312" spans="1:11" ht="16.5" x14ac:dyDescent="0.3">
      <c r="A312" s="67" t="str">
        <f t="shared" si="14"/>
        <v>DISTGeneraciónBaja CaliforniaI</v>
      </c>
      <c r="B312" s="250" t="str">
        <f t="shared" si="15"/>
        <v>DISTBaja CaliforniaI</v>
      </c>
      <c r="C312" s="67" t="str">
        <f t="shared" si="13"/>
        <v>DISTGeneraciónEnergíaBaja California</v>
      </c>
      <c r="E312" s="180" t="s">
        <v>51</v>
      </c>
      <c r="F312" s="181" t="s">
        <v>159</v>
      </c>
      <c r="G312" s="181" t="s">
        <v>184</v>
      </c>
      <c r="H312" s="181" t="s">
        <v>135</v>
      </c>
      <c r="I312" s="181" t="s">
        <v>49</v>
      </c>
      <c r="J312" s="99" t="s">
        <v>147</v>
      </c>
      <c r="K312" s="506">
        <f>+INDEX(CEC_FEBRERO_2025!$N$12:$N$351,MATCH($B312,CEC_FEBRERO_2025!$B$12:$B$351,0))</f>
        <v>0.88958330233988459</v>
      </c>
    </row>
    <row r="313" spans="1:11" ht="16.5" x14ac:dyDescent="0.3">
      <c r="A313" s="67" t="str">
        <f t="shared" si="14"/>
        <v>DISTGeneraciónBaja CaliforniaP</v>
      </c>
      <c r="B313" s="250" t="str">
        <f t="shared" si="15"/>
        <v>DISTBaja CaliforniaP</v>
      </c>
      <c r="C313" s="67" t="str">
        <f t="shared" si="13"/>
        <v>DISTGeneraciónEnergíaBaja California</v>
      </c>
      <c r="E313" s="180" t="s">
        <v>51</v>
      </c>
      <c r="F313" s="181" t="s">
        <v>159</v>
      </c>
      <c r="G313" s="181" t="s">
        <v>184</v>
      </c>
      <c r="H313" s="181" t="s">
        <v>135</v>
      </c>
      <c r="I313" s="181" t="s">
        <v>49</v>
      </c>
      <c r="J313" s="99" t="s">
        <v>148</v>
      </c>
      <c r="K313" s="506">
        <f>+INDEX(CEC_FEBRERO_2025!$N$12:$N$351,MATCH($B313,CEC_FEBRERO_2025!$B$12:$B$351,0))</f>
        <v>1.2822571059053249</v>
      </c>
    </row>
    <row r="314" spans="1:11" ht="16.5" x14ac:dyDescent="0.3">
      <c r="A314" s="67" t="str">
        <f t="shared" si="14"/>
        <v>DISTGeneraciónBaja CaliforniaSP</v>
      </c>
      <c r="B314" s="250" t="str">
        <f t="shared" si="15"/>
        <v>DISTBaja CaliforniaSP</v>
      </c>
      <c r="C314" s="67" t="str">
        <f t="shared" si="13"/>
        <v>DISTGeneraciónEnergíaBaja California</v>
      </c>
      <c r="E314" s="187" t="s">
        <v>51</v>
      </c>
      <c r="F314" s="181" t="s">
        <v>159</v>
      </c>
      <c r="G314" s="181" t="s">
        <v>184</v>
      </c>
      <c r="H314" s="181" t="s">
        <v>135</v>
      </c>
      <c r="I314" s="181" t="s">
        <v>49</v>
      </c>
      <c r="J314" s="99" t="s">
        <v>151</v>
      </c>
      <c r="K314" s="506">
        <f>+INDEX(CEC_FEBRERO_2025!$N$12:$N$351,MATCH($B314,CEC_FEBRERO_2025!$B$12:$B$351,0))</f>
        <v>1.2037223451922374</v>
      </c>
    </row>
    <row r="315" spans="1:11" ht="16.5" x14ac:dyDescent="0.3">
      <c r="A315" s="67" t="str">
        <f t="shared" si="14"/>
        <v>DITGeneraciónBaja CaliforniaB</v>
      </c>
      <c r="B315" s="250" t="str">
        <f t="shared" si="15"/>
        <v>DITBaja CaliforniaB</v>
      </c>
      <c r="C315" s="67" t="str">
        <f t="shared" si="13"/>
        <v>DITGeneraciónEnergíaBaja California</v>
      </c>
      <c r="E315" s="187" t="s">
        <v>52</v>
      </c>
      <c r="F315" s="181" t="s">
        <v>159</v>
      </c>
      <c r="G315" s="181" t="s">
        <v>184</v>
      </c>
      <c r="H315" s="181" t="s">
        <v>135</v>
      </c>
      <c r="I315" s="181" t="s">
        <v>49</v>
      </c>
      <c r="J315" s="99" t="s">
        <v>146</v>
      </c>
      <c r="K315" s="506">
        <f>+INDEX(CEC_FEBRERO_2025!$N$12:$N$351,MATCH($B315,CEC_FEBRERO_2025!$B$12:$B$351,0))</f>
        <v>0.568042648562879</v>
      </c>
    </row>
    <row r="316" spans="1:11" ht="16.5" x14ac:dyDescent="0.3">
      <c r="A316" s="67" t="str">
        <f t="shared" si="14"/>
        <v>DITGeneraciónBaja CaliforniaI</v>
      </c>
      <c r="B316" s="250" t="str">
        <f t="shared" si="15"/>
        <v>DITBaja CaliforniaI</v>
      </c>
      <c r="C316" s="67" t="str">
        <f t="shared" si="13"/>
        <v>DITGeneraciónEnergíaBaja California</v>
      </c>
      <c r="E316" s="187" t="s">
        <v>52</v>
      </c>
      <c r="F316" s="181" t="s">
        <v>159</v>
      </c>
      <c r="G316" s="181" t="s">
        <v>184</v>
      </c>
      <c r="H316" s="181" t="s">
        <v>135</v>
      </c>
      <c r="I316" s="181" t="s">
        <v>49</v>
      </c>
      <c r="J316" s="99" t="s">
        <v>147</v>
      </c>
      <c r="K316" s="506">
        <f>+INDEX(CEC_FEBRERO_2025!$N$12:$N$351,MATCH($B316,CEC_FEBRERO_2025!$B$12:$B$351,0))</f>
        <v>1.0284048214734818</v>
      </c>
    </row>
    <row r="317" spans="1:11" ht="16.5" x14ac:dyDescent="0.3">
      <c r="A317" s="67" t="str">
        <f t="shared" si="14"/>
        <v>DITGeneraciónBaja CaliforniaP</v>
      </c>
      <c r="B317" s="250" t="str">
        <f t="shared" si="15"/>
        <v>DITBaja CaliforniaP</v>
      </c>
      <c r="C317" s="67" t="str">
        <f t="shared" si="13"/>
        <v>DITGeneraciónEnergíaBaja California</v>
      </c>
      <c r="E317" s="180" t="s">
        <v>52</v>
      </c>
      <c r="F317" s="181" t="s">
        <v>159</v>
      </c>
      <c r="G317" s="181" t="s">
        <v>184</v>
      </c>
      <c r="H317" s="181" t="s">
        <v>135</v>
      </c>
      <c r="I317" s="181" t="s">
        <v>49</v>
      </c>
      <c r="J317" s="99" t="s">
        <v>148</v>
      </c>
      <c r="K317" s="506">
        <f>+INDEX(CEC_FEBRERO_2025!$N$12:$N$351,MATCH($B317,CEC_FEBRERO_2025!$B$12:$B$351,0))</f>
        <v>1.4775992845034873</v>
      </c>
    </row>
    <row r="318" spans="1:11" ht="16.5" x14ac:dyDescent="0.3">
      <c r="A318" s="67" t="str">
        <f t="shared" si="14"/>
        <v>DITGeneraciónBaja CaliforniaSP</v>
      </c>
      <c r="B318" s="250" t="str">
        <f t="shared" si="15"/>
        <v>DITBaja CaliforniaSP</v>
      </c>
      <c r="C318" s="67" t="str">
        <f t="shared" si="13"/>
        <v>DITGeneraciónEnergíaBaja California</v>
      </c>
      <c r="E318" s="180" t="s">
        <v>52</v>
      </c>
      <c r="F318" s="181" t="s">
        <v>159</v>
      </c>
      <c r="G318" s="181" t="s">
        <v>184</v>
      </c>
      <c r="H318" s="181" t="s">
        <v>135</v>
      </c>
      <c r="I318" s="181" t="s">
        <v>49</v>
      </c>
      <c r="J318" s="99" t="s">
        <v>151</v>
      </c>
      <c r="K318" s="506">
        <f>+INDEX(CEC_FEBRERO_2025!$N$12:$N$351,MATCH($B318,CEC_FEBRERO_2025!$B$12:$B$351,0))</f>
        <v>1.3877603918974852</v>
      </c>
    </row>
    <row r="319" spans="1:11" ht="16.5" x14ac:dyDescent="0.3">
      <c r="A319" s="67" t="str">
        <f t="shared" si="14"/>
        <v>DB1GeneraciónBaja California Sur</v>
      </c>
      <c r="B319" s="250" t="str">
        <f t="shared" si="15"/>
        <v>DB1Baja California SurNA</v>
      </c>
      <c r="C319" s="67" t="str">
        <f t="shared" si="13"/>
        <v>DB1GeneraciónEnergíaBaja California Sur</v>
      </c>
      <c r="E319" s="180" t="s">
        <v>48</v>
      </c>
      <c r="F319" s="181" t="s">
        <v>159</v>
      </c>
      <c r="G319" s="181" t="s">
        <v>184</v>
      </c>
      <c r="H319" s="181" t="s">
        <v>135</v>
      </c>
      <c r="I319" s="181" t="s">
        <v>61</v>
      </c>
      <c r="J319" s="99" t="s">
        <v>161</v>
      </c>
      <c r="K319" s="506">
        <f>+INDEX(CEC_FEBRERO_2025!$N$12:$N$351,MATCH($B319,CEC_FEBRERO_2025!$B$12:$B$351,0))</f>
        <v>0.93366851449717503</v>
      </c>
    </row>
    <row r="320" spans="1:11" ht="16.5" x14ac:dyDescent="0.3">
      <c r="A320" s="67" t="str">
        <f t="shared" si="14"/>
        <v>DB2GeneraciónBaja California Sur</v>
      </c>
      <c r="B320" s="250" t="str">
        <f t="shared" si="15"/>
        <v>DB2Baja California SurNA</v>
      </c>
      <c r="C320" s="67" t="str">
        <f t="shared" si="13"/>
        <v>DB2GeneraciónEnergíaBaja California Sur</v>
      </c>
      <c r="E320" s="180" t="s">
        <v>50</v>
      </c>
      <c r="F320" s="181" t="s">
        <v>159</v>
      </c>
      <c r="G320" s="181" t="s">
        <v>184</v>
      </c>
      <c r="H320" s="181" t="s">
        <v>135</v>
      </c>
      <c r="I320" s="181" t="s">
        <v>61</v>
      </c>
      <c r="J320" s="99" t="s">
        <v>161</v>
      </c>
      <c r="K320" s="506">
        <f>+INDEX(CEC_FEBRERO_2025!$N$12:$N$351,MATCH($B320,CEC_FEBRERO_2025!$B$12:$B$351,0))</f>
        <v>0.93122975807996422</v>
      </c>
    </row>
    <row r="321" spans="1:11" ht="16.5" x14ac:dyDescent="0.3">
      <c r="A321" s="67" t="str">
        <f t="shared" si="14"/>
        <v>PDBTGeneraciónBaja California Sur</v>
      </c>
      <c r="B321" s="250" t="str">
        <f t="shared" si="15"/>
        <v>PDBTBaja California SurNA</v>
      </c>
      <c r="C321" s="67" t="str">
        <f t="shared" si="13"/>
        <v>PDBTGeneraciónEnergíaBaja California Sur</v>
      </c>
      <c r="E321" s="180" t="s">
        <v>56</v>
      </c>
      <c r="F321" s="181" t="s">
        <v>159</v>
      </c>
      <c r="G321" s="181" t="s">
        <v>184</v>
      </c>
      <c r="H321" s="181" t="s">
        <v>135</v>
      </c>
      <c r="I321" s="181" t="s">
        <v>61</v>
      </c>
      <c r="J321" s="99" t="s">
        <v>161</v>
      </c>
      <c r="K321" s="506">
        <f>+INDEX(CEC_FEBRERO_2025!$N$12:$N$351,MATCH($B321,CEC_FEBRERO_2025!$B$12:$B$351,0))</f>
        <v>2.5303035811810153</v>
      </c>
    </row>
    <row r="322" spans="1:11" ht="16.5" x14ac:dyDescent="0.3">
      <c r="A322" s="67" t="str">
        <f t="shared" si="14"/>
        <v>GDBTGeneraciónBaja California Sur</v>
      </c>
      <c r="B322" s="250" t="str">
        <f t="shared" si="15"/>
        <v>GDBTBaja California SurNA</v>
      </c>
      <c r="C322" s="67" t="str">
        <f t="shared" si="13"/>
        <v>GDBTGeneraciónEnergíaBaja California Sur</v>
      </c>
      <c r="E322" s="180" t="s">
        <v>53</v>
      </c>
      <c r="F322" s="181" t="s">
        <v>159</v>
      </c>
      <c r="G322" s="181" t="s">
        <v>184</v>
      </c>
      <c r="H322" s="181" t="s">
        <v>135</v>
      </c>
      <c r="I322" s="181" t="s">
        <v>61</v>
      </c>
      <c r="J322" s="99" t="s">
        <v>161</v>
      </c>
      <c r="K322" s="506">
        <f>+INDEX(CEC_FEBRERO_2025!$N$12:$N$351,MATCH($B322,CEC_FEBRERO_2025!$B$12:$B$351,0))</f>
        <v>3.0471323449824474</v>
      </c>
    </row>
    <row r="323" spans="1:11" ht="16.5" x14ac:dyDescent="0.3">
      <c r="A323" s="67" t="str">
        <f t="shared" si="14"/>
        <v>RABTGeneraciónBaja California Sur</v>
      </c>
      <c r="B323" s="250" t="str">
        <f t="shared" si="15"/>
        <v>RABTBaja California SurNA</v>
      </c>
      <c r="C323" s="67" t="str">
        <f t="shared" si="13"/>
        <v>RABTGeneraciónEnergíaBaja California Sur</v>
      </c>
      <c r="E323" s="180" t="s">
        <v>59</v>
      </c>
      <c r="F323" s="181" t="s">
        <v>159</v>
      </c>
      <c r="G323" s="181" t="s">
        <v>184</v>
      </c>
      <c r="H323" s="181" t="s">
        <v>135</v>
      </c>
      <c r="I323" s="181" t="s">
        <v>61</v>
      </c>
      <c r="J323" s="99" t="s">
        <v>161</v>
      </c>
      <c r="K323" s="506">
        <f>+INDEX(CEC_FEBRERO_2025!$N$12:$N$351,MATCH($B323,CEC_FEBRERO_2025!$B$12:$B$351,0))</f>
        <v>0.93047937149005266</v>
      </c>
    </row>
    <row r="324" spans="1:11" ht="16.5" x14ac:dyDescent="0.3">
      <c r="A324" s="67" t="str">
        <f t="shared" si="14"/>
        <v>APBTGeneraciónBaja California Sur</v>
      </c>
      <c r="B324" s="250" t="str">
        <f t="shared" si="15"/>
        <v>APBTBaja California SurNA</v>
      </c>
      <c r="C324" s="67" t="str">
        <f t="shared" si="13"/>
        <v>APBTGeneraciónEnergíaBaja California Sur</v>
      </c>
      <c r="E324" s="180" t="s">
        <v>57</v>
      </c>
      <c r="F324" s="181" t="s">
        <v>159</v>
      </c>
      <c r="G324" s="181" t="s">
        <v>184</v>
      </c>
      <c r="H324" s="181" t="s">
        <v>135</v>
      </c>
      <c r="I324" s="181" t="s">
        <v>61</v>
      </c>
      <c r="J324" s="99" t="s">
        <v>161</v>
      </c>
      <c r="K324" s="506">
        <f>+INDEX(CEC_FEBRERO_2025!$N$12:$N$351,MATCH($B324,CEC_FEBRERO_2025!$B$12:$B$351,0))</f>
        <v>3.1394298955415394</v>
      </c>
    </row>
    <row r="325" spans="1:11" ht="16.5" x14ac:dyDescent="0.3">
      <c r="A325" s="67" t="str">
        <f t="shared" si="14"/>
        <v>APMTGeneraciónBaja California Sur</v>
      </c>
      <c r="B325" s="250" t="str">
        <f t="shared" si="15"/>
        <v>APMTBaja California SurNA</v>
      </c>
      <c r="C325" s="67" t="str">
        <f t="shared" si="13"/>
        <v>APMTGeneraciónEnergíaBaja California Sur</v>
      </c>
      <c r="E325" s="180" t="s">
        <v>58</v>
      </c>
      <c r="F325" s="181" t="s">
        <v>159</v>
      </c>
      <c r="G325" s="181" t="s">
        <v>184</v>
      </c>
      <c r="H325" s="181" t="s">
        <v>135</v>
      </c>
      <c r="I325" s="181" t="s">
        <v>61</v>
      </c>
      <c r="J325" s="99" t="s">
        <v>161</v>
      </c>
      <c r="K325" s="506">
        <f>+INDEX(CEC_FEBRERO_2025!$N$12:$N$351,MATCH($B325,CEC_FEBRERO_2025!$B$12:$B$351,0))</f>
        <v>2.1104622841256231</v>
      </c>
    </row>
    <row r="326" spans="1:11" ht="16.5" x14ac:dyDescent="0.3">
      <c r="A326" s="67" t="str">
        <f t="shared" si="14"/>
        <v>GDMTHGeneraciónBaja California SurB</v>
      </c>
      <c r="B326" s="250" t="str">
        <f t="shared" si="15"/>
        <v>GDMTHBaja California SurB</v>
      </c>
      <c r="C326" s="67" t="str">
        <f t="shared" si="13"/>
        <v>GDMTHGeneraciónEnergíaBaja California Sur</v>
      </c>
      <c r="E326" s="180" t="s">
        <v>54</v>
      </c>
      <c r="F326" s="181" t="s">
        <v>159</v>
      </c>
      <c r="G326" s="181" t="s">
        <v>184</v>
      </c>
      <c r="H326" s="181" t="s">
        <v>135</v>
      </c>
      <c r="I326" s="181" t="s">
        <v>61</v>
      </c>
      <c r="J326" s="99" t="s">
        <v>146</v>
      </c>
      <c r="K326" s="506">
        <f>+INDEX(CEC_FEBRERO_2025!$N$12:$N$351,MATCH($B326,CEC_FEBRERO_2025!$B$12:$B$351,0))</f>
        <v>2.0474298105730711</v>
      </c>
    </row>
    <row r="327" spans="1:11" ht="16.5" x14ac:dyDescent="0.3">
      <c r="A327" s="67" t="str">
        <f t="shared" si="14"/>
        <v>GDMTHGeneraciónBaja California SurI</v>
      </c>
      <c r="B327" s="250" t="str">
        <f t="shared" si="15"/>
        <v>GDMTHBaja California SurI</v>
      </c>
      <c r="C327" s="67" t="str">
        <f t="shared" si="13"/>
        <v>GDMTHGeneraciónEnergíaBaja California Sur</v>
      </c>
      <c r="E327" s="180" t="s">
        <v>54</v>
      </c>
      <c r="F327" s="181" t="s">
        <v>159</v>
      </c>
      <c r="G327" s="181" t="s">
        <v>184</v>
      </c>
      <c r="H327" s="181" t="s">
        <v>135</v>
      </c>
      <c r="I327" s="181" t="s">
        <v>61</v>
      </c>
      <c r="J327" s="99" t="s">
        <v>147</v>
      </c>
      <c r="K327" s="506">
        <f>+INDEX(CEC_FEBRERO_2025!$N$12:$N$351,MATCH($B327,CEC_FEBRERO_2025!$B$12:$B$351,0))</f>
        <v>2.6561809316386396</v>
      </c>
    </row>
    <row r="328" spans="1:11" ht="16.5" x14ac:dyDescent="0.3">
      <c r="A328" s="67" t="str">
        <f t="shared" si="14"/>
        <v>GDMTHGeneraciónBaja California SurP</v>
      </c>
      <c r="B328" s="250" t="str">
        <f t="shared" si="15"/>
        <v>GDMTHBaja California SurP</v>
      </c>
      <c r="C328" s="67" t="str">
        <f t="shared" si="13"/>
        <v>GDMTHGeneraciónEnergíaBaja California Sur</v>
      </c>
      <c r="E328" s="180" t="s">
        <v>54</v>
      </c>
      <c r="F328" s="181" t="s">
        <v>159</v>
      </c>
      <c r="G328" s="181" t="s">
        <v>184</v>
      </c>
      <c r="H328" s="181" t="s">
        <v>135</v>
      </c>
      <c r="I328" s="181" t="s">
        <v>61</v>
      </c>
      <c r="J328" s="99" t="s">
        <v>148</v>
      </c>
      <c r="K328" s="506">
        <f>+INDEX(CEC_FEBRERO_2025!$N$12:$N$351,MATCH($B328,CEC_FEBRERO_2025!$B$12:$B$351,0))</f>
        <v>3.8243989175780753</v>
      </c>
    </row>
    <row r="329" spans="1:11" ht="16.5" x14ac:dyDescent="0.3">
      <c r="A329" s="67" t="str">
        <f t="shared" si="14"/>
        <v>GDMTOGeneraciónBaja California Sur</v>
      </c>
      <c r="B329" s="250" t="str">
        <f t="shared" si="15"/>
        <v>GDMTOBaja California SurNA</v>
      </c>
      <c r="C329" s="67" t="str">
        <f t="shared" si="13"/>
        <v>GDMTOGeneraciónEnergíaBaja California Sur</v>
      </c>
      <c r="E329" s="180" t="s">
        <v>55</v>
      </c>
      <c r="F329" s="181" t="s">
        <v>159</v>
      </c>
      <c r="G329" s="181" t="s">
        <v>184</v>
      </c>
      <c r="H329" s="181" t="s">
        <v>135</v>
      </c>
      <c r="I329" s="181" t="s">
        <v>61</v>
      </c>
      <c r="J329" s="99" t="s">
        <v>161</v>
      </c>
      <c r="K329" s="506">
        <f>+INDEX(CEC_FEBRERO_2025!$N$12:$N$351,MATCH($B329,CEC_FEBRERO_2025!$B$12:$B$351,0))</f>
        <v>2.3061255874450031</v>
      </c>
    </row>
    <row r="330" spans="1:11" ht="16.5" x14ac:dyDescent="0.3">
      <c r="A330" s="67" t="str">
        <f t="shared" si="14"/>
        <v>RAMTGeneraciónBaja California Sur</v>
      </c>
      <c r="B330" s="250" t="str">
        <f t="shared" si="15"/>
        <v>RAMTBaja California SurNA</v>
      </c>
      <c r="C330" s="67" t="str">
        <f t="shared" ref="C330:C393" si="16">E330&amp;F330&amp;H330&amp;I330</f>
        <v>RAMTGeneraciónEnergíaBaja California Sur</v>
      </c>
      <c r="E330" s="180" t="s">
        <v>60</v>
      </c>
      <c r="F330" s="181" t="s">
        <v>159</v>
      </c>
      <c r="G330" s="181" t="s">
        <v>184</v>
      </c>
      <c r="H330" s="181" t="s">
        <v>135</v>
      </c>
      <c r="I330" s="181" t="s">
        <v>61</v>
      </c>
      <c r="J330" s="99" t="s">
        <v>161</v>
      </c>
      <c r="K330" s="506">
        <f>+INDEX(CEC_FEBRERO_2025!$N$12:$N$351,MATCH($B330,CEC_FEBRERO_2025!$B$12:$B$351,0))</f>
        <v>0.88695694927519542</v>
      </c>
    </row>
    <row r="331" spans="1:11" ht="16.5" x14ac:dyDescent="0.3">
      <c r="A331" s="67" t="str">
        <f t="shared" ref="A331:A394" si="17">IF(J331="NA",E331&amp;F331&amp;I331,E331&amp;F331&amp;I331&amp;J331)</f>
        <v>DISTGeneraciónBaja California SurB</v>
      </c>
      <c r="B331" s="250" t="str">
        <f t="shared" si="15"/>
        <v>DISTBaja California SurB</v>
      </c>
      <c r="C331" s="67" t="str">
        <f t="shared" si="16"/>
        <v>DISTGeneraciónEnergíaBaja California Sur</v>
      </c>
      <c r="E331" s="180" t="s">
        <v>51</v>
      </c>
      <c r="F331" s="181" t="s">
        <v>159</v>
      </c>
      <c r="G331" s="181" t="s">
        <v>184</v>
      </c>
      <c r="H331" s="181" t="s">
        <v>135</v>
      </c>
      <c r="I331" s="181" t="s">
        <v>61</v>
      </c>
      <c r="J331" s="99" t="s">
        <v>146</v>
      </c>
      <c r="K331" s="506">
        <f>+INDEX(CEC_FEBRERO_2025!$N$12:$N$351,MATCH($B331,CEC_FEBRERO_2025!$B$12:$B$351,0))</f>
        <v>2.2324001049862168</v>
      </c>
    </row>
    <row r="332" spans="1:11" ht="16.5" x14ac:dyDescent="0.3">
      <c r="A332" s="67" t="str">
        <f t="shared" si="17"/>
        <v>DISTGeneraciónBaja California SurI</v>
      </c>
      <c r="B332" s="250" t="str">
        <f t="shared" si="15"/>
        <v>DISTBaja California SurI</v>
      </c>
      <c r="C332" s="67" t="str">
        <f t="shared" si="16"/>
        <v>DISTGeneraciónEnergíaBaja California Sur</v>
      </c>
      <c r="E332" s="180" t="s">
        <v>51</v>
      </c>
      <c r="F332" s="181" t="s">
        <v>159</v>
      </c>
      <c r="G332" s="181" t="s">
        <v>184</v>
      </c>
      <c r="H332" s="181" t="s">
        <v>135</v>
      </c>
      <c r="I332" s="181" t="s">
        <v>61</v>
      </c>
      <c r="J332" s="99" t="s">
        <v>147</v>
      </c>
      <c r="K332" s="506">
        <f>+INDEX(CEC_FEBRERO_2025!$N$12:$N$351,MATCH($B332,CEC_FEBRERO_2025!$B$12:$B$351,0))</f>
        <v>2.8961170437627897</v>
      </c>
    </row>
    <row r="333" spans="1:11" ht="16.5" x14ac:dyDescent="0.3">
      <c r="A333" s="67" t="str">
        <f t="shared" si="17"/>
        <v>DISTGeneraciónBaja California SurP</v>
      </c>
      <c r="B333" s="250" t="str">
        <f t="shared" si="15"/>
        <v>DISTBaja California SurP</v>
      </c>
      <c r="C333" s="67" t="str">
        <f t="shared" si="16"/>
        <v>DISTGeneraciónEnergíaBaja California Sur</v>
      </c>
      <c r="E333" s="180" t="s">
        <v>51</v>
      </c>
      <c r="F333" s="181" t="s">
        <v>159</v>
      </c>
      <c r="G333" s="181" t="s">
        <v>184</v>
      </c>
      <c r="H333" s="181" t="s">
        <v>135</v>
      </c>
      <c r="I333" s="181" t="s">
        <v>61</v>
      </c>
      <c r="J333" s="99" t="s">
        <v>148</v>
      </c>
      <c r="K333" s="506">
        <f>+INDEX(CEC_FEBRERO_2025!$N$12:$N$351,MATCH($B333,CEC_FEBRERO_2025!$B$12:$B$351,0))</f>
        <v>4.1745013076690016</v>
      </c>
    </row>
    <row r="334" spans="1:11" ht="16.5" x14ac:dyDescent="0.3">
      <c r="A334" s="67" t="str">
        <f t="shared" si="17"/>
        <v>DISTGeneraciónBaja California SurSP</v>
      </c>
      <c r="B334" s="250" t="str">
        <f t="shared" si="15"/>
        <v>DISTBaja California SurSP</v>
      </c>
      <c r="C334" s="67" t="str">
        <f t="shared" si="16"/>
        <v>DISTGeneraciónEnergíaBaja California Sur</v>
      </c>
      <c r="E334" s="180" t="s">
        <v>51</v>
      </c>
      <c r="F334" s="181" t="s">
        <v>159</v>
      </c>
      <c r="G334" s="181" t="s">
        <v>184</v>
      </c>
      <c r="H334" s="181" t="s">
        <v>135</v>
      </c>
      <c r="I334" s="181" t="s">
        <v>61</v>
      </c>
      <c r="J334" s="99" t="s">
        <v>151</v>
      </c>
      <c r="K334" s="506">
        <f>+INDEX(CEC_FEBRERO_2025!$N$12:$N$351,MATCH($B334,CEC_FEBRERO_2025!$B$12:$B$351,0))</f>
        <v>0</v>
      </c>
    </row>
    <row r="335" spans="1:11" ht="16.5" x14ac:dyDescent="0.3">
      <c r="A335" s="67" t="str">
        <f t="shared" si="17"/>
        <v>DITGeneraciónBaja California SurB</v>
      </c>
      <c r="B335" s="250" t="str">
        <f t="shared" si="15"/>
        <v>DITBaja California SurB</v>
      </c>
      <c r="C335" s="67" t="str">
        <f t="shared" si="16"/>
        <v>DITGeneraciónEnergíaBaja California Sur</v>
      </c>
      <c r="E335" s="180" t="s">
        <v>52</v>
      </c>
      <c r="F335" s="181" t="s">
        <v>159</v>
      </c>
      <c r="G335" s="181" t="s">
        <v>184</v>
      </c>
      <c r="H335" s="181" t="s">
        <v>135</v>
      </c>
      <c r="I335" s="181" t="s">
        <v>61</v>
      </c>
      <c r="J335" s="99" t="s">
        <v>146</v>
      </c>
      <c r="K335" s="506">
        <f>+INDEX(CEC_FEBRERO_2025!$N$12:$N$351,MATCH($B335,CEC_FEBRERO_2025!$B$12:$B$351,0))</f>
        <v>2.6120957194813479</v>
      </c>
    </row>
    <row r="336" spans="1:11" ht="16.5" x14ac:dyDescent="0.3">
      <c r="A336" s="67" t="str">
        <f t="shared" si="17"/>
        <v>DITGeneraciónBaja California SurI</v>
      </c>
      <c r="B336" s="250" t="str">
        <f t="shared" si="15"/>
        <v>DITBaja California SurI</v>
      </c>
      <c r="C336" s="67" t="str">
        <f t="shared" si="16"/>
        <v>DITGeneraciónEnergíaBaja California Sur</v>
      </c>
      <c r="E336" s="187" t="s">
        <v>52</v>
      </c>
      <c r="F336" s="181" t="s">
        <v>159</v>
      </c>
      <c r="G336" s="181" t="s">
        <v>184</v>
      </c>
      <c r="H336" s="181" t="s">
        <v>135</v>
      </c>
      <c r="I336" s="181" t="s">
        <v>61</v>
      </c>
      <c r="J336" s="99" t="s">
        <v>147</v>
      </c>
      <c r="K336" s="506">
        <f>+INDEX(CEC_FEBRERO_2025!$N$12:$N$351,MATCH($B336,CEC_FEBRERO_2025!$B$12:$B$351,0))</f>
        <v>3.2943847263582295</v>
      </c>
    </row>
    <row r="337" spans="1:11" ht="16.5" x14ac:dyDescent="0.3">
      <c r="A337" s="67" t="str">
        <f t="shared" si="17"/>
        <v>DITGeneraciónBaja California SurP</v>
      </c>
      <c r="B337" s="250" t="str">
        <f t="shared" si="15"/>
        <v>DITBaja California SurP</v>
      </c>
      <c r="C337" s="67" t="str">
        <f t="shared" si="16"/>
        <v>DITGeneraciónEnergíaBaja California Sur</v>
      </c>
      <c r="E337" s="187" t="s">
        <v>52</v>
      </c>
      <c r="F337" s="181" t="s">
        <v>159</v>
      </c>
      <c r="G337" s="181" t="s">
        <v>184</v>
      </c>
      <c r="H337" s="181" t="s">
        <v>135</v>
      </c>
      <c r="I337" s="181" t="s">
        <v>61</v>
      </c>
      <c r="J337" s="99" t="s">
        <v>148</v>
      </c>
      <c r="K337" s="506">
        <f>+INDEX(CEC_FEBRERO_2025!$N$12:$N$351,MATCH($B337,CEC_FEBRERO_2025!$B$12:$B$351,0))</f>
        <v>4.7333310899609096</v>
      </c>
    </row>
    <row r="338" spans="1:11" ht="16.5" x14ac:dyDescent="0.3">
      <c r="A338" s="67" t="str">
        <f t="shared" si="17"/>
        <v>DITGeneraciónBaja California SurSP</v>
      </c>
      <c r="B338" s="250" t="str">
        <f t="shared" si="15"/>
        <v>DITBaja California SurSP</v>
      </c>
      <c r="C338" s="67" t="str">
        <f t="shared" si="16"/>
        <v>DITGeneraciónEnergíaBaja California Sur</v>
      </c>
      <c r="E338" s="187" t="s">
        <v>52</v>
      </c>
      <c r="F338" s="181" t="s">
        <v>159</v>
      </c>
      <c r="G338" s="181" t="s">
        <v>184</v>
      </c>
      <c r="H338" s="181" t="s">
        <v>135</v>
      </c>
      <c r="I338" s="181" t="s">
        <v>61</v>
      </c>
      <c r="J338" s="99" t="s">
        <v>151</v>
      </c>
      <c r="K338" s="506">
        <f>+INDEX(CEC_FEBRERO_2025!$N$12:$N$351,MATCH($B338,CEC_FEBRERO_2025!$B$12:$B$351,0))</f>
        <v>0</v>
      </c>
    </row>
    <row r="339" spans="1:11" ht="16.5" x14ac:dyDescent="0.3">
      <c r="A339" s="67" t="str">
        <f t="shared" si="17"/>
        <v>DB1GeneraciónBajío</v>
      </c>
      <c r="B339" s="250" t="str">
        <f t="shared" si="15"/>
        <v>DB1BajíoNA</v>
      </c>
      <c r="C339" s="67" t="str">
        <f t="shared" si="16"/>
        <v>DB1GeneraciónEnergíaBajío</v>
      </c>
      <c r="E339" s="180" t="s">
        <v>48</v>
      </c>
      <c r="F339" s="181" t="s">
        <v>159</v>
      </c>
      <c r="G339" s="181" t="s">
        <v>184</v>
      </c>
      <c r="H339" s="181" t="s">
        <v>135</v>
      </c>
      <c r="I339" s="181" t="s">
        <v>62</v>
      </c>
      <c r="J339" s="99" t="s">
        <v>161</v>
      </c>
      <c r="K339" s="506">
        <f>+INDEX(CEC_FEBRERO_2025!$N$12:$N$351,MATCH($B339,CEC_FEBRERO_2025!$B$12:$B$351,0))</f>
        <v>0.84606088012502756</v>
      </c>
    </row>
    <row r="340" spans="1:11" ht="16.5" x14ac:dyDescent="0.3">
      <c r="A340" s="67" t="str">
        <f t="shared" si="17"/>
        <v>DB2GeneraciónBajío</v>
      </c>
      <c r="B340" s="250" t="str">
        <f t="shared" si="15"/>
        <v>DB2BajíoNA</v>
      </c>
      <c r="C340" s="67" t="str">
        <f t="shared" si="16"/>
        <v>DB2GeneraciónEnergíaBajío</v>
      </c>
      <c r="E340" s="180" t="s">
        <v>50</v>
      </c>
      <c r="F340" s="181" t="s">
        <v>159</v>
      </c>
      <c r="G340" s="181" t="s">
        <v>184</v>
      </c>
      <c r="H340" s="181" t="s">
        <v>135</v>
      </c>
      <c r="I340" s="181" t="s">
        <v>62</v>
      </c>
      <c r="J340" s="99" t="s">
        <v>161</v>
      </c>
      <c r="K340" s="506">
        <f>+INDEX(CEC_FEBRERO_2025!$N$12:$N$351,MATCH($B340,CEC_FEBRERO_2025!$B$12:$B$351,0))</f>
        <v>0.84249654382294903</v>
      </c>
    </row>
    <row r="341" spans="1:11" ht="16.5" x14ac:dyDescent="0.3">
      <c r="A341" s="67" t="str">
        <f t="shared" si="17"/>
        <v>PDBTGeneraciónBajío</v>
      </c>
      <c r="B341" s="250" t="str">
        <f t="shared" si="15"/>
        <v>PDBTBajíoNA</v>
      </c>
      <c r="C341" s="67" t="str">
        <f t="shared" si="16"/>
        <v>PDBTGeneraciónEnergíaBajío</v>
      </c>
      <c r="E341" s="180" t="s">
        <v>56</v>
      </c>
      <c r="F341" s="181" t="s">
        <v>159</v>
      </c>
      <c r="G341" s="181" t="s">
        <v>184</v>
      </c>
      <c r="H341" s="181" t="s">
        <v>135</v>
      </c>
      <c r="I341" s="181" t="s">
        <v>62</v>
      </c>
      <c r="J341" s="99" t="s">
        <v>161</v>
      </c>
      <c r="K341" s="506">
        <f>+INDEX(CEC_FEBRERO_2025!$N$12:$N$351,MATCH($B341,CEC_FEBRERO_2025!$B$12:$B$351,0))</f>
        <v>1.7635960829391102</v>
      </c>
    </row>
    <row r="342" spans="1:11" ht="16.5" x14ac:dyDescent="0.3">
      <c r="A342" s="67" t="str">
        <f t="shared" si="17"/>
        <v>GDBTGeneraciónBajío</v>
      </c>
      <c r="B342" s="250" t="str">
        <f t="shared" si="15"/>
        <v>GDBTBajíoNA</v>
      </c>
      <c r="C342" s="67" t="str">
        <f t="shared" si="16"/>
        <v>GDBTGeneraciónEnergíaBajío</v>
      </c>
      <c r="E342" s="180" t="s">
        <v>53</v>
      </c>
      <c r="F342" s="181" t="s">
        <v>159</v>
      </c>
      <c r="G342" s="181" t="s">
        <v>184</v>
      </c>
      <c r="H342" s="181" t="s">
        <v>135</v>
      </c>
      <c r="I342" s="181" t="s">
        <v>62</v>
      </c>
      <c r="J342" s="99" t="s">
        <v>161</v>
      </c>
      <c r="K342" s="506">
        <f>+INDEX(CEC_FEBRERO_2025!$N$12:$N$351,MATCH($B342,CEC_FEBRERO_2025!$B$12:$B$351,0))</f>
        <v>1.7817929577444582</v>
      </c>
    </row>
    <row r="343" spans="1:11" ht="16.5" x14ac:dyDescent="0.3">
      <c r="A343" s="67" t="str">
        <f t="shared" si="17"/>
        <v>RABTGeneraciónBajío</v>
      </c>
      <c r="B343" s="250" t="str">
        <f t="shared" si="15"/>
        <v>RABTBajíoNA</v>
      </c>
      <c r="C343" s="67" t="str">
        <f t="shared" si="16"/>
        <v>RABTGeneraciónEnergíaBajío</v>
      </c>
      <c r="E343" s="180" t="s">
        <v>59</v>
      </c>
      <c r="F343" s="181" t="s">
        <v>159</v>
      </c>
      <c r="G343" s="181" t="s">
        <v>184</v>
      </c>
      <c r="H343" s="181" t="s">
        <v>135</v>
      </c>
      <c r="I343" s="181" t="s">
        <v>62</v>
      </c>
      <c r="J343" s="99" t="s">
        <v>161</v>
      </c>
      <c r="K343" s="506">
        <f>+INDEX(CEC_FEBRERO_2025!$N$12:$N$351,MATCH($B343,CEC_FEBRERO_2025!$B$12:$B$351,0))</f>
        <v>0.82561284554994396</v>
      </c>
    </row>
    <row r="344" spans="1:11" ht="16.5" x14ac:dyDescent="0.3">
      <c r="A344" s="67" t="str">
        <f t="shared" si="17"/>
        <v>APBTGeneraciónBajío</v>
      </c>
      <c r="B344" s="250" t="str">
        <f t="shared" si="15"/>
        <v>APBTBajíoNA</v>
      </c>
      <c r="C344" s="67" t="str">
        <f t="shared" si="16"/>
        <v>APBTGeneraciónEnergíaBajío</v>
      </c>
      <c r="E344" s="180" t="s">
        <v>57</v>
      </c>
      <c r="F344" s="181" t="s">
        <v>159</v>
      </c>
      <c r="G344" s="181" t="s">
        <v>184</v>
      </c>
      <c r="H344" s="181" t="s">
        <v>135</v>
      </c>
      <c r="I344" s="181" t="s">
        <v>62</v>
      </c>
      <c r="J344" s="99" t="s">
        <v>161</v>
      </c>
      <c r="K344" s="506">
        <f>+INDEX(CEC_FEBRERO_2025!$N$12:$N$351,MATCH($B344,CEC_FEBRERO_2025!$B$12:$B$351,0))</f>
        <v>1.5683079729146847</v>
      </c>
    </row>
    <row r="345" spans="1:11" ht="16.5" x14ac:dyDescent="0.3">
      <c r="A345" s="67" t="str">
        <f t="shared" si="17"/>
        <v>APMTGeneraciónBajío</v>
      </c>
      <c r="B345" s="250" t="str">
        <f t="shared" si="15"/>
        <v>APMTBajíoNA</v>
      </c>
      <c r="C345" s="67" t="str">
        <f t="shared" si="16"/>
        <v>APMTGeneraciónEnergíaBajío</v>
      </c>
      <c r="E345" s="180" t="s">
        <v>58</v>
      </c>
      <c r="F345" s="181" t="s">
        <v>159</v>
      </c>
      <c r="G345" s="181" t="s">
        <v>184</v>
      </c>
      <c r="H345" s="181" t="s">
        <v>135</v>
      </c>
      <c r="I345" s="181" t="s">
        <v>62</v>
      </c>
      <c r="J345" s="99" t="s">
        <v>161</v>
      </c>
      <c r="K345" s="506">
        <f>+INDEX(CEC_FEBRERO_2025!$N$12:$N$351,MATCH($B345,CEC_FEBRERO_2025!$B$12:$B$351,0))</f>
        <v>1.264401404000596</v>
      </c>
    </row>
    <row r="346" spans="1:11" ht="16.5" x14ac:dyDescent="0.3">
      <c r="A346" s="67" t="str">
        <f t="shared" si="17"/>
        <v>GDMTHGeneraciónBajíoB</v>
      </c>
      <c r="B346" s="250" t="str">
        <f t="shared" si="15"/>
        <v>GDMTHBajíoB</v>
      </c>
      <c r="C346" s="67" t="str">
        <f t="shared" si="16"/>
        <v>GDMTHGeneraciónEnergíaBajío</v>
      </c>
      <c r="E346" s="180" t="s">
        <v>54</v>
      </c>
      <c r="F346" s="181" t="s">
        <v>159</v>
      </c>
      <c r="G346" s="181" t="s">
        <v>184</v>
      </c>
      <c r="H346" s="181" t="s">
        <v>135</v>
      </c>
      <c r="I346" s="181" t="s">
        <v>62</v>
      </c>
      <c r="J346" s="99" t="s">
        <v>146</v>
      </c>
      <c r="K346" s="506">
        <f>+INDEX(CEC_FEBRERO_2025!$N$12:$N$351,MATCH($B346,CEC_FEBRERO_2025!$B$12:$B$351,0))</f>
        <v>0.92691503518797447</v>
      </c>
    </row>
    <row r="347" spans="1:11" ht="16.5" x14ac:dyDescent="0.3">
      <c r="A347" s="67" t="str">
        <f t="shared" si="17"/>
        <v>GDMTHGeneraciónBajíoI</v>
      </c>
      <c r="B347" s="250" t="str">
        <f t="shared" si="15"/>
        <v>GDMTHBajíoI</v>
      </c>
      <c r="C347" s="67" t="str">
        <f t="shared" si="16"/>
        <v>GDMTHGeneraciónEnergíaBajío</v>
      </c>
      <c r="E347" s="180" t="s">
        <v>54</v>
      </c>
      <c r="F347" s="181" t="s">
        <v>159</v>
      </c>
      <c r="G347" s="181" t="s">
        <v>184</v>
      </c>
      <c r="H347" s="181" t="s">
        <v>135</v>
      </c>
      <c r="I347" s="181" t="s">
        <v>62</v>
      </c>
      <c r="J347" s="99" t="s">
        <v>147</v>
      </c>
      <c r="K347" s="506">
        <f>+INDEX(CEC_FEBRERO_2025!$N$12:$N$351,MATCH($B347,CEC_FEBRERO_2025!$B$12:$B$351,0))</f>
        <v>1.8088068749812667</v>
      </c>
    </row>
    <row r="348" spans="1:11" ht="16.5" x14ac:dyDescent="0.3">
      <c r="A348" s="67" t="str">
        <f t="shared" si="17"/>
        <v>GDMTHGeneraciónBajíoP</v>
      </c>
      <c r="B348" s="250" t="str">
        <f t="shared" si="15"/>
        <v>GDMTHBajíoP</v>
      </c>
      <c r="C348" s="67" t="str">
        <f t="shared" si="16"/>
        <v>GDMTHGeneraciónEnergíaBajío</v>
      </c>
      <c r="E348" s="180" t="s">
        <v>54</v>
      </c>
      <c r="F348" s="181" t="s">
        <v>159</v>
      </c>
      <c r="G348" s="181" t="s">
        <v>184</v>
      </c>
      <c r="H348" s="181" t="s">
        <v>135</v>
      </c>
      <c r="I348" s="181" t="s">
        <v>62</v>
      </c>
      <c r="J348" s="99" t="s">
        <v>148</v>
      </c>
      <c r="K348" s="506">
        <f>+INDEX(CEC_FEBRERO_2025!$N$12:$N$351,MATCH($B348,CEC_FEBRERO_2025!$B$12:$B$351,0))</f>
        <v>2.0900142495505398</v>
      </c>
    </row>
    <row r="349" spans="1:11" ht="16.5" x14ac:dyDescent="0.3">
      <c r="A349" s="67" t="str">
        <f t="shared" si="17"/>
        <v>GDMTOGeneraciónBajío</v>
      </c>
      <c r="B349" s="250" t="str">
        <f t="shared" si="15"/>
        <v>GDMTOBajíoNA</v>
      </c>
      <c r="C349" s="67" t="str">
        <f t="shared" si="16"/>
        <v>GDMTOGeneraciónEnergíaBajío</v>
      </c>
      <c r="E349" s="180" t="s">
        <v>55</v>
      </c>
      <c r="F349" s="181" t="s">
        <v>159</v>
      </c>
      <c r="G349" s="181" t="s">
        <v>184</v>
      </c>
      <c r="H349" s="181" t="s">
        <v>135</v>
      </c>
      <c r="I349" s="181" t="s">
        <v>62</v>
      </c>
      <c r="J349" s="99" t="s">
        <v>161</v>
      </c>
      <c r="K349" s="506">
        <f>+INDEX(CEC_FEBRERO_2025!$N$12:$N$351,MATCH($B349,CEC_FEBRERO_2025!$B$12:$B$351,0))</f>
        <v>1.4465577487015719</v>
      </c>
    </row>
    <row r="350" spans="1:11" ht="16.5" x14ac:dyDescent="0.3">
      <c r="A350" s="67" t="str">
        <f t="shared" si="17"/>
        <v>RAMTGeneraciónBajío</v>
      </c>
      <c r="B350" s="250" t="str">
        <f t="shared" si="15"/>
        <v>RAMTBajíoNA</v>
      </c>
      <c r="C350" s="67" t="str">
        <f t="shared" si="16"/>
        <v>RAMTGeneraciónEnergíaBajío</v>
      </c>
      <c r="E350" s="180" t="s">
        <v>60</v>
      </c>
      <c r="F350" s="181" t="s">
        <v>159</v>
      </c>
      <c r="G350" s="181" t="s">
        <v>184</v>
      </c>
      <c r="H350" s="181" t="s">
        <v>135</v>
      </c>
      <c r="I350" s="181" t="s">
        <v>62</v>
      </c>
      <c r="J350" s="99" t="s">
        <v>161</v>
      </c>
      <c r="K350" s="506">
        <f>+INDEX(CEC_FEBRERO_2025!$N$12:$N$351,MATCH($B350,CEC_FEBRERO_2025!$B$12:$B$351,0))</f>
        <v>0.78171523004013121</v>
      </c>
    </row>
    <row r="351" spans="1:11" ht="16.5" x14ac:dyDescent="0.3">
      <c r="A351" s="67" t="str">
        <f t="shared" si="17"/>
        <v>DISTGeneraciónBajíoB</v>
      </c>
      <c r="B351" s="250" t="str">
        <f t="shared" si="15"/>
        <v>DISTBajíoB</v>
      </c>
      <c r="C351" s="67" t="str">
        <f t="shared" si="16"/>
        <v>DISTGeneraciónEnergíaBajío</v>
      </c>
      <c r="E351" s="180" t="s">
        <v>51</v>
      </c>
      <c r="F351" s="181" t="s">
        <v>159</v>
      </c>
      <c r="G351" s="181" t="s">
        <v>184</v>
      </c>
      <c r="H351" s="181" t="s">
        <v>135</v>
      </c>
      <c r="I351" s="181" t="s">
        <v>62</v>
      </c>
      <c r="J351" s="99" t="s">
        <v>146</v>
      </c>
      <c r="K351" s="506">
        <f>+INDEX(CEC_FEBRERO_2025!$N$12:$N$351,MATCH($B351,CEC_FEBRERO_2025!$B$12:$B$351,0))</f>
        <v>0.97024986075535369</v>
      </c>
    </row>
    <row r="352" spans="1:11" ht="16.5" x14ac:dyDescent="0.3">
      <c r="A352" s="67" t="str">
        <f t="shared" si="17"/>
        <v>DISTGeneraciónBajíoI</v>
      </c>
      <c r="B352" s="250" t="str">
        <f t="shared" si="15"/>
        <v>DISTBajíoI</v>
      </c>
      <c r="C352" s="67" t="str">
        <f t="shared" si="16"/>
        <v>DISTGeneraciónEnergíaBajío</v>
      </c>
      <c r="E352" s="180" t="s">
        <v>51</v>
      </c>
      <c r="F352" s="181" t="s">
        <v>159</v>
      </c>
      <c r="G352" s="181" t="s">
        <v>184</v>
      </c>
      <c r="H352" s="181" t="s">
        <v>135</v>
      </c>
      <c r="I352" s="181" t="s">
        <v>62</v>
      </c>
      <c r="J352" s="99" t="s">
        <v>147</v>
      </c>
      <c r="K352" s="506">
        <f>+INDEX(CEC_FEBRERO_2025!$N$12:$N$351,MATCH($B352,CEC_FEBRERO_2025!$B$12:$B$351,0))</f>
        <v>1.7191356774868636</v>
      </c>
    </row>
    <row r="353" spans="1:11" ht="16.5" x14ac:dyDescent="0.3">
      <c r="A353" s="67" t="str">
        <f t="shared" si="17"/>
        <v>DISTGeneraciónBajíoP</v>
      </c>
      <c r="B353" s="250" t="str">
        <f t="shared" si="15"/>
        <v>DISTBajíoP</v>
      </c>
      <c r="C353" s="67" t="str">
        <f t="shared" si="16"/>
        <v>DISTGeneraciónEnergíaBajío</v>
      </c>
      <c r="E353" s="180" t="s">
        <v>51</v>
      </c>
      <c r="F353" s="181" t="s">
        <v>159</v>
      </c>
      <c r="G353" s="181" t="s">
        <v>184</v>
      </c>
      <c r="H353" s="181" t="s">
        <v>135</v>
      </c>
      <c r="I353" s="181" t="s">
        <v>62</v>
      </c>
      <c r="J353" s="99" t="s">
        <v>148</v>
      </c>
      <c r="K353" s="506">
        <f>+INDEX(CEC_FEBRERO_2025!$N$12:$N$351,MATCH($B353,CEC_FEBRERO_2025!$B$12:$B$351,0))</f>
        <v>2.0781956607594356</v>
      </c>
    </row>
    <row r="354" spans="1:11" ht="16.5" x14ac:dyDescent="0.3">
      <c r="A354" s="67" t="str">
        <f t="shared" si="17"/>
        <v>DISTGeneraciónBajíoSP</v>
      </c>
      <c r="B354" s="250" t="str">
        <f t="shared" si="15"/>
        <v>DISTBajíoSP</v>
      </c>
      <c r="C354" s="67" t="str">
        <f t="shared" si="16"/>
        <v>DISTGeneraciónEnergíaBajío</v>
      </c>
      <c r="E354" s="180" t="s">
        <v>51</v>
      </c>
      <c r="F354" s="181" t="s">
        <v>159</v>
      </c>
      <c r="G354" s="181" t="s">
        <v>184</v>
      </c>
      <c r="H354" s="181" t="s">
        <v>135</v>
      </c>
      <c r="I354" s="181" t="s">
        <v>62</v>
      </c>
      <c r="J354" s="99" t="s">
        <v>151</v>
      </c>
      <c r="K354" s="506">
        <f>+INDEX(CEC_FEBRERO_2025!$N$12:$N$351,MATCH($B354,CEC_FEBRERO_2025!$B$12:$B$351,0))</f>
        <v>0</v>
      </c>
    </row>
    <row r="355" spans="1:11" ht="16.5" x14ac:dyDescent="0.3">
      <c r="A355" s="67" t="str">
        <f t="shared" si="17"/>
        <v>DITGeneraciónBajíoB</v>
      </c>
      <c r="B355" s="250" t="str">
        <f t="shared" si="15"/>
        <v>DITBajíoB</v>
      </c>
      <c r="C355" s="67" t="str">
        <f t="shared" si="16"/>
        <v>DITGeneraciónEnergíaBajío</v>
      </c>
      <c r="E355" s="180" t="s">
        <v>52</v>
      </c>
      <c r="F355" s="181" t="s">
        <v>159</v>
      </c>
      <c r="G355" s="181" t="s">
        <v>184</v>
      </c>
      <c r="H355" s="181" t="s">
        <v>135</v>
      </c>
      <c r="I355" s="181" t="s">
        <v>62</v>
      </c>
      <c r="J355" s="99" t="s">
        <v>146</v>
      </c>
      <c r="K355" s="506">
        <f>+INDEX(CEC_FEBRERO_2025!$N$12:$N$351,MATCH($B355,CEC_FEBRERO_2025!$B$12:$B$351,0))</f>
        <v>0.83311671144905708</v>
      </c>
    </row>
    <row r="356" spans="1:11" ht="16.5" x14ac:dyDescent="0.3">
      <c r="A356" s="67" t="str">
        <f t="shared" si="17"/>
        <v>DITGeneraciónBajíoI</v>
      </c>
      <c r="B356" s="250" t="str">
        <f t="shared" si="15"/>
        <v>DITBajíoI</v>
      </c>
      <c r="C356" s="67" t="str">
        <f t="shared" si="16"/>
        <v>DITGeneraciónEnergíaBajío</v>
      </c>
      <c r="E356" s="180" t="s">
        <v>52</v>
      </c>
      <c r="F356" s="181" t="s">
        <v>159</v>
      </c>
      <c r="G356" s="181" t="s">
        <v>184</v>
      </c>
      <c r="H356" s="181" t="s">
        <v>135</v>
      </c>
      <c r="I356" s="181" t="s">
        <v>62</v>
      </c>
      <c r="J356" s="99" t="s">
        <v>147</v>
      </c>
      <c r="K356" s="506">
        <f>+INDEX(CEC_FEBRERO_2025!$N$12:$N$351,MATCH($B356,CEC_FEBRERO_2025!$B$12:$B$351,0))</f>
        <v>1.6285264967550694</v>
      </c>
    </row>
    <row r="357" spans="1:11" ht="16.5" x14ac:dyDescent="0.3">
      <c r="A357" s="67" t="str">
        <f t="shared" si="17"/>
        <v>DITGeneraciónBajíoP</v>
      </c>
      <c r="B357" s="250" t="str">
        <f t="shared" si="15"/>
        <v>DITBajíoP</v>
      </c>
      <c r="C357" s="67" t="str">
        <f t="shared" si="16"/>
        <v>DITGeneraciónEnergíaBajío</v>
      </c>
      <c r="E357" s="180" t="s">
        <v>52</v>
      </c>
      <c r="F357" s="181" t="s">
        <v>159</v>
      </c>
      <c r="G357" s="181" t="s">
        <v>184</v>
      </c>
      <c r="H357" s="181" t="s">
        <v>135</v>
      </c>
      <c r="I357" s="181" t="s">
        <v>62</v>
      </c>
      <c r="J357" s="99" t="s">
        <v>148</v>
      </c>
      <c r="K357" s="506">
        <f>+INDEX(CEC_FEBRERO_2025!$N$12:$N$351,MATCH($B357,CEC_FEBRERO_2025!$B$12:$B$351,0))</f>
        <v>1.8112456313984795</v>
      </c>
    </row>
    <row r="358" spans="1:11" ht="16.5" x14ac:dyDescent="0.3">
      <c r="A358" s="67" t="str">
        <f t="shared" si="17"/>
        <v>DITGeneraciónBajíoSP</v>
      </c>
      <c r="B358" s="250" t="str">
        <f t="shared" si="15"/>
        <v>DITBajíoSP</v>
      </c>
      <c r="C358" s="67" t="str">
        <f t="shared" si="16"/>
        <v>DITGeneraciónEnergíaBajío</v>
      </c>
      <c r="E358" s="187" t="s">
        <v>52</v>
      </c>
      <c r="F358" s="181" t="s">
        <v>159</v>
      </c>
      <c r="G358" s="181" t="s">
        <v>184</v>
      </c>
      <c r="H358" s="181" t="s">
        <v>135</v>
      </c>
      <c r="I358" s="181" t="s">
        <v>62</v>
      </c>
      <c r="J358" s="99" t="s">
        <v>151</v>
      </c>
      <c r="K358" s="506">
        <f>+INDEX(CEC_FEBRERO_2025!$N$12:$N$351,MATCH($B358,CEC_FEBRERO_2025!$B$12:$B$351,0))</f>
        <v>0</v>
      </c>
    </row>
    <row r="359" spans="1:11" ht="16.5" x14ac:dyDescent="0.3">
      <c r="A359" s="67" t="str">
        <f t="shared" si="17"/>
        <v>DB1GeneraciónCentro Occidente</v>
      </c>
      <c r="B359" s="250" t="str">
        <f t="shared" si="15"/>
        <v>DB1Centro OccidenteNA</v>
      </c>
      <c r="C359" s="67" t="str">
        <f t="shared" si="16"/>
        <v>DB1GeneraciónEnergíaCentro Occidente</v>
      </c>
      <c r="E359" s="187" t="s">
        <v>48</v>
      </c>
      <c r="F359" s="181" t="s">
        <v>159</v>
      </c>
      <c r="G359" s="181" t="s">
        <v>184</v>
      </c>
      <c r="H359" s="181" t="s">
        <v>135</v>
      </c>
      <c r="I359" s="181" t="s">
        <v>63</v>
      </c>
      <c r="J359" s="99" t="s">
        <v>161</v>
      </c>
      <c r="K359" s="506">
        <f>+INDEX(CEC_FEBRERO_2025!$N$12:$N$351,MATCH($B359,CEC_FEBRERO_2025!$B$12:$B$351,0))</f>
        <v>0.81304387016892976</v>
      </c>
    </row>
    <row r="360" spans="1:11" ht="16.5" x14ac:dyDescent="0.3">
      <c r="A360" s="67" t="str">
        <f t="shared" si="17"/>
        <v>DB2GeneraciónCentro Occidente</v>
      </c>
      <c r="B360" s="250" t="str">
        <f t="shared" si="15"/>
        <v>DB2Centro OccidenteNA</v>
      </c>
      <c r="C360" s="67" t="str">
        <f t="shared" si="16"/>
        <v>DB2GeneraciónEnergíaCentro Occidente</v>
      </c>
      <c r="E360" s="187" t="s">
        <v>50</v>
      </c>
      <c r="F360" s="181" t="s">
        <v>159</v>
      </c>
      <c r="G360" s="181" t="s">
        <v>184</v>
      </c>
      <c r="H360" s="181" t="s">
        <v>135</v>
      </c>
      <c r="I360" s="181" t="s">
        <v>63</v>
      </c>
      <c r="J360" s="99" t="s">
        <v>161</v>
      </c>
      <c r="K360" s="506">
        <f>+INDEX(CEC_FEBRERO_2025!$N$12:$N$351,MATCH($B360,CEC_FEBRERO_2025!$B$12:$B$351,0))</f>
        <v>0.81398185340631779</v>
      </c>
    </row>
    <row r="361" spans="1:11" ht="16.5" x14ac:dyDescent="0.3">
      <c r="A361" s="67" t="str">
        <f t="shared" si="17"/>
        <v>PDBTGeneraciónCentro Occidente</v>
      </c>
      <c r="B361" s="250" t="str">
        <f t="shared" si="15"/>
        <v>PDBTCentro OccidenteNA</v>
      </c>
      <c r="C361" s="67" t="str">
        <f t="shared" si="16"/>
        <v>PDBTGeneraciónEnergíaCentro Occidente</v>
      </c>
      <c r="E361" s="180" t="s">
        <v>56</v>
      </c>
      <c r="F361" s="181" t="s">
        <v>159</v>
      </c>
      <c r="G361" s="181" t="s">
        <v>184</v>
      </c>
      <c r="H361" s="181" t="s">
        <v>135</v>
      </c>
      <c r="I361" s="181" t="s">
        <v>63</v>
      </c>
      <c r="J361" s="99" t="s">
        <v>161</v>
      </c>
      <c r="K361" s="506">
        <f>+INDEX(CEC_FEBRERO_2025!$N$12:$N$351,MATCH($B361,CEC_FEBRERO_2025!$B$12:$B$351,0))</f>
        <v>1.5362289461959764</v>
      </c>
    </row>
    <row r="362" spans="1:11" ht="16.5" x14ac:dyDescent="0.3">
      <c r="A362" s="67" t="str">
        <f t="shared" si="17"/>
        <v>GDBTGeneraciónCentro Occidente</v>
      </c>
      <c r="B362" s="250" t="str">
        <f t="shared" si="15"/>
        <v>GDBTCentro OccidenteNA</v>
      </c>
      <c r="C362" s="67" t="str">
        <f t="shared" si="16"/>
        <v>GDBTGeneraciónEnergíaCentro Occidente</v>
      </c>
      <c r="E362" s="180" t="s">
        <v>53</v>
      </c>
      <c r="F362" s="181" t="s">
        <v>159</v>
      </c>
      <c r="G362" s="181" t="s">
        <v>184</v>
      </c>
      <c r="H362" s="181" t="s">
        <v>135</v>
      </c>
      <c r="I362" s="181" t="s">
        <v>63</v>
      </c>
      <c r="J362" s="99" t="s">
        <v>161</v>
      </c>
      <c r="K362" s="506">
        <f>+INDEX(CEC_FEBRERO_2025!$N$12:$N$351,MATCH($B362,CEC_FEBRERO_2025!$B$12:$B$351,0))</f>
        <v>1.3521966350202221</v>
      </c>
    </row>
    <row r="363" spans="1:11" ht="16.5" x14ac:dyDescent="0.3">
      <c r="A363" s="67" t="str">
        <f t="shared" si="17"/>
        <v>RABTGeneraciónCentro Occidente</v>
      </c>
      <c r="B363" s="250" t="str">
        <f t="shared" si="15"/>
        <v>RABTCentro OccidenteNA</v>
      </c>
      <c r="C363" s="67" t="str">
        <f t="shared" si="16"/>
        <v>RABTGeneraciónEnergíaCentro Occidente</v>
      </c>
      <c r="E363" s="180" t="s">
        <v>59</v>
      </c>
      <c r="F363" s="181" t="s">
        <v>159</v>
      </c>
      <c r="G363" s="181" t="s">
        <v>184</v>
      </c>
      <c r="H363" s="181" t="s">
        <v>135</v>
      </c>
      <c r="I363" s="181" t="s">
        <v>63</v>
      </c>
      <c r="J363" s="99" t="s">
        <v>161</v>
      </c>
      <c r="K363" s="506">
        <f>+INDEX(CEC_FEBRERO_2025!$N$12:$N$351,MATCH($B363,CEC_FEBRERO_2025!$B$12:$B$351,0))</f>
        <v>0.80441442438494837</v>
      </c>
    </row>
    <row r="364" spans="1:11" ht="16.5" x14ac:dyDescent="0.3">
      <c r="A364" s="67" t="str">
        <f t="shared" si="17"/>
        <v>APBTGeneraciónCentro Occidente</v>
      </c>
      <c r="B364" s="250" t="str">
        <f t="shared" ref="B364:B427" si="18">E364&amp;I364&amp;J364</f>
        <v>APBTCentro OccidenteNA</v>
      </c>
      <c r="C364" s="67" t="str">
        <f t="shared" si="16"/>
        <v>APBTGeneraciónEnergíaCentro Occidente</v>
      </c>
      <c r="E364" s="180" t="s">
        <v>57</v>
      </c>
      <c r="F364" s="181" t="s">
        <v>159</v>
      </c>
      <c r="G364" s="181" t="s">
        <v>184</v>
      </c>
      <c r="H364" s="181" t="s">
        <v>135</v>
      </c>
      <c r="I364" s="181" t="s">
        <v>63</v>
      </c>
      <c r="J364" s="99" t="s">
        <v>161</v>
      </c>
      <c r="K364" s="506">
        <f>+INDEX(CEC_FEBRERO_2025!$N$12:$N$351,MATCH($B364,CEC_FEBRERO_2025!$B$12:$B$351,0))</f>
        <v>1.431737613550824</v>
      </c>
    </row>
    <row r="365" spans="1:11" ht="16.5" x14ac:dyDescent="0.3">
      <c r="A365" s="67" t="str">
        <f t="shared" si="17"/>
        <v>APMTGeneraciónCentro Occidente</v>
      </c>
      <c r="B365" s="250" t="str">
        <f t="shared" si="18"/>
        <v>APMTCentro OccidenteNA</v>
      </c>
      <c r="C365" s="67" t="str">
        <f t="shared" si="16"/>
        <v>APMTGeneraciónEnergíaCentro Occidente</v>
      </c>
      <c r="E365" s="180" t="s">
        <v>58</v>
      </c>
      <c r="F365" s="181" t="s">
        <v>159</v>
      </c>
      <c r="G365" s="181" t="s">
        <v>184</v>
      </c>
      <c r="H365" s="181" t="s">
        <v>135</v>
      </c>
      <c r="I365" s="181" t="s">
        <v>63</v>
      </c>
      <c r="J365" s="99" t="s">
        <v>161</v>
      </c>
      <c r="K365" s="506">
        <f>+INDEX(CEC_FEBRERO_2025!$N$12:$N$351,MATCH($B365,CEC_FEBRERO_2025!$B$12:$B$351,0))</f>
        <v>1.2647765972955516</v>
      </c>
    </row>
    <row r="366" spans="1:11" ht="16.5" x14ac:dyDescent="0.3">
      <c r="A366" s="67" t="str">
        <f t="shared" si="17"/>
        <v>GDMTHGeneraciónCentro OccidenteB</v>
      </c>
      <c r="B366" s="250" t="str">
        <f t="shared" si="18"/>
        <v>GDMTHCentro OccidenteB</v>
      </c>
      <c r="C366" s="67" t="str">
        <f t="shared" si="16"/>
        <v>GDMTHGeneraciónEnergíaCentro Occidente</v>
      </c>
      <c r="E366" s="180" t="s">
        <v>54</v>
      </c>
      <c r="F366" s="181" t="s">
        <v>159</v>
      </c>
      <c r="G366" s="181" t="s">
        <v>184</v>
      </c>
      <c r="H366" s="181" t="s">
        <v>135</v>
      </c>
      <c r="I366" s="181" t="s">
        <v>63</v>
      </c>
      <c r="J366" s="99" t="s">
        <v>146</v>
      </c>
      <c r="K366" s="506">
        <f>+INDEX(CEC_FEBRERO_2025!$N$12:$N$351,MATCH($B366,CEC_FEBRERO_2025!$B$12:$B$351,0))</f>
        <v>0.92447627877076188</v>
      </c>
    </row>
    <row r="367" spans="1:11" ht="16.5" x14ac:dyDescent="0.3">
      <c r="A367" s="67" t="str">
        <f t="shared" si="17"/>
        <v>GDMTHGeneraciónCentro OccidenteI</v>
      </c>
      <c r="B367" s="250" t="str">
        <f t="shared" si="18"/>
        <v>GDMTHCentro OccidenteI</v>
      </c>
      <c r="C367" s="67" t="str">
        <f t="shared" si="16"/>
        <v>GDMTHGeneraciónEnergíaCentro Occidente</v>
      </c>
      <c r="E367" s="180" t="s">
        <v>54</v>
      </c>
      <c r="F367" s="181" t="s">
        <v>159</v>
      </c>
      <c r="G367" s="181" t="s">
        <v>184</v>
      </c>
      <c r="H367" s="181" t="s">
        <v>135</v>
      </c>
      <c r="I367" s="181" t="s">
        <v>63</v>
      </c>
      <c r="J367" s="99" t="s">
        <v>147</v>
      </c>
      <c r="K367" s="506">
        <f>+INDEX(CEC_FEBRERO_2025!$N$12:$N$351,MATCH($B367,CEC_FEBRERO_2025!$B$12:$B$351,0))</f>
        <v>1.8116208246934353</v>
      </c>
    </row>
    <row r="368" spans="1:11" ht="16.5" x14ac:dyDescent="0.3">
      <c r="A368" s="67" t="str">
        <f t="shared" si="17"/>
        <v>GDMTHGeneraciónCentro OccidenteP</v>
      </c>
      <c r="B368" s="250" t="str">
        <f t="shared" si="18"/>
        <v>GDMTHCentro OccidenteP</v>
      </c>
      <c r="C368" s="67" t="str">
        <f t="shared" si="16"/>
        <v>GDMTHGeneraciónEnergíaCentro Occidente</v>
      </c>
      <c r="E368" s="180" t="s">
        <v>54</v>
      </c>
      <c r="F368" s="181" t="s">
        <v>159</v>
      </c>
      <c r="G368" s="181" t="s">
        <v>184</v>
      </c>
      <c r="H368" s="181" t="s">
        <v>135</v>
      </c>
      <c r="I368" s="181" t="s">
        <v>63</v>
      </c>
      <c r="J368" s="99" t="s">
        <v>148</v>
      </c>
      <c r="K368" s="506">
        <f>+INDEX(CEC_FEBRERO_2025!$N$12:$N$351,MATCH($B368,CEC_FEBRERO_2025!$B$12:$B$351,0))</f>
        <v>2.0667522652632875</v>
      </c>
    </row>
    <row r="369" spans="1:11" ht="16.5" x14ac:dyDescent="0.3">
      <c r="A369" s="67" t="str">
        <f t="shared" si="17"/>
        <v>GDMTOGeneraciónCentro Occidente</v>
      </c>
      <c r="B369" s="250" t="str">
        <f t="shared" si="18"/>
        <v>GDMTOCentro OccidenteNA</v>
      </c>
      <c r="C369" s="67" t="str">
        <f t="shared" si="16"/>
        <v>GDMTOGeneraciónEnergíaCentro Occidente</v>
      </c>
      <c r="E369" s="180" t="s">
        <v>55</v>
      </c>
      <c r="F369" s="181" t="s">
        <v>159</v>
      </c>
      <c r="G369" s="181" t="s">
        <v>184</v>
      </c>
      <c r="H369" s="181" t="s">
        <v>135</v>
      </c>
      <c r="I369" s="181" t="s">
        <v>63</v>
      </c>
      <c r="J369" s="99" t="s">
        <v>161</v>
      </c>
      <c r="K369" s="506">
        <f>+INDEX(CEC_FEBRERO_2025!$N$12:$N$351,MATCH($B369,CEC_FEBRERO_2025!$B$12:$B$351,0))</f>
        <v>1.293291287712182</v>
      </c>
    </row>
    <row r="370" spans="1:11" ht="16.5" x14ac:dyDescent="0.3">
      <c r="A370" s="67" t="str">
        <f t="shared" si="17"/>
        <v>RAMTGeneraciónCentro Occidente</v>
      </c>
      <c r="B370" s="250" t="str">
        <f t="shared" si="18"/>
        <v>RAMTCentro OccidenteNA</v>
      </c>
      <c r="C370" s="67" t="str">
        <f t="shared" si="16"/>
        <v>RAMTGeneraciónEnergíaCentro Occidente</v>
      </c>
      <c r="E370" s="180" t="s">
        <v>60</v>
      </c>
      <c r="F370" s="181" t="s">
        <v>159</v>
      </c>
      <c r="G370" s="181" t="s">
        <v>184</v>
      </c>
      <c r="H370" s="181" t="s">
        <v>135</v>
      </c>
      <c r="I370" s="181" t="s">
        <v>63</v>
      </c>
      <c r="J370" s="99" t="s">
        <v>161</v>
      </c>
      <c r="K370" s="506">
        <f>+INDEX(CEC_FEBRERO_2025!$N$12:$N$351,MATCH($B370,CEC_FEBRERO_2025!$B$12:$B$351,0))</f>
        <v>0.78040205350778546</v>
      </c>
    </row>
    <row r="371" spans="1:11" ht="16.5" x14ac:dyDescent="0.3">
      <c r="A371" s="67" t="str">
        <f t="shared" si="17"/>
        <v>DISTGeneraciónCentro OccidenteB</v>
      </c>
      <c r="B371" s="250" t="str">
        <f t="shared" si="18"/>
        <v>DISTCentro OccidenteB</v>
      </c>
      <c r="C371" s="67" t="str">
        <f t="shared" si="16"/>
        <v>DISTGeneraciónEnergíaCentro Occidente</v>
      </c>
      <c r="E371" s="180" t="s">
        <v>51</v>
      </c>
      <c r="F371" s="181" t="s">
        <v>159</v>
      </c>
      <c r="G371" s="181" t="s">
        <v>184</v>
      </c>
      <c r="H371" s="181" t="s">
        <v>135</v>
      </c>
      <c r="I371" s="181" t="s">
        <v>63</v>
      </c>
      <c r="J371" s="99" t="s">
        <v>146</v>
      </c>
      <c r="K371" s="506">
        <f>+INDEX(CEC_FEBRERO_2025!$N$12:$N$351,MATCH($B371,CEC_FEBRERO_2025!$B$12:$B$351,0))</f>
        <v>0.92860340501527472</v>
      </c>
    </row>
    <row r="372" spans="1:11" ht="16.5" x14ac:dyDescent="0.3">
      <c r="A372" s="67" t="str">
        <f t="shared" si="17"/>
        <v>DISTGeneraciónCentro OccidenteI</v>
      </c>
      <c r="B372" s="250" t="str">
        <f t="shared" si="18"/>
        <v>DISTCentro OccidenteI</v>
      </c>
      <c r="C372" s="67" t="str">
        <f t="shared" si="16"/>
        <v>DISTGeneraciónEnergíaCentro Occidente</v>
      </c>
      <c r="E372" s="180" t="s">
        <v>51</v>
      </c>
      <c r="F372" s="181" t="s">
        <v>159</v>
      </c>
      <c r="G372" s="181" t="s">
        <v>184</v>
      </c>
      <c r="H372" s="181" t="s">
        <v>135</v>
      </c>
      <c r="I372" s="181" t="s">
        <v>63</v>
      </c>
      <c r="J372" s="99" t="s">
        <v>147</v>
      </c>
      <c r="K372" s="506">
        <f>+INDEX(CEC_FEBRERO_2025!$N$12:$N$351,MATCH($B372,CEC_FEBRERO_2025!$B$12:$B$351,0))</f>
        <v>1.6521636743372767</v>
      </c>
    </row>
    <row r="373" spans="1:11" ht="16.5" x14ac:dyDescent="0.3">
      <c r="A373" s="67" t="str">
        <f t="shared" si="17"/>
        <v>DISTGeneraciónCentro OccidenteP</v>
      </c>
      <c r="B373" s="250" t="str">
        <f t="shared" si="18"/>
        <v>DISTCentro OccidenteP</v>
      </c>
      <c r="C373" s="67" t="str">
        <f t="shared" si="16"/>
        <v>DISTGeneraciónEnergíaCentro Occidente</v>
      </c>
      <c r="E373" s="187" t="s">
        <v>51</v>
      </c>
      <c r="F373" s="181" t="s">
        <v>159</v>
      </c>
      <c r="G373" s="181" t="s">
        <v>184</v>
      </c>
      <c r="H373" s="181" t="s">
        <v>135</v>
      </c>
      <c r="I373" s="181" t="s">
        <v>63</v>
      </c>
      <c r="J373" s="99" t="s">
        <v>148</v>
      </c>
      <c r="K373" s="506">
        <f>+INDEX(CEC_FEBRERO_2025!$N$12:$N$351,MATCH($B373,CEC_FEBRERO_2025!$B$12:$B$351,0))</f>
        <v>1.9821461772507862</v>
      </c>
    </row>
    <row r="374" spans="1:11" ht="16.5" x14ac:dyDescent="0.3">
      <c r="A374" s="67" t="str">
        <f t="shared" si="17"/>
        <v>DISTGeneraciónCentro OccidenteSP</v>
      </c>
      <c r="B374" s="250" t="str">
        <f t="shared" si="18"/>
        <v>DISTCentro OccidenteSP</v>
      </c>
      <c r="C374" s="67" t="str">
        <f t="shared" si="16"/>
        <v>DISTGeneraciónEnergíaCentro Occidente</v>
      </c>
      <c r="E374" s="180" t="s">
        <v>51</v>
      </c>
      <c r="F374" s="181" t="s">
        <v>159</v>
      </c>
      <c r="G374" s="181" t="s">
        <v>184</v>
      </c>
      <c r="H374" s="181" t="s">
        <v>135</v>
      </c>
      <c r="I374" s="181" t="s">
        <v>63</v>
      </c>
      <c r="J374" s="99" t="s">
        <v>151</v>
      </c>
      <c r="K374" s="506">
        <f>+INDEX(CEC_FEBRERO_2025!$N$12:$N$351,MATCH($B374,CEC_FEBRERO_2025!$B$12:$B$351,0))</f>
        <v>0</v>
      </c>
    </row>
    <row r="375" spans="1:11" ht="16.5" x14ac:dyDescent="0.3">
      <c r="A375" s="67" t="str">
        <f t="shared" si="17"/>
        <v>DITGeneraciónCentro OccidenteB</v>
      </c>
      <c r="B375" s="250" t="str">
        <f t="shared" si="18"/>
        <v>DITCentro OccidenteB</v>
      </c>
      <c r="C375" s="67" t="str">
        <f t="shared" si="16"/>
        <v>DITGeneraciónEnergíaCentro Occidente</v>
      </c>
      <c r="E375" s="180" t="s">
        <v>52</v>
      </c>
      <c r="F375" s="181" t="s">
        <v>159</v>
      </c>
      <c r="G375" s="181" t="s">
        <v>184</v>
      </c>
      <c r="H375" s="181" t="s">
        <v>135</v>
      </c>
      <c r="I375" s="181" t="s">
        <v>63</v>
      </c>
      <c r="J375" s="99" t="s">
        <v>146</v>
      </c>
      <c r="K375" s="506">
        <f>+INDEX(CEC_FEBRERO_2025!$N$12:$N$351,MATCH($B375,CEC_FEBRERO_2025!$B$12:$B$351,0))</f>
        <v>0.8740127805992246</v>
      </c>
    </row>
    <row r="376" spans="1:11" ht="16.5" x14ac:dyDescent="0.3">
      <c r="A376" s="67" t="str">
        <f t="shared" si="17"/>
        <v>DITGeneraciónCentro OccidenteI</v>
      </c>
      <c r="B376" s="250" t="str">
        <f t="shared" si="18"/>
        <v>DITCentro OccidenteI</v>
      </c>
      <c r="C376" s="67" t="str">
        <f t="shared" si="16"/>
        <v>DITGeneraciónEnergíaCentro Occidente</v>
      </c>
      <c r="E376" s="180" t="s">
        <v>52</v>
      </c>
      <c r="F376" s="181" t="s">
        <v>159</v>
      </c>
      <c r="G376" s="181" t="s">
        <v>184</v>
      </c>
      <c r="H376" s="181" t="s">
        <v>135</v>
      </c>
      <c r="I376" s="181" t="s">
        <v>63</v>
      </c>
      <c r="J376" s="99" t="s">
        <v>147</v>
      </c>
      <c r="K376" s="506">
        <f>+INDEX(CEC_FEBRERO_2025!$N$12:$N$351,MATCH($B376,CEC_FEBRERO_2025!$B$12:$B$351,0))</f>
        <v>1.6305900598773257</v>
      </c>
    </row>
    <row r="377" spans="1:11" ht="16.5" x14ac:dyDescent="0.3">
      <c r="A377" s="67" t="str">
        <f t="shared" si="17"/>
        <v>DITGeneraciónCentro OccidenteP</v>
      </c>
      <c r="B377" s="250" t="str">
        <f t="shared" si="18"/>
        <v>DITCentro OccidenteP</v>
      </c>
      <c r="C377" s="67" t="str">
        <f t="shared" si="16"/>
        <v>DITGeneraciónEnergíaCentro Occidente</v>
      </c>
      <c r="E377" s="180" t="s">
        <v>52</v>
      </c>
      <c r="F377" s="181" t="s">
        <v>159</v>
      </c>
      <c r="G377" s="181" t="s">
        <v>184</v>
      </c>
      <c r="H377" s="181" t="s">
        <v>135</v>
      </c>
      <c r="I377" s="181" t="s">
        <v>63</v>
      </c>
      <c r="J377" s="99" t="s">
        <v>148</v>
      </c>
      <c r="K377" s="506">
        <f>+INDEX(CEC_FEBRERO_2025!$N$12:$N$351,MATCH($B377,CEC_FEBRERO_2025!$B$12:$B$351,0))</f>
        <v>1.8418238849373672</v>
      </c>
    </row>
    <row r="378" spans="1:11" ht="16.5" x14ac:dyDescent="0.3">
      <c r="A378" s="67" t="str">
        <f t="shared" si="17"/>
        <v>DITGeneraciónCentro OccidenteSP</v>
      </c>
      <c r="B378" s="250" t="str">
        <f t="shared" si="18"/>
        <v>DITCentro OccidenteSP</v>
      </c>
      <c r="C378" s="67" t="str">
        <f t="shared" si="16"/>
        <v>DITGeneraciónEnergíaCentro Occidente</v>
      </c>
      <c r="E378" s="180" t="s">
        <v>52</v>
      </c>
      <c r="F378" s="181" t="s">
        <v>159</v>
      </c>
      <c r="G378" s="181" t="s">
        <v>184</v>
      </c>
      <c r="H378" s="181" t="s">
        <v>135</v>
      </c>
      <c r="I378" s="181" t="s">
        <v>63</v>
      </c>
      <c r="J378" s="99" t="s">
        <v>151</v>
      </c>
      <c r="K378" s="506">
        <f>+INDEX(CEC_FEBRERO_2025!$N$12:$N$351,MATCH($B378,CEC_FEBRERO_2025!$B$12:$B$351,0))</f>
        <v>0</v>
      </c>
    </row>
    <row r="379" spans="1:11" ht="16.5" x14ac:dyDescent="0.3">
      <c r="A379" s="67" t="str">
        <f t="shared" si="17"/>
        <v>DB1GeneraciónCentro Oriente</v>
      </c>
      <c r="B379" s="250" t="str">
        <f t="shared" si="18"/>
        <v>DB1Centro OrienteNA</v>
      </c>
      <c r="C379" s="67" t="str">
        <f t="shared" si="16"/>
        <v>DB1GeneraciónEnergíaCentro Oriente</v>
      </c>
      <c r="E379" s="180" t="s">
        <v>48</v>
      </c>
      <c r="F379" s="181" t="s">
        <v>159</v>
      </c>
      <c r="G379" s="181" t="s">
        <v>184</v>
      </c>
      <c r="H379" s="181" t="s">
        <v>135</v>
      </c>
      <c r="I379" s="181" t="s">
        <v>64</v>
      </c>
      <c r="J379" s="99" t="s">
        <v>161</v>
      </c>
      <c r="K379" s="506">
        <f>+INDEX(CEC_FEBRERO_2025!$N$12:$N$351,MATCH($B379,CEC_FEBRERO_2025!$B$12:$B$351,0))</f>
        <v>0.83874461087339203</v>
      </c>
    </row>
    <row r="380" spans="1:11" ht="16.5" x14ac:dyDescent="0.3">
      <c r="A380" s="67" t="str">
        <f t="shared" si="17"/>
        <v>DB2GeneraciónCentro Oriente</v>
      </c>
      <c r="B380" s="250" t="str">
        <f t="shared" si="18"/>
        <v>DB2Centro OrienteNA</v>
      </c>
      <c r="C380" s="67" t="str">
        <f t="shared" si="16"/>
        <v>DB2GeneraciónEnergíaCentro Oriente</v>
      </c>
      <c r="E380" s="187" t="s">
        <v>50</v>
      </c>
      <c r="F380" s="181" t="s">
        <v>159</v>
      </c>
      <c r="G380" s="181" t="s">
        <v>184</v>
      </c>
      <c r="H380" s="181" t="s">
        <v>135</v>
      </c>
      <c r="I380" s="181" t="s">
        <v>64</v>
      </c>
      <c r="J380" s="99" t="s">
        <v>161</v>
      </c>
      <c r="K380" s="506">
        <f>+INDEX(CEC_FEBRERO_2025!$N$12:$N$351,MATCH($B380,CEC_FEBRERO_2025!$B$12:$B$351,0))</f>
        <v>0.84137096393808231</v>
      </c>
    </row>
    <row r="381" spans="1:11" ht="16.5" x14ac:dyDescent="0.3">
      <c r="A381" s="67" t="str">
        <f t="shared" si="17"/>
        <v>PDBTGeneraciónCentro Oriente</v>
      </c>
      <c r="B381" s="250" t="str">
        <f t="shared" si="18"/>
        <v>PDBTCentro OrienteNA</v>
      </c>
      <c r="C381" s="67" t="str">
        <f t="shared" si="16"/>
        <v>PDBTGeneraciónEnergíaCentro Oriente</v>
      </c>
      <c r="E381" s="187" t="s">
        <v>56</v>
      </c>
      <c r="F381" s="181" t="s">
        <v>159</v>
      </c>
      <c r="G381" s="181" t="s">
        <v>184</v>
      </c>
      <c r="H381" s="181" t="s">
        <v>135</v>
      </c>
      <c r="I381" s="181" t="s">
        <v>64</v>
      </c>
      <c r="J381" s="99" t="s">
        <v>161</v>
      </c>
      <c r="K381" s="506">
        <f>+INDEX(CEC_FEBRERO_2025!$N$12:$N$351,MATCH($B381,CEC_FEBRERO_2025!$B$12:$B$351,0))</f>
        <v>1.5309762400665963</v>
      </c>
    </row>
    <row r="382" spans="1:11" ht="16.5" x14ac:dyDescent="0.3">
      <c r="A382" s="67" t="str">
        <f t="shared" si="17"/>
        <v>GDBTGeneraciónCentro Oriente</v>
      </c>
      <c r="B382" s="250" t="str">
        <f t="shared" si="18"/>
        <v>GDBTCentro OrienteNA</v>
      </c>
      <c r="C382" s="67" t="str">
        <f t="shared" si="16"/>
        <v>GDBTGeneraciónEnergíaCentro Oriente</v>
      </c>
      <c r="E382" s="187" t="s">
        <v>53</v>
      </c>
      <c r="F382" s="181" t="s">
        <v>159</v>
      </c>
      <c r="G382" s="181" t="s">
        <v>184</v>
      </c>
      <c r="H382" s="181" t="s">
        <v>135</v>
      </c>
      <c r="I382" s="181" t="s">
        <v>64</v>
      </c>
      <c r="J382" s="99" t="s">
        <v>161</v>
      </c>
      <c r="K382" s="506">
        <f>+INDEX(CEC_FEBRERO_2025!$N$12:$N$351,MATCH($B382,CEC_FEBRERO_2025!$B$12:$B$351,0))</f>
        <v>1.6045141258779065</v>
      </c>
    </row>
    <row r="383" spans="1:11" ht="16.5" x14ac:dyDescent="0.3">
      <c r="A383" s="67" t="str">
        <f t="shared" si="17"/>
        <v>RABTGeneraciónCentro Oriente</v>
      </c>
      <c r="B383" s="250" t="str">
        <f t="shared" si="18"/>
        <v>RABTCentro OrienteNA</v>
      </c>
      <c r="C383" s="67" t="str">
        <f t="shared" si="16"/>
        <v>RABTGeneraciónEnergíaCentro Oriente</v>
      </c>
      <c r="E383" s="180" t="s">
        <v>59</v>
      </c>
      <c r="F383" s="181" t="s">
        <v>159</v>
      </c>
      <c r="G383" s="181" t="s">
        <v>184</v>
      </c>
      <c r="H383" s="181" t="s">
        <v>135</v>
      </c>
      <c r="I383" s="181" t="s">
        <v>64</v>
      </c>
      <c r="J383" s="99" t="s">
        <v>161</v>
      </c>
      <c r="K383" s="506">
        <f>+INDEX(CEC_FEBRERO_2025!$N$12:$N$351,MATCH($B383,CEC_FEBRERO_2025!$B$12:$B$351,0))</f>
        <v>0.81979734947813121</v>
      </c>
    </row>
    <row r="384" spans="1:11" ht="16.5" x14ac:dyDescent="0.3">
      <c r="A384" s="67" t="str">
        <f t="shared" si="17"/>
        <v>APBTGeneraciónCentro Oriente</v>
      </c>
      <c r="B384" s="250" t="str">
        <f t="shared" si="18"/>
        <v>APBTCentro OrienteNA</v>
      </c>
      <c r="C384" s="67" t="str">
        <f t="shared" si="16"/>
        <v>APBTGeneraciónEnergíaCentro Oriente</v>
      </c>
      <c r="E384" s="180" t="s">
        <v>57</v>
      </c>
      <c r="F384" s="181" t="s">
        <v>159</v>
      </c>
      <c r="G384" s="181" t="s">
        <v>184</v>
      </c>
      <c r="H384" s="181" t="s">
        <v>135</v>
      </c>
      <c r="I384" s="181" t="s">
        <v>64</v>
      </c>
      <c r="J384" s="99" t="s">
        <v>161</v>
      </c>
      <c r="K384" s="506">
        <f>+INDEX(CEC_FEBRERO_2025!$N$12:$N$351,MATCH($B384,CEC_FEBRERO_2025!$B$12:$B$351,0))</f>
        <v>1.5422320389152668</v>
      </c>
    </row>
    <row r="385" spans="1:11" ht="16.5" x14ac:dyDescent="0.3">
      <c r="A385" s="67" t="str">
        <f t="shared" si="17"/>
        <v>APMTGeneraciónCentro Oriente</v>
      </c>
      <c r="B385" s="250" t="str">
        <f t="shared" si="18"/>
        <v>APMTCentro OrienteNA</v>
      </c>
      <c r="C385" s="67" t="str">
        <f t="shared" si="16"/>
        <v>APMTGeneraciónEnergíaCentro Oriente</v>
      </c>
      <c r="E385" s="180" t="s">
        <v>58</v>
      </c>
      <c r="F385" s="181" t="s">
        <v>159</v>
      </c>
      <c r="G385" s="181" t="s">
        <v>184</v>
      </c>
      <c r="H385" s="181" t="s">
        <v>135</v>
      </c>
      <c r="I385" s="181" t="s">
        <v>64</v>
      </c>
      <c r="J385" s="99" t="s">
        <v>161</v>
      </c>
      <c r="K385" s="506">
        <f>+INDEX(CEC_FEBRERO_2025!$N$12:$N$351,MATCH($B385,CEC_FEBRERO_2025!$B$12:$B$351,0))</f>
        <v>1.261024664345995</v>
      </c>
    </row>
    <row r="386" spans="1:11" ht="16.5" x14ac:dyDescent="0.3">
      <c r="A386" s="67" t="str">
        <f t="shared" si="17"/>
        <v>GDMTHGeneraciónCentro OrienteB</v>
      </c>
      <c r="B386" s="250" t="str">
        <f t="shared" si="18"/>
        <v>GDMTHCentro OrienteB</v>
      </c>
      <c r="C386" s="67" t="str">
        <f t="shared" si="16"/>
        <v>GDMTHGeneraciónEnergíaCentro Oriente</v>
      </c>
      <c r="E386" s="180" t="s">
        <v>54</v>
      </c>
      <c r="F386" s="181" t="s">
        <v>159</v>
      </c>
      <c r="G386" s="181" t="s">
        <v>184</v>
      </c>
      <c r="H386" s="181" t="s">
        <v>135</v>
      </c>
      <c r="I386" s="181" t="s">
        <v>64</v>
      </c>
      <c r="J386" s="99" t="s">
        <v>146</v>
      </c>
      <c r="K386" s="506">
        <f>+INDEX(CEC_FEBRERO_2025!$N$12:$N$351,MATCH($B386,CEC_FEBRERO_2025!$B$12:$B$351,0))</f>
        <v>0.92166232905859424</v>
      </c>
    </row>
    <row r="387" spans="1:11" ht="16.5" x14ac:dyDescent="0.3">
      <c r="A387" s="67" t="str">
        <f t="shared" si="17"/>
        <v>GDMTHGeneraciónCentro OrienteI</v>
      </c>
      <c r="B387" s="250" t="str">
        <f t="shared" si="18"/>
        <v>GDMTHCentro OrienteI</v>
      </c>
      <c r="C387" s="67" t="str">
        <f t="shared" si="16"/>
        <v>GDMTHGeneraciónEnergíaCentro Oriente</v>
      </c>
      <c r="E387" s="180" t="s">
        <v>54</v>
      </c>
      <c r="F387" s="181" t="s">
        <v>159</v>
      </c>
      <c r="G387" s="181" t="s">
        <v>184</v>
      </c>
      <c r="H387" s="181" t="s">
        <v>135</v>
      </c>
      <c r="I387" s="181" t="s">
        <v>64</v>
      </c>
      <c r="J387" s="99" t="s">
        <v>147</v>
      </c>
      <c r="K387" s="506">
        <f>+INDEX(CEC_FEBRERO_2025!$N$12:$N$351,MATCH($B387,CEC_FEBRERO_2025!$B$12:$B$351,0))</f>
        <v>1.812558807930825</v>
      </c>
    </row>
    <row r="388" spans="1:11" ht="16.5" x14ac:dyDescent="0.3">
      <c r="A388" s="67" t="str">
        <f t="shared" si="17"/>
        <v>GDMTHGeneraciónCentro OrienteP</v>
      </c>
      <c r="B388" s="250" t="str">
        <f t="shared" si="18"/>
        <v>GDMTHCentro OrienteP</v>
      </c>
      <c r="C388" s="67" t="str">
        <f t="shared" si="16"/>
        <v>GDMTHGeneraciónEnergíaCentro Oriente</v>
      </c>
      <c r="E388" s="180" t="s">
        <v>54</v>
      </c>
      <c r="F388" s="181" t="s">
        <v>159</v>
      </c>
      <c r="G388" s="181" t="s">
        <v>184</v>
      </c>
      <c r="H388" s="181" t="s">
        <v>135</v>
      </c>
      <c r="I388" s="181" t="s">
        <v>64</v>
      </c>
      <c r="J388" s="99" t="s">
        <v>148</v>
      </c>
      <c r="K388" s="506">
        <f>+INDEX(CEC_FEBRERO_2025!$N$12:$N$351,MATCH($B388,CEC_FEBRERO_2025!$B$12:$B$351,0))</f>
        <v>2.0727553579825799</v>
      </c>
    </row>
    <row r="389" spans="1:11" ht="16.5" x14ac:dyDescent="0.3">
      <c r="A389" s="67" t="str">
        <f t="shared" si="17"/>
        <v>GDMTOGeneraciónCentro Oriente</v>
      </c>
      <c r="B389" s="250" t="str">
        <f t="shared" si="18"/>
        <v>GDMTOCentro OrienteNA</v>
      </c>
      <c r="C389" s="67" t="str">
        <f t="shared" si="16"/>
        <v>GDMTOGeneraciónEnergíaCentro Oriente</v>
      </c>
      <c r="E389" s="180" t="s">
        <v>55</v>
      </c>
      <c r="F389" s="181" t="s">
        <v>159</v>
      </c>
      <c r="G389" s="181" t="s">
        <v>184</v>
      </c>
      <c r="H389" s="181" t="s">
        <v>135</v>
      </c>
      <c r="I389" s="181" t="s">
        <v>64</v>
      </c>
      <c r="J389" s="99" t="s">
        <v>161</v>
      </c>
      <c r="K389" s="506">
        <f>+INDEX(CEC_FEBRERO_2025!$N$12:$N$351,MATCH($B389,CEC_FEBRERO_2025!$B$12:$B$351,0))</f>
        <v>1.4255469241840546</v>
      </c>
    </row>
    <row r="390" spans="1:11" ht="16.5" x14ac:dyDescent="0.3">
      <c r="A390" s="67" t="str">
        <f t="shared" si="17"/>
        <v>RAMTGeneraciónCentro Oriente</v>
      </c>
      <c r="B390" s="250" t="str">
        <f t="shared" si="18"/>
        <v>RAMTCentro OrienteNA</v>
      </c>
      <c r="C390" s="67" t="str">
        <f t="shared" si="16"/>
        <v>RAMTGeneraciónEnergíaCentro Oriente</v>
      </c>
      <c r="E390" s="180" t="s">
        <v>60</v>
      </c>
      <c r="F390" s="181" t="s">
        <v>159</v>
      </c>
      <c r="G390" s="181" t="s">
        <v>184</v>
      </c>
      <c r="H390" s="181" t="s">
        <v>135</v>
      </c>
      <c r="I390" s="181" t="s">
        <v>64</v>
      </c>
      <c r="J390" s="99" t="s">
        <v>161</v>
      </c>
      <c r="K390" s="506">
        <f>+INDEX(CEC_FEBRERO_2025!$N$12:$N$351,MATCH($B390,CEC_FEBRERO_2025!$B$12:$B$351,0))</f>
        <v>0.77927647362291885</v>
      </c>
    </row>
    <row r="391" spans="1:11" ht="16.5" x14ac:dyDescent="0.3">
      <c r="A391" s="67" t="str">
        <f t="shared" si="17"/>
        <v>DISTGeneraciónCentro OrienteB</v>
      </c>
      <c r="B391" s="250" t="str">
        <f t="shared" si="18"/>
        <v>DISTCentro OrienteB</v>
      </c>
      <c r="C391" s="67" t="str">
        <f t="shared" si="16"/>
        <v>DISTGeneraciónEnergíaCentro Oriente</v>
      </c>
      <c r="E391" s="180" t="s">
        <v>51</v>
      </c>
      <c r="F391" s="181" t="s">
        <v>159</v>
      </c>
      <c r="G391" s="181" t="s">
        <v>184</v>
      </c>
      <c r="H391" s="181" t="s">
        <v>135</v>
      </c>
      <c r="I391" s="181" t="s">
        <v>64</v>
      </c>
      <c r="J391" s="99" t="s">
        <v>146</v>
      </c>
      <c r="K391" s="506">
        <f>+INDEX(CEC_FEBRERO_2025!$N$12:$N$351,MATCH($B391,CEC_FEBRERO_2025!$B$12:$B$351,0))</f>
        <v>0.91134451344731349</v>
      </c>
    </row>
    <row r="392" spans="1:11" ht="16.5" x14ac:dyDescent="0.3">
      <c r="A392" s="67" t="str">
        <f t="shared" si="17"/>
        <v>DISTGeneraciónCentro OrienteI</v>
      </c>
      <c r="B392" s="250" t="str">
        <f t="shared" si="18"/>
        <v>DISTCentro OrienteI</v>
      </c>
      <c r="C392" s="67" t="str">
        <f t="shared" si="16"/>
        <v>DISTGeneraciónEnergíaCentro Oriente</v>
      </c>
      <c r="E392" s="180" t="s">
        <v>51</v>
      </c>
      <c r="F392" s="181" t="s">
        <v>159</v>
      </c>
      <c r="G392" s="181" t="s">
        <v>184</v>
      </c>
      <c r="H392" s="181" t="s">
        <v>135</v>
      </c>
      <c r="I392" s="181" t="s">
        <v>64</v>
      </c>
      <c r="J392" s="99" t="s">
        <v>147</v>
      </c>
      <c r="K392" s="506">
        <f>+INDEX(CEC_FEBRERO_2025!$N$12:$N$351,MATCH($B392,CEC_FEBRERO_2025!$B$12:$B$351,0))</f>
        <v>1.6958736931996123</v>
      </c>
    </row>
    <row r="393" spans="1:11" ht="16.5" x14ac:dyDescent="0.3">
      <c r="A393" s="67" t="str">
        <f t="shared" si="17"/>
        <v>DISTGeneraciónCentro OrienteP</v>
      </c>
      <c r="B393" s="250" t="str">
        <f t="shared" si="18"/>
        <v>DISTCentro OrienteP</v>
      </c>
      <c r="C393" s="67" t="str">
        <f t="shared" si="16"/>
        <v>DISTGeneraciónEnergíaCentro Oriente</v>
      </c>
      <c r="E393" s="180" t="s">
        <v>51</v>
      </c>
      <c r="F393" s="181" t="s">
        <v>159</v>
      </c>
      <c r="G393" s="181" t="s">
        <v>184</v>
      </c>
      <c r="H393" s="181" t="s">
        <v>135</v>
      </c>
      <c r="I393" s="181" t="s">
        <v>64</v>
      </c>
      <c r="J393" s="99" t="s">
        <v>148</v>
      </c>
      <c r="K393" s="506">
        <f>+INDEX(CEC_FEBRERO_2025!$N$12:$N$351,MATCH($B393,CEC_FEBRERO_2025!$B$12:$B$351,0))</f>
        <v>1.9393741416258394</v>
      </c>
    </row>
    <row r="394" spans="1:11" ht="16.5" x14ac:dyDescent="0.3">
      <c r="A394" s="67" t="str">
        <f t="shared" si="17"/>
        <v>DISTGeneraciónCentro OrienteSP</v>
      </c>
      <c r="B394" s="250" t="str">
        <f t="shared" si="18"/>
        <v>DISTCentro OrienteSP</v>
      </c>
      <c r="C394" s="67" t="str">
        <f t="shared" ref="C394:C457" si="19">E394&amp;F394&amp;H394&amp;I394</f>
        <v>DISTGeneraciónEnergíaCentro Oriente</v>
      </c>
      <c r="E394" s="180" t="s">
        <v>51</v>
      </c>
      <c r="F394" s="181" t="s">
        <v>159</v>
      </c>
      <c r="G394" s="181" t="s">
        <v>184</v>
      </c>
      <c r="H394" s="181" t="s">
        <v>135</v>
      </c>
      <c r="I394" s="181" t="s">
        <v>64</v>
      </c>
      <c r="J394" s="99" t="s">
        <v>151</v>
      </c>
      <c r="K394" s="506">
        <f>+INDEX(CEC_FEBRERO_2025!$N$12:$N$351,MATCH($B394,CEC_FEBRERO_2025!$B$12:$B$351,0))</f>
        <v>0</v>
      </c>
    </row>
    <row r="395" spans="1:11" ht="16.5" x14ac:dyDescent="0.3">
      <c r="A395" s="67" t="str">
        <f t="shared" ref="A395:A458" si="20">IF(J395="NA",E395&amp;F395&amp;I395,E395&amp;F395&amp;I395&amp;J395)</f>
        <v>DITGeneraciónCentro OrienteB</v>
      </c>
      <c r="B395" s="250" t="str">
        <f t="shared" si="18"/>
        <v>DITCentro OrienteB</v>
      </c>
      <c r="C395" s="67" t="str">
        <f t="shared" si="19"/>
        <v>DITGeneraciónEnergíaCentro Oriente</v>
      </c>
      <c r="E395" s="180" t="s">
        <v>52</v>
      </c>
      <c r="F395" s="181" t="s">
        <v>159</v>
      </c>
      <c r="G395" s="181" t="s">
        <v>184</v>
      </c>
      <c r="H395" s="181" t="s">
        <v>135</v>
      </c>
      <c r="I395" s="181" t="s">
        <v>64</v>
      </c>
      <c r="J395" s="99" t="s">
        <v>146</v>
      </c>
      <c r="K395" s="506">
        <f>+INDEX(CEC_FEBRERO_2025!$N$12:$N$351,MATCH($B395,CEC_FEBRERO_2025!$B$12:$B$351,0))</f>
        <v>0.92729022848292952</v>
      </c>
    </row>
    <row r="396" spans="1:11" ht="16.5" x14ac:dyDescent="0.3">
      <c r="A396" s="67" t="str">
        <f t="shared" si="20"/>
        <v>DITGeneraciónCentro OrienteI</v>
      </c>
      <c r="B396" s="250" t="str">
        <f t="shared" si="18"/>
        <v>DITCentro OrienteI</v>
      </c>
      <c r="C396" s="67" t="str">
        <f t="shared" si="19"/>
        <v>DITGeneraciónEnergíaCentro Oriente</v>
      </c>
      <c r="E396" s="180" t="s">
        <v>52</v>
      </c>
      <c r="F396" s="181" t="s">
        <v>159</v>
      </c>
      <c r="G396" s="181" t="s">
        <v>184</v>
      </c>
      <c r="H396" s="181" t="s">
        <v>135</v>
      </c>
      <c r="I396" s="181" t="s">
        <v>64</v>
      </c>
      <c r="J396" s="99" t="s">
        <v>147</v>
      </c>
      <c r="K396" s="506">
        <f>+INDEX(CEC_FEBRERO_2025!$N$12:$N$351,MATCH($B396,CEC_FEBRERO_2025!$B$12:$B$351,0))</f>
        <v>1.6555404139918775</v>
      </c>
    </row>
    <row r="397" spans="1:11" ht="16.5" x14ac:dyDescent="0.3">
      <c r="A397" s="67" t="str">
        <f t="shared" si="20"/>
        <v>DITGeneraciónCentro OrienteP</v>
      </c>
      <c r="B397" s="250" t="str">
        <f t="shared" si="18"/>
        <v>DITCentro OrienteP</v>
      </c>
      <c r="C397" s="67" t="str">
        <f t="shared" si="19"/>
        <v>DITGeneraciónEnergíaCentro Oriente</v>
      </c>
      <c r="E397" s="180" t="s">
        <v>52</v>
      </c>
      <c r="F397" s="181" t="s">
        <v>159</v>
      </c>
      <c r="G397" s="181" t="s">
        <v>184</v>
      </c>
      <c r="H397" s="181" t="s">
        <v>135</v>
      </c>
      <c r="I397" s="181" t="s">
        <v>64</v>
      </c>
      <c r="J397" s="99" t="s">
        <v>148</v>
      </c>
      <c r="K397" s="506">
        <f>+INDEX(CEC_FEBRERO_2025!$N$12:$N$351,MATCH($B397,CEC_FEBRERO_2025!$B$12:$B$351,0))</f>
        <v>1.9757678912365391</v>
      </c>
    </row>
    <row r="398" spans="1:11" ht="16.5" x14ac:dyDescent="0.3">
      <c r="A398" s="67" t="str">
        <f t="shared" si="20"/>
        <v>DITGeneraciónCentro OrienteSP</v>
      </c>
      <c r="B398" s="250" t="str">
        <f t="shared" si="18"/>
        <v>DITCentro OrienteSP</v>
      </c>
      <c r="C398" s="67" t="str">
        <f t="shared" si="19"/>
        <v>DITGeneraciónEnergíaCentro Oriente</v>
      </c>
      <c r="E398" s="180" t="s">
        <v>52</v>
      </c>
      <c r="F398" s="181" t="s">
        <v>159</v>
      </c>
      <c r="G398" s="181" t="s">
        <v>184</v>
      </c>
      <c r="H398" s="181" t="s">
        <v>135</v>
      </c>
      <c r="I398" s="181" t="s">
        <v>64</v>
      </c>
      <c r="J398" s="99" t="s">
        <v>151</v>
      </c>
      <c r="K398" s="506">
        <f>+INDEX(CEC_FEBRERO_2025!$N$12:$N$351,MATCH($B398,CEC_FEBRERO_2025!$B$12:$B$351,0))</f>
        <v>0</v>
      </c>
    </row>
    <row r="399" spans="1:11" ht="16.5" x14ac:dyDescent="0.3">
      <c r="A399" s="67" t="str">
        <f t="shared" si="20"/>
        <v>DB1GeneraciónCentro Sur</v>
      </c>
      <c r="B399" s="250" t="str">
        <f t="shared" si="18"/>
        <v>DB1Centro SurNA</v>
      </c>
      <c r="C399" s="67" t="str">
        <f t="shared" si="19"/>
        <v>DB1GeneraciónEnergíaCentro Sur</v>
      </c>
      <c r="E399" s="180" t="s">
        <v>48</v>
      </c>
      <c r="F399" s="181" t="s">
        <v>159</v>
      </c>
      <c r="G399" s="181" t="s">
        <v>184</v>
      </c>
      <c r="H399" s="181" t="s">
        <v>135</v>
      </c>
      <c r="I399" s="181" t="s">
        <v>65</v>
      </c>
      <c r="J399" s="99" t="s">
        <v>161</v>
      </c>
      <c r="K399" s="506">
        <f>+INDEX(CEC_FEBRERO_2025!$N$12:$N$351,MATCH($B399,CEC_FEBRERO_2025!$B$12:$B$351,0))</f>
        <v>0.85450272926153026</v>
      </c>
    </row>
    <row r="400" spans="1:11" ht="16.5" x14ac:dyDescent="0.3">
      <c r="A400" s="67" t="str">
        <f t="shared" si="20"/>
        <v>DB2GeneraciónCentro Sur</v>
      </c>
      <c r="B400" s="250" t="str">
        <f t="shared" si="18"/>
        <v>DB2Centro SurNA</v>
      </c>
      <c r="C400" s="67" t="str">
        <f t="shared" si="19"/>
        <v>DB2GeneraciónEnergíaCentro Sur</v>
      </c>
      <c r="E400" s="180" t="s">
        <v>50</v>
      </c>
      <c r="F400" s="181" t="s">
        <v>159</v>
      </c>
      <c r="G400" s="181" t="s">
        <v>184</v>
      </c>
      <c r="H400" s="181" t="s">
        <v>135</v>
      </c>
      <c r="I400" s="181" t="s">
        <v>65</v>
      </c>
      <c r="J400" s="99" t="s">
        <v>161</v>
      </c>
      <c r="K400" s="506">
        <f>+INDEX(CEC_FEBRERO_2025!$N$12:$N$351,MATCH($B400,CEC_FEBRERO_2025!$B$12:$B$351,0))</f>
        <v>0.84399731700277136</v>
      </c>
    </row>
    <row r="401" spans="1:11" ht="16.5" x14ac:dyDescent="0.3">
      <c r="A401" s="67" t="str">
        <f t="shared" si="20"/>
        <v>PDBTGeneraciónCentro Sur</v>
      </c>
      <c r="B401" s="250" t="str">
        <f t="shared" si="18"/>
        <v>PDBTCentro SurNA</v>
      </c>
      <c r="C401" s="67" t="str">
        <f t="shared" si="19"/>
        <v>PDBTGeneraciónEnergíaCentro Sur</v>
      </c>
      <c r="E401" s="180" t="s">
        <v>56</v>
      </c>
      <c r="F401" s="181" t="s">
        <v>159</v>
      </c>
      <c r="G401" s="181" t="s">
        <v>184</v>
      </c>
      <c r="H401" s="181" t="s">
        <v>135</v>
      </c>
      <c r="I401" s="181" t="s">
        <v>65</v>
      </c>
      <c r="J401" s="99" t="s">
        <v>161</v>
      </c>
      <c r="K401" s="506">
        <f>+INDEX(CEC_FEBRERO_2025!$N$12:$N$351,MATCH($B401,CEC_FEBRERO_2025!$B$12:$B$351,0))</f>
        <v>1.4324880001407343</v>
      </c>
    </row>
    <row r="402" spans="1:11" ht="16.5" x14ac:dyDescent="0.3">
      <c r="A402" s="67" t="str">
        <f t="shared" si="20"/>
        <v>GDBTGeneraciónCentro Sur</v>
      </c>
      <c r="B402" s="250" t="str">
        <f t="shared" si="18"/>
        <v>GDBTCentro SurNA</v>
      </c>
      <c r="C402" s="67" t="str">
        <f t="shared" si="19"/>
        <v>GDBTGeneraciónEnergíaCentro Sur</v>
      </c>
      <c r="E402" s="187" t="s">
        <v>53</v>
      </c>
      <c r="F402" s="181" t="s">
        <v>159</v>
      </c>
      <c r="G402" s="181" t="s">
        <v>184</v>
      </c>
      <c r="H402" s="181" t="s">
        <v>135</v>
      </c>
      <c r="I402" s="181" t="s">
        <v>65</v>
      </c>
      <c r="J402" s="99" t="s">
        <v>161</v>
      </c>
      <c r="K402" s="506">
        <f>+INDEX(CEC_FEBRERO_2025!$N$12:$N$351,MATCH($B402,CEC_FEBRERO_2025!$B$12:$B$351,0))</f>
        <v>1.4508724715935615</v>
      </c>
    </row>
    <row r="403" spans="1:11" ht="16.5" x14ac:dyDescent="0.3">
      <c r="A403" s="67" t="str">
        <f t="shared" si="20"/>
        <v>RABTGeneraciónCentro Sur</v>
      </c>
      <c r="B403" s="250" t="str">
        <f t="shared" si="18"/>
        <v>RABTCentro SurNA</v>
      </c>
      <c r="C403" s="67" t="str">
        <f t="shared" si="19"/>
        <v>RABTGeneraciónEnergíaCentro Sur</v>
      </c>
      <c r="E403" s="187" t="s">
        <v>59</v>
      </c>
      <c r="F403" s="181" t="s">
        <v>159</v>
      </c>
      <c r="G403" s="181" t="s">
        <v>184</v>
      </c>
      <c r="H403" s="181" t="s">
        <v>135</v>
      </c>
      <c r="I403" s="181" t="s">
        <v>65</v>
      </c>
      <c r="J403" s="99" t="s">
        <v>161</v>
      </c>
      <c r="K403" s="506">
        <f>+INDEX(CEC_FEBRERO_2025!$N$12:$N$351,MATCH($B403,CEC_FEBRERO_2025!$B$12:$B$351,0))</f>
        <v>0.84230894717547111</v>
      </c>
    </row>
    <row r="404" spans="1:11" ht="16.5" x14ac:dyDescent="0.3">
      <c r="A404" s="67" t="str">
        <f t="shared" si="20"/>
        <v>APBTGeneraciónCentro Sur</v>
      </c>
      <c r="B404" s="250" t="str">
        <f t="shared" si="18"/>
        <v>APBTCentro SurNA</v>
      </c>
      <c r="C404" s="67" t="str">
        <f t="shared" si="19"/>
        <v>APBTGeneraciónEnergíaCentro Sur</v>
      </c>
      <c r="E404" s="187" t="s">
        <v>57</v>
      </c>
      <c r="F404" s="181" t="s">
        <v>159</v>
      </c>
      <c r="G404" s="181" t="s">
        <v>184</v>
      </c>
      <c r="H404" s="181" t="s">
        <v>135</v>
      </c>
      <c r="I404" s="181" t="s">
        <v>65</v>
      </c>
      <c r="J404" s="99" t="s">
        <v>161</v>
      </c>
      <c r="K404" s="506">
        <f>+INDEX(CEC_FEBRERO_2025!$N$12:$N$351,MATCH($B404,CEC_FEBRERO_2025!$B$12:$B$351,0))</f>
        <v>1.6949357099622222</v>
      </c>
    </row>
    <row r="405" spans="1:11" ht="16.5" x14ac:dyDescent="0.3">
      <c r="A405" s="67" t="str">
        <f t="shared" si="20"/>
        <v>APMTGeneraciónCentro Sur</v>
      </c>
      <c r="B405" s="250" t="str">
        <f t="shared" si="18"/>
        <v>APMTCentro SurNA</v>
      </c>
      <c r="C405" s="67" t="str">
        <f t="shared" si="19"/>
        <v>APMTGeneraciónEnergíaCentro Sur</v>
      </c>
      <c r="E405" s="187" t="s">
        <v>58</v>
      </c>
      <c r="F405" s="181" t="s">
        <v>159</v>
      </c>
      <c r="G405" s="181" t="s">
        <v>184</v>
      </c>
      <c r="H405" s="181" t="s">
        <v>135</v>
      </c>
      <c r="I405" s="181" t="s">
        <v>65</v>
      </c>
      <c r="J405" s="99" t="s">
        <v>161</v>
      </c>
      <c r="K405" s="506">
        <f>+INDEX(CEC_FEBRERO_2025!$N$12:$N$351,MATCH($B405,CEC_FEBRERO_2025!$B$12:$B$351,0))</f>
        <v>0.98750875232331403</v>
      </c>
    </row>
    <row r="406" spans="1:11" ht="16.5" x14ac:dyDescent="0.3">
      <c r="A406" s="67" t="str">
        <f t="shared" si="20"/>
        <v>GDMTHGeneraciónCentro SurB</v>
      </c>
      <c r="B406" s="250" t="str">
        <f t="shared" si="18"/>
        <v>GDMTHCentro SurB</v>
      </c>
      <c r="C406" s="67" t="str">
        <f t="shared" si="19"/>
        <v>GDMTHGeneraciónEnergíaCentro Sur</v>
      </c>
      <c r="E406" s="180" t="s">
        <v>54</v>
      </c>
      <c r="F406" s="181" t="s">
        <v>159</v>
      </c>
      <c r="G406" s="181" t="s">
        <v>184</v>
      </c>
      <c r="H406" s="181" t="s">
        <v>135</v>
      </c>
      <c r="I406" s="181" t="s">
        <v>65</v>
      </c>
      <c r="J406" s="99" t="s">
        <v>146</v>
      </c>
      <c r="K406" s="506">
        <f>+INDEX(CEC_FEBRERO_2025!$N$12:$N$351,MATCH($B406,CEC_FEBRERO_2025!$B$12:$B$351,0))</f>
        <v>0.83067795503184527</v>
      </c>
    </row>
    <row r="407" spans="1:11" ht="16.5" x14ac:dyDescent="0.3">
      <c r="A407" s="67" t="str">
        <f t="shared" si="20"/>
        <v>GDMTHGeneraciónCentro SurI</v>
      </c>
      <c r="B407" s="250" t="str">
        <f t="shared" si="18"/>
        <v>GDMTHCentro SurI</v>
      </c>
      <c r="C407" s="67" t="str">
        <f t="shared" si="19"/>
        <v>GDMTHGeneraciónEnergíaCentro Sur</v>
      </c>
      <c r="E407" s="180" t="s">
        <v>54</v>
      </c>
      <c r="F407" s="181" t="s">
        <v>159</v>
      </c>
      <c r="G407" s="181" t="s">
        <v>184</v>
      </c>
      <c r="H407" s="181" t="s">
        <v>135</v>
      </c>
      <c r="I407" s="181" t="s">
        <v>65</v>
      </c>
      <c r="J407" s="99" t="s">
        <v>147</v>
      </c>
      <c r="K407" s="506">
        <f>+INDEX(CEC_FEBRERO_2025!$N$12:$N$351,MATCH($B407,CEC_FEBRERO_2025!$B$12:$B$351,0))</f>
        <v>1.6272133202227248</v>
      </c>
    </row>
    <row r="408" spans="1:11" ht="16.5" x14ac:dyDescent="0.3">
      <c r="A408" s="67" t="str">
        <f t="shared" si="20"/>
        <v>GDMTHGeneraciónCentro SurP</v>
      </c>
      <c r="B408" s="250" t="str">
        <f t="shared" si="18"/>
        <v>GDMTHCentro SurP</v>
      </c>
      <c r="C408" s="67" t="str">
        <f t="shared" si="19"/>
        <v>GDMTHGeneraciónEnergíaCentro Sur</v>
      </c>
      <c r="E408" s="180" t="s">
        <v>54</v>
      </c>
      <c r="F408" s="181" t="s">
        <v>159</v>
      </c>
      <c r="G408" s="181" t="s">
        <v>184</v>
      </c>
      <c r="H408" s="181" t="s">
        <v>135</v>
      </c>
      <c r="I408" s="181" t="s">
        <v>65</v>
      </c>
      <c r="J408" s="99" t="s">
        <v>148</v>
      </c>
      <c r="K408" s="506">
        <f>+INDEX(CEC_FEBRERO_2025!$N$12:$N$351,MATCH($B408,CEC_FEBRERO_2025!$B$12:$B$351,0))</f>
        <v>1.8694005921166084</v>
      </c>
    </row>
    <row r="409" spans="1:11" ht="16.5" x14ac:dyDescent="0.3">
      <c r="A409" s="67" t="str">
        <f t="shared" si="20"/>
        <v>GDMTOGeneraciónCentro Sur</v>
      </c>
      <c r="B409" s="250" t="str">
        <f t="shared" si="18"/>
        <v>GDMTOCentro SurNA</v>
      </c>
      <c r="C409" s="67" t="str">
        <f t="shared" si="19"/>
        <v>GDMTOGeneraciónEnergíaCentro Sur</v>
      </c>
      <c r="E409" s="180" t="s">
        <v>55</v>
      </c>
      <c r="F409" s="181" t="s">
        <v>159</v>
      </c>
      <c r="G409" s="181" t="s">
        <v>184</v>
      </c>
      <c r="H409" s="181" t="s">
        <v>135</v>
      </c>
      <c r="I409" s="181" t="s">
        <v>65</v>
      </c>
      <c r="J409" s="99" t="s">
        <v>161</v>
      </c>
      <c r="K409" s="506">
        <f>+INDEX(CEC_FEBRERO_2025!$N$12:$N$351,MATCH($B409,CEC_FEBRERO_2025!$B$12:$B$351,0))</f>
        <v>1.1533441886937181</v>
      </c>
    </row>
    <row r="410" spans="1:11" ht="16.5" x14ac:dyDescent="0.3">
      <c r="A410" s="67" t="str">
        <f t="shared" si="20"/>
        <v>RAMTGeneraciónCentro Sur</v>
      </c>
      <c r="B410" s="250" t="str">
        <f t="shared" si="18"/>
        <v>RAMTCentro SurNA</v>
      </c>
      <c r="C410" s="67" t="str">
        <f t="shared" si="19"/>
        <v>RAMTGeneraciónEnergíaCentro Sur</v>
      </c>
      <c r="E410" s="180" t="s">
        <v>60</v>
      </c>
      <c r="F410" s="181" t="s">
        <v>159</v>
      </c>
      <c r="G410" s="181" t="s">
        <v>184</v>
      </c>
      <c r="H410" s="181" t="s">
        <v>135</v>
      </c>
      <c r="I410" s="181" t="s">
        <v>65</v>
      </c>
      <c r="J410" s="99" t="s">
        <v>161</v>
      </c>
      <c r="K410" s="506">
        <f>+INDEX(CEC_FEBRERO_2025!$N$12:$N$351,MATCH($B410,CEC_FEBRERO_2025!$B$12:$B$351,0))</f>
        <v>0.7858423562846435</v>
      </c>
    </row>
    <row r="411" spans="1:11" ht="16.5" x14ac:dyDescent="0.3">
      <c r="A411" s="67" t="str">
        <f t="shared" si="20"/>
        <v>DISTGeneraciónCentro SurB</v>
      </c>
      <c r="B411" s="250" t="str">
        <f t="shared" si="18"/>
        <v>DISTCentro SurB</v>
      </c>
      <c r="C411" s="67" t="str">
        <f t="shared" si="19"/>
        <v>DISTGeneraciónEnergíaCentro Sur</v>
      </c>
      <c r="E411" s="180" t="s">
        <v>51</v>
      </c>
      <c r="F411" s="181" t="s">
        <v>159</v>
      </c>
      <c r="G411" s="181" t="s">
        <v>184</v>
      </c>
      <c r="H411" s="181" t="s">
        <v>135</v>
      </c>
      <c r="I411" s="181" t="s">
        <v>65</v>
      </c>
      <c r="J411" s="99" t="s">
        <v>146</v>
      </c>
      <c r="K411" s="506">
        <f>+INDEX(CEC_FEBRERO_2025!$N$12:$N$351,MATCH($B411,CEC_FEBRERO_2025!$B$12:$B$351,0))</f>
        <v>0.95861886861172785</v>
      </c>
    </row>
    <row r="412" spans="1:11" ht="16.5" x14ac:dyDescent="0.3">
      <c r="A412" s="67" t="str">
        <f t="shared" si="20"/>
        <v>DISTGeneraciónCentro SurI</v>
      </c>
      <c r="B412" s="250" t="str">
        <f t="shared" si="18"/>
        <v>DISTCentro SurI</v>
      </c>
      <c r="C412" s="67" t="str">
        <f t="shared" si="19"/>
        <v>DISTGeneraciónEnergíaCentro Sur</v>
      </c>
      <c r="E412" s="180" t="s">
        <v>51</v>
      </c>
      <c r="F412" s="181" t="s">
        <v>159</v>
      </c>
      <c r="G412" s="181" t="s">
        <v>184</v>
      </c>
      <c r="H412" s="181" t="s">
        <v>135</v>
      </c>
      <c r="I412" s="181" t="s">
        <v>65</v>
      </c>
      <c r="J412" s="99" t="s">
        <v>147</v>
      </c>
      <c r="K412" s="506">
        <f>+INDEX(CEC_FEBRERO_2025!$N$12:$N$351,MATCH($B412,CEC_FEBRERO_2025!$B$12:$B$351,0))</f>
        <v>1.7170721143646066</v>
      </c>
    </row>
    <row r="413" spans="1:11" ht="16.5" x14ac:dyDescent="0.3">
      <c r="A413" s="67" t="str">
        <f t="shared" si="20"/>
        <v>DISTGeneraciónCentro SurP</v>
      </c>
      <c r="B413" s="250" t="str">
        <f t="shared" si="18"/>
        <v>DISTCentro SurP</v>
      </c>
      <c r="C413" s="67" t="str">
        <f t="shared" si="19"/>
        <v>DISTGeneraciónEnergíaCentro Sur</v>
      </c>
      <c r="E413" s="180" t="s">
        <v>51</v>
      </c>
      <c r="F413" s="181" t="s">
        <v>159</v>
      </c>
      <c r="G413" s="181" t="s">
        <v>184</v>
      </c>
      <c r="H413" s="181" t="s">
        <v>135</v>
      </c>
      <c r="I413" s="181" t="s">
        <v>65</v>
      </c>
      <c r="J413" s="99" t="s">
        <v>148</v>
      </c>
      <c r="K413" s="506">
        <f>+INDEX(CEC_FEBRERO_2025!$N$12:$N$351,MATCH($B413,CEC_FEBRERO_2025!$B$12:$B$351,0))</f>
        <v>2.0412391212063041</v>
      </c>
    </row>
    <row r="414" spans="1:11" ht="16.5" x14ac:dyDescent="0.3">
      <c r="A414" s="67" t="str">
        <f t="shared" si="20"/>
        <v>DISTGeneraciónCentro SurSP</v>
      </c>
      <c r="B414" s="250" t="str">
        <f t="shared" si="18"/>
        <v>DISTCentro SurSP</v>
      </c>
      <c r="C414" s="67" t="str">
        <f t="shared" si="19"/>
        <v>DISTGeneraciónEnergíaCentro Sur</v>
      </c>
      <c r="E414" s="180" t="s">
        <v>51</v>
      </c>
      <c r="F414" s="181" t="s">
        <v>159</v>
      </c>
      <c r="G414" s="181" t="s">
        <v>184</v>
      </c>
      <c r="H414" s="181" t="s">
        <v>135</v>
      </c>
      <c r="I414" s="181" t="s">
        <v>65</v>
      </c>
      <c r="J414" s="99" t="s">
        <v>151</v>
      </c>
      <c r="K414" s="506">
        <f>+INDEX(CEC_FEBRERO_2025!$N$12:$N$351,MATCH($B414,CEC_FEBRERO_2025!$B$12:$B$351,0))</f>
        <v>0</v>
      </c>
    </row>
    <row r="415" spans="1:11" ht="16.5" x14ac:dyDescent="0.3">
      <c r="A415" s="67" t="str">
        <f t="shared" si="20"/>
        <v>DITGeneraciónCentro SurB</v>
      </c>
      <c r="B415" s="250" t="str">
        <f t="shared" si="18"/>
        <v>DITCentro SurB</v>
      </c>
      <c r="C415" s="67" t="str">
        <f t="shared" si="19"/>
        <v>DITGeneraciónEnergíaCentro Sur</v>
      </c>
      <c r="E415" s="180" t="s">
        <v>52</v>
      </c>
      <c r="F415" s="181" t="s">
        <v>159</v>
      </c>
      <c r="G415" s="181" t="s">
        <v>184</v>
      </c>
      <c r="H415" s="181" t="s">
        <v>135</v>
      </c>
      <c r="I415" s="181" t="s">
        <v>65</v>
      </c>
      <c r="J415" s="99" t="s">
        <v>146</v>
      </c>
      <c r="K415" s="506">
        <f>+INDEX(CEC_FEBRERO_2025!$N$12:$N$351,MATCH($B415,CEC_FEBRERO_2025!$B$12:$B$351,0))</f>
        <v>0.99726377799216093</v>
      </c>
    </row>
    <row r="416" spans="1:11" ht="16.5" x14ac:dyDescent="0.3">
      <c r="A416" s="67" t="str">
        <f t="shared" si="20"/>
        <v>DITGeneraciónCentro SurI</v>
      </c>
      <c r="B416" s="250" t="str">
        <f t="shared" si="18"/>
        <v>DITCentro SurI</v>
      </c>
      <c r="C416" s="67" t="str">
        <f t="shared" si="19"/>
        <v>DITGeneraciónEnergíaCentro Sur</v>
      </c>
      <c r="E416" s="180" t="s">
        <v>52</v>
      </c>
      <c r="F416" s="181" t="s">
        <v>159</v>
      </c>
      <c r="G416" s="181" t="s">
        <v>184</v>
      </c>
      <c r="H416" s="181" t="s">
        <v>135</v>
      </c>
      <c r="I416" s="181" t="s">
        <v>65</v>
      </c>
      <c r="J416" s="99" t="s">
        <v>147</v>
      </c>
      <c r="K416" s="506">
        <f>+INDEX(CEC_FEBRERO_2025!$N$12:$N$351,MATCH($B416,CEC_FEBRERO_2025!$B$12:$B$351,0))</f>
        <v>1.7817929577444582</v>
      </c>
    </row>
    <row r="417" spans="1:11" ht="16.5" x14ac:dyDescent="0.3">
      <c r="A417" s="67" t="str">
        <f t="shared" si="20"/>
        <v>DITGeneraciónCentro SurP</v>
      </c>
      <c r="B417" s="250" t="str">
        <f t="shared" si="18"/>
        <v>DITCentro SurP</v>
      </c>
      <c r="C417" s="67" t="str">
        <f t="shared" si="19"/>
        <v>DITGeneraciónEnergíaCentro Sur</v>
      </c>
      <c r="E417" s="180" t="s">
        <v>52</v>
      </c>
      <c r="F417" s="181" t="s">
        <v>159</v>
      </c>
      <c r="G417" s="181" t="s">
        <v>184</v>
      </c>
      <c r="H417" s="181" t="s">
        <v>135</v>
      </c>
      <c r="I417" s="181" t="s">
        <v>65</v>
      </c>
      <c r="J417" s="99" t="s">
        <v>148</v>
      </c>
      <c r="K417" s="506">
        <f>+INDEX(CEC_FEBRERO_2025!$N$12:$N$351,MATCH($B417,CEC_FEBRERO_2025!$B$12:$B$351,0))</f>
        <v>2.1074607377659782</v>
      </c>
    </row>
    <row r="418" spans="1:11" ht="16.5" x14ac:dyDescent="0.3">
      <c r="A418" s="67" t="str">
        <f t="shared" si="20"/>
        <v>DITGeneraciónCentro SurSP</v>
      </c>
      <c r="B418" s="250" t="str">
        <f t="shared" si="18"/>
        <v>DITCentro SurSP</v>
      </c>
      <c r="C418" s="67" t="str">
        <f t="shared" si="19"/>
        <v>DITGeneraciónEnergíaCentro Sur</v>
      </c>
      <c r="E418" s="180" t="s">
        <v>52</v>
      </c>
      <c r="F418" s="181" t="s">
        <v>159</v>
      </c>
      <c r="G418" s="181" t="s">
        <v>184</v>
      </c>
      <c r="H418" s="181" t="s">
        <v>135</v>
      </c>
      <c r="I418" s="181" t="s">
        <v>65</v>
      </c>
      <c r="J418" s="99" t="s">
        <v>151</v>
      </c>
      <c r="K418" s="506">
        <f>+INDEX(CEC_FEBRERO_2025!$N$12:$N$351,MATCH($B418,CEC_FEBRERO_2025!$B$12:$B$351,0))</f>
        <v>0</v>
      </c>
    </row>
    <row r="419" spans="1:11" ht="16.5" x14ac:dyDescent="0.3">
      <c r="A419" s="67" t="str">
        <f t="shared" si="20"/>
        <v>DB1GeneraciónGolfo Centro</v>
      </c>
      <c r="B419" s="250" t="str">
        <f t="shared" si="18"/>
        <v>DB1Golfo CentroNA</v>
      </c>
      <c r="C419" s="67" t="str">
        <f t="shared" si="19"/>
        <v>DB1GeneraciónEnergíaGolfo Centro</v>
      </c>
      <c r="E419" s="187" t="s">
        <v>48</v>
      </c>
      <c r="F419" s="181" t="s">
        <v>159</v>
      </c>
      <c r="G419" s="181" t="s">
        <v>184</v>
      </c>
      <c r="H419" s="181" t="s">
        <v>135</v>
      </c>
      <c r="I419" s="181" t="s">
        <v>66</v>
      </c>
      <c r="J419" s="99" t="s">
        <v>161</v>
      </c>
      <c r="K419" s="506">
        <f>+INDEX(CEC_FEBRERO_2025!$N$12:$N$351,MATCH($B419,CEC_FEBRERO_2025!$B$12:$B$351,0))</f>
        <v>0.7991617182555697</v>
      </c>
    </row>
    <row r="420" spans="1:11" ht="16.5" x14ac:dyDescent="0.3">
      <c r="A420" s="67" t="str">
        <f t="shared" si="20"/>
        <v>DB2GeneraciónGolfo Centro</v>
      </c>
      <c r="B420" s="250" t="str">
        <f t="shared" si="18"/>
        <v>DB2Golfo CentroNA</v>
      </c>
      <c r="C420" s="67" t="str">
        <f t="shared" si="19"/>
        <v>DB2GeneraciónEnergíaGolfo Centro</v>
      </c>
      <c r="E420" s="180" t="s">
        <v>50</v>
      </c>
      <c r="F420" s="181" t="s">
        <v>159</v>
      </c>
      <c r="G420" s="181" t="s">
        <v>184</v>
      </c>
      <c r="H420" s="181" t="s">
        <v>135</v>
      </c>
      <c r="I420" s="181" t="s">
        <v>66</v>
      </c>
      <c r="J420" s="99" t="s">
        <v>161</v>
      </c>
      <c r="K420" s="506">
        <f>+INDEX(CEC_FEBRERO_2025!$N$12:$N$351,MATCH($B420,CEC_FEBRERO_2025!$B$12:$B$351,0))</f>
        <v>0.80291365120512603</v>
      </c>
    </row>
    <row r="421" spans="1:11" ht="16.5" x14ac:dyDescent="0.3">
      <c r="A421" s="67" t="str">
        <f t="shared" si="20"/>
        <v>PDBTGeneraciónGolfo Centro</v>
      </c>
      <c r="B421" s="250" t="str">
        <f t="shared" si="18"/>
        <v>PDBTGolfo CentroNA</v>
      </c>
      <c r="C421" s="67" t="str">
        <f t="shared" si="19"/>
        <v>PDBTGeneraciónEnergíaGolfo Centro</v>
      </c>
      <c r="E421" s="180" t="s">
        <v>56</v>
      </c>
      <c r="F421" s="181" t="s">
        <v>159</v>
      </c>
      <c r="G421" s="181" t="s">
        <v>184</v>
      </c>
      <c r="H421" s="181" t="s">
        <v>135</v>
      </c>
      <c r="I421" s="181" t="s">
        <v>66</v>
      </c>
      <c r="J421" s="99" t="s">
        <v>161</v>
      </c>
      <c r="K421" s="506">
        <f>+INDEX(CEC_FEBRERO_2025!$N$12:$N$351,MATCH($B421,CEC_FEBRERO_2025!$B$12:$B$351,0))</f>
        <v>1.7382705355296013</v>
      </c>
    </row>
    <row r="422" spans="1:11" ht="16.5" x14ac:dyDescent="0.3">
      <c r="A422" s="67" t="str">
        <f t="shared" si="20"/>
        <v>GDBTGeneraciónGolfo Centro</v>
      </c>
      <c r="B422" s="250" t="str">
        <f t="shared" si="18"/>
        <v>GDBTGolfo CentroNA</v>
      </c>
      <c r="C422" s="67" t="str">
        <f t="shared" si="19"/>
        <v>GDBTGeneraciónEnergíaGolfo Centro</v>
      </c>
      <c r="E422" s="180" t="s">
        <v>53</v>
      </c>
      <c r="F422" s="181" t="s">
        <v>159</v>
      </c>
      <c r="G422" s="181" t="s">
        <v>184</v>
      </c>
      <c r="H422" s="181" t="s">
        <v>135</v>
      </c>
      <c r="I422" s="181" t="s">
        <v>66</v>
      </c>
      <c r="J422" s="99" t="s">
        <v>161</v>
      </c>
      <c r="K422" s="506">
        <f>+INDEX(CEC_FEBRERO_2025!$N$12:$N$351,MATCH($B422,CEC_FEBRERO_2025!$B$12:$B$351,0))</f>
        <v>1.5853792678351686</v>
      </c>
    </row>
    <row r="423" spans="1:11" ht="16.5" x14ac:dyDescent="0.3">
      <c r="A423" s="67" t="str">
        <f t="shared" si="20"/>
        <v>RABTGeneraciónGolfo Centro</v>
      </c>
      <c r="B423" s="250" t="str">
        <f t="shared" si="18"/>
        <v>RABTGolfo CentroNA</v>
      </c>
      <c r="C423" s="67" t="str">
        <f t="shared" si="19"/>
        <v>RABTGeneraciónEnergíaGolfo Centro</v>
      </c>
      <c r="E423" s="180" t="s">
        <v>59</v>
      </c>
      <c r="F423" s="181" t="s">
        <v>159</v>
      </c>
      <c r="G423" s="181" t="s">
        <v>184</v>
      </c>
      <c r="H423" s="181" t="s">
        <v>135</v>
      </c>
      <c r="I423" s="181" t="s">
        <v>66</v>
      </c>
      <c r="J423" s="99" t="s">
        <v>161</v>
      </c>
      <c r="K423" s="506">
        <f>+INDEX(CEC_FEBRERO_2025!$N$12:$N$351,MATCH($B423,CEC_FEBRERO_2025!$B$12:$B$351,0))</f>
        <v>0.7980361383707022</v>
      </c>
    </row>
    <row r="424" spans="1:11" ht="16.5" x14ac:dyDescent="0.3">
      <c r="A424" s="67" t="str">
        <f t="shared" si="20"/>
        <v>APBTGeneraciónGolfo Centro</v>
      </c>
      <c r="B424" s="250" t="str">
        <f t="shared" si="18"/>
        <v>APBTGolfo CentroNA</v>
      </c>
      <c r="C424" s="67" t="str">
        <f t="shared" si="19"/>
        <v>APBTGeneraciónEnergíaGolfo Centro</v>
      </c>
      <c r="E424" s="187" t="s">
        <v>57</v>
      </c>
      <c r="F424" s="181" t="s">
        <v>159</v>
      </c>
      <c r="G424" s="181" t="s">
        <v>184</v>
      </c>
      <c r="H424" s="181" t="s">
        <v>135</v>
      </c>
      <c r="I424" s="181" t="s">
        <v>66</v>
      </c>
      <c r="J424" s="99" t="s">
        <v>161</v>
      </c>
      <c r="K424" s="506">
        <f>+INDEX(CEC_FEBRERO_2025!$N$12:$N$351,MATCH($B424,CEC_FEBRERO_2025!$B$12:$B$351,0))</f>
        <v>1.3673919634659244</v>
      </c>
    </row>
    <row r="425" spans="1:11" ht="16.5" x14ac:dyDescent="0.3">
      <c r="A425" s="67" t="str">
        <f t="shared" si="20"/>
        <v>APMTGeneraciónGolfo Centro</v>
      </c>
      <c r="B425" s="250" t="str">
        <f t="shared" si="18"/>
        <v>APMTGolfo CentroNA</v>
      </c>
      <c r="C425" s="67" t="str">
        <f t="shared" si="19"/>
        <v>APMTGeneraciónEnergíaGolfo Centro</v>
      </c>
      <c r="E425" s="187" t="s">
        <v>58</v>
      </c>
      <c r="F425" s="181" t="s">
        <v>159</v>
      </c>
      <c r="G425" s="181" t="s">
        <v>184</v>
      </c>
      <c r="H425" s="181" t="s">
        <v>135</v>
      </c>
      <c r="I425" s="181" t="s">
        <v>66</v>
      </c>
      <c r="J425" s="99" t="s">
        <v>161</v>
      </c>
      <c r="K425" s="506">
        <f>+INDEX(CEC_FEBRERO_2025!$N$12:$N$351,MATCH($B425,CEC_FEBRERO_2025!$B$12:$B$351,0))</f>
        <v>1.1685395171394233</v>
      </c>
    </row>
    <row r="426" spans="1:11" ht="16.5" x14ac:dyDescent="0.3">
      <c r="A426" s="67" t="str">
        <f t="shared" si="20"/>
        <v>GDMTHGeneraciónGolfo CentroB</v>
      </c>
      <c r="B426" s="250" t="str">
        <f t="shared" si="18"/>
        <v>GDMTHGolfo CentroB</v>
      </c>
      <c r="C426" s="67" t="str">
        <f t="shared" si="19"/>
        <v>GDMTHGeneraciónEnergíaGolfo Centro</v>
      </c>
      <c r="E426" s="180" t="s">
        <v>54</v>
      </c>
      <c r="F426" s="181" t="s">
        <v>159</v>
      </c>
      <c r="G426" s="181" t="s">
        <v>184</v>
      </c>
      <c r="H426" s="181" t="s">
        <v>135</v>
      </c>
      <c r="I426" s="181" t="s">
        <v>66</v>
      </c>
      <c r="J426" s="99" t="s">
        <v>146</v>
      </c>
      <c r="K426" s="506">
        <f>+INDEX(CEC_FEBRERO_2025!$N$12:$N$351,MATCH($B426,CEC_FEBRERO_2025!$B$12:$B$351,0))</f>
        <v>0.86819728452741185</v>
      </c>
    </row>
    <row r="427" spans="1:11" ht="16.5" x14ac:dyDescent="0.3">
      <c r="A427" s="67" t="str">
        <f t="shared" si="20"/>
        <v>GDMTHGeneraciónGolfo CentroI</v>
      </c>
      <c r="B427" s="250" t="str">
        <f t="shared" si="18"/>
        <v>GDMTHGolfo CentroI</v>
      </c>
      <c r="C427" s="67" t="str">
        <f t="shared" si="19"/>
        <v>GDMTHGeneraciónEnergíaGolfo Centro</v>
      </c>
      <c r="E427" s="180" t="s">
        <v>54</v>
      </c>
      <c r="F427" s="181" t="s">
        <v>159</v>
      </c>
      <c r="G427" s="181" t="s">
        <v>184</v>
      </c>
      <c r="H427" s="181" t="s">
        <v>135</v>
      </c>
      <c r="I427" s="181" t="s">
        <v>66</v>
      </c>
      <c r="J427" s="99" t="s">
        <v>147</v>
      </c>
      <c r="K427" s="506">
        <f>+INDEX(CEC_FEBRERO_2025!$N$12:$N$351,MATCH($B427,CEC_FEBRERO_2025!$B$12:$B$351,0))</f>
        <v>1.6129559750144093</v>
      </c>
    </row>
    <row r="428" spans="1:11" ht="16.5" x14ac:dyDescent="0.3">
      <c r="A428" s="67" t="str">
        <f t="shared" si="20"/>
        <v>GDMTHGeneraciónGolfo CentroP</v>
      </c>
      <c r="B428" s="250" t="str">
        <f t="shared" ref="B428:B491" si="21">E428&amp;I428&amp;J428</f>
        <v>GDMTHGolfo CentroP</v>
      </c>
      <c r="C428" s="67" t="str">
        <f t="shared" si="19"/>
        <v>GDMTHGeneraciónEnergíaGolfo Centro</v>
      </c>
      <c r="E428" s="180" t="s">
        <v>54</v>
      </c>
      <c r="F428" s="181" t="s">
        <v>159</v>
      </c>
      <c r="G428" s="181" t="s">
        <v>184</v>
      </c>
      <c r="H428" s="181" t="s">
        <v>135</v>
      </c>
      <c r="I428" s="181" t="s">
        <v>66</v>
      </c>
      <c r="J428" s="99" t="s">
        <v>148</v>
      </c>
      <c r="K428" s="506">
        <f>+INDEX(CEC_FEBRERO_2025!$N$12:$N$351,MATCH($B428,CEC_FEBRERO_2025!$B$12:$B$351,0))</f>
        <v>1.9024176020727073</v>
      </c>
    </row>
    <row r="429" spans="1:11" ht="16.5" x14ac:dyDescent="0.3">
      <c r="A429" s="67" t="str">
        <f t="shared" si="20"/>
        <v>GDMTOGeneraciónGolfo Centro</v>
      </c>
      <c r="B429" s="250" t="str">
        <f t="shared" si="21"/>
        <v>GDMTOGolfo CentroNA</v>
      </c>
      <c r="C429" s="67" t="str">
        <f t="shared" si="19"/>
        <v>GDMTOGeneraciónEnergíaGolfo Centro</v>
      </c>
      <c r="E429" s="180" t="s">
        <v>55</v>
      </c>
      <c r="F429" s="181" t="s">
        <v>159</v>
      </c>
      <c r="G429" s="181" t="s">
        <v>184</v>
      </c>
      <c r="H429" s="181" t="s">
        <v>135</v>
      </c>
      <c r="I429" s="181" t="s">
        <v>66</v>
      </c>
      <c r="J429" s="99" t="s">
        <v>161</v>
      </c>
      <c r="K429" s="506">
        <f>+INDEX(CEC_FEBRERO_2025!$N$12:$N$351,MATCH($B429,CEC_FEBRERO_2025!$B$12:$B$351,0))</f>
        <v>1.2503316554397585</v>
      </c>
    </row>
    <row r="430" spans="1:11" ht="16.5" x14ac:dyDescent="0.3">
      <c r="A430" s="67" t="str">
        <f t="shared" si="20"/>
        <v>RAMTGeneraciónGolfo Centro</v>
      </c>
      <c r="B430" s="250" t="str">
        <f t="shared" si="21"/>
        <v>RAMTGolfo CentroNA</v>
      </c>
      <c r="C430" s="67" t="str">
        <f t="shared" si="19"/>
        <v>RAMTGeneraciónEnergíaGolfo Centro</v>
      </c>
      <c r="E430" s="180" t="s">
        <v>60</v>
      </c>
      <c r="F430" s="181" t="s">
        <v>159</v>
      </c>
      <c r="G430" s="181" t="s">
        <v>184</v>
      </c>
      <c r="H430" s="181" t="s">
        <v>135</v>
      </c>
      <c r="I430" s="181" t="s">
        <v>66</v>
      </c>
      <c r="J430" s="99" t="s">
        <v>161</v>
      </c>
      <c r="K430" s="506">
        <f>+INDEX(CEC_FEBRERO_2025!$N$12:$N$351,MATCH($B430,CEC_FEBRERO_2025!$B$12:$B$351,0))</f>
        <v>0.76952144795407207</v>
      </c>
    </row>
    <row r="431" spans="1:11" ht="16.5" x14ac:dyDescent="0.3">
      <c r="A431" s="67" t="str">
        <f t="shared" si="20"/>
        <v>DISTGeneraciónGolfo CentroB</v>
      </c>
      <c r="B431" s="250" t="str">
        <f t="shared" si="21"/>
        <v>DISTGolfo CentroB</v>
      </c>
      <c r="C431" s="67" t="str">
        <f t="shared" si="19"/>
        <v>DISTGeneraciónEnergíaGolfo Centro</v>
      </c>
      <c r="E431" s="180" t="s">
        <v>51</v>
      </c>
      <c r="F431" s="181" t="s">
        <v>159</v>
      </c>
      <c r="G431" s="181" t="s">
        <v>184</v>
      </c>
      <c r="H431" s="181" t="s">
        <v>135</v>
      </c>
      <c r="I431" s="181" t="s">
        <v>66</v>
      </c>
      <c r="J431" s="99" t="s">
        <v>146</v>
      </c>
      <c r="K431" s="506">
        <f>+INDEX(CEC_FEBRERO_2025!$N$12:$N$351,MATCH($B431,CEC_FEBRERO_2025!$B$12:$B$351,0))</f>
        <v>0.89708716823899881</v>
      </c>
    </row>
    <row r="432" spans="1:11" ht="16.5" x14ac:dyDescent="0.3">
      <c r="A432" s="67" t="str">
        <f t="shared" si="20"/>
        <v>DISTGeneraciónGolfo CentroI</v>
      </c>
      <c r="B432" s="250" t="str">
        <f t="shared" si="21"/>
        <v>DISTGolfo CentroI</v>
      </c>
      <c r="C432" s="67" t="str">
        <f t="shared" si="19"/>
        <v>DISTGeneraciónEnergíaGolfo Centro</v>
      </c>
      <c r="E432" s="180" t="s">
        <v>51</v>
      </c>
      <c r="F432" s="181" t="s">
        <v>159</v>
      </c>
      <c r="G432" s="181" t="s">
        <v>184</v>
      </c>
      <c r="H432" s="181" t="s">
        <v>135</v>
      </c>
      <c r="I432" s="181" t="s">
        <v>66</v>
      </c>
      <c r="J432" s="99" t="s">
        <v>147</v>
      </c>
      <c r="K432" s="506">
        <f>+INDEX(CEC_FEBRERO_2025!$N$12:$N$351,MATCH($B432,CEC_FEBRERO_2025!$B$12:$B$351,0))</f>
        <v>1.5679327796197295</v>
      </c>
    </row>
    <row r="433" spans="1:11" ht="16.5" x14ac:dyDescent="0.3">
      <c r="A433" s="67" t="str">
        <f t="shared" si="20"/>
        <v>DISTGeneraciónGolfo CentroP</v>
      </c>
      <c r="B433" s="250" t="str">
        <f t="shared" si="21"/>
        <v>DISTGolfo CentroP</v>
      </c>
      <c r="C433" s="67" t="str">
        <f t="shared" si="19"/>
        <v>DISTGeneraciónEnergíaGolfo Centro</v>
      </c>
      <c r="E433" s="180" t="s">
        <v>51</v>
      </c>
      <c r="F433" s="181" t="s">
        <v>159</v>
      </c>
      <c r="G433" s="181" t="s">
        <v>184</v>
      </c>
      <c r="H433" s="181" t="s">
        <v>135</v>
      </c>
      <c r="I433" s="181" t="s">
        <v>66</v>
      </c>
      <c r="J433" s="99" t="s">
        <v>148</v>
      </c>
      <c r="K433" s="506">
        <f>+INDEX(CEC_FEBRERO_2025!$N$12:$N$351,MATCH($B433,CEC_FEBRERO_2025!$B$12:$B$351,0))</f>
        <v>1.7964254962477295</v>
      </c>
    </row>
    <row r="434" spans="1:11" ht="16.5" x14ac:dyDescent="0.3">
      <c r="A434" s="67" t="str">
        <f t="shared" si="20"/>
        <v>DISTGeneraciónGolfo CentroSP</v>
      </c>
      <c r="B434" s="250" t="str">
        <f t="shared" si="21"/>
        <v>DISTGolfo CentroSP</v>
      </c>
      <c r="C434" s="67" t="str">
        <f t="shared" si="19"/>
        <v>DISTGeneraciónEnergíaGolfo Centro</v>
      </c>
      <c r="E434" s="180" t="s">
        <v>51</v>
      </c>
      <c r="F434" s="181" t="s">
        <v>159</v>
      </c>
      <c r="G434" s="181" t="s">
        <v>184</v>
      </c>
      <c r="H434" s="181" t="s">
        <v>135</v>
      </c>
      <c r="I434" s="181" t="s">
        <v>66</v>
      </c>
      <c r="J434" s="99" t="s">
        <v>151</v>
      </c>
      <c r="K434" s="506">
        <f>+INDEX(CEC_FEBRERO_2025!$N$12:$N$351,MATCH($B434,CEC_FEBRERO_2025!$B$12:$B$351,0))</f>
        <v>0</v>
      </c>
    </row>
    <row r="435" spans="1:11" ht="16.5" x14ac:dyDescent="0.3">
      <c r="A435" s="67" t="str">
        <f t="shared" si="20"/>
        <v>DITGeneraciónGolfo CentroB</v>
      </c>
      <c r="B435" s="250" t="str">
        <f t="shared" si="21"/>
        <v>DITGolfo CentroB</v>
      </c>
      <c r="C435" s="67" t="str">
        <f t="shared" si="19"/>
        <v>DITGeneraciónEnergíaGolfo Centro</v>
      </c>
      <c r="E435" s="180" t="s">
        <v>52</v>
      </c>
      <c r="F435" s="181" t="s">
        <v>159</v>
      </c>
      <c r="G435" s="181" t="s">
        <v>184</v>
      </c>
      <c r="H435" s="181" t="s">
        <v>135</v>
      </c>
      <c r="I435" s="181" t="s">
        <v>66</v>
      </c>
      <c r="J435" s="99" t="s">
        <v>146</v>
      </c>
      <c r="K435" s="506">
        <f>+INDEX(CEC_FEBRERO_2025!$N$12:$N$351,MATCH($B435,CEC_FEBRERO_2025!$B$12:$B$351,0))</f>
        <v>0.94905143959035787</v>
      </c>
    </row>
    <row r="436" spans="1:11" ht="16.5" x14ac:dyDescent="0.3">
      <c r="A436" s="67" t="str">
        <f t="shared" si="20"/>
        <v>DITGeneraciónGolfo CentroI</v>
      </c>
      <c r="B436" s="250" t="str">
        <f t="shared" si="21"/>
        <v>DITGolfo CentroI</v>
      </c>
      <c r="C436" s="67" t="str">
        <f t="shared" si="19"/>
        <v>DITGeneraciónEnergíaGolfo Centro</v>
      </c>
      <c r="E436" s="180" t="s">
        <v>52</v>
      </c>
      <c r="F436" s="181" t="s">
        <v>159</v>
      </c>
      <c r="G436" s="181" t="s">
        <v>184</v>
      </c>
      <c r="H436" s="181" t="s">
        <v>135</v>
      </c>
      <c r="I436" s="181" t="s">
        <v>66</v>
      </c>
      <c r="J436" s="99" t="s">
        <v>147</v>
      </c>
      <c r="K436" s="506">
        <f>+INDEX(CEC_FEBRERO_2025!$N$12:$N$351,MATCH($B436,CEC_FEBRERO_2025!$B$12:$B$351,0))</f>
        <v>1.7607821332269438</v>
      </c>
    </row>
    <row r="437" spans="1:11" ht="16.5" x14ac:dyDescent="0.3">
      <c r="A437" s="67" t="str">
        <f t="shared" si="20"/>
        <v>DITGeneraciónGolfo CentroP</v>
      </c>
      <c r="B437" s="250" t="str">
        <f t="shared" si="21"/>
        <v>DITGolfo CentroP</v>
      </c>
      <c r="C437" s="67" t="str">
        <f t="shared" si="19"/>
        <v>DITGeneraciónEnergíaGolfo Centro</v>
      </c>
      <c r="E437" s="180" t="s">
        <v>52</v>
      </c>
      <c r="F437" s="181" t="s">
        <v>159</v>
      </c>
      <c r="G437" s="181" t="s">
        <v>184</v>
      </c>
      <c r="H437" s="181" t="s">
        <v>135</v>
      </c>
      <c r="I437" s="181" t="s">
        <v>66</v>
      </c>
      <c r="J437" s="99" t="s">
        <v>148</v>
      </c>
      <c r="K437" s="506">
        <f>+INDEX(CEC_FEBRERO_2025!$N$12:$N$351,MATCH($B437,CEC_FEBRERO_2025!$B$12:$B$351,0))</f>
        <v>1.9288687293670796</v>
      </c>
    </row>
    <row r="438" spans="1:11" ht="16.5" x14ac:dyDescent="0.3">
      <c r="A438" s="67" t="str">
        <f t="shared" si="20"/>
        <v>DITGeneraciónGolfo CentroSP</v>
      </c>
      <c r="B438" s="250" t="str">
        <f t="shared" si="21"/>
        <v>DITGolfo CentroSP</v>
      </c>
      <c r="C438" s="67" t="str">
        <f t="shared" si="19"/>
        <v>DITGeneraciónEnergíaGolfo Centro</v>
      </c>
      <c r="E438" s="180" t="s">
        <v>52</v>
      </c>
      <c r="F438" s="181" t="s">
        <v>159</v>
      </c>
      <c r="G438" s="181" t="s">
        <v>184</v>
      </c>
      <c r="H438" s="181" t="s">
        <v>135</v>
      </c>
      <c r="I438" s="181" t="s">
        <v>66</v>
      </c>
      <c r="J438" s="99" t="s">
        <v>151</v>
      </c>
      <c r="K438" s="506">
        <f>+INDEX(CEC_FEBRERO_2025!$N$12:$N$351,MATCH($B438,CEC_FEBRERO_2025!$B$12:$B$351,0))</f>
        <v>0</v>
      </c>
    </row>
    <row r="439" spans="1:11" ht="16.5" x14ac:dyDescent="0.3">
      <c r="A439" s="67" t="str">
        <f t="shared" si="20"/>
        <v>DB1GeneraciónGolfo Norte</v>
      </c>
      <c r="B439" s="250" t="str">
        <f t="shared" si="21"/>
        <v>DB1Golfo NorteNA</v>
      </c>
      <c r="C439" s="67" t="str">
        <f t="shared" si="19"/>
        <v>DB1GeneraciónEnergíaGolfo Norte</v>
      </c>
      <c r="E439" s="180" t="s">
        <v>48</v>
      </c>
      <c r="F439" s="181" t="s">
        <v>159</v>
      </c>
      <c r="G439" s="181" t="s">
        <v>184</v>
      </c>
      <c r="H439" s="181" t="s">
        <v>135</v>
      </c>
      <c r="I439" s="181" t="s">
        <v>67</v>
      </c>
      <c r="J439" s="99" t="s">
        <v>161</v>
      </c>
      <c r="K439" s="506">
        <f>+INDEX(CEC_FEBRERO_2025!$N$12:$N$351,MATCH($B439,CEC_FEBRERO_2025!$B$12:$B$351,0))</f>
        <v>0.78209042333508716</v>
      </c>
    </row>
    <row r="440" spans="1:11" ht="16.5" x14ac:dyDescent="0.3">
      <c r="A440" s="67" t="str">
        <f t="shared" si="20"/>
        <v>DB2GeneraciónGolfo Norte</v>
      </c>
      <c r="B440" s="250" t="str">
        <f t="shared" si="21"/>
        <v>DB2Golfo NorteNA</v>
      </c>
      <c r="C440" s="67" t="str">
        <f t="shared" si="19"/>
        <v>DB2GeneraciónEnergíaGolfo Norte</v>
      </c>
      <c r="E440" s="180" t="s">
        <v>50</v>
      </c>
      <c r="F440" s="181" t="s">
        <v>159</v>
      </c>
      <c r="G440" s="181" t="s">
        <v>184</v>
      </c>
      <c r="H440" s="181" t="s">
        <v>135</v>
      </c>
      <c r="I440" s="181" t="s">
        <v>67</v>
      </c>
      <c r="J440" s="99" t="s">
        <v>161</v>
      </c>
      <c r="K440" s="506">
        <f>+INDEX(CEC_FEBRERO_2025!$N$12:$N$351,MATCH($B440,CEC_FEBRERO_2025!$B$12:$B$351,0))</f>
        <v>0.78209042333508716</v>
      </c>
    </row>
    <row r="441" spans="1:11" ht="16.5" x14ac:dyDescent="0.3">
      <c r="A441" s="67" t="str">
        <f t="shared" si="20"/>
        <v>PDBTGeneraciónGolfo Norte</v>
      </c>
      <c r="B441" s="250" t="str">
        <f t="shared" si="21"/>
        <v>PDBTGolfo NorteNA</v>
      </c>
      <c r="C441" s="67" t="str">
        <f t="shared" si="19"/>
        <v>PDBTGeneraciónEnergíaGolfo Norte</v>
      </c>
      <c r="E441" s="187" t="s">
        <v>56</v>
      </c>
      <c r="F441" s="181" t="s">
        <v>159</v>
      </c>
      <c r="G441" s="181" t="s">
        <v>184</v>
      </c>
      <c r="H441" s="181" t="s">
        <v>135</v>
      </c>
      <c r="I441" s="181" t="s">
        <v>67</v>
      </c>
      <c r="J441" s="99" t="s">
        <v>161</v>
      </c>
      <c r="K441" s="506">
        <f>+INDEX(CEC_FEBRERO_2025!$N$12:$N$351,MATCH($B441,CEC_FEBRERO_2025!$B$12:$B$351,0))</f>
        <v>1.5332273998363311</v>
      </c>
    </row>
    <row r="442" spans="1:11" ht="16.5" x14ac:dyDescent="0.3">
      <c r="A442" s="67" t="str">
        <f t="shared" si="20"/>
        <v>GDBTGeneraciónGolfo Norte</v>
      </c>
      <c r="B442" s="250" t="str">
        <f t="shared" si="21"/>
        <v>GDBTGolfo NorteNA</v>
      </c>
      <c r="C442" s="67" t="str">
        <f t="shared" si="19"/>
        <v>GDBTGeneraciónEnergíaGolfo Norte</v>
      </c>
      <c r="E442" s="180" t="s">
        <v>53</v>
      </c>
      <c r="F442" s="181" t="s">
        <v>159</v>
      </c>
      <c r="G442" s="181" t="s">
        <v>184</v>
      </c>
      <c r="H442" s="181" t="s">
        <v>135</v>
      </c>
      <c r="I442" s="181" t="s">
        <v>67</v>
      </c>
      <c r="J442" s="99" t="s">
        <v>161</v>
      </c>
      <c r="K442" s="506">
        <f>+INDEX(CEC_FEBRERO_2025!$N$12:$N$351,MATCH($B442,CEC_FEBRERO_2025!$B$12:$B$351,0))</f>
        <v>1.2812851022736009</v>
      </c>
    </row>
    <row r="443" spans="1:11" ht="16.5" x14ac:dyDescent="0.3">
      <c r="A443" s="67" t="str">
        <f t="shared" si="20"/>
        <v>RABTGeneraciónGolfo Norte</v>
      </c>
      <c r="B443" s="250" t="str">
        <f t="shared" si="21"/>
        <v>RABTGolfo NorteNA</v>
      </c>
      <c r="C443" s="67" t="str">
        <f t="shared" si="19"/>
        <v>RABTGeneraciónEnergíaGolfo Norte</v>
      </c>
      <c r="E443" s="180" t="s">
        <v>59</v>
      </c>
      <c r="F443" s="181" t="s">
        <v>159</v>
      </c>
      <c r="G443" s="181" t="s">
        <v>184</v>
      </c>
      <c r="H443" s="181" t="s">
        <v>135</v>
      </c>
      <c r="I443" s="181" t="s">
        <v>67</v>
      </c>
      <c r="J443" s="99" t="s">
        <v>161</v>
      </c>
      <c r="K443" s="506">
        <f>+INDEX(CEC_FEBRERO_2025!$N$12:$N$351,MATCH($B443,CEC_FEBRERO_2025!$B$12:$B$351,0))</f>
        <v>0.78096484345021955</v>
      </c>
    </row>
    <row r="444" spans="1:11" ht="16.5" x14ac:dyDescent="0.3">
      <c r="A444" s="67" t="str">
        <f t="shared" si="20"/>
        <v>APBTGeneraciónGolfo Norte</v>
      </c>
      <c r="B444" s="250" t="str">
        <f t="shared" si="21"/>
        <v>APBTGolfo NorteNA</v>
      </c>
      <c r="C444" s="67" t="str">
        <f t="shared" si="19"/>
        <v>APBTGeneraciónEnergíaGolfo Norte</v>
      </c>
      <c r="E444" s="180" t="s">
        <v>57</v>
      </c>
      <c r="F444" s="181" t="s">
        <v>159</v>
      </c>
      <c r="G444" s="181" t="s">
        <v>184</v>
      </c>
      <c r="H444" s="181" t="s">
        <v>135</v>
      </c>
      <c r="I444" s="181" t="s">
        <v>67</v>
      </c>
      <c r="J444" s="99" t="s">
        <v>161</v>
      </c>
      <c r="K444" s="506">
        <f>+INDEX(CEC_FEBRERO_2025!$N$12:$N$351,MATCH($B444,CEC_FEBRERO_2025!$B$12:$B$351,0))</f>
        <v>1.2799719257412576</v>
      </c>
    </row>
    <row r="445" spans="1:11" ht="16.5" x14ac:dyDescent="0.3">
      <c r="A445" s="67" t="str">
        <f t="shared" si="20"/>
        <v>APMTGeneraciónGolfo Norte</v>
      </c>
      <c r="B445" s="250" t="str">
        <f t="shared" si="21"/>
        <v>APMTGolfo NorteNA</v>
      </c>
      <c r="C445" s="67" t="str">
        <f t="shared" si="19"/>
        <v>APMTGeneraciónEnergíaGolfo Norte</v>
      </c>
      <c r="E445" s="180" t="s">
        <v>58</v>
      </c>
      <c r="F445" s="181" t="s">
        <v>159</v>
      </c>
      <c r="G445" s="181" t="s">
        <v>184</v>
      </c>
      <c r="H445" s="181" t="s">
        <v>135</v>
      </c>
      <c r="I445" s="181" t="s">
        <v>67</v>
      </c>
      <c r="J445" s="99" t="s">
        <v>161</v>
      </c>
      <c r="K445" s="506">
        <f>+INDEX(CEC_FEBRERO_2025!$N$12:$N$351,MATCH($B445,CEC_FEBRERO_2025!$B$12:$B$351,0))</f>
        <v>1.0229645186966245</v>
      </c>
    </row>
    <row r="446" spans="1:11" ht="16.5" x14ac:dyDescent="0.3">
      <c r="A446" s="67" t="str">
        <f t="shared" si="20"/>
        <v>GDMTHGeneraciónGolfo NorteB</v>
      </c>
      <c r="B446" s="250" t="str">
        <f t="shared" si="21"/>
        <v>GDMTHGolfo NorteB</v>
      </c>
      <c r="C446" s="67" t="str">
        <f t="shared" si="19"/>
        <v>GDMTHGeneraciónEnergíaGolfo Norte</v>
      </c>
      <c r="E446" s="180" t="s">
        <v>54</v>
      </c>
      <c r="F446" s="181" t="s">
        <v>159</v>
      </c>
      <c r="G446" s="181" t="s">
        <v>184</v>
      </c>
      <c r="H446" s="181" t="s">
        <v>135</v>
      </c>
      <c r="I446" s="181" t="s">
        <v>67</v>
      </c>
      <c r="J446" s="99" t="s">
        <v>146</v>
      </c>
      <c r="K446" s="506">
        <f>+INDEX(CEC_FEBRERO_2025!$N$12:$N$351,MATCH($B446,CEC_FEBRERO_2025!$B$12:$B$351,0))</f>
        <v>0.89070888222475175</v>
      </c>
    </row>
    <row r="447" spans="1:11" ht="16.5" x14ac:dyDescent="0.3">
      <c r="A447" s="67" t="str">
        <f t="shared" si="20"/>
        <v>GDMTHGeneraciónGolfo NorteI</v>
      </c>
      <c r="B447" s="250" t="str">
        <f t="shared" si="21"/>
        <v>GDMTHGolfo NorteI</v>
      </c>
      <c r="C447" s="67" t="str">
        <f t="shared" si="19"/>
        <v>GDMTHGeneraciónEnergíaGolfo Norte</v>
      </c>
      <c r="E447" s="180" t="s">
        <v>54</v>
      </c>
      <c r="F447" s="181" t="s">
        <v>159</v>
      </c>
      <c r="G447" s="181" t="s">
        <v>184</v>
      </c>
      <c r="H447" s="181" t="s">
        <v>135</v>
      </c>
      <c r="I447" s="181" t="s">
        <v>67</v>
      </c>
      <c r="J447" s="99" t="s">
        <v>147</v>
      </c>
      <c r="K447" s="506">
        <f>+INDEX(CEC_FEBRERO_2025!$N$12:$N$351,MATCH($B447,CEC_FEBRERO_2025!$B$12:$B$351,0))</f>
        <v>1.4983344234054539</v>
      </c>
    </row>
    <row r="448" spans="1:11" ht="16.5" x14ac:dyDescent="0.3">
      <c r="A448" s="67" t="str">
        <f t="shared" si="20"/>
        <v>GDMTHGeneraciónGolfo NorteP</v>
      </c>
      <c r="B448" s="250" t="str">
        <f t="shared" si="21"/>
        <v>GDMTHGolfo NorteP</v>
      </c>
      <c r="C448" s="67" t="str">
        <f t="shared" si="19"/>
        <v>GDMTHGeneraciónEnergíaGolfo Norte</v>
      </c>
      <c r="E448" s="180" t="s">
        <v>54</v>
      </c>
      <c r="F448" s="181" t="s">
        <v>159</v>
      </c>
      <c r="G448" s="181" t="s">
        <v>184</v>
      </c>
      <c r="H448" s="181" t="s">
        <v>135</v>
      </c>
      <c r="I448" s="181" t="s">
        <v>67</v>
      </c>
      <c r="J448" s="99" t="s">
        <v>148</v>
      </c>
      <c r="K448" s="506">
        <f>+INDEX(CEC_FEBRERO_2025!$N$12:$N$351,MATCH($B448,CEC_FEBRERO_2025!$B$12:$B$351,0))</f>
        <v>1.6439094218482531</v>
      </c>
    </row>
    <row r="449" spans="1:11" ht="16.5" x14ac:dyDescent="0.3">
      <c r="A449" s="67" t="str">
        <f t="shared" si="20"/>
        <v>GDMTOGeneraciónGolfo Norte</v>
      </c>
      <c r="B449" s="250" t="str">
        <f t="shared" si="21"/>
        <v>GDMTOGolfo NorteNA</v>
      </c>
      <c r="C449" s="67" t="str">
        <f t="shared" si="19"/>
        <v>GDMTOGeneraciónEnergíaGolfo Norte</v>
      </c>
      <c r="E449" s="180" t="s">
        <v>55</v>
      </c>
      <c r="F449" s="181" t="s">
        <v>159</v>
      </c>
      <c r="G449" s="181" t="s">
        <v>184</v>
      </c>
      <c r="H449" s="181" t="s">
        <v>135</v>
      </c>
      <c r="I449" s="181" t="s">
        <v>67</v>
      </c>
      <c r="J449" s="99" t="s">
        <v>161</v>
      </c>
      <c r="K449" s="506">
        <f>+INDEX(CEC_FEBRERO_2025!$N$12:$N$351,MATCH($B449,CEC_FEBRERO_2025!$B$12:$B$351,0))</f>
        <v>1.1540945752836291</v>
      </c>
    </row>
    <row r="450" spans="1:11" ht="16.5" x14ac:dyDescent="0.3">
      <c r="A450" s="67" t="str">
        <f t="shared" si="20"/>
        <v>RAMTGeneraciónGolfo Norte</v>
      </c>
      <c r="B450" s="250" t="str">
        <f t="shared" si="21"/>
        <v>RAMTGolfo NorteNA</v>
      </c>
      <c r="C450" s="67" t="str">
        <f t="shared" si="19"/>
        <v>RAMTGeneraciónEnergíaGolfo Norte</v>
      </c>
      <c r="E450" s="187" t="s">
        <v>60</v>
      </c>
      <c r="F450" s="181" t="s">
        <v>159</v>
      </c>
      <c r="G450" s="181" t="s">
        <v>184</v>
      </c>
      <c r="H450" s="181" t="s">
        <v>135</v>
      </c>
      <c r="I450" s="181" t="s">
        <v>67</v>
      </c>
      <c r="J450" s="99" t="s">
        <v>161</v>
      </c>
      <c r="K450" s="506">
        <f>+INDEX(CEC_FEBRERO_2025!$N$12:$N$351,MATCH($B450,CEC_FEBRERO_2025!$B$12:$B$351,0))</f>
        <v>0.74400830389708628</v>
      </c>
    </row>
    <row r="451" spans="1:11" ht="16.5" x14ac:dyDescent="0.3">
      <c r="A451" s="67" t="str">
        <f t="shared" si="20"/>
        <v>DISTGeneraciónGolfo NorteB</v>
      </c>
      <c r="B451" s="250" t="str">
        <f t="shared" si="21"/>
        <v>DISTGolfo NorteB</v>
      </c>
      <c r="C451" s="67" t="str">
        <f t="shared" si="19"/>
        <v>DISTGeneraciónEnergíaGolfo Norte</v>
      </c>
      <c r="E451" s="180" t="s">
        <v>51</v>
      </c>
      <c r="F451" s="181" t="s">
        <v>159</v>
      </c>
      <c r="G451" s="181" t="s">
        <v>184</v>
      </c>
      <c r="H451" s="181" t="s">
        <v>135</v>
      </c>
      <c r="I451" s="181" t="s">
        <v>67</v>
      </c>
      <c r="J451" s="99" t="s">
        <v>146</v>
      </c>
      <c r="K451" s="506">
        <f>+INDEX(CEC_FEBRERO_2025!$N$12:$N$351,MATCH($B451,CEC_FEBRERO_2025!$B$12:$B$351,0))</f>
        <v>0.86425775493037804</v>
      </c>
    </row>
    <row r="452" spans="1:11" ht="16.5" x14ac:dyDescent="0.3">
      <c r="A452" s="67" t="str">
        <f t="shared" si="20"/>
        <v>DISTGeneraciónGolfo NorteI</v>
      </c>
      <c r="B452" s="250" t="str">
        <f t="shared" si="21"/>
        <v>DISTGolfo NorteI</v>
      </c>
      <c r="C452" s="67" t="str">
        <f t="shared" si="19"/>
        <v>DISTGeneraciónEnergíaGolfo Norte</v>
      </c>
      <c r="E452" s="180" t="s">
        <v>51</v>
      </c>
      <c r="F452" s="181" t="s">
        <v>159</v>
      </c>
      <c r="G452" s="181" t="s">
        <v>184</v>
      </c>
      <c r="H452" s="181" t="s">
        <v>135</v>
      </c>
      <c r="I452" s="181" t="s">
        <v>67</v>
      </c>
      <c r="J452" s="99" t="s">
        <v>147</v>
      </c>
      <c r="K452" s="506">
        <f>+INDEX(CEC_FEBRERO_2025!$N$12:$N$351,MATCH($B452,CEC_FEBRERO_2025!$B$12:$B$351,0))</f>
        <v>1.4746972458232468</v>
      </c>
    </row>
    <row r="453" spans="1:11" ht="16.5" x14ac:dyDescent="0.3">
      <c r="A453" s="67" t="str">
        <f t="shared" si="20"/>
        <v>DISTGeneraciónGolfo NorteP</v>
      </c>
      <c r="B453" s="250" t="str">
        <f t="shared" si="21"/>
        <v>DISTGolfo NorteP</v>
      </c>
      <c r="C453" s="67" t="str">
        <f t="shared" si="19"/>
        <v>DISTGeneraciónEnergíaGolfo Norte</v>
      </c>
      <c r="E453" s="180" t="s">
        <v>51</v>
      </c>
      <c r="F453" s="181" t="s">
        <v>159</v>
      </c>
      <c r="G453" s="181" t="s">
        <v>184</v>
      </c>
      <c r="H453" s="181" t="s">
        <v>135</v>
      </c>
      <c r="I453" s="181" t="s">
        <v>67</v>
      </c>
      <c r="J453" s="99" t="s">
        <v>148</v>
      </c>
      <c r="K453" s="506">
        <f>+INDEX(CEC_FEBRERO_2025!$N$12:$N$351,MATCH($B453,CEC_FEBRERO_2025!$B$12:$B$351,0))</f>
        <v>1.6183962777912675</v>
      </c>
    </row>
    <row r="454" spans="1:11" ht="16.5" x14ac:dyDescent="0.3">
      <c r="A454" s="67" t="str">
        <f t="shared" si="20"/>
        <v>DISTGeneraciónGolfo NorteSP</v>
      </c>
      <c r="B454" s="250" t="str">
        <f t="shared" si="21"/>
        <v>DISTGolfo NorteSP</v>
      </c>
      <c r="C454" s="67" t="str">
        <f t="shared" si="19"/>
        <v>DISTGeneraciónEnergíaGolfo Norte</v>
      </c>
      <c r="E454" s="180" t="s">
        <v>51</v>
      </c>
      <c r="F454" s="181" t="s">
        <v>159</v>
      </c>
      <c r="G454" s="181" t="s">
        <v>184</v>
      </c>
      <c r="H454" s="181" t="s">
        <v>135</v>
      </c>
      <c r="I454" s="181" t="s">
        <v>67</v>
      </c>
      <c r="J454" s="99" t="s">
        <v>151</v>
      </c>
      <c r="K454" s="506">
        <f>+INDEX(CEC_FEBRERO_2025!$N$12:$N$351,MATCH($B454,CEC_FEBRERO_2025!$B$12:$B$351,0))</f>
        <v>0</v>
      </c>
    </row>
    <row r="455" spans="1:11" ht="16.5" x14ac:dyDescent="0.3">
      <c r="A455" s="67" t="str">
        <f t="shared" si="20"/>
        <v>DITGeneraciónGolfo NorteB</v>
      </c>
      <c r="B455" s="250" t="str">
        <f t="shared" si="21"/>
        <v>DITGolfo NorteB</v>
      </c>
      <c r="C455" s="67" t="str">
        <f t="shared" si="19"/>
        <v>DITGeneraciónEnergíaGolfo Norte</v>
      </c>
      <c r="E455" s="180" t="s">
        <v>52</v>
      </c>
      <c r="F455" s="181" t="s">
        <v>159</v>
      </c>
      <c r="G455" s="181" t="s">
        <v>184</v>
      </c>
      <c r="H455" s="181" t="s">
        <v>135</v>
      </c>
      <c r="I455" s="181" t="s">
        <v>67</v>
      </c>
      <c r="J455" s="99" t="s">
        <v>146</v>
      </c>
      <c r="K455" s="506">
        <f>+INDEX(CEC_FEBRERO_2025!$N$12:$N$351,MATCH($B455,CEC_FEBRERO_2025!$B$12:$B$351,0))</f>
        <v>0.77496175073092854</v>
      </c>
    </row>
    <row r="456" spans="1:11" ht="16.5" x14ac:dyDescent="0.3">
      <c r="A456" s="67" t="str">
        <f t="shared" si="20"/>
        <v>DITGeneraciónGolfo NorteI</v>
      </c>
      <c r="B456" s="250" t="str">
        <f t="shared" si="21"/>
        <v>DITGolfo NorteI</v>
      </c>
      <c r="C456" s="67" t="str">
        <f t="shared" si="19"/>
        <v>DITGeneraciónEnergíaGolfo Norte</v>
      </c>
      <c r="E456" s="180" t="s">
        <v>52</v>
      </c>
      <c r="F456" s="181" t="s">
        <v>159</v>
      </c>
      <c r="G456" s="181" t="s">
        <v>184</v>
      </c>
      <c r="H456" s="181" t="s">
        <v>135</v>
      </c>
      <c r="I456" s="181" t="s">
        <v>67</v>
      </c>
      <c r="J456" s="99" t="s">
        <v>147</v>
      </c>
      <c r="K456" s="506">
        <f>+INDEX(CEC_FEBRERO_2025!$N$12:$N$351,MATCH($B456,CEC_FEBRERO_2025!$B$12:$B$351,0))</f>
        <v>1.4289236638386558</v>
      </c>
    </row>
    <row r="457" spans="1:11" ht="16.5" x14ac:dyDescent="0.3">
      <c r="A457" s="67" t="str">
        <f t="shared" si="20"/>
        <v>DITGeneraciónGolfo NorteP</v>
      </c>
      <c r="B457" s="250" t="str">
        <f t="shared" si="21"/>
        <v>DITGolfo NorteP</v>
      </c>
      <c r="C457" s="67" t="str">
        <f t="shared" si="19"/>
        <v>DITGeneraciónEnergíaGolfo Norte</v>
      </c>
      <c r="E457" s="180" t="s">
        <v>52</v>
      </c>
      <c r="F457" s="181" t="s">
        <v>159</v>
      </c>
      <c r="G457" s="181" t="s">
        <v>184</v>
      </c>
      <c r="H457" s="181" t="s">
        <v>135</v>
      </c>
      <c r="I457" s="181" t="s">
        <v>67</v>
      </c>
      <c r="J457" s="99" t="s">
        <v>148</v>
      </c>
      <c r="K457" s="506">
        <f>+INDEX(CEC_FEBRERO_2025!$N$12:$N$351,MATCH($B457,CEC_FEBRERO_2025!$B$12:$B$351,0))</f>
        <v>1.5058382893045672</v>
      </c>
    </row>
    <row r="458" spans="1:11" ht="16.5" x14ac:dyDescent="0.3">
      <c r="A458" s="67" t="str">
        <f t="shared" si="20"/>
        <v>DITGeneraciónGolfo NorteSP</v>
      </c>
      <c r="B458" s="250" t="str">
        <f t="shared" si="21"/>
        <v>DITGolfo NorteSP</v>
      </c>
      <c r="C458" s="67" t="str">
        <f t="shared" ref="C458:C521" si="22">E458&amp;F458&amp;H458&amp;I458</f>
        <v>DITGeneraciónEnergíaGolfo Norte</v>
      </c>
      <c r="E458" s="180" t="s">
        <v>52</v>
      </c>
      <c r="F458" s="181" t="s">
        <v>159</v>
      </c>
      <c r="G458" s="181" t="s">
        <v>184</v>
      </c>
      <c r="H458" s="181" t="s">
        <v>135</v>
      </c>
      <c r="I458" s="181" t="s">
        <v>67</v>
      </c>
      <c r="J458" s="99" t="s">
        <v>151</v>
      </c>
      <c r="K458" s="506">
        <f>+INDEX(CEC_FEBRERO_2025!$N$12:$N$351,MATCH($B458,CEC_FEBRERO_2025!$B$12:$B$351,0))</f>
        <v>0</v>
      </c>
    </row>
    <row r="459" spans="1:11" ht="16.5" x14ac:dyDescent="0.3">
      <c r="A459" s="67" t="str">
        <f t="shared" ref="A459:A522" si="23">IF(J459="NA",E459&amp;F459&amp;I459,E459&amp;F459&amp;I459&amp;J459)</f>
        <v>DB1GeneraciónJalisco</v>
      </c>
      <c r="B459" s="250" t="str">
        <f t="shared" si="21"/>
        <v>DB1JaliscoNA</v>
      </c>
      <c r="C459" s="67" t="str">
        <f t="shared" si="22"/>
        <v>DB1GeneraciónEnergíaJalisco</v>
      </c>
      <c r="E459" s="180" t="s">
        <v>48</v>
      </c>
      <c r="F459" s="181" t="s">
        <v>159</v>
      </c>
      <c r="G459" s="181" t="s">
        <v>184</v>
      </c>
      <c r="H459" s="181" t="s">
        <v>135</v>
      </c>
      <c r="I459" s="181" t="s">
        <v>68</v>
      </c>
      <c r="J459" s="99" t="s">
        <v>161</v>
      </c>
      <c r="K459" s="506">
        <f>+INDEX(CEC_FEBRERO_2025!$N$12:$N$351,MATCH($B459,CEC_FEBRERO_2025!$B$12:$B$351,0))</f>
        <v>0.83893220752087017</v>
      </c>
    </row>
    <row r="460" spans="1:11" ht="16.5" x14ac:dyDescent="0.3">
      <c r="A460" s="67" t="str">
        <f t="shared" si="23"/>
        <v>DB2GeneraciónJalisco</v>
      </c>
      <c r="B460" s="250" t="str">
        <f t="shared" si="21"/>
        <v>DB2JaliscoNA</v>
      </c>
      <c r="C460" s="67" t="str">
        <f t="shared" si="22"/>
        <v>DB2GeneraciónEnergíaJalisco</v>
      </c>
      <c r="E460" s="180" t="s">
        <v>50</v>
      </c>
      <c r="F460" s="181" t="s">
        <v>159</v>
      </c>
      <c r="G460" s="181" t="s">
        <v>184</v>
      </c>
      <c r="H460" s="181" t="s">
        <v>135</v>
      </c>
      <c r="I460" s="181" t="s">
        <v>68</v>
      </c>
      <c r="J460" s="99" t="s">
        <v>161</v>
      </c>
      <c r="K460" s="506">
        <f>+INDEX(CEC_FEBRERO_2025!$N$12:$N$351,MATCH($B460,CEC_FEBRERO_2025!$B$12:$B$351,0))</f>
        <v>0.84099577064312536</v>
      </c>
    </row>
    <row r="461" spans="1:11" ht="16.5" x14ac:dyDescent="0.3">
      <c r="A461" s="67" t="str">
        <f t="shared" si="23"/>
        <v>PDBTGeneraciónJalisco</v>
      </c>
      <c r="B461" s="250" t="str">
        <f t="shared" si="21"/>
        <v>PDBTJaliscoNA</v>
      </c>
      <c r="C461" s="67" t="str">
        <f t="shared" si="22"/>
        <v>PDBTGeneraciónEnergíaJalisco</v>
      </c>
      <c r="E461" s="180" t="s">
        <v>56</v>
      </c>
      <c r="F461" s="181" t="s">
        <v>159</v>
      </c>
      <c r="G461" s="181" t="s">
        <v>184</v>
      </c>
      <c r="H461" s="181" t="s">
        <v>135</v>
      </c>
      <c r="I461" s="181" t="s">
        <v>68</v>
      </c>
      <c r="J461" s="99" t="s">
        <v>161</v>
      </c>
      <c r="K461" s="506">
        <f>+INDEX(CEC_FEBRERO_2025!$N$12:$N$351,MATCH($B461,CEC_FEBRERO_2025!$B$12:$B$351,0))</f>
        <v>1.8851587105047471</v>
      </c>
    </row>
    <row r="462" spans="1:11" ht="16.5" x14ac:dyDescent="0.3">
      <c r="A462" s="67" t="str">
        <f t="shared" si="23"/>
        <v>GDBTGeneraciónJalisco</v>
      </c>
      <c r="B462" s="250" t="str">
        <f t="shared" si="21"/>
        <v>GDBTJaliscoNA</v>
      </c>
      <c r="C462" s="67" t="str">
        <f t="shared" si="22"/>
        <v>GDBTGeneraciónEnergíaJalisco</v>
      </c>
      <c r="E462" s="180" t="s">
        <v>53</v>
      </c>
      <c r="F462" s="181" t="s">
        <v>159</v>
      </c>
      <c r="G462" s="181" t="s">
        <v>184</v>
      </c>
      <c r="H462" s="181" t="s">
        <v>135</v>
      </c>
      <c r="I462" s="181" t="s">
        <v>68</v>
      </c>
      <c r="J462" s="99" t="s">
        <v>161</v>
      </c>
      <c r="K462" s="506">
        <f>+INDEX(CEC_FEBRERO_2025!$N$12:$N$351,MATCH($B462,CEC_FEBRERO_2025!$B$12:$B$351,0))</f>
        <v>1.4020973432493251</v>
      </c>
    </row>
    <row r="463" spans="1:11" ht="16.5" x14ac:dyDescent="0.3">
      <c r="A463" s="67" t="str">
        <f t="shared" si="23"/>
        <v>RABTGeneraciónJalisco</v>
      </c>
      <c r="B463" s="250" t="str">
        <f t="shared" si="21"/>
        <v>RABTJaliscoNA</v>
      </c>
      <c r="C463" s="67" t="str">
        <f t="shared" si="22"/>
        <v>RABTGeneraciónEnergíaJalisco</v>
      </c>
      <c r="E463" s="187" t="s">
        <v>59</v>
      </c>
      <c r="F463" s="181" t="s">
        <v>159</v>
      </c>
      <c r="G463" s="181" t="s">
        <v>184</v>
      </c>
      <c r="H463" s="181" t="s">
        <v>135</v>
      </c>
      <c r="I463" s="181" t="s">
        <v>68</v>
      </c>
      <c r="J463" s="99" t="s">
        <v>161</v>
      </c>
      <c r="K463" s="506">
        <f>+INDEX(CEC_FEBRERO_2025!$N$12:$N$351,MATCH($B463,CEC_FEBRERO_2025!$B$12:$B$351,0))</f>
        <v>0.82711361872976663</v>
      </c>
    </row>
    <row r="464" spans="1:11" ht="16.5" x14ac:dyDescent="0.3">
      <c r="A464" s="67" t="str">
        <f t="shared" si="23"/>
        <v>APBTGeneraciónJalisco</v>
      </c>
      <c r="B464" s="250" t="str">
        <f t="shared" si="21"/>
        <v>APBTJaliscoNA</v>
      </c>
      <c r="C464" s="67" t="str">
        <f t="shared" si="22"/>
        <v>APBTGeneraciónEnergíaJalisco</v>
      </c>
      <c r="E464" s="180" t="s">
        <v>57</v>
      </c>
      <c r="F464" s="181" t="s">
        <v>159</v>
      </c>
      <c r="G464" s="181" t="s">
        <v>184</v>
      </c>
      <c r="H464" s="181" t="s">
        <v>135</v>
      </c>
      <c r="I464" s="181" t="s">
        <v>68</v>
      </c>
      <c r="J464" s="99" t="s">
        <v>161</v>
      </c>
      <c r="K464" s="506">
        <f>+INDEX(CEC_FEBRERO_2025!$N$12:$N$351,MATCH($B464,CEC_FEBRERO_2025!$B$12:$B$351,0))</f>
        <v>1.5855668644826459</v>
      </c>
    </row>
    <row r="465" spans="1:11" ht="16.5" x14ac:dyDescent="0.3">
      <c r="A465" s="67" t="str">
        <f t="shared" si="23"/>
        <v>APMTGeneraciónJalisco</v>
      </c>
      <c r="B465" s="250" t="str">
        <f t="shared" si="21"/>
        <v>APMTJaliscoNA</v>
      </c>
      <c r="C465" s="67" t="str">
        <f t="shared" si="22"/>
        <v>APMTGeneraciónEnergíaJalisco</v>
      </c>
      <c r="E465" s="180" t="s">
        <v>58</v>
      </c>
      <c r="F465" s="181" t="s">
        <v>159</v>
      </c>
      <c r="G465" s="181" t="s">
        <v>184</v>
      </c>
      <c r="H465" s="181" t="s">
        <v>135</v>
      </c>
      <c r="I465" s="181" t="s">
        <v>68</v>
      </c>
      <c r="J465" s="99" t="s">
        <v>161</v>
      </c>
      <c r="K465" s="506">
        <f>+INDEX(CEC_FEBRERO_2025!$N$12:$N$351,MATCH($B465,CEC_FEBRERO_2025!$B$12:$B$351,0))</f>
        <v>1.2767827827341338</v>
      </c>
    </row>
    <row r="466" spans="1:11" ht="16.5" x14ac:dyDescent="0.3">
      <c r="A466" s="67" t="str">
        <f t="shared" si="23"/>
        <v>GDMTHGeneraciónJaliscoB</v>
      </c>
      <c r="B466" s="250" t="str">
        <f t="shared" si="21"/>
        <v>GDMTHJaliscoB</v>
      </c>
      <c r="C466" s="67" t="str">
        <f t="shared" si="22"/>
        <v>GDMTHGeneraciónEnergíaJalisco</v>
      </c>
      <c r="E466" s="180" t="s">
        <v>54</v>
      </c>
      <c r="F466" s="181" t="s">
        <v>159</v>
      </c>
      <c r="G466" s="181" t="s">
        <v>184</v>
      </c>
      <c r="H466" s="181" t="s">
        <v>135</v>
      </c>
      <c r="I466" s="181" t="s">
        <v>68</v>
      </c>
      <c r="J466" s="99" t="s">
        <v>146</v>
      </c>
      <c r="K466" s="506">
        <f>+INDEX(CEC_FEBRERO_2025!$N$12:$N$351,MATCH($B466,CEC_FEBRERO_2025!$B$12:$B$351,0))</f>
        <v>0.88282982303068303</v>
      </c>
    </row>
    <row r="467" spans="1:11" ht="16.5" x14ac:dyDescent="0.3">
      <c r="A467" s="67" t="str">
        <f t="shared" si="23"/>
        <v>GDMTHGeneraciónJaliscoI</v>
      </c>
      <c r="B467" s="250" t="str">
        <f t="shared" si="21"/>
        <v>GDMTHJaliscoI</v>
      </c>
      <c r="C467" s="67" t="str">
        <f t="shared" si="22"/>
        <v>GDMTHGeneraciónEnergíaJalisco</v>
      </c>
      <c r="E467" s="180" t="s">
        <v>54</v>
      </c>
      <c r="F467" s="181" t="s">
        <v>159</v>
      </c>
      <c r="G467" s="181" t="s">
        <v>184</v>
      </c>
      <c r="H467" s="181" t="s">
        <v>135</v>
      </c>
      <c r="I467" s="181" t="s">
        <v>68</v>
      </c>
      <c r="J467" s="99" t="s">
        <v>147</v>
      </c>
      <c r="K467" s="506">
        <f>+INDEX(CEC_FEBRERO_2025!$N$12:$N$351,MATCH($B467,CEC_FEBRERO_2025!$B$12:$B$351,0))</f>
        <v>1.74014650200438</v>
      </c>
    </row>
    <row r="468" spans="1:11" ht="16.5" x14ac:dyDescent="0.3">
      <c r="A468" s="67" t="str">
        <f t="shared" si="23"/>
        <v>GDMTHGeneraciónJaliscoP</v>
      </c>
      <c r="B468" s="250" t="str">
        <f t="shared" si="21"/>
        <v>GDMTHJaliscoP</v>
      </c>
      <c r="C468" s="67" t="str">
        <f t="shared" si="22"/>
        <v>GDMTHGeneraciónEnergíaJalisco</v>
      </c>
      <c r="E468" s="180" t="s">
        <v>54</v>
      </c>
      <c r="F468" s="181" t="s">
        <v>159</v>
      </c>
      <c r="G468" s="181" t="s">
        <v>184</v>
      </c>
      <c r="H468" s="181" t="s">
        <v>135</v>
      </c>
      <c r="I468" s="181" t="s">
        <v>68</v>
      </c>
      <c r="J468" s="99" t="s">
        <v>148</v>
      </c>
      <c r="K468" s="506">
        <f>+INDEX(CEC_FEBRERO_2025!$N$12:$N$351,MATCH($B468,CEC_FEBRERO_2025!$B$12:$B$351,0))</f>
        <v>1.9842097403730417</v>
      </c>
    </row>
    <row r="469" spans="1:11" ht="16.5" x14ac:dyDescent="0.3">
      <c r="A469" s="67" t="str">
        <f t="shared" si="23"/>
        <v>GDMTOGeneraciónJalisco</v>
      </c>
      <c r="B469" s="250" t="str">
        <f t="shared" si="21"/>
        <v>GDMTOJaliscoNA</v>
      </c>
      <c r="C469" s="67" t="str">
        <f t="shared" si="22"/>
        <v>GDMTOGeneraciónEnergíaJalisco</v>
      </c>
      <c r="E469" s="180" t="s">
        <v>55</v>
      </c>
      <c r="F469" s="181" t="s">
        <v>159</v>
      </c>
      <c r="G469" s="181" t="s">
        <v>184</v>
      </c>
      <c r="H469" s="181" t="s">
        <v>135</v>
      </c>
      <c r="I469" s="181" t="s">
        <v>68</v>
      </c>
      <c r="J469" s="99" t="s">
        <v>161</v>
      </c>
      <c r="K469" s="506">
        <f>+INDEX(CEC_FEBRERO_2025!$N$12:$N$351,MATCH($B469,CEC_FEBRERO_2025!$B$12:$B$351,0))</f>
        <v>1.3139269189347429</v>
      </c>
    </row>
    <row r="470" spans="1:11" ht="16.5" x14ac:dyDescent="0.3">
      <c r="A470" s="67" t="str">
        <f t="shared" si="23"/>
        <v>RAMTGeneraciónJalisco</v>
      </c>
      <c r="B470" s="250" t="str">
        <f t="shared" si="21"/>
        <v>RAMTJaliscoNA</v>
      </c>
      <c r="C470" s="67" t="str">
        <f t="shared" si="22"/>
        <v>RAMTGeneraciónEnergíaJalisco</v>
      </c>
      <c r="E470" s="187" t="s">
        <v>60</v>
      </c>
      <c r="F470" s="181" t="s">
        <v>159</v>
      </c>
      <c r="G470" s="181" t="s">
        <v>184</v>
      </c>
      <c r="H470" s="181" t="s">
        <v>135</v>
      </c>
      <c r="I470" s="181" t="s">
        <v>68</v>
      </c>
      <c r="J470" s="99" t="s">
        <v>161</v>
      </c>
      <c r="K470" s="506">
        <f>+INDEX(CEC_FEBRERO_2025!$N$12:$N$351,MATCH($B470,CEC_FEBRERO_2025!$B$12:$B$351,0))</f>
        <v>0.78284080992499772</v>
      </c>
    </row>
    <row r="471" spans="1:11" ht="16.5" x14ac:dyDescent="0.3">
      <c r="A471" s="67" t="str">
        <f t="shared" si="23"/>
        <v>DISTGeneraciónJaliscoB</v>
      </c>
      <c r="B471" s="250" t="str">
        <f t="shared" si="21"/>
        <v>DISTJaliscoB</v>
      </c>
      <c r="C471" s="67" t="str">
        <f t="shared" si="22"/>
        <v>DISTGeneraciónEnergíaJalisco</v>
      </c>
      <c r="E471" s="187" t="s">
        <v>51</v>
      </c>
      <c r="F471" s="181" t="s">
        <v>159</v>
      </c>
      <c r="G471" s="181" t="s">
        <v>184</v>
      </c>
      <c r="H471" s="181" t="s">
        <v>135</v>
      </c>
      <c r="I471" s="181" t="s">
        <v>68</v>
      </c>
      <c r="J471" s="99" t="s">
        <v>146</v>
      </c>
      <c r="K471" s="506">
        <f>+INDEX(CEC_FEBRERO_2025!$N$12:$N$351,MATCH($B471,CEC_FEBRERO_2025!$B$12:$B$351,0))</f>
        <v>0.95036461612270273</v>
      </c>
    </row>
    <row r="472" spans="1:11" ht="16.5" x14ac:dyDescent="0.3">
      <c r="A472" s="67" t="str">
        <f t="shared" si="23"/>
        <v>DISTGeneraciónJaliscoI</v>
      </c>
      <c r="B472" s="250" t="str">
        <f t="shared" si="21"/>
        <v>DISTJaliscoI</v>
      </c>
      <c r="C472" s="67" t="str">
        <f t="shared" si="22"/>
        <v>DISTGeneraciónEnergíaJalisco</v>
      </c>
      <c r="E472" s="187" t="s">
        <v>51</v>
      </c>
      <c r="F472" s="181" t="s">
        <v>159</v>
      </c>
      <c r="G472" s="181" t="s">
        <v>184</v>
      </c>
      <c r="H472" s="181" t="s">
        <v>135</v>
      </c>
      <c r="I472" s="181" t="s">
        <v>68</v>
      </c>
      <c r="J472" s="99" t="s">
        <v>147</v>
      </c>
      <c r="K472" s="506">
        <f>+INDEX(CEC_FEBRERO_2025!$N$12:$N$351,MATCH($B472,CEC_FEBRERO_2025!$B$12:$B$351,0))</f>
        <v>1.6968116764370014</v>
      </c>
    </row>
    <row r="473" spans="1:11" ht="16.5" x14ac:dyDescent="0.3">
      <c r="A473" s="67" t="str">
        <f t="shared" si="23"/>
        <v>DISTGeneraciónJaliscoP</v>
      </c>
      <c r="B473" s="250" t="str">
        <f t="shared" si="21"/>
        <v>DISTJaliscoP</v>
      </c>
      <c r="C473" s="67" t="str">
        <f t="shared" si="22"/>
        <v>DISTGeneraciónEnergíaJalisco</v>
      </c>
      <c r="E473" s="180" t="s">
        <v>51</v>
      </c>
      <c r="F473" s="181" t="s">
        <v>159</v>
      </c>
      <c r="G473" s="181" t="s">
        <v>184</v>
      </c>
      <c r="H473" s="181" t="s">
        <v>135</v>
      </c>
      <c r="I473" s="181" t="s">
        <v>68</v>
      </c>
      <c r="J473" s="99" t="s">
        <v>148</v>
      </c>
      <c r="K473" s="506">
        <f>+INDEX(CEC_FEBRERO_2025!$N$12:$N$351,MATCH($B473,CEC_FEBRERO_2025!$B$12:$B$351,0))</f>
        <v>2.0429274910336042</v>
      </c>
    </row>
    <row r="474" spans="1:11" ht="16.5" x14ac:dyDescent="0.3">
      <c r="A474" s="67" t="str">
        <f t="shared" si="23"/>
        <v>DISTGeneraciónJaliscoSP</v>
      </c>
      <c r="B474" s="250" t="str">
        <f t="shared" si="21"/>
        <v>DISTJaliscoSP</v>
      </c>
      <c r="C474" s="67" t="str">
        <f t="shared" si="22"/>
        <v>DISTGeneraciónEnergíaJalisco</v>
      </c>
      <c r="E474" s="180" t="s">
        <v>51</v>
      </c>
      <c r="F474" s="181" t="s">
        <v>159</v>
      </c>
      <c r="G474" s="181" t="s">
        <v>184</v>
      </c>
      <c r="H474" s="181" t="s">
        <v>135</v>
      </c>
      <c r="I474" s="181" t="s">
        <v>68</v>
      </c>
      <c r="J474" s="99" t="s">
        <v>151</v>
      </c>
      <c r="K474" s="506">
        <f>+INDEX(CEC_FEBRERO_2025!$N$12:$N$351,MATCH($B474,CEC_FEBRERO_2025!$B$12:$B$351,0))</f>
        <v>0</v>
      </c>
    </row>
    <row r="475" spans="1:11" ht="16.5" x14ac:dyDescent="0.3">
      <c r="A475" s="67" t="str">
        <f t="shared" si="23"/>
        <v>DITGeneraciónJaliscoB</v>
      </c>
      <c r="B475" s="250" t="str">
        <f t="shared" si="21"/>
        <v>DITJaliscoB</v>
      </c>
      <c r="C475" s="67" t="str">
        <f t="shared" si="22"/>
        <v>DITGeneraciónEnergíaJalisco</v>
      </c>
      <c r="E475" s="180" t="s">
        <v>52</v>
      </c>
      <c r="F475" s="181" t="s">
        <v>159</v>
      </c>
      <c r="G475" s="181" t="s">
        <v>184</v>
      </c>
      <c r="H475" s="181" t="s">
        <v>135</v>
      </c>
      <c r="I475" s="181" t="s">
        <v>68</v>
      </c>
      <c r="J475" s="99" t="s">
        <v>146</v>
      </c>
      <c r="K475" s="506">
        <f>+INDEX(CEC_FEBRERO_2025!$N$12:$N$351,MATCH($B475,CEC_FEBRERO_2025!$B$12:$B$351,0))</f>
        <v>0.84906242648467267</v>
      </c>
    </row>
    <row r="476" spans="1:11" ht="16.5" x14ac:dyDescent="0.3">
      <c r="A476" s="67" t="str">
        <f t="shared" si="23"/>
        <v>DITGeneraciónJaliscoI</v>
      </c>
      <c r="B476" s="250" t="str">
        <f t="shared" si="21"/>
        <v>DITJaliscoI</v>
      </c>
      <c r="C476" s="67" t="str">
        <f t="shared" si="22"/>
        <v>DITGeneraciónEnergíaJalisco</v>
      </c>
      <c r="E476" s="180" t="s">
        <v>52</v>
      </c>
      <c r="F476" s="181" t="s">
        <v>159</v>
      </c>
      <c r="G476" s="181" t="s">
        <v>184</v>
      </c>
      <c r="H476" s="181" t="s">
        <v>135</v>
      </c>
      <c r="I476" s="181" t="s">
        <v>68</v>
      </c>
      <c r="J476" s="99" t="s">
        <v>147</v>
      </c>
      <c r="K476" s="506">
        <f>+INDEX(CEC_FEBRERO_2025!$N$12:$N$351,MATCH($B476,CEC_FEBRERO_2025!$B$12:$B$351,0))</f>
        <v>1.6347171861218392</v>
      </c>
    </row>
    <row r="477" spans="1:11" ht="16.5" x14ac:dyDescent="0.3">
      <c r="A477" s="67" t="str">
        <f t="shared" si="23"/>
        <v>DITGeneraciónJaliscoP</v>
      </c>
      <c r="B477" s="250" t="str">
        <f t="shared" si="21"/>
        <v>DITJaliscoP</v>
      </c>
      <c r="C477" s="67" t="str">
        <f t="shared" si="22"/>
        <v>DITGeneraciónEnergíaJalisco</v>
      </c>
      <c r="E477" s="180" t="s">
        <v>52</v>
      </c>
      <c r="F477" s="181" t="s">
        <v>159</v>
      </c>
      <c r="G477" s="181" t="s">
        <v>184</v>
      </c>
      <c r="H477" s="181" t="s">
        <v>135</v>
      </c>
      <c r="I477" s="181" t="s">
        <v>68</v>
      </c>
      <c r="J477" s="99" t="s">
        <v>148</v>
      </c>
      <c r="K477" s="506">
        <f>+INDEX(CEC_FEBRERO_2025!$N$12:$N$351,MATCH($B477,CEC_FEBRERO_2025!$B$12:$B$351,0))</f>
        <v>1.8703385753539963</v>
      </c>
    </row>
    <row r="478" spans="1:11" ht="16.5" x14ac:dyDescent="0.3">
      <c r="A478" s="67" t="str">
        <f t="shared" si="23"/>
        <v>DITGeneraciónJaliscoSP</v>
      </c>
      <c r="B478" s="250" t="str">
        <f t="shared" si="21"/>
        <v>DITJaliscoSP</v>
      </c>
      <c r="C478" s="67" t="str">
        <f t="shared" si="22"/>
        <v>DITGeneraciónEnergíaJalisco</v>
      </c>
      <c r="E478" s="180" t="s">
        <v>52</v>
      </c>
      <c r="F478" s="181" t="s">
        <v>159</v>
      </c>
      <c r="G478" s="181" t="s">
        <v>184</v>
      </c>
      <c r="H478" s="181" t="s">
        <v>135</v>
      </c>
      <c r="I478" s="181" t="s">
        <v>68</v>
      </c>
      <c r="J478" s="99" t="s">
        <v>151</v>
      </c>
      <c r="K478" s="506">
        <f>+INDEX(CEC_FEBRERO_2025!$N$12:$N$351,MATCH($B478,CEC_FEBRERO_2025!$B$12:$B$351,0))</f>
        <v>0</v>
      </c>
    </row>
    <row r="479" spans="1:11" ht="16.5" x14ac:dyDescent="0.3">
      <c r="A479" s="67" t="str">
        <f t="shared" si="23"/>
        <v>DB1GeneraciónNoroeste</v>
      </c>
      <c r="B479" s="250" t="str">
        <f t="shared" si="21"/>
        <v>DB1NoroesteNA</v>
      </c>
      <c r="C479" s="67" t="str">
        <f t="shared" si="22"/>
        <v>DB1GeneraciónEnergíaNoroeste</v>
      </c>
      <c r="E479" s="180" t="s">
        <v>48</v>
      </c>
      <c r="F479" s="181" t="s">
        <v>159</v>
      </c>
      <c r="G479" s="181" t="s">
        <v>184</v>
      </c>
      <c r="H479" s="181" t="s">
        <v>135</v>
      </c>
      <c r="I479" s="181" t="s">
        <v>69</v>
      </c>
      <c r="J479" s="99" t="s">
        <v>161</v>
      </c>
      <c r="K479" s="506">
        <f>+INDEX(CEC_FEBRERO_2025!$N$12:$N$351,MATCH($B479,CEC_FEBRERO_2025!$B$12:$B$351,0))</f>
        <v>0.7637059518822592</v>
      </c>
    </row>
    <row r="480" spans="1:11" ht="16.5" x14ac:dyDescent="0.3">
      <c r="A480" s="67" t="str">
        <f t="shared" si="23"/>
        <v>DB2GeneraciónNoroeste</v>
      </c>
      <c r="B480" s="250" t="str">
        <f t="shared" si="21"/>
        <v>DB2NoroesteNA</v>
      </c>
      <c r="C480" s="67" t="str">
        <f t="shared" si="22"/>
        <v>DB2GeneraciónEnergíaNoroeste</v>
      </c>
      <c r="E480" s="180" t="s">
        <v>50</v>
      </c>
      <c r="F480" s="181" t="s">
        <v>159</v>
      </c>
      <c r="G480" s="181" t="s">
        <v>184</v>
      </c>
      <c r="H480" s="181" t="s">
        <v>135</v>
      </c>
      <c r="I480" s="181" t="s">
        <v>69</v>
      </c>
      <c r="J480" s="99" t="s">
        <v>161</v>
      </c>
      <c r="K480" s="506">
        <f>+INDEX(CEC_FEBRERO_2025!$N$12:$N$351,MATCH($B480,CEC_FEBRERO_2025!$B$12:$B$351,0))</f>
        <v>0.76351835523478129</v>
      </c>
    </row>
    <row r="481" spans="1:11" ht="16.5" x14ac:dyDescent="0.3">
      <c r="A481" s="67" t="str">
        <f t="shared" si="23"/>
        <v>PDBTGeneraciónNoroeste</v>
      </c>
      <c r="B481" s="250" t="str">
        <f t="shared" si="21"/>
        <v>PDBTNoroesteNA</v>
      </c>
      <c r="C481" s="67" t="str">
        <f t="shared" si="22"/>
        <v>PDBTGeneraciónEnergíaNoroeste</v>
      </c>
      <c r="E481" s="180" t="s">
        <v>56</v>
      </c>
      <c r="F481" s="181" t="s">
        <v>159</v>
      </c>
      <c r="G481" s="181" t="s">
        <v>184</v>
      </c>
      <c r="H481" s="181" t="s">
        <v>135</v>
      </c>
      <c r="I481" s="181" t="s">
        <v>69</v>
      </c>
      <c r="J481" s="99" t="s">
        <v>161</v>
      </c>
      <c r="K481" s="506">
        <f>+INDEX(CEC_FEBRERO_2025!$N$12:$N$351,MATCH($B481,CEC_FEBRERO_2025!$B$12:$B$351,0))</f>
        <v>1.4913933474487742</v>
      </c>
    </row>
    <row r="482" spans="1:11" ht="16.5" x14ac:dyDescent="0.3">
      <c r="A482" s="67" t="str">
        <f t="shared" si="23"/>
        <v>GDBTGeneraciónNoroeste</v>
      </c>
      <c r="B482" s="250" t="str">
        <f t="shared" si="21"/>
        <v>GDBTNoroesteNA</v>
      </c>
      <c r="C482" s="67" t="str">
        <f t="shared" si="22"/>
        <v>GDBTGeneraciónEnergíaNoroeste</v>
      </c>
      <c r="E482" s="180" t="s">
        <v>53</v>
      </c>
      <c r="F482" s="181" t="s">
        <v>159</v>
      </c>
      <c r="G482" s="181" t="s">
        <v>184</v>
      </c>
      <c r="H482" s="181" t="s">
        <v>135</v>
      </c>
      <c r="I482" s="181" t="s">
        <v>69</v>
      </c>
      <c r="J482" s="99" t="s">
        <v>161</v>
      </c>
      <c r="K482" s="506">
        <f>+INDEX(CEC_FEBRERO_2025!$N$12:$N$351,MATCH($B482,CEC_FEBRERO_2025!$B$12:$B$351,0))</f>
        <v>1.4324880001407343</v>
      </c>
    </row>
    <row r="483" spans="1:11" ht="16.5" x14ac:dyDescent="0.3">
      <c r="A483" s="67" t="str">
        <f t="shared" si="23"/>
        <v>RABTGeneraciónNoroeste</v>
      </c>
      <c r="B483" s="250" t="str">
        <f t="shared" si="21"/>
        <v>RABTNoroesteNA</v>
      </c>
      <c r="C483" s="67" t="str">
        <f t="shared" si="22"/>
        <v>RABTGeneraciónEnergíaNoroeste</v>
      </c>
      <c r="E483" s="180" t="s">
        <v>59</v>
      </c>
      <c r="F483" s="181" t="s">
        <v>159</v>
      </c>
      <c r="G483" s="181" t="s">
        <v>184</v>
      </c>
      <c r="H483" s="181" t="s">
        <v>135</v>
      </c>
      <c r="I483" s="181" t="s">
        <v>69</v>
      </c>
      <c r="J483" s="99" t="s">
        <v>161</v>
      </c>
      <c r="K483" s="506">
        <f>+INDEX(CEC_FEBRERO_2025!$N$12:$N$351,MATCH($B483,CEC_FEBRERO_2025!$B$12:$B$351,0))</f>
        <v>0.76014161558017979</v>
      </c>
    </row>
    <row r="484" spans="1:11" ht="16.5" x14ac:dyDescent="0.3">
      <c r="A484" s="67" t="str">
        <f t="shared" si="23"/>
        <v>APBTGeneraciónNoroeste</v>
      </c>
      <c r="B484" s="250" t="str">
        <f t="shared" si="21"/>
        <v>APBTNoroesteNA</v>
      </c>
      <c r="C484" s="67" t="str">
        <f t="shared" si="22"/>
        <v>APBTGeneraciónEnergíaNoroeste</v>
      </c>
      <c r="E484" s="180" t="s">
        <v>57</v>
      </c>
      <c r="F484" s="181" t="s">
        <v>159</v>
      </c>
      <c r="G484" s="181" t="s">
        <v>184</v>
      </c>
      <c r="H484" s="181" t="s">
        <v>135</v>
      </c>
      <c r="I484" s="181" t="s">
        <v>69</v>
      </c>
      <c r="J484" s="99" t="s">
        <v>161</v>
      </c>
      <c r="K484" s="506">
        <f>+INDEX(CEC_FEBRERO_2025!$N$12:$N$351,MATCH($B484,CEC_FEBRERO_2025!$B$12:$B$351,0))</f>
        <v>1.264401404000596</v>
      </c>
    </row>
    <row r="485" spans="1:11" ht="16.5" x14ac:dyDescent="0.3">
      <c r="A485" s="67" t="str">
        <f t="shared" si="23"/>
        <v>APMTGeneraciónNoroeste</v>
      </c>
      <c r="B485" s="250" t="str">
        <f t="shared" si="21"/>
        <v>APMTNoroesteNA</v>
      </c>
      <c r="C485" s="67" t="str">
        <f t="shared" si="22"/>
        <v>APMTGeneraciónEnergíaNoroeste</v>
      </c>
      <c r="E485" s="180" t="s">
        <v>58</v>
      </c>
      <c r="F485" s="181" t="s">
        <v>159</v>
      </c>
      <c r="G485" s="181" t="s">
        <v>184</v>
      </c>
      <c r="H485" s="181" t="s">
        <v>135</v>
      </c>
      <c r="I485" s="181" t="s">
        <v>69</v>
      </c>
      <c r="J485" s="99" t="s">
        <v>161</v>
      </c>
      <c r="K485" s="506">
        <f>+INDEX(CEC_FEBRERO_2025!$N$12:$N$351,MATCH($B485,CEC_FEBRERO_2025!$B$12:$B$351,0))</f>
        <v>1.0938760514432451</v>
      </c>
    </row>
    <row r="486" spans="1:11" ht="16.5" x14ac:dyDescent="0.3">
      <c r="A486" s="67" t="str">
        <f t="shared" si="23"/>
        <v>GDMTHGeneraciónNoroesteB</v>
      </c>
      <c r="B486" s="250" t="str">
        <f t="shared" si="21"/>
        <v>GDMTHNoroesteB</v>
      </c>
      <c r="C486" s="67" t="str">
        <f t="shared" si="22"/>
        <v>GDMTHGeneraciónEnergíaNoroeste</v>
      </c>
      <c r="E486" s="180" t="s">
        <v>54</v>
      </c>
      <c r="F486" s="181" t="s">
        <v>159</v>
      </c>
      <c r="G486" s="181" t="s">
        <v>184</v>
      </c>
      <c r="H486" s="181" t="s">
        <v>135</v>
      </c>
      <c r="I486" s="181" t="s">
        <v>69</v>
      </c>
      <c r="J486" s="99" t="s">
        <v>146</v>
      </c>
      <c r="K486" s="506">
        <f>+INDEX(CEC_FEBRERO_2025!$N$12:$N$351,MATCH($B486,CEC_FEBRERO_2025!$B$12:$B$351,0))</f>
        <v>0.83518027457131316</v>
      </c>
    </row>
    <row r="487" spans="1:11" ht="16.5" x14ac:dyDescent="0.3">
      <c r="A487" s="67" t="str">
        <f t="shared" si="23"/>
        <v>GDMTHGeneraciónNoroesteI</v>
      </c>
      <c r="B487" s="250" t="str">
        <f t="shared" si="21"/>
        <v>GDMTHNoroesteI</v>
      </c>
      <c r="C487" s="67" t="str">
        <f t="shared" si="22"/>
        <v>GDMTHGeneraciónEnergíaNoroeste</v>
      </c>
      <c r="E487" s="180" t="s">
        <v>54</v>
      </c>
      <c r="F487" s="181" t="s">
        <v>159</v>
      </c>
      <c r="G487" s="181" t="s">
        <v>184</v>
      </c>
      <c r="H487" s="181" t="s">
        <v>135</v>
      </c>
      <c r="I487" s="181" t="s">
        <v>69</v>
      </c>
      <c r="J487" s="99" t="s">
        <v>147</v>
      </c>
      <c r="K487" s="506">
        <f>+INDEX(CEC_FEBRERO_2025!$N$12:$N$351,MATCH($B487,CEC_FEBRERO_2025!$B$12:$B$351,0))</f>
        <v>1.4649422201543978</v>
      </c>
    </row>
    <row r="488" spans="1:11" ht="16.5" x14ac:dyDescent="0.3">
      <c r="A488" s="67" t="str">
        <f t="shared" si="23"/>
        <v>GDMTHGeneraciónNoroesteP</v>
      </c>
      <c r="B488" s="250" t="str">
        <f t="shared" si="21"/>
        <v>GDMTHNoroesteP</v>
      </c>
      <c r="C488" s="67" t="str">
        <f t="shared" si="22"/>
        <v>GDMTHGeneraciónEnergíaNoroeste</v>
      </c>
      <c r="E488" s="180" t="s">
        <v>54</v>
      </c>
      <c r="F488" s="99" t="s">
        <v>159</v>
      </c>
      <c r="G488" s="99" t="s">
        <v>184</v>
      </c>
      <c r="H488" s="181" t="s">
        <v>135</v>
      </c>
      <c r="I488" s="99" t="s">
        <v>69</v>
      </c>
      <c r="J488" s="99" t="s">
        <v>148</v>
      </c>
      <c r="K488" s="506">
        <f>+INDEX(CEC_FEBRERO_2025!$N$12:$N$351,MATCH($B488,CEC_FEBRERO_2025!$B$12:$B$351,0))</f>
        <v>1.6465357749129419</v>
      </c>
    </row>
    <row r="489" spans="1:11" ht="16.5" x14ac:dyDescent="0.3">
      <c r="A489" s="67" t="str">
        <f t="shared" si="23"/>
        <v>GDMTOGeneraciónNoroeste</v>
      </c>
      <c r="B489" s="250" t="str">
        <f t="shared" si="21"/>
        <v>GDMTONoroesteNA</v>
      </c>
      <c r="C489" s="67" t="str">
        <f t="shared" si="22"/>
        <v>GDMTOGeneraciónEnergíaNoroeste</v>
      </c>
      <c r="E489" s="180" t="s">
        <v>55</v>
      </c>
      <c r="F489" s="99" t="s">
        <v>159</v>
      </c>
      <c r="G489" s="99" t="s">
        <v>184</v>
      </c>
      <c r="H489" s="181" t="s">
        <v>135</v>
      </c>
      <c r="I489" s="181" t="s">
        <v>69</v>
      </c>
      <c r="J489" s="99" t="s">
        <v>161</v>
      </c>
      <c r="K489" s="506">
        <f>+INDEX(CEC_FEBRERO_2025!$N$12:$N$351,MATCH($B489,CEC_FEBRERO_2025!$B$12:$B$351,0))</f>
        <v>1.1929270813115413</v>
      </c>
    </row>
    <row r="490" spans="1:11" ht="16.5" x14ac:dyDescent="0.3">
      <c r="A490" s="67" t="str">
        <f t="shared" si="23"/>
        <v>RAMTGeneraciónNoroeste</v>
      </c>
      <c r="B490" s="250" t="str">
        <f t="shared" si="21"/>
        <v>RAMTNoroesteNA</v>
      </c>
      <c r="C490" s="67" t="str">
        <f t="shared" si="22"/>
        <v>RAMTGeneraciónEnergíaNoroeste</v>
      </c>
      <c r="E490" s="192" t="s">
        <v>60</v>
      </c>
      <c r="F490" s="99" t="s">
        <v>159</v>
      </c>
      <c r="G490" s="99" t="s">
        <v>184</v>
      </c>
      <c r="H490" s="181" t="s">
        <v>135</v>
      </c>
      <c r="I490" s="99" t="s">
        <v>69</v>
      </c>
      <c r="J490" s="99" t="s">
        <v>161</v>
      </c>
      <c r="K490" s="506">
        <f>+INDEX(CEC_FEBRERO_2025!$N$12:$N$351,MATCH($B490,CEC_FEBRERO_2025!$B$12:$B$351,0))</f>
        <v>0.73875559776770694</v>
      </c>
    </row>
    <row r="491" spans="1:11" ht="16.5" x14ac:dyDescent="0.3">
      <c r="A491" s="67" t="str">
        <f t="shared" si="23"/>
        <v>DISTGeneraciónNoroesteB</v>
      </c>
      <c r="B491" s="250" t="str">
        <f t="shared" si="21"/>
        <v>DISTNoroesteB</v>
      </c>
      <c r="C491" s="67" t="str">
        <f t="shared" si="22"/>
        <v>DISTGeneraciónEnergíaNoroeste</v>
      </c>
      <c r="E491" s="192" t="s">
        <v>51</v>
      </c>
      <c r="F491" s="99" t="s">
        <v>159</v>
      </c>
      <c r="G491" s="99" t="s">
        <v>184</v>
      </c>
      <c r="H491" s="181" t="s">
        <v>135</v>
      </c>
      <c r="I491" s="99" t="s">
        <v>69</v>
      </c>
      <c r="J491" s="99" t="s">
        <v>146</v>
      </c>
      <c r="K491" s="506">
        <f>+INDEX(CEC_FEBRERO_2025!$N$12:$N$351,MATCH($B491,CEC_FEBRERO_2025!$B$12:$B$351,0))</f>
        <v>0.8638825616354221</v>
      </c>
    </row>
    <row r="492" spans="1:11" ht="16.5" x14ac:dyDescent="0.3">
      <c r="A492" s="67" t="str">
        <f t="shared" si="23"/>
        <v>DISTGeneraciónNoroesteI</v>
      </c>
      <c r="B492" s="250" t="str">
        <f t="shared" ref="B492:B555" si="24">E492&amp;I492&amp;J492</f>
        <v>DISTNoroesteI</v>
      </c>
      <c r="C492" s="67" t="str">
        <f t="shared" si="22"/>
        <v>DISTGeneraciónEnergíaNoroeste</v>
      </c>
      <c r="E492" s="192" t="s">
        <v>51</v>
      </c>
      <c r="F492" s="99" t="s">
        <v>159</v>
      </c>
      <c r="G492" s="99" t="s">
        <v>184</v>
      </c>
      <c r="H492" s="181" t="s">
        <v>135</v>
      </c>
      <c r="I492" s="99" t="s">
        <v>69</v>
      </c>
      <c r="J492" s="99" t="s">
        <v>147</v>
      </c>
      <c r="K492" s="506">
        <f>+INDEX(CEC_FEBRERO_2025!$N$12:$N$351,MATCH($B492,CEC_FEBRERO_2025!$B$12:$B$351,0))</f>
        <v>1.4047236963140146</v>
      </c>
    </row>
    <row r="493" spans="1:11" ht="16.5" x14ac:dyDescent="0.3">
      <c r="A493" s="67" t="str">
        <f t="shared" si="23"/>
        <v>DISTGeneraciónNoroesteP</v>
      </c>
      <c r="B493" s="250" t="str">
        <f t="shared" si="24"/>
        <v>DISTNoroesteP</v>
      </c>
      <c r="C493" s="67" t="str">
        <f t="shared" si="22"/>
        <v>DISTGeneraciónEnergíaNoroeste</v>
      </c>
      <c r="E493" s="192" t="s">
        <v>51</v>
      </c>
      <c r="F493" s="99" t="s">
        <v>159</v>
      </c>
      <c r="G493" s="99" t="s">
        <v>184</v>
      </c>
      <c r="H493" s="181" t="s">
        <v>135</v>
      </c>
      <c r="I493" s="99" t="s">
        <v>69</v>
      </c>
      <c r="J493" s="99" t="s">
        <v>148</v>
      </c>
      <c r="K493" s="506">
        <f>+INDEX(CEC_FEBRERO_2025!$N$12:$N$351,MATCH($B493,CEC_FEBRERO_2025!$B$12:$B$351,0))</f>
        <v>1.670548145790105</v>
      </c>
    </row>
    <row r="494" spans="1:11" ht="16.5" x14ac:dyDescent="0.3">
      <c r="A494" s="67" t="str">
        <f t="shared" si="23"/>
        <v>DISTGeneraciónNoroesteSP</v>
      </c>
      <c r="B494" s="250" t="str">
        <f t="shared" si="24"/>
        <v>DISTNoroesteSP</v>
      </c>
      <c r="C494" s="67" t="str">
        <f t="shared" si="22"/>
        <v>DISTGeneraciónEnergíaNoroeste</v>
      </c>
      <c r="E494" s="192" t="s">
        <v>51</v>
      </c>
      <c r="F494" s="99" t="s">
        <v>159</v>
      </c>
      <c r="G494" s="99" t="s">
        <v>184</v>
      </c>
      <c r="H494" s="181" t="s">
        <v>135</v>
      </c>
      <c r="I494" s="99" t="s">
        <v>69</v>
      </c>
      <c r="J494" s="99" t="s">
        <v>151</v>
      </c>
      <c r="K494" s="506">
        <f>+INDEX(CEC_FEBRERO_2025!$N$12:$N$351,MATCH($B494,CEC_FEBRERO_2025!$B$12:$B$351,0))</f>
        <v>0</v>
      </c>
    </row>
    <row r="495" spans="1:11" ht="16.5" x14ac:dyDescent="0.3">
      <c r="A495" s="67" t="str">
        <f t="shared" si="23"/>
        <v>DITGeneraciónNoroesteB</v>
      </c>
      <c r="B495" s="250" t="str">
        <f t="shared" si="24"/>
        <v>DITNoroesteB</v>
      </c>
      <c r="C495" s="67" t="str">
        <f t="shared" si="22"/>
        <v>DITGeneraciónEnergíaNoroeste</v>
      </c>
      <c r="E495" s="192" t="s">
        <v>52</v>
      </c>
      <c r="F495" s="99" t="s">
        <v>159</v>
      </c>
      <c r="G495" s="99" t="s">
        <v>184</v>
      </c>
      <c r="H495" s="181" t="s">
        <v>135</v>
      </c>
      <c r="I495" s="99" t="s">
        <v>69</v>
      </c>
      <c r="J495" s="99" t="s">
        <v>146</v>
      </c>
      <c r="K495" s="506">
        <f>+INDEX(CEC_FEBRERO_2025!$N$12:$N$351,MATCH($B495,CEC_FEBRERO_2025!$B$12:$B$351,0))</f>
        <v>0.74700985025673139</v>
      </c>
    </row>
    <row r="496" spans="1:11" ht="16.5" x14ac:dyDescent="0.3">
      <c r="A496" s="67" t="str">
        <f t="shared" si="23"/>
        <v>DITGeneraciónNoroesteI</v>
      </c>
      <c r="B496" s="250" t="str">
        <f t="shared" si="24"/>
        <v>DITNoroesteI</v>
      </c>
      <c r="C496" s="67" t="str">
        <f t="shared" si="22"/>
        <v>DITGeneraciónEnergíaNoroeste</v>
      </c>
      <c r="E496" s="192" t="s">
        <v>52</v>
      </c>
      <c r="F496" s="99" t="s">
        <v>159</v>
      </c>
      <c r="G496" s="99" t="s">
        <v>184</v>
      </c>
      <c r="H496" s="181" t="s">
        <v>135</v>
      </c>
      <c r="I496" s="99" t="s">
        <v>69</v>
      </c>
      <c r="J496" s="99" t="s">
        <v>147</v>
      </c>
      <c r="K496" s="506">
        <f>+INDEX(CEC_FEBRERO_2025!$N$12:$N$351,MATCH($B496,CEC_FEBRERO_2025!$B$12:$B$351,0))</f>
        <v>1.3133641289923113</v>
      </c>
    </row>
    <row r="497" spans="1:11" ht="16.5" x14ac:dyDescent="0.3">
      <c r="A497" s="67" t="str">
        <f t="shared" si="23"/>
        <v>DITGeneraciónNoroesteP</v>
      </c>
      <c r="B497" s="250" t="str">
        <f t="shared" si="24"/>
        <v>DITNoroesteP</v>
      </c>
      <c r="C497" s="67" t="str">
        <f t="shared" si="22"/>
        <v>DITGeneraciónEnergíaNoroeste</v>
      </c>
      <c r="E497" s="192" t="s">
        <v>52</v>
      </c>
      <c r="F497" s="99" t="s">
        <v>159</v>
      </c>
      <c r="G497" s="99" t="s">
        <v>184</v>
      </c>
      <c r="H497" s="181" t="s">
        <v>135</v>
      </c>
      <c r="I497" s="99" t="s">
        <v>69</v>
      </c>
      <c r="J497" s="99" t="s">
        <v>148</v>
      </c>
      <c r="K497" s="506">
        <f>+INDEX(CEC_FEBRERO_2025!$N$12:$N$351,MATCH($B497,CEC_FEBRERO_2025!$B$12:$B$351,0))</f>
        <v>1.4602523039674529</v>
      </c>
    </row>
    <row r="498" spans="1:11" ht="16.5" x14ac:dyDescent="0.3">
      <c r="A498" s="67" t="str">
        <f t="shared" si="23"/>
        <v>DITGeneraciónNoroesteSP</v>
      </c>
      <c r="B498" s="250" t="str">
        <f t="shared" si="24"/>
        <v>DITNoroesteSP</v>
      </c>
      <c r="C498" s="67" t="str">
        <f t="shared" si="22"/>
        <v>DITGeneraciónEnergíaNoroeste</v>
      </c>
      <c r="E498" s="192" t="s">
        <v>52</v>
      </c>
      <c r="F498" s="99" t="s">
        <v>159</v>
      </c>
      <c r="G498" s="99" t="s">
        <v>184</v>
      </c>
      <c r="H498" s="181" t="s">
        <v>135</v>
      </c>
      <c r="I498" s="99" t="s">
        <v>69</v>
      </c>
      <c r="J498" s="99" t="s">
        <v>151</v>
      </c>
      <c r="K498" s="506">
        <f>+INDEX(CEC_FEBRERO_2025!$N$12:$N$351,MATCH($B498,CEC_FEBRERO_2025!$B$12:$B$351,0))</f>
        <v>0</v>
      </c>
    </row>
    <row r="499" spans="1:11" ht="16.5" x14ac:dyDescent="0.3">
      <c r="A499" s="67" t="str">
        <f t="shared" si="23"/>
        <v>DB1GeneraciónNorte</v>
      </c>
      <c r="B499" s="250" t="str">
        <f t="shared" si="24"/>
        <v>DB1NorteNA</v>
      </c>
      <c r="C499" s="67" t="str">
        <f t="shared" si="22"/>
        <v>DB1GeneraciónEnergíaNorte</v>
      </c>
      <c r="E499" s="192" t="s">
        <v>48</v>
      </c>
      <c r="F499" s="99" t="s">
        <v>159</v>
      </c>
      <c r="G499" s="99" t="s">
        <v>184</v>
      </c>
      <c r="H499" s="181" t="s">
        <v>135</v>
      </c>
      <c r="I499" s="99" t="s">
        <v>70</v>
      </c>
      <c r="J499" s="99" t="s">
        <v>161</v>
      </c>
      <c r="K499" s="506">
        <f>+INDEX(CEC_FEBRERO_2025!$N$12:$N$351,MATCH($B499,CEC_FEBRERO_2025!$B$12:$B$351,0))</f>
        <v>0.80103768473034753</v>
      </c>
    </row>
    <row r="500" spans="1:11" ht="16.5" x14ac:dyDescent="0.3">
      <c r="A500" s="67" t="str">
        <f t="shared" si="23"/>
        <v>DB2GeneraciónNorte</v>
      </c>
      <c r="B500" s="250" t="str">
        <f t="shared" si="24"/>
        <v>DB2NorteNA</v>
      </c>
      <c r="C500" s="67" t="str">
        <f t="shared" si="22"/>
        <v>DB2GeneraciónEnergíaNorte</v>
      </c>
      <c r="E500" s="192" t="s">
        <v>50</v>
      </c>
      <c r="F500" s="99" t="s">
        <v>159</v>
      </c>
      <c r="G500" s="99" t="s">
        <v>184</v>
      </c>
      <c r="H500" s="181" t="s">
        <v>135</v>
      </c>
      <c r="I500" s="99" t="s">
        <v>70</v>
      </c>
      <c r="J500" s="99" t="s">
        <v>161</v>
      </c>
      <c r="K500" s="506">
        <f>+INDEX(CEC_FEBRERO_2025!$N$12:$N$351,MATCH($B500,CEC_FEBRERO_2025!$B$12:$B$351,0))</f>
        <v>0.78809351605437716</v>
      </c>
    </row>
    <row r="501" spans="1:11" ht="16.5" x14ac:dyDescent="0.3">
      <c r="A501" s="67" t="str">
        <f t="shared" si="23"/>
        <v>PDBTGeneraciónNorte</v>
      </c>
      <c r="B501" s="250" t="str">
        <f t="shared" si="24"/>
        <v>PDBTNorteNA</v>
      </c>
      <c r="C501" s="67" t="str">
        <f t="shared" si="22"/>
        <v>PDBTGeneraciónEnergíaNorte</v>
      </c>
      <c r="E501" s="192" t="s">
        <v>56</v>
      </c>
      <c r="F501" s="99" t="s">
        <v>159</v>
      </c>
      <c r="G501" s="99" t="s">
        <v>184</v>
      </c>
      <c r="H501" s="181" t="s">
        <v>135</v>
      </c>
      <c r="I501" s="99" t="s">
        <v>70</v>
      </c>
      <c r="J501" s="99" t="s">
        <v>161</v>
      </c>
      <c r="K501" s="506">
        <f>+INDEX(CEC_FEBRERO_2025!$N$12:$N$351,MATCH($B501,CEC_FEBRERO_2025!$B$12:$B$351,0))</f>
        <v>1.336438516632084</v>
      </c>
    </row>
    <row r="502" spans="1:11" ht="16.5" x14ac:dyDescent="0.3">
      <c r="A502" s="67" t="str">
        <f t="shared" si="23"/>
        <v>GDBTGeneraciónNorte</v>
      </c>
      <c r="B502" s="250" t="str">
        <f t="shared" si="24"/>
        <v>GDBTNorteNA</v>
      </c>
      <c r="C502" s="67" t="str">
        <f t="shared" si="22"/>
        <v>GDBTGeneraciónEnergíaNorte</v>
      </c>
      <c r="E502" s="192" t="s">
        <v>53</v>
      </c>
      <c r="F502" s="99" t="s">
        <v>159</v>
      </c>
      <c r="G502" s="99" t="s">
        <v>184</v>
      </c>
      <c r="H502" s="181" t="s">
        <v>135</v>
      </c>
      <c r="I502" s="99" t="s">
        <v>70</v>
      </c>
      <c r="J502" s="99" t="s">
        <v>161</v>
      </c>
      <c r="K502" s="506">
        <f>+INDEX(CEC_FEBRERO_2025!$N$12:$N$351,MATCH($B502,CEC_FEBRERO_2025!$B$12:$B$351,0))</f>
        <v>1.5024615496499669</v>
      </c>
    </row>
    <row r="503" spans="1:11" ht="16.5" x14ac:dyDescent="0.3">
      <c r="A503" s="67" t="str">
        <f t="shared" si="23"/>
        <v>RABTGeneraciónNorte</v>
      </c>
      <c r="B503" s="250" t="str">
        <f t="shared" si="24"/>
        <v>RABTNorteNA</v>
      </c>
      <c r="C503" s="67" t="str">
        <f t="shared" si="22"/>
        <v>RABTGeneraciónEnergíaNorte</v>
      </c>
      <c r="E503" s="192" t="s">
        <v>59</v>
      </c>
      <c r="F503" s="99" t="s">
        <v>159</v>
      </c>
      <c r="G503" s="99" t="s">
        <v>184</v>
      </c>
      <c r="H503" s="181" t="s">
        <v>135</v>
      </c>
      <c r="I503" s="99" t="s">
        <v>70</v>
      </c>
      <c r="J503" s="99" t="s">
        <v>161</v>
      </c>
      <c r="K503" s="506">
        <f>+INDEX(CEC_FEBRERO_2025!$N$12:$N$351,MATCH($B503,CEC_FEBRERO_2025!$B$12:$B$351,0))</f>
        <v>0.78790591940689914</v>
      </c>
    </row>
    <row r="504" spans="1:11" ht="16.5" x14ac:dyDescent="0.3">
      <c r="A504" s="67" t="str">
        <f t="shared" si="23"/>
        <v>APBTGeneraciónNorte</v>
      </c>
      <c r="B504" s="250" t="str">
        <f t="shared" si="24"/>
        <v>APBTNorteNA</v>
      </c>
      <c r="C504" s="67" t="str">
        <f t="shared" si="22"/>
        <v>APBTGeneraciónEnergíaNorte</v>
      </c>
      <c r="E504" s="192" t="s">
        <v>57</v>
      </c>
      <c r="F504" s="99" t="s">
        <v>159</v>
      </c>
      <c r="G504" s="99" t="s">
        <v>184</v>
      </c>
      <c r="H504" s="181" t="s">
        <v>135</v>
      </c>
      <c r="I504" s="99" t="s">
        <v>70</v>
      </c>
      <c r="J504" s="99" t="s">
        <v>161</v>
      </c>
      <c r="K504" s="506">
        <f>+INDEX(CEC_FEBRERO_2025!$N$12:$N$351,MATCH($B504,CEC_FEBRERO_2025!$B$12:$B$351,0))</f>
        <v>1.3463811389484093</v>
      </c>
    </row>
    <row r="505" spans="1:11" ht="16.5" x14ac:dyDescent="0.3">
      <c r="A505" s="67" t="str">
        <f t="shared" si="23"/>
        <v>APMTGeneraciónNorte</v>
      </c>
      <c r="B505" s="250" t="str">
        <f t="shared" si="24"/>
        <v>APMTNorteNA</v>
      </c>
      <c r="C505" s="67" t="str">
        <f t="shared" si="22"/>
        <v>APMTGeneraciónEnergíaNorte</v>
      </c>
      <c r="E505" s="192" t="s">
        <v>58</v>
      </c>
      <c r="F505" s="99" t="s">
        <v>159</v>
      </c>
      <c r="G505" s="99" t="s">
        <v>184</v>
      </c>
      <c r="H505" s="181" t="s">
        <v>135</v>
      </c>
      <c r="I505" s="99" t="s">
        <v>70</v>
      </c>
      <c r="J505" s="99" t="s">
        <v>161</v>
      </c>
      <c r="K505" s="506">
        <f>+INDEX(CEC_FEBRERO_2025!$N$12:$N$351,MATCH($B505,CEC_FEBRERO_2025!$B$12:$B$351,0))</f>
        <v>1.1297070111115119</v>
      </c>
    </row>
    <row r="506" spans="1:11" ht="16.5" x14ac:dyDescent="0.3">
      <c r="A506" s="67" t="str">
        <f t="shared" si="23"/>
        <v>GDMTHGeneraciónNorteB</v>
      </c>
      <c r="B506" s="250" t="str">
        <f t="shared" si="24"/>
        <v>GDMTHNorteB</v>
      </c>
      <c r="C506" s="67" t="str">
        <f t="shared" si="22"/>
        <v>GDMTHGeneraciónEnergíaNorte</v>
      </c>
      <c r="E506" s="180" t="s">
        <v>54</v>
      </c>
      <c r="F506" s="99" t="s">
        <v>159</v>
      </c>
      <c r="G506" s="99" t="s">
        <v>184</v>
      </c>
      <c r="H506" s="181" t="s">
        <v>135</v>
      </c>
      <c r="I506" s="99" t="s">
        <v>70</v>
      </c>
      <c r="J506" s="99" t="s">
        <v>146</v>
      </c>
      <c r="K506" s="506">
        <f>+INDEX(CEC_FEBRERO_2025!$N$12:$N$351,MATCH($B506,CEC_FEBRERO_2025!$B$12:$B$351,0))</f>
        <v>0.89108407551970692</v>
      </c>
    </row>
    <row r="507" spans="1:11" ht="16.5" x14ac:dyDescent="0.3">
      <c r="A507" s="67" t="str">
        <f t="shared" si="23"/>
        <v>GDMTHGeneraciónNorteI</v>
      </c>
      <c r="B507" s="250" t="str">
        <f t="shared" si="24"/>
        <v>GDMTHNorteI</v>
      </c>
      <c r="C507" s="67" t="str">
        <f t="shared" si="22"/>
        <v>GDMTHGeneraciónEnergíaNorte</v>
      </c>
      <c r="E507" s="180" t="s">
        <v>54</v>
      </c>
      <c r="F507" s="99" t="s">
        <v>159</v>
      </c>
      <c r="G507" s="99" t="s">
        <v>184</v>
      </c>
      <c r="H507" s="181" t="s">
        <v>135</v>
      </c>
      <c r="I507" s="99" t="s">
        <v>70</v>
      </c>
      <c r="J507" s="99" t="s">
        <v>147</v>
      </c>
      <c r="K507" s="506">
        <f>+INDEX(CEC_FEBRERO_2025!$N$12:$N$351,MATCH($B507,CEC_FEBRERO_2025!$B$12:$B$351,0))</f>
        <v>1.540543669087965</v>
      </c>
    </row>
    <row r="508" spans="1:11" ht="16.5" x14ac:dyDescent="0.3">
      <c r="A508" s="67" t="str">
        <f t="shared" si="23"/>
        <v>GDMTHGeneraciónNorteP</v>
      </c>
      <c r="B508" s="250" t="str">
        <f t="shared" si="24"/>
        <v>GDMTHNorteP</v>
      </c>
      <c r="C508" s="67" t="str">
        <f t="shared" si="22"/>
        <v>GDMTHGeneraciónEnergíaNorte</v>
      </c>
      <c r="E508" s="180" t="s">
        <v>54</v>
      </c>
      <c r="F508" s="99" t="s">
        <v>159</v>
      </c>
      <c r="G508" s="99" t="s">
        <v>184</v>
      </c>
      <c r="H508" s="181" t="s">
        <v>135</v>
      </c>
      <c r="I508" s="99" t="s">
        <v>70</v>
      </c>
      <c r="J508" s="99" t="s">
        <v>148</v>
      </c>
      <c r="K508" s="506">
        <f>+INDEX(CEC_FEBRERO_2025!$N$12:$N$351,MATCH($B508,CEC_FEBRERO_2025!$B$12:$B$351,0))</f>
        <v>1.8384471452827658</v>
      </c>
    </row>
    <row r="509" spans="1:11" ht="16.5" x14ac:dyDescent="0.3">
      <c r="A509" s="67" t="str">
        <f t="shared" si="23"/>
        <v>GDMTOGeneraciónNorte</v>
      </c>
      <c r="B509" s="250" t="str">
        <f t="shared" si="24"/>
        <v>GDMTONorteNA</v>
      </c>
      <c r="C509" s="67" t="str">
        <f t="shared" si="22"/>
        <v>GDMTOGeneraciónEnergíaNorte</v>
      </c>
      <c r="E509" s="180" t="s">
        <v>55</v>
      </c>
      <c r="F509" s="99" t="s">
        <v>159</v>
      </c>
      <c r="G509" s="99" t="s">
        <v>184</v>
      </c>
      <c r="H509" s="181" t="s">
        <v>135</v>
      </c>
      <c r="I509" s="99" t="s">
        <v>70</v>
      </c>
      <c r="J509" s="99" t="s">
        <v>161</v>
      </c>
      <c r="K509" s="506">
        <f>+INDEX(CEC_FEBRERO_2025!$N$12:$N$351,MATCH($B509,CEC_FEBRERO_2025!$B$12:$B$351,0))</f>
        <v>1.1274558513417774</v>
      </c>
    </row>
    <row r="510" spans="1:11" ht="16.5" x14ac:dyDescent="0.3">
      <c r="A510" s="67" t="str">
        <f t="shared" si="23"/>
        <v>RAMTGeneraciónNorte</v>
      </c>
      <c r="B510" s="250" t="str">
        <f t="shared" si="24"/>
        <v>RAMTNorteNA</v>
      </c>
      <c r="C510" s="67" t="str">
        <f t="shared" si="22"/>
        <v>RAMTGeneraciónEnergíaNorte</v>
      </c>
      <c r="E510" s="192" t="s">
        <v>60</v>
      </c>
      <c r="F510" s="99" t="s">
        <v>159</v>
      </c>
      <c r="G510" s="99" t="s">
        <v>184</v>
      </c>
      <c r="H510" s="181" t="s">
        <v>135</v>
      </c>
      <c r="I510" s="99" t="s">
        <v>70</v>
      </c>
      <c r="J510" s="99" t="s">
        <v>161</v>
      </c>
      <c r="K510" s="506">
        <f>+INDEX(CEC_FEBRERO_2025!$N$12:$N$351,MATCH($B510,CEC_FEBRERO_2025!$B$12:$B$351,0))</f>
        <v>0.75770285916296853</v>
      </c>
    </row>
    <row r="511" spans="1:11" ht="16.5" x14ac:dyDescent="0.3">
      <c r="A511" s="67" t="str">
        <f t="shared" si="23"/>
        <v>DISTGeneraciónNorteB</v>
      </c>
      <c r="B511" s="250" t="str">
        <f t="shared" si="24"/>
        <v>DISTNorteB</v>
      </c>
      <c r="C511" s="67" t="str">
        <f t="shared" si="22"/>
        <v>DISTGeneraciónEnergíaNorte</v>
      </c>
      <c r="E511" s="192" t="s">
        <v>51</v>
      </c>
      <c r="F511" s="99" t="s">
        <v>159</v>
      </c>
      <c r="G511" s="99" t="s">
        <v>184</v>
      </c>
      <c r="H511" s="181" t="s">
        <v>135</v>
      </c>
      <c r="I511" s="99" t="s">
        <v>70</v>
      </c>
      <c r="J511" s="99" t="s">
        <v>146</v>
      </c>
      <c r="K511" s="506">
        <f>+INDEX(CEC_FEBRERO_2025!$N$12:$N$351,MATCH($B511,CEC_FEBRERO_2025!$B$12:$B$351,0))</f>
        <v>0.83761903098852564</v>
      </c>
    </row>
    <row r="512" spans="1:11" ht="16.5" x14ac:dyDescent="0.3">
      <c r="A512" s="67" t="str">
        <f t="shared" si="23"/>
        <v>DISTGeneraciónNorteI</v>
      </c>
      <c r="B512" s="250" t="str">
        <f t="shared" si="24"/>
        <v>DISTNorteI</v>
      </c>
      <c r="C512" s="67" t="str">
        <f t="shared" si="22"/>
        <v>DISTGeneraciónEnergíaNorte</v>
      </c>
      <c r="E512" s="192" t="s">
        <v>51</v>
      </c>
      <c r="F512" s="99" t="s">
        <v>159</v>
      </c>
      <c r="G512" s="99" t="s">
        <v>184</v>
      </c>
      <c r="H512" s="181" t="s">
        <v>135</v>
      </c>
      <c r="I512" s="99" t="s">
        <v>70</v>
      </c>
      <c r="J512" s="99" t="s">
        <v>147</v>
      </c>
      <c r="K512" s="506">
        <f>+INDEX(CEC_FEBRERO_2025!$N$12:$N$351,MATCH($B512,CEC_FEBRERO_2025!$B$12:$B$351,0))</f>
        <v>1.4713205061686456</v>
      </c>
    </row>
    <row r="513" spans="1:11" ht="16.5" x14ac:dyDescent="0.3">
      <c r="A513" s="67" t="str">
        <f t="shared" si="23"/>
        <v>DISTGeneraciónNorteP</v>
      </c>
      <c r="B513" s="250" t="str">
        <f t="shared" si="24"/>
        <v>DISTNorteP</v>
      </c>
      <c r="C513" s="67" t="str">
        <f t="shared" si="22"/>
        <v>DISTGeneraciónEnergíaNorte</v>
      </c>
      <c r="E513" s="192" t="s">
        <v>51</v>
      </c>
      <c r="F513" s="99" t="s">
        <v>159</v>
      </c>
      <c r="G513" s="99" t="s">
        <v>184</v>
      </c>
      <c r="H513" s="181" t="s">
        <v>135</v>
      </c>
      <c r="I513" s="99" t="s">
        <v>70</v>
      </c>
      <c r="J513" s="99" t="s">
        <v>148</v>
      </c>
      <c r="K513" s="506">
        <f>+INDEX(CEC_FEBRERO_2025!$N$12:$N$351,MATCH($B513,CEC_FEBRERO_2025!$B$12:$B$351,0))</f>
        <v>1.760594536579464</v>
      </c>
    </row>
    <row r="514" spans="1:11" ht="16.5" x14ac:dyDescent="0.3">
      <c r="A514" s="67" t="str">
        <f t="shared" si="23"/>
        <v>DISTGeneraciónNorteSP</v>
      </c>
      <c r="B514" s="250" t="str">
        <f t="shared" si="24"/>
        <v>DISTNorteSP</v>
      </c>
      <c r="C514" s="67" t="str">
        <f t="shared" si="22"/>
        <v>DISTGeneraciónEnergíaNorte</v>
      </c>
      <c r="E514" s="192" t="s">
        <v>51</v>
      </c>
      <c r="F514" s="99" t="s">
        <v>159</v>
      </c>
      <c r="G514" s="99" t="s">
        <v>184</v>
      </c>
      <c r="H514" s="181" t="s">
        <v>135</v>
      </c>
      <c r="I514" s="99" t="s">
        <v>70</v>
      </c>
      <c r="J514" s="99" t="s">
        <v>151</v>
      </c>
      <c r="K514" s="506">
        <f>+INDEX(CEC_FEBRERO_2025!$N$12:$N$351,MATCH($B514,CEC_FEBRERO_2025!$B$12:$B$351,0))</f>
        <v>0</v>
      </c>
    </row>
    <row r="515" spans="1:11" ht="16.5" x14ac:dyDescent="0.3">
      <c r="A515" s="67" t="str">
        <f t="shared" si="23"/>
        <v>DITGeneraciónNorteB</v>
      </c>
      <c r="B515" s="250" t="str">
        <f t="shared" si="24"/>
        <v>DITNorteB</v>
      </c>
      <c r="C515" s="67" t="str">
        <f t="shared" si="22"/>
        <v>DITGeneraciónEnergíaNorte</v>
      </c>
      <c r="E515" s="192" t="s">
        <v>52</v>
      </c>
      <c r="F515" s="99" t="s">
        <v>159</v>
      </c>
      <c r="G515" s="99" t="s">
        <v>184</v>
      </c>
      <c r="H515" s="181" t="s">
        <v>135</v>
      </c>
      <c r="I515" s="99" t="s">
        <v>70</v>
      </c>
      <c r="J515" s="99" t="s">
        <v>146</v>
      </c>
      <c r="K515" s="506">
        <f>+INDEX(CEC_FEBRERO_2025!$N$12:$N$351,MATCH($B515,CEC_FEBRERO_2025!$B$12:$B$351,0))</f>
        <v>0.84099577064312536</v>
      </c>
    </row>
    <row r="516" spans="1:11" ht="16.5" x14ac:dyDescent="0.3">
      <c r="A516" s="67" t="str">
        <f t="shared" si="23"/>
        <v>DITGeneraciónNorteI</v>
      </c>
      <c r="B516" s="250" t="str">
        <f t="shared" si="24"/>
        <v>DITNorteI</v>
      </c>
      <c r="C516" s="67" t="str">
        <f t="shared" si="22"/>
        <v>DITGeneraciónEnergíaNorte</v>
      </c>
      <c r="E516" s="192" t="s">
        <v>52</v>
      </c>
      <c r="F516" s="99" t="s">
        <v>159</v>
      </c>
      <c r="G516" s="99" t="s">
        <v>184</v>
      </c>
      <c r="H516" s="181" t="s">
        <v>135</v>
      </c>
      <c r="I516" s="99" t="s">
        <v>70</v>
      </c>
      <c r="J516" s="99" t="s">
        <v>147</v>
      </c>
      <c r="K516" s="506">
        <f>+INDEX(CEC_FEBRERO_2025!$N$12:$N$351,MATCH($B516,CEC_FEBRERO_2025!$B$12:$B$351,0))</f>
        <v>1.465505010096833</v>
      </c>
    </row>
    <row r="517" spans="1:11" ht="16.5" x14ac:dyDescent="0.3">
      <c r="A517" s="67" t="str">
        <f t="shared" si="23"/>
        <v>DITGeneraciónNorteP</v>
      </c>
      <c r="B517" s="250" t="str">
        <f t="shared" si="24"/>
        <v>DITNorteP</v>
      </c>
      <c r="C517" s="67" t="str">
        <f t="shared" si="22"/>
        <v>DITGeneraciónEnergíaNorte</v>
      </c>
      <c r="E517" s="192" t="s">
        <v>52</v>
      </c>
      <c r="F517" s="99" t="s">
        <v>159</v>
      </c>
      <c r="G517" s="99" t="s">
        <v>184</v>
      </c>
      <c r="H517" s="181" t="s">
        <v>135</v>
      </c>
      <c r="I517" s="99" t="s">
        <v>70</v>
      </c>
      <c r="J517" s="99" t="s">
        <v>148</v>
      </c>
      <c r="K517" s="506">
        <f>+INDEX(CEC_FEBRERO_2025!$N$12:$N$351,MATCH($B517,CEC_FEBRERO_2025!$B$12:$B$351,0))</f>
        <v>1.6979372563218684</v>
      </c>
    </row>
    <row r="518" spans="1:11" ht="16.5" x14ac:dyDescent="0.3">
      <c r="A518" s="67" t="str">
        <f t="shared" si="23"/>
        <v>DITGeneraciónNorteSP</v>
      </c>
      <c r="B518" s="250" t="str">
        <f t="shared" si="24"/>
        <v>DITNorteSP</v>
      </c>
      <c r="C518" s="67" t="str">
        <f t="shared" si="22"/>
        <v>DITGeneraciónEnergíaNorte</v>
      </c>
      <c r="E518" s="192" t="s">
        <v>52</v>
      </c>
      <c r="F518" s="99" t="s">
        <v>159</v>
      </c>
      <c r="G518" s="99" t="s">
        <v>184</v>
      </c>
      <c r="H518" s="181" t="s">
        <v>135</v>
      </c>
      <c r="I518" s="99" t="s">
        <v>70</v>
      </c>
      <c r="J518" s="99" t="s">
        <v>151</v>
      </c>
      <c r="K518" s="506">
        <f>+INDEX(CEC_FEBRERO_2025!$N$12:$N$351,MATCH($B518,CEC_FEBRERO_2025!$B$12:$B$351,0))</f>
        <v>0</v>
      </c>
    </row>
    <row r="519" spans="1:11" ht="16.5" x14ac:dyDescent="0.3">
      <c r="A519" s="67" t="str">
        <f t="shared" si="23"/>
        <v>DB1GeneraciónOriente</v>
      </c>
      <c r="B519" s="250" t="str">
        <f t="shared" si="24"/>
        <v>DB1OrienteNA</v>
      </c>
      <c r="C519" s="67" t="str">
        <f t="shared" si="22"/>
        <v>DB1GeneraciónEnergíaOriente</v>
      </c>
      <c r="E519" s="192" t="s">
        <v>48</v>
      </c>
      <c r="F519" s="99" t="s">
        <v>159</v>
      </c>
      <c r="G519" s="99" t="s">
        <v>184</v>
      </c>
      <c r="H519" s="181" t="s">
        <v>135</v>
      </c>
      <c r="I519" s="99" t="s">
        <v>71</v>
      </c>
      <c r="J519" s="99" t="s">
        <v>161</v>
      </c>
      <c r="K519" s="506">
        <f>+INDEX(CEC_FEBRERO_2025!$N$12:$N$351,MATCH($B519,CEC_FEBRERO_2025!$B$12:$B$351,0))</f>
        <v>0.81548262658614057</v>
      </c>
    </row>
    <row r="520" spans="1:11" ht="16.5" x14ac:dyDescent="0.3">
      <c r="A520" s="67" t="str">
        <f t="shared" si="23"/>
        <v>DB2GeneraciónOriente</v>
      </c>
      <c r="B520" s="250" t="str">
        <f t="shared" si="24"/>
        <v>DB2OrienteNA</v>
      </c>
      <c r="C520" s="67" t="str">
        <f t="shared" si="22"/>
        <v>DB2GeneraciónEnergíaOriente</v>
      </c>
      <c r="E520" s="192" t="s">
        <v>50</v>
      </c>
      <c r="F520" s="99" t="s">
        <v>159</v>
      </c>
      <c r="G520" s="99" t="s">
        <v>184</v>
      </c>
      <c r="H520" s="181" t="s">
        <v>135</v>
      </c>
      <c r="I520" s="99" t="s">
        <v>71</v>
      </c>
      <c r="J520" s="99" t="s">
        <v>161</v>
      </c>
      <c r="K520" s="506">
        <f>+INDEX(CEC_FEBRERO_2025!$N$12:$N$351,MATCH($B520,CEC_FEBRERO_2025!$B$12:$B$351,0))</f>
        <v>0.81998494612560879</v>
      </c>
    </row>
    <row r="521" spans="1:11" ht="16.5" x14ac:dyDescent="0.3">
      <c r="A521" s="67" t="str">
        <f t="shared" si="23"/>
        <v>PDBTGeneraciónOriente</v>
      </c>
      <c r="B521" s="250" t="str">
        <f t="shared" si="24"/>
        <v>PDBTOrienteNA</v>
      </c>
      <c r="C521" s="67" t="str">
        <f t="shared" si="22"/>
        <v>PDBTGeneraciónEnergíaOriente</v>
      </c>
      <c r="E521" s="192" t="s">
        <v>56</v>
      </c>
      <c r="F521" s="99" t="s">
        <v>159</v>
      </c>
      <c r="G521" s="99" t="s">
        <v>184</v>
      </c>
      <c r="H521" s="181" t="s">
        <v>135</v>
      </c>
      <c r="I521" s="99" t="s">
        <v>71</v>
      </c>
      <c r="J521" s="99" t="s">
        <v>161</v>
      </c>
      <c r="K521" s="506">
        <f>+INDEX(CEC_FEBRERO_2025!$N$12:$N$351,MATCH($B521,CEC_FEBRERO_2025!$B$12:$B$351,0))</f>
        <v>1.5215964076927053</v>
      </c>
    </row>
    <row r="522" spans="1:11" ht="16.5" x14ac:dyDescent="0.3">
      <c r="A522" s="67" t="str">
        <f t="shared" si="23"/>
        <v>GDBTGeneraciónOriente</v>
      </c>
      <c r="B522" s="250" t="str">
        <f t="shared" si="24"/>
        <v>GDBTOrienteNA</v>
      </c>
      <c r="C522" s="67" t="str">
        <f t="shared" ref="C522:C585" si="25">E522&amp;F522&amp;H522&amp;I522</f>
        <v>GDBTGeneraciónEnergíaOriente</v>
      </c>
      <c r="E522" s="192" t="s">
        <v>53</v>
      </c>
      <c r="F522" s="99" t="s">
        <v>159</v>
      </c>
      <c r="G522" s="99" t="s">
        <v>184</v>
      </c>
      <c r="H522" s="181" t="s">
        <v>135</v>
      </c>
      <c r="I522" s="99" t="s">
        <v>71</v>
      </c>
      <c r="J522" s="99" t="s">
        <v>161</v>
      </c>
      <c r="K522" s="506">
        <f>+INDEX(CEC_FEBRERO_2025!$N$12:$N$351,MATCH($B522,CEC_FEBRERO_2025!$B$12:$B$351,0))</f>
        <v>1.2417022096557784</v>
      </c>
    </row>
    <row r="523" spans="1:11" ht="16.5" x14ac:dyDescent="0.3">
      <c r="A523" s="67" t="str">
        <f t="shared" ref="A523:A586" si="26">IF(J523="NA",E523&amp;F523&amp;I523,E523&amp;F523&amp;I523&amp;J523)</f>
        <v>RABTGeneraciónOriente</v>
      </c>
      <c r="B523" s="250" t="str">
        <f t="shared" si="24"/>
        <v>RABTOrienteNA</v>
      </c>
      <c r="C523" s="67" t="str">
        <f t="shared" si="25"/>
        <v>RABTGeneraciónEnergíaOriente</v>
      </c>
      <c r="E523" s="192" t="s">
        <v>59</v>
      </c>
      <c r="F523" s="99" t="s">
        <v>159</v>
      </c>
      <c r="G523" s="99" t="s">
        <v>184</v>
      </c>
      <c r="H523" s="181" t="s">
        <v>135</v>
      </c>
      <c r="I523" s="99" t="s">
        <v>71</v>
      </c>
      <c r="J523" s="99" t="s">
        <v>161</v>
      </c>
      <c r="K523" s="506">
        <f>+INDEX(CEC_FEBRERO_2025!$N$12:$N$351,MATCH($B523,CEC_FEBRERO_2025!$B$12:$B$351,0))</f>
        <v>0.81060511375171751</v>
      </c>
    </row>
    <row r="524" spans="1:11" ht="16.5" x14ac:dyDescent="0.3">
      <c r="A524" s="67" t="str">
        <f t="shared" si="26"/>
        <v>APBTGeneraciónOriente</v>
      </c>
      <c r="B524" s="250" t="str">
        <f t="shared" si="24"/>
        <v>APBTOrienteNA</v>
      </c>
      <c r="C524" s="67" t="str">
        <f t="shared" si="25"/>
        <v>APBTGeneraciónEnergíaOriente</v>
      </c>
      <c r="E524" s="192" t="s">
        <v>57</v>
      </c>
      <c r="F524" s="99" t="s">
        <v>159</v>
      </c>
      <c r="G524" s="99" t="s">
        <v>184</v>
      </c>
      <c r="H524" s="181" t="s">
        <v>135</v>
      </c>
      <c r="I524" s="99" t="s">
        <v>71</v>
      </c>
      <c r="J524" s="99" t="s">
        <v>161</v>
      </c>
      <c r="K524" s="506">
        <f>+INDEX(CEC_FEBRERO_2025!$N$12:$N$351,MATCH($B524,CEC_FEBRERO_2025!$B$12:$B$351,0))</f>
        <v>1.4861406413193945</v>
      </c>
    </row>
    <row r="525" spans="1:11" ht="16.5" x14ac:dyDescent="0.3">
      <c r="A525" s="67" t="str">
        <f t="shared" si="26"/>
        <v>APMTGeneraciónOriente</v>
      </c>
      <c r="B525" s="250" t="str">
        <f t="shared" si="24"/>
        <v>APMTOrienteNA</v>
      </c>
      <c r="C525" s="67" t="str">
        <f t="shared" si="25"/>
        <v>APMTGeneraciónEnergíaOriente</v>
      </c>
      <c r="E525" s="192" t="s">
        <v>58</v>
      </c>
      <c r="F525" s="99" t="s">
        <v>159</v>
      </c>
      <c r="G525" s="99" t="s">
        <v>184</v>
      </c>
      <c r="H525" s="181" t="s">
        <v>135</v>
      </c>
      <c r="I525" s="99" t="s">
        <v>71</v>
      </c>
      <c r="J525" s="99" t="s">
        <v>161</v>
      </c>
      <c r="K525" s="506">
        <f>+INDEX(CEC_FEBRERO_2025!$N$12:$N$351,MATCH($B525,CEC_FEBRERO_2025!$B$12:$B$351,0))</f>
        <v>1.2343859404041428</v>
      </c>
    </row>
    <row r="526" spans="1:11" ht="16.5" x14ac:dyDescent="0.3">
      <c r="A526" s="67" t="str">
        <f t="shared" si="26"/>
        <v>GDMTHGeneraciónOrienteB</v>
      </c>
      <c r="B526" s="250" t="str">
        <f t="shared" si="24"/>
        <v>GDMTHOrienteB</v>
      </c>
      <c r="C526" s="67" t="str">
        <f t="shared" si="25"/>
        <v>GDMTHGeneraciónEnergíaOriente</v>
      </c>
      <c r="E526" s="180" t="s">
        <v>54</v>
      </c>
      <c r="F526" s="99" t="s">
        <v>159</v>
      </c>
      <c r="G526" s="99" t="s">
        <v>184</v>
      </c>
      <c r="H526" s="181" t="s">
        <v>135</v>
      </c>
      <c r="I526" s="99" t="s">
        <v>71</v>
      </c>
      <c r="J526" s="99" t="s">
        <v>146</v>
      </c>
      <c r="K526" s="506">
        <f>+INDEX(CEC_FEBRERO_2025!$N$12:$N$351,MATCH($B526,CEC_FEBRERO_2025!$B$12:$B$351,0))</f>
        <v>0.79147025570897855</v>
      </c>
    </row>
    <row r="527" spans="1:11" ht="16.5" x14ac:dyDescent="0.3">
      <c r="A527" s="67" t="str">
        <f t="shared" si="26"/>
        <v>GDMTHGeneraciónOrienteI</v>
      </c>
      <c r="B527" s="250" t="str">
        <f t="shared" si="24"/>
        <v>GDMTHOrienteI</v>
      </c>
      <c r="C527" s="67" t="str">
        <f t="shared" si="25"/>
        <v>GDMTHGeneraciónEnergíaOriente</v>
      </c>
      <c r="E527" s="180" t="s">
        <v>54</v>
      </c>
      <c r="F527" s="99" t="s">
        <v>159</v>
      </c>
      <c r="G527" s="99" t="s">
        <v>184</v>
      </c>
      <c r="H527" s="181" t="s">
        <v>135</v>
      </c>
      <c r="I527" s="99" t="s">
        <v>71</v>
      </c>
      <c r="J527" s="99" t="s">
        <v>147</v>
      </c>
      <c r="K527" s="506">
        <f>+INDEX(CEC_FEBRERO_2025!$N$12:$N$351,MATCH($B527,CEC_FEBRERO_2025!$B$12:$B$351,0))</f>
        <v>1.5504862914042916</v>
      </c>
    </row>
    <row r="528" spans="1:11" ht="16.5" x14ac:dyDescent="0.3">
      <c r="A528" s="67" t="str">
        <f t="shared" si="26"/>
        <v>GDMTHGeneraciónOrienteP</v>
      </c>
      <c r="B528" s="250" t="str">
        <f t="shared" si="24"/>
        <v>GDMTHOrienteP</v>
      </c>
      <c r="C528" s="67" t="str">
        <f t="shared" si="25"/>
        <v>GDMTHGeneraciónEnergíaOriente</v>
      </c>
      <c r="E528" s="180" t="s">
        <v>54</v>
      </c>
      <c r="F528" s="99" t="s">
        <v>159</v>
      </c>
      <c r="G528" s="99" t="s">
        <v>184</v>
      </c>
      <c r="H528" s="181" t="s">
        <v>135</v>
      </c>
      <c r="I528" s="99" t="s">
        <v>71</v>
      </c>
      <c r="J528" s="99" t="s">
        <v>148</v>
      </c>
      <c r="K528" s="506">
        <f>+INDEX(CEC_FEBRERO_2025!$N$12:$N$351,MATCH($B528,CEC_FEBRERO_2025!$B$12:$B$351,0))</f>
        <v>1.7675356125361452</v>
      </c>
    </row>
    <row r="529" spans="1:11" ht="16.5" x14ac:dyDescent="0.3">
      <c r="A529" s="67" t="str">
        <f t="shared" si="26"/>
        <v>GDMTOGeneraciónOriente</v>
      </c>
      <c r="B529" s="250" t="str">
        <f t="shared" si="24"/>
        <v>GDMTOOrienteNA</v>
      </c>
      <c r="C529" s="67" t="str">
        <f t="shared" si="25"/>
        <v>GDMTOGeneraciónEnergíaOriente</v>
      </c>
      <c r="E529" s="180" t="s">
        <v>55</v>
      </c>
      <c r="F529" s="99" t="s">
        <v>159</v>
      </c>
      <c r="G529" s="99" t="s">
        <v>184</v>
      </c>
      <c r="H529" s="181" t="s">
        <v>135</v>
      </c>
      <c r="I529" s="99" t="s">
        <v>71</v>
      </c>
      <c r="J529" s="99" t="s">
        <v>161</v>
      </c>
      <c r="K529" s="506">
        <f>+INDEX(CEC_FEBRERO_2025!$N$12:$N$351,MATCH($B529,CEC_FEBRERO_2025!$B$12:$B$351,0))</f>
        <v>1.2163766622462704</v>
      </c>
    </row>
    <row r="530" spans="1:11" ht="16.5" x14ac:dyDescent="0.3">
      <c r="A530" s="67" t="str">
        <f t="shared" si="26"/>
        <v>RAMTGeneraciónOriente</v>
      </c>
      <c r="B530" s="250" t="str">
        <f t="shared" si="24"/>
        <v>RAMTOrienteNA</v>
      </c>
      <c r="C530" s="67" t="str">
        <f t="shared" si="25"/>
        <v>RAMTGeneraciónEnergíaOriente</v>
      </c>
      <c r="E530" s="192" t="s">
        <v>60</v>
      </c>
      <c r="F530" s="99" t="s">
        <v>159</v>
      </c>
      <c r="G530" s="99" t="s">
        <v>184</v>
      </c>
      <c r="H530" s="181" t="s">
        <v>135</v>
      </c>
      <c r="I530" s="99" t="s">
        <v>71</v>
      </c>
      <c r="J530" s="99" t="s">
        <v>161</v>
      </c>
      <c r="K530" s="506">
        <f>+INDEX(CEC_FEBRERO_2025!$N$12:$N$351,MATCH($B530,CEC_FEBRERO_2025!$B$12:$B$351,0))</f>
        <v>0.77439896078849535</v>
      </c>
    </row>
    <row r="531" spans="1:11" ht="16.5" x14ac:dyDescent="0.3">
      <c r="A531" s="67" t="str">
        <f t="shared" si="26"/>
        <v>DISTGeneraciónOrienteB</v>
      </c>
      <c r="B531" s="250" t="str">
        <f t="shared" si="24"/>
        <v>DISTOrienteB</v>
      </c>
      <c r="C531" s="67" t="str">
        <f t="shared" si="25"/>
        <v>DISTGeneraciónEnergíaOriente</v>
      </c>
      <c r="E531" s="192" t="s">
        <v>51</v>
      </c>
      <c r="F531" s="99" t="s">
        <v>159</v>
      </c>
      <c r="G531" s="99" t="s">
        <v>184</v>
      </c>
      <c r="H531" s="181" t="s">
        <v>135</v>
      </c>
      <c r="I531" s="99" t="s">
        <v>71</v>
      </c>
      <c r="J531" s="99" t="s">
        <v>146</v>
      </c>
      <c r="K531" s="506">
        <f>+INDEX(CEC_FEBRERO_2025!$N$12:$N$351,MATCH($B531,CEC_FEBRERO_2025!$B$12:$B$351,0))</f>
        <v>0.86238178845559865</v>
      </c>
    </row>
    <row r="532" spans="1:11" ht="16.5" x14ac:dyDescent="0.3">
      <c r="A532" s="67" t="str">
        <f t="shared" si="26"/>
        <v>DISTGeneraciónOrienteI</v>
      </c>
      <c r="B532" s="250" t="str">
        <f t="shared" si="24"/>
        <v>DISTOrienteI</v>
      </c>
      <c r="C532" s="67" t="str">
        <f t="shared" si="25"/>
        <v>DISTGeneraciónEnergíaOriente</v>
      </c>
      <c r="E532" s="192" t="s">
        <v>51</v>
      </c>
      <c r="F532" s="99" t="s">
        <v>159</v>
      </c>
      <c r="G532" s="99" t="s">
        <v>184</v>
      </c>
      <c r="H532" s="181" t="s">
        <v>135</v>
      </c>
      <c r="I532" s="99" t="s">
        <v>71</v>
      </c>
      <c r="J532" s="99" t="s">
        <v>147</v>
      </c>
      <c r="K532" s="506">
        <f>+INDEX(CEC_FEBRERO_2025!$N$12:$N$351,MATCH($B532,CEC_FEBRERO_2025!$B$12:$B$351,0))</f>
        <v>1.6617311033586453</v>
      </c>
    </row>
    <row r="533" spans="1:11" ht="16.5" x14ac:dyDescent="0.3">
      <c r="A533" s="67" t="str">
        <f t="shared" si="26"/>
        <v>DISTGeneraciónOrienteP</v>
      </c>
      <c r="B533" s="250" t="str">
        <f t="shared" si="24"/>
        <v>DISTOrienteP</v>
      </c>
      <c r="C533" s="67" t="str">
        <f t="shared" si="25"/>
        <v>DISTGeneraciónEnergíaOriente</v>
      </c>
      <c r="E533" s="192" t="s">
        <v>51</v>
      </c>
      <c r="F533" s="99" t="s">
        <v>159</v>
      </c>
      <c r="G533" s="99" t="s">
        <v>184</v>
      </c>
      <c r="H533" s="181" t="s">
        <v>135</v>
      </c>
      <c r="I533" s="99" t="s">
        <v>71</v>
      </c>
      <c r="J533" s="99" t="s">
        <v>148</v>
      </c>
      <c r="K533" s="506">
        <f>+INDEX(CEC_FEBRERO_2025!$N$12:$N$351,MATCH($B533,CEC_FEBRERO_2025!$B$12:$B$351,0))</f>
        <v>1.893975752936204</v>
      </c>
    </row>
    <row r="534" spans="1:11" ht="16.5" x14ac:dyDescent="0.3">
      <c r="A534" s="67" t="str">
        <f t="shared" si="26"/>
        <v>DISTGeneraciónOrienteSP</v>
      </c>
      <c r="B534" s="250" t="str">
        <f t="shared" si="24"/>
        <v>DISTOrienteSP</v>
      </c>
      <c r="C534" s="67" t="str">
        <f t="shared" si="25"/>
        <v>DISTGeneraciónEnergíaOriente</v>
      </c>
      <c r="E534" s="192" t="s">
        <v>51</v>
      </c>
      <c r="F534" s="99" t="s">
        <v>159</v>
      </c>
      <c r="G534" s="99" t="s">
        <v>184</v>
      </c>
      <c r="H534" s="181" t="s">
        <v>135</v>
      </c>
      <c r="I534" s="99" t="s">
        <v>71</v>
      </c>
      <c r="J534" s="99" t="s">
        <v>151</v>
      </c>
      <c r="K534" s="506">
        <f>+INDEX(CEC_FEBRERO_2025!$N$12:$N$351,MATCH($B534,CEC_FEBRERO_2025!$B$12:$B$351,0))</f>
        <v>0</v>
      </c>
    </row>
    <row r="535" spans="1:11" ht="16.5" x14ac:dyDescent="0.3">
      <c r="A535" s="67" t="str">
        <f t="shared" si="26"/>
        <v>DITGeneraciónOrienteB</v>
      </c>
      <c r="B535" s="250" t="str">
        <f t="shared" si="24"/>
        <v>DITOrienteB</v>
      </c>
      <c r="C535" s="67" t="str">
        <f t="shared" si="25"/>
        <v>DITGeneraciónEnergíaOriente</v>
      </c>
      <c r="E535" s="192" t="s">
        <v>52</v>
      </c>
      <c r="F535" s="99" t="s">
        <v>159</v>
      </c>
      <c r="G535" s="99" t="s">
        <v>184</v>
      </c>
      <c r="H535" s="181" t="s">
        <v>135</v>
      </c>
      <c r="I535" s="99" t="s">
        <v>71</v>
      </c>
      <c r="J535" s="99" t="s">
        <v>146</v>
      </c>
      <c r="K535" s="506">
        <f>+INDEX(CEC_FEBRERO_2025!$N$12:$N$351,MATCH($B535,CEC_FEBRERO_2025!$B$12:$B$351,0))</f>
        <v>0.95280337253991487</v>
      </c>
    </row>
    <row r="536" spans="1:11" ht="16.5" x14ac:dyDescent="0.3">
      <c r="A536" s="67" t="str">
        <f t="shared" si="26"/>
        <v>DITGeneraciónOrienteI</v>
      </c>
      <c r="B536" s="250" t="str">
        <f t="shared" si="24"/>
        <v>DITOrienteI</v>
      </c>
      <c r="C536" s="67" t="str">
        <f t="shared" si="25"/>
        <v>DITGeneraciónEnergíaOriente</v>
      </c>
      <c r="E536" s="192" t="s">
        <v>52</v>
      </c>
      <c r="F536" s="99" t="s">
        <v>159</v>
      </c>
      <c r="G536" s="99" t="s">
        <v>184</v>
      </c>
      <c r="H536" s="181" t="s">
        <v>135</v>
      </c>
      <c r="I536" s="99" t="s">
        <v>71</v>
      </c>
      <c r="J536" s="99" t="s">
        <v>147</v>
      </c>
      <c r="K536" s="506">
        <f>+INDEX(CEC_FEBRERO_2025!$N$12:$N$351,MATCH($B536,CEC_FEBRERO_2025!$B$12:$B$351,0))</f>
        <v>1.6733620955022726</v>
      </c>
    </row>
    <row r="537" spans="1:11" ht="16.5" x14ac:dyDescent="0.3">
      <c r="A537" s="67" t="str">
        <f t="shared" si="26"/>
        <v>DITGeneraciónOrienteP</v>
      </c>
      <c r="B537" s="250" t="str">
        <f t="shared" si="24"/>
        <v>DITOrienteP</v>
      </c>
      <c r="C537" s="67" t="str">
        <f t="shared" si="25"/>
        <v>DITGeneraciónEnergíaOriente</v>
      </c>
      <c r="E537" s="192" t="s">
        <v>52</v>
      </c>
      <c r="F537" s="99" t="s">
        <v>159</v>
      </c>
      <c r="G537" s="99" t="s">
        <v>184</v>
      </c>
      <c r="H537" s="181" t="s">
        <v>135</v>
      </c>
      <c r="I537" s="99" t="s">
        <v>71</v>
      </c>
      <c r="J537" s="99" t="s">
        <v>148</v>
      </c>
      <c r="K537" s="506">
        <f>+INDEX(CEC_FEBRERO_2025!$N$12:$N$351,MATCH($B537,CEC_FEBRERO_2025!$B$12:$B$351,0))</f>
        <v>1.9866484967902531</v>
      </c>
    </row>
    <row r="538" spans="1:11" ht="16.5" x14ac:dyDescent="0.3">
      <c r="A538" s="67" t="str">
        <f t="shared" si="26"/>
        <v>DITGeneraciónOrienteSP</v>
      </c>
      <c r="B538" s="250" t="str">
        <f t="shared" si="24"/>
        <v>DITOrienteSP</v>
      </c>
      <c r="C538" s="67" t="str">
        <f t="shared" si="25"/>
        <v>DITGeneraciónEnergíaOriente</v>
      </c>
      <c r="E538" s="192" t="s">
        <v>52</v>
      </c>
      <c r="F538" s="99" t="s">
        <v>159</v>
      </c>
      <c r="G538" s="99" t="s">
        <v>184</v>
      </c>
      <c r="H538" s="181" t="s">
        <v>135</v>
      </c>
      <c r="I538" s="99" t="s">
        <v>71</v>
      </c>
      <c r="J538" s="99" t="s">
        <v>151</v>
      </c>
      <c r="K538" s="506">
        <f>+INDEX(CEC_FEBRERO_2025!$N$12:$N$351,MATCH($B538,CEC_FEBRERO_2025!$B$12:$B$351,0))</f>
        <v>0</v>
      </c>
    </row>
    <row r="539" spans="1:11" ht="16.5" x14ac:dyDescent="0.3">
      <c r="A539" s="67" t="str">
        <f t="shared" si="26"/>
        <v>DB1GeneraciónPeninsular</v>
      </c>
      <c r="B539" s="250" t="str">
        <f t="shared" si="24"/>
        <v>DB1PeninsularNA</v>
      </c>
      <c r="C539" s="67" t="str">
        <f t="shared" si="25"/>
        <v>DB1GeneraciónEnergíaPeninsular</v>
      </c>
      <c r="E539" s="192" t="s">
        <v>48</v>
      </c>
      <c r="F539" s="99" t="s">
        <v>159</v>
      </c>
      <c r="G539" s="99" t="s">
        <v>184</v>
      </c>
      <c r="H539" s="181" t="s">
        <v>135</v>
      </c>
      <c r="I539" s="99" t="s">
        <v>72</v>
      </c>
      <c r="J539" s="99" t="s">
        <v>161</v>
      </c>
      <c r="K539" s="506">
        <f>+INDEX(CEC_FEBRERO_2025!$N$12:$N$351,MATCH($B539,CEC_FEBRERO_2025!$B$12:$B$351,0))</f>
        <v>0.87307479736183591</v>
      </c>
    </row>
    <row r="540" spans="1:11" ht="16.5" x14ac:dyDescent="0.3">
      <c r="A540" s="67" t="str">
        <f t="shared" si="26"/>
        <v>DB2GeneraciónPeninsular</v>
      </c>
      <c r="B540" s="250" t="str">
        <f t="shared" si="24"/>
        <v>DB2PeninsularNA</v>
      </c>
      <c r="C540" s="67" t="str">
        <f t="shared" si="25"/>
        <v>DB2GeneraciónEnergíaPeninsular</v>
      </c>
      <c r="E540" s="192" t="s">
        <v>50</v>
      </c>
      <c r="F540" s="99" t="s">
        <v>159</v>
      </c>
      <c r="G540" s="99" t="s">
        <v>184</v>
      </c>
      <c r="H540" s="181" t="s">
        <v>135</v>
      </c>
      <c r="I540" s="99" t="s">
        <v>72</v>
      </c>
      <c r="J540" s="99" t="s">
        <v>161</v>
      </c>
      <c r="K540" s="506">
        <f>+INDEX(CEC_FEBRERO_2025!$N$12:$N$351,MATCH($B540,CEC_FEBRERO_2025!$B$12:$B$351,0))</f>
        <v>0.86482054487281113</v>
      </c>
    </row>
    <row r="541" spans="1:11" ht="16.5" x14ac:dyDescent="0.3">
      <c r="A541" s="67" t="str">
        <f t="shared" si="26"/>
        <v>PDBTGeneraciónPeninsular</v>
      </c>
      <c r="B541" s="250" t="str">
        <f t="shared" si="24"/>
        <v>PDBTPeninsularNA</v>
      </c>
      <c r="C541" s="67" t="str">
        <f t="shared" si="25"/>
        <v>PDBTGeneraciónEnergíaPeninsular</v>
      </c>
      <c r="E541" s="192" t="s">
        <v>56</v>
      </c>
      <c r="F541" s="99" t="s">
        <v>159</v>
      </c>
      <c r="G541" s="99" t="s">
        <v>184</v>
      </c>
      <c r="H541" s="181" t="s">
        <v>135</v>
      </c>
      <c r="I541" s="99" t="s">
        <v>72</v>
      </c>
      <c r="J541" s="99" t="s">
        <v>161</v>
      </c>
      <c r="K541" s="506">
        <f>+INDEX(CEC_FEBRERO_2025!$N$12:$N$351,MATCH($B541,CEC_FEBRERO_2025!$B$12:$B$351,0))</f>
        <v>1.9660128655676916</v>
      </c>
    </row>
    <row r="542" spans="1:11" ht="16.5" x14ac:dyDescent="0.3">
      <c r="A542" s="67" t="str">
        <f t="shared" si="26"/>
        <v>GDBTGeneraciónPeninsular</v>
      </c>
      <c r="B542" s="250" t="str">
        <f t="shared" si="24"/>
        <v>GDBTPeninsularNA</v>
      </c>
      <c r="C542" s="67" t="str">
        <f t="shared" si="25"/>
        <v>GDBTGeneraciónEnergíaPeninsular</v>
      </c>
      <c r="E542" s="192" t="s">
        <v>53</v>
      </c>
      <c r="F542" s="99" t="s">
        <v>159</v>
      </c>
      <c r="G542" s="99" t="s">
        <v>184</v>
      </c>
      <c r="H542" s="181" t="s">
        <v>135</v>
      </c>
      <c r="I542" s="99" t="s">
        <v>72</v>
      </c>
      <c r="J542" s="99" t="s">
        <v>161</v>
      </c>
      <c r="K542" s="506">
        <f>+INDEX(CEC_FEBRERO_2025!$N$12:$N$351,MATCH($B542,CEC_FEBRERO_2025!$B$12:$B$351,0))</f>
        <v>2.0374871882567462</v>
      </c>
    </row>
    <row r="543" spans="1:11" ht="16.5" x14ac:dyDescent="0.3">
      <c r="A543" s="67" t="str">
        <f t="shared" si="26"/>
        <v>RABTGeneraciónPeninsular</v>
      </c>
      <c r="B543" s="250" t="str">
        <f t="shared" si="24"/>
        <v>RABTPeninsularNA</v>
      </c>
      <c r="C543" s="67" t="str">
        <f t="shared" si="25"/>
        <v>RABTGeneraciónEnergíaPeninsular</v>
      </c>
      <c r="E543" s="192" t="s">
        <v>59</v>
      </c>
      <c r="F543" s="99" t="s">
        <v>159</v>
      </c>
      <c r="G543" s="99" t="s">
        <v>184</v>
      </c>
      <c r="H543" s="181" t="s">
        <v>135</v>
      </c>
      <c r="I543" s="99" t="s">
        <v>72</v>
      </c>
      <c r="J543" s="99" t="s">
        <v>161</v>
      </c>
      <c r="K543" s="506">
        <f>+INDEX(CEC_FEBRERO_2025!$N$12:$N$351,MATCH($B543,CEC_FEBRERO_2025!$B$12:$B$351,0))</f>
        <v>0.86425775493037804</v>
      </c>
    </row>
    <row r="544" spans="1:11" ht="16.5" x14ac:dyDescent="0.3">
      <c r="A544" s="67" t="str">
        <f t="shared" si="26"/>
        <v>APBTGeneraciónPeninsular</v>
      </c>
      <c r="B544" s="250" t="str">
        <f t="shared" si="24"/>
        <v>APBTPeninsularNA</v>
      </c>
      <c r="C544" s="67" t="str">
        <f t="shared" si="25"/>
        <v>APBTGeneraciónEnergíaPeninsular</v>
      </c>
      <c r="E544" s="192" t="s">
        <v>57</v>
      </c>
      <c r="F544" s="99" t="s">
        <v>159</v>
      </c>
      <c r="G544" s="99" t="s">
        <v>184</v>
      </c>
      <c r="H544" s="181" t="s">
        <v>135</v>
      </c>
      <c r="I544" s="99" t="s">
        <v>72</v>
      </c>
      <c r="J544" s="99" t="s">
        <v>161</v>
      </c>
      <c r="K544" s="506">
        <f>+INDEX(CEC_FEBRERO_2025!$N$12:$N$351,MATCH($B544,CEC_FEBRERO_2025!$B$12:$B$351,0))</f>
        <v>1.7116318115877491</v>
      </c>
    </row>
    <row r="545" spans="1:11" ht="16.5" x14ac:dyDescent="0.3">
      <c r="A545" s="67" t="str">
        <f t="shared" si="26"/>
        <v>APMTGeneraciónPeninsular</v>
      </c>
      <c r="B545" s="250" t="str">
        <f t="shared" si="24"/>
        <v>APMTPeninsularNA</v>
      </c>
      <c r="C545" s="67" t="str">
        <f t="shared" si="25"/>
        <v>APMTGeneraciónEnergíaPeninsular</v>
      </c>
      <c r="E545" s="192" t="s">
        <v>58</v>
      </c>
      <c r="F545" s="99" t="s">
        <v>159</v>
      </c>
      <c r="G545" s="99" t="s">
        <v>184</v>
      </c>
      <c r="H545" s="181" t="s">
        <v>135</v>
      </c>
      <c r="I545" s="99" t="s">
        <v>72</v>
      </c>
      <c r="J545" s="99" t="s">
        <v>161</v>
      </c>
      <c r="K545" s="506">
        <f>+INDEX(CEC_FEBRERO_2025!$N$12:$N$351,MATCH($B545,CEC_FEBRERO_2025!$B$12:$B$351,0))</f>
        <v>1.4028477298392372</v>
      </c>
    </row>
    <row r="546" spans="1:11" ht="16.5" x14ac:dyDescent="0.3">
      <c r="A546" s="67" t="str">
        <f t="shared" si="26"/>
        <v>GDMTHGeneraciónPeninsularB</v>
      </c>
      <c r="B546" s="250" t="str">
        <f t="shared" si="24"/>
        <v>GDMTHPeninsularB</v>
      </c>
      <c r="C546" s="67" t="str">
        <f t="shared" si="25"/>
        <v>GDMTHGeneraciónEnergíaPeninsular</v>
      </c>
      <c r="E546" s="180" t="s">
        <v>54</v>
      </c>
      <c r="F546" s="99" t="s">
        <v>159</v>
      </c>
      <c r="G546" s="99" t="s">
        <v>184</v>
      </c>
      <c r="H546" s="181" t="s">
        <v>135</v>
      </c>
      <c r="I546" s="99" t="s">
        <v>72</v>
      </c>
      <c r="J546" s="99" t="s">
        <v>146</v>
      </c>
      <c r="K546" s="506">
        <f>+INDEX(CEC_FEBRERO_2025!$N$12:$N$351,MATCH($B546,CEC_FEBRERO_2025!$B$12:$B$351,0))</f>
        <v>1.119764388795186</v>
      </c>
    </row>
    <row r="547" spans="1:11" ht="16.5" x14ac:dyDescent="0.3">
      <c r="A547" s="67" t="str">
        <f t="shared" si="26"/>
        <v>GDMTHGeneraciónPeninsularI</v>
      </c>
      <c r="B547" s="250" t="str">
        <f t="shared" si="24"/>
        <v>GDMTHPeninsularI</v>
      </c>
      <c r="C547" s="67" t="str">
        <f t="shared" si="25"/>
        <v>GDMTHGeneraciónEnergíaPeninsular</v>
      </c>
      <c r="E547" s="180" t="s">
        <v>54</v>
      </c>
      <c r="F547" s="99" t="s">
        <v>159</v>
      </c>
      <c r="G547" s="99" t="s">
        <v>184</v>
      </c>
      <c r="H547" s="181" t="s">
        <v>135</v>
      </c>
      <c r="I547" s="99" t="s">
        <v>72</v>
      </c>
      <c r="J547" s="99" t="s">
        <v>147</v>
      </c>
      <c r="K547" s="506">
        <f>+INDEX(CEC_FEBRERO_2025!$N$12:$N$351,MATCH($B547,CEC_FEBRERO_2025!$B$12:$B$351,0))</f>
        <v>2.0282949525303331</v>
      </c>
    </row>
    <row r="548" spans="1:11" ht="16.5" x14ac:dyDescent="0.3">
      <c r="A548" s="67" t="str">
        <f t="shared" si="26"/>
        <v>GDMTHGeneraciónPeninsularP</v>
      </c>
      <c r="B548" s="250" t="str">
        <f t="shared" si="24"/>
        <v>GDMTHPeninsularP</v>
      </c>
      <c r="C548" s="67" t="str">
        <f t="shared" si="25"/>
        <v>GDMTHGeneraciónEnergíaPeninsular</v>
      </c>
      <c r="E548" s="180" t="s">
        <v>54</v>
      </c>
      <c r="F548" s="99" t="s">
        <v>159</v>
      </c>
      <c r="G548" s="99" t="s">
        <v>184</v>
      </c>
      <c r="H548" s="181" t="s">
        <v>135</v>
      </c>
      <c r="I548" s="99" t="s">
        <v>72</v>
      </c>
      <c r="J548" s="99" t="s">
        <v>148</v>
      </c>
      <c r="K548" s="506">
        <f>+INDEX(CEC_FEBRERO_2025!$N$12:$N$351,MATCH($B548,CEC_FEBRERO_2025!$B$12:$B$351,0))</f>
        <v>2.2875535193446965</v>
      </c>
    </row>
    <row r="549" spans="1:11" ht="16.5" x14ac:dyDescent="0.3">
      <c r="A549" s="67" t="str">
        <f t="shared" si="26"/>
        <v>GDMTOGeneraciónPeninsular</v>
      </c>
      <c r="B549" s="250" t="str">
        <f t="shared" si="24"/>
        <v>GDMTOPeninsularNA</v>
      </c>
      <c r="C549" s="67" t="str">
        <f t="shared" si="25"/>
        <v>GDMTOGeneraciónEnergíaPeninsular</v>
      </c>
      <c r="E549" s="180" t="s">
        <v>55</v>
      </c>
      <c r="F549" s="99" t="s">
        <v>159</v>
      </c>
      <c r="G549" s="99" t="s">
        <v>184</v>
      </c>
      <c r="H549" s="181" t="s">
        <v>135</v>
      </c>
      <c r="I549" s="99" t="s">
        <v>72</v>
      </c>
      <c r="J549" s="99" t="s">
        <v>161</v>
      </c>
      <c r="K549" s="506">
        <f>+INDEX(CEC_FEBRERO_2025!$N$12:$N$351,MATCH($B549,CEC_FEBRERO_2025!$B$12:$B$351,0))</f>
        <v>1.6589171536464795</v>
      </c>
    </row>
    <row r="550" spans="1:11" ht="16.5" x14ac:dyDescent="0.3">
      <c r="A550" s="67" t="str">
        <f t="shared" si="26"/>
        <v>RAMTGeneraciónPeninsular</v>
      </c>
      <c r="B550" s="250" t="str">
        <f t="shared" si="24"/>
        <v>RAMTPeninsularNA</v>
      </c>
      <c r="C550" s="67" t="str">
        <f t="shared" si="25"/>
        <v>RAMTGeneraciónEnergíaPeninsular</v>
      </c>
      <c r="E550" s="192" t="s">
        <v>60</v>
      </c>
      <c r="F550" s="99" t="s">
        <v>159</v>
      </c>
      <c r="G550" s="99" t="s">
        <v>184</v>
      </c>
      <c r="H550" s="181" t="s">
        <v>135</v>
      </c>
      <c r="I550" s="99" t="s">
        <v>72</v>
      </c>
      <c r="J550" s="99" t="s">
        <v>161</v>
      </c>
      <c r="K550" s="506">
        <f>+INDEX(CEC_FEBRERO_2025!$N$12:$N$351,MATCH($B550,CEC_FEBRERO_2025!$B$12:$B$351,0))</f>
        <v>0.81904696288821977</v>
      </c>
    </row>
    <row r="551" spans="1:11" ht="16.5" x14ac:dyDescent="0.3">
      <c r="A551" s="67" t="str">
        <f t="shared" si="26"/>
        <v>DISTGeneraciónPeninsularB</v>
      </c>
      <c r="B551" s="250" t="str">
        <f t="shared" si="24"/>
        <v>DISTPeninsularB</v>
      </c>
      <c r="C551" s="67" t="str">
        <f t="shared" si="25"/>
        <v>DISTGeneraciónEnergíaPeninsular</v>
      </c>
      <c r="E551" s="192" t="s">
        <v>51</v>
      </c>
      <c r="F551" s="99" t="s">
        <v>159</v>
      </c>
      <c r="G551" s="99" t="s">
        <v>184</v>
      </c>
      <c r="H551" s="181" t="s">
        <v>135</v>
      </c>
      <c r="I551" s="99" t="s">
        <v>72</v>
      </c>
      <c r="J551" s="99" t="s">
        <v>146</v>
      </c>
      <c r="K551" s="506">
        <f>+INDEX(CEC_FEBRERO_2025!$N$12:$N$351,MATCH($B551,CEC_FEBRERO_2025!$B$12:$B$351,0))</f>
        <v>1.0000777277043289</v>
      </c>
    </row>
    <row r="552" spans="1:11" ht="16.5" x14ac:dyDescent="0.3">
      <c r="A552" s="67" t="str">
        <f t="shared" si="26"/>
        <v>DISTGeneraciónPeninsularI</v>
      </c>
      <c r="B552" s="250" t="str">
        <f t="shared" si="24"/>
        <v>DISTPeninsularI</v>
      </c>
      <c r="C552" s="67" t="str">
        <f t="shared" si="25"/>
        <v>DISTGeneraciónEnergíaPeninsular</v>
      </c>
      <c r="E552" s="192" t="s">
        <v>51</v>
      </c>
      <c r="F552" s="99" t="s">
        <v>159</v>
      </c>
      <c r="G552" s="99" t="s">
        <v>184</v>
      </c>
      <c r="H552" s="181" t="s">
        <v>135</v>
      </c>
      <c r="I552" s="99" t="s">
        <v>72</v>
      </c>
      <c r="J552" s="99" t="s">
        <v>147</v>
      </c>
      <c r="K552" s="506">
        <f>+INDEX(CEC_FEBRERO_2025!$N$12:$N$351,MATCH($B552,CEC_FEBRERO_2025!$B$12:$B$351,0))</f>
        <v>1.8543928603183806</v>
      </c>
    </row>
    <row r="553" spans="1:11" ht="16.5" x14ac:dyDescent="0.3">
      <c r="A553" s="67" t="str">
        <f t="shared" si="26"/>
        <v>DISTGeneraciónPeninsularP</v>
      </c>
      <c r="B553" s="250" t="str">
        <f t="shared" si="24"/>
        <v>DISTPeninsularP</v>
      </c>
      <c r="C553" s="67" t="str">
        <f t="shared" si="25"/>
        <v>DISTGeneraciónEnergíaPeninsular</v>
      </c>
      <c r="E553" s="192" t="s">
        <v>51</v>
      </c>
      <c r="F553" s="99" t="s">
        <v>159</v>
      </c>
      <c r="G553" s="99" t="s">
        <v>184</v>
      </c>
      <c r="H553" s="181" t="s">
        <v>135</v>
      </c>
      <c r="I553" s="99" t="s">
        <v>72</v>
      </c>
      <c r="J553" s="99" t="s">
        <v>148</v>
      </c>
      <c r="K553" s="506">
        <f>+INDEX(CEC_FEBRERO_2025!$N$12:$N$351,MATCH($B553,CEC_FEBRERO_2025!$B$12:$B$351,0))</f>
        <v>2.0434902809760378</v>
      </c>
    </row>
    <row r="554" spans="1:11" ht="16.5" x14ac:dyDescent="0.3">
      <c r="A554" s="67" t="str">
        <f t="shared" si="26"/>
        <v>DISTGeneraciónPeninsularSP</v>
      </c>
      <c r="B554" s="250" t="str">
        <f t="shared" si="24"/>
        <v>DISTPeninsularSP</v>
      </c>
      <c r="C554" s="67" t="str">
        <f t="shared" si="25"/>
        <v>DISTGeneraciónEnergíaPeninsular</v>
      </c>
      <c r="E554" s="192" t="s">
        <v>51</v>
      </c>
      <c r="F554" s="99" t="s">
        <v>159</v>
      </c>
      <c r="G554" s="99" t="s">
        <v>184</v>
      </c>
      <c r="H554" s="181" t="s">
        <v>135</v>
      </c>
      <c r="I554" s="99" t="s">
        <v>72</v>
      </c>
      <c r="J554" s="99" t="s">
        <v>151</v>
      </c>
      <c r="K554" s="506">
        <f>+INDEX(CEC_FEBRERO_2025!$N$12:$N$351,MATCH($B554,CEC_FEBRERO_2025!$B$12:$B$351,0))</f>
        <v>0</v>
      </c>
    </row>
    <row r="555" spans="1:11" ht="16.5" x14ac:dyDescent="0.3">
      <c r="A555" s="67" t="str">
        <f t="shared" si="26"/>
        <v>DITGeneraciónPeninsularB</v>
      </c>
      <c r="B555" s="250" t="str">
        <f t="shared" si="24"/>
        <v>DITPeninsularB</v>
      </c>
      <c r="C555" s="67" t="str">
        <f t="shared" si="25"/>
        <v>DITGeneraciónEnergíaPeninsular</v>
      </c>
      <c r="E555" s="192" t="s">
        <v>52</v>
      </c>
      <c r="F555" s="99" t="s">
        <v>159</v>
      </c>
      <c r="G555" s="99" t="s">
        <v>184</v>
      </c>
      <c r="H555" s="181" t="s">
        <v>135</v>
      </c>
      <c r="I555" s="99" t="s">
        <v>72</v>
      </c>
      <c r="J555" s="99" t="s">
        <v>146</v>
      </c>
      <c r="K555" s="506">
        <f>+INDEX(CEC_FEBRERO_2025!$N$12:$N$351,MATCH($B555,CEC_FEBRERO_2025!$B$12:$B$351,0))</f>
        <v>0.98394441602123506</v>
      </c>
    </row>
    <row r="556" spans="1:11" ht="16.5" x14ac:dyDescent="0.3">
      <c r="A556" s="67" t="str">
        <f t="shared" si="26"/>
        <v>DITGeneraciónPeninsularI</v>
      </c>
      <c r="B556" s="250" t="str">
        <f t="shared" ref="B556:B619" si="27">E556&amp;I556&amp;J556</f>
        <v>DITPeninsularI</v>
      </c>
      <c r="C556" s="67" t="str">
        <f t="shared" si="25"/>
        <v>DITGeneraciónEnergíaPeninsular</v>
      </c>
      <c r="E556" s="192" t="s">
        <v>52</v>
      </c>
      <c r="F556" s="99" t="s">
        <v>159</v>
      </c>
      <c r="G556" s="99" t="s">
        <v>184</v>
      </c>
      <c r="H556" s="181" t="s">
        <v>135</v>
      </c>
      <c r="I556" s="99" t="s">
        <v>72</v>
      </c>
      <c r="J556" s="99" t="s">
        <v>147</v>
      </c>
      <c r="K556" s="506">
        <f>+INDEX(CEC_FEBRERO_2025!$N$12:$N$351,MATCH($B556,CEC_FEBRERO_2025!$B$12:$B$351,0))</f>
        <v>1.83281924585843</v>
      </c>
    </row>
    <row r="557" spans="1:11" ht="16.5" x14ac:dyDescent="0.3">
      <c r="A557" s="67" t="str">
        <f t="shared" si="26"/>
        <v>DITGeneraciónPeninsularP</v>
      </c>
      <c r="B557" s="250" t="str">
        <f t="shared" si="27"/>
        <v>DITPeninsularP</v>
      </c>
      <c r="C557" s="67" t="str">
        <f t="shared" si="25"/>
        <v>DITGeneraciónEnergíaPeninsular</v>
      </c>
      <c r="E557" s="192" t="s">
        <v>52</v>
      </c>
      <c r="F557" s="99" t="s">
        <v>159</v>
      </c>
      <c r="G557" s="99" t="s">
        <v>184</v>
      </c>
      <c r="H557" s="181" t="s">
        <v>135</v>
      </c>
      <c r="I557" s="99" t="s">
        <v>72</v>
      </c>
      <c r="J557" s="99" t="s">
        <v>148</v>
      </c>
      <c r="K557" s="506">
        <f>+INDEX(CEC_FEBRERO_2025!$N$12:$N$351,MATCH($B557,CEC_FEBRERO_2025!$B$12:$B$351,0))</f>
        <v>1.9742671180567164</v>
      </c>
    </row>
    <row r="558" spans="1:11" ht="16.5" x14ac:dyDescent="0.3">
      <c r="A558" s="67" t="str">
        <f t="shared" si="26"/>
        <v>DITGeneraciónPeninsularSP</v>
      </c>
      <c r="B558" s="250" t="str">
        <f t="shared" si="27"/>
        <v>DITPeninsularSP</v>
      </c>
      <c r="C558" s="67" t="str">
        <f t="shared" si="25"/>
        <v>DITGeneraciónEnergíaPeninsular</v>
      </c>
      <c r="E558" s="192" t="s">
        <v>52</v>
      </c>
      <c r="F558" s="99" t="s">
        <v>159</v>
      </c>
      <c r="G558" s="99" t="s">
        <v>184</v>
      </c>
      <c r="H558" s="181" t="s">
        <v>135</v>
      </c>
      <c r="I558" s="99" t="s">
        <v>72</v>
      </c>
      <c r="J558" s="99" t="s">
        <v>151</v>
      </c>
      <c r="K558" s="506">
        <f>+INDEX(CEC_FEBRERO_2025!$N$12:$N$351,MATCH($B558,CEC_FEBRERO_2025!$B$12:$B$351,0))</f>
        <v>0</v>
      </c>
    </row>
    <row r="559" spans="1:11" ht="16.5" x14ac:dyDescent="0.3">
      <c r="A559" s="67" t="str">
        <f t="shared" si="26"/>
        <v>DB1GeneraciónSureste</v>
      </c>
      <c r="B559" s="250" t="str">
        <f t="shared" si="27"/>
        <v>DB1SuresteNA</v>
      </c>
      <c r="C559" s="67" t="str">
        <f t="shared" si="25"/>
        <v>DB1GeneraciónEnergíaSureste</v>
      </c>
      <c r="E559" s="192" t="s">
        <v>48</v>
      </c>
      <c r="F559" s="99" t="s">
        <v>159</v>
      </c>
      <c r="G559" s="99" t="s">
        <v>184</v>
      </c>
      <c r="H559" s="181" t="s">
        <v>135</v>
      </c>
      <c r="I559" s="99" t="s">
        <v>73</v>
      </c>
      <c r="J559" s="99" t="s">
        <v>161</v>
      </c>
      <c r="K559" s="506">
        <f>+INDEX(CEC_FEBRERO_2025!$N$12:$N$351,MATCH($B559,CEC_FEBRERO_2025!$B$12:$B$351,0))</f>
        <v>0.83292911480157961</v>
      </c>
    </row>
    <row r="560" spans="1:11" ht="16.5" x14ac:dyDescent="0.3">
      <c r="A560" s="67" t="str">
        <f t="shared" si="26"/>
        <v>DB2GeneraciónSureste</v>
      </c>
      <c r="B560" s="250" t="str">
        <f t="shared" si="27"/>
        <v>DB2SuresteNA</v>
      </c>
      <c r="C560" s="67" t="str">
        <f t="shared" si="25"/>
        <v>DB2GeneraciónEnergíaSureste</v>
      </c>
      <c r="E560" s="192" t="s">
        <v>50</v>
      </c>
      <c r="F560" s="99" t="s">
        <v>159</v>
      </c>
      <c r="G560" s="99" t="s">
        <v>184</v>
      </c>
      <c r="H560" s="181" t="s">
        <v>135</v>
      </c>
      <c r="I560" s="99" t="s">
        <v>73</v>
      </c>
      <c r="J560" s="99" t="s">
        <v>161</v>
      </c>
      <c r="K560" s="506">
        <f>+INDEX(CEC_FEBRERO_2025!$N$12:$N$351,MATCH($B560,CEC_FEBRERO_2025!$B$12:$B$351,0))</f>
        <v>0.82617563549237716</v>
      </c>
    </row>
    <row r="561" spans="1:11" ht="16.5" x14ac:dyDescent="0.3">
      <c r="A561" s="67" t="str">
        <f t="shared" si="26"/>
        <v>PDBTGeneraciónSureste</v>
      </c>
      <c r="B561" s="250" t="str">
        <f t="shared" si="27"/>
        <v>PDBTSuresteNA</v>
      </c>
      <c r="C561" s="67" t="str">
        <f t="shared" si="25"/>
        <v>PDBTGeneraciónEnergíaSureste</v>
      </c>
      <c r="E561" s="192" t="s">
        <v>56</v>
      </c>
      <c r="F561" s="99" t="s">
        <v>159</v>
      </c>
      <c r="G561" s="99" t="s">
        <v>184</v>
      </c>
      <c r="H561" s="181" t="s">
        <v>135</v>
      </c>
      <c r="I561" s="99" t="s">
        <v>73</v>
      </c>
      <c r="J561" s="99" t="s">
        <v>161</v>
      </c>
      <c r="K561" s="506">
        <f>+INDEX(CEC_FEBRERO_2025!$N$12:$N$351,MATCH($B561,CEC_FEBRERO_2025!$B$12:$B$351,0))</f>
        <v>1.6568535905242232</v>
      </c>
    </row>
    <row r="562" spans="1:11" ht="16.5" x14ac:dyDescent="0.3">
      <c r="A562" s="67" t="str">
        <f t="shared" si="26"/>
        <v>GDBTGeneraciónSureste</v>
      </c>
      <c r="B562" s="250" t="str">
        <f t="shared" si="27"/>
        <v>GDBTSuresteNA</v>
      </c>
      <c r="C562" s="67" t="str">
        <f t="shared" si="25"/>
        <v>GDBTGeneraciónEnergíaSureste</v>
      </c>
      <c r="E562" s="192" t="s">
        <v>53</v>
      </c>
      <c r="F562" s="99" t="s">
        <v>159</v>
      </c>
      <c r="G562" s="99" t="s">
        <v>184</v>
      </c>
      <c r="H562" s="181" t="s">
        <v>135</v>
      </c>
      <c r="I562" s="99" t="s">
        <v>73</v>
      </c>
      <c r="J562" s="99" t="s">
        <v>161</v>
      </c>
      <c r="K562" s="506">
        <f>+INDEX(CEC_FEBRERO_2025!$N$12:$N$351,MATCH($B562,CEC_FEBRERO_2025!$B$12:$B$351,0))</f>
        <v>1.3979702170048121</v>
      </c>
    </row>
    <row r="563" spans="1:11" ht="16.5" x14ac:dyDescent="0.3">
      <c r="A563" s="67" t="str">
        <f t="shared" si="26"/>
        <v>RABTGeneraciónSureste</v>
      </c>
      <c r="B563" s="250" t="str">
        <f t="shared" si="27"/>
        <v>RABTSuresteNA</v>
      </c>
      <c r="C563" s="67" t="str">
        <f t="shared" si="25"/>
        <v>RABTGeneraciónEnergíaSureste</v>
      </c>
      <c r="E563" s="192" t="s">
        <v>59</v>
      </c>
      <c r="F563" s="99" t="s">
        <v>159</v>
      </c>
      <c r="G563" s="99" t="s">
        <v>184</v>
      </c>
      <c r="H563" s="181" t="s">
        <v>135</v>
      </c>
      <c r="I563" s="99" t="s">
        <v>73</v>
      </c>
      <c r="J563" s="99" t="s">
        <v>161</v>
      </c>
      <c r="K563" s="506">
        <f>+INDEX(CEC_FEBRERO_2025!$N$12:$N$351,MATCH($B563,CEC_FEBRERO_2025!$B$12:$B$351,0))</f>
        <v>0.82092292936299849</v>
      </c>
    </row>
    <row r="564" spans="1:11" ht="16.5" x14ac:dyDescent="0.3">
      <c r="A564" s="67" t="str">
        <f t="shared" si="26"/>
        <v>APBTGeneraciónSureste</v>
      </c>
      <c r="B564" s="250" t="str">
        <f t="shared" si="27"/>
        <v>APBTSuresteNA</v>
      </c>
      <c r="C564" s="67" t="str">
        <f t="shared" si="25"/>
        <v>APBTGeneraciónEnergíaSureste</v>
      </c>
      <c r="E564" s="192" t="s">
        <v>57</v>
      </c>
      <c r="F564" s="99" t="s">
        <v>159</v>
      </c>
      <c r="G564" s="99" t="s">
        <v>184</v>
      </c>
      <c r="H564" s="181" t="s">
        <v>135</v>
      </c>
      <c r="I564" s="99" t="s">
        <v>73</v>
      </c>
      <c r="J564" s="99" t="s">
        <v>161</v>
      </c>
      <c r="K564" s="506">
        <f>+INDEX(CEC_FEBRERO_2025!$N$12:$N$351,MATCH($B564,CEC_FEBRERO_2025!$B$12:$B$351,0))</f>
        <v>1.5484227282820351</v>
      </c>
    </row>
    <row r="565" spans="1:11" ht="16.5" x14ac:dyDescent="0.3">
      <c r="A565" s="67" t="str">
        <f t="shared" si="26"/>
        <v>APMTGeneraciónSureste</v>
      </c>
      <c r="B565" s="250" t="str">
        <f t="shared" si="27"/>
        <v>APMTSuresteNA</v>
      </c>
      <c r="C565" s="67" t="str">
        <f t="shared" si="25"/>
        <v>APMTGeneraciónEnergíaSureste</v>
      </c>
      <c r="E565" s="192" t="s">
        <v>58</v>
      </c>
      <c r="F565" s="99" t="s">
        <v>159</v>
      </c>
      <c r="G565" s="99" t="s">
        <v>184</v>
      </c>
      <c r="H565" s="181" t="s">
        <v>135</v>
      </c>
      <c r="I565" s="99" t="s">
        <v>73</v>
      </c>
      <c r="J565" s="99" t="s">
        <v>161</v>
      </c>
      <c r="K565" s="506">
        <f>+INDEX(CEC_FEBRERO_2025!$N$12:$N$351,MATCH($B565,CEC_FEBRERO_2025!$B$12:$B$351,0))</f>
        <v>1.3165532719994328</v>
      </c>
    </row>
    <row r="566" spans="1:11" ht="16.5" x14ac:dyDescent="0.3">
      <c r="A566" s="67" t="str">
        <f t="shared" si="26"/>
        <v>GDMTHGeneraciónSuresteB</v>
      </c>
      <c r="B566" s="250" t="str">
        <f t="shared" si="27"/>
        <v>GDMTHSuresteB</v>
      </c>
      <c r="C566" s="67" t="str">
        <f t="shared" si="25"/>
        <v>GDMTHGeneraciónEnergíaSureste</v>
      </c>
      <c r="E566" s="180" t="s">
        <v>54</v>
      </c>
      <c r="F566" s="99" t="s">
        <v>159</v>
      </c>
      <c r="G566" s="99" t="s">
        <v>184</v>
      </c>
      <c r="H566" s="181" t="s">
        <v>135</v>
      </c>
      <c r="I566" s="99" t="s">
        <v>73</v>
      </c>
      <c r="J566" s="99" t="s">
        <v>146</v>
      </c>
      <c r="K566" s="506">
        <f>+INDEX(CEC_FEBRERO_2025!$N$12:$N$351,MATCH($B566,CEC_FEBRERO_2025!$B$12:$B$351,0))</f>
        <v>0.87945308337608263</v>
      </c>
    </row>
    <row r="567" spans="1:11" ht="16.5" x14ac:dyDescent="0.3">
      <c r="A567" s="67" t="str">
        <f t="shared" si="26"/>
        <v>GDMTHGeneraciónSuresteI</v>
      </c>
      <c r="B567" s="250" t="str">
        <f t="shared" si="27"/>
        <v>GDMTHSuresteI</v>
      </c>
      <c r="C567" s="67" t="str">
        <f t="shared" si="25"/>
        <v>GDMTHGeneraciónEnergíaSureste</v>
      </c>
      <c r="E567" s="180" t="s">
        <v>54</v>
      </c>
      <c r="F567" s="99" t="s">
        <v>159</v>
      </c>
      <c r="G567" s="99" t="s">
        <v>184</v>
      </c>
      <c r="H567" s="181" t="s">
        <v>135</v>
      </c>
      <c r="I567" s="99" t="s">
        <v>73</v>
      </c>
      <c r="J567" s="99" t="s">
        <v>147</v>
      </c>
      <c r="K567" s="506">
        <f>+INDEX(CEC_FEBRERO_2025!$N$12:$N$351,MATCH($B567,CEC_FEBRERO_2025!$B$12:$B$351,0))</f>
        <v>1.6806783647539085</v>
      </c>
    </row>
    <row r="568" spans="1:11" ht="16.5" x14ac:dyDescent="0.3">
      <c r="A568" s="67" t="str">
        <f t="shared" si="26"/>
        <v>GDMTHGeneraciónSuresteP</v>
      </c>
      <c r="B568" s="250" t="str">
        <f t="shared" si="27"/>
        <v>GDMTHSuresteP</v>
      </c>
      <c r="C568" s="67" t="str">
        <f t="shared" si="25"/>
        <v>GDMTHGeneraciónEnergíaSureste</v>
      </c>
      <c r="E568" s="180" t="s">
        <v>54</v>
      </c>
      <c r="F568" s="99" t="s">
        <v>159</v>
      </c>
      <c r="G568" s="99" t="s">
        <v>184</v>
      </c>
      <c r="H568" s="181" t="s">
        <v>135</v>
      </c>
      <c r="I568" s="99" t="s">
        <v>73</v>
      </c>
      <c r="J568" s="99" t="s">
        <v>148</v>
      </c>
      <c r="K568" s="506">
        <f>+INDEX(CEC_FEBRERO_2025!$N$12:$N$351,MATCH($B568,CEC_FEBRERO_2025!$B$12:$B$351,0))</f>
        <v>1.9104842579142529</v>
      </c>
    </row>
    <row r="569" spans="1:11" ht="16.5" x14ac:dyDescent="0.3">
      <c r="A569" s="67" t="str">
        <f t="shared" si="26"/>
        <v>GDMTOGeneraciónSureste</v>
      </c>
      <c r="B569" s="250" t="str">
        <f t="shared" si="27"/>
        <v>GDMTOSuresteNA</v>
      </c>
      <c r="C569" s="67" t="str">
        <f t="shared" si="25"/>
        <v>GDMTOGeneraciónEnergíaSureste</v>
      </c>
      <c r="E569" s="180" t="s">
        <v>55</v>
      </c>
      <c r="F569" s="99" t="s">
        <v>159</v>
      </c>
      <c r="G569" s="99" t="s">
        <v>184</v>
      </c>
      <c r="H569" s="181" t="s">
        <v>135</v>
      </c>
      <c r="I569" s="99" t="s">
        <v>73</v>
      </c>
      <c r="J569" s="99" t="s">
        <v>161</v>
      </c>
      <c r="K569" s="506">
        <f>+INDEX(CEC_FEBRERO_2025!$N$12:$N$351,MATCH($B569,CEC_FEBRERO_2025!$B$12:$B$351,0))</f>
        <v>1.166851147312123</v>
      </c>
    </row>
    <row r="570" spans="1:11" ht="16.5" x14ac:dyDescent="0.3">
      <c r="A570" s="67" t="str">
        <f t="shared" si="26"/>
        <v>RAMTGeneraciónSureste</v>
      </c>
      <c r="B570" s="250" t="str">
        <f t="shared" si="27"/>
        <v>RAMTSuresteNA</v>
      </c>
      <c r="C570" s="67" t="str">
        <f t="shared" si="25"/>
        <v>RAMTGeneraciónEnergíaSureste</v>
      </c>
      <c r="E570" s="192" t="s">
        <v>60</v>
      </c>
      <c r="F570" s="99" t="s">
        <v>159</v>
      </c>
      <c r="G570" s="99" t="s">
        <v>184</v>
      </c>
      <c r="H570" s="181" t="s">
        <v>135</v>
      </c>
      <c r="I570" s="99" t="s">
        <v>73</v>
      </c>
      <c r="J570" s="99" t="s">
        <v>161</v>
      </c>
      <c r="K570" s="506">
        <f>+INDEX(CEC_FEBRERO_2025!$N$12:$N$351,MATCH($B570,CEC_FEBRERO_2025!$B$12:$B$351,0))</f>
        <v>0.78790591940689914</v>
      </c>
    </row>
    <row r="571" spans="1:11" ht="16.5" x14ac:dyDescent="0.3">
      <c r="A571" s="67" t="str">
        <f t="shared" si="26"/>
        <v>DISTGeneraciónSuresteB</v>
      </c>
      <c r="B571" s="250" t="str">
        <f t="shared" si="27"/>
        <v>DISTSuresteB</v>
      </c>
      <c r="C571" s="67" t="str">
        <f t="shared" si="25"/>
        <v>DISTGeneraciónEnergíaSureste</v>
      </c>
      <c r="E571" s="192" t="s">
        <v>51</v>
      </c>
      <c r="F571" s="99" t="s">
        <v>159</v>
      </c>
      <c r="G571" s="99" t="s">
        <v>184</v>
      </c>
      <c r="H571" s="181" t="s">
        <v>135</v>
      </c>
      <c r="I571" s="99" t="s">
        <v>73</v>
      </c>
      <c r="J571" s="99" t="s">
        <v>146</v>
      </c>
      <c r="K571" s="506">
        <f>+INDEX(CEC_FEBRERO_2025!$N$12:$N$351,MATCH($B571,CEC_FEBRERO_2025!$B$12:$B$351,0))</f>
        <v>0.91528404304434841</v>
      </c>
    </row>
    <row r="572" spans="1:11" ht="16.5" x14ac:dyDescent="0.3">
      <c r="A572" s="67" t="str">
        <f t="shared" si="26"/>
        <v>DISTGeneraciónSuresteI</v>
      </c>
      <c r="B572" s="250" t="str">
        <f t="shared" si="27"/>
        <v>DISTSuresteI</v>
      </c>
      <c r="C572" s="67" t="str">
        <f t="shared" si="25"/>
        <v>DISTGeneraciónEnergíaSureste</v>
      </c>
      <c r="E572" s="192" t="s">
        <v>51</v>
      </c>
      <c r="F572" s="99" t="s">
        <v>159</v>
      </c>
      <c r="G572" s="99" t="s">
        <v>184</v>
      </c>
      <c r="H572" s="181" t="s">
        <v>135</v>
      </c>
      <c r="I572" s="99" t="s">
        <v>73</v>
      </c>
      <c r="J572" s="99" t="s">
        <v>147</v>
      </c>
      <c r="K572" s="506">
        <f>+INDEX(CEC_FEBRERO_2025!$N$12:$N$351,MATCH($B572,CEC_FEBRERO_2025!$B$12:$B$351,0))</f>
        <v>1.6928721468399659</v>
      </c>
    </row>
    <row r="573" spans="1:11" ht="16.5" x14ac:dyDescent="0.3">
      <c r="A573" s="67" t="str">
        <f t="shared" si="26"/>
        <v>DISTGeneraciónSuresteP</v>
      </c>
      <c r="B573" s="250" t="str">
        <f t="shared" si="27"/>
        <v>DISTSuresteP</v>
      </c>
      <c r="C573" s="67" t="str">
        <f t="shared" si="25"/>
        <v>DISTGeneraciónEnergíaSureste</v>
      </c>
      <c r="E573" s="192" t="s">
        <v>51</v>
      </c>
      <c r="F573" s="99" t="s">
        <v>159</v>
      </c>
      <c r="G573" s="99" t="s">
        <v>184</v>
      </c>
      <c r="H573" s="181" t="s">
        <v>135</v>
      </c>
      <c r="I573" s="99" t="s">
        <v>73</v>
      </c>
      <c r="J573" s="99" t="s">
        <v>148</v>
      </c>
      <c r="K573" s="506">
        <f>+INDEX(CEC_FEBRERO_2025!$N$12:$N$351,MATCH($B573,CEC_FEBRERO_2025!$B$12:$B$351,0))</f>
        <v>1.9879616733225989</v>
      </c>
    </row>
    <row r="574" spans="1:11" ht="16.5" x14ac:dyDescent="0.3">
      <c r="A574" s="67" t="str">
        <f t="shared" si="26"/>
        <v>DISTGeneraciónSuresteSP</v>
      </c>
      <c r="B574" s="250" t="str">
        <f t="shared" si="27"/>
        <v>DISTSuresteSP</v>
      </c>
      <c r="C574" s="67" t="str">
        <f t="shared" si="25"/>
        <v>DISTGeneraciónEnergíaSureste</v>
      </c>
      <c r="E574" s="192" t="s">
        <v>51</v>
      </c>
      <c r="F574" s="99" t="s">
        <v>159</v>
      </c>
      <c r="G574" s="99" t="s">
        <v>184</v>
      </c>
      <c r="H574" s="181" t="s">
        <v>135</v>
      </c>
      <c r="I574" s="99" t="s">
        <v>73</v>
      </c>
      <c r="J574" s="99" t="s">
        <v>151</v>
      </c>
      <c r="K574" s="506">
        <f>+INDEX(CEC_FEBRERO_2025!$N$12:$N$351,MATCH($B574,CEC_FEBRERO_2025!$B$12:$B$351,0))</f>
        <v>0</v>
      </c>
    </row>
    <row r="575" spans="1:11" ht="16.5" x14ac:dyDescent="0.3">
      <c r="A575" s="67" t="str">
        <f t="shared" si="26"/>
        <v>DITGeneraciónSuresteB</v>
      </c>
      <c r="B575" s="250" t="str">
        <f t="shared" si="27"/>
        <v>DITSuresteB</v>
      </c>
      <c r="C575" s="67" t="str">
        <f t="shared" si="25"/>
        <v>DITGeneraciónEnergíaSureste</v>
      </c>
      <c r="E575" s="192" t="s">
        <v>52</v>
      </c>
      <c r="F575" s="99" t="s">
        <v>159</v>
      </c>
      <c r="G575" s="99" t="s">
        <v>184</v>
      </c>
      <c r="H575" s="181" t="s">
        <v>135</v>
      </c>
      <c r="I575" s="99" t="s">
        <v>73</v>
      </c>
      <c r="J575" s="99" t="s">
        <v>146</v>
      </c>
      <c r="K575" s="506">
        <f>+INDEX(CEC_FEBRERO_2025!$N$12:$N$351,MATCH($B575,CEC_FEBRERO_2025!$B$12:$B$351,0))</f>
        <v>0.77439896078849535</v>
      </c>
    </row>
    <row r="576" spans="1:11" ht="16.5" x14ac:dyDescent="0.3">
      <c r="A576" s="67" t="str">
        <f t="shared" si="26"/>
        <v>DITGeneraciónSuresteI</v>
      </c>
      <c r="B576" s="250" t="str">
        <f t="shared" si="27"/>
        <v>DITSuresteI</v>
      </c>
      <c r="C576" s="67" t="str">
        <f t="shared" si="25"/>
        <v>DITGeneraciónEnergíaSureste</v>
      </c>
      <c r="E576" s="192" t="s">
        <v>52</v>
      </c>
      <c r="F576" s="99" t="s">
        <v>159</v>
      </c>
      <c r="G576" s="99" t="s">
        <v>184</v>
      </c>
      <c r="H576" s="181" t="s">
        <v>135</v>
      </c>
      <c r="I576" s="99" t="s">
        <v>73</v>
      </c>
      <c r="J576" s="99" t="s">
        <v>147</v>
      </c>
      <c r="K576" s="506">
        <f>+INDEX(CEC_FEBRERO_2025!$N$12:$N$351,MATCH($B576,CEC_FEBRERO_2025!$B$12:$B$351,0))</f>
        <v>1.4865158346143497</v>
      </c>
    </row>
    <row r="577" spans="1:11" ht="16.5" x14ac:dyDescent="0.3">
      <c r="A577" s="67" t="str">
        <f t="shared" si="26"/>
        <v>DITGeneraciónSuresteP</v>
      </c>
      <c r="B577" s="250" t="str">
        <f t="shared" si="27"/>
        <v>DITSuresteP</v>
      </c>
      <c r="C577" s="67" t="str">
        <f t="shared" si="25"/>
        <v>DITGeneraciónEnergíaSureste</v>
      </c>
      <c r="E577" s="192" t="s">
        <v>52</v>
      </c>
      <c r="F577" s="99" t="s">
        <v>159</v>
      </c>
      <c r="G577" s="99" t="s">
        <v>184</v>
      </c>
      <c r="H577" s="181" t="s">
        <v>135</v>
      </c>
      <c r="I577" s="99" t="s">
        <v>73</v>
      </c>
      <c r="J577" s="99" t="s">
        <v>148</v>
      </c>
      <c r="K577" s="506">
        <f>+INDEX(CEC_FEBRERO_2025!$N$12:$N$351,MATCH($B577,CEC_FEBRERO_2025!$B$12:$B$351,0))</f>
        <v>1.6555404139918775</v>
      </c>
    </row>
    <row r="578" spans="1:11" ht="16.5" x14ac:dyDescent="0.3">
      <c r="A578" s="67" t="str">
        <f t="shared" si="26"/>
        <v>DITGeneraciónSuresteSP</v>
      </c>
      <c r="B578" s="250" t="str">
        <f t="shared" si="27"/>
        <v>DITSuresteSP</v>
      </c>
      <c r="C578" s="67" t="str">
        <f t="shared" si="25"/>
        <v>DITGeneraciónEnergíaSureste</v>
      </c>
      <c r="E578" s="192" t="s">
        <v>52</v>
      </c>
      <c r="F578" s="99" t="s">
        <v>159</v>
      </c>
      <c r="G578" s="99" t="s">
        <v>184</v>
      </c>
      <c r="H578" s="181" t="s">
        <v>135</v>
      </c>
      <c r="I578" s="99" t="s">
        <v>73</v>
      </c>
      <c r="J578" s="99" t="s">
        <v>151</v>
      </c>
      <c r="K578" s="506">
        <f>+INDEX(CEC_FEBRERO_2025!$N$12:$N$351,MATCH($B578,CEC_FEBRERO_2025!$B$12:$B$351,0))</f>
        <v>0</v>
      </c>
    </row>
    <row r="579" spans="1:11" ht="16.5" x14ac:dyDescent="0.3">
      <c r="A579" s="67" t="str">
        <f t="shared" si="26"/>
        <v>DB1GeneraciónValle de México Centro</v>
      </c>
      <c r="B579" s="250" t="str">
        <f t="shared" si="27"/>
        <v>DB1Valle de México CentroNA</v>
      </c>
      <c r="C579" s="67" t="str">
        <f t="shared" si="25"/>
        <v>DB1GeneraciónEnergíaValle de México Centro</v>
      </c>
      <c r="E579" s="192" t="s">
        <v>48</v>
      </c>
      <c r="F579" s="99" t="s">
        <v>159</v>
      </c>
      <c r="G579" s="99" t="s">
        <v>184</v>
      </c>
      <c r="H579" s="181" t="s">
        <v>135</v>
      </c>
      <c r="I579" s="181" t="s">
        <v>74</v>
      </c>
      <c r="J579" s="99" t="s">
        <v>161</v>
      </c>
      <c r="K579" s="506">
        <f>+INDEX(CEC_FEBRERO_2025!$N$12:$N$351,MATCH($B579,CEC_FEBRERO_2025!$B$12:$B$351,0))</f>
        <v>0.85694148567874229</v>
      </c>
    </row>
    <row r="580" spans="1:11" ht="16.5" x14ac:dyDescent="0.3">
      <c r="A580" s="67" t="str">
        <f t="shared" si="26"/>
        <v>DB2GeneraciónValle de México Centro</v>
      </c>
      <c r="B580" s="250" t="str">
        <f t="shared" si="27"/>
        <v>DB2Valle de México CentroNA</v>
      </c>
      <c r="C580" s="67" t="str">
        <f t="shared" si="25"/>
        <v>DB2GeneraciónEnergíaValle de México Centro</v>
      </c>
      <c r="E580" s="192" t="s">
        <v>50</v>
      </c>
      <c r="F580" s="99" t="s">
        <v>159</v>
      </c>
      <c r="G580" s="99" t="s">
        <v>184</v>
      </c>
      <c r="H580" s="181" t="s">
        <v>135</v>
      </c>
      <c r="I580" s="181" t="s">
        <v>74</v>
      </c>
      <c r="J580" s="99" t="s">
        <v>161</v>
      </c>
      <c r="K580" s="506">
        <f>+INDEX(CEC_FEBRERO_2025!$N$12:$N$351,MATCH($B580,CEC_FEBRERO_2025!$B$12:$B$351,0))</f>
        <v>0.85581590579387457</v>
      </c>
    </row>
    <row r="581" spans="1:11" ht="16.5" x14ac:dyDescent="0.3">
      <c r="A581" s="67" t="str">
        <f t="shared" si="26"/>
        <v>PDBTGeneraciónValle de México Centro</v>
      </c>
      <c r="B581" s="250" t="str">
        <f t="shared" si="27"/>
        <v>PDBTValle de México CentroNA</v>
      </c>
      <c r="C581" s="67" t="str">
        <f t="shared" si="25"/>
        <v>PDBTGeneraciónEnergíaValle de México Centro</v>
      </c>
      <c r="E581" s="192" t="s">
        <v>56</v>
      </c>
      <c r="F581" s="99" t="s">
        <v>159</v>
      </c>
      <c r="G581" s="99" t="s">
        <v>184</v>
      </c>
      <c r="H581" s="181" t="s">
        <v>135</v>
      </c>
      <c r="I581" s="181" t="s">
        <v>74</v>
      </c>
      <c r="J581" s="99" t="s">
        <v>161</v>
      </c>
      <c r="K581" s="506">
        <f>+INDEX(CEC_FEBRERO_2025!$N$12:$N$351,MATCH($B581,CEC_FEBRERO_2025!$B$12:$B$351,0))</f>
        <v>1.8680874155842628</v>
      </c>
    </row>
    <row r="582" spans="1:11" ht="16.5" x14ac:dyDescent="0.3">
      <c r="A582" s="67" t="str">
        <f t="shared" si="26"/>
        <v>GDBTGeneraciónValle de México Centro</v>
      </c>
      <c r="B582" s="250" t="str">
        <f t="shared" si="27"/>
        <v>GDBTValle de México CentroNA</v>
      </c>
      <c r="C582" s="67" t="str">
        <f t="shared" si="25"/>
        <v>GDBTGeneraciónEnergíaValle de México Centro</v>
      </c>
      <c r="E582" s="192" t="s">
        <v>53</v>
      </c>
      <c r="F582" s="99" t="s">
        <v>159</v>
      </c>
      <c r="G582" s="99" t="s">
        <v>184</v>
      </c>
      <c r="H582" s="181" t="s">
        <v>135</v>
      </c>
      <c r="I582" s="181" t="s">
        <v>74</v>
      </c>
      <c r="J582" s="99" t="s">
        <v>161</v>
      </c>
      <c r="K582" s="506">
        <f>+INDEX(CEC_FEBRERO_2025!$N$12:$N$351,MATCH($B582,CEC_FEBRERO_2025!$B$12:$B$351,0))</f>
        <v>1.9556950499564105</v>
      </c>
    </row>
    <row r="583" spans="1:11" ht="16.5" x14ac:dyDescent="0.3">
      <c r="A583" s="67" t="str">
        <f t="shared" si="26"/>
        <v>RABTGeneraciónValle de México Centro</v>
      </c>
      <c r="B583" s="250" t="str">
        <f t="shared" si="27"/>
        <v>RABTValle de México CentroNA</v>
      </c>
      <c r="C583" s="67" t="str">
        <f t="shared" si="25"/>
        <v>RABTGeneraciónEnergíaValle de México Centro</v>
      </c>
      <c r="E583" s="192" t="s">
        <v>59</v>
      </c>
      <c r="F583" s="99" t="s">
        <v>159</v>
      </c>
      <c r="G583" s="99" t="s">
        <v>184</v>
      </c>
      <c r="H583" s="181" t="s">
        <v>135</v>
      </c>
      <c r="I583" s="181" t="s">
        <v>74</v>
      </c>
      <c r="J583" s="99" t="s">
        <v>161</v>
      </c>
      <c r="K583" s="506">
        <f>+INDEX(CEC_FEBRERO_2025!$N$12:$N$351,MATCH($B583,CEC_FEBRERO_2025!$B$12:$B$351,0))</f>
        <v>0.84099577064312536</v>
      </c>
    </row>
    <row r="584" spans="1:11" ht="16.5" x14ac:dyDescent="0.3">
      <c r="A584" s="67" t="str">
        <f t="shared" si="26"/>
        <v>APBTGeneraciónValle de México Centro</v>
      </c>
      <c r="B584" s="250" t="str">
        <f t="shared" si="27"/>
        <v>APBTValle de México CentroNA</v>
      </c>
      <c r="C584" s="67" t="str">
        <f t="shared" si="25"/>
        <v>APBTGeneraciónEnergíaValle de México Centro</v>
      </c>
      <c r="E584" s="192" t="s">
        <v>57</v>
      </c>
      <c r="F584" s="99" t="s">
        <v>159</v>
      </c>
      <c r="G584" s="99" t="s">
        <v>184</v>
      </c>
      <c r="H584" s="181" t="s">
        <v>135</v>
      </c>
      <c r="I584" s="181" t="s">
        <v>74</v>
      </c>
      <c r="J584" s="99" t="s">
        <v>161</v>
      </c>
      <c r="K584" s="506">
        <f>+INDEX(CEC_FEBRERO_2025!$N$12:$N$351,MATCH($B584,CEC_FEBRERO_2025!$B$12:$B$351,0))</f>
        <v>1.6881822306530216</v>
      </c>
    </row>
    <row r="585" spans="1:11" ht="16.5" x14ac:dyDescent="0.3">
      <c r="A585" s="67" t="str">
        <f t="shared" si="26"/>
        <v>APMTGeneraciónValle de México Centro</v>
      </c>
      <c r="B585" s="250" t="str">
        <f t="shared" si="27"/>
        <v>APMTValle de México CentroNA</v>
      </c>
      <c r="C585" s="67" t="str">
        <f t="shared" si="25"/>
        <v>APMTGeneraciónEnergíaValle de México Centro</v>
      </c>
      <c r="E585" s="192" t="s">
        <v>58</v>
      </c>
      <c r="F585" s="99" t="s">
        <v>159</v>
      </c>
      <c r="G585" s="99" t="s">
        <v>184</v>
      </c>
      <c r="H585" s="181" t="s">
        <v>135</v>
      </c>
      <c r="I585" s="181" t="s">
        <v>74</v>
      </c>
      <c r="J585" s="99" t="s">
        <v>161</v>
      </c>
      <c r="K585" s="506">
        <f>+INDEX(CEC_FEBRERO_2025!$N$12:$N$351,MATCH($B585,CEC_FEBRERO_2025!$B$12:$B$351,0))</f>
        <v>1.2488308822599359</v>
      </c>
    </row>
    <row r="586" spans="1:11" ht="16.5" x14ac:dyDescent="0.3">
      <c r="A586" s="67" t="str">
        <f t="shared" si="26"/>
        <v>GDMTHGeneraciónValle de México CentroB</v>
      </c>
      <c r="B586" s="250" t="str">
        <f t="shared" si="27"/>
        <v>GDMTHValle de México CentroB</v>
      </c>
      <c r="C586" s="67" t="str">
        <f t="shared" ref="C586:C649" si="28">E586&amp;F586&amp;H586&amp;I586</f>
        <v>GDMTHGeneraciónEnergíaValle de México Centro</v>
      </c>
      <c r="E586" s="180" t="s">
        <v>54</v>
      </c>
      <c r="F586" s="99" t="s">
        <v>159</v>
      </c>
      <c r="G586" s="99" t="s">
        <v>184</v>
      </c>
      <c r="H586" s="181" t="s">
        <v>135</v>
      </c>
      <c r="I586" s="181" t="s">
        <v>74</v>
      </c>
      <c r="J586" s="99" t="s">
        <v>146</v>
      </c>
      <c r="K586" s="506">
        <f>+INDEX(CEC_FEBRERO_2025!$N$12:$N$351,MATCH($B586,CEC_FEBRERO_2025!$B$12:$B$351,0))</f>
        <v>0.98413201266871231</v>
      </c>
    </row>
    <row r="587" spans="1:11" ht="16.5" x14ac:dyDescent="0.3">
      <c r="A587" s="67" t="str">
        <f t="shared" ref="A587:A650" si="29">IF(J587="NA",E587&amp;F587&amp;I587,E587&amp;F587&amp;I587&amp;J587)</f>
        <v>GDMTHGeneraciónValle de México CentroI</v>
      </c>
      <c r="B587" s="250" t="str">
        <f t="shared" si="27"/>
        <v>GDMTHValle de México CentroI</v>
      </c>
      <c r="C587" s="67" t="str">
        <f t="shared" si="28"/>
        <v>GDMTHGeneraciónEnergíaValle de México Centro</v>
      </c>
      <c r="E587" s="180" t="s">
        <v>54</v>
      </c>
      <c r="F587" s="99" t="s">
        <v>159</v>
      </c>
      <c r="G587" s="99" t="s">
        <v>184</v>
      </c>
      <c r="H587" s="181" t="s">
        <v>135</v>
      </c>
      <c r="I587" s="181" t="s">
        <v>74</v>
      </c>
      <c r="J587" s="99" t="s">
        <v>147</v>
      </c>
      <c r="K587" s="506">
        <f>+INDEX(CEC_FEBRERO_2025!$N$12:$N$351,MATCH($B587,CEC_FEBRERO_2025!$B$12:$B$351,0))</f>
        <v>1.7615325198168523</v>
      </c>
    </row>
    <row r="588" spans="1:11" ht="16.5" x14ac:dyDescent="0.3">
      <c r="A588" s="67" t="str">
        <f t="shared" si="29"/>
        <v>GDMTHGeneraciónValle de México CentroP</v>
      </c>
      <c r="B588" s="250" t="str">
        <f t="shared" si="27"/>
        <v>GDMTHValle de México CentroP</v>
      </c>
      <c r="C588" s="67" t="str">
        <f t="shared" si="28"/>
        <v>GDMTHGeneraciónEnergíaValle de México Centro</v>
      </c>
      <c r="E588" s="180" t="s">
        <v>54</v>
      </c>
      <c r="F588" s="99" t="s">
        <v>159</v>
      </c>
      <c r="G588" s="99" t="s">
        <v>184</v>
      </c>
      <c r="H588" s="181" t="s">
        <v>135</v>
      </c>
      <c r="I588" s="181" t="s">
        <v>74</v>
      </c>
      <c r="J588" s="99" t="s">
        <v>148</v>
      </c>
      <c r="K588" s="506">
        <f>+INDEX(CEC_FEBRERO_2025!$N$12:$N$351,MATCH($B588,CEC_FEBRERO_2025!$B$12:$B$351,0))</f>
        <v>2.0920778126727968</v>
      </c>
    </row>
    <row r="589" spans="1:11" ht="16.5" x14ac:dyDescent="0.3">
      <c r="A589" s="67" t="str">
        <f t="shared" si="29"/>
        <v>GDMTOGeneraciónValle de México Centro</v>
      </c>
      <c r="B589" s="250" t="str">
        <f t="shared" si="27"/>
        <v>GDMTOValle de México CentroNA</v>
      </c>
      <c r="C589" s="67" t="str">
        <f t="shared" si="28"/>
        <v>GDMTOGeneraciónEnergíaValle de México Centro</v>
      </c>
      <c r="E589" s="180" t="s">
        <v>55</v>
      </c>
      <c r="F589" s="99" t="s">
        <v>159</v>
      </c>
      <c r="G589" s="99" t="s">
        <v>184</v>
      </c>
      <c r="H589" s="181" t="s">
        <v>135</v>
      </c>
      <c r="I589" s="181" t="s">
        <v>74</v>
      </c>
      <c r="J589" s="99" t="s">
        <v>161</v>
      </c>
      <c r="K589" s="506">
        <f>+INDEX(CEC_FEBRERO_2025!$N$12:$N$351,MATCH($B589,CEC_FEBRERO_2025!$B$12:$B$351,0))</f>
        <v>1.5071514658369112</v>
      </c>
    </row>
    <row r="590" spans="1:11" ht="16.5" x14ac:dyDescent="0.3">
      <c r="A590" s="67" t="str">
        <f t="shared" si="29"/>
        <v>RAMTGeneraciónValle de México Centro</v>
      </c>
      <c r="B590" s="250" t="str">
        <f t="shared" si="27"/>
        <v>RAMTValle de México CentroNA</v>
      </c>
      <c r="C590" s="67" t="str">
        <f t="shared" si="28"/>
        <v>RAMTGeneraciónEnergíaValle de México Centro</v>
      </c>
      <c r="E590" s="192" t="s">
        <v>60</v>
      </c>
      <c r="F590" s="99" t="s">
        <v>159</v>
      </c>
      <c r="G590" s="99" t="s">
        <v>184</v>
      </c>
      <c r="H590" s="181" t="s">
        <v>135</v>
      </c>
      <c r="I590" s="181" t="s">
        <v>74</v>
      </c>
      <c r="J590" s="99" t="s">
        <v>161</v>
      </c>
      <c r="K590" s="506">
        <f>+INDEX(CEC_FEBRERO_2025!$N$12:$N$351,MATCH($B590,CEC_FEBRERO_2025!$B$12:$B$351,0))</f>
        <v>0.7781508937380518</v>
      </c>
    </row>
    <row r="591" spans="1:11" ht="16.5" x14ac:dyDescent="0.3">
      <c r="A591" s="67" t="str">
        <f t="shared" si="29"/>
        <v>DISTGeneraciónValle de México CentroB</v>
      </c>
      <c r="B591" s="250" t="str">
        <f t="shared" si="27"/>
        <v>DISTValle de México CentroB</v>
      </c>
      <c r="C591" s="67" t="str">
        <f t="shared" si="28"/>
        <v>DISTGeneraciónEnergíaValle de México Centro</v>
      </c>
      <c r="E591" s="192" t="s">
        <v>51</v>
      </c>
      <c r="F591" s="99" t="s">
        <v>159</v>
      </c>
      <c r="G591" s="99" t="s">
        <v>184</v>
      </c>
      <c r="H591" s="181" t="s">
        <v>135</v>
      </c>
      <c r="I591" s="181" t="s">
        <v>74</v>
      </c>
      <c r="J591" s="99" t="s">
        <v>146</v>
      </c>
      <c r="K591" s="506">
        <f>+INDEX(CEC_FEBRERO_2025!$N$12:$N$351,MATCH($B591,CEC_FEBRERO_2025!$B$12:$B$351,0))</f>
        <v>1.0055180304811855</v>
      </c>
    </row>
    <row r="592" spans="1:11" ht="16.5" x14ac:dyDescent="0.3">
      <c r="A592" s="67" t="str">
        <f t="shared" si="29"/>
        <v>DISTGeneraciónValle de México CentroI</v>
      </c>
      <c r="B592" s="250" t="str">
        <f t="shared" si="27"/>
        <v>DISTValle de México CentroI</v>
      </c>
      <c r="C592" s="67" t="str">
        <f t="shared" si="28"/>
        <v>DISTGeneraciónEnergíaValle de México Centro</v>
      </c>
      <c r="E592" s="192" t="s">
        <v>51</v>
      </c>
      <c r="F592" s="99" t="s">
        <v>159</v>
      </c>
      <c r="G592" s="99" t="s">
        <v>184</v>
      </c>
      <c r="H592" s="181" t="s">
        <v>135</v>
      </c>
      <c r="I592" s="181" t="s">
        <v>74</v>
      </c>
      <c r="J592" s="99" t="s">
        <v>147</v>
      </c>
      <c r="K592" s="506">
        <f>+INDEX(CEC_FEBRERO_2025!$N$12:$N$351,MATCH($B592,CEC_FEBRERO_2025!$B$12:$B$351,0))</f>
        <v>1.8752160881884212</v>
      </c>
    </row>
    <row r="593" spans="1:11" ht="16.5" x14ac:dyDescent="0.3">
      <c r="A593" s="67" t="str">
        <f t="shared" si="29"/>
        <v>DISTGeneraciónValle de México CentroP</v>
      </c>
      <c r="B593" s="250" t="str">
        <f t="shared" si="27"/>
        <v>DISTValle de México CentroP</v>
      </c>
      <c r="C593" s="67" t="str">
        <f t="shared" si="28"/>
        <v>DISTGeneraciónEnergíaValle de México Centro</v>
      </c>
      <c r="E593" s="192" t="s">
        <v>51</v>
      </c>
      <c r="F593" s="99" t="s">
        <v>159</v>
      </c>
      <c r="G593" s="99" t="s">
        <v>184</v>
      </c>
      <c r="H593" s="181" t="s">
        <v>135</v>
      </c>
      <c r="I593" s="181" t="s">
        <v>74</v>
      </c>
      <c r="J593" s="99" t="s">
        <v>148</v>
      </c>
      <c r="K593" s="506">
        <f>+INDEX(CEC_FEBRERO_2025!$N$12:$N$351,MATCH($B593,CEC_FEBRERO_2025!$B$12:$B$351,0))</f>
        <v>2.1479816136211918</v>
      </c>
    </row>
    <row r="594" spans="1:11" ht="16.5" x14ac:dyDescent="0.3">
      <c r="A594" s="67" t="str">
        <f t="shared" si="29"/>
        <v>DISTGeneraciónValle de México CentroSP</v>
      </c>
      <c r="B594" s="250" t="str">
        <f t="shared" si="27"/>
        <v>DISTValle de México CentroSP</v>
      </c>
      <c r="C594" s="67" t="str">
        <f t="shared" si="28"/>
        <v>DISTGeneraciónEnergíaValle de México Centro</v>
      </c>
      <c r="E594" s="192" t="s">
        <v>51</v>
      </c>
      <c r="F594" s="99" t="s">
        <v>159</v>
      </c>
      <c r="G594" s="99" t="s">
        <v>184</v>
      </c>
      <c r="H594" s="181" t="s">
        <v>135</v>
      </c>
      <c r="I594" s="181" t="s">
        <v>74</v>
      </c>
      <c r="J594" s="99" t="s">
        <v>151</v>
      </c>
      <c r="K594" s="506">
        <f>+INDEX(CEC_FEBRERO_2025!$N$12:$N$351,MATCH($B594,CEC_FEBRERO_2025!$B$12:$B$351,0))</f>
        <v>0</v>
      </c>
    </row>
    <row r="595" spans="1:11" ht="16.5" x14ac:dyDescent="0.3">
      <c r="A595" s="67" t="str">
        <f t="shared" si="29"/>
        <v>DITGeneraciónValle de México CentroB</v>
      </c>
      <c r="B595" s="250" t="str">
        <f t="shared" si="27"/>
        <v>DITValle de México CentroB</v>
      </c>
      <c r="C595" s="67" t="str">
        <f t="shared" si="28"/>
        <v>DITGeneraciónEnergíaValle de México Centro</v>
      </c>
      <c r="E595" s="192" t="s">
        <v>52</v>
      </c>
      <c r="F595" s="99" t="s">
        <v>159</v>
      </c>
      <c r="G595" s="99" t="s">
        <v>184</v>
      </c>
      <c r="H595" s="181" t="s">
        <v>135</v>
      </c>
      <c r="I595" s="181" t="s">
        <v>74</v>
      </c>
      <c r="J595" s="99" t="s">
        <v>146</v>
      </c>
      <c r="K595" s="506">
        <f>+INDEX(CEC_FEBRERO_2025!$N$12:$N$351,MATCH($B595,CEC_FEBRERO_2025!$B$12:$B$351,0))</f>
        <v>1.0055180304811855</v>
      </c>
    </row>
    <row r="596" spans="1:11" ht="16.5" x14ac:dyDescent="0.3">
      <c r="A596" s="67" t="str">
        <f t="shared" si="29"/>
        <v>DITGeneraciónValle de México CentroI</v>
      </c>
      <c r="B596" s="250" t="str">
        <f t="shared" si="27"/>
        <v>DITValle de México CentroI</v>
      </c>
      <c r="C596" s="67" t="str">
        <f t="shared" si="28"/>
        <v>DITGeneraciónEnergíaValle de México Centro</v>
      </c>
      <c r="E596" s="192" t="s">
        <v>52</v>
      </c>
      <c r="F596" s="99" t="s">
        <v>159</v>
      </c>
      <c r="G596" s="99" t="s">
        <v>184</v>
      </c>
      <c r="H596" s="181" t="s">
        <v>135</v>
      </c>
      <c r="I596" s="181" t="s">
        <v>74</v>
      </c>
      <c r="J596" s="99" t="s">
        <v>147</v>
      </c>
      <c r="K596" s="506">
        <f>+INDEX(CEC_FEBRERO_2025!$N$12:$N$351,MATCH($B596,CEC_FEBRERO_2025!$B$12:$B$351,0))</f>
        <v>1.8866594836845683</v>
      </c>
    </row>
    <row r="597" spans="1:11" ht="16.5" x14ac:dyDescent="0.3">
      <c r="A597" s="67" t="str">
        <f t="shared" si="29"/>
        <v>DITGeneraciónValle de México CentroP</v>
      </c>
      <c r="B597" s="250" t="str">
        <f t="shared" si="27"/>
        <v>DITValle de México CentroP</v>
      </c>
      <c r="C597" s="67" t="str">
        <f t="shared" si="28"/>
        <v>DITGeneraciónEnergíaValle de México Centro</v>
      </c>
      <c r="E597" s="192" t="s">
        <v>52</v>
      </c>
      <c r="F597" s="99" t="s">
        <v>159</v>
      </c>
      <c r="G597" s="99" t="s">
        <v>184</v>
      </c>
      <c r="H597" s="181" t="s">
        <v>135</v>
      </c>
      <c r="I597" s="181" t="s">
        <v>74</v>
      </c>
      <c r="J597" s="99" t="s">
        <v>148</v>
      </c>
      <c r="K597" s="506">
        <f>+INDEX(CEC_FEBRERO_2025!$N$12:$N$351,MATCH($B597,CEC_FEBRERO_2025!$B$12:$B$351,0))</f>
        <v>2.1091491075932796</v>
      </c>
    </row>
    <row r="598" spans="1:11" ht="16.5" x14ac:dyDescent="0.3">
      <c r="A598" s="67" t="str">
        <f t="shared" si="29"/>
        <v>DITGeneraciónValle de México CentroSP</v>
      </c>
      <c r="B598" s="250" t="str">
        <f t="shared" si="27"/>
        <v>DITValle de México CentroSP</v>
      </c>
      <c r="C598" s="67" t="str">
        <f t="shared" si="28"/>
        <v>DITGeneraciónEnergíaValle de México Centro</v>
      </c>
      <c r="E598" s="192" t="s">
        <v>52</v>
      </c>
      <c r="F598" s="99" t="s">
        <v>159</v>
      </c>
      <c r="G598" s="99" t="s">
        <v>184</v>
      </c>
      <c r="H598" s="181" t="s">
        <v>135</v>
      </c>
      <c r="I598" s="181" t="s">
        <v>74</v>
      </c>
      <c r="J598" s="99" t="s">
        <v>151</v>
      </c>
      <c r="K598" s="506">
        <f>+INDEX(CEC_FEBRERO_2025!$N$12:$N$351,MATCH($B598,CEC_FEBRERO_2025!$B$12:$B$351,0))</f>
        <v>0</v>
      </c>
    </row>
    <row r="599" spans="1:11" ht="16.5" x14ac:dyDescent="0.3">
      <c r="A599" s="67" t="str">
        <f t="shared" si="29"/>
        <v>DB1GeneraciónValle de México Norte</v>
      </c>
      <c r="B599" s="250" t="str">
        <f t="shared" si="27"/>
        <v>DB1Valle de México NorteNA</v>
      </c>
      <c r="C599" s="67" t="str">
        <f t="shared" si="28"/>
        <v>DB1GeneraciónEnergíaValle de México Norte</v>
      </c>
      <c r="E599" s="192" t="s">
        <v>48</v>
      </c>
      <c r="F599" s="99" t="s">
        <v>159</v>
      </c>
      <c r="G599" s="99" t="s">
        <v>184</v>
      </c>
      <c r="H599" s="181" t="s">
        <v>135</v>
      </c>
      <c r="I599" s="181" t="s">
        <v>75</v>
      </c>
      <c r="J599" s="99" t="s">
        <v>161</v>
      </c>
      <c r="K599" s="506">
        <f>+INDEX(CEC_FEBRERO_2025!$N$12:$N$351,MATCH($B599,CEC_FEBRERO_2025!$B$12:$B$351,0))</f>
        <v>0.89389802523187467</v>
      </c>
    </row>
    <row r="600" spans="1:11" ht="16.5" x14ac:dyDescent="0.3">
      <c r="A600" s="67" t="str">
        <f t="shared" si="29"/>
        <v>DB2GeneraciónValle de México Norte</v>
      </c>
      <c r="B600" s="250" t="str">
        <f t="shared" si="27"/>
        <v>DB2Valle de México NorteNA</v>
      </c>
      <c r="C600" s="67" t="str">
        <f t="shared" si="28"/>
        <v>DB2GeneraciónEnergíaValle de México Norte</v>
      </c>
      <c r="E600" s="192" t="s">
        <v>50</v>
      </c>
      <c r="F600" s="99" t="s">
        <v>159</v>
      </c>
      <c r="G600" s="99" t="s">
        <v>184</v>
      </c>
      <c r="H600" s="181" t="s">
        <v>135</v>
      </c>
      <c r="I600" s="181" t="s">
        <v>75</v>
      </c>
      <c r="J600" s="99" t="s">
        <v>161</v>
      </c>
      <c r="K600" s="506">
        <f>+INDEX(CEC_FEBRERO_2025!$N$12:$N$351,MATCH($B600,CEC_FEBRERO_2025!$B$12:$B$351,0))</f>
        <v>0.89277244534700817</v>
      </c>
    </row>
    <row r="601" spans="1:11" ht="16.5" x14ac:dyDescent="0.3">
      <c r="A601" s="67" t="str">
        <f t="shared" si="29"/>
        <v>PDBTGeneraciónValle de México Norte</v>
      </c>
      <c r="B601" s="250" t="str">
        <f t="shared" si="27"/>
        <v>PDBTValle de México NorteNA</v>
      </c>
      <c r="C601" s="67" t="str">
        <f t="shared" si="28"/>
        <v>PDBTGeneraciónEnergíaValle de México Norte</v>
      </c>
      <c r="E601" s="192" t="s">
        <v>56</v>
      </c>
      <c r="F601" s="99" t="s">
        <v>159</v>
      </c>
      <c r="G601" s="99" t="s">
        <v>184</v>
      </c>
      <c r="H601" s="181" t="s">
        <v>135</v>
      </c>
      <c r="I601" s="181" t="s">
        <v>75</v>
      </c>
      <c r="J601" s="99" t="s">
        <v>161</v>
      </c>
      <c r="K601" s="506">
        <f>+INDEX(CEC_FEBRERO_2025!$N$12:$N$351,MATCH($B601,CEC_FEBRERO_2025!$B$12:$B$351,0))</f>
        <v>1.7345186025800461</v>
      </c>
    </row>
    <row r="602" spans="1:11" ht="16.5" x14ac:dyDescent="0.3">
      <c r="A602" s="67" t="str">
        <f t="shared" si="29"/>
        <v>GDBTGeneraciónValle de México Norte</v>
      </c>
      <c r="B602" s="250" t="str">
        <f t="shared" si="27"/>
        <v>GDBTValle de México NorteNA</v>
      </c>
      <c r="C602" s="67" t="str">
        <f t="shared" si="28"/>
        <v>GDBTGeneraciónEnergíaValle de México Norte</v>
      </c>
      <c r="E602" s="192" t="s">
        <v>53</v>
      </c>
      <c r="F602" s="99" t="s">
        <v>159</v>
      </c>
      <c r="G602" s="99" t="s">
        <v>184</v>
      </c>
      <c r="H602" s="181" t="s">
        <v>135</v>
      </c>
      <c r="I602" s="181" t="s">
        <v>75</v>
      </c>
      <c r="J602" s="99" t="s">
        <v>161</v>
      </c>
      <c r="K602" s="506">
        <f>+INDEX(CEC_FEBRERO_2025!$N$12:$N$351,MATCH($B602,CEC_FEBRERO_2025!$B$12:$B$351,0))</f>
        <v>2.0892638629606259</v>
      </c>
    </row>
    <row r="603" spans="1:11" ht="16.5" x14ac:dyDescent="0.3">
      <c r="A603" s="67" t="str">
        <f t="shared" si="29"/>
        <v>RABTGeneraciónValle de México Norte</v>
      </c>
      <c r="B603" s="250" t="str">
        <f t="shared" si="27"/>
        <v>RABTValle de México NorteNA</v>
      </c>
      <c r="C603" s="67" t="str">
        <f t="shared" si="28"/>
        <v>RABTGeneraciónEnergíaValle de México Norte</v>
      </c>
      <c r="E603" s="192" t="s">
        <v>59</v>
      </c>
      <c r="F603" s="99" t="s">
        <v>159</v>
      </c>
      <c r="G603" s="99" t="s">
        <v>184</v>
      </c>
      <c r="H603" s="181" t="s">
        <v>135</v>
      </c>
      <c r="I603" s="181" t="s">
        <v>75</v>
      </c>
      <c r="J603" s="99" t="s">
        <v>161</v>
      </c>
      <c r="K603" s="506">
        <f>+INDEX(CEC_FEBRERO_2025!$N$12:$N$351,MATCH($B603,CEC_FEBRERO_2025!$B$12:$B$351,0))</f>
        <v>0.87813990684373688</v>
      </c>
    </row>
    <row r="604" spans="1:11" ht="16.5" x14ac:dyDescent="0.3">
      <c r="A604" s="67" t="str">
        <f t="shared" si="29"/>
        <v>APBTGeneraciónValle de México Norte</v>
      </c>
      <c r="B604" s="250" t="str">
        <f t="shared" si="27"/>
        <v>APBTValle de México NorteNA</v>
      </c>
      <c r="C604" s="67" t="str">
        <f t="shared" si="28"/>
        <v>APBTGeneraciónEnergíaValle de México Norte</v>
      </c>
      <c r="E604" s="192" t="s">
        <v>57</v>
      </c>
      <c r="F604" s="99" t="s">
        <v>159</v>
      </c>
      <c r="G604" s="99" t="s">
        <v>184</v>
      </c>
      <c r="H604" s="181" t="s">
        <v>135</v>
      </c>
      <c r="I604" s="181" t="s">
        <v>75</v>
      </c>
      <c r="J604" s="99" t="s">
        <v>161</v>
      </c>
      <c r="K604" s="506">
        <f>+INDEX(CEC_FEBRERO_2025!$N$12:$N$351,MATCH($B604,CEC_FEBRERO_2025!$B$12:$B$351,0))</f>
        <v>1.9451896376976534</v>
      </c>
    </row>
    <row r="605" spans="1:11" ht="16.5" x14ac:dyDescent="0.3">
      <c r="A605" s="67" t="str">
        <f t="shared" si="29"/>
        <v>APMTGeneraciónValle de México Norte</v>
      </c>
      <c r="B605" s="250" t="str">
        <f t="shared" si="27"/>
        <v>APMTValle de México NorteNA</v>
      </c>
      <c r="C605" s="67" t="str">
        <f t="shared" si="28"/>
        <v>APMTGeneraciónEnergíaValle de México Norte</v>
      </c>
      <c r="E605" s="192" t="s">
        <v>58</v>
      </c>
      <c r="F605" s="99" t="s">
        <v>159</v>
      </c>
      <c r="G605" s="99" t="s">
        <v>184</v>
      </c>
      <c r="H605" s="181" t="s">
        <v>135</v>
      </c>
      <c r="I605" s="181" t="s">
        <v>75</v>
      </c>
      <c r="J605" s="99" t="s">
        <v>161</v>
      </c>
      <c r="K605" s="506">
        <f>+INDEX(CEC_FEBRERO_2025!$N$12:$N$351,MATCH($B605,CEC_FEBRERO_2025!$B$12:$B$351,0))</f>
        <v>1.1796077193406154</v>
      </c>
    </row>
    <row r="606" spans="1:11" ht="16.5" x14ac:dyDescent="0.3">
      <c r="A606" s="67" t="str">
        <f t="shared" si="29"/>
        <v>GDMTHGeneraciónValle de México NorteB</v>
      </c>
      <c r="B606" s="250" t="str">
        <f t="shared" si="27"/>
        <v>GDMTHValle de México NorteB</v>
      </c>
      <c r="C606" s="67" t="str">
        <f t="shared" si="28"/>
        <v>GDMTHGeneraciónEnergíaValle de México Norte</v>
      </c>
      <c r="E606" s="180" t="s">
        <v>54</v>
      </c>
      <c r="F606" s="99" t="s">
        <v>159</v>
      </c>
      <c r="G606" s="99" t="s">
        <v>184</v>
      </c>
      <c r="H606" s="181" t="s">
        <v>135</v>
      </c>
      <c r="I606" s="181" t="s">
        <v>75</v>
      </c>
      <c r="J606" s="99" t="s">
        <v>146</v>
      </c>
      <c r="K606" s="506">
        <f>+INDEX(CEC_FEBRERO_2025!$N$12:$N$351,MATCH($B606,CEC_FEBRERO_2025!$B$12:$B$351,0))</f>
        <v>0.98094286966158961</v>
      </c>
    </row>
    <row r="607" spans="1:11" ht="16.5" x14ac:dyDescent="0.3">
      <c r="A607" s="67" t="str">
        <f t="shared" si="29"/>
        <v>GDMTHGeneraciónValle de México NorteI</v>
      </c>
      <c r="B607" s="250" t="str">
        <f t="shared" si="27"/>
        <v>GDMTHValle de México NorteI</v>
      </c>
      <c r="C607" s="67" t="str">
        <f t="shared" si="28"/>
        <v>GDMTHGeneraciónEnergíaValle de México Norte</v>
      </c>
      <c r="E607" s="180" t="s">
        <v>54</v>
      </c>
      <c r="F607" s="99" t="s">
        <v>159</v>
      </c>
      <c r="G607" s="99" t="s">
        <v>184</v>
      </c>
      <c r="H607" s="181" t="s">
        <v>135</v>
      </c>
      <c r="I607" s="181" t="s">
        <v>75</v>
      </c>
      <c r="J607" s="99" t="s">
        <v>147</v>
      </c>
      <c r="K607" s="506">
        <f>+INDEX(CEC_FEBRERO_2025!$N$12:$N$351,MATCH($B607,CEC_FEBRERO_2025!$B$12:$B$351,0))</f>
        <v>1.7478379645509714</v>
      </c>
    </row>
    <row r="608" spans="1:11" ht="13.15" customHeight="1" x14ac:dyDescent="0.3">
      <c r="A608" s="67" t="str">
        <f t="shared" si="29"/>
        <v>GDMTHGeneraciónValle de México NorteP</v>
      </c>
      <c r="B608" s="250" t="str">
        <f t="shared" si="27"/>
        <v>GDMTHValle de México NorteP</v>
      </c>
      <c r="C608" s="67" t="str">
        <f t="shared" si="28"/>
        <v>GDMTHGeneraciónEnergíaValle de México Norte</v>
      </c>
      <c r="E608" s="180" t="s">
        <v>54</v>
      </c>
      <c r="F608" s="99" t="s">
        <v>159</v>
      </c>
      <c r="G608" s="99" t="s">
        <v>184</v>
      </c>
      <c r="H608" s="181" t="s">
        <v>135</v>
      </c>
      <c r="I608" s="181" t="s">
        <v>75</v>
      </c>
      <c r="J608" s="99" t="s">
        <v>148</v>
      </c>
      <c r="K608" s="506">
        <f>+INDEX(CEC_FEBRERO_2025!$N$12:$N$351,MATCH($B608,CEC_FEBRERO_2025!$B$12:$B$351,0))</f>
        <v>2.0785708540543926</v>
      </c>
    </row>
    <row r="609" spans="1:11" ht="13.15" customHeight="1" x14ac:dyDescent="0.3">
      <c r="A609" s="67" t="str">
        <f t="shared" si="29"/>
        <v>GDMTOGeneraciónValle de México Norte</v>
      </c>
      <c r="B609" s="250" t="str">
        <f t="shared" si="27"/>
        <v>GDMTOValle de México NorteNA</v>
      </c>
      <c r="C609" s="67" t="str">
        <f t="shared" si="28"/>
        <v>GDMTOGeneraciónEnergíaValle de México Norte</v>
      </c>
      <c r="E609" s="180" t="s">
        <v>55</v>
      </c>
      <c r="F609" s="99" t="s">
        <v>159</v>
      </c>
      <c r="G609" s="99" t="s">
        <v>184</v>
      </c>
      <c r="H609" s="181" t="s">
        <v>135</v>
      </c>
      <c r="I609" s="181" t="s">
        <v>75</v>
      </c>
      <c r="J609" s="99" t="s">
        <v>161</v>
      </c>
      <c r="K609" s="506">
        <f>+INDEX(CEC_FEBRERO_2025!$N$12:$N$351,MATCH($B609,CEC_FEBRERO_2025!$B$12:$B$351,0))</f>
        <v>1.4685065564564785</v>
      </c>
    </row>
    <row r="610" spans="1:11" ht="16.5" x14ac:dyDescent="0.3">
      <c r="A610" s="67" t="str">
        <f t="shared" si="29"/>
        <v>RAMTGeneraciónValle de México Norte</v>
      </c>
      <c r="B610" s="250" t="str">
        <f t="shared" si="27"/>
        <v>RAMTValle de México NorteNA</v>
      </c>
      <c r="C610" s="67" t="str">
        <f t="shared" si="28"/>
        <v>RAMTGeneraciónEnergíaValle de México Norte</v>
      </c>
      <c r="E610" s="192" t="s">
        <v>60</v>
      </c>
      <c r="F610" s="99" t="s">
        <v>159</v>
      </c>
      <c r="G610" s="99" t="s">
        <v>184</v>
      </c>
      <c r="H610" s="181" t="s">
        <v>135</v>
      </c>
      <c r="I610" s="181" t="s">
        <v>75</v>
      </c>
      <c r="J610" s="99" t="s">
        <v>161</v>
      </c>
      <c r="K610" s="506">
        <f>+INDEX(CEC_FEBRERO_2025!$N$12:$N$351,MATCH($B610,CEC_FEBRERO_2025!$B$12:$B$351,0))</f>
        <v>0.7770253138531853</v>
      </c>
    </row>
    <row r="611" spans="1:11" ht="16.5" x14ac:dyDescent="0.3">
      <c r="A611" s="67" t="str">
        <f t="shared" si="29"/>
        <v>DISTGeneraciónValle de México NorteB</v>
      </c>
      <c r="B611" s="250" t="str">
        <f t="shared" si="27"/>
        <v>DISTValle de México NorteB</v>
      </c>
      <c r="C611" s="67" t="str">
        <f t="shared" si="28"/>
        <v>DISTGeneraciónEnergíaValle de México Norte</v>
      </c>
      <c r="E611" s="192" t="s">
        <v>51</v>
      </c>
      <c r="F611" s="99" t="s">
        <v>159</v>
      </c>
      <c r="G611" s="99" t="s">
        <v>184</v>
      </c>
      <c r="H611" s="181" t="s">
        <v>135</v>
      </c>
      <c r="I611" s="181" t="s">
        <v>75</v>
      </c>
      <c r="J611" s="99" t="s">
        <v>146</v>
      </c>
      <c r="K611" s="506">
        <f>+INDEX(CEC_FEBRERO_2025!$N$12:$N$351,MATCH($B611,CEC_FEBRERO_2025!$B$12:$B$351,0))</f>
        <v>0.68228900687687932</v>
      </c>
    </row>
    <row r="612" spans="1:11" ht="16.5" x14ac:dyDescent="0.3">
      <c r="A612" s="67" t="str">
        <f t="shared" si="29"/>
        <v>DISTGeneraciónValle de México NorteI</v>
      </c>
      <c r="B612" s="250" t="str">
        <f t="shared" si="27"/>
        <v>DISTValle de México NorteI</v>
      </c>
      <c r="C612" s="67" t="str">
        <f t="shared" si="28"/>
        <v>DISTGeneraciónEnergíaValle de México Norte</v>
      </c>
      <c r="E612" s="192" t="s">
        <v>51</v>
      </c>
      <c r="F612" s="99" t="s">
        <v>159</v>
      </c>
      <c r="G612" s="99" t="s">
        <v>184</v>
      </c>
      <c r="H612" s="181" t="s">
        <v>135</v>
      </c>
      <c r="I612" s="181" t="s">
        <v>75</v>
      </c>
      <c r="J612" s="99" t="s">
        <v>147</v>
      </c>
      <c r="K612" s="506">
        <f>+INDEX(CEC_FEBRERO_2025!$N$12:$N$351,MATCH($B612,CEC_FEBRERO_2025!$B$12:$B$351,0))</f>
        <v>1.3396276596392067</v>
      </c>
    </row>
    <row r="613" spans="1:11" ht="16.5" x14ac:dyDescent="0.3">
      <c r="A613" s="67" t="str">
        <f t="shared" si="29"/>
        <v>DISTGeneraciónValle de México NorteP</v>
      </c>
      <c r="B613" s="250" t="str">
        <f t="shared" si="27"/>
        <v>DISTValle de México NorteP</v>
      </c>
      <c r="C613" s="67" t="str">
        <f t="shared" si="28"/>
        <v>DISTGeneraciónEnergíaValle de México Norte</v>
      </c>
      <c r="E613" s="192" t="s">
        <v>51</v>
      </c>
      <c r="F613" s="99" t="s">
        <v>159</v>
      </c>
      <c r="G613" s="99" t="s">
        <v>184</v>
      </c>
      <c r="H613" s="181" t="s">
        <v>135</v>
      </c>
      <c r="I613" s="181" t="s">
        <v>75</v>
      </c>
      <c r="J613" s="99" t="s">
        <v>148</v>
      </c>
      <c r="K613" s="506">
        <f>+INDEX(CEC_FEBRERO_2025!$N$12:$N$351,MATCH($B613,CEC_FEBRERO_2025!$B$12:$B$351,0))</f>
        <v>1.5349157696636317</v>
      </c>
    </row>
    <row r="614" spans="1:11" ht="16.5" x14ac:dyDescent="0.3">
      <c r="A614" s="67" t="str">
        <f t="shared" si="29"/>
        <v>DISTGeneraciónValle de México NorteSP</v>
      </c>
      <c r="B614" s="250" t="str">
        <f t="shared" si="27"/>
        <v>DISTValle de México NorteSP</v>
      </c>
      <c r="C614" s="67" t="str">
        <f t="shared" si="28"/>
        <v>DISTGeneraciónEnergíaValle de México Norte</v>
      </c>
      <c r="E614" s="192" t="s">
        <v>51</v>
      </c>
      <c r="F614" s="99" t="s">
        <v>159</v>
      </c>
      <c r="G614" s="99" t="s">
        <v>184</v>
      </c>
      <c r="H614" s="181" t="s">
        <v>135</v>
      </c>
      <c r="I614" s="181" t="s">
        <v>75</v>
      </c>
      <c r="J614" s="99" t="s">
        <v>151</v>
      </c>
      <c r="K614" s="506">
        <f>+INDEX(CEC_FEBRERO_2025!$N$12:$N$351,MATCH($B614,CEC_FEBRERO_2025!$B$12:$B$351,0))</f>
        <v>0</v>
      </c>
    </row>
    <row r="615" spans="1:11" ht="16.5" x14ac:dyDescent="0.3">
      <c r="A615" s="67" t="str">
        <f t="shared" si="29"/>
        <v>DITGeneraciónValle de México NorteB</v>
      </c>
      <c r="B615" s="250" t="str">
        <f t="shared" si="27"/>
        <v>DITValle de México NorteB</v>
      </c>
      <c r="C615" s="67" t="str">
        <f t="shared" si="28"/>
        <v>DITGeneraciónEnergíaValle de México Norte</v>
      </c>
      <c r="E615" s="192" t="s">
        <v>52</v>
      </c>
      <c r="F615" s="99" t="s">
        <v>159</v>
      </c>
      <c r="G615" s="99" t="s">
        <v>184</v>
      </c>
      <c r="H615" s="181" t="s">
        <v>135</v>
      </c>
      <c r="I615" s="181" t="s">
        <v>75</v>
      </c>
      <c r="J615" s="99" t="s">
        <v>146</v>
      </c>
      <c r="K615" s="506">
        <f>+INDEX(CEC_FEBRERO_2025!$N$12:$N$351,MATCH($B615,CEC_FEBRERO_2025!$B$12:$B$351,0))</f>
        <v>0.61212786072016956</v>
      </c>
    </row>
    <row r="616" spans="1:11" ht="16.5" x14ac:dyDescent="0.3">
      <c r="A616" s="67" t="str">
        <f t="shared" si="29"/>
        <v>DITGeneraciónValle de México NorteI</v>
      </c>
      <c r="B616" s="250" t="str">
        <f t="shared" si="27"/>
        <v>DITValle de México NorteI</v>
      </c>
      <c r="C616" s="67" t="str">
        <f t="shared" si="28"/>
        <v>DITGeneraciónEnergíaValle de México Norte</v>
      </c>
      <c r="E616" s="192" t="s">
        <v>52</v>
      </c>
      <c r="F616" s="99" t="s">
        <v>159</v>
      </c>
      <c r="G616" s="99" t="s">
        <v>184</v>
      </c>
      <c r="H616" s="181" t="s">
        <v>135</v>
      </c>
      <c r="I616" s="181" t="s">
        <v>75</v>
      </c>
      <c r="J616" s="99" t="s">
        <v>147</v>
      </c>
      <c r="K616" s="506">
        <f>+INDEX(CEC_FEBRERO_2025!$N$12:$N$351,MATCH($B616,CEC_FEBRERO_2025!$B$12:$B$351,0))</f>
        <v>1.1993053673257867</v>
      </c>
    </row>
    <row r="617" spans="1:11" ht="16.5" x14ac:dyDescent="0.3">
      <c r="A617" s="67" t="str">
        <f t="shared" si="29"/>
        <v>DITGeneraciónValle de México NorteP</v>
      </c>
      <c r="B617" s="250" t="str">
        <f t="shared" si="27"/>
        <v>DITValle de México NorteP</v>
      </c>
      <c r="C617" s="67" t="str">
        <f t="shared" si="28"/>
        <v>DITGeneraciónEnergíaValle de México Norte</v>
      </c>
      <c r="E617" s="192" t="s">
        <v>52</v>
      </c>
      <c r="F617" s="99" t="s">
        <v>159</v>
      </c>
      <c r="G617" s="99" t="s">
        <v>184</v>
      </c>
      <c r="H617" s="181" t="s">
        <v>135</v>
      </c>
      <c r="I617" s="181" t="s">
        <v>75</v>
      </c>
      <c r="J617" s="99" t="s">
        <v>148</v>
      </c>
      <c r="K617" s="506">
        <f>+INDEX(CEC_FEBRERO_2025!$N$12:$N$351,MATCH($B617,CEC_FEBRERO_2025!$B$12:$B$351,0))</f>
        <v>1.346943928890842</v>
      </c>
    </row>
    <row r="618" spans="1:11" ht="16.5" x14ac:dyDescent="0.3">
      <c r="A618" s="67" t="str">
        <f t="shared" si="29"/>
        <v>DITGeneraciónValle de México NorteSP</v>
      </c>
      <c r="B618" s="250" t="str">
        <f t="shared" si="27"/>
        <v>DITValle de México NorteSP</v>
      </c>
      <c r="C618" s="67" t="str">
        <f t="shared" si="28"/>
        <v>DITGeneraciónEnergíaValle de México Norte</v>
      </c>
      <c r="E618" s="192" t="s">
        <v>52</v>
      </c>
      <c r="F618" s="99" t="s">
        <v>159</v>
      </c>
      <c r="G618" s="99" t="s">
        <v>184</v>
      </c>
      <c r="H618" s="181" t="s">
        <v>135</v>
      </c>
      <c r="I618" s="181" t="s">
        <v>75</v>
      </c>
      <c r="J618" s="99" t="s">
        <v>151</v>
      </c>
      <c r="K618" s="506">
        <f>+INDEX(CEC_FEBRERO_2025!$N$12:$N$351,MATCH($B618,CEC_FEBRERO_2025!$B$12:$B$351,0))</f>
        <v>0</v>
      </c>
    </row>
    <row r="619" spans="1:11" ht="16.5" x14ac:dyDescent="0.3">
      <c r="A619" s="67" t="str">
        <f t="shared" si="29"/>
        <v>DB1GeneraciónValle de México Sur</v>
      </c>
      <c r="B619" s="250" t="str">
        <f t="shared" si="27"/>
        <v>DB1Valle de México SurNA</v>
      </c>
      <c r="C619" s="67" t="str">
        <f t="shared" si="28"/>
        <v>DB1GeneraciónEnergíaValle de México Sur</v>
      </c>
      <c r="E619" s="192" t="s">
        <v>48</v>
      </c>
      <c r="F619" s="99" t="s">
        <v>159</v>
      </c>
      <c r="G619" s="99" t="s">
        <v>184</v>
      </c>
      <c r="H619" s="181" t="s">
        <v>135</v>
      </c>
      <c r="I619" s="181" t="s">
        <v>76</v>
      </c>
      <c r="J619" s="99" t="s">
        <v>161</v>
      </c>
      <c r="K619" s="506">
        <f>+INDEX(CEC_FEBRERO_2025!$N$12:$N$351,MATCH($B619,CEC_FEBRERO_2025!$B$12:$B$351,0))</f>
        <v>0.90459103413811193</v>
      </c>
    </row>
    <row r="620" spans="1:11" ht="16.5" x14ac:dyDescent="0.3">
      <c r="A620" s="67" t="str">
        <f t="shared" si="29"/>
        <v>DB2GeneraciónValle de México Sur</v>
      </c>
      <c r="B620" s="250" t="str">
        <f t="shared" ref="B620:B638" si="30">E620&amp;I620&amp;J620</f>
        <v>DB2Valle de México SurNA</v>
      </c>
      <c r="C620" s="67" t="str">
        <f t="shared" si="28"/>
        <v>DB2GeneraciónEnergíaValle de México Sur</v>
      </c>
      <c r="E620" s="192" t="s">
        <v>50</v>
      </c>
      <c r="F620" s="99" t="s">
        <v>159</v>
      </c>
      <c r="G620" s="99" t="s">
        <v>184</v>
      </c>
      <c r="H620" s="181" t="s">
        <v>135</v>
      </c>
      <c r="I620" s="181" t="s">
        <v>76</v>
      </c>
      <c r="J620" s="99" t="s">
        <v>161</v>
      </c>
      <c r="K620" s="506">
        <f>+INDEX(CEC_FEBRERO_2025!$N$12:$N$351,MATCH($B620,CEC_FEBRERO_2025!$B$12:$B$351,0))</f>
        <v>0.90346545425324465</v>
      </c>
    </row>
    <row r="621" spans="1:11" ht="16.5" x14ac:dyDescent="0.3">
      <c r="A621" s="67" t="str">
        <f t="shared" si="29"/>
        <v>PDBTGeneraciónValle de México Sur</v>
      </c>
      <c r="B621" s="250" t="str">
        <f t="shared" si="30"/>
        <v>PDBTValle de México SurNA</v>
      </c>
      <c r="C621" s="67" t="str">
        <f t="shared" si="28"/>
        <v>PDBTGeneraciónEnergíaValle de México Sur</v>
      </c>
      <c r="E621" s="192" t="s">
        <v>56</v>
      </c>
      <c r="F621" s="99" t="s">
        <v>159</v>
      </c>
      <c r="G621" s="99" t="s">
        <v>184</v>
      </c>
      <c r="H621" s="181" t="s">
        <v>135</v>
      </c>
      <c r="I621" s="181" t="s">
        <v>76</v>
      </c>
      <c r="J621" s="99" t="s">
        <v>161</v>
      </c>
      <c r="K621" s="506">
        <f>+INDEX(CEC_FEBRERO_2025!$N$12:$N$351,MATCH($B621,CEC_FEBRERO_2025!$B$12:$B$351,0))</f>
        <v>1.7688487890684896</v>
      </c>
    </row>
    <row r="622" spans="1:11" ht="16.5" x14ac:dyDescent="0.3">
      <c r="A622" s="67" t="str">
        <f t="shared" si="29"/>
        <v>GDBTGeneraciónValle de México Sur</v>
      </c>
      <c r="B622" s="250" t="str">
        <f t="shared" si="30"/>
        <v>GDBTValle de México SurNA</v>
      </c>
      <c r="C622" s="67" t="str">
        <f t="shared" si="28"/>
        <v>GDBTGeneraciónEnergíaValle de México Sur</v>
      </c>
      <c r="E622" s="192" t="s">
        <v>53</v>
      </c>
      <c r="F622" s="99" t="s">
        <v>159</v>
      </c>
      <c r="G622" s="99" t="s">
        <v>184</v>
      </c>
      <c r="H622" s="181" t="s">
        <v>135</v>
      </c>
      <c r="I622" s="181" t="s">
        <v>76</v>
      </c>
      <c r="J622" s="99" t="s">
        <v>161</v>
      </c>
      <c r="K622" s="506">
        <f>+INDEX(CEC_FEBRERO_2025!$N$12:$N$351,MATCH($B622,CEC_FEBRERO_2025!$B$12:$B$351,0))</f>
        <v>2.2021970447422836</v>
      </c>
    </row>
    <row r="623" spans="1:11" ht="16.5" x14ac:dyDescent="0.3">
      <c r="A623" s="67" t="str">
        <f t="shared" si="29"/>
        <v>RABTGeneraciónValle de México Sur</v>
      </c>
      <c r="B623" s="250" t="str">
        <f t="shared" si="30"/>
        <v>RABTValle de México SurNA</v>
      </c>
      <c r="C623" s="67" t="str">
        <f t="shared" si="28"/>
        <v>RABTGeneraciónEnergíaValle de México Sur</v>
      </c>
      <c r="E623" s="192" t="s">
        <v>59</v>
      </c>
      <c r="F623" s="99" t="s">
        <v>159</v>
      </c>
      <c r="G623" s="99" t="s">
        <v>184</v>
      </c>
      <c r="H623" s="181" t="s">
        <v>135</v>
      </c>
      <c r="I623" s="181" t="s">
        <v>76</v>
      </c>
      <c r="J623" s="99" t="s">
        <v>161</v>
      </c>
      <c r="K623" s="506">
        <f>+INDEX(CEC_FEBRERO_2025!$N$12:$N$351,MATCH($B623,CEC_FEBRERO_2025!$B$12:$B$351,0))</f>
        <v>0.888645319102496</v>
      </c>
    </row>
    <row r="624" spans="1:11" ht="16.5" x14ac:dyDescent="0.3">
      <c r="A624" s="67" t="str">
        <f t="shared" si="29"/>
        <v>APBTGeneraciónValle de México Sur</v>
      </c>
      <c r="B624" s="250" t="str">
        <f t="shared" si="30"/>
        <v>APBTValle de México SurNA</v>
      </c>
      <c r="C624" s="67" t="str">
        <f t="shared" si="28"/>
        <v>APBTGeneraciónEnergíaValle de México Sur</v>
      </c>
      <c r="E624" s="192" t="s">
        <v>57</v>
      </c>
      <c r="F624" s="99" t="s">
        <v>159</v>
      </c>
      <c r="G624" s="99" t="s">
        <v>184</v>
      </c>
      <c r="H624" s="181" t="s">
        <v>135</v>
      </c>
      <c r="I624" s="181" t="s">
        <v>76</v>
      </c>
      <c r="J624" s="99" t="s">
        <v>161</v>
      </c>
      <c r="K624" s="506">
        <f>+INDEX(CEC_FEBRERO_2025!$N$12:$N$351,MATCH($B624,CEC_FEBRERO_2025!$B$12:$B$351,0))</f>
        <v>2.0207910866312182</v>
      </c>
    </row>
    <row r="625" spans="1:11" ht="16.5" x14ac:dyDescent="0.3">
      <c r="A625" s="67" t="str">
        <f t="shared" si="29"/>
        <v>APMTGeneraciónValle de México Sur</v>
      </c>
      <c r="B625" s="250" t="str">
        <f t="shared" si="30"/>
        <v>APMTValle de México SurNA</v>
      </c>
      <c r="C625" s="67" t="str">
        <f t="shared" si="28"/>
        <v>APMTGeneraciónEnergíaValle de México Sur</v>
      </c>
      <c r="E625" s="192" t="s">
        <v>58</v>
      </c>
      <c r="F625" s="99" t="s">
        <v>159</v>
      </c>
      <c r="G625" s="99" t="s">
        <v>184</v>
      </c>
      <c r="H625" s="181" t="s">
        <v>135</v>
      </c>
      <c r="I625" s="181" t="s">
        <v>76</v>
      </c>
      <c r="J625" s="99" t="s">
        <v>161</v>
      </c>
      <c r="K625" s="506">
        <f>+INDEX(CEC_FEBRERO_2025!$N$12:$N$351,MATCH($B625,CEC_FEBRERO_2025!$B$12:$B$351,0))</f>
        <v>1.2598990844611277</v>
      </c>
    </row>
    <row r="626" spans="1:11" ht="16.5" x14ac:dyDescent="0.3">
      <c r="A626" s="67" t="str">
        <f t="shared" si="29"/>
        <v>GDMTHGeneraciónValle de México SurB</v>
      </c>
      <c r="B626" s="250" t="str">
        <f t="shared" si="30"/>
        <v>GDMTHValle de México SurB</v>
      </c>
      <c r="C626" s="67" t="str">
        <f t="shared" si="28"/>
        <v>GDMTHGeneraciónEnergíaValle de México Sur</v>
      </c>
      <c r="E626" s="180" t="s">
        <v>54</v>
      </c>
      <c r="F626" s="99" t="s">
        <v>159</v>
      </c>
      <c r="G626" s="99" t="s">
        <v>184</v>
      </c>
      <c r="H626" s="181" t="s">
        <v>135</v>
      </c>
      <c r="I626" s="181" t="s">
        <v>76</v>
      </c>
      <c r="J626" s="99" t="s">
        <v>146</v>
      </c>
      <c r="K626" s="506">
        <f>+INDEX(CEC_FEBRERO_2025!$N$12:$N$351,MATCH($B626,CEC_FEBRERO_2025!$B$12:$B$351,0))</f>
        <v>0.99276145845269315</v>
      </c>
    </row>
    <row r="627" spans="1:11" ht="16.5" x14ac:dyDescent="0.3">
      <c r="A627" s="67" t="str">
        <f t="shared" si="29"/>
        <v>GDMTHGeneraciónValle de México SurI</v>
      </c>
      <c r="B627" s="250" t="str">
        <f t="shared" si="30"/>
        <v>GDMTHValle de México SurI</v>
      </c>
      <c r="C627" s="67" t="str">
        <f t="shared" si="28"/>
        <v>GDMTHGeneraciónEnergíaValle de México Sur</v>
      </c>
      <c r="E627" s="180" t="s">
        <v>54</v>
      </c>
      <c r="F627" s="99" t="s">
        <v>159</v>
      </c>
      <c r="G627" s="99" t="s">
        <v>184</v>
      </c>
      <c r="H627" s="181" t="s">
        <v>135</v>
      </c>
      <c r="I627" s="181" t="s">
        <v>76</v>
      </c>
      <c r="J627" s="99" t="s">
        <v>147</v>
      </c>
      <c r="K627" s="506">
        <f>+INDEX(CEC_FEBRERO_2025!$N$12:$N$351,MATCH($B627,CEC_FEBRERO_2025!$B$12:$B$351,0))</f>
        <v>1.7729759153130014</v>
      </c>
    </row>
    <row r="628" spans="1:11" ht="16.5" x14ac:dyDescent="0.3">
      <c r="A628" s="67" t="str">
        <f t="shared" si="29"/>
        <v>GDMTHGeneraciónValle de México SurP</v>
      </c>
      <c r="B628" s="250" t="str">
        <f t="shared" si="30"/>
        <v>GDMTHValle de México SurP</v>
      </c>
      <c r="C628" s="67" t="str">
        <f t="shared" si="28"/>
        <v>GDMTHGeneraciónEnergíaValle de México Sur</v>
      </c>
      <c r="E628" s="180" t="s">
        <v>54</v>
      </c>
      <c r="F628" s="99" t="s">
        <v>159</v>
      </c>
      <c r="G628" s="99" t="s">
        <v>184</v>
      </c>
      <c r="H628" s="181" t="s">
        <v>135</v>
      </c>
      <c r="I628" s="181" t="s">
        <v>76</v>
      </c>
      <c r="J628" s="99" t="s">
        <v>148</v>
      </c>
      <c r="K628" s="506">
        <f>+INDEX(CEC_FEBRERO_2025!$N$12:$N$351,MATCH($B628,CEC_FEBRERO_2025!$B$12:$B$351,0))</f>
        <v>2.1087739142983244</v>
      </c>
    </row>
    <row r="629" spans="1:11" ht="16.5" x14ac:dyDescent="0.3">
      <c r="A629" s="67" t="str">
        <f t="shared" si="29"/>
        <v>GDMTOGeneraciónValle de México Sur</v>
      </c>
      <c r="B629" s="250" t="str">
        <f t="shared" si="30"/>
        <v>GDMTOValle de México SurNA</v>
      </c>
      <c r="C629" s="67" t="str">
        <f t="shared" si="28"/>
        <v>GDMTOGeneraciónEnergíaValle de México Sur</v>
      </c>
      <c r="E629" s="180" t="s">
        <v>55</v>
      </c>
      <c r="F629" s="99" t="s">
        <v>159</v>
      </c>
      <c r="G629" s="99" t="s">
        <v>184</v>
      </c>
      <c r="H629" s="181" t="s">
        <v>135</v>
      </c>
      <c r="I629" s="181" t="s">
        <v>76</v>
      </c>
      <c r="J629" s="99" t="s">
        <v>161</v>
      </c>
      <c r="K629" s="506">
        <f>+INDEX(CEC_FEBRERO_2025!$N$12:$N$351,MATCH($B629,CEC_FEBRERO_2025!$B$12:$B$351,0))</f>
        <v>1.5227219875775717</v>
      </c>
    </row>
    <row r="630" spans="1:11" ht="16.5" x14ac:dyDescent="0.3">
      <c r="A630" s="67" t="str">
        <f t="shared" si="29"/>
        <v>RAMTGeneraciónValle de México Sur</v>
      </c>
      <c r="B630" s="250" t="str">
        <f t="shared" si="30"/>
        <v>RAMTValle de México SurNA</v>
      </c>
      <c r="C630" s="67" t="str">
        <f t="shared" si="28"/>
        <v>RAMTGeneraciónEnergíaValle de México Sur</v>
      </c>
      <c r="E630" s="192" t="s">
        <v>60</v>
      </c>
      <c r="F630" s="99" t="s">
        <v>159</v>
      </c>
      <c r="G630" s="99" t="s">
        <v>184</v>
      </c>
      <c r="H630" s="181" t="s">
        <v>135</v>
      </c>
      <c r="I630" s="181" t="s">
        <v>76</v>
      </c>
      <c r="J630" s="99" t="s">
        <v>161</v>
      </c>
      <c r="K630" s="506">
        <f>+INDEX(CEC_FEBRERO_2025!$N$12:$N$351,MATCH($B630,CEC_FEBRERO_2025!$B$12:$B$351,0))</f>
        <v>0.77983926356535249</v>
      </c>
    </row>
    <row r="631" spans="1:11" ht="16.5" x14ac:dyDescent="0.3">
      <c r="A631" s="67" t="str">
        <f t="shared" si="29"/>
        <v>DISTGeneraciónValle de México SurB</v>
      </c>
      <c r="B631" s="250" t="str">
        <f t="shared" si="30"/>
        <v>DISTValle de México SurB</v>
      </c>
      <c r="C631" s="67" t="str">
        <f t="shared" si="28"/>
        <v>DISTGeneraciónEnergíaValle de México Sur</v>
      </c>
      <c r="E631" s="192" t="s">
        <v>51</v>
      </c>
      <c r="F631" s="99" t="s">
        <v>159</v>
      </c>
      <c r="G631" s="99" t="s">
        <v>184</v>
      </c>
      <c r="H631" s="181" t="s">
        <v>135</v>
      </c>
      <c r="I631" s="181" t="s">
        <v>76</v>
      </c>
      <c r="J631" s="99" t="s">
        <v>146</v>
      </c>
      <c r="K631" s="506">
        <f>+INDEX(CEC_FEBRERO_2025!$N$12:$N$351,MATCH($B631,CEC_FEBRERO_2025!$B$12:$B$351,0))</f>
        <v>0.99219866851025995</v>
      </c>
    </row>
    <row r="632" spans="1:11" ht="16.5" x14ac:dyDescent="0.3">
      <c r="A632" s="67" t="str">
        <f t="shared" si="29"/>
        <v>DISTGeneraciónValle de México SurI</v>
      </c>
      <c r="B632" s="250" t="str">
        <f t="shared" si="30"/>
        <v>DISTValle de México SurI</v>
      </c>
      <c r="C632" s="67" t="str">
        <f t="shared" si="28"/>
        <v>DISTGeneraciónEnergíaValle de México Sur</v>
      </c>
      <c r="E632" s="192" t="s">
        <v>51</v>
      </c>
      <c r="F632" s="99" t="s">
        <v>159</v>
      </c>
      <c r="G632" s="99" t="s">
        <v>184</v>
      </c>
      <c r="H632" s="181" t="s">
        <v>135</v>
      </c>
      <c r="I632" s="181" t="s">
        <v>76</v>
      </c>
      <c r="J632" s="99" t="s">
        <v>147</v>
      </c>
      <c r="K632" s="506">
        <f>+INDEX(CEC_FEBRERO_2025!$N$12:$N$351,MATCH($B632,CEC_FEBRERO_2025!$B$12:$B$351,0))</f>
        <v>1.7647216628239759</v>
      </c>
    </row>
    <row r="633" spans="1:11" ht="16.5" x14ac:dyDescent="0.3">
      <c r="A633" s="67" t="str">
        <f t="shared" si="29"/>
        <v>DISTGeneraciónValle de México SurP</v>
      </c>
      <c r="B633" s="250" t="str">
        <f t="shared" si="30"/>
        <v>DISTValle de México SurP</v>
      </c>
      <c r="C633" s="67" t="str">
        <f t="shared" si="28"/>
        <v>DISTGeneraciónEnergíaValle de México Sur</v>
      </c>
      <c r="E633" s="192" t="s">
        <v>51</v>
      </c>
      <c r="F633" s="99" t="s">
        <v>159</v>
      </c>
      <c r="G633" s="99" t="s">
        <v>184</v>
      </c>
      <c r="H633" s="181" t="s">
        <v>135</v>
      </c>
      <c r="I633" s="181" t="s">
        <v>76</v>
      </c>
      <c r="J633" s="99" t="s">
        <v>148</v>
      </c>
      <c r="K633" s="506">
        <f>+INDEX(CEC_FEBRERO_2025!$N$12:$N$351,MATCH($B633,CEC_FEBRERO_2025!$B$12:$B$351,0))</f>
        <v>2.1074607377659782</v>
      </c>
    </row>
    <row r="634" spans="1:11" ht="16.5" x14ac:dyDescent="0.3">
      <c r="A634" s="67" t="str">
        <f t="shared" si="29"/>
        <v>DISTGeneraciónValle de México SurSP</v>
      </c>
      <c r="B634" s="250" t="str">
        <f t="shared" si="30"/>
        <v>DISTValle de México SurSP</v>
      </c>
      <c r="C634" s="67" t="str">
        <f t="shared" si="28"/>
        <v>DISTGeneraciónEnergíaValle de México Sur</v>
      </c>
      <c r="E634" s="192" t="s">
        <v>51</v>
      </c>
      <c r="F634" s="99" t="s">
        <v>159</v>
      </c>
      <c r="G634" s="99" t="s">
        <v>184</v>
      </c>
      <c r="H634" s="181" t="s">
        <v>135</v>
      </c>
      <c r="I634" s="181" t="s">
        <v>76</v>
      </c>
      <c r="J634" s="99" t="s">
        <v>151</v>
      </c>
      <c r="K634" s="506">
        <f>+INDEX(CEC_FEBRERO_2025!$N$12:$N$351,MATCH($B634,CEC_FEBRERO_2025!$B$12:$B$351,0))</f>
        <v>0</v>
      </c>
    </row>
    <row r="635" spans="1:11" ht="16.5" x14ac:dyDescent="0.3">
      <c r="A635" s="67" t="str">
        <f t="shared" si="29"/>
        <v>DITGeneraciónValle de México SurB</v>
      </c>
      <c r="B635" s="250" t="str">
        <f t="shared" si="30"/>
        <v>DITValle de México SurB</v>
      </c>
      <c r="C635" s="67" t="str">
        <f t="shared" si="28"/>
        <v>DITGeneraciónEnergíaValle de México Sur</v>
      </c>
      <c r="E635" s="192" t="s">
        <v>52</v>
      </c>
      <c r="F635" s="99" t="s">
        <v>159</v>
      </c>
      <c r="G635" s="99" t="s">
        <v>184</v>
      </c>
      <c r="H635" s="181" t="s">
        <v>135</v>
      </c>
      <c r="I635" s="181" t="s">
        <v>76</v>
      </c>
      <c r="J635" s="99" t="s">
        <v>146</v>
      </c>
      <c r="K635" s="506">
        <f>+INDEX(CEC_FEBRERO_2025!$N$12:$N$351,MATCH($B635,CEC_FEBRERO_2025!$B$12:$B$351,0))</f>
        <v>1.0098327533731759</v>
      </c>
    </row>
    <row r="636" spans="1:11" ht="16.5" x14ac:dyDescent="0.3">
      <c r="A636" s="67" t="str">
        <f t="shared" si="29"/>
        <v>DITGeneraciónValle de México SurI</v>
      </c>
      <c r="B636" s="250" t="str">
        <f t="shared" si="30"/>
        <v>DITValle de México SurI</v>
      </c>
      <c r="C636" s="67" t="str">
        <f t="shared" si="28"/>
        <v>DITGeneraciónEnergíaValle de México Sur</v>
      </c>
      <c r="E636" s="192" t="s">
        <v>52</v>
      </c>
      <c r="F636" s="99" t="s">
        <v>159</v>
      </c>
      <c r="G636" s="99" t="s">
        <v>184</v>
      </c>
      <c r="H636" s="181" t="s">
        <v>135</v>
      </c>
      <c r="I636" s="181" t="s">
        <v>76</v>
      </c>
      <c r="J636" s="99" t="s">
        <v>147</v>
      </c>
      <c r="K636" s="506">
        <f>+INDEX(CEC_FEBRERO_2025!$N$12:$N$351,MATCH($B636,CEC_FEBRERO_2025!$B$12:$B$351,0))</f>
        <v>1.8823447607925783</v>
      </c>
    </row>
    <row r="637" spans="1:11" ht="16.5" x14ac:dyDescent="0.3">
      <c r="A637" s="67" t="str">
        <f t="shared" si="29"/>
        <v>DITGeneraciónValle de México SurP</v>
      </c>
      <c r="B637" s="250" t="str">
        <f t="shared" si="30"/>
        <v>DITValle de México SurP</v>
      </c>
      <c r="C637" s="67" t="str">
        <f t="shared" si="28"/>
        <v>DITGeneraciónEnergíaValle de México Sur</v>
      </c>
      <c r="E637" s="192" t="s">
        <v>52</v>
      </c>
      <c r="F637" s="99" t="s">
        <v>159</v>
      </c>
      <c r="G637" s="99" t="s">
        <v>184</v>
      </c>
      <c r="H637" s="181" t="s">
        <v>135</v>
      </c>
      <c r="I637" s="181" t="s">
        <v>76</v>
      </c>
      <c r="J637" s="99" t="s">
        <v>148</v>
      </c>
      <c r="K637" s="506">
        <f>+INDEX(CEC_FEBRERO_2025!$N$12:$N$351,MATCH($B637,CEC_FEBRERO_2025!$B$12:$B$351,0))</f>
        <v>2.1170281667873474</v>
      </c>
    </row>
    <row r="638" spans="1:11" ht="16.5" x14ac:dyDescent="0.3">
      <c r="A638" s="67" t="str">
        <f t="shared" si="29"/>
        <v>DITGeneraciónValle de México SurSP</v>
      </c>
      <c r="B638" s="250" t="str">
        <f t="shared" si="30"/>
        <v>DITValle de México SurSP</v>
      </c>
      <c r="C638" s="67" t="str">
        <f t="shared" si="28"/>
        <v>DITGeneraciónEnergíaValle de México Sur</v>
      </c>
      <c r="E638" s="192" t="s">
        <v>52</v>
      </c>
      <c r="F638" s="99" t="s">
        <v>159</v>
      </c>
      <c r="G638" s="99" t="s">
        <v>184</v>
      </c>
      <c r="H638" s="181" t="s">
        <v>135</v>
      </c>
      <c r="I638" s="181" t="s">
        <v>76</v>
      </c>
      <c r="J638" s="99" t="s">
        <v>151</v>
      </c>
      <c r="K638" s="506">
        <f>+INDEX(CEC_FEBRERO_2025!$N$12:$N$351,MATCH($B638,CEC_FEBRERO_2025!$B$12:$B$351,0))</f>
        <v>0</v>
      </c>
    </row>
    <row r="639" spans="1:11" ht="16.5" x14ac:dyDescent="0.3">
      <c r="A639" s="67" t="str">
        <f t="shared" si="29"/>
        <v>DB1TransmisiónBaja California</v>
      </c>
      <c r="B639" s="250" t="str">
        <f t="shared" ref="B639:B702" si="31">E639&amp;H639&amp;I639</f>
        <v>DB1EnergíaBaja California</v>
      </c>
      <c r="C639" s="67" t="str">
        <f t="shared" si="28"/>
        <v>DB1TransmisiónEnergíaBaja California</v>
      </c>
      <c r="E639" s="180" t="s">
        <v>48</v>
      </c>
      <c r="F639" s="181" t="s">
        <v>192</v>
      </c>
      <c r="G639" s="181" t="s">
        <v>184</v>
      </c>
      <c r="H639" s="181" t="s">
        <v>135</v>
      </c>
      <c r="I639" s="181" t="s">
        <v>49</v>
      </c>
      <c r="J639" s="99" t="s">
        <v>161</v>
      </c>
      <c r="K639" s="507">
        <f>+ROUND(IF($E639="DIT",TR_FEBRERO_2025!$E$15,TR_FEBRERO_2025!$E$16),LOOKUP($H639,TR_FEBRERO_2025!$B$71:$C$73,TR_FEBRERO_2025!$C$71:$C$73))</f>
        <v>0.18090000000000001</v>
      </c>
    </row>
    <row r="640" spans="1:11" ht="16.5" x14ac:dyDescent="0.3">
      <c r="A640" s="67" t="str">
        <f t="shared" si="29"/>
        <v>DB2TransmisiónBaja California</v>
      </c>
      <c r="B640" s="250" t="str">
        <f t="shared" si="31"/>
        <v>DB2EnergíaBaja California</v>
      </c>
      <c r="C640" s="67" t="str">
        <f t="shared" si="28"/>
        <v>DB2TransmisiónEnergíaBaja California</v>
      </c>
      <c r="E640" s="180" t="s">
        <v>50</v>
      </c>
      <c r="F640" s="181" t="s">
        <v>192</v>
      </c>
      <c r="G640" s="181" t="s">
        <v>184</v>
      </c>
      <c r="H640" s="181" t="s">
        <v>135</v>
      </c>
      <c r="I640" s="181" t="s">
        <v>49</v>
      </c>
      <c r="J640" s="99" t="s">
        <v>161</v>
      </c>
      <c r="K640" s="507">
        <f>+ROUND(IF($E640="DIT",TR_FEBRERO_2025!$E$15,TR_FEBRERO_2025!$E$16),LOOKUP($H640,TR_FEBRERO_2025!$B$71:$C$73,TR_FEBRERO_2025!$C$71:$C$73))</f>
        <v>0.18090000000000001</v>
      </c>
    </row>
    <row r="641" spans="1:11" ht="16.5" x14ac:dyDescent="0.3">
      <c r="A641" s="67" t="str">
        <f t="shared" si="29"/>
        <v>PDBTTransmisiónBaja California</v>
      </c>
      <c r="B641" s="250" t="str">
        <f t="shared" si="31"/>
        <v>PDBTEnergíaBaja California</v>
      </c>
      <c r="C641" s="67" t="str">
        <f t="shared" si="28"/>
        <v>PDBTTransmisiónEnergíaBaja California</v>
      </c>
      <c r="E641" s="180" t="s">
        <v>56</v>
      </c>
      <c r="F641" s="181" t="s">
        <v>192</v>
      </c>
      <c r="G641" s="181" t="s">
        <v>184</v>
      </c>
      <c r="H641" s="181" t="s">
        <v>135</v>
      </c>
      <c r="I641" s="181" t="s">
        <v>49</v>
      </c>
      <c r="J641" s="99" t="s">
        <v>161</v>
      </c>
      <c r="K641" s="507">
        <f>+ROUND(IF($E641="DIT",TR_FEBRERO_2025!$E$15,TR_FEBRERO_2025!$E$16),LOOKUP($H641,TR_FEBRERO_2025!$B$71:$C$73,TR_FEBRERO_2025!$C$71:$C$73))</f>
        <v>0.18090000000000001</v>
      </c>
    </row>
    <row r="642" spans="1:11" ht="16.5" x14ac:dyDescent="0.3">
      <c r="A642" s="67" t="str">
        <f t="shared" si="29"/>
        <v>GDBTTransmisiónBaja California</v>
      </c>
      <c r="B642" s="250" t="str">
        <f t="shared" si="31"/>
        <v>GDBTEnergíaBaja California</v>
      </c>
      <c r="C642" s="67" t="str">
        <f t="shared" si="28"/>
        <v>GDBTTransmisiónEnergíaBaja California</v>
      </c>
      <c r="E642" s="180" t="s">
        <v>53</v>
      </c>
      <c r="F642" s="181" t="s">
        <v>192</v>
      </c>
      <c r="G642" s="181" t="s">
        <v>184</v>
      </c>
      <c r="H642" s="181" t="s">
        <v>135</v>
      </c>
      <c r="I642" s="181" t="s">
        <v>49</v>
      </c>
      <c r="J642" s="99" t="s">
        <v>161</v>
      </c>
      <c r="K642" s="507">
        <f>+ROUND(IF($E642="DIT",TR_FEBRERO_2025!$E$15,TR_FEBRERO_2025!$E$16),LOOKUP($H642,TR_FEBRERO_2025!$B$71:$C$73,TR_FEBRERO_2025!$C$71:$C$73))</f>
        <v>0.18090000000000001</v>
      </c>
    </row>
    <row r="643" spans="1:11" ht="16.5" x14ac:dyDescent="0.3">
      <c r="A643" s="67" t="str">
        <f t="shared" si="29"/>
        <v>RABTTransmisiónBaja California</v>
      </c>
      <c r="B643" s="250" t="str">
        <f t="shared" si="31"/>
        <v>RABTEnergíaBaja California</v>
      </c>
      <c r="C643" s="67" t="str">
        <f t="shared" si="28"/>
        <v>RABTTransmisiónEnergíaBaja California</v>
      </c>
      <c r="E643" s="180" t="s">
        <v>59</v>
      </c>
      <c r="F643" s="181" t="s">
        <v>192</v>
      </c>
      <c r="G643" s="181" t="s">
        <v>184</v>
      </c>
      <c r="H643" s="181" t="s">
        <v>135</v>
      </c>
      <c r="I643" s="181" t="s">
        <v>49</v>
      </c>
      <c r="J643" s="99" t="s">
        <v>161</v>
      </c>
      <c r="K643" s="507">
        <f>+ROUND(IF($E643="DIT",TR_FEBRERO_2025!$E$15,TR_FEBRERO_2025!$E$16),LOOKUP($H643,TR_FEBRERO_2025!$B$71:$C$73,TR_FEBRERO_2025!$C$71:$C$73))</f>
        <v>0.18090000000000001</v>
      </c>
    </row>
    <row r="644" spans="1:11" ht="16.5" x14ac:dyDescent="0.3">
      <c r="A644" s="67" t="str">
        <f t="shared" si="29"/>
        <v>APBTTransmisiónBaja California</v>
      </c>
      <c r="B644" s="250" t="str">
        <f t="shared" si="31"/>
        <v>APBTEnergíaBaja California</v>
      </c>
      <c r="C644" s="67" t="str">
        <f t="shared" si="28"/>
        <v>APBTTransmisiónEnergíaBaja California</v>
      </c>
      <c r="E644" s="180" t="s">
        <v>57</v>
      </c>
      <c r="F644" s="181" t="s">
        <v>192</v>
      </c>
      <c r="G644" s="181" t="s">
        <v>184</v>
      </c>
      <c r="H644" s="181" t="s">
        <v>135</v>
      </c>
      <c r="I644" s="181" t="s">
        <v>49</v>
      </c>
      <c r="J644" s="99" t="s">
        <v>161</v>
      </c>
      <c r="K644" s="507">
        <f>+ROUND(IF($E644="DIT",TR_FEBRERO_2025!$E$15,TR_FEBRERO_2025!$E$16),LOOKUP($H644,TR_FEBRERO_2025!$B$71:$C$73,TR_FEBRERO_2025!$C$71:$C$73))</f>
        <v>0.18090000000000001</v>
      </c>
    </row>
    <row r="645" spans="1:11" ht="16.5" x14ac:dyDescent="0.3">
      <c r="A645" s="67" t="str">
        <f t="shared" si="29"/>
        <v>APMTTransmisiónBaja California</v>
      </c>
      <c r="B645" s="250" t="str">
        <f t="shared" si="31"/>
        <v>APMTEnergíaBaja California</v>
      </c>
      <c r="C645" s="67" t="str">
        <f t="shared" si="28"/>
        <v>APMTTransmisiónEnergíaBaja California</v>
      </c>
      <c r="E645" s="180" t="s">
        <v>58</v>
      </c>
      <c r="F645" s="181" t="s">
        <v>192</v>
      </c>
      <c r="G645" s="181" t="s">
        <v>184</v>
      </c>
      <c r="H645" s="181" t="s">
        <v>135</v>
      </c>
      <c r="I645" s="181" t="s">
        <v>49</v>
      </c>
      <c r="J645" s="99" t="s">
        <v>161</v>
      </c>
      <c r="K645" s="507">
        <f>+ROUND(IF($E645="DIT",TR_FEBRERO_2025!$E$15,TR_FEBRERO_2025!$E$16),LOOKUP($H645,TR_FEBRERO_2025!$B$71:$C$73,TR_FEBRERO_2025!$C$71:$C$73))</f>
        <v>0.18090000000000001</v>
      </c>
    </row>
    <row r="646" spans="1:11" ht="16.5" x14ac:dyDescent="0.3">
      <c r="A646" s="67" t="str">
        <f t="shared" si="29"/>
        <v>GDMTHTransmisiónBaja California</v>
      </c>
      <c r="B646" s="250" t="str">
        <f t="shared" si="31"/>
        <v>GDMTHEnergíaBaja California</v>
      </c>
      <c r="C646" s="67" t="str">
        <f t="shared" si="28"/>
        <v>GDMTHTransmisiónEnergíaBaja California</v>
      </c>
      <c r="E646" s="180" t="s">
        <v>54</v>
      </c>
      <c r="F646" s="181" t="s">
        <v>192</v>
      </c>
      <c r="G646" s="181" t="s">
        <v>184</v>
      </c>
      <c r="H646" s="181" t="s">
        <v>135</v>
      </c>
      <c r="I646" s="181" t="s">
        <v>49</v>
      </c>
      <c r="J646" s="99" t="s">
        <v>161</v>
      </c>
      <c r="K646" s="507">
        <f>+ROUND(IF($E646="DIT",TR_FEBRERO_2025!$E$15,TR_FEBRERO_2025!$E$16),LOOKUP($H646,TR_FEBRERO_2025!$B$71:$C$73,TR_FEBRERO_2025!$C$71:$C$73))</f>
        <v>0.18090000000000001</v>
      </c>
    </row>
    <row r="647" spans="1:11" ht="16.5" x14ac:dyDescent="0.3">
      <c r="A647" s="67" t="str">
        <f t="shared" si="29"/>
        <v>GDMTOTransmisiónBaja California</v>
      </c>
      <c r="B647" s="250" t="str">
        <f t="shared" si="31"/>
        <v>GDMTOEnergíaBaja California</v>
      </c>
      <c r="C647" s="67" t="str">
        <f t="shared" si="28"/>
        <v>GDMTOTransmisiónEnergíaBaja California</v>
      </c>
      <c r="E647" s="180" t="s">
        <v>55</v>
      </c>
      <c r="F647" s="181" t="s">
        <v>192</v>
      </c>
      <c r="G647" s="181" t="s">
        <v>184</v>
      </c>
      <c r="H647" s="181" t="s">
        <v>135</v>
      </c>
      <c r="I647" s="181" t="s">
        <v>49</v>
      </c>
      <c r="J647" s="99" t="s">
        <v>161</v>
      </c>
      <c r="K647" s="507">
        <f>+ROUND(IF($E647="DIT",TR_FEBRERO_2025!$E$15,TR_FEBRERO_2025!$E$16),LOOKUP($H647,TR_FEBRERO_2025!$B$71:$C$73,TR_FEBRERO_2025!$C$71:$C$73))</f>
        <v>0.18090000000000001</v>
      </c>
    </row>
    <row r="648" spans="1:11" ht="16.5" x14ac:dyDescent="0.3">
      <c r="A648" s="67" t="str">
        <f t="shared" si="29"/>
        <v>RAMTTransmisiónBaja California</v>
      </c>
      <c r="B648" s="250" t="str">
        <f t="shared" si="31"/>
        <v>RAMTEnergíaBaja California</v>
      </c>
      <c r="C648" s="67" t="str">
        <f t="shared" si="28"/>
        <v>RAMTTransmisiónEnergíaBaja California</v>
      </c>
      <c r="E648" s="180" t="s">
        <v>60</v>
      </c>
      <c r="F648" s="181" t="s">
        <v>192</v>
      </c>
      <c r="G648" s="181" t="s">
        <v>184</v>
      </c>
      <c r="H648" s="181" t="s">
        <v>135</v>
      </c>
      <c r="I648" s="181" t="s">
        <v>49</v>
      </c>
      <c r="J648" s="99" t="s">
        <v>161</v>
      </c>
      <c r="K648" s="507">
        <f>+ROUND(IF($E648="DIT",TR_FEBRERO_2025!$E$15,TR_FEBRERO_2025!$E$16),LOOKUP($H648,TR_FEBRERO_2025!$B$71:$C$73,TR_FEBRERO_2025!$C$71:$C$73))</f>
        <v>0.18090000000000001</v>
      </c>
    </row>
    <row r="649" spans="1:11" ht="16.5" x14ac:dyDescent="0.3">
      <c r="A649" s="67" t="str">
        <f t="shared" si="29"/>
        <v>DISTTransmisiónBaja California</v>
      </c>
      <c r="B649" s="250" t="str">
        <f t="shared" si="31"/>
        <v>DISTEnergíaBaja California</v>
      </c>
      <c r="C649" s="67" t="str">
        <f t="shared" si="28"/>
        <v>DISTTransmisiónEnergíaBaja California</v>
      </c>
      <c r="E649" s="180" t="s">
        <v>51</v>
      </c>
      <c r="F649" s="181" t="s">
        <v>192</v>
      </c>
      <c r="G649" s="181" t="s">
        <v>184</v>
      </c>
      <c r="H649" s="181" t="s">
        <v>135</v>
      </c>
      <c r="I649" s="181" t="s">
        <v>49</v>
      </c>
      <c r="J649" s="285" t="s">
        <v>161</v>
      </c>
      <c r="K649" s="507">
        <f>+ROUND(IF($E649="DIT",TR_FEBRERO_2025!$E$15,TR_FEBRERO_2025!$E$16),LOOKUP($H649,TR_FEBRERO_2025!$B$71:$C$73,TR_FEBRERO_2025!$C$71:$C$73))</f>
        <v>0.18090000000000001</v>
      </c>
    </row>
    <row r="650" spans="1:11" ht="16.5" x14ac:dyDescent="0.3">
      <c r="A650" s="67" t="str">
        <f t="shared" si="29"/>
        <v>DITTransmisiónBaja California</v>
      </c>
      <c r="B650" s="250" t="str">
        <f t="shared" si="31"/>
        <v>DITEnergíaBaja California</v>
      </c>
      <c r="C650" s="67" t="str">
        <f t="shared" ref="C650:C713" si="32">E650&amp;F650&amp;H650&amp;I650</f>
        <v>DITTransmisiónEnergíaBaja California</v>
      </c>
      <c r="E650" s="180" t="s">
        <v>52</v>
      </c>
      <c r="F650" s="181" t="s">
        <v>192</v>
      </c>
      <c r="G650" s="181" t="s">
        <v>184</v>
      </c>
      <c r="H650" s="181" t="s">
        <v>135</v>
      </c>
      <c r="I650" s="181" t="s">
        <v>49</v>
      </c>
      <c r="J650" s="285" t="s">
        <v>161</v>
      </c>
      <c r="K650" s="507">
        <f>+ROUND(IF($E650="DIT",TR_FEBRERO_2025!$E$15,TR_FEBRERO_2025!$E$16),LOOKUP($H650,TR_FEBRERO_2025!$B$71:$C$73,TR_FEBRERO_2025!$C$71:$C$73))</f>
        <v>7.9399999999999998E-2</v>
      </c>
    </row>
    <row r="651" spans="1:11" ht="16.5" x14ac:dyDescent="0.3">
      <c r="A651" s="67" t="str">
        <f t="shared" ref="A651:A714" si="33">IF(J651="NA",E651&amp;F651&amp;I651,E651&amp;F651&amp;I651&amp;J651)</f>
        <v>DB1TransmisiónBaja California Sur</v>
      </c>
      <c r="B651" s="250" t="str">
        <f t="shared" si="31"/>
        <v>DB1EnergíaBaja California Sur</v>
      </c>
      <c r="C651" s="67" t="str">
        <f t="shared" si="32"/>
        <v>DB1TransmisiónEnergíaBaja California Sur</v>
      </c>
      <c r="E651" s="180" t="s">
        <v>48</v>
      </c>
      <c r="F651" s="181" t="s">
        <v>192</v>
      </c>
      <c r="G651" s="181" t="s">
        <v>184</v>
      </c>
      <c r="H651" s="181" t="s">
        <v>135</v>
      </c>
      <c r="I651" s="181" t="s">
        <v>61</v>
      </c>
      <c r="J651" s="285" t="s">
        <v>161</v>
      </c>
      <c r="K651" s="507">
        <f>+ROUND(IF($E651="DIT",TR_FEBRERO_2025!$E$15,TR_FEBRERO_2025!$E$16),LOOKUP($H651,TR_FEBRERO_2025!$B$71:$C$73,TR_FEBRERO_2025!$C$71:$C$73))</f>
        <v>0.18090000000000001</v>
      </c>
    </row>
    <row r="652" spans="1:11" ht="16.5" x14ac:dyDescent="0.3">
      <c r="A652" s="67" t="str">
        <f t="shared" si="33"/>
        <v>DB2TransmisiónBaja California Sur</v>
      </c>
      <c r="B652" s="250" t="str">
        <f t="shared" si="31"/>
        <v>DB2EnergíaBaja California Sur</v>
      </c>
      <c r="C652" s="67" t="str">
        <f t="shared" si="32"/>
        <v>DB2TransmisiónEnergíaBaja California Sur</v>
      </c>
      <c r="E652" s="180" t="s">
        <v>50</v>
      </c>
      <c r="F652" s="181" t="s">
        <v>192</v>
      </c>
      <c r="G652" s="181" t="s">
        <v>184</v>
      </c>
      <c r="H652" s="181" t="s">
        <v>135</v>
      </c>
      <c r="I652" s="181" t="s">
        <v>61</v>
      </c>
      <c r="J652" s="285" t="s">
        <v>161</v>
      </c>
      <c r="K652" s="507">
        <f>+ROUND(IF($E652="DIT",TR_FEBRERO_2025!$E$15,TR_FEBRERO_2025!$E$16),LOOKUP($H652,TR_FEBRERO_2025!$B$71:$C$73,TR_FEBRERO_2025!$C$71:$C$73))</f>
        <v>0.18090000000000001</v>
      </c>
    </row>
    <row r="653" spans="1:11" ht="16.5" x14ac:dyDescent="0.3">
      <c r="A653" s="67" t="str">
        <f t="shared" si="33"/>
        <v>PDBTTransmisiónBaja California Sur</v>
      </c>
      <c r="B653" s="250" t="str">
        <f t="shared" si="31"/>
        <v>PDBTEnergíaBaja California Sur</v>
      </c>
      <c r="C653" s="67" t="str">
        <f t="shared" si="32"/>
        <v>PDBTTransmisiónEnergíaBaja California Sur</v>
      </c>
      <c r="E653" s="180" t="s">
        <v>56</v>
      </c>
      <c r="F653" s="181" t="s">
        <v>192</v>
      </c>
      <c r="G653" s="181" t="s">
        <v>184</v>
      </c>
      <c r="H653" s="181" t="s">
        <v>135</v>
      </c>
      <c r="I653" s="181" t="s">
        <v>61</v>
      </c>
      <c r="J653" s="285" t="s">
        <v>161</v>
      </c>
      <c r="K653" s="507">
        <f>+ROUND(IF($E653="DIT",TR_FEBRERO_2025!$E$15,TR_FEBRERO_2025!$E$16),LOOKUP($H653,TR_FEBRERO_2025!$B$71:$C$73,TR_FEBRERO_2025!$C$71:$C$73))</f>
        <v>0.18090000000000001</v>
      </c>
    </row>
    <row r="654" spans="1:11" ht="16.5" x14ac:dyDescent="0.3">
      <c r="A654" s="67" t="str">
        <f t="shared" si="33"/>
        <v>GDBTTransmisiónBaja California Sur</v>
      </c>
      <c r="B654" s="250" t="str">
        <f t="shared" si="31"/>
        <v>GDBTEnergíaBaja California Sur</v>
      </c>
      <c r="C654" s="67" t="str">
        <f t="shared" si="32"/>
        <v>GDBTTransmisiónEnergíaBaja California Sur</v>
      </c>
      <c r="E654" s="187" t="s">
        <v>53</v>
      </c>
      <c r="F654" s="181" t="s">
        <v>192</v>
      </c>
      <c r="G654" s="181" t="s">
        <v>184</v>
      </c>
      <c r="H654" s="181" t="s">
        <v>135</v>
      </c>
      <c r="I654" s="181" t="s">
        <v>61</v>
      </c>
      <c r="J654" s="285" t="s">
        <v>161</v>
      </c>
      <c r="K654" s="507">
        <f>+ROUND(IF($E654="DIT",TR_FEBRERO_2025!$E$15,TR_FEBRERO_2025!$E$16),LOOKUP($H654,TR_FEBRERO_2025!$B$71:$C$73,TR_FEBRERO_2025!$C$71:$C$73))</f>
        <v>0.18090000000000001</v>
      </c>
    </row>
    <row r="655" spans="1:11" ht="16.5" x14ac:dyDescent="0.3">
      <c r="A655" s="67" t="str">
        <f t="shared" si="33"/>
        <v>RABTTransmisiónBaja California Sur</v>
      </c>
      <c r="B655" s="250" t="str">
        <f t="shared" si="31"/>
        <v>RABTEnergíaBaja California Sur</v>
      </c>
      <c r="C655" s="67" t="str">
        <f t="shared" si="32"/>
        <v>RABTTransmisiónEnergíaBaja California Sur</v>
      </c>
      <c r="E655" s="187" t="s">
        <v>59</v>
      </c>
      <c r="F655" s="181" t="s">
        <v>192</v>
      </c>
      <c r="G655" s="181" t="s">
        <v>184</v>
      </c>
      <c r="H655" s="181" t="s">
        <v>135</v>
      </c>
      <c r="I655" s="181" t="s">
        <v>61</v>
      </c>
      <c r="J655" s="285" t="s">
        <v>161</v>
      </c>
      <c r="K655" s="507">
        <f>+ROUND(IF($E655="DIT",TR_FEBRERO_2025!$E$15,TR_FEBRERO_2025!$E$16),LOOKUP($H655,TR_FEBRERO_2025!$B$71:$C$73,TR_FEBRERO_2025!$C$71:$C$73))</f>
        <v>0.18090000000000001</v>
      </c>
    </row>
    <row r="656" spans="1:11" ht="16.5" x14ac:dyDescent="0.3">
      <c r="A656" s="67" t="str">
        <f t="shared" si="33"/>
        <v>APBTTransmisiónBaja California Sur</v>
      </c>
      <c r="B656" s="250" t="str">
        <f t="shared" si="31"/>
        <v>APBTEnergíaBaja California Sur</v>
      </c>
      <c r="C656" s="67" t="str">
        <f t="shared" si="32"/>
        <v>APBTTransmisiónEnergíaBaja California Sur</v>
      </c>
      <c r="E656" s="180" t="s">
        <v>57</v>
      </c>
      <c r="F656" s="181" t="s">
        <v>192</v>
      </c>
      <c r="G656" s="181" t="s">
        <v>184</v>
      </c>
      <c r="H656" s="181" t="s">
        <v>135</v>
      </c>
      <c r="I656" s="181" t="s">
        <v>61</v>
      </c>
      <c r="J656" s="285" t="s">
        <v>161</v>
      </c>
      <c r="K656" s="505">
        <f>+ROUND(IF($E656="DIT",TR_FEBRERO_2025!$E$15,TR_FEBRERO_2025!$E$16),LOOKUP($H656,TR_FEBRERO_2025!$B$71:$C$73,TR_FEBRERO_2025!$C$71:$C$73))</f>
        <v>0.18090000000000001</v>
      </c>
    </row>
    <row r="657" spans="1:11" ht="16.5" x14ac:dyDescent="0.3">
      <c r="A657" s="67" t="str">
        <f t="shared" si="33"/>
        <v>APMTTransmisiónBaja California Sur</v>
      </c>
      <c r="B657" s="250" t="str">
        <f t="shared" si="31"/>
        <v>APMTEnergíaBaja California Sur</v>
      </c>
      <c r="C657" s="67" t="str">
        <f t="shared" si="32"/>
        <v>APMTTransmisiónEnergíaBaja California Sur</v>
      </c>
      <c r="E657" s="180" t="s">
        <v>58</v>
      </c>
      <c r="F657" s="181" t="s">
        <v>192</v>
      </c>
      <c r="G657" s="181" t="s">
        <v>184</v>
      </c>
      <c r="H657" s="181" t="s">
        <v>135</v>
      </c>
      <c r="I657" s="181" t="s">
        <v>61</v>
      </c>
      <c r="J657" s="285" t="s">
        <v>161</v>
      </c>
      <c r="K657" s="505">
        <f>+ROUND(IF($E657="DIT",TR_FEBRERO_2025!$E$15,TR_FEBRERO_2025!$E$16),LOOKUP($H657,TR_FEBRERO_2025!$B$71:$C$73,TR_FEBRERO_2025!$C$71:$C$73))</f>
        <v>0.18090000000000001</v>
      </c>
    </row>
    <row r="658" spans="1:11" ht="16.5" x14ac:dyDescent="0.3">
      <c r="A658" s="67" t="str">
        <f t="shared" si="33"/>
        <v>GDMTHTransmisiónBaja California Sur</v>
      </c>
      <c r="B658" s="250" t="str">
        <f t="shared" si="31"/>
        <v>GDMTHEnergíaBaja California Sur</v>
      </c>
      <c r="C658" s="67" t="str">
        <f t="shared" si="32"/>
        <v>GDMTHTransmisiónEnergíaBaja California Sur</v>
      </c>
      <c r="E658" s="180" t="s">
        <v>54</v>
      </c>
      <c r="F658" s="181" t="s">
        <v>192</v>
      </c>
      <c r="G658" s="181" t="s">
        <v>184</v>
      </c>
      <c r="H658" s="181" t="s">
        <v>135</v>
      </c>
      <c r="I658" s="181" t="s">
        <v>61</v>
      </c>
      <c r="J658" s="285" t="s">
        <v>161</v>
      </c>
      <c r="K658" s="505">
        <f>+ROUND(IF($E658="DIT",TR_FEBRERO_2025!$E$15,TR_FEBRERO_2025!$E$16),LOOKUP($H658,TR_FEBRERO_2025!$B$71:$C$73,TR_FEBRERO_2025!$C$71:$C$73))</f>
        <v>0.18090000000000001</v>
      </c>
    </row>
    <row r="659" spans="1:11" ht="16.5" x14ac:dyDescent="0.3">
      <c r="A659" s="67" t="str">
        <f t="shared" si="33"/>
        <v>GDMTOTransmisiónBaja California Sur</v>
      </c>
      <c r="B659" s="250" t="str">
        <f t="shared" si="31"/>
        <v>GDMTOEnergíaBaja California Sur</v>
      </c>
      <c r="C659" s="67" t="str">
        <f t="shared" si="32"/>
        <v>GDMTOTransmisiónEnergíaBaja California Sur</v>
      </c>
      <c r="E659" s="180" t="s">
        <v>55</v>
      </c>
      <c r="F659" s="181" t="s">
        <v>192</v>
      </c>
      <c r="G659" s="181" t="s">
        <v>184</v>
      </c>
      <c r="H659" s="181" t="s">
        <v>135</v>
      </c>
      <c r="I659" s="181" t="s">
        <v>61</v>
      </c>
      <c r="J659" s="285" t="s">
        <v>161</v>
      </c>
      <c r="K659" s="505">
        <f>+ROUND(IF($E659="DIT",TR_FEBRERO_2025!$E$15,TR_FEBRERO_2025!$E$16),LOOKUP($H659,TR_FEBRERO_2025!$B$71:$C$73,TR_FEBRERO_2025!$C$71:$C$73))</f>
        <v>0.18090000000000001</v>
      </c>
    </row>
    <row r="660" spans="1:11" ht="16.5" x14ac:dyDescent="0.3">
      <c r="A660" s="67" t="str">
        <f t="shared" si="33"/>
        <v>RAMTTransmisiónBaja California Sur</v>
      </c>
      <c r="B660" s="250" t="str">
        <f t="shared" si="31"/>
        <v>RAMTEnergíaBaja California Sur</v>
      </c>
      <c r="C660" s="67" t="str">
        <f t="shared" si="32"/>
        <v>RAMTTransmisiónEnergíaBaja California Sur</v>
      </c>
      <c r="E660" s="180" t="s">
        <v>60</v>
      </c>
      <c r="F660" s="181" t="s">
        <v>192</v>
      </c>
      <c r="G660" s="181" t="s">
        <v>184</v>
      </c>
      <c r="H660" s="181" t="s">
        <v>135</v>
      </c>
      <c r="I660" s="181" t="s">
        <v>61</v>
      </c>
      <c r="J660" s="285" t="s">
        <v>161</v>
      </c>
      <c r="K660" s="505">
        <f>+ROUND(IF($E660="DIT",TR_FEBRERO_2025!$E$15,TR_FEBRERO_2025!$E$16),LOOKUP($H660,TR_FEBRERO_2025!$B$71:$C$73,TR_FEBRERO_2025!$C$71:$C$73))</f>
        <v>0.18090000000000001</v>
      </c>
    </row>
    <row r="661" spans="1:11" ht="16.5" x14ac:dyDescent="0.3">
      <c r="A661" s="67" t="str">
        <f t="shared" si="33"/>
        <v>DISTTransmisiónBaja California Sur</v>
      </c>
      <c r="B661" s="250" t="str">
        <f t="shared" si="31"/>
        <v>DISTEnergíaBaja California Sur</v>
      </c>
      <c r="C661" s="67" t="str">
        <f t="shared" si="32"/>
        <v>DISTTransmisiónEnergíaBaja California Sur</v>
      </c>
      <c r="E661" s="180" t="s">
        <v>51</v>
      </c>
      <c r="F661" s="181" t="s">
        <v>192</v>
      </c>
      <c r="G661" s="181" t="s">
        <v>184</v>
      </c>
      <c r="H661" s="181" t="s">
        <v>135</v>
      </c>
      <c r="I661" s="181" t="s">
        <v>61</v>
      </c>
      <c r="J661" s="285" t="s">
        <v>161</v>
      </c>
      <c r="K661" s="505">
        <f>+ROUND(IF($E661="DIT",TR_FEBRERO_2025!$E$15,TR_FEBRERO_2025!$E$16),LOOKUP($H661,TR_FEBRERO_2025!$B$71:$C$73,TR_FEBRERO_2025!$C$71:$C$73))</f>
        <v>0.18090000000000001</v>
      </c>
    </row>
    <row r="662" spans="1:11" ht="16.5" x14ac:dyDescent="0.3">
      <c r="A662" s="67" t="str">
        <f t="shared" si="33"/>
        <v>DITTransmisiónBaja California Sur</v>
      </c>
      <c r="B662" s="250" t="str">
        <f t="shared" si="31"/>
        <v>DITEnergíaBaja California Sur</v>
      </c>
      <c r="C662" s="67" t="str">
        <f t="shared" si="32"/>
        <v>DITTransmisiónEnergíaBaja California Sur</v>
      </c>
      <c r="E662" s="180" t="s">
        <v>52</v>
      </c>
      <c r="F662" s="181" t="s">
        <v>192</v>
      </c>
      <c r="G662" s="181" t="s">
        <v>184</v>
      </c>
      <c r="H662" s="181" t="s">
        <v>135</v>
      </c>
      <c r="I662" s="181" t="s">
        <v>61</v>
      </c>
      <c r="J662" s="285" t="s">
        <v>161</v>
      </c>
      <c r="K662" s="505">
        <f>+ROUND(IF($E662="DIT",TR_FEBRERO_2025!$E$15,TR_FEBRERO_2025!$E$16),LOOKUP($H662,TR_FEBRERO_2025!$B$71:$C$73,TR_FEBRERO_2025!$C$71:$C$73))</f>
        <v>7.9399999999999998E-2</v>
      </c>
    </row>
    <row r="663" spans="1:11" ht="16.5" x14ac:dyDescent="0.3">
      <c r="A663" s="67" t="str">
        <f t="shared" si="33"/>
        <v>DB1TransmisiónBajío</v>
      </c>
      <c r="B663" s="250" t="str">
        <f t="shared" si="31"/>
        <v>DB1EnergíaBajío</v>
      </c>
      <c r="C663" s="67" t="str">
        <f t="shared" si="32"/>
        <v>DB1TransmisiónEnergíaBajío</v>
      </c>
      <c r="E663" s="180" t="s">
        <v>48</v>
      </c>
      <c r="F663" s="181" t="s">
        <v>192</v>
      </c>
      <c r="G663" s="181" t="s">
        <v>184</v>
      </c>
      <c r="H663" s="181" t="s">
        <v>135</v>
      </c>
      <c r="I663" s="181" t="s">
        <v>62</v>
      </c>
      <c r="J663" s="285" t="s">
        <v>161</v>
      </c>
      <c r="K663" s="505">
        <f>+ROUND(IF($E663="DIT",TR_FEBRERO_2025!$E$15,TR_FEBRERO_2025!$E$16),LOOKUP($H663,TR_FEBRERO_2025!$B$71:$C$73,TR_FEBRERO_2025!$C$71:$C$73))</f>
        <v>0.18090000000000001</v>
      </c>
    </row>
    <row r="664" spans="1:11" ht="16.5" x14ac:dyDescent="0.3">
      <c r="A664" s="67" t="str">
        <f t="shared" si="33"/>
        <v>DB2TransmisiónBajío</v>
      </c>
      <c r="B664" s="250" t="str">
        <f t="shared" si="31"/>
        <v>DB2EnergíaBajío</v>
      </c>
      <c r="C664" s="67" t="str">
        <f t="shared" si="32"/>
        <v>DB2TransmisiónEnergíaBajío</v>
      </c>
      <c r="E664" s="180" t="s">
        <v>50</v>
      </c>
      <c r="F664" s="181" t="s">
        <v>192</v>
      </c>
      <c r="G664" s="181" t="s">
        <v>184</v>
      </c>
      <c r="H664" s="181" t="s">
        <v>135</v>
      </c>
      <c r="I664" s="181" t="s">
        <v>62</v>
      </c>
      <c r="J664" s="285" t="s">
        <v>161</v>
      </c>
      <c r="K664" s="505">
        <f>+ROUND(IF($E664="DIT",TR_FEBRERO_2025!$E$15,TR_FEBRERO_2025!$E$16),LOOKUP($H664,TR_FEBRERO_2025!$B$71:$C$73,TR_FEBRERO_2025!$C$71:$C$73))</f>
        <v>0.18090000000000001</v>
      </c>
    </row>
    <row r="665" spans="1:11" ht="16.5" x14ac:dyDescent="0.3">
      <c r="A665" s="67" t="str">
        <f t="shared" si="33"/>
        <v>PDBTTransmisiónBajío</v>
      </c>
      <c r="B665" s="250" t="str">
        <f t="shared" si="31"/>
        <v>PDBTEnergíaBajío</v>
      </c>
      <c r="C665" s="67" t="str">
        <f t="shared" si="32"/>
        <v>PDBTTransmisiónEnergíaBajío</v>
      </c>
      <c r="E665" s="180" t="s">
        <v>56</v>
      </c>
      <c r="F665" s="181" t="s">
        <v>192</v>
      </c>
      <c r="G665" s="181" t="s">
        <v>184</v>
      </c>
      <c r="H665" s="181" t="s">
        <v>135</v>
      </c>
      <c r="I665" s="181" t="s">
        <v>62</v>
      </c>
      <c r="J665" s="285" t="s">
        <v>161</v>
      </c>
      <c r="K665" s="505">
        <f>+ROUND(IF($E665="DIT",TR_FEBRERO_2025!$E$15,TR_FEBRERO_2025!$E$16),LOOKUP($H665,TR_FEBRERO_2025!$B$71:$C$73,TR_FEBRERO_2025!$C$71:$C$73))</f>
        <v>0.18090000000000001</v>
      </c>
    </row>
    <row r="666" spans="1:11" ht="16.5" x14ac:dyDescent="0.3">
      <c r="A666" s="67" t="str">
        <f t="shared" si="33"/>
        <v>GDBTTransmisiónBajío</v>
      </c>
      <c r="B666" s="250" t="str">
        <f t="shared" si="31"/>
        <v>GDBTEnergíaBajío</v>
      </c>
      <c r="C666" s="67" t="str">
        <f t="shared" si="32"/>
        <v>GDBTTransmisiónEnergíaBajío</v>
      </c>
      <c r="E666" s="180" t="s">
        <v>53</v>
      </c>
      <c r="F666" s="181" t="s">
        <v>192</v>
      </c>
      <c r="G666" s="181" t="s">
        <v>184</v>
      </c>
      <c r="H666" s="181" t="s">
        <v>135</v>
      </c>
      <c r="I666" s="181" t="s">
        <v>62</v>
      </c>
      <c r="J666" s="285" t="s">
        <v>161</v>
      </c>
      <c r="K666" s="505">
        <f>+ROUND(IF($E666="DIT",TR_FEBRERO_2025!$E$15,TR_FEBRERO_2025!$E$16),LOOKUP($H666,TR_FEBRERO_2025!$B$71:$C$73,TR_FEBRERO_2025!$C$71:$C$73))</f>
        <v>0.18090000000000001</v>
      </c>
    </row>
    <row r="667" spans="1:11" ht="16.5" x14ac:dyDescent="0.3">
      <c r="A667" s="67" t="str">
        <f t="shared" si="33"/>
        <v>RABTTransmisiónBajío</v>
      </c>
      <c r="B667" s="250" t="str">
        <f t="shared" si="31"/>
        <v>RABTEnergíaBajío</v>
      </c>
      <c r="C667" s="67" t="str">
        <f t="shared" si="32"/>
        <v>RABTTransmisiónEnergíaBajío</v>
      </c>
      <c r="E667" s="187" t="s">
        <v>59</v>
      </c>
      <c r="F667" s="181" t="s">
        <v>192</v>
      </c>
      <c r="G667" s="181" t="s">
        <v>184</v>
      </c>
      <c r="H667" s="181" t="s">
        <v>135</v>
      </c>
      <c r="I667" s="181" t="s">
        <v>62</v>
      </c>
      <c r="J667" s="285" t="s">
        <v>161</v>
      </c>
      <c r="K667" s="505">
        <f>+ROUND(IF($E667="DIT",TR_FEBRERO_2025!$E$15,TR_FEBRERO_2025!$E$16),LOOKUP($H667,TR_FEBRERO_2025!$B$71:$C$73,TR_FEBRERO_2025!$C$71:$C$73))</f>
        <v>0.18090000000000001</v>
      </c>
    </row>
    <row r="668" spans="1:11" ht="16.5" x14ac:dyDescent="0.3">
      <c r="A668" s="67" t="str">
        <f t="shared" si="33"/>
        <v>APBTTransmisiónBajío</v>
      </c>
      <c r="B668" s="250" t="str">
        <f t="shared" si="31"/>
        <v>APBTEnergíaBajío</v>
      </c>
      <c r="C668" s="67" t="str">
        <f t="shared" si="32"/>
        <v>APBTTransmisiónEnergíaBajío</v>
      </c>
      <c r="E668" s="180" t="s">
        <v>57</v>
      </c>
      <c r="F668" s="181" t="s">
        <v>192</v>
      </c>
      <c r="G668" s="181" t="s">
        <v>184</v>
      </c>
      <c r="H668" s="181" t="s">
        <v>135</v>
      </c>
      <c r="I668" s="181" t="s">
        <v>62</v>
      </c>
      <c r="J668" s="285" t="s">
        <v>161</v>
      </c>
      <c r="K668" s="505">
        <f>+ROUND(IF($E668="DIT",TR_FEBRERO_2025!$E$15,TR_FEBRERO_2025!$E$16),LOOKUP($H668,TR_FEBRERO_2025!$B$71:$C$73,TR_FEBRERO_2025!$C$71:$C$73))</f>
        <v>0.18090000000000001</v>
      </c>
    </row>
    <row r="669" spans="1:11" ht="16.5" x14ac:dyDescent="0.3">
      <c r="A669" s="67" t="str">
        <f t="shared" si="33"/>
        <v>APMTTransmisiónBajío</v>
      </c>
      <c r="B669" s="250" t="str">
        <f t="shared" si="31"/>
        <v>APMTEnergíaBajío</v>
      </c>
      <c r="C669" s="67" t="str">
        <f t="shared" si="32"/>
        <v>APMTTransmisiónEnergíaBajío</v>
      </c>
      <c r="E669" s="180" t="s">
        <v>58</v>
      </c>
      <c r="F669" s="181" t="s">
        <v>192</v>
      </c>
      <c r="G669" s="181" t="s">
        <v>184</v>
      </c>
      <c r="H669" s="181" t="s">
        <v>135</v>
      </c>
      <c r="I669" s="181" t="s">
        <v>62</v>
      </c>
      <c r="J669" s="285" t="s">
        <v>161</v>
      </c>
      <c r="K669" s="505">
        <f>+ROUND(IF($E669="DIT",TR_FEBRERO_2025!$E$15,TR_FEBRERO_2025!$E$16),LOOKUP($H669,TR_FEBRERO_2025!$B$71:$C$73,TR_FEBRERO_2025!$C$71:$C$73))</f>
        <v>0.18090000000000001</v>
      </c>
    </row>
    <row r="670" spans="1:11" ht="16.5" x14ac:dyDescent="0.3">
      <c r="A670" s="67" t="str">
        <f t="shared" si="33"/>
        <v>GDMTHTransmisiónBajío</v>
      </c>
      <c r="B670" s="250" t="str">
        <f t="shared" si="31"/>
        <v>GDMTHEnergíaBajío</v>
      </c>
      <c r="C670" s="67" t="str">
        <f t="shared" si="32"/>
        <v>GDMTHTransmisiónEnergíaBajío</v>
      </c>
      <c r="E670" s="180" t="s">
        <v>54</v>
      </c>
      <c r="F670" s="181" t="s">
        <v>192</v>
      </c>
      <c r="G670" s="181" t="s">
        <v>184</v>
      </c>
      <c r="H670" s="181" t="s">
        <v>135</v>
      </c>
      <c r="I670" s="181" t="s">
        <v>62</v>
      </c>
      <c r="J670" s="285" t="s">
        <v>161</v>
      </c>
      <c r="K670" s="505">
        <f>+ROUND(IF($E670="DIT",TR_FEBRERO_2025!$E$15,TR_FEBRERO_2025!$E$16),LOOKUP($H670,TR_FEBRERO_2025!$B$71:$C$73,TR_FEBRERO_2025!$C$71:$C$73))</f>
        <v>0.18090000000000001</v>
      </c>
    </row>
    <row r="671" spans="1:11" ht="16.5" x14ac:dyDescent="0.3">
      <c r="A671" s="67" t="str">
        <f t="shared" si="33"/>
        <v>GDMTOTransmisiónBajío</v>
      </c>
      <c r="B671" s="250" t="str">
        <f t="shared" si="31"/>
        <v>GDMTOEnergíaBajío</v>
      </c>
      <c r="C671" s="67" t="str">
        <f t="shared" si="32"/>
        <v>GDMTOTransmisiónEnergíaBajío</v>
      </c>
      <c r="E671" s="180" t="s">
        <v>55</v>
      </c>
      <c r="F671" s="181" t="s">
        <v>192</v>
      </c>
      <c r="G671" s="181" t="s">
        <v>184</v>
      </c>
      <c r="H671" s="181" t="s">
        <v>135</v>
      </c>
      <c r="I671" s="181" t="s">
        <v>62</v>
      </c>
      <c r="J671" s="285" t="s">
        <v>161</v>
      </c>
      <c r="K671" s="505">
        <f>+ROUND(IF($E671="DIT",TR_FEBRERO_2025!$E$15,TR_FEBRERO_2025!$E$16),LOOKUP($H671,TR_FEBRERO_2025!$B$71:$C$73,TR_FEBRERO_2025!$C$71:$C$73))</f>
        <v>0.18090000000000001</v>
      </c>
    </row>
    <row r="672" spans="1:11" ht="16.5" x14ac:dyDescent="0.3">
      <c r="A672" s="67" t="str">
        <f t="shared" si="33"/>
        <v>RAMTTransmisiónBajío</v>
      </c>
      <c r="B672" s="250" t="str">
        <f t="shared" si="31"/>
        <v>RAMTEnergíaBajío</v>
      </c>
      <c r="C672" s="67" t="str">
        <f t="shared" si="32"/>
        <v>RAMTTransmisiónEnergíaBajío</v>
      </c>
      <c r="E672" s="180" t="s">
        <v>60</v>
      </c>
      <c r="F672" s="181" t="s">
        <v>192</v>
      </c>
      <c r="G672" s="181" t="s">
        <v>184</v>
      </c>
      <c r="H672" s="181" t="s">
        <v>135</v>
      </c>
      <c r="I672" s="181" t="s">
        <v>62</v>
      </c>
      <c r="J672" s="285" t="s">
        <v>161</v>
      </c>
      <c r="K672" s="505">
        <f>+ROUND(IF($E672="DIT",TR_FEBRERO_2025!$E$15,TR_FEBRERO_2025!$E$16),LOOKUP($H672,TR_FEBRERO_2025!$B$71:$C$73,TR_FEBRERO_2025!$C$71:$C$73))</f>
        <v>0.18090000000000001</v>
      </c>
    </row>
    <row r="673" spans="1:11" ht="16.5" x14ac:dyDescent="0.3">
      <c r="A673" s="67" t="str">
        <f t="shared" si="33"/>
        <v>DISTTransmisiónBajío</v>
      </c>
      <c r="B673" s="250" t="str">
        <f t="shared" si="31"/>
        <v>DISTEnergíaBajío</v>
      </c>
      <c r="C673" s="67" t="str">
        <f t="shared" si="32"/>
        <v>DISTTransmisiónEnergíaBajío</v>
      </c>
      <c r="E673" s="180" t="s">
        <v>51</v>
      </c>
      <c r="F673" s="181" t="s">
        <v>192</v>
      </c>
      <c r="G673" s="181" t="s">
        <v>184</v>
      </c>
      <c r="H673" s="181" t="s">
        <v>135</v>
      </c>
      <c r="I673" s="181" t="s">
        <v>62</v>
      </c>
      <c r="J673" s="285" t="s">
        <v>161</v>
      </c>
      <c r="K673" s="505">
        <f>+ROUND(IF($E673="DIT",TR_FEBRERO_2025!$E$15,TR_FEBRERO_2025!$E$16),LOOKUP($H673,TR_FEBRERO_2025!$B$71:$C$73,TR_FEBRERO_2025!$C$71:$C$73))</f>
        <v>0.18090000000000001</v>
      </c>
    </row>
    <row r="674" spans="1:11" ht="16.5" x14ac:dyDescent="0.3">
      <c r="A674" s="67" t="str">
        <f t="shared" si="33"/>
        <v>DITTransmisiónBajío</v>
      </c>
      <c r="B674" s="250" t="str">
        <f t="shared" si="31"/>
        <v>DITEnergíaBajío</v>
      </c>
      <c r="C674" s="67" t="str">
        <f t="shared" si="32"/>
        <v>DITTransmisiónEnergíaBajío</v>
      </c>
      <c r="E674" s="180" t="s">
        <v>52</v>
      </c>
      <c r="F674" s="181" t="s">
        <v>192</v>
      </c>
      <c r="G674" s="181" t="s">
        <v>184</v>
      </c>
      <c r="H674" s="181" t="s">
        <v>135</v>
      </c>
      <c r="I674" s="181" t="s">
        <v>62</v>
      </c>
      <c r="J674" s="285" t="s">
        <v>161</v>
      </c>
      <c r="K674" s="505">
        <f>+ROUND(IF($E674="DIT",TR_FEBRERO_2025!$E$15,TR_FEBRERO_2025!$E$16),LOOKUP($H674,TR_FEBRERO_2025!$B$71:$C$73,TR_FEBRERO_2025!$C$71:$C$73))</f>
        <v>7.9399999999999998E-2</v>
      </c>
    </row>
    <row r="675" spans="1:11" ht="16.5" x14ac:dyDescent="0.3">
      <c r="A675" s="67" t="str">
        <f t="shared" si="33"/>
        <v>DB1TransmisiónCentro Occidente</v>
      </c>
      <c r="B675" s="250" t="str">
        <f t="shared" si="31"/>
        <v>DB1EnergíaCentro Occidente</v>
      </c>
      <c r="C675" s="67" t="str">
        <f t="shared" si="32"/>
        <v>DB1TransmisiónEnergíaCentro Occidente</v>
      </c>
      <c r="E675" s="180" t="s">
        <v>48</v>
      </c>
      <c r="F675" s="181" t="s">
        <v>192</v>
      </c>
      <c r="G675" s="181" t="s">
        <v>184</v>
      </c>
      <c r="H675" s="181" t="s">
        <v>135</v>
      </c>
      <c r="I675" s="181" t="s">
        <v>63</v>
      </c>
      <c r="J675" s="285" t="s">
        <v>161</v>
      </c>
      <c r="K675" s="505">
        <f>+ROUND(IF($E675="DIT",TR_FEBRERO_2025!$E$15,TR_FEBRERO_2025!$E$16),LOOKUP($H675,TR_FEBRERO_2025!$B$71:$C$73,TR_FEBRERO_2025!$C$71:$C$73))</f>
        <v>0.18090000000000001</v>
      </c>
    </row>
    <row r="676" spans="1:11" ht="16.5" x14ac:dyDescent="0.3">
      <c r="A676" s="67" t="str">
        <f t="shared" si="33"/>
        <v>DB2TransmisiónCentro Occidente</v>
      </c>
      <c r="B676" s="250" t="str">
        <f t="shared" si="31"/>
        <v>DB2EnergíaCentro Occidente</v>
      </c>
      <c r="C676" s="67" t="str">
        <f t="shared" si="32"/>
        <v>DB2TransmisiónEnergíaCentro Occidente</v>
      </c>
      <c r="E676" s="180" t="s">
        <v>50</v>
      </c>
      <c r="F676" s="181" t="s">
        <v>192</v>
      </c>
      <c r="G676" s="181" t="s">
        <v>184</v>
      </c>
      <c r="H676" s="181" t="s">
        <v>135</v>
      </c>
      <c r="I676" s="181" t="s">
        <v>63</v>
      </c>
      <c r="J676" s="285" t="s">
        <v>161</v>
      </c>
      <c r="K676" s="505">
        <f>+ROUND(IF($E676="DIT",TR_FEBRERO_2025!$E$15,TR_FEBRERO_2025!$E$16),LOOKUP($H676,TR_FEBRERO_2025!$B$71:$C$73,TR_FEBRERO_2025!$C$71:$C$73))</f>
        <v>0.18090000000000001</v>
      </c>
    </row>
    <row r="677" spans="1:11" ht="16.5" x14ac:dyDescent="0.3">
      <c r="A677" s="67" t="str">
        <f t="shared" si="33"/>
        <v>PDBTTransmisiónCentro Occidente</v>
      </c>
      <c r="B677" s="250" t="str">
        <f t="shared" si="31"/>
        <v>PDBTEnergíaCentro Occidente</v>
      </c>
      <c r="C677" s="67" t="str">
        <f t="shared" si="32"/>
        <v>PDBTTransmisiónEnergíaCentro Occidente</v>
      </c>
      <c r="E677" s="180" t="s">
        <v>56</v>
      </c>
      <c r="F677" s="181" t="s">
        <v>192</v>
      </c>
      <c r="G677" s="181" t="s">
        <v>184</v>
      </c>
      <c r="H677" s="181" t="s">
        <v>135</v>
      </c>
      <c r="I677" s="181" t="s">
        <v>63</v>
      </c>
      <c r="J677" s="285" t="s">
        <v>161</v>
      </c>
      <c r="K677" s="505">
        <f>+ROUND(IF($E677="DIT",TR_FEBRERO_2025!$E$15,TR_FEBRERO_2025!$E$16),LOOKUP($H677,TR_FEBRERO_2025!$B$71:$C$73,TR_FEBRERO_2025!$C$71:$C$73))</f>
        <v>0.18090000000000001</v>
      </c>
    </row>
    <row r="678" spans="1:11" ht="16.5" x14ac:dyDescent="0.3">
      <c r="A678" s="67" t="str">
        <f t="shared" si="33"/>
        <v>GDBTTransmisiónCentro Occidente</v>
      </c>
      <c r="B678" s="250" t="str">
        <f t="shared" si="31"/>
        <v>GDBTEnergíaCentro Occidente</v>
      </c>
      <c r="C678" s="67" t="str">
        <f t="shared" si="32"/>
        <v>GDBTTransmisiónEnergíaCentro Occidente</v>
      </c>
      <c r="E678" s="187" t="s">
        <v>53</v>
      </c>
      <c r="F678" s="181" t="s">
        <v>192</v>
      </c>
      <c r="G678" s="181" t="s">
        <v>184</v>
      </c>
      <c r="H678" s="181" t="s">
        <v>135</v>
      </c>
      <c r="I678" s="181" t="s">
        <v>63</v>
      </c>
      <c r="J678" s="285" t="s">
        <v>161</v>
      </c>
      <c r="K678" s="505">
        <f>+ROUND(IF($E678="DIT",TR_FEBRERO_2025!$E$15,TR_FEBRERO_2025!$E$16),LOOKUP($H678,TR_FEBRERO_2025!$B$71:$C$73,TR_FEBRERO_2025!$C$71:$C$73))</f>
        <v>0.18090000000000001</v>
      </c>
    </row>
    <row r="679" spans="1:11" ht="16.5" x14ac:dyDescent="0.3">
      <c r="A679" s="67" t="str">
        <f t="shared" si="33"/>
        <v>RABTTransmisiónCentro Occidente</v>
      </c>
      <c r="B679" s="250" t="str">
        <f t="shared" si="31"/>
        <v>RABTEnergíaCentro Occidente</v>
      </c>
      <c r="C679" s="67" t="str">
        <f t="shared" si="32"/>
        <v>RABTTransmisiónEnergíaCentro Occidente</v>
      </c>
      <c r="E679" s="187" t="s">
        <v>59</v>
      </c>
      <c r="F679" s="181" t="s">
        <v>192</v>
      </c>
      <c r="G679" s="181" t="s">
        <v>184</v>
      </c>
      <c r="H679" s="181" t="s">
        <v>135</v>
      </c>
      <c r="I679" s="181" t="s">
        <v>63</v>
      </c>
      <c r="J679" s="285" t="s">
        <v>161</v>
      </c>
      <c r="K679" s="505">
        <f>+ROUND(IF($E679="DIT",TR_FEBRERO_2025!$E$15,TR_FEBRERO_2025!$E$16),LOOKUP($H679,TR_FEBRERO_2025!$B$71:$C$73,TR_FEBRERO_2025!$C$71:$C$73))</f>
        <v>0.18090000000000001</v>
      </c>
    </row>
    <row r="680" spans="1:11" ht="16.5" x14ac:dyDescent="0.3">
      <c r="A680" s="67" t="str">
        <f t="shared" si="33"/>
        <v>APBTTransmisiónCentro Occidente</v>
      </c>
      <c r="B680" s="250" t="str">
        <f t="shared" si="31"/>
        <v>APBTEnergíaCentro Occidente</v>
      </c>
      <c r="C680" s="67" t="str">
        <f t="shared" si="32"/>
        <v>APBTTransmisiónEnergíaCentro Occidente</v>
      </c>
      <c r="E680" s="180" t="s">
        <v>57</v>
      </c>
      <c r="F680" s="181" t="s">
        <v>192</v>
      </c>
      <c r="G680" s="181" t="s">
        <v>184</v>
      </c>
      <c r="H680" s="181" t="s">
        <v>135</v>
      </c>
      <c r="I680" s="181" t="s">
        <v>63</v>
      </c>
      <c r="J680" s="285" t="s">
        <v>161</v>
      </c>
      <c r="K680" s="505">
        <f>+ROUND(IF($E680="DIT",TR_FEBRERO_2025!$E$15,TR_FEBRERO_2025!$E$16),LOOKUP($H680,TR_FEBRERO_2025!$B$71:$C$73,TR_FEBRERO_2025!$C$71:$C$73))</f>
        <v>0.18090000000000001</v>
      </c>
    </row>
    <row r="681" spans="1:11" ht="16.5" x14ac:dyDescent="0.3">
      <c r="A681" s="67" t="str">
        <f t="shared" si="33"/>
        <v>APMTTransmisiónCentro Occidente</v>
      </c>
      <c r="B681" s="250" t="str">
        <f t="shared" si="31"/>
        <v>APMTEnergíaCentro Occidente</v>
      </c>
      <c r="C681" s="67" t="str">
        <f t="shared" si="32"/>
        <v>APMTTransmisiónEnergíaCentro Occidente</v>
      </c>
      <c r="E681" s="180" t="s">
        <v>58</v>
      </c>
      <c r="F681" s="181" t="s">
        <v>192</v>
      </c>
      <c r="G681" s="181" t="s">
        <v>184</v>
      </c>
      <c r="H681" s="181" t="s">
        <v>135</v>
      </c>
      <c r="I681" s="181" t="s">
        <v>63</v>
      </c>
      <c r="J681" s="285" t="s">
        <v>161</v>
      </c>
      <c r="K681" s="505">
        <f>+ROUND(IF($E681="DIT",TR_FEBRERO_2025!$E$15,TR_FEBRERO_2025!$E$16),LOOKUP($H681,TR_FEBRERO_2025!$B$71:$C$73,TR_FEBRERO_2025!$C$71:$C$73))</f>
        <v>0.18090000000000001</v>
      </c>
    </row>
    <row r="682" spans="1:11" ht="16.5" x14ac:dyDescent="0.3">
      <c r="A682" s="67" t="str">
        <f t="shared" si="33"/>
        <v>GDMTHTransmisiónCentro Occidente</v>
      </c>
      <c r="B682" s="250" t="str">
        <f t="shared" si="31"/>
        <v>GDMTHEnergíaCentro Occidente</v>
      </c>
      <c r="C682" s="67" t="str">
        <f t="shared" si="32"/>
        <v>GDMTHTransmisiónEnergíaCentro Occidente</v>
      </c>
      <c r="E682" s="180" t="s">
        <v>54</v>
      </c>
      <c r="F682" s="181" t="s">
        <v>192</v>
      </c>
      <c r="G682" s="181" t="s">
        <v>184</v>
      </c>
      <c r="H682" s="181" t="s">
        <v>135</v>
      </c>
      <c r="I682" s="181" t="s">
        <v>63</v>
      </c>
      <c r="J682" s="285" t="s">
        <v>161</v>
      </c>
      <c r="K682" s="505">
        <f>+ROUND(IF($E682="DIT",TR_FEBRERO_2025!$E$15,TR_FEBRERO_2025!$E$16),LOOKUP($H682,TR_FEBRERO_2025!$B$71:$C$73,TR_FEBRERO_2025!$C$71:$C$73))</f>
        <v>0.18090000000000001</v>
      </c>
    </row>
    <row r="683" spans="1:11" ht="16.5" x14ac:dyDescent="0.3">
      <c r="A683" s="67" t="str">
        <f t="shared" si="33"/>
        <v>GDMTOTransmisiónCentro Occidente</v>
      </c>
      <c r="B683" s="250" t="str">
        <f t="shared" si="31"/>
        <v>GDMTOEnergíaCentro Occidente</v>
      </c>
      <c r="C683" s="67" t="str">
        <f t="shared" si="32"/>
        <v>GDMTOTransmisiónEnergíaCentro Occidente</v>
      </c>
      <c r="E683" s="180" t="s">
        <v>55</v>
      </c>
      <c r="F683" s="181" t="s">
        <v>192</v>
      </c>
      <c r="G683" s="181" t="s">
        <v>184</v>
      </c>
      <c r="H683" s="181" t="s">
        <v>135</v>
      </c>
      <c r="I683" s="181" t="s">
        <v>63</v>
      </c>
      <c r="J683" s="285" t="s">
        <v>161</v>
      </c>
      <c r="K683" s="505">
        <f>+ROUND(IF($E683="DIT",TR_FEBRERO_2025!$E$15,TR_FEBRERO_2025!$E$16),LOOKUP($H683,TR_FEBRERO_2025!$B$71:$C$73,TR_FEBRERO_2025!$C$71:$C$73))</f>
        <v>0.18090000000000001</v>
      </c>
    </row>
    <row r="684" spans="1:11" ht="16.5" x14ac:dyDescent="0.3">
      <c r="A684" s="67" t="str">
        <f t="shared" si="33"/>
        <v>RAMTTransmisiónCentro Occidente</v>
      </c>
      <c r="B684" s="250" t="str">
        <f t="shared" si="31"/>
        <v>RAMTEnergíaCentro Occidente</v>
      </c>
      <c r="C684" s="67" t="str">
        <f t="shared" si="32"/>
        <v>RAMTTransmisiónEnergíaCentro Occidente</v>
      </c>
      <c r="E684" s="180" t="s">
        <v>60</v>
      </c>
      <c r="F684" s="181" t="s">
        <v>192</v>
      </c>
      <c r="G684" s="181" t="s">
        <v>184</v>
      </c>
      <c r="H684" s="181" t="s">
        <v>135</v>
      </c>
      <c r="I684" s="181" t="s">
        <v>63</v>
      </c>
      <c r="J684" s="285" t="s">
        <v>161</v>
      </c>
      <c r="K684" s="505">
        <f>+ROUND(IF($E684="DIT",TR_FEBRERO_2025!$E$15,TR_FEBRERO_2025!$E$16),LOOKUP($H684,TR_FEBRERO_2025!$B$71:$C$73,TR_FEBRERO_2025!$C$71:$C$73))</f>
        <v>0.18090000000000001</v>
      </c>
    </row>
    <row r="685" spans="1:11" ht="16.5" x14ac:dyDescent="0.3">
      <c r="A685" s="67" t="str">
        <f t="shared" si="33"/>
        <v>DISTTransmisiónCentro Occidente</v>
      </c>
      <c r="B685" s="250" t="str">
        <f t="shared" si="31"/>
        <v>DISTEnergíaCentro Occidente</v>
      </c>
      <c r="C685" s="67" t="str">
        <f t="shared" si="32"/>
        <v>DISTTransmisiónEnergíaCentro Occidente</v>
      </c>
      <c r="E685" s="180" t="s">
        <v>51</v>
      </c>
      <c r="F685" s="181" t="s">
        <v>192</v>
      </c>
      <c r="G685" s="181" t="s">
        <v>184</v>
      </c>
      <c r="H685" s="181" t="s">
        <v>135</v>
      </c>
      <c r="I685" s="181" t="s">
        <v>63</v>
      </c>
      <c r="J685" s="285" t="s">
        <v>161</v>
      </c>
      <c r="K685" s="505">
        <f>+ROUND(IF($E685="DIT",TR_FEBRERO_2025!$E$15,TR_FEBRERO_2025!$E$16),LOOKUP($H685,TR_FEBRERO_2025!$B$71:$C$73,TR_FEBRERO_2025!$C$71:$C$73))</f>
        <v>0.18090000000000001</v>
      </c>
    </row>
    <row r="686" spans="1:11" ht="16.5" x14ac:dyDescent="0.3">
      <c r="A686" s="67" t="str">
        <f t="shared" si="33"/>
        <v>DITTransmisiónCentro Occidente</v>
      </c>
      <c r="B686" s="250" t="str">
        <f t="shared" si="31"/>
        <v>DITEnergíaCentro Occidente</v>
      </c>
      <c r="C686" s="67" t="str">
        <f t="shared" si="32"/>
        <v>DITTransmisiónEnergíaCentro Occidente</v>
      </c>
      <c r="E686" s="180" t="s">
        <v>52</v>
      </c>
      <c r="F686" s="181" t="s">
        <v>192</v>
      </c>
      <c r="G686" s="181" t="s">
        <v>184</v>
      </c>
      <c r="H686" s="181" t="s">
        <v>135</v>
      </c>
      <c r="I686" s="181" t="s">
        <v>63</v>
      </c>
      <c r="J686" s="285" t="s">
        <v>161</v>
      </c>
      <c r="K686" s="505">
        <f>+ROUND(IF($E686="DIT",TR_FEBRERO_2025!$E$15,TR_FEBRERO_2025!$E$16),LOOKUP($H686,TR_FEBRERO_2025!$B$71:$C$73,TR_FEBRERO_2025!$C$71:$C$73))</f>
        <v>7.9399999999999998E-2</v>
      </c>
    </row>
    <row r="687" spans="1:11" ht="16.5" x14ac:dyDescent="0.3">
      <c r="A687" s="67" t="str">
        <f t="shared" si="33"/>
        <v>DB1TransmisiónCentro Oriente</v>
      </c>
      <c r="B687" s="250" t="str">
        <f t="shared" si="31"/>
        <v>DB1EnergíaCentro Oriente</v>
      </c>
      <c r="C687" s="67" t="str">
        <f t="shared" si="32"/>
        <v>DB1TransmisiónEnergíaCentro Oriente</v>
      </c>
      <c r="E687" s="180" t="s">
        <v>48</v>
      </c>
      <c r="F687" s="181" t="s">
        <v>192</v>
      </c>
      <c r="G687" s="181" t="s">
        <v>184</v>
      </c>
      <c r="H687" s="181" t="s">
        <v>135</v>
      </c>
      <c r="I687" s="181" t="s">
        <v>64</v>
      </c>
      <c r="J687" s="285" t="s">
        <v>161</v>
      </c>
      <c r="K687" s="505">
        <f>+ROUND(IF($E687="DIT",TR_FEBRERO_2025!$E$15,TR_FEBRERO_2025!$E$16),LOOKUP($H687,TR_FEBRERO_2025!$B$71:$C$73,TR_FEBRERO_2025!$C$71:$C$73))</f>
        <v>0.18090000000000001</v>
      </c>
    </row>
    <row r="688" spans="1:11" ht="16.5" x14ac:dyDescent="0.3">
      <c r="A688" s="67" t="str">
        <f t="shared" si="33"/>
        <v>DB2TransmisiónCentro Oriente</v>
      </c>
      <c r="B688" s="250" t="str">
        <f t="shared" si="31"/>
        <v>DB2EnergíaCentro Oriente</v>
      </c>
      <c r="C688" s="67" t="str">
        <f t="shared" si="32"/>
        <v>DB2TransmisiónEnergíaCentro Oriente</v>
      </c>
      <c r="E688" s="180" t="s">
        <v>50</v>
      </c>
      <c r="F688" s="181" t="s">
        <v>192</v>
      </c>
      <c r="G688" s="181" t="s">
        <v>184</v>
      </c>
      <c r="H688" s="181" t="s">
        <v>135</v>
      </c>
      <c r="I688" s="181" t="s">
        <v>64</v>
      </c>
      <c r="J688" s="285" t="s">
        <v>161</v>
      </c>
      <c r="K688" s="505">
        <f>+ROUND(IF($E688="DIT",TR_FEBRERO_2025!$E$15,TR_FEBRERO_2025!$E$16),LOOKUP($H688,TR_FEBRERO_2025!$B$71:$C$73,TR_FEBRERO_2025!$C$71:$C$73))</f>
        <v>0.18090000000000001</v>
      </c>
    </row>
    <row r="689" spans="1:11" ht="16.5" x14ac:dyDescent="0.3">
      <c r="A689" s="67" t="str">
        <f t="shared" si="33"/>
        <v>PDBTTransmisiónCentro Oriente</v>
      </c>
      <c r="B689" s="250" t="str">
        <f t="shared" si="31"/>
        <v>PDBTEnergíaCentro Oriente</v>
      </c>
      <c r="C689" s="67" t="str">
        <f t="shared" si="32"/>
        <v>PDBTTransmisiónEnergíaCentro Oriente</v>
      </c>
      <c r="E689" s="180" t="s">
        <v>56</v>
      </c>
      <c r="F689" s="181" t="s">
        <v>192</v>
      </c>
      <c r="G689" s="181" t="s">
        <v>184</v>
      </c>
      <c r="H689" s="181" t="s">
        <v>135</v>
      </c>
      <c r="I689" s="181" t="s">
        <v>64</v>
      </c>
      <c r="J689" s="285" t="s">
        <v>161</v>
      </c>
      <c r="K689" s="505">
        <f>+ROUND(IF($E689="DIT",TR_FEBRERO_2025!$E$15,TR_FEBRERO_2025!$E$16),LOOKUP($H689,TR_FEBRERO_2025!$B$71:$C$73,TR_FEBRERO_2025!$C$71:$C$73))</f>
        <v>0.18090000000000001</v>
      </c>
    </row>
    <row r="690" spans="1:11" ht="16.5" x14ac:dyDescent="0.3">
      <c r="A690" s="67" t="str">
        <f t="shared" si="33"/>
        <v>GDBTTransmisiónCentro Oriente</v>
      </c>
      <c r="B690" s="250" t="str">
        <f t="shared" si="31"/>
        <v>GDBTEnergíaCentro Oriente</v>
      </c>
      <c r="C690" s="67" t="str">
        <f t="shared" si="32"/>
        <v>GDBTTransmisiónEnergíaCentro Oriente</v>
      </c>
      <c r="E690" s="180" t="s">
        <v>53</v>
      </c>
      <c r="F690" s="181" t="s">
        <v>192</v>
      </c>
      <c r="G690" s="181" t="s">
        <v>184</v>
      </c>
      <c r="H690" s="181" t="s">
        <v>135</v>
      </c>
      <c r="I690" s="181" t="s">
        <v>64</v>
      </c>
      <c r="J690" s="285" t="s">
        <v>161</v>
      </c>
      <c r="K690" s="505">
        <f>+ROUND(IF($E690="DIT",TR_FEBRERO_2025!$E$15,TR_FEBRERO_2025!$E$16),LOOKUP($H690,TR_FEBRERO_2025!$B$71:$C$73,TR_FEBRERO_2025!$C$71:$C$73))</f>
        <v>0.18090000000000001</v>
      </c>
    </row>
    <row r="691" spans="1:11" ht="16.5" x14ac:dyDescent="0.3">
      <c r="A691" s="67" t="str">
        <f t="shared" si="33"/>
        <v>RABTTransmisiónCentro Oriente</v>
      </c>
      <c r="B691" s="250" t="str">
        <f t="shared" si="31"/>
        <v>RABTEnergíaCentro Oriente</v>
      </c>
      <c r="C691" s="67" t="str">
        <f t="shared" si="32"/>
        <v>RABTTransmisiónEnergíaCentro Oriente</v>
      </c>
      <c r="E691" s="180" t="s">
        <v>59</v>
      </c>
      <c r="F691" s="181" t="s">
        <v>192</v>
      </c>
      <c r="G691" s="181" t="s">
        <v>184</v>
      </c>
      <c r="H691" s="181" t="s">
        <v>135</v>
      </c>
      <c r="I691" s="181" t="s">
        <v>64</v>
      </c>
      <c r="J691" s="285" t="s">
        <v>161</v>
      </c>
      <c r="K691" s="505">
        <f>+ROUND(IF($E691="DIT",TR_FEBRERO_2025!$E$15,TR_FEBRERO_2025!$E$16),LOOKUP($H691,TR_FEBRERO_2025!$B$71:$C$73,TR_FEBRERO_2025!$C$71:$C$73))</f>
        <v>0.18090000000000001</v>
      </c>
    </row>
    <row r="692" spans="1:11" ht="16.5" x14ac:dyDescent="0.3">
      <c r="A692" s="67" t="str">
        <f t="shared" si="33"/>
        <v>APBTTransmisiónCentro Oriente</v>
      </c>
      <c r="B692" s="250" t="str">
        <f t="shared" si="31"/>
        <v>APBTEnergíaCentro Oriente</v>
      </c>
      <c r="C692" s="67" t="str">
        <f t="shared" si="32"/>
        <v>APBTTransmisiónEnergíaCentro Oriente</v>
      </c>
      <c r="E692" s="180" t="s">
        <v>57</v>
      </c>
      <c r="F692" s="181" t="s">
        <v>192</v>
      </c>
      <c r="G692" s="181" t="s">
        <v>184</v>
      </c>
      <c r="H692" s="181" t="s">
        <v>135</v>
      </c>
      <c r="I692" s="181" t="s">
        <v>64</v>
      </c>
      <c r="J692" s="285" t="s">
        <v>161</v>
      </c>
      <c r="K692" s="505">
        <f>+ROUND(IF($E692="DIT",TR_FEBRERO_2025!$E$15,TR_FEBRERO_2025!$E$16),LOOKUP($H692,TR_FEBRERO_2025!$B$71:$C$73,TR_FEBRERO_2025!$C$71:$C$73))</f>
        <v>0.18090000000000001</v>
      </c>
    </row>
    <row r="693" spans="1:11" ht="16.5" x14ac:dyDescent="0.3">
      <c r="A693" s="67" t="str">
        <f t="shared" si="33"/>
        <v>APMTTransmisiónCentro Oriente</v>
      </c>
      <c r="B693" s="250" t="str">
        <f t="shared" si="31"/>
        <v>APMTEnergíaCentro Oriente</v>
      </c>
      <c r="C693" s="67" t="str">
        <f t="shared" si="32"/>
        <v>APMTTransmisiónEnergíaCentro Oriente</v>
      </c>
      <c r="E693" s="180" t="s">
        <v>58</v>
      </c>
      <c r="F693" s="181" t="s">
        <v>192</v>
      </c>
      <c r="G693" s="181" t="s">
        <v>184</v>
      </c>
      <c r="H693" s="181" t="s">
        <v>135</v>
      </c>
      <c r="I693" s="181" t="s">
        <v>64</v>
      </c>
      <c r="J693" s="285" t="s">
        <v>161</v>
      </c>
      <c r="K693" s="505">
        <f>+ROUND(IF($E693="DIT",TR_FEBRERO_2025!$E$15,TR_FEBRERO_2025!$E$16),LOOKUP($H693,TR_FEBRERO_2025!$B$71:$C$73,TR_FEBRERO_2025!$C$71:$C$73))</f>
        <v>0.18090000000000001</v>
      </c>
    </row>
    <row r="694" spans="1:11" ht="16.5" x14ac:dyDescent="0.3">
      <c r="A694" s="67" t="str">
        <f t="shared" si="33"/>
        <v>GDMTHTransmisiónCentro Oriente</v>
      </c>
      <c r="B694" s="250" t="str">
        <f t="shared" si="31"/>
        <v>GDMTHEnergíaCentro Oriente</v>
      </c>
      <c r="C694" s="67" t="str">
        <f t="shared" si="32"/>
        <v>GDMTHTransmisiónEnergíaCentro Oriente</v>
      </c>
      <c r="E694" s="180" t="s">
        <v>54</v>
      </c>
      <c r="F694" s="181" t="s">
        <v>192</v>
      </c>
      <c r="G694" s="181" t="s">
        <v>184</v>
      </c>
      <c r="H694" s="181" t="s">
        <v>135</v>
      </c>
      <c r="I694" s="181" t="s">
        <v>64</v>
      </c>
      <c r="J694" s="285" t="s">
        <v>161</v>
      </c>
      <c r="K694" s="505">
        <f>+ROUND(IF($E694="DIT",TR_FEBRERO_2025!$E$15,TR_FEBRERO_2025!$E$16),LOOKUP($H694,TR_FEBRERO_2025!$B$71:$C$73,TR_FEBRERO_2025!$C$71:$C$73))</f>
        <v>0.18090000000000001</v>
      </c>
    </row>
    <row r="695" spans="1:11" ht="16.5" x14ac:dyDescent="0.3">
      <c r="A695" s="67" t="str">
        <f t="shared" si="33"/>
        <v>GDMTOTransmisiónCentro Oriente</v>
      </c>
      <c r="B695" s="250" t="str">
        <f t="shared" si="31"/>
        <v>GDMTOEnergíaCentro Oriente</v>
      </c>
      <c r="C695" s="67" t="str">
        <f t="shared" si="32"/>
        <v>GDMTOTransmisiónEnergíaCentro Oriente</v>
      </c>
      <c r="E695" s="180" t="s">
        <v>55</v>
      </c>
      <c r="F695" s="181" t="s">
        <v>192</v>
      </c>
      <c r="G695" s="181" t="s">
        <v>184</v>
      </c>
      <c r="H695" s="181" t="s">
        <v>135</v>
      </c>
      <c r="I695" s="181" t="s">
        <v>64</v>
      </c>
      <c r="J695" s="285" t="s">
        <v>161</v>
      </c>
      <c r="K695" s="505">
        <f>+ROUND(IF($E695="DIT",TR_FEBRERO_2025!$E$15,TR_FEBRERO_2025!$E$16),LOOKUP($H695,TR_FEBRERO_2025!$B$71:$C$73,TR_FEBRERO_2025!$C$71:$C$73))</f>
        <v>0.18090000000000001</v>
      </c>
    </row>
    <row r="696" spans="1:11" ht="16.5" x14ac:dyDescent="0.3">
      <c r="A696" s="67" t="str">
        <f t="shared" si="33"/>
        <v>RAMTTransmisiónCentro Oriente</v>
      </c>
      <c r="B696" s="250" t="str">
        <f t="shared" si="31"/>
        <v>RAMTEnergíaCentro Oriente</v>
      </c>
      <c r="C696" s="67" t="str">
        <f t="shared" si="32"/>
        <v>RAMTTransmisiónEnergíaCentro Oriente</v>
      </c>
      <c r="E696" s="180" t="s">
        <v>60</v>
      </c>
      <c r="F696" s="181" t="s">
        <v>192</v>
      </c>
      <c r="G696" s="181" t="s">
        <v>184</v>
      </c>
      <c r="H696" s="181" t="s">
        <v>135</v>
      </c>
      <c r="I696" s="181" t="s">
        <v>64</v>
      </c>
      <c r="J696" s="285" t="s">
        <v>161</v>
      </c>
      <c r="K696" s="505">
        <f>+ROUND(IF($E696="DIT",TR_FEBRERO_2025!$E$15,TR_FEBRERO_2025!$E$16),LOOKUP($H696,TR_FEBRERO_2025!$B$71:$C$73,TR_FEBRERO_2025!$C$71:$C$73))</f>
        <v>0.18090000000000001</v>
      </c>
    </row>
    <row r="697" spans="1:11" ht="16.5" x14ac:dyDescent="0.3">
      <c r="A697" s="67" t="str">
        <f t="shared" si="33"/>
        <v>DISTTransmisiónCentro Oriente</v>
      </c>
      <c r="B697" s="250" t="str">
        <f t="shared" si="31"/>
        <v>DISTEnergíaCentro Oriente</v>
      </c>
      <c r="C697" s="67" t="str">
        <f t="shared" si="32"/>
        <v>DISTTransmisiónEnergíaCentro Oriente</v>
      </c>
      <c r="E697" s="180" t="s">
        <v>51</v>
      </c>
      <c r="F697" s="181" t="s">
        <v>192</v>
      </c>
      <c r="G697" s="181" t="s">
        <v>184</v>
      </c>
      <c r="H697" s="181" t="s">
        <v>135</v>
      </c>
      <c r="I697" s="181" t="s">
        <v>64</v>
      </c>
      <c r="J697" s="285" t="s">
        <v>161</v>
      </c>
      <c r="K697" s="505">
        <f>+ROUND(IF($E697="DIT",TR_FEBRERO_2025!$E$15,TR_FEBRERO_2025!$E$16),LOOKUP($H697,TR_FEBRERO_2025!$B$71:$C$73,TR_FEBRERO_2025!$C$71:$C$73))</f>
        <v>0.18090000000000001</v>
      </c>
    </row>
    <row r="698" spans="1:11" ht="16.5" x14ac:dyDescent="0.3">
      <c r="A698" s="67" t="str">
        <f t="shared" si="33"/>
        <v>DITTransmisiónCentro Oriente</v>
      </c>
      <c r="B698" s="250" t="str">
        <f t="shared" si="31"/>
        <v>DITEnergíaCentro Oriente</v>
      </c>
      <c r="C698" s="67" t="str">
        <f t="shared" si="32"/>
        <v>DITTransmisiónEnergíaCentro Oriente</v>
      </c>
      <c r="E698" s="180" t="s">
        <v>52</v>
      </c>
      <c r="F698" s="181" t="s">
        <v>192</v>
      </c>
      <c r="G698" s="181" t="s">
        <v>184</v>
      </c>
      <c r="H698" s="181" t="s">
        <v>135</v>
      </c>
      <c r="I698" s="181" t="s">
        <v>64</v>
      </c>
      <c r="J698" s="285" t="s">
        <v>161</v>
      </c>
      <c r="K698" s="505">
        <f>+ROUND(IF($E698="DIT",TR_FEBRERO_2025!$E$15,TR_FEBRERO_2025!$E$16),LOOKUP($H698,TR_FEBRERO_2025!$B$71:$C$73,TR_FEBRERO_2025!$C$71:$C$73))</f>
        <v>7.9399999999999998E-2</v>
      </c>
    </row>
    <row r="699" spans="1:11" ht="16.5" x14ac:dyDescent="0.3">
      <c r="A699" s="67" t="str">
        <f t="shared" si="33"/>
        <v>DB1TransmisiónCentro Sur</v>
      </c>
      <c r="B699" s="250" t="str">
        <f t="shared" si="31"/>
        <v>DB1EnergíaCentro Sur</v>
      </c>
      <c r="C699" s="67" t="str">
        <f t="shared" si="32"/>
        <v>DB1TransmisiónEnergíaCentro Sur</v>
      </c>
      <c r="E699" s="180" t="s">
        <v>48</v>
      </c>
      <c r="F699" s="181" t="s">
        <v>192</v>
      </c>
      <c r="G699" s="181" t="s">
        <v>184</v>
      </c>
      <c r="H699" s="181" t="s">
        <v>135</v>
      </c>
      <c r="I699" s="181" t="s">
        <v>65</v>
      </c>
      <c r="J699" s="285" t="s">
        <v>161</v>
      </c>
      <c r="K699" s="505">
        <f>+ROUND(IF($E699="DIT",TR_FEBRERO_2025!$E$15,TR_FEBRERO_2025!$E$16),LOOKUP($H699,TR_FEBRERO_2025!$B$71:$C$73,TR_FEBRERO_2025!$C$71:$C$73))</f>
        <v>0.18090000000000001</v>
      </c>
    </row>
    <row r="700" spans="1:11" ht="16.5" x14ac:dyDescent="0.3">
      <c r="A700" s="67" t="str">
        <f t="shared" si="33"/>
        <v>DB2TransmisiónCentro Sur</v>
      </c>
      <c r="B700" s="250" t="str">
        <f t="shared" si="31"/>
        <v>DB2EnergíaCentro Sur</v>
      </c>
      <c r="C700" s="67" t="str">
        <f t="shared" si="32"/>
        <v>DB2TransmisiónEnergíaCentro Sur</v>
      </c>
      <c r="E700" s="180" t="s">
        <v>50</v>
      </c>
      <c r="F700" s="181" t="s">
        <v>192</v>
      </c>
      <c r="G700" s="181" t="s">
        <v>184</v>
      </c>
      <c r="H700" s="181" t="s">
        <v>135</v>
      </c>
      <c r="I700" s="181" t="s">
        <v>65</v>
      </c>
      <c r="J700" s="285" t="s">
        <v>161</v>
      </c>
      <c r="K700" s="505">
        <f>+ROUND(IF($E700="DIT",TR_FEBRERO_2025!$E$15,TR_FEBRERO_2025!$E$16),LOOKUP($H700,TR_FEBRERO_2025!$B$71:$C$73,TR_FEBRERO_2025!$C$71:$C$73))</f>
        <v>0.18090000000000001</v>
      </c>
    </row>
    <row r="701" spans="1:11" ht="16.5" x14ac:dyDescent="0.3">
      <c r="A701" s="67" t="str">
        <f t="shared" si="33"/>
        <v>PDBTTransmisiónCentro Sur</v>
      </c>
      <c r="B701" s="250" t="str">
        <f t="shared" si="31"/>
        <v>PDBTEnergíaCentro Sur</v>
      </c>
      <c r="C701" s="67" t="str">
        <f t="shared" si="32"/>
        <v>PDBTTransmisiónEnergíaCentro Sur</v>
      </c>
      <c r="E701" s="180" t="s">
        <v>56</v>
      </c>
      <c r="F701" s="181" t="s">
        <v>192</v>
      </c>
      <c r="G701" s="181" t="s">
        <v>184</v>
      </c>
      <c r="H701" s="181" t="s">
        <v>135</v>
      </c>
      <c r="I701" s="181" t="s">
        <v>65</v>
      </c>
      <c r="J701" s="285" t="s">
        <v>161</v>
      </c>
      <c r="K701" s="505">
        <f>+ROUND(IF($E701="DIT",TR_FEBRERO_2025!$E$15,TR_FEBRERO_2025!$E$16),LOOKUP($H701,TR_FEBRERO_2025!$B$71:$C$73,TR_FEBRERO_2025!$C$71:$C$73))</f>
        <v>0.18090000000000001</v>
      </c>
    </row>
    <row r="702" spans="1:11" ht="16.5" x14ac:dyDescent="0.3">
      <c r="A702" s="67" t="str">
        <f t="shared" si="33"/>
        <v>GDBTTransmisiónCentro Sur</v>
      </c>
      <c r="B702" s="250" t="str">
        <f t="shared" si="31"/>
        <v>GDBTEnergíaCentro Sur</v>
      </c>
      <c r="C702" s="67" t="str">
        <f t="shared" si="32"/>
        <v>GDBTTransmisiónEnergíaCentro Sur</v>
      </c>
      <c r="E702" s="187" t="s">
        <v>53</v>
      </c>
      <c r="F702" s="181" t="s">
        <v>192</v>
      </c>
      <c r="G702" s="181" t="s">
        <v>184</v>
      </c>
      <c r="H702" s="181" t="s">
        <v>135</v>
      </c>
      <c r="I702" s="181" t="s">
        <v>65</v>
      </c>
      <c r="J702" s="285" t="s">
        <v>161</v>
      </c>
      <c r="K702" s="505">
        <f>+ROUND(IF($E702="DIT",TR_FEBRERO_2025!$E$15,TR_FEBRERO_2025!$E$16),LOOKUP($H702,TR_FEBRERO_2025!$B$71:$C$73,TR_FEBRERO_2025!$C$71:$C$73))</f>
        <v>0.18090000000000001</v>
      </c>
    </row>
    <row r="703" spans="1:11" ht="16.5" x14ac:dyDescent="0.3">
      <c r="A703" s="67" t="str">
        <f t="shared" si="33"/>
        <v>RABTTransmisiónCentro Sur</v>
      </c>
      <c r="B703" s="250" t="str">
        <f t="shared" ref="B703:B766" si="34">E703&amp;H703&amp;I703</f>
        <v>RABTEnergíaCentro Sur</v>
      </c>
      <c r="C703" s="67" t="str">
        <f t="shared" si="32"/>
        <v>RABTTransmisiónEnergíaCentro Sur</v>
      </c>
      <c r="E703" s="187" t="s">
        <v>59</v>
      </c>
      <c r="F703" s="181" t="s">
        <v>192</v>
      </c>
      <c r="G703" s="181" t="s">
        <v>184</v>
      </c>
      <c r="H703" s="181" t="s">
        <v>135</v>
      </c>
      <c r="I703" s="181" t="s">
        <v>65</v>
      </c>
      <c r="J703" s="285" t="s">
        <v>161</v>
      </c>
      <c r="K703" s="505">
        <f>+ROUND(IF($E703="DIT",TR_FEBRERO_2025!$E$15,TR_FEBRERO_2025!$E$16),LOOKUP($H703,TR_FEBRERO_2025!$B$71:$C$73,TR_FEBRERO_2025!$C$71:$C$73))</f>
        <v>0.18090000000000001</v>
      </c>
    </row>
    <row r="704" spans="1:11" ht="16.5" x14ac:dyDescent="0.3">
      <c r="A704" s="67" t="str">
        <f t="shared" si="33"/>
        <v>APBTTransmisiónCentro Sur</v>
      </c>
      <c r="B704" s="250" t="str">
        <f t="shared" si="34"/>
        <v>APBTEnergíaCentro Sur</v>
      </c>
      <c r="C704" s="67" t="str">
        <f t="shared" si="32"/>
        <v>APBTTransmisiónEnergíaCentro Sur</v>
      </c>
      <c r="E704" s="180" t="s">
        <v>57</v>
      </c>
      <c r="F704" s="181" t="s">
        <v>192</v>
      </c>
      <c r="G704" s="181" t="s">
        <v>184</v>
      </c>
      <c r="H704" s="181" t="s">
        <v>135</v>
      </c>
      <c r="I704" s="181" t="s">
        <v>65</v>
      </c>
      <c r="J704" s="285" t="s">
        <v>161</v>
      </c>
      <c r="K704" s="505">
        <f>+ROUND(IF($E704="DIT",TR_FEBRERO_2025!$E$15,TR_FEBRERO_2025!$E$16),LOOKUP($H704,TR_FEBRERO_2025!$B$71:$C$73,TR_FEBRERO_2025!$C$71:$C$73))</f>
        <v>0.18090000000000001</v>
      </c>
    </row>
    <row r="705" spans="1:11" ht="16.5" x14ac:dyDescent="0.3">
      <c r="A705" s="67" t="str">
        <f t="shared" si="33"/>
        <v>APMTTransmisiónCentro Sur</v>
      </c>
      <c r="B705" s="250" t="str">
        <f t="shared" si="34"/>
        <v>APMTEnergíaCentro Sur</v>
      </c>
      <c r="C705" s="67" t="str">
        <f t="shared" si="32"/>
        <v>APMTTransmisiónEnergíaCentro Sur</v>
      </c>
      <c r="E705" s="180" t="s">
        <v>58</v>
      </c>
      <c r="F705" s="181" t="s">
        <v>192</v>
      </c>
      <c r="G705" s="181" t="s">
        <v>184</v>
      </c>
      <c r="H705" s="181" t="s">
        <v>135</v>
      </c>
      <c r="I705" s="181" t="s">
        <v>65</v>
      </c>
      <c r="J705" s="285" t="s">
        <v>161</v>
      </c>
      <c r="K705" s="505">
        <f>+ROUND(IF($E705="DIT",TR_FEBRERO_2025!$E$15,TR_FEBRERO_2025!$E$16),LOOKUP($H705,TR_FEBRERO_2025!$B$71:$C$73,TR_FEBRERO_2025!$C$71:$C$73))</f>
        <v>0.18090000000000001</v>
      </c>
    </row>
    <row r="706" spans="1:11" ht="16.5" x14ac:dyDescent="0.3">
      <c r="A706" s="67" t="str">
        <f t="shared" si="33"/>
        <v>GDMTHTransmisiónCentro Sur</v>
      </c>
      <c r="B706" s="250" t="str">
        <f t="shared" si="34"/>
        <v>GDMTHEnergíaCentro Sur</v>
      </c>
      <c r="C706" s="67" t="str">
        <f t="shared" si="32"/>
        <v>GDMTHTransmisiónEnergíaCentro Sur</v>
      </c>
      <c r="E706" s="180" t="s">
        <v>54</v>
      </c>
      <c r="F706" s="181" t="s">
        <v>192</v>
      </c>
      <c r="G706" s="181" t="s">
        <v>184</v>
      </c>
      <c r="H706" s="181" t="s">
        <v>135</v>
      </c>
      <c r="I706" s="181" t="s">
        <v>65</v>
      </c>
      <c r="J706" s="285" t="s">
        <v>161</v>
      </c>
      <c r="K706" s="505">
        <f>+ROUND(IF($E706="DIT",TR_FEBRERO_2025!$E$15,TR_FEBRERO_2025!$E$16),LOOKUP($H706,TR_FEBRERO_2025!$B$71:$C$73,TR_FEBRERO_2025!$C$71:$C$73))</f>
        <v>0.18090000000000001</v>
      </c>
    </row>
    <row r="707" spans="1:11" ht="16.5" x14ac:dyDescent="0.3">
      <c r="A707" s="67" t="str">
        <f t="shared" si="33"/>
        <v>GDMTOTransmisiónCentro Sur</v>
      </c>
      <c r="B707" s="250" t="str">
        <f t="shared" si="34"/>
        <v>GDMTOEnergíaCentro Sur</v>
      </c>
      <c r="C707" s="67" t="str">
        <f t="shared" si="32"/>
        <v>GDMTOTransmisiónEnergíaCentro Sur</v>
      </c>
      <c r="E707" s="180" t="s">
        <v>55</v>
      </c>
      <c r="F707" s="181" t="s">
        <v>192</v>
      </c>
      <c r="G707" s="181" t="s">
        <v>184</v>
      </c>
      <c r="H707" s="181" t="s">
        <v>135</v>
      </c>
      <c r="I707" s="181" t="s">
        <v>65</v>
      </c>
      <c r="J707" s="285" t="s">
        <v>161</v>
      </c>
      <c r="K707" s="505">
        <f>+ROUND(IF($E707="DIT",TR_FEBRERO_2025!$E$15,TR_FEBRERO_2025!$E$16),LOOKUP($H707,TR_FEBRERO_2025!$B$71:$C$73,TR_FEBRERO_2025!$C$71:$C$73))</f>
        <v>0.18090000000000001</v>
      </c>
    </row>
    <row r="708" spans="1:11" ht="16.5" x14ac:dyDescent="0.3">
      <c r="A708" s="67" t="str">
        <f t="shared" si="33"/>
        <v>RAMTTransmisiónCentro Sur</v>
      </c>
      <c r="B708" s="250" t="str">
        <f t="shared" si="34"/>
        <v>RAMTEnergíaCentro Sur</v>
      </c>
      <c r="C708" s="67" t="str">
        <f t="shared" si="32"/>
        <v>RAMTTransmisiónEnergíaCentro Sur</v>
      </c>
      <c r="E708" s="180" t="s">
        <v>60</v>
      </c>
      <c r="F708" s="181" t="s">
        <v>192</v>
      </c>
      <c r="G708" s="181" t="s">
        <v>184</v>
      </c>
      <c r="H708" s="181" t="s">
        <v>135</v>
      </c>
      <c r="I708" s="181" t="s">
        <v>65</v>
      </c>
      <c r="J708" s="285" t="s">
        <v>161</v>
      </c>
      <c r="K708" s="505">
        <f>+ROUND(IF($E708="DIT",TR_FEBRERO_2025!$E$15,TR_FEBRERO_2025!$E$16),LOOKUP($H708,TR_FEBRERO_2025!$B$71:$C$73,TR_FEBRERO_2025!$C$71:$C$73))</f>
        <v>0.18090000000000001</v>
      </c>
    </row>
    <row r="709" spans="1:11" ht="16.5" x14ac:dyDescent="0.3">
      <c r="A709" s="67" t="str">
        <f t="shared" si="33"/>
        <v>DISTTransmisiónCentro Sur</v>
      </c>
      <c r="B709" s="250" t="str">
        <f t="shared" si="34"/>
        <v>DISTEnergíaCentro Sur</v>
      </c>
      <c r="C709" s="67" t="str">
        <f t="shared" si="32"/>
        <v>DISTTransmisiónEnergíaCentro Sur</v>
      </c>
      <c r="E709" s="180" t="s">
        <v>51</v>
      </c>
      <c r="F709" s="181" t="s">
        <v>192</v>
      </c>
      <c r="G709" s="181" t="s">
        <v>184</v>
      </c>
      <c r="H709" s="181" t="s">
        <v>135</v>
      </c>
      <c r="I709" s="181" t="s">
        <v>65</v>
      </c>
      <c r="J709" s="285" t="s">
        <v>161</v>
      </c>
      <c r="K709" s="505">
        <f>+ROUND(IF($E709="DIT",TR_FEBRERO_2025!$E$15,TR_FEBRERO_2025!$E$16),LOOKUP($H709,TR_FEBRERO_2025!$B$71:$C$73,TR_FEBRERO_2025!$C$71:$C$73))</f>
        <v>0.18090000000000001</v>
      </c>
    </row>
    <row r="710" spans="1:11" ht="16.5" x14ac:dyDescent="0.3">
      <c r="A710" s="67" t="str">
        <f t="shared" si="33"/>
        <v>DITTransmisiónCentro Sur</v>
      </c>
      <c r="B710" s="250" t="str">
        <f t="shared" si="34"/>
        <v>DITEnergíaCentro Sur</v>
      </c>
      <c r="C710" s="67" t="str">
        <f t="shared" si="32"/>
        <v>DITTransmisiónEnergíaCentro Sur</v>
      </c>
      <c r="E710" s="180" t="s">
        <v>52</v>
      </c>
      <c r="F710" s="181" t="s">
        <v>192</v>
      </c>
      <c r="G710" s="181" t="s">
        <v>184</v>
      </c>
      <c r="H710" s="181" t="s">
        <v>135</v>
      </c>
      <c r="I710" s="181" t="s">
        <v>65</v>
      </c>
      <c r="J710" s="285" t="s">
        <v>161</v>
      </c>
      <c r="K710" s="505">
        <f>+ROUND(IF($E710="DIT",TR_FEBRERO_2025!$E$15,TR_FEBRERO_2025!$E$16),LOOKUP($H710,TR_FEBRERO_2025!$B$71:$C$73,TR_FEBRERO_2025!$C$71:$C$73))</f>
        <v>7.9399999999999998E-2</v>
      </c>
    </row>
    <row r="711" spans="1:11" ht="16.5" x14ac:dyDescent="0.3">
      <c r="A711" s="67" t="str">
        <f t="shared" si="33"/>
        <v>DB1TransmisiónGolfo Centro</v>
      </c>
      <c r="B711" s="250" t="str">
        <f t="shared" si="34"/>
        <v>DB1EnergíaGolfo Centro</v>
      </c>
      <c r="C711" s="67" t="str">
        <f t="shared" si="32"/>
        <v>DB1TransmisiónEnergíaGolfo Centro</v>
      </c>
      <c r="E711" s="180" t="s">
        <v>48</v>
      </c>
      <c r="F711" s="181" t="s">
        <v>192</v>
      </c>
      <c r="G711" s="181" t="s">
        <v>184</v>
      </c>
      <c r="H711" s="181" t="s">
        <v>135</v>
      </c>
      <c r="I711" s="181" t="s">
        <v>66</v>
      </c>
      <c r="J711" s="285" t="s">
        <v>161</v>
      </c>
      <c r="K711" s="505">
        <f>+ROUND(IF($E711="DIT",TR_FEBRERO_2025!$E$15,TR_FEBRERO_2025!$E$16),LOOKUP($H711,TR_FEBRERO_2025!$B$71:$C$73,TR_FEBRERO_2025!$C$71:$C$73))</f>
        <v>0.18090000000000001</v>
      </c>
    </row>
    <row r="712" spans="1:11" ht="16.5" x14ac:dyDescent="0.3">
      <c r="A712" s="67" t="str">
        <f t="shared" si="33"/>
        <v>DB2TransmisiónGolfo Centro</v>
      </c>
      <c r="B712" s="250" t="str">
        <f t="shared" si="34"/>
        <v>DB2EnergíaGolfo Centro</v>
      </c>
      <c r="C712" s="67" t="str">
        <f t="shared" si="32"/>
        <v>DB2TransmisiónEnergíaGolfo Centro</v>
      </c>
      <c r="E712" s="180" t="s">
        <v>50</v>
      </c>
      <c r="F712" s="181" t="s">
        <v>192</v>
      </c>
      <c r="G712" s="181" t="s">
        <v>184</v>
      </c>
      <c r="H712" s="181" t="s">
        <v>135</v>
      </c>
      <c r="I712" s="181" t="s">
        <v>66</v>
      </c>
      <c r="J712" s="285" t="s">
        <v>161</v>
      </c>
      <c r="K712" s="505">
        <f>+ROUND(IF($E712="DIT",TR_FEBRERO_2025!$E$15,TR_FEBRERO_2025!$E$16),LOOKUP($H712,TR_FEBRERO_2025!$B$71:$C$73,TR_FEBRERO_2025!$C$71:$C$73))</f>
        <v>0.18090000000000001</v>
      </c>
    </row>
    <row r="713" spans="1:11" ht="16.5" x14ac:dyDescent="0.3">
      <c r="A713" s="67" t="str">
        <f t="shared" si="33"/>
        <v>PDBTTransmisiónGolfo Centro</v>
      </c>
      <c r="B713" s="250" t="str">
        <f t="shared" si="34"/>
        <v>PDBTEnergíaGolfo Centro</v>
      </c>
      <c r="C713" s="67" t="str">
        <f t="shared" si="32"/>
        <v>PDBTTransmisiónEnergíaGolfo Centro</v>
      </c>
      <c r="E713" s="180" t="s">
        <v>56</v>
      </c>
      <c r="F713" s="181" t="s">
        <v>192</v>
      </c>
      <c r="G713" s="181" t="s">
        <v>184</v>
      </c>
      <c r="H713" s="181" t="s">
        <v>135</v>
      </c>
      <c r="I713" s="181" t="s">
        <v>66</v>
      </c>
      <c r="J713" s="285" t="s">
        <v>161</v>
      </c>
      <c r="K713" s="505">
        <f>+ROUND(IF($E713="DIT",TR_FEBRERO_2025!$E$15,TR_FEBRERO_2025!$E$16),LOOKUP($H713,TR_FEBRERO_2025!$B$71:$C$73,TR_FEBRERO_2025!$C$71:$C$73))</f>
        <v>0.18090000000000001</v>
      </c>
    </row>
    <row r="714" spans="1:11" ht="16.5" x14ac:dyDescent="0.3">
      <c r="A714" s="67" t="str">
        <f t="shared" si="33"/>
        <v>GDBTTransmisiónGolfo Centro</v>
      </c>
      <c r="B714" s="250" t="str">
        <f t="shared" si="34"/>
        <v>GDBTEnergíaGolfo Centro</v>
      </c>
      <c r="C714" s="67" t="str">
        <f t="shared" ref="C714:C777" si="35">E714&amp;F714&amp;H714&amp;I714</f>
        <v>GDBTTransmisiónEnergíaGolfo Centro</v>
      </c>
      <c r="E714" s="180" t="s">
        <v>53</v>
      </c>
      <c r="F714" s="181" t="s">
        <v>192</v>
      </c>
      <c r="G714" s="181" t="s">
        <v>184</v>
      </c>
      <c r="H714" s="181" t="s">
        <v>135</v>
      </c>
      <c r="I714" s="181" t="s">
        <v>66</v>
      </c>
      <c r="J714" s="285" t="s">
        <v>161</v>
      </c>
      <c r="K714" s="505">
        <f>+ROUND(IF($E714="DIT",TR_FEBRERO_2025!$E$15,TR_FEBRERO_2025!$E$16),LOOKUP($H714,TR_FEBRERO_2025!$B$71:$C$73,TR_FEBRERO_2025!$C$71:$C$73))</f>
        <v>0.18090000000000001</v>
      </c>
    </row>
    <row r="715" spans="1:11" ht="16.5" x14ac:dyDescent="0.3">
      <c r="A715" s="67" t="str">
        <f t="shared" ref="A715:A778" si="36">IF(J715="NA",E715&amp;F715&amp;I715,E715&amp;F715&amp;I715&amp;J715)</f>
        <v>RABTTransmisiónGolfo Centro</v>
      </c>
      <c r="B715" s="250" t="str">
        <f t="shared" si="34"/>
        <v>RABTEnergíaGolfo Centro</v>
      </c>
      <c r="C715" s="67" t="str">
        <f t="shared" si="35"/>
        <v>RABTTransmisiónEnergíaGolfo Centro</v>
      </c>
      <c r="E715" s="180" t="s">
        <v>59</v>
      </c>
      <c r="F715" s="181" t="s">
        <v>192</v>
      </c>
      <c r="G715" s="181" t="s">
        <v>184</v>
      </c>
      <c r="H715" s="181" t="s">
        <v>135</v>
      </c>
      <c r="I715" s="181" t="s">
        <v>66</v>
      </c>
      <c r="J715" s="285" t="s">
        <v>161</v>
      </c>
      <c r="K715" s="505">
        <f>+ROUND(IF($E715="DIT",TR_FEBRERO_2025!$E$15,TR_FEBRERO_2025!$E$16),LOOKUP($H715,TR_FEBRERO_2025!$B$71:$C$73,TR_FEBRERO_2025!$C$71:$C$73))</f>
        <v>0.18090000000000001</v>
      </c>
    </row>
    <row r="716" spans="1:11" ht="16.5" x14ac:dyDescent="0.3">
      <c r="A716" s="67" t="str">
        <f t="shared" si="36"/>
        <v>APBTTransmisiónGolfo Centro</v>
      </c>
      <c r="B716" s="250" t="str">
        <f t="shared" si="34"/>
        <v>APBTEnergíaGolfo Centro</v>
      </c>
      <c r="C716" s="67" t="str">
        <f t="shared" si="35"/>
        <v>APBTTransmisiónEnergíaGolfo Centro</v>
      </c>
      <c r="E716" s="180" t="s">
        <v>57</v>
      </c>
      <c r="F716" s="181" t="s">
        <v>192</v>
      </c>
      <c r="G716" s="181" t="s">
        <v>184</v>
      </c>
      <c r="H716" s="181" t="s">
        <v>135</v>
      </c>
      <c r="I716" s="181" t="s">
        <v>66</v>
      </c>
      <c r="J716" s="285" t="s">
        <v>161</v>
      </c>
      <c r="K716" s="505">
        <f>+ROUND(IF($E716="DIT",TR_FEBRERO_2025!$E$15,TR_FEBRERO_2025!$E$16),LOOKUP($H716,TR_FEBRERO_2025!$B$71:$C$73,TR_FEBRERO_2025!$C$71:$C$73))</f>
        <v>0.18090000000000001</v>
      </c>
    </row>
    <row r="717" spans="1:11" ht="16.5" x14ac:dyDescent="0.3">
      <c r="A717" s="67" t="str">
        <f t="shared" si="36"/>
        <v>APMTTransmisiónGolfo Centro</v>
      </c>
      <c r="B717" s="250" t="str">
        <f t="shared" si="34"/>
        <v>APMTEnergíaGolfo Centro</v>
      </c>
      <c r="C717" s="67" t="str">
        <f t="shared" si="35"/>
        <v>APMTTransmisiónEnergíaGolfo Centro</v>
      </c>
      <c r="E717" s="180" t="s">
        <v>58</v>
      </c>
      <c r="F717" s="181" t="s">
        <v>192</v>
      </c>
      <c r="G717" s="181" t="s">
        <v>184</v>
      </c>
      <c r="H717" s="181" t="s">
        <v>135</v>
      </c>
      <c r="I717" s="181" t="s">
        <v>66</v>
      </c>
      <c r="J717" s="285" t="s">
        <v>161</v>
      </c>
      <c r="K717" s="505">
        <f>+ROUND(IF($E717="DIT",TR_FEBRERO_2025!$E$15,TR_FEBRERO_2025!$E$16),LOOKUP($H717,TR_FEBRERO_2025!$B$71:$C$73,TR_FEBRERO_2025!$C$71:$C$73))</f>
        <v>0.18090000000000001</v>
      </c>
    </row>
    <row r="718" spans="1:11" ht="16.5" x14ac:dyDescent="0.3">
      <c r="A718" s="67" t="str">
        <f t="shared" si="36"/>
        <v>GDMTHTransmisiónGolfo Centro</v>
      </c>
      <c r="B718" s="250" t="str">
        <f t="shared" si="34"/>
        <v>GDMTHEnergíaGolfo Centro</v>
      </c>
      <c r="C718" s="67" t="str">
        <f t="shared" si="35"/>
        <v>GDMTHTransmisiónEnergíaGolfo Centro</v>
      </c>
      <c r="E718" s="180" t="s">
        <v>54</v>
      </c>
      <c r="F718" s="181" t="s">
        <v>192</v>
      </c>
      <c r="G718" s="181" t="s">
        <v>184</v>
      </c>
      <c r="H718" s="181" t="s">
        <v>135</v>
      </c>
      <c r="I718" s="181" t="s">
        <v>66</v>
      </c>
      <c r="J718" s="285" t="s">
        <v>161</v>
      </c>
      <c r="K718" s="505">
        <f>+ROUND(IF($E718="DIT",TR_FEBRERO_2025!$E$15,TR_FEBRERO_2025!$E$16),LOOKUP($H718,TR_FEBRERO_2025!$B$71:$C$73,TR_FEBRERO_2025!$C$71:$C$73))</f>
        <v>0.18090000000000001</v>
      </c>
    </row>
    <row r="719" spans="1:11" ht="16.5" x14ac:dyDescent="0.3">
      <c r="A719" s="67" t="str">
        <f t="shared" si="36"/>
        <v>GDMTOTransmisiónGolfo Centro</v>
      </c>
      <c r="B719" s="250" t="str">
        <f t="shared" si="34"/>
        <v>GDMTOEnergíaGolfo Centro</v>
      </c>
      <c r="C719" s="67" t="str">
        <f t="shared" si="35"/>
        <v>GDMTOTransmisiónEnergíaGolfo Centro</v>
      </c>
      <c r="E719" s="180" t="s">
        <v>55</v>
      </c>
      <c r="F719" s="181" t="s">
        <v>192</v>
      </c>
      <c r="G719" s="181" t="s">
        <v>184</v>
      </c>
      <c r="H719" s="181" t="s">
        <v>135</v>
      </c>
      <c r="I719" s="181" t="s">
        <v>66</v>
      </c>
      <c r="J719" s="285" t="s">
        <v>161</v>
      </c>
      <c r="K719" s="505">
        <f>+ROUND(IF($E719="DIT",TR_FEBRERO_2025!$E$15,TR_FEBRERO_2025!$E$16),LOOKUP($H719,TR_FEBRERO_2025!$B$71:$C$73,TR_FEBRERO_2025!$C$71:$C$73))</f>
        <v>0.18090000000000001</v>
      </c>
    </row>
    <row r="720" spans="1:11" ht="16.5" x14ac:dyDescent="0.3">
      <c r="A720" s="67" t="str">
        <f t="shared" si="36"/>
        <v>RAMTTransmisiónGolfo Centro</v>
      </c>
      <c r="B720" s="250" t="str">
        <f t="shared" si="34"/>
        <v>RAMTEnergíaGolfo Centro</v>
      </c>
      <c r="C720" s="67" t="str">
        <f t="shared" si="35"/>
        <v>RAMTTransmisiónEnergíaGolfo Centro</v>
      </c>
      <c r="E720" s="180" t="s">
        <v>60</v>
      </c>
      <c r="F720" s="181" t="s">
        <v>192</v>
      </c>
      <c r="G720" s="181" t="s">
        <v>184</v>
      </c>
      <c r="H720" s="181" t="s">
        <v>135</v>
      </c>
      <c r="I720" s="181" t="s">
        <v>66</v>
      </c>
      <c r="J720" s="285" t="s">
        <v>161</v>
      </c>
      <c r="K720" s="505">
        <f>+ROUND(IF($E720="DIT",TR_FEBRERO_2025!$E$15,TR_FEBRERO_2025!$E$16),LOOKUP($H720,TR_FEBRERO_2025!$B$71:$C$73,TR_FEBRERO_2025!$C$71:$C$73))</f>
        <v>0.18090000000000001</v>
      </c>
    </row>
    <row r="721" spans="1:11" ht="16.5" x14ac:dyDescent="0.3">
      <c r="A721" s="67" t="str">
        <f t="shared" si="36"/>
        <v>DISTTransmisiónGolfo Centro</v>
      </c>
      <c r="B721" s="250" t="str">
        <f t="shared" si="34"/>
        <v>DISTEnergíaGolfo Centro</v>
      </c>
      <c r="C721" s="67" t="str">
        <f t="shared" si="35"/>
        <v>DISTTransmisiónEnergíaGolfo Centro</v>
      </c>
      <c r="E721" s="180" t="s">
        <v>51</v>
      </c>
      <c r="F721" s="181" t="s">
        <v>192</v>
      </c>
      <c r="G721" s="181" t="s">
        <v>184</v>
      </c>
      <c r="H721" s="181" t="s">
        <v>135</v>
      </c>
      <c r="I721" s="181" t="s">
        <v>66</v>
      </c>
      <c r="J721" s="285" t="s">
        <v>161</v>
      </c>
      <c r="K721" s="505">
        <f>+ROUND(IF($E721="DIT",TR_FEBRERO_2025!$E$15,TR_FEBRERO_2025!$E$16),LOOKUP($H721,TR_FEBRERO_2025!$B$71:$C$73,TR_FEBRERO_2025!$C$71:$C$73))</f>
        <v>0.18090000000000001</v>
      </c>
    </row>
    <row r="722" spans="1:11" ht="16.5" x14ac:dyDescent="0.3">
      <c r="A722" s="67" t="str">
        <f t="shared" si="36"/>
        <v>DITTransmisiónGolfo Centro</v>
      </c>
      <c r="B722" s="250" t="str">
        <f t="shared" si="34"/>
        <v>DITEnergíaGolfo Centro</v>
      </c>
      <c r="C722" s="67" t="str">
        <f t="shared" si="35"/>
        <v>DITTransmisiónEnergíaGolfo Centro</v>
      </c>
      <c r="E722" s="180" t="s">
        <v>52</v>
      </c>
      <c r="F722" s="181" t="s">
        <v>192</v>
      </c>
      <c r="G722" s="181" t="s">
        <v>184</v>
      </c>
      <c r="H722" s="181" t="s">
        <v>135</v>
      </c>
      <c r="I722" s="181" t="s">
        <v>66</v>
      </c>
      <c r="J722" s="285" t="s">
        <v>161</v>
      </c>
      <c r="K722" s="505">
        <f>+ROUND(IF($E722="DIT",TR_FEBRERO_2025!$E$15,TR_FEBRERO_2025!$E$16),LOOKUP($H722,TR_FEBRERO_2025!$B$71:$C$73,TR_FEBRERO_2025!$C$71:$C$73))</f>
        <v>7.9399999999999998E-2</v>
      </c>
    </row>
    <row r="723" spans="1:11" ht="16.5" x14ac:dyDescent="0.3">
      <c r="A723" s="67" t="str">
        <f t="shared" si="36"/>
        <v>DB1TransmisiónGolfo Norte</v>
      </c>
      <c r="B723" s="250" t="str">
        <f t="shared" si="34"/>
        <v>DB1EnergíaGolfo Norte</v>
      </c>
      <c r="C723" s="67" t="str">
        <f t="shared" si="35"/>
        <v>DB1TransmisiónEnergíaGolfo Norte</v>
      </c>
      <c r="E723" s="180" t="s">
        <v>48</v>
      </c>
      <c r="F723" s="181" t="s">
        <v>192</v>
      </c>
      <c r="G723" s="181" t="s">
        <v>184</v>
      </c>
      <c r="H723" s="181" t="s">
        <v>135</v>
      </c>
      <c r="I723" s="181" t="s">
        <v>67</v>
      </c>
      <c r="J723" s="285" t="s">
        <v>161</v>
      </c>
      <c r="K723" s="505">
        <f>+ROUND(IF($E723="DIT",TR_FEBRERO_2025!$E$15,TR_FEBRERO_2025!$E$16),LOOKUP($H723,TR_FEBRERO_2025!$B$71:$C$73,TR_FEBRERO_2025!$C$71:$C$73))</f>
        <v>0.18090000000000001</v>
      </c>
    </row>
    <row r="724" spans="1:11" ht="16.5" x14ac:dyDescent="0.3">
      <c r="A724" s="67" t="str">
        <f t="shared" si="36"/>
        <v>DB2TransmisiónGolfo Norte</v>
      </c>
      <c r="B724" s="250" t="str">
        <f t="shared" si="34"/>
        <v>DB2EnergíaGolfo Norte</v>
      </c>
      <c r="C724" s="67" t="str">
        <f t="shared" si="35"/>
        <v>DB2TransmisiónEnergíaGolfo Norte</v>
      </c>
      <c r="E724" s="180" t="s">
        <v>50</v>
      </c>
      <c r="F724" s="181" t="s">
        <v>192</v>
      </c>
      <c r="G724" s="181" t="s">
        <v>184</v>
      </c>
      <c r="H724" s="181" t="s">
        <v>135</v>
      </c>
      <c r="I724" s="181" t="s">
        <v>67</v>
      </c>
      <c r="J724" s="285" t="s">
        <v>161</v>
      </c>
      <c r="K724" s="505">
        <f>+ROUND(IF($E724="DIT",TR_FEBRERO_2025!$E$15,TR_FEBRERO_2025!$E$16),LOOKUP($H724,TR_FEBRERO_2025!$B$71:$C$73,TR_FEBRERO_2025!$C$71:$C$73))</f>
        <v>0.18090000000000001</v>
      </c>
    </row>
    <row r="725" spans="1:11" ht="16.5" x14ac:dyDescent="0.3">
      <c r="A725" s="67" t="str">
        <f t="shared" si="36"/>
        <v>PDBTTransmisiónGolfo Norte</v>
      </c>
      <c r="B725" s="250" t="str">
        <f t="shared" si="34"/>
        <v>PDBTEnergíaGolfo Norte</v>
      </c>
      <c r="C725" s="67" t="str">
        <f t="shared" si="35"/>
        <v>PDBTTransmisiónEnergíaGolfo Norte</v>
      </c>
      <c r="E725" s="180" t="s">
        <v>56</v>
      </c>
      <c r="F725" s="181" t="s">
        <v>192</v>
      </c>
      <c r="G725" s="181" t="s">
        <v>184</v>
      </c>
      <c r="H725" s="181" t="s">
        <v>135</v>
      </c>
      <c r="I725" s="181" t="s">
        <v>67</v>
      </c>
      <c r="J725" s="285" t="s">
        <v>161</v>
      </c>
      <c r="K725" s="505">
        <f>+ROUND(IF($E725="DIT",TR_FEBRERO_2025!$E$15,TR_FEBRERO_2025!$E$16),LOOKUP($H725,TR_FEBRERO_2025!$B$71:$C$73,TR_FEBRERO_2025!$C$71:$C$73))</f>
        <v>0.18090000000000001</v>
      </c>
    </row>
    <row r="726" spans="1:11" ht="16.5" x14ac:dyDescent="0.3">
      <c r="A726" s="67" t="str">
        <f t="shared" si="36"/>
        <v>GDBTTransmisiónGolfo Norte</v>
      </c>
      <c r="B726" s="250" t="str">
        <f t="shared" si="34"/>
        <v>GDBTEnergíaGolfo Norte</v>
      </c>
      <c r="C726" s="67" t="str">
        <f t="shared" si="35"/>
        <v>GDBTTransmisiónEnergíaGolfo Norte</v>
      </c>
      <c r="E726" s="187" t="s">
        <v>53</v>
      </c>
      <c r="F726" s="181" t="s">
        <v>192</v>
      </c>
      <c r="G726" s="181" t="s">
        <v>184</v>
      </c>
      <c r="H726" s="181" t="s">
        <v>135</v>
      </c>
      <c r="I726" s="181" t="s">
        <v>67</v>
      </c>
      <c r="J726" s="285" t="s">
        <v>161</v>
      </c>
      <c r="K726" s="505">
        <f>+ROUND(IF($E726="DIT",TR_FEBRERO_2025!$E$15,TR_FEBRERO_2025!$E$16),LOOKUP($H726,TR_FEBRERO_2025!$B$71:$C$73,TR_FEBRERO_2025!$C$71:$C$73))</f>
        <v>0.18090000000000001</v>
      </c>
    </row>
    <row r="727" spans="1:11" ht="16.5" x14ac:dyDescent="0.3">
      <c r="A727" s="67" t="str">
        <f t="shared" si="36"/>
        <v>RABTTransmisiónGolfo Norte</v>
      </c>
      <c r="B727" s="250" t="str">
        <f t="shared" si="34"/>
        <v>RABTEnergíaGolfo Norte</v>
      </c>
      <c r="C727" s="67" t="str">
        <f t="shared" si="35"/>
        <v>RABTTransmisiónEnergíaGolfo Norte</v>
      </c>
      <c r="E727" s="187" t="s">
        <v>59</v>
      </c>
      <c r="F727" s="181" t="s">
        <v>192</v>
      </c>
      <c r="G727" s="181" t="s">
        <v>184</v>
      </c>
      <c r="H727" s="181" t="s">
        <v>135</v>
      </c>
      <c r="I727" s="181" t="s">
        <v>67</v>
      </c>
      <c r="J727" s="285" t="s">
        <v>161</v>
      </c>
      <c r="K727" s="505">
        <f>+ROUND(IF($E727="DIT",TR_FEBRERO_2025!$E$15,TR_FEBRERO_2025!$E$16),LOOKUP($H727,TR_FEBRERO_2025!$B$71:$C$73,TR_FEBRERO_2025!$C$71:$C$73))</f>
        <v>0.18090000000000001</v>
      </c>
    </row>
    <row r="728" spans="1:11" ht="16.5" x14ac:dyDescent="0.3">
      <c r="A728" s="67" t="str">
        <f t="shared" si="36"/>
        <v>APBTTransmisiónGolfo Norte</v>
      </c>
      <c r="B728" s="250" t="str">
        <f t="shared" si="34"/>
        <v>APBTEnergíaGolfo Norte</v>
      </c>
      <c r="C728" s="67" t="str">
        <f t="shared" si="35"/>
        <v>APBTTransmisiónEnergíaGolfo Norte</v>
      </c>
      <c r="E728" s="180" t="s">
        <v>57</v>
      </c>
      <c r="F728" s="181" t="s">
        <v>192</v>
      </c>
      <c r="G728" s="181" t="s">
        <v>184</v>
      </c>
      <c r="H728" s="181" t="s">
        <v>135</v>
      </c>
      <c r="I728" s="181" t="s">
        <v>67</v>
      </c>
      <c r="J728" s="285" t="s">
        <v>161</v>
      </c>
      <c r="K728" s="505">
        <f>+ROUND(IF($E728="DIT",TR_FEBRERO_2025!$E$15,TR_FEBRERO_2025!$E$16),LOOKUP($H728,TR_FEBRERO_2025!$B$71:$C$73,TR_FEBRERO_2025!$C$71:$C$73))</f>
        <v>0.18090000000000001</v>
      </c>
    </row>
    <row r="729" spans="1:11" ht="16.5" x14ac:dyDescent="0.3">
      <c r="A729" s="67" t="str">
        <f t="shared" si="36"/>
        <v>APMTTransmisiónGolfo Norte</v>
      </c>
      <c r="B729" s="250" t="str">
        <f t="shared" si="34"/>
        <v>APMTEnergíaGolfo Norte</v>
      </c>
      <c r="C729" s="67" t="str">
        <f t="shared" si="35"/>
        <v>APMTTransmisiónEnergíaGolfo Norte</v>
      </c>
      <c r="E729" s="180" t="s">
        <v>58</v>
      </c>
      <c r="F729" s="181" t="s">
        <v>192</v>
      </c>
      <c r="G729" s="181" t="s">
        <v>184</v>
      </c>
      <c r="H729" s="181" t="s">
        <v>135</v>
      </c>
      <c r="I729" s="181" t="s">
        <v>67</v>
      </c>
      <c r="J729" s="285" t="s">
        <v>161</v>
      </c>
      <c r="K729" s="505">
        <f>+ROUND(IF($E729="DIT",TR_FEBRERO_2025!$E$15,TR_FEBRERO_2025!$E$16),LOOKUP($H729,TR_FEBRERO_2025!$B$71:$C$73,TR_FEBRERO_2025!$C$71:$C$73))</f>
        <v>0.18090000000000001</v>
      </c>
    </row>
    <row r="730" spans="1:11" ht="16.5" x14ac:dyDescent="0.3">
      <c r="A730" s="67" t="str">
        <f t="shared" si="36"/>
        <v>GDMTHTransmisiónGolfo Norte</v>
      </c>
      <c r="B730" s="250" t="str">
        <f t="shared" si="34"/>
        <v>GDMTHEnergíaGolfo Norte</v>
      </c>
      <c r="C730" s="67" t="str">
        <f t="shared" si="35"/>
        <v>GDMTHTransmisiónEnergíaGolfo Norte</v>
      </c>
      <c r="E730" s="180" t="s">
        <v>54</v>
      </c>
      <c r="F730" s="181" t="s">
        <v>192</v>
      </c>
      <c r="G730" s="181" t="s">
        <v>184</v>
      </c>
      <c r="H730" s="181" t="s">
        <v>135</v>
      </c>
      <c r="I730" s="181" t="s">
        <v>67</v>
      </c>
      <c r="J730" s="285" t="s">
        <v>161</v>
      </c>
      <c r="K730" s="505">
        <f>+ROUND(IF($E730="DIT",TR_FEBRERO_2025!$E$15,TR_FEBRERO_2025!$E$16),LOOKUP($H730,TR_FEBRERO_2025!$B$71:$C$73,TR_FEBRERO_2025!$C$71:$C$73))</f>
        <v>0.18090000000000001</v>
      </c>
    </row>
    <row r="731" spans="1:11" ht="16.5" x14ac:dyDescent="0.3">
      <c r="A731" s="67" t="str">
        <f t="shared" si="36"/>
        <v>GDMTOTransmisiónGolfo Norte</v>
      </c>
      <c r="B731" s="250" t="str">
        <f t="shared" si="34"/>
        <v>GDMTOEnergíaGolfo Norte</v>
      </c>
      <c r="C731" s="67" t="str">
        <f t="shared" si="35"/>
        <v>GDMTOTransmisiónEnergíaGolfo Norte</v>
      </c>
      <c r="E731" s="180" t="s">
        <v>55</v>
      </c>
      <c r="F731" s="181" t="s">
        <v>192</v>
      </c>
      <c r="G731" s="181" t="s">
        <v>184</v>
      </c>
      <c r="H731" s="181" t="s">
        <v>135</v>
      </c>
      <c r="I731" s="181" t="s">
        <v>67</v>
      </c>
      <c r="J731" s="285" t="s">
        <v>161</v>
      </c>
      <c r="K731" s="505">
        <f>+ROUND(IF($E731="DIT",TR_FEBRERO_2025!$E$15,TR_FEBRERO_2025!$E$16),LOOKUP($H731,TR_FEBRERO_2025!$B$71:$C$73,TR_FEBRERO_2025!$C$71:$C$73))</f>
        <v>0.18090000000000001</v>
      </c>
    </row>
    <row r="732" spans="1:11" ht="16.5" x14ac:dyDescent="0.3">
      <c r="A732" s="67" t="str">
        <f t="shared" si="36"/>
        <v>RAMTTransmisiónGolfo Norte</v>
      </c>
      <c r="B732" s="250" t="str">
        <f t="shared" si="34"/>
        <v>RAMTEnergíaGolfo Norte</v>
      </c>
      <c r="C732" s="67" t="str">
        <f t="shared" si="35"/>
        <v>RAMTTransmisiónEnergíaGolfo Norte</v>
      </c>
      <c r="E732" s="180" t="s">
        <v>60</v>
      </c>
      <c r="F732" s="181" t="s">
        <v>192</v>
      </c>
      <c r="G732" s="181" t="s">
        <v>184</v>
      </c>
      <c r="H732" s="181" t="s">
        <v>135</v>
      </c>
      <c r="I732" s="181" t="s">
        <v>67</v>
      </c>
      <c r="J732" s="285" t="s">
        <v>161</v>
      </c>
      <c r="K732" s="505">
        <f>+ROUND(IF($E732="DIT",TR_FEBRERO_2025!$E$15,TR_FEBRERO_2025!$E$16),LOOKUP($H732,TR_FEBRERO_2025!$B$71:$C$73,TR_FEBRERO_2025!$C$71:$C$73))</f>
        <v>0.18090000000000001</v>
      </c>
    </row>
    <row r="733" spans="1:11" ht="16.5" x14ac:dyDescent="0.3">
      <c r="A733" s="67" t="str">
        <f t="shared" si="36"/>
        <v>DISTTransmisiónGolfo Norte</v>
      </c>
      <c r="B733" s="250" t="str">
        <f t="shared" si="34"/>
        <v>DISTEnergíaGolfo Norte</v>
      </c>
      <c r="C733" s="67" t="str">
        <f t="shared" si="35"/>
        <v>DISTTransmisiónEnergíaGolfo Norte</v>
      </c>
      <c r="E733" s="180" t="s">
        <v>51</v>
      </c>
      <c r="F733" s="181" t="s">
        <v>192</v>
      </c>
      <c r="G733" s="181" t="s">
        <v>184</v>
      </c>
      <c r="H733" s="181" t="s">
        <v>135</v>
      </c>
      <c r="I733" s="181" t="s">
        <v>67</v>
      </c>
      <c r="J733" s="285" t="s">
        <v>161</v>
      </c>
      <c r="K733" s="505">
        <f>+ROUND(IF($E733="DIT",TR_FEBRERO_2025!$E$15,TR_FEBRERO_2025!$E$16),LOOKUP($H733,TR_FEBRERO_2025!$B$71:$C$73,TR_FEBRERO_2025!$C$71:$C$73))</f>
        <v>0.18090000000000001</v>
      </c>
    </row>
    <row r="734" spans="1:11" ht="16.5" x14ac:dyDescent="0.3">
      <c r="A734" s="67" t="str">
        <f t="shared" si="36"/>
        <v>DITTransmisiónGolfo Norte</v>
      </c>
      <c r="B734" s="250" t="str">
        <f t="shared" si="34"/>
        <v>DITEnergíaGolfo Norte</v>
      </c>
      <c r="C734" s="67" t="str">
        <f t="shared" si="35"/>
        <v>DITTransmisiónEnergíaGolfo Norte</v>
      </c>
      <c r="E734" s="180" t="s">
        <v>52</v>
      </c>
      <c r="F734" s="181" t="s">
        <v>192</v>
      </c>
      <c r="G734" s="181" t="s">
        <v>184</v>
      </c>
      <c r="H734" s="181" t="s">
        <v>135</v>
      </c>
      <c r="I734" s="181" t="s">
        <v>67</v>
      </c>
      <c r="J734" s="285" t="s">
        <v>161</v>
      </c>
      <c r="K734" s="505">
        <f>+ROUND(IF($E734="DIT",TR_FEBRERO_2025!$E$15,TR_FEBRERO_2025!$E$16),LOOKUP($H734,TR_FEBRERO_2025!$B$71:$C$73,TR_FEBRERO_2025!$C$71:$C$73))</f>
        <v>7.9399999999999998E-2</v>
      </c>
    </row>
    <row r="735" spans="1:11" ht="16.5" x14ac:dyDescent="0.3">
      <c r="A735" s="67" t="str">
        <f t="shared" si="36"/>
        <v>DB1TransmisiónJalisco</v>
      </c>
      <c r="B735" s="250" t="str">
        <f t="shared" si="34"/>
        <v>DB1EnergíaJalisco</v>
      </c>
      <c r="C735" s="67" t="str">
        <f t="shared" si="35"/>
        <v>DB1TransmisiónEnergíaJalisco</v>
      </c>
      <c r="E735" s="187" t="s">
        <v>48</v>
      </c>
      <c r="F735" s="181" t="s">
        <v>192</v>
      </c>
      <c r="G735" s="181" t="s">
        <v>184</v>
      </c>
      <c r="H735" s="181" t="s">
        <v>135</v>
      </c>
      <c r="I735" s="181" t="s">
        <v>68</v>
      </c>
      <c r="J735" s="285" t="s">
        <v>161</v>
      </c>
      <c r="K735" s="505">
        <f>+ROUND(IF($E735="DIT",TR_FEBRERO_2025!$E$15,TR_FEBRERO_2025!$E$16),LOOKUP($H735,TR_FEBRERO_2025!$B$71:$C$73,TR_FEBRERO_2025!$C$71:$C$73))</f>
        <v>0.18090000000000001</v>
      </c>
    </row>
    <row r="736" spans="1:11" ht="16.5" x14ac:dyDescent="0.3">
      <c r="A736" s="67" t="str">
        <f t="shared" si="36"/>
        <v>DB2TransmisiónJalisco</v>
      </c>
      <c r="B736" s="250" t="str">
        <f t="shared" si="34"/>
        <v>DB2EnergíaJalisco</v>
      </c>
      <c r="C736" s="67" t="str">
        <f t="shared" si="35"/>
        <v>DB2TransmisiónEnergíaJalisco</v>
      </c>
      <c r="E736" s="180" t="s">
        <v>50</v>
      </c>
      <c r="F736" s="181" t="s">
        <v>192</v>
      </c>
      <c r="G736" s="181" t="s">
        <v>184</v>
      </c>
      <c r="H736" s="181" t="s">
        <v>135</v>
      </c>
      <c r="I736" s="181" t="s">
        <v>68</v>
      </c>
      <c r="J736" s="285" t="s">
        <v>161</v>
      </c>
      <c r="K736" s="505">
        <f>+ROUND(IF($E736="DIT",TR_FEBRERO_2025!$E$15,TR_FEBRERO_2025!$E$16),LOOKUP($H736,TR_FEBRERO_2025!$B$71:$C$73,TR_FEBRERO_2025!$C$71:$C$73))</f>
        <v>0.18090000000000001</v>
      </c>
    </row>
    <row r="737" spans="1:11" ht="16.5" x14ac:dyDescent="0.3">
      <c r="A737" s="67" t="str">
        <f t="shared" si="36"/>
        <v>PDBTTransmisiónJalisco</v>
      </c>
      <c r="B737" s="250" t="str">
        <f t="shared" si="34"/>
        <v>PDBTEnergíaJalisco</v>
      </c>
      <c r="C737" s="67" t="str">
        <f t="shared" si="35"/>
        <v>PDBTTransmisiónEnergíaJalisco</v>
      </c>
      <c r="E737" s="180" t="s">
        <v>56</v>
      </c>
      <c r="F737" s="181" t="s">
        <v>192</v>
      </c>
      <c r="G737" s="181" t="s">
        <v>184</v>
      </c>
      <c r="H737" s="181" t="s">
        <v>135</v>
      </c>
      <c r="I737" s="181" t="s">
        <v>68</v>
      </c>
      <c r="J737" s="285" t="s">
        <v>161</v>
      </c>
      <c r="K737" s="505">
        <f>+ROUND(IF($E737="DIT",TR_FEBRERO_2025!$E$15,TR_FEBRERO_2025!$E$16),LOOKUP($H737,TR_FEBRERO_2025!$B$71:$C$73,TR_FEBRERO_2025!$C$71:$C$73))</f>
        <v>0.18090000000000001</v>
      </c>
    </row>
    <row r="738" spans="1:11" ht="16.5" x14ac:dyDescent="0.3">
      <c r="A738" s="67" t="str">
        <f t="shared" si="36"/>
        <v>GDBTTransmisiónJalisco</v>
      </c>
      <c r="B738" s="250" t="str">
        <f t="shared" si="34"/>
        <v>GDBTEnergíaJalisco</v>
      </c>
      <c r="C738" s="67" t="str">
        <f t="shared" si="35"/>
        <v>GDBTTransmisiónEnergíaJalisco</v>
      </c>
      <c r="E738" s="180" t="s">
        <v>53</v>
      </c>
      <c r="F738" s="181" t="s">
        <v>192</v>
      </c>
      <c r="G738" s="181" t="s">
        <v>184</v>
      </c>
      <c r="H738" s="181" t="s">
        <v>135</v>
      </c>
      <c r="I738" s="181" t="s">
        <v>68</v>
      </c>
      <c r="J738" s="285" t="s">
        <v>161</v>
      </c>
      <c r="K738" s="505">
        <f>+ROUND(IF($E738="DIT",TR_FEBRERO_2025!$E$15,TR_FEBRERO_2025!$E$16),LOOKUP($H738,TR_FEBRERO_2025!$B$71:$C$73,TR_FEBRERO_2025!$C$71:$C$73))</f>
        <v>0.18090000000000001</v>
      </c>
    </row>
    <row r="739" spans="1:11" ht="16.5" x14ac:dyDescent="0.3">
      <c r="A739" s="67" t="str">
        <f t="shared" si="36"/>
        <v>RABTTransmisiónJalisco</v>
      </c>
      <c r="B739" s="250" t="str">
        <f t="shared" si="34"/>
        <v>RABTEnergíaJalisco</v>
      </c>
      <c r="C739" s="67" t="str">
        <f t="shared" si="35"/>
        <v>RABTTransmisiónEnergíaJalisco</v>
      </c>
      <c r="E739" s="180" t="s">
        <v>59</v>
      </c>
      <c r="F739" s="181" t="s">
        <v>192</v>
      </c>
      <c r="G739" s="181" t="s">
        <v>184</v>
      </c>
      <c r="H739" s="181" t="s">
        <v>135</v>
      </c>
      <c r="I739" s="181" t="s">
        <v>68</v>
      </c>
      <c r="J739" s="285" t="s">
        <v>161</v>
      </c>
      <c r="K739" s="505">
        <f>+ROUND(IF($E739="DIT",TR_FEBRERO_2025!$E$15,TR_FEBRERO_2025!$E$16),LOOKUP($H739,TR_FEBRERO_2025!$B$71:$C$73,TR_FEBRERO_2025!$C$71:$C$73))</f>
        <v>0.18090000000000001</v>
      </c>
    </row>
    <row r="740" spans="1:11" ht="16.5" x14ac:dyDescent="0.3">
      <c r="A740" s="67" t="str">
        <f t="shared" si="36"/>
        <v>APBTTransmisiónJalisco</v>
      </c>
      <c r="B740" s="250" t="str">
        <f t="shared" si="34"/>
        <v>APBTEnergíaJalisco</v>
      </c>
      <c r="C740" s="67" t="str">
        <f t="shared" si="35"/>
        <v>APBTTransmisiónEnergíaJalisco</v>
      </c>
      <c r="E740" s="180" t="s">
        <v>57</v>
      </c>
      <c r="F740" s="181" t="s">
        <v>192</v>
      </c>
      <c r="G740" s="181" t="s">
        <v>184</v>
      </c>
      <c r="H740" s="181" t="s">
        <v>135</v>
      </c>
      <c r="I740" s="181" t="s">
        <v>68</v>
      </c>
      <c r="J740" s="285" t="s">
        <v>161</v>
      </c>
      <c r="K740" s="505">
        <f>+ROUND(IF($E740="DIT",TR_FEBRERO_2025!$E$15,TR_FEBRERO_2025!$E$16),LOOKUP($H740,TR_FEBRERO_2025!$B$71:$C$73,TR_FEBRERO_2025!$C$71:$C$73))</f>
        <v>0.18090000000000001</v>
      </c>
    </row>
    <row r="741" spans="1:11" ht="16.5" x14ac:dyDescent="0.3">
      <c r="A741" s="67" t="str">
        <f t="shared" si="36"/>
        <v>APMTTransmisiónJalisco</v>
      </c>
      <c r="B741" s="250" t="str">
        <f t="shared" si="34"/>
        <v>APMTEnergíaJalisco</v>
      </c>
      <c r="C741" s="67" t="str">
        <f t="shared" si="35"/>
        <v>APMTTransmisiónEnergíaJalisco</v>
      </c>
      <c r="E741" s="180" t="s">
        <v>58</v>
      </c>
      <c r="F741" s="181" t="s">
        <v>192</v>
      </c>
      <c r="G741" s="181" t="s">
        <v>184</v>
      </c>
      <c r="H741" s="181" t="s">
        <v>135</v>
      </c>
      <c r="I741" s="181" t="s">
        <v>68</v>
      </c>
      <c r="J741" s="285" t="s">
        <v>161</v>
      </c>
      <c r="K741" s="505">
        <f>+ROUND(IF($E741="DIT",TR_FEBRERO_2025!$E$15,TR_FEBRERO_2025!$E$16),LOOKUP($H741,TR_FEBRERO_2025!$B$71:$C$73,TR_FEBRERO_2025!$C$71:$C$73))</f>
        <v>0.18090000000000001</v>
      </c>
    </row>
    <row r="742" spans="1:11" ht="16.5" x14ac:dyDescent="0.3">
      <c r="A742" s="67" t="str">
        <f t="shared" si="36"/>
        <v>GDMTHTransmisiónJalisco</v>
      </c>
      <c r="B742" s="250" t="str">
        <f t="shared" si="34"/>
        <v>GDMTHEnergíaJalisco</v>
      </c>
      <c r="C742" s="67" t="str">
        <f t="shared" si="35"/>
        <v>GDMTHTransmisiónEnergíaJalisco</v>
      </c>
      <c r="E742" s="180" t="s">
        <v>54</v>
      </c>
      <c r="F742" s="181" t="s">
        <v>192</v>
      </c>
      <c r="G742" s="181" t="s">
        <v>184</v>
      </c>
      <c r="H742" s="181" t="s">
        <v>135</v>
      </c>
      <c r="I742" s="181" t="s">
        <v>68</v>
      </c>
      <c r="J742" s="285" t="s">
        <v>161</v>
      </c>
      <c r="K742" s="505">
        <f>+ROUND(IF($E742="DIT",TR_FEBRERO_2025!$E$15,TR_FEBRERO_2025!$E$16),LOOKUP($H742,TR_FEBRERO_2025!$B$71:$C$73,TR_FEBRERO_2025!$C$71:$C$73))</f>
        <v>0.18090000000000001</v>
      </c>
    </row>
    <row r="743" spans="1:11" ht="16.5" x14ac:dyDescent="0.3">
      <c r="A743" s="67" t="str">
        <f t="shared" si="36"/>
        <v>GDMTOTransmisiónJalisco</v>
      </c>
      <c r="B743" s="250" t="str">
        <f t="shared" si="34"/>
        <v>GDMTOEnergíaJalisco</v>
      </c>
      <c r="C743" s="67" t="str">
        <f t="shared" si="35"/>
        <v>GDMTOTransmisiónEnergíaJalisco</v>
      </c>
      <c r="E743" s="180" t="s">
        <v>55</v>
      </c>
      <c r="F743" s="181" t="s">
        <v>192</v>
      </c>
      <c r="G743" s="181" t="s">
        <v>184</v>
      </c>
      <c r="H743" s="181" t="s">
        <v>135</v>
      </c>
      <c r="I743" s="181" t="s">
        <v>68</v>
      </c>
      <c r="J743" s="285" t="s">
        <v>161</v>
      </c>
      <c r="K743" s="505">
        <f>+ROUND(IF($E743="DIT",TR_FEBRERO_2025!$E$15,TR_FEBRERO_2025!$E$16),LOOKUP($H743,TR_FEBRERO_2025!$B$71:$C$73,TR_FEBRERO_2025!$C$71:$C$73))</f>
        <v>0.18090000000000001</v>
      </c>
    </row>
    <row r="744" spans="1:11" ht="16.5" x14ac:dyDescent="0.3">
      <c r="A744" s="67" t="str">
        <f t="shared" si="36"/>
        <v>RAMTTransmisiónJalisco</v>
      </c>
      <c r="B744" s="250" t="str">
        <f t="shared" si="34"/>
        <v>RAMTEnergíaJalisco</v>
      </c>
      <c r="C744" s="67" t="str">
        <f t="shared" si="35"/>
        <v>RAMTTransmisiónEnergíaJalisco</v>
      </c>
      <c r="E744" s="180" t="s">
        <v>60</v>
      </c>
      <c r="F744" s="181" t="s">
        <v>192</v>
      </c>
      <c r="G744" s="181" t="s">
        <v>184</v>
      </c>
      <c r="H744" s="181" t="s">
        <v>135</v>
      </c>
      <c r="I744" s="181" t="s">
        <v>68</v>
      </c>
      <c r="J744" s="285" t="s">
        <v>161</v>
      </c>
      <c r="K744" s="505">
        <f>+ROUND(IF($E744="DIT",TR_FEBRERO_2025!$E$15,TR_FEBRERO_2025!$E$16),LOOKUP($H744,TR_FEBRERO_2025!$B$71:$C$73,TR_FEBRERO_2025!$C$71:$C$73))</f>
        <v>0.18090000000000001</v>
      </c>
    </row>
    <row r="745" spans="1:11" ht="16.5" x14ac:dyDescent="0.3">
      <c r="A745" s="67" t="str">
        <f t="shared" si="36"/>
        <v>DISTTransmisiónJalisco</v>
      </c>
      <c r="B745" s="250" t="str">
        <f t="shared" si="34"/>
        <v>DISTEnergíaJalisco</v>
      </c>
      <c r="C745" s="67" t="str">
        <f t="shared" si="35"/>
        <v>DISTTransmisiónEnergíaJalisco</v>
      </c>
      <c r="E745" s="180" t="s">
        <v>51</v>
      </c>
      <c r="F745" s="181" t="s">
        <v>192</v>
      </c>
      <c r="G745" s="181" t="s">
        <v>184</v>
      </c>
      <c r="H745" s="181" t="s">
        <v>135</v>
      </c>
      <c r="I745" s="181" t="s">
        <v>68</v>
      </c>
      <c r="J745" s="285" t="s">
        <v>161</v>
      </c>
      <c r="K745" s="505">
        <f>+ROUND(IF($E745="DIT",TR_FEBRERO_2025!$E$15,TR_FEBRERO_2025!$E$16),LOOKUP($H745,TR_FEBRERO_2025!$B$71:$C$73,TR_FEBRERO_2025!$C$71:$C$73))</f>
        <v>0.18090000000000001</v>
      </c>
    </row>
    <row r="746" spans="1:11" ht="16.5" x14ac:dyDescent="0.3">
      <c r="A746" s="67" t="str">
        <f t="shared" si="36"/>
        <v>DITTransmisiónJalisco</v>
      </c>
      <c r="B746" s="250" t="str">
        <f t="shared" si="34"/>
        <v>DITEnergíaJalisco</v>
      </c>
      <c r="C746" s="67" t="str">
        <f t="shared" si="35"/>
        <v>DITTransmisiónEnergíaJalisco</v>
      </c>
      <c r="E746" s="180" t="s">
        <v>52</v>
      </c>
      <c r="F746" s="181" t="s">
        <v>192</v>
      </c>
      <c r="G746" s="181" t="s">
        <v>184</v>
      </c>
      <c r="H746" s="181" t="s">
        <v>135</v>
      </c>
      <c r="I746" s="181" t="s">
        <v>68</v>
      </c>
      <c r="J746" s="285" t="s">
        <v>161</v>
      </c>
      <c r="K746" s="505">
        <f>+ROUND(IF($E746="DIT",TR_FEBRERO_2025!$E$15,TR_FEBRERO_2025!$E$16),LOOKUP($H746,TR_FEBRERO_2025!$B$71:$C$73,TR_FEBRERO_2025!$C$71:$C$73))</f>
        <v>7.9399999999999998E-2</v>
      </c>
    </row>
    <row r="747" spans="1:11" ht="16.5" x14ac:dyDescent="0.3">
      <c r="A747" s="67" t="str">
        <f t="shared" si="36"/>
        <v>DB1TransmisiónNoroeste</v>
      </c>
      <c r="B747" s="250" t="str">
        <f t="shared" si="34"/>
        <v>DB1EnergíaNoroeste</v>
      </c>
      <c r="C747" s="67" t="str">
        <f t="shared" si="35"/>
        <v>DB1TransmisiónEnergíaNoroeste</v>
      </c>
      <c r="E747" s="180" t="s">
        <v>48</v>
      </c>
      <c r="F747" s="181" t="s">
        <v>192</v>
      </c>
      <c r="G747" s="181" t="s">
        <v>184</v>
      </c>
      <c r="H747" s="181" t="s">
        <v>135</v>
      </c>
      <c r="I747" s="181" t="s">
        <v>69</v>
      </c>
      <c r="J747" s="285" t="s">
        <v>161</v>
      </c>
      <c r="K747" s="505">
        <f>+ROUND(IF($E747="DIT",TR_FEBRERO_2025!$E$15,TR_FEBRERO_2025!$E$16),LOOKUP($H747,TR_FEBRERO_2025!$B$71:$C$73,TR_FEBRERO_2025!$C$71:$C$73))</f>
        <v>0.18090000000000001</v>
      </c>
    </row>
    <row r="748" spans="1:11" ht="16.5" x14ac:dyDescent="0.3">
      <c r="A748" s="67" t="str">
        <f t="shared" si="36"/>
        <v>DB2TransmisiónNoroeste</v>
      </c>
      <c r="B748" s="250" t="str">
        <f t="shared" si="34"/>
        <v>DB2EnergíaNoroeste</v>
      </c>
      <c r="C748" s="67" t="str">
        <f t="shared" si="35"/>
        <v>DB2TransmisiónEnergíaNoroeste</v>
      </c>
      <c r="E748" s="180" t="s">
        <v>50</v>
      </c>
      <c r="F748" s="181" t="s">
        <v>192</v>
      </c>
      <c r="G748" s="181" t="s">
        <v>184</v>
      </c>
      <c r="H748" s="181" t="s">
        <v>135</v>
      </c>
      <c r="I748" s="181" t="s">
        <v>69</v>
      </c>
      <c r="J748" s="285" t="s">
        <v>161</v>
      </c>
      <c r="K748" s="505">
        <f>+ROUND(IF($E748="DIT",TR_FEBRERO_2025!$E$15,TR_FEBRERO_2025!$E$16),LOOKUP($H748,TR_FEBRERO_2025!$B$71:$C$73,TR_FEBRERO_2025!$C$71:$C$73))</f>
        <v>0.18090000000000001</v>
      </c>
    </row>
    <row r="749" spans="1:11" ht="16.5" x14ac:dyDescent="0.3">
      <c r="A749" s="67" t="str">
        <f t="shared" si="36"/>
        <v>PDBTTransmisiónNoroeste</v>
      </c>
      <c r="B749" s="250" t="str">
        <f t="shared" si="34"/>
        <v>PDBTEnergíaNoroeste</v>
      </c>
      <c r="C749" s="67" t="str">
        <f t="shared" si="35"/>
        <v>PDBTTransmisiónEnergíaNoroeste</v>
      </c>
      <c r="E749" s="180" t="s">
        <v>56</v>
      </c>
      <c r="F749" s="181" t="s">
        <v>192</v>
      </c>
      <c r="G749" s="181" t="s">
        <v>184</v>
      </c>
      <c r="H749" s="181" t="s">
        <v>135</v>
      </c>
      <c r="I749" s="181" t="s">
        <v>69</v>
      </c>
      <c r="J749" s="285" t="s">
        <v>161</v>
      </c>
      <c r="K749" s="505">
        <f>+ROUND(IF($E749="DIT",TR_FEBRERO_2025!$E$15,TR_FEBRERO_2025!$E$16),LOOKUP($H749,TR_FEBRERO_2025!$B$71:$C$73,TR_FEBRERO_2025!$C$71:$C$73))</f>
        <v>0.18090000000000001</v>
      </c>
    </row>
    <row r="750" spans="1:11" ht="16.5" x14ac:dyDescent="0.3">
      <c r="A750" s="67" t="str">
        <f t="shared" si="36"/>
        <v>GDBTTransmisiónNoroeste</v>
      </c>
      <c r="B750" s="250" t="str">
        <f t="shared" si="34"/>
        <v>GDBTEnergíaNoroeste</v>
      </c>
      <c r="C750" s="67" t="str">
        <f t="shared" si="35"/>
        <v>GDBTTransmisiónEnergíaNoroeste</v>
      </c>
      <c r="E750" s="187" t="s">
        <v>53</v>
      </c>
      <c r="F750" s="181" t="s">
        <v>192</v>
      </c>
      <c r="G750" s="181" t="s">
        <v>184</v>
      </c>
      <c r="H750" s="181" t="s">
        <v>135</v>
      </c>
      <c r="I750" s="181" t="s">
        <v>69</v>
      </c>
      <c r="J750" s="285" t="s">
        <v>161</v>
      </c>
      <c r="K750" s="505">
        <f>+ROUND(IF($E750="DIT",TR_FEBRERO_2025!$E$15,TR_FEBRERO_2025!$E$16),LOOKUP($H750,TR_FEBRERO_2025!$B$71:$C$73,TR_FEBRERO_2025!$C$71:$C$73))</f>
        <v>0.18090000000000001</v>
      </c>
    </row>
    <row r="751" spans="1:11" ht="16.5" x14ac:dyDescent="0.3">
      <c r="A751" s="67" t="str">
        <f t="shared" si="36"/>
        <v>RABTTransmisiónNoroeste</v>
      </c>
      <c r="B751" s="250" t="str">
        <f t="shared" si="34"/>
        <v>RABTEnergíaNoroeste</v>
      </c>
      <c r="C751" s="67" t="str">
        <f t="shared" si="35"/>
        <v>RABTTransmisiónEnergíaNoroeste</v>
      </c>
      <c r="E751" s="187" t="s">
        <v>59</v>
      </c>
      <c r="F751" s="181" t="s">
        <v>192</v>
      </c>
      <c r="G751" s="181" t="s">
        <v>184</v>
      </c>
      <c r="H751" s="181" t="s">
        <v>135</v>
      </c>
      <c r="I751" s="181" t="s">
        <v>69</v>
      </c>
      <c r="J751" s="285" t="s">
        <v>161</v>
      </c>
      <c r="K751" s="505">
        <f>+ROUND(IF($E751="DIT",TR_FEBRERO_2025!$E$15,TR_FEBRERO_2025!$E$16),LOOKUP($H751,TR_FEBRERO_2025!$B$71:$C$73,TR_FEBRERO_2025!$C$71:$C$73))</f>
        <v>0.18090000000000001</v>
      </c>
    </row>
    <row r="752" spans="1:11" ht="16.5" x14ac:dyDescent="0.3">
      <c r="A752" s="67" t="str">
        <f t="shared" si="36"/>
        <v>APBTTransmisiónNoroeste</v>
      </c>
      <c r="B752" s="250" t="str">
        <f t="shared" si="34"/>
        <v>APBTEnergíaNoroeste</v>
      </c>
      <c r="C752" s="67" t="str">
        <f t="shared" si="35"/>
        <v>APBTTransmisiónEnergíaNoroeste</v>
      </c>
      <c r="E752" s="180" t="s">
        <v>57</v>
      </c>
      <c r="F752" s="181" t="s">
        <v>192</v>
      </c>
      <c r="G752" s="181" t="s">
        <v>184</v>
      </c>
      <c r="H752" s="181" t="s">
        <v>135</v>
      </c>
      <c r="I752" s="181" t="s">
        <v>69</v>
      </c>
      <c r="J752" s="285" t="s">
        <v>161</v>
      </c>
      <c r="K752" s="505">
        <f>+ROUND(IF($E752="DIT",TR_FEBRERO_2025!$E$15,TR_FEBRERO_2025!$E$16),LOOKUP($H752,TR_FEBRERO_2025!$B$71:$C$73,TR_FEBRERO_2025!$C$71:$C$73))</f>
        <v>0.18090000000000001</v>
      </c>
    </row>
    <row r="753" spans="1:11" ht="16.5" x14ac:dyDescent="0.3">
      <c r="A753" s="67" t="str">
        <f t="shared" si="36"/>
        <v>APMTTransmisiónNoroeste</v>
      </c>
      <c r="B753" s="250" t="str">
        <f t="shared" si="34"/>
        <v>APMTEnergíaNoroeste</v>
      </c>
      <c r="C753" s="67" t="str">
        <f t="shared" si="35"/>
        <v>APMTTransmisiónEnergíaNoroeste</v>
      </c>
      <c r="E753" s="180" t="s">
        <v>58</v>
      </c>
      <c r="F753" s="181" t="s">
        <v>192</v>
      </c>
      <c r="G753" s="181" t="s">
        <v>184</v>
      </c>
      <c r="H753" s="181" t="s">
        <v>135</v>
      </c>
      <c r="I753" s="181" t="s">
        <v>69</v>
      </c>
      <c r="J753" s="285" t="s">
        <v>161</v>
      </c>
      <c r="K753" s="505">
        <f>+ROUND(IF($E753="DIT",TR_FEBRERO_2025!$E$15,TR_FEBRERO_2025!$E$16),LOOKUP($H753,TR_FEBRERO_2025!$B$71:$C$73,TR_FEBRERO_2025!$C$71:$C$73))</f>
        <v>0.18090000000000001</v>
      </c>
    </row>
    <row r="754" spans="1:11" ht="16.5" x14ac:dyDescent="0.3">
      <c r="A754" s="67" t="str">
        <f t="shared" si="36"/>
        <v>GDMTHTransmisiónNoroeste</v>
      </c>
      <c r="B754" s="250" t="str">
        <f t="shared" si="34"/>
        <v>GDMTHEnergíaNoroeste</v>
      </c>
      <c r="C754" s="67" t="str">
        <f t="shared" si="35"/>
        <v>GDMTHTransmisiónEnergíaNoroeste</v>
      </c>
      <c r="E754" s="180" t="s">
        <v>54</v>
      </c>
      <c r="F754" s="181" t="s">
        <v>192</v>
      </c>
      <c r="G754" s="181" t="s">
        <v>184</v>
      </c>
      <c r="H754" s="181" t="s">
        <v>135</v>
      </c>
      <c r="I754" s="181" t="s">
        <v>69</v>
      </c>
      <c r="J754" s="285" t="s">
        <v>161</v>
      </c>
      <c r="K754" s="505">
        <f>+ROUND(IF($E754="DIT",TR_FEBRERO_2025!$E$15,TR_FEBRERO_2025!$E$16),LOOKUP($H754,TR_FEBRERO_2025!$B$71:$C$73,TR_FEBRERO_2025!$C$71:$C$73))</f>
        <v>0.18090000000000001</v>
      </c>
    </row>
    <row r="755" spans="1:11" ht="16.5" x14ac:dyDescent="0.3">
      <c r="A755" s="67" t="str">
        <f t="shared" si="36"/>
        <v>GDMTOTransmisiónNoroeste</v>
      </c>
      <c r="B755" s="250" t="str">
        <f t="shared" si="34"/>
        <v>GDMTOEnergíaNoroeste</v>
      </c>
      <c r="C755" s="67" t="str">
        <f t="shared" si="35"/>
        <v>GDMTOTransmisiónEnergíaNoroeste</v>
      </c>
      <c r="E755" s="180" t="s">
        <v>55</v>
      </c>
      <c r="F755" s="181" t="s">
        <v>192</v>
      </c>
      <c r="G755" s="181" t="s">
        <v>184</v>
      </c>
      <c r="H755" s="181" t="s">
        <v>135</v>
      </c>
      <c r="I755" s="181" t="s">
        <v>69</v>
      </c>
      <c r="J755" s="285" t="s">
        <v>161</v>
      </c>
      <c r="K755" s="505">
        <f>+ROUND(IF($E755="DIT",TR_FEBRERO_2025!$E$15,TR_FEBRERO_2025!$E$16),LOOKUP($H755,TR_FEBRERO_2025!$B$71:$C$73,TR_FEBRERO_2025!$C$71:$C$73))</f>
        <v>0.18090000000000001</v>
      </c>
    </row>
    <row r="756" spans="1:11" ht="16.5" x14ac:dyDescent="0.3">
      <c r="A756" s="67" t="str">
        <f t="shared" si="36"/>
        <v>RAMTTransmisiónNoroeste</v>
      </c>
      <c r="B756" s="250" t="str">
        <f t="shared" si="34"/>
        <v>RAMTEnergíaNoroeste</v>
      </c>
      <c r="C756" s="67" t="str">
        <f t="shared" si="35"/>
        <v>RAMTTransmisiónEnergíaNoroeste</v>
      </c>
      <c r="E756" s="180" t="s">
        <v>60</v>
      </c>
      <c r="F756" s="181" t="s">
        <v>192</v>
      </c>
      <c r="G756" s="181" t="s">
        <v>184</v>
      </c>
      <c r="H756" s="181" t="s">
        <v>135</v>
      </c>
      <c r="I756" s="181" t="s">
        <v>69</v>
      </c>
      <c r="J756" s="285" t="s">
        <v>161</v>
      </c>
      <c r="K756" s="505">
        <f>+ROUND(IF($E756="DIT",TR_FEBRERO_2025!$E$15,TR_FEBRERO_2025!$E$16),LOOKUP($H756,TR_FEBRERO_2025!$B$71:$C$73,TR_FEBRERO_2025!$C$71:$C$73))</f>
        <v>0.18090000000000001</v>
      </c>
    </row>
    <row r="757" spans="1:11" ht="16.5" x14ac:dyDescent="0.3">
      <c r="A757" s="67" t="str">
        <f t="shared" si="36"/>
        <v>DISTTransmisiónNoroeste</v>
      </c>
      <c r="B757" s="250" t="str">
        <f t="shared" si="34"/>
        <v>DISTEnergíaNoroeste</v>
      </c>
      <c r="C757" s="67" t="str">
        <f t="shared" si="35"/>
        <v>DISTTransmisiónEnergíaNoroeste</v>
      </c>
      <c r="E757" s="180" t="s">
        <v>51</v>
      </c>
      <c r="F757" s="181" t="s">
        <v>192</v>
      </c>
      <c r="G757" s="181" t="s">
        <v>184</v>
      </c>
      <c r="H757" s="181" t="s">
        <v>135</v>
      </c>
      <c r="I757" s="181" t="s">
        <v>69</v>
      </c>
      <c r="J757" s="285" t="s">
        <v>161</v>
      </c>
      <c r="K757" s="505">
        <f>+ROUND(IF($E757="DIT",TR_FEBRERO_2025!$E$15,TR_FEBRERO_2025!$E$16),LOOKUP($H757,TR_FEBRERO_2025!$B$71:$C$73,TR_FEBRERO_2025!$C$71:$C$73))</f>
        <v>0.18090000000000001</v>
      </c>
    </row>
    <row r="758" spans="1:11" ht="16.5" x14ac:dyDescent="0.3">
      <c r="A758" s="67" t="str">
        <f t="shared" si="36"/>
        <v>DITTransmisiónNoroeste</v>
      </c>
      <c r="B758" s="250" t="str">
        <f t="shared" si="34"/>
        <v>DITEnergíaNoroeste</v>
      </c>
      <c r="C758" s="67" t="str">
        <f t="shared" si="35"/>
        <v>DITTransmisiónEnergíaNoroeste</v>
      </c>
      <c r="E758" s="180" t="s">
        <v>52</v>
      </c>
      <c r="F758" s="181" t="s">
        <v>192</v>
      </c>
      <c r="G758" s="181" t="s">
        <v>184</v>
      </c>
      <c r="H758" s="181" t="s">
        <v>135</v>
      </c>
      <c r="I758" s="181" t="s">
        <v>69</v>
      </c>
      <c r="J758" s="285" t="s">
        <v>161</v>
      </c>
      <c r="K758" s="505">
        <f>+ROUND(IF($E758="DIT",TR_FEBRERO_2025!$E$15,TR_FEBRERO_2025!$E$16),LOOKUP($H758,TR_FEBRERO_2025!$B$71:$C$73,TR_FEBRERO_2025!$C$71:$C$73))</f>
        <v>7.9399999999999998E-2</v>
      </c>
    </row>
    <row r="759" spans="1:11" ht="16.5" x14ac:dyDescent="0.3">
      <c r="A759" s="67" t="str">
        <f t="shared" si="36"/>
        <v>DB1TransmisiónNorte</v>
      </c>
      <c r="B759" s="250" t="str">
        <f t="shared" si="34"/>
        <v>DB1EnergíaNorte</v>
      </c>
      <c r="C759" s="67" t="str">
        <f t="shared" si="35"/>
        <v>DB1TransmisiónEnergíaNorte</v>
      </c>
      <c r="E759" s="180" t="s">
        <v>48</v>
      </c>
      <c r="F759" s="181" t="s">
        <v>192</v>
      </c>
      <c r="G759" s="181" t="s">
        <v>184</v>
      </c>
      <c r="H759" s="181" t="s">
        <v>135</v>
      </c>
      <c r="I759" s="181" t="s">
        <v>70</v>
      </c>
      <c r="J759" s="285" t="s">
        <v>161</v>
      </c>
      <c r="K759" s="505">
        <f>+ROUND(IF($E759="DIT",TR_FEBRERO_2025!$E$15,TR_FEBRERO_2025!$E$16),LOOKUP($H759,TR_FEBRERO_2025!$B$71:$C$73,TR_FEBRERO_2025!$C$71:$C$73))</f>
        <v>0.18090000000000001</v>
      </c>
    </row>
    <row r="760" spans="1:11" ht="16.5" x14ac:dyDescent="0.3">
      <c r="A760" s="67" t="str">
        <f t="shared" si="36"/>
        <v>DB2TransmisiónNorte</v>
      </c>
      <c r="B760" s="250" t="str">
        <f t="shared" si="34"/>
        <v>DB2EnergíaNorte</v>
      </c>
      <c r="C760" s="67" t="str">
        <f t="shared" si="35"/>
        <v>DB2TransmisiónEnergíaNorte</v>
      </c>
      <c r="E760" s="180" t="s">
        <v>50</v>
      </c>
      <c r="F760" s="181" t="s">
        <v>192</v>
      </c>
      <c r="G760" s="181" t="s">
        <v>184</v>
      </c>
      <c r="H760" s="181" t="s">
        <v>135</v>
      </c>
      <c r="I760" s="181" t="s">
        <v>70</v>
      </c>
      <c r="J760" s="285" t="s">
        <v>161</v>
      </c>
      <c r="K760" s="505">
        <f>+ROUND(IF($E760="DIT",TR_FEBRERO_2025!$E$15,TR_FEBRERO_2025!$E$16),LOOKUP($H760,TR_FEBRERO_2025!$B$71:$C$73,TR_FEBRERO_2025!$C$71:$C$73))</f>
        <v>0.18090000000000001</v>
      </c>
    </row>
    <row r="761" spans="1:11" ht="16.5" x14ac:dyDescent="0.3">
      <c r="A761" s="67" t="str">
        <f t="shared" si="36"/>
        <v>PDBTTransmisiónNorte</v>
      </c>
      <c r="B761" s="250" t="str">
        <f t="shared" si="34"/>
        <v>PDBTEnergíaNorte</v>
      </c>
      <c r="C761" s="67" t="str">
        <f t="shared" si="35"/>
        <v>PDBTTransmisiónEnergíaNorte</v>
      </c>
      <c r="E761" s="180" t="s">
        <v>56</v>
      </c>
      <c r="F761" s="181" t="s">
        <v>192</v>
      </c>
      <c r="G761" s="181" t="s">
        <v>184</v>
      </c>
      <c r="H761" s="181" t="s">
        <v>135</v>
      </c>
      <c r="I761" s="181" t="s">
        <v>70</v>
      </c>
      <c r="J761" s="285" t="s">
        <v>161</v>
      </c>
      <c r="K761" s="505">
        <f>+ROUND(IF($E761="DIT",TR_FEBRERO_2025!$E$15,TR_FEBRERO_2025!$E$16),LOOKUP($H761,TR_FEBRERO_2025!$B$71:$C$73,TR_FEBRERO_2025!$C$71:$C$73))</f>
        <v>0.18090000000000001</v>
      </c>
    </row>
    <row r="762" spans="1:11" ht="16.5" x14ac:dyDescent="0.3">
      <c r="A762" s="67" t="str">
        <f t="shared" si="36"/>
        <v>GDBTTransmisiónNorte</v>
      </c>
      <c r="B762" s="250" t="str">
        <f t="shared" si="34"/>
        <v>GDBTEnergíaNorte</v>
      </c>
      <c r="C762" s="67" t="str">
        <f t="shared" si="35"/>
        <v>GDBTTransmisiónEnergíaNorte</v>
      </c>
      <c r="E762" s="180" t="s">
        <v>53</v>
      </c>
      <c r="F762" s="181" t="s">
        <v>192</v>
      </c>
      <c r="G762" s="181" t="s">
        <v>184</v>
      </c>
      <c r="H762" s="181" t="s">
        <v>135</v>
      </c>
      <c r="I762" s="181" t="s">
        <v>70</v>
      </c>
      <c r="J762" s="285" t="s">
        <v>161</v>
      </c>
      <c r="K762" s="505">
        <f>+ROUND(IF($E762="DIT",TR_FEBRERO_2025!$E$15,TR_FEBRERO_2025!$E$16),LOOKUP($H762,TR_FEBRERO_2025!$B$71:$C$73,TR_FEBRERO_2025!$C$71:$C$73))</f>
        <v>0.18090000000000001</v>
      </c>
    </row>
    <row r="763" spans="1:11" ht="16.5" x14ac:dyDescent="0.3">
      <c r="A763" s="67" t="str">
        <f t="shared" si="36"/>
        <v>RABTTransmisiónNorte</v>
      </c>
      <c r="B763" s="250" t="str">
        <f t="shared" si="34"/>
        <v>RABTEnergíaNorte</v>
      </c>
      <c r="C763" s="67" t="str">
        <f t="shared" si="35"/>
        <v>RABTTransmisiónEnergíaNorte</v>
      </c>
      <c r="E763" s="180" t="s">
        <v>59</v>
      </c>
      <c r="F763" s="181" t="s">
        <v>192</v>
      </c>
      <c r="G763" s="181" t="s">
        <v>184</v>
      </c>
      <c r="H763" s="181" t="s">
        <v>135</v>
      </c>
      <c r="I763" s="181" t="s">
        <v>70</v>
      </c>
      <c r="J763" s="285" t="s">
        <v>161</v>
      </c>
      <c r="K763" s="505">
        <f>+ROUND(IF($E763="DIT",TR_FEBRERO_2025!$E$15,TR_FEBRERO_2025!$E$16),LOOKUP($H763,TR_FEBRERO_2025!$B$71:$C$73,TR_FEBRERO_2025!$C$71:$C$73))</f>
        <v>0.18090000000000001</v>
      </c>
    </row>
    <row r="764" spans="1:11" ht="16.5" x14ac:dyDescent="0.3">
      <c r="A764" s="67" t="str">
        <f t="shared" si="36"/>
        <v>APBTTransmisiónNorte</v>
      </c>
      <c r="B764" s="250" t="str">
        <f t="shared" si="34"/>
        <v>APBTEnergíaNorte</v>
      </c>
      <c r="C764" s="67" t="str">
        <f t="shared" si="35"/>
        <v>APBTTransmisiónEnergíaNorte</v>
      </c>
      <c r="E764" s="180" t="s">
        <v>57</v>
      </c>
      <c r="F764" s="181" t="s">
        <v>192</v>
      </c>
      <c r="G764" s="181" t="s">
        <v>184</v>
      </c>
      <c r="H764" s="181" t="s">
        <v>135</v>
      </c>
      <c r="I764" s="181" t="s">
        <v>70</v>
      </c>
      <c r="J764" s="285" t="s">
        <v>161</v>
      </c>
      <c r="K764" s="505">
        <f>+ROUND(IF($E764="DIT",TR_FEBRERO_2025!$E$15,TR_FEBRERO_2025!$E$16),LOOKUP($H764,TR_FEBRERO_2025!$B$71:$C$73,TR_FEBRERO_2025!$C$71:$C$73))</f>
        <v>0.18090000000000001</v>
      </c>
    </row>
    <row r="765" spans="1:11" ht="16.5" x14ac:dyDescent="0.3">
      <c r="A765" s="67" t="str">
        <f t="shared" si="36"/>
        <v>APMTTransmisiónNorte</v>
      </c>
      <c r="B765" s="250" t="str">
        <f t="shared" si="34"/>
        <v>APMTEnergíaNorte</v>
      </c>
      <c r="C765" s="67" t="str">
        <f t="shared" si="35"/>
        <v>APMTTransmisiónEnergíaNorte</v>
      </c>
      <c r="E765" s="180" t="s">
        <v>58</v>
      </c>
      <c r="F765" s="181" t="s">
        <v>192</v>
      </c>
      <c r="G765" s="181" t="s">
        <v>184</v>
      </c>
      <c r="H765" s="181" t="s">
        <v>135</v>
      </c>
      <c r="I765" s="181" t="s">
        <v>70</v>
      </c>
      <c r="J765" s="285" t="s">
        <v>161</v>
      </c>
      <c r="K765" s="505">
        <f>+ROUND(IF($E765="DIT",TR_FEBRERO_2025!$E$15,TR_FEBRERO_2025!$E$16),LOOKUP($H765,TR_FEBRERO_2025!$B$71:$C$73,TR_FEBRERO_2025!$C$71:$C$73))</f>
        <v>0.18090000000000001</v>
      </c>
    </row>
    <row r="766" spans="1:11" ht="16.5" x14ac:dyDescent="0.3">
      <c r="A766" s="67" t="str">
        <f t="shared" si="36"/>
        <v>GDMTHTransmisiónNorte</v>
      </c>
      <c r="B766" s="250" t="str">
        <f t="shared" si="34"/>
        <v>GDMTHEnergíaNorte</v>
      </c>
      <c r="C766" s="67" t="str">
        <f t="shared" si="35"/>
        <v>GDMTHTransmisiónEnergíaNorte</v>
      </c>
      <c r="E766" s="180" t="s">
        <v>54</v>
      </c>
      <c r="F766" s="181" t="s">
        <v>192</v>
      </c>
      <c r="G766" s="181" t="s">
        <v>184</v>
      </c>
      <c r="H766" s="181" t="s">
        <v>135</v>
      </c>
      <c r="I766" s="181" t="s">
        <v>70</v>
      </c>
      <c r="J766" s="285" t="s">
        <v>161</v>
      </c>
      <c r="K766" s="505">
        <f>+ROUND(IF($E766="DIT",TR_FEBRERO_2025!$E$15,TR_FEBRERO_2025!$E$16),LOOKUP($H766,TR_FEBRERO_2025!$B$71:$C$73,TR_FEBRERO_2025!$C$71:$C$73))</f>
        <v>0.18090000000000001</v>
      </c>
    </row>
    <row r="767" spans="1:11" ht="16.5" x14ac:dyDescent="0.3">
      <c r="A767" s="67" t="str">
        <f t="shared" si="36"/>
        <v>GDMTOTransmisiónNorte</v>
      </c>
      <c r="B767" s="250" t="str">
        <f t="shared" ref="B767:B830" si="37">E767&amp;H767&amp;I767</f>
        <v>GDMTOEnergíaNorte</v>
      </c>
      <c r="C767" s="67" t="str">
        <f t="shared" si="35"/>
        <v>GDMTOTransmisiónEnergíaNorte</v>
      </c>
      <c r="E767" s="180" t="s">
        <v>55</v>
      </c>
      <c r="F767" s="181" t="s">
        <v>192</v>
      </c>
      <c r="G767" s="181" t="s">
        <v>184</v>
      </c>
      <c r="H767" s="181" t="s">
        <v>135</v>
      </c>
      <c r="I767" s="181" t="s">
        <v>70</v>
      </c>
      <c r="J767" s="285" t="s">
        <v>161</v>
      </c>
      <c r="K767" s="505">
        <f>+ROUND(IF($E767="DIT",TR_FEBRERO_2025!$E$15,TR_FEBRERO_2025!$E$16),LOOKUP($H767,TR_FEBRERO_2025!$B$71:$C$73,TR_FEBRERO_2025!$C$71:$C$73))</f>
        <v>0.18090000000000001</v>
      </c>
    </row>
    <row r="768" spans="1:11" ht="16.5" x14ac:dyDescent="0.3">
      <c r="A768" s="67" t="str">
        <f t="shared" si="36"/>
        <v>RAMTTransmisiónNorte</v>
      </c>
      <c r="B768" s="250" t="str">
        <f t="shared" si="37"/>
        <v>RAMTEnergíaNorte</v>
      </c>
      <c r="C768" s="67" t="str">
        <f t="shared" si="35"/>
        <v>RAMTTransmisiónEnergíaNorte</v>
      </c>
      <c r="E768" s="180" t="s">
        <v>60</v>
      </c>
      <c r="F768" s="181" t="s">
        <v>192</v>
      </c>
      <c r="G768" s="181" t="s">
        <v>184</v>
      </c>
      <c r="H768" s="181" t="s">
        <v>135</v>
      </c>
      <c r="I768" s="181" t="s">
        <v>70</v>
      </c>
      <c r="J768" s="285" t="s">
        <v>161</v>
      </c>
      <c r="K768" s="505">
        <f>+ROUND(IF($E768="DIT",TR_FEBRERO_2025!$E$15,TR_FEBRERO_2025!$E$16),LOOKUP($H768,TR_FEBRERO_2025!$B$71:$C$73,TR_FEBRERO_2025!$C$71:$C$73))</f>
        <v>0.18090000000000001</v>
      </c>
    </row>
    <row r="769" spans="1:11" ht="16.5" x14ac:dyDescent="0.3">
      <c r="A769" s="67" t="str">
        <f t="shared" si="36"/>
        <v>DISTTransmisiónNorte</v>
      </c>
      <c r="B769" s="250" t="str">
        <f t="shared" si="37"/>
        <v>DISTEnergíaNorte</v>
      </c>
      <c r="C769" s="67" t="str">
        <f t="shared" si="35"/>
        <v>DISTTransmisiónEnergíaNorte</v>
      </c>
      <c r="E769" s="187" t="s">
        <v>51</v>
      </c>
      <c r="F769" s="181" t="s">
        <v>192</v>
      </c>
      <c r="G769" s="181" t="s">
        <v>184</v>
      </c>
      <c r="H769" s="181" t="s">
        <v>135</v>
      </c>
      <c r="I769" s="181" t="s">
        <v>70</v>
      </c>
      <c r="J769" s="285" t="s">
        <v>161</v>
      </c>
      <c r="K769" s="505">
        <f>+ROUND(IF($E769="DIT",TR_FEBRERO_2025!$E$15,TR_FEBRERO_2025!$E$16),LOOKUP($H769,TR_FEBRERO_2025!$B$71:$C$73,TR_FEBRERO_2025!$C$71:$C$73))</f>
        <v>0.18090000000000001</v>
      </c>
    </row>
    <row r="770" spans="1:11" ht="16.5" x14ac:dyDescent="0.3">
      <c r="A770" s="67" t="str">
        <f t="shared" si="36"/>
        <v>DITTransmisiónNorte</v>
      </c>
      <c r="B770" s="250" t="str">
        <f t="shared" si="37"/>
        <v>DITEnergíaNorte</v>
      </c>
      <c r="C770" s="67" t="str">
        <f t="shared" si="35"/>
        <v>DITTransmisiónEnergíaNorte</v>
      </c>
      <c r="E770" s="180" t="s">
        <v>52</v>
      </c>
      <c r="F770" s="181" t="s">
        <v>192</v>
      </c>
      <c r="G770" s="181" t="s">
        <v>184</v>
      </c>
      <c r="H770" s="181" t="s">
        <v>135</v>
      </c>
      <c r="I770" s="181" t="s">
        <v>70</v>
      </c>
      <c r="J770" s="285" t="s">
        <v>161</v>
      </c>
      <c r="K770" s="505">
        <f>+ROUND(IF($E770="DIT",TR_FEBRERO_2025!$E$15,TR_FEBRERO_2025!$E$16),LOOKUP($H770,TR_FEBRERO_2025!$B$71:$C$73,TR_FEBRERO_2025!$C$71:$C$73))</f>
        <v>7.9399999999999998E-2</v>
      </c>
    </row>
    <row r="771" spans="1:11" ht="16.5" x14ac:dyDescent="0.3">
      <c r="A771" s="67" t="str">
        <f t="shared" si="36"/>
        <v>DB1TransmisiónOriente</v>
      </c>
      <c r="B771" s="250" t="str">
        <f t="shared" si="37"/>
        <v>DB1EnergíaOriente</v>
      </c>
      <c r="C771" s="67" t="str">
        <f t="shared" si="35"/>
        <v>DB1TransmisiónEnergíaOriente</v>
      </c>
      <c r="E771" s="180" t="s">
        <v>48</v>
      </c>
      <c r="F771" s="181" t="s">
        <v>192</v>
      </c>
      <c r="G771" s="181" t="s">
        <v>184</v>
      </c>
      <c r="H771" s="181" t="s">
        <v>135</v>
      </c>
      <c r="I771" s="181" t="s">
        <v>71</v>
      </c>
      <c r="J771" s="285" t="s">
        <v>161</v>
      </c>
      <c r="K771" s="505">
        <f>+ROUND(IF($E771="DIT",TR_FEBRERO_2025!$E$15,TR_FEBRERO_2025!$E$16),LOOKUP($H771,TR_FEBRERO_2025!$B$71:$C$73,TR_FEBRERO_2025!$C$71:$C$73))</f>
        <v>0.18090000000000001</v>
      </c>
    </row>
    <row r="772" spans="1:11" ht="16.5" x14ac:dyDescent="0.3">
      <c r="A772" s="67" t="str">
        <f t="shared" si="36"/>
        <v>DB2TransmisiónOriente</v>
      </c>
      <c r="B772" s="250" t="str">
        <f t="shared" si="37"/>
        <v>DB2EnergíaOriente</v>
      </c>
      <c r="C772" s="67" t="str">
        <f t="shared" si="35"/>
        <v>DB2TransmisiónEnergíaOriente</v>
      </c>
      <c r="E772" s="180" t="s">
        <v>50</v>
      </c>
      <c r="F772" s="181" t="s">
        <v>192</v>
      </c>
      <c r="G772" s="181" t="s">
        <v>184</v>
      </c>
      <c r="H772" s="181" t="s">
        <v>135</v>
      </c>
      <c r="I772" s="181" t="s">
        <v>71</v>
      </c>
      <c r="J772" s="285" t="s">
        <v>161</v>
      </c>
      <c r="K772" s="505">
        <f>+ROUND(IF($E772="DIT",TR_FEBRERO_2025!$E$15,TR_FEBRERO_2025!$E$16),LOOKUP($H772,TR_FEBRERO_2025!$B$71:$C$73,TR_FEBRERO_2025!$C$71:$C$73))</f>
        <v>0.18090000000000001</v>
      </c>
    </row>
    <row r="773" spans="1:11" ht="16.5" x14ac:dyDescent="0.3">
      <c r="A773" s="67" t="str">
        <f t="shared" si="36"/>
        <v>PDBTTransmisiónOriente</v>
      </c>
      <c r="B773" s="250" t="str">
        <f t="shared" si="37"/>
        <v>PDBTEnergíaOriente</v>
      </c>
      <c r="C773" s="67" t="str">
        <f t="shared" si="35"/>
        <v>PDBTTransmisiónEnergíaOriente</v>
      </c>
      <c r="E773" s="180" t="s">
        <v>56</v>
      </c>
      <c r="F773" s="181" t="s">
        <v>192</v>
      </c>
      <c r="G773" s="181" t="s">
        <v>184</v>
      </c>
      <c r="H773" s="181" t="s">
        <v>135</v>
      </c>
      <c r="I773" s="181" t="s">
        <v>71</v>
      </c>
      <c r="J773" s="285" t="s">
        <v>161</v>
      </c>
      <c r="K773" s="505">
        <f>+ROUND(IF($E773="DIT",TR_FEBRERO_2025!$E$15,TR_FEBRERO_2025!$E$16),LOOKUP($H773,TR_FEBRERO_2025!$B$71:$C$73,TR_FEBRERO_2025!$C$71:$C$73))</f>
        <v>0.18090000000000001</v>
      </c>
    </row>
    <row r="774" spans="1:11" ht="16.5" x14ac:dyDescent="0.3">
      <c r="A774" s="67" t="str">
        <f t="shared" si="36"/>
        <v>GDBTTransmisiónOriente</v>
      </c>
      <c r="B774" s="250" t="str">
        <f t="shared" si="37"/>
        <v>GDBTEnergíaOriente</v>
      </c>
      <c r="C774" s="67" t="str">
        <f t="shared" si="35"/>
        <v>GDBTTransmisiónEnergíaOriente</v>
      </c>
      <c r="E774" s="187" t="s">
        <v>53</v>
      </c>
      <c r="F774" s="181" t="s">
        <v>192</v>
      </c>
      <c r="G774" s="181" t="s">
        <v>184</v>
      </c>
      <c r="H774" s="181" t="s">
        <v>135</v>
      </c>
      <c r="I774" s="181" t="s">
        <v>71</v>
      </c>
      <c r="J774" s="285" t="s">
        <v>161</v>
      </c>
      <c r="K774" s="505">
        <f>+ROUND(IF($E774="DIT",TR_FEBRERO_2025!$E$15,TR_FEBRERO_2025!$E$16),LOOKUP($H774,TR_FEBRERO_2025!$B$71:$C$73,TR_FEBRERO_2025!$C$71:$C$73))</f>
        <v>0.18090000000000001</v>
      </c>
    </row>
    <row r="775" spans="1:11" ht="16.5" x14ac:dyDescent="0.3">
      <c r="A775" s="67" t="str">
        <f t="shared" si="36"/>
        <v>RABTTransmisiónOriente</v>
      </c>
      <c r="B775" s="250" t="str">
        <f t="shared" si="37"/>
        <v>RABTEnergíaOriente</v>
      </c>
      <c r="C775" s="67" t="str">
        <f t="shared" si="35"/>
        <v>RABTTransmisiónEnergíaOriente</v>
      </c>
      <c r="E775" s="187" t="s">
        <v>59</v>
      </c>
      <c r="F775" s="181" t="s">
        <v>192</v>
      </c>
      <c r="G775" s="181" t="s">
        <v>184</v>
      </c>
      <c r="H775" s="181" t="s">
        <v>135</v>
      </c>
      <c r="I775" s="181" t="s">
        <v>71</v>
      </c>
      <c r="J775" s="285" t="s">
        <v>161</v>
      </c>
      <c r="K775" s="505">
        <f>+ROUND(IF($E775="DIT",TR_FEBRERO_2025!$E$15,TR_FEBRERO_2025!$E$16),LOOKUP($H775,TR_FEBRERO_2025!$B$71:$C$73,TR_FEBRERO_2025!$C$71:$C$73))</f>
        <v>0.18090000000000001</v>
      </c>
    </row>
    <row r="776" spans="1:11" ht="16.5" x14ac:dyDescent="0.3">
      <c r="A776" s="67" t="str">
        <f t="shared" si="36"/>
        <v>APBTTransmisiónOriente</v>
      </c>
      <c r="B776" s="250" t="str">
        <f t="shared" si="37"/>
        <v>APBTEnergíaOriente</v>
      </c>
      <c r="C776" s="67" t="str">
        <f t="shared" si="35"/>
        <v>APBTTransmisiónEnergíaOriente</v>
      </c>
      <c r="E776" s="180" t="s">
        <v>57</v>
      </c>
      <c r="F776" s="181" t="s">
        <v>192</v>
      </c>
      <c r="G776" s="181" t="s">
        <v>184</v>
      </c>
      <c r="H776" s="181" t="s">
        <v>135</v>
      </c>
      <c r="I776" s="181" t="s">
        <v>71</v>
      </c>
      <c r="J776" s="285" t="s">
        <v>161</v>
      </c>
      <c r="K776" s="505">
        <f>+ROUND(IF($E776="DIT",TR_FEBRERO_2025!$E$15,TR_FEBRERO_2025!$E$16),LOOKUP($H776,TR_FEBRERO_2025!$B$71:$C$73,TR_FEBRERO_2025!$C$71:$C$73))</f>
        <v>0.18090000000000001</v>
      </c>
    </row>
    <row r="777" spans="1:11" ht="16.5" x14ac:dyDescent="0.3">
      <c r="A777" s="67" t="str">
        <f t="shared" si="36"/>
        <v>APMTTransmisiónOriente</v>
      </c>
      <c r="B777" s="250" t="str">
        <f t="shared" si="37"/>
        <v>APMTEnergíaOriente</v>
      </c>
      <c r="C777" s="67" t="str">
        <f t="shared" si="35"/>
        <v>APMTTransmisiónEnergíaOriente</v>
      </c>
      <c r="E777" s="180" t="s">
        <v>58</v>
      </c>
      <c r="F777" s="181" t="s">
        <v>192</v>
      </c>
      <c r="G777" s="181" t="s">
        <v>184</v>
      </c>
      <c r="H777" s="181" t="s">
        <v>135</v>
      </c>
      <c r="I777" s="181" t="s">
        <v>71</v>
      </c>
      <c r="J777" s="285" t="s">
        <v>161</v>
      </c>
      <c r="K777" s="505">
        <f>+ROUND(IF($E777="DIT",TR_FEBRERO_2025!$E$15,TR_FEBRERO_2025!$E$16),LOOKUP($H777,TR_FEBRERO_2025!$B$71:$C$73,TR_FEBRERO_2025!$C$71:$C$73))</f>
        <v>0.18090000000000001</v>
      </c>
    </row>
    <row r="778" spans="1:11" ht="16.5" x14ac:dyDescent="0.3">
      <c r="A778" s="67" t="str">
        <f t="shared" si="36"/>
        <v>GDMTHTransmisiónOriente</v>
      </c>
      <c r="B778" s="250" t="str">
        <f t="shared" si="37"/>
        <v>GDMTHEnergíaOriente</v>
      </c>
      <c r="C778" s="67" t="str">
        <f t="shared" ref="C778:C841" si="38">E778&amp;F778&amp;H778&amp;I778</f>
        <v>GDMTHTransmisiónEnergíaOriente</v>
      </c>
      <c r="E778" s="180" t="s">
        <v>54</v>
      </c>
      <c r="F778" s="181" t="s">
        <v>192</v>
      </c>
      <c r="G778" s="181" t="s">
        <v>184</v>
      </c>
      <c r="H778" s="181" t="s">
        <v>135</v>
      </c>
      <c r="I778" s="181" t="s">
        <v>71</v>
      </c>
      <c r="J778" s="285" t="s">
        <v>161</v>
      </c>
      <c r="K778" s="505">
        <f>+ROUND(IF($E778="DIT",TR_FEBRERO_2025!$E$15,TR_FEBRERO_2025!$E$16),LOOKUP($H778,TR_FEBRERO_2025!$B$71:$C$73,TR_FEBRERO_2025!$C$71:$C$73))</f>
        <v>0.18090000000000001</v>
      </c>
    </row>
    <row r="779" spans="1:11" ht="16.5" x14ac:dyDescent="0.3">
      <c r="A779" s="67" t="str">
        <f t="shared" ref="A779:A842" si="39">IF(J779="NA",E779&amp;F779&amp;I779,E779&amp;F779&amp;I779&amp;J779)</f>
        <v>GDMTOTransmisiónOriente</v>
      </c>
      <c r="B779" s="250" t="str">
        <f t="shared" si="37"/>
        <v>GDMTOEnergíaOriente</v>
      </c>
      <c r="C779" s="67" t="str">
        <f t="shared" si="38"/>
        <v>GDMTOTransmisiónEnergíaOriente</v>
      </c>
      <c r="E779" s="180" t="s">
        <v>55</v>
      </c>
      <c r="F779" s="181" t="s">
        <v>192</v>
      </c>
      <c r="G779" s="181" t="s">
        <v>184</v>
      </c>
      <c r="H779" s="181" t="s">
        <v>135</v>
      </c>
      <c r="I779" s="181" t="s">
        <v>71</v>
      </c>
      <c r="J779" s="285" t="s">
        <v>161</v>
      </c>
      <c r="K779" s="505">
        <f>+ROUND(IF($E779="DIT",TR_FEBRERO_2025!$E$15,TR_FEBRERO_2025!$E$16),LOOKUP($H779,TR_FEBRERO_2025!$B$71:$C$73,TR_FEBRERO_2025!$C$71:$C$73))</f>
        <v>0.18090000000000001</v>
      </c>
    </row>
    <row r="780" spans="1:11" ht="16.5" x14ac:dyDescent="0.3">
      <c r="A780" s="67" t="str">
        <f t="shared" si="39"/>
        <v>RAMTTransmisiónOriente</v>
      </c>
      <c r="B780" s="250" t="str">
        <f t="shared" si="37"/>
        <v>RAMTEnergíaOriente</v>
      </c>
      <c r="C780" s="67" t="str">
        <f t="shared" si="38"/>
        <v>RAMTTransmisiónEnergíaOriente</v>
      </c>
      <c r="E780" s="180" t="s">
        <v>60</v>
      </c>
      <c r="F780" s="181" t="s">
        <v>192</v>
      </c>
      <c r="G780" s="181" t="s">
        <v>184</v>
      </c>
      <c r="H780" s="181" t="s">
        <v>135</v>
      </c>
      <c r="I780" s="181" t="s">
        <v>71</v>
      </c>
      <c r="J780" s="285" t="s">
        <v>161</v>
      </c>
      <c r="K780" s="505">
        <f>+ROUND(IF($E780="DIT",TR_FEBRERO_2025!$E$15,TR_FEBRERO_2025!$E$16),LOOKUP($H780,TR_FEBRERO_2025!$B$71:$C$73,TR_FEBRERO_2025!$C$71:$C$73))</f>
        <v>0.18090000000000001</v>
      </c>
    </row>
    <row r="781" spans="1:11" ht="16.5" x14ac:dyDescent="0.3">
      <c r="A781" s="67" t="str">
        <f t="shared" si="39"/>
        <v>DISTTransmisiónOriente</v>
      </c>
      <c r="B781" s="250" t="str">
        <f t="shared" si="37"/>
        <v>DISTEnergíaOriente</v>
      </c>
      <c r="C781" s="67" t="str">
        <f t="shared" si="38"/>
        <v>DISTTransmisiónEnergíaOriente</v>
      </c>
      <c r="E781" s="180" t="s">
        <v>51</v>
      </c>
      <c r="F781" s="181" t="s">
        <v>192</v>
      </c>
      <c r="G781" s="181" t="s">
        <v>184</v>
      </c>
      <c r="H781" s="181" t="s">
        <v>135</v>
      </c>
      <c r="I781" s="181" t="s">
        <v>71</v>
      </c>
      <c r="J781" s="285" t="s">
        <v>161</v>
      </c>
      <c r="K781" s="505">
        <f>+ROUND(IF($E781="DIT",TR_FEBRERO_2025!$E$15,TR_FEBRERO_2025!$E$16),LOOKUP($H781,TR_FEBRERO_2025!$B$71:$C$73,TR_FEBRERO_2025!$C$71:$C$73))</f>
        <v>0.18090000000000001</v>
      </c>
    </row>
    <row r="782" spans="1:11" ht="16.5" x14ac:dyDescent="0.3">
      <c r="A782" s="67" t="str">
        <f t="shared" si="39"/>
        <v>DITTransmisiónOriente</v>
      </c>
      <c r="B782" s="250" t="str">
        <f t="shared" si="37"/>
        <v>DITEnergíaOriente</v>
      </c>
      <c r="C782" s="67" t="str">
        <f t="shared" si="38"/>
        <v>DITTransmisiónEnergíaOriente</v>
      </c>
      <c r="E782" s="180" t="s">
        <v>52</v>
      </c>
      <c r="F782" s="181" t="s">
        <v>192</v>
      </c>
      <c r="G782" s="181" t="s">
        <v>184</v>
      </c>
      <c r="H782" s="181" t="s">
        <v>135</v>
      </c>
      <c r="I782" s="181" t="s">
        <v>71</v>
      </c>
      <c r="J782" s="285" t="s">
        <v>161</v>
      </c>
      <c r="K782" s="505">
        <f>+ROUND(IF($E782="DIT",TR_FEBRERO_2025!$E$15,TR_FEBRERO_2025!$E$16),LOOKUP($H782,TR_FEBRERO_2025!$B$71:$C$73,TR_FEBRERO_2025!$C$71:$C$73))</f>
        <v>7.9399999999999998E-2</v>
      </c>
    </row>
    <row r="783" spans="1:11" ht="16.5" x14ac:dyDescent="0.3">
      <c r="A783" s="67" t="str">
        <f t="shared" si="39"/>
        <v>DB1TransmisiónPeninsular</v>
      </c>
      <c r="B783" s="250" t="str">
        <f t="shared" si="37"/>
        <v>DB1EnergíaPeninsular</v>
      </c>
      <c r="C783" s="67" t="str">
        <f t="shared" si="38"/>
        <v>DB1TransmisiónEnergíaPeninsular</v>
      </c>
      <c r="E783" s="180" t="s">
        <v>48</v>
      </c>
      <c r="F783" s="181" t="s">
        <v>192</v>
      </c>
      <c r="G783" s="181" t="s">
        <v>184</v>
      </c>
      <c r="H783" s="181" t="s">
        <v>135</v>
      </c>
      <c r="I783" s="181" t="s">
        <v>72</v>
      </c>
      <c r="J783" s="285" t="s">
        <v>161</v>
      </c>
      <c r="K783" s="505">
        <f>+ROUND(IF($E783="DIT",TR_FEBRERO_2025!$E$15,TR_FEBRERO_2025!$E$16),LOOKUP($H783,TR_FEBRERO_2025!$B$71:$C$73,TR_FEBRERO_2025!$C$71:$C$73))</f>
        <v>0.18090000000000001</v>
      </c>
    </row>
    <row r="784" spans="1:11" ht="16.5" x14ac:dyDescent="0.3">
      <c r="A784" s="67" t="str">
        <f t="shared" si="39"/>
        <v>DB2TransmisiónPeninsular</v>
      </c>
      <c r="B784" s="250" t="str">
        <f t="shared" si="37"/>
        <v>DB2EnergíaPeninsular</v>
      </c>
      <c r="C784" s="67" t="str">
        <f t="shared" si="38"/>
        <v>DB2TransmisiónEnergíaPeninsular</v>
      </c>
      <c r="E784" s="180" t="s">
        <v>50</v>
      </c>
      <c r="F784" s="181" t="s">
        <v>192</v>
      </c>
      <c r="G784" s="181" t="s">
        <v>184</v>
      </c>
      <c r="H784" s="181" t="s">
        <v>135</v>
      </c>
      <c r="I784" s="181" t="s">
        <v>72</v>
      </c>
      <c r="J784" s="285" t="s">
        <v>161</v>
      </c>
      <c r="K784" s="505">
        <f>+ROUND(IF($E784="DIT",TR_FEBRERO_2025!$E$15,TR_FEBRERO_2025!$E$16),LOOKUP($H784,TR_FEBRERO_2025!$B$71:$C$73,TR_FEBRERO_2025!$C$71:$C$73))</f>
        <v>0.18090000000000001</v>
      </c>
    </row>
    <row r="785" spans="1:11" ht="16.5" x14ac:dyDescent="0.3">
      <c r="A785" s="67" t="str">
        <f t="shared" si="39"/>
        <v>PDBTTransmisiónPeninsular</v>
      </c>
      <c r="B785" s="250" t="str">
        <f t="shared" si="37"/>
        <v>PDBTEnergíaPeninsular</v>
      </c>
      <c r="C785" s="67" t="str">
        <f t="shared" si="38"/>
        <v>PDBTTransmisiónEnergíaPeninsular</v>
      </c>
      <c r="E785" s="180" t="s">
        <v>56</v>
      </c>
      <c r="F785" s="181" t="s">
        <v>192</v>
      </c>
      <c r="G785" s="181" t="s">
        <v>184</v>
      </c>
      <c r="H785" s="181" t="s">
        <v>135</v>
      </c>
      <c r="I785" s="181" t="s">
        <v>72</v>
      </c>
      <c r="J785" s="285" t="s">
        <v>161</v>
      </c>
      <c r="K785" s="505">
        <f>+ROUND(IF($E785="DIT",TR_FEBRERO_2025!$E$15,TR_FEBRERO_2025!$E$16),LOOKUP($H785,TR_FEBRERO_2025!$B$71:$C$73,TR_FEBRERO_2025!$C$71:$C$73))</f>
        <v>0.18090000000000001</v>
      </c>
    </row>
    <row r="786" spans="1:11" ht="16.5" x14ac:dyDescent="0.3">
      <c r="A786" s="67" t="str">
        <f t="shared" si="39"/>
        <v>GDBTTransmisiónPeninsular</v>
      </c>
      <c r="B786" s="250" t="str">
        <f t="shared" si="37"/>
        <v>GDBTEnergíaPeninsular</v>
      </c>
      <c r="C786" s="67" t="str">
        <f t="shared" si="38"/>
        <v>GDBTTransmisiónEnergíaPeninsular</v>
      </c>
      <c r="E786" s="180" t="s">
        <v>53</v>
      </c>
      <c r="F786" s="181" t="s">
        <v>192</v>
      </c>
      <c r="G786" s="181" t="s">
        <v>184</v>
      </c>
      <c r="H786" s="181" t="s">
        <v>135</v>
      </c>
      <c r="I786" s="181" t="s">
        <v>72</v>
      </c>
      <c r="J786" s="285" t="s">
        <v>161</v>
      </c>
      <c r="K786" s="505">
        <f>+ROUND(IF($E786="DIT",TR_FEBRERO_2025!$E$15,TR_FEBRERO_2025!$E$16),LOOKUP($H786,TR_FEBRERO_2025!$B$71:$C$73,TR_FEBRERO_2025!$C$71:$C$73))</f>
        <v>0.18090000000000001</v>
      </c>
    </row>
    <row r="787" spans="1:11" ht="16.5" x14ac:dyDescent="0.3">
      <c r="A787" s="67" t="str">
        <f t="shared" si="39"/>
        <v>RABTTransmisiónPeninsular</v>
      </c>
      <c r="B787" s="250" t="str">
        <f t="shared" si="37"/>
        <v>RABTEnergíaPeninsular</v>
      </c>
      <c r="C787" s="67" t="str">
        <f t="shared" si="38"/>
        <v>RABTTransmisiónEnergíaPeninsular</v>
      </c>
      <c r="E787" s="180" t="s">
        <v>59</v>
      </c>
      <c r="F787" s="181" t="s">
        <v>192</v>
      </c>
      <c r="G787" s="181" t="s">
        <v>184</v>
      </c>
      <c r="H787" s="181" t="s">
        <v>135</v>
      </c>
      <c r="I787" s="181" t="s">
        <v>72</v>
      </c>
      <c r="J787" s="285" t="s">
        <v>161</v>
      </c>
      <c r="K787" s="505">
        <f>+ROUND(IF($E787="DIT",TR_FEBRERO_2025!$E$15,TR_FEBRERO_2025!$E$16),LOOKUP($H787,TR_FEBRERO_2025!$B$71:$C$73,TR_FEBRERO_2025!$C$71:$C$73))</f>
        <v>0.18090000000000001</v>
      </c>
    </row>
    <row r="788" spans="1:11" ht="16.5" x14ac:dyDescent="0.3">
      <c r="A788" s="67" t="str">
        <f t="shared" si="39"/>
        <v>APBTTransmisiónPeninsular</v>
      </c>
      <c r="B788" s="250" t="str">
        <f t="shared" si="37"/>
        <v>APBTEnergíaPeninsular</v>
      </c>
      <c r="C788" s="67" t="str">
        <f t="shared" si="38"/>
        <v>APBTTransmisiónEnergíaPeninsular</v>
      </c>
      <c r="E788" s="180" t="s">
        <v>57</v>
      </c>
      <c r="F788" s="181" t="s">
        <v>192</v>
      </c>
      <c r="G788" s="181" t="s">
        <v>184</v>
      </c>
      <c r="H788" s="181" t="s">
        <v>135</v>
      </c>
      <c r="I788" s="181" t="s">
        <v>72</v>
      </c>
      <c r="J788" s="285" t="s">
        <v>161</v>
      </c>
      <c r="K788" s="505">
        <f>+ROUND(IF($E788="DIT",TR_FEBRERO_2025!$E$15,TR_FEBRERO_2025!$E$16),LOOKUP($H788,TR_FEBRERO_2025!$B$71:$C$73,TR_FEBRERO_2025!$C$71:$C$73))</f>
        <v>0.18090000000000001</v>
      </c>
    </row>
    <row r="789" spans="1:11" ht="16.5" x14ac:dyDescent="0.3">
      <c r="A789" s="67" t="str">
        <f t="shared" si="39"/>
        <v>APMTTransmisiónPeninsular</v>
      </c>
      <c r="B789" s="250" t="str">
        <f t="shared" si="37"/>
        <v>APMTEnergíaPeninsular</v>
      </c>
      <c r="C789" s="67" t="str">
        <f t="shared" si="38"/>
        <v>APMTTransmisiónEnergíaPeninsular</v>
      </c>
      <c r="E789" s="180" t="s">
        <v>58</v>
      </c>
      <c r="F789" s="181" t="s">
        <v>192</v>
      </c>
      <c r="G789" s="181" t="s">
        <v>184</v>
      </c>
      <c r="H789" s="181" t="s">
        <v>135</v>
      </c>
      <c r="I789" s="181" t="s">
        <v>72</v>
      </c>
      <c r="J789" s="285" t="s">
        <v>161</v>
      </c>
      <c r="K789" s="505">
        <f>+ROUND(IF($E789="DIT",TR_FEBRERO_2025!$E$15,TR_FEBRERO_2025!$E$16),LOOKUP($H789,TR_FEBRERO_2025!$B$71:$C$73,TR_FEBRERO_2025!$C$71:$C$73))</f>
        <v>0.18090000000000001</v>
      </c>
    </row>
    <row r="790" spans="1:11" ht="16.5" x14ac:dyDescent="0.3">
      <c r="A790" s="67" t="str">
        <f t="shared" si="39"/>
        <v>GDMTHTransmisiónPeninsular</v>
      </c>
      <c r="B790" s="250" t="str">
        <f t="shared" si="37"/>
        <v>GDMTHEnergíaPeninsular</v>
      </c>
      <c r="C790" s="67" t="str">
        <f t="shared" si="38"/>
        <v>GDMTHTransmisiónEnergíaPeninsular</v>
      </c>
      <c r="E790" s="180" t="s">
        <v>54</v>
      </c>
      <c r="F790" s="181" t="s">
        <v>192</v>
      </c>
      <c r="G790" s="181" t="s">
        <v>184</v>
      </c>
      <c r="H790" s="181" t="s">
        <v>135</v>
      </c>
      <c r="I790" s="181" t="s">
        <v>72</v>
      </c>
      <c r="J790" s="285" t="s">
        <v>161</v>
      </c>
      <c r="K790" s="505">
        <f>+ROUND(IF($E790="DIT",TR_FEBRERO_2025!$E$15,TR_FEBRERO_2025!$E$16),LOOKUP($H790,TR_FEBRERO_2025!$B$71:$C$73,TR_FEBRERO_2025!$C$71:$C$73))</f>
        <v>0.18090000000000001</v>
      </c>
    </row>
    <row r="791" spans="1:11" ht="16.5" x14ac:dyDescent="0.3">
      <c r="A791" s="67" t="str">
        <f t="shared" si="39"/>
        <v>GDMTOTransmisiónPeninsular</v>
      </c>
      <c r="B791" s="250" t="str">
        <f t="shared" si="37"/>
        <v>GDMTOEnergíaPeninsular</v>
      </c>
      <c r="C791" s="67" t="str">
        <f t="shared" si="38"/>
        <v>GDMTOTransmisiónEnergíaPeninsular</v>
      </c>
      <c r="E791" s="180" t="s">
        <v>55</v>
      </c>
      <c r="F791" s="181" t="s">
        <v>192</v>
      </c>
      <c r="G791" s="181" t="s">
        <v>184</v>
      </c>
      <c r="H791" s="181" t="s">
        <v>135</v>
      </c>
      <c r="I791" s="181" t="s">
        <v>72</v>
      </c>
      <c r="J791" s="285" t="s">
        <v>161</v>
      </c>
      <c r="K791" s="505">
        <f>+ROUND(IF($E791="DIT",TR_FEBRERO_2025!$E$15,TR_FEBRERO_2025!$E$16),LOOKUP($H791,TR_FEBRERO_2025!$B$71:$C$73,TR_FEBRERO_2025!$C$71:$C$73))</f>
        <v>0.18090000000000001</v>
      </c>
    </row>
    <row r="792" spans="1:11" ht="16.5" x14ac:dyDescent="0.3">
      <c r="A792" s="67" t="str">
        <f t="shared" si="39"/>
        <v>RAMTTransmisiónPeninsular</v>
      </c>
      <c r="B792" s="250" t="str">
        <f t="shared" si="37"/>
        <v>RAMTEnergíaPeninsular</v>
      </c>
      <c r="C792" s="67" t="str">
        <f t="shared" si="38"/>
        <v>RAMTTransmisiónEnergíaPeninsular</v>
      </c>
      <c r="E792" s="180" t="s">
        <v>60</v>
      </c>
      <c r="F792" s="181" t="s">
        <v>192</v>
      </c>
      <c r="G792" s="181" t="s">
        <v>184</v>
      </c>
      <c r="H792" s="181" t="s">
        <v>135</v>
      </c>
      <c r="I792" s="181" t="s">
        <v>72</v>
      </c>
      <c r="J792" s="285" t="s">
        <v>161</v>
      </c>
      <c r="K792" s="505">
        <f>+ROUND(IF($E792="DIT",TR_FEBRERO_2025!$E$15,TR_FEBRERO_2025!$E$16),LOOKUP($H792,TR_FEBRERO_2025!$B$71:$C$73,TR_FEBRERO_2025!$C$71:$C$73))</f>
        <v>0.18090000000000001</v>
      </c>
    </row>
    <row r="793" spans="1:11" ht="16.5" x14ac:dyDescent="0.3">
      <c r="A793" s="67" t="str">
        <f t="shared" si="39"/>
        <v>DISTTransmisiónPeninsular</v>
      </c>
      <c r="B793" s="250" t="str">
        <f t="shared" si="37"/>
        <v>DISTEnergíaPeninsular</v>
      </c>
      <c r="C793" s="67" t="str">
        <f t="shared" si="38"/>
        <v>DISTTransmisiónEnergíaPeninsular</v>
      </c>
      <c r="E793" s="187" t="s">
        <v>51</v>
      </c>
      <c r="F793" s="181" t="s">
        <v>192</v>
      </c>
      <c r="G793" s="181" t="s">
        <v>184</v>
      </c>
      <c r="H793" s="181" t="s">
        <v>135</v>
      </c>
      <c r="I793" s="181" t="s">
        <v>72</v>
      </c>
      <c r="J793" s="285" t="s">
        <v>161</v>
      </c>
      <c r="K793" s="505">
        <f>+ROUND(IF($E793="DIT",TR_FEBRERO_2025!$E$15,TR_FEBRERO_2025!$E$16),LOOKUP($H793,TR_FEBRERO_2025!$B$71:$C$73,TR_FEBRERO_2025!$C$71:$C$73))</f>
        <v>0.18090000000000001</v>
      </c>
    </row>
    <row r="794" spans="1:11" ht="16.5" x14ac:dyDescent="0.3">
      <c r="A794" s="67" t="str">
        <f t="shared" si="39"/>
        <v>DITTransmisiónPeninsular</v>
      </c>
      <c r="B794" s="250" t="str">
        <f t="shared" si="37"/>
        <v>DITEnergíaPeninsular</v>
      </c>
      <c r="C794" s="67" t="str">
        <f t="shared" si="38"/>
        <v>DITTransmisiónEnergíaPeninsular</v>
      </c>
      <c r="E794" s="180" t="s">
        <v>52</v>
      </c>
      <c r="F794" s="181" t="s">
        <v>192</v>
      </c>
      <c r="G794" s="181" t="s">
        <v>184</v>
      </c>
      <c r="H794" s="181" t="s">
        <v>135</v>
      </c>
      <c r="I794" s="181" t="s">
        <v>72</v>
      </c>
      <c r="J794" s="285" t="s">
        <v>161</v>
      </c>
      <c r="K794" s="505">
        <f>+ROUND(IF($E794="DIT",TR_FEBRERO_2025!$E$15,TR_FEBRERO_2025!$E$16),LOOKUP($H794,TR_FEBRERO_2025!$B$71:$C$73,TR_FEBRERO_2025!$C$71:$C$73))</f>
        <v>7.9399999999999998E-2</v>
      </c>
    </row>
    <row r="795" spans="1:11" ht="16.5" x14ac:dyDescent="0.3">
      <c r="A795" s="67" t="str">
        <f t="shared" si="39"/>
        <v>DB1TransmisiónSureste</v>
      </c>
      <c r="B795" s="250" t="str">
        <f t="shared" si="37"/>
        <v>DB1EnergíaSureste</v>
      </c>
      <c r="C795" s="67" t="str">
        <f t="shared" si="38"/>
        <v>DB1TransmisiónEnergíaSureste</v>
      </c>
      <c r="E795" s="180" t="s">
        <v>48</v>
      </c>
      <c r="F795" s="181" t="s">
        <v>192</v>
      </c>
      <c r="G795" s="181" t="s">
        <v>184</v>
      </c>
      <c r="H795" s="181" t="s">
        <v>135</v>
      </c>
      <c r="I795" s="181" t="s">
        <v>73</v>
      </c>
      <c r="J795" s="285" t="s">
        <v>161</v>
      </c>
      <c r="K795" s="505">
        <f>+ROUND(IF($E795="DIT",TR_FEBRERO_2025!$E$15,TR_FEBRERO_2025!$E$16),LOOKUP($H795,TR_FEBRERO_2025!$B$71:$C$73,TR_FEBRERO_2025!$C$71:$C$73))</f>
        <v>0.18090000000000001</v>
      </c>
    </row>
    <row r="796" spans="1:11" ht="16.5" x14ac:dyDescent="0.3">
      <c r="A796" s="67" t="str">
        <f t="shared" si="39"/>
        <v>DB2TransmisiónSureste</v>
      </c>
      <c r="B796" s="250" t="str">
        <f t="shared" si="37"/>
        <v>DB2EnergíaSureste</v>
      </c>
      <c r="C796" s="67" t="str">
        <f t="shared" si="38"/>
        <v>DB2TransmisiónEnergíaSureste</v>
      </c>
      <c r="E796" s="180" t="s">
        <v>50</v>
      </c>
      <c r="F796" s="181" t="s">
        <v>192</v>
      </c>
      <c r="G796" s="181" t="s">
        <v>184</v>
      </c>
      <c r="H796" s="181" t="s">
        <v>135</v>
      </c>
      <c r="I796" s="181" t="s">
        <v>73</v>
      </c>
      <c r="J796" s="285" t="s">
        <v>161</v>
      </c>
      <c r="K796" s="505">
        <f>+ROUND(IF($E796="DIT",TR_FEBRERO_2025!$E$15,TR_FEBRERO_2025!$E$16),LOOKUP($H796,TR_FEBRERO_2025!$B$71:$C$73,TR_FEBRERO_2025!$C$71:$C$73))</f>
        <v>0.18090000000000001</v>
      </c>
    </row>
    <row r="797" spans="1:11" ht="16.5" x14ac:dyDescent="0.3">
      <c r="A797" s="67" t="str">
        <f t="shared" si="39"/>
        <v>PDBTTransmisiónSureste</v>
      </c>
      <c r="B797" s="250" t="str">
        <f t="shared" si="37"/>
        <v>PDBTEnergíaSureste</v>
      </c>
      <c r="C797" s="67" t="str">
        <f t="shared" si="38"/>
        <v>PDBTTransmisiónEnergíaSureste</v>
      </c>
      <c r="E797" s="180" t="s">
        <v>56</v>
      </c>
      <c r="F797" s="181" t="s">
        <v>192</v>
      </c>
      <c r="G797" s="181" t="s">
        <v>184</v>
      </c>
      <c r="H797" s="181" t="s">
        <v>135</v>
      </c>
      <c r="I797" s="181" t="s">
        <v>73</v>
      </c>
      <c r="J797" s="285" t="s">
        <v>161</v>
      </c>
      <c r="K797" s="505">
        <f>+ROUND(IF($E797="DIT",TR_FEBRERO_2025!$E$15,TR_FEBRERO_2025!$E$16),LOOKUP($H797,TR_FEBRERO_2025!$B$71:$C$73,TR_FEBRERO_2025!$C$71:$C$73))</f>
        <v>0.18090000000000001</v>
      </c>
    </row>
    <row r="798" spans="1:11" ht="16.5" x14ac:dyDescent="0.3">
      <c r="A798" s="67" t="str">
        <f t="shared" si="39"/>
        <v>GDBTTransmisiónSureste</v>
      </c>
      <c r="B798" s="250" t="str">
        <f t="shared" si="37"/>
        <v>GDBTEnergíaSureste</v>
      </c>
      <c r="C798" s="67" t="str">
        <f t="shared" si="38"/>
        <v>GDBTTransmisiónEnergíaSureste</v>
      </c>
      <c r="E798" s="187" t="s">
        <v>53</v>
      </c>
      <c r="F798" s="181" t="s">
        <v>192</v>
      </c>
      <c r="G798" s="181" t="s">
        <v>184</v>
      </c>
      <c r="H798" s="181" t="s">
        <v>135</v>
      </c>
      <c r="I798" s="181" t="s">
        <v>73</v>
      </c>
      <c r="J798" s="285" t="s">
        <v>161</v>
      </c>
      <c r="K798" s="505">
        <f>+ROUND(IF($E798="DIT",TR_FEBRERO_2025!$E$15,TR_FEBRERO_2025!$E$16),LOOKUP($H798,TR_FEBRERO_2025!$B$71:$C$73,TR_FEBRERO_2025!$C$71:$C$73))</f>
        <v>0.18090000000000001</v>
      </c>
    </row>
    <row r="799" spans="1:11" ht="16.5" x14ac:dyDescent="0.3">
      <c r="A799" s="67" t="str">
        <f t="shared" si="39"/>
        <v>RABTTransmisiónSureste</v>
      </c>
      <c r="B799" s="250" t="str">
        <f t="shared" si="37"/>
        <v>RABTEnergíaSureste</v>
      </c>
      <c r="C799" s="67" t="str">
        <f t="shared" si="38"/>
        <v>RABTTransmisiónEnergíaSureste</v>
      </c>
      <c r="E799" s="187" t="s">
        <v>59</v>
      </c>
      <c r="F799" s="181" t="s">
        <v>192</v>
      </c>
      <c r="G799" s="181" t="s">
        <v>184</v>
      </c>
      <c r="H799" s="181" t="s">
        <v>135</v>
      </c>
      <c r="I799" s="181" t="s">
        <v>73</v>
      </c>
      <c r="J799" s="285" t="s">
        <v>161</v>
      </c>
      <c r="K799" s="505">
        <f>+ROUND(IF($E799="DIT",TR_FEBRERO_2025!$E$15,TR_FEBRERO_2025!$E$16),LOOKUP($H799,TR_FEBRERO_2025!$B$71:$C$73,TR_FEBRERO_2025!$C$71:$C$73))</f>
        <v>0.18090000000000001</v>
      </c>
    </row>
    <row r="800" spans="1:11" ht="16.5" x14ac:dyDescent="0.3">
      <c r="A800" s="67" t="str">
        <f t="shared" si="39"/>
        <v>APBTTransmisiónSureste</v>
      </c>
      <c r="B800" s="250" t="str">
        <f t="shared" si="37"/>
        <v>APBTEnergíaSureste</v>
      </c>
      <c r="C800" s="67" t="str">
        <f t="shared" si="38"/>
        <v>APBTTransmisiónEnergíaSureste</v>
      </c>
      <c r="E800" s="180" t="s">
        <v>57</v>
      </c>
      <c r="F800" s="181" t="s">
        <v>192</v>
      </c>
      <c r="G800" s="181" t="s">
        <v>184</v>
      </c>
      <c r="H800" s="181" t="s">
        <v>135</v>
      </c>
      <c r="I800" s="181" t="s">
        <v>73</v>
      </c>
      <c r="J800" s="285" t="s">
        <v>161</v>
      </c>
      <c r="K800" s="505">
        <f>+ROUND(IF($E800="DIT",TR_FEBRERO_2025!$E$15,TR_FEBRERO_2025!$E$16),LOOKUP($H800,TR_FEBRERO_2025!$B$71:$C$73,TR_FEBRERO_2025!$C$71:$C$73))</f>
        <v>0.18090000000000001</v>
      </c>
    </row>
    <row r="801" spans="1:11" ht="16.5" x14ac:dyDescent="0.3">
      <c r="A801" s="67" t="str">
        <f t="shared" si="39"/>
        <v>APMTTransmisiónSureste</v>
      </c>
      <c r="B801" s="250" t="str">
        <f t="shared" si="37"/>
        <v>APMTEnergíaSureste</v>
      </c>
      <c r="C801" s="67" t="str">
        <f t="shared" si="38"/>
        <v>APMTTransmisiónEnergíaSureste</v>
      </c>
      <c r="E801" s="180" t="s">
        <v>58</v>
      </c>
      <c r="F801" s="181" t="s">
        <v>192</v>
      </c>
      <c r="G801" s="181" t="s">
        <v>184</v>
      </c>
      <c r="H801" s="181" t="s">
        <v>135</v>
      </c>
      <c r="I801" s="181" t="s">
        <v>73</v>
      </c>
      <c r="J801" s="285" t="s">
        <v>161</v>
      </c>
      <c r="K801" s="505">
        <f>+ROUND(IF($E801="DIT",TR_FEBRERO_2025!$E$15,TR_FEBRERO_2025!$E$16),LOOKUP($H801,TR_FEBRERO_2025!$B$71:$C$73,TR_FEBRERO_2025!$C$71:$C$73))</f>
        <v>0.18090000000000001</v>
      </c>
    </row>
    <row r="802" spans="1:11" ht="16.5" x14ac:dyDescent="0.3">
      <c r="A802" s="67" t="str">
        <f t="shared" si="39"/>
        <v>GDMTHTransmisiónSureste</v>
      </c>
      <c r="B802" s="250" t="str">
        <f t="shared" si="37"/>
        <v>GDMTHEnergíaSureste</v>
      </c>
      <c r="C802" s="67" t="str">
        <f t="shared" si="38"/>
        <v>GDMTHTransmisiónEnergíaSureste</v>
      </c>
      <c r="E802" s="180" t="s">
        <v>54</v>
      </c>
      <c r="F802" s="181" t="s">
        <v>192</v>
      </c>
      <c r="G802" s="181" t="s">
        <v>184</v>
      </c>
      <c r="H802" s="181" t="s">
        <v>135</v>
      </c>
      <c r="I802" s="181" t="s">
        <v>73</v>
      </c>
      <c r="J802" s="285" t="s">
        <v>161</v>
      </c>
      <c r="K802" s="505">
        <f>+ROUND(IF($E802="DIT",TR_FEBRERO_2025!$E$15,TR_FEBRERO_2025!$E$16),LOOKUP($H802,TR_FEBRERO_2025!$B$71:$C$73,TR_FEBRERO_2025!$C$71:$C$73))</f>
        <v>0.18090000000000001</v>
      </c>
    </row>
    <row r="803" spans="1:11" ht="16.5" x14ac:dyDescent="0.3">
      <c r="A803" s="67" t="str">
        <f t="shared" si="39"/>
        <v>GDMTOTransmisiónSureste</v>
      </c>
      <c r="B803" s="250" t="str">
        <f t="shared" si="37"/>
        <v>GDMTOEnergíaSureste</v>
      </c>
      <c r="C803" s="67" t="str">
        <f t="shared" si="38"/>
        <v>GDMTOTransmisiónEnergíaSureste</v>
      </c>
      <c r="E803" s="180" t="s">
        <v>55</v>
      </c>
      <c r="F803" s="181" t="s">
        <v>192</v>
      </c>
      <c r="G803" s="181" t="s">
        <v>184</v>
      </c>
      <c r="H803" s="181" t="s">
        <v>135</v>
      </c>
      <c r="I803" s="181" t="s">
        <v>73</v>
      </c>
      <c r="J803" s="285" t="s">
        <v>161</v>
      </c>
      <c r="K803" s="505">
        <f>+ROUND(IF($E803="DIT",TR_FEBRERO_2025!$E$15,TR_FEBRERO_2025!$E$16),LOOKUP($H803,TR_FEBRERO_2025!$B$71:$C$73,TR_FEBRERO_2025!$C$71:$C$73))</f>
        <v>0.18090000000000001</v>
      </c>
    </row>
    <row r="804" spans="1:11" ht="16.5" x14ac:dyDescent="0.3">
      <c r="A804" s="67" t="str">
        <f t="shared" si="39"/>
        <v>RAMTTransmisiónSureste</v>
      </c>
      <c r="B804" s="250" t="str">
        <f t="shared" si="37"/>
        <v>RAMTEnergíaSureste</v>
      </c>
      <c r="C804" s="67" t="str">
        <f t="shared" si="38"/>
        <v>RAMTTransmisiónEnergíaSureste</v>
      </c>
      <c r="E804" s="180" t="s">
        <v>60</v>
      </c>
      <c r="F804" s="181" t="s">
        <v>192</v>
      </c>
      <c r="G804" s="181" t="s">
        <v>184</v>
      </c>
      <c r="H804" s="181" t="s">
        <v>135</v>
      </c>
      <c r="I804" s="181" t="s">
        <v>73</v>
      </c>
      <c r="J804" s="285" t="s">
        <v>161</v>
      </c>
      <c r="K804" s="505">
        <f>+ROUND(IF($E804="DIT",TR_FEBRERO_2025!$E$15,TR_FEBRERO_2025!$E$16),LOOKUP($H804,TR_FEBRERO_2025!$B$71:$C$73,TR_FEBRERO_2025!$C$71:$C$73))</f>
        <v>0.18090000000000001</v>
      </c>
    </row>
    <row r="805" spans="1:11" ht="16.5" x14ac:dyDescent="0.3">
      <c r="A805" s="67" t="str">
        <f t="shared" si="39"/>
        <v>DISTTransmisiónSureste</v>
      </c>
      <c r="B805" s="250" t="str">
        <f t="shared" si="37"/>
        <v>DISTEnergíaSureste</v>
      </c>
      <c r="C805" s="67" t="str">
        <f t="shared" si="38"/>
        <v>DISTTransmisiónEnergíaSureste</v>
      </c>
      <c r="E805" s="180" t="s">
        <v>51</v>
      </c>
      <c r="F805" s="181" t="s">
        <v>192</v>
      </c>
      <c r="G805" s="181" t="s">
        <v>184</v>
      </c>
      <c r="H805" s="181" t="s">
        <v>135</v>
      </c>
      <c r="I805" s="181" t="s">
        <v>73</v>
      </c>
      <c r="J805" s="285" t="s">
        <v>161</v>
      </c>
      <c r="K805" s="505">
        <f>+ROUND(IF($E805="DIT",TR_FEBRERO_2025!$E$15,TR_FEBRERO_2025!$E$16),LOOKUP($H805,TR_FEBRERO_2025!$B$71:$C$73,TR_FEBRERO_2025!$C$71:$C$73))</f>
        <v>0.18090000000000001</v>
      </c>
    </row>
    <row r="806" spans="1:11" ht="16.5" x14ac:dyDescent="0.3">
      <c r="A806" s="67" t="str">
        <f t="shared" si="39"/>
        <v>DITTransmisiónSureste</v>
      </c>
      <c r="B806" s="250" t="str">
        <f t="shared" si="37"/>
        <v>DITEnergíaSureste</v>
      </c>
      <c r="C806" s="67" t="str">
        <f t="shared" si="38"/>
        <v>DITTransmisiónEnergíaSureste</v>
      </c>
      <c r="E806" s="180" t="s">
        <v>52</v>
      </c>
      <c r="F806" s="181" t="s">
        <v>192</v>
      </c>
      <c r="G806" s="181" t="s">
        <v>184</v>
      </c>
      <c r="H806" s="181" t="s">
        <v>135</v>
      </c>
      <c r="I806" s="181" t="s">
        <v>73</v>
      </c>
      <c r="J806" s="285" t="s">
        <v>161</v>
      </c>
      <c r="K806" s="505">
        <f>+ROUND(IF($E806="DIT",TR_FEBRERO_2025!$E$15,TR_FEBRERO_2025!$E$16),LOOKUP($H806,TR_FEBRERO_2025!$B$71:$C$73,TR_FEBRERO_2025!$C$71:$C$73))</f>
        <v>7.9399999999999998E-2</v>
      </c>
    </row>
    <row r="807" spans="1:11" ht="16.5" x14ac:dyDescent="0.3">
      <c r="A807" s="67" t="str">
        <f t="shared" si="39"/>
        <v>DB1TransmisiónValle de México Centro</v>
      </c>
      <c r="B807" s="250" t="str">
        <f t="shared" si="37"/>
        <v>DB1EnergíaValle de México Centro</v>
      </c>
      <c r="C807" s="67" t="str">
        <f t="shared" si="38"/>
        <v>DB1TransmisiónEnergíaValle de México Centro</v>
      </c>
      <c r="E807" s="180" t="s">
        <v>48</v>
      </c>
      <c r="F807" s="181" t="s">
        <v>192</v>
      </c>
      <c r="G807" s="181" t="s">
        <v>184</v>
      </c>
      <c r="H807" s="181" t="s">
        <v>135</v>
      </c>
      <c r="I807" s="181" t="s">
        <v>74</v>
      </c>
      <c r="J807" s="285" t="s">
        <v>161</v>
      </c>
      <c r="K807" s="505">
        <f>+ROUND(IF($E807="DIT",TR_FEBRERO_2025!$E$15,TR_FEBRERO_2025!$E$16),LOOKUP($H807,TR_FEBRERO_2025!$B$71:$C$73,TR_FEBRERO_2025!$C$71:$C$73))</f>
        <v>0.18090000000000001</v>
      </c>
    </row>
    <row r="808" spans="1:11" ht="16.5" x14ac:dyDescent="0.3">
      <c r="A808" s="67" t="str">
        <f t="shared" si="39"/>
        <v>DB2TransmisiónValle de México Centro</v>
      </c>
      <c r="B808" s="250" t="str">
        <f t="shared" si="37"/>
        <v>DB2EnergíaValle de México Centro</v>
      </c>
      <c r="C808" s="67" t="str">
        <f t="shared" si="38"/>
        <v>DB2TransmisiónEnergíaValle de México Centro</v>
      </c>
      <c r="E808" s="180" t="s">
        <v>50</v>
      </c>
      <c r="F808" s="181" t="s">
        <v>192</v>
      </c>
      <c r="G808" s="181" t="s">
        <v>184</v>
      </c>
      <c r="H808" s="181" t="s">
        <v>135</v>
      </c>
      <c r="I808" s="181" t="s">
        <v>74</v>
      </c>
      <c r="J808" s="285" t="s">
        <v>161</v>
      </c>
      <c r="K808" s="505">
        <f>+ROUND(IF($E808="DIT",TR_FEBRERO_2025!$E$15,TR_FEBRERO_2025!$E$16),LOOKUP($H808,TR_FEBRERO_2025!$B$71:$C$73,TR_FEBRERO_2025!$C$71:$C$73))</f>
        <v>0.18090000000000001</v>
      </c>
    </row>
    <row r="809" spans="1:11" ht="16.5" x14ac:dyDescent="0.3">
      <c r="A809" s="67" t="str">
        <f t="shared" si="39"/>
        <v>PDBTTransmisiónValle de México Centro</v>
      </c>
      <c r="B809" s="250" t="str">
        <f t="shared" si="37"/>
        <v>PDBTEnergíaValle de México Centro</v>
      </c>
      <c r="C809" s="67" t="str">
        <f t="shared" si="38"/>
        <v>PDBTTransmisiónEnergíaValle de México Centro</v>
      </c>
      <c r="E809" s="180" t="s">
        <v>56</v>
      </c>
      <c r="F809" s="181" t="s">
        <v>192</v>
      </c>
      <c r="G809" s="181" t="s">
        <v>184</v>
      </c>
      <c r="H809" s="181" t="s">
        <v>135</v>
      </c>
      <c r="I809" s="181" t="s">
        <v>74</v>
      </c>
      <c r="J809" s="285" t="s">
        <v>161</v>
      </c>
      <c r="K809" s="505">
        <f>+ROUND(IF($E809="DIT",TR_FEBRERO_2025!$E$15,TR_FEBRERO_2025!$E$16),LOOKUP($H809,TR_FEBRERO_2025!$B$71:$C$73,TR_FEBRERO_2025!$C$71:$C$73))</f>
        <v>0.18090000000000001</v>
      </c>
    </row>
    <row r="810" spans="1:11" ht="16.5" x14ac:dyDescent="0.3">
      <c r="A810" s="67" t="str">
        <f t="shared" si="39"/>
        <v>GDBTTransmisiónValle de México Centro</v>
      </c>
      <c r="B810" s="250" t="str">
        <f t="shared" si="37"/>
        <v>GDBTEnergíaValle de México Centro</v>
      </c>
      <c r="C810" s="67" t="str">
        <f t="shared" si="38"/>
        <v>GDBTTransmisiónEnergíaValle de México Centro</v>
      </c>
      <c r="E810" s="180" t="s">
        <v>53</v>
      </c>
      <c r="F810" s="181" t="s">
        <v>192</v>
      </c>
      <c r="G810" s="181" t="s">
        <v>184</v>
      </c>
      <c r="H810" s="181" t="s">
        <v>135</v>
      </c>
      <c r="I810" s="181" t="s">
        <v>74</v>
      </c>
      <c r="J810" s="285" t="s">
        <v>161</v>
      </c>
      <c r="K810" s="505">
        <f>+ROUND(IF($E810="DIT",TR_FEBRERO_2025!$E$15,TR_FEBRERO_2025!$E$16),LOOKUP($H810,TR_FEBRERO_2025!$B$71:$C$73,TR_FEBRERO_2025!$C$71:$C$73))</f>
        <v>0.18090000000000001</v>
      </c>
    </row>
    <row r="811" spans="1:11" ht="16.5" x14ac:dyDescent="0.3">
      <c r="A811" s="67" t="str">
        <f t="shared" si="39"/>
        <v>RABTTransmisiónValle de México Centro</v>
      </c>
      <c r="B811" s="250" t="str">
        <f t="shared" si="37"/>
        <v>RABTEnergíaValle de México Centro</v>
      </c>
      <c r="C811" s="67" t="str">
        <f t="shared" si="38"/>
        <v>RABTTransmisiónEnergíaValle de México Centro</v>
      </c>
      <c r="E811" s="180" t="s">
        <v>59</v>
      </c>
      <c r="F811" s="181" t="s">
        <v>192</v>
      </c>
      <c r="G811" s="181" t="s">
        <v>184</v>
      </c>
      <c r="H811" s="181" t="s">
        <v>135</v>
      </c>
      <c r="I811" s="181" t="s">
        <v>74</v>
      </c>
      <c r="J811" s="285" t="s">
        <v>161</v>
      </c>
      <c r="K811" s="505">
        <f>+ROUND(IF($E811="DIT",TR_FEBRERO_2025!$E$15,TR_FEBRERO_2025!$E$16),LOOKUP($H811,TR_FEBRERO_2025!$B$71:$C$73,TR_FEBRERO_2025!$C$71:$C$73))</f>
        <v>0.18090000000000001</v>
      </c>
    </row>
    <row r="812" spans="1:11" ht="16.5" x14ac:dyDescent="0.3">
      <c r="A812" s="67" t="str">
        <f t="shared" si="39"/>
        <v>APBTTransmisiónValle de México Centro</v>
      </c>
      <c r="B812" s="250" t="str">
        <f t="shared" si="37"/>
        <v>APBTEnergíaValle de México Centro</v>
      </c>
      <c r="C812" s="67" t="str">
        <f t="shared" si="38"/>
        <v>APBTTransmisiónEnergíaValle de México Centro</v>
      </c>
      <c r="E812" s="180" t="s">
        <v>57</v>
      </c>
      <c r="F812" s="181" t="s">
        <v>192</v>
      </c>
      <c r="G812" s="181" t="s">
        <v>184</v>
      </c>
      <c r="H812" s="181" t="s">
        <v>135</v>
      </c>
      <c r="I812" s="181" t="s">
        <v>74</v>
      </c>
      <c r="J812" s="285" t="s">
        <v>161</v>
      </c>
      <c r="K812" s="505">
        <f>+ROUND(IF($E812="DIT",TR_FEBRERO_2025!$E$15,TR_FEBRERO_2025!$E$16),LOOKUP($H812,TR_FEBRERO_2025!$B$71:$C$73,TR_FEBRERO_2025!$C$71:$C$73))</f>
        <v>0.18090000000000001</v>
      </c>
    </row>
    <row r="813" spans="1:11" ht="16.5" x14ac:dyDescent="0.3">
      <c r="A813" s="67" t="str">
        <f t="shared" si="39"/>
        <v>APMTTransmisiónValle de México Centro</v>
      </c>
      <c r="B813" s="250" t="str">
        <f t="shared" si="37"/>
        <v>APMTEnergíaValle de México Centro</v>
      </c>
      <c r="C813" s="67" t="str">
        <f t="shared" si="38"/>
        <v>APMTTransmisiónEnergíaValle de México Centro</v>
      </c>
      <c r="E813" s="180" t="s">
        <v>58</v>
      </c>
      <c r="F813" s="181" t="s">
        <v>192</v>
      </c>
      <c r="G813" s="181" t="s">
        <v>184</v>
      </c>
      <c r="H813" s="181" t="s">
        <v>135</v>
      </c>
      <c r="I813" s="181" t="s">
        <v>74</v>
      </c>
      <c r="J813" s="285" t="s">
        <v>161</v>
      </c>
      <c r="K813" s="505">
        <f>+ROUND(IF($E813="DIT",TR_FEBRERO_2025!$E$15,TR_FEBRERO_2025!$E$16),LOOKUP($H813,TR_FEBRERO_2025!$B$71:$C$73,TR_FEBRERO_2025!$C$71:$C$73))</f>
        <v>0.18090000000000001</v>
      </c>
    </row>
    <row r="814" spans="1:11" ht="16.5" x14ac:dyDescent="0.3">
      <c r="A814" s="67" t="str">
        <f t="shared" si="39"/>
        <v>GDMTHTransmisiónValle de México Centro</v>
      </c>
      <c r="B814" s="250" t="str">
        <f t="shared" si="37"/>
        <v>GDMTHEnergíaValle de México Centro</v>
      </c>
      <c r="C814" s="67" t="str">
        <f t="shared" si="38"/>
        <v>GDMTHTransmisiónEnergíaValle de México Centro</v>
      </c>
      <c r="E814" s="180" t="s">
        <v>54</v>
      </c>
      <c r="F814" s="181" t="s">
        <v>192</v>
      </c>
      <c r="G814" s="181" t="s">
        <v>184</v>
      </c>
      <c r="H814" s="181" t="s">
        <v>135</v>
      </c>
      <c r="I814" s="181" t="s">
        <v>74</v>
      </c>
      <c r="J814" s="285" t="s">
        <v>161</v>
      </c>
      <c r="K814" s="505">
        <f>+ROUND(IF($E814="DIT",TR_FEBRERO_2025!$E$15,TR_FEBRERO_2025!$E$16),LOOKUP($H814,TR_FEBRERO_2025!$B$71:$C$73,TR_FEBRERO_2025!$C$71:$C$73))</f>
        <v>0.18090000000000001</v>
      </c>
    </row>
    <row r="815" spans="1:11" ht="16.5" x14ac:dyDescent="0.3">
      <c r="A815" s="67" t="str">
        <f t="shared" si="39"/>
        <v>GDMTOTransmisiónValle de México Centro</v>
      </c>
      <c r="B815" s="250" t="str">
        <f t="shared" si="37"/>
        <v>GDMTOEnergíaValle de México Centro</v>
      </c>
      <c r="C815" s="67" t="str">
        <f t="shared" si="38"/>
        <v>GDMTOTransmisiónEnergíaValle de México Centro</v>
      </c>
      <c r="E815" s="180" t="s">
        <v>55</v>
      </c>
      <c r="F815" s="181" t="s">
        <v>192</v>
      </c>
      <c r="G815" s="181" t="s">
        <v>184</v>
      </c>
      <c r="H815" s="181" t="s">
        <v>135</v>
      </c>
      <c r="I815" s="181" t="s">
        <v>74</v>
      </c>
      <c r="J815" s="285" t="s">
        <v>161</v>
      </c>
      <c r="K815" s="505">
        <f>+ROUND(IF($E815="DIT",TR_FEBRERO_2025!$E$15,TR_FEBRERO_2025!$E$16),LOOKUP($H815,TR_FEBRERO_2025!$B$71:$C$73,TR_FEBRERO_2025!$C$71:$C$73))</f>
        <v>0.18090000000000001</v>
      </c>
    </row>
    <row r="816" spans="1:11" ht="16.5" x14ac:dyDescent="0.3">
      <c r="A816" s="67" t="str">
        <f t="shared" si="39"/>
        <v>RAMTTransmisiónValle de México Centro</v>
      </c>
      <c r="B816" s="250" t="str">
        <f t="shared" si="37"/>
        <v>RAMTEnergíaValle de México Centro</v>
      </c>
      <c r="C816" s="67" t="str">
        <f t="shared" si="38"/>
        <v>RAMTTransmisiónEnergíaValle de México Centro</v>
      </c>
      <c r="E816" s="180" t="s">
        <v>60</v>
      </c>
      <c r="F816" s="181" t="s">
        <v>192</v>
      </c>
      <c r="G816" s="181" t="s">
        <v>184</v>
      </c>
      <c r="H816" s="181" t="s">
        <v>135</v>
      </c>
      <c r="I816" s="181" t="s">
        <v>74</v>
      </c>
      <c r="J816" s="285" t="s">
        <v>161</v>
      </c>
      <c r="K816" s="505">
        <f>+ROUND(IF($E816="DIT",TR_FEBRERO_2025!$E$15,TR_FEBRERO_2025!$E$16),LOOKUP($H816,TR_FEBRERO_2025!$B$71:$C$73,TR_FEBRERO_2025!$C$71:$C$73))</f>
        <v>0.18090000000000001</v>
      </c>
    </row>
    <row r="817" spans="1:11" ht="16.5" x14ac:dyDescent="0.3">
      <c r="A817" s="67" t="str">
        <f t="shared" si="39"/>
        <v>DISTTransmisiónValle de México Centro</v>
      </c>
      <c r="B817" s="250" t="str">
        <f t="shared" si="37"/>
        <v>DISTEnergíaValle de México Centro</v>
      </c>
      <c r="C817" s="67" t="str">
        <f t="shared" si="38"/>
        <v>DISTTransmisiónEnergíaValle de México Centro</v>
      </c>
      <c r="E817" s="187" t="s">
        <v>51</v>
      </c>
      <c r="F817" s="181" t="s">
        <v>192</v>
      </c>
      <c r="G817" s="181" t="s">
        <v>184</v>
      </c>
      <c r="H817" s="181" t="s">
        <v>135</v>
      </c>
      <c r="I817" s="181" t="s">
        <v>74</v>
      </c>
      <c r="J817" s="285" t="s">
        <v>161</v>
      </c>
      <c r="K817" s="505">
        <f>+ROUND(IF($E817="DIT",TR_FEBRERO_2025!$E$15,TR_FEBRERO_2025!$E$16),LOOKUP($H817,TR_FEBRERO_2025!$B$71:$C$73,TR_FEBRERO_2025!$C$71:$C$73))</f>
        <v>0.18090000000000001</v>
      </c>
    </row>
    <row r="818" spans="1:11" ht="16.5" x14ac:dyDescent="0.3">
      <c r="A818" s="67" t="str">
        <f t="shared" si="39"/>
        <v>DITTransmisiónValle de México Centro</v>
      </c>
      <c r="B818" s="250" t="str">
        <f t="shared" si="37"/>
        <v>DITEnergíaValle de México Centro</v>
      </c>
      <c r="C818" s="67" t="str">
        <f t="shared" si="38"/>
        <v>DITTransmisiónEnergíaValle de México Centro</v>
      </c>
      <c r="E818" s="180" t="s">
        <v>52</v>
      </c>
      <c r="F818" s="181" t="s">
        <v>192</v>
      </c>
      <c r="G818" s="181" t="s">
        <v>184</v>
      </c>
      <c r="H818" s="181" t="s">
        <v>135</v>
      </c>
      <c r="I818" s="181" t="s">
        <v>74</v>
      </c>
      <c r="J818" s="285" t="s">
        <v>161</v>
      </c>
      <c r="K818" s="505">
        <f>+ROUND(IF($E818="DIT",TR_FEBRERO_2025!$E$15,TR_FEBRERO_2025!$E$16),LOOKUP($H818,TR_FEBRERO_2025!$B$71:$C$73,TR_FEBRERO_2025!$C$71:$C$73))</f>
        <v>7.9399999999999998E-2</v>
      </c>
    </row>
    <row r="819" spans="1:11" ht="16.5" x14ac:dyDescent="0.3">
      <c r="A819" s="67" t="str">
        <f t="shared" si="39"/>
        <v>DB1TransmisiónValle de México Norte</v>
      </c>
      <c r="B819" s="250" t="str">
        <f t="shared" si="37"/>
        <v>DB1EnergíaValle de México Norte</v>
      </c>
      <c r="C819" s="67" t="str">
        <f t="shared" si="38"/>
        <v>DB1TransmisiónEnergíaValle de México Norte</v>
      </c>
      <c r="E819" s="180" t="s">
        <v>48</v>
      </c>
      <c r="F819" s="181" t="s">
        <v>192</v>
      </c>
      <c r="G819" s="181" t="s">
        <v>184</v>
      </c>
      <c r="H819" s="181" t="s">
        <v>135</v>
      </c>
      <c r="I819" s="181" t="s">
        <v>75</v>
      </c>
      <c r="J819" s="285" t="s">
        <v>161</v>
      </c>
      <c r="K819" s="505">
        <f>+ROUND(IF($E819="DIT",TR_FEBRERO_2025!$E$15,TR_FEBRERO_2025!$E$16),LOOKUP($H819,TR_FEBRERO_2025!$B$71:$C$73,TR_FEBRERO_2025!$C$71:$C$73))</f>
        <v>0.18090000000000001</v>
      </c>
    </row>
    <row r="820" spans="1:11" ht="16.5" x14ac:dyDescent="0.3">
      <c r="A820" s="67" t="str">
        <f t="shared" si="39"/>
        <v>DB2TransmisiónValle de México Norte</v>
      </c>
      <c r="B820" s="250" t="str">
        <f t="shared" si="37"/>
        <v>DB2EnergíaValle de México Norte</v>
      </c>
      <c r="C820" s="67" t="str">
        <f t="shared" si="38"/>
        <v>DB2TransmisiónEnergíaValle de México Norte</v>
      </c>
      <c r="E820" s="180" t="s">
        <v>50</v>
      </c>
      <c r="F820" s="181" t="s">
        <v>192</v>
      </c>
      <c r="G820" s="181" t="s">
        <v>184</v>
      </c>
      <c r="H820" s="181" t="s">
        <v>135</v>
      </c>
      <c r="I820" s="181" t="s">
        <v>75</v>
      </c>
      <c r="J820" s="285" t="s">
        <v>161</v>
      </c>
      <c r="K820" s="505">
        <f>+ROUND(IF($E820="DIT",TR_FEBRERO_2025!$E$15,TR_FEBRERO_2025!$E$16),LOOKUP($H820,TR_FEBRERO_2025!$B$71:$C$73,TR_FEBRERO_2025!$C$71:$C$73))</f>
        <v>0.18090000000000001</v>
      </c>
    </row>
    <row r="821" spans="1:11" ht="16.5" x14ac:dyDescent="0.3">
      <c r="A821" s="67" t="str">
        <f t="shared" si="39"/>
        <v>PDBTTransmisiónValle de México Norte</v>
      </c>
      <c r="B821" s="250" t="str">
        <f t="shared" si="37"/>
        <v>PDBTEnergíaValle de México Norte</v>
      </c>
      <c r="C821" s="67" t="str">
        <f t="shared" si="38"/>
        <v>PDBTTransmisiónEnergíaValle de México Norte</v>
      </c>
      <c r="E821" s="180" t="s">
        <v>56</v>
      </c>
      <c r="F821" s="181" t="s">
        <v>192</v>
      </c>
      <c r="G821" s="181" t="s">
        <v>184</v>
      </c>
      <c r="H821" s="181" t="s">
        <v>135</v>
      </c>
      <c r="I821" s="181" t="s">
        <v>75</v>
      </c>
      <c r="J821" s="285" t="s">
        <v>161</v>
      </c>
      <c r="K821" s="505">
        <f>+ROUND(IF($E821="DIT",TR_FEBRERO_2025!$E$15,TR_FEBRERO_2025!$E$16),LOOKUP($H821,TR_FEBRERO_2025!$B$71:$C$73,TR_FEBRERO_2025!$C$71:$C$73))</f>
        <v>0.18090000000000001</v>
      </c>
    </row>
    <row r="822" spans="1:11" ht="16.5" x14ac:dyDescent="0.3">
      <c r="A822" s="67" t="str">
        <f t="shared" si="39"/>
        <v>GDBTTransmisiónValle de México Norte</v>
      </c>
      <c r="B822" s="250" t="str">
        <f t="shared" si="37"/>
        <v>GDBTEnergíaValle de México Norte</v>
      </c>
      <c r="C822" s="67" t="str">
        <f t="shared" si="38"/>
        <v>GDBTTransmisiónEnergíaValle de México Norte</v>
      </c>
      <c r="E822" s="187" t="s">
        <v>53</v>
      </c>
      <c r="F822" s="181" t="s">
        <v>192</v>
      </c>
      <c r="G822" s="181" t="s">
        <v>184</v>
      </c>
      <c r="H822" s="181" t="s">
        <v>135</v>
      </c>
      <c r="I822" s="181" t="s">
        <v>75</v>
      </c>
      <c r="J822" s="285" t="s">
        <v>161</v>
      </c>
      <c r="K822" s="505">
        <f>+ROUND(IF($E822="DIT",TR_FEBRERO_2025!$E$15,TR_FEBRERO_2025!$E$16),LOOKUP($H822,TR_FEBRERO_2025!$B$71:$C$73,TR_FEBRERO_2025!$C$71:$C$73))</f>
        <v>0.18090000000000001</v>
      </c>
    </row>
    <row r="823" spans="1:11" ht="16.5" x14ac:dyDescent="0.3">
      <c r="A823" s="67" t="str">
        <f t="shared" si="39"/>
        <v>RABTTransmisiónValle de México Norte</v>
      </c>
      <c r="B823" s="250" t="str">
        <f t="shared" si="37"/>
        <v>RABTEnergíaValle de México Norte</v>
      </c>
      <c r="C823" s="67" t="str">
        <f t="shared" si="38"/>
        <v>RABTTransmisiónEnergíaValle de México Norte</v>
      </c>
      <c r="E823" s="187" t="s">
        <v>59</v>
      </c>
      <c r="F823" s="181" t="s">
        <v>192</v>
      </c>
      <c r="G823" s="181" t="s">
        <v>184</v>
      </c>
      <c r="H823" s="181" t="s">
        <v>135</v>
      </c>
      <c r="I823" s="181" t="s">
        <v>75</v>
      </c>
      <c r="J823" s="285" t="s">
        <v>161</v>
      </c>
      <c r="K823" s="505">
        <f>+ROUND(IF($E823="DIT",TR_FEBRERO_2025!$E$15,TR_FEBRERO_2025!$E$16),LOOKUP($H823,TR_FEBRERO_2025!$B$71:$C$73,TR_FEBRERO_2025!$C$71:$C$73))</f>
        <v>0.18090000000000001</v>
      </c>
    </row>
    <row r="824" spans="1:11" ht="16.5" x14ac:dyDescent="0.3">
      <c r="A824" s="67" t="str">
        <f t="shared" si="39"/>
        <v>APBTTransmisiónValle de México Norte</v>
      </c>
      <c r="B824" s="250" t="str">
        <f t="shared" si="37"/>
        <v>APBTEnergíaValle de México Norte</v>
      </c>
      <c r="C824" s="67" t="str">
        <f t="shared" si="38"/>
        <v>APBTTransmisiónEnergíaValle de México Norte</v>
      </c>
      <c r="E824" s="180" t="s">
        <v>57</v>
      </c>
      <c r="F824" s="181" t="s">
        <v>192</v>
      </c>
      <c r="G824" s="181" t="s">
        <v>184</v>
      </c>
      <c r="H824" s="181" t="s">
        <v>135</v>
      </c>
      <c r="I824" s="181" t="s">
        <v>75</v>
      </c>
      <c r="J824" s="285" t="s">
        <v>161</v>
      </c>
      <c r="K824" s="505">
        <f>+ROUND(IF($E824="DIT",TR_FEBRERO_2025!$E$15,TR_FEBRERO_2025!$E$16),LOOKUP($H824,TR_FEBRERO_2025!$B$71:$C$73,TR_FEBRERO_2025!$C$71:$C$73))</f>
        <v>0.18090000000000001</v>
      </c>
    </row>
    <row r="825" spans="1:11" ht="16.5" x14ac:dyDescent="0.3">
      <c r="A825" s="67" t="str">
        <f t="shared" si="39"/>
        <v>APMTTransmisiónValle de México Norte</v>
      </c>
      <c r="B825" s="250" t="str">
        <f t="shared" si="37"/>
        <v>APMTEnergíaValle de México Norte</v>
      </c>
      <c r="C825" s="67" t="str">
        <f t="shared" si="38"/>
        <v>APMTTransmisiónEnergíaValle de México Norte</v>
      </c>
      <c r="E825" s="180" t="s">
        <v>58</v>
      </c>
      <c r="F825" s="181" t="s">
        <v>192</v>
      </c>
      <c r="G825" s="181" t="s">
        <v>184</v>
      </c>
      <c r="H825" s="181" t="s">
        <v>135</v>
      </c>
      <c r="I825" s="181" t="s">
        <v>75</v>
      </c>
      <c r="J825" s="285" t="s">
        <v>161</v>
      </c>
      <c r="K825" s="505">
        <f>+ROUND(IF($E825="DIT",TR_FEBRERO_2025!$E$15,TR_FEBRERO_2025!$E$16),LOOKUP($H825,TR_FEBRERO_2025!$B$71:$C$73,TR_FEBRERO_2025!$C$71:$C$73))</f>
        <v>0.18090000000000001</v>
      </c>
    </row>
    <row r="826" spans="1:11" ht="16.5" x14ac:dyDescent="0.3">
      <c r="A826" s="67" t="str">
        <f t="shared" si="39"/>
        <v>GDMTHTransmisiónValle de México Norte</v>
      </c>
      <c r="B826" s="250" t="str">
        <f t="shared" si="37"/>
        <v>GDMTHEnergíaValle de México Norte</v>
      </c>
      <c r="C826" s="67" t="str">
        <f t="shared" si="38"/>
        <v>GDMTHTransmisiónEnergíaValle de México Norte</v>
      </c>
      <c r="E826" s="180" t="s">
        <v>54</v>
      </c>
      <c r="F826" s="181" t="s">
        <v>192</v>
      </c>
      <c r="G826" s="181" t="s">
        <v>184</v>
      </c>
      <c r="H826" s="181" t="s">
        <v>135</v>
      </c>
      <c r="I826" s="181" t="s">
        <v>75</v>
      </c>
      <c r="J826" s="285" t="s">
        <v>161</v>
      </c>
      <c r="K826" s="505">
        <f>+ROUND(IF($E826="DIT",TR_FEBRERO_2025!$E$15,TR_FEBRERO_2025!$E$16),LOOKUP($H826,TR_FEBRERO_2025!$B$71:$C$73,TR_FEBRERO_2025!$C$71:$C$73))</f>
        <v>0.18090000000000001</v>
      </c>
    </row>
    <row r="827" spans="1:11" ht="16.5" x14ac:dyDescent="0.3">
      <c r="A827" s="67" t="str">
        <f t="shared" si="39"/>
        <v>GDMTOTransmisiónValle de México Norte</v>
      </c>
      <c r="B827" s="250" t="str">
        <f t="shared" si="37"/>
        <v>GDMTOEnergíaValle de México Norte</v>
      </c>
      <c r="C827" s="67" t="str">
        <f t="shared" si="38"/>
        <v>GDMTOTransmisiónEnergíaValle de México Norte</v>
      </c>
      <c r="E827" s="180" t="s">
        <v>55</v>
      </c>
      <c r="F827" s="181" t="s">
        <v>192</v>
      </c>
      <c r="G827" s="181" t="s">
        <v>184</v>
      </c>
      <c r="H827" s="181" t="s">
        <v>135</v>
      </c>
      <c r="I827" s="181" t="s">
        <v>75</v>
      </c>
      <c r="J827" s="285" t="s">
        <v>161</v>
      </c>
      <c r="K827" s="505">
        <f>+ROUND(IF($E827="DIT",TR_FEBRERO_2025!$E$15,TR_FEBRERO_2025!$E$16),LOOKUP($H827,TR_FEBRERO_2025!$B$71:$C$73,TR_FEBRERO_2025!$C$71:$C$73))</f>
        <v>0.18090000000000001</v>
      </c>
    </row>
    <row r="828" spans="1:11" ht="16.5" x14ac:dyDescent="0.3">
      <c r="A828" s="67" t="str">
        <f t="shared" si="39"/>
        <v>RAMTTransmisiónValle de México Norte</v>
      </c>
      <c r="B828" s="250" t="str">
        <f t="shared" si="37"/>
        <v>RAMTEnergíaValle de México Norte</v>
      </c>
      <c r="C828" s="67" t="str">
        <f t="shared" si="38"/>
        <v>RAMTTransmisiónEnergíaValle de México Norte</v>
      </c>
      <c r="E828" s="180" t="s">
        <v>60</v>
      </c>
      <c r="F828" s="181" t="s">
        <v>192</v>
      </c>
      <c r="G828" s="181" t="s">
        <v>184</v>
      </c>
      <c r="H828" s="181" t="s">
        <v>135</v>
      </c>
      <c r="I828" s="181" t="s">
        <v>75</v>
      </c>
      <c r="J828" s="285" t="s">
        <v>161</v>
      </c>
      <c r="K828" s="505">
        <f>+ROUND(IF($E828="DIT",TR_FEBRERO_2025!$E$15,TR_FEBRERO_2025!$E$16),LOOKUP($H828,TR_FEBRERO_2025!$B$71:$C$73,TR_FEBRERO_2025!$C$71:$C$73))</f>
        <v>0.18090000000000001</v>
      </c>
    </row>
    <row r="829" spans="1:11" ht="16.5" x14ac:dyDescent="0.3">
      <c r="A829" s="67" t="str">
        <f t="shared" si="39"/>
        <v>DISTTransmisiónValle de México Norte</v>
      </c>
      <c r="B829" s="250" t="str">
        <f t="shared" si="37"/>
        <v>DISTEnergíaValle de México Norte</v>
      </c>
      <c r="C829" s="67" t="str">
        <f t="shared" si="38"/>
        <v>DISTTransmisiónEnergíaValle de México Norte</v>
      </c>
      <c r="E829" s="180" t="s">
        <v>51</v>
      </c>
      <c r="F829" s="181" t="s">
        <v>192</v>
      </c>
      <c r="G829" s="181" t="s">
        <v>184</v>
      </c>
      <c r="H829" s="181" t="s">
        <v>135</v>
      </c>
      <c r="I829" s="181" t="s">
        <v>75</v>
      </c>
      <c r="J829" s="285" t="s">
        <v>161</v>
      </c>
      <c r="K829" s="505">
        <f>+ROUND(IF($E829="DIT",TR_FEBRERO_2025!$E$15,TR_FEBRERO_2025!$E$16),LOOKUP($H829,TR_FEBRERO_2025!$B$71:$C$73,TR_FEBRERO_2025!$C$71:$C$73))</f>
        <v>0.18090000000000001</v>
      </c>
    </row>
    <row r="830" spans="1:11" ht="16.5" x14ac:dyDescent="0.3">
      <c r="A830" s="67" t="str">
        <f t="shared" si="39"/>
        <v>DITTransmisiónValle de México Norte</v>
      </c>
      <c r="B830" s="250" t="str">
        <f t="shared" si="37"/>
        <v>DITEnergíaValle de México Norte</v>
      </c>
      <c r="C830" s="67" t="str">
        <f t="shared" si="38"/>
        <v>DITTransmisiónEnergíaValle de México Norte</v>
      </c>
      <c r="E830" s="180" t="s">
        <v>52</v>
      </c>
      <c r="F830" s="181" t="s">
        <v>192</v>
      </c>
      <c r="G830" s="181" t="s">
        <v>184</v>
      </c>
      <c r="H830" s="181" t="s">
        <v>135</v>
      </c>
      <c r="I830" s="181" t="s">
        <v>75</v>
      </c>
      <c r="J830" s="285" t="s">
        <v>161</v>
      </c>
      <c r="K830" s="505">
        <f>+ROUND(IF($E830="DIT",TR_FEBRERO_2025!$E$15,TR_FEBRERO_2025!$E$16),LOOKUP($H830,TR_FEBRERO_2025!$B$71:$C$73,TR_FEBRERO_2025!$C$71:$C$73))</f>
        <v>7.9399999999999998E-2</v>
      </c>
    </row>
    <row r="831" spans="1:11" ht="16.5" x14ac:dyDescent="0.3">
      <c r="A831" s="67" t="str">
        <f t="shared" si="39"/>
        <v>DB1TransmisiónValle de México Sur</v>
      </c>
      <c r="B831" s="250" t="str">
        <f t="shared" ref="B831:B894" si="40">E831&amp;H831&amp;I831</f>
        <v>DB1EnergíaValle de México Sur</v>
      </c>
      <c r="C831" s="67" t="str">
        <f t="shared" si="38"/>
        <v>DB1TransmisiónEnergíaValle de México Sur</v>
      </c>
      <c r="E831" s="180" t="s">
        <v>48</v>
      </c>
      <c r="F831" s="181" t="s">
        <v>192</v>
      </c>
      <c r="G831" s="181" t="s">
        <v>184</v>
      </c>
      <c r="H831" s="181" t="s">
        <v>135</v>
      </c>
      <c r="I831" s="181" t="s">
        <v>76</v>
      </c>
      <c r="J831" s="285" t="s">
        <v>161</v>
      </c>
      <c r="K831" s="505">
        <f>+ROUND(IF($E831="DIT",TR_FEBRERO_2025!$E$15,TR_FEBRERO_2025!$E$16),LOOKUP($H831,TR_FEBRERO_2025!$B$71:$C$73,TR_FEBRERO_2025!$C$71:$C$73))</f>
        <v>0.18090000000000001</v>
      </c>
    </row>
    <row r="832" spans="1:11" ht="16.5" x14ac:dyDescent="0.3">
      <c r="A832" s="67" t="str">
        <f t="shared" si="39"/>
        <v>DB2TransmisiónValle de México Sur</v>
      </c>
      <c r="B832" s="250" t="str">
        <f t="shared" si="40"/>
        <v>DB2EnergíaValle de México Sur</v>
      </c>
      <c r="C832" s="67" t="str">
        <f t="shared" si="38"/>
        <v>DB2TransmisiónEnergíaValle de México Sur</v>
      </c>
      <c r="E832" s="180" t="s">
        <v>50</v>
      </c>
      <c r="F832" s="181" t="s">
        <v>192</v>
      </c>
      <c r="G832" s="181" t="s">
        <v>184</v>
      </c>
      <c r="H832" s="181" t="s">
        <v>135</v>
      </c>
      <c r="I832" s="181" t="s">
        <v>76</v>
      </c>
      <c r="J832" s="285" t="s">
        <v>161</v>
      </c>
      <c r="K832" s="505">
        <f>+ROUND(IF($E832="DIT",TR_FEBRERO_2025!$E$15,TR_FEBRERO_2025!$E$16),LOOKUP($H832,TR_FEBRERO_2025!$B$71:$C$73,TR_FEBRERO_2025!$C$71:$C$73))</f>
        <v>0.18090000000000001</v>
      </c>
    </row>
    <row r="833" spans="1:13" ht="16.5" x14ac:dyDescent="0.3">
      <c r="A833" s="67" t="str">
        <f t="shared" si="39"/>
        <v>PDBTTransmisiónValle de México Sur</v>
      </c>
      <c r="B833" s="250" t="str">
        <f t="shared" si="40"/>
        <v>PDBTEnergíaValle de México Sur</v>
      </c>
      <c r="C833" s="67" t="str">
        <f t="shared" si="38"/>
        <v>PDBTTransmisiónEnergíaValle de México Sur</v>
      </c>
      <c r="E833" s="180" t="s">
        <v>56</v>
      </c>
      <c r="F833" s="181" t="s">
        <v>192</v>
      </c>
      <c r="G833" s="181" t="s">
        <v>184</v>
      </c>
      <c r="H833" s="181" t="s">
        <v>135</v>
      </c>
      <c r="I833" s="181" t="s">
        <v>76</v>
      </c>
      <c r="J833" s="285" t="s">
        <v>161</v>
      </c>
      <c r="K833" s="505">
        <f>+ROUND(IF($E833="DIT",TR_FEBRERO_2025!$E$15,TR_FEBRERO_2025!$E$16),LOOKUP($H833,TR_FEBRERO_2025!$B$71:$C$73,TR_FEBRERO_2025!$C$71:$C$73))</f>
        <v>0.18090000000000001</v>
      </c>
    </row>
    <row r="834" spans="1:13" ht="16.5" x14ac:dyDescent="0.3">
      <c r="A834" s="67" t="str">
        <f t="shared" si="39"/>
        <v>GDBTTransmisiónValle de México Sur</v>
      </c>
      <c r="B834" s="250" t="str">
        <f t="shared" si="40"/>
        <v>GDBTEnergíaValle de México Sur</v>
      </c>
      <c r="C834" s="67" t="str">
        <f t="shared" si="38"/>
        <v>GDBTTransmisiónEnergíaValle de México Sur</v>
      </c>
      <c r="E834" s="180" t="s">
        <v>53</v>
      </c>
      <c r="F834" s="181" t="s">
        <v>192</v>
      </c>
      <c r="G834" s="181" t="s">
        <v>184</v>
      </c>
      <c r="H834" s="181" t="s">
        <v>135</v>
      </c>
      <c r="I834" s="181" t="s">
        <v>76</v>
      </c>
      <c r="J834" s="285" t="s">
        <v>161</v>
      </c>
      <c r="K834" s="505">
        <f>+ROUND(IF($E834="DIT",TR_FEBRERO_2025!$E$15,TR_FEBRERO_2025!$E$16),LOOKUP($H834,TR_FEBRERO_2025!$B$71:$C$73,TR_FEBRERO_2025!$C$71:$C$73))</f>
        <v>0.18090000000000001</v>
      </c>
    </row>
    <row r="835" spans="1:13" ht="16.5" x14ac:dyDescent="0.3">
      <c r="A835" s="67" t="str">
        <f t="shared" si="39"/>
        <v>RABTTransmisiónValle de México Sur</v>
      </c>
      <c r="B835" s="250" t="str">
        <f t="shared" si="40"/>
        <v>RABTEnergíaValle de México Sur</v>
      </c>
      <c r="C835" s="67" t="str">
        <f t="shared" si="38"/>
        <v>RABTTransmisiónEnergíaValle de México Sur</v>
      </c>
      <c r="E835" s="180" t="s">
        <v>59</v>
      </c>
      <c r="F835" s="181" t="s">
        <v>192</v>
      </c>
      <c r="G835" s="181" t="s">
        <v>184</v>
      </c>
      <c r="H835" s="181" t="s">
        <v>135</v>
      </c>
      <c r="I835" s="181" t="s">
        <v>76</v>
      </c>
      <c r="J835" s="285" t="s">
        <v>161</v>
      </c>
      <c r="K835" s="505">
        <f>+ROUND(IF($E835="DIT",TR_FEBRERO_2025!$E$15,TR_FEBRERO_2025!$E$16),LOOKUP($H835,TR_FEBRERO_2025!$B$71:$C$73,TR_FEBRERO_2025!$C$71:$C$73))</f>
        <v>0.18090000000000001</v>
      </c>
    </row>
    <row r="836" spans="1:13" ht="16.5" x14ac:dyDescent="0.3">
      <c r="A836" s="67" t="str">
        <f t="shared" si="39"/>
        <v>APBTTransmisiónValle de México Sur</v>
      </c>
      <c r="B836" s="250" t="str">
        <f t="shared" si="40"/>
        <v>APBTEnergíaValle de México Sur</v>
      </c>
      <c r="C836" s="67" t="str">
        <f t="shared" si="38"/>
        <v>APBTTransmisiónEnergíaValle de México Sur</v>
      </c>
      <c r="E836" s="180" t="s">
        <v>57</v>
      </c>
      <c r="F836" s="181" t="s">
        <v>192</v>
      </c>
      <c r="G836" s="181" t="s">
        <v>184</v>
      </c>
      <c r="H836" s="181" t="s">
        <v>135</v>
      </c>
      <c r="I836" s="181" t="s">
        <v>76</v>
      </c>
      <c r="J836" s="285" t="s">
        <v>161</v>
      </c>
      <c r="K836" s="505">
        <f>+ROUND(IF($E836="DIT",TR_FEBRERO_2025!$E$15,TR_FEBRERO_2025!$E$16),LOOKUP($H836,TR_FEBRERO_2025!$B$71:$C$73,TR_FEBRERO_2025!$C$71:$C$73))</f>
        <v>0.18090000000000001</v>
      </c>
    </row>
    <row r="837" spans="1:13" ht="16.5" x14ac:dyDescent="0.3">
      <c r="A837" s="67" t="str">
        <f t="shared" si="39"/>
        <v>APMTTransmisiónValle de México Sur</v>
      </c>
      <c r="B837" s="250" t="str">
        <f t="shared" si="40"/>
        <v>APMTEnergíaValle de México Sur</v>
      </c>
      <c r="C837" s="67" t="str">
        <f t="shared" si="38"/>
        <v>APMTTransmisiónEnergíaValle de México Sur</v>
      </c>
      <c r="E837" s="180" t="s">
        <v>58</v>
      </c>
      <c r="F837" s="181" t="s">
        <v>192</v>
      </c>
      <c r="G837" s="181" t="s">
        <v>184</v>
      </c>
      <c r="H837" s="181" t="s">
        <v>135</v>
      </c>
      <c r="I837" s="181" t="s">
        <v>76</v>
      </c>
      <c r="J837" s="285" t="s">
        <v>161</v>
      </c>
      <c r="K837" s="505">
        <f>+ROUND(IF($E837="DIT",TR_FEBRERO_2025!$E$15,TR_FEBRERO_2025!$E$16),LOOKUP($H837,TR_FEBRERO_2025!$B$71:$C$73,TR_FEBRERO_2025!$C$71:$C$73))</f>
        <v>0.18090000000000001</v>
      </c>
    </row>
    <row r="838" spans="1:13" ht="16.5" x14ac:dyDescent="0.3">
      <c r="A838" s="67" t="str">
        <f t="shared" si="39"/>
        <v>GDMTHTransmisiónValle de México Sur</v>
      </c>
      <c r="B838" s="250" t="str">
        <f t="shared" si="40"/>
        <v>GDMTHEnergíaValle de México Sur</v>
      </c>
      <c r="C838" s="67" t="str">
        <f t="shared" si="38"/>
        <v>GDMTHTransmisiónEnergíaValle de México Sur</v>
      </c>
      <c r="E838" s="180" t="s">
        <v>54</v>
      </c>
      <c r="F838" s="181" t="s">
        <v>192</v>
      </c>
      <c r="G838" s="181" t="s">
        <v>184</v>
      </c>
      <c r="H838" s="181" t="s">
        <v>135</v>
      </c>
      <c r="I838" s="181" t="s">
        <v>76</v>
      </c>
      <c r="J838" s="285" t="s">
        <v>161</v>
      </c>
      <c r="K838" s="505">
        <f>+ROUND(IF($E838="DIT",TR_FEBRERO_2025!$E$15,TR_FEBRERO_2025!$E$16),LOOKUP($H838,TR_FEBRERO_2025!$B$71:$C$73,TR_FEBRERO_2025!$C$71:$C$73))</f>
        <v>0.18090000000000001</v>
      </c>
    </row>
    <row r="839" spans="1:13" ht="16.5" x14ac:dyDescent="0.3">
      <c r="A839" s="67" t="str">
        <f t="shared" si="39"/>
        <v>GDMTOTransmisiónValle de México Sur</v>
      </c>
      <c r="B839" s="250" t="str">
        <f t="shared" si="40"/>
        <v>GDMTOEnergíaValle de México Sur</v>
      </c>
      <c r="C839" s="67" t="str">
        <f t="shared" si="38"/>
        <v>GDMTOTransmisiónEnergíaValle de México Sur</v>
      </c>
      <c r="E839" s="180" t="s">
        <v>55</v>
      </c>
      <c r="F839" s="181" t="s">
        <v>192</v>
      </c>
      <c r="G839" s="181" t="s">
        <v>184</v>
      </c>
      <c r="H839" s="181" t="s">
        <v>135</v>
      </c>
      <c r="I839" s="181" t="s">
        <v>76</v>
      </c>
      <c r="J839" s="285" t="s">
        <v>161</v>
      </c>
      <c r="K839" s="505">
        <f>+ROUND(IF($E839="DIT",TR_FEBRERO_2025!$E$15,TR_FEBRERO_2025!$E$16),LOOKUP($H839,TR_FEBRERO_2025!$B$71:$C$73,TR_FEBRERO_2025!$C$71:$C$73))</f>
        <v>0.18090000000000001</v>
      </c>
    </row>
    <row r="840" spans="1:13" ht="16.5" x14ac:dyDescent="0.3">
      <c r="A840" s="67" t="str">
        <f t="shared" si="39"/>
        <v>RAMTTransmisiónValle de México Sur</v>
      </c>
      <c r="B840" s="250" t="str">
        <f t="shared" si="40"/>
        <v>RAMTEnergíaValle de México Sur</v>
      </c>
      <c r="C840" s="67" t="str">
        <f t="shared" si="38"/>
        <v>RAMTTransmisiónEnergíaValle de México Sur</v>
      </c>
      <c r="E840" s="180" t="s">
        <v>60</v>
      </c>
      <c r="F840" s="181" t="s">
        <v>192</v>
      </c>
      <c r="G840" s="181" t="s">
        <v>184</v>
      </c>
      <c r="H840" s="181" t="s">
        <v>135</v>
      </c>
      <c r="I840" s="181" t="s">
        <v>76</v>
      </c>
      <c r="J840" s="285" t="s">
        <v>161</v>
      </c>
      <c r="K840" s="505">
        <f>+ROUND(IF($E840="DIT",TR_FEBRERO_2025!$E$15,TR_FEBRERO_2025!$E$16),LOOKUP($H840,TR_FEBRERO_2025!$B$71:$C$73,TR_FEBRERO_2025!$C$71:$C$73))</f>
        <v>0.18090000000000001</v>
      </c>
    </row>
    <row r="841" spans="1:13" ht="16.5" x14ac:dyDescent="0.3">
      <c r="A841" s="67" t="str">
        <f t="shared" si="39"/>
        <v>DISTTransmisiónValle de México Sur</v>
      </c>
      <c r="B841" s="250" t="str">
        <f t="shared" si="40"/>
        <v>DISTEnergíaValle de México Sur</v>
      </c>
      <c r="C841" s="67" t="str">
        <f t="shared" si="38"/>
        <v>DISTTransmisiónEnergíaValle de México Sur</v>
      </c>
      <c r="E841" s="187" t="s">
        <v>51</v>
      </c>
      <c r="F841" s="181" t="s">
        <v>192</v>
      </c>
      <c r="G841" s="181" t="s">
        <v>184</v>
      </c>
      <c r="H841" s="181" t="s">
        <v>135</v>
      </c>
      <c r="I841" s="181" t="s">
        <v>76</v>
      </c>
      <c r="J841" s="285" t="s">
        <v>161</v>
      </c>
      <c r="K841" s="505">
        <f>+ROUND(IF($E841="DIT",TR_FEBRERO_2025!$E$15,TR_FEBRERO_2025!$E$16),LOOKUP($H841,TR_FEBRERO_2025!$B$71:$C$73,TR_FEBRERO_2025!$C$71:$C$73))</f>
        <v>0.18090000000000001</v>
      </c>
    </row>
    <row r="842" spans="1:13" ht="16.5" x14ac:dyDescent="0.3">
      <c r="A842" s="67" t="str">
        <f t="shared" si="39"/>
        <v>DITTransmisiónValle de México Sur</v>
      </c>
      <c r="B842" s="250" t="str">
        <f t="shared" si="40"/>
        <v>DITEnergíaValle de México Sur</v>
      </c>
      <c r="C842" s="67" t="str">
        <f t="shared" ref="C842:C905" si="41">E842&amp;F842&amp;H842&amp;I842</f>
        <v>DITTransmisiónEnergíaValle de México Sur</v>
      </c>
      <c r="E842" s="180" t="s">
        <v>52</v>
      </c>
      <c r="F842" s="181" t="s">
        <v>192</v>
      </c>
      <c r="G842" s="181" t="s">
        <v>184</v>
      </c>
      <c r="H842" s="181" t="s">
        <v>135</v>
      </c>
      <c r="I842" s="181" t="s">
        <v>76</v>
      </c>
      <c r="J842" s="285" t="s">
        <v>161</v>
      </c>
      <c r="K842" s="505">
        <f>+ROUND(IF($E842="DIT",TR_FEBRERO_2025!$E$15,TR_FEBRERO_2025!$E$16),LOOKUP($H842,TR_FEBRERO_2025!$B$71:$C$73,TR_FEBRERO_2025!$C$71:$C$73))</f>
        <v>7.9399999999999998E-2</v>
      </c>
    </row>
    <row r="843" spans="1:13" ht="16.5" x14ac:dyDescent="0.3">
      <c r="A843" s="67" t="str">
        <f t="shared" ref="A843:A906" si="42">IF(J843="NA",E843&amp;F843&amp;I843,E843&amp;F843&amp;I843&amp;J843)</f>
        <v>GDBTDistribuciónBaja California</v>
      </c>
      <c r="B843" s="250" t="str">
        <f t="shared" si="40"/>
        <v>GDBTPotenciaBaja California</v>
      </c>
      <c r="C843" s="67" t="str">
        <f t="shared" si="41"/>
        <v>GDBTDistribuciónPotenciaBaja California</v>
      </c>
      <c r="E843" s="187" t="s">
        <v>53</v>
      </c>
      <c r="F843" s="181" t="s">
        <v>191</v>
      </c>
      <c r="G843" s="181" t="s">
        <v>186</v>
      </c>
      <c r="H843" s="181" t="s">
        <v>136</v>
      </c>
      <c r="I843" s="181" t="s">
        <v>49</v>
      </c>
      <c r="J843" s="285" t="s">
        <v>161</v>
      </c>
      <c r="K843" s="505">
        <f>ROUND(INDEX(TR_FEBRERO_2025!$D$28:$M$44,MATCH($I843,TR_FEBRERO_2025!$C$28:$C$44,0),MATCH($E843,TR_FEBRERO_2025!$D$25:$M$25,0)),LOOKUP($H843,TR_FEBRERO_2025!$B$71:$C$73,TR_FEBRERO_2025!$C$71:$C$73))</f>
        <v>201.73</v>
      </c>
      <c r="L843" s="287"/>
      <c r="M843" s="504"/>
    </row>
    <row r="844" spans="1:13" ht="16.5" x14ac:dyDescent="0.3">
      <c r="A844" s="67" t="str">
        <f t="shared" si="42"/>
        <v>APMTDistribuciónBaja California</v>
      </c>
      <c r="B844" s="250" t="str">
        <f t="shared" si="40"/>
        <v>APMTPotenciaBaja California</v>
      </c>
      <c r="C844" s="67" t="str">
        <f t="shared" si="41"/>
        <v>APMTDistribuciónPotenciaBaja California</v>
      </c>
      <c r="E844" s="187" t="s">
        <v>58</v>
      </c>
      <c r="F844" s="181" t="s">
        <v>191</v>
      </c>
      <c r="G844" s="181" t="s">
        <v>186</v>
      </c>
      <c r="H844" s="181" t="s">
        <v>136</v>
      </c>
      <c r="I844" s="181" t="s">
        <v>49</v>
      </c>
      <c r="J844" s="285" t="s">
        <v>161</v>
      </c>
      <c r="K844" s="505">
        <f>ROUND(INDEX(TR_FEBRERO_2025!$D$28:$M$44,MATCH($I844,TR_FEBRERO_2025!$C$28:$C$44,0),MATCH($E844,TR_FEBRERO_2025!$D$25:$M$25,0)),LOOKUP($H844,TR_FEBRERO_2025!$B$71:$C$73,TR_FEBRERO_2025!$C$71:$C$73))</f>
        <v>93.86</v>
      </c>
      <c r="L844" s="287"/>
      <c r="M844" s="504"/>
    </row>
    <row r="845" spans="1:13" ht="16.5" x14ac:dyDescent="0.3">
      <c r="A845" s="67" t="str">
        <f t="shared" si="42"/>
        <v>GDMTHDistribuciónBaja California</v>
      </c>
      <c r="B845" s="250" t="str">
        <f t="shared" si="40"/>
        <v>GDMTHPotenciaBaja California</v>
      </c>
      <c r="C845" s="67" t="str">
        <f t="shared" si="41"/>
        <v>GDMTHDistribuciónPotenciaBaja California</v>
      </c>
      <c r="E845" s="180" t="s">
        <v>54</v>
      </c>
      <c r="F845" s="181" t="s">
        <v>191</v>
      </c>
      <c r="G845" s="181" t="s">
        <v>186</v>
      </c>
      <c r="H845" s="181" t="s">
        <v>136</v>
      </c>
      <c r="I845" s="181" t="s">
        <v>49</v>
      </c>
      <c r="J845" s="285" t="s">
        <v>161</v>
      </c>
      <c r="K845" s="505">
        <f>ROUND(INDEX(TR_FEBRERO_2025!$D$28:$M$44,MATCH($I845,TR_FEBRERO_2025!$C$28:$C$44,0),MATCH($E845,TR_FEBRERO_2025!$D$25:$M$25,0)),LOOKUP($H845,TR_FEBRERO_2025!$B$71:$C$73,TR_FEBRERO_2025!$C$71:$C$73))</f>
        <v>93.86</v>
      </c>
      <c r="L845" s="287"/>
      <c r="M845" s="504"/>
    </row>
    <row r="846" spans="1:13" ht="16.5" x14ac:dyDescent="0.3">
      <c r="A846" s="67" t="str">
        <f t="shared" si="42"/>
        <v>GDMTODistribuciónBaja California</v>
      </c>
      <c r="B846" s="250" t="str">
        <f t="shared" si="40"/>
        <v>GDMTOPotenciaBaja California</v>
      </c>
      <c r="C846" s="67" t="str">
        <f t="shared" si="41"/>
        <v>GDMTODistribuciónPotenciaBaja California</v>
      </c>
      <c r="E846" s="180" t="s">
        <v>55</v>
      </c>
      <c r="F846" s="181" t="s">
        <v>191</v>
      </c>
      <c r="G846" s="181" t="s">
        <v>186</v>
      </c>
      <c r="H846" s="181" t="s">
        <v>136</v>
      </c>
      <c r="I846" s="181" t="s">
        <v>49</v>
      </c>
      <c r="J846" s="285" t="s">
        <v>161</v>
      </c>
      <c r="K846" s="505">
        <f>ROUND(INDEX(TR_FEBRERO_2025!$D$28:$M$44,MATCH($I846,TR_FEBRERO_2025!$C$28:$C$44,0),MATCH($E846,TR_FEBRERO_2025!$D$25:$M$25,0)),LOOKUP($H846,TR_FEBRERO_2025!$B$71:$C$73,TR_FEBRERO_2025!$C$71:$C$73))</f>
        <v>93.86</v>
      </c>
      <c r="L846" s="287"/>
      <c r="M846" s="504"/>
    </row>
    <row r="847" spans="1:13" ht="16.5" x14ac:dyDescent="0.3">
      <c r="A847" s="67" t="str">
        <f t="shared" si="42"/>
        <v>RAMTDistribuciónBaja California</v>
      </c>
      <c r="B847" s="250" t="str">
        <f t="shared" si="40"/>
        <v>RAMTPotenciaBaja California</v>
      </c>
      <c r="C847" s="67" t="str">
        <f t="shared" si="41"/>
        <v>RAMTDistribuciónPotenciaBaja California</v>
      </c>
      <c r="E847" s="180" t="s">
        <v>60</v>
      </c>
      <c r="F847" s="181" t="s">
        <v>191</v>
      </c>
      <c r="G847" s="181" t="s">
        <v>186</v>
      </c>
      <c r="H847" s="181" t="s">
        <v>136</v>
      </c>
      <c r="I847" s="181" t="s">
        <v>49</v>
      </c>
      <c r="J847" s="285" t="s">
        <v>161</v>
      </c>
      <c r="K847" s="505">
        <f>ROUND(INDEX(TR_FEBRERO_2025!$D$28:$M$44,MATCH($I847,TR_FEBRERO_2025!$C$28:$C$44,0),MATCH($E847,TR_FEBRERO_2025!$D$25:$M$25,0)),LOOKUP($H847,TR_FEBRERO_2025!$B$71:$C$73,TR_FEBRERO_2025!$C$71:$C$73))</f>
        <v>93.86</v>
      </c>
      <c r="L847" s="287"/>
      <c r="M847" s="504"/>
    </row>
    <row r="848" spans="1:13" ht="12" customHeight="1" x14ac:dyDescent="0.3">
      <c r="A848" s="67" t="str">
        <f t="shared" si="42"/>
        <v>GDBTDistribuciónBaja California Sur</v>
      </c>
      <c r="B848" s="250" t="str">
        <f t="shared" si="40"/>
        <v>GDBTPotenciaBaja California Sur</v>
      </c>
      <c r="C848" s="67" t="str">
        <f t="shared" si="41"/>
        <v>GDBTDistribuciónPotenciaBaja California Sur</v>
      </c>
      <c r="E848" s="187" t="s">
        <v>53</v>
      </c>
      <c r="F848" s="181" t="s">
        <v>191</v>
      </c>
      <c r="G848" s="181" t="s">
        <v>186</v>
      </c>
      <c r="H848" s="181" t="s">
        <v>136</v>
      </c>
      <c r="I848" s="181" t="s">
        <v>61</v>
      </c>
      <c r="J848" s="285" t="s">
        <v>161</v>
      </c>
      <c r="K848" s="505">
        <f>ROUND(INDEX(TR_FEBRERO_2025!$D$28:$M$44,MATCH($I848,TR_FEBRERO_2025!$C$28:$C$44,0),MATCH($E848,TR_FEBRERO_2025!$D$25:$M$25,0)),LOOKUP($H848,TR_FEBRERO_2025!$B$71:$C$73,TR_FEBRERO_2025!$C$71:$C$73))</f>
        <v>201.73</v>
      </c>
      <c r="L848" s="287"/>
      <c r="M848" s="504"/>
    </row>
    <row r="849" spans="1:13" ht="16.5" x14ac:dyDescent="0.3">
      <c r="A849" s="67" t="str">
        <f t="shared" si="42"/>
        <v>APMTDistribuciónBaja California Sur</v>
      </c>
      <c r="B849" s="250" t="str">
        <f t="shared" si="40"/>
        <v>APMTPotenciaBaja California Sur</v>
      </c>
      <c r="C849" s="67" t="str">
        <f t="shared" si="41"/>
        <v>APMTDistribuciónPotenciaBaja California Sur</v>
      </c>
      <c r="E849" s="187" t="s">
        <v>58</v>
      </c>
      <c r="F849" s="181" t="s">
        <v>191</v>
      </c>
      <c r="G849" s="181" t="s">
        <v>186</v>
      </c>
      <c r="H849" s="181" t="s">
        <v>136</v>
      </c>
      <c r="I849" s="181" t="s">
        <v>61</v>
      </c>
      <c r="J849" s="285" t="s">
        <v>161</v>
      </c>
      <c r="K849" s="505">
        <f>ROUND(INDEX(TR_FEBRERO_2025!$D$28:$M$44,MATCH($I849,TR_FEBRERO_2025!$C$28:$C$44,0),MATCH($E849,TR_FEBRERO_2025!$D$25:$M$25,0)),LOOKUP($H849,TR_FEBRERO_2025!$B$71:$C$73,TR_FEBRERO_2025!$C$71:$C$73))</f>
        <v>93.86</v>
      </c>
      <c r="L849" s="287"/>
      <c r="M849" s="504"/>
    </row>
    <row r="850" spans="1:13" ht="16.5" x14ac:dyDescent="0.3">
      <c r="A850" s="67" t="str">
        <f t="shared" si="42"/>
        <v>GDMTHDistribuciónBaja California Sur</v>
      </c>
      <c r="B850" s="250" t="str">
        <f t="shared" si="40"/>
        <v>GDMTHPotenciaBaja California Sur</v>
      </c>
      <c r="C850" s="67" t="str">
        <f t="shared" si="41"/>
        <v>GDMTHDistribuciónPotenciaBaja California Sur</v>
      </c>
      <c r="E850" s="180" t="s">
        <v>54</v>
      </c>
      <c r="F850" s="181" t="s">
        <v>191</v>
      </c>
      <c r="G850" s="181" t="s">
        <v>186</v>
      </c>
      <c r="H850" s="181" t="s">
        <v>136</v>
      </c>
      <c r="I850" s="181" t="s">
        <v>61</v>
      </c>
      <c r="J850" s="285" t="s">
        <v>161</v>
      </c>
      <c r="K850" s="505">
        <f>ROUND(INDEX(TR_FEBRERO_2025!$D$28:$M$44,MATCH($I850,TR_FEBRERO_2025!$C$28:$C$44,0),MATCH($E850,TR_FEBRERO_2025!$D$25:$M$25,0)),LOOKUP($H850,TR_FEBRERO_2025!$B$71:$C$73,TR_FEBRERO_2025!$C$71:$C$73))</f>
        <v>93.86</v>
      </c>
      <c r="L850" s="287"/>
      <c r="M850" s="504"/>
    </row>
    <row r="851" spans="1:13" ht="16.5" x14ac:dyDescent="0.3">
      <c r="A851" s="67" t="str">
        <f t="shared" si="42"/>
        <v>GDMTODistribuciónBaja California Sur</v>
      </c>
      <c r="B851" s="250" t="str">
        <f t="shared" si="40"/>
        <v>GDMTOPotenciaBaja California Sur</v>
      </c>
      <c r="C851" s="67" t="str">
        <f t="shared" si="41"/>
        <v>GDMTODistribuciónPotenciaBaja California Sur</v>
      </c>
      <c r="E851" s="180" t="s">
        <v>55</v>
      </c>
      <c r="F851" s="181" t="s">
        <v>191</v>
      </c>
      <c r="G851" s="181" t="s">
        <v>186</v>
      </c>
      <c r="H851" s="181" t="s">
        <v>136</v>
      </c>
      <c r="I851" s="181" t="s">
        <v>61</v>
      </c>
      <c r="J851" s="285" t="s">
        <v>161</v>
      </c>
      <c r="K851" s="505">
        <f>ROUND(INDEX(TR_FEBRERO_2025!$D$28:$M$44,MATCH($I851,TR_FEBRERO_2025!$C$28:$C$44,0),MATCH($E851,TR_FEBRERO_2025!$D$25:$M$25,0)),LOOKUP($H851,TR_FEBRERO_2025!$B$71:$C$73,TR_FEBRERO_2025!$C$71:$C$73))</f>
        <v>93.86</v>
      </c>
      <c r="L851" s="287"/>
      <c r="M851" s="504"/>
    </row>
    <row r="852" spans="1:13" ht="16.5" x14ac:dyDescent="0.3">
      <c r="A852" s="67" t="str">
        <f t="shared" si="42"/>
        <v>RAMTDistribuciónBaja California Sur</v>
      </c>
      <c r="B852" s="250" t="str">
        <f t="shared" si="40"/>
        <v>RAMTPotenciaBaja California Sur</v>
      </c>
      <c r="C852" s="67" t="str">
        <f t="shared" si="41"/>
        <v>RAMTDistribuciónPotenciaBaja California Sur</v>
      </c>
      <c r="E852" s="180" t="s">
        <v>60</v>
      </c>
      <c r="F852" s="181" t="s">
        <v>191</v>
      </c>
      <c r="G852" s="181" t="s">
        <v>186</v>
      </c>
      <c r="H852" s="181" t="s">
        <v>136</v>
      </c>
      <c r="I852" s="181" t="s">
        <v>61</v>
      </c>
      <c r="J852" s="285" t="s">
        <v>161</v>
      </c>
      <c r="K852" s="505">
        <f>ROUND(INDEX(TR_FEBRERO_2025!$D$28:$M$44,MATCH($I852,TR_FEBRERO_2025!$C$28:$C$44,0),MATCH($E852,TR_FEBRERO_2025!$D$25:$M$25,0)),LOOKUP($H852,TR_FEBRERO_2025!$B$71:$C$73,TR_FEBRERO_2025!$C$71:$C$73))</f>
        <v>93.86</v>
      </c>
      <c r="L852" s="287"/>
      <c r="M852" s="504"/>
    </row>
    <row r="853" spans="1:13" ht="16.5" x14ac:dyDescent="0.3">
      <c r="A853" s="67" t="str">
        <f t="shared" si="42"/>
        <v>GDBTDistribuciónBajío</v>
      </c>
      <c r="B853" s="250" t="str">
        <f t="shared" si="40"/>
        <v>GDBTPotenciaBajío</v>
      </c>
      <c r="C853" s="67" t="str">
        <f t="shared" si="41"/>
        <v>GDBTDistribuciónPotenciaBajío</v>
      </c>
      <c r="E853" s="187" t="s">
        <v>53</v>
      </c>
      <c r="F853" s="181" t="s">
        <v>191</v>
      </c>
      <c r="G853" s="181" t="s">
        <v>186</v>
      </c>
      <c r="H853" s="181" t="s">
        <v>136</v>
      </c>
      <c r="I853" s="181" t="s">
        <v>62</v>
      </c>
      <c r="J853" s="285" t="s">
        <v>161</v>
      </c>
      <c r="K853" s="505">
        <f>ROUND(INDEX(TR_FEBRERO_2025!$D$28:$M$44,MATCH($I853,TR_FEBRERO_2025!$C$28:$C$44,0),MATCH($E853,TR_FEBRERO_2025!$D$25:$M$25,0)),LOOKUP($H853,TR_FEBRERO_2025!$B$71:$C$73,TR_FEBRERO_2025!$C$71:$C$73))</f>
        <v>386.09</v>
      </c>
      <c r="L853" s="287"/>
      <c r="M853" s="504"/>
    </row>
    <row r="854" spans="1:13" ht="16.5" x14ac:dyDescent="0.3">
      <c r="A854" s="67" t="str">
        <f t="shared" si="42"/>
        <v>APMTDistribuciónBajío</v>
      </c>
      <c r="B854" s="250" t="str">
        <f t="shared" si="40"/>
        <v>APMTPotenciaBajío</v>
      </c>
      <c r="C854" s="67" t="str">
        <f t="shared" si="41"/>
        <v>APMTDistribuciónPotenciaBajío</v>
      </c>
      <c r="E854" s="187" t="s">
        <v>58</v>
      </c>
      <c r="F854" s="181" t="s">
        <v>191</v>
      </c>
      <c r="G854" s="181" t="s">
        <v>186</v>
      </c>
      <c r="H854" s="181" t="s">
        <v>136</v>
      </c>
      <c r="I854" s="181" t="s">
        <v>62</v>
      </c>
      <c r="J854" s="285" t="s">
        <v>161</v>
      </c>
      <c r="K854" s="505">
        <f>ROUND(INDEX(TR_FEBRERO_2025!$D$28:$M$44,MATCH($I854,TR_FEBRERO_2025!$C$28:$C$44,0),MATCH($E854,TR_FEBRERO_2025!$D$25:$M$25,0)),LOOKUP($H854,TR_FEBRERO_2025!$B$71:$C$73,TR_FEBRERO_2025!$C$71:$C$73))</f>
        <v>102.05</v>
      </c>
      <c r="L854" s="287"/>
      <c r="M854" s="504"/>
    </row>
    <row r="855" spans="1:13" ht="16.5" x14ac:dyDescent="0.3">
      <c r="A855" s="67" t="str">
        <f t="shared" si="42"/>
        <v>GDMTHDistribuciónBajío</v>
      </c>
      <c r="B855" s="250" t="str">
        <f t="shared" si="40"/>
        <v>GDMTHPotenciaBajío</v>
      </c>
      <c r="C855" s="67" t="str">
        <f t="shared" si="41"/>
        <v>GDMTHDistribuciónPotenciaBajío</v>
      </c>
      <c r="E855" s="180" t="s">
        <v>54</v>
      </c>
      <c r="F855" s="181" t="s">
        <v>191</v>
      </c>
      <c r="G855" s="181" t="s">
        <v>186</v>
      </c>
      <c r="H855" s="181" t="s">
        <v>136</v>
      </c>
      <c r="I855" s="181" t="s">
        <v>62</v>
      </c>
      <c r="J855" s="285" t="s">
        <v>161</v>
      </c>
      <c r="K855" s="505">
        <f>ROUND(INDEX(TR_FEBRERO_2025!$D$28:$M$44,MATCH($I855,TR_FEBRERO_2025!$C$28:$C$44,0),MATCH($E855,TR_FEBRERO_2025!$D$25:$M$25,0)),LOOKUP($H855,TR_FEBRERO_2025!$B$71:$C$73,TR_FEBRERO_2025!$C$71:$C$73))</f>
        <v>102.05</v>
      </c>
      <c r="L855" s="287"/>
      <c r="M855" s="504"/>
    </row>
    <row r="856" spans="1:13" ht="16.5" x14ac:dyDescent="0.3">
      <c r="A856" s="67" t="str">
        <f t="shared" si="42"/>
        <v>GDMTODistribuciónBajío</v>
      </c>
      <c r="B856" s="250" t="str">
        <f t="shared" si="40"/>
        <v>GDMTOPotenciaBajío</v>
      </c>
      <c r="C856" s="67" t="str">
        <f t="shared" si="41"/>
        <v>GDMTODistribuciónPotenciaBajío</v>
      </c>
      <c r="E856" s="180" t="s">
        <v>55</v>
      </c>
      <c r="F856" s="181" t="s">
        <v>191</v>
      </c>
      <c r="G856" s="181" t="s">
        <v>186</v>
      </c>
      <c r="H856" s="181" t="s">
        <v>136</v>
      </c>
      <c r="I856" s="181" t="s">
        <v>62</v>
      </c>
      <c r="J856" s="285" t="s">
        <v>161</v>
      </c>
      <c r="K856" s="505">
        <f>ROUND(INDEX(TR_FEBRERO_2025!$D$28:$M$44,MATCH($I856,TR_FEBRERO_2025!$C$28:$C$44,0),MATCH($E856,TR_FEBRERO_2025!$D$25:$M$25,0)),LOOKUP($H856,TR_FEBRERO_2025!$B$71:$C$73,TR_FEBRERO_2025!$C$71:$C$73))</f>
        <v>102.05</v>
      </c>
      <c r="L856" s="287"/>
      <c r="M856" s="504"/>
    </row>
    <row r="857" spans="1:13" ht="16.5" x14ac:dyDescent="0.3">
      <c r="A857" s="67" t="str">
        <f t="shared" si="42"/>
        <v>RAMTDistribuciónBajío</v>
      </c>
      <c r="B857" s="250" t="str">
        <f t="shared" si="40"/>
        <v>RAMTPotenciaBajío</v>
      </c>
      <c r="C857" s="67" t="str">
        <f t="shared" si="41"/>
        <v>RAMTDistribuciónPotenciaBajío</v>
      </c>
      <c r="E857" s="180" t="s">
        <v>60</v>
      </c>
      <c r="F857" s="181" t="s">
        <v>191</v>
      </c>
      <c r="G857" s="181" t="s">
        <v>186</v>
      </c>
      <c r="H857" s="181" t="s">
        <v>136</v>
      </c>
      <c r="I857" s="181" t="s">
        <v>62</v>
      </c>
      <c r="J857" s="285" t="s">
        <v>161</v>
      </c>
      <c r="K857" s="505">
        <f>ROUND(INDEX(TR_FEBRERO_2025!$D$28:$M$44,MATCH($I857,TR_FEBRERO_2025!$C$28:$C$44,0),MATCH($E857,TR_FEBRERO_2025!$D$25:$M$25,0)),LOOKUP($H857,TR_FEBRERO_2025!$B$71:$C$73,TR_FEBRERO_2025!$C$71:$C$73))</f>
        <v>102.05</v>
      </c>
      <c r="L857" s="287"/>
      <c r="M857" s="504"/>
    </row>
    <row r="858" spans="1:13" ht="16.5" x14ac:dyDescent="0.3">
      <c r="A858" s="67" t="str">
        <f t="shared" si="42"/>
        <v>GDBTDistribuciónCentro Occidente</v>
      </c>
      <c r="B858" s="250" t="str">
        <f t="shared" si="40"/>
        <v>GDBTPotenciaCentro Occidente</v>
      </c>
      <c r="C858" s="67" t="str">
        <f t="shared" si="41"/>
        <v>GDBTDistribuciónPotenciaCentro Occidente</v>
      </c>
      <c r="E858" s="187" t="s">
        <v>53</v>
      </c>
      <c r="F858" s="181" t="s">
        <v>191</v>
      </c>
      <c r="G858" s="181" t="s">
        <v>186</v>
      </c>
      <c r="H858" s="181" t="s">
        <v>136</v>
      </c>
      <c r="I858" s="181" t="s">
        <v>63</v>
      </c>
      <c r="J858" s="285" t="s">
        <v>161</v>
      </c>
      <c r="K858" s="505">
        <f>ROUND(INDEX(TR_FEBRERO_2025!$D$28:$M$44,MATCH($I858,TR_FEBRERO_2025!$C$28:$C$44,0),MATCH($E858,TR_FEBRERO_2025!$D$25:$M$25,0)),LOOKUP($H858,TR_FEBRERO_2025!$B$71:$C$73,TR_FEBRERO_2025!$C$71:$C$73))</f>
        <v>518.12</v>
      </c>
      <c r="L858" s="287"/>
      <c r="M858" s="504"/>
    </row>
    <row r="859" spans="1:13" ht="16.5" x14ac:dyDescent="0.3">
      <c r="A859" s="67" t="str">
        <f t="shared" si="42"/>
        <v>APMTDistribuciónCentro Occidente</v>
      </c>
      <c r="B859" s="250" t="str">
        <f t="shared" si="40"/>
        <v>APMTPotenciaCentro Occidente</v>
      </c>
      <c r="C859" s="67" t="str">
        <f t="shared" si="41"/>
        <v>APMTDistribuciónPotenciaCentro Occidente</v>
      </c>
      <c r="E859" s="187" t="s">
        <v>58</v>
      </c>
      <c r="F859" s="181" t="s">
        <v>191</v>
      </c>
      <c r="G859" s="181" t="s">
        <v>186</v>
      </c>
      <c r="H859" s="181" t="s">
        <v>136</v>
      </c>
      <c r="I859" s="181" t="s">
        <v>63</v>
      </c>
      <c r="J859" s="285" t="s">
        <v>161</v>
      </c>
      <c r="K859" s="505">
        <f>ROUND(INDEX(TR_FEBRERO_2025!$D$28:$M$44,MATCH($I859,TR_FEBRERO_2025!$C$28:$C$44,0),MATCH($E859,TR_FEBRERO_2025!$D$25:$M$25,0)),LOOKUP($H859,TR_FEBRERO_2025!$B$71:$C$73,TR_FEBRERO_2025!$C$71:$C$73))</f>
        <v>162.01</v>
      </c>
      <c r="L859" s="287"/>
      <c r="M859" s="504"/>
    </row>
    <row r="860" spans="1:13" ht="16.5" x14ac:dyDescent="0.3">
      <c r="A860" s="67" t="str">
        <f t="shared" si="42"/>
        <v>GDMTHDistribuciónCentro Occidente</v>
      </c>
      <c r="B860" s="250" t="str">
        <f t="shared" si="40"/>
        <v>GDMTHPotenciaCentro Occidente</v>
      </c>
      <c r="C860" s="67" t="str">
        <f t="shared" si="41"/>
        <v>GDMTHDistribuciónPotenciaCentro Occidente</v>
      </c>
      <c r="E860" s="180" t="s">
        <v>54</v>
      </c>
      <c r="F860" s="181" t="s">
        <v>191</v>
      </c>
      <c r="G860" s="181" t="s">
        <v>186</v>
      </c>
      <c r="H860" s="181" t="s">
        <v>136</v>
      </c>
      <c r="I860" s="181" t="s">
        <v>63</v>
      </c>
      <c r="J860" s="285" t="s">
        <v>161</v>
      </c>
      <c r="K860" s="505">
        <f>ROUND(INDEX(TR_FEBRERO_2025!$D$28:$M$44,MATCH($I860,TR_FEBRERO_2025!$C$28:$C$44,0),MATCH($E860,TR_FEBRERO_2025!$D$25:$M$25,0)),LOOKUP($H860,TR_FEBRERO_2025!$B$71:$C$73,TR_FEBRERO_2025!$C$71:$C$73))</f>
        <v>162.01</v>
      </c>
      <c r="L860" s="287"/>
      <c r="M860" s="504"/>
    </row>
    <row r="861" spans="1:13" ht="16.5" x14ac:dyDescent="0.3">
      <c r="A861" s="67" t="str">
        <f t="shared" si="42"/>
        <v>GDMTODistribuciónCentro Occidente</v>
      </c>
      <c r="B861" s="250" t="str">
        <f t="shared" si="40"/>
        <v>GDMTOPotenciaCentro Occidente</v>
      </c>
      <c r="C861" s="67" t="str">
        <f t="shared" si="41"/>
        <v>GDMTODistribuciónPotenciaCentro Occidente</v>
      </c>
      <c r="E861" s="180" t="s">
        <v>55</v>
      </c>
      <c r="F861" s="181" t="s">
        <v>191</v>
      </c>
      <c r="G861" s="181" t="s">
        <v>186</v>
      </c>
      <c r="H861" s="181" t="s">
        <v>136</v>
      </c>
      <c r="I861" s="181" t="s">
        <v>63</v>
      </c>
      <c r="J861" s="285" t="s">
        <v>161</v>
      </c>
      <c r="K861" s="505">
        <f>ROUND(INDEX(TR_FEBRERO_2025!$D$28:$M$44,MATCH($I861,TR_FEBRERO_2025!$C$28:$C$44,0),MATCH($E861,TR_FEBRERO_2025!$D$25:$M$25,0)),LOOKUP($H861,TR_FEBRERO_2025!$B$71:$C$73,TR_FEBRERO_2025!$C$71:$C$73))</f>
        <v>162.01</v>
      </c>
      <c r="L861" s="287"/>
      <c r="M861" s="504"/>
    </row>
    <row r="862" spans="1:13" ht="16.5" x14ac:dyDescent="0.3">
      <c r="A862" s="67" t="str">
        <f t="shared" si="42"/>
        <v>RAMTDistribuciónCentro Occidente</v>
      </c>
      <c r="B862" s="250" t="str">
        <f t="shared" si="40"/>
        <v>RAMTPotenciaCentro Occidente</v>
      </c>
      <c r="C862" s="67" t="str">
        <f t="shared" si="41"/>
        <v>RAMTDistribuciónPotenciaCentro Occidente</v>
      </c>
      <c r="E862" s="180" t="s">
        <v>60</v>
      </c>
      <c r="F862" s="181" t="s">
        <v>191</v>
      </c>
      <c r="G862" s="181" t="s">
        <v>186</v>
      </c>
      <c r="H862" s="181" t="s">
        <v>136</v>
      </c>
      <c r="I862" s="181" t="s">
        <v>63</v>
      </c>
      <c r="J862" s="285" t="s">
        <v>161</v>
      </c>
      <c r="K862" s="505">
        <f>ROUND(INDEX(TR_FEBRERO_2025!$D$28:$M$44,MATCH($I862,TR_FEBRERO_2025!$C$28:$C$44,0),MATCH($E862,TR_FEBRERO_2025!$D$25:$M$25,0)),LOOKUP($H862,TR_FEBRERO_2025!$B$71:$C$73,TR_FEBRERO_2025!$C$71:$C$73))</f>
        <v>162.01</v>
      </c>
      <c r="L862" s="287"/>
      <c r="M862" s="504"/>
    </row>
    <row r="863" spans="1:13" ht="16.5" x14ac:dyDescent="0.3">
      <c r="A863" s="67" t="str">
        <f t="shared" si="42"/>
        <v>GDBTDistribuciónCentro Oriente</v>
      </c>
      <c r="B863" s="250" t="str">
        <f t="shared" si="40"/>
        <v>GDBTPotenciaCentro Oriente</v>
      </c>
      <c r="C863" s="67" t="str">
        <f t="shared" si="41"/>
        <v>GDBTDistribuciónPotenciaCentro Oriente</v>
      </c>
      <c r="E863" s="187" t="s">
        <v>53</v>
      </c>
      <c r="F863" s="181" t="s">
        <v>191</v>
      </c>
      <c r="G863" s="181" t="s">
        <v>186</v>
      </c>
      <c r="H863" s="181" t="s">
        <v>136</v>
      </c>
      <c r="I863" s="181" t="s">
        <v>64</v>
      </c>
      <c r="J863" s="285" t="s">
        <v>161</v>
      </c>
      <c r="K863" s="505">
        <f>ROUND(INDEX(TR_FEBRERO_2025!$D$28:$M$44,MATCH($I863,TR_FEBRERO_2025!$C$28:$C$44,0),MATCH($E863,TR_FEBRERO_2025!$D$25:$M$25,0)),LOOKUP($H863,TR_FEBRERO_2025!$B$71:$C$73,TR_FEBRERO_2025!$C$71:$C$73))</f>
        <v>482.02</v>
      </c>
      <c r="L863" s="287"/>
      <c r="M863" s="504"/>
    </row>
    <row r="864" spans="1:13" ht="16.5" x14ac:dyDescent="0.3">
      <c r="A864" s="67" t="str">
        <f t="shared" si="42"/>
        <v>APMTDistribuciónCentro Oriente</v>
      </c>
      <c r="B864" s="250" t="str">
        <f t="shared" si="40"/>
        <v>APMTPotenciaCentro Oriente</v>
      </c>
      <c r="C864" s="67" t="str">
        <f t="shared" si="41"/>
        <v>APMTDistribuciónPotenciaCentro Oriente</v>
      </c>
      <c r="E864" s="187" t="s">
        <v>58</v>
      </c>
      <c r="F864" s="181" t="s">
        <v>191</v>
      </c>
      <c r="G864" s="181" t="s">
        <v>186</v>
      </c>
      <c r="H864" s="181" t="s">
        <v>136</v>
      </c>
      <c r="I864" s="181" t="s">
        <v>64</v>
      </c>
      <c r="J864" s="285" t="s">
        <v>161</v>
      </c>
      <c r="K864" s="505">
        <f>ROUND(INDEX(TR_FEBRERO_2025!$D$28:$M$44,MATCH($I864,TR_FEBRERO_2025!$C$28:$C$44,0),MATCH($E864,TR_FEBRERO_2025!$D$25:$M$25,0)),LOOKUP($H864,TR_FEBRERO_2025!$B$71:$C$73,TR_FEBRERO_2025!$C$71:$C$73))</f>
        <v>155.81</v>
      </c>
      <c r="L864" s="287"/>
      <c r="M864" s="504"/>
    </row>
    <row r="865" spans="1:13" ht="16.5" x14ac:dyDescent="0.3">
      <c r="A865" s="67" t="str">
        <f t="shared" si="42"/>
        <v>GDMTHDistribuciónCentro Oriente</v>
      </c>
      <c r="B865" s="250" t="str">
        <f t="shared" si="40"/>
        <v>GDMTHPotenciaCentro Oriente</v>
      </c>
      <c r="C865" s="67" t="str">
        <f t="shared" si="41"/>
        <v>GDMTHDistribuciónPotenciaCentro Oriente</v>
      </c>
      <c r="E865" s="180" t="s">
        <v>54</v>
      </c>
      <c r="F865" s="181" t="s">
        <v>191</v>
      </c>
      <c r="G865" s="181" t="s">
        <v>186</v>
      </c>
      <c r="H865" s="181" t="s">
        <v>136</v>
      </c>
      <c r="I865" s="181" t="s">
        <v>64</v>
      </c>
      <c r="J865" s="285" t="s">
        <v>161</v>
      </c>
      <c r="K865" s="505">
        <f>ROUND(INDEX(TR_FEBRERO_2025!$D$28:$M$44,MATCH($I865,TR_FEBRERO_2025!$C$28:$C$44,0),MATCH($E865,TR_FEBRERO_2025!$D$25:$M$25,0)),LOOKUP($H865,TR_FEBRERO_2025!$B$71:$C$73,TR_FEBRERO_2025!$C$71:$C$73))</f>
        <v>155.81</v>
      </c>
      <c r="L865" s="287"/>
      <c r="M865" s="504"/>
    </row>
    <row r="866" spans="1:13" ht="16.5" x14ac:dyDescent="0.3">
      <c r="A866" s="67" t="str">
        <f t="shared" si="42"/>
        <v>GDMTODistribuciónCentro Oriente</v>
      </c>
      <c r="B866" s="250" t="str">
        <f t="shared" si="40"/>
        <v>GDMTOPotenciaCentro Oriente</v>
      </c>
      <c r="C866" s="67" t="str">
        <f t="shared" si="41"/>
        <v>GDMTODistribuciónPotenciaCentro Oriente</v>
      </c>
      <c r="E866" s="180" t="s">
        <v>55</v>
      </c>
      <c r="F866" s="181" t="s">
        <v>191</v>
      </c>
      <c r="G866" s="181" t="s">
        <v>186</v>
      </c>
      <c r="H866" s="181" t="s">
        <v>136</v>
      </c>
      <c r="I866" s="181" t="s">
        <v>64</v>
      </c>
      <c r="J866" s="285" t="s">
        <v>161</v>
      </c>
      <c r="K866" s="505">
        <f>ROUND(INDEX(TR_FEBRERO_2025!$D$28:$M$44,MATCH($I866,TR_FEBRERO_2025!$C$28:$C$44,0),MATCH($E866,TR_FEBRERO_2025!$D$25:$M$25,0)),LOOKUP($H866,TR_FEBRERO_2025!$B$71:$C$73,TR_FEBRERO_2025!$C$71:$C$73))</f>
        <v>155.81</v>
      </c>
      <c r="L866" s="287"/>
      <c r="M866" s="504"/>
    </row>
    <row r="867" spans="1:13" ht="16.5" x14ac:dyDescent="0.3">
      <c r="A867" s="67" t="str">
        <f t="shared" si="42"/>
        <v>RAMTDistribuciónCentro Oriente</v>
      </c>
      <c r="B867" s="250" t="str">
        <f t="shared" si="40"/>
        <v>RAMTPotenciaCentro Oriente</v>
      </c>
      <c r="C867" s="67" t="str">
        <f t="shared" si="41"/>
        <v>RAMTDistribuciónPotenciaCentro Oriente</v>
      </c>
      <c r="E867" s="180" t="s">
        <v>60</v>
      </c>
      <c r="F867" s="181" t="s">
        <v>191</v>
      </c>
      <c r="G867" s="181" t="s">
        <v>186</v>
      </c>
      <c r="H867" s="181" t="s">
        <v>136</v>
      </c>
      <c r="I867" s="181" t="s">
        <v>64</v>
      </c>
      <c r="J867" s="285" t="s">
        <v>161</v>
      </c>
      <c r="K867" s="505">
        <f>ROUND(INDEX(TR_FEBRERO_2025!$D$28:$M$44,MATCH($I867,TR_FEBRERO_2025!$C$28:$C$44,0),MATCH($E867,TR_FEBRERO_2025!$D$25:$M$25,0)),LOOKUP($H867,TR_FEBRERO_2025!$B$71:$C$73,TR_FEBRERO_2025!$C$71:$C$73))</f>
        <v>155.81</v>
      </c>
      <c r="L867" s="287"/>
      <c r="M867" s="504"/>
    </row>
    <row r="868" spans="1:13" ht="16.5" x14ac:dyDescent="0.3">
      <c r="A868" s="67" t="str">
        <f t="shared" si="42"/>
        <v>GDBTDistribuciónCentro Sur</v>
      </c>
      <c r="B868" s="250" t="str">
        <f t="shared" si="40"/>
        <v>GDBTPotenciaCentro Sur</v>
      </c>
      <c r="C868" s="67" t="str">
        <f t="shared" si="41"/>
        <v>GDBTDistribuciónPotenciaCentro Sur</v>
      </c>
      <c r="E868" s="187" t="s">
        <v>53</v>
      </c>
      <c r="F868" s="181" t="s">
        <v>191</v>
      </c>
      <c r="G868" s="181" t="s">
        <v>186</v>
      </c>
      <c r="H868" s="181" t="s">
        <v>136</v>
      </c>
      <c r="I868" s="181" t="s">
        <v>65</v>
      </c>
      <c r="J868" s="285" t="s">
        <v>161</v>
      </c>
      <c r="K868" s="505">
        <f>ROUND(INDEX(TR_FEBRERO_2025!$D$28:$M$44,MATCH($I868,TR_FEBRERO_2025!$C$28:$C$44,0),MATCH($E868,TR_FEBRERO_2025!$D$25:$M$25,0)),LOOKUP($H868,TR_FEBRERO_2025!$B$71:$C$73,TR_FEBRERO_2025!$C$71:$C$73))</f>
        <v>543.74</v>
      </c>
      <c r="L868" s="287"/>
      <c r="M868" s="504"/>
    </row>
    <row r="869" spans="1:13" ht="16.5" x14ac:dyDescent="0.3">
      <c r="A869" s="67" t="str">
        <f t="shared" si="42"/>
        <v>APMTDistribuciónCentro Sur</v>
      </c>
      <c r="B869" s="250" t="str">
        <f t="shared" si="40"/>
        <v>APMTPotenciaCentro Sur</v>
      </c>
      <c r="C869" s="67" t="str">
        <f t="shared" si="41"/>
        <v>APMTDistribuciónPotenciaCentro Sur</v>
      </c>
      <c r="E869" s="187" t="s">
        <v>58</v>
      </c>
      <c r="F869" s="181" t="s">
        <v>191</v>
      </c>
      <c r="G869" s="181" t="s">
        <v>186</v>
      </c>
      <c r="H869" s="181" t="s">
        <v>136</v>
      </c>
      <c r="I869" s="181" t="s">
        <v>65</v>
      </c>
      <c r="J869" s="285" t="s">
        <v>161</v>
      </c>
      <c r="K869" s="505">
        <f>ROUND(INDEX(TR_FEBRERO_2025!$D$28:$M$44,MATCH($I869,TR_FEBRERO_2025!$C$28:$C$44,0),MATCH($E869,TR_FEBRERO_2025!$D$25:$M$25,0)),LOOKUP($H869,TR_FEBRERO_2025!$B$71:$C$73,TR_FEBRERO_2025!$C$71:$C$73))</f>
        <v>230.35</v>
      </c>
      <c r="L869" s="287"/>
      <c r="M869" s="504"/>
    </row>
    <row r="870" spans="1:13" ht="16.5" x14ac:dyDescent="0.3">
      <c r="A870" s="67" t="str">
        <f t="shared" si="42"/>
        <v>GDMTHDistribuciónCentro Sur</v>
      </c>
      <c r="B870" s="250" t="str">
        <f t="shared" si="40"/>
        <v>GDMTHPotenciaCentro Sur</v>
      </c>
      <c r="C870" s="67" t="str">
        <f t="shared" si="41"/>
        <v>GDMTHDistribuciónPotenciaCentro Sur</v>
      </c>
      <c r="E870" s="180" t="s">
        <v>54</v>
      </c>
      <c r="F870" s="181" t="s">
        <v>191</v>
      </c>
      <c r="G870" s="181" t="s">
        <v>186</v>
      </c>
      <c r="H870" s="181" t="s">
        <v>136</v>
      </c>
      <c r="I870" s="181" t="s">
        <v>65</v>
      </c>
      <c r="J870" s="285" t="s">
        <v>161</v>
      </c>
      <c r="K870" s="505">
        <f>ROUND(INDEX(TR_FEBRERO_2025!$D$28:$M$44,MATCH($I870,TR_FEBRERO_2025!$C$28:$C$44,0),MATCH($E870,TR_FEBRERO_2025!$D$25:$M$25,0)),LOOKUP($H870,TR_FEBRERO_2025!$B$71:$C$73,TR_FEBRERO_2025!$C$71:$C$73))</f>
        <v>230.35</v>
      </c>
      <c r="L870" s="287"/>
      <c r="M870" s="504"/>
    </row>
    <row r="871" spans="1:13" ht="16.5" x14ac:dyDescent="0.3">
      <c r="A871" s="67" t="str">
        <f t="shared" si="42"/>
        <v>GDMTODistribuciónCentro Sur</v>
      </c>
      <c r="B871" s="250" t="str">
        <f t="shared" si="40"/>
        <v>GDMTOPotenciaCentro Sur</v>
      </c>
      <c r="C871" s="67" t="str">
        <f t="shared" si="41"/>
        <v>GDMTODistribuciónPotenciaCentro Sur</v>
      </c>
      <c r="E871" s="180" t="s">
        <v>55</v>
      </c>
      <c r="F871" s="181" t="s">
        <v>191</v>
      </c>
      <c r="G871" s="181" t="s">
        <v>186</v>
      </c>
      <c r="H871" s="181" t="s">
        <v>136</v>
      </c>
      <c r="I871" s="181" t="s">
        <v>65</v>
      </c>
      <c r="J871" s="285" t="s">
        <v>161</v>
      </c>
      <c r="K871" s="505">
        <f>ROUND(INDEX(TR_FEBRERO_2025!$D$28:$M$44,MATCH($I871,TR_FEBRERO_2025!$C$28:$C$44,0),MATCH($E871,TR_FEBRERO_2025!$D$25:$M$25,0)),LOOKUP($H871,TR_FEBRERO_2025!$B$71:$C$73,TR_FEBRERO_2025!$C$71:$C$73))</f>
        <v>230.35</v>
      </c>
      <c r="L871" s="287"/>
      <c r="M871" s="504"/>
    </row>
    <row r="872" spans="1:13" ht="16.5" x14ac:dyDescent="0.3">
      <c r="A872" s="67" t="str">
        <f t="shared" si="42"/>
        <v>RAMTDistribuciónCentro Sur</v>
      </c>
      <c r="B872" s="250" t="str">
        <f t="shared" si="40"/>
        <v>RAMTPotenciaCentro Sur</v>
      </c>
      <c r="C872" s="67" t="str">
        <f t="shared" si="41"/>
        <v>RAMTDistribuciónPotenciaCentro Sur</v>
      </c>
      <c r="E872" s="180" t="s">
        <v>60</v>
      </c>
      <c r="F872" s="181" t="s">
        <v>191</v>
      </c>
      <c r="G872" s="181" t="s">
        <v>186</v>
      </c>
      <c r="H872" s="181" t="s">
        <v>136</v>
      </c>
      <c r="I872" s="181" t="s">
        <v>65</v>
      </c>
      <c r="J872" s="285" t="s">
        <v>161</v>
      </c>
      <c r="K872" s="505">
        <f>ROUND(INDEX(TR_FEBRERO_2025!$D$28:$M$44,MATCH($I872,TR_FEBRERO_2025!$C$28:$C$44,0),MATCH($E872,TR_FEBRERO_2025!$D$25:$M$25,0)),LOOKUP($H872,TR_FEBRERO_2025!$B$71:$C$73,TR_FEBRERO_2025!$C$71:$C$73))</f>
        <v>230.35</v>
      </c>
      <c r="L872" s="287"/>
      <c r="M872" s="504"/>
    </row>
    <row r="873" spans="1:13" ht="16.5" x14ac:dyDescent="0.3">
      <c r="A873" s="67" t="str">
        <f t="shared" si="42"/>
        <v>GDBTDistribuciónGolfo Centro</v>
      </c>
      <c r="B873" s="250" t="str">
        <f t="shared" si="40"/>
        <v>GDBTPotenciaGolfo Centro</v>
      </c>
      <c r="C873" s="67" t="str">
        <f t="shared" si="41"/>
        <v>GDBTDistribuciónPotenciaGolfo Centro</v>
      </c>
      <c r="E873" s="187" t="s">
        <v>53</v>
      </c>
      <c r="F873" s="181" t="s">
        <v>191</v>
      </c>
      <c r="G873" s="181" t="s">
        <v>186</v>
      </c>
      <c r="H873" s="181" t="s">
        <v>136</v>
      </c>
      <c r="I873" s="181" t="s">
        <v>66</v>
      </c>
      <c r="J873" s="285" t="s">
        <v>161</v>
      </c>
      <c r="K873" s="505">
        <f>ROUND(INDEX(TR_FEBRERO_2025!$D$28:$M$44,MATCH($I873,TR_FEBRERO_2025!$C$28:$C$44,0),MATCH($E873,TR_FEBRERO_2025!$D$25:$M$25,0)),LOOKUP($H873,TR_FEBRERO_2025!$B$71:$C$73,TR_FEBRERO_2025!$C$71:$C$73))</f>
        <v>393.2</v>
      </c>
      <c r="L873" s="287"/>
      <c r="M873" s="504"/>
    </row>
    <row r="874" spans="1:13" ht="16.5" x14ac:dyDescent="0.3">
      <c r="A874" s="67" t="str">
        <f t="shared" si="42"/>
        <v>APMTDistribuciónGolfo Centro</v>
      </c>
      <c r="B874" s="250" t="str">
        <f t="shared" si="40"/>
        <v>APMTPotenciaGolfo Centro</v>
      </c>
      <c r="C874" s="67" t="str">
        <f t="shared" si="41"/>
        <v>APMTDistribuciónPotenciaGolfo Centro</v>
      </c>
      <c r="E874" s="187" t="s">
        <v>58</v>
      </c>
      <c r="F874" s="181" t="s">
        <v>191</v>
      </c>
      <c r="G874" s="181" t="s">
        <v>186</v>
      </c>
      <c r="H874" s="181" t="s">
        <v>136</v>
      </c>
      <c r="I874" s="181" t="s">
        <v>66</v>
      </c>
      <c r="J874" s="285" t="s">
        <v>161</v>
      </c>
      <c r="K874" s="505">
        <f>ROUND(INDEX(TR_FEBRERO_2025!$D$28:$M$44,MATCH($I874,TR_FEBRERO_2025!$C$28:$C$44,0),MATCH($E874,TR_FEBRERO_2025!$D$25:$M$25,0)),LOOKUP($H874,TR_FEBRERO_2025!$B$71:$C$73,TR_FEBRERO_2025!$C$71:$C$73))</f>
        <v>130.04</v>
      </c>
      <c r="L874" s="287"/>
      <c r="M874" s="504"/>
    </row>
    <row r="875" spans="1:13" ht="16.5" x14ac:dyDescent="0.3">
      <c r="A875" s="67" t="str">
        <f t="shared" si="42"/>
        <v>GDMTHDistribuciónGolfo Centro</v>
      </c>
      <c r="B875" s="250" t="str">
        <f t="shared" si="40"/>
        <v>GDMTHPotenciaGolfo Centro</v>
      </c>
      <c r="C875" s="67" t="str">
        <f t="shared" si="41"/>
        <v>GDMTHDistribuciónPotenciaGolfo Centro</v>
      </c>
      <c r="E875" s="180" t="s">
        <v>54</v>
      </c>
      <c r="F875" s="181" t="s">
        <v>191</v>
      </c>
      <c r="G875" s="181" t="s">
        <v>186</v>
      </c>
      <c r="H875" s="181" t="s">
        <v>136</v>
      </c>
      <c r="I875" s="181" t="s">
        <v>66</v>
      </c>
      <c r="J875" s="285" t="s">
        <v>161</v>
      </c>
      <c r="K875" s="505">
        <f>ROUND(INDEX(TR_FEBRERO_2025!$D$28:$M$44,MATCH($I875,TR_FEBRERO_2025!$C$28:$C$44,0),MATCH($E875,TR_FEBRERO_2025!$D$25:$M$25,0)),LOOKUP($H875,TR_FEBRERO_2025!$B$71:$C$73,TR_FEBRERO_2025!$C$71:$C$73))</f>
        <v>130.04</v>
      </c>
      <c r="L875" s="287"/>
      <c r="M875" s="504"/>
    </row>
    <row r="876" spans="1:13" ht="16.5" x14ac:dyDescent="0.3">
      <c r="A876" s="67" t="str">
        <f t="shared" si="42"/>
        <v>GDMTODistribuciónGolfo Centro</v>
      </c>
      <c r="B876" s="250" t="str">
        <f t="shared" si="40"/>
        <v>GDMTOPotenciaGolfo Centro</v>
      </c>
      <c r="C876" s="67" t="str">
        <f t="shared" si="41"/>
        <v>GDMTODistribuciónPotenciaGolfo Centro</v>
      </c>
      <c r="E876" s="180" t="s">
        <v>55</v>
      </c>
      <c r="F876" s="181" t="s">
        <v>191</v>
      </c>
      <c r="G876" s="181" t="s">
        <v>186</v>
      </c>
      <c r="H876" s="181" t="s">
        <v>136</v>
      </c>
      <c r="I876" s="181" t="s">
        <v>66</v>
      </c>
      <c r="J876" s="285" t="s">
        <v>161</v>
      </c>
      <c r="K876" s="505">
        <f>ROUND(INDEX(TR_FEBRERO_2025!$D$28:$M$44,MATCH($I876,TR_FEBRERO_2025!$C$28:$C$44,0),MATCH($E876,TR_FEBRERO_2025!$D$25:$M$25,0)),LOOKUP($H876,TR_FEBRERO_2025!$B$71:$C$73,TR_FEBRERO_2025!$C$71:$C$73))</f>
        <v>130.04</v>
      </c>
      <c r="L876" s="287"/>
      <c r="M876" s="504"/>
    </row>
    <row r="877" spans="1:13" ht="16.5" x14ac:dyDescent="0.3">
      <c r="A877" s="67" t="str">
        <f t="shared" si="42"/>
        <v>RAMTDistribuciónGolfo Centro</v>
      </c>
      <c r="B877" s="250" t="str">
        <f t="shared" si="40"/>
        <v>RAMTPotenciaGolfo Centro</v>
      </c>
      <c r="C877" s="67" t="str">
        <f t="shared" si="41"/>
        <v>RAMTDistribuciónPotenciaGolfo Centro</v>
      </c>
      <c r="E877" s="180" t="s">
        <v>60</v>
      </c>
      <c r="F877" s="181" t="s">
        <v>191</v>
      </c>
      <c r="G877" s="181" t="s">
        <v>186</v>
      </c>
      <c r="H877" s="181" t="s">
        <v>136</v>
      </c>
      <c r="I877" s="181" t="s">
        <v>66</v>
      </c>
      <c r="J877" s="285" t="s">
        <v>161</v>
      </c>
      <c r="K877" s="505">
        <f>ROUND(INDEX(TR_FEBRERO_2025!$D$28:$M$44,MATCH($I877,TR_FEBRERO_2025!$C$28:$C$44,0),MATCH($E877,TR_FEBRERO_2025!$D$25:$M$25,0)),LOOKUP($H877,TR_FEBRERO_2025!$B$71:$C$73,TR_FEBRERO_2025!$C$71:$C$73))</f>
        <v>130.04</v>
      </c>
      <c r="L877" s="287"/>
      <c r="M877" s="504"/>
    </row>
    <row r="878" spans="1:13" ht="16.5" x14ac:dyDescent="0.3">
      <c r="A878" s="67" t="str">
        <f t="shared" si="42"/>
        <v>GDBTDistribuciónGolfo Norte</v>
      </c>
      <c r="B878" s="250" t="str">
        <f t="shared" si="40"/>
        <v>GDBTPotenciaGolfo Norte</v>
      </c>
      <c r="C878" s="67" t="str">
        <f t="shared" si="41"/>
        <v>GDBTDistribuciónPotenciaGolfo Norte</v>
      </c>
      <c r="E878" s="187" t="s">
        <v>53</v>
      </c>
      <c r="F878" s="181" t="s">
        <v>191</v>
      </c>
      <c r="G878" s="181" t="s">
        <v>186</v>
      </c>
      <c r="H878" s="181" t="s">
        <v>136</v>
      </c>
      <c r="I878" s="181" t="s">
        <v>67</v>
      </c>
      <c r="J878" s="285" t="s">
        <v>161</v>
      </c>
      <c r="K878" s="505">
        <f>ROUND(INDEX(TR_FEBRERO_2025!$D$28:$M$44,MATCH($I878,TR_FEBRERO_2025!$C$28:$C$44,0),MATCH($E878,TR_FEBRERO_2025!$D$25:$M$25,0)),LOOKUP($H878,TR_FEBRERO_2025!$B$71:$C$73,TR_FEBRERO_2025!$C$71:$C$73))</f>
        <v>285.02999999999997</v>
      </c>
      <c r="L878" s="287"/>
      <c r="M878" s="504"/>
    </row>
    <row r="879" spans="1:13" ht="16.5" x14ac:dyDescent="0.3">
      <c r="A879" s="67" t="str">
        <f t="shared" si="42"/>
        <v>APMTDistribuciónGolfo Norte</v>
      </c>
      <c r="B879" s="250" t="str">
        <f t="shared" si="40"/>
        <v>APMTPotenciaGolfo Norte</v>
      </c>
      <c r="C879" s="67" t="str">
        <f t="shared" si="41"/>
        <v>APMTDistribuciónPotenciaGolfo Norte</v>
      </c>
      <c r="E879" s="187" t="s">
        <v>58</v>
      </c>
      <c r="F879" s="181" t="s">
        <v>191</v>
      </c>
      <c r="G879" s="181" t="s">
        <v>186</v>
      </c>
      <c r="H879" s="181" t="s">
        <v>136</v>
      </c>
      <c r="I879" s="181" t="s">
        <v>67</v>
      </c>
      <c r="J879" s="285" t="s">
        <v>161</v>
      </c>
      <c r="K879" s="505">
        <f>ROUND(INDEX(TR_FEBRERO_2025!$D$28:$M$44,MATCH($I879,TR_FEBRERO_2025!$C$28:$C$44,0),MATCH($E879,TR_FEBRERO_2025!$D$25:$M$25,0)),LOOKUP($H879,TR_FEBRERO_2025!$B$71:$C$73,TR_FEBRERO_2025!$C$71:$C$73))</f>
        <v>60.23</v>
      </c>
      <c r="L879" s="287"/>
      <c r="M879" s="504"/>
    </row>
    <row r="880" spans="1:13" ht="16.5" x14ac:dyDescent="0.3">
      <c r="A880" s="67" t="str">
        <f t="shared" si="42"/>
        <v>GDMTHDistribuciónGolfo Norte</v>
      </c>
      <c r="B880" s="250" t="str">
        <f t="shared" si="40"/>
        <v>GDMTHPotenciaGolfo Norte</v>
      </c>
      <c r="C880" s="67" t="str">
        <f t="shared" si="41"/>
        <v>GDMTHDistribuciónPotenciaGolfo Norte</v>
      </c>
      <c r="E880" s="180" t="s">
        <v>54</v>
      </c>
      <c r="F880" s="181" t="s">
        <v>191</v>
      </c>
      <c r="G880" s="181" t="s">
        <v>186</v>
      </c>
      <c r="H880" s="181" t="s">
        <v>136</v>
      </c>
      <c r="I880" s="181" t="s">
        <v>67</v>
      </c>
      <c r="J880" s="285" t="s">
        <v>161</v>
      </c>
      <c r="K880" s="505">
        <f>ROUND(INDEX(TR_FEBRERO_2025!$D$28:$M$44,MATCH($I880,TR_FEBRERO_2025!$C$28:$C$44,0),MATCH($E880,TR_FEBRERO_2025!$D$25:$M$25,0)),LOOKUP($H880,TR_FEBRERO_2025!$B$71:$C$73,TR_FEBRERO_2025!$C$71:$C$73))</f>
        <v>60.23</v>
      </c>
      <c r="L880" s="287"/>
      <c r="M880" s="504"/>
    </row>
    <row r="881" spans="1:13" ht="16.5" x14ac:dyDescent="0.3">
      <c r="A881" s="67" t="str">
        <f t="shared" si="42"/>
        <v>GDMTODistribuciónGolfo Norte</v>
      </c>
      <c r="B881" s="250" t="str">
        <f t="shared" si="40"/>
        <v>GDMTOPotenciaGolfo Norte</v>
      </c>
      <c r="C881" s="67" t="str">
        <f t="shared" si="41"/>
        <v>GDMTODistribuciónPotenciaGolfo Norte</v>
      </c>
      <c r="E881" s="180" t="s">
        <v>55</v>
      </c>
      <c r="F881" s="181" t="s">
        <v>191</v>
      </c>
      <c r="G881" s="181" t="s">
        <v>186</v>
      </c>
      <c r="H881" s="181" t="s">
        <v>136</v>
      </c>
      <c r="I881" s="181" t="s">
        <v>67</v>
      </c>
      <c r="J881" s="285" t="s">
        <v>161</v>
      </c>
      <c r="K881" s="505">
        <f>ROUND(INDEX(TR_FEBRERO_2025!$D$28:$M$44,MATCH($I881,TR_FEBRERO_2025!$C$28:$C$44,0),MATCH($E881,TR_FEBRERO_2025!$D$25:$M$25,0)),LOOKUP($H881,TR_FEBRERO_2025!$B$71:$C$73,TR_FEBRERO_2025!$C$71:$C$73))</f>
        <v>60.23</v>
      </c>
      <c r="L881" s="287"/>
      <c r="M881" s="504"/>
    </row>
    <row r="882" spans="1:13" ht="16.5" x14ac:dyDescent="0.3">
      <c r="A882" s="67" t="str">
        <f t="shared" si="42"/>
        <v>RAMTDistribuciónGolfo Norte</v>
      </c>
      <c r="B882" s="250" t="str">
        <f t="shared" si="40"/>
        <v>RAMTPotenciaGolfo Norte</v>
      </c>
      <c r="C882" s="67" t="str">
        <f t="shared" si="41"/>
        <v>RAMTDistribuciónPotenciaGolfo Norte</v>
      </c>
      <c r="E882" s="180" t="s">
        <v>60</v>
      </c>
      <c r="F882" s="181" t="s">
        <v>191</v>
      </c>
      <c r="G882" s="181" t="s">
        <v>186</v>
      </c>
      <c r="H882" s="181" t="s">
        <v>136</v>
      </c>
      <c r="I882" s="181" t="s">
        <v>67</v>
      </c>
      <c r="J882" s="285" t="s">
        <v>161</v>
      </c>
      <c r="K882" s="505">
        <f>ROUND(INDEX(TR_FEBRERO_2025!$D$28:$M$44,MATCH($I882,TR_FEBRERO_2025!$C$28:$C$44,0),MATCH($E882,TR_FEBRERO_2025!$D$25:$M$25,0)),LOOKUP($H882,TR_FEBRERO_2025!$B$71:$C$73,TR_FEBRERO_2025!$C$71:$C$73))</f>
        <v>60.23</v>
      </c>
      <c r="L882" s="287"/>
      <c r="M882" s="504"/>
    </row>
    <row r="883" spans="1:13" ht="16.5" x14ac:dyDescent="0.3">
      <c r="A883" s="67" t="str">
        <f t="shared" si="42"/>
        <v>GDBTDistribuciónJalisco</v>
      </c>
      <c r="B883" s="250" t="str">
        <f t="shared" si="40"/>
        <v>GDBTPotenciaJalisco</v>
      </c>
      <c r="C883" s="67" t="str">
        <f t="shared" si="41"/>
        <v>GDBTDistribuciónPotenciaJalisco</v>
      </c>
      <c r="E883" s="187" t="s">
        <v>53</v>
      </c>
      <c r="F883" s="181" t="s">
        <v>191</v>
      </c>
      <c r="G883" s="181" t="s">
        <v>186</v>
      </c>
      <c r="H883" s="181" t="s">
        <v>136</v>
      </c>
      <c r="I883" s="181" t="s">
        <v>68</v>
      </c>
      <c r="J883" s="285" t="s">
        <v>161</v>
      </c>
      <c r="K883" s="505">
        <f>ROUND(INDEX(TR_FEBRERO_2025!$D$28:$M$44,MATCH($I883,TR_FEBRERO_2025!$C$28:$C$44,0),MATCH($E883,TR_FEBRERO_2025!$D$25:$M$25,0)),LOOKUP($H883,TR_FEBRERO_2025!$B$71:$C$73,TR_FEBRERO_2025!$C$71:$C$73))</f>
        <v>552.46</v>
      </c>
      <c r="L883" s="287"/>
      <c r="M883" s="504"/>
    </row>
    <row r="884" spans="1:13" ht="16.5" x14ac:dyDescent="0.3">
      <c r="A884" s="67" t="str">
        <f t="shared" si="42"/>
        <v>APMTDistribuciónJalisco</v>
      </c>
      <c r="B884" s="250" t="str">
        <f t="shared" si="40"/>
        <v>APMTPotenciaJalisco</v>
      </c>
      <c r="C884" s="67" t="str">
        <f t="shared" si="41"/>
        <v>APMTDistribuciónPotenciaJalisco</v>
      </c>
      <c r="E884" s="187" t="s">
        <v>58</v>
      </c>
      <c r="F884" s="181" t="s">
        <v>191</v>
      </c>
      <c r="G884" s="181" t="s">
        <v>186</v>
      </c>
      <c r="H884" s="181" t="s">
        <v>136</v>
      </c>
      <c r="I884" s="181" t="s">
        <v>68</v>
      </c>
      <c r="J884" s="285" t="s">
        <v>161</v>
      </c>
      <c r="K884" s="505">
        <f>ROUND(INDEX(TR_FEBRERO_2025!$D$28:$M$44,MATCH($I884,TR_FEBRERO_2025!$C$28:$C$44,0),MATCH($E884,TR_FEBRERO_2025!$D$25:$M$25,0)),LOOKUP($H884,TR_FEBRERO_2025!$B$71:$C$73,TR_FEBRERO_2025!$C$71:$C$73))</f>
        <v>167.07</v>
      </c>
      <c r="L884" s="287"/>
      <c r="M884" s="504"/>
    </row>
    <row r="885" spans="1:13" ht="16.5" x14ac:dyDescent="0.3">
      <c r="A885" s="67" t="str">
        <f t="shared" si="42"/>
        <v>GDMTHDistribuciónJalisco</v>
      </c>
      <c r="B885" s="250" t="str">
        <f t="shared" si="40"/>
        <v>GDMTHPotenciaJalisco</v>
      </c>
      <c r="C885" s="67" t="str">
        <f t="shared" si="41"/>
        <v>GDMTHDistribuciónPotenciaJalisco</v>
      </c>
      <c r="E885" s="180" t="s">
        <v>54</v>
      </c>
      <c r="F885" s="181" t="s">
        <v>191</v>
      </c>
      <c r="G885" s="181" t="s">
        <v>186</v>
      </c>
      <c r="H885" s="181" t="s">
        <v>136</v>
      </c>
      <c r="I885" s="181" t="s">
        <v>68</v>
      </c>
      <c r="J885" s="285" t="s">
        <v>161</v>
      </c>
      <c r="K885" s="505">
        <f>ROUND(INDEX(TR_FEBRERO_2025!$D$28:$M$44,MATCH($I885,TR_FEBRERO_2025!$C$28:$C$44,0),MATCH($E885,TR_FEBRERO_2025!$D$25:$M$25,0)),LOOKUP($H885,TR_FEBRERO_2025!$B$71:$C$73,TR_FEBRERO_2025!$C$71:$C$73))</f>
        <v>167.07</v>
      </c>
      <c r="L885" s="287"/>
      <c r="M885" s="504"/>
    </row>
    <row r="886" spans="1:13" ht="16.5" x14ac:dyDescent="0.3">
      <c r="A886" s="67" t="str">
        <f t="shared" si="42"/>
        <v>GDMTODistribuciónJalisco</v>
      </c>
      <c r="B886" s="250" t="str">
        <f t="shared" si="40"/>
        <v>GDMTOPotenciaJalisco</v>
      </c>
      <c r="C886" s="67" t="str">
        <f t="shared" si="41"/>
        <v>GDMTODistribuciónPotenciaJalisco</v>
      </c>
      <c r="E886" s="180" t="s">
        <v>55</v>
      </c>
      <c r="F886" s="181" t="s">
        <v>191</v>
      </c>
      <c r="G886" s="181" t="s">
        <v>186</v>
      </c>
      <c r="H886" s="181" t="s">
        <v>136</v>
      </c>
      <c r="I886" s="181" t="s">
        <v>68</v>
      </c>
      <c r="J886" s="285" t="s">
        <v>161</v>
      </c>
      <c r="K886" s="505">
        <f>ROUND(INDEX(TR_FEBRERO_2025!$D$28:$M$44,MATCH($I886,TR_FEBRERO_2025!$C$28:$C$44,0),MATCH($E886,TR_FEBRERO_2025!$D$25:$M$25,0)),LOOKUP($H886,TR_FEBRERO_2025!$B$71:$C$73,TR_FEBRERO_2025!$C$71:$C$73))</f>
        <v>167.07</v>
      </c>
      <c r="L886" s="287"/>
      <c r="M886" s="504"/>
    </row>
    <row r="887" spans="1:13" ht="16.5" x14ac:dyDescent="0.3">
      <c r="A887" s="67" t="str">
        <f t="shared" si="42"/>
        <v>RAMTDistribuciónJalisco</v>
      </c>
      <c r="B887" s="250" t="str">
        <f t="shared" si="40"/>
        <v>RAMTPotenciaJalisco</v>
      </c>
      <c r="C887" s="67" t="str">
        <f t="shared" si="41"/>
        <v>RAMTDistribuciónPotenciaJalisco</v>
      </c>
      <c r="E887" s="180" t="s">
        <v>60</v>
      </c>
      <c r="F887" s="181" t="s">
        <v>191</v>
      </c>
      <c r="G887" s="181" t="s">
        <v>186</v>
      </c>
      <c r="H887" s="181" t="s">
        <v>136</v>
      </c>
      <c r="I887" s="181" t="s">
        <v>68</v>
      </c>
      <c r="J887" s="285" t="s">
        <v>161</v>
      </c>
      <c r="K887" s="505">
        <f>ROUND(INDEX(TR_FEBRERO_2025!$D$28:$M$44,MATCH($I887,TR_FEBRERO_2025!$C$28:$C$44,0),MATCH($E887,TR_FEBRERO_2025!$D$25:$M$25,0)),LOOKUP($H887,TR_FEBRERO_2025!$B$71:$C$73,TR_FEBRERO_2025!$C$71:$C$73))</f>
        <v>167.07</v>
      </c>
      <c r="L887" s="287"/>
      <c r="M887" s="504"/>
    </row>
    <row r="888" spans="1:13" ht="16.5" x14ac:dyDescent="0.3">
      <c r="A888" s="67" t="str">
        <f t="shared" si="42"/>
        <v>GDBTDistribuciónNoroeste</v>
      </c>
      <c r="B888" s="250" t="str">
        <f t="shared" si="40"/>
        <v>GDBTPotenciaNoroeste</v>
      </c>
      <c r="C888" s="67" t="str">
        <f t="shared" si="41"/>
        <v>GDBTDistribuciónPotenciaNoroeste</v>
      </c>
      <c r="E888" s="187" t="s">
        <v>53</v>
      </c>
      <c r="F888" s="181" t="s">
        <v>191</v>
      </c>
      <c r="G888" s="181" t="s">
        <v>186</v>
      </c>
      <c r="H888" s="181" t="s">
        <v>136</v>
      </c>
      <c r="I888" s="181" t="s">
        <v>69</v>
      </c>
      <c r="J888" s="285" t="s">
        <v>161</v>
      </c>
      <c r="K888" s="505">
        <f>ROUND(INDEX(TR_FEBRERO_2025!$D$28:$M$44,MATCH($I888,TR_FEBRERO_2025!$C$28:$C$44,0),MATCH($E888,TR_FEBRERO_2025!$D$25:$M$25,0)),LOOKUP($H888,TR_FEBRERO_2025!$B$71:$C$73,TR_FEBRERO_2025!$C$71:$C$73))</f>
        <v>222.11</v>
      </c>
      <c r="L888" s="287"/>
      <c r="M888" s="504"/>
    </row>
    <row r="889" spans="1:13" ht="16.5" x14ac:dyDescent="0.3">
      <c r="A889" s="67" t="str">
        <f t="shared" si="42"/>
        <v>APMTDistribuciónNoroeste</v>
      </c>
      <c r="B889" s="250" t="str">
        <f t="shared" si="40"/>
        <v>APMTPotenciaNoroeste</v>
      </c>
      <c r="C889" s="67" t="str">
        <f t="shared" si="41"/>
        <v>APMTDistribuciónPotenciaNoroeste</v>
      </c>
      <c r="E889" s="187" t="s">
        <v>58</v>
      </c>
      <c r="F889" s="181" t="s">
        <v>191</v>
      </c>
      <c r="G889" s="181" t="s">
        <v>186</v>
      </c>
      <c r="H889" s="181" t="s">
        <v>136</v>
      </c>
      <c r="I889" s="181" t="s">
        <v>69</v>
      </c>
      <c r="J889" s="285" t="s">
        <v>161</v>
      </c>
      <c r="K889" s="505">
        <f>ROUND(INDEX(TR_FEBRERO_2025!$D$28:$M$44,MATCH($I889,TR_FEBRERO_2025!$C$28:$C$44,0),MATCH($E889,TR_FEBRERO_2025!$D$25:$M$25,0)),LOOKUP($H889,TR_FEBRERO_2025!$B$71:$C$73,TR_FEBRERO_2025!$C$71:$C$73))</f>
        <v>94.64</v>
      </c>
      <c r="L889" s="287"/>
      <c r="M889" s="504"/>
    </row>
    <row r="890" spans="1:13" ht="16.5" x14ac:dyDescent="0.3">
      <c r="A890" s="67" t="str">
        <f t="shared" si="42"/>
        <v>GDMTHDistribuciónNoroeste</v>
      </c>
      <c r="B890" s="250" t="str">
        <f t="shared" si="40"/>
        <v>GDMTHPotenciaNoroeste</v>
      </c>
      <c r="C890" s="67" t="str">
        <f t="shared" si="41"/>
        <v>GDMTHDistribuciónPotenciaNoroeste</v>
      </c>
      <c r="E890" s="180" t="s">
        <v>54</v>
      </c>
      <c r="F890" s="181" t="s">
        <v>191</v>
      </c>
      <c r="G890" s="181" t="s">
        <v>186</v>
      </c>
      <c r="H890" s="181" t="s">
        <v>136</v>
      </c>
      <c r="I890" s="181" t="s">
        <v>69</v>
      </c>
      <c r="J890" s="285" t="s">
        <v>161</v>
      </c>
      <c r="K890" s="505">
        <f>ROUND(INDEX(TR_FEBRERO_2025!$D$28:$M$44,MATCH($I890,TR_FEBRERO_2025!$C$28:$C$44,0),MATCH($E890,TR_FEBRERO_2025!$D$25:$M$25,0)),LOOKUP($H890,TR_FEBRERO_2025!$B$71:$C$73,TR_FEBRERO_2025!$C$71:$C$73))</f>
        <v>94.64</v>
      </c>
      <c r="L890" s="287"/>
      <c r="M890" s="504"/>
    </row>
    <row r="891" spans="1:13" ht="16.5" x14ac:dyDescent="0.3">
      <c r="A891" s="67" t="str">
        <f t="shared" si="42"/>
        <v>GDMTODistribuciónNoroeste</v>
      </c>
      <c r="B891" s="250" t="str">
        <f t="shared" si="40"/>
        <v>GDMTOPotenciaNoroeste</v>
      </c>
      <c r="C891" s="67" t="str">
        <f t="shared" si="41"/>
        <v>GDMTODistribuciónPotenciaNoroeste</v>
      </c>
      <c r="E891" s="180" t="s">
        <v>55</v>
      </c>
      <c r="F891" s="181" t="s">
        <v>191</v>
      </c>
      <c r="G891" s="181" t="s">
        <v>186</v>
      </c>
      <c r="H891" s="181" t="s">
        <v>136</v>
      </c>
      <c r="I891" s="181" t="s">
        <v>69</v>
      </c>
      <c r="J891" s="285" t="s">
        <v>161</v>
      </c>
      <c r="K891" s="505">
        <f>ROUND(INDEX(TR_FEBRERO_2025!$D$28:$M$44,MATCH($I891,TR_FEBRERO_2025!$C$28:$C$44,0),MATCH($E891,TR_FEBRERO_2025!$D$25:$M$25,0)),LOOKUP($H891,TR_FEBRERO_2025!$B$71:$C$73,TR_FEBRERO_2025!$C$71:$C$73))</f>
        <v>94.64</v>
      </c>
      <c r="L891" s="287"/>
      <c r="M891" s="504"/>
    </row>
    <row r="892" spans="1:13" ht="16.5" x14ac:dyDescent="0.3">
      <c r="A892" s="67" t="str">
        <f t="shared" si="42"/>
        <v>RAMTDistribuciónNoroeste</v>
      </c>
      <c r="B892" s="250" t="str">
        <f t="shared" si="40"/>
        <v>RAMTPotenciaNoroeste</v>
      </c>
      <c r="C892" s="67" t="str">
        <f t="shared" si="41"/>
        <v>RAMTDistribuciónPotenciaNoroeste</v>
      </c>
      <c r="E892" s="180" t="s">
        <v>60</v>
      </c>
      <c r="F892" s="181" t="s">
        <v>191</v>
      </c>
      <c r="G892" s="181" t="s">
        <v>186</v>
      </c>
      <c r="H892" s="181" t="s">
        <v>136</v>
      </c>
      <c r="I892" s="181" t="s">
        <v>69</v>
      </c>
      <c r="J892" s="285" t="s">
        <v>161</v>
      </c>
      <c r="K892" s="505">
        <f>ROUND(INDEX(TR_FEBRERO_2025!$D$28:$M$44,MATCH($I892,TR_FEBRERO_2025!$C$28:$C$44,0),MATCH($E892,TR_FEBRERO_2025!$D$25:$M$25,0)),LOOKUP($H892,TR_FEBRERO_2025!$B$71:$C$73,TR_FEBRERO_2025!$C$71:$C$73))</f>
        <v>94.64</v>
      </c>
      <c r="L892" s="287"/>
      <c r="M892" s="504"/>
    </row>
    <row r="893" spans="1:13" ht="16.5" x14ac:dyDescent="0.3">
      <c r="A893" s="67" t="str">
        <f t="shared" si="42"/>
        <v>GDBTDistribuciónNorte</v>
      </c>
      <c r="B893" s="250" t="str">
        <f t="shared" si="40"/>
        <v>GDBTPotenciaNorte</v>
      </c>
      <c r="C893" s="67" t="str">
        <f t="shared" si="41"/>
        <v>GDBTDistribuciónPotenciaNorte</v>
      </c>
      <c r="E893" s="187" t="s">
        <v>53</v>
      </c>
      <c r="F893" s="181" t="s">
        <v>191</v>
      </c>
      <c r="G893" s="181" t="s">
        <v>186</v>
      </c>
      <c r="H893" s="181" t="s">
        <v>136</v>
      </c>
      <c r="I893" s="181" t="s">
        <v>70</v>
      </c>
      <c r="J893" s="285" t="s">
        <v>161</v>
      </c>
      <c r="K893" s="505">
        <f>ROUND(INDEX(TR_FEBRERO_2025!$D$28:$M$44,MATCH($I893,TR_FEBRERO_2025!$C$28:$C$44,0),MATCH($E893,TR_FEBRERO_2025!$D$25:$M$25,0)),LOOKUP($H893,TR_FEBRERO_2025!$B$71:$C$73,TR_FEBRERO_2025!$C$71:$C$73))</f>
        <v>357.81</v>
      </c>
      <c r="L893" s="287"/>
      <c r="M893" s="504"/>
    </row>
    <row r="894" spans="1:13" ht="16.5" x14ac:dyDescent="0.3">
      <c r="A894" s="67" t="str">
        <f t="shared" si="42"/>
        <v>APMTDistribuciónNorte</v>
      </c>
      <c r="B894" s="250" t="str">
        <f t="shared" si="40"/>
        <v>APMTPotenciaNorte</v>
      </c>
      <c r="C894" s="67" t="str">
        <f t="shared" si="41"/>
        <v>APMTDistribuciónPotenciaNorte</v>
      </c>
      <c r="E894" s="187" t="s">
        <v>58</v>
      </c>
      <c r="F894" s="181" t="s">
        <v>191</v>
      </c>
      <c r="G894" s="181" t="s">
        <v>186</v>
      </c>
      <c r="H894" s="181" t="s">
        <v>136</v>
      </c>
      <c r="I894" s="181" t="s">
        <v>70</v>
      </c>
      <c r="J894" s="285" t="s">
        <v>161</v>
      </c>
      <c r="K894" s="505">
        <f>ROUND(INDEX(TR_FEBRERO_2025!$D$28:$M$44,MATCH($I894,TR_FEBRERO_2025!$C$28:$C$44,0),MATCH($E894,TR_FEBRERO_2025!$D$25:$M$25,0)),LOOKUP($H894,TR_FEBRERO_2025!$B$71:$C$73,TR_FEBRERO_2025!$C$71:$C$73))</f>
        <v>76.22</v>
      </c>
      <c r="L894" s="287"/>
      <c r="M894" s="504"/>
    </row>
    <row r="895" spans="1:13" ht="16.5" x14ac:dyDescent="0.3">
      <c r="A895" s="67" t="str">
        <f t="shared" si="42"/>
        <v>GDMTHDistribuciónNorte</v>
      </c>
      <c r="B895" s="250" t="str">
        <f t="shared" ref="B895:B927" si="43">E895&amp;H895&amp;I895</f>
        <v>GDMTHPotenciaNorte</v>
      </c>
      <c r="C895" s="67" t="str">
        <f t="shared" si="41"/>
        <v>GDMTHDistribuciónPotenciaNorte</v>
      </c>
      <c r="E895" s="180" t="s">
        <v>54</v>
      </c>
      <c r="F895" s="181" t="s">
        <v>191</v>
      </c>
      <c r="G895" s="181" t="s">
        <v>186</v>
      </c>
      <c r="H895" s="181" t="s">
        <v>136</v>
      </c>
      <c r="I895" s="181" t="s">
        <v>70</v>
      </c>
      <c r="J895" s="285" t="s">
        <v>161</v>
      </c>
      <c r="K895" s="505">
        <f>ROUND(INDEX(TR_FEBRERO_2025!$D$28:$M$44,MATCH($I895,TR_FEBRERO_2025!$C$28:$C$44,0),MATCH($E895,TR_FEBRERO_2025!$D$25:$M$25,0)),LOOKUP($H895,TR_FEBRERO_2025!$B$71:$C$73,TR_FEBRERO_2025!$C$71:$C$73))</f>
        <v>76.22</v>
      </c>
      <c r="L895" s="287"/>
      <c r="M895" s="504"/>
    </row>
    <row r="896" spans="1:13" ht="16.5" x14ac:dyDescent="0.3">
      <c r="A896" s="67" t="str">
        <f t="shared" si="42"/>
        <v>GDMTODistribuciónNorte</v>
      </c>
      <c r="B896" s="250" t="str">
        <f t="shared" si="43"/>
        <v>GDMTOPotenciaNorte</v>
      </c>
      <c r="C896" s="67" t="str">
        <f t="shared" si="41"/>
        <v>GDMTODistribuciónPotenciaNorte</v>
      </c>
      <c r="E896" s="180" t="s">
        <v>55</v>
      </c>
      <c r="F896" s="181" t="s">
        <v>191</v>
      </c>
      <c r="G896" s="181" t="s">
        <v>186</v>
      </c>
      <c r="H896" s="181" t="s">
        <v>136</v>
      </c>
      <c r="I896" s="181" t="s">
        <v>70</v>
      </c>
      <c r="J896" s="285" t="s">
        <v>161</v>
      </c>
      <c r="K896" s="505">
        <f>ROUND(INDEX(TR_FEBRERO_2025!$D$28:$M$44,MATCH($I896,TR_FEBRERO_2025!$C$28:$C$44,0),MATCH($E896,TR_FEBRERO_2025!$D$25:$M$25,0)),LOOKUP($H896,TR_FEBRERO_2025!$B$71:$C$73,TR_FEBRERO_2025!$C$71:$C$73))</f>
        <v>76.22</v>
      </c>
      <c r="L896" s="287"/>
      <c r="M896" s="504"/>
    </row>
    <row r="897" spans="1:13" ht="16.5" x14ac:dyDescent="0.3">
      <c r="A897" s="67" t="str">
        <f t="shared" si="42"/>
        <v>RAMTDistribuciónNorte</v>
      </c>
      <c r="B897" s="250" t="str">
        <f t="shared" si="43"/>
        <v>RAMTPotenciaNorte</v>
      </c>
      <c r="C897" s="67" t="str">
        <f t="shared" si="41"/>
        <v>RAMTDistribuciónPotenciaNorte</v>
      </c>
      <c r="E897" s="180" t="s">
        <v>60</v>
      </c>
      <c r="F897" s="181" t="s">
        <v>191</v>
      </c>
      <c r="G897" s="181" t="s">
        <v>186</v>
      </c>
      <c r="H897" s="181" t="s">
        <v>136</v>
      </c>
      <c r="I897" s="181" t="s">
        <v>70</v>
      </c>
      <c r="J897" s="285" t="s">
        <v>161</v>
      </c>
      <c r="K897" s="505">
        <f>ROUND(INDEX(TR_FEBRERO_2025!$D$28:$M$44,MATCH($I897,TR_FEBRERO_2025!$C$28:$C$44,0),MATCH($E897,TR_FEBRERO_2025!$D$25:$M$25,0)),LOOKUP($H897,TR_FEBRERO_2025!$B$71:$C$73,TR_FEBRERO_2025!$C$71:$C$73))</f>
        <v>76.22</v>
      </c>
      <c r="L897" s="287"/>
      <c r="M897" s="504"/>
    </row>
    <row r="898" spans="1:13" ht="16.5" x14ac:dyDescent="0.3">
      <c r="A898" s="67" t="str">
        <f t="shared" si="42"/>
        <v>GDBTDistribuciónOriente</v>
      </c>
      <c r="B898" s="250" t="str">
        <f t="shared" si="43"/>
        <v>GDBTPotenciaOriente</v>
      </c>
      <c r="C898" s="67" t="str">
        <f t="shared" si="41"/>
        <v>GDBTDistribuciónPotenciaOriente</v>
      </c>
      <c r="E898" s="187" t="s">
        <v>53</v>
      </c>
      <c r="F898" s="181" t="s">
        <v>191</v>
      </c>
      <c r="G898" s="181" t="s">
        <v>186</v>
      </c>
      <c r="H898" s="181" t="s">
        <v>136</v>
      </c>
      <c r="I898" s="181" t="s">
        <v>71</v>
      </c>
      <c r="J898" s="285" t="s">
        <v>161</v>
      </c>
      <c r="K898" s="505">
        <f>ROUND(INDEX(TR_FEBRERO_2025!$D$28:$M$44,MATCH($I898,TR_FEBRERO_2025!$C$28:$C$44,0),MATCH($E898,TR_FEBRERO_2025!$D$25:$M$25,0)),LOOKUP($H898,TR_FEBRERO_2025!$B$71:$C$73,TR_FEBRERO_2025!$C$71:$C$73))</f>
        <v>526.33000000000004</v>
      </c>
      <c r="L898" s="287"/>
      <c r="M898" s="504"/>
    </row>
    <row r="899" spans="1:13" ht="16.5" x14ac:dyDescent="0.3">
      <c r="A899" s="67" t="str">
        <f t="shared" si="42"/>
        <v>APMTDistribuciónOriente</v>
      </c>
      <c r="B899" s="250" t="str">
        <f t="shared" si="43"/>
        <v>APMTPotenciaOriente</v>
      </c>
      <c r="C899" s="67" t="str">
        <f t="shared" si="41"/>
        <v>APMTDistribuciónPotenciaOriente</v>
      </c>
      <c r="E899" s="187" t="s">
        <v>58</v>
      </c>
      <c r="F899" s="181" t="s">
        <v>191</v>
      </c>
      <c r="G899" s="181" t="s">
        <v>186</v>
      </c>
      <c r="H899" s="181" t="s">
        <v>136</v>
      </c>
      <c r="I899" s="181" t="s">
        <v>71</v>
      </c>
      <c r="J899" s="285" t="s">
        <v>161</v>
      </c>
      <c r="K899" s="505">
        <f>ROUND(INDEX(TR_FEBRERO_2025!$D$28:$M$44,MATCH($I899,TR_FEBRERO_2025!$C$28:$C$44,0),MATCH($E899,TR_FEBRERO_2025!$D$25:$M$25,0)),LOOKUP($H899,TR_FEBRERO_2025!$B$71:$C$73,TR_FEBRERO_2025!$C$71:$C$73))</f>
        <v>211.58</v>
      </c>
      <c r="L899" s="287"/>
      <c r="M899" s="504"/>
    </row>
    <row r="900" spans="1:13" ht="16.5" x14ac:dyDescent="0.3">
      <c r="A900" s="67" t="str">
        <f t="shared" si="42"/>
        <v>GDMTHDistribuciónOriente</v>
      </c>
      <c r="B900" s="250" t="str">
        <f t="shared" si="43"/>
        <v>GDMTHPotenciaOriente</v>
      </c>
      <c r="C900" s="67" t="str">
        <f t="shared" si="41"/>
        <v>GDMTHDistribuciónPotenciaOriente</v>
      </c>
      <c r="E900" s="180" t="s">
        <v>54</v>
      </c>
      <c r="F900" s="181" t="s">
        <v>191</v>
      </c>
      <c r="G900" s="181" t="s">
        <v>186</v>
      </c>
      <c r="H900" s="181" t="s">
        <v>136</v>
      </c>
      <c r="I900" s="181" t="s">
        <v>71</v>
      </c>
      <c r="J900" s="285" t="s">
        <v>161</v>
      </c>
      <c r="K900" s="505">
        <f>ROUND(INDEX(TR_FEBRERO_2025!$D$28:$M$44,MATCH($I900,TR_FEBRERO_2025!$C$28:$C$44,0),MATCH($E900,TR_FEBRERO_2025!$D$25:$M$25,0)),LOOKUP($H900,TR_FEBRERO_2025!$B$71:$C$73,TR_FEBRERO_2025!$C$71:$C$73))</f>
        <v>211.58</v>
      </c>
      <c r="L900" s="287"/>
      <c r="M900" s="504"/>
    </row>
    <row r="901" spans="1:13" ht="16.5" x14ac:dyDescent="0.3">
      <c r="A901" s="67" t="str">
        <f t="shared" si="42"/>
        <v>GDMTODistribuciónOriente</v>
      </c>
      <c r="B901" s="250" t="str">
        <f t="shared" si="43"/>
        <v>GDMTOPotenciaOriente</v>
      </c>
      <c r="C901" s="67" t="str">
        <f t="shared" si="41"/>
        <v>GDMTODistribuciónPotenciaOriente</v>
      </c>
      <c r="E901" s="180" t="s">
        <v>55</v>
      </c>
      <c r="F901" s="181" t="s">
        <v>191</v>
      </c>
      <c r="G901" s="181" t="s">
        <v>186</v>
      </c>
      <c r="H901" s="181" t="s">
        <v>136</v>
      </c>
      <c r="I901" s="181" t="s">
        <v>71</v>
      </c>
      <c r="J901" s="285" t="s">
        <v>161</v>
      </c>
      <c r="K901" s="505">
        <f>ROUND(INDEX(TR_FEBRERO_2025!$D$28:$M$44,MATCH($I901,TR_FEBRERO_2025!$C$28:$C$44,0),MATCH($E901,TR_FEBRERO_2025!$D$25:$M$25,0)),LOOKUP($H901,TR_FEBRERO_2025!$B$71:$C$73,TR_FEBRERO_2025!$C$71:$C$73))</f>
        <v>211.58</v>
      </c>
      <c r="L901" s="287"/>
      <c r="M901" s="504"/>
    </row>
    <row r="902" spans="1:13" ht="16.5" x14ac:dyDescent="0.3">
      <c r="A902" s="67" t="str">
        <f t="shared" si="42"/>
        <v>RAMTDistribuciónOriente</v>
      </c>
      <c r="B902" s="250" t="str">
        <f t="shared" si="43"/>
        <v>RAMTPotenciaOriente</v>
      </c>
      <c r="C902" s="67" t="str">
        <f t="shared" si="41"/>
        <v>RAMTDistribuciónPotenciaOriente</v>
      </c>
      <c r="E902" s="180" t="s">
        <v>60</v>
      </c>
      <c r="F902" s="181" t="s">
        <v>191</v>
      </c>
      <c r="G902" s="181" t="s">
        <v>186</v>
      </c>
      <c r="H902" s="181" t="s">
        <v>136</v>
      </c>
      <c r="I902" s="181" t="s">
        <v>71</v>
      </c>
      <c r="J902" s="285" t="s">
        <v>161</v>
      </c>
      <c r="K902" s="505">
        <f>ROUND(INDEX(TR_FEBRERO_2025!$D$28:$M$44,MATCH($I902,TR_FEBRERO_2025!$C$28:$C$44,0),MATCH($E902,TR_FEBRERO_2025!$D$25:$M$25,0)),LOOKUP($H902,TR_FEBRERO_2025!$B$71:$C$73,TR_FEBRERO_2025!$C$71:$C$73))</f>
        <v>211.58</v>
      </c>
      <c r="L902" s="287"/>
      <c r="M902" s="504"/>
    </row>
    <row r="903" spans="1:13" ht="16.5" x14ac:dyDescent="0.3">
      <c r="A903" s="67" t="str">
        <f t="shared" si="42"/>
        <v>GDBTDistribuciónPeninsular</v>
      </c>
      <c r="B903" s="250" t="str">
        <f t="shared" si="43"/>
        <v>GDBTPotenciaPeninsular</v>
      </c>
      <c r="C903" s="67" t="str">
        <f t="shared" si="41"/>
        <v>GDBTDistribuciónPotenciaPeninsular</v>
      </c>
      <c r="E903" s="187" t="s">
        <v>53</v>
      </c>
      <c r="F903" s="181" t="s">
        <v>191</v>
      </c>
      <c r="G903" s="181" t="s">
        <v>186</v>
      </c>
      <c r="H903" s="181" t="s">
        <v>136</v>
      </c>
      <c r="I903" s="181" t="s">
        <v>72</v>
      </c>
      <c r="J903" s="285" t="s">
        <v>161</v>
      </c>
      <c r="K903" s="505">
        <f>ROUND(INDEX(TR_FEBRERO_2025!$D$28:$M$44,MATCH($I903,TR_FEBRERO_2025!$C$28:$C$44,0),MATCH($E903,TR_FEBRERO_2025!$D$25:$M$25,0)),LOOKUP($H903,TR_FEBRERO_2025!$B$71:$C$73,TR_FEBRERO_2025!$C$71:$C$73))</f>
        <v>309.08999999999997</v>
      </c>
      <c r="L903" s="287"/>
      <c r="M903" s="504"/>
    </row>
    <row r="904" spans="1:13" ht="16.5" x14ac:dyDescent="0.3">
      <c r="A904" s="67" t="str">
        <f t="shared" si="42"/>
        <v>APMTDistribuciónPeninsular</v>
      </c>
      <c r="B904" s="250" t="str">
        <f t="shared" si="43"/>
        <v>APMTPotenciaPeninsular</v>
      </c>
      <c r="C904" s="67" t="str">
        <f t="shared" si="41"/>
        <v>APMTDistribuciónPotenciaPeninsular</v>
      </c>
      <c r="E904" s="187" t="s">
        <v>58</v>
      </c>
      <c r="F904" s="181" t="s">
        <v>191</v>
      </c>
      <c r="G904" s="181" t="s">
        <v>186</v>
      </c>
      <c r="H904" s="181" t="s">
        <v>136</v>
      </c>
      <c r="I904" s="181" t="s">
        <v>72</v>
      </c>
      <c r="J904" s="285" t="s">
        <v>161</v>
      </c>
      <c r="K904" s="505">
        <f>ROUND(INDEX(TR_FEBRERO_2025!$D$28:$M$44,MATCH($I904,TR_FEBRERO_2025!$C$28:$C$44,0),MATCH($E904,TR_FEBRERO_2025!$D$25:$M$25,0)),LOOKUP($H904,TR_FEBRERO_2025!$B$71:$C$73,TR_FEBRERO_2025!$C$71:$C$73))</f>
        <v>94.61</v>
      </c>
      <c r="L904" s="287"/>
      <c r="M904" s="504"/>
    </row>
    <row r="905" spans="1:13" ht="16.5" x14ac:dyDescent="0.3">
      <c r="A905" s="67" t="str">
        <f t="shared" si="42"/>
        <v>GDMTHDistribuciónPeninsular</v>
      </c>
      <c r="B905" s="250" t="str">
        <f t="shared" si="43"/>
        <v>GDMTHPotenciaPeninsular</v>
      </c>
      <c r="C905" s="67" t="str">
        <f t="shared" si="41"/>
        <v>GDMTHDistribuciónPotenciaPeninsular</v>
      </c>
      <c r="E905" s="180" t="s">
        <v>54</v>
      </c>
      <c r="F905" s="181" t="s">
        <v>191</v>
      </c>
      <c r="G905" s="181" t="s">
        <v>186</v>
      </c>
      <c r="H905" s="181" t="s">
        <v>136</v>
      </c>
      <c r="I905" s="181" t="s">
        <v>72</v>
      </c>
      <c r="J905" s="285" t="s">
        <v>161</v>
      </c>
      <c r="K905" s="505">
        <f>ROUND(INDEX(TR_FEBRERO_2025!$D$28:$M$44,MATCH($I905,TR_FEBRERO_2025!$C$28:$C$44,0),MATCH($E905,TR_FEBRERO_2025!$D$25:$M$25,0)),LOOKUP($H905,TR_FEBRERO_2025!$B$71:$C$73,TR_FEBRERO_2025!$C$71:$C$73))</f>
        <v>94.61</v>
      </c>
      <c r="L905" s="287"/>
      <c r="M905" s="504"/>
    </row>
    <row r="906" spans="1:13" ht="16.5" x14ac:dyDescent="0.3">
      <c r="A906" s="67" t="str">
        <f t="shared" si="42"/>
        <v>GDMTODistribuciónPeninsular</v>
      </c>
      <c r="B906" s="250" t="str">
        <f t="shared" si="43"/>
        <v>GDMTOPotenciaPeninsular</v>
      </c>
      <c r="C906" s="67" t="str">
        <f t="shared" ref="C906:C969" si="44">E906&amp;F906&amp;H906&amp;I906</f>
        <v>GDMTODistribuciónPotenciaPeninsular</v>
      </c>
      <c r="E906" s="180" t="s">
        <v>55</v>
      </c>
      <c r="F906" s="181" t="s">
        <v>191</v>
      </c>
      <c r="G906" s="181" t="s">
        <v>186</v>
      </c>
      <c r="H906" s="181" t="s">
        <v>136</v>
      </c>
      <c r="I906" s="181" t="s">
        <v>72</v>
      </c>
      <c r="J906" s="285" t="s">
        <v>161</v>
      </c>
      <c r="K906" s="505">
        <f>ROUND(INDEX(TR_FEBRERO_2025!$D$28:$M$44,MATCH($I906,TR_FEBRERO_2025!$C$28:$C$44,0),MATCH($E906,TR_FEBRERO_2025!$D$25:$M$25,0)),LOOKUP($H906,TR_FEBRERO_2025!$B$71:$C$73,TR_FEBRERO_2025!$C$71:$C$73))</f>
        <v>94.61</v>
      </c>
      <c r="L906" s="287"/>
      <c r="M906" s="504"/>
    </row>
    <row r="907" spans="1:13" ht="16.5" x14ac:dyDescent="0.3">
      <c r="A907" s="67" t="str">
        <f t="shared" ref="A907:A970" si="45">IF(J907="NA",E907&amp;F907&amp;I907,E907&amp;F907&amp;I907&amp;J907)</f>
        <v>RAMTDistribuciónPeninsular</v>
      </c>
      <c r="B907" s="250" t="str">
        <f t="shared" si="43"/>
        <v>RAMTPotenciaPeninsular</v>
      </c>
      <c r="C907" s="67" t="str">
        <f t="shared" si="44"/>
        <v>RAMTDistribuciónPotenciaPeninsular</v>
      </c>
      <c r="E907" s="180" t="s">
        <v>60</v>
      </c>
      <c r="F907" s="181" t="s">
        <v>191</v>
      </c>
      <c r="G907" s="181" t="s">
        <v>186</v>
      </c>
      <c r="H907" s="181" t="s">
        <v>136</v>
      </c>
      <c r="I907" s="181" t="s">
        <v>72</v>
      </c>
      <c r="J907" s="285" t="s">
        <v>161</v>
      </c>
      <c r="K907" s="505">
        <f>ROUND(INDEX(TR_FEBRERO_2025!$D$28:$M$44,MATCH($I907,TR_FEBRERO_2025!$C$28:$C$44,0),MATCH($E907,TR_FEBRERO_2025!$D$25:$M$25,0)),LOOKUP($H907,TR_FEBRERO_2025!$B$71:$C$73,TR_FEBRERO_2025!$C$71:$C$73))</f>
        <v>94.61</v>
      </c>
      <c r="L907" s="287"/>
      <c r="M907" s="504"/>
    </row>
    <row r="908" spans="1:13" ht="16.5" x14ac:dyDescent="0.3">
      <c r="A908" s="67" t="str">
        <f t="shared" si="45"/>
        <v>GDBTDistribuciónSureste</v>
      </c>
      <c r="B908" s="250" t="str">
        <f t="shared" si="43"/>
        <v>GDBTPotenciaSureste</v>
      </c>
      <c r="C908" s="67" t="str">
        <f t="shared" si="44"/>
        <v>GDBTDistribuciónPotenciaSureste</v>
      </c>
      <c r="E908" s="187" t="s">
        <v>53</v>
      </c>
      <c r="F908" s="181" t="s">
        <v>191</v>
      </c>
      <c r="G908" s="181" t="s">
        <v>186</v>
      </c>
      <c r="H908" s="181" t="s">
        <v>136</v>
      </c>
      <c r="I908" s="181" t="s">
        <v>73</v>
      </c>
      <c r="J908" s="285" t="s">
        <v>161</v>
      </c>
      <c r="K908" s="505">
        <f>ROUND(INDEX(TR_FEBRERO_2025!$D$28:$M$44,MATCH($I908,TR_FEBRERO_2025!$C$28:$C$44,0),MATCH($E908,TR_FEBRERO_2025!$D$25:$M$25,0)),LOOKUP($H908,TR_FEBRERO_2025!$B$71:$C$73,TR_FEBRERO_2025!$C$71:$C$73))</f>
        <v>459.11</v>
      </c>
      <c r="L908" s="287"/>
      <c r="M908" s="504"/>
    </row>
    <row r="909" spans="1:13" ht="16.5" x14ac:dyDescent="0.3">
      <c r="A909" s="67" t="str">
        <f t="shared" si="45"/>
        <v>APMTDistribuciónSureste</v>
      </c>
      <c r="B909" s="250" t="str">
        <f t="shared" si="43"/>
        <v>APMTPotenciaSureste</v>
      </c>
      <c r="C909" s="67" t="str">
        <f t="shared" si="44"/>
        <v>APMTDistribuciónPotenciaSureste</v>
      </c>
      <c r="E909" s="187" t="s">
        <v>58</v>
      </c>
      <c r="F909" s="181" t="s">
        <v>191</v>
      </c>
      <c r="G909" s="181" t="s">
        <v>186</v>
      </c>
      <c r="H909" s="181" t="s">
        <v>136</v>
      </c>
      <c r="I909" s="181" t="s">
        <v>73</v>
      </c>
      <c r="J909" s="285" t="s">
        <v>161</v>
      </c>
      <c r="K909" s="505">
        <f>ROUND(INDEX(TR_FEBRERO_2025!$D$28:$M$44,MATCH($I909,TR_FEBRERO_2025!$C$28:$C$44,0),MATCH($E909,TR_FEBRERO_2025!$D$25:$M$25,0)),LOOKUP($H909,TR_FEBRERO_2025!$B$71:$C$73,TR_FEBRERO_2025!$C$71:$C$73))</f>
        <v>147.44</v>
      </c>
      <c r="L909" s="287"/>
      <c r="M909" s="504"/>
    </row>
    <row r="910" spans="1:13" ht="16.5" x14ac:dyDescent="0.3">
      <c r="A910" s="67" t="str">
        <f t="shared" si="45"/>
        <v>GDMTHDistribuciónSureste</v>
      </c>
      <c r="B910" s="250" t="str">
        <f t="shared" si="43"/>
        <v>GDMTHPotenciaSureste</v>
      </c>
      <c r="C910" s="67" t="str">
        <f t="shared" si="44"/>
        <v>GDMTHDistribuciónPotenciaSureste</v>
      </c>
      <c r="E910" s="180" t="s">
        <v>54</v>
      </c>
      <c r="F910" s="181" t="s">
        <v>191</v>
      </c>
      <c r="G910" s="181" t="s">
        <v>186</v>
      </c>
      <c r="H910" s="181" t="s">
        <v>136</v>
      </c>
      <c r="I910" s="181" t="s">
        <v>73</v>
      </c>
      <c r="J910" s="285" t="s">
        <v>161</v>
      </c>
      <c r="K910" s="505">
        <f>ROUND(INDEX(TR_FEBRERO_2025!$D$28:$M$44,MATCH($I910,TR_FEBRERO_2025!$C$28:$C$44,0),MATCH($E910,TR_FEBRERO_2025!$D$25:$M$25,0)),LOOKUP($H910,TR_FEBRERO_2025!$B$71:$C$73,TR_FEBRERO_2025!$C$71:$C$73))</f>
        <v>147.44</v>
      </c>
      <c r="L910" s="287"/>
      <c r="M910" s="504"/>
    </row>
    <row r="911" spans="1:13" ht="16.5" x14ac:dyDescent="0.3">
      <c r="A911" s="67" t="str">
        <f t="shared" si="45"/>
        <v>GDMTODistribuciónSureste</v>
      </c>
      <c r="B911" s="250" t="str">
        <f t="shared" si="43"/>
        <v>GDMTOPotenciaSureste</v>
      </c>
      <c r="C911" s="67" t="str">
        <f t="shared" si="44"/>
        <v>GDMTODistribuciónPotenciaSureste</v>
      </c>
      <c r="E911" s="180" t="s">
        <v>55</v>
      </c>
      <c r="F911" s="181" t="s">
        <v>191</v>
      </c>
      <c r="G911" s="181" t="s">
        <v>186</v>
      </c>
      <c r="H911" s="181" t="s">
        <v>136</v>
      </c>
      <c r="I911" s="181" t="s">
        <v>73</v>
      </c>
      <c r="J911" s="285" t="s">
        <v>161</v>
      </c>
      <c r="K911" s="505">
        <f>ROUND(INDEX(TR_FEBRERO_2025!$D$28:$M$44,MATCH($I911,TR_FEBRERO_2025!$C$28:$C$44,0),MATCH($E911,TR_FEBRERO_2025!$D$25:$M$25,0)),LOOKUP($H911,TR_FEBRERO_2025!$B$71:$C$73,TR_FEBRERO_2025!$C$71:$C$73))</f>
        <v>147.44</v>
      </c>
      <c r="L911" s="287"/>
      <c r="M911" s="504"/>
    </row>
    <row r="912" spans="1:13" ht="16.5" x14ac:dyDescent="0.3">
      <c r="A912" s="67" t="str">
        <f t="shared" si="45"/>
        <v>RAMTDistribuciónSureste</v>
      </c>
      <c r="B912" s="250" t="str">
        <f t="shared" si="43"/>
        <v>RAMTPotenciaSureste</v>
      </c>
      <c r="C912" s="67" t="str">
        <f t="shared" si="44"/>
        <v>RAMTDistribuciónPotenciaSureste</v>
      </c>
      <c r="E912" s="180" t="s">
        <v>60</v>
      </c>
      <c r="F912" s="181" t="s">
        <v>191</v>
      </c>
      <c r="G912" s="181" t="s">
        <v>186</v>
      </c>
      <c r="H912" s="181" t="s">
        <v>136</v>
      </c>
      <c r="I912" s="181" t="s">
        <v>73</v>
      </c>
      <c r="J912" s="285" t="s">
        <v>161</v>
      </c>
      <c r="K912" s="505">
        <f>ROUND(INDEX(TR_FEBRERO_2025!$D$28:$M$44,MATCH($I912,TR_FEBRERO_2025!$C$28:$C$44,0),MATCH($E912,TR_FEBRERO_2025!$D$25:$M$25,0)),LOOKUP($H912,TR_FEBRERO_2025!$B$71:$C$73,TR_FEBRERO_2025!$C$71:$C$73))</f>
        <v>147.44</v>
      </c>
      <c r="L912" s="287"/>
      <c r="M912" s="504"/>
    </row>
    <row r="913" spans="1:13" ht="16.5" x14ac:dyDescent="0.3">
      <c r="A913" s="67" t="str">
        <f t="shared" si="45"/>
        <v>GDBTDistribuciónValle de México Centro</v>
      </c>
      <c r="B913" s="250" t="str">
        <f t="shared" si="43"/>
        <v>GDBTPotenciaValle de México Centro</v>
      </c>
      <c r="C913" s="67" t="str">
        <f t="shared" si="44"/>
        <v>GDBTDistribuciónPotenciaValle de México Centro</v>
      </c>
      <c r="E913" s="187" t="s">
        <v>53</v>
      </c>
      <c r="F913" s="181" t="s">
        <v>191</v>
      </c>
      <c r="G913" s="181" t="s">
        <v>186</v>
      </c>
      <c r="H913" s="181" t="s">
        <v>136</v>
      </c>
      <c r="I913" s="181" t="s">
        <v>74</v>
      </c>
      <c r="J913" s="285" t="s">
        <v>161</v>
      </c>
      <c r="K913" s="505">
        <f>ROUND(INDEX(TR_FEBRERO_2025!$D$28:$M$44,MATCH($I913,TR_FEBRERO_2025!$C$28:$C$44,0),MATCH($E913,TR_FEBRERO_2025!$D$25:$M$25,0)),LOOKUP($H913,TR_FEBRERO_2025!$B$71:$C$73,TR_FEBRERO_2025!$C$71:$C$73))</f>
        <v>256.43</v>
      </c>
      <c r="L913" s="287"/>
      <c r="M913" s="504"/>
    </row>
    <row r="914" spans="1:13" ht="16.5" x14ac:dyDescent="0.3">
      <c r="A914" s="67" t="str">
        <f t="shared" si="45"/>
        <v>APMTDistribuciónValle de México Centro</v>
      </c>
      <c r="B914" s="250" t="str">
        <f t="shared" si="43"/>
        <v>APMTPotenciaValle de México Centro</v>
      </c>
      <c r="C914" s="67" t="str">
        <f t="shared" si="44"/>
        <v>APMTDistribuciónPotenciaValle de México Centro</v>
      </c>
      <c r="E914" s="187" t="s">
        <v>58</v>
      </c>
      <c r="F914" s="181" t="s">
        <v>191</v>
      </c>
      <c r="G914" s="181" t="s">
        <v>186</v>
      </c>
      <c r="H914" s="181" t="s">
        <v>136</v>
      </c>
      <c r="I914" s="181" t="s">
        <v>74</v>
      </c>
      <c r="J914" s="285" t="s">
        <v>161</v>
      </c>
      <c r="K914" s="505">
        <f>ROUND(INDEX(TR_FEBRERO_2025!$D$28:$M$44,MATCH($I914,TR_FEBRERO_2025!$C$28:$C$44,0),MATCH($E914,TR_FEBRERO_2025!$D$25:$M$25,0)),LOOKUP($H914,TR_FEBRERO_2025!$B$71:$C$73,TR_FEBRERO_2025!$C$71:$C$73))</f>
        <v>64.12</v>
      </c>
      <c r="L914" s="287"/>
      <c r="M914" s="504"/>
    </row>
    <row r="915" spans="1:13" ht="16.5" x14ac:dyDescent="0.3">
      <c r="A915" s="67" t="str">
        <f t="shared" si="45"/>
        <v>GDMTHDistribuciónValle de México Centro</v>
      </c>
      <c r="B915" s="250" t="str">
        <f t="shared" si="43"/>
        <v>GDMTHPotenciaValle de México Centro</v>
      </c>
      <c r="C915" s="67" t="str">
        <f t="shared" si="44"/>
        <v>GDMTHDistribuciónPotenciaValle de México Centro</v>
      </c>
      <c r="E915" s="180" t="s">
        <v>54</v>
      </c>
      <c r="F915" s="181" t="s">
        <v>191</v>
      </c>
      <c r="G915" s="181" t="s">
        <v>186</v>
      </c>
      <c r="H915" s="181" t="s">
        <v>136</v>
      </c>
      <c r="I915" s="181" t="s">
        <v>74</v>
      </c>
      <c r="J915" s="285" t="s">
        <v>161</v>
      </c>
      <c r="K915" s="505">
        <f>ROUND(INDEX(TR_FEBRERO_2025!$D$28:$M$44,MATCH($I915,TR_FEBRERO_2025!$C$28:$C$44,0),MATCH($E915,TR_FEBRERO_2025!$D$25:$M$25,0)),LOOKUP($H915,TR_FEBRERO_2025!$B$71:$C$73,TR_FEBRERO_2025!$C$71:$C$73))</f>
        <v>64.12</v>
      </c>
      <c r="L915" s="287"/>
      <c r="M915" s="504"/>
    </row>
    <row r="916" spans="1:13" ht="16.5" x14ac:dyDescent="0.3">
      <c r="A916" s="67" t="str">
        <f t="shared" si="45"/>
        <v>GDMTODistribuciónValle de México Centro</v>
      </c>
      <c r="B916" s="250" t="str">
        <f t="shared" si="43"/>
        <v>GDMTOPotenciaValle de México Centro</v>
      </c>
      <c r="C916" s="67" t="str">
        <f t="shared" si="44"/>
        <v>GDMTODistribuciónPotenciaValle de México Centro</v>
      </c>
      <c r="E916" s="180" t="s">
        <v>55</v>
      </c>
      <c r="F916" s="181" t="s">
        <v>191</v>
      </c>
      <c r="G916" s="181" t="s">
        <v>186</v>
      </c>
      <c r="H916" s="181" t="s">
        <v>136</v>
      </c>
      <c r="I916" s="181" t="s">
        <v>74</v>
      </c>
      <c r="J916" s="285" t="s">
        <v>161</v>
      </c>
      <c r="K916" s="505">
        <f>ROUND(INDEX(TR_FEBRERO_2025!$D$28:$M$44,MATCH($I916,TR_FEBRERO_2025!$C$28:$C$44,0),MATCH($E916,TR_FEBRERO_2025!$D$25:$M$25,0)),LOOKUP($H916,TR_FEBRERO_2025!$B$71:$C$73,TR_FEBRERO_2025!$C$71:$C$73))</f>
        <v>64.12</v>
      </c>
      <c r="L916" s="287"/>
      <c r="M916" s="504"/>
    </row>
    <row r="917" spans="1:13" ht="16.5" x14ac:dyDescent="0.3">
      <c r="A917" s="67" t="str">
        <f t="shared" si="45"/>
        <v>RAMTDistribuciónValle de México Centro</v>
      </c>
      <c r="B917" s="250" t="str">
        <f t="shared" si="43"/>
        <v>RAMTPotenciaValle de México Centro</v>
      </c>
      <c r="C917" s="67" t="str">
        <f t="shared" si="44"/>
        <v>RAMTDistribuciónPotenciaValle de México Centro</v>
      </c>
      <c r="E917" s="180" t="s">
        <v>60</v>
      </c>
      <c r="F917" s="181" t="s">
        <v>191</v>
      </c>
      <c r="G917" s="181" t="s">
        <v>186</v>
      </c>
      <c r="H917" s="181" t="s">
        <v>136</v>
      </c>
      <c r="I917" s="181" t="s">
        <v>74</v>
      </c>
      <c r="J917" s="285" t="s">
        <v>161</v>
      </c>
      <c r="K917" s="505">
        <f>ROUND(INDEX(TR_FEBRERO_2025!$D$28:$M$44,MATCH($I917,TR_FEBRERO_2025!$C$28:$C$44,0),MATCH($E917,TR_FEBRERO_2025!$D$25:$M$25,0)),LOOKUP($H917,TR_FEBRERO_2025!$B$71:$C$73,TR_FEBRERO_2025!$C$71:$C$73))</f>
        <v>64.12</v>
      </c>
      <c r="L917" s="287"/>
      <c r="M917" s="504"/>
    </row>
    <row r="918" spans="1:13" ht="16.5" x14ac:dyDescent="0.3">
      <c r="A918" s="67" t="str">
        <f t="shared" si="45"/>
        <v>GDBTDistribuciónValle de México Norte</v>
      </c>
      <c r="B918" s="250" t="str">
        <f t="shared" si="43"/>
        <v>GDBTPotenciaValle de México Norte</v>
      </c>
      <c r="C918" s="67" t="str">
        <f t="shared" si="44"/>
        <v>GDBTDistribuciónPotenciaValle de México Norte</v>
      </c>
      <c r="E918" s="187" t="s">
        <v>53</v>
      </c>
      <c r="F918" s="181" t="s">
        <v>191</v>
      </c>
      <c r="G918" s="181" t="s">
        <v>186</v>
      </c>
      <c r="H918" s="181" t="s">
        <v>136</v>
      </c>
      <c r="I918" s="181" t="s">
        <v>75</v>
      </c>
      <c r="J918" s="285" t="s">
        <v>161</v>
      </c>
      <c r="K918" s="505">
        <f>ROUND(INDEX(TR_FEBRERO_2025!$D$28:$M$44,MATCH($I918,TR_FEBRERO_2025!$C$28:$C$44,0),MATCH($E918,TR_FEBRERO_2025!$D$25:$M$25,0)),LOOKUP($H918,TR_FEBRERO_2025!$B$71:$C$73,TR_FEBRERO_2025!$C$71:$C$73))</f>
        <v>329.17</v>
      </c>
      <c r="L918" s="287"/>
      <c r="M918" s="504"/>
    </row>
    <row r="919" spans="1:13" ht="16.5" x14ac:dyDescent="0.3">
      <c r="A919" s="67" t="str">
        <f t="shared" si="45"/>
        <v>APMTDistribuciónValle de México Norte</v>
      </c>
      <c r="B919" s="250" t="str">
        <f t="shared" si="43"/>
        <v>APMTPotenciaValle de México Norte</v>
      </c>
      <c r="C919" s="67" t="str">
        <f t="shared" si="44"/>
        <v>APMTDistribuciónPotenciaValle de México Norte</v>
      </c>
      <c r="E919" s="187" t="s">
        <v>58</v>
      </c>
      <c r="F919" s="181" t="s">
        <v>191</v>
      </c>
      <c r="G919" s="181" t="s">
        <v>186</v>
      </c>
      <c r="H919" s="181" t="s">
        <v>136</v>
      </c>
      <c r="I919" s="181" t="s">
        <v>75</v>
      </c>
      <c r="J919" s="285" t="s">
        <v>161</v>
      </c>
      <c r="K919" s="505">
        <f>ROUND(INDEX(TR_FEBRERO_2025!$D$28:$M$44,MATCH($I919,TR_FEBRERO_2025!$C$28:$C$44,0),MATCH($E919,TR_FEBRERO_2025!$D$25:$M$25,0)),LOOKUP($H919,TR_FEBRERO_2025!$B$71:$C$73,TR_FEBRERO_2025!$C$71:$C$73))</f>
        <v>91.12</v>
      </c>
      <c r="L919" s="287"/>
      <c r="M919" s="504"/>
    </row>
    <row r="920" spans="1:13" ht="16.5" x14ac:dyDescent="0.3">
      <c r="A920" s="67" t="str">
        <f t="shared" si="45"/>
        <v>GDMTHDistribuciónValle de México Norte</v>
      </c>
      <c r="B920" s="250" t="str">
        <f t="shared" si="43"/>
        <v>GDMTHPotenciaValle de México Norte</v>
      </c>
      <c r="C920" s="67" t="str">
        <f t="shared" si="44"/>
        <v>GDMTHDistribuciónPotenciaValle de México Norte</v>
      </c>
      <c r="E920" s="180" t="s">
        <v>54</v>
      </c>
      <c r="F920" s="181" t="s">
        <v>191</v>
      </c>
      <c r="G920" s="181" t="s">
        <v>186</v>
      </c>
      <c r="H920" s="181" t="s">
        <v>136</v>
      </c>
      <c r="I920" s="181" t="s">
        <v>75</v>
      </c>
      <c r="J920" s="285" t="s">
        <v>161</v>
      </c>
      <c r="K920" s="505">
        <f>ROUND(INDEX(TR_FEBRERO_2025!$D$28:$M$44,MATCH($I920,TR_FEBRERO_2025!$C$28:$C$44,0),MATCH($E920,TR_FEBRERO_2025!$D$25:$M$25,0)),LOOKUP($H920,TR_FEBRERO_2025!$B$71:$C$73,TR_FEBRERO_2025!$C$71:$C$73))</f>
        <v>91.12</v>
      </c>
      <c r="L920" s="287"/>
      <c r="M920" s="504"/>
    </row>
    <row r="921" spans="1:13" ht="16.5" x14ac:dyDescent="0.3">
      <c r="A921" s="67" t="str">
        <f t="shared" si="45"/>
        <v>GDMTODistribuciónValle de México Norte</v>
      </c>
      <c r="B921" s="250" t="str">
        <f t="shared" si="43"/>
        <v>GDMTOPotenciaValle de México Norte</v>
      </c>
      <c r="C921" s="67" t="str">
        <f t="shared" si="44"/>
        <v>GDMTODistribuciónPotenciaValle de México Norte</v>
      </c>
      <c r="E921" s="180" t="s">
        <v>55</v>
      </c>
      <c r="F921" s="181" t="s">
        <v>191</v>
      </c>
      <c r="G921" s="181" t="s">
        <v>186</v>
      </c>
      <c r="H921" s="181" t="s">
        <v>136</v>
      </c>
      <c r="I921" s="181" t="s">
        <v>75</v>
      </c>
      <c r="J921" s="285" t="s">
        <v>161</v>
      </c>
      <c r="K921" s="505">
        <f>ROUND(INDEX(TR_FEBRERO_2025!$D$28:$M$44,MATCH($I921,TR_FEBRERO_2025!$C$28:$C$44,0),MATCH($E921,TR_FEBRERO_2025!$D$25:$M$25,0)),LOOKUP($H921,TR_FEBRERO_2025!$B$71:$C$73,TR_FEBRERO_2025!$C$71:$C$73))</f>
        <v>91.12</v>
      </c>
      <c r="L921" s="287"/>
      <c r="M921" s="504"/>
    </row>
    <row r="922" spans="1:13" ht="16.5" x14ac:dyDescent="0.3">
      <c r="A922" s="67" t="str">
        <f t="shared" si="45"/>
        <v>RAMTDistribuciónValle de México Norte</v>
      </c>
      <c r="B922" s="250" t="str">
        <f t="shared" si="43"/>
        <v>RAMTPotenciaValle de México Norte</v>
      </c>
      <c r="C922" s="67" t="str">
        <f t="shared" si="44"/>
        <v>RAMTDistribuciónPotenciaValle de México Norte</v>
      </c>
      <c r="E922" s="180" t="s">
        <v>60</v>
      </c>
      <c r="F922" s="181" t="s">
        <v>191</v>
      </c>
      <c r="G922" s="181" t="s">
        <v>186</v>
      </c>
      <c r="H922" s="181" t="s">
        <v>136</v>
      </c>
      <c r="I922" s="181" t="s">
        <v>75</v>
      </c>
      <c r="J922" s="285" t="s">
        <v>161</v>
      </c>
      <c r="K922" s="505">
        <f>ROUND(INDEX(TR_FEBRERO_2025!$D$28:$M$44,MATCH($I922,TR_FEBRERO_2025!$C$28:$C$44,0),MATCH($E922,TR_FEBRERO_2025!$D$25:$M$25,0)),LOOKUP($H922,TR_FEBRERO_2025!$B$71:$C$73,TR_FEBRERO_2025!$C$71:$C$73))</f>
        <v>91.12</v>
      </c>
      <c r="L922" s="287"/>
      <c r="M922" s="504"/>
    </row>
    <row r="923" spans="1:13" ht="16.5" x14ac:dyDescent="0.3">
      <c r="A923" s="67" t="str">
        <f t="shared" si="45"/>
        <v>GDBTDistribuciónValle de México Sur</v>
      </c>
      <c r="B923" s="250" t="str">
        <f t="shared" si="43"/>
        <v>GDBTPotenciaValle de México Sur</v>
      </c>
      <c r="C923" s="67" t="str">
        <f t="shared" si="44"/>
        <v>GDBTDistribuciónPotenciaValle de México Sur</v>
      </c>
      <c r="E923" s="187" t="s">
        <v>53</v>
      </c>
      <c r="F923" s="181" t="s">
        <v>191</v>
      </c>
      <c r="G923" s="181" t="s">
        <v>186</v>
      </c>
      <c r="H923" s="181" t="s">
        <v>136</v>
      </c>
      <c r="I923" s="181" t="s">
        <v>76</v>
      </c>
      <c r="J923" s="285" t="s">
        <v>161</v>
      </c>
      <c r="K923" s="505">
        <f>ROUND(INDEX(TR_FEBRERO_2025!$D$28:$M$44,MATCH($I923,TR_FEBRERO_2025!$C$28:$C$44,0),MATCH($E923,TR_FEBRERO_2025!$D$25:$M$25,0)),LOOKUP($H923,TR_FEBRERO_2025!$B$71:$C$73,TR_FEBRERO_2025!$C$71:$C$73))</f>
        <v>317.32</v>
      </c>
      <c r="L923" s="287"/>
      <c r="M923" s="504"/>
    </row>
    <row r="924" spans="1:13" ht="16.5" x14ac:dyDescent="0.3">
      <c r="A924" s="67" t="str">
        <f t="shared" si="45"/>
        <v>APMTDistribuciónValle de México Sur</v>
      </c>
      <c r="B924" s="250" t="str">
        <f t="shared" si="43"/>
        <v>APMTPotenciaValle de México Sur</v>
      </c>
      <c r="C924" s="67" t="str">
        <f t="shared" si="44"/>
        <v>APMTDistribuciónPotenciaValle de México Sur</v>
      </c>
      <c r="E924" s="187" t="s">
        <v>58</v>
      </c>
      <c r="F924" s="181" t="s">
        <v>191</v>
      </c>
      <c r="G924" s="181" t="s">
        <v>186</v>
      </c>
      <c r="H924" s="181" t="s">
        <v>136</v>
      </c>
      <c r="I924" s="181" t="s">
        <v>76</v>
      </c>
      <c r="J924" s="285" t="s">
        <v>161</v>
      </c>
      <c r="K924" s="505">
        <f>ROUND(INDEX(TR_FEBRERO_2025!$D$28:$M$44,MATCH($I924,TR_FEBRERO_2025!$C$28:$C$44,0),MATCH($E924,TR_FEBRERO_2025!$D$25:$M$25,0)),LOOKUP($H924,TR_FEBRERO_2025!$B$71:$C$73,TR_FEBRERO_2025!$C$71:$C$73))</f>
        <v>71.180000000000007</v>
      </c>
      <c r="L924" s="287"/>
      <c r="M924" s="504"/>
    </row>
    <row r="925" spans="1:13" ht="16.5" x14ac:dyDescent="0.3">
      <c r="A925" s="67" t="str">
        <f t="shared" si="45"/>
        <v>GDMTHDistribuciónValle de México Sur</v>
      </c>
      <c r="B925" s="250" t="str">
        <f t="shared" si="43"/>
        <v>GDMTHPotenciaValle de México Sur</v>
      </c>
      <c r="C925" s="67" t="str">
        <f t="shared" si="44"/>
        <v>GDMTHDistribuciónPotenciaValle de México Sur</v>
      </c>
      <c r="E925" s="180" t="s">
        <v>54</v>
      </c>
      <c r="F925" s="181" t="s">
        <v>191</v>
      </c>
      <c r="G925" s="181" t="s">
        <v>186</v>
      </c>
      <c r="H925" s="181" t="s">
        <v>136</v>
      </c>
      <c r="I925" s="181" t="s">
        <v>76</v>
      </c>
      <c r="J925" s="285" t="s">
        <v>161</v>
      </c>
      <c r="K925" s="505">
        <f>ROUND(INDEX(TR_FEBRERO_2025!$D$28:$M$44,MATCH($I925,TR_FEBRERO_2025!$C$28:$C$44,0),MATCH($E925,TR_FEBRERO_2025!$D$25:$M$25,0)),LOOKUP($H925,TR_FEBRERO_2025!$B$71:$C$73,TR_FEBRERO_2025!$C$71:$C$73))</f>
        <v>71.180000000000007</v>
      </c>
      <c r="L925" s="287"/>
      <c r="M925" s="504"/>
    </row>
    <row r="926" spans="1:13" ht="16.5" x14ac:dyDescent="0.3">
      <c r="A926" s="67" t="str">
        <f t="shared" si="45"/>
        <v>GDMTODistribuciónValle de México Sur</v>
      </c>
      <c r="B926" s="250" t="str">
        <f t="shared" si="43"/>
        <v>GDMTOPotenciaValle de México Sur</v>
      </c>
      <c r="C926" s="67" t="str">
        <f t="shared" si="44"/>
        <v>GDMTODistribuciónPotenciaValle de México Sur</v>
      </c>
      <c r="E926" s="180" t="s">
        <v>55</v>
      </c>
      <c r="F926" s="181" t="s">
        <v>191</v>
      </c>
      <c r="G926" s="181" t="s">
        <v>186</v>
      </c>
      <c r="H926" s="181" t="s">
        <v>136</v>
      </c>
      <c r="I926" s="181" t="s">
        <v>76</v>
      </c>
      <c r="J926" s="285" t="s">
        <v>161</v>
      </c>
      <c r="K926" s="505">
        <f>ROUND(INDEX(TR_FEBRERO_2025!$D$28:$M$44,MATCH($I926,TR_FEBRERO_2025!$C$28:$C$44,0),MATCH($E926,TR_FEBRERO_2025!$D$25:$M$25,0)),LOOKUP($H926,TR_FEBRERO_2025!$B$71:$C$73,TR_FEBRERO_2025!$C$71:$C$73))</f>
        <v>71.180000000000007</v>
      </c>
      <c r="L926" s="287"/>
      <c r="M926" s="504"/>
    </row>
    <row r="927" spans="1:13" ht="16.5" x14ac:dyDescent="0.3">
      <c r="A927" s="67" t="str">
        <f t="shared" si="45"/>
        <v>RAMTDistribuciónValle de México Sur</v>
      </c>
      <c r="B927" s="250" t="str">
        <f t="shared" si="43"/>
        <v>RAMTPotenciaValle de México Sur</v>
      </c>
      <c r="C927" s="67" t="str">
        <f t="shared" si="44"/>
        <v>RAMTDistribuciónPotenciaValle de México Sur</v>
      </c>
      <c r="E927" s="180" t="s">
        <v>60</v>
      </c>
      <c r="F927" s="181" t="s">
        <v>191</v>
      </c>
      <c r="G927" s="181" t="s">
        <v>186</v>
      </c>
      <c r="H927" s="181" t="s">
        <v>136</v>
      </c>
      <c r="I927" s="181" t="s">
        <v>76</v>
      </c>
      <c r="J927" s="285" t="s">
        <v>161</v>
      </c>
      <c r="K927" s="505">
        <f>ROUND(INDEX(TR_FEBRERO_2025!$D$28:$M$44,MATCH($I927,TR_FEBRERO_2025!$C$28:$C$44,0),MATCH($E927,TR_FEBRERO_2025!$D$25:$M$25,0)),LOOKUP($H927,TR_FEBRERO_2025!$B$71:$C$73,TR_FEBRERO_2025!$C$71:$C$73))</f>
        <v>71.180000000000007</v>
      </c>
      <c r="L927" s="287"/>
      <c r="M927" s="504"/>
    </row>
    <row r="928" spans="1:13" ht="16.5" x14ac:dyDescent="0.3">
      <c r="A928" s="67" t="str">
        <f t="shared" si="45"/>
        <v>DB1CapacidadBaja California</v>
      </c>
      <c r="B928" s="250" t="str">
        <f>E928&amp;I928</f>
        <v>DB1Baja California</v>
      </c>
      <c r="C928" s="67" t="str">
        <f t="shared" si="44"/>
        <v>DB1CapacidadEnergíaBaja California</v>
      </c>
      <c r="E928" s="180" t="s">
        <v>48</v>
      </c>
      <c r="F928" s="181" t="s">
        <v>185</v>
      </c>
      <c r="G928" s="181" t="s">
        <v>184</v>
      </c>
      <c r="H928" s="181" t="s">
        <v>135</v>
      </c>
      <c r="I928" s="181" t="s">
        <v>49</v>
      </c>
      <c r="J928" s="285" t="s">
        <v>161</v>
      </c>
      <c r="K928" s="506">
        <f>+INDEX(CEC_FEBRERO_2025!$N$352:$N$555,MATCH($B928,CEC_FEBRERO_2025!$B$352:$B$555,0))</f>
        <v>0.49769390575869155</v>
      </c>
    </row>
    <row r="929" spans="1:11" ht="16.5" x14ac:dyDescent="0.3">
      <c r="A929" s="67" t="str">
        <f t="shared" si="45"/>
        <v>DB2CapacidadBaja California</v>
      </c>
      <c r="B929" s="250" t="str">
        <f t="shared" ref="B929:B992" si="46">E929&amp;I929</f>
        <v>DB2Baja California</v>
      </c>
      <c r="C929" s="67" t="str">
        <f t="shared" si="44"/>
        <v>DB2CapacidadEnergíaBaja California</v>
      </c>
      <c r="E929" s="180" t="s">
        <v>50</v>
      </c>
      <c r="F929" s="181" t="s">
        <v>185</v>
      </c>
      <c r="G929" s="181" t="s">
        <v>184</v>
      </c>
      <c r="H929" s="181" t="s">
        <v>135</v>
      </c>
      <c r="I929" s="181" t="s">
        <v>49</v>
      </c>
      <c r="J929" s="285" t="s">
        <v>161</v>
      </c>
      <c r="K929" s="506">
        <f>+INDEX(CEC_FEBRERO_2025!$N$352:$N$555,MATCH($B929,CEC_FEBRERO_2025!$B$352:$B$555,0))</f>
        <v>0.49563034263643546</v>
      </c>
    </row>
    <row r="930" spans="1:11" ht="16.5" x14ac:dyDescent="0.3">
      <c r="A930" s="67" t="str">
        <f t="shared" si="45"/>
        <v>PDBTCapacidadBaja California</v>
      </c>
      <c r="B930" s="250" t="str">
        <f t="shared" si="46"/>
        <v>PDBTBaja California</v>
      </c>
      <c r="C930" s="67" t="str">
        <f t="shared" si="44"/>
        <v>PDBTCapacidadEnergíaBaja California</v>
      </c>
      <c r="E930" s="180" t="s">
        <v>56</v>
      </c>
      <c r="F930" s="181" t="s">
        <v>185</v>
      </c>
      <c r="G930" s="181" t="s">
        <v>184</v>
      </c>
      <c r="H930" s="181" t="s">
        <v>135</v>
      </c>
      <c r="I930" s="181" t="s">
        <v>49</v>
      </c>
      <c r="J930" s="285" t="s">
        <v>161</v>
      </c>
      <c r="K930" s="506">
        <f>+INDEX(CEC_FEBRERO_2025!$N$352:$N$555,MATCH($B930,CEC_FEBRERO_2025!$B$352:$B$555,0))</f>
        <v>1.0691132939761714</v>
      </c>
    </row>
    <row r="931" spans="1:11" ht="16.5" x14ac:dyDescent="0.3">
      <c r="A931" s="67" t="str">
        <f t="shared" si="45"/>
        <v>GDBTCapacidadBaja California</v>
      </c>
      <c r="B931" s="250" t="str">
        <f t="shared" si="46"/>
        <v>GDBTBaja California</v>
      </c>
      <c r="C931" s="67" t="str">
        <f t="shared" si="44"/>
        <v>GDBTCapacidadPotenciaBaja California</v>
      </c>
      <c r="E931" s="180" t="s">
        <v>53</v>
      </c>
      <c r="F931" s="181" t="s">
        <v>185</v>
      </c>
      <c r="G931" s="181" t="s">
        <v>186</v>
      </c>
      <c r="H931" s="181" t="s">
        <v>136</v>
      </c>
      <c r="I931" s="181" t="s">
        <v>49</v>
      </c>
      <c r="J931" s="285" t="s">
        <v>161</v>
      </c>
      <c r="K931" s="506">
        <f>+INDEX(CEC_FEBRERO_2025!$N$352:$N$555,MATCH($B931,CEC_FEBRERO_2025!$B$352:$B$555,0))</f>
        <v>335.24215011884473</v>
      </c>
    </row>
    <row r="932" spans="1:11" ht="16.5" x14ac:dyDescent="0.3">
      <c r="A932" s="67" t="str">
        <f t="shared" si="45"/>
        <v>RABTCapacidadBaja California</v>
      </c>
      <c r="B932" s="250" t="str">
        <f t="shared" si="46"/>
        <v>RABTBaja California</v>
      </c>
      <c r="C932" s="67" t="str">
        <f t="shared" si="44"/>
        <v>RABTCapacidadEnergíaBaja California</v>
      </c>
      <c r="E932" s="180" t="s">
        <v>59</v>
      </c>
      <c r="F932" s="181" t="s">
        <v>185</v>
      </c>
      <c r="G932" s="181" t="s">
        <v>184</v>
      </c>
      <c r="H932" s="181" t="s">
        <v>135</v>
      </c>
      <c r="I932" s="181" t="s">
        <v>49</v>
      </c>
      <c r="J932" s="285" t="s">
        <v>161</v>
      </c>
      <c r="K932" s="506">
        <f>+INDEX(CEC_FEBRERO_2025!$N$352:$N$555,MATCH($B932,CEC_FEBRERO_2025!$B$352:$B$555,0))</f>
        <v>0.57010621168513542</v>
      </c>
    </row>
    <row r="933" spans="1:11" ht="16.5" x14ac:dyDescent="0.3">
      <c r="A933" s="67" t="str">
        <f t="shared" si="45"/>
        <v>APBTCapacidadBaja California</v>
      </c>
      <c r="B933" s="250" t="str">
        <f t="shared" si="46"/>
        <v>APBTBaja California</v>
      </c>
      <c r="C933" s="67" t="str">
        <f t="shared" si="44"/>
        <v>APBTCapacidadEnergíaBaja California</v>
      </c>
      <c r="E933" s="180" t="s">
        <v>57</v>
      </c>
      <c r="F933" s="181" t="s">
        <v>185</v>
      </c>
      <c r="G933" s="181" t="s">
        <v>184</v>
      </c>
      <c r="H933" s="181" t="s">
        <v>135</v>
      </c>
      <c r="I933" s="181" t="s">
        <v>49</v>
      </c>
      <c r="J933" s="285" t="s">
        <v>161</v>
      </c>
      <c r="K933" s="506">
        <f>+INDEX(CEC_FEBRERO_2025!$N$352:$N$555,MATCH($B933,CEC_FEBRERO_2025!$B$352:$B$555,0))</f>
        <v>1.4857654480244382</v>
      </c>
    </row>
    <row r="934" spans="1:11" ht="16.5" x14ac:dyDescent="0.3">
      <c r="A934" s="67" t="str">
        <f t="shared" si="45"/>
        <v>APMTCapacidadBaja California</v>
      </c>
      <c r="B934" s="250" t="str">
        <f t="shared" si="46"/>
        <v>APMTBaja California</v>
      </c>
      <c r="C934" s="67" t="str">
        <f t="shared" si="44"/>
        <v>APMTCapacidadEnergíaBaja California</v>
      </c>
      <c r="E934" s="180" t="s">
        <v>58</v>
      </c>
      <c r="F934" s="181" t="s">
        <v>185</v>
      </c>
      <c r="G934" s="181" t="s">
        <v>184</v>
      </c>
      <c r="H934" s="181" t="s">
        <v>135</v>
      </c>
      <c r="I934" s="181" t="s">
        <v>49</v>
      </c>
      <c r="J934" s="285" t="s">
        <v>161</v>
      </c>
      <c r="K934" s="506">
        <f>+INDEX(CEC_FEBRERO_2025!$N$352:$N$555,MATCH($B934,CEC_FEBRERO_2025!$B$352:$B$555,0))</f>
        <v>1.2210665784332158</v>
      </c>
    </row>
    <row r="935" spans="1:11" ht="16.5" x14ac:dyDescent="0.3">
      <c r="A935" s="67" t="str">
        <f t="shared" si="45"/>
        <v>GDMTHCapacidadBaja California</v>
      </c>
      <c r="B935" s="250" t="str">
        <f t="shared" si="46"/>
        <v>GDMTHBaja California</v>
      </c>
      <c r="C935" s="67" t="str">
        <f t="shared" si="44"/>
        <v>GDMTHCapacidadPotenciaBaja California</v>
      </c>
      <c r="E935" s="180" t="s">
        <v>54</v>
      </c>
      <c r="F935" s="181" t="s">
        <v>185</v>
      </c>
      <c r="G935" s="181" t="s">
        <v>186</v>
      </c>
      <c r="H935" s="181" t="s">
        <v>136</v>
      </c>
      <c r="I935" s="181" t="s">
        <v>49</v>
      </c>
      <c r="J935" s="285" t="s">
        <v>161</v>
      </c>
      <c r="K935" s="506">
        <f>+INDEX(CEC_FEBRERO_2025!$N$352:$N$555,MATCH($B935,CEC_FEBRERO_2025!$B$352:$B$555,0))</f>
        <v>385.31207052397349</v>
      </c>
    </row>
    <row r="936" spans="1:11" ht="16.5" x14ac:dyDescent="0.3">
      <c r="A936" s="67" t="str">
        <f t="shared" si="45"/>
        <v>GDMTOCapacidadBaja California</v>
      </c>
      <c r="B936" s="250" t="str">
        <f t="shared" si="46"/>
        <v>GDMTOBaja California</v>
      </c>
      <c r="C936" s="67" t="str">
        <f t="shared" si="44"/>
        <v>GDMTOCapacidadPotenciaBaja California</v>
      </c>
      <c r="E936" s="180" t="s">
        <v>55</v>
      </c>
      <c r="F936" s="181" t="s">
        <v>185</v>
      </c>
      <c r="G936" s="181" t="s">
        <v>186</v>
      </c>
      <c r="H936" s="181" t="s">
        <v>136</v>
      </c>
      <c r="I936" s="181" t="s">
        <v>49</v>
      </c>
      <c r="J936" s="285" t="s">
        <v>161</v>
      </c>
      <c r="K936" s="506">
        <f>+INDEX(CEC_FEBRERO_2025!$N$352:$N$555,MATCH($B936,CEC_FEBRERO_2025!$B$352:$B$555,0))</f>
        <v>367.05760354784786</v>
      </c>
    </row>
    <row r="937" spans="1:11" ht="16.5" x14ac:dyDescent="0.3">
      <c r="A937" s="67" t="str">
        <f t="shared" si="45"/>
        <v>RAMTCapacidadBaja California</v>
      </c>
      <c r="B937" s="250" t="str">
        <f t="shared" si="46"/>
        <v>RAMTBaja California</v>
      </c>
      <c r="C937" s="67" t="str">
        <f t="shared" si="44"/>
        <v>RAMTCapacidadPotenciaBaja California</v>
      </c>
      <c r="E937" s="180" t="s">
        <v>60</v>
      </c>
      <c r="F937" s="181" t="s">
        <v>185</v>
      </c>
      <c r="G937" s="181" t="s">
        <v>186</v>
      </c>
      <c r="H937" s="181" t="s">
        <v>136</v>
      </c>
      <c r="I937" s="181" t="s">
        <v>49</v>
      </c>
      <c r="J937" s="285" t="s">
        <v>161</v>
      </c>
      <c r="K937" s="506">
        <f>+INDEX(CEC_FEBRERO_2025!$N$352:$N$555,MATCH($B937,CEC_FEBRERO_2025!$B$352:$B$555,0))</f>
        <v>165.94799435889126</v>
      </c>
    </row>
    <row r="938" spans="1:11" ht="16.5" x14ac:dyDescent="0.3">
      <c r="A938" s="67" t="str">
        <f t="shared" si="45"/>
        <v>DISTCapacidadBaja California</v>
      </c>
      <c r="B938" s="250" t="str">
        <f t="shared" si="46"/>
        <v>DISTBaja California</v>
      </c>
      <c r="C938" s="67" t="str">
        <f t="shared" si="44"/>
        <v>DISTCapacidadPotenciaBaja California</v>
      </c>
      <c r="E938" s="180" t="s">
        <v>51</v>
      </c>
      <c r="F938" s="181" t="s">
        <v>185</v>
      </c>
      <c r="G938" s="181" t="s">
        <v>186</v>
      </c>
      <c r="H938" s="181" t="s">
        <v>136</v>
      </c>
      <c r="I938" s="181" t="s">
        <v>49</v>
      </c>
      <c r="J938" s="285" t="s">
        <v>161</v>
      </c>
      <c r="K938" s="506">
        <f>+INDEX(CEC_FEBRERO_2025!$N$352:$N$555,MATCH($B938,CEC_FEBRERO_2025!$B$352:$B$555,0))</f>
        <v>422.13035134791488</v>
      </c>
    </row>
    <row r="939" spans="1:11" ht="16.5" x14ac:dyDescent="0.3">
      <c r="A939" s="67" t="str">
        <f t="shared" si="45"/>
        <v>DITCapacidadBaja California</v>
      </c>
      <c r="B939" s="250" t="str">
        <f t="shared" si="46"/>
        <v>DITBaja California</v>
      </c>
      <c r="C939" s="67" t="str">
        <f t="shared" si="44"/>
        <v>DITCapacidadPotenciaBaja California</v>
      </c>
      <c r="E939" s="180" t="s">
        <v>52</v>
      </c>
      <c r="F939" s="181" t="s">
        <v>185</v>
      </c>
      <c r="G939" s="181" t="s">
        <v>186</v>
      </c>
      <c r="H939" s="181" t="s">
        <v>136</v>
      </c>
      <c r="I939" s="181" t="s">
        <v>49</v>
      </c>
      <c r="J939" s="285" t="s">
        <v>161</v>
      </c>
      <c r="K939" s="506">
        <f>+INDEX(CEC_FEBRERO_2025!$N$352:$N$555,MATCH($B939,CEC_FEBRERO_2025!$B$352:$B$555,0))</f>
        <v>432.44441502624659</v>
      </c>
    </row>
    <row r="940" spans="1:11" ht="16.5" x14ac:dyDescent="0.3">
      <c r="A940" s="67" t="str">
        <f t="shared" si="45"/>
        <v>DB1CapacidadBaja California Sur</v>
      </c>
      <c r="B940" s="250" t="str">
        <f t="shared" si="46"/>
        <v>DB1Baja California Sur</v>
      </c>
      <c r="C940" s="67" t="str">
        <f t="shared" si="44"/>
        <v>DB1CapacidadEnergíaBaja California Sur</v>
      </c>
      <c r="E940" s="180" t="s">
        <v>48</v>
      </c>
      <c r="F940" s="181" t="s">
        <v>185</v>
      </c>
      <c r="G940" s="181" t="s">
        <v>184</v>
      </c>
      <c r="H940" s="181" t="s">
        <v>135</v>
      </c>
      <c r="I940" s="181" t="s">
        <v>61</v>
      </c>
      <c r="J940" s="285" t="s">
        <v>161</v>
      </c>
      <c r="K940" s="506">
        <f>+INDEX(CEC_FEBRERO_2025!$N$352:$N$555,MATCH($B940,CEC_FEBRERO_2025!$B$352:$B$555,0))</f>
        <v>0.49769390575869155</v>
      </c>
    </row>
    <row r="941" spans="1:11" ht="16.5" x14ac:dyDescent="0.3">
      <c r="A941" s="67" t="str">
        <f t="shared" si="45"/>
        <v>DB2CapacidadBaja California Sur</v>
      </c>
      <c r="B941" s="250" t="str">
        <f t="shared" si="46"/>
        <v>DB2Baja California Sur</v>
      </c>
      <c r="C941" s="67" t="str">
        <f t="shared" si="44"/>
        <v>DB2CapacidadEnergíaBaja California Sur</v>
      </c>
      <c r="E941" s="180" t="s">
        <v>50</v>
      </c>
      <c r="F941" s="181" t="s">
        <v>185</v>
      </c>
      <c r="G941" s="181" t="s">
        <v>184</v>
      </c>
      <c r="H941" s="181" t="s">
        <v>135</v>
      </c>
      <c r="I941" s="181" t="s">
        <v>61</v>
      </c>
      <c r="J941" s="285" t="s">
        <v>161</v>
      </c>
      <c r="K941" s="506">
        <f>+INDEX(CEC_FEBRERO_2025!$N$352:$N$555,MATCH($B941,CEC_FEBRERO_2025!$B$352:$B$555,0))</f>
        <v>0.49563034263643546</v>
      </c>
    </row>
    <row r="942" spans="1:11" ht="16.5" x14ac:dyDescent="0.3">
      <c r="A942" s="67" t="str">
        <f t="shared" si="45"/>
        <v>PDBTCapacidadBaja California Sur</v>
      </c>
      <c r="B942" s="250" t="str">
        <f t="shared" si="46"/>
        <v>PDBTBaja California Sur</v>
      </c>
      <c r="C942" s="67" t="str">
        <f t="shared" si="44"/>
        <v>PDBTCapacidadEnergíaBaja California Sur</v>
      </c>
      <c r="E942" s="180" t="s">
        <v>56</v>
      </c>
      <c r="F942" s="181" t="s">
        <v>185</v>
      </c>
      <c r="G942" s="181" t="s">
        <v>184</v>
      </c>
      <c r="H942" s="181" t="s">
        <v>135</v>
      </c>
      <c r="I942" s="181" t="s">
        <v>61</v>
      </c>
      <c r="J942" s="285" t="s">
        <v>161</v>
      </c>
      <c r="K942" s="506">
        <f>+INDEX(CEC_FEBRERO_2025!$N$352:$N$555,MATCH($B942,CEC_FEBRERO_2025!$B$352:$B$555,0))</f>
        <v>0.7584532457528802</v>
      </c>
    </row>
    <row r="943" spans="1:11" ht="16.5" x14ac:dyDescent="0.3">
      <c r="A943" s="67" t="str">
        <f t="shared" si="45"/>
        <v>GDBTCapacidadBaja California Sur</v>
      </c>
      <c r="B943" s="250" t="str">
        <f t="shared" si="46"/>
        <v>GDBTBaja California Sur</v>
      </c>
      <c r="C943" s="67" t="str">
        <f t="shared" si="44"/>
        <v>GDBTCapacidadPotenciaBaja California Sur</v>
      </c>
      <c r="E943" s="187" t="s">
        <v>53</v>
      </c>
      <c r="F943" s="181" t="s">
        <v>185</v>
      </c>
      <c r="G943" s="181" t="s">
        <v>186</v>
      </c>
      <c r="H943" s="181" t="s">
        <v>136</v>
      </c>
      <c r="I943" s="181" t="s">
        <v>61</v>
      </c>
      <c r="J943" s="285" t="s">
        <v>161</v>
      </c>
      <c r="K943" s="506">
        <f>+INDEX(CEC_FEBRERO_2025!$N$352:$N$555,MATCH($B943,CEC_FEBRERO_2025!$B$352:$B$555,0))</f>
        <v>284.76964730822874</v>
      </c>
    </row>
    <row r="944" spans="1:11" ht="16.5" x14ac:dyDescent="0.3">
      <c r="A944" s="67" t="str">
        <f t="shared" si="45"/>
        <v>RABTCapacidadBaja California Sur</v>
      </c>
      <c r="B944" s="250" t="str">
        <f t="shared" si="46"/>
        <v>RABTBaja California Sur</v>
      </c>
      <c r="C944" s="67" t="str">
        <f t="shared" si="44"/>
        <v>RABTCapacidadEnergíaBaja California Sur</v>
      </c>
      <c r="E944" s="187" t="s">
        <v>59</v>
      </c>
      <c r="F944" s="181" t="s">
        <v>185</v>
      </c>
      <c r="G944" s="181" t="s">
        <v>184</v>
      </c>
      <c r="H944" s="181" t="s">
        <v>135</v>
      </c>
      <c r="I944" s="181" t="s">
        <v>61</v>
      </c>
      <c r="J944" s="285" t="s">
        <v>161</v>
      </c>
      <c r="K944" s="506">
        <f>+INDEX(CEC_FEBRERO_2025!$N$352:$N$555,MATCH($B944,CEC_FEBRERO_2025!$B$352:$B$555,0))</f>
        <v>0.57010621168513542</v>
      </c>
    </row>
    <row r="945" spans="1:11" ht="16.5" x14ac:dyDescent="0.3">
      <c r="A945" s="67" t="str">
        <f t="shared" si="45"/>
        <v>APBTCapacidadBaja California Sur</v>
      </c>
      <c r="B945" s="250" t="str">
        <f t="shared" si="46"/>
        <v>APBTBaja California Sur</v>
      </c>
      <c r="C945" s="67" t="str">
        <f t="shared" si="44"/>
        <v>APBTCapacidadEnergíaBaja California Sur</v>
      </c>
      <c r="E945" s="187" t="s">
        <v>57</v>
      </c>
      <c r="F945" s="181" t="s">
        <v>185</v>
      </c>
      <c r="G945" s="181" t="s">
        <v>184</v>
      </c>
      <c r="H945" s="181" t="s">
        <v>135</v>
      </c>
      <c r="I945" s="181" t="s">
        <v>61</v>
      </c>
      <c r="J945" s="285" t="s">
        <v>161</v>
      </c>
      <c r="K945" s="506">
        <f>+INDEX(CEC_FEBRERO_2025!$N$352:$N$555,MATCH($B945,CEC_FEBRERO_2025!$B$352:$B$555,0))</f>
        <v>1.380523728789375</v>
      </c>
    </row>
    <row r="946" spans="1:11" ht="16.5" x14ac:dyDescent="0.3">
      <c r="A946" s="67" t="str">
        <f t="shared" si="45"/>
        <v>APMTCapacidadBaja California Sur</v>
      </c>
      <c r="B946" s="250" t="str">
        <f t="shared" si="46"/>
        <v>APMTBaja California Sur</v>
      </c>
      <c r="C946" s="67" t="str">
        <f t="shared" si="44"/>
        <v>APMTCapacidadEnergíaBaja California Sur</v>
      </c>
      <c r="E946" s="187" t="s">
        <v>58</v>
      </c>
      <c r="F946" s="181" t="s">
        <v>185</v>
      </c>
      <c r="G946" s="181" t="s">
        <v>184</v>
      </c>
      <c r="H946" s="181" t="s">
        <v>135</v>
      </c>
      <c r="I946" s="181" t="s">
        <v>61</v>
      </c>
      <c r="J946" s="285" t="s">
        <v>161</v>
      </c>
      <c r="K946" s="506">
        <f>+INDEX(CEC_FEBRERO_2025!$N$352:$N$555,MATCH($B946,CEC_FEBRERO_2025!$B$352:$B$555,0))</f>
        <v>0.8751383604840921</v>
      </c>
    </row>
    <row r="947" spans="1:11" ht="16.5" x14ac:dyDescent="0.3">
      <c r="A947" s="67" t="str">
        <f t="shared" si="45"/>
        <v>GDMTHCapacidadBaja California Sur</v>
      </c>
      <c r="B947" s="250" t="str">
        <f t="shared" si="46"/>
        <v>GDMTHBaja California Sur</v>
      </c>
      <c r="C947" s="67" t="str">
        <f t="shared" si="44"/>
        <v>GDMTHCapacidadPotenciaBaja California Sur</v>
      </c>
      <c r="E947" s="180" t="s">
        <v>54</v>
      </c>
      <c r="F947" s="181" t="s">
        <v>185</v>
      </c>
      <c r="G947" s="181" t="s">
        <v>186</v>
      </c>
      <c r="H947" s="181" t="s">
        <v>136</v>
      </c>
      <c r="I947" s="181" t="s">
        <v>61</v>
      </c>
      <c r="J947" s="285" t="s">
        <v>161</v>
      </c>
      <c r="K947" s="506">
        <f>+INDEX(CEC_FEBRERO_2025!$N$352:$N$555,MATCH($B947,CEC_FEBRERO_2025!$B$352:$B$555,0))</f>
        <v>276.20135803132604</v>
      </c>
    </row>
    <row r="948" spans="1:11" ht="16.5" x14ac:dyDescent="0.3">
      <c r="A948" s="67" t="str">
        <f t="shared" si="45"/>
        <v>GDMTOCapacidadBaja California Sur</v>
      </c>
      <c r="B948" s="250" t="str">
        <f t="shared" si="46"/>
        <v>GDMTOBaja California Sur</v>
      </c>
      <c r="C948" s="67" t="str">
        <f t="shared" si="44"/>
        <v>GDMTOCapacidadPotenciaBaja California Sur</v>
      </c>
      <c r="E948" s="180" t="s">
        <v>55</v>
      </c>
      <c r="F948" s="181" t="s">
        <v>185</v>
      </c>
      <c r="G948" s="181" t="s">
        <v>186</v>
      </c>
      <c r="H948" s="181" t="s">
        <v>136</v>
      </c>
      <c r="I948" s="181" t="s">
        <v>61</v>
      </c>
      <c r="J948" s="285" t="s">
        <v>161</v>
      </c>
      <c r="K948" s="506">
        <f>+INDEX(CEC_FEBRERO_2025!$N$352:$N$555,MATCH($B948,CEC_FEBRERO_2025!$B$352:$B$555,0))</f>
        <v>282.23390342427069</v>
      </c>
    </row>
    <row r="949" spans="1:11" ht="16.5" x14ac:dyDescent="0.3">
      <c r="A949" s="67" t="str">
        <f t="shared" si="45"/>
        <v>RAMTCapacidadBaja California Sur</v>
      </c>
      <c r="B949" s="250" t="str">
        <f t="shared" si="46"/>
        <v>RAMTBaja California Sur</v>
      </c>
      <c r="C949" s="67" t="str">
        <f t="shared" si="44"/>
        <v>RAMTCapacidadPotenciaBaja California Sur</v>
      </c>
      <c r="E949" s="180" t="s">
        <v>60</v>
      </c>
      <c r="F949" s="181" t="s">
        <v>185</v>
      </c>
      <c r="G949" s="181" t="s">
        <v>186</v>
      </c>
      <c r="H949" s="181" t="s">
        <v>136</v>
      </c>
      <c r="I949" s="181" t="s">
        <v>61</v>
      </c>
      <c r="J949" s="285" t="s">
        <v>161</v>
      </c>
      <c r="K949" s="506">
        <f>+INDEX(CEC_FEBRERO_2025!$N$352:$N$555,MATCH($B949,CEC_FEBRERO_2025!$B$352:$B$555,0))</f>
        <v>165.94799435889126</v>
      </c>
    </row>
    <row r="950" spans="1:11" ht="16.5" x14ac:dyDescent="0.3">
      <c r="A950" s="67" t="str">
        <f t="shared" si="45"/>
        <v>DISTCapacidadBaja California Sur</v>
      </c>
      <c r="B950" s="250" t="str">
        <f t="shared" si="46"/>
        <v>DISTBaja California Sur</v>
      </c>
      <c r="C950" s="67" t="str">
        <f t="shared" si="44"/>
        <v>DISTCapacidadPotenciaBaja California Sur</v>
      </c>
      <c r="E950" s="180" t="s">
        <v>51</v>
      </c>
      <c r="F950" s="181" t="s">
        <v>185</v>
      </c>
      <c r="G950" s="181" t="s">
        <v>186</v>
      </c>
      <c r="H950" s="181" t="s">
        <v>136</v>
      </c>
      <c r="I950" s="181" t="s">
        <v>61</v>
      </c>
      <c r="J950" s="285" t="s">
        <v>161</v>
      </c>
      <c r="K950" s="506">
        <f>+INDEX(CEC_FEBRERO_2025!$N$352:$N$555,MATCH($B950,CEC_FEBRERO_2025!$B$352:$B$555,0))</f>
        <v>308.00724403130783</v>
      </c>
    </row>
    <row r="951" spans="1:11" ht="16.5" x14ac:dyDescent="0.3">
      <c r="A951" s="67" t="str">
        <f t="shared" si="45"/>
        <v>DITCapacidadBaja California Sur</v>
      </c>
      <c r="B951" s="250" t="str">
        <f t="shared" si="46"/>
        <v>DITBaja California Sur</v>
      </c>
      <c r="C951" s="67" t="str">
        <f t="shared" si="44"/>
        <v>DITCapacidadPotenciaBaja California Sur</v>
      </c>
      <c r="E951" s="180" t="s">
        <v>52</v>
      </c>
      <c r="F951" s="181" t="s">
        <v>185</v>
      </c>
      <c r="G951" s="181" t="s">
        <v>186</v>
      </c>
      <c r="H951" s="181" t="s">
        <v>136</v>
      </c>
      <c r="I951" s="181" t="s">
        <v>61</v>
      </c>
      <c r="J951" s="285" t="s">
        <v>161</v>
      </c>
      <c r="K951" s="506">
        <f>+INDEX(CEC_FEBRERO_2025!$N$352:$N$555,MATCH($B951,CEC_FEBRERO_2025!$B$352:$B$555,0))</f>
        <v>357.76462842173862</v>
      </c>
    </row>
    <row r="952" spans="1:11" ht="16.5" x14ac:dyDescent="0.3">
      <c r="A952" s="67" t="str">
        <f t="shared" si="45"/>
        <v>DB1CapacidadBajío</v>
      </c>
      <c r="B952" s="250" t="str">
        <f t="shared" si="46"/>
        <v>DB1Bajío</v>
      </c>
      <c r="C952" s="67" t="str">
        <f t="shared" si="44"/>
        <v>DB1CapacidadEnergíaBajío</v>
      </c>
      <c r="E952" s="180" t="s">
        <v>48</v>
      </c>
      <c r="F952" s="181" t="s">
        <v>185</v>
      </c>
      <c r="G952" s="181" t="s">
        <v>184</v>
      </c>
      <c r="H952" s="181" t="s">
        <v>135</v>
      </c>
      <c r="I952" s="181" t="s">
        <v>62</v>
      </c>
      <c r="J952" s="285" t="s">
        <v>161</v>
      </c>
      <c r="K952" s="506">
        <f>+INDEX(CEC_FEBRERO_2025!$N$352:$N$555,MATCH($B952,CEC_FEBRERO_2025!$B$352:$B$555,0))</f>
        <v>0.54759461398779508</v>
      </c>
    </row>
    <row r="953" spans="1:11" ht="16.5" x14ac:dyDescent="0.3">
      <c r="A953" s="67" t="str">
        <f t="shared" si="45"/>
        <v>DB2CapacidadBajío</v>
      </c>
      <c r="B953" s="250" t="str">
        <f t="shared" si="46"/>
        <v>DB2Bajío</v>
      </c>
      <c r="C953" s="67" t="str">
        <f t="shared" si="44"/>
        <v>DB2CapacidadEnergíaBajío</v>
      </c>
      <c r="E953" s="180" t="s">
        <v>50</v>
      </c>
      <c r="F953" s="181" t="s">
        <v>185</v>
      </c>
      <c r="G953" s="181" t="s">
        <v>184</v>
      </c>
      <c r="H953" s="181" t="s">
        <v>135</v>
      </c>
      <c r="I953" s="181" t="s">
        <v>62</v>
      </c>
      <c r="J953" s="285" t="s">
        <v>161</v>
      </c>
      <c r="K953" s="506">
        <f>+INDEX(CEC_FEBRERO_2025!$N$352:$N$555,MATCH($B953,CEC_FEBRERO_2025!$B$352:$B$555,0))</f>
        <v>0.54515585757058305</v>
      </c>
    </row>
    <row r="954" spans="1:11" ht="16.5" x14ac:dyDescent="0.3">
      <c r="A954" s="67" t="str">
        <f t="shared" si="45"/>
        <v>PDBTCapacidadBajío</v>
      </c>
      <c r="B954" s="250" t="str">
        <f t="shared" si="46"/>
        <v>PDBTBajío</v>
      </c>
      <c r="C954" s="67" t="str">
        <f t="shared" si="44"/>
        <v>PDBTCapacidadEnergíaBajío</v>
      </c>
      <c r="E954" s="180" t="s">
        <v>56</v>
      </c>
      <c r="F954" s="181" t="s">
        <v>185</v>
      </c>
      <c r="G954" s="181" t="s">
        <v>184</v>
      </c>
      <c r="H954" s="181" t="s">
        <v>135</v>
      </c>
      <c r="I954" s="181" t="s">
        <v>62</v>
      </c>
      <c r="J954" s="285" t="s">
        <v>161</v>
      </c>
      <c r="K954" s="506">
        <f>+INDEX(CEC_FEBRERO_2025!$N$352:$N$555,MATCH($B954,CEC_FEBRERO_2025!$B$352:$B$555,0))</f>
        <v>1.1368356837156686</v>
      </c>
    </row>
    <row r="955" spans="1:11" ht="16.5" x14ac:dyDescent="0.3">
      <c r="A955" s="67" t="str">
        <f t="shared" si="45"/>
        <v>GDBTCapacidadBajío</v>
      </c>
      <c r="B955" s="250" t="str">
        <f t="shared" si="46"/>
        <v>GDBTBajío</v>
      </c>
      <c r="C955" s="67" t="str">
        <f t="shared" si="44"/>
        <v>GDBTCapacidadPotenciaBajío</v>
      </c>
      <c r="E955" s="180" t="s">
        <v>53</v>
      </c>
      <c r="F955" s="181" t="s">
        <v>185</v>
      </c>
      <c r="G955" s="181" t="s">
        <v>186</v>
      </c>
      <c r="H955" s="181" t="s">
        <v>136</v>
      </c>
      <c r="I955" s="181" t="s">
        <v>62</v>
      </c>
      <c r="J955" s="285" t="s">
        <v>161</v>
      </c>
      <c r="K955" s="506">
        <f>+INDEX(CEC_FEBRERO_2025!$N$352:$N$555,MATCH($B955,CEC_FEBRERO_2025!$B$352:$B$555,0))</f>
        <v>327.22426940564196</v>
      </c>
    </row>
    <row r="956" spans="1:11" ht="16.5" x14ac:dyDescent="0.3">
      <c r="A956" s="67" t="str">
        <f t="shared" si="45"/>
        <v>RABTCapacidadBajío</v>
      </c>
      <c r="B956" s="250" t="str">
        <f t="shared" si="46"/>
        <v>RABTBajío</v>
      </c>
      <c r="C956" s="67" t="str">
        <f t="shared" si="44"/>
        <v>RABTCapacidadEnergíaBajío</v>
      </c>
      <c r="E956" s="187" t="s">
        <v>59</v>
      </c>
      <c r="F956" s="181" t="s">
        <v>185</v>
      </c>
      <c r="G956" s="181" t="s">
        <v>184</v>
      </c>
      <c r="H956" s="181" t="s">
        <v>135</v>
      </c>
      <c r="I956" s="181" t="s">
        <v>62</v>
      </c>
      <c r="J956" s="285" t="s">
        <v>161</v>
      </c>
      <c r="K956" s="506">
        <f>+INDEX(CEC_FEBRERO_2025!$N$352:$N$555,MATCH($B956,CEC_FEBRERO_2025!$B$352:$B$555,0))</f>
        <v>0.63145031541038676</v>
      </c>
    </row>
    <row r="957" spans="1:11" ht="16.5" x14ac:dyDescent="0.3">
      <c r="A957" s="67" t="str">
        <f t="shared" si="45"/>
        <v>APBTCapacidadBajío</v>
      </c>
      <c r="B957" s="250" t="str">
        <f t="shared" si="46"/>
        <v>APBTBajío</v>
      </c>
      <c r="C957" s="67" t="str">
        <f t="shared" si="44"/>
        <v>APBTCapacidadEnergíaBajío</v>
      </c>
      <c r="E957" s="180" t="s">
        <v>57</v>
      </c>
      <c r="F957" s="181" t="s">
        <v>185</v>
      </c>
      <c r="G957" s="181" t="s">
        <v>184</v>
      </c>
      <c r="H957" s="181" t="s">
        <v>135</v>
      </c>
      <c r="I957" s="181" t="s">
        <v>62</v>
      </c>
      <c r="J957" s="285" t="s">
        <v>161</v>
      </c>
      <c r="K957" s="506">
        <f>+INDEX(CEC_FEBRERO_2025!$N$352:$N$555,MATCH($B957,CEC_FEBRERO_2025!$B$352:$B$555,0))</f>
        <v>1.6457853883230313</v>
      </c>
    </row>
    <row r="958" spans="1:11" ht="16.5" x14ac:dyDescent="0.3">
      <c r="A958" s="67" t="str">
        <f t="shared" si="45"/>
        <v>APMTCapacidadBajío</v>
      </c>
      <c r="B958" s="250" t="str">
        <f t="shared" si="46"/>
        <v>APMTBajío</v>
      </c>
      <c r="C958" s="67" t="str">
        <f t="shared" si="44"/>
        <v>APMTCapacidadEnergíaBajío</v>
      </c>
      <c r="E958" s="180" t="s">
        <v>58</v>
      </c>
      <c r="F958" s="181" t="s">
        <v>185</v>
      </c>
      <c r="G958" s="181" t="s">
        <v>184</v>
      </c>
      <c r="H958" s="181" t="s">
        <v>135</v>
      </c>
      <c r="I958" s="181" t="s">
        <v>62</v>
      </c>
      <c r="J958" s="285" t="s">
        <v>161</v>
      </c>
      <c r="K958" s="506">
        <f>+INDEX(CEC_FEBRERO_2025!$N$352:$N$555,MATCH($B958,CEC_FEBRERO_2025!$B$352:$B$555,0))</f>
        <v>1.2415146130083003</v>
      </c>
    </row>
    <row r="959" spans="1:11" ht="16.5" x14ac:dyDescent="0.3">
      <c r="A959" s="67" t="str">
        <f t="shared" si="45"/>
        <v>GDMTHCapacidadBajío</v>
      </c>
      <c r="B959" s="250" t="str">
        <f t="shared" si="46"/>
        <v>GDMTHBajío</v>
      </c>
      <c r="C959" s="67" t="str">
        <f t="shared" si="44"/>
        <v>GDMTHCapacidadPotenciaBajío</v>
      </c>
      <c r="E959" s="180" t="s">
        <v>54</v>
      </c>
      <c r="F959" s="181" t="s">
        <v>185</v>
      </c>
      <c r="G959" s="181" t="s">
        <v>186</v>
      </c>
      <c r="H959" s="181" t="s">
        <v>136</v>
      </c>
      <c r="I959" s="181" t="s">
        <v>62</v>
      </c>
      <c r="J959" s="285" t="s">
        <v>161</v>
      </c>
      <c r="K959" s="506">
        <f>+INDEX(CEC_FEBRERO_2025!$N$352:$N$555,MATCH($B959,CEC_FEBRERO_2025!$B$352:$B$555,0))</f>
        <v>422.13035134791488</v>
      </c>
    </row>
    <row r="960" spans="1:11" ht="16.5" x14ac:dyDescent="0.3">
      <c r="A960" s="67" t="str">
        <f t="shared" si="45"/>
        <v>GDMTOCapacidadBajío</v>
      </c>
      <c r="B960" s="250" t="str">
        <f t="shared" si="46"/>
        <v>GDMTOBajío</v>
      </c>
      <c r="C960" s="67" t="str">
        <f t="shared" si="44"/>
        <v>GDMTOCapacidadPotenciaBajío</v>
      </c>
      <c r="E960" s="180" t="s">
        <v>55</v>
      </c>
      <c r="F960" s="181" t="s">
        <v>185</v>
      </c>
      <c r="G960" s="181" t="s">
        <v>186</v>
      </c>
      <c r="H960" s="181" t="s">
        <v>136</v>
      </c>
      <c r="I960" s="181" t="s">
        <v>62</v>
      </c>
      <c r="J960" s="285" t="s">
        <v>161</v>
      </c>
      <c r="K960" s="506">
        <f>+INDEX(CEC_FEBRERO_2025!$N$352:$N$555,MATCH($B960,CEC_FEBRERO_2025!$B$352:$B$555,0))</f>
        <v>363.3987185354402</v>
      </c>
    </row>
    <row r="961" spans="1:11" ht="16.5" x14ac:dyDescent="0.3">
      <c r="A961" s="67" t="str">
        <f t="shared" si="45"/>
        <v>RAMTCapacidadBajío</v>
      </c>
      <c r="B961" s="250" t="str">
        <f t="shared" si="46"/>
        <v>RAMTBajío</v>
      </c>
      <c r="C961" s="67" t="str">
        <f t="shared" si="44"/>
        <v>RAMTCapacidadPotenciaBajío</v>
      </c>
      <c r="E961" s="180" t="s">
        <v>60</v>
      </c>
      <c r="F961" s="181" t="s">
        <v>185</v>
      </c>
      <c r="G961" s="181" t="s">
        <v>186</v>
      </c>
      <c r="H961" s="181" t="s">
        <v>136</v>
      </c>
      <c r="I961" s="181" t="s">
        <v>62</v>
      </c>
      <c r="J961" s="285" t="s">
        <v>161</v>
      </c>
      <c r="K961" s="506">
        <f>+INDEX(CEC_FEBRERO_2025!$N$352:$N$555,MATCH($B961,CEC_FEBRERO_2025!$B$352:$B$555,0))</f>
        <v>165.94799435889126</v>
      </c>
    </row>
    <row r="962" spans="1:11" ht="16.5" x14ac:dyDescent="0.3">
      <c r="A962" s="67" t="str">
        <f t="shared" si="45"/>
        <v>DISTCapacidadBajío</v>
      </c>
      <c r="B962" s="250" t="str">
        <f t="shared" si="46"/>
        <v>DISTBajío</v>
      </c>
      <c r="C962" s="67" t="str">
        <f t="shared" si="44"/>
        <v>DISTCapacidadPotenciaBajío</v>
      </c>
      <c r="E962" s="180" t="s">
        <v>51</v>
      </c>
      <c r="F962" s="181" t="s">
        <v>185</v>
      </c>
      <c r="G962" s="181" t="s">
        <v>186</v>
      </c>
      <c r="H962" s="181" t="s">
        <v>136</v>
      </c>
      <c r="I962" s="181" t="s">
        <v>62</v>
      </c>
      <c r="J962" s="285" t="s">
        <v>161</v>
      </c>
      <c r="K962" s="506">
        <f>+INDEX(CEC_FEBRERO_2025!$N$352:$N$555,MATCH($B962,CEC_FEBRERO_2025!$B$352:$B$555,0))</f>
        <v>432.44441502624659</v>
      </c>
    </row>
    <row r="963" spans="1:11" ht="16.5" x14ac:dyDescent="0.3">
      <c r="A963" s="67" t="str">
        <f t="shared" si="45"/>
        <v>DITCapacidadBajío</v>
      </c>
      <c r="B963" s="250" t="str">
        <f t="shared" si="46"/>
        <v>DITBajío</v>
      </c>
      <c r="C963" s="67" t="str">
        <f t="shared" si="44"/>
        <v>DITCapacidadPotenciaBajío</v>
      </c>
      <c r="E963" s="180" t="s">
        <v>52</v>
      </c>
      <c r="F963" s="181" t="s">
        <v>185</v>
      </c>
      <c r="G963" s="181" t="s">
        <v>186</v>
      </c>
      <c r="H963" s="181" t="s">
        <v>136</v>
      </c>
      <c r="I963" s="181" t="s">
        <v>62</v>
      </c>
      <c r="J963" s="285" t="s">
        <v>161</v>
      </c>
      <c r="K963" s="506">
        <f>+INDEX(CEC_FEBRERO_2025!$N$352:$N$555,MATCH($B963,CEC_FEBRERO_2025!$B$352:$B$555,0))</f>
        <v>432.44441502624659</v>
      </c>
    </row>
    <row r="964" spans="1:11" ht="16.5" x14ac:dyDescent="0.3">
      <c r="A964" s="67" t="str">
        <f t="shared" si="45"/>
        <v>DB1CapacidadCentro Occidente</v>
      </c>
      <c r="B964" s="250" t="str">
        <f t="shared" si="46"/>
        <v>DB1Centro Occidente</v>
      </c>
      <c r="C964" s="67" t="str">
        <f t="shared" si="44"/>
        <v>DB1CapacidadEnergíaCentro Occidente</v>
      </c>
      <c r="E964" s="180" t="s">
        <v>48</v>
      </c>
      <c r="F964" s="181" t="s">
        <v>185</v>
      </c>
      <c r="G964" s="181" t="s">
        <v>184</v>
      </c>
      <c r="H964" s="181" t="s">
        <v>135</v>
      </c>
      <c r="I964" s="181" t="s">
        <v>63</v>
      </c>
      <c r="J964" s="285" t="s">
        <v>161</v>
      </c>
      <c r="K964" s="506">
        <f>+INDEX(CEC_FEBRERO_2025!$N$352:$N$555,MATCH($B964,CEC_FEBRERO_2025!$B$352:$B$555,0))</f>
        <v>0.48643810691002132</v>
      </c>
    </row>
    <row r="965" spans="1:11" ht="16.5" x14ac:dyDescent="0.3">
      <c r="A965" s="67" t="str">
        <f t="shared" si="45"/>
        <v>DB2CapacidadCentro Occidente</v>
      </c>
      <c r="B965" s="250" t="str">
        <f t="shared" si="46"/>
        <v>DB2Centro Occidente</v>
      </c>
      <c r="C965" s="67" t="str">
        <f t="shared" si="44"/>
        <v>DB2CapacidadEnergíaCentro Occidente</v>
      </c>
      <c r="E965" s="180" t="s">
        <v>50</v>
      </c>
      <c r="F965" s="181" t="s">
        <v>185</v>
      </c>
      <c r="G965" s="181" t="s">
        <v>184</v>
      </c>
      <c r="H965" s="181" t="s">
        <v>135</v>
      </c>
      <c r="I965" s="181" t="s">
        <v>63</v>
      </c>
      <c r="J965" s="285" t="s">
        <v>161</v>
      </c>
      <c r="K965" s="506">
        <f>+INDEX(CEC_FEBRERO_2025!$N$352:$N$555,MATCH($B965,CEC_FEBRERO_2025!$B$352:$B$555,0))</f>
        <v>0.48437454378776512</v>
      </c>
    </row>
    <row r="966" spans="1:11" ht="16.5" x14ac:dyDescent="0.3">
      <c r="A966" s="67" t="str">
        <f t="shared" si="45"/>
        <v>PDBTCapacidadCentro Occidente</v>
      </c>
      <c r="B966" s="250" t="str">
        <f t="shared" si="46"/>
        <v>PDBTCentro Occidente</v>
      </c>
      <c r="C966" s="67" t="str">
        <f t="shared" si="44"/>
        <v>PDBTCapacidadEnergíaCentro Occidente</v>
      </c>
      <c r="E966" s="180" t="s">
        <v>56</v>
      </c>
      <c r="F966" s="181" t="s">
        <v>185</v>
      </c>
      <c r="G966" s="181" t="s">
        <v>184</v>
      </c>
      <c r="H966" s="181" t="s">
        <v>135</v>
      </c>
      <c r="I966" s="181" t="s">
        <v>63</v>
      </c>
      <c r="J966" s="285" t="s">
        <v>161</v>
      </c>
      <c r="K966" s="506">
        <f>+INDEX(CEC_FEBRERO_2025!$N$352:$N$555,MATCH($B966,CEC_FEBRERO_2025!$B$352:$B$555,0))</f>
        <v>0.94042199380637759</v>
      </c>
    </row>
    <row r="967" spans="1:11" ht="16.5" x14ac:dyDescent="0.3">
      <c r="A967" s="67" t="str">
        <f t="shared" si="45"/>
        <v>GDBTCapacidadCentro Occidente</v>
      </c>
      <c r="B967" s="250" t="str">
        <f t="shared" si="46"/>
        <v>GDBTCentro Occidente</v>
      </c>
      <c r="C967" s="67" t="str">
        <f t="shared" si="44"/>
        <v>GDBTCapacidadPotenciaCentro Occidente</v>
      </c>
      <c r="E967" s="187" t="s">
        <v>53</v>
      </c>
      <c r="F967" s="181" t="s">
        <v>185</v>
      </c>
      <c r="G967" s="181" t="s">
        <v>186</v>
      </c>
      <c r="H967" s="181" t="s">
        <v>136</v>
      </c>
      <c r="I967" s="181" t="s">
        <v>63</v>
      </c>
      <c r="J967" s="285" t="s">
        <v>161</v>
      </c>
      <c r="K967" s="506">
        <f>+INDEX(CEC_FEBRERO_2025!$N$352:$N$555,MATCH($B967,CEC_FEBRERO_2025!$B$352:$B$555,0))</f>
        <v>279.94822587140072</v>
      </c>
    </row>
    <row r="968" spans="1:11" ht="16.5" x14ac:dyDescent="0.3">
      <c r="A968" s="67" t="str">
        <f t="shared" si="45"/>
        <v>RABTCapacidadCentro Occidente</v>
      </c>
      <c r="B968" s="250" t="str">
        <f t="shared" si="46"/>
        <v>RABTCentro Occidente</v>
      </c>
      <c r="C968" s="67" t="str">
        <f t="shared" si="44"/>
        <v>RABTCapacidadEnergíaCentro Occidente</v>
      </c>
      <c r="E968" s="187" t="s">
        <v>59</v>
      </c>
      <c r="F968" s="99" t="s">
        <v>185</v>
      </c>
      <c r="G968" s="99" t="s">
        <v>184</v>
      </c>
      <c r="H968" s="181" t="s">
        <v>135</v>
      </c>
      <c r="I968" s="181" t="s">
        <v>63</v>
      </c>
      <c r="J968" s="285" t="s">
        <v>161</v>
      </c>
      <c r="K968" s="506">
        <f>+INDEX(CEC_FEBRERO_2025!$N$352:$N$555,MATCH($B968,CEC_FEBRERO_2025!$B$352:$B$555,0))</f>
        <v>0.55622405977177514</v>
      </c>
    </row>
    <row r="969" spans="1:11" ht="16.5" x14ac:dyDescent="0.3">
      <c r="A969" s="67" t="str">
        <f t="shared" si="45"/>
        <v>APBTCapacidadCentro Occidente</v>
      </c>
      <c r="B969" s="250" t="str">
        <f t="shared" si="46"/>
        <v>APBTCentro Occidente</v>
      </c>
      <c r="C969" s="67" t="str">
        <f t="shared" si="44"/>
        <v>APBTCapacidadEnergíaCentro Occidente</v>
      </c>
      <c r="E969" s="187" t="s">
        <v>57</v>
      </c>
      <c r="F969" s="99" t="s">
        <v>185</v>
      </c>
      <c r="G969" s="99" t="s">
        <v>184</v>
      </c>
      <c r="H969" s="181" t="s">
        <v>135</v>
      </c>
      <c r="I969" s="181" t="s">
        <v>63</v>
      </c>
      <c r="J969" s="285" t="s">
        <v>161</v>
      </c>
      <c r="K969" s="506">
        <f>+INDEX(CEC_FEBRERO_2025!$N$352:$N$555,MATCH($B969,CEC_FEBRERO_2025!$B$352:$B$555,0))</f>
        <v>1.4495592950612175</v>
      </c>
    </row>
    <row r="970" spans="1:11" ht="16.5" x14ac:dyDescent="0.3">
      <c r="A970" s="67" t="str">
        <f t="shared" si="45"/>
        <v>APMTCapacidadCentro Occidente</v>
      </c>
      <c r="B970" s="250" t="str">
        <f t="shared" si="46"/>
        <v>APMTCentro Occidente</v>
      </c>
      <c r="C970" s="67" t="str">
        <f t="shared" ref="C970:C1033" si="47">E970&amp;F970&amp;H970&amp;I970</f>
        <v>APMTCapacidadEnergíaCentro Occidente</v>
      </c>
      <c r="E970" s="187" t="s">
        <v>58</v>
      </c>
      <c r="F970" s="99" t="s">
        <v>185</v>
      </c>
      <c r="G970" s="99" t="s">
        <v>184</v>
      </c>
      <c r="H970" s="181" t="s">
        <v>135</v>
      </c>
      <c r="I970" s="181" t="s">
        <v>63</v>
      </c>
      <c r="J970" s="285" t="s">
        <v>161</v>
      </c>
      <c r="K970" s="506">
        <f>+INDEX(CEC_FEBRERO_2025!$N$352:$N$555,MATCH($B970,CEC_FEBRERO_2025!$B$352:$B$555,0))</f>
        <v>1.2295084275697195</v>
      </c>
    </row>
    <row r="971" spans="1:11" ht="16.5" x14ac:dyDescent="0.3">
      <c r="A971" s="67" t="str">
        <f t="shared" ref="A971:A1034" si="48">IF(J971="NA",E971&amp;F971&amp;I971,E971&amp;F971&amp;I971&amp;J971)</f>
        <v>GDMTHCapacidadCentro Occidente</v>
      </c>
      <c r="B971" s="250" t="str">
        <f t="shared" si="46"/>
        <v>GDMTHCentro Occidente</v>
      </c>
      <c r="C971" s="67" t="str">
        <f t="shared" si="47"/>
        <v>GDMTHCapacidadPotenciaCentro Occidente</v>
      </c>
      <c r="E971" s="180" t="s">
        <v>54</v>
      </c>
      <c r="F971" s="99" t="s">
        <v>185</v>
      </c>
      <c r="G971" s="99" t="s">
        <v>186</v>
      </c>
      <c r="H971" s="181" t="s">
        <v>136</v>
      </c>
      <c r="I971" s="181" t="s">
        <v>63</v>
      </c>
      <c r="J971" s="285" t="s">
        <v>161</v>
      </c>
      <c r="K971" s="506">
        <f>+INDEX(CEC_FEBRERO_2025!$N$352:$N$555,MATCH($B971,CEC_FEBRERO_2025!$B$352:$B$555,0))</f>
        <v>421.96170196183238</v>
      </c>
    </row>
    <row r="972" spans="1:11" ht="16.5" x14ac:dyDescent="0.3">
      <c r="A972" s="67" t="str">
        <f t="shared" si="48"/>
        <v>GDMTOCapacidadCentro Occidente</v>
      </c>
      <c r="B972" s="250" t="str">
        <f t="shared" si="46"/>
        <v>GDMTOCentro Occidente</v>
      </c>
      <c r="C972" s="67" t="str">
        <f t="shared" si="47"/>
        <v>GDMTOCapacidadPotenciaCentro Occidente</v>
      </c>
      <c r="E972" s="180" t="s">
        <v>55</v>
      </c>
      <c r="F972" s="99" t="s">
        <v>185</v>
      </c>
      <c r="G972" s="99" t="s">
        <v>186</v>
      </c>
      <c r="H972" s="181" t="s">
        <v>136</v>
      </c>
      <c r="I972" s="181" t="s">
        <v>63</v>
      </c>
      <c r="J972" s="285" t="s">
        <v>161</v>
      </c>
      <c r="K972" s="506">
        <f>+INDEX(CEC_FEBRERO_2025!$N$352:$N$555,MATCH($B972,CEC_FEBRERO_2025!$B$352:$B$555,0))</f>
        <v>320.22034857205722</v>
      </c>
    </row>
    <row r="973" spans="1:11" ht="16.5" x14ac:dyDescent="0.3">
      <c r="A973" s="67" t="str">
        <f t="shared" si="48"/>
        <v>RAMTCapacidadCentro Occidente</v>
      </c>
      <c r="B973" s="250" t="str">
        <f t="shared" si="46"/>
        <v>RAMTCentro Occidente</v>
      </c>
      <c r="C973" s="67" t="str">
        <f t="shared" si="47"/>
        <v>RAMTCapacidadPotenciaCentro Occidente</v>
      </c>
      <c r="E973" s="180" t="s">
        <v>60</v>
      </c>
      <c r="F973" s="99" t="s">
        <v>185</v>
      </c>
      <c r="G973" s="99" t="s">
        <v>186</v>
      </c>
      <c r="H973" s="181" t="s">
        <v>136</v>
      </c>
      <c r="I973" s="181" t="s">
        <v>63</v>
      </c>
      <c r="J973" s="285" t="s">
        <v>161</v>
      </c>
      <c r="K973" s="506">
        <f>+INDEX(CEC_FEBRERO_2025!$N$352:$N$555,MATCH($B973,CEC_FEBRERO_2025!$B$352:$B$555,0))</f>
        <v>165.94799435889126</v>
      </c>
    </row>
    <row r="974" spans="1:11" ht="16.5" x14ac:dyDescent="0.3">
      <c r="A974" s="67" t="str">
        <f t="shared" si="48"/>
        <v>DISTCapacidadCentro Occidente</v>
      </c>
      <c r="B974" s="250" t="str">
        <f t="shared" si="46"/>
        <v>DISTCentro Occidente</v>
      </c>
      <c r="C974" s="67" t="str">
        <f t="shared" si="47"/>
        <v>DISTCapacidadPotenciaCentro Occidente</v>
      </c>
      <c r="E974" s="180" t="s">
        <v>51</v>
      </c>
      <c r="F974" s="99" t="s">
        <v>185</v>
      </c>
      <c r="G974" s="99" t="s">
        <v>186</v>
      </c>
      <c r="H974" s="181" t="s">
        <v>136</v>
      </c>
      <c r="I974" s="181" t="s">
        <v>63</v>
      </c>
      <c r="J974" s="285" t="s">
        <v>161</v>
      </c>
      <c r="K974" s="506">
        <f>+INDEX(CEC_FEBRERO_2025!$N$352:$N$555,MATCH($B974,CEC_FEBRERO_2025!$B$352:$B$555,0))</f>
        <v>432.44441502624659</v>
      </c>
    </row>
    <row r="975" spans="1:11" ht="16.5" x14ac:dyDescent="0.3">
      <c r="A975" s="67" t="str">
        <f t="shared" si="48"/>
        <v>DITCapacidadCentro Occidente</v>
      </c>
      <c r="B975" s="250" t="str">
        <f t="shared" si="46"/>
        <v>DITCentro Occidente</v>
      </c>
      <c r="C975" s="67" t="str">
        <f t="shared" si="47"/>
        <v>DITCapacidadPotenciaCentro Occidente</v>
      </c>
      <c r="E975" s="180" t="s">
        <v>52</v>
      </c>
      <c r="F975" s="99" t="s">
        <v>185</v>
      </c>
      <c r="G975" s="99" t="s">
        <v>186</v>
      </c>
      <c r="H975" s="181" t="s">
        <v>136</v>
      </c>
      <c r="I975" s="181" t="s">
        <v>63</v>
      </c>
      <c r="J975" s="285" t="s">
        <v>161</v>
      </c>
      <c r="K975" s="506">
        <f>+INDEX(CEC_FEBRERO_2025!$N$352:$N$555,MATCH($B975,CEC_FEBRERO_2025!$B$352:$B$555,0))</f>
        <v>432.44441502624659</v>
      </c>
    </row>
    <row r="976" spans="1:11" ht="16.5" x14ac:dyDescent="0.3">
      <c r="A976" s="67" t="str">
        <f t="shared" si="48"/>
        <v>DB1CapacidadCentro Oriente</v>
      </c>
      <c r="B976" s="250" t="str">
        <f t="shared" si="46"/>
        <v>DB1Centro Oriente</v>
      </c>
      <c r="C976" s="67" t="str">
        <f t="shared" si="47"/>
        <v>DB1CapacidadEnergíaCentro Oriente</v>
      </c>
      <c r="E976" s="180" t="s">
        <v>48</v>
      </c>
      <c r="F976" s="99" t="s">
        <v>185</v>
      </c>
      <c r="G976" s="99" t="s">
        <v>184</v>
      </c>
      <c r="H976" s="181" t="s">
        <v>135</v>
      </c>
      <c r="I976" s="181" t="s">
        <v>64</v>
      </c>
      <c r="J976" s="285" t="s">
        <v>161</v>
      </c>
      <c r="K976" s="506">
        <f>+INDEX(CEC_FEBRERO_2025!$N$352:$N$555,MATCH($B976,CEC_FEBRERO_2025!$B$352:$B$555,0))</f>
        <v>0.53652641178660321</v>
      </c>
    </row>
    <row r="977" spans="1:11" ht="16.5" x14ac:dyDescent="0.3">
      <c r="A977" s="67" t="str">
        <f t="shared" si="48"/>
        <v>DB2CapacidadCentro Oriente</v>
      </c>
      <c r="B977" s="250" t="str">
        <f t="shared" si="46"/>
        <v>DB2Centro Oriente</v>
      </c>
      <c r="C977" s="67" t="str">
        <f t="shared" si="47"/>
        <v>DB2CapacidadEnergíaCentro Oriente</v>
      </c>
      <c r="E977" s="180" t="s">
        <v>50</v>
      </c>
      <c r="F977" s="99" t="s">
        <v>185</v>
      </c>
      <c r="G977" s="99" t="s">
        <v>184</v>
      </c>
      <c r="H977" s="181" t="s">
        <v>135</v>
      </c>
      <c r="I977" s="181" t="s">
        <v>64</v>
      </c>
      <c r="J977" s="285" t="s">
        <v>161</v>
      </c>
      <c r="K977" s="506">
        <f>+INDEX(CEC_FEBRERO_2025!$N$352:$N$555,MATCH($B977,CEC_FEBRERO_2025!$B$352:$B$555,0))</f>
        <v>0.53408765536939107</v>
      </c>
    </row>
    <row r="978" spans="1:11" ht="16.5" x14ac:dyDescent="0.3">
      <c r="A978" s="67" t="str">
        <f t="shared" si="48"/>
        <v>PDBTCapacidadCentro Oriente</v>
      </c>
      <c r="B978" s="250" t="str">
        <f t="shared" si="46"/>
        <v>PDBTCentro Oriente</v>
      </c>
      <c r="C978" s="67" t="str">
        <f t="shared" si="47"/>
        <v>PDBTCapacidadEnergíaCentro Oriente</v>
      </c>
      <c r="E978" s="180" t="s">
        <v>56</v>
      </c>
      <c r="F978" s="99" t="s">
        <v>185</v>
      </c>
      <c r="G978" s="99" t="s">
        <v>184</v>
      </c>
      <c r="H978" s="181" t="s">
        <v>135</v>
      </c>
      <c r="I978" s="181" t="s">
        <v>64</v>
      </c>
      <c r="J978" s="285" t="s">
        <v>161</v>
      </c>
      <c r="K978" s="506">
        <f>+INDEX(CEC_FEBRERO_2025!$N$352:$N$555,MATCH($B978,CEC_FEBRERO_2025!$B$352:$B$555,0))</f>
        <v>0.94473671669836812</v>
      </c>
    </row>
    <row r="979" spans="1:11" ht="16.5" x14ac:dyDescent="0.3">
      <c r="A979" s="67" t="str">
        <f t="shared" si="48"/>
        <v>GDBTCapacidadCentro Oriente</v>
      </c>
      <c r="B979" s="250" t="str">
        <f t="shared" si="46"/>
        <v>GDBTCentro Oriente</v>
      </c>
      <c r="C979" s="67" t="str">
        <f t="shared" si="47"/>
        <v>GDBTCapacidadPotenciaCentro Oriente</v>
      </c>
      <c r="E979" s="180" t="s">
        <v>53</v>
      </c>
      <c r="F979" s="99" t="s">
        <v>185</v>
      </c>
      <c r="G979" s="99" t="s">
        <v>186</v>
      </c>
      <c r="H979" s="181" t="s">
        <v>136</v>
      </c>
      <c r="I979" s="181" t="s">
        <v>64</v>
      </c>
      <c r="J979" s="285" t="s">
        <v>161</v>
      </c>
      <c r="K979" s="506">
        <f>+INDEX(CEC_FEBRERO_2025!$N$352:$N$555,MATCH($B979,CEC_FEBRERO_2025!$B$352:$B$555,0))</f>
        <v>294.52411018713343</v>
      </c>
    </row>
    <row r="980" spans="1:11" ht="16.5" x14ac:dyDescent="0.3">
      <c r="A980" s="67" t="str">
        <f t="shared" si="48"/>
        <v>RABTCapacidadCentro Oriente</v>
      </c>
      <c r="B980" s="250" t="str">
        <f t="shared" si="46"/>
        <v>RABTCentro Oriente</v>
      </c>
      <c r="C980" s="67" t="str">
        <f t="shared" si="47"/>
        <v>RABTCapacidadEnergíaCentro Oriente</v>
      </c>
      <c r="E980" s="180" t="s">
        <v>59</v>
      </c>
      <c r="F980" s="99" t="s">
        <v>185</v>
      </c>
      <c r="G980" s="99" t="s">
        <v>184</v>
      </c>
      <c r="H980" s="181" t="s">
        <v>135</v>
      </c>
      <c r="I980" s="181" t="s">
        <v>64</v>
      </c>
      <c r="J980" s="285" t="s">
        <v>161</v>
      </c>
      <c r="K980" s="506">
        <f>+INDEX(CEC_FEBRERO_2025!$N$352:$N$555,MATCH($B980,CEC_FEBRERO_2025!$B$352:$B$555,0))</f>
        <v>0.61794335679198242</v>
      </c>
    </row>
    <row r="981" spans="1:11" ht="16.5" x14ac:dyDescent="0.3">
      <c r="A981" s="67" t="str">
        <f t="shared" si="48"/>
        <v>APBTCapacidadCentro Oriente</v>
      </c>
      <c r="B981" s="250" t="str">
        <f t="shared" si="46"/>
        <v>APBTCentro Oriente</v>
      </c>
      <c r="C981" s="67" t="str">
        <f t="shared" si="47"/>
        <v>APBTCapacidadEnergíaCentro Oriente</v>
      </c>
      <c r="E981" s="180" t="s">
        <v>57</v>
      </c>
      <c r="F981" s="99" t="s">
        <v>185</v>
      </c>
      <c r="G981" s="99" t="s">
        <v>184</v>
      </c>
      <c r="H981" s="181" t="s">
        <v>135</v>
      </c>
      <c r="I981" s="181" t="s">
        <v>64</v>
      </c>
      <c r="J981" s="285" t="s">
        <v>161</v>
      </c>
      <c r="K981" s="506">
        <f>+INDEX(CEC_FEBRERO_2025!$N$352:$N$555,MATCH($B981,CEC_FEBRERO_2025!$B$352:$B$555,0))</f>
        <v>1.6103296219497214</v>
      </c>
    </row>
    <row r="982" spans="1:11" ht="16.5" x14ac:dyDescent="0.3">
      <c r="A982" s="67" t="str">
        <f t="shared" si="48"/>
        <v>APMTCapacidadCentro Oriente</v>
      </c>
      <c r="B982" s="250" t="str">
        <f t="shared" si="46"/>
        <v>APMTCentro Oriente</v>
      </c>
      <c r="C982" s="67" t="str">
        <f t="shared" si="47"/>
        <v>APMTCapacidadEnergíaCentro Oriente</v>
      </c>
      <c r="E982" s="180" t="s">
        <v>58</v>
      </c>
      <c r="F982" s="99" t="s">
        <v>185</v>
      </c>
      <c r="G982" s="99" t="s">
        <v>184</v>
      </c>
      <c r="H982" s="181" t="s">
        <v>135</v>
      </c>
      <c r="I982" s="181" t="s">
        <v>64</v>
      </c>
      <c r="J982" s="285" t="s">
        <v>161</v>
      </c>
      <c r="K982" s="506">
        <f>+INDEX(CEC_FEBRERO_2025!$N$352:$N$555,MATCH($B982,CEC_FEBRERO_2025!$B$352:$B$555,0))</f>
        <v>1.2349487303465769</v>
      </c>
    </row>
    <row r="983" spans="1:11" ht="16.5" x14ac:dyDescent="0.3">
      <c r="A983" s="67" t="str">
        <f t="shared" si="48"/>
        <v>GDMTHCapacidadCentro Oriente</v>
      </c>
      <c r="B983" s="250" t="str">
        <f t="shared" si="46"/>
        <v>GDMTHCentro Oriente</v>
      </c>
      <c r="C983" s="67" t="str">
        <f t="shared" si="47"/>
        <v>GDMTHCapacidadPotenciaCentro Oriente</v>
      </c>
      <c r="E983" s="180" t="s">
        <v>54</v>
      </c>
      <c r="F983" s="99" t="s">
        <v>185</v>
      </c>
      <c r="G983" s="99" t="s">
        <v>186</v>
      </c>
      <c r="H983" s="181" t="s">
        <v>136</v>
      </c>
      <c r="I983" s="181" t="s">
        <v>64</v>
      </c>
      <c r="J983" s="285" t="s">
        <v>161</v>
      </c>
      <c r="K983" s="506">
        <f>+INDEX(CEC_FEBRERO_2025!$N$352:$N$555,MATCH($B983,CEC_FEBRERO_2025!$B$352:$B$555,0))</f>
        <v>418.21220776869325</v>
      </c>
    </row>
    <row r="984" spans="1:11" ht="16.5" x14ac:dyDescent="0.3">
      <c r="A984" s="67" t="str">
        <f t="shared" si="48"/>
        <v>GDMTOCapacidadCentro Oriente</v>
      </c>
      <c r="B984" s="250" t="str">
        <f t="shared" si="46"/>
        <v>GDMTOCentro Oriente</v>
      </c>
      <c r="C984" s="67" t="str">
        <f t="shared" si="47"/>
        <v>GDMTOCapacidadPotenciaCentro Oriente</v>
      </c>
      <c r="E984" s="180" t="s">
        <v>55</v>
      </c>
      <c r="F984" s="99" t="s">
        <v>185</v>
      </c>
      <c r="G984" s="99" t="s">
        <v>186</v>
      </c>
      <c r="H984" s="181" t="s">
        <v>136</v>
      </c>
      <c r="I984" s="181" t="s">
        <v>64</v>
      </c>
      <c r="J984" s="285" t="s">
        <v>161</v>
      </c>
      <c r="K984" s="506">
        <f>+INDEX(CEC_FEBRERO_2025!$N$352:$N$555,MATCH($B984,CEC_FEBRERO_2025!$B$352:$B$555,0))</f>
        <v>360.36040323288915</v>
      </c>
    </row>
    <row r="985" spans="1:11" ht="16.5" x14ac:dyDescent="0.3">
      <c r="A985" s="67" t="str">
        <f t="shared" si="48"/>
        <v>RAMTCapacidadCentro Oriente</v>
      </c>
      <c r="B985" s="250" t="str">
        <f t="shared" si="46"/>
        <v>RAMTCentro Oriente</v>
      </c>
      <c r="C985" s="67" t="str">
        <f t="shared" si="47"/>
        <v>RAMTCapacidadPotenciaCentro Oriente</v>
      </c>
      <c r="E985" s="180" t="s">
        <v>60</v>
      </c>
      <c r="F985" s="99" t="s">
        <v>185</v>
      </c>
      <c r="G985" s="99" t="s">
        <v>186</v>
      </c>
      <c r="H985" s="181" t="s">
        <v>136</v>
      </c>
      <c r="I985" s="181" t="s">
        <v>64</v>
      </c>
      <c r="J985" s="285" t="s">
        <v>161</v>
      </c>
      <c r="K985" s="506">
        <f>+INDEX(CEC_FEBRERO_2025!$N$352:$N$555,MATCH($B985,CEC_FEBRERO_2025!$B$352:$B$555,0))</f>
        <v>165.94799435889126</v>
      </c>
    </row>
    <row r="986" spans="1:11" ht="16.5" x14ac:dyDescent="0.3">
      <c r="A986" s="67" t="str">
        <f t="shared" si="48"/>
        <v>DISTCapacidadCentro Oriente</v>
      </c>
      <c r="B986" s="250" t="str">
        <f t="shared" si="46"/>
        <v>DISTCentro Oriente</v>
      </c>
      <c r="C986" s="67" t="str">
        <f t="shared" si="47"/>
        <v>DISTCapacidadPotenciaCentro Oriente</v>
      </c>
      <c r="E986" s="180" t="s">
        <v>51</v>
      </c>
      <c r="F986" s="99" t="s">
        <v>185</v>
      </c>
      <c r="G986" s="99" t="s">
        <v>186</v>
      </c>
      <c r="H986" s="181" t="s">
        <v>136</v>
      </c>
      <c r="I986" s="181" t="s">
        <v>64</v>
      </c>
      <c r="J986" s="285" t="s">
        <v>161</v>
      </c>
      <c r="K986" s="506">
        <f>+INDEX(CEC_FEBRERO_2025!$N$352:$N$555,MATCH($B986,CEC_FEBRERO_2025!$B$352:$B$555,0))</f>
        <v>432.44441502624659</v>
      </c>
    </row>
    <row r="987" spans="1:11" ht="16.5" x14ac:dyDescent="0.3">
      <c r="A987" s="67" t="str">
        <f t="shared" si="48"/>
        <v>DITCapacidadCentro Oriente</v>
      </c>
      <c r="B987" s="250" t="str">
        <f t="shared" si="46"/>
        <v>DITCentro Oriente</v>
      </c>
      <c r="C987" s="67" t="str">
        <f t="shared" si="47"/>
        <v>DITCapacidadPotenciaCentro Oriente</v>
      </c>
      <c r="E987" s="180" t="s">
        <v>52</v>
      </c>
      <c r="F987" s="99" t="s">
        <v>185</v>
      </c>
      <c r="G987" s="99" t="s">
        <v>186</v>
      </c>
      <c r="H987" s="181" t="s">
        <v>136</v>
      </c>
      <c r="I987" s="181" t="s">
        <v>64</v>
      </c>
      <c r="J987" s="285" t="s">
        <v>161</v>
      </c>
      <c r="K987" s="506">
        <f>+INDEX(CEC_FEBRERO_2025!$N$352:$N$555,MATCH($B987,CEC_FEBRERO_2025!$B$352:$B$555,0))</f>
        <v>432.44441502624659</v>
      </c>
    </row>
    <row r="988" spans="1:11" ht="16.5" x14ac:dyDescent="0.3">
      <c r="A988" s="67" t="str">
        <f t="shared" si="48"/>
        <v>DB1CapacidadCentro Sur</v>
      </c>
      <c r="B988" s="250" t="str">
        <f t="shared" si="46"/>
        <v>DB1Centro Sur</v>
      </c>
      <c r="C988" s="67" t="str">
        <f t="shared" si="47"/>
        <v>DB1CapacidadEnergíaCentro Sur</v>
      </c>
      <c r="E988" s="180" t="s">
        <v>48</v>
      </c>
      <c r="F988" s="99" t="s">
        <v>185</v>
      </c>
      <c r="G988" s="99" t="s">
        <v>184</v>
      </c>
      <c r="H988" s="181" t="s">
        <v>135</v>
      </c>
      <c r="I988" s="181" t="s">
        <v>65</v>
      </c>
      <c r="J988" s="285" t="s">
        <v>161</v>
      </c>
      <c r="K988" s="506">
        <f>+INDEX(CEC_FEBRERO_2025!$N$352:$N$555,MATCH($B988,CEC_FEBRERO_2025!$B$352:$B$555,0))</f>
        <v>0.58079922059137135</v>
      </c>
    </row>
    <row r="989" spans="1:11" ht="16.5" x14ac:dyDescent="0.3">
      <c r="A989" s="67" t="str">
        <f t="shared" si="48"/>
        <v>DB2CapacidadCentro Sur</v>
      </c>
      <c r="B989" s="250" t="str">
        <f t="shared" si="46"/>
        <v>DB2Centro Sur</v>
      </c>
      <c r="C989" s="67" t="str">
        <f t="shared" si="47"/>
        <v>DB2CapacidadEnergíaCentro Sur</v>
      </c>
      <c r="E989" s="180" t="s">
        <v>50</v>
      </c>
      <c r="F989" s="99" t="s">
        <v>185</v>
      </c>
      <c r="G989" s="99" t="s">
        <v>184</v>
      </c>
      <c r="H989" s="181" t="s">
        <v>135</v>
      </c>
      <c r="I989" s="181" t="s">
        <v>65</v>
      </c>
      <c r="J989" s="285" t="s">
        <v>161</v>
      </c>
      <c r="K989" s="506">
        <f>+INDEX(CEC_FEBRERO_2025!$N$352:$N$555,MATCH($B989,CEC_FEBRERO_2025!$B$352:$B$555,0))</f>
        <v>0.57817286752668229</v>
      </c>
    </row>
    <row r="990" spans="1:11" ht="16.5" x14ac:dyDescent="0.3">
      <c r="A990" s="67" t="str">
        <f t="shared" si="48"/>
        <v>PDBTCapacidadCentro Sur</v>
      </c>
      <c r="B990" s="250" t="str">
        <f t="shared" si="46"/>
        <v>PDBTCentro Sur</v>
      </c>
      <c r="C990" s="67" t="str">
        <f t="shared" si="47"/>
        <v>PDBTCapacidadEnergíaCentro Sur</v>
      </c>
      <c r="E990" s="180" t="s">
        <v>56</v>
      </c>
      <c r="F990" s="99" t="s">
        <v>185</v>
      </c>
      <c r="G990" s="99" t="s">
        <v>184</v>
      </c>
      <c r="H990" s="181" t="s">
        <v>135</v>
      </c>
      <c r="I990" s="181" t="s">
        <v>65</v>
      </c>
      <c r="J990" s="285" t="s">
        <v>161</v>
      </c>
      <c r="K990" s="506">
        <f>+INDEX(CEC_FEBRERO_2025!$N$352:$N$555,MATCH($B990,CEC_FEBRERO_2025!$B$352:$B$555,0))</f>
        <v>0.93479409438204264</v>
      </c>
    </row>
    <row r="991" spans="1:11" ht="16.5" x14ac:dyDescent="0.3">
      <c r="A991" s="67" t="str">
        <f t="shared" si="48"/>
        <v>GDBTCapacidadCentro Sur</v>
      </c>
      <c r="B991" s="250" t="str">
        <f t="shared" si="46"/>
        <v>GDBTCentro Sur</v>
      </c>
      <c r="C991" s="67" t="str">
        <f t="shared" si="47"/>
        <v>GDBTCapacidadPotenciaCentro Sur</v>
      </c>
      <c r="E991" s="187" t="s">
        <v>53</v>
      </c>
      <c r="F991" s="99" t="s">
        <v>185</v>
      </c>
      <c r="G991" s="99" t="s">
        <v>186</v>
      </c>
      <c r="H991" s="181" t="s">
        <v>136</v>
      </c>
      <c r="I991" s="181" t="s">
        <v>65</v>
      </c>
      <c r="J991" s="285" t="s">
        <v>161</v>
      </c>
      <c r="K991" s="506">
        <f>+INDEX(CEC_FEBRERO_2025!$N$352:$N$555,MATCH($B991,CEC_FEBRERO_2025!$B$352:$B$555,0))</f>
        <v>260.16972373116516</v>
      </c>
    </row>
    <row r="992" spans="1:11" ht="16.5" x14ac:dyDescent="0.3">
      <c r="A992" s="67" t="str">
        <f t="shared" si="48"/>
        <v>RABTCapacidadCentro Sur</v>
      </c>
      <c r="B992" s="250" t="str">
        <f t="shared" si="46"/>
        <v>RABTCentro Sur</v>
      </c>
      <c r="C992" s="67" t="str">
        <f t="shared" si="47"/>
        <v>RABTCapacidadEnergíaCentro Sur</v>
      </c>
      <c r="E992" s="187" t="s">
        <v>59</v>
      </c>
      <c r="F992" s="99" t="s">
        <v>185</v>
      </c>
      <c r="G992" s="99" t="s">
        <v>184</v>
      </c>
      <c r="H992" s="181" t="s">
        <v>135</v>
      </c>
      <c r="I992" s="181" t="s">
        <v>65</v>
      </c>
      <c r="J992" s="285" t="s">
        <v>161</v>
      </c>
      <c r="K992" s="506">
        <f>+INDEX(CEC_FEBRERO_2025!$N$352:$N$555,MATCH($B992,CEC_FEBRERO_2025!$B$352:$B$555,0))</f>
        <v>0.67253398120803243</v>
      </c>
    </row>
    <row r="993" spans="1:11" ht="16.5" x14ac:dyDescent="0.3">
      <c r="A993" s="67" t="str">
        <f t="shared" si="48"/>
        <v>APBTCapacidadCentro Sur</v>
      </c>
      <c r="B993" s="250" t="str">
        <f t="shared" ref="B993:B1056" si="49">E993&amp;I993</f>
        <v>APBTCentro Sur</v>
      </c>
      <c r="C993" s="67" t="str">
        <f t="shared" si="47"/>
        <v>APBTCapacidadEnergíaCentro Sur</v>
      </c>
      <c r="E993" s="187" t="s">
        <v>57</v>
      </c>
      <c r="F993" s="99" t="s">
        <v>185</v>
      </c>
      <c r="G993" s="99" t="s">
        <v>184</v>
      </c>
      <c r="H993" s="181" t="s">
        <v>135</v>
      </c>
      <c r="I993" s="181" t="s">
        <v>65</v>
      </c>
      <c r="J993" s="285" t="s">
        <v>161</v>
      </c>
      <c r="K993" s="506">
        <f>+INDEX(CEC_FEBRERO_2025!$N$352:$N$555,MATCH($B993,CEC_FEBRERO_2025!$B$352:$B$555,0))</f>
        <v>1.7529030740328724</v>
      </c>
    </row>
    <row r="994" spans="1:11" ht="16.5" x14ac:dyDescent="0.3">
      <c r="A994" s="67" t="str">
        <f t="shared" si="48"/>
        <v>APMTCapacidadCentro Sur</v>
      </c>
      <c r="B994" s="250" t="str">
        <f t="shared" si="49"/>
        <v>APMTCentro Sur</v>
      </c>
      <c r="C994" s="67" t="str">
        <f t="shared" si="47"/>
        <v>APMTCapacidadEnergíaCentro Sur</v>
      </c>
      <c r="E994" s="187" t="s">
        <v>58</v>
      </c>
      <c r="F994" s="99" t="s">
        <v>185</v>
      </c>
      <c r="G994" s="99" t="s">
        <v>184</v>
      </c>
      <c r="H994" s="181" t="s">
        <v>135</v>
      </c>
      <c r="I994" s="181" t="s">
        <v>65</v>
      </c>
      <c r="J994" s="285" t="s">
        <v>161</v>
      </c>
      <c r="K994" s="506">
        <f>+INDEX(CEC_FEBRERO_2025!$N$352:$N$555,MATCH($B994,CEC_FEBRERO_2025!$B$352:$B$555,0))</f>
        <v>1.0255908717613142</v>
      </c>
    </row>
    <row r="995" spans="1:11" ht="16.5" x14ac:dyDescent="0.3">
      <c r="A995" s="67" t="str">
        <f t="shared" si="48"/>
        <v>GDMTHCapacidadCentro Sur</v>
      </c>
      <c r="B995" s="250" t="str">
        <f t="shared" si="49"/>
        <v>GDMTHCentro Sur</v>
      </c>
      <c r="C995" s="67" t="str">
        <f t="shared" si="47"/>
        <v>GDMTHCapacidadPotenciaCentro Sur</v>
      </c>
      <c r="E995" s="180" t="s">
        <v>54</v>
      </c>
      <c r="F995" s="99" t="s">
        <v>185</v>
      </c>
      <c r="G995" s="99" t="s">
        <v>186</v>
      </c>
      <c r="H995" s="181" t="s">
        <v>136</v>
      </c>
      <c r="I995" s="181" t="s">
        <v>65</v>
      </c>
      <c r="J995" s="285" t="s">
        <v>161</v>
      </c>
      <c r="K995" s="506">
        <f>+INDEX(CEC_FEBRERO_2025!$N$352:$N$555,MATCH($B995,CEC_FEBRERO_2025!$B$352:$B$555,0))</f>
        <v>392.72982956189458</v>
      </c>
    </row>
    <row r="996" spans="1:11" ht="16.5" x14ac:dyDescent="0.3">
      <c r="A996" s="67" t="str">
        <f t="shared" si="48"/>
        <v>GDMTOCapacidadCentro Sur</v>
      </c>
      <c r="B996" s="250" t="str">
        <f t="shared" si="49"/>
        <v>GDMTOCentro Sur</v>
      </c>
      <c r="C996" s="67" t="str">
        <f t="shared" si="47"/>
        <v>GDMTOCapacidadPotenciaCentro Sur</v>
      </c>
      <c r="E996" s="180" t="s">
        <v>55</v>
      </c>
      <c r="F996" s="99" t="s">
        <v>185</v>
      </c>
      <c r="G996" s="99" t="s">
        <v>186</v>
      </c>
      <c r="H996" s="181" t="s">
        <v>136</v>
      </c>
      <c r="I996" s="181" t="s">
        <v>65</v>
      </c>
      <c r="J996" s="285" t="s">
        <v>161</v>
      </c>
      <c r="K996" s="506">
        <f>+INDEX(CEC_FEBRERO_2025!$N$352:$N$555,MATCH($B996,CEC_FEBRERO_2025!$B$352:$B$555,0))</f>
        <v>282.60909671922644</v>
      </c>
    </row>
    <row r="997" spans="1:11" ht="16.5" x14ac:dyDescent="0.3">
      <c r="A997" s="67" t="str">
        <f t="shared" si="48"/>
        <v>RAMTCapacidadCentro Sur</v>
      </c>
      <c r="B997" s="250" t="str">
        <f t="shared" si="49"/>
        <v>RAMTCentro Sur</v>
      </c>
      <c r="C997" s="67" t="str">
        <f t="shared" si="47"/>
        <v>RAMTCapacidadPotenciaCentro Sur</v>
      </c>
      <c r="E997" s="180" t="s">
        <v>60</v>
      </c>
      <c r="F997" s="99" t="s">
        <v>185</v>
      </c>
      <c r="G997" s="99" t="s">
        <v>186</v>
      </c>
      <c r="H997" s="181" t="s">
        <v>136</v>
      </c>
      <c r="I997" s="181" t="s">
        <v>65</v>
      </c>
      <c r="J997" s="285" t="s">
        <v>161</v>
      </c>
      <c r="K997" s="506">
        <f>+INDEX(CEC_FEBRERO_2025!$N$352:$N$555,MATCH($B997,CEC_FEBRERO_2025!$B$352:$B$555,0))</f>
        <v>165.94799435889126</v>
      </c>
    </row>
    <row r="998" spans="1:11" ht="16.5" x14ac:dyDescent="0.3">
      <c r="A998" s="67" t="str">
        <f t="shared" si="48"/>
        <v>DISTCapacidadCentro Sur</v>
      </c>
      <c r="B998" s="250" t="str">
        <f t="shared" si="49"/>
        <v>DISTCentro Sur</v>
      </c>
      <c r="C998" s="67" t="str">
        <f t="shared" si="47"/>
        <v>DISTCapacidadPotenciaCentro Sur</v>
      </c>
      <c r="E998" s="180" t="s">
        <v>51</v>
      </c>
      <c r="F998" s="99" t="s">
        <v>185</v>
      </c>
      <c r="G998" s="99" t="s">
        <v>186</v>
      </c>
      <c r="H998" s="181" t="s">
        <v>136</v>
      </c>
      <c r="I998" s="181" t="s">
        <v>65</v>
      </c>
      <c r="J998" s="285" t="s">
        <v>161</v>
      </c>
      <c r="K998" s="506">
        <f>+INDEX(CEC_FEBRERO_2025!$N$352:$N$555,MATCH($B998,CEC_FEBRERO_2025!$B$352:$B$555,0))</f>
        <v>432.44441502624659</v>
      </c>
    </row>
    <row r="999" spans="1:11" ht="16.5" x14ac:dyDescent="0.3">
      <c r="A999" s="67" t="str">
        <f t="shared" si="48"/>
        <v>DITCapacidadCentro Sur</v>
      </c>
      <c r="B999" s="250" t="str">
        <f t="shared" si="49"/>
        <v>DITCentro Sur</v>
      </c>
      <c r="C999" s="67" t="str">
        <f t="shared" si="47"/>
        <v>DITCapacidadPotenciaCentro Sur</v>
      </c>
      <c r="E999" s="180" t="s">
        <v>52</v>
      </c>
      <c r="F999" s="99" t="s">
        <v>185</v>
      </c>
      <c r="G999" s="99" t="s">
        <v>186</v>
      </c>
      <c r="H999" s="181" t="s">
        <v>136</v>
      </c>
      <c r="I999" s="181" t="s">
        <v>65</v>
      </c>
      <c r="J999" s="285" t="s">
        <v>161</v>
      </c>
      <c r="K999" s="506">
        <f>+INDEX(CEC_FEBRERO_2025!$N$352:$N$555,MATCH($B999,CEC_FEBRERO_2025!$B$352:$B$555,0))</f>
        <v>432.44441502624659</v>
      </c>
    </row>
    <row r="1000" spans="1:11" ht="16.5" x14ac:dyDescent="0.3">
      <c r="A1000" s="67" t="str">
        <f t="shared" si="48"/>
        <v>DB1CapacidadGolfo Centro</v>
      </c>
      <c r="B1000" s="250" t="str">
        <f t="shared" si="49"/>
        <v>DB1Golfo Centro</v>
      </c>
      <c r="C1000" s="67" t="str">
        <f t="shared" si="47"/>
        <v>DB1CapacidadEnergíaGolfo Centro</v>
      </c>
      <c r="E1000" s="180" t="s">
        <v>48</v>
      </c>
      <c r="F1000" s="99" t="s">
        <v>185</v>
      </c>
      <c r="G1000" s="99" t="s">
        <v>184</v>
      </c>
      <c r="H1000" s="181" t="s">
        <v>135</v>
      </c>
      <c r="I1000" s="181" t="s">
        <v>66</v>
      </c>
      <c r="J1000" s="285" t="s">
        <v>161</v>
      </c>
      <c r="K1000" s="506">
        <f>+INDEX(CEC_FEBRERO_2025!$N$352:$N$555,MATCH($B1000,CEC_FEBRERO_2025!$B$352:$B$555,0))</f>
        <v>0.50838691466492791</v>
      </c>
    </row>
    <row r="1001" spans="1:11" ht="16.5" x14ac:dyDescent="0.3">
      <c r="A1001" s="67" t="str">
        <f t="shared" si="48"/>
        <v>DB2CapacidadGolfo Centro</v>
      </c>
      <c r="B1001" s="250" t="str">
        <f t="shared" si="49"/>
        <v>DB2Golfo Centro</v>
      </c>
      <c r="C1001" s="67" t="str">
        <f t="shared" si="47"/>
        <v>DB2CapacidadEnergíaGolfo Centro</v>
      </c>
      <c r="E1001" s="180" t="s">
        <v>50</v>
      </c>
      <c r="F1001" s="99" t="s">
        <v>185</v>
      </c>
      <c r="G1001" s="99" t="s">
        <v>184</v>
      </c>
      <c r="H1001" s="181" t="s">
        <v>135</v>
      </c>
      <c r="I1001" s="181" t="s">
        <v>66</v>
      </c>
      <c r="J1001" s="285" t="s">
        <v>161</v>
      </c>
      <c r="K1001" s="506">
        <f>+INDEX(CEC_FEBRERO_2025!$N$352:$N$555,MATCH($B1001,CEC_FEBRERO_2025!$B$352:$B$555,0))</f>
        <v>0.50613575489519413</v>
      </c>
    </row>
    <row r="1002" spans="1:11" ht="16.5" x14ac:dyDescent="0.3">
      <c r="A1002" s="67" t="str">
        <f t="shared" si="48"/>
        <v>PDBTCapacidadGolfo Centro</v>
      </c>
      <c r="B1002" s="250" t="str">
        <f t="shared" si="49"/>
        <v>PDBTGolfo Centro</v>
      </c>
      <c r="C1002" s="67" t="str">
        <f t="shared" si="47"/>
        <v>PDBTCapacidadEnergíaGolfo Centro</v>
      </c>
      <c r="E1002" s="180" t="s">
        <v>56</v>
      </c>
      <c r="F1002" s="99" t="s">
        <v>185</v>
      </c>
      <c r="G1002" s="99" t="s">
        <v>184</v>
      </c>
      <c r="H1002" s="181" t="s">
        <v>135</v>
      </c>
      <c r="I1002" s="181" t="s">
        <v>66</v>
      </c>
      <c r="J1002" s="285" t="s">
        <v>161</v>
      </c>
      <c r="K1002" s="506">
        <f>+INDEX(CEC_FEBRERO_2025!$N$352:$N$555,MATCH($B1002,CEC_FEBRERO_2025!$B$352:$B$555,0))</f>
        <v>1.091812488320989</v>
      </c>
    </row>
    <row r="1003" spans="1:11" ht="16.5" x14ac:dyDescent="0.3">
      <c r="A1003" s="67" t="str">
        <f t="shared" si="48"/>
        <v>GDBTCapacidadGolfo Centro</v>
      </c>
      <c r="B1003" s="250" t="str">
        <f t="shared" si="49"/>
        <v>GDBTGolfo Centro</v>
      </c>
      <c r="C1003" s="67" t="str">
        <f t="shared" si="47"/>
        <v>GDBTCapacidadPotenciaGolfo Centro</v>
      </c>
      <c r="E1003" s="180" t="s">
        <v>53</v>
      </c>
      <c r="F1003" s="99" t="s">
        <v>185</v>
      </c>
      <c r="G1003" s="99" t="s">
        <v>186</v>
      </c>
      <c r="H1003" s="181" t="s">
        <v>136</v>
      </c>
      <c r="I1003" s="181" t="s">
        <v>66</v>
      </c>
      <c r="J1003" s="285" t="s">
        <v>161</v>
      </c>
      <c r="K1003" s="506">
        <f>+INDEX(CEC_FEBRERO_2025!$N$352:$N$555,MATCH($B1003,CEC_FEBRERO_2025!$B$352:$B$555,0))</f>
        <v>327.22426940564196</v>
      </c>
    </row>
    <row r="1004" spans="1:11" ht="16.5" x14ac:dyDescent="0.3">
      <c r="A1004" s="67" t="str">
        <f t="shared" si="48"/>
        <v>RABTCapacidadGolfo Centro</v>
      </c>
      <c r="B1004" s="250" t="str">
        <f t="shared" si="49"/>
        <v>RABTGolfo Centro</v>
      </c>
      <c r="C1004" s="67" t="str">
        <f t="shared" si="47"/>
        <v>RABTCapacidadEnergíaGolfo Centro</v>
      </c>
      <c r="E1004" s="180" t="s">
        <v>59</v>
      </c>
      <c r="F1004" s="99" t="s">
        <v>185</v>
      </c>
      <c r="G1004" s="99" t="s">
        <v>184</v>
      </c>
      <c r="H1004" s="181" t="s">
        <v>135</v>
      </c>
      <c r="I1004" s="181" t="s">
        <v>66</v>
      </c>
      <c r="J1004" s="285" t="s">
        <v>161</v>
      </c>
      <c r="K1004" s="506">
        <f>+INDEX(CEC_FEBRERO_2025!$N$352:$N$555,MATCH($B1004,CEC_FEBRERO_2025!$B$352:$B$555,0))</f>
        <v>0.58323797700858337</v>
      </c>
    </row>
    <row r="1005" spans="1:11" ht="16.5" x14ac:dyDescent="0.3">
      <c r="A1005" s="67" t="str">
        <f t="shared" si="48"/>
        <v>APBTCapacidadGolfo Centro</v>
      </c>
      <c r="B1005" s="250" t="str">
        <f t="shared" si="49"/>
        <v>APBTGolfo Centro</v>
      </c>
      <c r="C1005" s="67" t="str">
        <f t="shared" si="47"/>
        <v>APBTCapacidadEnergíaGolfo Centro</v>
      </c>
      <c r="E1005" s="180" t="s">
        <v>57</v>
      </c>
      <c r="F1005" s="99" t="s">
        <v>185</v>
      </c>
      <c r="G1005" s="99" t="s">
        <v>184</v>
      </c>
      <c r="H1005" s="181" t="s">
        <v>135</v>
      </c>
      <c r="I1005" s="181" t="s">
        <v>66</v>
      </c>
      <c r="J1005" s="285" t="s">
        <v>161</v>
      </c>
      <c r="K1005" s="506">
        <f>+INDEX(CEC_FEBRERO_2025!$N$352:$N$555,MATCH($B1005,CEC_FEBRERO_2025!$B$352:$B$555,0))</f>
        <v>1.5199080378654048</v>
      </c>
    </row>
    <row r="1006" spans="1:11" ht="16.5" x14ac:dyDescent="0.3">
      <c r="A1006" s="67" t="str">
        <f t="shared" si="48"/>
        <v>APMTCapacidadGolfo Centro</v>
      </c>
      <c r="B1006" s="250" t="str">
        <f t="shared" si="49"/>
        <v>APMTGolfo Centro</v>
      </c>
      <c r="C1006" s="67" t="str">
        <f t="shared" si="47"/>
        <v>APMTCapacidadEnergíaGolfo Centro</v>
      </c>
      <c r="E1006" s="180" t="s">
        <v>58</v>
      </c>
      <c r="F1006" s="99" t="s">
        <v>185</v>
      </c>
      <c r="G1006" s="99" t="s">
        <v>184</v>
      </c>
      <c r="H1006" s="181" t="s">
        <v>135</v>
      </c>
      <c r="I1006" s="181" t="s">
        <v>66</v>
      </c>
      <c r="J1006" s="285" t="s">
        <v>161</v>
      </c>
      <c r="K1006" s="506">
        <f>+INDEX(CEC_FEBRERO_2025!$N$352:$N$555,MATCH($B1006,CEC_FEBRERO_2025!$B$352:$B$555,0))</f>
        <v>1.2323223772818868</v>
      </c>
    </row>
    <row r="1007" spans="1:11" ht="16.5" x14ac:dyDescent="0.3">
      <c r="A1007" s="67" t="str">
        <f t="shared" si="48"/>
        <v>GDMTHCapacidadGolfo Centro</v>
      </c>
      <c r="B1007" s="250" t="str">
        <f t="shared" si="49"/>
        <v>GDMTHGolfo Centro</v>
      </c>
      <c r="C1007" s="67" t="str">
        <f t="shared" si="47"/>
        <v>GDMTHCapacidadPotenciaGolfo Centro</v>
      </c>
      <c r="E1007" s="187" t="s">
        <v>54</v>
      </c>
      <c r="F1007" s="99" t="s">
        <v>185</v>
      </c>
      <c r="G1007" s="99" t="s">
        <v>186</v>
      </c>
      <c r="H1007" s="181" t="s">
        <v>136</v>
      </c>
      <c r="I1007" s="181" t="s">
        <v>66</v>
      </c>
      <c r="J1007" s="285" t="s">
        <v>161</v>
      </c>
      <c r="K1007" s="506">
        <f>+INDEX(CEC_FEBRERO_2025!$N$352:$N$555,MATCH($B1007,CEC_FEBRERO_2025!$B$352:$B$555,0))</f>
        <v>422.13035134791488</v>
      </c>
    </row>
    <row r="1008" spans="1:11" ht="16.5" x14ac:dyDescent="0.3">
      <c r="A1008" s="67" t="str">
        <f t="shared" si="48"/>
        <v>GDMTOCapacidadGolfo Centro</v>
      </c>
      <c r="B1008" s="250" t="str">
        <f t="shared" si="49"/>
        <v>GDMTOGolfo Centro</v>
      </c>
      <c r="C1008" s="67" t="str">
        <f t="shared" si="47"/>
        <v>GDMTOCapacidadPotenciaGolfo Centro</v>
      </c>
      <c r="E1008" s="187" t="s">
        <v>55</v>
      </c>
      <c r="F1008" s="99" t="s">
        <v>185</v>
      </c>
      <c r="G1008" s="99" t="s">
        <v>186</v>
      </c>
      <c r="H1008" s="181" t="s">
        <v>136</v>
      </c>
      <c r="I1008" s="181" t="s">
        <v>66</v>
      </c>
      <c r="J1008" s="285" t="s">
        <v>161</v>
      </c>
      <c r="K1008" s="506">
        <f>+INDEX(CEC_FEBRERO_2025!$N$352:$N$555,MATCH($B1008,CEC_FEBRERO_2025!$B$352:$B$555,0))</f>
        <v>345.5363285525433</v>
      </c>
    </row>
    <row r="1009" spans="1:11" ht="16.5" x14ac:dyDescent="0.3">
      <c r="A1009" s="67" t="str">
        <f t="shared" si="48"/>
        <v>RAMTCapacidadGolfo Centro</v>
      </c>
      <c r="B1009" s="250" t="str">
        <f t="shared" si="49"/>
        <v>RAMTGolfo Centro</v>
      </c>
      <c r="C1009" s="67" t="str">
        <f t="shared" si="47"/>
        <v>RAMTCapacidadPotenciaGolfo Centro</v>
      </c>
      <c r="E1009" s="180" t="s">
        <v>60</v>
      </c>
      <c r="F1009" s="99" t="s">
        <v>185</v>
      </c>
      <c r="G1009" s="99" t="s">
        <v>186</v>
      </c>
      <c r="H1009" s="181" t="s">
        <v>136</v>
      </c>
      <c r="I1009" s="181" t="s">
        <v>66</v>
      </c>
      <c r="J1009" s="285" t="s">
        <v>161</v>
      </c>
      <c r="K1009" s="506">
        <f>+INDEX(CEC_FEBRERO_2025!$N$352:$N$555,MATCH($B1009,CEC_FEBRERO_2025!$B$352:$B$555,0))</f>
        <v>165.94799435889126</v>
      </c>
    </row>
    <row r="1010" spans="1:11" ht="16.5" x14ac:dyDescent="0.3">
      <c r="A1010" s="67" t="str">
        <f t="shared" si="48"/>
        <v>DISTCapacidadGolfo Centro</v>
      </c>
      <c r="B1010" s="250" t="str">
        <f t="shared" si="49"/>
        <v>DISTGolfo Centro</v>
      </c>
      <c r="C1010" s="67" t="str">
        <f t="shared" si="47"/>
        <v>DISTCapacidadPotenciaGolfo Centro</v>
      </c>
      <c r="E1010" s="180" t="s">
        <v>51</v>
      </c>
      <c r="F1010" s="99" t="s">
        <v>185</v>
      </c>
      <c r="G1010" s="99" t="s">
        <v>186</v>
      </c>
      <c r="H1010" s="181" t="s">
        <v>136</v>
      </c>
      <c r="I1010" s="181" t="s">
        <v>66</v>
      </c>
      <c r="J1010" s="285" t="s">
        <v>161</v>
      </c>
      <c r="K1010" s="506">
        <f>+INDEX(CEC_FEBRERO_2025!$N$352:$N$555,MATCH($B1010,CEC_FEBRERO_2025!$B$352:$B$555,0))</f>
        <v>432.44441502624659</v>
      </c>
    </row>
    <row r="1011" spans="1:11" ht="16.5" x14ac:dyDescent="0.3">
      <c r="A1011" s="67" t="str">
        <f t="shared" si="48"/>
        <v>DITCapacidadGolfo Centro</v>
      </c>
      <c r="B1011" s="250" t="str">
        <f t="shared" si="49"/>
        <v>DITGolfo Centro</v>
      </c>
      <c r="C1011" s="67" t="str">
        <f t="shared" si="47"/>
        <v>DITCapacidadPotenciaGolfo Centro</v>
      </c>
      <c r="E1011" s="180" t="s">
        <v>52</v>
      </c>
      <c r="F1011" s="99" t="s">
        <v>185</v>
      </c>
      <c r="G1011" s="99" t="s">
        <v>186</v>
      </c>
      <c r="H1011" s="181" t="s">
        <v>136</v>
      </c>
      <c r="I1011" s="181" t="s">
        <v>66</v>
      </c>
      <c r="J1011" s="285" t="s">
        <v>161</v>
      </c>
      <c r="K1011" s="506">
        <f>+INDEX(CEC_FEBRERO_2025!$N$352:$N$555,MATCH($B1011,CEC_FEBRERO_2025!$B$352:$B$555,0))</f>
        <v>432.44441502624659</v>
      </c>
    </row>
    <row r="1012" spans="1:11" ht="16.5" x14ac:dyDescent="0.3">
      <c r="A1012" s="67" t="str">
        <f t="shared" si="48"/>
        <v>DB1CapacidadGolfo Norte</v>
      </c>
      <c r="B1012" s="250" t="str">
        <f t="shared" si="49"/>
        <v>DB1Golfo Norte</v>
      </c>
      <c r="C1012" s="67" t="str">
        <f t="shared" si="47"/>
        <v>DB1CapacidadEnergíaGolfo Norte</v>
      </c>
      <c r="E1012" s="180" t="s">
        <v>48</v>
      </c>
      <c r="F1012" s="99" t="s">
        <v>185</v>
      </c>
      <c r="G1012" s="99" t="s">
        <v>184</v>
      </c>
      <c r="H1012" s="181" t="s">
        <v>135</v>
      </c>
      <c r="I1012" s="181" t="s">
        <v>67</v>
      </c>
      <c r="J1012" s="285" t="s">
        <v>161</v>
      </c>
      <c r="K1012" s="506">
        <f>+INDEX(CEC_FEBRERO_2025!$N$352:$N$555,MATCH($B1012,CEC_FEBRERO_2025!$B$352:$B$555,0))</f>
        <v>0.54834500057770652</v>
      </c>
    </row>
    <row r="1013" spans="1:11" ht="16.5" x14ac:dyDescent="0.3">
      <c r="A1013" s="67" t="str">
        <f t="shared" si="48"/>
        <v>DB2CapacidadGolfo Norte</v>
      </c>
      <c r="B1013" s="250" t="str">
        <f t="shared" si="49"/>
        <v>DB2Golfo Norte</v>
      </c>
      <c r="C1013" s="67" t="str">
        <f t="shared" si="47"/>
        <v>DB2CapacidadEnergíaGolfo Norte</v>
      </c>
      <c r="E1013" s="180" t="s">
        <v>50</v>
      </c>
      <c r="F1013" s="99" t="s">
        <v>185</v>
      </c>
      <c r="G1013" s="99" t="s">
        <v>184</v>
      </c>
      <c r="H1013" s="181" t="s">
        <v>135</v>
      </c>
      <c r="I1013" s="181" t="s">
        <v>67</v>
      </c>
      <c r="J1013" s="285" t="s">
        <v>161</v>
      </c>
      <c r="K1013" s="506">
        <f>+INDEX(CEC_FEBRERO_2025!$N$352:$N$555,MATCH($B1013,CEC_FEBRERO_2025!$B$352:$B$555,0))</f>
        <v>0.54590624416049449</v>
      </c>
    </row>
    <row r="1014" spans="1:11" ht="16.5" x14ac:dyDescent="0.3">
      <c r="A1014" s="67" t="str">
        <f t="shared" si="48"/>
        <v>PDBTCapacidadGolfo Norte</v>
      </c>
      <c r="B1014" s="250" t="str">
        <f t="shared" si="49"/>
        <v>PDBTGolfo Norte</v>
      </c>
      <c r="C1014" s="67" t="str">
        <f t="shared" si="47"/>
        <v>PDBTCapacidadEnergíaGolfo Norte</v>
      </c>
      <c r="E1014" s="180" t="s">
        <v>56</v>
      </c>
      <c r="F1014" s="99" t="s">
        <v>185</v>
      </c>
      <c r="G1014" s="99" t="s">
        <v>184</v>
      </c>
      <c r="H1014" s="181" t="s">
        <v>135</v>
      </c>
      <c r="I1014" s="181" t="s">
        <v>67</v>
      </c>
      <c r="J1014" s="285" t="s">
        <v>161</v>
      </c>
      <c r="K1014" s="506">
        <f>+INDEX(CEC_FEBRERO_2025!$N$352:$N$555,MATCH($B1014,CEC_FEBRERO_2025!$B$352:$B$555,0))</f>
        <v>1.1781069461607923</v>
      </c>
    </row>
    <row r="1015" spans="1:11" ht="16.5" x14ac:dyDescent="0.3">
      <c r="A1015" s="67" t="str">
        <f t="shared" si="48"/>
        <v>GDBTCapacidadGolfo Norte</v>
      </c>
      <c r="B1015" s="250" t="str">
        <f t="shared" si="49"/>
        <v>GDBTGolfo Norte</v>
      </c>
      <c r="C1015" s="67" t="str">
        <f t="shared" si="47"/>
        <v>GDBTCapacidadPotenciaGolfo Norte</v>
      </c>
      <c r="E1015" s="187" t="s">
        <v>53</v>
      </c>
      <c r="F1015" s="99" t="s">
        <v>185</v>
      </c>
      <c r="G1015" s="99" t="s">
        <v>186</v>
      </c>
      <c r="H1015" s="181" t="s">
        <v>136</v>
      </c>
      <c r="I1015" s="181" t="s">
        <v>67</v>
      </c>
      <c r="J1015" s="285" t="s">
        <v>161</v>
      </c>
      <c r="K1015" s="506">
        <f>+INDEX(CEC_FEBRERO_2025!$N$352:$N$555,MATCH($B1015,CEC_FEBRERO_2025!$B$352:$B$555,0))</f>
        <v>287.22491223041845</v>
      </c>
    </row>
    <row r="1016" spans="1:11" ht="16.5" x14ac:dyDescent="0.3">
      <c r="A1016" s="67" t="str">
        <f t="shared" si="48"/>
        <v>RABTCapacidadGolfo Norte</v>
      </c>
      <c r="B1016" s="250" t="str">
        <f t="shared" si="49"/>
        <v>RABTGolfo Norte</v>
      </c>
      <c r="C1016" s="67" t="str">
        <f t="shared" si="47"/>
        <v>RABTCapacidadEnergíaGolfo Norte</v>
      </c>
      <c r="E1016" s="187" t="s">
        <v>59</v>
      </c>
      <c r="F1016" s="99" t="s">
        <v>185</v>
      </c>
      <c r="G1016" s="99" t="s">
        <v>184</v>
      </c>
      <c r="H1016" s="181" t="s">
        <v>135</v>
      </c>
      <c r="I1016" s="181" t="s">
        <v>67</v>
      </c>
      <c r="J1016" s="285" t="s">
        <v>161</v>
      </c>
      <c r="K1016" s="506">
        <f>+INDEX(CEC_FEBRERO_2025!$N$352:$N$555,MATCH($B1016,CEC_FEBRERO_2025!$B$352:$B$555,0))</f>
        <v>0.63257589529525382</v>
      </c>
    </row>
    <row r="1017" spans="1:11" ht="16.5" x14ac:dyDescent="0.3">
      <c r="A1017" s="67" t="str">
        <f t="shared" si="48"/>
        <v>APBTCapacidadGolfo Norte</v>
      </c>
      <c r="B1017" s="250" t="str">
        <f t="shared" si="49"/>
        <v>APBTGolfo Norte</v>
      </c>
      <c r="C1017" s="67" t="str">
        <f t="shared" si="47"/>
        <v>APBTCapacidadEnergíaGolfo Norte</v>
      </c>
      <c r="E1017" s="187" t="s">
        <v>57</v>
      </c>
      <c r="F1017" s="99" t="s">
        <v>185</v>
      </c>
      <c r="G1017" s="99" t="s">
        <v>184</v>
      </c>
      <c r="H1017" s="181" t="s">
        <v>135</v>
      </c>
      <c r="I1017" s="181" t="s">
        <v>67</v>
      </c>
      <c r="J1017" s="285" t="s">
        <v>161</v>
      </c>
      <c r="K1017" s="506">
        <f>+INDEX(CEC_FEBRERO_2025!$N$352:$N$555,MATCH($B1017,CEC_FEBRERO_2025!$B$352:$B$555,0))</f>
        <v>1.6482241447402437</v>
      </c>
    </row>
    <row r="1018" spans="1:11" ht="16.5" x14ac:dyDescent="0.3">
      <c r="A1018" s="67" t="str">
        <f t="shared" si="48"/>
        <v>APMTCapacidadGolfo Norte</v>
      </c>
      <c r="B1018" s="250" t="str">
        <f t="shared" si="49"/>
        <v>APMTGolfo Norte</v>
      </c>
      <c r="C1018" s="67" t="str">
        <f t="shared" si="47"/>
        <v>APMTCapacidadEnergíaGolfo Norte</v>
      </c>
      <c r="E1018" s="187" t="s">
        <v>58</v>
      </c>
      <c r="F1018" s="99" t="s">
        <v>185</v>
      </c>
      <c r="G1018" s="99" t="s">
        <v>184</v>
      </c>
      <c r="H1018" s="181" t="s">
        <v>135</v>
      </c>
      <c r="I1018" s="181" t="s">
        <v>67</v>
      </c>
      <c r="J1018" s="285" t="s">
        <v>161</v>
      </c>
      <c r="K1018" s="506">
        <f>+INDEX(CEC_FEBRERO_2025!$N$352:$N$555,MATCH($B1018,CEC_FEBRERO_2025!$B$352:$B$555,0))</f>
        <v>1.2220045616706052</v>
      </c>
    </row>
    <row r="1019" spans="1:11" ht="16.5" x14ac:dyDescent="0.3">
      <c r="A1019" s="67" t="str">
        <f t="shared" si="48"/>
        <v>GDMTHCapacidadGolfo Norte</v>
      </c>
      <c r="B1019" s="250" t="str">
        <f t="shared" si="49"/>
        <v>GDMTHGolfo Norte</v>
      </c>
      <c r="C1019" s="67" t="str">
        <f t="shared" si="47"/>
        <v>GDMTHCapacidadPotenciaGolfo Norte</v>
      </c>
      <c r="E1019" s="180" t="s">
        <v>54</v>
      </c>
      <c r="F1019" s="99" t="s">
        <v>185</v>
      </c>
      <c r="G1019" s="99" t="s">
        <v>186</v>
      </c>
      <c r="H1019" s="181" t="s">
        <v>136</v>
      </c>
      <c r="I1019" s="181" t="s">
        <v>67</v>
      </c>
      <c r="J1019" s="285" t="s">
        <v>161</v>
      </c>
      <c r="K1019" s="506">
        <f>+INDEX(CEC_FEBRERO_2025!$N$352:$N$555,MATCH($B1019,CEC_FEBRERO_2025!$B$352:$B$555,0))</f>
        <v>432.44441502624659</v>
      </c>
    </row>
    <row r="1020" spans="1:11" ht="16.5" x14ac:dyDescent="0.3">
      <c r="A1020" s="67" t="str">
        <f t="shared" si="48"/>
        <v>GDMTOCapacidadGolfo Norte</v>
      </c>
      <c r="B1020" s="250" t="str">
        <f t="shared" si="49"/>
        <v>GDMTOGolfo Norte</v>
      </c>
      <c r="C1020" s="67" t="str">
        <f t="shared" si="47"/>
        <v>GDMTOCapacidadPotenciaGolfo Norte</v>
      </c>
      <c r="E1020" s="180" t="s">
        <v>55</v>
      </c>
      <c r="F1020" s="99" t="s">
        <v>185</v>
      </c>
      <c r="G1020" s="99" t="s">
        <v>186</v>
      </c>
      <c r="H1020" s="181" t="s">
        <v>136</v>
      </c>
      <c r="I1020" s="181" t="s">
        <v>67</v>
      </c>
      <c r="J1020" s="285" t="s">
        <v>161</v>
      </c>
      <c r="K1020" s="506">
        <f>+INDEX(CEC_FEBRERO_2025!$N$352:$N$555,MATCH($B1020,CEC_FEBRERO_2025!$B$352:$B$555,0))</f>
        <v>367.05760354784786</v>
      </c>
    </row>
    <row r="1021" spans="1:11" ht="16.5" x14ac:dyDescent="0.3">
      <c r="A1021" s="67" t="str">
        <f t="shared" si="48"/>
        <v>RAMTCapacidadGolfo Norte</v>
      </c>
      <c r="B1021" s="250" t="str">
        <f t="shared" si="49"/>
        <v>RAMTGolfo Norte</v>
      </c>
      <c r="C1021" s="67" t="str">
        <f t="shared" si="47"/>
        <v>RAMTCapacidadPotenciaGolfo Norte</v>
      </c>
      <c r="E1021" s="180" t="s">
        <v>60</v>
      </c>
      <c r="F1021" s="99" t="s">
        <v>185</v>
      </c>
      <c r="G1021" s="99" t="s">
        <v>186</v>
      </c>
      <c r="H1021" s="181" t="s">
        <v>136</v>
      </c>
      <c r="I1021" s="181" t="s">
        <v>67</v>
      </c>
      <c r="J1021" s="285" t="s">
        <v>161</v>
      </c>
      <c r="K1021" s="506">
        <f>+INDEX(CEC_FEBRERO_2025!$N$352:$N$555,MATCH($B1021,CEC_FEBRERO_2025!$B$352:$B$555,0))</f>
        <v>165.94799435889126</v>
      </c>
    </row>
    <row r="1022" spans="1:11" ht="16.5" x14ac:dyDescent="0.3">
      <c r="A1022" s="67" t="str">
        <f t="shared" si="48"/>
        <v>DISTCapacidadGolfo Norte</v>
      </c>
      <c r="B1022" s="250" t="str">
        <f t="shared" si="49"/>
        <v>DISTGolfo Norte</v>
      </c>
      <c r="C1022" s="67" t="str">
        <f t="shared" si="47"/>
        <v>DISTCapacidadPotenciaGolfo Norte</v>
      </c>
      <c r="E1022" s="180" t="s">
        <v>51</v>
      </c>
      <c r="F1022" s="99" t="s">
        <v>185</v>
      </c>
      <c r="G1022" s="99" t="s">
        <v>186</v>
      </c>
      <c r="H1022" s="181" t="s">
        <v>136</v>
      </c>
      <c r="I1022" s="181" t="s">
        <v>67</v>
      </c>
      <c r="J1022" s="285" t="s">
        <v>161</v>
      </c>
      <c r="K1022" s="506">
        <f>+INDEX(CEC_FEBRERO_2025!$N$352:$N$555,MATCH($B1022,CEC_FEBRERO_2025!$B$352:$B$555,0))</f>
        <v>432.44441502624659</v>
      </c>
    </row>
    <row r="1023" spans="1:11" ht="16.5" x14ac:dyDescent="0.3">
      <c r="A1023" s="67" t="str">
        <f t="shared" si="48"/>
        <v>DITCapacidadGolfo Norte</v>
      </c>
      <c r="B1023" s="250" t="str">
        <f t="shared" si="49"/>
        <v>DITGolfo Norte</v>
      </c>
      <c r="C1023" s="67" t="str">
        <f t="shared" si="47"/>
        <v>DITCapacidadPotenciaGolfo Norte</v>
      </c>
      <c r="E1023" s="180" t="s">
        <v>52</v>
      </c>
      <c r="F1023" s="99" t="s">
        <v>185</v>
      </c>
      <c r="G1023" s="99" t="s">
        <v>186</v>
      </c>
      <c r="H1023" s="181" t="s">
        <v>136</v>
      </c>
      <c r="I1023" s="181" t="s">
        <v>67</v>
      </c>
      <c r="J1023" s="285" t="s">
        <v>161</v>
      </c>
      <c r="K1023" s="506">
        <f>+INDEX(CEC_FEBRERO_2025!$N$352:$N$555,MATCH($B1023,CEC_FEBRERO_2025!$B$352:$B$555,0))</f>
        <v>432.44441502624659</v>
      </c>
    </row>
    <row r="1024" spans="1:11" ht="16.5" x14ac:dyDescent="0.3">
      <c r="A1024" s="67" t="str">
        <f t="shared" si="48"/>
        <v>DB1CapacidadJalisco</v>
      </c>
      <c r="B1024" s="250" t="str">
        <f t="shared" si="49"/>
        <v>DB1Jalisco</v>
      </c>
      <c r="C1024" s="67" t="str">
        <f t="shared" si="47"/>
        <v>DB1CapacidadEnergíaJalisco</v>
      </c>
      <c r="E1024" s="187" t="s">
        <v>48</v>
      </c>
      <c r="F1024" s="99" t="s">
        <v>185</v>
      </c>
      <c r="G1024" s="99" t="s">
        <v>184</v>
      </c>
      <c r="H1024" s="181" t="s">
        <v>135</v>
      </c>
      <c r="I1024" s="181" t="s">
        <v>68</v>
      </c>
      <c r="J1024" s="285" t="s">
        <v>161</v>
      </c>
      <c r="K1024" s="506">
        <f>+INDEX(CEC_FEBRERO_2025!$N$352:$N$555,MATCH($B1024,CEC_FEBRERO_2025!$B$352:$B$555,0))</f>
        <v>0.54102873132607054</v>
      </c>
    </row>
    <row r="1025" spans="1:11" ht="16.5" x14ac:dyDescent="0.3">
      <c r="A1025" s="67" t="str">
        <f t="shared" si="48"/>
        <v>DB2CapacidadJalisco</v>
      </c>
      <c r="B1025" s="250" t="str">
        <f t="shared" si="49"/>
        <v>DB2Jalisco</v>
      </c>
      <c r="C1025" s="67" t="str">
        <f t="shared" si="47"/>
        <v>DB2CapacidadEnergíaJalisco</v>
      </c>
      <c r="E1025" s="180" t="s">
        <v>50</v>
      </c>
      <c r="F1025" s="99" t="s">
        <v>185</v>
      </c>
      <c r="G1025" s="99" t="s">
        <v>184</v>
      </c>
      <c r="H1025" s="181" t="s">
        <v>135</v>
      </c>
      <c r="I1025" s="181" t="s">
        <v>68</v>
      </c>
      <c r="J1025" s="285" t="s">
        <v>161</v>
      </c>
      <c r="K1025" s="506">
        <f>+INDEX(CEC_FEBRERO_2025!$N$352:$N$555,MATCH($B1025,CEC_FEBRERO_2025!$B$352:$B$555,0))</f>
        <v>0.53858997490885896</v>
      </c>
    </row>
    <row r="1026" spans="1:11" ht="16.5" x14ac:dyDescent="0.3">
      <c r="A1026" s="67" t="str">
        <f t="shared" si="48"/>
        <v>PDBTCapacidadJalisco</v>
      </c>
      <c r="B1026" s="250" t="str">
        <f t="shared" si="49"/>
        <v>PDBTJalisco</v>
      </c>
      <c r="C1026" s="67" t="str">
        <f t="shared" si="47"/>
        <v>PDBTCapacidadEnergíaJalisco</v>
      </c>
      <c r="E1026" s="180" t="s">
        <v>56</v>
      </c>
      <c r="F1026" s="99" t="s">
        <v>185</v>
      </c>
      <c r="G1026" s="99" t="s">
        <v>184</v>
      </c>
      <c r="H1026" s="181" t="s">
        <v>135</v>
      </c>
      <c r="I1026" s="181" t="s">
        <v>68</v>
      </c>
      <c r="J1026" s="285" t="s">
        <v>161</v>
      </c>
      <c r="K1026" s="506">
        <f>+INDEX(CEC_FEBRERO_2025!$N$352:$N$555,MATCH($B1026,CEC_FEBRERO_2025!$B$352:$B$555,0))</f>
        <v>1.1625364244201322</v>
      </c>
    </row>
    <row r="1027" spans="1:11" ht="16.5" x14ac:dyDescent="0.3">
      <c r="A1027" s="67" t="str">
        <f t="shared" si="48"/>
        <v>GDBTCapacidadJalisco</v>
      </c>
      <c r="B1027" s="250" t="str">
        <f t="shared" si="49"/>
        <v>GDBTJalisco</v>
      </c>
      <c r="C1027" s="67" t="str">
        <f t="shared" si="47"/>
        <v>GDBTCapacidadPotenciaJalisco</v>
      </c>
      <c r="E1027" s="180" t="s">
        <v>53</v>
      </c>
      <c r="F1027" s="99" t="s">
        <v>185</v>
      </c>
      <c r="G1027" s="99" t="s">
        <v>186</v>
      </c>
      <c r="H1027" s="181" t="s">
        <v>136</v>
      </c>
      <c r="I1027" s="181" t="s">
        <v>68</v>
      </c>
      <c r="J1027" s="285" t="s">
        <v>161</v>
      </c>
      <c r="K1027" s="506">
        <f>+INDEX(CEC_FEBRERO_2025!$N$352:$N$555,MATCH($B1027,CEC_FEBRERO_2025!$B$352:$B$555,0))</f>
        <v>262.7908240897255</v>
      </c>
    </row>
    <row r="1028" spans="1:11" ht="16.5" x14ac:dyDescent="0.3">
      <c r="A1028" s="67" t="str">
        <f t="shared" si="48"/>
        <v>RABTCapacidadJalisco</v>
      </c>
      <c r="B1028" s="250" t="str">
        <f t="shared" si="49"/>
        <v>RABTJalisco</v>
      </c>
      <c r="C1028" s="67" t="str">
        <f t="shared" si="47"/>
        <v>RABTCapacidadEnergíaJalisco</v>
      </c>
      <c r="E1028" s="180" t="s">
        <v>59</v>
      </c>
      <c r="F1028" s="99" t="s">
        <v>185</v>
      </c>
      <c r="G1028" s="99" t="s">
        <v>184</v>
      </c>
      <c r="H1028" s="181" t="s">
        <v>135</v>
      </c>
      <c r="I1028" s="181" t="s">
        <v>68</v>
      </c>
      <c r="J1028" s="285" t="s">
        <v>161</v>
      </c>
      <c r="K1028" s="506">
        <f>+INDEX(CEC_FEBRERO_2025!$N$352:$N$555,MATCH($B1028,CEC_FEBRERO_2025!$B$352:$B$555,0))</f>
        <v>0.62357125621631704</v>
      </c>
    </row>
    <row r="1029" spans="1:11" ht="16.5" x14ac:dyDescent="0.3">
      <c r="A1029" s="67" t="str">
        <f t="shared" si="48"/>
        <v>APBTCapacidadJalisco</v>
      </c>
      <c r="B1029" s="250" t="str">
        <f t="shared" si="49"/>
        <v>APBTJalisco</v>
      </c>
      <c r="C1029" s="67" t="str">
        <f t="shared" si="47"/>
        <v>APBTCapacidadEnergíaJalisco</v>
      </c>
      <c r="E1029" s="180" t="s">
        <v>57</v>
      </c>
      <c r="F1029" s="99" t="s">
        <v>185</v>
      </c>
      <c r="G1029" s="99" t="s">
        <v>184</v>
      </c>
      <c r="H1029" s="181" t="s">
        <v>135</v>
      </c>
      <c r="I1029" s="181" t="s">
        <v>68</v>
      </c>
      <c r="J1029" s="285" t="s">
        <v>161</v>
      </c>
      <c r="K1029" s="506">
        <f>+INDEX(CEC_FEBRERO_2025!$N$352:$N$555,MATCH($B1029,CEC_FEBRERO_2025!$B$352:$B$555,0))</f>
        <v>1.6247745638055142</v>
      </c>
    </row>
    <row r="1030" spans="1:11" ht="16.5" x14ac:dyDescent="0.3">
      <c r="A1030" s="67" t="str">
        <f t="shared" si="48"/>
        <v>APMTCapacidadJalisco</v>
      </c>
      <c r="B1030" s="250" t="str">
        <f t="shared" si="49"/>
        <v>APMTJalisco</v>
      </c>
      <c r="C1030" s="67" t="str">
        <f t="shared" si="47"/>
        <v>APMTCapacidadEnergíaJalisco</v>
      </c>
      <c r="E1030" s="180" t="s">
        <v>58</v>
      </c>
      <c r="F1030" s="99" t="s">
        <v>185</v>
      </c>
      <c r="G1030" s="99" t="s">
        <v>184</v>
      </c>
      <c r="H1030" s="181" t="s">
        <v>135</v>
      </c>
      <c r="I1030" s="181" t="s">
        <v>68</v>
      </c>
      <c r="J1030" s="285" t="s">
        <v>161</v>
      </c>
      <c r="K1030" s="506">
        <f>+INDEX(CEC_FEBRERO_2025!$N$352:$N$555,MATCH($B1030,CEC_FEBRERO_2025!$B$352:$B$555,0))</f>
        <v>1.2233177382029508</v>
      </c>
    </row>
    <row r="1031" spans="1:11" ht="16.5" x14ac:dyDescent="0.3">
      <c r="A1031" s="67" t="str">
        <f t="shared" si="48"/>
        <v>GDMTHCapacidadJalisco</v>
      </c>
      <c r="B1031" s="250" t="str">
        <f t="shared" si="49"/>
        <v>GDMTHJalisco</v>
      </c>
      <c r="C1031" s="67" t="str">
        <f t="shared" si="47"/>
        <v>GDMTHCapacidadPotenciaJalisco</v>
      </c>
      <c r="E1031" s="180" t="s">
        <v>54</v>
      </c>
      <c r="F1031" s="99" t="s">
        <v>185</v>
      </c>
      <c r="G1031" s="99" t="s">
        <v>186</v>
      </c>
      <c r="H1031" s="181" t="s">
        <v>136</v>
      </c>
      <c r="I1031" s="181" t="s">
        <v>68</v>
      </c>
      <c r="J1031" s="285" t="s">
        <v>161</v>
      </c>
      <c r="K1031" s="506">
        <f>+INDEX(CEC_FEBRERO_2025!$N$352:$N$555,MATCH($B1031,CEC_FEBRERO_2025!$B$352:$B$555,0))</f>
        <v>422.13035134791488</v>
      </c>
    </row>
    <row r="1032" spans="1:11" ht="16.5" x14ac:dyDescent="0.3">
      <c r="A1032" s="67" t="str">
        <f t="shared" si="48"/>
        <v>GDMTOCapacidadJalisco</v>
      </c>
      <c r="B1032" s="250" t="str">
        <f t="shared" si="49"/>
        <v>GDMTOJalisco</v>
      </c>
      <c r="C1032" s="67" t="str">
        <f t="shared" si="47"/>
        <v>GDMTOCapacidadPotenciaJalisco</v>
      </c>
      <c r="E1032" s="180" t="s">
        <v>55</v>
      </c>
      <c r="F1032" s="99" t="s">
        <v>185</v>
      </c>
      <c r="G1032" s="99" t="s">
        <v>186</v>
      </c>
      <c r="H1032" s="181" t="s">
        <v>136</v>
      </c>
      <c r="I1032" s="181" t="s">
        <v>68</v>
      </c>
      <c r="J1032" s="285" t="s">
        <v>161</v>
      </c>
      <c r="K1032" s="506">
        <f>+INDEX(CEC_FEBRERO_2025!$N$352:$N$555,MATCH($B1032,CEC_FEBRERO_2025!$B$352:$B$555,0))</f>
        <v>335.29467718013854</v>
      </c>
    </row>
    <row r="1033" spans="1:11" ht="16.5" x14ac:dyDescent="0.3">
      <c r="A1033" s="67" t="str">
        <f t="shared" si="48"/>
        <v>RAMTCapacidadJalisco</v>
      </c>
      <c r="B1033" s="250" t="str">
        <f t="shared" si="49"/>
        <v>RAMTJalisco</v>
      </c>
      <c r="C1033" s="67" t="str">
        <f t="shared" si="47"/>
        <v>RAMTCapacidadPotenciaJalisco</v>
      </c>
      <c r="E1033" s="180" t="s">
        <v>60</v>
      </c>
      <c r="F1033" s="99" t="s">
        <v>185</v>
      </c>
      <c r="G1033" s="99" t="s">
        <v>186</v>
      </c>
      <c r="H1033" s="181" t="s">
        <v>136</v>
      </c>
      <c r="I1033" s="181" t="s">
        <v>68</v>
      </c>
      <c r="J1033" s="285" t="s">
        <v>161</v>
      </c>
      <c r="K1033" s="506">
        <f>+INDEX(CEC_FEBRERO_2025!$N$352:$N$555,MATCH($B1033,CEC_FEBRERO_2025!$B$352:$B$555,0))</f>
        <v>165.94799435889126</v>
      </c>
    </row>
    <row r="1034" spans="1:11" ht="16.5" x14ac:dyDescent="0.3">
      <c r="A1034" s="67" t="str">
        <f t="shared" si="48"/>
        <v>DISTCapacidadJalisco</v>
      </c>
      <c r="B1034" s="250" t="str">
        <f t="shared" si="49"/>
        <v>DISTJalisco</v>
      </c>
      <c r="C1034" s="67" t="str">
        <f t="shared" ref="C1034:C1097" si="50">E1034&amp;F1034&amp;H1034&amp;I1034</f>
        <v>DISTCapacidadPotenciaJalisco</v>
      </c>
      <c r="E1034" s="180" t="s">
        <v>51</v>
      </c>
      <c r="F1034" s="99" t="s">
        <v>185</v>
      </c>
      <c r="G1034" s="99" t="s">
        <v>186</v>
      </c>
      <c r="H1034" s="181" t="s">
        <v>136</v>
      </c>
      <c r="I1034" s="181" t="s">
        <v>68</v>
      </c>
      <c r="J1034" s="285" t="s">
        <v>161</v>
      </c>
      <c r="K1034" s="506">
        <f>+INDEX(CEC_FEBRERO_2025!$N$352:$N$555,MATCH($B1034,CEC_FEBRERO_2025!$B$352:$B$555,0))</f>
        <v>432.44441502624659</v>
      </c>
    </row>
    <row r="1035" spans="1:11" ht="16.5" x14ac:dyDescent="0.3">
      <c r="A1035" s="67" t="str">
        <f t="shared" ref="A1035:A1098" si="51">IF(J1035="NA",E1035&amp;F1035&amp;I1035,E1035&amp;F1035&amp;I1035&amp;J1035)</f>
        <v>DITCapacidadJalisco</v>
      </c>
      <c r="B1035" s="250" t="str">
        <f t="shared" si="49"/>
        <v>DITJalisco</v>
      </c>
      <c r="C1035" s="67" t="str">
        <f t="shared" si="50"/>
        <v>DITCapacidadPotenciaJalisco</v>
      </c>
      <c r="E1035" s="180" t="s">
        <v>52</v>
      </c>
      <c r="F1035" s="99" t="s">
        <v>185</v>
      </c>
      <c r="G1035" s="99" t="s">
        <v>186</v>
      </c>
      <c r="H1035" s="181" t="s">
        <v>136</v>
      </c>
      <c r="I1035" s="181" t="s">
        <v>68</v>
      </c>
      <c r="J1035" s="285" t="s">
        <v>161</v>
      </c>
      <c r="K1035" s="506">
        <f>+INDEX(CEC_FEBRERO_2025!$N$352:$N$555,MATCH($B1035,CEC_FEBRERO_2025!$B$352:$B$555,0))</f>
        <v>422.13035134791488</v>
      </c>
    </row>
    <row r="1036" spans="1:11" ht="16.5" x14ac:dyDescent="0.3">
      <c r="A1036" s="67" t="str">
        <f t="shared" si="51"/>
        <v>DB1CapacidadNoroeste</v>
      </c>
      <c r="B1036" s="250" t="str">
        <f t="shared" si="49"/>
        <v>DB1Noroeste</v>
      </c>
      <c r="C1036" s="67" t="str">
        <f t="shared" si="50"/>
        <v>DB1CapacidadEnergíaNoroeste</v>
      </c>
      <c r="E1036" s="180" t="s">
        <v>48</v>
      </c>
      <c r="F1036" s="99" t="s">
        <v>185</v>
      </c>
      <c r="G1036" s="99" t="s">
        <v>184</v>
      </c>
      <c r="H1036" s="181" t="s">
        <v>135</v>
      </c>
      <c r="I1036" s="181" t="s">
        <v>69</v>
      </c>
      <c r="J1036" s="285" t="s">
        <v>161</v>
      </c>
      <c r="K1036" s="506">
        <f>+INDEX(CEC_FEBRERO_2025!$N$352:$N$555,MATCH($B1036,CEC_FEBRERO_2025!$B$352:$B$555,0))</f>
        <v>0.4958179392839131</v>
      </c>
    </row>
    <row r="1037" spans="1:11" ht="16.5" x14ac:dyDescent="0.3">
      <c r="A1037" s="67" t="str">
        <f t="shared" si="51"/>
        <v>DB2CapacidadNoroeste</v>
      </c>
      <c r="B1037" s="250" t="str">
        <f t="shared" si="49"/>
        <v>DB2Noroeste</v>
      </c>
      <c r="C1037" s="67" t="str">
        <f t="shared" si="50"/>
        <v>DB2CapacidadEnergíaNoroeste</v>
      </c>
      <c r="E1037" s="180" t="s">
        <v>50</v>
      </c>
      <c r="F1037" s="99" t="s">
        <v>185</v>
      </c>
      <c r="G1037" s="99" t="s">
        <v>184</v>
      </c>
      <c r="H1037" s="181" t="s">
        <v>135</v>
      </c>
      <c r="I1037" s="181" t="s">
        <v>69</v>
      </c>
      <c r="J1037" s="285" t="s">
        <v>161</v>
      </c>
      <c r="K1037" s="506">
        <f>+INDEX(CEC_FEBRERO_2025!$N$352:$N$555,MATCH($B1037,CEC_FEBRERO_2025!$B$352:$B$555,0))</f>
        <v>0.49375437616165702</v>
      </c>
    </row>
    <row r="1038" spans="1:11" ht="16.5" x14ac:dyDescent="0.3">
      <c r="A1038" s="67" t="str">
        <f t="shared" si="51"/>
        <v>PDBTCapacidadNoroeste</v>
      </c>
      <c r="B1038" s="250" t="str">
        <f t="shared" si="49"/>
        <v>PDBTNoroeste</v>
      </c>
      <c r="C1038" s="67" t="str">
        <f t="shared" si="50"/>
        <v>PDBTCapacidadEnergíaNoroeste</v>
      </c>
      <c r="E1038" s="180" t="s">
        <v>56</v>
      </c>
      <c r="F1038" s="99" t="s">
        <v>185</v>
      </c>
      <c r="G1038" s="99" t="s">
        <v>184</v>
      </c>
      <c r="H1038" s="181" t="s">
        <v>135</v>
      </c>
      <c r="I1038" s="181" t="s">
        <v>69</v>
      </c>
      <c r="J1038" s="285" t="s">
        <v>161</v>
      </c>
      <c r="K1038" s="506">
        <f>+INDEX(CEC_FEBRERO_2025!$N$352:$N$555,MATCH($B1038,CEC_FEBRERO_2025!$B$352:$B$555,0))</f>
        <v>1.064798571084181</v>
      </c>
    </row>
    <row r="1039" spans="1:11" ht="16.5" x14ac:dyDescent="0.3">
      <c r="A1039" s="67" t="str">
        <f t="shared" si="51"/>
        <v>GDBTCapacidadNoroeste</v>
      </c>
      <c r="B1039" s="250" t="str">
        <f t="shared" si="49"/>
        <v>GDBTNoroeste</v>
      </c>
      <c r="C1039" s="67" t="str">
        <f t="shared" si="50"/>
        <v>GDBTCapacidadPotenciaNoroeste</v>
      </c>
      <c r="E1039" s="187" t="s">
        <v>53</v>
      </c>
      <c r="F1039" s="99" t="s">
        <v>185</v>
      </c>
      <c r="G1039" s="99" t="s">
        <v>186</v>
      </c>
      <c r="H1039" s="181" t="s">
        <v>136</v>
      </c>
      <c r="I1039" s="181" t="s">
        <v>69</v>
      </c>
      <c r="J1039" s="285" t="s">
        <v>161</v>
      </c>
      <c r="K1039" s="506">
        <f>+INDEX(CEC_FEBRERO_2025!$N$352:$N$555,MATCH($B1039,CEC_FEBRERO_2025!$B$352:$B$555,0))</f>
        <v>335.24215011884473</v>
      </c>
    </row>
    <row r="1040" spans="1:11" ht="16.5" x14ac:dyDescent="0.3">
      <c r="A1040" s="67" t="str">
        <f t="shared" si="51"/>
        <v>RABTCapacidadNoroeste</v>
      </c>
      <c r="B1040" s="250" t="str">
        <f t="shared" si="49"/>
        <v>RABTNoroeste</v>
      </c>
      <c r="C1040" s="67" t="str">
        <f t="shared" si="50"/>
        <v>RABTCapacidadEnergíaNoroeste</v>
      </c>
      <c r="E1040" s="187" t="s">
        <v>59</v>
      </c>
      <c r="F1040" s="99" t="s">
        <v>185</v>
      </c>
      <c r="G1040" s="99" t="s">
        <v>184</v>
      </c>
      <c r="H1040" s="181" t="s">
        <v>135</v>
      </c>
      <c r="I1040" s="181" t="s">
        <v>69</v>
      </c>
      <c r="J1040" s="285" t="s">
        <v>161</v>
      </c>
      <c r="K1040" s="506">
        <f>+INDEX(CEC_FEBRERO_2025!$N$352:$N$555,MATCH($B1040,CEC_FEBRERO_2025!$B$352:$B$555,0))</f>
        <v>0.56785505191540098</v>
      </c>
    </row>
    <row r="1041" spans="1:11" ht="16.5" x14ac:dyDescent="0.3">
      <c r="A1041" s="67" t="str">
        <f t="shared" si="51"/>
        <v>APBTCapacidadNoroeste</v>
      </c>
      <c r="B1041" s="250" t="str">
        <f t="shared" si="49"/>
        <v>APBTNoroeste</v>
      </c>
      <c r="C1041" s="67" t="str">
        <f t="shared" si="50"/>
        <v>APBTCapacidadEnergíaNoroeste</v>
      </c>
      <c r="E1041" s="187" t="s">
        <v>57</v>
      </c>
      <c r="F1041" s="99" t="s">
        <v>185</v>
      </c>
      <c r="G1041" s="99" t="s">
        <v>184</v>
      </c>
      <c r="H1041" s="181" t="s">
        <v>135</v>
      </c>
      <c r="I1041" s="181" t="s">
        <v>69</v>
      </c>
      <c r="J1041" s="285" t="s">
        <v>161</v>
      </c>
      <c r="K1041" s="506">
        <f>+INDEX(CEC_FEBRERO_2025!$N$352:$N$555,MATCH($B1041,CEC_FEBRERO_2025!$B$352:$B$555,0))</f>
        <v>1.4797623553051478</v>
      </c>
    </row>
    <row r="1042" spans="1:11" ht="16.5" x14ac:dyDescent="0.3">
      <c r="A1042" s="67" t="str">
        <f t="shared" si="51"/>
        <v>APMTCapacidadNoroeste</v>
      </c>
      <c r="B1042" s="250" t="str">
        <f t="shared" si="49"/>
        <v>APMTNoroeste</v>
      </c>
      <c r="C1042" s="67" t="str">
        <f t="shared" si="50"/>
        <v>APMTCapacidadEnergíaNoroeste</v>
      </c>
      <c r="E1042" s="187" t="s">
        <v>58</v>
      </c>
      <c r="F1042" s="99" t="s">
        <v>185</v>
      </c>
      <c r="G1042" s="99" t="s">
        <v>184</v>
      </c>
      <c r="H1042" s="181" t="s">
        <v>135</v>
      </c>
      <c r="I1042" s="181" t="s">
        <v>69</v>
      </c>
      <c r="J1042" s="285" t="s">
        <v>161</v>
      </c>
      <c r="K1042" s="506">
        <f>+INDEX(CEC_FEBRERO_2025!$N$352:$N$555,MATCH($B1042,CEC_FEBRERO_2025!$B$352:$B$555,0))</f>
        <v>1.2257564946201622</v>
      </c>
    </row>
    <row r="1043" spans="1:11" ht="16.5" x14ac:dyDescent="0.3">
      <c r="A1043" s="67" t="str">
        <f t="shared" si="51"/>
        <v>GDMTHCapacidadNoroeste</v>
      </c>
      <c r="B1043" s="250" t="str">
        <f t="shared" si="49"/>
        <v>GDMTHNoroeste</v>
      </c>
      <c r="C1043" s="67" t="str">
        <f t="shared" si="50"/>
        <v>GDMTHCapacidadPotenciaNoroeste</v>
      </c>
      <c r="E1043" s="180" t="s">
        <v>54</v>
      </c>
      <c r="F1043" s="99" t="s">
        <v>185</v>
      </c>
      <c r="G1043" s="99" t="s">
        <v>186</v>
      </c>
      <c r="H1043" s="181" t="s">
        <v>136</v>
      </c>
      <c r="I1043" s="181" t="s">
        <v>69</v>
      </c>
      <c r="J1043" s="285" t="s">
        <v>161</v>
      </c>
      <c r="K1043" s="506">
        <f>+INDEX(CEC_FEBRERO_2025!$N$352:$N$555,MATCH($B1043,CEC_FEBRERO_2025!$B$352:$B$555,0))</f>
        <v>422.13035134791488</v>
      </c>
    </row>
    <row r="1044" spans="1:11" ht="16.5" x14ac:dyDescent="0.3">
      <c r="A1044" s="67" t="str">
        <f t="shared" si="51"/>
        <v>GDMTOCapacidadNoroeste</v>
      </c>
      <c r="B1044" s="250" t="str">
        <f t="shared" si="49"/>
        <v>GDMTONoroeste</v>
      </c>
      <c r="C1044" s="67" t="str">
        <f t="shared" si="50"/>
        <v>GDMTOCapacidadPotenciaNoroeste</v>
      </c>
      <c r="E1044" s="180" t="s">
        <v>55</v>
      </c>
      <c r="F1044" s="99" t="s">
        <v>185</v>
      </c>
      <c r="G1044" s="99" t="s">
        <v>186</v>
      </c>
      <c r="H1044" s="181" t="s">
        <v>136</v>
      </c>
      <c r="I1044" s="181" t="s">
        <v>69</v>
      </c>
      <c r="J1044" s="285" t="s">
        <v>161</v>
      </c>
      <c r="K1044" s="506">
        <f>+INDEX(CEC_FEBRERO_2025!$N$352:$N$555,MATCH($B1044,CEC_FEBRERO_2025!$B$352:$B$555,0))</f>
        <v>367.05760354784786</v>
      </c>
    </row>
    <row r="1045" spans="1:11" ht="16.5" x14ac:dyDescent="0.3">
      <c r="A1045" s="67" t="str">
        <f t="shared" si="51"/>
        <v>RAMTCapacidadNoroeste</v>
      </c>
      <c r="B1045" s="250" t="str">
        <f t="shared" si="49"/>
        <v>RAMTNoroeste</v>
      </c>
      <c r="C1045" s="67" t="str">
        <f t="shared" si="50"/>
        <v>RAMTCapacidadPotenciaNoroeste</v>
      </c>
      <c r="E1045" s="180" t="s">
        <v>60</v>
      </c>
      <c r="F1045" s="99" t="s">
        <v>185</v>
      </c>
      <c r="G1045" s="99" t="s">
        <v>186</v>
      </c>
      <c r="H1045" s="181" t="s">
        <v>136</v>
      </c>
      <c r="I1045" s="181" t="s">
        <v>69</v>
      </c>
      <c r="J1045" s="285" t="s">
        <v>161</v>
      </c>
      <c r="K1045" s="506">
        <f>+INDEX(CEC_FEBRERO_2025!$N$352:$N$555,MATCH($B1045,CEC_FEBRERO_2025!$B$352:$B$555,0))</f>
        <v>165.94799435889126</v>
      </c>
    </row>
    <row r="1046" spans="1:11" ht="16.5" x14ac:dyDescent="0.3">
      <c r="A1046" s="67" t="str">
        <f t="shared" si="51"/>
        <v>DISTCapacidadNoroeste</v>
      </c>
      <c r="B1046" s="250" t="str">
        <f t="shared" si="49"/>
        <v>DISTNoroeste</v>
      </c>
      <c r="C1046" s="67" t="str">
        <f t="shared" si="50"/>
        <v>DISTCapacidadPotenciaNoroeste</v>
      </c>
      <c r="E1046" s="180" t="s">
        <v>51</v>
      </c>
      <c r="F1046" s="99" t="s">
        <v>185</v>
      </c>
      <c r="G1046" s="99" t="s">
        <v>186</v>
      </c>
      <c r="H1046" s="181" t="s">
        <v>136</v>
      </c>
      <c r="I1046" s="181" t="s">
        <v>69</v>
      </c>
      <c r="J1046" s="285" t="s">
        <v>161</v>
      </c>
      <c r="K1046" s="506">
        <f>+INDEX(CEC_FEBRERO_2025!$N$352:$N$555,MATCH($B1046,CEC_FEBRERO_2025!$B$352:$B$555,0))</f>
        <v>432.44441502624659</v>
      </c>
    </row>
    <row r="1047" spans="1:11" ht="16.5" x14ac:dyDescent="0.3">
      <c r="A1047" s="67" t="str">
        <f t="shared" si="51"/>
        <v>DITCapacidadNoroeste</v>
      </c>
      <c r="B1047" s="250" t="str">
        <f t="shared" si="49"/>
        <v>DITNoroeste</v>
      </c>
      <c r="C1047" s="67" t="str">
        <f t="shared" si="50"/>
        <v>DITCapacidadPotenciaNoroeste</v>
      </c>
      <c r="E1047" s="180" t="s">
        <v>52</v>
      </c>
      <c r="F1047" s="99" t="s">
        <v>185</v>
      </c>
      <c r="G1047" s="99" t="s">
        <v>186</v>
      </c>
      <c r="H1047" s="181" t="s">
        <v>136</v>
      </c>
      <c r="I1047" s="181" t="s">
        <v>69</v>
      </c>
      <c r="J1047" s="285" t="s">
        <v>161</v>
      </c>
      <c r="K1047" s="506">
        <f>+INDEX(CEC_FEBRERO_2025!$N$352:$N$555,MATCH($B1047,CEC_FEBRERO_2025!$B$352:$B$555,0))</f>
        <v>422.0369282174712</v>
      </c>
    </row>
    <row r="1048" spans="1:11" ht="16.5" x14ac:dyDescent="0.3">
      <c r="A1048" s="67" t="str">
        <f t="shared" si="51"/>
        <v>DB1CapacidadNorte</v>
      </c>
      <c r="B1048" s="250" t="str">
        <f t="shared" si="49"/>
        <v>DB1Norte</v>
      </c>
      <c r="C1048" s="67" t="str">
        <f t="shared" si="50"/>
        <v>DB1CapacidadEnergíaNorte</v>
      </c>
      <c r="E1048" s="180" t="s">
        <v>48</v>
      </c>
      <c r="F1048" s="99" t="s">
        <v>185</v>
      </c>
      <c r="G1048" s="99" t="s">
        <v>184</v>
      </c>
      <c r="H1048" s="181" t="s">
        <v>135</v>
      </c>
      <c r="I1048" s="181" t="s">
        <v>70</v>
      </c>
      <c r="J1048" s="285" t="s">
        <v>161</v>
      </c>
      <c r="K1048" s="506">
        <f>+INDEX(CEC_FEBRERO_2025!$N$352:$N$555,MATCH($B1048,CEC_FEBRERO_2025!$B$352:$B$555,0))</f>
        <v>0.52620859617532245</v>
      </c>
    </row>
    <row r="1049" spans="1:11" ht="16.5" x14ac:dyDescent="0.3">
      <c r="A1049" s="67" t="str">
        <f t="shared" si="51"/>
        <v>DB2CapacidadNorte</v>
      </c>
      <c r="B1049" s="250" t="str">
        <f t="shared" si="49"/>
        <v>DB2Norte</v>
      </c>
      <c r="C1049" s="67" t="str">
        <f t="shared" si="50"/>
        <v>DB2CapacidadEnergíaNorte</v>
      </c>
      <c r="E1049" s="180" t="s">
        <v>50</v>
      </c>
      <c r="F1049" s="99" t="s">
        <v>185</v>
      </c>
      <c r="G1049" s="99" t="s">
        <v>184</v>
      </c>
      <c r="H1049" s="181" t="s">
        <v>135</v>
      </c>
      <c r="I1049" s="181" t="s">
        <v>70</v>
      </c>
      <c r="J1049" s="285" t="s">
        <v>161</v>
      </c>
      <c r="K1049" s="506">
        <f>+INDEX(CEC_FEBRERO_2025!$N$352:$N$555,MATCH($B1049,CEC_FEBRERO_2025!$B$352:$B$555,0))</f>
        <v>0.52395743640558845</v>
      </c>
    </row>
    <row r="1050" spans="1:11" ht="16.5" x14ac:dyDescent="0.3">
      <c r="A1050" s="67" t="str">
        <f t="shared" si="51"/>
        <v>PDBTCapacidadNorte</v>
      </c>
      <c r="B1050" s="250" t="str">
        <f t="shared" si="49"/>
        <v>PDBTNorte</v>
      </c>
      <c r="C1050" s="67" t="str">
        <f t="shared" si="50"/>
        <v>PDBTCapacidadEnergíaNorte</v>
      </c>
      <c r="E1050" s="180" t="s">
        <v>56</v>
      </c>
      <c r="F1050" s="99" t="s">
        <v>185</v>
      </c>
      <c r="G1050" s="99" t="s">
        <v>184</v>
      </c>
      <c r="H1050" s="181" t="s">
        <v>135</v>
      </c>
      <c r="I1050" s="181" t="s">
        <v>70</v>
      </c>
      <c r="J1050" s="285" t="s">
        <v>161</v>
      </c>
      <c r="K1050" s="506">
        <f>+INDEX(CEC_FEBRERO_2025!$N$352:$N$555,MATCH($B1050,CEC_FEBRERO_2025!$B$352:$B$555,0))</f>
        <v>1.0030792740639745</v>
      </c>
    </row>
    <row r="1051" spans="1:11" ht="16.5" x14ac:dyDescent="0.3">
      <c r="A1051" s="67" t="str">
        <f t="shared" si="51"/>
        <v>GDBTCapacidadNorte</v>
      </c>
      <c r="B1051" s="250" t="str">
        <f t="shared" si="49"/>
        <v>GDBTNorte</v>
      </c>
      <c r="C1051" s="67" t="str">
        <f t="shared" si="50"/>
        <v>GDBTCapacidadPotenciaNorte</v>
      </c>
      <c r="E1051" s="180" t="s">
        <v>53</v>
      </c>
      <c r="F1051" s="99" t="s">
        <v>185</v>
      </c>
      <c r="G1051" s="99" t="s">
        <v>186</v>
      </c>
      <c r="H1051" s="181" t="s">
        <v>136</v>
      </c>
      <c r="I1051" s="181" t="s">
        <v>70</v>
      </c>
      <c r="J1051" s="285" t="s">
        <v>161</v>
      </c>
      <c r="K1051" s="506">
        <f>+INDEX(CEC_FEBRERO_2025!$N$352:$N$555,MATCH($B1051,CEC_FEBRERO_2025!$B$352:$B$555,0))</f>
        <v>327.22426940564196</v>
      </c>
    </row>
    <row r="1052" spans="1:11" ht="16.5" x14ac:dyDescent="0.3">
      <c r="A1052" s="67" t="str">
        <f t="shared" si="51"/>
        <v>RABTCapacidadNorte</v>
      </c>
      <c r="B1052" s="250" t="str">
        <f t="shared" si="49"/>
        <v>RABTNorte</v>
      </c>
      <c r="C1052" s="67" t="str">
        <f t="shared" si="50"/>
        <v>RABTCapacidadEnergíaNorte</v>
      </c>
      <c r="E1052" s="180" t="s">
        <v>59</v>
      </c>
      <c r="F1052" s="99" t="s">
        <v>185</v>
      </c>
      <c r="G1052" s="99" t="s">
        <v>184</v>
      </c>
      <c r="H1052" s="181" t="s">
        <v>135</v>
      </c>
      <c r="I1052" s="181" t="s">
        <v>70</v>
      </c>
      <c r="J1052" s="285" t="s">
        <v>161</v>
      </c>
      <c r="K1052" s="506">
        <f>+INDEX(CEC_FEBRERO_2025!$N$352:$N$555,MATCH($B1052,CEC_FEBRERO_2025!$B$352:$B$555,0))</f>
        <v>0.60518678476348964</v>
      </c>
    </row>
    <row r="1053" spans="1:11" ht="16.5" x14ac:dyDescent="0.3">
      <c r="A1053" s="67" t="str">
        <f t="shared" si="51"/>
        <v>APBTCapacidadNorte</v>
      </c>
      <c r="B1053" s="250" t="str">
        <f t="shared" si="49"/>
        <v>APBTNorte</v>
      </c>
      <c r="C1053" s="67" t="str">
        <f t="shared" si="50"/>
        <v>APBTCapacidadEnergíaNorte</v>
      </c>
      <c r="E1053" s="180" t="s">
        <v>57</v>
      </c>
      <c r="F1053" s="99" t="s">
        <v>185</v>
      </c>
      <c r="G1053" s="99" t="s">
        <v>184</v>
      </c>
      <c r="H1053" s="181" t="s">
        <v>135</v>
      </c>
      <c r="I1053" s="181" t="s">
        <v>70</v>
      </c>
      <c r="J1053" s="285" t="s">
        <v>161</v>
      </c>
      <c r="K1053" s="506">
        <f>+INDEX(CEC_FEBRERO_2025!$N$352:$N$555,MATCH($B1053,CEC_FEBRERO_2025!$B$352:$B$555,0))</f>
        <v>1.5771250153461438</v>
      </c>
    </row>
    <row r="1054" spans="1:11" ht="16.5" x14ac:dyDescent="0.3">
      <c r="A1054" s="67" t="str">
        <f t="shared" si="51"/>
        <v>APMTCapacidadNorte</v>
      </c>
      <c r="B1054" s="250" t="str">
        <f t="shared" si="49"/>
        <v>APMTNorte</v>
      </c>
      <c r="C1054" s="67" t="str">
        <f t="shared" si="50"/>
        <v>APMTCapacidadEnergíaNorte</v>
      </c>
      <c r="E1054" s="180" t="s">
        <v>58</v>
      </c>
      <c r="F1054" s="99" t="s">
        <v>185</v>
      </c>
      <c r="G1054" s="99" t="s">
        <v>184</v>
      </c>
      <c r="H1054" s="181" t="s">
        <v>135</v>
      </c>
      <c r="I1054" s="181" t="s">
        <v>70</v>
      </c>
      <c r="J1054" s="285" t="s">
        <v>161</v>
      </c>
      <c r="K1054" s="506">
        <f>+INDEX(CEC_FEBRERO_2025!$N$352:$N$555,MATCH($B1054,CEC_FEBRERO_2025!$B$352:$B$555,0))</f>
        <v>1.2497688654973249</v>
      </c>
    </row>
    <row r="1055" spans="1:11" ht="16.5" x14ac:dyDescent="0.3">
      <c r="A1055" s="67" t="str">
        <f t="shared" si="51"/>
        <v>GDMTHCapacidadNorte</v>
      </c>
      <c r="B1055" s="250" t="str">
        <f t="shared" si="49"/>
        <v>GDMTHNorte</v>
      </c>
      <c r="C1055" s="67" t="str">
        <f t="shared" si="50"/>
        <v>GDMTHCapacidadPotenciaNorte</v>
      </c>
      <c r="E1055" s="180" t="s">
        <v>54</v>
      </c>
      <c r="F1055" s="99" t="s">
        <v>185</v>
      </c>
      <c r="G1055" s="99" t="s">
        <v>186</v>
      </c>
      <c r="H1055" s="181" t="s">
        <v>136</v>
      </c>
      <c r="I1055" s="181" t="s">
        <v>70</v>
      </c>
      <c r="J1055" s="285" t="s">
        <v>161</v>
      </c>
      <c r="K1055" s="506">
        <f>+INDEX(CEC_FEBRERO_2025!$N$352:$N$555,MATCH($B1055,CEC_FEBRERO_2025!$B$352:$B$555,0))</f>
        <v>432.44441502624659</v>
      </c>
    </row>
    <row r="1056" spans="1:11" ht="16.5" x14ac:dyDescent="0.3">
      <c r="A1056" s="67" t="str">
        <f t="shared" si="51"/>
        <v>GDMTOCapacidadNorte</v>
      </c>
      <c r="B1056" s="250" t="str">
        <f t="shared" si="49"/>
        <v>GDMTONorte</v>
      </c>
      <c r="C1056" s="67" t="str">
        <f t="shared" si="50"/>
        <v>GDMTOCapacidadPotenciaNorte</v>
      </c>
      <c r="E1056" s="180" t="s">
        <v>55</v>
      </c>
      <c r="F1056" s="99" t="s">
        <v>185</v>
      </c>
      <c r="G1056" s="99" t="s">
        <v>186</v>
      </c>
      <c r="H1056" s="181" t="s">
        <v>136</v>
      </c>
      <c r="I1056" s="181" t="s">
        <v>70</v>
      </c>
      <c r="J1056" s="285" t="s">
        <v>161</v>
      </c>
      <c r="K1056" s="506">
        <f>+INDEX(CEC_FEBRERO_2025!$N$352:$N$555,MATCH($B1056,CEC_FEBRERO_2025!$B$352:$B$555,0))</f>
        <v>335.29786632314546</v>
      </c>
    </row>
    <row r="1057" spans="1:11" ht="16.5" x14ac:dyDescent="0.3">
      <c r="A1057" s="67" t="str">
        <f t="shared" si="51"/>
        <v>RAMTCapacidadNorte</v>
      </c>
      <c r="B1057" s="250" t="str">
        <f t="shared" ref="B1057:B1120" si="52">E1057&amp;I1057</f>
        <v>RAMTNorte</v>
      </c>
      <c r="C1057" s="67" t="str">
        <f t="shared" si="50"/>
        <v>RAMTCapacidadPotenciaNorte</v>
      </c>
      <c r="E1057" s="180" t="s">
        <v>60</v>
      </c>
      <c r="F1057" s="99" t="s">
        <v>185</v>
      </c>
      <c r="G1057" s="99" t="s">
        <v>186</v>
      </c>
      <c r="H1057" s="181" t="s">
        <v>136</v>
      </c>
      <c r="I1057" s="181" t="s">
        <v>70</v>
      </c>
      <c r="J1057" s="285" t="s">
        <v>161</v>
      </c>
      <c r="K1057" s="506">
        <f>+INDEX(CEC_FEBRERO_2025!$N$352:$N$555,MATCH($B1057,CEC_FEBRERO_2025!$B$352:$B$555,0))</f>
        <v>165.94799435889126</v>
      </c>
    </row>
    <row r="1058" spans="1:11" ht="16.5" x14ac:dyDescent="0.3">
      <c r="A1058" s="67" t="str">
        <f t="shared" si="51"/>
        <v>DISTCapacidadNorte</v>
      </c>
      <c r="B1058" s="250" t="str">
        <f t="shared" si="52"/>
        <v>DISTNorte</v>
      </c>
      <c r="C1058" s="67" t="str">
        <f t="shared" si="50"/>
        <v>DISTCapacidadPotenciaNorte</v>
      </c>
      <c r="E1058" s="187" t="s">
        <v>51</v>
      </c>
      <c r="F1058" s="99" t="s">
        <v>185</v>
      </c>
      <c r="G1058" s="99" t="s">
        <v>186</v>
      </c>
      <c r="H1058" s="181" t="s">
        <v>136</v>
      </c>
      <c r="I1058" s="181" t="s">
        <v>70</v>
      </c>
      <c r="J1058" s="285" t="s">
        <v>161</v>
      </c>
      <c r="K1058" s="506">
        <f>+INDEX(CEC_FEBRERO_2025!$N$352:$N$555,MATCH($B1058,CEC_FEBRERO_2025!$B$352:$B$555,0))</f>
        <v>432.44441502624659</v>
      </c>
    </row>
    <row r="1059" spans="1:11" ht="16.5" x14ac:dyDescent="0.3">
      <c r="A1059" s="67" t="str">
        <f t="shared" si="51"/>
        <v>DITCapacidadNorte</v>
      </c>
      <c r="B1059" s="250" t="str">
        <f t="shared" si="52"/>
        <v>DITNorte</v>
      </c>
      <c r="C1059" s="67" t="str">
        <f t="shared" si="50"/>
        <v>DITCapacidadPotenciaNorte</v>
      </c>
      <c r="E1059" s="180" t="s">
        <v>52</v>
      </c>
      <c r="F1059" s="99" t="s">
        <v>185</v>
      </c>
      <c r="G1059" s="99" t="s">
        <v>186</v>
      </c>
      <c r="H1059" s="181" t="s">
        <v>136</v>
      </c>
      <c r="I1059" s="181" t="s">
        <v>70</v>
      </c>
      <c r="J1059" s="285" t="s">
        <v>161</v>
      </c>
      <c r="K1059" s="506">
        <f>+INDEX(CEC_FEBRERO_2025!$N$352:$N$555,MATCH($B1059,CEC_FEBRERO_2025!$B$352:$B$555,0))</f>
        <v>432.44441502624659</v>
      </c>
    </row>
    <row r="1060" spans="1:11" ht="16.5" x14ac:dyDescent="0.3">
      <c r="A1060" s="67" t="str">
        <f t="shared" si="51"/>
        <v>DB1CapacidadOriente</v>
      </c>
      <c r="B1060" s="250" t="str">
        <f t="shared" si="52"/>
        <v>DB1Oriente</v>
      </c>
      <c r="C1060" s="67" t="str">
        <f t="shared" si="50"/>
        <v>DB1CapacidadEnergíaOriente</v>
      </c>
      <c r="E1060" s="180" t="s">
        <v>48</v>
      </c>
      <c r="F1060" s="99" t="s">
        <v>185</v>
      </c>
      <c r="G1060" s="99" t="s">
        <v>184</v>
      </c>
      <c r="H1060" s="181" t="s">
        <v>135</v>
      </c>
      <c r="I1060" s="181" t="s">
        <v>71</v>
      </c>
      <c r="J1060" s="285" t="s">
        <v>161</v>
      </c>
      <c r="K1060" s="506">
        <f>+INDEX(CEC_FEBRERO_2025!$N$352:$N$555,MATCH($B1060,CEC_FEBRERO_2025!$B$352:$B$555,0))</f>
        <v>0.52770936935514468</v>
      </c>
    </row>
    <row r="1061" spans="1:11" ht="16.5" x14ac:dyDescent="0.3">
      <c r="A1061" s="67" t="str">
        <f t="shared" si="51"/>
        <v>DB2CapacidadOriente</v>
      </c>
      <c r="B1061" s="250" t="str">
        <f t="shared" si="52"/>
        <v>DB2Oriente</v>
      </c>
      <c r="C1061" s="67" t="str">
        <f t="shared" si="50"/>
        <v>DB2CapacidadEnergíaOriente</v>
      </c>
      <c r="E1061" s="180" t="s">
        <v>50</v>
      </c>
      <c r="F1061" s="99" t="s">
        <v>185</v>
      </c>
      <c r="G1061" s="99" t="s">
        <v>184</v>
      </c>
      <c r="H1061" s="181" t="s">
        <v>135</v>
      </c>
      <c r="I1061" s="181" t="s">
        <v>71</v>
      </c>
      <c r="J1061" s="285" t="s">
        <v>161</v>
      </c>
      <c r="K1061" s="506">
        <f>+INDEX(CEC_FEBRERO_2025!$N$352:$N$555,MATCH($B1061,CEC_FEBRERO_2025!$B$352:$B$555,0))</f>
        <v>0.52527061293793276</v>
      </c>
    </row>
    <row r="1062" spans="1:11" ht="16.5" x14ac:dyDescent="0.3">
      <c r="A1062" s="67" t="str">
        <f t="shared" si="51"/>
        <v>PDBTCapacidadOriente</v>
      </c>
      <c r="B1062" s="250" t="str">
        <f t="shared" si="52"/>
        <v>PDBTOriente</v>
      </c>
      <c r="C1062" s="67" t="str">
        <f t="shared" si="50"/>
        <v>PDBTCapacidadEnergíaOriente</v>
      </c>
      <c r="E1062" s="180" t="s">
        <v>56</v>
      </c>
      <c r="F1062" s="99" t="s">
        <v>185</v>
      </c>
      <c r="G1062" s="99" t="s">
        <v>184</v>
      </c>
      <c r="H1062" s="181" t="s">
        <v>135</v>
      </c>
      <c r="I1062" s="181" t="s">
        <v>71</v>
      </c>
      <c r="J1062" s="285" t="s">
        <v>161</v>
      </c>
      <c r="K1062" s="506">
        <f>+INDEX(CEC_FEBRERO_2025!$N$352:$N$555,MATCH($B1062,CEC_FEBRERO_2025!$B$352:$B$555,0))</f>
        <v>0.96330878479867299</v>
      </c>
    </row>
    <row r="1063" spans="1:11" ht="16.5" x14ac:dyDescent="0.3">
      <c r="A1063" s="67" t="str">
        <f t="shared" si="51"/>
        <v>GDBTCapacidadOriente</v>
      </c>
      <c r="B1063" s="250" t="str">
        <f t="shared" si="52"/>
        <v>GDBTOriente</v>
      </c>
      <c r="C1063" s="67" t="str">
        <f t="shared" si="50"/>
        <v>GDBTCapacidadPotenciaOriente</v>
      </c>
      <c r="E1063" s="187" t="s">
        <v>53</v>
      </c>
      <c r="F1063" s="99" t="s">
        <v>185</v>
      </c>
      <c r="G1063" s="99" t="s">
        <v>186</v>
      </c>
      <c r="H1063" s="181" t="s">
        <v>136</v>
      </c>
      <c r="I1063" s="181" t="s">
        <v>71</v>
      </c>
      <c r="J1063" s="285" t="s">
        <v>161</v>
      </c>
      <c r="K1063" s="506">
        <f>+INDEX(CEC_FEBRERO_2025!$N$352:$N$555,MATCH($B1063,CEC_FEBRERO_2025!$B$352:$B$555,0))</f>
        <v>243.08323348223669</v>
      </c>
    </row>
    <row r="1064" spans="1:11" ht="16.5" x14ac:dyDescent="0.3">
      <c r="A1064" s="67" t="str">
        <f t="shared" si="51"/>
        <v>RABTCapacidadOriente</v>
      </c>
      <c r="B1064" s="250" t="str">
        <f t="shared" si="52"/>
        <v>RABTOriente</v>
      </c>
      <c r="C1064" s="67" t="str">
        <f t="shared" si="50"/>
        <v>RABTCapacidadEnergíaOriente</v>
      </c>
      <c r="E1064" s="187" t="s">
        <v>59</v>
      </c>
      <c r="F1064" s="99" t="s">
        <v>185</v>
      </c>
      <c r="G1064" s="99" t="s">
        <v>184</v>
      </c>
      <c r="H1064" s="181" t="s">
        <v>135</v>
      </c>
      <c r="I1064" s="181" t="s">
        <v>71</v>
      </c>
      <c r="J1064" s="285" t="s">
        <v>161</v>
      </c>
      <c r="K1064" s="506">
        <f>+INDEX(CEC_FEBRERO_2025!$N$352:$N$555,MATCH($B1064,CEC_FEBRERO_2025!$B$352:$B$555,0))</f>
        <v>0.60687515459079067</v>
      </c>
    </row>
    <row r="1065" spans="1:11" ht="16.5" x14ac:dyDescent="0.3">
      <c r="A1065" s="67" t="str">
        <f t="shared" si="51"/>
        <v>APBTCapacidadOriente</v>
      </c>
      <c r="B1065" s="250" t="str">
        <f t="shared" si="52"/>
        <v>APBTOriente</v>
      </c>
      <c r="C1065" s="67" t="str">
        <f t="shared" si="50"/>
        <v>APBTCapacidadEnergíaOriente</v>
      </c>
      <c r="E1065" s="187" t="s">
        <v>57</v>
      </c>
      <c r="F1065" s="99" t="s">
        <v>185</v>
      </c>
      <c r="G1065" s="99" t="s">
        <v>184</v>
      </c>
      <c r="H1065" s="181" t="s">
        <v>135</v>
      </c>
      <c r="I1065" s="181" t="s">
        <v>71</v>
      </c>
      <c r="J1065" s="285" t="s">
        <v>161</v>
      </c>
      <c r="K1065" s="506">
        <f>+INDEX(CEC_FEBRERO_2025!$N$352:$N$555,MATCH($B1065,CEC_FEBRERO_2025!$B$352:$B$555,0))</f>
        <v>1.5816273348856111</v>
      </c>
    </row>
    <row r="1066" spans="1:11" ht="16.5" x14ac:dyDescent="0.3">
      <c r="A1066" s="67" t="str">
        <f t="shared" si="51"/>
        <v>APMTCapacidadOriente</v>
      </c>
      <c r="B1066" s="250" t="str">
        <f t="shared" si="52"/>
        <v>APMTOriente</v>
      </c>
      <c r="C1066" s="67" t="str">
        <f t="shared" si="50"/>
        <v>APMTCapacidadEnergíaOriente</v>
      </c>
      <c r="E1066" s="187" t="s">
        <v>58</v>
      </c>
      <c r="F1066" s="99" t="s">
        <v>185</v>
      </c>
      <c r="G1066" s="99" t="s">
        <v>184</v>
      </c>
      <c r="H1066" s="181" t="s">
        <v>135</v>
      </c>
      <c r="I1066" s="181" t="s">
        <v>71</v>
      </c>
      <c r="J1066" s="285" t="s">
        <v>161</v>
      </c>
      <c r="K1066" s="506">
        <f>+INDEX(CEC_FEBRERO_2025!$N$352:$N$555,MATCH($B1066,CEC_FEBRERO_2025!$B$352:$B$555,0))</f>
        <v>1.2370122934688321</v>
      </c>
    </row>
    <row r="1067" spans="1:11" ht="16.5" x14ac:dyDescent="0.3">
      <c r="A1067" s="67" t="str">
        <f t="shared" si="51"/>
        <v>GDMTHCapacidadOriente</v>
      </c>
      <c r="B1067" s="250" t="str">
        <f t="shared" si="52"/>
        <v>GDMTHOriente</v>
      </c>
      <c r="C1067" s="67" t="str">
        <f t="shared" si="50"/>
        <v>GDMTHCapacidadPotenciaOriente</v>
      </c>
      <c r="E1067" s="180" t="s">
        <v>54</v>
      </c>
      <c r="F1067" s="99" t="s">
        <v>185</v>
      </c>
      <c r="G1067" s="99" t="s">
        <v>186</v>
      </c>
      <c r="H1067" s="181" t="s">
        <v>136</v>
      </c>
      <c r="I1067" s="181" t="s">
        <v>71</v>
      </c>
      <c r="J1067" s="285" t="s">
        <v>161</v>
      </c>
      <c r="K1067" s="506">
        <f>+INDEX(CEC_FEBRERO_2025!$N$352:$N$555,MATCH($B1067,CEC_FEBRERO_2025!$B$352:$B$555,0))</f>
        <v>387.47074514650058</v>
      </c>
    </row>
    <row r="1068" spans="1:11" ht="16.5" x14ac:dyDescent="0.3">
      <c r="A1068" s="67" t="str">
        <f t="shared" si="51"/>
        <v>GDMTOCapacidadOriente</v>
      </c>
      <c r="B1068" s="250" t="str">
        <f t="shared" si="52"/>
        <v>GDMTOOriente</v>
      </c>
      <c r="C1068" s="67" t="str">
        <f t="shared" si="50"/>
        <v>GDMTOCapacidadPotenciaOriente</v>
      </c>
      <c r="E1068" s="180" t="s">
        <v>55</v>
      </c>
      <c r="F1068" s="99" t="s">
        <v>185</v>
      </c>
      <c r="G1068" s="99" t="s">
        <v>186</v>
      </c>
      <c r="H1068" s="181" t="s">
        <v>136</v>
      </c>
      <c r="I1068" s="181" t="s">
        <v>71</v>
      </c>
      <c r="J1068" s="285" t="s">
        <v>161</v>
      </c>
      <c r="K1068" s="506">
        <f>+INDEX(CEC_FEBRERO_2025!$N$352:$N$555,MATCH($B1068,CEC_FEBRERO_2025!$B$352:$B$555,0))</f>
        <v>313.31360280186567</v>
      </c>
    </row>
    <row r="1069" spans="1:11" ht="16.5" x14ac:dyDescent="0.3">
      <c r="A1069" s="67" t="str">
        <f t="shared" si="51"/>
        <v>RAMTCapacidadOriente</v>
      </c>
      <c r="B1069" s="250" t="str">
        <f t="shared" si="52"/>
        <v>RAMTOriente</v>
      </c>
      <c r="C1069" s="67" t="str">
        <f t="shared" si="50"/>
        <v>RAMTCapacidadPotenciaOriente</v>
      </c>
      <c r="E1069" s="180" t="s">
        <v>60</v>
      </c>
      <c r="F1069" s="99" t="s">
        <v>185</v>
      </c>
      <c r="G1069" s="99" t="s">
        <v>186</v>
      </c>
      <c r="H1069" s="181" t="s">
        <v>136</v>
      </c>
      <c r="I1069" s="181" t="s">
        <v>71</v>
      </c>
      <c r="J1069" s="285" t="s">
        <v>161</v>
      </c>
      <c r="K1069" s="506">
        <f>+INDEX(CEC_FEBRERO_2025!$N$352:$N$555,MATCH($B1069,CEC_FEBRERO_2025!$B$352:$B$555,0))</f>
        <v>165.94799435889126</v>
      </c>
    </row>
    <row r="1070" spans="1:11" ht="16.5" x14ac:dyDescent="0.3">
      <c r="A1070" s="67" t="str">
        <f t="shared" si="51"/>
        <v>DISTCapacidadOriente</v>
      </c>
      <c r="B1070" s="250" t="str">
        <f t="shared" si="52"/>
        <v>DISTOriente</v>
      </c>
      <c r="C1070" s="67" t="str">
        <f t="shared" si="50"/>
        <v>DISTCapacidadPotenciaOriente</v>
      </c>
      <c r="E1070" s="180" t="s">
        <v>51</v>
      </c>
      <c r="F1070" s="99" t="s">
        <v>185</v>
      </c>
      <c r="G1070" s="99" t="s">
        <v>186</v>
      </c>
      <c r="H1070" s="181" t="s">
        <v>136</v>
      </c>
      <c r="I1070" s="181" t="s">
        <v>71</v>
      </c>
      <c r="J1070" s="285" t="s">
        <v>161</v>
      </c>
      <c r="K1070" s="506">
        <f>+INDEX(CEC_FEBRERO_2025!$N$352:$N$555,MATCH($B1070,CEC_FEBRERO_2025!$B$352:$B$555,0))</f>
        <v>432.44441502624659</v>
      </c>
    </row>
    <row r="1071" spans="1:11" ht="16.5" x14ac:dyDescent="0.3">
      <c r="A1071" s="67" t="str">
        <f t="shared" si="51"/>
        <v>DITCapacidadOriente</v>
      </c>
      <c r="B1071" s="250" t="str">
        <f t="shared" si="52"/>
        <v>DITOriente</v>
      </c>
      <c r="C1071" s="67" t="str">
        <f t="shared" si="50"/>
        <v>DITCapacidadPotenciaOriente</v>
      </c>
      <c r="E1071" s="180" t="s">
        <v>52</v>
      </c>
      <c r="F1071" s="99" t="s">
        <v>185</v>
      </c>
      <c r="G1071" s="99" t="s">
        <v>186</v>
      </c>
      <c r="H1071" s="181" t="s">
        <v>136</v>
      </c>
      <c r="I1071" s="181" t="s">
        <v>71</v>
      </c>
      <c r="J1071" s="285" t="s">
        <v>161</v>
      </c>
      <c r="K1071" s="506">
        <f>+INDEX(CEC_FEBRERO_2025!$N$352:$N$555,MATCH($B1071,CEC_FEBRERO_2025!$B$352:$B$555,0))</f>
        <v>432.44441502624659</v>
      </c>
    </row>
    <row r="1072" spans="1:11" ht="16.5" x14ac:dyDescent="0.3">
      <c r="A1072" s="67" t="str">
        <f t="shared" si="51"/>
        <v>DB1CapacidadPeninsular</v>
      </c>
      <c r="B1072" s="250" t="str">
        <f t="shared" si="52"/>
        <v>DB1Peninsular</v>
      </c>
      <c r="C1072" s="67" t="str">
        <f t="shared" si="50"/>
        <v>DB1CapacidadEnergíaPeninsular</v>
      </c>
      <c r="E1072" s="180" t="s">
        <v>48</v>
      </c>
      <c r="F1072" s="99" t="s">
        <v>185</v>
      </c>
      <c r="G1072" s="99" t="s">
        <v>184</v>
      </c>
      <c r="H1072" s="181" t="s">
        <v>135</v>
      </c>
      <c r="I1072" s="181" t="s">
        <v>72</v>
      </c>
      <c r="J1072" s="285" t="s">
        <v>161</v>
      </c>
      <c r="K1072" s="506">
        <f>+INDEX(CEC_FEBRERO_2025!$N$352:$N$555,MATCH($B1072,CEC_FEBRERO_2025!$B$352:$B$555,0))</f>
        <v>0.5301481257723567</v>
      </c>
    </row>
    <row r="1073" spans="1:11" ht="16.5" x14ac:dyDescent="0.3">
      <c r="A1073" s="67" t="str">
        <f t="shared" si="51"/>
        <v>DB2CapacidadPeninsular</v>
      </c>
      <c r="B1073" s="250" t="str">
        <f t="shared" si="52"/>
        <v>DB2Peninsular</v>
      </c>
      <c r="C1073" s="67" t="str">
        <f t="shared" si="50"/>
        <v>DB2CapacidadEnergíaPeninsular</v>
      </c>
      <c r="E1073" s="180" t="s">
        <v>50</v>
      </c>
      <c r="F1073" s="99" t="s">
        <v>185</v>
      </c>
      <c r="G1073" s="99" t="s">
        <v>184</v>
      </c>
      <c r="H1073" s="181" t="s">
        <v>135</v>
      </c>
      <c r="I1073" s="181" t="s">
        <v>72</v>
      </c>
      <c r="J1073" s="285" t="s">
        <v>161</v>
      </c>
      <c r="K1073" s="506">
        <f>+INDEX(CEC_FEBRERO_2025!$N$352:$N$555,MATCH($B1073,CEC_FEBRERO_2025!$B$352:$B$555,0))</f>
        <v>0.5278969660026227</v>
      </c>
    </row>
    <row r="1074" spans="1:11" ht="16.5" x14ac:dyDescent="0.3">
      <c r="A1074" s="67" t="str">
        <f t="shared" si="51"/>
        <v>PDBTCapacidadPeninsular</v>
      </c>
      <c r="B1074" s="250" t="str">
        <f t="shared" si="52"/>
        <v>PDBTPeninsular</v>
      </c>
      <c r="C1074" s="67" t="str">
        <f t="shared" si="50"/>
        <v>PDBTCapacidadEnergíaPeninsular</v>
      </c>
      <c r="E1074" s="180" t="s">
        <v>56</v>
      </c>
      <c r="F1074" s="99" t="s">
        <v>185</v>
      </c>
      <c r="G1074" s="99" t="s">
        <v>184</v>
      </c>
      <c r="H1074" s="181" t="s">
        <v>135</v>
      </c>
      <c r="I1074" s="181" t="s">
        <v>72</v>
      </c>
      <c r="J1074" s="285" t="s">
        <v>161</v>
      </c>
      <c r="K1074" s="506">
        <f>+INDEX(CEC_FEBRERO_2025!$N$352:$N$555,MATCH($B1074,CEC_FEBRERO_2025!$B$352:$B$555,0))</f>
        <v>1.0518544024082099</v>
      </c>
    </row>
    <row r="1075" spans="1:11" ht="16.5" x14ac:dyDescent="0.3">
      <c r="A1075" s="67" t="str">
        <f t="shared" si="51"/>
        <v>GDBTCapacidadPeninsular</v>
      </c>
      <c r="B1075" s="250" t="str">
        <f t="shared" si="52"/>
        <v>GDBTPeninsular</v>
      </c>
      <c r="C1075" s="67" t="str">
        <f t="shared" si="50"/>
        <v>GDBTCapacidadPotenciaPeninsular</v>
      </c>
      <c r="E1075" s="180" t="s">
        <v>53</v>
      </c>
      <c r="F1075" s="99" t="s">
        <v>185</v>
      </c>
      <c r="G1075" s="99" t="s">
        <v>186</v>
      </c>
      <c r="H1075" s="181" t="s">
        <v>136</v>
      </c>
      <c r="I1075" s="181" t="s">
        <v>72</v>
      </c>
      <c r="J1075" s="285" t="s">
        <v>161</v>
      </c>
      <c r="K1075" s="506">
        <f>+INDEX(CEC_FEBRERO_2025!$N$352:$N$555,MATCH($B1075,CEC_FEBRERO_2025!$B$352:$B$555,0))</f>
        <v>327.22426940564196</v>
      </c>
    </row>
    <row r="1076" spans="1:11" ht="16.5" x14ac:dyDescent="0.3">
      <c r="A1076" s="67" t="str">
        <f t="shared" si="51"/>
        <v>RABTCapacidadPeninsular</v>
      </c>
      <c r="B1076" s="250" t="str">
        <f t="shared" si="52"/>
        <v>RABTPeninsular</v>
      </c>
      <c r="C1076" s="67" t="str">
        <f t="shared" si="50"/>
        <v>RABTCapacidadEnergíaPeninsular</v>
      </c>
      <c r="E1076" s="180" t="s">
        <v>59</v>
      </c>
      <c r="F1076" s="99" t="s">
        <v>185</v>
      </c>
      <c r="G1076" s="99" t="s">
        <v>184</v>
      </c>
      <c r="H1076" s="181" t="s">
        <v>135</v>
      </c>
      <c r="I1076" s="181" t="s">
        <v>72</v>
      </c>
      <c r="J1076" s="285" t="s">
        <v>161</v>
      </c>
      <c r="K1076" s="506">
        <f>+INDEX(CEC_FEBRERO_2025!$N$352:$N$555,MATCH($B1076,CEC_FEBRERO_2025!$B$352:$B$555,0))</f>
        <v>0.61006429759791392</v>
      </c>
    </row>
    <row r="1077" spans="1:11" ht="16.5" x14ac:dyDescent="0.3">
      <c r="A1077" s="67" t="str">
        <f t="shared" si="51"/>
        <v>APBTCapacidadPeninsular</v>
      </c>
      <c r="B1077" s="250" t="str">
        <f t="shared" si="52"/>
        <v>APBTPeninsular</v>
      </c>
      <c r="C1077" s="67" t="str">
        <f t="shared" si="50"/>
        <v>APBTCapacidadEnergíaPeninsular</v>
      </c>
      <c r="E1077" s="180" t="s">
        <v>57</v>
      </c>
      <c r="F1077" s="99" t="s">
        <v>185</v>
      </c>
      <c r="G1077" s="99" t="s">
        <v>184</v>
      </c>
      <c r="H1077" s="181" t="s">
        <v>135</v>
      </c>
      <c r="I1077" s="181" t="s">
        <v>72</v>
      </c>
      <c r="J1077" s="285" t="s">
        <v>161</v>
      </c>
      <c r="K1077" s="506">
        <f>+INDEX(CEC_FEBRERO_2025!$N$352:$N$555,MATCH($B1077,CEC_FEBRERO_2025!$B$352:$B$555,0))</f>
        <v>1.589881587374637</v>
      </c>
    </row>
    <row r="1078" spans="1:11" ht="16.5" x14ac:dyDescent="0.3">
      <c r="A1078" s="67" t="str">
        <f t="shared" si="51"/>
        <v>APMTCapacidadPeninsular</v>
      </c>
      <c r="B1078" s="250" t="str">
        <f t="shared" si="52"/>
        <v>APMTPeninsular</v>
      </c>
      <c r="C1078" s="67" t="str">
        <f t="shared" si="50"/>
        <v>APMTCapacidadEnergíaPeninsular</v>
      </c>
      <c r="E1078" s="180" t="s">
        <v>58</v>
      </c>
      <c r="F1078" s="99" t="s">
        <v>185</v>
      </c>
      <c r="G1078" s="99" t="s">
        <v>184</v>
      </c>
      <c r="H1078" s="181" t="s">
        <v>135</v>
      </c>
      <c r="I1078" s="181" t="s">
        <v>72</v>
      </c>
      <c r="J1078" s="285" t="s">
        <v>161</v>
      </c>
      <c r="K1078" s="506">
        <f>+INDEX(CEC_FEBRERO_2025!$N$352:$N$555,MATCH($B1078,CEC_FEBRERO_2025!$B$352:$B$555,0))</f>
        <v>1.2379502767062214</v>
      </c>
    </row>
    <row r="1079" spans="1:11" ht="16.5" x14ac:dyDescent="0.3">
      <c r="A1079" s="67" t="str">
        <f t="shared" si="51"/>
        <v>GDMTHCapacidadPeninsular</v>
      </c>
      <c r="B1079" s="250" t="str">
        <f t="shared" si="52"/>
        <v>GDMTHPeninsular</v>
      </c>
      <c r="C1079" s="67" t="str">
        <f t="shared" si="50"/>
        <v>GDMTHCapacidadPotenciaPeninsular</v>
      </c>
      <c r="E1079" s="180" t="s">
        <v>54</v>
      </c>
      <c r="F1079" s="99" t="s">
        <v>185</v>
      </c>
      <c r="G1079" s="99" t="s">
        <v>186</v>
      </c>
      <c r="H1079" s="181" t="s">
        <v>136</v>
      </c>
      <c r="I1079" s="181" t="s">
        <v>72</v>
      </c>
      <c r="J1079" s="285" t="s">
        <v>161</v>
      </c>
      <c r="K1079" s="506">
        <f>+INDEX(CEC_FEBRERO_2025!$N$352:$N$555,MATCH($B1079,CEC_FEBRERO_2025!$B$352:$B$555,0))</f>
        <v>422.13035134791488</v>
      </c>
    </row>
    <row r="1080" spans="1:11" ht="16.5" x14ac:dyDescent="0.3">
      <c r="A1080" s="67" t="str">
        <f t="shared" si="51"/>
        <v>GDMTOCapacidadPeninsular</v>
      </c>
      <c r="B1080" s="250" t="str">
        <f t="shared" si="52"/>
        <v>GDMTOPeninsular</v>
      </c>
      <c r="C1080" s="67" t="str">
        <f t="shared" si="50"/>
        <v>GDMTOCapacidadPotenciaPeninsular</v>
      </c>
      <c r="E1080" s="180" t="s">
        <v>55</v>
      </c>
      <c r="F1080" s="99" t="s">
        <v>185</v>
      </c>
      <c r="G1080" s="99" t="s">
        <v>186</v>
      </c>
      <c r="H1080" s="181" t="s">
        <v>136</v>
      </c>
      <c r="I1080" s="181" t="s">
        <v>72</v>
      </c>
      <c r="J1080" s="285" t="s">
        <v>161</v>
      </c>
      <c r="K1080" s="506">
        <f>+INDEX(CEC_FEBRERO_2025!$N$352:$N$555,MATCH($B1080,CEC_FEBRERO_2025!$B$352:$B$555,0))</f>
        <v>356.65236789884239</v>
      </c>
    </row>
    <row r="1081" spans="1:11" ht="16.5" x14ac:dyDescent="0.3">
      <c r="A1081" s="67" t="str">
        <f t="shared" si="51"/>
        <v>RAMTCapacidadPeninsular</v>
      </c>
      <c r="B1081" s="250" t="str">
        <f t="shared" si="52"/>
        <v>RAMTPeninsular</v>
      </c>
      <c r="C1081" s="67" t="str">
        <f t="shared" si="50"/>
        <v>RAMTCapacidadPotenciaPeninsular</v>
      </c>
      <c r="E1081" s="180" t="s">
        <v>60</v>
      </c>
      <c r="F1081" s="99" t="s">
        <v>185</v>
      </c>
      <c r="G1081" s="99" t="s">
        <v>186</v>
      </c>
      <c r="H1081" s="181" t="s">
        <v>136</v>
      </c>
      <c r="I1081" s="181" t="s">
        <v>72</v>
      </c>
      <c r="J1081" s="285" t="s">
        <v>161</v>
      </c>
      <c r="K1081" s="506">
        <f>+INDEX(CEC_FEBRERO_2025!$N$352:$N$555,MATCH($B1081,CEC_FEBRERO_2025!$B$352:$B$555,0))</f>
        <v>165.94799435889126</v>
      </c>
    </row>
    <row r="1082" spans="1:11" ht="16.5" x14ac:dyDescent="0.3">
      <c r="A1082" s="67" t="str">
        <f t="shared" si="51"/>
        <v>DISTCapacidadPeninsular</v>
      </c>
      <c r="B1082" s="250" t="str">
        <f t="shared" si="52"/>
        <v>DISTPeninsular</v>
      </c>
      <c r="C1082" s="67" t="str">
        <f t="shared" si="50"/>
        <v>DISTCapacidadPotenciaPeninsular</v>
      </c>
      <c r="E1082" s="187" t="s">
        <v>51</v>
      </c>
      <c r="F1082" s="99" t="s">
        <v>185</v>
      </c>
      <c r="G1082" s="99" t="s">
        <v>186</v>
      </c>
      <c r="H1082" s="181" t="s">
        <v>136</v>
      </c>
      <c r="I1082" s="181" t="s">
        <v>72</v>
      </c>
      <c r="J1082" s="285" t="s">
        <v>161</v>
      </c>
      <c r="K1082" s="506">
        <f>+INDEX(CEC_FEBRERO_2025!$N$352:$N$555,MATCH($B1082,CEC_FEBRERO_2025!$B$352:$B$555,0))</f>
        <v>417.54473889696686</v>
      </c>
    </row>
    <row r="1083" spans="1:11" ht="16.5" x14ac:dyDescent="0.3">
      <c r="A1083" s="67" t="str">
        <f t="shared" si="51"/>
        <v>DITCapacidadPeninsular</v>
      </c>
      <c r="B1083" s="250" t="str">
        <f t="shared" si="52"/>
        <v>DITPeninsular</v>
      </c>
      <c r="C1083" s="67" t="str">
        <f t="shared" si="50"/>
        <v>DITCapacidadPotenciaPeninsular</v>
      </c>
      <c r="E1083" s="180" t="s">
        <v>52</v>
      </c>
      <c r="F1083" s="99" t="s">
        <v>185</v>
      </c>
      <c r="G1083" s="99" t="s">
        <v>186</v>
      </c>
      <c r="H1083" s="181" t="s">
        <v>136</v>
      </c>
      <c r="I1083" s="181" t="s">
        <v>72</v>
      </c>
      <c r="J1083" s="285" t="s">
        <v>161</v>
      </c>
      <c r="K1083" s="506">
        <f>+INDEX(CEC_FEBRERO_2025!$N$352:$N$555,MATCH($B1083,CEC_FEBRERO_2025!$B$352:$B$555,0))</f>
        <v>412.87395756806382</v>
      </c>
    </row>
    <row r="1084" spans="1:11" ht="16.5" x14ac:dyDescent="0.3">
      <c r="A1084" s="67" t="str">
        <f t="shared" si="51"/>
        <v>DB1CapacidadSureste</v>
      </c>
      <c r="B1084" s="250" t="str">
        <f t="shared" si="52"/>
        <v>DB1Sureste</v>
      </c>
      <c r="C1084" s="67" t="str">
        <f t="shared" si="50"/>
        <v>DB1CapacidadEnergíaSureste</v>
      </c>
      <c r="E1084" s="180" t="s">
        <v>48</v>
      </c>
      <c r="F1084" s="99" t="s">
        <v>185</v>
      </c>
      <c r="G1084" s="99" t="s">
        <v>184</v>
      </c>
      <c r="H1084" s="181" t="s">
        <v>135</v>
      </c>
      <c r="I1084" s="181" t="s">
        <v>73</v>
      </c>
      <c r="J1084" s="285" t="s">
        <v>161</v>
      </c>
      <c r="K1084" s="506">
        <f>+INDEX(CEC_FEBRERO_2025!$N$352:$N$555,MATCH($B1084,CEC_FEBRERO_2025!$B$352:$B$555,0))</f>
        <v>0.51851713362873075</v>
      </c>
    </row>
    <row r="1085" spans="1:11" ht="16.5" x14ac:dyDescent="0.3">
      <c r="A1085" s="67" t="str">
        <f t="shared" si="51"/>
        <v>DB2CapacidadSureste</v>
      </c>
      <c r="B1085" s="250" t="str">
        <f t="shared" si="52"/>
        <v>DB2Sureste</v>
      </c>
      <c r="C1085" s="67" t="str">
        <f t="shared" si="50"/>
        <v>DB2CapacidadEnergíaSureste</v>
      </c>
      <c r="E1085" s="180" t="s">
        <v>50</v>
      </c>
      <c r="F1085" s="99" t="s">
        <v>185</v>
      </c>
      <c r="G1085" s="99" t="s">
        <v>184</v>
      </c>
      <c r="H1085" s="181" t="s">
        <v>135</v>
      </c>
      <c r="I1085" s="181" t="s">
        <v>73</v>
      </c>
      <c r="J1085" s="285" t="s">
        <v>161</v>
      </c>
      <c r="K1085" s="506">
        <f>+INDEX(CEC_FEBRERO_2025!$N$352:$N$555,MATCH($B1085,CEC_FEBRERO_2025!$B$352:$B$555,0))</f>
        <v>0.51626597385899697</v>
      </c>
    </row>
    <row r="1086" spans="1:11" ht="16.5" x14ac:dyDescent="0.3">
      <c r="A1086" s="67" t="str">
        <f t="shared" si="51"/>
        <v>PDBTCapacidadSureste</v>
      </c>
      <c r="B1086" s="250" t="str">
        <f t="shared" si="52"/>
        <v>PDBTSureste</v>
      </c>
      <c r="C1086" s="67" t="str">
        <f t="shared" si="50"/>
        <v>PDBTCapacidadEnergíaSureste</v>
      </c>
      <c r="E1086" s="180" t="s">
        <v>56</v>
      </c>
      <c r="F1086" s="99" t="s">
        <v>185</v>
      </c>
      <c r="G1086" s="99" t="s">
        <v>184</v>
      </c>
      <c r="H1086" s="181" t="s">
        <v>135</v>
      </c>
      <c r="I1086" s="181" t="s">
        <v>73</v>
      </c>
      <c r="J1086" s="285" t="s">
        <v>161</v>
      </c>
      <c r="K1086" s="506">
        <f>+INDEX(CEC_FEBRERO_2025!$N$352:$N$555,MATCH($B1086,CEC_FEBRERO_2025!$B$352:$B$555,0))</f>
        <v>1.0255908717613142</v>
      </c>
    </row>
    <row r="1087" spans="1:11" ht="16.5" x14ac:dyDescent="0.3">
      <c r="A1087" s="67" t="str">
        <f t="shared" si="51"/>
        <v>GDBTCapacidadSureste</v>
      </c>
      <c r="B1087" s="250" t="str">
        <f t="shared" si="52"/>
        <v>GDBTSureste</v>
      </c>
      <c r="C1087" s="67" t="str">
        <f t="shared" si="50"/>
        <v>GDBTCapacidadPotenciaSureste</v>
      </c>
      <c r="E1087" s="187" t="s">
        <v>53</v>
      </c>
      <c r="F1087" s="99" t="s">
        <v>185</v>
      </c>
      <c r="G1087" s="99" t="s">
        <v>186</v>
      </c>
      <c r="H1087" s="181" t="s">
        <v>136</v>
      </c>
      <c r="I1087" s="181" t="s">
        <v>73</v>
      </c>
      <c r="J1087" s="285" t="s">
        <v>161</v>
      </c>
      <c r="K1087" s="506">
        <f>+INDEX(CEC_FEBRERO_2025!$N$352:$N$555,MATCH($B1087,CEC_FEBRERO_2025!$B$352:$B$555,0))</f>
        <v>267.30233586492</v>
      </c>
    </row>
    <row r="1088" spans="1:11" ht="16.5" x14ac:dyDescent="0.3">
      <c r="A1088" s="67" t="str">
        <f t="shared" si="51"/>
        <v>RABTCapacidadSureste</v>
      </c>
      <c r="B1088" s="250" t="str">
        <f t="shared" si="52"/>
        <v>RABTSureste</v>
      </c>
      <c r="C1088" s="67" t="str">
        <f t="shared" si="50"/>
        <v>RABTCapacidadEnergíaSureste</v>
      </c>
      <c r="E1088" s="187" t="s">
        <v>59</v>
      </c>
      <c r="F1088" s="99" t="s">
        <v>185</v>
      </c>
      <c r="G1088" s="99" t="s">
        <v>184</v>
      </c>
      <c r="H1088" s="181" t="s">
        <v>135</v>
      </c>
      <c r="I1088" s="181" t="s">
        <v>73</v>
      </c>
      <c r="J1088" s="285" t="s">
        <v>161</v>
      </c>
      <c r="K1088" s="506">
        <f>+INDEX(CEC_FEBRERO_2025!$N$352:$N$555,MATCH($B1088,CEC_FEBRERO_2025!$B$352:$B$555,0))</f>
        <v>0.5956193557421201</v>
      </c>
    </row>
    <row r="1089" spans="1:11" ht="16.5" x14ac:dyDescent="0.3">
      <c r="A1089" s="67" t="str">
        <f t="shared" si="51"/>
        <v>APBTCapacidadSureste</v>
      </c>
      <c r="B1089" s="250" t="str">
        <f t="shared" si="52"/>
        <v>APBTSureste</v>
      </c>
      <c r="C1089" s="67" t="str">
        <f t="shared" si="50"/>
        <v>APBTCapacidadEnergíaSureste</v>
      </c>
      <c r="E1089" s="187" t="s">
        <v>57</v>
      </c>
      <c r="F1089" s="99" t="s">
        <v>185</v>
      </c>
      <c r="G1089" s="99" t="s">
        <v>184</v>
      </c>
      <c r="H1089" s="181" t="s">
        <v>135</v>
      </c>
      <c r="I1089" s="181" t="s">
        <v>73</v>
      </c>
      <c r="J1089" s="285" t="s">
        <v>161</v>
      </c>
      <c r="K1089" s="506">
        <f>+INDEX(CEC_FEBRERO_2025!$N$352:$N$555,MATCH($B1089,CEC_FEBRERO_2025!$B$352:$B$555,0))</f>
        <v>1.5523622578790695</v>
      </c>
    </row>
    <row r="1090" spans="1:11" ht="16.5" x14ac:dyDescent="0.3">
      <c r="A1090" s="67" t="str">
        <f t="shared" si="51"/>
        <v>APMTCapacidadSureste</v>
      </c>
      <c r="B1090" s="250" t="str">
        <f t="shared" si="52"/>
        <v>APMTSureste</v>
      </c>
      <c r="C1090" s="67" t="str">
        <f t="shared" si="50"/>
        <v>APMTCapacidadEnergíaSureste</v>
      </c>
      <c r="E1090" s="187" t="s">
        <v>58</v>
      </c>
      <c r="F1090" s="99" t="s">
        <v>185</v>
      </c>
      <c r="G1090" s="99" t="s">
        <v>184</v>
      </c>
      <c r="H1090" s="181" t="s">
        <v>135</v>
      </c>
      <c r="I1090" s="181" t="s">
        <v>73</v>
      </c>
      <c r="J1090" s="285" t="s">
        <v>161</v>
      </c>
      <c r="K1090" s="506">
        <f>+INDEX(CEC_FEBRERO_2025!$N$352:$N$555,MATCH($B1090,CEC_FEBRERO_2025!$B$352:$B$555,0))</f>
        <v>1.2555843615691387</v>
      </c>
    </row>
    <row r="1091" spans="1:11" ht="16.5" x14ac:dyDescent="0.3">
      <c r="A1091" s="67" t="str">
        <f t="shared" si="51"/>
        <v>GDMTHCapacidadSureste</v>
      </c>
      <c r="B1091" s="250" t="str">
        <f t="shared" si="52"/>
        <v>GDMTHSureste</v>
      </c>
      <c r="C1091" s="67" t="str">
        <f t="shared" si="50"/>
        <v>GDMTHCapacidadPotenciaSureste</v>
      </c>
      <c r="E1091" s="180" t="s">
        <v>54</v>
      </c>
      <c r="F1091" s="99" t="s">
        <v>185</v>
      </c>
      <c r="G1091" s="99" t="s">
        <v>186</v>
      </c>
      <c r="H1091" s="181" t="s">
        <v>136</v>
      </c>
      <c r="I1091" s="181" t="s">
        <v>73</v>
      </c>
      <c r="J1091" s="285" t="s">
        <v>161</v>
      </c>
      <c r="K1091" s="506">
        <f>+INDEX(CEC_FEBRERO_2025!$N$352:$N$555,MATCH($B1091,CEC_FEBRERO_2025!$B$352:$B$555,0))</f>
        <v>371.30760559645813</v>
      </c>
    </row>
    <row r="1092" spans="1:11" ht="16.5" x14ac:dyDescent="0.3">
      <c r="A1092" s="67" t="str">
        <f t="shared" si="51"/>
        <v>GDMTOCapacidadSureste</v>
      </c>
      <c r="B1092" s="250" t="str">
        <f t="shared" si="52"/>
        <v>GDMTOSureste</v>
      </c>
      <c r="C1092" s="67" t="str">
        <f t="shared" si="50"/>
        <v>GDMTOCapacidadPotenciaSureste</v>
      </c>
      <c r="E1092" s="180" t="s">
        <v>55</v>
      </c>
      <c r="F1092" s="99" t="s">
        <v>185</v>
      </c>
      <c r="G1092" s="99" t="s">
        <v>186</v>
      </c>
      <c r="H1092" s="181" t="s">
        <v>136</v>
      </c>
      <c r="I1092" s="181" t="s">
        <v>73</v>
      </c>
      <c r="J1092" s="285" t="s">
        <v>161</v>
      </c>
      <c r="K1092" s="506">
        <f>+INDEX(CEC_FEBRERO_2025!$N$352:$N$555,MATCH($B1092,CEC_FEBRERO_2025!$B$352:$B$555,0))</f>
        <v>278.46752553285813</v>
      </c>
    </row>
    <row r="1093" spans="1:11" ht="16.5" x14ac:dyDescent="0.3">
      <c r="A1093" s="67" t="str">
        <f t="shared" si="51"/>
        <v>RAMTCapacidadSureste</v>
      </c>
      <c r="B1093" s="250" t="str">
        <f t="shared" si="52"/>
        <v>RAMTSureste</v>
      </c>
      <c r="C1093" s="67" t="str">
        <f t="shared" si="50"/>
        <v>RAMTCapacidadPotenciaSureste</v>
      </c>
      <c r="E1093" s="180" t="s">
        <v>60</v>
      </c>
      <c r="F1093" s="99" t="s">
        <v>185</v>
      </c>
      <c r="G1093" s="99" t="s">
        <v>186</v>
      </c>
      <c r="H1093" s="181" t="s">
        <v>136</v>
      </c>
      <c r="I1093" s="181" t="s">
        <v>73</v>
      </c>
      <c r="J1093" s="285" t="s">
        <v>161</v>
      </c>
      <c r="K1093" s="506">
        <f>+INDEX(CEC_FEBRERO_2025!$N$352:$N$555,MATCH($B1093,CEC_FEBRERO_2025!$B$352:$B$555,0))</f>
        <v>165.94799435889126</v>
      </c>
    </row>
    <row r="1094" spans="1:11" ht="16.5" x14ac:dyDescent="0.3">
      <c r="A1094" s="67" t="str">
        <f t="shared" si="51"/>
        <v>DISTCapacidadSureste</v>
      </c>
      <c r="B1094" s="250" t="str">
        <f t="shared" si="52"/>
        <v>DISTSureste</v>
      </c>
      <c r="C1094" s="67" t="str">
        <f t="shared" si="50"/>
        <v>DISTCapacidadPotenciaSureste</v>
      </c>
      <c r="E1094" s="180" t="s">
        <v>51</v>
      </c>
      <c r="F1094" s="99" t="s">
        <v>185</v>
      </c>
      <c r="G1094" s="99" t="s">
        <v>186</v>
      </c>
      <c r="H1094" s="181" t="s">
        <v>136</v>
      </c>
      <c r="I1094" s="181" t="s">
        <v>73</v>
      </c>
      <c r="J1094" s="285" t="s">
        <v>161</v>
      </c>
      <c r="K1094" s="506">
        <f>+INDEX(CEC_FEBRERO_2025!$N$352:$N$555,MATCH($B1094,CEC_FEBRERO_2025!$B$352:$B$555,0))</f>
        <v>422.13035134791488</v>
      </c>
    </row>
    <row r="1095" spans="1:11" ht="16.5" x14ac:dyDescent="0.3">
      <c r="A1095" s="67" t="str">
        <f t="shared" si="51"/>
        <v>DITCapacidadSureste</v>
      </c>
      <c r="B1095" s="250" t="str">
        <f t="shared" si="52"/>
        <v>DITSureste</v>
      </c>
      <c r="C1095" s="67" t="str">
        <f t="shared" si="50"/>
        <v>DITCapacidadPotenciaSureste</v>
      </c>
      <c r="E1095" s="180" t="s">
        <v>52</v>
      </c>
      <c r="F1095" s="99" t="s">
        <v>185</v>
      </c>
      <c r="G1095" s="99" t="s">
        <v>186</v>
      </c>
      <c r="H1095" s="181" t="s">
        <v>136</v>
      </c>
      <c r="I1095" s="181" t="s">
        <v>73</v>
      </c>
      <c r="J1095" s="285" t="s">
        <v>161</v>
      </c>
      <c r="K1095" s="506">
        <f>+INDEX(CEC_FEBRERO_2025!$N$352:$N$555,MATCH($B1095,CEC_FEBRERO_2025!$B$352:$B$555,0))</f>
        <v>374.87681941137157</v>
      </c>
    </row>
    <row r="1096" spans="1:11" ht="16.5" x14ac:dyDescent="0.3">
      <c r="A1096" s="67" t="str">
        <f t="shared" si="51"/>
        <v>DB1CapacidadValle de México Centro</v>
      </c>
      <c r="B1096" s="250" t="str">
        <f t="shared" si="52"/>
        <v>DB1Valle de México Centro</v>
      </c>
      <c r="C1096" s="67" t="str">
        <f t="shared" si="50"/>
        <v>DB1CapacidadEnergíaValle de México Centro</v>
      </c>
      <c r="E1096" s="180" t="s">
        <v>48</v>
      </c>
      <c r="F1096" s="99" t="s">
        <v>185</v>
      </c>
      <c r="G1096" s="99" t="s">
        <v>184</v>
      </c>
      <c r="H1096" s="181" t="s">
        <v>135</v>
      </c>
      <c r="I1096" s="181" t="s">
        <v>74</v>
      </c>
      <c r="J1096" s="285" t="s">
        <v>161</v>
      </c>
      <c r="K1096" s="506">
        <f>+INDEX(CEC_FEBRERO_2025!$N$352:$N$555,MATCH($B1096,CEC_FEBRERO_2025!$B$352:$B$555,0))</f>
        <v>0.59393098591482008</v>
      </c>
    </row>
    <row r="1097" spans="1:11" ht="16.5" x14ac:dyDescent="0.3">
      <c r="A1097" s="67" t="str">
        <f t="shared" si="51"/>
        <v>DB2CapacidadValle de México Centro</v>
      </c>
      <c r="B1097" s="250" t="str">
        <f t="shared" si="52"/>
        <v>DB2Valle de México Centro</v>
      </c>
      <c r="C1097" s="67" t="str">
        <f t="shared" si="50"/>
        <v>DB2CapacidadEnergíaValle de México Centro</v>
      </c>
      <c r="E1097" s="180" t="s">
        <v>50</v>
      </c>
      <c r="F1097" s="99" t="s">
        <v>185</v>
      </c>
      <c r="G1097" s="99" t="s">
        <v>184</v>
      </c>
      <c r="H1097" s="181" t="s">
        <v>135</v>
      </c>
      <c r="I1097" s="181" t="s">
        <v>74</v>
      </c>
      <c r="J1097" s="285" t="s">
        <v>161</v>
      </c>
      <c r="K1097" s="506">
        <f>+INDEX(CEC_FEBRERO_2025!$N$352:$N$555,MATCH($B1097,CEC_FEBRERO_2025!$B$352:$B$555,0))</f>
        <v>0.59111703620265232</v>
      </c>
    </row>
    <row r="1098" spans="1:11" ht="16.5" x14ac:dyDescent="0.3">
      <c r="A1098" s="67" t="str">
        <f t="shared" si="51"/>
        <v>PDBTCapacidadValle de México Centro</v>
      </c>
      <c r="B1098" s="250" t="str">
        <f t="shared" si="52"/>
        <v>PDBTValle de México Centro</v>
      </c>
      <c r="C1098" s="67" t="str">
        <f t="shared" ref="C1098:C1161" si="53">E1098&amp;F1098&amp;H1098&amp;I1098</f>
        <v>PDBTCapacidadEnergíaValle de México Centro</v>
      </c>
      <c r="E1098" s="180" t="s">
        <v>56</v>
      </c>
      <c r="F1098" s="99" t="s">
        <v>185</v>
      </c>
      <c r="G1098" s="99" t="s">
        <v>184</v>
      </c>
      <c r="H1098" s="181" t="s">
        <v>135</v>
      </c>
      <c r="I1098" s="181" t="s">
        <v>74</v>
      </c>
      <c r="J1098" s="285" t="s">
        <v>161</v>
      </c>
      <c r="K1098" s="506">
        <f>+INDEX(CEC_FEBRERO_2025!$N$352:$N$555,MATCH($B1098,CEC_FEBRERO_2025!$B$352:$B$555,0))</f>
        <v>1.2178774354260924</v>
      </c>
    </row>
    <row r="1099" spans="1:11" ht="16.5" x14ac:dyDescent="0.3">
      <c r="A1099" s="67" t="str">
        <f t="shared" ref="A1099:A1162" si="54">IF(J1099="NA",E1099&amp;F1099&amp;I1099,E1099&amp;F1099&amp;I1099&amp;J1099)</f>
        <v>GDBTCapacidadValle de México Centro</v>
      </c>
      <c r="B1099" s="250" t="str">
        <f t="shared" si="52"/>
        <v>GDBTValle de México Centro</v>
      </c>
      <c r="C1099" s="67" t="str">
        <f t="shared" si="53"/>
        <v>GDBTCapacidadPotenciaValle de México Centro</v>
      </c>
      <c r="E1099" s="180" t="s">
        <v>53</v>
      </c>
      <c r="F1099" s="99" t="s">
        <v>185</v>
      </c>
      <c r="G1099" s="99" t="s">
        <v>186</v>
      </c>
      <c r="H1099" s="181" t="s">
        <v>136</v>
      </c>
      <c r="I1099" s="181" t="s">
        <v>74</v>
      </c>
      <c r="J1099" s="285" t="s">
        <v>161</v>
      </c>
      <c r="K1099" s="506">
        <f>+INDEX(CEC_FEBRERO_2025!$N$352:$N$555,MATCH($B1099,CEC_FEBRERO_2025!$B$352:$B$555,0))</f>
        <v>335.24215011884473</v>
      </c>
    </row>
    <row r="1100" spans="1:11" ht="16.5" x14ac:dyDescent="0.3">
      <c r="A1100" s="67" t="str">
        <f t="shared" si="54"/>
        <v>RABTCapacidadValle de México Centro</v>
      </c>
      <c r="B1100" s="250" t="str">
        <f t="shared" si="52"/>
        <v>RABTValle de México Centro</v>
      </c>
      <c r="C1100" s="67" t="str">
        <f t="shared" si="53"/>
        <v>RABTCapacidadEnergíaValle de México Centro</v>
      </c>
      <c r="E1100" s="180" t="s">
        <v>59</v>
      </c>
      <c r="F1100" s="99" t="s">
        <v>185</v>
      </c>
      <c r="G1100" s="99" t="s">
        <v>184</v>
      </c>
      <c r="H1100" s="181" t="s">
        <v>135</v>
      </c>
      <c r="I1100" s="181" t="s">
        <v>74</v>
      </c>
      <c r="J1100" s="285" t="s">
        <v>161</v>
      </c>
      <c r="K1100" s="506">
        <f>+INDEX(CEC_FEBRERO_2025!$N$352:$N$555,MATCH($B1100,CEC_FEBRERO_2025!$B$352:$B$555,0))</f>
        <v>0.68866729289112516</v>
      </c>
    </row>
    <row r="1101" spans="1:11" ht="16.5" x14ac:dyDescent="0.3">
      <c r="A1101" s="67" t="str">
        <f t="shared" si="54"/>
        <v>APBTCapacidadValle de México Centro</v>
      </c>
      <c r="B1101" s="250" t="str">
        <f t="shared" si="52"/>
        <v>APBTValle de México Centro</v>
      </c>
      <c r="C1101" s="67" t="str">
        <f t="shared" si="53"/>
        <v>APBTCapacidadEnergíaValle de México Centro</v>
      </c>
      <c r="E1101" s="180" t="s">
        <v>57</v>
      </c>
      <c r="F1101" s="99" t="s">
        <v>185</v>
      </c>
      <c r="G1101" s="99" t="s">
        <v>184</v>
      </c>
      <c r="H1101" s="181" t="s">
        <v>135</v>
      </c>
      <c r="I1101" s="181" t="s">
        <v>74</v>
      </c>
      <c r="J1101" s="285" t="s">
        <v>161</v>
      </c>
      <c r="K1101" s="506">
        <f>+INDEX(CEC_FEBRERO_2025!$N$352:$N$555,MATCH($B1101,CEC_FEBRERO_2025!$B$352:$B$555,0))</f>
        <v>1.7947371264204304</v>
      </c>
    </row>
    <row r="1102" spans="1:11" ht="16.5" x14ac:dyDescent="0.3">
      <c r="A1102" s="67" t="str">
        <f t="shared" si="54"/>
        <v>APMTCapacidadValle de México Centro</v>
      </c>
      <c r="B1102" s="250" t="str">
        <f t="shared" si="52"/>
        <v>APMTValle de México Centro</v>
      </c>
      <c r="C1102" s="67" t="str">
        <f t="shared" si="53"/>
        <v>APMTCapacidadEnergíaValle de México Centro</v>
      </c>
      <c r="E1102" s="180" t="s">
        <v>58</v>
      </c>
      <c r="F1102" s="99" t="s">
        <v>185</v>
      </c>
      <c r="G1102" s="99" t="s">
        <v>184</v>
      </c>
      <c r="H1102" s="181" t="s">
        <v>135</v>
      </c>
      <c r="I1102" s="181" t="s">
        <v>74</v>
      </c>
      <c r="J1102" s="285" t="s">
        <v>161</v>
      </c>
      <c r="K1102" s="506">
        <f>+INDEX(CEC_FEBRERO_2025!$N$352:$N$555,MATCH($B1102,CEC_FEBRERO_2025!$B$352:$B$555,0))</f>
        <v>1.2139379058290587</v>
      </c>
    </row>
    <row r="1103" spans="1:11" ht="16.5" x14ac:dyDescent="0.3">
      <c r="A1103" s="67" t="str">
        <f t="shared" si="54"/>
        <v>GDMTHCapacidadValle de México Centro</v>
      </c>
      <c r="B1103" s="250" t="str">
        <f t="shared" si="52"/>
        <v>GDMTHValle de México Centro</v>
      </c>
      <c r="C1103" s="67" t="str">
        <f t="shared" si="53"/>
        <v>GDMTHCapacidadPotenciaValle de México Centro</v>
      </c>
      <c r="E1103" s="180" t="s">
        <v>54</v>
      </c>
      <c r="F1103" s="99" t="s">
        <v>185</v>
      </c>
      <c r="G1103" s="99" t="s">
        <v>186</v>
      </c>
      <c r="H1103" s="181" t="s">
        <v>136</v>
      </c>
      <c r="I1103" s="181" t="s">
        <v>74</v>
      </c>
      <c r="J1103" s="285" t="s">
        <v>161</v>
      </c>
      <c r="K1103" s="506">
        <f>+INDEX(CEC_FEBRERO_2025!$N$352:$N$555,MATCH($B1103,CEC_FEBRERO_2025!$B$352:$B$555,0))</f>
        <v>432.44441502624659</v>
      </c>
    </row>
    <row r="1104" spans="1:11" ht="16.5" x14ac:dyDescent="0.3">
      <c r="A1104" s="67" t="str">
        <f t="shared" si="54"/>
        <v>GDMTOCapacidadValle de México Centro</v>
      </c>
      <c r="B1104" s="250" t="str">
        <f t="shared" si="52"/>
        <v>GDMTOValle de México Centro</v>
      </c>
      <c r="C1104" s="67" t="str">
        <f t="shared" si="53"/>
        <v>GDMTOCapacidadPotenciaValle de México Centro</v>
      </c>
      <c r="E1104" s="180" t="s">
        <v>55</v>
      </c>
      <c r="F1104" s="99" t="s">
        <v>185</v>
      </c>
      <c r="G1104" s="99" t="s">
        <v>186</v>
      </c>
      <c r="H1104" s="181" t="s">
        <v>136</v>
      </c>
      <c r="I1104" s="181" t="s">
        <v>74</v>
      </c>
      <c r="J1104" s="285" t="s">
        <v>161</v>
      </c>
      <c r="K1104" s="506">
        <f>+INDEX(CEC_FEBRERO_2025!$N$352:$N$555,MATCH($B1104,CEC_FEBRERO_2025!$B$352:$B$555,0))</f>
        <v>374.34085578952693</v>
      </c>
    </row>
    <row r="1105" spans="1:11" ht="16.5" x14ac:dyDescent="0.3">
      <c r="A1105" s="67" t="str">
        <f t="shared" si="54"/>
        <v>RAMTCapacidadValle de México Centro</v>
      </c>
      <c r="B1105" s="250" t="str">
        <f t="shared" si="52"/>
        <v>RAMTValle de México Centro</v>
      </c>
      <c r="C1105" s="67" t="str">
        <f t="shared" si="53"/>
        <v>RAMTCapacidadPotenciaValle de México Centro</v>
      </c>
      <c r="E1105" s="180" t="s">
        <v>60</v>
      </c>
      <c r="F1105" s="99" t="s">
        <v>185</v>
      </c>
      <c r="G1105" s="99" t="s">
        <v>186</v>
      </c>
      <c r="H1105" s="181" t="s">
        <v>136</v>
      </c>
      <c r="I1105" s="181" t="s">
        <v>74</v>
      </c>
      <c r="J1105" s="285" t="s">
        <v>161</v>
      </c>
      <c r="K1105" s="506">
        <f>+INDEX(CEC_FEBRERO_2025!$N$352:$N$555,MATCH($B1105,CEC_FEBRERO_2025!$B$352:$B$555,0))</f>
        <v>165.94799435889126</v>
      </c>
    </row>
    <row r="1106" spans="1:11" ht="16.5" x14ac:dyDescent="0.3">
      <c r="A1106" s="67" t="str">
        <f t="shared" si="54"/>
        <v>DISTCapacidadValle de México Centro</v>
      </c>
      <c r="B1106" s="250" t="str">
        <f t="shared" si="52"/>
        <v>DISTValle de México Centro</v>
      </c>
      <c r="C1106" s="67" t="str">
        <f t="shared" si="53"/>
        <v>DISTCapacidadPotenciaValle de México Centro</v>
      </c>
      <c r="E1106" s="187" t="s">
        <v>51</v>
      </c>
      <c r="F1106" s="99" t="s">
        <v>185</v>
      </c>
      <c r="G1106" s="99" t="s">
        <v>186</v>
      </c>
      <c r="H1106" s="181" t="s">
        <v>136</v>
      </c>
      <c r="I1106" s="181" t="s">
        <v>74</v>
      </c>
      <c r="J1106" s="285" t="s">
        <v>161</v>
      </c>
      <c r="K1106" s="506">
        <f>+INDEX(CEC_FEBRERO_2025!$N$352:$N$555,MATCH($B1106,CEC_FEBRERO_2025!$B$352:$B$555,0))</f>
        <v>432.44441502624659</v>
      </c>
    </row>
    <row r="1107" spans="1:11" ht="16.5" x14ac:dyDescent="0.3">
      <c r="A1107" s="67" t="str">
        <f t="shared" si="54"/>
        <v>DITCapacidadValle de México Centro</v>
      </c>
      <c r="B1107" s="250" t="str">
        <f t="shared" si="52"/>
        <v>DITValle de México Centro</v>
      </c>
      <c r="C1107" s="67" t="str">
        <f t="shared" si="53"/>
        <v>DITCapacidadPotenciaValle de México Centro</v>
      </c>
      <c r="E1107" s="180" t="s">
        <v>52</v>
      </c>
      <c r="F1107" s="99" t="s">
        <v>185</v>
      </c>
      <c r="G1107" s="99" t="s">
        <v>186</v>
      </c>
      <c r="H1107" s="181" t="s">
        <v>136</v>
      </c>
      <c r="I1107" s="181" t="s">
        <v>74</v>
      </c>
      <c r="J1107" s="285" t="s">
        <v>161</v>
      </c>
      <c r="K1107" s="506">
        <f>+INDEX(CEC_FEBRERO_2025!$N$352:$N$555,MATCH($B1107,CEC_FEBRERO_2025!$B$352:$B$555,0))</f>
        <v>432.44441502624659</v>
      </c>
    </row>
    <row r="1108" spans="1:11" ht="16.5" x14ac:dyDescent="0.3">
      <c r="A1108" s="67" t="str">
        <f t="shared" si="54"/>
        <v>DB1CapacidadValle de México Norte</v>
      </c>
      <c r="B1108" s="250" t="str">
        <f t="shared" si="52"/>
        <v>DB1Valle de México Norte</v>
      </c>
      <c r="C1108" s="67" t="str">
        <f t="shared" si="53"/>
        <v>DB1CapacidadEnergíaValle de México Norte</v>
      </c>
      <c r="E1108" s="180" t="s">
        <v>48</v>
      </c>
      <c r="F1108" s="99" t="s">
        <v>185</v>
      </c>
      <c r="G1108" s="99" t="s">
        <v>184</v>
      </c>
      <c r="H1108" s="181" t="s">
        <v>135</v>
      </c>
      <c r="I1108" s="181" t="s">
        <v>75</v>
      </c>
      <c r="J1108" s="285" t="s">
        <v>161</v>
      </c>
      <c r="K1108" s="506">
        <f>+INDEX(CEC_FEBRERO_2025!$N$352:$N$555,MATCH($B1108,CEC_FEBRERO_2025!$B$352:$B$555,0))</f>
        <v>0.70386262133683042</v>
      </c>
    </row>
    <row r="1109" spans="1:11" ht="16.5" x14ac:dyDescent="0.3">
      <c r="A1109" s="67" t="str">
        <f t="shared" si="54"/>
        <v>DB2CapacidadValle de México Norte</v>
      </c>
      <c r="B1109" s="250" t="str">
        <f t="shared" si="52"/>
        <v>DB2Valle de México Norte</v>
      </c>
      <c r="C1109" s="67" t="str">
        <f t="shared" si="53"/>
        <v>DB2CapacidadEnergíaValle de México Norte</v>
      </c>
      <c r="E1109" s="180" t="s">
        <v>50</v>
      </c>
      <c r="F1109" s="99" t="s">
        <v>185</v>
      </c>
      <c r="G1109" s="99" t="s">
        <v>184</v>
      </c>
      <c r="H1109" s="181" t="s">
        <v>135</v>
      </c>
      <c r="I1109" s="181" t="s">
        <v>75</v>
      </c>
      <c r="J1109" s="285" t="s">
        <v>161</v>
      </c>
      <c r="K1109" s="506">
        <f>+INDEX(CEC_FEBRERO_2025!$N$352:$N$555,MATCH($B1109,CEC_FEBRERO_2025!$B$352:$B$555,0))</f>
        <v>0.70048588168222892</v>
      </c>
    </row>
    <row r="1110" spans="1:11" ht="16.5" x14ac:dyDescent="0.3">
      <c r="A1110" s="67" t="str">
        <f t="shared" si="54"/>
        <v>PDBTCapacidadValle de México Norte</v>
      </c>
      <c r="B1110" s="250" t="str">
        <f t="shared" si="52"/>
        <v>PDBTValle de México Norte</v>
      </c>
      <c r="C1110" s="67" t="str">
        <f t="shared" si="53"/>
        <v>PDBTCapacidadEnergíaValle de México Norte</v>
      </c>
      <c r="E1110" s="180" t="s">
        <v>56</v>
      </c>
      <c r="F1110" s="99" t="s">
        <v>185</v>
      </c>
      <c r="G1110" s="99" t="s">
        <v>184</v>
      </c>
      <c r="H1110" s="181" t="s">
        <v>135</v>
      </c>
      <c r="I1110" s="181" t="s">
        <v>75</v>
      </c>
      <c r="J1110" s="285" t="s">
        <v>161</v>
      </c>
      <c r="K1110" s="506">
        <f>+INDEX(CEC_FEBRERO_2025!$N$352:$N$555,MATCH($B1110,CEC_FEBRERO_2025!$B$352:$B$555,0))</f>
        <v>1.190675921541807</v>
      </c>
    </row>
    <row r="1111" spans="1:11" ht="16.5" x14ac:dyDescent="0.3">
      <c r="A1111" s="67" t="str">
        <f t="shared" si="54"/>
        <v>GDBTCapacidadValle de México Norte</v>
      </c>
      <c r="B1111" s="250" t="str">
        <f t="shared" si="52"/>
        <v>GDBTValle de México Norte</v>
      </c>
      <c r="C1111" s="67" t="str">
        <f t="shared" si="53"/>
        <v>GDBTCapacidadPotenciaValle de México Norte</v>
      </c>
      <c r="E1111" s="187" t="s">
        <v>53</v>
      </c>
      <c r="F1111" s="99" t="s">
        <v>185</v>
      </c>
      <c r="G1111" s="99" t="s">
        <v>186</v>
      </c>
      <c r="H1111" s="181" t="s">
        <v>136</v>
      </c>
      <c r="I1111" s="181" t="s">
        <v>75</v>
      </c>
      <c r="J1111" s="285" t="s">
        <v>161</v>
      </c>
      <c r="K1111" s="506">
        <f>+INDEX(CEC_FEBRERO_2025!$N$352:$N$555,MATCH($B1111,CEC_FEBRERO_2025!$B$352:$B$555,0))</f>
        <v>321.63088776444306</v>
      </c>
    </row>
    <row r="1112" spans="1:11" ht="16.5" x14ac:dyDescent="0.3">
      <c r="A1112" s="67" t="str">
        <f t="shared" si="54"/>
        <v>RABTCapacidadValle de México Norte</v>
      </c>
      <c r="B1112" s="250" t="str">
        <f t="shared" si="52"/>
        <v>RABTValle de México Norte</v>
      </c>
      <c r="C1112" s="67" t="str">
        <f t="shared" si="53"/>
        <v>RABTCapacidadEnergíaValle de México Norte</v>
      </c>
      <c r="E1112" s="187" t="s">
        <v>59</v>
      </c>
      <c r="F1112" s="99" t="s">
        <v>185</v>
      </c>
      <c r="G1112" s="99" t="s">
        <v>184</v>
      </c>
      <c r="H1112" s="181" t="s">
        <v>135</v>
      </c>
      <c r="I1112" s="181" t="s">
        <v>75</v>
      </c>
      <c r="J1112" s="285" t="s">
        <v>161</v>
      </c>
      <c r="K1112" s="506">
        <f>+INDEX(CEC_FEBRERO_2025!$N$352:$N$555,MATCH($B1112,CEC_FEBRERO_2025!$B$352:$B$555,0))</f>
        <v>0.82411207237012185</v>
      </c>
    </row>
    <row r="1113" spans="1:11" ht="16.5" x14ac:dyDescent="0.3">
      <c r="A1113" s="67" t="str">
        <f t="shared" si="54"/>
        <v>APBTCapacidadValle de México Norte</v>
      </c>
      <c r="B1113" s="250" t="str">
        <f t="shared" si="52"/>
        <v>APBTValle de México Norte</v>
      </c>
      <c r="C1113" s="67" t="str">
        <f t="shared" si="53"/>
        <v>APBTCapacidadEnergíaValle de México Norte</v>
      </c>
      <c r="E1113" s="187" t="s">
        <v>57</v>
      </c>
      <c r="F1113" s="99" t="s">
        <v>185</v>
      </c>
      <c r="G1113" s="99" t="s">
        <v>184</v>
      </c>
      <c r="H1113" s="181" t="s">
        <v>135</v>
      </c>
      <c r="I1113" s="181" t="s">
        <v>75</v>
      </c>
      <c r="J1113" s="285" t="s">
        <v>161</v>
      </c>
      <c r="K1113" s="506">
        <f>+INDEX(CEC_FEBRERO_2025!$N$352:$N$555,MATCH($B1113,CEC_FEBRERO_2025!$B$352:$B$555,0))</f>
        <v>2.1477940169737129</v>
      </c>
    </row>
    <row r="1114" spans="1:11" ht="16.5" x14ac:dyDescent="0.3">
      <c r="A1114" s="67" t="str">
        <f t="shared" si="54"/>
        <v>APMTCapacidadValle de México Norte</v>
      </c>
      <c r="B1114" s="250" t="str">
        <f t="shared" si="52"/>
        <v>APMTValle de México Norte</v>
      </c>
      <c r="C1114" s="67" t="str">
        <f t="shared" si="53"/>
        <v>APMTCapacidadEnergíaValle de México Norte</v>
      </c>
      <c r="E1114" s="187" t="s">
        <v>58</v>
      </c>
      <c r="F1114" s="99" t="s">
        <v>185</v>
      </c>
      <c r="G1114" s="99" t="s">
        <v>184</v>
      </c>
      <c r="H1114" s="181" t="s">
        <v>135</v>
      </c>
      <c r="I1114" s="181" t="s">
        <v>75</v>
      </c>
      <c r="J1114" s="285" t="s">
        <v>161</v>
      </c>
      <c r="K1114" s="506">
        <f>+INDEX(CEC_FEBRERO_2025!$N$352:$N$555,MATCH($B1114,CEC_FEBRERO_2025!$B$352:$B$555,0))</f>
        <v>1.1831720556426946</v>
      </c>
    </row>
    <row r="1115" spans="1:11" ht="16.5" x14ac:dyDescent="0.3">
      <c r="A1115" s="67" t="str">
        <f t="shared" si="54"/>
        <v>GDMTHCapacidadValle de México Norte</v>
      </c>
      <c r="B1115" s="250" t="str">
        <f t="shared" si="52"/>
        <v>GDMTHValle de México Norte</v>
      </c>
      <c r="C1115" s="67" t="str">
        <f t="shared" si="53"/>
        <v>GDMTHCapacidadPotenciaValle de México Norte</v>
      </c>
      <c r="E1115" s="180" t="s">
        <v>54</v>
      </c>
      <c r="F1115" s="99" t="s">
        <v>185</v>
      </c>
      <c r="G1115" s="99" t="s">
        <v>186</v>
      </c>
      <c r="H1115" s="181" t="s">
        <v>136</v>
      </c>
      <c r="I1115" s="181" t="s">
        <v>75</v>
      </c>
      <c r="J1115" s="285" t="s">
        <v>161</v>
      </c>
      <c r="K1115" s="506">
        <f>+INDEX(CEC_FEBRERO_2025!$N$352:$N$555,MATCH($B1115,CEC_FEBRERO_2025!$B$352:$B$555,0))</f>
        <v>432.44441502624659</v>
      </c>
    </row>
    <row r="1116" spans="1:11" ht="16.5" x14ac:dyDescent="0.3">
      <c r="A1116" s="67" t="str">
        <f t="shared" si="54"/>
        <v>GDMTOCapacidadValle de México Norte</v>
      </c>
      <c r="B1116" s="250" t="str">
        <f t="shared" si="52"/>
        <v>GDMTOValle de México Norte</v>
      </c>
      <c r="C1116" s="67" t="str">
        <f t="shared" si="53"/>
        <v>GDMTOCapacidadPotenciaValle de México Norte</v>
      </c>
      <c r="E1116" s="180" t="s">
        <v>55</v>
      </c>
      <c r="F1116" s="99" t="s">
        <v>185</v>
      </c>
      <c r="G1116" s="99" t="s">
        <v>186</v>
      </c>
      <c r="H1116" s="181" t="s">
        <v>136</v>
      </c>
      <c r="I1116" s="181" t="s">
        <v>75</v>
      </c>
      <c r="J1116" s="285" t="s">
        <v>161</v>
      </c>
      <c r="K1116" s="506">
        <f>+INDEX(CEC_FEBRERO_2025!$N$352:$N$555,MATCH($B1116,CEC_FEBRERO_2025!$B$352:$B$555,0))</f>
        <v>367.05760354784786</v>
      </c>
    </row>
    <row r="1117" spans="1:11" ht="16.5" x14ac:dyDescent="0.3">
      <c r="A1117" s="67" t="str">
        <f t="shared" si="54"/>
        <v>RAMTCapacidadValle de México Norte</v>
      </c>
      <c r="B1117" s="250" t="str">
        <f t="shared" si="52"/>
        <v>RAMTValle de México Norte</v>
      </c>
      <c r="C1117" s="67" t="str">
        <f t="shared" si="53"/>
        <v>RAMTCapacidadPotenciaValle de México Norte</v>
      </c>
      <c r="E1117" s="180" t="s">
        <v>60</v>
      </c>
      <c r="F1117" s="99" t="s">
        <v>185</v>
      </c>
      <c r="G1117" s="99" t="s">
        <v>186</v>
      </c>
      <c r="H1117" s="181" t="s">
        <v>136</v>
      </c>
      <c r="I1117" s="181" t="s">
        <v>75</v>
      </c>
      <c r="J1117" s="285" t="s">
        <v>161</v>
      </c>
      <c r="K1117" s="506">
        <f>+INDEX(CEC_FEBRERO_2025!$N$352:$N$555,MATCH($B1117,CEC_FEBRERO_2025!$B$352:$B$555,0))</f>
        <v>165.94799435889126</v>
      </c>
    </row>
    <row r="1118" spans="1:11" ht="16.5" x14ac:dyDescent="0.3">
      <c r="A1118" s="67" t="str">
        <f t="shared" si="54"/>
        <v>DISTCapacidadValle de México Norte</v>
      </c>
      <c r="B1118" s="250" t="str">
        <f t="shared" si="52"/>
        <v>DISTValle de México Norte</v>
      </c>
      <c r="C1118" s="67" t="str">
        <f t="shared" si="53"/>
        <v>DISTCapacidadPotenciaValle de México Norte</v>
      </c>
      <c r="E1118" s="180" t="s">
        <v>51</v>
      </c>
      <c r="F1118" s="99" t="s">
        <v>185</v>
      </c>
      <c r="G1118" s="99" t="s">
        <v>186</v>
      </c>
      <c r="H1118" s="181" t="s">
        <v>136</v>
      </c>
      <c r="I1118" s="181" t="s">
        <v>75</v>
      </c>
      <c r="J1118" s="285" t="s">
        <v>161</v>
      </c>
      <c r="K1118" s="506">
        <f>+INDEX(CEC_FEBRERO_2025!$N$352:$N$555,MATCH($B1118,CEC_FEBRERO_2025!$B$352:$B$555,0))</f>
        <v>422.13035134791488</v>
      </c>
    </row>
    <row r="1119" spans="1:11" ht="16.5" x14ac:dyDescent="0.3">
      <c r="A1119" s="67" t="str">
        <f t="shared" si="54"/>
        <v>DITCapacidadValle de México Norte</v>
      </c>
      <c r="B1119" s="250" t="str">
        <f t="shared" si="52"/>
        <v>DITValle de México Norte</v>
      </c>
      <c r="C1119" s="67" t="str">
        <f t="shared" si="53"/>
        <v>DITCapacidadPotenciaValle de México Norte</v>
      </c>
      <c r="E1119" s="180" t="s">
        <v>52</v>
      </c>
      <c r="F1119" s="99" t="s">
        <v>185</v>
      </c>
      <c r="G1119" s="99" t="s">
        <v>186</v>
      </c>
      <c r="H1119" s="181" t="s">
        <v>136</v>
      </c>
      <c r="I1119" s="181" t="s">
        <v>75</v>
      </c>
      <c r="J1119" s="285" t="s">
        <v>161</v>
      </c>
      <c r="K1119" s="506">
        <f>+INDEX(CEC_FEBRERO_2025!$N$352:$N$555,MATCH($B1119,CEC_FEBRERO_2025!$B$352:$B$555,0))</f>
        <v>422.13035134791488</v>
      </c>
    </row>
    <row r="1120" spans="1:11" ht="16.5" x14ac:dyDescent="0.3">
      <c r="A1120" s="67" t="str">
        <f t="shared" si="54"/>
        <v>DB1CapacidadValle de México Sur</v>
      </c>
      <c r="B1120" s="250" t="str">
        <f t="shared" si="52"/>
        <v>DB1Valle de México Sur</v>
      </c>
      <c r="C1120" s="67" t="str">
        <f t="shared" si="53"/>
        <v>DB1CapacidadEnergíaValle de México Sur</v>
      </c>
      <c r="E1120" s="180" t="s">
        <v>48</v>
      </c>
      <c r="F1120" s="99" t="s">
        <v>185</v>
      </c>
      <c r="G1120" s="99" t="s">
        <v>184</v>
      </c>
      <c r="H1120" s="181" t="s">
        <v>135</v>
      </c>
      <c r="I1120" s="181" t="s">
        <v>76</v>
      </c>
      <c r="J1120" s="285" t="s">
        <v>161</v>
      </c>
      <c r="K1120" s="506">
        <f>+INDEX(CEC_FEBRERO_2025!$N$352:$N$555,MATCH($B1120,CEC_FEBRERO_2025!$B$352:$B$555,0))</f>
        <v>0.72506104250182535</v>
      </c>
    </row>
    <row r="1121" spans="1:11" ht="16.5" x14ac:dyDescent="0.3">
      <c r="A1121" s="67" t="str">
        <f t="shared" si="54"/>
        <v>DB2CapacidadValle de México Sur</v>
      </c>
      <c r="B1121" s="250" t="str">
        <f t="shared" ref="B1121:B1131" si="55">E1121&amp;I1121</f>
        <v>DB2Valle de México Sur</v>
      </c>
      <c r="C1121" s="67" t="str">
        <f t="shared" si="53"/>
        <v>DB2CapacidadEnergíaValle de México Sur</v>
      </c>
      <c r="E1121" s="180" t="s">
        <v>50</v>
      </c>
      <c r="F1121" s="99" t="s">
        <v>185</v>
      </c>
      <c r="G1121" s="99" t="s">
        <v>184</v>
      </c>
      <c r="H1121" s="181" t="s">
        <v>135</v>
      </c>
      <c r="I1121" s="181" t="s">
        <v>76</v>
      </c>
      <c r="J1121" s="285" t="s">
        <v>161</v>
      </c>
      <c r="K1121" s="506">
        <f>+INDEX(CEC_FEBRERO_2025!$N$352:$N$555,MATCH($B1121,CEC_FEBRERO_2025!$B$352:$B$555,0))</f>
        <v>0.72149670619974626</v>
      </c>
    </row>
    <row r="1122" spans="1:11" ht="16.5" x14ac:dyDescent="0.3">
      <c r="A1122" s="67" t="str">
        <f t="shared" si="54"/>
        <v>PDBTCapacidadValle de México Sur</v>
      </c>
      <c r="B1122" s="250" t="str">
        <f t="shared" si="55"/>
        <v>PDBTValle de México Sur</v>
      </c>
      <c r="C1122" s="67" t="str">
        <f t="shared" si="53"/>
        <v>PDBTCapacidadEnergíaValle de México Sur</v>
      </c>
      <c r="E1122" s="180" t="s">
        <v>56</v>
      </c>
      <c r="F1122" s="99" t="s">
        <v>185</v>
      </c>
      <c r="G1122" s="99" t="s">
        <v>184</v>
      </c>
      <c r="H1122" s="181" t="s">
        <v>135</v>
      </c>
      <c r="I1122" s="181" t="s">
        <v>76</v>
      </c>
      <c r="J1122" s="285" t="s">
        <v>161</v>
      </c>
      <c r="K1122" s="506">
        <f>+INDEX(CEC_FEBRERO_2025!$N$352:$N$555,MATCH($B1122,CEC_FEBRERO_2025!$B$352:$B$555,0))</f>
        <v>1.2099983762320237</v>
      </c>
    </row>
    <row r="1123" spans="1:11" ht="16.5" x14ac:dyDescent="0.3">
      <c r="A1123" s="67" t="str">
        <f t="shared" si="54"/>
        <v>GDBTCapacidadValle de México Sur</v>
      </c>
      <c r="B1123" s="250" t="str">
        <f t="shared" si="55"/>
        <v>GDBTValle de México Sur</v>
      </c>
      <c r="C1123" s="67" t="str">
        <f t="shared" si="53"/>
        <v>GDBTCapacidadPotenciaValle de México Sur</v>
      </c>
      <c r="E1123" s="180" t="s">
        <v>53</v>
      </c>
      <c r="F1123" s="99" t="s">
        <v>185</v>
      </c>
      <c r="G1123" s="99" t="s">
        <v>186</v>
      </c>
      <c r="H1123" s="181" t="s">
        <v>136</v>
      </c>
      <c r="I1123" s="181" t="s">
        <v>76</v>
      </c>
      <c r="J1123" s="285" t="s">
        <v>161</v>
      </c>
      <c r="K1123" s="506">
        <f>+INDEX(CEC_FEBRERO_2025!$N$352:$N$555,MATCH($B1123,CEC_FEBRERO_2025!$B$352:$B$555,0))</f>
        <v>327.22426940564196</v>
      </c>
    </row>
    <row r="1124" spans="1:11" ht="16.5" x14ac:dyDescent="0.3">
      <c r="A1124" s="67" t="str">
        <f t="shared" si="54"/>
        <v>RABTCapacidadValle de México Sur</v>
      </c>
      <c r="B1124" s="250" t="str">
        <f t="shared" si="55"/>
        <v>RABTValle de México Sur</v>
      </c>
      <c r="C1124" s="67" t="str">
        <f t="shared" si="53"/>
        <v>RABTCapacidadEnergíaValle de México Sur</v>
      </c>
      <c r="E1124" s="180" t="s">
        <v>59</v>
      </c>
      <c r="F1124" s="99" t="s">
        <v>185</v>
      </c>
      <c r="G1124" s="99" t="s">
        <v>184</v>
      </c>
      <c r="H1124" s="181" t="s">
        <v>135</v>
      </c>
      <c r="I1124" s="181" t="s">
        <v>76</v>
      </c>
      <c r="J1124" s="285" t="s">
        <v>161</v>
      </c>
      <c r="K1124" s="506">
        <f>+INDEX(CEC_FEBRERO_2025!$N$352:$N$555,MATCH($B1124,CEC_FEBRERO_2025!$B$352:$B$555,0))</f>
        <v>0.85037560301701764</v>
      </c>
    </row>
    <row r="1125" spans="1:11" ht="16.5" x14ac:dyDescent="0.3">
      <c r="A1125" s="67" t="str">
        <f t="shared" si="54"/>
        <v>APBTCapacidadValle de México Sur</v>
      </c>
      <c r="B1125" s="250" t="str">
        <f t="shared" si="55"/>
        <v>APBTValle de México Sur</v>
      </c>
      <c r="C1125" s="67" t="str">
        <f t="shared" si="53"/>
        <v>APBTCapacidadEnergíaValle de México Sur</v>
      </c>
      <c r="E1125" s="180" t="s">
        <v>57</v>
      </c>
      <c r="F1125" s="99" t="s">
        <v>185</v>
      </c>
      <c r="G1125" s="99" t="s">
        <v>184</v>
      </c>
      <c r="H1125" s="181" t="s">
        <v>135</v>
      </c>
      <c r="I1125" s="181" t="s">
        <v>76</v>
      </c>
      <c r="J1125" s="285" t="s">
        <v>161</v>
      </c>
      <c r="K1125" s="506">
        <f>+INDEX(CEC_FEBRERO_2025!$N$352:$N$555,MATCH($B1125,CEC_FEBRERO_2025!$B$352:$B$555,0))</f>
        <v>2.2160791966556457</v>
      </c>
    </row>
    <row r="1126" spans="1:11" ht="16.5" x14ac:dyDescent="0.3">
      <c r="A1126" s="67" t="str">
        <f t="shared" si="54"/>
        <v>APMTCapacidadValle de México Sur</v>
      </c>
      <c r="B1126" s="250" t="str">
        <f t="shared" si="55"/>
        <v>APMTValle de México Sur</v>
      </c>
      <c r="C1126" s="67" t="str">
        <f t="shared" si="53"/>
        <v>APMTCapacidadEnergíaValle de México Sur</v>
      </c>
      <c r="E1126" s="180" t="s">
        <v>58</v>
      </c>
      <c r="F1126" s="99" t="s">
        <v>185</v>
      </c>
      <c r="G1126" s="99" t="s">
        <v>184</v>
      </c>
      <c r="H1126" s="181" t="s">
        <v>135</v>
      </c>
      <c r="I1126" s="181" t="s">
        <v>76</v>
      </c>
      <c r="J1126" s="285" t="s">
        <v>161</v>
      </c>
      <c r="K1126" s="506">
        <f>+INDEX(CEC_FEBRERO_2025!$N$352:$N$555,MATCH($B1126,CEC_FEBRERO_2025!$B$352:$B$555,0))</f>
        <v>1.218252628721048</v>
      </c>
    </row>
    <row r="1127" spans="1:11" ht="16.5" x14ac:dyDescent="0.3">
      <c r="A1127" s="67" t="str">
        <f t="shared" si="54"/>
        <v>GDMTHCapacidadValle de México Sur</v>
      </c>
      <c r="B1127" s="250" t="str">
        <f t="shared" si="55"/>
        <v>GDMTHValle de México Sur</v>
      </c>
      <c r="C1127" s="67" t="str">
        <f t="shared" si="53"/>
        <v>GDMTHCapacidadPotenciaValle de México Sur</v>
      </c>
      <c r="E1127" s="180" t="s">
        <v>54</v>
      </c>
      <c r="F1127" s="99" t="s">
        <v>185</v>
      </c>
      <c r="G1127" s="99" t="s">
        <v>186</v>
      </c>
      <c r="H1127" s="181" t="s">
        <v>136</v>
      </c>
      <c r="I1127" s="181" t="s">
        <v>76</v>
      </c>
      <c r="J1127" s="285" t="s">
        <v>161</v>
      </c>
      <c r="K1127" s="506">
        <f>+INDEX(CEC_FEBRERO_2025!$N$352:$N$555,MATCH($B1127,CEC_FEBRERO_2025!$B$352:$B$555,0))</f>
        <v>432.44441502624659</v>
      </c>
    </row>
    <row r="1128" spans="1:11" ht="16.5" x14ac:dyDescent="0.3">
      <c r="A1128" s="67" t="str">
        <f t="shared" si="54"/>
        <v>GDMTOCapacidadValle de México Sur</v>
      </c>
      <c r="B1128" s="250" t="str">
        <f t="shared" si="55"/>
        <v>GDMTOValle de México Sur</v>
      </c>
      <c r="C1128" s="67" t="str">
        <f t="shared" si="53"/>
        <v>GDMTOCapacidadPotenciaValle de México Sur</v>
      </c>
      <c r="E1128" s="180" t="s">
        <v>55</v>
      </c>
      <c r="F1128" s="99" t="s">
        <v>185</v>
      </c>
      <c r="G1128" s="99" t="s">
        <v>186</v>
      </c>
      <c r="H1128" s="181" t="s">
        <v>136</v>
      </c>
      <c r="I1128" s="181" t="s">
        <v>76</v>
      </c>
      <c r="J1128" s="285" t="s">
        <v>161</v>
      </c>
      <c r="K1128" s="506">
        <f>+INDEX(CEC_FEBRERO_2025!$N$352:$N$555,MATCH($B1128,CEC_FEBRERO_2025!$B$352:$B$555,0))</f>
        <v>376.05511395417943</v>
      </c>
    </row>
    <row r="1129" spans="1:11" ht="16.5" x14ac:dyDescent="0.3">
      <c r="A1129" s="67" t="str">
        <f t="shared" si="54"/>
        <v>RAMTCapacidadValle de México Sur</v>
      </c>
      <c r="B1129" s="250" t="str">
        <f t="shared" si="55"/>
        <v>RAMTValle de México Sur</v>
      </c>
      <c r="C1129" s="67" t="str">
        <f t="shared" si="53"/>
        <v>RAMTCapacidadPotenciaValle de México Sur</v>
      </c>
      <c r="E1129" s="180" t="s">
        <v>60</v>
      </c>
      <c r="F1129" s="99" t="s">
        <v>185</v>
      </c>
      <c r="G1129" s="99" t="s">
        <v>186</v>
      </c>
      <c r="H1129" s="181" t="s">
        <v>136</v>
      </c>
      <c r="I1129" s="181" t="s">
        <v>76</v>
      </c>
      <c r="J1129" s="285" t="s">
        <v>161</v>
      </c>
      <c r="K1129" s="506">
        <f>+INDEX(CEC_FEBRERO_2025!$N$352:$N$555,MATCH($B1129,CEC_FEBRERO_2025!$B$352:$B$555,0))</f>
        <v>165.94799435889126</v>
      </c>
    </row>
    <row r="1130" spans="1:11" ht="16.5" x14ac:dyDescent="0.3">
      <c r="A1130" s="67" t="str">
        <f t="shared" si="54"/>
        <v>DISTCapacidadValle de México Sur</v>
      </c>
      <c r="B1130" s="250" t="str">
        <f t="shared" si="55"/>
        <v>DISTValle de México Sur</v>
      </c>
      <c r="C1130" s="67" t="str">
        <f t="shared" si="53"/>
        <v>DISTCapacidadPotenciaValle de México Sur</v>
      </c>
      <c r="E1130" s="187" t="s">
        <v>51</v>
      </c>
      <c r="F1130" s="99" t="s">
        <v>185</v>
      </c>
      <c r="G1130" s="99" t="s">
        <v>186</v>
      </c>
      <c r="H1130" s="181" t="s">
        <v>136</v>
      </c>
      <c r="I1130" s="181" t="s">
        <v>76</v>
      </c>
      <c r="J1130" s="285" t="s">
        <v>161</v>
      </c>
      <c r="K1130" s="506">
        <f>+INDEX(CEC_FEBRERO_2025!$N$352:$N$555,MATCH($B1130,CEC_FEBRERO_2025!$B$352:$B$555,0))</f>
        <v>432.44441502624659</v>
      </c>
    </row>
    <row r="1131" spans="1:11" ht="16.5" x14ac:dyDescent="0.3">
      <c r="A1131" s="67" t="str">
        <f t="shared" si="54"/>
        <v>DITCapacidadValle de México Sur</v>
      </c>
      <c r="B1131" s="250" t="str">
        <f t="shared" si="55"/>
        <v>DITValle de México Sur</v>
      </c>
      <c r="C1131" s="67" t="str">
        <f t="shared" si="53"/>
        <v>DITCapacidadPotenciaValle de México Sur</v>
      </c>
      <c r="E1131" s="180" t="s">
        <v>52</v>
      </c>
      <c r="F1131" s="99" t="s">
        <v>185</v>
      </c>
      <c r="G1131" s="99" t="s">
        <v>186</v>
      </c>
      <c r="H1131" s="181" t="s">
        <v>136</v>
      </c>
      <c r="I1131" s="181" t="s">
        <v>76</v>
      </c>
      <c r="J1131" s="285" t="s">
        <v>161</v>
      </c>
      <c r="K1131" s="506">
        <f>+INDEX(CEC_FEBRERO_2025!$N$352:$N$555,MATCH($B1131,CEC_FEBRERO_2025!$B$352:$B$555,0))</f>
        <v>432.44441502624659</v>
      </c>
    </row>
    <row r="1132" spans="1:11" ht="16.5" x14ac:dyDescent="0.3">
      <c r="A1132" s="67" t="str">
        <f t="shared" si="54"/>
        <v>DB1SuministroBaja California</v>
      </c>
      <c r="B1132" s="250" t="str">
        <f t="shared" ref="B1132:B1195" si="56">E1132&amp;H1132&amp;I1132</f>
        <v>DB1UsuariosBaja California</v>
      </c>
      <c r="C1132" s="67" t="str">
        <f t="shared" si="53"/>
        <v>DB1SuministroUsuariosBaja California</v>
      </c>
      <c r="E1132" s="192" t="s">
        <v>48</v>
      </c>
      <c r="F1132" s="99" t="s">
        <v>193</v>
      </c>
      <c r="G1132" s="99" t="s">
        <v>194</v>
      </c>
      <c r="H1132" s="99" t="s">
        <v>195</v>
      </c>
      <c r="I1132" s="99" t="s">
        <v>49</v>
      </c>
      <c r="J1132" s="285" t="s">
        <v>161</v>
      </c>
      <c r="K1132" s="505">
        <f>ROUND(INDEX(TR_FEBRERO_2025!$D$50:$O$66,MATCH($I1132,TR_FEBRERO_2025!$C$50:$C$66,0),MATCH($E1132,TR_FEBRERO_2025!$D$48:$O$48,0)),LOOKUP($H1132,TR_FEBRERO_2025!$B$71:$C$73,TR_FEBRERO_2025!$C$71:$C$73))</f>
        <v>78.290000000000006</v>
      </c>
    </row>
    <row r="1133" spans="1:11" ht="16.5" x14ac:dyDescent="0.3">
      <c r="A1133" s="67" t="str">
        <f t="shared" si="54"/>
        <v>DB2SuministroBaja California</v>
      </c>
      <c r="B1133" s="250" t="str">
        <f t="shared" si="56"/>
        <v>DB2UsuariosBaja California</v>
      </c>
      <c r="C1133" s="67" t="str">
        <f t="shared" si="53"/>
        <v>DB2SuministroUsuariosBaja California</v>
      </c>
      <c r="E1133" s="192" t="s">
        <v>50</v>
      </c>
      <c r="F1133" s="99" t="s">
        <v>193</v>
      </c>
      <c r="G1133" s="99" t="s">
        <v>194</v>
      </c>
      <c r="H1133" s="99" t="s">
        <v>195</v>
      </c>
      <c r="I1133" s="99" t="s">
        <v>49</v>
      </c>
      <c r="J1133" s="285" t="s">
        <v>161</v>
      </c>
      <c r="K1133" s="505">
        <f>ROUND(INDEX(TR_FEBRERO_2025!$D$50:$O$66,MATCH($I1133,TR_FEBRERO_2025!$C$50:$C$66,0),MATCH($E1133,TR_FEBRERO_2025!$D$48:$O$48,0)),LOOKUP($H1133,TR_FEBRERO_2025!$B$71:$C$73,TR_FEBRERO_2025!$C$71:$C$73))</f>
        <v>78.290000000000006</v>
      </c>
    </row>
    <row r="1134" spans="1:11" ht="16.5" x14ac:dyDescent="0.3">
      <c r="A1134" s="67" t="str">
        <f t="shared" si="54"/>
        <v>PDBTSuministroBaja California</v>
      </c>
      <c r="B1134" s="250" t="str">
        <f t="shared" si="56"/>
        <v>PDBTUsuariosBaja California</v>
      </c>
      <c r="C1134" s="67" t="str">
        <f t="shared" si="53"/>
        <v>PDBTSuministroUsuariosBaja California</v>
      </c>
      <c r="E1134" s="192" t="s">
        <v>56</v>
      </c>
      <c r="F1134" s="99" t="s">
        <v>193</v>
      </c>
      <c r="G1134" s="99" t="s">
        <v>194</v>
      </c>
      <c r="H1134" s="99" t="s">
        <v>195</v>
      </c>
      <c r="I1134" s="99" t="s">
        <v>49</v>
      </c>
      <c r="J1134" s="285" t="s">
        <v>161</v>
      </c>
      <c r="K1134" s="505">
        <f>ROUND(INDEX(TR_FEBRERO_2025!$D$50:$O$66,MATCH($I1134,TR_FEBRERO_2025!$C$50:$C$66,0),MATCH($E1134,TR_FEBRERO_2025!$D$48:$O$48,0)),LOOKUP($H1134,TR_FEBRERO_2025!$B$71:$C$73,TR_FEBRERO_2025!$C$71:$C$73))</f>
        <v>78.290000000000006</v>
      </c>
    </row>
    <row r="1135" spans="1:11" ht="16.5" x14ac:dyDescent="0.3">
      <c r="A1135" s="67" t="str">
        <f t="shared" si="54"/>
        <v>GDBTSuministroBaja California</v>
      </c>
      <c r="B1135" s="250" t="str">
        <f t="shared" si="56"/>
        <v>GDBTUsuariosBaja California</v>
      </c>
      <c r="C1135" s="67" t="str">
        <f t="shared" si="53"/>
        <v>GDBTSuministroUsuariosBaja California</v>
      </c>
      <c r="E1135" s="192" t="s">
        <v>53</v>
      </c>
      <c r="F1135" s="99" t="s">
        <v>193</v>
      </c>
      <c r="G1135" s="99" t="s">
        <v>194</v>
      </c>
      <c r="H1135" s="99" t="s">
        <v>195</v>
      </c>
      <c r="I1135" s="99" t="s">
        <v>49</v>
      </c>
      <c r="J1135" s="285" t="s">
        <v>161</v>
      </c>
      <c r="K1135" s="505">
        <f>ROUND(INDEX(TR_FEBRERO_2025!$D$50:$O$66,MATCH($I1135,TR_FEBRERO_2025!$C$50:$C$66,0),MATCH($E1135,TR_FEBRERO_2025!$D$48:$O$48,0)),LOOKUP($H1135,TR_FEBRERO_2025!$B$71:$C$73,TR_FEBRERO_2025!$C$71:$C$73))</f>
        <v>782.9</v>
      </c>
    </row>
    <row r="1136" spans="1:11" ht="16.5" x14ac:dyDescent="0.3">
      <c r="A1136" s="67" t="str">
        <f t="shared" si="54"/>
        <v>RABTSuministroBaja California</v>
      </c>
      <c r="B1136" s="250" t="str">
        <f t="shared" si="56"/>
        <v>RABTUsuariosBaja California</v>
      </c>
      <c r="C1136" s="67" t="str">
        <f t="shared" si="53"/>
        <v>RABTSuministroUsuariosBaja California</v>
      </c>
      <c r="E1136" s="192" t="s">
        <v>59</v>
      </c>
      <c r="F1136" s="99" t="s">
        <v>193</v>
      </c>
      <c r="G1136" s="99" t="s">
        <v>194</v>
      </c>
      <c r="H1136" s="99" t="s">
        <v>195</v>
      </c>
      <c r="I1136" s="99" t="s">
        <v>49</v>
      </c>
      <c r="J1136" s="285" t="s">
        <v>161</v>
      </c>
      <c r="K1136" s="505">
        <f>ROUND(INDEX(TR_FEBRERO_2025!$D$50:$O$66,MATCH($I1136,TR_FEBRERO_2025!$C$50:$C$66,0),MATCH($E1136,TR_FEBRERO_2025!$D$48:$O$48,0)),LOOKUP($H1136,TR_FEBRERO_2025!$B$71:$C$73,TR_FEBRERO_2025!$C$71:$C$73))</f>
        <v>78.290000000000006</v>
      </c>
    </row>
    <row r="1137" spans="1:11" ht="16.5" x14ac:dyDescent="0.3">
      <c r="A1137" s="67" t="str">
        <f t="shared" si="54"/>
        <v>APBTSuministroBaja California</v>
      </c>
      <c r="B1137" s="250" t="str">
        <f t="shared" si="56"/>
        <v>APBTUsuariosBaja California</v>
      </c>
      <c r="C1137" s="67" t="str">
        <f t="shared" si="53"/>
        <v>APBTSuministroUsuariosBaja California</v>
      </c>
      <c r="E1137" s="187" t="s">
        <v>57</v>
      </c>
      <c r="F1137" s="99" t="s">
        <v>193</v>
      </c>
      <c r="G1137" s="99" t="s">
        <v>194</v>
      </c>
      <c r="H1137" s="99" t="s">
        <v>195</v>
      </c>
      <c r="I1137" s="99" t="s">
        <v>49</v>
      </c>
      <c r="J1137" s="285" t="s">
        <v>161</v>
      </c>
      <c r="K1137" s="505">
        <f>ROUND(INDEX(TR_FEBRERO_2025!$D$50:$O$66,MATCH($I1137,TR_FEBRERO_2025!$C$50:$C$66,0),MATCH($E1137,TR_FEBRERO_2025!$D$48:$O$48,0)),LOOKUP($H1137,TR_FEBRERO_2025!$B$71:$C$73,TR_FEBRERO_2025!$C$71:$C$73))</f>
        <v>78.290000000000006</v>
      </c>
    </row>
    <row r="1138" spans="1:11" ht="16.5" x14ac:dyDescent="0.3">
      <c r="A1138" s="67" t="str">
        <f t="shared" si="54"/>
        <v>APMTSuministroBaja California</v>
      </c>
      <c r="B1138" s="250" t="str">
        <f t="shared" si="56"/>
        <v>APMTUsuariosBaja California</v>
      </c>
      <c r="C1138" s="67" t="str">
        <f t="shared" si="53"/>
        <v>APMTSuministroUsuariosBaja California</v>
      </c>
      <c r="E1138" s="187" t="s">
        <v>58</v>
      </c>
      <c r="F1138" s="99" t="s">
        <v>193</v>
      </c>
      <c r="G1138" s="99" t="s">
        <v>194</v>
      </c>
      <c r="H1138" s="99" t="s">
        <v>195</v>
      </c>
      <c r="I1138" s="99" t="s">
        <v>49</v>
      </c>
      <c r="J1138" s="285" t="s">
        <v>161</v>
      </c>
      <c r="K1138" s="505">
        <f>ROUND(INDEX(TR_FEBRERO_2025!$D$50:$O$66,MATCH($I1138,TR_FEBRERO_2025!$C$50:$C$66,0),MATCH($E1138,TR_FEBRERO_2025!$D$48:$O$48,0)),LOOKUP($H1138,TR_FEBRERO_2025!$B$71:$C$73,TR_FEBRERO_2025!$C$71:$C$73))</f>
        <v>782.9</v>
      </c>
    </row>
    <row r="1139" spans="1:11" ht="16.5" x14ac:dyDescent="0.3">
      <c r="A1139" s="67" t="str">
        <f t="shared" si="54"/>
        <v>GDMTHSuministroBaja California</v>
      </c>
      <c r="B1139" s="250" t="str">
        <f t="shared" si="56"/>
        <v>GDMTHUsuariosBaja California</v>
      </c>
      <c r="C1139" s="67" t="str">
        <f t="shared" si="53"/>
        <v>GDMTHSuministroUsuariosBaja California</v>
      </c>
      <c r="E1139" s="180" t="s">
        <v>54</v>
      </c>
      <c r="F1139" s="99" t="s">
        <v>193</v>
      </c>
      <c r="G1139" s="99" t="s">
        <v>194</v>
      </c>
      <c r="H1139" s="99" t="s">
        <v>195</v>
      </c>
      <c r="I1139" s="99" t="s">
        <v>49</v>
      </c>
      <c r="J1139" s="285" t="s">
        <v>161</v>
      </c>
      <c r="K1139" s="505">
        <f>ROUND(INDEX(TR_FEBRERO_2025!$D$50:$O$66,MATCH($I1139,TR_FEBRERO_2025!$C$50:$C$66,0),MATCH($E1139,TR_FEBRERO_2025!$D$48:$O$48,0)),LOOKUP($H1139,TR_FEBRERO_2025!$B$71:$C$73,TR_FEBRERO_2025!$C$71:$C$73))</f>
        <v>782.9</v>
      </c>
    </row>
    <row r="1140" spans="1:11" ht="16.5" x14ac:dyDescent="0.3">
      <c r="A1140" s="67" t="str">
        <f t="shared" si="54"/>
        <v>GDMTOSuministroBaja California</v>
      </c>
      <c r="B1140" s="250" t="str">
        <f t="shared" si="56"/>
        <v>GDMTOUsuariosBaja California</v>
      </c>
      <c r="C1140" s="67" t="str">
        <f t="shared" si="53"/>
        <v>GDMTOSuministroUsuariosBaja California</v>
      </c>
      <c r="E1140" s="180" t="s">
        <v>55</v>
      </c>
      <c r="F1140" s="99" t="s">
        <v>193</v>
      </c>
      <c r="G1140" s="99" t="s">
        <v>194</v>
      </c>
      <c r="H1140" s="99" t="s">
        <v>195</v>
      </c>
      <c r="I1140" s="99" t="s">
        <v>49</v>
      </c>
      <c r="J1140" s="285" t="s">
        <v>161</v>
      </c>
      <c r="K1140" s="505">
        <f>ROUND(INDEX(TR_FEBRERO_2025!$D$50:$O$66,MATCH($I1140,TR_FEBRERO_2025!$C$50:$C$66,0),MATCH($E1140,TR_FEBRERO_2025!$D$48:$O$48,0)),LOOKUP($H1140,TR_FEBRERO_2025!$B$71:$C$73,TR_FEBRERO_2025!$C$71:$C$73))</f>
        <v>782.9</v>
      </c>
    </row>
    <row r="1141" spans="1:11" ht="16.5" x14ac:dyDescent="0.3">
      <c r="A1141" s="67" t="str">
        <f t="shared" si="54"/>
        <v>RAMTSuministroBaja California</v>
      </c>
      <c r="B1141" s="250" t="str">
        <f t="shared" si="56"/>
        <v>RAMTUsuariosBaja California</v>
      </c>
      <c r="C1141" s="67" t="str">
        <f t="shared" si="53"/>
        <v>RAMTSuministroUsuariosBaja California</v>
      </c>
      <c r="E1141" s="192" t="s">
        <v>60</v>
      </c>
      <c r="F1141" s="99" t="s">
        <v>193</v>
      </c>
      <c r="G1141" s="99" t="s">
        <v>194</v>
      </c>
      <c r="H1141" s="99" t="s">
        <v>195</v>
      </c>
      <c r="I1141" s="99" t="s">
        <v>49</v>
      </c>
      <c r="J1141" s="285" t="s">
        <v>161</v>
      </c>
      <c r="K1141" s="505">
        <f>ROUND(INDEX(TR_FEBRERO_2025!$D$50:$O$66,MATCH($I1141,TR_FEBRERO_2025!$C$50:$C$66,0),MATCH($E1141,TR_FEBRERO_2025!$D$48:$O$48,0)),LOOKUP($H1141,TR_FEBRERO_2025!$B$71:$C$73,TR_FEBRERO_2025!$C$71:$C$73))</f>
        <v>782.9</v>
      </c>
    </row>
    <row r="1142" spans="1:11" ht="16.5" x14ac:dyDescent="0.3">
      <c r="A1142" s="67" t="str">
        <f t="shared" si="54"/>
        <v>DISTSuministroBaja California</v>
      </c>
      <c r="B1142" s="250" t="str">
        <f t="shared" si="56"/>
        <v>DISTUsuariosBaja California</v>
      </c>
      <c r="C1142" s="67" t="str">
        <f t="shared" si="53"/>
        <v>DISTSuministroUsuariosBaja California</v>
      </c>
      <c r="E1142" s="192" t="s">
        <v>51</v>
      </c>
      <c r="F1142" s="99" t="s">
        <v>193</v>
      </c>
      <c r="G1142" s="99" t="s">
        <v>194</v>
      </c>
      <c r="H1142" s="99" t="s">
        <v>195</v>
      </c>
      <c r="I1142" s="99" t="s">
        <v>49</v>
      </c>
      <c r="J1142" s="285" t="s">
        <v>161</v>
      </c>
      <c r="K1142" s="505">
        <f>ROUND(INDEX(TR_FEBRERO_2025!$D$50:$O$66,MATCH($I1142,TR_FEBRERO_2025!$C$50:$C$66,0),MATCH($E1142,TR_FEBRERO_2025!$D$48:$O$48,0)),LOOKUP($H1142,TR_FEBRERO_2025!$B$71:$C$73,TR_FEBRERO_2025!$C$71:$C$73))</f>
        <v>2348.6999999999998</v>
      </c>
    </row>
    <row r="1143" spans="1:11" ht="16.5" x14ac:dyDescent="0.3">
      <c r="A1143" s="67" t="str">
        <f t="shared" si="54"/>
        <v>DITSuministroBaja California</v>
      </c>
      <c r="B1143" s="250" t="str">
        <f t="shared" si="56"/>
        <v>DITUsuariosBaja California</v>
      </c>
      <c r="C1143" s="67" t="str">
        <f t="shared" si="53"/>
        <v>DITSuministroUsuariosBaja California</v>
      </c>
      <c r="E1143" s="192" t="s">
        <v>52</v>
      </c>
      <c r="F1143" s="99" t="s">
        <v>193</v>
      </c>
      <c r="G1143" s="99" t="s">
        <v>194</v>
      </c>
      <c r="H1143" s="99" t="s">
        <v>195</v>
      </c>
      <c r="I1143" s="99" t="s">
        <v>49</v>
      </c>
      <c r="J1143" s="285" t="s">
        <v>161</v>
      </c>
      <c r="K1143" s="505">
        <f>ROUND(INDEX(TR_FEBRERO_2025!$D$50:$O$66,MATCH($I1143,TR_FEBRERO_2025!$C$50:$C$66,0),MATCH($E1143,TR_FEBRERO_2025!$D$48:$O$48,0)),LOOKUP($H1143,TR_FEBRERO_2025!$B$71:$C$73,TR_FEBRERO_2025!$C$71:$C$73))</f>
        <v>2348.6999999999998</v>
      </c>
    </row>
    <row r="1144" spans="1:11" ht="16.5" x14ac:dyDescent="0.3">
      <c r="A1144" s="67" t="str">
        <f t="shared" si="54"/>
        <v>DB1SuministroBaja California Sur</v>
      </c>
      <c r="B1144" s="250" t="str">
        <f t="shared" si="56"/>
        <v>DB1UsuariosBaja California Sur</v>
      </c>
      <c r="C1144" s="67" t="str">
        <f t="shared" si="53"/>
        <v>DB1SuministroUsuariosBaja California Sur</v>
      </c>
      <c r="E1144" s="192" t="s">
        <v>48</v>
      </c>
      <c r="F1144" s="99" t="s">
        <v>193</v>
      </c>
      <c r="G1144" s="99" t="s">
        <v>194</v>
      </c>
      <c r="H1144" s="99" t="s">
        <v>195</v>
      </c>
      <c r="I1144" s="99" t="s">
        <v>61</v>
      </c>
      <c r="J1144" s="285" t="s">
        <v>161</v>
      </c>
      <c r="K1144" s="505">
        <f>ROUND(INDEX(TR_FEBRERO_2025!$D$50:$O$66,MATCH($I1144,TR_FEBRERO_2025!$C$50:$C$66,0),MATCH($E1144,TR_FEBRERO_2025!$D$48:$O$48,0)),LOOKUP($H1144,TR_FEBRERO_2025!$B$71:$C$73,TR_FEBRERO_2025!$C$71:$C$73))</f>
        <v>78.290000000000006</v>
      </c>
    </row>
    <row r="1145" spans="1:11" ht="16.5" x14ac:dyDescent="0.3">
      <c r="A1145" s="67" t="str">
        <f t="shared" si="54"/>
        <v>DB2SuministroBaja California Sur</v>
      </c>
      <c r="B1145" s="250" t="str">
        <f t="shared" si="56"/>
        <v>DB2UsuariosBaja California Sur</v>
      </c>
      <c r="C1145" s="67" t="str">
        <f t="shared" si="53"/>
        <v>DB2SuministroUsuariosBaja California Sur</v>
      </c>
      <c r="E1145" s="192" t="s">
        <v>50</v>
      </c>
      <c r="F1145" s="99" t="s">
        <v>193</v>
      </c>
      <c r="G1145" s="99" t="s">
        <v>194</v>
      </c>
      <c r="H1145" s="99" t="s">
        <v>195</v>
      </c>
      <c r="I1145" s="99" t="s">
        <v>61</v>
      </c>
      <c r="J1145" s="285" t="s">
        <v>161</v>
      </c>
      <c r="K1145" s="505">
        <f>ROUND(INDEX(TR_FEBRERO_2025!$D$50:$O$66,MATCH($I1145,TR_FEBRERO_2025!$C$50:$C$66,0),MATCH($E1145,TR_FEBRERO_2025!$D$48:$O$48,0)),LOOKUP($H1145,TR_FEBRERO_2025!$B$71:$C$73,TR_FEBRERO_2025!$C$71:$C$73))</f>
        <v>78.290000000000006</v>
      </c>
    </row>
    <row r="1146" spans="1:11" ht="16.5" x14ac:dyDescent="0.3">
      <c r="A1146" s="67" t="str">
        <f t="shared" si="54"/>
        <v>PDBTSuministroBaja California Sur</v>
      </c>
      <c r="B1146" s="250" t="str">
        <f t="shared" si="56"/>
        <v>PDBTUsuariosBaja California Sur</v>
      </c>
      <c r="C1146" s="67" t="str">
        <f t="shared" si="53"/>
        <v>PDBTSuministroUsuariosBaja California Sur</v>
      </c>
      <c r="E1146" s="192" t="s">
        <v>56</v>
      </c>
      <c r="F1146" s="99" t="s">
        <v>193</v>
      </c>
      <c r="G1146" s="99" t="s">
        <v>194</v>
      </c>
      <c r="H1146" s="99" t="s">
        <v>195</v>
      </c>
      <c r="I1146" s="99" t="s">
        <v>61</v>
      </c>
      <c r="J1146" s="285" t="s">
        <v>161</v>
      </c>
      <c r="K1146" s="505">
        <f>ROUND(INDEX(TR_FEBRERO_2025!$D$50:$O$66,MATCH($I1146,TR_FEBRERO_2025!$C$50:$C$66,0),MATCH($E1146,TR_FEBRERO_2025!$D$48:$O$48,0)),LOOKUP($H1146,TR_FEBRERO_2025!$B$71:$C$73,TR_FEBRERO_2025!$C$71:$C$73))</f>
        <v>78.290000000000006</v>
      </c>
    </row>
    <row r="1147" spans="1:11" ht="16.5" x14ac:dyDescent="0.3">
      <c r="A1147" s="67" t="str">
        <f t="shared" si="54"/>
        <v>GDBTSuministroBaja California Sur</v>
      </c>
      <c r="B1147" s="250" t="str">
        <f t="shared" si="56"/>
        <v>GDBTUsuariosBaja California Sur</v>
      </c>
      <c r="C1147" s="67" t="str">
        <f t="shared" si="53"/>
        <v>GDBTSuministroUsuariosBaja California Sur</v>
      </c>
      <c r="E1147" s="192" t="s">
        <v>53</v>
      </c>
      <c r="F1147" s="99" t="s">
        <v>193</v>
      </c>
      <c r="G1147" s="99" t="s">
        <v>194</v>
      </c>
      <c r="H1147" s="99" t="s">
        <v>195</v>
      </c>
      <c r="I1147" s="99" t="s">
        <v>61</v>
      </c>
      <c r="J1147" s="285" t="s">
        <v>161</v>
      </c>
      <c r="K1147" s="505">
        <f>ROUND(INDEX(TR_FEBRERO_2025!$D$50:$O$66,MATCH($I1147,TR_FEBRERO_2025!$C$50:$C$66,0),MATCH($E1147,TR_FEBRERO_2025!$D$48:$O$48,0)),LOOKUP($H1147,TR_FEBRERO_2025!$B$71:$C$73,TR_FEBRERO_2025!$C$71:$C$73))</f>
        <v>782.9</v>
      </c>
    </row>
    <row r="1148" spans="1:11" ht="16.5" x14ac:dyDescent="0.3">
      <c r="A1148" s="67" t="str">
        <f t="shared" si="54"/>
        <v>RABTSuministroBaja California Sur</v>
      </c>
      <c r="B1148" s="250" t="str">
        <f t="shared" si="56"/>
        <v>RABTUsuariosBaja California Sur</v>
      </c>
      <c r="C1148" s="67" t="str">
        <f t="shared" si="53"/>
        <v>RABTSuministroUsuariosBaja California Sur</v>
      </c>
      <c r="E1148" s="192" t="s">
        <v>59</v>
      </c>
      <c r="F1148" s="99" t="s">
        <v>193</v>
      </c>
      <c r="G1148" s="99" t="s">
        <v>194</v>
      </c>
      <c r="H1148" s="99" t="s">
        <v>195</v>
      </c>
      <c r="I1148" s="99" t="s">
        <v>61</v>
      </c>
      <c r="J1148" s="285" t="s">
        <v>161</v>
      </c>
      <c r="K1148" s="505">
        <f>ROUND(INDEX(TR_FEBRERO_2025!$D$50:$O$66,MATCH($I1148,TR_FEBRERO_2025!$C$50:$C$66,0),MATCH($E1148,TR_FEBRERO_2025!$D$48:$O$48,0)),LOOKUP($H1148,TR_FEBRERO_2025!$B$71:$C$73,TR_FEBRERO_2025!$C$71:$C$73))</f>
        <v>78.290000000000006</v>
      </c>
    </row>
    <row r="1149" spans="1:11" ht="16.5" x14ac:dyDescent="0.3">
      <c r="A1149" s="67" t="str">
        <f t="shared" si="54"/>
        <v>APBTSuministroBaja California Sur</v>
      </c>
      <c r="B1149" s="250" t="str">
        <f t="shared" si="56"/>
        <v>APBTUsuariosBaja California Sur</v>
      </c>
      <c r="C1149" s="67" t="str">
        <f t="shared" si="53"/>
        <v>APBTSuministroUsuariosBaja California Sur</v>
      </c>
      <c r="E1149" s="187" t="s">
        <v>57</v>
      </c>
      <c r="F1149" s="99" t="s">
        <v>193</v>
      </c>
      <c r="G1149" s="99" t="s">
        <v>194</v>
      </c>
      <c r="H1149" s="99" t="s">
        <v>195</v>
      </c>
      <c r="I1149" s="99" t="s">
        <v>61</v>
      </c>
      <c r="J1149" s="285" t="s">
        <v>161</v>
      </c>
      <c r="K1149" s="505">
        <f>ROUND(INDEX(TR_FEBRERO_2025!$D$50:$O$66,MATCH($I1149,TR_FEBRERO_2025!$C$50:$C$66,0),MATCH($E1149,TR_FEBRERO_2025!$D$48:$O$48,0)),LOOKUP($H1149,TR_FEBRERO_2025!$B$71:$C$73,TR_FEBRERO_2025!$C$71:$C$73))</f>
        <v>78.290000000000006</v>
      </c>
    </row>
    <row r="1150" spans="1:11" ht="16.5" x14ac:dyDescent="0.3">
      <c r="A1150" s="67" t="str">
        <f t="shared" si="54"/>
        <v>APMTSuministroBaja California Sur</v>
      </c>
      <c r="B1150" s="250" t="str">
        <f t="shared" si="56"/>
        <v>APMTUsuariosBaja California Sur</v>
      </c>
      <c r="C1150" s="67" t="str">
        <f t="shared" si="53"/>
        <v>APMTSuministroUsuariosBaja California Sur</v>
      </c>
      <c r="E1150" s="187" t="s">
        <v>58</v>
      </c>
      <c r="F1150" s="99" t="s">
        <v>193</v>
      </c>
      <c r="G1150" s="99" t="s">
        <v>194</v>
      </c>
      <c r="H1150" s="99" t="s">
        <v>195</v>
      </c>
      <c r="I1150" s="99" t="s">
        <v>61</v>
      </c>
      <c r="J1150" s="285" t="s">
        <v>161</v>
      </c>
      <c r="K1150" s="505">
        <f>ROUND(INDEX(TR_FEBRERO_2025!$D$50:$O$66,MATCH($I1150,TR_FEBRERO_2025!$C$50:$C$66,0),MATCH($E1150,TR_FEBRERO_2025!$D$48:$O$48,0)),LOOKUP($H1150,TR_FEBRERO_2025!$B$71:$C$73,TR_FEBRERO_2025!$C$71:$C$73))</f>
        <v>782.9</v>
      </c>
    </row>
    <row r="1151" spans="1:11" ht="16.5" x14ac:dyDescent="0.3">
      <c r="A1151" s="67" t="str">
        <f t="shared" si="54"/>
        <v>GDMTHSuministroBaja California Sur</v>
      </c>
      <c r="B1151" s="250" t="str">
        <f t="shared" si="56"/>
        <v>GDMTHUsuariosBaja California Sur</v>
      </c>
      <c r="C1151" s="67" t="str">
        <f t="shared" si="53"/>
        <v>GDMTHSuministroUsuariosBaja California Sur</v>
      </c>
      <c r="E1151" s="180" t="s">
        <v>54</v>
      </c>
      <c r="F1151" s="99" t="s">
        <v>193</v>
      </c>
      <c r="G1151" s="99" t="s">
        <v>194</v>
      </c>
      <c r="H1151" s="99" t="s">
        <v>195</v>
      </c>
      <c r="I1151" s="99" t="s">
        <v>61</v>
      </c>
      <c r="J1151" s="285" t="s">
        <v>161</v>
      </c>
      <c r="K1151" s="505">
        <f>ROUND(INDEX(TR_FEBRERO_2025!$D$50:$O$66,MATCH($I1151,TR_FEBRERO_2025!$C$50:$C$66,0),MATCH($E1151,TR_FEBRERO_2025!$D$48:$O$48,0)),LOOKUP($H1151,TR_FEBRERO_2025!$B$71:$C$73,TR_FEBRERO_2025!$C$71:$C$73))</f>
        <v>782.9</v>
      </c>
    </row>
    <row r="1152" spans="1:11" ht="16.5" x14ac:dyDescent="0.3">
      <c r="A1152" s="67" t="str">
        <f t="shared" si="54"/>
        <v>GDMTOSuministroBaja California Sur</v>
      </c>
      <c r="B1152" s="250" t="str">
        <f t="shared" si="56"/>
        <v>GDMTOUsuariosBaja California Sur</v>
      </c>
      <c r="C1152" s="67" t="str">
        <f t="shared" si="53"/>
        <v>GDMTOSuministroUsuariosBaja California Sur</v>
      </c>
      <c r="E1152" s="180" t="s">
        <v>55</v>
      </c>
      <c r="F1152" s="99" t="s">
        <v>193</v>
      </c>
      <c r="G1152" s="99" t="s">
        <v>194</v>
      </c>
      <c r="H1152" s="99" t="s">
        <v>195</v>
      </c>
      <c r="I1152" s="99" t="s">
        <v>61</v>
      </c>
      <c r="J1152" s="285" t="s">
        <v>161</v>
      </c>
      <c r="K1152" s="505">
        <f>ROUND(INDEX(TR_FEBRERO_2025!$D$50:$O$66,MATCH($I1152,TR_FEBRERO_2025!$C$50:$C$66,0),MATCH($E1152,TR_FEBRERO_2025!$D$48:$O$48,0)),LOOKUP($H1152,TR_FEBRERO_2025!$B$71:$C$73,TR_FEBRERO_2025!$C$71:$C$73))</f>
        <v>782.9</v>
      </c>
    </row>
    <row r="1153" spans="1:11" ht="16.5" x14ac:dyDescent="0.3">
      <c r="A1153" s="67" t="str">
        <f t="shared" si="54"/>
        <v>RAMTSuministroBaja California Sur</v>
      </c>
      <c r="B1153" s="250" t="str">
        <f t="shared" si="56"/>
        <v>RAMTUsuariosBaja California Sur</v>
      </c>
      <c r="C1153" s="67" t="str">
        <f t="shared" si="53"/>
        <v>RAMTSuministroUsuariosBaja California Sur</v>
      </c>
      <c r="E1153" s="192" t="s">
        <v>60</v>
      </c>
      <c r="F1153" s="99" t="s">
        <v>193</v>
      </c>
      <c r="G1153" s="99" t="s">
        <v>194</v>
      </c>
      <c r="H1153" s="99" t="s">
        <v>195</v>
      </c>
      <c r="I1153" s="99" t="s">
        <v>61</v>
      </c>
      <c r="J1153" s="285" t="s">
        <v>161</v>
      </c>
      <c r="K1153" s="505">
        <f>ROUND(INDEX(TR_FEBRERO_2025!$D$50:$O$66,MATCH($I1153,TR_FEBRERO_2025!$C$50:$C$66,0),MATCH($E1153,TR_FEBRERO_2025!$D$48:$O$48,0)),LOOKUP($H1153,TR_FEBRERO_2025!$B$71:$C$73,TR_FEBRERO_2025!$C$71:$C$73))</f>
        <v>782.9</v>
      </c>
    </row>
    <row r="1154" spans="1:11" ht="16.5" x14ac:dyDescent="0.3">
      <c r="A1154" s="67" t="str">
        <f t="shared" si="54"/>
        <v>DISTSuministroBaja California Sur</v>
      </c>
      <c r="B1154" s="250" t="str">
        <f t="shared" si="56"/>
        <v>DISTUsuariosBaja California Sur</v>
      </c>
      <c r="C1154" s="67" t="str">
        <f t="shared" si="53"/>
        <v>DISTSuministroUsuariosBaja California Sur</v>
      </c>
      <c r="E1154" s="192" t="s">
        <v>51</v>
      </c>
      <c r="F1154" s="99" t="s">
        <v>193</v>
      </c>
      <c r="G1154" s="99" t="s">
        <v>194</v>
      </c>
      <c r="H1154" s="99" t="s">
        <v>195</v>
      </c>
      <c r="I1154" s="99" t="s">
        <v>61</v>
      </c>
      <c r="J1154" s="285" t="s">
        <v>161</v>
      </c>
      <c r="K1154" s="505">
        <f>ROUND(INDEX(TR_FEBRERO_2025!$D$50:$O$66,MATCH($I1154,TR_FEBRERO_2025!$C$50:$C$66,0),MATCH($E1154,TR_FEBRERO_2025!$D$48:$O$48,0)),LOOKUP($H1154,TR_FEBRERO_2025!$B$71:$C$73,TR_FEBRERO_2025!$C$71:$C$73))</f>
        <v>2348.6999999999998</v>
      </c>
    </row>
    <row r="1155" spans="1:11" ht="16.5" x14ac:dyDescent="0.3">
      <c r="A1155" s="67" t="str">
        <f t="shared" si="54"/>
        <v>DITSuministroBaja California Sur</v>
      </c>
      <c r="B1155" s="250" t="str">
        <f t="shared" si="56"/>
        <v>DITUsuariosBaja California Sur</v>
      </c>
      <c r="C1155" s="67" t="str">
        <f t="shared" si="53"/>
        <v>DITSuministroUsuariosBaja California Sur</v>
      </c>
      <c r="E1155" s="192" t="s">
        <v>52</v>
      </c>
      <c r="F1155" s="99" t="s">
        <v>193</v>
      </c>
      <c r="G1155" s="99" t="s">
        <v>194</v>
      </c>
      <c r="H1155" s="99" t="s">
        <v>195</v>
      </c>
      <c r="I1155" s="99" t="s">
        <v>61</v>
      </c>
      <c r="J1155" s="285" t="s">
        <v>161</v>
      </c>
      <c r="K1155" s="505">
        <f>ROUND(INDEX(TR_FEBRERO_2025!$D$50:$O$66,MATCH($I1155,TR_FEBRERO_2025!$C$50:$C$66,0),MATCH($E1155,TR_FEBRERO_2025!$D$48:$O$48,0)),LOOKUP($H1155,TR_FEBRERO_2025!$B$71:$C$73,TR_FEBRERO_2025!$C$71:$C$73))</f>
        <v>2348.6999999999998</v>
      </c>
    </row>
    <row r="1156" spans="1:11" ht="16.5" x14ac:dyDescent="0.3">
      <c r="A1156" s="67" t="str">
        <f t="shared" si="54"/>
        <v>DB1SuministroBajío</v>
      </c>
      <c r="B1156" s="250" t="str">
        <f t="shared" si="56"/>
        <v>DB1UsuariosBajío</v>
      </c>
      <c r="C1156" s="67" t="str">
        <f t="shared" si="53"/>
        <v>DB1SuministroUsuariosBajío</v>
      </c>
      <c r="E1156" s="192" t="s">
        <v>48</v>
      </c>
      <c r="F1156" s="99" t="s">
        <v>193</v>
      </c>
      <c r="G1156" s="99" t="s">
        <v>194</v>
      </c>
      <c r="H1156" s="99" t="s">
        <v>195</v>
      </c>
      <c r="I1156" s="181" t="s">
        <v>62</v>
      </c>
      <c r="J1156" s="285" t="s">
        <v>161</v>
      </c>
      <c r="K1156" s="505">
        <f>ROUND(INDEX(TR_FEBRERO_2025!$D$50:$O$66,MATCH($I1156,TR_FEBRERO_2025!$C$50:$C$66,0),MATCH($E1156,TR_FEBRERO_2025!$D$48:$O$48,0)),LOOKUP($H1156,TR_FEBRERO_2025!$B$71:$C$73,TR_FEBRERO_2025!$C$71:$C$73))</f>
        <v>36.89</v>
      </c>
    </row>
    <row r="1157" spans="1:11" ht="16.5" x14ac:dyDescent="0.3">
      <c r="A1157" s="67" t="str">
        <f t="shared" si="54"/>
        <v>DB2SuministroBajío</v>
      </c>
      <c r="B1157" s="250" t="str">
        <f t="shared" si="56"/>
        <v>DB2UsuariosBajío</v>
      </c>
      <c r="C1157" s="67" t="str">
        <f t="shared" si="53"/>
        <v>DB2SuministroUsuariosBajío</v>
      </c>
      <c r="E1157" s="192" t="s">
        <v>50</v>
      </c>
      <c r="F1157" s="99" t="s">
        <v>193</v>
      </c>
      <c r="G1157" s="99" t="s">
        <v>194</v>
      </c>
      <c r="H1157" s="99" t="s">
        <v>195</v>
      </c>
      <c r="I1157" s="181" t="s">
        <v>62</v>
      </c>
      <c r="J1157" s="285" t="s">
        <v>161</v>
      </c>
      <c r="K1157" s="505">
        <f>ROUND(INDEX(TR_FEBRERO_2025!$D$50:$O$66,MATCH($I1157,TR_FEBRERO_2025!$C$50:$C$66,0),MATCH($E1157,TR_FEBRERO_2025!$D$48:$O$48,0)),LOOKUP($H1157,TR_FEBRERO_2025!$B$71:$C$73,TR_FEBRERO_2025!$C$71:$C$73))</f>
        <v>36.89</v>
      </c>
    </row>
    <row r="1158" spans="1:11" ht="16.5" x14ac:dyDescent="0.3">
      <c r="A1158" s="67" t="str">
        <f t="shared" si="54"/>
        <v>PDBTSuministroBajío</v>
      </c>
      <c r="B1158" s="250" t="str">
        <f t="shared" si="56"/>
        <v>PDBTUsuariosBajío</v>
      </c>
      <c r="C1158" s="67" t="str">
        <f t="shared" si="53"/>
        <v>PDBTSuministroUsuariosBajío</v>
      </c>
      <c r="E1158" s="192" t="s">
        <v>56</v>
      </c>
      <c r="F1158" s="99" t="s">
        <v>193</v>
      </c>
      <c r="G1158" s="99" t="s">
        <v>194</v>
      </c>
      <c r="H1158" s="99" t="s">
        <v>195</v>
      </c>
      <c r="I1158" s="181" t="s">
        <v>62</v>
      </c>
      <c r="J1158" s="285" t="s">
        <v>161</v>
      </c>
      <c r="K1158" s="505">
        <f>ROUND(INDEX(TR_FEBRERO_2025!$D$50:$O$66,MATCH($I1158,TR_FEBRERO_2025!$C$50:$C$66,0),MATCH($E1158,TR_FEBRERO_2025!$D$48:$O$48,0)),LOOKUP($H1158,TR_FEBRERO_2025!$B$71:$C$73,TR_FEBRERO_2025!$C$71:$C$73))</f>
        <v>36.89</v>
      </c>
    </row>
    <row r="1159" spans="1:11" ht="16.5" x14ac:dyDescent="0.3">
      <c r="A1159" s="67" t="str">
        <f t="shared" si="54"/>
        <v>GDBTSuministroBajío</v>
      </c>
      <c r="B1159" s="250" t="str">
        <f t="shared" si="56"/>
        <v>GDBTUsuariosBajío</v>
      </c>
      <c r="C1159" s="67" t="str">
        <f t="shared" si="53"/>
        <v>GDBTSuministroUsuariosBajío</v>
      </c>
      <c r="E1159" s="192" t="s">
        <v>53</v>
      </c>
      <c r="F1159" s="99" t="s">
        <v>193</v>
      </c>
      <c r="G1159" s="99" t="s">
        <v>194</v>
      </c>
      <c r="H1159" s="99" t="s">
        <v>195</v>
      </c>
      <c r="I1159" s="181" t="s">
        <v>62</v>
      </c>
      <c r="J1159" s="285" t="s">
        <v>161</v>
      </c>
      <c r="K1159" s="505">
        <f>ROUND(INDEX(TR_FEBRERO_2025!$D$50:$O$66,MATCH($I1159,TR_FEBRERO_2025!$C$50:$C$66,0),MATCH($E1159,TR_FEBRERO_2025!$D$48:$O$48,0)),LOOKUP($H1159,TR_FEBRERO_2025!$B$71:$C$73,TR_FEBRERO_2025!$C$71:$C$73))</f>
        <v>368.95</v>
      </c>
    </row>
    <row r="1160" spans="1:11" ht="16.5" x14ac:dyDescent="0.3">
      <c r="A1160" s="67" t="str">
        <f t="shared" si="54"/>
        <v>RABTSuministroBajío</v>
      </c>
      <c r="B1160" s="250" t="str">
        <f t="shared" si="56"/>
        <v>RABTUsuariosBajío</v>
      </c>
      <c r="C1160" s="67" t="str">
        <f t="shared" si="53"/>
        <v>RABTSuministroUsuariosBajío</v>
      </c>
      <c r="E1160" s="192" t="s">
        <v>59</v>
      </c>
      <c r="F1160" s="99" t="s">
        <v>193</v>
      </c>
      <c r="G1160" s="99" t="s">
        <v>194</v>
      </c>
      <c r="H1160" s="99" t="s">
        <v>195</v>
      </c>
      <c r="I1160" s="181" t="s">
        <v>62</v>
      </c>
      <c r="J1160" s="285" t="s">
        <v>161</v>
      </c>
      <c r="K1160" s="505">
        <f>ROUND(INDEX(TR_FEBRERO_2025!$D$50:$O$66,MATCH($I1160,TR_FEBRERO_2025!$C$50:$C$66,0),MATCH($E1160,TR_FEBRERO_2025!$D$48:$O$48,0)),LOOKUP($H1160,TR_FEBRERO_2025!$B$71:$C$73,TR_FEBRERO_2025!$C$71:$C$73))</f>
        <v>36.89</v>
      </c>
    </row>
    <row r="1161" spans="1:11" ht="16.5" x14ac:dyDescent="0.3">
      <c r="A1161" s="67" t="str">
        <f t="shared" si="54"/>
        <v>APBTSuministroBajío</v>
      </c>
      <c r="B1161" s="250" t="str">
        <f t="shared" si="56"/>
        <v>APBTUsuariosBajío</v>
      </c>
      <c r="C1161" s="67" t="str">
        <f t="shared" si="53"/>
        <v>APBTSuministroUsuariosBajío</v>
      </c>
      <c r="E1161" s="187" t="s">
        <v>57</v>
      </c>
      <c r="F1161" s="99" t="s">
        <v>193</v>
      </c>
      <c r="G1161" s="99" t="s">
        <v>194</v>
      </c>
      <c r="H1161" s="99" t="s">
        <v>195</v>
      </c>
      <c r="I1161" s="181" t="s">
        <v>62</v>
      </c>
      <c r="J1161" s="285" t="s">
        <v>161</v>
      </c>
      <c r="K1161" s="505">
        <f>ROUND(INDEX(TR_FEBRERO_2025!$D$50:$O$66,MATCH($I1161,TR_FEBRERO_2025!$C$50:$C$66,0),MATCH($E1161,TR_FEBRERO_2025!$D$48:$O$48,0)),LOOKUP($H1161,TR_FEBRERO_2025!$B$71:$C$73,TR_FEBRERO_2025!$C$71:$C$73))</f>
        <v>36.89</v>
      </c>
    </row>
    <row r="1162" spans="1:11" ht="16.5" x14ac:dyDescent="0.3">
      <c r="A1162" s="67" t="str">
        <f t="shared" si="54"/>
        <v>APMTSuministroBajío</v>
      </c>
      <c r="B1162" s="250" t="str">
        <f t="shared" si="56"/>
        <v>APMTUsuariosBajío</v>
      </c>
      <c r="C1162" s="67" t="str">
        <f t="shared" ref="C1162:C1225" si="57">E1162&amp;F1162&amp;H1162&amp;I1162</f>
        <v>APMTSuministroUsuariosBajío</v>
      </c>
      <c r="E1162" s="187" t="s">
        <v>58</v>
      </c>
      <c r="F1162" s="99" t="s">
        <v>193</v>
      </c>
      <c r="G1162" s="99" t="s">
        <v>194</v>
      </c>
      <c r="H1162" s="99" t="s">
        <v>195</v>
      </c>
      <c r="I1162" s="181" t="s">
        <v>62</v>
      </c>
      <c r="J1162" s="285" t="s">
        <v>161</v>
      </c>
      <c r="K1162" s="505">
        <f>ROUND(INDEX(TR_FEBRERO_2025!$D$50:$O$66,MATCH($I1162,TR_FEBRERO_2025!$C$50:$C$66,0),MATCH($E1162,TR_FEBRERO_2025!$D$48:$O$48,0)),LOOKUP($H1162,TR_FEBRERO_2025!$B$71:$C$73,TR_FEBRERO_2025!$C$71:$C$73))</f>
        <v>368.95</v>
      </c>
    </row>
    <row r="1163" spans="1:11" ht="16.5" x14ac:dyDescent="0.3">
      <c r="A1163" s="67" t="str">
        <f t="shared" ref="A1163:A1226" si="58">IF(J1163="NA",E1163&amp;F1163&amp;I1163,E1163&amp;F1163&amp;I1163&amp;J1163)</f>
        <v>GDMTHSuministroBajío</v>
      </c>
      <c r="B1163" s="250" t="str">
        <f t="shared" si="56"/>
        <v>GDMTHUsuariosBajío</v>
      </c>
      <c r="C1163" s="67" t="str">
        <f t="shared" si="57"/>
        <v>GDMTHSuministroUsuariosBajío</v>
      </c>
      <c r="E1163" s="180" t="s">
        <v>54</v>
      </c>
      <c r="F1163" s="99" t="s">
        <v>193</v>
      </c>
      <c r="G1163" s="99" t="s">
        <v>194</v>
      </c>
      <c r="H1163" s="99" t="s">
        <v>195</v>
      </c>
      <c r="I1163" s="181" t="s">
        <v>62</v>
      </c>
      <c r="J1163" s="285" t="s">
        <v>161</v>
      </c>
      <c r="K1163" s="505">
        <f>ROUND(INDEX(TR_FEBRERO_2025!$D$50:$O$66,MATCH($I1163,TR_FEBRERO_2025!$C$50:$C$66,0),MATCH($E1163,TR_FEBRERO_2025!$D$48:$O$48,0)),LOOKUP($H1163,TR_FEBRERO_2025!$B$71:$C$73,TR_FEBRERO_2025!$C$71:$C$73))</f>
        <v>368.95</v>
      </c>
    </row>
    <row r="1164" spans="1:11" ht="16.5" x14ac:dyDescent="0.3">
      <c r="A1164" s="67" t="str">
        <f t="shared" si="58"/>
        <v>GDMTOSuministroBajío</v>
      </c>
      <c r="B1164" s="250" t="str">
        <f t="shared" si="56"/>
        <v>GDMTOUsuariosBajío</v>
      </c>
      <c r="C1164" s="67" t="str">
        <f t="shared" si="57"/>
        <v>GDMTOSuministroUsuariosBajío</v>
      </c>
      <c r="E1164" s="180" t="s">
        <v>55</v>
      </c>
      <c r="F1164" s="99" t="s">
        <v>193</v>
      </c>
      <c r="G1164" s="99" t="s">
        <v>194</v>
      </c>
      <c r="H1164" s="99" t="s">
        <v>195</v>
      </c>
      <c r="I1164" s="181" t="s">
        <v>62</v>
      </c>
      <c r="J1164" s="285" t="s">
        <v>161</v>
      </c>
      <c r="K1164" s="505">
        <f>ROUND(INDEX(TR_FEBRERO_2025!$D$50:$O$66,MATCH($I1164,TR_FEBRERO_2025!$C$50:$C$66,0),MATCH($E1164,TR_FEBRERO_2025!$D$48:$O$48,0)),LOOKUP($H1164,TR_FEBRERO_2025!$B$71:$C$73,TR_FEBRERO_2025!$C$71:$C$73))</f>
        <v>368.95</v>
      </c>
    </row>
    <row r="1165" spans="1:11" ht="16.5" x14ac:dyDescent="0.3">
      <c r="A1165" s="67" t="str">
        <f t="shared" si="58"/>
        <v>RAMTSuministroBajío</v>
      </c>
      <c r="B1165" s="250" t="str">
        <f t="shared" si="56"/>
        <v>RAMTUsuariosBajío</v>
      </c>
      <c r="C1165" s="67" t="str">
        <f t="shared" si="57"/>
        <v>RAMTSuministroUsuariosBajío</v>
      </c>
      <c r="E1165" s="192" t="s">
        <v>60</v>
      </c>
      <c r="F1165" s="99" t="s">
        <v>193</v>
      </c>
      <c r="G1165" s="99" t="s">
        <v>194</v>
      </c>
      <c r="H1165" s="99" t="s">
        <v>195</v>
      </c>
      <c r="I1165" s="181" t="s">
        <v>62</v>
      </c>
      <c r="J1165" s="285" t="s">
        <v>161</v>
      </c>
      <c r="K1165" s="505">
        <f>ROUND(INDEX(TR_FEBRERO_2025!$D$50:$O$66,MATCH($I1165,TR_FEBRERO_2025!$C$50:$C$66,0),MATCH($E1165,TR_FEBRERO_2025!$D$48:$O$48,0)),LOOKUP($H1165,TR_FEBRERO_2025!$B$71:$C$73,TR_FEBRERO_2025!$C$71:$C$73))</f>
        <v>368.95</v>
      </c>
    </row>
    <row r="1166" spans="1:11" ht="16.5" x14ac:dyDescent="0.3">
      <c r="A1166" s="67" t="str">
        <f t="shared" si="58"/>
        <v>DISTSuministroBajío</v>
      </c>
      <c r="B1166" s="250" t="str">
        <f t="shared" si="56"/>
        <v>DISTUsuariosBajío</v>
      </c>
      <c r="C1166" s="67" t="str">
        <f t="shared" si="57"/>
        <v>DISTSuministroUsuariosBajío</v>
      </c>
      <c r="E1166" s="192" t="s">
        <v>51</v>
      </c>
      <c r="F1166" s="99" t="s">
        <v>193</v>
      </c>
      <c r="G1166" s="99" t="s">
        <v>194</v>
      </c>
      <c r="H1166" s="99" t="s">
        <v>195</v>
      </c>
      <c r="I1166" s="181" t="s">
        <v>62</v>
      </c>
      <c r="J1166" s="285" t="s">
        <v>161</v>
      </c>
      <c r="K1166" s="505">
        <f>ROUND(INDEX(TR_FEBRERO_2025!$D$50:$O$66,MATCH($I1166,TR_FEBRERO_2025!$C$50:$C$66,0),MATCH($E1166,TR_FEBRERO_2025!$D$48:$O$48,0)),LOOKUP($H1166,TR_FEBRERO_2025!$B$71:$C$73,TR_FEBRERO_2025!$C$71:$C$73))</f>
        <v>1106.8499999999999</v>
      </c>
    </row>
    <row r="1167" spans="1:11" ht="16.5" x14ac:dyDescent="0.3">
      <c r="A1167" s="67" t="str">
        <f t="shared" si="58"/>
        <v>DITSuministroBajío</v>
      </c>
      <c r="B1167" s="250" t="str">
        <f t="shared" si="56"/>
        <v>DITUsuariosBajío</v>
      </c>
      <c r="C1167" s="67" t="str">
        <f t="shared" si="57"/>
        <v>DITSuministroUsuariosBajío</v>
      </c>
      <c r="E1167" s="192" t="s">
        <v>52</v>
      </c>
      <c r="F1167" s="99" t="s">
        <v>193</v>
      </c>
      <c r="G1167" s="99" t="s">
        <v>194</v>
      </c>
      <c r="H1167" s="99" t="s">
        <v>195</v>
      </c>
      <c r="I1167" s="181" t="s">
        <v>62</v>
      </c>
      <c r="J1167" s="285" t="s">
        <v>161</v>
      </c>
      <c r="K1167" s="505">
        <f>ROUND(INDEX(TR_FEBRERO_2025!$D$50:$O$66,MATCH($I1167,TR_FEBRERO_2025!$C$50:$C$66,0),MATCH($E1167,TR_FEBRERO_2025!$D$48:$O$48,0)),LOOKUP($H1167,TR_FEBRERO_2025!$B$71:$C$73,TR_FEBRERO_2025!$C$71:$C$73))</f>
        <v>1106.8499999999999</v>
      </c>
    </row>
    <row r="1168" spans="1:11" ht="16.5" x14ac:dyDescent="0.3">
      <c r="A1168" s="67" t="str">
        <f t="shared" si="58"/>
        <v>DB1SuministroCentro Occidente</v>
      </c>
      <c r="B1168" s="250" t="str">
        <f t="shared" si="56"/>
        <v>DB1UsuariosCentro Occidente</v>
      </c>
      <c r="C1168" s="67" t="str">
        <f t="shared" si="57"/>
        <v>DB1SuministroUsuariosCentro Occidente</v>
      </c>
      <c r="E1168" s="192" t="s">
        <v>48</v>
      </c>
      <c r="F1168" s="99" t="s">
        <v>193</v>
      </c>
      <c r="G1168" s="99" t="s">
        <v>194</v>
      </c>
      <c r="H1168" s="99" t="s">
        <v>195</v>
      </c>
      <c r="I1168" s="99" t="s">
        <v>63</v>
      </c>
      <c r="J1168" s="285" t="s">
        <v>161</v>
      </c>
      <c r="K1168" s="505">
        <f>ROUND(INDEX(TR_FEBRERO_2025!$D$50:$O$66,MATCH($I1168,TR_FEBRERO_2025!$C$50:$C$66,0),MATCH($E1168,TR_FEBRERO_2025!$D$48:$O$48,0)),LOOKUP($H1168,TR_FEBRERO_2025!$B$71:$C$73,TR_FEBRERO_2025!$C$71:$C$73))</f>
        <v>24.53</v>
      </c>
    </row>
    <row r="1169" spans="1:11" ht="16.5" x14ac:dyDescent="0.3">
      <c r="A1169" s="67" t="str">
        <f t="shared" si="58"/>
        <v>DB2SuministroCentro Occidente</v>
      </c>
      <c r="B1169" s="250" t="str">
        <f t="shared" si="56"/>
        <v>DB2UsuariosCentro Occidente</v>
      </c>
      <c r="C1169" s="67" t="str">
        <f t="shared" si="57"/>
        <v>DB2SuministroUsuariosCentro Occidente</v>
      </c>
      <c r="E1169" s="192" t="s">
        <v>50</v>
      </c>
      <c r="F1169" s="99" t="s">
        <v>193</v>
      </c>
      <c r="G1169" s="99" t="s">
        <v>194</v>
      </c>
      <c r="H1169" s="99" t="s">
        <v>195</v>
      </c>
      <c r="I1169" s="99" t="s">
        <v>63</v>
      </c>
      <c r="J1169" s="285" t="s">
        <v>161</v>
      </c>
      <c r="K1169" s="505">
        <f>ROUND(INDEX(TR_FEBRERO_2025!$D$50:$O$66,MATCH($I1169,TR_FEBRERO_2025!$C$50:$C$66,0),MATCH($E1169,TR_FEBRERO_2025!$D$48:$O$48,0)),LOOKUP($H1169,TR_FEBRERO_2025!$B$71:$C$73,TR_FEBRERO_2025!$C$71:$C$73))</f>
        <v>24.53</v>
      </c>
    </row>
    <row r="1170" spans="1:11" ht="16.5" x14ac:dyDescent="0.3">
      <c r="A1170" s="67" t="str">
        <f t="shared" si="58"/>
        <v>PDBTSuministroCentro Occidente</v>
      </c>
      <c r="B1170" s="250" t="str">
        <f t="shared" si="56"/>
        <v>PDBTUsuariosCentro Occidente</v>
      </c>
      <c r="C1170" s="67" t="str">
        <f t="shared" si="57"/>
        <v>PDBTSuministroUsuariosCentro Occidente</v>
      </c>
      <c r="E1170" s="192" t="s">
        <v>56</v>
      </c>
      <c r="F1170" s="99" t="s">
        <v>193</v>
      </c>
      <c r="G1170" s="99" t="s">
        <v>194</v>
      </c>
      <c r="H1170" s="99" t="s">
        <v>195</v>
      </c>
      <c r="I1170" s="99" t="s">
        <v>63</v>
      </c>
      <c r="J1170" s="285" t="s">
        <v>161</v>
      </c>
      <c r="K1170" s="505">
        <f>ROUND(INDEX(TR_FEBRERO_2025!$D$50:$O$66,MATCH($I1170,TR_FEBRERO_2025!$C$50:$C$66,0),MATCH($E1170,TR_FEBRERO_2025!$D$48:$O$48,0)),LOOKUP($H1170,TR_FEBRERO_2025!$B$71:$C$73,TR_FEBRERO_2025!$C$71:$C$73))</f>
        <v>24.53</v>
      </c>
    </row>
    <row r="1171" spans="1:11" ht="16.5" x14ac:dyDescent="0.3">
      <c r="A1171" s="67" t="str">
        <f t="shared" si="58"/>
        <v>GDBTSuministroCentro Occidente</v>
      </c>
      <c r="B1171" s="250" t="str">
        <f t="shared" si="56"/>
        <v>GDBTUsuariosCentro Occidente</v>
      </c>
      <c r="C1171" s="67" t="str">
        <f t="shared" si="57"/>
        <v>GDBTSuministroUsuariosCentro Occidente</v>
      </c>
      <c r="E1171" s="192" t="s">
        <v>53</v>
      </c>
      <c r="F1171" s="99" t="s">
        <v>193</v>
      </c>
      <c r="G1171" s="99" t="s">
        <v>194</v>
      </c>
      <c r="H1171" s="99" t="s">
        <v>195</v>
      </c>
      <c r="I1171" s="99" t="s">
        <v>63</v>
      </c>
      <c r="J1171" s="285" t="s">
        <v>161</v>
      </c>
      <c r="K1171" s="505">
        <f>ROUND(INDEX(TR_FEBRERO_2025!$D$50:$O$66,MATCH($I1171,TR_FEBRERO_2025!$C$50:$C$66,0),MATCH($E1171,TR_FEBRERO_2025!$D$48:$O$48,0)),LOOKUP($H1171,TR_FEBRERO_2025!$B$71:$C$73,TR_FEBRERO_2025!$C$71:$C$73))</f>
        <v>245.25</v>
      </c>
    </row>
    <row r="1172" spans="1:11" ht="16.5" x14ac:dyDescent="0.3">
      <c r="A1172" s="67" t="str">
        <f t="shared" si="58"/>
        <v>RABTSuministroCentro Occidente</v>
      </c>
      <c r="B1172" s="250" t="str">
        <f t="shared" si="56"/>
        <v>RABTUsuariosCentro Occidente</v>
      </c>
      <c r="C1172" s="67" t="str">
        <f t="shared" si="57"/>
        <v>RABTSuministroUsuariosCentro Occidente</v>
      </c>
      <c r="E1172" s="192" t="s">
        <v>59</v>
      </c>
      <c r="F1172" s="99" t="s">
        <v>193</v>
      </c>
      <c r="G1172" s="99" t="s">
        <v>194</v>
      </c>
      <c r="H1172" s="99" t="s">
        <v>195</v>
      </c>
      <c r="I1172" s="99" t="s">
        <v>63</v>
      </c>
      <c r="J1172" s="285" t="s">
        <v>161</v>
      </c>
      <c r="K1172" s="505">
        <f>ROUND(INDEX(TR_FEBRERO_2025!$D$50:$O$66,MATCH($I1172,TR_FEBRERO_2025!$C$50:$C$66,0),MATCH($E1172,TR_FEBRERO_2025!$D$48:$O$48,0)),LOOKUP($H1172,TR_FEBRERO_2025!$B$71:$C$73,TR_FEBRERO_2025!$C$71:$C$73))</f>
        <v>24.53</v>
      </c>
    </row>
    <row r="1173" spans="1:11" ht="16.5" x14ac:dyDescent="0.3">
      <c r="A1173" s="67" t="str">
        <f t="shared" si="58"/>
        <v>APBTSuministroCentro Occidente</v>
      </c>
      <c r="B1173" s="250" t="str">
        <f t="shared" si="56"/>
        <v>APBTUsuariosCentro Occidente</v>
      </c>
      <c r="C1173" s="67" t="str">
        <f t="shared" si="57"/>
        <v>APBTSuministroUsuariosCentro Occidente</v>
      </c>
      <c r="E1173" s="187" t="s">
        <v>57</v>
      </c>
      <c r="F1173" s="99" t="s">
        <v>193</v>
      </c>
      <c r="G1173" s="99" t="s">
        <v>194</v>
      </c>
      <c r="H1173" s="99" t="s">
        <v>195</v>
      </c>
      <c r="I1173" s="99" t="s">
        <v>63</v>
      </c>
      <c r="J1173" s="285" t="s">
        <v>161</v>
      </c>
      <c r="K1173" s="505">
        <f>ROUND(INDEX(TR_FEBRERO_2025!$D$50:$O$66,MATCH($I1173,TR_FEBRERO_2025!$C$50:$C$66,0),MATCH($E1173,TR_FEBRERO_2025!$D$48:$O$48,0)),LOOKUP($H1173,TR_FEBRERO_2025!$B$71:$C$73,TR_FEBRERO_2025!$C$71:$C$73))</f>
        <v>24.53</v>
      </c>
    </row>
    <row r="1174" spans="1:11" ht="16.5" x14ac:dyDescent="0.3">
      <c r="A1174" s="67" t="str">
        <f t="shared" si="58"/>
        <v>APMTSuministroCentro Occidente</v>
      </c>
      <c r="B1174" s="250" t="str">
        <f t="shared" si="56"/>
        <v>APMTUsuariosCentro Occidente</v>
      </c>
      <c r="C1174" s="67" t="str">
        <f t="shared" si="57"/>
        <v>APMTSuministroUsuariosCentro Occidente</v>
      </c>
      <c r="E1174" s="187" t="s">
        <v>58</v>
      </c>
      <c r="F1174" s="99" t="s">
        <v>193</v>
      </c>
      <c r="G1174" s="99" t="s">
        <v>194</v>
      </c>
      <c r="H1174" s="99" t="s">
        <v>195</v>
      </c>
      <c r="I1174" s="99" t="s">
        <v>63</v>
      </c>
      <c r="J1174" s="285" t="s">
        <v>161</v>
      </c>
      <c r="K1174" s="505">
        <f>ROUND(INDEX(TR_FEBRERO_2025!$D$50:$O$66,MATCH($I1174,TR_FEBRERO_2025!$C$50:$C$66,0),MATCH($E1174,TR_FEBRERO_2025!$D$48:$O$48,0)),LOOKUP($H1174,TR_FEBRERO_2025!$B$71:$C$73,TR_FEBRERO_2025!$C$71:$C$73))</f>
        <v>245.25</v>
      </c>
    </row>
    <row r="1175" spans="1:11" ht="16.5" x14ac:dyDescent="0.3">
      <c r="A1175" s="67" t="str">
        <f t="shared" si="58"/>
        <v>GDMTHSuministroCentro Occidente</v>
      </c>
      <c r="B1175" s="250" t="str">
        <f t="shared" si="56"/>
        <v>GDMTHUsuariosCentro Occidente</v>
      </c>
      <c r="C1175" s="67" t="str">
        <f t="shared" si="57"/>
        <v>GDMTHSuministroUsuariosCentro Occidente</v>
      </c>
      <c r="E1175" s="180" t="s">
        <v>54</v>
      </c>
      <c r="F1175" s="99" t="s">
        <v>193</v>
      </c>
      <c r="G1175" s="99" t="s">
        <v>194</v>
      </c>
      <c r="H1175" s="99" t="s">
        <v>195</v>
      </c>
      <c r="I1175" s="99" t="s">
        <v>63</v>
      </c>
      <c r="J1175" s="285" t="s">
        <v>161</v>
      </c>
      <c r="K1175" s="505">
        <f>ROUND(INDEX(TR_FEBRERO_2025!$D$50:$O$66,MATCH($I1175,TR_FEBRERO_2025!$C$50:$C$66,0),MATCH($E1175,TR_FEBRERO_2025!$D$48:$O$48,0)),LOOKUP($H1175,TR_FEBRERO_2025!$B$71:$C$73,TR_FEBRERO_2025!$C$71:$C$73))</f>
        <v>245.25</v>
      </c>
    </row>
    <row r="1176" spans="1:11" ht="16.5" x14ac:dyDescent="0.3">
      <c r="A1176" s="67" t="str">
        <f t="shared" si="58"/>
        <v>GDMTOSuministroCentro Occidente</v>
      </c>
      <c r="B1176" s="250" t="str">
        <f t="shared" si="56"/>
        <v>GDMTOUsuariosCentro Occidente</v>
      </c>
      <c r="C1176" s="67" t="str">
        <f t="shared" si="57"/>
        <v>GDMTOSuministroUsuariosCentro Occidente</v>
      </c>
      <c r="E1176" s="180" t="s">
        <v>55</v>
      </c>
      <c r="F1176" s="99" t="s">
        <v>193</v>
      </c>
      <c r="G1176" s="99" t="s">
        <v>194</v>
      </c>
      <c r="H1176" s="99" t="s">
        <v>195</v>
      </c>
      <c r="I1176" s="99" t="s">
        <v>63</v>
      </c>
      <c r="J1176" s="285" t="s">
        <v>161</v>
      </c>
      <c r="K1176" s="505">
        <f>ROUND(INDEX(TR_FEBRERO_2025!$D$50:$O$66,MATCH($I1176,TR_FEBRERO_2025!$C$50:$C$66,0),MATCH($E1176,TR_FEBRERO_2025!$D$48:$O$48,0)),LOOKUP($H1176,TR_FEBRERO_2025!$B$71:$C$73,TR_FEBRERO_2025!$C$71:$C$73))</f>
        <v>245.25</v>
      </c>
    </row>
    <row r="1177" spans="1:11" ht="16.5" x14ac:dyDescent="0.3">
      <c r="A1177" s="67" t="str">
        <f t="shared" si="58"/>
        <v>RAMTSuministroCentro Occidente</v>
      </c>
      <c r="B1177" s="250" t="str">
        <f t="shared" si="56"/>
        <v>RAMTUsuariosCentro Occidente</v>
      </c>
      <c r="C1177" s="67" t="str">
        <f t="shared" si="57"/>
        <v>RAMTSuministroUsuariosCentro Occidente</v>
      </c>
      <c r="E1177" s="192" t="s">
        <v>60</v>
      </c>
      <c r="F1177" s="99" t="s">
        <v>193</v>
      </c>
      <c r="G1177" s="99" t="s">
        <v>194</v>
      </c>
      <c r="H1177" s="99" t="s">
        <v>195</v>
      </c>
      <c r="I1177" s="99" t="s">
        <v>63</v>
      </c>
      <c r="J1177" s="285" t="s">
        <v>161</v>
      </c>
      <c r="K1177" s="505">
        <f>ROUND(INDEX(TR_FEBRERO_2025!$D$50:$O$66,MATCH($I1177,TR_FEBRERO_2025!$C$50:$C$66,0),MATCH($E1177,TR_FEBRERO_2025!$D$48:$O$48,0)),LOOKUP($H1177,TR_FEBRERO_2025!$B$71:$C$73,TR_FEBRERO_2025!$C$71:$C$73))</f>
        <v>245.25</v>
      </c>
    </row>
    <row r="1178" spans="1:11" ht="16.5" x14ac:dyDescent="0.3">
      <c r="A1178" s="67" t="str">
        <f t="shared" si="58"/>
        <v>DISTSuministroCentro Occidente</v>
      </c>
      <c r="B1178" s="250" t="str">
        <f t="shared" si="56"/>
        <v>DISTUsuariosCentro Occidente</v>
      </c>
      <c r="C1178" s="67" t="str">
        <f t="shared" si="57"/>
        <v>DISTSuministroUsuariosCentro Occidente</v>
      </c>
      <c r="E1178" s="192" t="s">
        <v>51</v>
      </c>
      <c r="F1178" s="99" t="s">
        <v>193</v>
      </c>
      <c r="G1178" s="99" t="s">
        <v>194</v>
      </c>
      <c r="H1178" s="99" t="s">
        <v>195</v>
      </c>
      <c r="I1178" s="99" t="s">
        <v>63</v>
      </c>
      <c r="J1178" s="285" t="s">
        <v>161</v>
      </c>
      <c r="K1178" s="505">
        <f>ROUND(INDEX(TR_FEBRERO_2025!$D$50:$O$66,MATCH($I1178,TR_FEBRERO_2025!$C$50:$C$66,0),MATCH($E1178,TR_FEBRERO_2025!$D$48:$O$48,0)),LOOKUP($H1178,TR_FEBRERO_2025!$B$71:$C$73,TR_FEBRERO_2025!$C$71:$C$73))</f>
        <v>735.76</v>
      </c>
    </row>
    <row r="1179" spans="1:11" ht="16.5" x14ac:dyDescent="0.3">
      <c r="A1179" s="67" t="str">
        <f t="shared" si="58"/>
        <v>DITSuministroCentro Occidente</v>
      </c>
      <c r="B1179" s="250" t="str">
        <f t="shared" si="56"/>
        <v>DITUsuariosCentro Occidente</v>
      </c>
      <c r="C1179" s="67" t="str">
        <f t="shared" si="57"/>
        <v>DITSuministroUsuariosCentro Occidente</v>
      </c>
      <c r="E1179" s="192" t="s">
        <v>52</v>
      </c>
      <c r="F1179" s="99" t="s">
        <v>193</v>
      </c>
      <c r="G1179" s="99" t="s">
        <v>194</v>
      </c>
      <c r="H1179" s="99" t="s">
        <v>195</v>
      </c>
      <c r="I1179" s="99" t="s">
        <v>63</v>
      </c>
      <c r="J1179" s="285" t="s">
        <v>161</v>
      </c>
      <c r="K1179" s="505">
        <f>ROUND(INDEX(TR_FEBRERO_2025!$D$50:$O$66,MATCH($I1179,TR_FEBRERO_2025!$C$50:$C$66,0),MATCH($E1179,TR_FEBRERO_2025!$D$48:$O$48,0)),LOOKUP($H1179,TR_FEBRERO_2025!$B$71:$C$73,TR_FEBRERO_2025!$C$71:$C$73))</f>
        <v>735.76</v>
      </c>
    </row>
    <row r="1180" spans="1:11" ht="16.5" x14ac:dyDescent="0.3">
      <c r="A1180" s="67" t="str">
        <f t="shared" si="58"/>
        <v>DB1SuministroCentro Oriente</v>
      </c>
      <c r="B1180" s="250" t="str">
        <f t="shared" si="56"/>
        <v>DB1UsuariosCentro Oriente</v>
      </c>
      <c r="C1180" s="67" t="str">
        <f t="shared" si="57"/>
        <v>DB1SuministroUsuariosCentro Oriente</v>
      </c>
      <c r="E1180" s="192" t="s">
        <v>48</v>
      </c>
      <c r="F1180" s="99" t="s">
        <v>193</v>
      </c>
      <c r="G1180" s="99" t="s">
        <v>194</v>
      </c>
      <c r="H1180" s="99" t="s">
        <v>195</v>
      </c>
      <c r="I1180" s="99" t="s">
        <v>64</v>
      </c>
      <c r="J1180" s="285" t="s">
        <v>161</v>
      </c>
      <c r="K1180" s="505">
        <f>ROUND(INDEX(TR_FEBRERO_2025!$D$50:$O$66,MATCH($I1180,TR_FEBRERO_2025!$C$50:$C$66,0),MATCH($E1180,TR_FEBRERO_2025!$D$48:$O$48,0)),LOOKUP($H1180,TR_FEBRERO_2025!$B$71:$C$73,TR_FEBRERO_2025!$C$71:$C$73))</f>
        <v>30.81</v>
      </c>
    </row>
    <row r="1181" spans="1:11" ht="16.5" x14ac:dyDescent="0.3">
      <c r="A1181" s="67" t="str">
        <f t="shared" si="58"/>
        <v>DB2SuministroCentro Oriente</v>
      </c>
      <c r="B1181" s="250" t="str">
        <f t="shared" si="56"/>
        <v>DB2UsuariosCentro Oriente</v>
      </c>
      <c r="C1181" s="67" t="str">
        <f t="shared" si="57"/>
        <v>DB2SuministroUsuariosCentro Oriente</v>
      </c>
      <c r="E1181" s="192" t="s">
        <v>50</v>
      </c>
      <c r="F1181" s="99" t="s">
        <v>193</v>
      </c>
      <c r="G1181" s="99" t="s">
        <v>194</v>
      </c>
      <c r="H1181" s="99" t="s">
        <v>195</v>
      </c>
      <c r="I1181" s="99" t="s">
        <v>64</v>
      </c>
      <c r="J1181" s="285" t="s">
        <v>161</v>
      </c>
      <c r="K1181" s="505">
        <f>ROUND(INDEX(TR_FEBRERO_2025!$D$50:$O$66,MATCH($I1181,TR_FEBRERO_2025!$C$50:$C$66,0),MATCH($E1181,TR_FEBRERO_2025!$D$48:$O$48,0)),LOOKUP($H1181,TR_FEBRERO_2025!$B$71:$C$73,TR_FEBRERO_2025!$C$71:$C$73))</f>
        <v>30.81</v>
      </c>
    </row>
    <row r="1182" spans="1:11" ht="16.5" x14ac:dyDescent="0.3">
      <c r="A1182" s="67" t="str">
        <f t="shared" si="58"/>
        <v>PDBTSuministroCentro Oriente</v>
      </c>
      <c r="B1182" s="250" t="str">
        <f t="shared" si="56"/>
        <v>PDBTUsuariosCentro Oriente</v>
      </c>
      <c r="C1182" s="67" t="str">
        <f t="shared" si="57"/>
        <v>PDBTSuministroUsuariosCentro Oriente</v>
      </c>
      <c r="E1182" s="192" t="s">
        <v>56</v>
      </c>
      <c r="F1182" s="99" t="s">
        <v>193</v>
      </c>
      <c r="G1182" s="99" t="s">
        <v>194</v>
      </c>
      <c r="H1182" s="99" t="s">
        <v>195</v>
      </c>
      <c r="I1182" s="99" t="s">
        <v>64</v>
      </c>
      <c r="J1182" s="285" t="s">
        <v>161</v>
      </c>
      <c r="K1182" s="505">
        <f>ROUND(INDEX(TR_FEBRERO_2025!$D$50:$O$66,MATCH($I1182,TR_FEBRERO_2025!$C$50:$C$66,0),MATCH($E1182,TR_FEBRERO_2025!$D$48:$O$48,0)),LOOKUP($H1182,TR_FEBRERO_2025!$B$71:$C$73,TR_FEBRERO_2025!$C$71:$C$73))</f>
        <v>30.81</v>
      </c>
    </row>
    <row r="1183" spans="1:11" ht="16.5" x14ac:dyDescent="0.3">
      <c r="A1183" s="67" t="str">
        <f t="shared" si="58"/>
        <v>GDBTSuministroCentro Oriente</v>
      </c>
      <c r="B1183" s="250" t="str">
        <f t="shared" si="56"/>
        <v>GDBTUsuariosCentro Oriente</v>
      </c>
      <c r="C1183" s="67" t="str">
        <f t="shared" si="57"/>
        <v>GDBTSuministroUsuariosCentro Oriente</v>
      </c>
      <c r="E1183" s="192" t="s">
        <v>53</v>
      </c>
      <c r="F1183" s="99" t="s">
        <v>193</v>
      </c>
      <c r="G1183" s="99" t="s">
        <v>194</v>
      </c>
      <c r="H1183" s="99" t="s">
        <v>195</v>
      </c>
      <c r="I1183" s="99" t="s">
        <v>64</v>
      </c>
      <c r="J1183" s="285" t="s">
        <v>161</v>
      </c>
      <c r="K1183" s="505">
        <f>ROUND(INDEX(TR_FEBRERO_2025!$D$50:$O$66,MATCH($I1183,TR_FEBRERO_2025!$C$50:$C$66,0),MATCH($E1183,TR_FEBRERO_2025!$D$48:$O$48,0)),LOOKUP($H1183,TR_FEBRERO_2025!$B$71:$C$73,TR_FEBRERO_2025!$C$71:$C$73))</f>
        <v>308.10000000000002</v>
      </c>
    </row>
    <row r="1184" spans="1:11" ht="16.5" x14ac:dyDescent="0.3">
      <c r="A1184" s="67" t="str">
        <f t="shared" si="58"/>
        <v>RABTSuministroCentro Oriente</v>
      </c>
      <c r="B1184" s="250" t="str">
        <f t="shared" si="56"/>
        <v>RABTUsuariosCentro Oriente</v>
      </c>
      <c r="C1184" s="67" t="str">
        <f t="shared" si="57"/>
        <v>RABTSuministroUsuariosCentro Oriente</v>
      </c>
      <c r="E1184" s="192" t="s">
        <v>59</v>
      </c>
      <c r="F1184" s="99" t="s">
        <v>193</v>
      </c>
      <c r="G1184" s="99" t="s">
        <v>194</v>
      </c>
      <c r="H1184" s="99" t="s">
        <v>195</v>
      </c>
      <c r="I1184" s="99" t="s">
        <v>64</v>
      </c>
      <c r="J1184" s="285" t="s">
        <v>161</v>
      </c>
      <c r="K1184" s="505">
        <f>ROUND(INDEX(TR_FEBRERO_2025!$D$50:$O$66,MATCH($I1184,TR_FEBRERO_2025!$C$50:$C$66,0),MATCH($E1184,TR_FEBRERO_2025!$D$48:$O$48,0)),LOOKUP($H1184,TR_FEBRERO_2025!$B$71:$C$73,TR_FEBRERO_2025!$C$71:$C$73))</f>
        <v>30.81</v>
      </c>
    </row>
    <row r="1185" spans="1:11" ht="16.5" x14ac:dyDescent="0.3">
      <c r="A1185" s="67" t="str">
        <f t="shared" si="58"/>
        <v>APBTSuministroCentro Oriente</v>
      </c>
      <c r="B1185" s="250" t="str">
        <f t="shared" si="56"/>
        <v>APBTUsuariosCentro Oriente</v>
      </c>
      <c r="C1185" s="67" t="str">
        <f t="shared" si="57"/>
        <v>APBTSuministroUsuariosCentro Oriente</v>
      </c>
      <c r="E1185" s="187" t="s">
        <v>57</v>
      </c>
      <c r="F1185" s="99" t="s">
        <v>193</v>
      </c>
      <c r="G1185" s="99" t="s">
        <v>194</v>
      </c>
      <c r="H1185" s="99" t="s">
        <v>195</v>
      </c>
      <c r="I1185" s="99" t="s">
        <v>64</v>
      </c>
      <c r="J1185" s="285" t="s">
        <v>161</v>
      </c>
      <c r="K1185" s="505">
        <f>ROUND(INDEX(TR_FEBRERO_2025!$D$50:$O$66,MATCH($I1185,TR_FEBRERO_2025!$C$50:$C$66,0),MATCH($E1185,TR_FEBRERO_2025!$D$48:$O$48,0)),LOOKUP($H1185,TR_FEBRERO_2025!$B$71:$C$73,TR_FEBRERO_2025!$C$71:$C$73))</f>
        <v>30.81</v>
      </c>
    </row>
    <row r="1186" spans="1:11" ht="16.5" x14ac:dyDescent="0.3">
      <c r="A1186" s="67" t="str">
        <f t="shared" si="58"/>
        <v>APMTSuministroCentro Oriente</v>
      </c>
      <c r="B1186" s="250" t="str">
        <f t="shared" si="56"/>
        <v>APMTUsuariosCentro Oriente</v>
      </c>
      <c r="C1186" s="67" t="str">
        <f t="shared" si="57"/>
        <v>APMTSuministroUsuariosCentro Oriente</v>
      </c>
      <c r="E1186" s="187" t="s">
        <v>58</v>
      </c>
      <c r="F1186" s="99" t="s">
        <v>193</v>
      </c>
      <c r="G1186" s="99" t="s">
        <v>194</v>
      </c>
      <c r="H1186" s="99" t="s">
        <v>195</v>
      </c>
      <c r="I1186" s="99" t="s">
        <v>64</v>
      </c>
      <c r="J1186" s="285" t="s">
        <v>161</v>
      </c>
      <c r="K1186" s="505">
        <f>ROUND(INDEX(TR_FEBRERO_2025!$D$50:$O$66,MATCH($I1186,TR_FEBRERO_2025!$C$50:$C$66,0),MATCH($E1186,TR_FEBRERO_2025!$D$48:$O$48,0)),LOOKUP($H1186,TR_FEBRERO_2025!$B$71:$C$73,TR_FEBRERO_2025!$C$71:$C$73))</f>
        <v>308.10000000000002</v>
      </c>
    </row>
    <row r="1187" spans="1:11" ht="16.5" x14ac:dyDescent="0.3">
      <c r="A1187" s="67" t="str">
        <f t="shared" si="58"/>
        <v>GDMTHSuministroCentro Oriente</v>
      </c>
      <c r="B1187" s="250" t="str">
        <f t="shared" si="56"/>
        <v>GDMTHUsuariosCentro Oriente</v>
      </c>
      <c r="C1187" s="67" t="str">
        <f t="shared" si="57"/>
        <v>GDMTHSuministroUsuariosCentro Oriente</v>
      </c>
      <c r="E1187" s="180" t="s">
        <v>54</v>
      </c>
      <c r="F1187" s="99" t="s">
        <v>193</v>
      </c>
      <c r="G1187" s="99" t="s">
        <v>194</v>
      </c>
      <c r="H1187" s="99" t="s">
        <v>195</v>
      </c>
      <c r="I1187" s="99" t="s">
        <v>64</v>
      </c>
      <c r="J1187" s="285" t="s">
        <v>161</v>
      </c>
      <c r="K1187" s="505">
        <f>ROUND(INDEX(TR_FEBRERO_2025!$D$50:$O$66,MATCH($I1187,TR_FEBRERO_2025!$C$50:$C$66,0),MATCH($E1187,TR_FEBRERO_2025!$D$48:$O$48,0)),LOOKUP($H1187,TR_FEBRERO_2025!$B$71:$C$73,TR_FEBRERO_2025!$C$71:$C$73))</f>
        <v>308.10000000000002</v>
      </c>
    </row>
    <row r="1188" spans="1:11" ht="16.5" x14ac:dyDescent="0.3">
      <c r="A1188" s="67" t="str">
        <f t="shared" si="58"/>
        <v>GDMTOSuministroCentro Oriente</v>
      </c>
      <c r="B1188" s="250" t="str">
        <f t="shared" si="56"/>
        <v>GDMTOUsuariosCentro Oriente</v>
      </c>
      <c r="C1188" s="67" t="str">
        <f t="shared" si="57"/>
        <v>GDMTOSuministroUsuariosCentro Oriente</v>
      </c>
      <c r="E1188" s="180" t="s">
        <v>55</v>
      </c>
      <c r="F1188" s="99" t="s">
        <v>193</v>
      </c>
      <c r="G1188" s="99" t="s">
        <v>194</v>
      </c>
      <c r="H1188" s="99" t="s">
        <v>195</v>
      </c>
      <c r="I1188" s="99" t="s">
        <v>64</v>
      </c>
      <c r="J1188" s="285" t="s">
        <v>161</v>
      </c>
      <c r="K1188" s="505">
        <f>ROUND(INDEX(TR_FEBRERO_2025!$D$50:$O$66,MATCH($I1188,TR_FEBRERO_2025!$C$50:$C$66,0),MATCH($E1188,TR_FEBRERO_2025!$D$48:$O$48,0)),LOOKUP($H1188,TR_FEBRERO_2025!$B$71:$C$73,TR_FEBRERO_2025!$C$71:$C$73))</f>
        <v>308.10000000000002</v>
      </c>
    </row>
    <row r="1189" spans="1:11" ht="16.5" x14ac:dyDescent="0.3">
      <c r="A1189" s="67" t="str">
        <f t="shared" si="58"/>
        <v>RAMTSuministroCentro Oriente</v>
      </c>
      <c r="B1189" s="250" t="str">
        <f t="shared" si="56"/>
        <v>RAMTUsuariosCentro Oriente</v>
      </c>
      <c r="C1189" s="67" t="str">
        <f t="shared" si="57"/>
        <v>RAMTSuministroUsuariosCentro Oriente</v>
      </c>
      <c r="E1189" s="192" t="s">
        <v>60</v>
      </c>
      <c r="F1189" s="99" t="s">
        <v>193</v>
      </c>
      <c r="G1189" s="99" t="s">
        <v>194</v>
      </c>
      <c r="H1189" s="99" t="s">
        <v>195</v>
      </c>
      <c r="I1189" s="99" t="s">
        <v>64</v>
      </c>
      <c r="J1189" s="285" t="s">
        <v>161</v>
      </c>
      <c r="K1189" s="505">
        <f>ROUND(INDEX(TR_FEBRERO_2025!$D$50:$O$66,MATCH($I1189,TR_FEBRERO_2025!$C$50:$C$66,0),MATCH($E1189,TR_FEBRERO_2025!$D$48:$O$48,0)),LOOKUP($H1189,TR_FEBRERO_2025!$B$71:$C$73,TR_FEBRERO_2025!$C$71:$C$73))</f>
        <v>308.10000000000002</v>
      </c>
    </row>
    <row r="1190" spans="1:11" ht="16.5" x14ac:dyDescent="0.3">
      <c r="A1190" s="67" t="str">
        <f t="shared" si="58"/>
        <v>DISTSuministroCentro Oriente</v>
      </c>
      <c r="B1190" s="250" t="str">
        <f t="shared" si="56"/>
        <v>DISTUsuariosCentro Oriente</v>
      </c>
      <c r="C1190" s="67" t="str">
        <f t="shared" si="57"/>
        <v>DISTSuministroUsuariosCentro Oriente</v>
      </c>
      <c r="E1190" s="192" t="s">
        <v>51</v>
      </c>
      <c r="F1190" s="99" t="s">
        <v>193</v>
      </c>
      <c r="G1190" s="99" t="s">
        <v>194</v>
      </c>
      <c r="H1190" s="99" t="s">
        <v>195</v>
      </c>
      <c r="I1190" s="99" t="s">
        <v>64</v>
      </c>
      <c r="J1190" s="285" t="s">
        <v>161</v>
      </c>
      <c r="K1190" s="505">
        <f>ROUND(INDEX(TR_FEBRERO_2025!$D$50:$O$66,MATCH($I1190,TR_FEBRERO_2025!$C$50:$C$66,0),MATCH($E1190,TR_FEBRERO_2025!$D$48:$O$48,0)),LOOKUP($H1190,TR_FEBRERO_2025!$B$71:$C$73,TR_FEBRERO_2025!$C$71:$C$73))</f>
        <v>924.29</v>
      </c>
    </row>
    <row r="1191" spans="1:11" ht="16.5" x14ac:dyDescent="0.3">
      <c r="A1191" s="67" t="str">
        <f t="shared" si="58"/>
        <v>DITSuministroCentro Oriente</v>
      </c>
      <c r="B1191" s="250" t="str">
        <f t="shared" si="56"/>
        <v>DITUsuariosCentro Oriente</v>
      </c>
      <c r="C1191" s="67" t="str">
        <f t="shared" si="57"/>
        <v>DITSuministroUsuariosCentro Oriente</v>
      </c>
      <c r="E1191" s="192" t="s">
        <v>52</v>
      </c>
      <c r="F1191" s="99" t="s">
        <v>193</v>
      </c>
      <c r="G1191" s="99" t="s">
        <v>194</v>
      </c>
      <c r="H1191" s="99" t="s">
        <v>195</v>
      </c>
      <c r="I1191" s="99" t="s">
        <v>64</v>
      </c>
      <c r="J1191" s="285" t="s">
        <v>161</v>
      </c>
      <c r="K1191" s="505">
        <f>ROUND(INDEX(TR_FEBRERO_2025!$D$50:$O$66,MATCH($I1191,TR_FEBRERO_2025!$C$50:$C$66,0),MATCH($E1191,TR_FEBRERO_2025!$D$48:$O$48,0)),LOOKUP($H1191,TR_FEBRERO_2025!$B$71:$C$73,TR_FEBRERO_2025!$C$71:$C$73))</f>
        <v>924.29</v>
      </c>
    </row>
    <row r="1192" spans="1:11" ht="16.5" x14ac:dyDescent="0.3">
      <c r="A1192" s="67" t="str">
        <f t="shared" si="58"/>
        <v>DB1SuministroCentro Sur</v>
      </c>
      <c r="B1192" s="250" t="str">
        <f t="shared" si="56"/>
        <v>DB1UsuariosCentro Sur</v>
      </c>
      <c r="C1192" s="67" t="str">
        <f t="shared" si="57"/>
        <v>DB1SuministroUsuariosCentro Sur</v>
      </c>
      <c r="E1192" s="192" t="s">
        <v>48</v>
      </c>
      <c r="F1192" s="99" t="s">
        <v>193</v>
      </c>
      <c r="G1192" s="99" t="s">
        <v>194</v>
      </c>
      <c r="H1192" s="99" t="s">
        <v>195</v>
      </c>
      <c r="I1192" s="99" t="s">
        <v>65</v>
      </c>
      <c r="J1192" s="285" t="s">
        <v>161</v>
      </c>
      <c r="K1192" s="505">
        <f>ROUND(INDEX(TR_FEBRERO_2025!$D$50:$O$66,MATCH($I1192,TR_FEBRERO_2025!$C$50:$C$66,0),MATCH($E1192,TR_FEBRERO_2025!$D$48:$O$48,0)),LOOKUP($H1192,TR_FEBRERO_2025!$B$71:$C$73,TR_FEBRERO_2025!$C$71:$C$73))</f>
        <v>28.97</v>
      </c>
    </row>
    <row r="1193" spans="1:11" ht="16.5" x14ac:dyDescent="0.3">
      <c r="A1193" s="67" t="str">
        <f t="shared" si="58"/>
        <v>DB2SuministroCentro Sur</v>
      </c>
      <c r="B1193" s="250" t="str">
        <f t="shared" si="56"/>
        <v>DB2UsuariosCentro Sur</v>
      </c>
      <c r="C1193" s="67" t="str">
        <f t="shared" si="57"/>
        <v>DB2SuministroUsuariosCentro Sur</v>
      </c>
      <c r="E1193" s="192" t="s">
        <v>50</v>
      </c>
      <c r="F1193" s="99" t="s">
        <v>193</v>
      </c>
      <c r="G1193" s="99" t="s">
        <v>194</v>
      </c>
      <c r="H1193" s="99" t="s">
        <v>195</v>
      </c>
      <c r="I1193" s="99" t="s">
        <v>65</v>
      </c>
      <c r="J1193" s="285" t="s">
        <v>161</v>
      </c>
      <c r="K1193" s="505">
        <f>ROUND(INDEX(TR_FEBRERO_2025!$D$50:$O$66,MATCH($I1193,TR_FEBRERO_2025!$C$50:$C$66,0),MATCH($E1193,TR_FEBRERO_2025!$D$48:$O$48,0)),LOOKUP($H1193,TR_FEBRERO_2025!$B$71:$C$73,TR_FEBRERO_2025!$C$71:$C$73))</f>
        <v>28.97</v>
      </c>
    </row>
    <row r="1194" spans="1:11" ht="16.5" x14ac:dyDescent="0.3">
      <c r="A1194" s="67" t="str">
        <f t="shared" si="58"/>
        <v>PDBTSuministroCentro Sur</v>
      </c>
      <c r="B1194" s="250" t="str">
        <f t="shared" si="56"/>
        <v>PDBTUsuariosCentro Sur</v>
      </c>
      <c r="C1194" s="67" t="str">
        <f t="shared" si="57"/>
        <v>PDBTSuministroUsuariosCentro Sur</v>
      </c>
      <c r="E1194" s="192" t="s">
        <v>56</v>
      </c>
      <c r="F1194" s="99" t="s">
        <v>193</v>
      </c>
      <c r="G1194" s="99" t="s">
        <v>194</v>
      </c>
      <c r="H1194" s="99" t="s">
        <v>195</v>
      </c>
      <c r="I1194" s="99" t="s">
        <v>65</v>
      </c>
      <c r="J1194" s="285" t="s">
        <v>161</v>
      </c>
      <c r="K1194" s="505">
        <f>ROUND(INDEX(TR_FEBRERO_2025!$D$50:$O$66,MATCH($I1194,TR_FEBRERO_2025!$C$50:$C$66,0),MATCH($E1194,TR_FEBRERO_2025!$D$48:$O$48,0)),LOOKUP($H1194,TR_FEBRERO_2025!$B$71:$C$73,TR_FEBRERO_2025!$C$71:$C$73))</f>
        <v>28.97</v>
      </c>
    </row>
    <row r="1195" spans="1:11" ht="16.5" x14ac:dyDescent="0.3">
      <c r="A1195" s="67" t="str">
        <f t="shared" si="58"/>
        <v>GDBTSuministroCentro Sur</v>
      </c>
      <c r="B1195" s="250" t="str">
        <f t="shared" si="56"/>
        <v>GDBTUsuariosCentro Sur</v>
      </c>
      <c r="C1195" s="67" t="str">
        <f t="shared" si="57"/>
        <v>GDBTSuministroUsuariosCentro Sur</v>
      </c>
      <c r="E1195" s="192" t="s">
        <v>53</v>
      </c>
      <c r="F1195" s="99" t="s">
        <v>193</v>
      </c>
      <c r="G1195" s="99" t="s">
        <v>194</v>
      </c>
      <c r="H1195" s="99" t="s">
        <v>195</v>
      </c>
      <c r="I1195" s="99" t="s">
        <v>65</v>
      </c>
      <c r="J1195" s="285" t="s">
        <v>161</v>
      </c>
      <c r="K1195" s="505">
        <f>ROUND(INDEX(TR_FEBRERO_2025!$D$50:$O$66,MATCH($I1195,TR_FEBRERO_2025!$C$50:$C$66,0),MATCH($E1195,TR_FEBRERO_2025!$D$48:$O$48,0)),LOOKUP($H1195,TR_FEBRERO_2025!$B$71:$C$73,TR_FEBRERO_2025!$C$71:$C$73))</f>
        <v>289.74</v>
      </c>
    </row>
    <row r="1196" spans="1:11" ht="16.5" x14ac:dyDescent="0.3">
      <c r="A1196" s="67" t="str">
        <f t="shared" si="58"/>
        <v>RABTSuministroCentro Sur</v>
      </c>
      <c r="B1196" s="250" t="str">
        <f t="shared" ref="B1196:B1259" si="59">E1196&amp;H1196&amp;I1196</f>
        <v>RABTUsuariosCentro Sur</v>
      </c>
      <c r="C1196" s="67" t="str">
        <f t="shared" si="57"/>
        <v>RABTSuministroUsuariosCentro Sur</v>
      </c>
      <c r="E1196" s="192" t="s">
        <v>59</v>
      </c>
      <c r="F1196" s="99" t="s">
        <v>193</v>
      </c>
      <c r="G1196" s="99" t="s">
        <v>194</v>
      </c>
      <c r="H1196" s="99" t="s">
        <v>195</v>
      </c>
      <c r="I1196" s="99" t="s">
        <v>65</v>
      </c>
      <c r="J1196" s="285" t="s">
        <v>161</v>
      </c>
      <c r="K1196" s="505">
        <f>ROUND(INDEX(TR_FEBRERO_2025!$D$50:$O$66,MATCH($I1196,TR_FEBRERO_2025!$C$50:$C$66,0),MATCH($E1196,TR_FEBRERO_2025!$D$48:$O$48,0)),LOOKUP($H1196,TR_FEBRERO_2025!$B$71:$C$73,TR_FEBRERO_2025!$C$71:$C$73))</f>
        <v>28.97</v>
      </c>
    </row>
    <row r="1197" spans="1:11" ht="16.5" x14ac:dyDescent="0.3">
      <c r="A1197" s="67" t="str">
        <f t="shared" si="58"/>
        <v>APBTSuministroCentro Sur</v>
      </c>
      <c r="B1197" s="250" t="str">
        <f t="shared" si="59"/>
        <v>APBTUsuariosCentro Sur</v>
      </c>
      <c r="C1197" s="67" t="str">
        <f t="shared" si="57"/>
        <v>APBTSuministroUsuariosCentro Sur</v>
      </c>
      <c r="E1197" s="187" t="s">
        <v>57</v>
      </c>
      <c r="F1197" s="99" t="s">
        <v>193</v>
      </c>
      <c r="G1197" s="99" t="s">
        <v>194</v>
      </c>
      <c r="H1197" s="99" t="s">
        <v>195</v>
      </c>
      <c r="I1197" s="99" t="s">
        <v>65</v>
      </c>
      <c r="J1197" s="285" t="s">
        <v>161</v>
      </c>
      <c r="K1197" s="505">
        <f>ROUND(INDEX(TR_FEBRERO_2025!$D$50:$O$66,MATCH($I1197,TR_FEBRERO_2025!$C$50:$C$66,0),MATCH($E1197,TR_FEBRERO_2025!$D$48:$O$48,0)),LOOKUP($H1197,TR_FEBRERO_2025!$B$71:$C$73,TR_FEBRERO_2025!$C$71:$C$73))</f>
        <v>28.97</v>
      </c>
    </row>
    <row r="1198" spans="1:11" ht="16.5" x14ac:dyDescent="0.3">
      <c r="A1198" s="67" t="str">
        <f t="shared" si="58"/>
        <v>APMTSuministroCentro Sur</v>
      </c>
      <c r="B1198" s="250" t="str">
        <f t="shared" si="59"/>
        <v>APMTUsuariosCentro Sur</v>
      </c>
      <c r="C1198" s="67" t="str">
        <f t="shared" si="57"/>
        <v>APMTSuministroUsuariosCentro Sur</v>
      </c>
      <c r="E1198" s="187" t="s">
        <v>58</v>
      </c>
      <c r="F1198" s="99" t="s">
        <v>193</v>
      </c>
      <c r="G1198" s="99" t="s">
        <v>194</v>
      </c>
      <c r="H1198" s="99" t="s">
        <v>195</v>
      </c>
      <c r="I1198" s="99" t="s">
        <v>65</v>
      </c>
      <c r="J1198" s="285" t="s">
        <v>161</v>
      </c>
      <c r="K1198" s="505">
        <f>ROUND(INDEX(TR_FEBRERO_2025!$D$50:$O$66,MATCH($I1198,TR_FEBRERO_2025!$C$50:$C$66,0),MATCH($E1198,TR_FEBRERO_2025!$D$48:$O$48,0)),LOOKUP($H1198,TR_FEBRERO_2025!$B$71:$C$73,TR_FEBRERO_2025!$C$71:$C$73))</f>
        <v>289.74</v>
      </c>
    </row>
    <row r="1199" spans="1:11" ht="16.5" x14ac:dyDescent="0.3">
      <c r="A1199" s="67" t="str">
        <f t="shared" si="58"/>
        <v>GDMTHSuministroCentro Sur</v>
      </c>
      <c r="B1199" s="250" t="str">
        <f t="shared" si="59"/>
        <v>GDMTHUsuariosCentro Sur</v>
      </c>
      <c r="C1199" s="67" t="str">
        <f t="shared" si="57"/>
        <v>GDMTHSuministroUsuariosCentro Sur</v>
      </c>
      <c r="E1199" s="180" t="s">
        <v>54</v>
      </c>
      <c r="F1199" s="99" t="s">
        <v>193</v>
      </c>
      <c r="G1199" s="99" t="s">
        <v>194</v>
      </c>
      <c r="H1199" s="99" t="s">
        <v>195</v>
      </c>
      <c r="I1199" s="99" t="s">
        <v>65</v>
      </c>
      <c r="J1199" s="285" t="s">
        <v>161</v>
      </c>
      <c r="K1199" s="505">
        <f>ROUND(INDEX(TR_FEBRERO_2025!$D$50:$O$66,MATCH($I1199,TR_FEBRERO_2025!$C$50:$C$66,0),MATCH($E1199,TR_FEBRERO_2025!$D$48:$O$48,0)),LOOKUP($H1199,TR_FEBRERO_2025!$B$71:$C$73,TR_FEBRERO_2025!$C$71:$C$73))</f>
        <v>289.74</v>
      </c>
    </row>
    <row r="1200" spans="1:11" ht="16.5" x14ac:dyDescent="0.3">
      <c r="A1200" s="67" t="str">
        <f t="shared" si="58"/>
        <v>GDMTOSuministroCentro Sur</v>
      </c>
      <c r="B1200" s="250" t="str">
        <f t="shared" si="59"/>
        <v>GDMTOUsuariosCentro Sur</v>
      </c>
      <c r="C1200" s="67" t="str">
        <f t="shared" si="57"/>
        <v>GDMTOSuministroUsuariosCentro Sur</v>
      </c>
      <c r="E1200" s="180" t="s">
        <v>55</v>
      </c>
      <c r="F1200" s="99" t="s">
        <v>193</v>
      </c>
      <c r="G1200" s="99" t="s">
        <v>194</v>
      </c>
      <c r="H1200" s="99" t="s">
        <v>195</v>
      </c>
      <c r="I1200" s="99" t="s">
        <v>65</v>
      </c>
      <c r="J1200" s="285" t="s">
        <v>161</v>
      </c>
      <c r="K1200" s="505">
        <f>ROUND(INDEX(TR_FEBRERO_2025!$D$50:$O$66,MATCH($I1200,TR_FEBRERO_2025!$C$50:$C$66,0),MATCH($E1200,TR_FEBRERO_2025!$D$48:$O$48,0)),LOOKUP($H1200,TR_FEBRERO_2025!$B$71:$C$73,TR_FEBRERO_2025!$C$71:$C$73))</f>
        <v>289.74</v>
      </c>
    </row>
    <row r="1201" spans="1:11" ht="16.5" x14ac:dyDescent="0.3">
      <c r="A1201" s="67" t="str">
        <f t="shared" si="58"/>
        <v>RAMTSuministroCentro Sur</v>
      </c>
      <c r="B1201" s="250" t="str">
        <f t="shared" si="59"/>
        <v>RAMTUsuariosCentro Sur</v>
      </c>
      <c r="C1201" s="67" t="str">
        <f t="shared" si="57"/>
        <v>RAMTSuministroUsuariosCentro Sur</v>
      </c>
      <c r="E1201" s="192" t="s">
        <v>60</v>
      </c>
      <c r="F1201" s="99" t="s">
        <v>193</v>
      </c>
      <c r="G1201" s="99" t="s">
        <v>194</v>
      </c>
      <c r="H1201" s="99" t="s">
        <v>195</v>
      </c>
      <c r="I1201" s="99" t="s">
        <v>65</v>
      </c>
      <c r="J1201" s="285" t="s">
        <v>161</v>
      </c>
      <c r="K1201" s="505">
        <f>ROUND(INDEX(TR_FEBRERO_2025!$D$50:$O$66,MATCH($I1201,TR_FEBRERO_2025!$C$50:$C$66,0),MATCH($E1201,TR_FEBRERO_2025!$D$48:$O$48,0)),LOOKUP($H1201,TR_FEBRERO_2025!$B$71:$C$73,TR_FEBRERO_2025!$C$71:$C$73))</f>
        <v>289.74</v>
      </c>
    </row>
    <row r="1202" spans="1:11" ht="16.5" x14ac:dyDescent="0.3">
      <c r="A1202" s="67" t="str">
        <f t="shared" si="58"/>
        <v>DISTSuministroCentro Sur</v>
      </c>
      <c r="B1202" s="250" t="str">
        <f t="shared" si="59"/>
        <v>DISTUsuariosCentro Sur</v>
      </c>
      <c r="C1202" s="67" t="str">
        <f t="shared" si="57"/>
        <v>DISTSuministroUsuariosCentro Sur</v>
      </c>
      <c r="E1202" s="192" t="s">
        <v>51</v>
      </c>
      <c r="F1202" s="99" t="s">
        <v>193</v>
      </c>
      <c r="G1202" s="99" t="s">
        <v>194</v>
      </c>
      <c r="H1202" s="99" t="s">
        <v>195</v>
      </c>
      <c r="I1202" s="99" t="s">
        <v>65</v>
      </c>
      <c r="J1202" s="285" t="s">
        <v>161</v>
      </c>
      <c r="K1202" s="505">
        <f>ROUND(INDEX(TR_FEBRERO_2025!$D$50:$O$66,MATCH($I1202,TR_FEBRERO_2025!$C$50:$C$66,0),MATCH($E1202,TR_FEBRERO_2025!$D$48:$O$48,0)),LOOKUP($H1202,TR_FEBRERO_2025!$B$71:$C$73,TR_FEBRERO_2025!$C$71:$C$73))</f>
        <v>869.22</v>
      </c>
    </row>
    <row r="1203" spans="1:11" ht="16.5" x14ac:dyDescent="0.3">
      <c r="A1203" s="67" t="str">
        <f t="shared" si="58"/>
        <v>DITSuministroCentro Sur</v>
      </c>
      <c r="B1203" s="250" t="str">
        <f t="shared" si="59"/>
        <v>DITUsuariosCentro Sur</v>
      </c>
      <c r="C1203" s="67" t="str">
        <f t="shared" si="57"/>
        <v>DITSuministroUsuariosCentro Sur</v>
      </c>
      <c r="E1203" s="192" t="s">
        <v>52</v>
      </c>
      <c r="F1203" s="99" t="s">
        <v>193</v>
      </c>
      <c r="G1203" s="99" t="s">
        <v>194</v>
      </c>
      <c r="H1203" s="99" t="s">
        <v>195</v>
      </c>
      <c r="I1203" s="99" t="s">
        <v>65</v>
      </c>
      <c r="J1203" s="285" t="s">
        <v>161</v>
      </c>
      <c r="K1203" s="505">
        <f>ROUND(INDEX(TR_FEBRERO_2025!$D$50:$O$66,MATCH($I1203,TR_FEBRERO_2025!$C$50:$C$66,0),MATCH($E1203,TR_FEBRERO_2025!$D$48:$O$48,0)),LOOKUP($H1203,TR_FEBRERO_2025!$B$71:$C$73,TR_FEBRERO_2025!$C$71:$C$73))</f>
        <v>869.22</v>
      </c>
    </row>
    <row r="1204" spans="1:11" ht="16.5" x14ac:dyDescent="0.3">
      <c r="A1204" s="67" t="str">
        <f t="shared" si="58"/>
        <v>DB1SuministroGolfo Centro</v>
      </c>
      <c r="B1204" s="250" t="str">
        <f t="shared" si="59"/>
        <v>DB1UsuariosGolfo Centro</v>
      </c>
      <c r="C1204" s="67" t="str">
        <f t="shared" si="57"/>
        <v>DB1SuministroUsuariosGolfo Centro</v>
      </c>
      <c r="E1204" s="192" t="s">
        <v>48</v>
      </c>
      <c r="F1204" s="99" t="s">
        <v>193</v>
      </c>
      <c r="G1204" s="99" t="s">
        <v>194</v>
      </c>
      <c r="H1204" s="99" t="s">
        <v>195</v>
      </c>
      <c r="I1204" s="99" t="s">
        <v>66</v>
      </c>
      <c r="J1204" s="285" t="s">
        <v>161</v>
      </c>
      <c r="K1204" s="505">
        <f>ROUND(INDEX(TR_FEBRERO_2025!$D$50:$O$66,MATCH($I1204,TR_FEBRERO_2025!$C$50:$C$66,0),MATCH($E1204,TR_FEBRERO_2025!$D$48:$O$48,0)),LOOKUP($H1204,TR_FEBRERO_2025!$B$71:$C$73,TR_FEBRERO_2025!$C$71:$C$73))</f>
        <v>34.4</v>
      </c>
    </row>
    <row r="1205" spans="1:11" ht="16.5" x14ac:dyDescent="0.3">
      <c r="A1205" s="67" t="str">
        <f t="shared" si="58"/>
        <v>DB2SuministroGolfo Centro</v>
      </c>
      <c r="B1205" s="250" t="str">
        <f t="shared" si="59"/>
        <v>DB2UsuariosGolfo Centro</v>
      </c>
      <c r="C1205" s="67" t="str">
        <f t="shared" si="57"/>
        <v>DB2SuministroUsuariosGolfo Centro</v>
      </c>
      <c r="E1205" s="192" t="s">
        <v>50</v>
      </c>
      <c r="F1205" s="99" t="s">
        <v>193</v>
      </c>
      <c r="G1205" s="99" t="s">
        <v>194</v>
      </c>
      <c r="H1205" s="99" t="s">
        <v>195</v>
      </c>
      <c r="I1205" s="99" t="s">
        <v>66</v>
      </c>
      <c r="J1205" s="285" t="s">
        <v>161</v>
      </c>
      <c r="K1205" s="505">
        <f>ROUND(INDEX(TR_FEBRERO_2025!$D$50:$O$66,MATCH($I1205,TR_FEBRERO_2025!$C$50:$C$66,0),MATCH($E1205,TR_FEBRERO_2025!$D$48:$O$48,0)),LOOKUP($H1205,TR_FEBRERO_2025!$B$71:$C$73,TR_FEBRERO_2025!$C$71:$C$73))</f>
        <v>34.4</v>
      </c>
    </row>
    <row r="1206" spans="1:11" ht="16.5" x14ac:dyDescent="0.3">
      <c r="A1206" s="67" t="str">
        <f t="shared" si="58"/>
        <v>PDBTSuministroGolfo Centro</v>
      </c>
      <c r="B1206" s="250" t="str">
        <f t="shared" si="59"/>
        <v>PDBTUsuariosGolfo Centro</v>
      </c>
      <c r="C1206" s="67" t="str">
        <f t="shared" si="57"/>
        <v>PDBTSuministroUsuariosGolfo Centro</v>
      </c>
      <c r="E1206" s="192" t="s">
        <v>56</v>
      </c>
      <c r="F1206" s="99" t="s">
        <v>193</v>
      </c>
      <c r="G1206" s="99" t="s">
        <v>194</v>
      </c>
      <c r="H1206" s="99" t="s">
        <v>195</v>
      </c>
      <c r="I1206" s="99" t="s">
        <v>66</v>
      </c>
      <c r="J1206" s="285" t="s">
        <v>161</v>
      </c>
      <c r="K1206" s="505">
        <f>ROUND(INDEX(TR_FEBRERO_2025!$D$50:$O$66,MATCH($I1206,TR_FEBRERO_2025!$C$50:$C$66,0),MATCH($E1206,TR_FEBRERO_2025!$D$48:$O$48,0)),LOOKUP($H1206,TR_FEBRERO_2025!$B$71:$C$73,TR_FEBRERO_2025!$C$71:$C$73))</f>
        <v>34.4</v>
      </c>
    </row>
    <row r="1207" spans="1:11" ht="16.5" x14ac:dyDescent="0.3">
      <c r="A1207" s="67" t="str">
        <f t="shared" si="58"/>
        <v>GDBTSuministroGolfo Centro</v>
      </c>
      <c r="B1207" s="250" t="str">
        <f t="shared" si="59"/>
        <v>GDBTUsuariosGolfo Centro</v>
      </c>
      <c r="C1207" s="67" t="str">
        <f t="shared" si="57"/>
        <v>GDBTSuministroUsuariosGolfo Centro</v>
      </c>
      <c r="E1207" s="192" t="s">
        <v>53</v>
      </c>
      <c r="F1207" s="99" t="s">
        <v>193</v>
      </c>
      <c r="G1207" s="99" t="s">
        <v>194</v>
      </c>
      <c r="H1207" s="99" t="s">
        <v>195</v>
      </c>
      <c r="I1207" s="99" t="s">
        <v>66</v>
      </c>
      <c r="J1207" s="285" t="s">
        <v>161</v>
      </c>
      <c r="K1207" s="505">
        <f>ROUND(INDEX(TR_FEBRERO_2025!$D$50:$O$66,MATCH($I1207,TR_FEBRERO_2025!$C$50:$C$66,0),MATCH($E1207,TR_FEBRERO_2025!$D$48:$O$48,0)),LOOKUP($H1207,TR_FEBRERO_2025!$B$71:$C$73,TR_FEBRERO_2025!$C$71:$C$73))</f>
        <v>343.99</v>
      </c>
    </row>
    <row r="1208" spans="1:11" ht="16.5" x14ac:dyDescent="0.3">
      <c r="A1208" s="67" t="str">
        <f t="shared" si="58"/>
        <v>RABTSuministroGolfo Centro</v>
      </c>
      <c r="B1208" s="250" t="str">
        <f t="shared" si="59"/>
        <v>RABTUsuariosGolfo Centro</v>
      </c>
      <c r="C1208" s="67" t="str">
        <f t="shared" si="57"/>
        <v>RABTSuministroUsuariosGolfo Centro</v>
      </c>
      <c r="E1208" s="192" t="s">
        <v>59</v>
      </c>
      <c r="F1208" s="99" t="s">
        <v>193</v>
      </c>
      <c r="G1208" s="99" t="s">
        <v>194</v>
      </c>
      <c r="H1208" s="99" t="s">
        <v>195</v>
      </c>
      <c r="I1208" s="99" t="s">
        <v>66</v>
      </c>
      <c r="J1208" s="285" t="s">
        <v>161</v>
      </c>
      <c r="K1208" s="505">
        <f>ROUND(INDEX(TR_FEBRERO_2025!$D$50:$O$66,MATCH($I1208,TR_FEBRERO_2025!$C$50:$C$66,0),MATCH($E1208,TR_FEBRERO_2025!$D$48:$O$48,0)),LOOKUP($H1208,TR_FEBRERO_2025!$B$71:$C$73,TR_FEBRERO_2025!$C$71:$C$73))</f>
        <v>34.4</v>
      </c>
    </row>
    <row r="1209" spans="1:11" ht="16.5" x14ac:dyDescent="0.3">
      <c r="A1209" s="67" t="str">
        <f t="shared" si="58"/>
        <v>APBTSuministroGolfo Centro</v>
      </c>
      <c r="B1209" s="250" t="str">
        <f t="shared" si="59"/>
        <v>APBTUsuariosGolfo Centro</v>
      </c>
      <c r="C1209" s="67" t="str">
        <f t="shared" si="57"/>
        <v>APBTSuministroUsuariosGolfo Centro</v>
      </c>
      <c r="E1209" s="187" t="s">
        <v>57</v>
      </c>
      <c r="F1209" s="99" t="s">
        <v>193</v>
      </c>
      <c r="G1209" s="99" t="s">
        <v>194</v>
      </c>
      <c r="H1209" s="99" t="s">
        <v>195</v>
      </c>
      <c r="I1209" s="99" t="s">
        <v>66</v>
      </c>
      <c r="J1209" s="285" t="s">
        <v>161</v>
      </c>
      <c r="K1209" s="505">
        <f>ROUND(INDEX(TR_FEBRERO_2025!$D$50:$O$66,MATCH($I1209,TR_FEBRERO_2025!$C$50:$C$66,0),MATCH($E1209,TR_FEBRERO_2025!$D$48:$O$48,0)),LOOKUP($H1209,TR_FEBRERO_2025!$B$71:$C$73,TR_FEBRERO_2025!$C$71:$C$73))</f>
        <v>34.4</v>
      </c>
    </row>
    <row r="1210" spans="1:11" ht="16.5" x14ac:dyDescent="0.3">
      <c r="A1210" s="67" t="str">
        <f t="shared" si="58"/>
        <v>APMTSuministroGolfo Centro</v>
      </c>
      <c r="B1210" s="250" t="str">
        <f t="shared" si="59"/>
        <v>APMTUsuariosGolfo Centro</v>
      </c>
      <c r="C1210" s="67" t="str">
        <f t="shared" si="57"/>
        <v>APMTSuministroUsuariosGolfo Centro</v>
      </c>
      <c r="E1210" s="187" t="s">
        <v>58</v>
      </c>
      <c r="F1210" s="99" t="s">
        <v>193</v>
      </c>
      <c r="G1210" s="99" t="s">
        <v>194</v>
      </c>
      <c r="H1210" s="99" t="s">
        <v>195</v>
      </c>
      <c r="I1210" s="99" t="s">
        <v>66</v>
      </c>
      <c r="J1210" s="285" t="s">
        <v>161</v>
      </c>
      <c r="K1210" s="505">
        <f>ROUND(INDEX(TR_FEBRERO_2025!$D$50:$O$66,MATCH($I1210,TR_FEBRERO_2025!$C$50:$C$66,0),MATCH($E1210,TR_FEBRERO_2025!$D$48:$O$48,0)),LOOKUP($H1210,TR_FEBRERO_2025!$B$71:$C$73,TR_FEBRERO_2025!$C$71:$C$73))</f>
        <v>343.99</v>
      </c>
    </row>
    <row r="1211" spans="1:11" ht="16.5" x14ac:dyDescent="0.3">
      <c r="A1211" s="67" t="str">
        <f t="shared" si="58"/>
        <v>GDMTHSuministroGolfo Centro</v>
      </c>
      <c r="B1211" s="250" t="str">
        <f t="shared" si="59"/>
        <v>GDMTHUsuariosGolfo Centro</v>
      </c>
      <c r="C1211" s="67" t="str">
        <f t="shared" si="57"/>
        <v>GDMTHSuministroUsuariosGolfo Centro</v>
      </c>
      <c r="E1211" s="180" t="s">
        <v>54</v>
      </c>
      <c r="F1211" s="99" t="s">
        <v>193</v>
      </c>
      <c r="G1211" s="99" t="s">
        <v>194</v>
      </c>
      <c r="H1211" s="99" t="s">
        <v>195</v>
      </c>
      <c r="I1211" s="99" t="s">
        <v>66</v>
      </c>
      <c r="J1211" s="285" t="s">
        <v>161</v>
      </c>
      <c r="K1211" s="505">
        <f>ROUND(INDEX(TR_FEBRERO_2025!$D$50:$O$66,MATCH($I1211,TR_FEBRERO_2025!$C$50:$C$66,0),MATCH($E1211,TR_FEBRERO_2025!$D$48:$O$48,0)),LOOKUP($H1211,TR_FEBRERO_2025!$B$71:$C$73,TR_FEBRERO_2025!$C$71:$C$73))</f>
        <v>343.99</v>
      </c>
    </row>
    <row r="1212" spans="1:11" ht="16.5" x14ac:dyDescent="0.3">
      <c r="A1212" s="67" t="str">
        <f t="shared" si="58"/>
        <v>GDMTOSuministroGolfo Centro</v>
      </c>
      <c r="B1212" s="250" t="str">
        <f t="shared" si="59"/>
        <v>GDMTOUsuariosGolfo Centro</v>
      </c>
      <c r="C1212" s="67" t="str">
        <f t="shared" si="57"/>
        <v>GDMTOSuministroUsuariosGolfo Centro</v>
      </c>
      <c r="E1212" s="180" t="s">
        <v>55</v>
      </c>
      <c r="F1212" s="99" t="s">
        <v>193</v>
      </c>
      <c r="G1212" s="99" t="s">
        <v>194</v>
      </c>
      <c r="H1212" s="99" t="s">
        <v>195</v>
      </c>
      <c r="I1212" s="99" t="s">
        <v>66</v>
      </c>
      <c r="J1212" s="285" t="s">
        <v>161</v>
      </c>
      <c r="K1212" s="505">
        <f>ROUND(INDEX(TR_FEBRERO_2025!$D$50:$O$66,MATCH($I1212,TR_FEBRERO_2025!$C$50:$C$66,0),MATCH($E1212,TR_FEBRERO_2025!$D$48:$O$48,0)),LOOKUP($H1212,TR_FEBRERO_2025!$B$71:$C$73,TR_FEBRERO_2025!$C$71:$C$73))</f>
        <v>343.99</v>
      </c>
    </row>
    <row r="1213" spans="1:11" ht="16.5" x14ac:dyDescent="0.3">
      <c r="A1213" s="67" t="str">
        <f t="shared" si="58"/>
        <v>RAMTSuministroGolfo Centro</v>
      </c>
      <c r="B1213" s="250" t="str">
        <f t="shared" si="59"/>
        <v>RAMTUsuariosGolfo Centro</v>
      </c>
      <c r="C1213" s="67" t="str">
        <f t="shared" si="57"/>
        <v>RAMTSuministroUsuariosGolfo Centro</v>
      </c>
      <c r="E1213" s="192" t="s">
        <v>60</v>
      </c>
      <c r="F1213" s="99" t="s">
        <v>193</v>
      </c>
      <c r="G1213" s="99" t="s">
        <v>194</v>
      </c>
      <c r="H1213" s="99" t="s">
        <v>195</v>
      </c>
      <c r="I1213" s="99" t="s">
        <v>66</v>
      </c>
      <c r="J1213" s="285" t="s">
        <v>161</v>
      </c>
      <c r="K1213" s="505">
        <f>ROUND(INDEX(TR_FEBRERO_2025!$D$50:$O$66,MATCH($I1213,TR_FEBRERO_2025!$C$50:$C$66,0),MATCH($E1213,TR_FEBRERO_2025!$D$48:$O$48,0)),LOOKUP($H1213,TR_FEBRERO_2025!$B$71:$C$73,TR_FEBRERO_2025!$C$71:$C$73))</f>
        <v>343.99</v>
      </c>
    </row>
    <row r="1214" spans="1:11" ht="16.5" x14ac:dyDescent="0.3">
      <c r="A1214" s="67" t="str">
        <f t="shared" si="58"/>
        <v>DISTSuministroGolfo Centro</v>
      </c>
      <c r="B1214" s="250" t="str">
        <f t="shared" si="59"/>
        <v>DISTUsuariosGolfo Centro</v>
      </c>
      <c r="C1214" s="67" t="str">
        <f t="shared" si="57"/>
        <v>DISTSuministroUsuariosGolfo Centro</v>
      </c>
      <c r="E1214" s="192" t="s">
        <v>51</v>
      </c>
      <c r="F1214" s="99" t="s">
        <v>193</v>
      </c>
      <c r="G1214" s="99" t="s">
        <v>194</v>
      </c>
      <c r="H1214" s="99" t="s">
        <v>195</v>
      </c>
      <c r="I1214" s="99" t="s">
        <v>66</v>
      </c>
      <c r="J1214" s="285" t="s">
        <v>161</v>
      </c>
      <c r="K1214" s="505">
        <f>ROUND(INDEX(TR_FEBRERO_2025!$D$50:$O$66,MATCH($I1214,TR_FEBRERO_2025!$C$50:$C$66,0),MATCH($E1214,TR_FEBRERO_2025!$D$48:$O$48,0)),LOOKUP($H1214,TR_FEBRERO_2025!$B$71:$C$73,TR_FEBRERO_2025!$C$71:$C$73))</f>
        <v>1031.98</v>
      </c>
    </row>
    <row r="1215" spans="1:11" ht="16.5" x14ac:dyDescent="0.3">
      <c r="A1215" s="67" t="str">
        <f t="shared" si="58"/>
        <v>DITSuministroGolfo Centro</v>
      </c>
      <c r="B1215" s="250" t="str">
        <f t="shared" si="59"/>
        <v>DITUsuariosGolfo Centro</v>
      </c>
      <c r="C1215" s="67" t="str">
        <f t="shared" si="57"/>
        <v>DITSuministroUsuariosGolfo Centro</v>
      </c>
      <c r="E1215" s="192" t="s">
        <v>52</v>
      </c>
      <c r="F1215" s="99" t="s">
        <v>193</v>
      </c>
      <c r="G1215" s="99" t="s">
        <v>194</v>
      </c>
      <c r="H1215" s="99" t="s">
        <v>195</v>
      </c>
      <c r="I1215" s="99" t="s">
        <v>66</v>
      </c>
      <c r="J1215" s="285" t="s">
        <v>161</v>
      </c>
      <c r="K1215" s="505">
        <f>ROUND(INDEX(TR_FEBRERO_2025!$D$50:$O$66,MATCH($I1215,TR_FEBRERO_2025!$C$50:$C$66,0),MATCH($E1215,TR_FEBRERO_2025!$D$48:$O$48,0)),LOOKUP($H1215,TR_FEBRERO_2025!$B$71:$C$73,TR_FEBRERO_2025!$C$71:$C$73))</f>
        <v>1031.98</v>
      </c>
    </row>
    <row r="1216" spans="1:11" ht="16.5" x14ac:dyDescent="0.3">
      <c r="A1216" s="67" t="str">
        <f t="shared" si="58"/>
        <v>DB1SuministroGolfo Norte</v>
      </c>
      <c r="B1216" s="250" t="str">
        <f t="shared" si="59"/>
        <v>DB1UsuariosGolfo Norte</v>
      </c>
      <c r="C1216" s="67" t="str">
        <f t="shared" si="57"/>
        <v>DB1SuministroUsuariosGolfo Norte</v>
      </c>
      <c r="E1216" s="192" t="s">
        <v>48</v>
      </c>
      <c r="F1216" s="99" t="s">
        <v>193</v>
      </c>
      <c r="G1216" s="99" t="s">
        <v>194</v>
      </c>
      <c r="H1216" s="99" t="s">
        <v>195</v>
      </c>
      <c r="I1216" s="99" t="s">
        <v>67</v>
      </c>
      <c r="J1216" s="285" t="s">
        <v>161</v>
      </c>
      <c r="K1216" s="505">
        <f>ROUND(INDEX(TR_FEBRERO_2025!$D$50:$O$66,MATCH($I1216,TR_FEBRERO_2025!$C$50:$C$66,0),MATCH($E1216,TR_FEBRERO_2025!$D$48:$O$48,0)),LOOKUP($H1216,TR_FEBRERO_2025!$B$71:$C$73,TR_FEBRERO_2025!$C$71:$C$73))</f>
        <v>55.18</v>
      </c>
    </row>
    <row r="1217" spans="1:11" ht="16.5" x14ac:dyDescent="0.3">
      <c r="A1217" s="67" t="str">
        <f t="shared" si="58"/>
        <v>DB2SuministroGolfo Norte</v>
      </c>
      <c r="B1217" s="250" t="str">
        <f t="shared" si="59"/>
        <v>DB2UsuariosGolfo Norte</v>
      </c>
      <c r="C1217" s="67" t="str">
        <f t="shared" si="57"/>
        <v>DB2SuministroUsuariosGolfo Norte</v>
      </c>
      <c r="E1217" s="192" t="s">
        <v>50</v>
      </c>
      <c r="F1217" s="99" t="s">
        <v>193</v>
      </c>
      <c r="G1217" s="99" t="s">
        <v>194</v>
      </c>
      <c r="H1217" s="99" t="s">
        <v>195</v>
      </c>
      <c r="I1217" s="99" t="s">
        <v>67</v>
      </c>
      <c r="J1217" s="285" t="s">
        <v>161</v>
      </c>
      <c r="K1217" s="505">
        <f>ROUND(INDEX(TR_FEBRERO_2025!$D$50:$O$66,MATCH($I1217,TR_FEBRERO_2025!$C$50:$C$66,0),MATCH($E1217,TR_FEBRERO_2025!$D$48:$O$48,0)),LOOKUP($H1217,TR_FEBRERO_2025!$B$71:$C$73,TR_FEBRERO_2025!$C$71:$C$73))</f>
        <v>55.18</v>
      </c>
    </row>
    <row r="1218" spans="1:11" ht="16.5" x14ac:dyDescent="0.3">
      <c r="A1218" s="67" t="str">
        <f t="shared" si="58"/>
        <v>PDBTSuministroGolfo Norte</v>
      </c>
      <c r="B1218" s="250" t="str">
        <f t="shared" si="59"/>
        <v>PDBTUsuariosGolfo Norte</v>
      </c>
      <c r="C1218" s="67" t="str">
        <f t="shared" si="57"/>
        <v>PDBTSuministroUsuariosGolfo Norte</v>
      </c>
      <c r="E1218" s="192" t="s">
        <v>56</v>
      </c>
      <c r="F1218" s="99" t="s">
        <v>193</v>
      </c>
      <c r="G1218" s="99" t="s">
        <v>194</v>
      </c>
      <c r="H1218" s="99" t="s">
        <v>195</v>
      </c>
      <c r="I1218" s="99" t="s">
        <v>67</v>
      </c>
      <c r="J1218" s="285" t="s">
        <v>161</v>
      </c>
      <c r="K1218" s="505">
        <f>ROUND(INDEX(TR_FEBRERO_2025!$D$50:$O$66,MATCH($I1218,TR_FEBRERO_2025!$C$50:$C$66,0),MATCH($E1218,TR_FEBRERO_2025!$D$48:$O$48,0)),LOOKUP($H1218,TR_FEBRERO_2025!$B$71:$C$73,TR_FEBRERO_2025!$C$71:$C$73))</f>
        <v>55.18</v>
      </c>
    </row>
    <row r="1219" spans="1:11" ht="16.5" x14ac:dyDescent="0.3">
      <c r="A1219" s="67" t="str">
        <f t="shared" si="58"/>
        <v>GDBTSuministroGolfo Norte</v>
      </c>
      <c r="B1219" s="250" t="str">
        <f t="shared" si="59"/>
        <v>GDBTUsuariosGolfo Norte</v>
      </c>
      <c r="C1219" s="67" t="str">
        <f t="shared" si="57"/>
        <v>GDBTSuministroUsuariosGolfo Norte</v>
      </c>
      <c r="E1219" s="192" t="s">
        <v>53</v>
      </c>
      <c r="F1219" s="99" t="s">
        <v>193</v>
      </c>
      <c r="G1219" s="99" t="s">
        <v>194</v>
      </c>
      <c r="H1219" s="99" t="s">
        <v>195</v>
      </c>
      <c r="I1219" s="99" t="s">
        <v>67</v>
      </c>
      <c r="J1219" s="285" t="s">
        <v>161</v>
      </c>
      <c r="K1219" s="505">
        <f>ROUND(INDEX(TR_FEBRERO_2025!$D$50:$O$66,MATCH($I1219,TR_FEBRERO_2025!$C$50:$C$66,0),MATCH($E1219,TR_FEBRERO_2025!$D$48:$O$48,0)),LOOKUP($H1219,TR_FEBRERO_2025!$B$71:$C$73,TR_FEBRERO_2025!$C$71:$C$73))</f>
        <v>551.77</v>
      </c>
    </row>
    <row r="1220" spans="1:11" ht="16.5" x14ac:dyDescent="0.3">
      <c r="A1220" s="67" t="str">
        <f t="shared" si="58"/>
        <v>RABTSuministroGolfo Norte</v>
      </c>
      <c r="B1220" s="250" t="str">
        <f t="shared" si="59"/>
        <v>RABTUsuariosGolfo Norte</v>
      </c>
      <c r="C1220" s="67" t="str">
        <f t="shared" si="57"/>
        <v>RABTSuministroUsuariosGolfo Norte</v>
      </c>
      <c r="E1220" s="192" t="s">
        <v>59</v>
      </c>
      <c r="F1220" s="99" t="s">
        <v>193</v>
      </c>
      <c r="G1220" s="99" t="s">
        <v>194</v>
      </c>
      <c r="H1220" s="99" t="s">
        <v>195</v>
      </c>
      <c r="I1220" s="99" t="s">
        <v>67</v>
      </c>
      <c r="J1220" s="285" t="s">
        <v>161</v>
      </c>
      <c r="K1220" s="505">
        <f>ROUND(INDEX(TR_FEBRERO_2025!$D$50:$O$66,MATCH($I1220,TR_FEBRERO_2025!$C$50:$C$66,0),MATCH($E1220,TR_FEBRERO_2025!$D$48:$O$48,0)),LOOKUP($H1220,TR_FEBRERO_2025!$B$71:$C$73,TR_FEBRERO_2025!$C$71:$C$73))</f>
        <v>55.18</v>
      </c>
    </row>
    <row r="1221" spans="1:11" ht="16.5" x14ac:dyDescent="0.3">
      <c r="A1221" s="67" t="str">
        <f t="shared" si="58"/>
        <v>APBTSuministroGolfo Norte</v>
      </c>
      <c r="B1221" s="250" t="str">
        <f t="shared" si="59"/>
        <v>APBTUsuariosGolfo Norte</v>
      </c>
      <c r="C1221" s="67" t="str">
        <f t="shared" si="57"/>
        <v>APBTSuministroUsuariosGolfo Norte</v>
      </c>
      <c r="E1221" s="187" t="s">
        <v>57</v>
      </c>
      <c r="F1221" s="99" t="s">
        <v>193</v>
      </c>
      <c r="G1221" s="99" t="s">
        <v>194</v>
      </c>
      <c r="H1221" s="99" t="s">
        <v>195</v>
      </c>
      <c r="I1221" s="99" t="s">
        <v>67</v>
      </c>
      <c r="J1221" s="285" t="s">
        <v>161</v>
      </c>
      <c r="K1221" s="505">
        <f>ROUND(INDEX(TR_FEBRERO_2025!$D$50:$O$66,MATCH($I1221,TR_FEBRERO_2025!$C$50:$C$66,0),MATCH($E1221,TR_FEBRERO_2025!$D$48:$O$48,0)),LOOKUP($H1221,TR_FEBRERO_2025!$B$71:$C$73,TR_FEBRERO_2025!$C$71:$C$73))</f>
        <v>55.18</v>
      </c>
    </row>
    <row r="1222" spans="1:11" ht="16.5" x14ac:dyDescent="0.3">
      <c r="A1222" s="67" t="str">
        <f t="shared" si="58"/>
        <v>APMTSuministroGolfo Norte</v>
      </c>
      <c r="B1222" s="250" t="str">
        <f t="shared" si="59"/>
        <v>APMTUsuariosGolfo Norte</v>
      </c>
      <c r="C1222" s="67" t="str">
        <f t="shared" si="57"/>
        <v>APMTSuministroUsuariosGolfo Norte</v>
      </c>
      <c r="E1222" s="187" t="s">
        <v>58</v>
      </c>
      <c r="F1222" s="99" t="s">
        <v>193</v>
      </c>
      <c r="G1222" s="99" t="s">
        <v>194</v>
      </c>
      <c r="H1222" s="99" t="s">
        <v>195</v>
      </c>
      <c r="I1222" s="99" t="s">
        <v>67</v>
      </c>
      <c r="J1222" s="285" t="s">
        <v>161</v>
      </c>
      <c r="K1222" s="505">
        <f>ROUND(INDEX(TR_FEBRERO_2025!$D$50:$O$66,MATCH($I1222,TR_FEBRERO_2025!$C$50:$C$66,0),MATCH($E1222,TR_FEBRERO_2025!$D$48:$O$48,0)),LOOKUP($H1222,TR_FEBRERO_2025!$B$71:$C$73,TR_FEBRERO_2025!$C$71:$C$73))</f>
        <v>551.77</v>
      </c>
    </row>
    <row r="1223" spans="1:11" ht="16.5" x14ac:dyDescent="0.3">
      <c r="A1223" s="67" t="str">
        <f t="shared" si="58"/>
        <v>GDMTHSuministroGolfo Norte</v>
      </c>
      <c r="B1223" s="250" t="str">
        <f t="shared" si="59"/>
        <v>GDMTHUsuariosGolfo Norte</v>
      </c>
      <c r="C1223" s="67" t="str">
        <f t="shared" si="57"/>
        <v>GDMTHSuministroUsuariosGolfo Norte</v>
      </c>
      <c r="E1223" s="180" t="s">
        <v>54</v>
      </c>
      <c r="F1223" s="99" t="s">
        <v>193</v>
      </c>
      <c r="G1223" s="99" t="s">
        <v>194</v>
      </c>
      <c r="H1223" s="99" t="s">
        <v>195</v>
      </c>
      <c r="I1223" s="99" t="s">
        <v>67</v>
      </c>
      <c r="J1223" s="285" t="s">
        <v>161</v>
      </c>
      <c r="K1223" s="505">
        <f>ROUND(INDEX(TR_FEBRERO_2025!$D$50:$O$66,MATCH($I1223,TR_FEBRERO_2025!$C$50:$C$66,0),MATCH($E1223,TR_FEBRERO_2025!$D$48:$O$48,0)),LOOKUP($H1223,TR_FEBRERO_2025!$B$71:$C$73,TR_FEBRERO_2025!$C$71:$C$73))</f>
        <v>551.77</v>
      </c>
    </row>
    <row r="1224" spans="1:11" ht="16.5" x14ac:dyDescent="0.3">
      <c r="A1224" s="67" t="str">
        <f t="shared" si="58"/>
        <v>GDMTOSuministroGolfo Norte</v>
      </c>
      <c r="B1224" s="250" t="str">
        <f t="shared" si="59"/>
        <v>GDMTOUsuariosGolfo Norte</v>
      </c>
      <c r="C1224" s="67" t="str">
        <f t="shared" si="57"/>
        <v>GDMTOSuministroUsuariosGolfo Norte</v>
      </c>
      <c r="E1224" s="180" t="s">
        <v>55</v>
      </c>
      <c r="F1224" s="99" t="s">
        <v>193</v>
      </c>
      <c r="G1224" s="99" t="s">
        <v>194</v>
      </c>
      <c r="H1224" s="99" t="s">
        <v>195</v>
      </c>
      <c r="I1224" s="99" t="s">
        <v>67</v>
      </c>
      <c r="J1224" s="285" t="s">
        <v>161</v>
      </c>
      <c r="K1224" s="505">
        <f>ROUND(INDEX(TR_FEBRERO_2025!$D$50:$O$66,MATCH($I1224,TR_FEBRERO_2025!$C$50:$C$66,0),MATCH($E1224,TR_FEBRERO_2025!$D$48:$O$48,0)),LOOKUP($H1224,TR_FEBRERO_2025!$B$71:$C$73,TR_FEBRERO_2025!$C$71:$C$73))</f>
        <v>551.77</v>
      </c>
    </row>
    <row r="1225" spans="1:11" ht="16.5" x14ac:dyDescent="0.3">
      <c r="A1225" s="67" t="str">
        <f t="shared" si="58"/>
        <v>RAMTSuministroGolfo Norte</v>
      </c>
      <c r="B1225" s="250" t="str">
        <f t="shared" si="59"/>
        <v>RAMTUsuariosGolfo Norte</v>
      </c>
      <c r="C1225" s="67" t="str">
        <f t="shared" si="57"/>
        <v>RAMTSuministroUsuariosGolfo Norte</v>
      </c>
      <c r="E1225" s="192" t="s">
        <v>60</v>
      </c>
      <c r="F1225" s="99" t="s">
        <v>193</v>
      </c>
      <c r="G1225" s="99" t="s">
        <v>194</v>
      </c>
      <c r="H1225" s="99" t="s">
        <v>195</v>
      </c>
      <c r="I1225" s="99" t="s">
        <v>67</v>
      </c>
      <c r="J1225" s="285" t="s">
        <v>161</v>
      </c>
      <c r="K1225" s="505">
        <f>ROUND(INDEX(TR_FEBRERO_2025!$D$50:$O$66,MATCH($I1225,TR_FEBRERO_2025!$C$50:$C$66,0),MATCH($E1225,TR_FEBRERO_2025!$D$48:$O$48,0)),LOOKUP($H1225,TR_FEBRERO_2025!$B$71:$C$73,TR_FEBRERO_2025!$C$71:$C$73))</f>
        <v>551.77</v>
      </c>
    </row>
    <row r="1226" spans="1:11" ht="16.5" x14ac:dyDescent="0.3">
      <c r="A1226" s="67" t="str">
        <f t="shared" si="58"/>
        <v>DISTSuministroGolfo Norte</v>
      </c>
      <c r="B1226" s="250" t="str">
        <f t="shared" si="59"/>
        <v>DISTUsuariosGolfo Norte</v>
      </c>
      <c r="C1226" s="67" t="str">
        <f t="shared" ref="C1226:C1289" si="60">E1226&amp;F1226&amp;H1226&amp;I1226</f>
        <v>DISTSuministroUsuariosGolfo Norte</v>
      </c>
      <c r="E1226" s="192" t="s">
        <v>51</v>
      </c>
      <c r="F1226" s="99" t="s">
        <v>193</v>
      </c>
      <c r="G1226" s="99" t="s">
        <v>194</v>
      </c>
      <c r="H1226" s="99" t="s">
        <v>195</v>
      </c>
      <c r="I1226" s="99" t="s">
        <v>67</v>
      </c>
      <c r="J1226" s="285" t="s">
        <v>161</v>
      </c>
      <c r="K1226" s="505">
        <f>ROUND(INDEX(TR_FEBRERO_2025!$D$50:$O$66,MATCH($I1226,TR_FEBRERO_2025!$C$50:$C$66,0),MATCH($E1226,TR_FEBRERO_2025!$D$48:$O$48,0)),LOOKUP($H1226,TR_FEBRERO_2025!$B$71:$C$73,TR_FEBRERO_2025!$C$71:$C$73))</f>
        <v>1655.31</v>
      </c>
    </row>
    <row r="1227" spans="1:11" ht="16.5" x14ac:dyDescent="0.3">
      <c r="A1227" s="67" t="str">
        <f t="shared" ref="A1227:A1290" si="61">IF(J1227="NA",E1227&amp;F1227&amp;I1227,E1227&amp;F1227&amp;I1227&amp;J1227)</f>
        <v>DITSuministroGolfo Norte</v>
      </c>
      <c r="B1227" s="250" t="str">
        <f t="shared" si="59"/>
        <v>DITUsuariosGolfo Norte</v>
      </c>
      <c r="C1227" s="67" t="str">
        <f t="shared" si="60"/>
        <v>DITSuministroUsuariosGolfo Norte</v>
      </c>
      <c r="E1227" s="192" t="s">
        <v>52</v>
      </c>
      <c r="F1227" s="99" t="s">
        <v>193</v>
      </c>
      <c r="G1227" s="99" t="s">
        <v>194</v>
      </c>
      <c r="H1227" s="99" t="s">
        <v>195</v>
      </c>
      <c r="I1227" s="99" t="s">
        <v>67</v>
      </c>
      <c r="J1227" s="285" t="s">
        <v>161</v>
      </c>
      <c r="K1227" s="505">
        <f>ROUND(INDEX(TR_FEBRERO_2025!$D$50:$O$66,MATCH($I1227,TR_FEBRERO_2025!$C$50:$C$66,0),MATCH($E1227,TR_FEBRERO_2025!$D$48:$O$48,0)),LOOKUP($H1227,TR_FEBRERO_2025!$B$71:$C$73,TR_FEBRERO_2025!$C$71:$C$73))</f>
        <v>1655.31</v>
      </c>
    </row>
    <row r="1228" spans="1:11" ht="16.5" x14ac:dyDescent="0.3">
      <c r="A1228" s="67" t="str">
        <f t="shared" si="61"/>
        <v>DB1SuministroJalisco</v>
      </c>
      <c r="B1228" s="250" t="str">
        <f t="shared" si="59"/>
        <v>DB1UsuariosJalisco</v>
      </c>
      <c r="C1228" s="67" t="str">
        <f t="shared" si="60"/>
        <v>DB1SuministroUsuariosJalisco</v>
      </c>
      <c r="E1228" s="192" t="s">
        <v>48</v>
      </c>
      <c r="F1228" s="99" t="s">
        <v>193</v>
      </c>
      <c r="G1228" s="99" t="s">
        <v>194</v>
      </c>
      <c r="H1228" s="99" t="s">
        <v>195</v>
      </c>
      <c r="I1228" s="99" t="s">
        <v>68</v>
      </c>
      <c r="J1228" s="285" t="s">
        <v>161</v>
      </c>
      <c r="K1228" s="505">
        <f>ROUND(INDEX(TR_FEBRERO_2025!$D$50:$O$66,MATCH($I1228,TR_FEBRERO_2025!$C$50:$C$66,0),MATCH($E1228,TR_FEBRERO_2025!$D$48:$O$48,0)),LOOKUP($H1228,TR_FEBRERO_2025!$B$71:$C$73,TR_FEBRERO_2025!$C$71:$C$73))</f>
        <v>37.24</v>
      </c>
    </row>
    <row r="1229" spans="1:11" ht="16.5" x14ac:dyDescent="0.3">
      <c r="A1229" s="67" t="str">
        <f t="shared" si="61"/>
        <v>DB2SuministroJalisco</v>
      </c>
      <c r="B1229" s="250" t="str">
        <f t="shared" si="59"/>
        <v>DB2UsuariosJalisco</v>
      </c>
      <c r="C1229" s="67" t="str">
        <f t="shared" si="60"/>
        <v>DB2SuministroUsuariosJalisco</v>
      </c>
      <c r="E1229" s="192" t="s">
        <v>50</v>
      </c>
      <c r="F1229" s="99" t="s">
        <v>193</v>
      </c>
      <c r="G1229" s="99" t="s">
        <v>194</v>
      </c>
      <c r="H1229" s="99" t="s">
        <v>195</v>
      </c>
      <c r="I1229" s="99" t="s">
        <v>68</v>
      </c>
      <c r="J1229" s="285" t="s">
        <v>161</v>
      </c>
      <c r="K1229" s="505">
        <f>ROUND(INDEX(TR_FEBRERO_2025!$D$50:$O$66,MATCH($I1229,TR_FEBRERO_2025!$C$50:$C$66,0),MATCH($E1229,TR_FEBRERO_2025!$D$48:$O$48,0)),LOOKUP($H1229,TR_FEBRERO_2025!$B$71:$C$73,TR_FEBRERO_2025!$C$71:$C$73))</f>
        <v>37.24</v>
      </c>
    </row>
    <row r="1230" spans="1:11" ht="16.5" x14ac:dyDescent="0.3">
      <c r="A1230" s="67" t="str">
        <f t="shared" si="61"/>
        <v>PDBTSuministroJalisco</v>
      </c>
      <c r="B1230" s="250" t="str">
        <f t="shared" si="59"/>
        <v>PDBTUsuariosJalisco</v>
      </c>
      <c r="C1230" s="67" t="str">
        <f t="shared" si="60"/>
        <v>PDBTSuministroUsuariosJalisco</v>
      </c>
      <c r="E1230" s="192" t="s">
        <v>56</v>
      </c>
      <c r="F1230" s="99" t="s">
        <v>193</v>
      </c>
      <c r="G1230" s="99" t="s">
        <v>194</v>
      </c>
      <c r="H1230" s="99" t="s">
        <v>195</v>
      </c>
      <c r="I1230" s="99" t="s">
        <v>68</v>
      </c>
      <c r="J1230" s="285" t="s">
        <v>161</v>
      </c>
      <c r="K1230" s="505">
        <f>ROUND(INDEX(TR_FEBRERO_2025!$D$50:$O$66,MATCH($I1230,TR_FEBRERO_2025!$C$50:$C$66,0),MATCH($E1230,TR_FEBRERO_2025!$D$48:$O$48,0)),LOOKUP($H1230,TR_FEBRERO_2025!$B$71:$C$73,TR_FEBRERO_2025!$C$71:$C$73))</f>
        <v>37.24</v>
      </c>
    </row>
    <row r="1231" spans="1:11" ht="16.5" x14ac:dyDescent="0.3">
      <c r="A1231" s="67" t="str">
        <f t="shared" si="61"/>
        <v>GDBTSuministroJalisco</v>
      </c>
      <c r="B1231" s="250" t="str">
        <f t="shared" si="59"/>
        <v>GDBTUsuariosJalisco</v>
      </c>
      <c r="C1231" s="67" t="str">
        <f t="shared" si="60"/>
        <v>GDBTSuministroUsuariosJalisco</v>
      </c>
      <c r="E1231" s="192" t="s">
        <v>53</v>
      </c>
      <c r="F1231" s="99" t="s">
        <v>193</v>
      </c>
      <c r="G1231" s="99" t="s">
        <v>194</v>
      </c>
      <c r="H1231" s="99" t="s">
        <v>195</v>
      </c>
      <c r="I1231" s="99" t="s">
        <v>68</v>
      </c>
      <c r="J1231" s="285" t="s">
        <v>161</v>
      </c>
      <c r="K1231" s="505">
        <f>ROUND(INDEX(TR_FEBRERO_2025!$D$50:$O$66,MATCH($I1231,TR_FEBRERO_2025!$C$50:$C$66,0),MATCH($E1231,TR_FEBRERO_2025!$D$48:$O$48,0)),LOOKUP($H1231,TR_FEBRERO_2025!$B$71:$C$73,TR_FEBRERO_2025!$C$71:$C$73))</f>
        <v>372.38</v>
      </c>
    </row>
    <row r="1232" spans="1:11" ht="16.5" x14ac:dyDescent="0.3">
      <c r="A1232" s="67" t="str">
        <f t="shared" si="61"/>
        <v>RABTSuministroJalisco</v>
      </c>
      <c r="B1232" s="250" t="str">
        <f t="shared" si="59"/>
        <v>RABTUsuariosJalisco</v>
      </c>
      <c r="C1232" s="67" t="str">
        <f t="shared" si="60"/>
        <v>RABTSuministroUsuariosJalisco</v>
      </c>
      <c r="E1232" s="192" t="s">
        <v>59</v>
      </c>
      <c r="F1232" s="99" t="s">
        <v>193</v>
      </c>
      <c r="G1232" s="99" t="s">
        <v>194</v>
      </c>
      <c r="H1232" s="99" t="s">
        <v>195</v>
      </c>
      <c r="I1232" s="99" t="s">
        <v>68</v>
      </c>
      <c r="J1232" s="285" t="s">
        <v>161</v>
      </c>
      <c r="K1232" s="505">
        <f>ROUND(INDEX(TR_FEBRERO_2025!$D$50:$O$66,MATCH($I1232,TR_FEBRERO_2025!$C$50:$C$66,0),MATCH($E1232,TR_FEBRERO_2025!$D$48:$O$48,0)),LOOKUP($H1232,TR_FEBRERO_2025!$B$71:$C$73,TR_FEBRERO_2025!$C$71:$C$73))</f>
        <v>37.24</v>
      </c>
    </row>
    <row r="1233" spans="1:11" ht="16.5" x14ac:dyDescent="0.3">
      <c r="A1233" s="67" t="str">
        <f t="shared" si="61"/>
        <v>APBTSuministroJalisco</v>
      </c>
      <c r="B1233" s="250" t="str">
        <f t="shared" si="59"/>
        <v>APBTUsuariosJalisco</v>
      </c>
      <c r="C1233" s="67" t="str">
        <f t="shared" si="60"/>
        <v>APBTSuministroUsuariosJalisco</v>
      </c>
      <c r="E1233" s="187" t="s">
        <v>57</v>
      </c>
      <c r="F1233" s="99" t="s">
        <v>193</v>
      </c>
      <c r="G1233" s="99" t="s">
        <v>194</v>
      </c>
      <c r="H1233" s="99" t="s">
        <v>195</v>
      </c>
      <c r="I1233" s="99" t="s">
        <v>68</v>
      </c>
      <c r="J1233" s="285" t="s">
        <v>161</v>
      </c>
      <c r="K1233" s="505">
        <f>ROUND(INDEX(TR_FEBRERO_2025!$D$50:$O$66,MATCH($I1233,TR_FEBRERO_2025!$C$50:$C$66,0),MATCH($E1233,TR_FEBRERO_2025!$D$48:$O$48,0)),LOOKUP($H1233,TR_FEBRERO_2025!$B$71:$C$73,TR_FEBRERO_2025!$C$71:$C$73))</f>
        <v>37.24</v>
      </c>
    </row>
    <row r="1234" spans="1:11" ht="13.15" customHeight="1" x14ac:dyDescent="0.3">
      <c r="A1234" s="67" t="str">
        <f t="shared" si="61"/>
        <v>APMTSuministroJalisco</v>
      </c>
      <c r="B1234" s="250" t="str">
        <f t="shared" si="59"/>
        <v>APMTUsuariosJalisco</v>
      </c>
      <c r="C1234" s="67" t="str">
        <f t="shared" si="60"/>
        <v>APMTSuministroUsuariosJalisco</v>
      </c>
      <c r="E1234" s="187" t="s">
        <v>58</v>
      </c>
      <c r="F1234" s="99" t="s">
        <v>193</v>
      </c>
      <c r="G1234" s="99" t="s">
        <v>194</v>
      </c>
      <c r="H1234" s="99" t="s">
        <v>195</v>
      </c>
      <c r="I1234" s="99" t="s">
        <v>68</v>
      </c>
      <c r="J1234" s="285" t="s">
        <v>161</v>
      </c>
      <c r="K1234" s="505">
        <f>ROUND(INDEX(TR_FEBRERO_2025!$D$50:$O$66,MATCH($I1234,TR_FEBRERO_2025!$C$50:$C$66,0),MATCH($E1234,TR_FEBRERO_2025!$D$48:$O$48,0)),LOOKUP($H1234,TR_FEBRERO_2025!$B$71:$C$73,TR_FEBRERO_2025!$C$71:$C$73))</f>
        <v>372.38</v>
      </c>
    </row>
    <row r="1235" spans="1:11" ht="13.15" customHeight="1" x14ac:dyDescent="0.3">
      <c r="A1235" s="67" t="str">
        <f t="shared" si="61"/>
        <v>GDMTHSuministroJalisco</v>
      </c>
      <c r="B1235" s="250" t="str">
        <f t="shared" si="59"/>
        <v>GDMTHUsuariosJalisco</v>
      </c>
      <c r="C1235" s="67" t="str">
        <f t="shared" si="60"/>
        <v>GDMTHSuministroUsuariosJalisco</v>
      </c>
      <c r="E1235" s="180" t="s">
        <v>54</v>
      </c>
      <c r="F1235" s="99" t="s">
        <v>193</v>
      </c>
      <c r="G1235" s="99" t="s">
        <v>194</v>
      </c>
      <c r="H1235" s="99" t="s">
        <v>195</v>
      </c>
      <c r="I1235" s="99" t="s">
        <v>68</v>
      </c>
      <c r="J1235" s="285" t="s">
        <v>161</v>
      </c>
      <c r="K1235" s="505">
        <f>ROUND(INDEX(TR_FEBRERO_2025!$D$50:$O$66,MATCH($I1235,TR_FEBRERO_2025!$C$50:$C$66,0),MATCH($E1235,TR_FEBRERO_2025!$D$48:$O$48,0)),LOOKUP($H1235,TR_FEBRERO_2025!$B$71:$C$73,TR_FEBRERO_2025!$C$71:$C$73))</f>
        <v>372.38</v>
      </c>
    </row>
    <row r="1236" spans="1:11" ht="16.5" x14ac:dyDescent="0.3">
      <c r="A1236" s="67" t="str">
        <f t="shared" si="61"/>
        <v>GDMTOSuministroJalisco</v>
      </c>
      <c r="B1236" s="250" t="str">
        <f t="shared" si="59"/>
        <v>GDMTOUsuariosJalisco</v>
      </c>
      <c r="C1236" s="67" t="str">
        <f t="shared" si="60"/>
        <v>GDMTOSuministroUsuariosJalisco</v>
      </c>
      <c r="E1236" s="180" t="s">
        <v>55</v>
      </c>
      <c r="F1236" s="99" t="s">
        <v>193</v>
      </c>
      <c r="G1236" s="99" t="s">
        <v>194</v>
      </c>
      <c r="H1236" s="99" t="s">
        <v>195</v>
      </c>
      <c r="I1236" s="99" t="s">
        <v>68</v>
      </c>
      <c r="J1236" s="285" t="s">
        <v>161</v>
      </c>
      <c r="K1236" s="505">
        <f>ROUND(INDEX(TR_FEBRERO_2025!$D$50:$O$66,MATCH($I1236,TR_FEBRERO_2025!$C$50:$C$66,0),MATCH($E1236,TR_FEBRERO_2025!$D$48:$O$48,0)),LOOKUP($H1236,TR_FEBRERO_2025!$B$71:$C$73,TR_FEBRERO_2025!$C$71:$C$73))</f>
        <v>372.38</v>
      </c>
    </row>
    <row r="1237" spans="1:11" ht="16.5" x14ac:dyDescent="0.3">
      <c r="A1237" s="67" t="str">
        <f t="shared" si="61"/>
        <v>RAMTSuministroJalisco</v>
      </c>
      <c r="B1237" s="250" t="str">
        <f t="shared" si="59"/>
        <v>RAMTUsuariosJalisco</v>
      </c>
      <c r="C1237" s="67" t="str">
        <f t="shared" si="60"/>
        <v>RAMTSuministroUsuariosJalisco</v>
      </c>
      <c r="E1237" s="192" t="s">
        <v>60</v>
      </c>
      <c r="F1237" s="99" t="s">
        <v>193</v>
      </c>
      <c r="G1237" s="99" t="s">
        <v>194</v>
      </c>
      <c r="H1237" s="99" t="s">
        <v>195</v>
      </c>
      <c r="I1237" s="99" t="s">
        <v>68</v>
      </c>
      <c r="J1237" s="285" t="s">
        <v>161</v>
      </c>
      <c r="K1237" s="505">
        <f>ROUND(INDEX(TR_FEBRERO_2025!$D$50:$O$66,MATCH($I1237,TR_FEBRERO_2025!$C$50:$C$66,0),MATCH($E1237,TR_FEBRERO_2025!$D$48:$O$48,0)),LOOKUP($H1237,TR_FEBRERO_2025!$B$71:$C$73,TR_FEBRERO_2025!$C$71:$C$73))</f>
        <v>372.38</v>
      </c>
    </row>
    <row r="1238" spans="1:11" ht="16.5" x14ac:dyDescent="0.3">
      <c r="A1238" s="67" t="str">
        <f t="shared" si="61"/>
        <v>DISTSuministroJalisco</v>
      </c>
      <c r="B1238" s="250" t="str">
        <f t="shared" si="59"/>
        <v>DISTUsuariosJalisco</v>
      </c>
      <c r="C1238" s="67" t="str">
        <f t="shared" si="60"/>
        <v>DISTSuministroUsuariosJalisco</v>
      </c>
      <c r="E1238" s="192" t="s">
        <v>51</v>
      </c>
      <c r="F1238" s="99" t="s">
        <v>193</v>
      </c>
      <c r="G1238" s="99" t="s">
        <v>194</v>
      </c>
      <c r="H1238" s="99" t="s">
        <v>195</v>
      </c>
      <c r="I1238" s="99" t="s">
        <v>68</v>
      </c>
      <c r="J1238" s="285" t="s">
        <v>161</v>
      </c>
      <c r="K1238" s="505">
        <f>ROUND(INDEX(TR_FEBRERO_2025!$D$50:$O$66,MATCH($I1238,TR_FEBRERO_2025!$C$50:$C$66,0),MATCH($E1238,TR_FEBRERO_2025!$D$48:$O$48,0)),LOOKUP($H1238,TR_FEBRERO_2025!$B$71:$C$73,TR_FEBRERO_2025!$C$71:$C$73))</f>
        <v>1117.1500000000001</v>
      </c>
    </row>
    <row r="1239" spans="1:11" ht="16.5" x14ac:dyDescent="0.3">
      <c r="A1239" s="67" t="str">
        <f t="shared" si="61"/>
        <v>DITSuministroJalisco</v>
      </c>
      <c r="B1239" s="250" t="str">
        <f t="shared" si="59"/>
        <v>DITUsuariosJalisco</v>
      </c>
      <c r="C1239" s="67" t="str">
        <f t="shared" si="60"/>
        <v>DITSuministroUsuariosJalisco</v>
      </c>
      <c r="E1239" s="192" t="s">
        <v>52</v>
      </c>
      <c r="F1239" s="99" t="s">
        <v>193</v>
      </c>
      <c r="G1239" s="99" t="s">
        <v>194</v>
      </c>
      <c r="H1239" s="99" t="s">
        <v>195</v>
      </c>
      <c r="I1239" s="99" t="s">
        <v>68</v>
      </c>
      <c r="J1239" s="285" t="s">
        <v>161</v>
      </c>
      <c r="K1239" s="505">
        <f>ROUND(INDEX(TR_FEBRERO_2025!$D$50:$O$66,MATCH($I1239,TR_FEBRERO_2025!$C$50:$C$66,0),MATCH($E1239,TR_FEBRERO_2025!$D$48:$O$48,0)),LOOKUP($H1239,TR_FEBRERO_2025!$B$71:$C$73,TR_FEBRERO_2025!$C$71:$C$73))</f>
        <v>1117.1500000000001</v>
      </c>
    </row>
    <row r="1240" spans="1:11" ht="16.5" x14ac:dyDescent="0.3">
      <c r="A1240" s="67" t="str">
        <f t="shared" si="61"/>
        <v>DB1SuministroNoroeste</v>
      </c>
      <c r="B1240" s="250" t="str">
        <f t="shared" si="59"/>
        <v>DB1UsuariosNoroeste</v>
      </c>
      <c r="C1240" s="67" t="str">
        <f t="shared" si="60"/>
        <v>DB1SuministroUsuariosNoroeste</v>
      </c>
      <c r="E1240" s="192" t="s">
        <v>48</v>
      </c>
      <c r="F1240" s="99" t="s">
        <v>193</v>
      </c>
      <c r="G1240" s="99" t="s">
        <v>194</v>
      </c>
      <c r="H1240" s="99" t="s">
        <v>195</v>
      </c>
      <c r="I1240" s="99" t="s">
        <v>69</v>
      </c>
      <c r="J1240" s="285" t="s">
        <v>161</v>
      </c>
      <c r="K1240" s="505">
        <f>ROUND(INDEX(TR_FEBRERO_2025!$D$50:$O$66,MATCH($I1240,TR_FEBRERO_2025!$C$50:$C$66,0),MATCH($E1240,TR_FEBRERO_2025!$D$48:$O$48,0)),LOOKUP($H1240,TR_FEBRERO_2025!$B$71:$C$73,TR_FEBRERO_2025!$C$71:$C$73))</f>
        <v>77.77</v>
      </c>
    </row>
    <row r="1241" spans="1:11" ht="16.5" x14ac:dyDescent="0.3">
      <c r="A1241" s="67" t="str">
        <f t="shared" si="61"/>
        <v>DB2SuministroNoroeste</v>
      </c>
      <c r="B1241" s="250" t="str">
        <f t="shared" si="59"/>
        <v>DB2UsuariosNoroeste</v>
      </c>
      <c r="C1241" s="67" t="str">
        <f t="shared" si="60"/>
        <v>DB2SuministroUsuariosNoroeste</v>
      </c>
      <c r="E1241" s="192" t="s">
        <v>50</v>
      </c>
      <c r="F1241" s="99" t="s">
        <v>193</v>
      </c>
      <c r="G1241" s="99" t="s">
        <v>194</v>
      </c>
      <c r="H1241" s="99" t="s">
        <v>195</v>
      </c>
      <c r="I1241" s="99" t="s">
        <v>69</v>
      </c>
      <c r="J1241" s="285" t="s">
        <v>161</v>
      </c>
      <c r="K1241" s="505">
        <f>ROUND(INDEX(TR_FEBRERO_2025!$D$50:$O$66,MATCH($I1241,TR_FEBRERO_2025!$C$50:$C$66,0),MATCH($E1241,TR_FEBRERO_2025!$D$48:$O$48,0)),LOOKUP($H1241,TR_FEBRERO_2025!$B$71:$C$73,TR_FEBRERO_2025!$C$71:$C$73))</f>
        <v>77.77</v>
      </c>
    </row>
    <row r="1242" spans="1:11" ht="16.5" x14ac:dyDescent="0.3">
      <c r="A1242" s="67" t="str">
        <f t="shared" si="61"/>
        <v>PDBTSuministroNoroeste</v>
      </c>
      <c r="B1242" s="250" t="str">
        <f t="shared" si="59"/>
        <v>PDBTUsuariosNoroeste</v>
      </c>
      <c r="C1242" s="67" t="str">
        <f t="shared" si="60"/>
        <v>PDBTSuministroUsuariosNoroeste</v>
      </c>
      <c r="E1242" s="192" t="s">
        <v>56</v>
      </c>
      <c r="F1242" s="99" t="s">
        <v>193</v>
      </c>
      <c r="G1242" s="99" t="s">
        <v>194</v>
      </c>
      <c r="H1242" s="99" t="s">
        <v>195</v>
      </c>
      <c r="I1242" s="99" t="s">
        <v>69</v>
      </c>
      <c r="J1242" s="285" t="s">
        <v>161</v>
      </c>
      <c r="K1242" s="505">
        <f>ROUND(INDEX(TR_FEBRERO_2025!$D$50:$O$66,MATCH($I1242,TR_FEBRERO_2025!$C$50:$C$66,0),MATCH($E1242,TR_FEBRERO_2025!$D$48:$O$48,0)),LOOKUP($H1242,TR_FEBRERO_2025!$B$71:$C$73,TR_FEBRERO_2025!$C$71:$C$73))</f>
        <v>77.77</v>
      </c>
    </row>
    <row r="1243" spans="1:11" ht="16.5" x14ac:dyDescent="0.3">
      <c r="A1243" s="67" t="str">
        <f t="shared" si="61"/>
        <v>GDBTSuministroNoroeste</v>
      </c>
      <c r="B1243" s="250" t="str">
        <f t="shared" si="59"/>
        <v>GDBTUsuariosNoroeste</v>
      </c>
      <c r="C1243" s="67" t="str">
        <f t="shared" si="60"/>
        <v>GDBTSuministroUsuariosNoroeste</v>
      </c>
      <c r="E1243" s="192" t="s">
        <v>53</v>
      </c>
      <c r="F1243" s="99" t="s">
        <v>193</v>
      </c>
      <c r="G1243" s="99" t="s">
        <v>194</v>
      </c>
      <c r="H1243" s="99" t="s">
        <v>195</v>
      </c>
      <c r="I1243" s="99" t="s">
        <v>69</v>
      </c>
      <c r="J1243" s="285" t="s">
        <v>161</v>
      </c>
      <c r="K1243" s="505">
        <f>ROUND(INDEX(TR_FEBRERO_2025!$D$50:$O$66,MATCH($I1243,TR_FEBRERO_2025!$C$50:$C$66,0),MATCH($E1243,TR_FEBRERO_2025!$D$48:$O$48,0)),LOOKUP($H1243,TR_FEBRERO_2025!$B$71:$C$73,TR_FEBRERO_2025!$C$71:$C$73))</f>
        <v>777.67</v>
      </c>
    </row>
    <row r="1244" spans="1:11" ht="16.5" x14ac:dyDescent="0.3">
      <c r="A1244" s="67" t="str">
        <f t="shared" si="61"/>
        <v>RABTSuministroNoroeste</v>
      </c>
      <c r="B1244" s="250" t="str">
        <f t="shared" si="59"/>
        <v>RABTUsuariosNoroeste</v>
      </c>
      <c r="C1244" s="67" t="str">
        <f t="shared" si="60"/>
        <v>RABTSuministroUsuariosNoroeste</v>
      </c>
      <c r="E1244" s="192" t="s">
        <v>59</v>
      </c>
      <c r="F1244" s="99" t="s">
        <v>193</v>
      </c>
      <c r="G1244" s="99" t="s">
        <v>194</v>
      </c>
      <c r="H1244" s="99" t="s">
        <v>195</v>
      </c>
      <c r="I1244" s="99" t="s">
        <v>69</v>
      </c>
      <c r="J1244" s="285" t="s">
        <v>161</v>
      </c>
      <c r="K1244" s="505">
        <f>ROUND(INDEX(TR_FEBRERO_2025!$D$50:$O$66,MATCH($I1244,TR_FEBRERO_2025!$C$50:$C$66,0),MATCH($E1244,TR_FEBRERO_2025!$D$48:$O$48,0)),LOOKUP($H1244,TR_FEBRERO_2025!$B$71:$C$73,TR_FEBRERO_2025!$C$71:$C$73))</f>
        <v>77.77</v>
      </c>
    </row>
    <row r="1245" spans="1:11" ht="16.5" x14ac:dyDescent="0.3">
      <c r="A1245" s="67" t="str">
        <f t="shared" si="61"/>
        <v>APBTSuministroNoroeste</v>
      </c>
      <c r="B1245" s="250" t="str">
        <f t="shared" si="59"/>
        <v>APBTUsuariosNoroeste</v>
      </c>
      <c r="C1245" s="67" t="str">
        <f t="shared" si="60"/>
        <v>APBTSuministroUsuariosNoroeste</v>
      </c>
      <c r="E1245" s="187" t="s">
        <v>57</v>
      </c>
      <c r="F1245" s="99" t="s">
        <v>193</v>
      </c>
      <c r="G1245" s="99" t="s">
        <v>194</v>
      </c>
      <c r="H1245" s="99" t="s">
        <v>195</v>
      </c>
      <c r="I1245" s="99" t="s">
        <v>69</v>
      </c>
      <c r="J1245" s="285" t="s">
        <v>161</v>
      </c>
      <c r="K1245" s="505">
        <f>ROUND(INDEX(TR_FEBRERO_2025!$D$50:$O$66,MATCH($I1245,TR_FEBRERO_2025!$C$50:$C$66,0),MATCH($E1245,TR_FEBRERO_2025!$D$48:$O$48,0)),LOOKUP($H1245,TR_FEBRERO_2025!$B$71:$C$73,TR_FEBRERO_2025!$C$71:$C$73))</f>
        <v>77.77</v>
      </c>
    </row>
    <row r="1246" spans="1:11" ht="16.5" x14ac:dyDescent="0.3">
      <c r="A1246" s="67" t="str">
        <f t="shared" si="61"/>
        <v>APMTSuministroNoroeste</v>
      </c>
      <c r="B1246" s="250" t="str">
        <f t="shared" si="59"/>
        <v>APMTUsuariosNoroeste</v>
      </c>
      <c r="C1246" s="67" t="str">
        <f t="shared" si="60"/>
        <v>APMTSuministroUsuariosNoroeste</v>
      </c>
      <c r="E1246" s="187" t="s">
        <v>58</v>
      </c>
      <c r="F1246" s="99" t="s">
        <v>193</v>
      </c>
      <c r="G1246" s="99" t="s">
        <v>194</v>
      </c>
      <c r="H1246" s="99" t="s">
        <v>195</v>
      </c>
      <c r="I1246" s="99" t="s">
        <v>69</v>
      </c>
      <c r="J1246" s="285" t="s">
        <v>161</v>
      </c>
      <c r="K1246" s="505">
        <f>ROUND(INDEX(TR_FEBRERO_2025!$D$50:$O$66,MATCH($I1246,TR_FEBRERO_2025!$C$50:$C$66,0),MATCH($E1246,TR_FEBRERO_2025!$D$48:$O$48,0)),LOOKUP($H1246,TR_FEBRERO_2025!$B$71:$C$73,TR_FEBRERO_2025!$C$71:$C$73))</f>
        <v>777.67</v>
      </c>
    </row>
    <row r="1247" spans="1:11" ht="16.5" x14ac:dyDescent="0.3">
      <c r="A1247" s="67" t="str">
        <f t="shared" si="61"/>
        <v>GDMTHSuministroNoroeste</v>
      </c>
      <c r="B1247" s="250" t="str">
        <f t="shared" si="59"/>
        <v>GDMTHUsuariosNoroeste</v>
      </c>
      <c r="C1247" s="67" t="str">
        <f t="shared" si="60"/>
        <v>GDMTHSuministroUsuariosNoroeste</v>
      </c>
      <c r="E1247" s="180" t="s">
        <v>54</v>
      </c>
      <c r="F1247" s="99" t="s">
        <v>193</v>
      </c>
      <c r="G1247" s="99" t="s">
        <v>194</v>
      </c>
      <c r="H1247" s="99" t="s">
        <v>195</v>
      </c>
      <c r="I1247" s="99" t="s">
        <v>69</v>
      </c>
      <c r="J1247" s="285" t="s">
        <v>161</v>
      </c>
      <c r="K1247" s="505">
        <f>ROUND(INDEX(TR_FEBRERO_2025!$D$50:$O$66,MATCH($I1247,TR_FEBRERO_2025!$C$50:$C$66,0),MATCH($E1247,TR_FEBRERO_2025!$D$48:$O$48,0)),LOOKUP($H1247,TR_FEBRERO_2025!$B$71:$C$73,TR_FEBRERO_2025!$C$71:$C$73))</f>
        <v>777.67</v>
      </c>
    </row>
    <row r="1248" spans="1:11" ht="16.5" x14ac:dyDescent="0.3">
      <c r="A1248" s="67" t="str">
        <f t="shared" si="61"/>
        <v>GDMTOSuministroNoroeste</v>
      </c>
      <c r="B1248" s="250" t="str">
        <f t="shared" si="59"/>
        <v>GDMTOUsuariosNoroeste</v>
      </c>
      <c r="C1248" s="67" t="str">
        <f t="shared" si="60"/>
        <v>GDMTOSuministroUsuariosNoroeste</v>
      </c>
      <c r="E1248" s="180" t="s">
        <v>55</v>
      </c>
      <c r="F1248" s="99" t="s">
        <v>193</v>
      </c>
      <c r="G1248" s="99" t="s">
        <v>194</v>
      </c>
      <c r="H1248" s="99" t="s">
        <v>195</v>
      </c>
      <c r="I1248" s="99" t="s">
        <v>69</v>
      </c>
      <c r="J1248" s="285" t="s">
        <v>161</v>
      </c>
      <c r="K1248" s="505">
        <f>ROUND(INDEX(TR_FEBRERO_2025!$D$50:$O$66,MATCH($I1248,TR_FEBRERO_2025!$C$50:$C$66,0),MATCH($E1248,TR_FEBRERO_2025!$D$48:$O$48,0)),LOOKUP($H1248,TR_FEBRERO_2025!$B$71:$C$73,TR_FEBRERO_2025!$C$71:$C$73))</f>
        <v>777.67</v>
      </c>
    </row>
    <row r="1249" spans="1:11" ht="16.5" x14ac:dyDescent="0.3">
      <c r="A1249" s="67" t="str">
        <f t="shared" si="61"/>
        <v>RAMTSuministroNoroeste</v>
      </c>
      <c r="B1249" s="250" t="str">
        <f t="shared" si="59"/>
        <v>RAMTUsuariosNoroeste</v>
      </c>
      <c r="C1249" s="67" t="str">
        <f t="shared" si="60"/>
        <v>RAMTSuministroUsuariosNoroeste</v>
      </c>
      <c r="E1249" s="192" t="s">
        <v>60</v>
      </c>
      <c r="F1249" s="99" t="s">
        <v>193</v>
      </c>
      <c r="G1249" s="99" t="s">
        <v>194</v>
      </c>
      <c r="H1249" s="99" t="s">
        <v>195</v>
      </c>
      <c r="I1249" s="99" t="s">
        <v>69</v>
      </c>
      <c r="J1249" s="285" t="s">
        <v>161</v>
      </c>
      <c r="K1249" s="505">
        <f>ROUND(INDEX(TR_FEBRERO_2025!$D$50:$O$66,MATCH($I1249,TR_FEBRERO_2025!$C$50:$C$66,0),MATCH($E1249,TR_FEBRERO_2025!$D$48:$O$48,0)),LOOKUP($H1249,TR_FEBRERO_2025!$B$71:$C$73,TR_FEBRERO_2025!$C$71:$C$73))</f>
        <v>777.67</v>
      </c>
    </row>
    <row r="1250" spans="1:11" ht="16.5" x14ac:dyDescent="0.3">
      <c r="A1250" s="67" t="str">
        <f t="shared" si="61"/>
        <v>DISTSuministroNoroeste</v>
      </c>
      <c r="B1250" s="250" t="str">
        <f t="shared" si="59"/>
        <v>DISTUsuariosNoroeste</v>
      </c>
      <c r="C1250" s="67" t="str">
        <f t="shared" si="60"/>
        <v>DISTSuministroUsuariosNoroeste</v>
      </c>
      <c r="E1250" s="192" t="s">
        <v>51</v>
      </c>
      <c r="F1250" s="99" t="s">
        <v>193</v>
      </c>
      <c r="G1250" s="99" t="s">
        <v>194</v>
      </c>
      <c r="H1250" s="99" t="s">
        <v>195</v>
      </c>
      <c r="I1250" s="99" t="s">
        <v>69</v>
      </c>
      <c r="J1250" s="285" t="s">
        <v>161</v>
      </c>
      <c r="K1250" s="505">
        <f>ROUND(INDEX(TR_FEBRERO_2025!$D$50:$O$66,MATCH($I1250,TR_FEBRERO_2025!$C$50:$C$66,0),MATCH($E1250,TR_FEBRERO_2025!$D$48:$O$48,0)),LOOKUP($H1250,TR_FEBRERO_2025!$B$71:$C$73,TR_FEBRERO_2025!$C$71:$C$73))</f>
        <v>2333.0100000000002</v>
      </c>
    </row>
    <row r="1251" spans="1:11" ht="16.5" x14ac:dyDescent="0.3">
      <c r="A1251" s="67" t="str">
        <f t="shared" si="61"/>
        <v>DITSuministroNoroeste</v>
      </c>
      <c r="B1251" s="250" t="str">
        <f t="shared" si="59"/>
        <v>DITUsuariosNoroeste</v>
      </c>
      <c r="C1251" s="67" t="str">
        <f t="shared" si="60"/>
        <v>DITSuministroUsuariosNoroeste</v>
      </c>
      <c r="E1251" s="192" t="s">
        <v>52</v>
      </c>
      <c r="F1251" s="99" t="s">
        <v>193</v>
      </c>
      <c r="G1251" s="99" t="s">
        <v>194</v>
      </c>
      <c r="H1251" s="99" t="s">
        <v>195</v>
      </c>
      <c r="I1251" s="99" t="s">
        <v>69</v>
      </c>
      <c r="J1251" s="285" t="s">
        <v>161</v>
      </c>
      <c r="K1251" s="505">
        <f>ROUND(INDEX(TR_FEBRERO_2025!$D$50:$O$66,MATCH($I1251,TR_FEBRERO_2025!$C$50:$C$66,0),MATCH($E1251,TR_FEBRERO_2025!$D$48:$O$48,0)),LOOKUP($H1251,TR_FEBRERO_2025!$B$71:$C$73,TR_FEBRERO_2025!$C$71:$C$73))</f>
        <v>2333.0100000000002</v>
      </c>
    </row>
    <row r="1252" spans="1:11" ht="16.5" x14ac:dyDescent="0.3">
      <c r="A1252" s="67" t="str">
        <f t="shared" si="61"/>
        <v>DB1SuministroNorte</v>
      </c>
      <c r="B1252" s="250" t="str">
        <f t="shared" si="59"/>
        <v>DB1UsuariosNorte</v>
      </c>
      <c r="C1252" s="67" t="str">
        <f t="shared" si="60"/>
        <v>DB1SuministroUsuariosNorte</v>
      </c>
      <c r="E1252" s="192" t="s">
        <v>48</v>
      </c>
      <c r="F1252" s="99" t="s">
        <v>193</v>
      </c>
      <c r="G1252" s="99" t="s">
        <v>194</v>
      </c>
      <c r="H1252" s="99" t="s">
        <v>195</v>
      </c>
      <c r="I1252" s="99" t="s">
        <v>70</v>
      </c>
      <c r="J1252" s="285" t="s">
        <v>161</v>
      </c>
      <c r="K1252" s="505">
        <f>ROUND(INDEX(TR_FEBRERO_2025!$D$50:$O$66,MATCH($I1252,TR_FEBRERO_2025!$C$50:$C$66,0),MATCH($E1252,TR_FEBRERO_2025!$D$48:$O$48,0)),LOOKUP($H1252,TR_FEBRERO_2025!$B$71:$C$73,TR_FEBRERO_2025!$C$71:$C$73))</f>
        <v>72.64</v>
      </c>
    </row>
    <row r="1253" spans="1:11" ht="16.5" x14ac:dyDescent="0.3">
      <c r="A1253" s="67" t="str">
        <f t="shared" si="61"/>
        <v>DB2SuministroNorte</v>
      </c>
      <c r="B1253" s="250" t="str">
        <f t="shared" si="59"/>
        <v>DB2UsuariosNorte</v>
      </c>
      <c r="C1253" s="67" t="str">
        <f t="shared" si="60"/>
        <v>DB2SuministroUsuariosNorte</v>
      </c>
      <c r="E1253" s="192" t="s">
        <v>50</v>
      </c>
      <c r="F1253" s="99" t="s">
        <v>193</v>
      </c>
      <c r="G1253" s="99" t="s">
        <v>194</v>
      </c>
      <c r="H1253" s="99" t="s">
        <v>195</v>
      </c>
      <c r="I1253" s="99" t="s">
        <v>70</v>
      </c>
      <c r="J1253" s="285" t="s">
        <v>161</v>
      </c>
      <c r="K1253" s="505">
        <f>ROUND(INDEX(TR_FEBRERO_2025!$D$50:$O$66,MATCH($I1253,TR_FEBRERO_2025!$C$50:$C$66,0),MATCH($E1253,TR_FEBRERO_2025!$D$48:$O$48,0)),LOOKUP($H1253,TR_FEBRERO_2025!$B$71:$C$73,TR_FEBRERO_2025!$C$71:$C$73))</f>
        <v>72.64</v>
      </c>
    </row>
    <row r="1254" spans="1:11" ht="16.5" x14ac:dyDescent="0.3">
      <c r="A1254" s="67" t="str">
        <f t="shared" si="61"/>
        <v>PDBTSuministroNorte</v>
      </c>
      <c r="B1254" s="250" t="str">
        <f t="shared" si="59"/>
        <v>PDBTUsuariosNorte</v>
      </c>
      <c r="C1254" s="67" t="str">
        <f t="shared" si="60"/>
        <v>PDBTSuministroUsuariosNorte</v>
      </c>
      <c r="E1254" s="192" t="s">
        <v>56</v>
      </c>
      <c r="F1254" s="99" t="s">
        <v>193</v>
      </c>
      <c r="G1254" s="99" t="s">
        <v>194</v>
      </c>
      <c r="H1254" s="99" t="s">
        <v>195</v>
      </c>
      <c r="I1254" s="99" t="s">
        <v>70</v>
      </c>
      <c r="J1254" s="285" t="s">
        <v>161</v>
      </c>
      <c r="K1254" s="505">
        <f>ROUND(INDEX(TR_FEBRERO_2025!$D$50:$O$66,MATCH($I1254,TR_FEBRERO_2025!$C$50:$C$66,0),MATCH($E1254,TR_FEBRERO_2025!$D$48:$O$48,0)),LOOKUP($H1254,TR_FEBRERO_2025!$B$71:$C$73,TR_FEBRERO_2025!$C$71:$C$73))</f>
        <v>72.64</v>
      </c>
    </row>
    <row r="1255" spans="1:11" ht="16.5" x14ac:dyDescent="0.3">
      <c r="A1255" s="67" t="str">
        <f t="shared" si="61"/>
        <v>GDBTSuministroNorte</v>
      </c>
      <c r="B1255" s="250" t="str">
        <f t="shared" si="59"/>
        <v>GDBTUsuariosNorte</v>
      </c>
      <c r="C1255" s="67" t="str">
        <f t="shared" si="60"/>
        <v>GDBTSuministroUsuariosNorte</v>
      </c>
      <c r="E1255" s="192" t="s">
        <v>53</v>
      </c>
      <c r="F1255" s="99" t="s">
        <v>193</v>
      </c>
      <c r="G1255" s="99" t="s">
        <v>194</v>
      </c>
      <c r="H1255" s="99" t="s">
        <v>195</v>
      </c>
      <c r="I1255" s="99" t="s">
        <v>70</v>
      </c>
      <c r="J1255" s="285" t="s">
        <v>161</v>
      </c>
      <c r="K1255" s="505">
        <f>ROUND(INDEX(TR_FEBRERO_2025!$D$50:$O$66,MATCH($I1255,TR_FEBRERO_2025!$C$50:$C$66,0),MATCH($E1255,TR_FEBRERO_2025!$D$48:$O$48,0)),LOOKUP($H1255,TR_FEBRERO_2025!$B$71:$C$73,TR_FEBRERO_2025!$C$71:$C$73))</f>
        <v>726.37</v>
      </c>
    </row>
    <row r="1256" spans="1:11" ht="16.5" x14ac:dyDescent="0.3">
      <c r="A1256" s="67" t="str">
        <f t="shared" si="61"/>
        <v>RABTSuministroNorte</v>
      </c>
      <c r="B1256" s="250" t="str">
        <f t="shared" si="59"/>
        <v>RABTUsuariosNorte</v>
      </c>
      <c r="C1256" s="67" t="str">
        <f t="shared" si="60"/>
        <v>RABTSuministroUsuariosNorte</v>
      </c>
      <c r="E1256" s="192" t="s">
        <v>59</v>
      </c>
      <c r="F1256" s="99" t="s">
        <v>193</v>
      </c>
      <c r="G1256" s="99" t="s">
        <v>194</v>
      </c>
      <c r="H1256" s="99" t="s">
        <v>195</v>
      </c>
      <c r="I1256" s="99" t="s">
        <v>70</v>
      </c>
      <c r="J1256" s="285" t="s">
        <v>161</v>
      </c>
      <c r="K1256" s="505">
        <f>ROUND(INDEX(TR_FEBRERO_2025!$D$50:$O$66,MATCH($I1256,TR_FEBRERO_2025!$C$50:$C$66,0),MATCH($E1256,TR_FEBRERO_2025!$D$48:$O$48,0)),LOOKUP($H1256,TR_FEBRERO_2025!$B$71:$C$73,TR_FEBRERO_2025!$C$71:$C$73))</f>
        <v>72.64</v>
      </c>
    </row>
    <row r="1257" spans="1:11" ht="16.5" x14ac:dyDescent="0.3">
      <c r="A1257" s="67" t="str">
        <f t="shared" si="61"/>
        <v>APBTSuministroNorte</v>
      </c>
      <c r="B1257" s="250" t="str">
        <f t="shared" si="59"/>
        <v>APBTUsuariosNorte</v>
      </c>
      <c r="C1257" s="67" t="str">
        <f t="shared" si="60"/>
        <v>APBTSuministroUsuariosNorte</v>
      </c>
      <c r="E1257" s="187" t="s">
        <v>57</v>
      </c>
      <c r="F1257" s="99" t="s">
        <v>193</v>
      </c>
      <c r="G1257" s="99" t="s">
        <v>194</v>
      </c>
      <c r="H1257" s="99" t="s">
        <v>195</v>
      </c>
      <c r="I1257" s="99" t="s">
        <v>70</v>
      </c>
      <c r="J1257" s="285" t="s">
        <v>161</v>
      </c>
      <c r="K1257" s="505">
        <f>ROUND(INDEX(TR_FEBRERO_2025!$D$50:$O$66,MATCH($I1257,TR_FEBRERO_2025!$C$50:$C$66,0),MATCH($E1257,TR_FEBRERO_2025!$D$48:$O$48,0)),LOOKUP($H1257,TR_FEBRERO_2025!$B$71:$C$73,TR_FEBRERO_2025!$C$71:$C$73))</f>
        <v>72.64</v>
      </c>
    </row>
    <row r="1258" spans="1:11" ht="16.5" x14ac:dyDescent="0.3">
      <c r="A1258" s="67" t="str">
        <f t="shared" si="61"/>
        <v>APMTSuministroNorte</v>
      </c>
      <c r="B1258" s="250" t="str">
        <f t="shared" si="59"/>
        <v>APMTUsuariosNorte</v>
      </c>
      <c r="C1258" s="67" t="str">
        <f t="shared" si="60"/>
        <v>APMTSuministroUsuariosNorte</v>
      </c>
      <c r="E1258" s="187" t="s">
        <v>58</v>
      </c>
      <c r="F1258" s="99" t="s">
        <v>193</v>
      </c>
      <c r="G1258" s="99" t="s">
        <v>194</v>
      </c>
      <c r="H1258" s="99" t="s">
        <v>195</v>
      </c>
      <c r="I1258" s="99" t="s">
        <v>70</v>
      </c>
      <c r="J1258" s="285" t="s">
        <v>161</v>
      </c>
      <c r="K1258" s="505">
        <f>ROUND(INDEX(TR_FEBRERO_2025!$D$50:$O$66,MATCH($I1258,TR_FEBRERO_2025!$C$50:$C$66,0),MATCH($E1258,TR_FEBRERO_2025!$D$48:$O$48,0)),LOOKUP($H1258,TR_FEBRERO_2025!$B$71:$C$73,TR_FEBRERO_2025!$C$71:$C$73))</f>
        <v>726.37</v>
      </c>
    </row>
    <row r="1259" spans="1:11" ht="16.5" x14ac:dyDescent="0.3">
      <c r="A1259" s="67" t="str">
        <f t="shared" si="61"/>
        <v>GDMTHSuministroNorte</v>
      </c>
      <c r="B1259" s="250" t="str">
        <f t="shared" si="59"/>
        <v>GDMTHUsuariosNorte</v>
      </c>
      <c r="C1259" s="67" t="str">
        <f t="shared" si="60"/>
        <v>GDMTHSuministroUsuariosNorte</v>
      </c>
      <c r="E1259" s="180" t="s">
        <v>54</v>
      </c>
      <c r="F1259" s="99" t="s">
        <v>193</v>
      </c>
      <c r="G1259" s="99" t="s">
        <v>194</v>
      </c>
      <c r="H1259" s="99" t="s">
        <v>195</v>
      </c>
      <c r="I1259" s="99" t="s">
        <v>70</v>
      </c>
      <c r="J1259" s="285" t="s">
        <v>161</v>
      </c>
      <c r="K1259" s="505">
        <f>ROUND(INDEX(TR_FEBRERO_2025!$D$50:$O$66,MATCH($I1259,TR_FEBRERO_2025!$C$50:$C$66,0),MATCH($E1259,TR_FEBRERO_2025!$D$48:$O$48,0)),LOOKUP($H1259,TR_FEBRERO_2025!$B$71:$C$73,TR_FEBRERO_2025!$C$71:$C$73))</f>
        <v>726.37</v>
      </c>
    </row>
    <row r="1260" spans="1:11" ht="16.5" x14ac:dyDescent="0.3">
      <c r="A1260" s="67" t="str">
        <f t="shared" si="61"/>
        <v>GDMTOSuministroNorte</v>
      </c>
      <c r="B1260" s="250" t="str">
        <f t="shared" ref="B1260:B1323" si="62">E1260&amp;H1260&amp;I1260</f>
        <v>GDMTOUsuariosNorte</v>
      </c>
      <c r="C1260" s="67" t="str">
        <f t="shared" si="60"/>
        <v>GDMTOSuministroUsuariosNorte</v>
      </c>
      <c r="E1260" s="180" t="s">
        <v>55</v>
      </c>
      <c r="F1260" s="99" t="s">
        <v>193</v>
      </c>
      <c r="G1260" s="99" t="s">
        <v>194</v>
      </c>
      <c r="H1260" s="99" t="s">
        <v>195</v>
      </c>
      <c r="I1260" s="99" t="s">
        <v>70</v>
      </c>
      <c r="J1260" s="285" t="s">
        <v>161</v>
      </c>
      <c r="K1260" s="505">
        <f>ROUND(INDEX(TR_FEBRERO_2025!$D$50:$O$66,MATCH($I1260,TR_FEBRERO_2025!$C$50:$C$66,0),MATCH($E1260,TR_FEBRERO_2025!$D$48:$O$48,0)),LOOKUP($H1260,TR_FEBRERO_2025!$B$71:$C$73,TR_FEBRERO_2025!$C$71:$C$73))</f>
        <v>726.37</v>
      </c>
    </row>
    <row r="1261" spans="1:11" ht="16.5" x14ac:dyDescent="0.3">
      <c r="A1261" s="67" t="str">
        <f t="shared" si="61"/>
        <v>RAMTSuministroNorte</v>
      </c>
      <c r="B1261" s="250" t="str">
        <f t="shared" si="62"/>
        <v>RAMTUsuariosNorte</v>
      </c>
      <c r="C1261" s="67" t="str">
        <f t="shared" si="60"/>
        <v>RAMTSuministroUsuariosNorte</v>
      </c>
      <c r="E1261" s="192" t="s">
        <v>60</v>
      </c>
      <c r="F1261" s="99" t="s">
        <v>193</v>
      </c>
      <c r="G1261" s="99" t="s">
        <v>194</v>
      </c>
      <c r="H1261" s="99" t="s">
        <v>195</v>
      </c>
      <c r="I1261" s="99" t="s">
        <v>70</v>
      </c>
      <c r="J1261" s="285" t="s">
        <v>161</v>
      </c>
      <c r="K1261" s="505">
        <f>ROUND(INDEX(TR_FEBRERO_2025!$D$50:$O$66,MATCH($I1261,TR_FEBRERO_2025!$C$50:$C$66,0),MATCH($E1261,TR_FEBRERO_2025!$D$48:$O$48,0)),LOOKUP($H1261,TR_FEBRERO_2025!$B$71:$C$73,TR_FEBRERO_2025!$C$71:$C$73))</f>
        <v>726.37</v>
      </c>
    </row>
    <row r="1262" spans="1:11" ht="16.5" x14ac:dyDescent="0.3">
      <c r="A1262" s="67" t="str">
        <f t="shared" si="61"/>
        <v>DISTSuministroNorte</v>
      </c>
      <c r="B1262" s="250" t="str">
        <f t="shared" si="62"/>
        <v>DISTUsuariosNorte</v>
      </c>
      <c r="C1262" s="67" t="str">
        <f t="shared" si="60"/>
        <v>DISTSuministroUsuariosNorte</v>
      </c>
      <c r="E1262" s="192" t="s">
        <v>51</v>
      </c>
      <c r="F1262" s="99" t="s">
        <v>193</v>
      </c>
      <c r="G1262" s="99" t="s">
        <v>194</v>
      </c>
      <c r="H1262" s="99" t="s">
        <v>195</v>
      </c>
      <c r="I1262" s="99" t="s">
        <v>70</v>
      </c>
      <c r="J1262" s="285" t="s">
        <v>161</v>
      </c>
      <c r="K1262" s="505">
        <f>ROUND(INDEX(TR_FEBRERO_2025!$D$50:$O$66,MATCH($I1262,TR_FEBRERO_2025!$C$50:$C$66,0),MATCH($E1262,TR_FEBRERO_2025!$D$48:$O$48,0)),LOOKUP($H1262,TR_FEBRERO_2025!$B$71:$C$73,TR_FEBRERO_2025!$C$71:$C$73))</f>
        <v>2179.12</v>
      </c>
    </row>
    <row r="1263" spans="1:11" ht="16.5" x14ac:dyDescent="0.3">
      <c r="A1263" s="67" t="str">
        <f t="shared" si="61"/>
        <v>DITSuministroNorte</v>
      </c>
      <c r="B1263" s="250" t="str">
        <f t="shared" si="62"/>
        <v>DITUsuariosNorte</v>
      </c>
      <c r="C1263" s="67" t="str">
        <f t="shared" si="60"/>
        <v>DITSuministroUsuariosNorte</v>
      </c>
      <c r="E1263" s="192" t="s">
        <v>52</v>
      </c>
      <c r="F1263" s="99" t="s">
        <v>193</v>
      </c>
      <c r="G1263" s="99" t="s">
        <v>194</v>
      </c>
      <c r="H1263" s="99" t="s">
        <v>195</v>
      </c>
      <c r="I1263" s="99" t="s">
        <v>70</v>
      </c>
      <c r="J1263" s="285" t="s">
        <v>161</v>
      </c>
      <c r="K1263" s="505">
        <f>ROUND(INDEX(TR_FEBRERO_2025!$D$50:$O$66,MATCH($I1263,TR_FEBRERO_2025!$C$50:$C$66,0),MATCH($E1263,TR_FEBRERO_2025!$D$48:$O$48,0)),LOOKUP($H1263,TR_FEBRERO_2025!$B$71:$C$73,TR_FEBRERO_2025!$C$71:$C$73))</f>
        <v>2179.12</v>
      </c>
    </row>
    <row r="1264" spans="1:11" ht="16.5" x14ac:dyDescent="0.3">
      <c r="A1264" s="67" t="str">
        <f t="shared" si="61"/>
        <v>DB1SuministroOriente</v>
      </c>
      <c r="B1264" s="250" t="str">
        <f t="shared" si="62"/>
        <v>DB1UsuariosOriente</v>
      </c>
      <c r="C1264" s="67" t="str">
        <f t="shared" si="60"/>
        <v>DB1SuministroUsuariosOriente</v>
      </c>
      <c r="E1264" s="192" t="s">
        <v>48</v>
      </c>
      <c r="F1264" s="99" t="s">
        <v>193</v>
      </c>
      <c r="G1264" s="99" t="s">
        <v>194</v>
      </c>
      <c r="H1264" s="99" t="s">
        <v>195</v>
      </c>
      <c r="I1264" s="99" t="s">
        <v>71</v>
      </c>
      <c r="J1264" s="285" t="s">
        <v>161</v>
      </c>
      <c r="K1264" s="505">
        <f>ROUND(INDEX(TR_FEBRERO_2025!$D$50:$O$66,MATCH($I1264,TR_FEBRERO_2025!$C$50:$C$66,0),MATCH($E1264,TR_FEBRERO_2025!$D$48:$O$48,0)),LOOKUP($H1264,TR_FEBRERO_2025!$B$71:$C$73,TR_FEBRERO_2025!$C$71:$C$73))</f>
        <v>47.45</v>
      </c>
    </row>
    <row r="1265" spans="1:11" ht="16.5" x14ac:dyDescent="0.3">
      <c r="A1265" s="67" t="str">
        <f t="shared" si="61"/>
        <v>DB2SuministroOriente</v>
      </c>
      <c r="B1265" s="250" t="str">
        <f t="shared" si="62"/>
        <v>DB2UsuariosOriente</v>
      </c>
      <c r="C1265" s="67" t="str">
        <f t="shared" si="60"/>
        <v>DB2SuministroUsuariosOriente</v>
      </c>
      <c r="E1265" s="192" t="s">
        <v>50</v>
      </c>
      <c r="F1265" s="99" t="s">
        <v>193</v>
      </c>
      <c r="G1265" s="99" t="s">
        <v>194</v>
      </c>
      <c r="H1265" s="99" t="s">
        <v>195</v>
      </c>
      <c r="I1265" s="99" t="s">
        <v>71</v>
      </c>
      <c r="J1265" s="285" t="s">
        <v>161</v>
      </c>
      <c r="K1265" s="505">
        <f>ROUND(INDEX(TR_FEBRERO_2025!$D$50:$O$66,MATCH($I1265,TR_FEBRERO_2025!$C$50:$C$66,0),MATCH($E1265,TR_FEBRERO_2025!$D$48:$O$48,0)),LOOKUP($H1265,TR_FEBRERO_2025!$B$71:$C$73,TR_FEBRERO_2025!$C$71:$C$73))</f>
        <v>47.45</v>
      </c>
    </row>
    <row r="1266" spans="1:11" ht="16.5" x14ac:dyDescent="0.3">
      <c r="A1266" s="67" t="str">
        <f t="shared" si="61"/>
        <v>PDBTSuministroOriente</v>
      </c>
      <c r="B1266" s="250" t="str">
        <f t="shared" si="62"/>
        <v>PDBTUsuariosOriente</v>
      </c>
      <c r="C1266" s="67" t="str">
        <f t="shared" si="60"/>
        <v>PDBTSuministroUsuariosOriente</v>
      </c>
      <c r="E1266" s="192" t="s">
        <v>56</v>
      </c>
      <c r="F1266" s="99" t="s">
        <v>193</v>
      </c>
      <c r="G1266" s="99" t="s">
        <v>194</v>
      </c>
      <c r="H1266" s="99" t="s">
        <v>195</v>
      </c>
      <c r="I1266" s="99" t="s">
        <v>71</v>
      </c>
      <c r="J1266" s="285" t="s">
        <v>161</v>
      </c>
      <c r="K1266" s="505">
        <f>ROUND(INDEX(TR_FEBRERO_2025!$D$50:$O$66,MATCH($I1266,TR_FEBRERO_2025!$C$50:$C$66,0),MATCH($E1266,TR_FEBRERO_2025!$D$48:$O$48,0)),LOOKUP($H1266,TR_FEBRERO_2025!$B$71:$C$73,TR_FEBRERO_2025!$C$71:$C$73))</f>
        <v>47.45</v>
      </c>
    </row>
    <row r="1267" spans="1:11" ht="16.5" x14ac:dyDescent="0.3">
      <c r="A1267" s="67" t="str">
        <f t="shared" si="61"/>
        <v>GDBTSuministroOriente</v>
      </c>
      <c r="B1267" s="250" t="str">
        <f t="shared" si="62"/>
        <v>GDBTUsuariosOriente</v>
      </c>
      <c r="C1267" s="67" t="str">
        <f t="shared" si="60"/>
        <v>GDBTSuministroUsuariosOriente</v>
      </c>
      <c r="E1267" s="192" t="s">
        <v>53</v>
      </c>
      <c r="F1267" s="99" t="s">
        <v>193</v>
      </c>
      <c r="G1267" s="99" t="s">
        <v>194</v>
      </c>
      <c r="H1267" s="99" t="s">
        <v>195</v>
      </c>
      <c r="I1267" s="99" t="s">
        <v>71</v>
      </c>
      <c r="J1267" s="285" t="s">
        <v>161</v>
      </c>
      <c r="K1267" s="505">
        <f>ROUND(INDEX(TR_FEBRERO_2025!$D$50:$O$66,MATCH($I1267,TR_FEBRERO_2025!$C$50:$C$66,0),MATCH($E1267,TR_FEBRERO_2025!$D$48:$O$48,0)),LOOKUP($H1267,TR_FEBRERO_2025!$B$71:$C$73,TR_FEBRERO_2025!$C$71:$C$73))</f>
        <v>474.54</v>
      </c>
    </row>
    <row r="1268" spans="1:11" ht="16.5" x14ac:dyDescent="0.3">
      <c r="A1268" s="67" t="str">
        <f t="shared" si="61"/>
        <v>RABTSuministroOriente</v>
      </c>
      <c r="B1268" s="250" t="str">
        <f t="shared" si="62"/>
        <v>RABTUsuariosOriente</v>
      </c>
      <c r="C1268" s="67" t="str">
        <f t="shared" si="60"/>
        <v>RABTSuministroUsuariosOriente</v>
      </c>
      <c r="E1268" s="192" t="s">
        <v>59</v>
      </c>
      <c r="F1268" s="99" t="s">
        <v>193</v>
      </c>
      <c r="G1268" s="99" t="s">
        <v>194</v>
      </c>
      <c r="H1268" s="99" t="s">
        <v>195</v>
      </c>
      <c r="I1268" s="99" t="s">
        <v>71</v>
      </c>
      <c r="J1268" s="285" t="s">
        <v>161</v>
      </c>
      <c r="K1268" s="505">
        <f>ROUND(INDEX(TR_FEBRERO_2025!$D$50:$O$66,MATCH($I1268,TR_FEBRERO_2025!$C$50:$C$66,0),MATCH($E1268,TR_FEBRERO_2025!$D$48:$O$48,0)),LOOKUP($H1268,TR_FEBRERO_2025!$B$71:$C$73,TR_FEBRERO_2025!$C$71:$C$73))</f>
        <v>47.45</v>
      </c>
    </row>
    <row r="1269" spans="1:11" ht="16.5" x14ac:dyDescent="0.3">
      <c r="A1269" s="67" t="str">
        <f t="shared" si="61"/>
        <v>APBTSuministroOriente</v>
      </c>
      <c r="B1269" s="250" t="str">
        <f t="shared" si="62"/>
        <v>APBTUsuariosOriente</v>
      </c>
      <c r="C1269" s="67" t="str">
        <f t="shared" si="60"/>
        <v>APBTSuministroUsuariosOriente</v>
      </c>
      <c r="E1269" s="187" t="s">
        <v>57</v>
      </c>
      <c r="F1269" s="99" t="s">
        <v>193</v>
      </c>
      <c r="G1269" s="99" t="s">
        <v>194</v>
      </c>
      <c r="H1269" s="99" t="s">
        <v>195</v>
      </c>
      <c r="I1269" s="99" t="s">
        <v>71</v>
      </c>
      <c r="J1269" s="285" t="s">
        <v>161</v>
      </c>
      <c r="K1269" s="505">
        <f>ROUND(INDEX(TR_FEBRERO_2025!$D$50:$O$66,MATCH($I1269,TR_FEBRERO_2025!$C$50:$C$66,0),MATCH($E1269,TR_FEBRERO_2025!$D$48:$O$48,0)),LOOKUP($H1269,TR_FEBRERO_2025!$B$71:$C$73,TR_FEBRERO_2025!$C$71:$C$73))</f>
        <v>47.45</v>
      </c>
    </row>
    <row r="1270" spans="1:11" ht="16.5" x14ac:dyDescent="0.3">
      <c r="A1270" s="67" t="str">
        <f t="shared" si="61"/>
        <v>APMTSuministroOriente</v>
      </c>
      <c r="B1270" s="250" t="str">
        <f t="shared" si="62"/>
        <v>APMTUsuariosOriente</v>
      </c>
      <c r="C1270" s="67" t="str">
        <f t="shared" si="60"/>
        <v>APMTSuministroUsuariosOriente</v>
      </c>
      <c r="E1270" s="187" t="s">
        <v>58</v>
      </c>
      <c r="F1270" s="99" t="s">
        <v>193</v>
      </c>
      <c r="G1270" s="99" t="s">
        <v>194</v>
      </c>
      <c r="H1270" s="99" t="s">
        <v>195</v>
      </c>
      <c r="I1270" s="99" t="s">
        <v>71</v>
      </c>
      <c r="J1270" s="285" t="s">
        <v>161</v>
      </c>
      <c r="K1270" s="505">
        <f>ROUND(INDEX(TR_FEBRERO_2025!$D$50:$O$66,MATCH($I1270,TR_FEBRERO_2025!$C$50:$C$66,0),MATCH($E1270,TR_FEBRERO_2025!$D$48:$O$48,0)),LOOKUP($H1270,TR_FEBRERO_2025!$B$71:$C$73,TR_FEBRERO_2025!$C$71:$C$73))</f>
        <v>474.54</v>
      </c>
    </row>
    <row r="1271" spans="1:11" ht="16.5" x14ac:dyDescent="0.3">
      <c r="A1271" s="67" t="str">
        <f t="shared" si="61"/>
        <v>GDMTHSuministroOriente</v>
      </c>
      <c r="B1271" s="250" t="str">
        <f t="shared" si="62"/>
        <v>GDMTHUsuariosOriente</v>
      </c>
      <c r="C1271" s="67" t="str">
        <f t="shared" si="60"/>
        <v>GDMTHSuministroUsuariosOriente</v>
      </c>
      <c r="E1271" s="180" t="s">
        <v>54</v>
      </c>
      <c r="F1271" s="99" t="s">
        <v>193</v>
      </c>
      <c r="G1271" s="99" t="s">
        <v>194</v>
      </c>
      <c r="H1271" s="99" t="s">
        <v>195</v>
      </c>
      <c r="I1271" s="99" t="s">
        <v>71</v>
      </c>
      <c r="J1271" s="285" t="s">
        <v>161</v>
      </c>
      <c r="K1271" s="505">
        <f>ROUND(INDEX(TR_FEBRERO_2025!$D$50:$O$66,MATCH($I1271,TR_FEBRERO_2025!$C$50:$C$66,0),MATCH($E1271,TR_FEBRERO_2025!$D$48:$O$48,0)),LOOKUP($H1271,TR_FEBRERO_2025!$B$71:$C$73,TR_FEBRERO_2025!$C$71:$C$73))</f>
        <v>474.54</v>
      </c>
    </row>
    <row r="1272" spans="1:11" ht="16.5" x14ac:dyDescent="0.3">
      <c r="A1272" s="67" t="str">
        <f t="shared" si="61"/>
        <v>GDMTOSuministroOriente</v>
      </c>
      <c r="B1272" s="250" t="str">
        <f t="shared" si="62"/>
        <v>GDMTOUsuariosOriente</v>
      </c>
      <c r="C1272" s="67" t="str">
        <f t="shared" si="60"/>
        <v>GDMTOSuministroUsuariosOriente</v>
      </c>
      <c r="E1272" s="180" t="s">
        <v>55</v>
      </c>
      <c r="F1272" s="99" t="s">
        <v>193</v>
      </c>
      <c r="G1272" s="99" t="s">
        <v>194</v>
      </c>
      <c r="H1272" s="99" t="s">
        <v>195</v>
      </c>
      <c r="I1272" s="99" t="s">
        <v>71</v>
      </c>
      <c r="J1272" s="285" t="s">
        <v>161</v>
      </c>
      <c r="K1272" s="505">
        <f>ROUND(INDEX(TR_FEBRERO_2025!$D$50:$O$66,MATCH($I1272,TR_FEBRERO_2025!$C$50:$C$66,0),MATCH($E1272,TR_FEBRERO_2025!$D$48:$O$48,0)),LOOKUP($H1272,TR_FEBRERO_2025!$B$71:$C$73,TR_FEBRERO_2025!$C$71:$C$73))</f>
        <v>474.54</v>
      </c>
    </row>
    <row r="1273" spans="1:11" ht="16.5" x14ac:dyDescent="0.3">
      <c r="A1273" s="67" t="str">
        <f t="shared" si="61"/>
        <v>RAMTSuministroOriente</v>
      </c>
      <c r="B1273" s="250" t="str">
        <f t="shared" si="62"/>
        <v>RAMTUsuariosOriente</v>
      </c>
      <c r="C1273" s="67" t="str">
        <f t="shared" si="60"/>
        <v>RAMTSuministroUsuariosOriente</v>
      </c>
      <c r="E1273" s="192" t="s">
        <v>60</v>
      </c>
      <c r="F1273" s="99" t="s">
        <v>193</v>
      </c>
      <c r="G1273" s="99" t="s">
        <v>194</v>
      </c>
      <c r="H1273" s="99" t="s">
        <v>195</v>
      </c>
      <c r="I1273" s="99" t="s">
        <v>71</v>
      </c>
      <c r="J1273" s="285" t="s">
        <v>161</v>
      </c>
      <c r="K1273" s="505">
        <f>ROUND(INDEX(TR_FEBRERO_2025!$D$50:$O$66,MATCH($I1273,TR_FEBRERO_2025!$C$50:$C$66,0),MATCH($E1273,TR_FEBRERO_2025!$D$48:$O$48,0)),LOOKUP($H1273,TR_FEBRERO_2025!$B$71:$C$73,TR_FEBRERO_2025!$C$71:$C$73))</f>
        <v>474.54</v>
      </c>
    </row>
    <row r="1274" spans="1:11" ht="16.5" x14ac:dyDescent="0.3">
      <c r="A1274" s="67" t="str">
        <f t="shared" si="61"/>
        <v>DISTSuministroOriente</v>
      </c>
      <c r="B1274" s="250" t="str">
        <f t="shared" si="62"/>
        <v>DISTUsuariosOriente</v>
      </c>
      <c r="C1274" s="67" t="str">
        <f t="shared" si="60"/>
        <v>DISTSuministroUsuariosOriente</v>
      </c>
      <c r="E1274" s="192" t="s">
        <v>51</v>
      </c>
      <c r="F1274" s="99" t="s">
        <v>193</v>
      </c>
      <c r="G1274" s="99" t="s">
        <v>194</v>
      </c>
      <c r="H1274" s="99" t="s">
        <v>195</v>
      </c>
      <c r="I1274" s="99" t="s">
        <v>71</v>
      </c>
      <c r="J1274" s="285" t="s">
        <v>161</v>
      </c>
      <c r="K1274" s="505">
        <f>ROUND(INDEX(TR_FEBRERO_2025!$D$50:$O$66,MATCH($I1274,TR_FEBRERO_2025!$C$50:$C$66,0),MATCH($E1274,TR_FEBRERO_2025!$D$48:$O$48,0)),LOOKUP($H1274,TR_FEBRERO_2025!$B$71:$C$73,TR_FEBRERO_2025!$C$71:$C$73))</f>
        <v>1423.62</v>
      </c>
    </row>
    <row r="1275" spans="1:11" ht="16.5" x14ac:dyDescent="0.3">
      <c r="A1275" s="67" t="str">
        <f t="shared" si="61"/>
        <v>DITSuministroOriente</v>
      </c>
      <c r="B1275" s="250" t="str">
        <f t="shared" si="62"/>
        <v>DITUsuariosOriente</v>
      </c>
      <c r="C1275" s="67" t="str">
        <f t="shared" si="60"/>
        <v>DITSuministroUsuariosOriente</v>
      </c>
      <c r="E1275" s="192" t="s">
        <v>52</v>
      </c>
      <c r="F1275" s="99" t="s">
        <v>193</v>
      </c>
      <c r="G1275" s="99" t="s">
        <v>194</v>
      </c>
      <c r="H1275" s="99" t="s">
        <v>195</v>
      </c>
      <c r="I1275" s="99" t="s">
        <v>71</v>
      </c>
      <c r="J1275" s="285" t="s">
        <v>161</v>
      </c>
      <c r="K1275" s="505">
        <f>ROUND(INDEX(TR_FEBRERO_2025!$D$50:$O$66,MATCH($I1275,TR_FEBRERO_2025!$C$50:$C$66,0),MATCH($E1275,TR_FEBRERO_2025!$D$48:$O$48,0)),LOOKUP($H1275,TR_FEBRERO_2025!$B$71:$C$73,TR_FEBRERO_2025!$C$71:$C$73))</f>
        <v>1423.62</v>
      </c>
    </row>
    <row r="1276" spans="1:11" ht="16.5" x14ac:dyDescent="0.3">
      <c r="A1276" s="67" t="str">
        <f t="shared" si="61"/>
        <v>DB1SuministroPeninsular</v>
      </c>
      <c r="B1276" s="250" t="str">
        <f t="shared" si="62"/>
        <v>DB1UsuariosPeninsular</v>
      </c>
      <c r="C1276" s="67" t="str">
        <f t="shared" si="60"/>
        <v>DB1SuministroUsuariosPeninsular</v>
      </c>
      <c r="E1276" s="192" t="s">
        <v>48</v>
      </c>
      <c r="F1276" s="99" t="s">
        <v>193</v>
      </c>
      <c r="G1276" s="99" t="s">
        <v>194</v>
      </c>
      <c r="H1276" s="99" t="s">
        <v>195</v>
      </c>
      <c r="I1276" s="99" t="s">
        <v>72</v>
      </c>
      <c r="J1276" s="285" t="s">
        <v>161</v>
      </c>
      <c r="K1276" s="505">
        <f>ROUND(INDEX(TR_FEBRERO_2025!$D$50:$O$66,MATCH($I1276,TR_FEBRERO_2025!$C$50:$C$66,0),MATCH($E1276,TR_FEBRERO_2025!$D$48:$O$48,0)),LOOKUP($H1276,TR_FEBRERO_2025!$B$71:$C$73,TR_FEBRERO_2025!$C$71:$C$73))</f>
        <v>42.16</v>
      </c>
    </row>
    <row r="1277" spans="1:11" ht="16.5" x14ac:dyDescent="0.3">
      <c r="A1277" s="67" t="str">
        <f t="shared" si="61"/>
        <v>DB2SuministroPeninsular</v>
      </c>
      <c r="B1277" s="250" t="str">
        <f t="shared" si="62"/>
        <v>DB2UsuariosPeninsular</v>
      </c>
      <c r="C1277" s="67" t="str">
        <f t="shared" si="60"/>
        <v>DB2SuministroUsuariosPeninsular</v>
      </c>
      <c r="E1277" s="192" t="s">
        <v>50</v>
      </c>
      <c r="F1277" s="99" t="s">
        <v>193</v>
      </c>
      <c r="G1277" s="99" t="s">
        <v>194</v>
      </c>
      <c r="H1277" s="99" t="s">
        <v>195</v>
      </c>
      <c r="I1277" s="99" t="s">
        <v>72</v>
      </c>
      <c r="J1277" s="285" t="s">
        <v>161</v>
      </c>
      <c r="K1277" s="505">
        <f>ROUND(INDEX(TR_FEBRERO_2025!$D$50:$O$66,MATCH($I1277,TR_FEBRERO_2025!$C$50:$C$66,0),MATCH($E1277,TR_FEBRERO_2025!$D$48:$O$48,0)),LOOKUP($H1277,TR_FEBRERO_2025!$B$71:$C$73,TR_FEBRERO_2025!$C$71:$C$73))</f>
        <v>42.16</v>
      </c>
    </row>
    <row r="1278" spans="1:11" ht="16.5" x14ac:dyDescent="0.3">
      <c r="A1278" s="67" t="str">
        <f t="shared" si="61"/>
        <v>PDBTSuministroPeninsular</v>
      </c>
      <c r="B1278" s="250" t="str">
        <f t="shared" si="62"/>
        <v>PDBTUsuariosPeninsular</v>
      </c>
      <c r="C1278" s="67" t="str">
        <f t="shared" si="60"/>
        <v>PDBTSuministroUsuariosPeninsular</v>
      </c>
      <c r="E1278" s="192" t="s">
        <v>56</v>
      </c>
      <c r="F1278" s="99" t="s">
        <v>193</v>
      </c>
      <c r="G1278" s="99" t="s">
        <v>194</v>
      </c>
      <c r="H1278" s="99" t="s">
        <v>195</v>
      </c>
      <c r="I1278" s="99" t="s">
        <v>72</v>
      </c>
      <c r="J1278" s="285" t="s">
        <v>161</v>
      </c>
      <c r="K1278" s="505">
        <f>ROUND(INDEX(TR_FEBRERO_2025!$D$50:$O$66,MATCH($I1278,TR_FEBRERO_2025!$C$50:$C$66,0),MATCH($E1278,TR_FEBRERO_2025!$D$48:$O$48,0)),LOOKUP($H1278,TR_FEBRERO_2025!$B$71:$C$73,TR_FEBRERO_2025!$C$71:$C$73))</f>
        <v>42.16</v>
      </c>
    </row>
    <row r="1279" spans="1:11" ht="16.5" x14ac:dyDescent="0.3">
      <c r="A1279" s="67" t="str">
        <f t="shared" si="61"/>
        <v>GDBTSuministroPeninsular</v>
      </c>
      <c r="B1279" s="250" t="str">
        <f t="shared" si="62"/>
        <v>GDBTUsuariosPeninsular</v>
      </c>
      <c r="C1279" s="67" t="str">
        <f t="shared" si="60"/>
        <v>GDBTSuministroUsuariosPeninsular</v>
      </c>
      <c r="E1279" s="192" t="s">
        <v>53</v>
      </c>
      <c r="F1279" s="99" t="s">
        <v>193</v>
      </c>
      <c r="G1279" s="99" t="s">
        <v>194</v>
      </c>
      <c r="H1279" s="99" t="s">
        <v>195</v>
      </c>
      <c r="I1279" s="99" t="s">
        <v>72</v>
      </c>
      <c r="J1279" s="285" t="s">
        <v>161</v>
      </c>
      <c r="K1279" s="505">
        <f>ROUND(INDEX(TR_FEBRERO_2025!$D$50:$O$66,MATCH($I1279,TR_FEBRERO_2025!$C$50:$C$66,0),MATCH($E1279,TR_FEBRERO_2025!$D$48:$O$48,0)),LOOKUP($H1279,TR_FEBRERO_2025!$B$71:$C$73,TR_FEBRERO_2025!$C$71:$C$73))</f>
        <v>421.57</v>
      </c>
    </row>
    <row r="1280" spans="1:11" ht="16.5" x14ac:dyDescent="0.3">
      <c r="A1280" s="67" t="str">
        <f t="shared" si="61"/>
        <v>RABTSuministroPeninsular</v>
      </c>
      <c r="B1280" s="250" t="str">
        <f t="shared" si="62"/>
        <v>RABTUsuariosPeninsular</v>
      </c>
      <c r="C1280" s="67" t="str">
        <f t="shared" si="60"/>
        <v>RABTSuministroUsuariosPeninsular</v>
      </c>
      <c r="E1280" s="192" t="s">
        <v>59</v>
      </c>
      <c r="F1280" s="99" t="s">
        <v>193</v>
      </c>
      <c r="G1280" s="99" t="s">
        <v>194</v>
      </c>
      <c r="H1280" s="99" t="s">
        <v>195</v>
      </c>
      <c r="I1280" s="99" t="s">
        <v>72</v>
      </c>
      <c r="J1280" s="285" t="s">
        <v>161</v>
      </c>
      <c r="K1280" s="505">
        <f>ROUND(INDEX(TR_FEBRERO_2025!$D$50:$O$66,MATCH($I1280,TR_FEBRERO_2025!$C$50:$C$66,0),MATCH($E1280,TR_FEBRERO_2025!$D$48:$O$48,0)),LOOKUP($H1280,TR_FEBRERO_2025!$B$71:$C$73,TR_FEBRERO_2025!$C$71:$C$73))</f>
        <v>42.16</v>
      </c>
    </row>
    <row r="1281" spans="1:11" ht="16.5" x14ac:dyDescent="0.3">
      <c r="A1281" s="67" t="str">
        <f t="shared" si="61"/>
        <v>APBTSuministroPeninsular</v>
      </c>
      <c r="B1281" s="250" t="str">
        <f t="shared" si="62"/>
        <v>APBTUsuariosPeninsular</v>
      </c>
      <c r="C1281" s="67" t="str">
        <f t="shared" si="60"/>
        <v>APBTSuministroUsuariosPeninsular</v>
      </c>
      <c r="E1281" s="187" t="s">
        <v>57</v>
      </c>
      <c r="F1281" s="99" t="s">
        <v>193</v>
      </c>
      <c r="G1281" s="99" t="s">
        <v>194</v>
      </c>
      <c r="H1281" s="99" t="s">
        <v>195</v>
      </c>
      <c r="I1281" s="99" t="s">
        <v>72</v>
      </c>
      <c r="J1281" s="285" t="s">
        <v>161</v>
      </c>
      <c r="K1281" s="505">
        <f>ROUND(INDEX(TR_FEBRERO_2025!$D$50:$O$66,MATCH($I1281,TR_FEBRERO_2025!$C$50:$C$66,0),MATCH($E1281,TR_FEBRERO_2025!$D$48:$O$48,0)),LOOKUP($H1281,TR_FEBRERO_2025!$B$71:$C$73,TR_FEBRERO_2025!$C$71:$C$73))</f>
        <v>42.16</v>
      </c>
    </row>
    <row r="1282" spans="1:11" ht="16.5" x14ac:dyDescent="0.3">
      <c r="A1282" s="67" t="str">
        <f t="shared" si="61"/>
        <v>APMTSuministroPeninsular</v>
      </c>
      <c r="B1282" s="250" t="str">
        <f t="shared" si="62"/>
        <v>APMTUsuariosPeninsular</v>
      </c>
      <c r="C1282" s="67" t="str">
        <f t="shared" si="60"/>
        <v>APMTSuministroUsuariosPeninsular</v>
      </c>
      <c r="E1282" s="187" t="s">
        <v>58</v>
      </c>
      <c r="F1282" s="99" t="s">
        <v>193</v>
      </c>
      <c r="G1282" s="99" t="s">
        <v>194</v>
      </c>
      <c r="H1282" s="99" t="s">
        <v>195</v>
      </c>
      <c r="I1282" s="99" t="s">
        <v>72</v>
      </c>
      <c r="J1282" s="285" t="s">
        <v>161</v>
      </c>
      <c r="K1282" s="505">
        <f>ROUND(INDEX(TR_FEBRERO_2025!$D$50:$O$66,MATCH($I1282,TR_FEBRERO_2025!$C$50:$C$66,0),MATCH($E1282,TR_FEBRERO_2025!$D$48:$O$48,0)),LOOKUP($H1282,TR_FEBRERO_2025!$B$71:$C$73,TR_FEBRERO_2025!$C$71:$C$73))</f>
        <v>421.57</v>
      </c>
    </row>
    <row r="1283" spans="1:11" ht="16.5" x14ac:dyDescent="0.3">
      <c r="A1283" s="67" t="str">
        <f t="shared" si="61"/>
        <v>GDMTHSuministroPeninsular</v>
      </c>
      <c r="B1283" s="250" t="str">
        <f t="shared" si="62"/>
        <v>GDMTHUsuariosPeninsular</v>
      </c>
      <c r="C1283" s="67" t="str">
        <f t="shared" si="60"/>
        <v>GDMTHSuministroUsuariosPeninsular</v>
      </c>
      <c r="E1283" s="180" t="s">
        <v>54</v>
      </c>
      <c r="F1283" s="99" t="s">
        <v>193</v>
      </c>
      <c r="G1283" s="99" t="s">
        <v>194</v>
      </c>
      <c r="H1283" s="99" t="s">
        <v>195</v>
      </c>
      <c r="I1283" s="99" t="s">
        <v>72</v>
      </c>
      <c r="J1283" s="285" t="s">
        <v>161</v>
      </c>
      <c r="K1283" s="505">
        <f>ROUND(INDEX(TR_FEBRERO_2025!$D$50:$O$66,MATCH($I1283,TR_FEBRERO_2025!$C$50:$C$66,0),MATCH($E1283,TR_FEBRERO_2025!$D$48:$O$48,0)),LOOKUP($H1283,TR_FEBRERO_2025!$B$71:$C$73,TR_FEBRERO_2025!$C$71:$C$73))</f>
        <v>421.57</v>
      </c>
    </row>
    <row r="1284" spans="1:11" ht="16.5" x14ac:dyDescent="0.3">
      <c r="A1284" s="67" t="str">
        <f t="shared" si="61"/>
        <v>GDMTOSuministroPeninsular</v>
      </c>
      <c r="B1284" s="250" t="str">
        <f t="shared" si="62"/>
        <v>GDMTOUsuariosPeninsular</v>
      </c>
      <c r="C1284" s="67" t="str">
        <f t="shared" si="60"/>
        <v>GDMTOSuministroUsuariosPeninsular</v>
      </c>
      <c r="E1284" s="180" t="s">
        <v>55</v>
      </c>
      <c r="F1284" s="99" t="s">
        <v>193</v>
      </c>
      <c r="G1284" s="99" t="s">
        <v>194</v>
      </c>
      <c r="H1284" s="99" t="s">
        <v>195</v>
      </c>
      <c r="I1284" s="99" t="s">
        <v>72</v>
      </c>
      <c r="J1284" s="285" t="s">
        <v>161</v>
      </c>
      <c r="K1284" s="505">
        <f>ROUND(INDEX(TR_FEBRERO_2025!$D$50:$O$66,MATCH($I1284,TR_FEBRERO_2025!$C$50:$C$66,0),MATCH($E1284,TR_FEBRERO_2025!$D$48:$O$48,0)),LOOKUP($H1284,TR_FEBRERO_2025!$B$71:$C$73,TR_FEBRERO_2025!$C$71:$C$73))</f>
        <v>421.57</v>
      </c>
    </row>
    <row r="1285" spans="1:11" ht="16.5" x14ac:dyDescent="0.3">
      <c r="A1285" s="67" t="str">
        <f t="shared" si="61"/>
        <v>RAMTSuministroPeninsular</v>
      </c>
      <c r="B1285" s="250" t="str">
        <f t="shared" si="62"/>
        <v>RAMTUsuariosPeninsular</v>
      </c>
      <c r="C1285" s="67" t="str">
        <f t="shared" si="60"/>
        <v>RAMTSuministroUsuariosPeninsular</v>
      </c>
      <c r="E1285" s="192" t="s">
        <v>60</v>
      </c>
      <c r="F1285" s="99" t="s">
        <v>193</v>
      </c>
      <c r="G1285" s="99" t="s">
        <v>194</v>
      </c>
      <c r="H1285" s="99" t="s">
        <v>195</v>
      </c>
      <c r="I1285" s="99" t="s">
        <v>72</v>
      </c>
      <c r="J1285" s="285" t="s">
        <v>161</v>
      </c>
      <c r="K1285" s="505">
        <f>ROUND(INDEX(TR_FEBRERO_2025!$D$50:$O$66,MATCH($I1285,TR_FEBRERO_2025!$C$50:$C$66,0),MATCH($E1285,TR_FEBRERO_2025!$D$48:$O$48,0)),LOOKUP($H1285,TR_FEBRERO_2025!$B$71:$C$73,TR_FEBRERO_2025!$C$71:$C$73))</f>
        <v>421.57</v>
      </c>
    </row>
    <row r="1286" spans="1:11" ht="16.5" x14ac:dyDescent="0.3">
      <c r="A1286" s="67" t="str">
        <f t="shared" si="61"/>
        <v>DISTSuministroPeninsular</v>
      </c>
      <c r="B1286" s="250" t="str">
        <f t="shared" si="62"/>
        <v>DISTUsuariosPeninsular</v>
      </c>
      <c r="C1286" s="67" t="str">
        <f t="shared" si="60"/>
        <v>DISTSuministroUsuariosPeninsular</v>
      </c>
      <c r="E1286" s="192" t="s">
        <v>51</v>
      </c>
      <c r="F1286" s="99" t="s">
        <v>193</v>
      </c>
      <c r="G1286" s="99" t="s">
        <v>194</v>
      </c>
      <c r="H1286" s="99" t="s">
        <v>195</v>
      </c>
      <c r="I1286" s="99" t="s">
        <v>72</v>
      </c>
      <c r="J1286" s="285" t="s">
        <v>161</v>
      </c>
      <c r="K1286" s="505">
        <f>ROUND(INDEX(TR_FEBRERO_2025!$D$50:$O$66,MATCH($I1286,TR_FEBRERO_2025!$C$50:$C$66,0),MATCH($E1286,TR_FEBRERO_2025!$D$48:$O$48,0)),LOOKUP($H1286,TR_FEBRERO_2025!$B$71:$C$73,TR_FEBRERO_2025!$C$71:$C$73))</f>
        <v>1264.7</v>
      </c>
    </row>
    <row r="1287" spans="1:11" ht="16.5" x14ac:dyDescent="0.3">
      <c r="A1287" s="67" t="str">
        <f t="shared" si="61"/>
        <v>DITSuministroPeninsular</v>
      </c>
      <c r="B1287" s="250" t="str">
        <f t="shared" si="62"/>
        <v>DITUsuariosPeninsular</v>
      </c>
      <c r="C1287" s="67" t="str">
        <f t="shared" si="60"/>
        <v>DITSuministroUsuariosPeninsular</v>
      </c>
      <c r="E1287" s="192" t="s">
        <v>52</v>
      </c>
      <c r="F1287" s="99" t="s">
        <v>193</v>
      </c>
      <c r="G1287" s="99" t="s">
        <v>194</v>
      </c>
      <c r="H1287" s="99" t="s">
        <v>195</v>
      </c>
      <c r="I1287" s="99" t="s">
        <v>72</v>
      </c>
      <c r="J1287" s="285" t="s">
        <v>161</v>
      </c>
      <c r="K1287" s="505">
        <f>ROUND(INDEX(TR_FEBRERO_2025!$D$50:$O$66,MATCH($I1287,TR_FEBRERO_2025!$C$50:$C$66,0),MATCH($E1287,TR_FEBRERO_2025!$D$48:$O$48,0)),LOOKUP($H1287,TR_FEBRERO_2025!$B$71:$C$73,TR_FEBRERO_2025!$C$71:$C$73))</f>
        <v>1264.7</v>
      </c>
    </row>
    <row r="1288" spans="1:11" ht="16.5" x14ac:dyDescent="0.3">
      <c r="A1288" s="67" t="str">
        <f t="shared" si="61"/>
        <v>DB1SuministroSureste</v>
      </c>
      <c r="B1288" s="250" t="str">
        <f t="shared" si="62"/>
        <v>DB1UsuariosSureste</v>
      </c>
      <c r="C1288" s="67" t="str">
        <f t="shared" si="60"/>
        <v>DB1SuministroUsuariosSureste</v>
      </c>
      <c r="E1288" s="192" t="s">
        <v>48</v>
      </c>
      <c r="F1288" s="99" t="s">
        <v>193</v>
      </c>
      <c r="G1288" s="99" t="s">
        <v>194</v>
      </c>
      <c r="H1288" s="99" t="s">
        <v>195</v>
      </c>
      <c r="I1288" s="99" t="s">
        <v>73</v>
      </c>
      <c r="J1288" s="285" t="s">
        <v>161</v>
      </c>
      <c r="K1288" s="505">
        <f>ROUND(INDEX(TR_FEBRERO_2025!$D$50:$O$66,MATCH($I1288,TR_FEBRERO_2025!$C$50:$C$66,0),MATCH($E1288,TR_FEBRERO_2025!$D$48:$O$48,0)),LOOKUP($H1288,TR_FEBRERO_2025!$B$71:$C$73,TR_FEBRERO_2025!$C$71:$C$73))</f>
        <v>40.11</v>
      </c>
    </row>
    <row r="1289" spans="1:11" ht="16.5" x14ac:dyDescent="0.3">
      <c r="A1289" s="67" t="str">
        <f t="shared" si="61"/>
        <v>DB2SuministroSureste</v>
      </c>
      <c r="B1289" s="250" t="str">
        <f t="shared" si="62"/>
        <v>DB2UsuariosSureste</v>
      </c>
      <c r="C1289" s="67" t="str">
        <f t="shared" si="60"/>
        <v>DB2SuministroUsuariosSureste</v>
      </c>
      <c r="E1289" s="192" t="s">
        <v>50</v>
      </c>
      <c r="F1289" s="99" t="s">
        <v>193</v>
      </c>
      <c r="G1289" s="99" t="s">
        <v>194</v>
      </c>
      <c r="H1289" s="99" t="s">
        <v>195</v>
      </c>
      <c r="I1289" s="99" t="s">
        <v>73</v>
      </c>
      <c r="J1289" s="285" t="s">
        <v>161</v>
      </c>
      <c r="K1289" s="505">
        <f>ROUND(INDEX(TR_FEBRERO_2025!$D$50:$O$66,MATCH($I1289,TR_FEBRERO_2025!$C$50:$C$66,0),MATCH($E1289,TR_FEBRERO_2025!$D$48:$O$48,0)),LOOKUP($H1289,TR_FEBRERO_2025!$B$71:$C$73,TR_FEBRERO_2025!$C$71:$C$73))</f>
        <v>40.11</v>
      </c>
    </row>
    <row r="1290" spans="1:11" ht="16.5" x14ac:dyDescent="0.3">
      <c r="A1290" s="67" t="str">
        <f t="shared" si="61"/>
        <v>PDBTSuministroSureste</v>
      </c>
      <c r="B1290" s="250" t="str">
        <f t="shared" si="62"/>
        <v>PDBTUsuariosSureste</v>
      </c>
      <c r="C1290" s="67" t="str">
        <f t="shared" ref="C1290:C1353" si="63">E1290&amp;F1290&amp;H1290&amp;I1290</f>
        <v>PDBTSuministroUsuariosSureste</v>
      </c>
      <c r="E1290" s="192" t="s">
        <v>56</v>
      </c>
      <c r="F1290" s="99" t="s">
        <v>193</v>
      </c>
      <c r="G1290" s="99" t="s">
        <v>194</v>
      </c>
      <c r="H1290" s="99" t="s">
        <v>195</v>
      </c>
      <c r="I1290" s="99" t="s">
        <v>73</v>
      </c>
      <c r="J1290" s="285" t="s">
        <v>161</v>
      </c>
      <c r="K1290" s="505">
        <f>ROUND(INDEX(TR_FEBRERO_2025!$D$50:$O$66,MATCH($I1290,TR_FEBRERO_2025!$C$50:$C$66,0),MATCH($E1290,TR_FEBRERO_2025!$D$48:$O$48,0)),LOOKUP($H1290,TR_FEBRERO_2025!$B$71:$C$73,TR_FEBRERO_2025!$C$71:$C$73))</f>
        <v>40.11</v>
      </c>
    </row>
    <row r="1291" spans="1:11" ht="16.5" x14ac:dyDescent="0.3">
      <c r="A1291" s="67" t="str">
        <f t="shared" ref="A1291:A1354" si="64">IF(J1291="NA",E1291&amp;F1291&amp;I1291,E1291&amp;F1291&amp;I1291&amp;J1291)</f>
        <v>GDBTSuministroSureste</v>
      </c>
      <c r="B1291" s="250" t="str">
        <f t="shared" si="62"/>
        <v>GDBTUsuariosSureste</v>
      </c>
      <c r="C1291" s="67" t="str">
        <f t="shared" si="63"/>
        <v>GDBTSuministroUsuariosSureste</v>
      </c>
      <c r="E1291" s="192" t="s">
        <v>53</v>
      </c>
      <c r="F1291" s="99" t="s">
        <v>193</v>
      </c>
      <c r="G1291" s="99" t="s">
        <v>194</v>
      </c>
      <c r="H1291" s="99" t="s">
        <v>195</v>
      </c>
      <c r="I1291" s="99" t="s">
        <v>73</v>
      </c>
      <c r="J1291" s="285" t="s">
        <v>161</v>
      </c>
      <c r="K1291" s="505">
        <f>ROUND(INDEX(TR_FEBRERO_2025!$D$50:$O$66,MATCH($I1291,TR_FEBRERO_2025!$C$50:$C$66,0),MATCH($E1291,TR_FEBRERO_2025!$D$48:$O$48,0)),LOOKUP($H1291,TR_FEBRERO_2025!$B$71:$C$73,TR_FEBRERO_2025!$C$71:$C$73))</f>
        <v>401.12</v>
      </c>
    </row>
    <row r="1292" spans="1:11" ht="16.5" x14ac:dyDescent="0.3">
      <c r="A1292" s="67" t="str">
        <f t="shared" si="64"/>
        <v>RABTSuministroSureste</v>
      </c>
      <c r="B1292" s="250" t="str">
        <f t="shared" si="62"/>
        <v>RABTUsuariosSureste</v>
      </c>
      <c r="C1292" s="67" t="str">
        <f t="shared" si="63"/>
        <v>RABTSuministroUsuariosSureste</v>
      </c>
      <c r="E1292" s="192" t="s">
        <v>59</v>
      </c>
      <c r="F1292" s="99" t="s">
        <v>193</v>
      </c>
      <c r="G1292" s="99" t="s">
        <v>194</v>
      </c>
      <c r="H1292" s="99" t="s">
        <v>195</v>
      </c>
      <c r="I1292" s="99" t="s">
        <v>73</v>
      </c>
      <c r="J1292" s="285" t="s">
        <v>161</v>
      </c>
      <c r="K1292" s="505">
        <f>ROUND(INDEX(TR_FEBRERO_2025!$D$50:$O$66,MATCH($I1292,TR_FEBRERO_2025!$C$50:$C$66,0),MATCH($E1292,TR_FEBRERO_2025!$D$48:$O$48,0)),LOOKUP($H1292,TR_FEBRERO_2025!$B$71:$C$73,TR_FEBRERO_2025!$C$71:$C$73))</f>
        <v>40.11</v>
      </c>
    </row>
    <row r="1293" spans="1:11" ht="16.5" x14ac:dyDescent="0.3">
      <c r="A1293" s="67" t="str">
        <f t="shared" si="64"/>
        <v>APBTSuministroSureste</v>
      </c>
      <c r="B1293" s="250" t="str">
        <f t="shared" si="62"/>
        <v>APBTUsuariosSureste</v>
      </c>
      <c r="C1293" s="67" t="str">
        <f t="shared" si="63"/>
        <v>APBTSuministroUsuariosSureste</v>
      </c>
      <c r="E1293" s="187" t="s">
        <v>57</v>
      </c>
      <c r="F1293" s="99" t="s">
        <v>193</v>
      </c>
      <c r="G1293" s="99" t="s">
        <v>194</v>
      </c>
      <c r="H1293" s="99" t="s">
        <v>195</v>
      </c>
      <c r="I1293" s="99" t="s">
        <v>73</v>
      </c>
      <c r="J1293" s="285" t="s">
        <v>161</v>
      </c>
      <c r="K1293" s="505">
        <f>ROUND(INDEX(TR_FEBRERO_2025!$D$50:$O$66,MATCH($I1293,TR_FEBRERO_2025!$C$50:$C$66,0),MATCH($E1293,TR_FEBRERO_2025!$D$48:$O$48,0)),LOOKUP($H1293,TR_FEBRERO_2025!$B$71:$C$73,TR_FEBRERO_2025!$C$71:$C$73))</f>
        <v>40.11</v>
      </c>
    </row>
    <row r="1294" spans="1:11" ht="16.5" x14ac:dyDescent="0.3">
      <c r="A1294" s="67" t="str">
        <f t="shared" si="64"/>
        <v>APMTSuministroSureste</v>
      </c>
      <c r="B1294" s="250" t="str">
        <f t="shared" si="62"/>
        <v>APMTUsuariosSureste</v>
      </c>
      <c r="C1294" s="67" t="str">
        <f t="shared" si="63"/>
        <v>APMTSuministroUsuariosSureste</v>
      </c>
      <c r="E1294" s="187" t="s">
        <v>58</v>
      </c>
      <c r="F1294" s="99" t="s">
        <v>193</v>
      </c>
      <c r="G1294" s="99" t="s">
        <v>194</v>
      </c>
      <c r="H1294" s="99" t="s">
        <v>195</v>
      </c>
      <c r="I1294" s="99" t="s">
        <v>73</v>
      </c>
      <c r="J1294" s="285" t="s">
        <v>161</v>
      </c>
      <c r="K1294" s="505">
        <f>ROUND(INDEX(TR_FEBRERO_2025!$D$50:$O$66,MATCH($I1294,TR_FEBRERO_2025!$C$50:$C$66,0),MATCH($E1294,TR_FEBRERO_2025!$D$48:$O$48,0)),LOOKUP($H1294,TR_FEBRERO_2025!$B$71:$C$73,TR_FEBRERO_2025!$C$71:$C$73))</f>
        <v>401.12</v>
      </c>
    </row>
    <row r="1295" spans="1:11" ht="16.5" x14ac:dyDescent="0.3">
      <c r="A1295" s="67" t="str">
        <f t="shared" si="64"/>
        <v>GDMTHSuministroSureste</v>
      </c>
      <c r="B1295" s="250" t="str">
        <f t="shared" si="62"/>
        <v>GDMTHUsuariosSureste</v>
      </c>
      <c r="C1295" s="67" t="str">
        <f t="shared" si="63"/>
        <v>GDMTHSuministroUsuariosSureste</v>
      </c>
      <c r="E1295" s="180" t="s">
        <v>54</v>
      </c>
      <c r="F1295" s="99" t="s">
        <v>193</v>
      </c>
      <c r="G1295" s="99" t="s">
        <v>194</v>
      </c>
      <c r="H1295" s="99" t="s">
        <v>195</v>
      </c>
      <c r="I1295" s="99" t="s">
        <v>73</v>
      </c>
      <c r="J1295" s="285" t="s">
        <v>161</v>
      </c>
      <c r="K1295" s="505">
        <f>ROUND(INDEX(TR_FEBRERO_2025!$D$50:$O$66,MATCH($I1295,TR_FEBRERO_2025!$C$50:$C$66,0),MATCH($E1295,TR_FEBRERO_2025!$D$48:$O$48,0)),LOOKUP($H1295,TR_FEBRERO_2025!$B$71:$C$73,TR_FEBRERO_2025!$C$71:$C$73))</f>
        <v>401.12</v>
      </c>
    </row>
    <row r="1296" spans="1:11" ht="16.5" x14ac:dyDescent="0.3">
      <c r="A1296" s="67" t="str">
        <f t="shared" si="64"/>
        <v>GDMTOSuministroSureste</v>
      </c>
      <c r="B1296" s="250" t="str">
        <f t="shared" si="62"/>
        <v>GDMTOUsuariosSureste</v>
      </c>
      <c r="C1296" s="67" t="str">
        <f t="shared" si="63"/>
        <v>GDMTOSuministroUsuariosSureste</v>
      </c>
      <c r="E1296" s="180" t="s">
        <v>55</v>
      </c>
      <c r="F1296" s="99" t="s">
        <v>193</v>
      </c>
      <c r="G1296" s="99" t="s">
        <v>194</v>
      </c>
      <c r="H1296" s="99" t="s">
        <v>195</v>
      </c>
      <c r="I1296" s="99" t="s">
        <v>73</v>
      </c>
      <c r="J1296" s="285" t="s">
        <v>161</v>
      </c>
      <c r="K1296" s="505">
        <f>ROUND(INDEX(TR_FEBRERO_2025!$D$50:$O$66,MATCH($I1296,TR_FEBRERO_2025!$C$50:$C$66,0),MATCH($E1296,TR_FEBRERO_2025!$D$48:$O$48,0)),LOOKUP($H1296,TR_FEBRERO_2025!$B$71:$C$73,TR_FEBRERO_2025!$C$71:$C$73))</f>
        <v>401.12</v>
      </c>
    </row>
    <row r="1297" spans="1:11" ht="16.5" x14ac:dyDescent="0.3">
      <c r="A1297" s="67" t="str">
        <f t="shared" si="64"/>
        <v>RAMTSuministroSureste</v>
      </c>
      <c r="B1297" s="250" t="str">
        <f t="shared" si="62"/>
        <v>RAMTUsuariosSureste</v>
      </c>
      <c r="C1297" s="67" t="str">
        <f t="shared" si="63"/>
        <v>RAMTSuministroUsuariosSureste</v>
      </c>
      <c r="E1297" s="192" t="s">
        <v>60</v>
      </c>
      <c r="F1297" s="99" t="s">
        <v>193</v>
      </c>
      <c r="G1297" s="99" t="s">
        <v>194</v>
      </c>
      <c r="H1297" s="99" t="s">
        <v>195</v>
      </c>
      <c r="I1297" s="99" t="s">
        <v>73</v>
      </c>
      <c r="J1297" s="285" t="s">
        <v>161</v>
      </c>
      <c r="K1297" s="505">
        <f>ROUND(INDEX(TR_FEBRERO_2025!$D$50:$O$66,MATCH($I1297,TR_FEBRERO_2025!$C$50:$C$66,0),MATCH($E1297,TR_FEBRERO_2025!$D$48:$O$48,0)),LOOKUP($H1297,TR_FEBRERO_2025!$B$71:$C$73,TR_FEBRERO_2025!$C$71:$C$73))</f>
        <v>401.12</v>
      </c>
    </row>
    <row r="1298" spans="1:11" ht="16.5" x14ac:dyDescent="0.3">
      <c r="A1298" s="67" t="str">
        <f t="shared" si="64"/>
        <v>DISTSuministroSureste</v>
      </c>
      <c r="B1298" s="250" t="str">
        <f t="shared" si="62"/>
        <v>DISTUsuariosSureste</v>
      </c>
      <c r="C1298" s="67" t="str">
        <f t="shared" si="63"/>
        <v>DISTSuministroUsuariosSureste</v>
      </c>
      <c r="E1298" s="192" t="s">
        <v>51</v>
      </c>
      <c r="F1298" s="99" t="s">
        <v>193</v>
      </c>
      <c r="G1298" s="99" t="s">
        <v>194</v>
      </c>
      <c r="H1298" s="99" t="s">
        <v>195</v>
      </c>
      <c r="I1298" s="99" t="s">
        <v>73</v>
      </c>
      <c r="J1298" s="285" t="s">
        <v>161</v>
      </c>
      <c r="K1298" s="505">
        <f>ROUND(INDEX(TR_FEBRERO_2025!$D$50:$O$66,MATCH($I1298,TR_FEBRERO_2025!$C$50:$C$66,0),MATCH($E1298,TR_FEBRERO_2025!$D$48:$O$48,0)),LOOKUP($H1298,TR_FEBRERO_2025!$B$71:$C$73,TR_FEBRERO_2025!$C$71:$C$73))</f>
        <v>1203.3699999999999</v>
      </c>
    </row>
    <row r="1299" spans="1:11" ht="16.5" x14ac:dyDescent="0.3">
      <c r="A1299" s="67" t="str">
        <f t="shared" si="64"/>
        <v>DITSuministroSureste</v>
      </c>
      <c r="B1299" s="250" t="str">
        <f t="shared" si="62"/>
        <v>DITUsuariosSureste</v>
      </c>
      <c r="C1299" s="67" t="str">
        <f t="shared" si="63"/>
        <v>DITSuministroUsuariosSureste</v>
      </c>
      <c r="E1299" s="192" t="s">
        <v>52</v>
      </c>
      <c r="F1299" s="99" t="s">
        <v>193</v>
      </c>
      <c r="G1299" s="99" t="s">
        <v>194</v>
      </c>
      <c r="H1299" s="99" t="s">
        <v>195</v>
      </c>
      <c r="I1299" s="99" t="s">
        <v>73</v>
      </c>
      <c r="J1299" s="285" t="s">
        <v>161</v>
      </c>
      <c r="K1299" s="505">
        <f>ROUND(INDEX(TR_FEBRERO_2025!$D$50:$O$66,MATCH($I1299,TR_FEBRERO_2025!$C$50:$C$66,0),MATCH($E1299,TR_FEBRERO_2025!$D$48:$O$48,0)),LOOKUP($H1299,TR_FEBRERO_2025!$B$71:$C$73,TR_FEBRERO_2025!$C$71:$C$73))</f>
        <v>1203.3699999999999</v>
      </c>
    </row>
    <row r="1300" spans="1:11" ht="16.5" x14ac:dyDescent="0.3">
      <c r="A1300" s="67" t="str">
        <f t="shared" si="64"/>
        <v>DB1SuministroValle de México Centro</v>
      </c>
      <c r="B1300" s="250" t="str">
        <f t="shared" si="62"/>
        <v>DB1UsuariosValle de México Centro</v>
      </c>
      <c r="C1300" s="67" t="str">
        <f t="shared" si="63"/>
        <v>DB1SuministroUsuariosValle de México Centro</v>
      </c>
      <c r="E1300" s="192" t="s">
        <v>48</v>
      </c>
      <c r="F1300" s="99" t="s">
        <v>193</v>
      </c>
      <c r="G1300" s="99" t="s">
        <v>194</v>
      </c>
      <c r="H1300" s="99" t="s">
        <v>195</v>
      </c>
      <c r="I1300" s="181" t="s">
        <v>74</v>
      </c>
      <c r="J1300" s="285" t="s">
        <v>161</v>
      </c>
      <c r="K1300" s="505">
        <f>ROUND(INDEX(TR_FEBRERO_2025!$D$50:$O$66,MATCH($I1300,TR_FEBRERO_2025!$C$50:$C$66,0),MATCH($E1300,TR_FEBRERO_2025!$D$48:$O$48,0)),LOOKUP($H1300,TR_FEBRERO_2025!$B$71:$C$73,TR_FEBRERO_2025!$C$71:$C$73))</f>
        <v>46.68</v>
      </c>
    </row>
    <row r="1301" spans="1:11" ht="16.5" x14ac:dyDescent="0.3">
      <c r="A1301" s="67" t="str">
        <f t="shared" si="64"/>
        <v>DB2SuministroValle de México Centro</v>
      </c>
      <c r="B1301" s="250" t="str">
        <f t="shared" si="62"/>
        <v>DB2UsuariosValle de México Centro</v>
      </c>
      <c r="C1301" s="67" t="str">
        <f t="shared" si="63"/>
        <v>DB2SuministroUsuariosValle de México Centro</v>
      </c>
      <c r="E1301" s="192" t="s">
        <v>50</v>
      </c>
      <c r="F1301" s="99" t="s">
        <v>193</v>
      </c>
      <c r="G1301" s="99" t="s">
        <v>194</v>
      </c>
      <c r="H1301" s="99" t="s">
        <v>195</v>
      </c>
      <c r="I1301" s="181" t="s">
        <v>74</v>
      </c>
      <c r="J1301" s="285" t="s">
        <v>161</v>
      </c>
      <c r="K1301" s="505">
        <f>ROUND(INDEX(TR_FEBRERO_2025!$D$50:$O$66,MATCH($I1301,TR_FEBRERO_2025!$C$50:$C$66,0),MATCH($E1301,TR_FEBRERO_2025!$D$48:$O$48,0)),LOOKUP($H1301,TR_FEBRERO_2025!$B$71:$C$73,TR_FEBRERO_2025!$C$71:$C$73))</f>
        <v>46.68</v>
      </c>
    </row>
    <row r="1302" spans="1:11" ht="16.5" x14ac:dyDescent="0.3">
      <c r="A1302" s="67" t="str">
        <f t="shared" si="64"/>
        <v>PDBTSuministroValle de México Centro</v>
      </c>
      <c r="B1302" s="250" t="str">
        <f t="shared" si="62"/>
        <v>PDBTUsuariosValle de México Centro</v>
      </c>
      <c r="C1302" s="67" t="str">
        <f t="shared" si="63"/>
        <v>PDBTSuministroUsuariosValle de México Centro</v>
      </c>
      <c r="E1302" s="192" t="s">
        <v>56</v>
      </c>
      <c r="F1302" s="99" t="s">
        <v>193</v>
      </c>
      <c r="G1302" s="99" t="s">
        <v>194</v>
      </c>
      <c r="H1302" s="99" t="s">
        <v>195</v>
      </c>
      <c r="I1302" s="181" t="s">
        <v>74</v>
      </c>
      <c r="J1302" s="285" t="s">
        <v>161</v>
      </c>
      <c r="K1302" s="505">
        <f>ROUND(INDEX(TR_FEBRERO_2025!$D$50:$O$66,MATCH($I1302,TR_FEBRERO_2025!$C$50:$C$66,0),MATCH($E1302,TR_FEBRERO_2025!$D$48:$O$48,0)),LOOKUP($H1302,TR_FEBRERO_2025!$B$71:$C$73,TR_FEBRERO_2025!$C$71:$C$73))</f>
        <v>46.68</v>
      </c>
    </row>
    <row r="1303" spans="1:11" ht="16.5" x14ac:dyDescent="0.3">
      <c r="A1303" s="67" t="str">
        <f t="shared" si="64"/>
        <v>GDBTSuministroValle de México Centro</v>
      </c>
      <c r="B1303" s="250" t="str">
        <f t="shared" si="62"/>
        <v>GDBTUsuariosValle de México Centro</v>
      </c>
      <c r="C1303" s="67" t="str">
        <f t="shared" si="63"/>
        <v>GDBTSuministroUsuariosValle de México Centro</v>
      </c>
      <c r="E1303" s="192" t="s">
        <v>53</v>
      </c>
      <c r="F1303" s="99" t="s">
        <v>193</v>
      </c>
      <c r="G1303" s="99" t="s">
        <v>194</v>
      </c>
      <c r="H1303" s="99" t="s">
        <v>195</v>
      </c>
      <c r="I1303" s="181" t="s">
        <v>74</v>
      </c>
      <c r="J1303" s="285" t="s">
        <v>161</v>
      </c>
      <c r="K1303" s="505">
        <f>ROUND(INDEX(TR_FEBRERO_2025!$D$50:$O$66,MATCH($I1303,TR_FEBRERO_2025!$C$50:$C$66,0),MATCH($E1303,TR_FEBRERO_2025!$D$48:$O$48,0)),LOOKUP($H1303,TR_FEBRERO_2025!$B$71:$C$73,TR_FEBRERO_2025!$C$71:$C$73))</f>
        <v>466.83</v>
      </c>
    </row>
    <row r="1304" spans="1:11" ht="16.5" x14ac:dyDescent="0.3">
      <c r="A1304" s="67" t="str">
        <f t="shared" si="64"/>
        <v>RABTSuministroValle de México Centro</v>
      </c>
      <c r="B1304" s="250" t="str">
        <f t="shared" si="62"/>
        <v>RABTUsuariosValle de México Centro</v>
      </c>
      <c r="C1304" s="67" t="str">
        <f t="shared" si="63"/>
        <v>RABTSuministroUsuariosValle de México Centro</v>
      </c>
      <c r="E1304" s="192" t="s">
        <v>59</v>
      </c>
      <c r="F1304" s="99" t="s">
        <v>193</v>
      </c>
      <c r="G1304" s="99" t="s">
        <v>194</v>
      </c>
      <c r="H1304" s="99" t="s">
        <v>195</v>
      </c>
      <c r="I1304" s="181" t="s">
        <v>74</v>
      </c>
      <c r="J1304" s="285" t="s">
        <v>161</v>
      </c>
      <c r="K1304" s="505">
        <f>ROUND(INDEX(TR_FEBRERO_2025!$D$50:$O$66,MATCH($I1304,TR_FEBRERO_2025!$C$50:$C$66,0),MATCH($E1304,TR_FEBRERO_2025!$D$48:$O$48,0)),LOOKUP($H1304,TR_FEBRERO_2025!$B$71:$C$73,TR_FEBRERO_2025!$C$71:$C$73))</f>
        <v>46.68</v>
      </c>
    </row>
    <row r="1305" spans="1:11" ht="16.5" x14ac:dyDescent="0.3">
      <c r="A1305" s="67" t="str">
        <f t="shared" si="64"/>
        <v>APBTSuministroValle de México Centro</v>
      </c>
      <c r="B1305" s="250" t="str">
        <f t="shared" si="62"/>
        <v>APBTUsuariosValle de México Centro</v>
      </c>
      <c r="C1305" s="67" t="str">
        <f t="shared" si="63"/>
        <v>APBTSuministroUsuariosValle de México Centro</v>
      </c>
      <c r="E1305" s="187" t="s">
        <v>57</v>
      </c>
      <c r="F1305" s="99" t="s">
        <v>193</v>
      </c>
      <c r="G1305" s="99" t="s">
        <v>194</v>
      </c>
      <c r="H1305" s="99" t="s">
        <v>195</v>
      </c>
      <c r="I1305" s="181" t="s">
        <v>74</v>
      </c>
      <c r="J1305" s="285" t="s">
        <v>161</v>
      </c>
      <c r="K1305" s="505">
        <f>ROUND(INDEX(TR_FEBRERO_2025!$D$50:$O$66,MATCH($I1305,TR_FEBRERO_2025!$C$50:$C$66,0),MATCH($E1305,TR_FEBRERO_2025!$D$48:$O$48,0)),LOOKUP($H1305,TR_FEBRERO_2025!$B$71:$C$73,TR_FEBRERO_2025!$C$71:$C$73))</f>
        <v>46.68</v>
      </c>
    </row>
    <row r="1306" spans="1:11" ht="16.5" x14ac:dyDescent="0.3">
      <c r="A1306" s="67" t="str">
        <f t="shared" si="64"/>
        <v>APMTSuministroValle de México Centro</v>
      </c>
      <c r="B1306" s="250" t="str">
        <f t="shared" si="62"/>
        <v>APMTUsuariosValle de México Centro</v>
      </c>
      <c r="C1306" s="67" t="str">
        <f t="shared" si="63"/>
        <v>APMTSuministroUsuariosValle de México Centro</v>
      </c>
      <c r="E1306" s="187" t="s">
        <v>58</v>
      </c>
      <c r="F1306" s="99" t="s">
        <v>193</v>
      </c>
      <c r="G1306" s="99" t="s">
        <v>194</v>
      </c>
      <c r="H1306" s="99" t="s">
        <v>195</v>
      </c>
      <c r="I1306" s="181" t="s">
        <v>74</v>
      </c>
      <c r="J1306" s="285" t="s">
        <v>161</v>
      </c>
      <c r="K1306" s="505">
        <f>ROUND(INDEX(TR_FEBRERO_2025!$D$50:$O$66,MATCH($I1306,TR_FEBRERO_2025!$C$50:$C$66,0),MATCH($E1306,TR_FEBRERO_2025!$D$48:$O$48,0)),LOOKUP($H1306,TR_FEBRERO_2025!$B$71:$C$73,TR_FEBRERO_2025!$C$71:$C$73))</f>
        <v>466.83</v>
      </c>
    </row>
    <row r="1307" spans="1:11" ht="16.5" x14ac:dyDescent="0.3">
      <c r="A1307" s="67" t="str">
        <f t="shared" si="64"/>
        <v>GDMTHSuministroValle de México Centro</v>
      </c>
      <c r="B1307" s="250" t="str">
        <f t="shared" si="62"/>
        <v>GDMTHUsuariosValle de México Centro</v>
      </c>
      <c r="C1307" s="67" t="str">
        <f t="shared" si="63"/>
        <v>GDMTHSuministroUsuariosValle de México Centro</v>
      </c>
      <c r="E1307" s="180" t="s">
        <v>54</v>
      </c>
      <c r="F1307" s="99" t="s">
        <v>193</v>
      </c>
      <c r="G1307" s="99" t="s">
        <v>194</v>
      </c>
      <c r="H1307" s="99" t="s">
        <v>195</v>
      </c>
      <c r="I1307" s="181" t="s">
        <v>74</v>
      </c>
      <c r="J1307" s="285" t="s">
        <v>161</v>
      </c>
      <c r="K1307" s="505">
        <f>ROUND(INDEX(TR_FEBRERO_2025!$D$50:$O$66,MATCH($I1307,TR_FEBRERO_2025!$C$50:$C$66,0),MATCH($E1307,TR_FEBRERO_2025!$D$48:$O$48,0)),LOOKUP($H1307,TR_FEBRERO_2025!$B$71:$C$73,TR_FEBRERO_2025!$C$71:$C$73))</f>
        <v>466.83</v>
      </c>
    </row>
    <row r="1308" spans="1:11" ht="16.5" x14ac:dyDescent="0.3">
      <c r="A1308" s="67" t="str">
        <f t="shared" si="64"/>
        <v>GDMTOSuministroValle de México Centro</v>
      </c>
      <c r="B1308" s="250" t="str">
        <f t="shared" si="62"/>
        <v>GDMTOUsuariosValle de México Centro</v>
      </c>
      <c r="C1308" s="67" t="str">
        <f t="shared" si="63"/>
        <v>GDMTOSuministroUsuariosValle de México Centro</v>
      </c>
      <c r="E1308" s="180" t="s">
        <v>55</v>
      </c>
      <c r="F1308" s="99" t="s">
        <v>193</v>
      </c>
      <c r="G1308" s="99" t="s">
        <v>194</v>
      </c>
      <c r="H1308" s="99" t="s">
        <v>195</v>
      </c>
      <c r="I1308" s="181" t="s">
        <v>74</v>
      </c>
      <c r="J1308" s="285" t="s">
        <v>161</v>
      </c>
      <c r="K1308" s="505">
        <f>ROUND(INDEX(TR_FEBRERO_2025!$D$50:$O$66,MATCH($I1308,TR_FEBRERO_2025!$C$50:$C$66,0),MATCH($E1308,TR_FEBRERO_2025!$D$48:$O$48,0)),LOOKUP($H1308,TR_FEBRERO_2025!$B$71:$C$73,TR_FEBRERO_2025!$C$71:$C$73))</f>
        <v>466.83</v>
      </c>
    </row>
    <row r="1309" spans="1:11" ht="16.5" x14ac:dyDescent="0.3">
      <c r="A1309" s="67" t="str">
        <f t="shared" si="64"/>
        <v>RAMTSuministroValle de México Centro</v>
      </c>
      <c r="B1309" s="250" t="str">
        <f t="shared" si="62"/>
        <v>RAMTUsuariosValle de México Centro</v>
      </c>
      <c r="C1309" s="67" t="str">
        <f t="shared" si="63"/>
        <v>RAMTSuministroUsuariosValle de México Centro</v>
      </c>
      <c r="E1309" s="192" t="s">
        <v>60</v>
      </c>
      <c r="F1309" s="99" t="s">
        <v>193</v>
      </c>
      <c r="G1309" s="99" t="s">
        <v>194</v>
      </c>
      <c r="H1309" s="99" t="s">
        <v>195</v>
      </c>
      <c r="I1309" s="181" t="s">
        <v>74</v>
      </c>
      <c r="J1309" s="285" t="s">
        <v>161</v>
      </c>
      <c r="K1309" s="505">
        <f>ROUND(INDEX(TR_FEBRERO_2025!$D$50:$O$66,MATCH($I1309,TR_FEBRERO_2025!$C$50:$C$66,0),MATCH($E1309,TR_FEBRERO_2025!$D$48:$O$48,0)),LOOKUP($H1309,TR_FEBRERO_2025!$B$71:$C$73,TR_FEBRERO_2025!$C$71:$C$73))</f>
        <v>466.83</v>
      </c>
    </row>
    <row r="1310" spans="1:11" ht="16.5" x14ac:dyDescent="0.3">
      <c r="A1310" s="67" t="str">
        <f t="shared" si="64"/>
        <v>DISTSuministroValle de México Centro</v>
      </c>
      <c r="B1310" s="250" t="str">
        <f t="shared" si="62"/>
        <v>DISTUsuariosValle de México Centro</v>
      </c>
      <c r="C1310" s="67" t="str">
        <f t="shared" si="63"/>
        <v>DISTSuministroUsuariosValle de México Centro</v>
      </c>
      <c r="E1310" s="192" t="s">
        <v>51</v>
      </c>
      <c r="F1310" s="99" t="s">
        <v>193</v>
      </c>
      <c r="G1310" s="99" t="s">
        <v>194</v>
      </c>
      <c r="H1310" s="99" t="s">
        <v>195</v>
      </c>
      <c r="I1310" s="181" t="s">
        <v>74</v>
      </c>
      <c r="J1310" s="285" t="s">
        <v>161</v>
      </c>
      <c r="K1310" s="505">
        <f>ROUND(INDEX(TR_FEBRERO_2025!$D$50:$O$66,MATCH($I1310,TR_FEBRERO_2025!$C$50:$C$66,0),MATCH($E1310,TR_FEBRERO_2025!$D$48:$O$48,0)),LOOKUP($H1310,TR_FEBRERO_2025!$B$71:$C$73,TR_FEBRERO_2025!$C$71:$C$73))</f>
        <v>1400.49</v>
      </c>
    </row>
    <row r="1311" spans="1:11" ht="16.5" x14ac:dyDescent="0.3">
      <c r="A1311" s="67" t="str">
        <f t="shared" si="64"/>
        <v>DITSuministroValle de México Centro</v>
      </c>
      <c r="B1311" s="250" t="str">
        <f t="shared" si="62"/>
        <v>DITUsuariosValle de México Centro</v>
      </c>
      <c r="C1311" s="67" t="str">
        <f t="shared" si="63"/>
        <v>DITSuministroUsuariosValle de México Centro</v>
      </c>
      <c r="E1311" s="192" t="s">
        <v>52</v>
      </c>
      <c r="F1311" s="99" t="s">
        <v>193</v>
      </c>
      <c r="G1311" s="99" t="s">
        <v>194</v>
      </c>
      <c r="H1311" s="99" t="s">
        <v>195</v>
      </c>
      <c r="I1311" s="181" t="s">
        <v>74</v>
      </c>
      <c r="J1311" s="285" t="s">
        <v>161</v>
      </c>
      <c r="K1311" s="505">
        <f>ROUND(INDEX(TR_FEBRERO_2025!$D$50:$O$66,MATCH($I1311,TR_FEBRERO_2025!$C$50:$C$66,0),MATCH($E1311,TR_FEBRERO_2025!$D$48:$O$48,0)),LOOKUP($H1311,TR_FEBRERO_2025!$B$71:$C$73,TR_FEBRERO_2025!$C$71:$C$73))</f>
        <v>1400.49</v>
      </c>
    </row>
    <row r="1312" spans="1:11" ht="16.5" x14ac:dyDescent="0.3">
      <c r="A1312" s="67" t="str">
        <f t="shared" si="64"/>
        <v>DB1SuministroValle de México Norte</v>
      </c>
      <c r="B1312" s="250" t="str">
        <f t="shared" si="62"/>
        <v>DB1UsuariosValle de México Norte</v>
      </c>
      <c r="C1312" s="67" t="str">
        <f t="shared" si="63"/>
        <v>DB1SuministroUsuariosValle de México Norte</v>
      </c>
      <c r="E1312" s="192" t="s">
        <v>48</v>
      </c>
      <c r="F1312" s="99" t="s">
        <v>193</v>
      </c>
      <c r="G1312" s="99" t="s">
        <v>194</v>
      </c>
      <c r="H1312" s="99" t="s">
        <v>195</v>
      </c>
      <c r="I1312" s="181" t="s">
        <v>75</v>
      </c>
      <c r="J1312" s="285" t="s">
        <v>161</v>
      </c>
      <c r="K1312" s="505">
        <f>ROUND(INDEX(TR_FEBRERO_2025!$D$50:$O$66,MATCH($I1312,TR_FEBRERO_2025!$C$50:$C$66,0),MATCH($E1312,TR_FEBRERO_2025!$D$48:$O$48,0)),LOOKUP($H1312,TR_FEBRERO_2025!$B$71:$C$73,TR_FEBRERO_2025!$C$71:$C$73))</f>
        <v>56.36</v>
      </c>
    </row>
    <row r="1313" spans="1:11" ht="16.5" x14ac:dyDescent="0.3">
      <c r="A1313" s="67" t="str">
        <f t="shared" si="64"/>
        <v>DB2SuministroValle de México Norte</v>
      </c>
      <c r="B1313" s="250" t="str">
        <f t="shared" si="62"/>
        <v>DB2UsuariosValle de México Norte</v>
      </c>
      <c r="C1313" s="67" t="str">
        <f t="shared" si="63"/>
        <v>DB2SuministroUsuariosValle de México Norte</v>
      </c>
      <c r="E1313" s="192" t="s">
        <v>50</v>
      </c>
      <c r="F1313" s="99" t="s">
        <v>193</v>
      </c>
      <c r="G1313" s="99" t="s">
        <v>194</v>
      </c>
      <c r="H1313" s="99" t="s">
        <v>195</v>
      </c>
      <c r="I1313" s="181" t="s">
        <v>75</v>
      </c>
      <c r="J1313" s="285" t="s">
        <v>161</v>
      </c>
      <c r="K1313" s="505">
        <f>ROUND(INDEX(TR_FEBRERO_2025!$D$50:$O$66,MATCH($I1313,TR_FEBRERO_2025!$C$50:$C$66,0),MATCH($E1313,TR_FEBRERO_2025!$D$48:$O$48,0)),LOOKUP($H1313,TR_FEBRERO_2025!$B$71:$C$73,TR_FEBRERO_2025!$C$71:$C$73))</f>
        <v>56.36</v>
      </c>
    </row>
    <row r="1314" spans="1:11" ht="16.5" x14ac:dyDescent="0.3">
      <c r="A1314" s="67" t="str">
        <f t="shared" si="64"/>
        <v>PDBTSuministroValle de México Norte</v>
      </c>
      <c r="B1314" s="250" t="str">
        <f t="shared" si="62"/>
        <v>PDBTUsuariosValle de México Norte</v>
      </c>
      <c r="C1314" s="67" t="str">
        <f t="shared" si="63"/>
        <v>PDBTSuministroUsuariosValle de México Norte</v>
      </c>
      <c r="E1314" s="192" t="s">
        <v>56</v>
      </c>
      <c r="F1314" s="99" t="s">
        <v>193</v>
      </c>
      <c r="G1314" s="99" t="s">
        <v>194</v>
      </c>
      <c r="H1314" s="99" t="s">
        <v>195</v>
      </c>
      <c r="I1314" s="181" t="s">
        <v>75</v>
      </c>
      <c r="J1314" s="285" t="s">
        <v>161</v>
      </c>
      <c r="K1314" s="505">
        <f>ROUND(INDEX(TR_FEBRERO_2025!$D$50:$O$66,MATCH($I1314,TR_FEBRERO_2025!$C$50:$C$66,0),MATCH($E1314,TR_FEBRERO_2025!$D$48:$O$48,0)),LOOKUP($H1314,TR_FEBRERO_2025!$B$71:$C$73,TR_FEBRERO_2025!$C$71:$C$73))</f>
        <v>56.36</v>
      </c>
    </row>
    <row r="1315" spans="1:11" ht="16.5" x14ac:dyDescent="0.3">
      <c r="A1315" s="67" t="str">
        <f t="shared" si="64"/>
        <v>GDBTSuministroValle de México Norte</v>
      </c>
      <c r="B1315" s="250" t="str">
        <f t="shared" si="62"/>
        <v>GDBTUsuariosValle de México Norte</v>
      </c>
      <c r="C1315" s="67" t="str">
        <f t="shared" si="63"/>
        <v>GDBTSuministroUsuariosValle de México Norte</v>
      </c>
      <c r="E1315" s="192" t="s">
        <v>53</v>
      </c>
      <c r="F1315" s="99" t="s">
        <v>193</v>
      </c>
      <c r="G1315" s="99" t="s">
        <v>194</v>
      </c>
      <c r="H1315" s="99" t="s">
        <v>195</v>
      </c>
      <c r="I1315" s="181" t="s">
        <v>75</v>
      </c>
      <c r="J1315" s="285" t="s">
        <v>161</v>
      </c>
      <c r="K1315" s="505">
        <f>ROUND(INDEX(TR_FEBRERO_2025!$D$50:$O$66,MATCH($I1315,TR_FEBRERO_2025!$C$50:$C$66,0),MATCH($E1315,TR_FEBRERO_2025!$D$48:$O$48,0)),LOOKUP($H1315,TR_FEBRERO_2025!$B$71:$C$73,TR_FEBRERO_2025!$C$71:$C$73))</f>
        <v>563.57000000000005</v>
      </c>
    </row>
    <row r="1316" spans="1:11" ht="16.5" x14ac:dyDescent="0.3">
      <c r="A1316" s="67" t="str">
        <f t="shared" si="64"/>
        <v>RABTSuministroValle de México Norte</v>
      </c>
      <c r="B1316" s="250" t="str">
        <f t="shared" si="62"/>
        <v>RABTUsuariosValle de México Norte</v>
      </c>
      <c r="C1316" s="67" t="str">
        <f t="shared" si="63"/>
        <v>RABTSuministroUsuariosValle de México Norte</v>
      </c>
      <c r="E1316" s="192" t="s">
        <v>59</v>
      </c>
      <c r="F1316" s="99" t="s">
        <v>193</v>
      </c>
      <c r="G1316" s="99" t="s">
        <v>194</v>
      </c>
      <c r="H1316" s="99" t="s">
        <v>195</v>
      </c>
      <c r="I1316" s="181" t="s">
        <v>75</v>
      </c>
      <c r="J1316" s="285" t="s">
        <v>161</v>
      </c>
      <c r="K1316" s="505">
        <f>ROUND(INDEX(TR_FEBRERO_2025!$D$50:$O$66,MATCH($I1316,TR_FEBRERO_2025!$C$50:$C$66,0),MATCH($E1316,TR_FEBRERO_2025!$D$48:$O$48,0)),LOOKUP($H1316,TR_FEBRERO_2025!$B$71:$C$73,TR_FEBRERO_2025!$C$71:$C$73))</f>
        <v>56.36</v>
      </c>
    </row>
    <row r="1317" spans="1:11" ht="16.5" x14ac:dyDescent="0.3">
      <c r="A1317" s="67" t="str">
        <f t="shared" si="64"/>
        <v>APBTSuministroValle de México Norte</v>
      </c>
      <c r="B1317" s="250" t="str">
        <f t="shared" si="62"/>
        <v>APBTUsuariosValle de México Norte</v>
      </c>
      <c r="C1317" s="67" t="str">
        <f t="shared" si="63"/>
        <v>APBTSuministroUsuariosValle de México Norte</v>
      </c>
      <c r="E1317" s="187" t="s">
        <v>57</v>
      </c>
      <c r="F1317" s="99" t="s">
        <v>193</v>
      </c>
      <c r="G1317" s="99" t="s">
        <v>194</v>
      </c>
      <c r="H1317" s="99" t="s">
        <v>195</v>
      </c>
      <c r="I1317" s="181" t="s">
        <v>75</v>
      </c>
      <c r="J1317" s="285" t="s">
        <v>161</v>
      </c>
      <c r="K1317" s="505">
        <f>ROUND(INDEX(TR_FEBRERO_2025!$D$50:$O$66,MATCH($I1317,TR_FEBRERO_2025!$C$50:$C$66,0),MATCH($E1317,TR_FEBRERO_2025!$D$48:$O$48,0)),LOOKUP($H1317,TR_FEBRERO_2025!$B$71:$C$73,TR_FEBRERO_2025!$C$71:$C$73))</f>
        <v>56.36</v>
      </c>
    </row>
    <row r="1318" spans="1:11" ht="16.5" x14ac:dyDescent="0.3">
      <c r="A1318" s="67" t="str">
        <f t="shared" si="64"/>
        <v>APMTSuministroValle de México Norte</v>
      </c>
      <c r="B1318" s="250" t="str">
        <f t="shared" si="62"/>
        <v>APMTUsuariosValle de México Norte</v>
      </c>
      <c r="C1318" s="67" t="str">
        <f t="shared" si="63"/>
        <v>APMTSuministroUsuariosValle de México Norte</v>
      </c>
      <c r="E1318" s="187" t="s">
        <v>58</v>
      </c>
      <c r="F1318" s="99" t="s">
        <v>193</v>
      </c>
      <c r="G1318" s="99" t="s">
        <v>194</v>
      </c>
      <c r="H1318" s="99" t="s">
        <v>195</v>
      </c>
      <c r="I1318" s="181" t="s">
        <v>75</v>
      </c>
      <c r="J1318" s="285" t="s">
        <v>161</v>
      </c>
      <c r="K1318" s="505">
        <f>ROUND(INDEX(TR_FEBRERO_2025!$D$50:$O$66,MATCH($I1318,TR_FEBRERO_2025!$C$50:$C$66,0),MATCH($E1318,TR_FEBRERO_2025!$D$48:$O$48,0)),LOOKUP($H1318,TR_FEBRERO_2025!$B$71:$C$73,TR_FEBRERO_2025!$C$71:$C$73))</f>
        <v>563.57000000000005</v>
      </c>
    </row>
    <row r="1319" spans="1:11" ht="16.5" x14ac:dyDescent="0.3">
      <c r="A1319" s="67" t="str">
        <f t="shared" si="64"/>
        <v>GDMTHSuministroValle de México Norte</v>
      </c>
      <c r="B1319" s="250" t="str">
        <f t="shared" si="62"/>
        <v>GDMTHUsuariosValle de México Norte</v>
      </c>
      <c r="C1319" s="67" t="str">
        <f t="shared" si="63"/>
        <v>GDMTHSuministroUsuariosValle de México Norte</v>
      </c>
      <c r="E1319" s="180" t="s">
        <v>54</v>
      </c>
      <c r="F1319" s="99" t="s">
        <v>193</v>
      </c>
      <c r="G1319" s="99" t="s">
        <v>194</v>
      </c>
      <c r="H1319" s="99" t="s">
        <v>195</v>
      </c>
      <c r="I1319" s="181" t="s">
        <v>75</v>
      </c>
      <c r="J1319" s="285" t="s">
        <v>161</v>
      </c>
      <c r="K1319" s="505">
        <f>ROUND(INDEX(TR_FEBRERO_2025!$D$50:$O$66,MATCH($I1319,TR_FEBRERO_2025!$C$50:$C$66,0),MATCH($E1319,TR_FEBRERO_2025!$D$48:$O$48,0)),LOOKUP($H1319,TR_FEBRERO_2025!$B$71:$C$73,TR_FEBRERO_2025!$C$71:$C$73))</f>
        <v>563.57000000000005</v>
      </c>
    </row>
    <row r="1320" spans="1:11" ht="16.5" x14ac:dyDescent="0.3">
      <c r="A1320" s="67" t="str">
        <f t="shared" si="64"/>
        <v>GDMTOSuministroValle de México Norte</v>
      </c>
      <c r="B1320" s="250" t="str">
        <f t="shared" si="62"/>
        <v>GDMTOUsuariosValle de México Norte</v>
      </c>
      <c r="C1320" s="67" t="str">
        <f t="shared" si="63"/>
        <v>GDMTOSuministroUsuariosValle de México Norte</v>
      </c>
      <c r="E1320" s="180" t="s">
        <v>55</v>
      </c>
      <c r="F1320" s="99" t="s">
        <v>193</v>
      </c>
      <c r="G1320" s="99" t="s">
        <v>194</v>
      </c>
      <c r="H1320" s="99" t="s">
        <v>195</v>
      </c>
      <c r="I1320" s="181" t="s">
        <v>75</v>
      </c>
      <c r="J1320" s="285" t="s">
        <v>161</v>
      </c>
      <c r="K1320" s="505">
        <f>ROUND(INDEX(TR_FEBRERO_2025!$D$50:$O$66,MATCH($I1320,TR_FEBRERO_2025!$C$50:$C$66,0),MATCH($E1320,TR_FEBRERO_2025!$D$48:$O$48,0)),LOOKUP($H1320,TR_FEBRERO_2025!$B$71:$C$73,TR_FEBRERO_2025!$C$71:$C$73))</f>
        <v>563.57000000000005</v>
      </c>
    </row>
    <row r="1321" spans="1:11" ht="16.5" x14ac:dyDescent="0.3">
      <c r="A1321" s="67" t="str">
        <f t="shared" si="64"/>
        <v>RAMTSuministroValle de México Norte</v>
      </c>
      <c r="B1321" s="250" t="str">
        <f t="shared" si="62"/>
        <v>RAMTUsuariosValle de México Norte</v>
      </c>
      <c r="C1321" s="67" t="str">
        <f t="shared" si="63"/>
        <v>RAMTSuministroUsuariosValle de México Norte</v>
      </c>
      <c r="E1321" s="192" t="s">
        <v>60</v>
      </c>
      <c r="F1321" s="99" t="s">
        <v>193</v>
      </c>
      <c r="G1321" s="99" t="s">
        <v>194</v>
      </c>
      <c r="H1321" s="99" t="s">
        <v>195</v>
      </c>
      <c r="I1321" s="181" t="s">
        <v>75</v>
      </c>
      <c r="J1321" s="285" t="s">
        <v>161</v>
      </c>
      <c r="K1321" s="505">
        <f>ROUND(INDEX(TR_FEBRERO_2025!$D$50:$O$66,MATCH($I1321,TR_FEBRERO_2025!$C$50:$C$66,0),MATCH($E1321,TR_FEBRERO_2025!$D$48:$O$48,0)),LOOKUP($H1321,TR_FEBRERO_2025!$B$71:$C$73,TR_FEBRERO_2025!$C$71:$C$73))</f>
        <v>563.57000000000005</v>
      </c>
    </row>
    <row r="1322" spans="1:11" ht="16.5" x14ac:dyDescent="0.3">
      <c r="A1322" s="67" t="str">
        <f t="shared" si="64"/>
        <v>DISTSuministroValle de México Norte</v>
      </c>
      <c r="B1322" s="250" t="str">
        <f t="shared" si="62"/>
        <v>DISTUsuariosValle de México Norte</v>
      </c>
      <c r="C1322" s="67" t="str">
        <f t="shared" si="63"/>
        <v>DISTSuministroUsuariosValle de México Norte</v>
      </c>
      <c r="E1322" s="192" t="s">
        <v>51</v>
      </c>
      <c r="F1322" s="99" t="s">
        <v>193</v>
      </c>
      <c r="G1322" s="99" t="s">
        <v>194</v>
      </c>
      <c r="H1322" s="99" t="s">
        <v>195</v>
      </c>
      <c r="I1322" s="181" t="s">
        <v>75</v>
      </c>
      <c r="J1322" s="285" t="s">
        <v>161</v>
      </c>
      <c r="K1322" s="505">
        <f>ROUND(INDEX(TR_FEBRERO_2025!$D$50:$O$66,MATCH($I1322,TR_FEBRERO_2025!$C$50:$C$66,0),MATCH($E1322,TR_FEBRERO_2025!$D$48:$O$48,0)),LOOKUP($H1322,TR_FEBRERO_2025!$B$71:$C$73,TR_FEBRERO_2025!$C$71:$C$73))</f>
        <v>1690.72</v>
      </c>
    </row>
    <row r="1323" spans="1:11" ht="16.5" x14ac:dyDescent="0.3">
      <c r="A1323" s="67" t="str">
        <f t="shared" si="64"/>
        <v>DITSuministroValle de México Norte</v>
      </c>
      <c r="B1323" s="250" t="str">
        <f t="shared" si="62"/>
        <v>DITUsuariosValle de México Norte</v>
      </c>
      <c r="C1323" s="67" t="str">
        <f t="shared" si="63"/>
        <v>DITSuministroUsuariosValle de México Norte</v>
      </c>
      <c r="E1323" s="192" t="s">
        <v>52</v>
      </c>
      <c r="F1323" s="99" t="s">
        <v>193</v>
      </c>
      <c r="G1323" s="99" t="s">
        <v>194</v>
      </c>
      <c r="H1323" s="99" t="s">
        <v>195</v>
      </c>
      <c r="I1323" s="181" t="s">
        <v>75</v>
      </c>
      <c r="J1323" s="285" t="s">
        <v>161</v>
      </c>
      <c r="K1323" s="505">
        <f>ROUND(INDEX(TR_FEBRERO_2025!$D$50:$O$66,MATCH($I1323,TR_FEBRERO_2025!$C$50:$C$66,0),MATCH($E1323,TR_FEBRERO_2025!$D$48:$O$48,0)),LOOKUP($H1323,TR_FEBRERO_2025!$B$71:$C$73,TR_FEBRERO_2025!$C$71:$C$73))</f>
        <v>1690.72</v>
      </c>
    </row>
    <row r="1324" spans="1:11" ht="16.5" x14ac:dyDescent="0.3">
      <c r="A1324" s="67" t="str">
        <f t="shared" si="64"/>
        <v>DB1SuministroValle de México Sur</v>
      </c>
      <c r="B1324" s="250" t="str">
        <f t="shared" ref="B1324:B1387" si="65">E1324&amp;H1324&amp;I1324</f>
        <v>DB1UsuariosValle de México Sur</v>
      </c>
      <c r="C1324" s="67" t="str">
        <f t="shared" si="63"/>
        <v>DB1SuministroUsuariosValle de México Sur</v>
      </c>
      <c r="E1324" s="192" t="s">
        <v>48</v>
      </c>
      <c r="F1324" s="99" t="s">
        <v>193</v>
      </c>
      <c r="G1324" s="99" t="s">
        <v>194</v>
      </c>
      <c r="H1324" s="99" t="s">
        <v>195</v>
      </c>
      <c r="I1324" s="181" t="s">
        <v>76</v>
      </c>
      <c r="J1324" s="285" t="s">
        <v>161</v>
      </c>
      <c r="K1324" s="505">
        <f>ROUND(INDEX(TR_FEBRERO_2025!$D$50:$O$66,MATCH($I1324,TR_FEBRERO_2025!$C$50:$C$66,0),MATCH($E1324,TR_FEBRERO_2025!$D$48:$O$48,0)),LOOKUP($H1324,TR_FEBRERO_2025!$B$71:$C$73,TR_FEBRERO_2025!$C$71:$C$73))</f>
        <v>44.88</v>
      </c>
    </row>
    <row r="1325" spans="1:11" ht="16.5" x14ac:dyDescent="0.3">
      <c r="A1325" s="67" t="str">
        <f t="shared" si="64"/>
        <v>DB2SuministroValle de México Sur</v>
      </c>
      <c r="B1325" s="250" t="str">
        <f t="shared" si="65"/>
        <v>DB2UsuariosValle de México Sur</v>
      </c>
      <c r="C1325" s="67" t="str">
        <f t="shared" si="63"/>
        <v>DB2SuministroUsuariosValle de México Sur</v>
      </c>
      <c r="E1325" s="192" t="s">
        <v>50</v>
      </c>
      <c r="F1325" s="99" t="s">
        <v>193</v>
      </c>
      <c r="G1325" s="99" t="s">
        <v>194</v>
      </c>
      <c r="H1325" s="99" t="s">
        <v>195</v>
      </c>
      <c r="I1325" s="181" t="s">
        <v>76</v>
      </c>
      <c r="J1325" s="285" t="s">
        <v>161</v>
      </c>
      <c r="K1325" s="505">
        <f>ROUND(INDEX(TR_FEBRERO_2025!$D$50:$O$66,MATCH($I1325,TR_FEBRERO_2025!$C$50:$C$66,0),MATCH($E1325,TR_FEBRERO_2025!$D$48:$O$48,0)),LOOKUP($H1325,TR_FEBRERO_2025!$B$71:$C$73,TR_FEBRERO_2025!$C$71:$C$73))</f>
        <v>44.88</v>
      </c>
    </row>
    <row r="1326" spans="1:11" ht="16.5" x14ac:dyDescent="0.3">
      <c r="A1326" s="67" t="str">
        <f t="shared" si="64"/>
        <v>PDBTSuministroValle de México Sur</v>
      </c>
      <c r="B1326" s="250" t="str">
        <f t="shared" si="65"/>
        <v>PDBTUsuariosValle de México Sur</v>
      </c>
      <c r="C1326" s="67" t="str">
        <f t="shared" si="63"/>
        <v>PDBTSuministroUsuariosValle de México Sur</v>
      </c>
      <c r="E1326" s="192" t="s">
        <v>56</v>
      </c>
      <c r="F1326" s="99" t="s">
        <v>193</v>
      </c>
      <c r="G1326" s="99" t="s">
        <v>194</v>
      </c>
      <c r="H1326" s="99" t="s">
        <v>195</v>
      </c>
      <c r="I1326" s="181" t="s">
        <v>76</v>
      </c>
      <c r="J1326" s="285" t="s">
        <v>161</v>
      </c>
      <c r="K1326" s="505">
        <f>ROUND(INDEX(TR_FEBRERO_2025!$D$50:$O$66,MATCH($I1326,TR_FEBRERO_2025!$C$50:$C$66,0),MATCH($E1326,TR_FEBRERO_2025!$D$48:$O$48,0)),LOOKUP($H1326,TR_FEBRERO_2025!$B$71:$C$73,TR_FEBRERO_2025!$C$71:$C$73))</f>
        <v>44.88</v>
      </c>
    </row>
    <row r="1327" spans="1:11" ht="16.5" x14ac:dyDescent="0.3">
      <c r="A1327" s="67" t="str">
        <f t="shared" si="64"/>
        <v>GDBTSuministroValle de México Sur</v>
      </c>
      <c r="B1327" s="250" t="str">
        <f t="shared" si="65"/>
        <v>GDBTUsuariosValle de México Sur</v>
      </c>
      <c r="C1327" s="67" t="str">
        <f t="shared" si="63"/>
        <v>GDBTSuministroUsuariosValle de México Sur</v>
      </c>
      <c r="E1327" s="192" t="s">
        <v>53</v>
      </c>
      <c r="F1327" s="99" t="s">
        <v>193</v>
      </c>
      <c r="G1327" s="99" t="s">
        <v>194</v>
      </c>
      <c r="H1327" s="99" t="s">
        <v>195</v>
      </c>
      <c r="I1327" s="181" t="s">
        <v>76</v>
      </c>
      <c r="J1327" s="285" t="s">
        <v>161</v>
      </c>
      <c r="K1327" s="505">
        <f>ROUND(INDEX(TR_FEBRERO_2025!$D$50:$O$66,MATCH($I1327,TR_FEBRERO_2025!$C$50:$C$66,0),MATCH($E1327,TR_FEBRERO_2025!$D$48:$O$48,0)),LOOKUP($H1327,TR_FEBRERO_2025!$B$71:$C$73,TR_FEBRERO_2025!$C$71:$C$73))</f>
        <v>448.77</v>
      </c>
    </row>
    <row r="1328" spans="1:11" ht="16.5" x14ac:dyDescent="0.3">
      <c r="A1328" s="67" t="str">
        <f t="shared" si="64"/>
        <v>RABTSuministroValle de México Sur</v>
      </c>
      <c r="B1328" s="250" t="str">
        <f t="shared" si="65"/>
        <v>RABTUsuariosValle de México Sur</v>
      </c>
      <c r="C1328" s="67" t="str">
        <f t="shared" si="63"/>
        <v>RABTSuministroUsuariosValle de México Sur</v>
      </c>
      <c r="E1328" s="192" t="s">
        <v>59</v>
      </c>
      <c r="F1328" s="99" t="s">
        <v>193</v>
      </c>
      <c r="G1328" s="99" t="s">
        <v>194</v>
      </c>
      <c r="H1328" s="99" t="s">
        <v>195</v>
      </c>
      <c r="I1328" s="181" t="s">
        <v>76</v>
      </c>
      <c r="J1328" s="285" t="s">
        <v>161</v>
      </c>
      <c r="K1328" s="505">
        <f>ROUND(INDEX(TR_FEBRERO_2025!$D$50:$O$66,MATCH($I1328,TR_FEBRERO_2025!$C$50:$C$66,0),MATCH($E1328,TR_FEBRERO_2025!$D$48:$O$48,0)),LOOKUP($H1328,TR_FEBRERO_2025!$B$71:$C$73,TR_FEBRERO_2025!$C$71:$C$73))</f>
        <v>44.88</v>
      </c>
    </row>
    <row r="1329" spans="1:11" ht="16.5" x14ac:dyDescent="0.3">
      <c r="A1329" s="67" t="str">
        <f t="shared" si="64"/>
        <v>APBTSuministroValle de México Sur</v>
      </c>
      <c r="B1329" s="250" t="str">
        <f t="shared" si="65"/>
        <v>APBTUsuariosValle de México Sur</v>
      </c>
      <c r="C1329" s="67" t="str">
        <f t="shared" si="63"/>
        <v>APBTSuministroUsuariosValle de México Sur</v>
      </c>
      <c r="E1329" s="187" t="s">
        <v>57</v>
      </c>
      <c r="F1329" s="99" t="s">
        <v>193</v>
      </c>
      <c r="G1329" s="99" t="s">
        <v>194</v>
      </c>
      <c r="H1329" s="99" t="s">
        <v>195</v>
      </c>
      <c r="I1329" s="181" t="s">
        <v>76</v>
      </c>
      <c r="J1329" s="285" t="s">
        <v>161</v>
      </c>
      <c r="K1329" s="505">
        <f>ROUND(INDEX(TR_FEBRERO_2025!$D$50:$O$66,MATCH($I1329,TR_FEBRERO_2025!$C$50:$C$66,0),MATCH($E1329,TR_FEBRERO_2025!$D$48:$O$48,0)),LOOKUP($H1329,TR_FEBRERO_2025!$B$71:$C$73,TR_FEBRERO_2025!$C$71:$C$73))</f>
        <v>44.88</v>
      </c>
    </row>
    <row r="1330" spans="1:11" ht="16.5" x14ac:dyDescent="0.3">
      <c r="A1330" s="67" t="str">
        <f t="shared" si="64"/>
        <v>APMTSuministroValle de México Sur</v>
      </c>
      <c r="B1330" s="250" t="str">
        <f t="shared" si="65"/>
        <v>APMTUsuariosValle de México Sur</v>
      </c>
      <c r="C1330" s="67" t="str">
        <f t="shared" si="63"/>
        <v>APMTSuministroUsuariosValle de México Sur</v>
      </c>
      <c r="E1330" s="187" t="s">
        <v>58</v>
      </c>
      <c r="F1330" s="99" t="s">
        <v>193</v>
      </c>
      <c r="G1330" s="99" t="s">
        <v>194</v>
      </c>
      <c r="H1330" s="99" t="s">
        <v>195</v>
      </c>
      <c r="I1330" s="181" t="s">
        <v>76</v>
      </c>
      <c r="J1330" s="285" t="s">
        <v>161</v>
      </c>
      <c r="K1330" s="505">
        <f>ROUND(INDEX(TR_FEBRERO_2025!$D$50:$O$66,MATCH($I1330,TR_FEBRERO_2025!$C$50:$C$66,0),MATCH($E1330,TR_FEBRERO_2025!$D$48:$O$48,0)),LOOKUP($H1330,TR_FEBRERO_2025!$B$71:$C$73,TR_FEBRERO_2025!$C$71:$C$73))</f>
        <v>448.77</v>
      </c>
    </row>
    <row r="1331" spans="1:11" ht="16.5" x14ac:dyDescent="0.3">
      <c r="A1331" s="67" t="str">
        <f t="shared" si="64"/>
        <v>GDMTHSuministroValle de México Sur</v>
      </c>
      <c r="B1331" s="250" t="str">
        <f t="shared" si="65"/>
        <v>GDMTHUsuariosValle de México Sur</v>
      </c>
      <c r="C1331" s="67" t="str">
        <f t="shared" si="63"/>
        <v>GDMTHSuministroUsuariosValle de México Sur</v>
      </c>
      <c r="E1331" s="180" t="s">
        <v>54</v>
      </c>
      <c r="F1331" s="99" t="s">
        <v>193</v>
      </c>
      <c r="G1331" s="99" t="s">
        <v>194</v>
      </c>
      <c r="H1331" s="99" t="s">
        <v>195</v>
      </c>
      <c r="I1331" s="181" t="s">
        <v>76</v>
      </c>
      <c r="J1331" s="285" t="s">
        <v>161</v>
      </c>
      <c r="K1331" s="505">
        <f>ROUND(INDEX(TR_FEBRERO_2025!$D$50:$O$66,MATCH($I1331,TR_FEBRERO_2025!$C$50:$C$66,0),MATCH($E1331,TR_FEBRERO_2025!$D$48:$O$48,0)),LOOKUP($H1331,TR_FEBRERO_2025!$B$71:$C$73,TR_FEBRERO_2025!$C$71:$C$73))</f>
        <v>448.77</v>
      </c>
    </row>
    <row r="1332" spans="1:11" ht="16.5" x14ac:dyDescent="0.3">
      <c r="A1332" s="67" t="str">
        <f t="shared" si="64"/>
        <v>GDMTOSuministroValle de México Sur</v>
      </c>
      <c r="B1332" s="250" t="str">
        <f t="shared" si="65"/>
        <v>GDMTOUsuariosValle de México Sur</v>
      </c>
      <c r="C1332" s="67" t="str">
        <f t="shared" si="63"/>
        <v>GDMTOSuministroUsuariosValle de México Sur</v>
      </c>
      <c r="E1332" s="180" t="s">
        <v>55</v>
      </c>
      <c r="F1332" s="99" t="s">
        <v>193</v>
      </c>
      <c r="G1332" s="99" t="s">
        <v>194</v>
      </c>
      <c r="H1332" s="99" t="s">
        <v>195</v>
      </c>
      <c r="I1332" s="181" t="s">
        <v>76</v>
      </c>
      <c r="J1332" s="285" t="s">
        <v>161</v>
      </c>
      <c r="K1332" s="505">
        <f>ROUND(INDEX(TR_FEBRERO_2025!$D$50:$O$66,MATCH($I1332,TR_FEBRERO_2025!$C$50:$C$66,0),MATCH($E1332,TR_FEBRERO_2025!$D$48:$O$48,0)),LOOKUP($H1332,TR_FEBRERO_2025!$B$71:$C$73,TR_FEBRERO_2025!$C$71:$C$73))</f>
        <v>448.77</v>
      </c>
    </row>
    <row r="1333" spans="1:11" ht="16.5" x14ac:dyDescent="0.3">
      <c r="A1333" s="67" t="str">
        <f t="shared" si="64"/>
        <v>RAMTSuministroValle de México Sur</v>
      </c>
      <c r="B1333" s="250" t="str">
        <f t="shared" si="65"/>
        <v>RAMTUsuariosValle de México Sur</v>
      </c>
      <c r="C1333" s="67" t="str">
        <f t="shared" si="63"/>
        <v>RAMTSuministroUsuariosValle de México Sur</v>
      </c>
      <c r="E1333" s="192" t="s">
        <v>60</v>
      </c>
      <c r="F1333" s="99" t="s">
        <v>193</v>
      </c>
      <c r="G1333" s="99" t="s">
        <v>194</v>
      </c>
      <c r="H1333" s="99" t="s">
        <v>195</v>
      </c>
      <c r="I1333" s="181" t="s">
        <v>76</v>
      </c>
      <c r="J1333" s="285" t="s">
        <v>161</v>
      </c>
      <c r="K1333" s="505">
        <f>ROUND(INDEX(TR_FEBRERO_2025!$D$50:$O$66,MATCH($I1333,TR_FEBRERO_2025!$C$50:$C$66,0),MATCH($E1333,TR_FEBRERO_2025!$D$48:$O$48,0)),LOOKUP($H1333,TR_FEBRERO_2025!$B$71:$C$73,TR_FEBRERO_2025!$C$71:$C$73))</f>
        <v>448.77</v>
      </c>
    </row>
    <row r="1334" spans="1:11" ht="16.5" x14ac:dyDescent="0.3">
      <c r="A1334" s="67" t="str">
        <f t="shared" si="64"/>
        <v>DISTSuministroValle de México Sur</v>
      </c>
      <c r="B1334" s="250" t="str">
        <f t="shared" si="65"/>
        <v>DISTUsuariosValle de México Sur</v>
      </c>
      <c r="C1334" s="67" t="str">
        <f t="shared" si="63"/>
        <v>DISTSuministroUsuariosValle de México Sur</v>
      </c>
      <c r="E1334" s="192" t="s">
        <v>51</v>
      </c>
      <c r="F1334" s="99" t="s">
        <v>193</v>
      </c>
      <c r="G1334" s="99" t="s">
        <v>194</v>
      </c>
      <c r="H1334" s="99" t="s">
        <v>195</v>
      </c>
      <c r="I1334" s="181" t="s">
        <v>76</v>
      </c>
      <c r="J1334" s="285" t="s">
        <v>161</v>
      </c>
      <c r="K1334" s="505">
        <f>ROUND(INDEX(TR_FEBRERO_2025!$D$50:$O$66,MATCH($I1334,TR_FEBRERO_2025!$C$50:$C$66,0),MATCH($E1334,TR_FEBRERO_2025!$D$48:$O$48,0)),LOOKUP($H1334,TR_FEBRERO_2025!$B$71:$C$73,TR_FEBRERO_2025!$C$71:$C$73))</f>
        <v>1346.31</v>
      </c>
    </row>
    <row r="1335" spans="1:11" ht="16.5" x14ac:dyDescent="0.3">
      <c r="A1335" s="67" t="str">
        <f t="shared" si="64"/>
        <v>DITSuministroValle de México Sur</v>
      </c>
      <c r="B1335" s="250" t="str">
        <f t="shared" si="65"/>
        <v>DITUsuariosValle de México Sur</v>
      </c>
      <c r="C1335" s="67" t="str">
        <f t="shared" si="63"/>
        <v>DITSuministroUsuariosValle de México Sur</v>
      </c>
      <c r="E1335" s="192" t="s">
        <v>52</v>
      </c>
      <c r="F1335" s="99" t="s">
        <v>193</v>
      </c>
      <c r="G1335" s="99" t="s">
        <v>194</v>
      </c>
      <c r="H1335" s="99" t="s">
        <v>195</v>
      </c>
      <c r="I1335" s="181" t="s">
        <v>76</v>
      </c>
      <c r="J1335" s="285" t="s">
        <v>161</v>
      </c>
      <c r="K1335" s="505">
        <f>ROUND(INDEX(TR_FEBRERO_2025!$D$50:$O$66,MATCH($I1335,TR_FEBRERO_2025!$C$50:$C$66,0),MATCH($E1335,TR_FEBRERO_2025!$D$48:$O$48,0)),LOOKUP($H1335,TR_FEBRERO_2025!$B$71:$C$73,TR_FEBRERO_2025!$C$71:$C$73))</f>
        <v>1346.31</v>
      </c>
    </row>
    <row r="1336" spans="1:11" ht="16.5" x14ac:dyDescent="0.3">
      <c r="A1336" s="67" t="str">
        <f t="shared" si="64"/>
        <v>DB1SCnMEMBaja California</v>
      </c>
      <c r="B1336" s="250" t="str">
        <f t="shared" si="65"/>
        <v>DB1EnergíaBaja California</v>
      </c>
      <c r="C1336" s="67" t="str">
        <f t="shared" si="63"/>
        <v>DB1SCnMEMEnergíaBaja California</v>
      </c>
      <c r="E1336" s="192" t="s">
        <v>48</v>
      </c>
      <c r="F1336" s="99" t="s">
        <v>196</v>
      </c>
      <c r="G1336" s="99" t="s">
        <v>184</v>
      </c>
      <c r="H1336" s="181" t="s">
        <v>135</v>
      </c>
      <c r="I1336" s="99" t="s">
        <v>49</v>
      </c>
      <c r="J1336" s="285" t="s">
        <v>161</v>
      </c>
      <c r="K1336" s="505">
        <f>+ROUND(TR_FEBRERO_2025!$C$21,LOOKUP($H1336,TR_FEBRERO_2025!$B$71:$C$73,TR_FEBRERO_2025!$C$71:$C$73))</f>
        <v>6.1999999999999998E-3</v>
      </c>
    </row>
    <row r="1337" spans="1:11" ht="16.5" x14ac:dyDescent="0.3">
      <c r="A1337" s="67" t="str">
        <f t="shared" si="64"/>
        <v>DB2SCnMEMBaja California</v>
      </c>
      <c r="B1337" s="250" t="str">
        <f t="shared" si="65"/>
        <v>DB2EnergíaBaja California</v>
      </c>
      <c r="C1337" s="67" t="str">
        <f t="shared" si="63"/>
        <v>DB2SCnMEMEnergíaBaja California</v>
      </c>
      <c r="E1337" s="192" t="s">
        <v>50</v>
      </c>
      <c r="F1337" s="99" t="s">
        <v>196</v>
      </c>
      <c r="G1337" s="99" t="s">
        <v>184</v>
      </c>
      <c r="H1337" s="181" t="s">
        <v>135</v>
      </c>
      <c r="I1337" s="99" t="s">
        <v>49</v>
      </c>
      <c r="J1337" s="285" t="s">
        <v>161</v>
      </c>
      <c r="K1337" s="505">
        <f>+ROUND(TR_FEBRERO_2025!$C$21,LOOKUP($H1337,TR_FEBRERO_2025!$B$71:$C$73,TR_FEBRERO_2025!$C$71:$C$73))</f>
        <v>6.1999999999999998E-3</v>
      </c>
    </row>
    <row r="1338" spans="1:11" ht="16.5" x14ac:dyDescent="0.3">
      <c r="A1338" s="67" t="str">
        <f t="shared" si="64"/>
        <v>PDBTSCnMEMBaja California</v>
      </c>
      <c r="B1338" s="250" t="str">
        <f t="shared" si="65"/>
        <v>PDBTEnergíaBaja California</v>
      </c>
      <c r="C1338" s="67" t="str">
        <f t="shared" si="63"/>
        <v>PDBTSCnMEMEnergíaBaja California</v>
      </c>
      <c r="E1338" s="192" t="s">
        <v>56</v>
      </c>
      <c r="F1338" s="99" t="s">
        <v>196</v>
      </c>
      <c r="G1338" s="99" t="s">
        <v>184</v>
      </c>
      <c r="H1338" s="181" t="s">
        <v>135</v>
      </c>
      <c r="I1338" s="99" t="s">
        <v>49</v>
      </c>
      <c r="J1338" s="285" t="s">
        <v>161</v>
      </c>
      <c r="K1338" s="505">
        <f>+ROUND(TR_FEBRERO_2025!$C$21,LOOKUP($H1338,TR_FEBRERO_2025!$B$71:$C$73,TR_FEBRERO_2025!$C$71:$C$73))</f>
        <v>6.1999999999999998E-3</v>
      </c>
    </row>
    <row r="1339" spans="1:11" ht="16.5" x14ac:dyDescent="0.3">
      <c r="A1339" s="67" t="str">
        <f t="shared" si="64"/>
        <v>GDBTSCnMEMBaja California</v>
      </c>
      <c r="B1339" s="250" t="str">
        <f t="shared" si="65"/>
        <v>GDBTEnergíaBaja California</v>
      </c>
      <c r="C1339" s="67" t="str">
        <f t="shared" si="63"/>
        <v>GDBTSCnMEMEnergíaBaja California</v>
      </c>
      <c r="E1339" s="192" t="s">
        <v>53</v>
      </c>
      <c r="F1339" s="99" t="s">
        <v>196</v>
      </c>
      <c r="G1339" s="99" t="s">
        <v>184</v>
      </c>
      <c r="H1339" s="181" t="s">
        <v>135</v>
      </c>
      <c r="I1339" s="99" t="s">
        <v>49</v>
      </c>
      <c r="J1339" s="285" t="s">
        <v>161</v>
      </c>
      <c r="K1339" s="505">
        <f>+ROUND(TR_FEBRERO_2025!$C$21,LOOKUP($H1339,TR_FEBRERO_2025!$B$71:$C$73,TR_FEBRERO_2025!$C$71:$C$73))</f>
        <v>6.1999999999999998E-3</v>
      </c>
    </row>
    <row r="1340" spans="1:11" ht="16.5" x14ac:dyDescent="0.3">
      <c r="A1340" s="67" t="str">
        <f t="shared" si="64"/>
        <v>RABTSCnMEMBaja California</v>
      </c>
      <c r="B1340" s="250" t="str">
        <f t="shared" si="65"/>
        <v>RABTEnergíaBaja California</v>
      </c>
      <c r="C1340" s="67" t="str">
        <f t="shared" si="63"/>
        <v>RABTSCnMEMEnergíaBaja California</v>
      </c>
      <c r="E1340" s="192" t="s">
        <v>59</v>
      </c>
      <c r="F1340" s="99" t="s">
        <v>196</v>
      </c>
      <c r="G1340" s="99" t="s">
        <v>184</v>
      </c>
      <c r="H1340" s="181" t="s">
        <v>135</v>
      </c>
      <c r="I1340" s="99" t="s">
        <v>49</v>
      </c>
      <c r="J1340" s="285" t="s">
        <v>161</v>
      </c>
      <c r="K1340" s="505">
        <f>+ROUND(TR_FEBRERO_2025!$C$21,LOOKUP($H1340,TR_FEBRERO_2025!$B$71:$C$73,TR_FEBRERO_2025!$C$71:$C$73))</f>
        <v>6.1999999999999998E-3</v>
      </c>
    </row>
    <row r="1341" spans="1:11" ht="16.5" x14ac:dyDescent="0.3">
      <c r="A1341" s="67" t="str">
        <f t="shared" si="64"/>
        <v>APBTSCnMEMBaja California</v>
      </c>
      <c r="B1341" s="250" t="str">
        <f t="shared" si="65"/>
        <v>APBTEnergíaBaja California</v>
      </c>
      <c r="C1341" s="67" t="str">
        <f t="shared" si="63"/>
        <v>APBTSCnMEMEnergíaBaja California</v>
      </c>
      <c r="E1341" s="187" t="s">
        <v>57</v>
      </c>
      <c r="F1341" s="99" t="s">
        <v>196</v>
      </c>
      <c r="G1341" s="99" t="s">
        <v>184</v>
      </c>
      <c r="H1341" s="181" t="s">
        <v>135</v>
      </c>
      <c r="I1341" s="99" t="s">
        <v>49</v>
      </c>
      <c r="J1341" s="285" t="s">
        <v>161</v>
      </c>
      <c r="K1341" s="505">
        <f>+ROUND(TR_FEBRERO_2025!$C$21,LOOKUP($H1341,TR_FEBRERO_2025!$B$71:$C$73,TR_FEBRERO_2025!$C$71:$C$73))</f>
        <v>6.1999999999999998E-3</v>
      </c>
    </row>
    <row r="1342" spans="1:11" ht="16.5" x14ac:dyDescent="0.3">
      <c r="A1342" s="67" t="str">
        <f t="shared" si="64"/>
        <v>APMTSCnMEMBaja California</v>
      </c>
      <c r="B1342" s="250" t="str">
        <f t="shared" si="65"/>
        <v>APMTEnergíaBaja California</v>
      </c>
      <c r="C1342" s="67" t="str">
        <f t="shared" si="63"/>
        <v>APMTSCnMEMEnergíaBaja California</v>
      </c>
      <c r="E1342" s="187" t="s">
        <v>58</v>
      </c>
      <c r="F1342" s="99" t="s">
        <v>196</v>
      </c>
      <c r="G1342" s="99" t="s">
        <v>184</v>
      </c>
      <c r="H1342" s="181" t="s">
        <v>135</v>
      </c>
      <c r="I1342" s="99" t="s">
        <v>49</v>
      </c>
      <c r="J1342" s="285" t="s">
        <v>161</v>
      </c>
      <c r="K1342" s="505">
        <f>+ROUND(TR_FEBRERO_2025!$C$21,LOOKUP($H1342,TR_FEBRERO_2025!$B$71:$C$73,TR_FEBRERO_2025!$C$71:$C$73))</f>
        <v>6.1999999999999998E-3</v>
      </c>
    </row>
    <row r="1343" spans="1:11" ht="16.5" x14ac:dyDescent="0.3">
      <c r="A1343" s="67" t="str">
        <f t="shared" si="64"/>
        <v>GDMTHSCnMEMBaja California</v>
      </c>
      <c r="B1343" s="250" t="str">
        <f t="shared" si="65"/>
        <v>GDMTHEnergíaBaja California</v>
      </c>
      <c r="C1343" s="67" t="str">
        <f t="shared" si="63"/>
        <v>GDMTHSCnMEMEnergíaBaja California</v>
      </c>
      <c r="E1343" s="180" t="s">
        <v>54</v>
      </c>
      <c r="F1343" s="99" t="s">
        <v>196</v>
      </c>
      <c r="G1343" s="99" t="s">
        <v>184</v>
      </c>
      <c r="H1343" s="181" t="s">
        <v>135</v>
      </c>
      <c r="I1343" s="99" t="s">
        <v>49</v>
      </c>
      <c r="J1343" s="285" t="s">
        <v>161</v>
      </c>
      <c r="K1343" s="505">
        <f>+ROUND(TR_FEBRERO_2025!$C$21,LOOKUP($H1343,TR_FEBRERO_2025!$B$71:$C$73,TR_FEBRERO_2025!$C$71:$C$73))</f>
        <v>6.1999999999999998E-3</v>
      </c>
    </row>
    <row r="1344" spans="1:11" ht="16.5" x14ac:dyDescent="0.3">
      <c r="A1344" s="67" t="str">
        <f t="shared" si="64"/>
        <v>GDMTOSCnMEMBaja California</v>
      </c>
      <c r="B1344" s="250" t="str">
        <f t="shared" si="65"/>
        <v>GDMTOEnergíaBaja California</v>
      </c>
      <c r="C1344" s="67" t="str">
        <f t="shared" si="63"/>
        <v>GDMTOSCnMEMEnergíaBaja California</v>
      </c>
      <c r="E1344" s="180" t="s">
        <v>55</v>
      </c>
      <c r="F1344" s="99" t="s">
        <v>196</v>
      </c>
      <c r="G1344" s="99" t="s">
        <v>184</v>
      </c>
      <c r="H1344" s="181" t="s">
        <v>135</v>
      </c>
      <c r="I1344" s="99" t="s">
        <v>49</v>
      </c>
      <c r="J1344" s="285" t="s">
        <v>161</v>
      </c>
      <c r="K1344" s="505">
        <f>+ROUND(TR_FEBRERO_2025!$C$21,LOOKUP($H1344,TR_FEBRERO_2025!$B$71:$C$73,TR_FEBRERO_2025!$C$71:$C$73))</f>
        <v>6.1999999999999998E-3</v>
      </c>
    </row>
    <row r="1345" spans="1:11" ht="16.5" x14ac:dyDescent="0.3">
      <c r="A1345" s="67" t="str">
        <f t="shared" si="64"/>
        <v>RAMTSCnMEMBaja California</v>
      </c>
      <c r="B1345" s="250" t="str">
        <f t="shared" si="65"/>
        <v>RAMTEnergíaBaja California</v>
      </c>
      <c r="C1345" s="67" t="str">
        <f t="shared" si="63"/>
        <v>RAMTSCnMEMEnergíaBaja California</v>
      </c>
      <c r="E1345" s="192" t="s">
        <v>60</v>
      </c>
      <c r="F1345" s="99" t="s">
        <v>196</v>
      </c>
      <c r="G1345" s="99" t="s">
        <v>184</v>
      </c>
      <c r="H1345" s="181" t="s">
        <v>135</v>
      </c>
      <c r="I1345" s="99" t="s">
        <v>49</v>
      </c>
      <c r="J1345" s="285" t="s">
        <v>161</v>
      </c>
      <c r="K1345" s="505">
        <f>+ROUND(TR_FEBRERO_2025!$C$21,LOOKUP($H1345,TR_FEBRERO_2025!$B$71:$C$73,TR_FEBRERO_2025!$C$71:$C$73))</f>
        <v>6.1999999999999998E-3</v>
      </c>
    </row>
    <row r="1346" spans="1:11" ht="16.5" x14ac:dyDescent="0.3">
      <c r="A1346" s="67" t="str">
        <f t="shared" si="64"/>
        <v>DISTSCnMEMBaja California</v>
      </c>
      <c r="B1346" s="250" t="str">
        <f t="shared" si="65"/>
        <v>DISTEnergíaBaja California</v>
      </c>
      <c r="C1346" s="67" t="str">
        <f t="shared" si="63"/>
        <v>DISTSCnMEMEnergíaBaja California</v>
      </c>
      <c r="E1346" s="192" t="s">
        <v>51</v>
      </c>
      <c r="F1346" s="99" t="s">
        <v>196</v>
      </c>
      <c r="G1346" s="99" t="s">
        <v>184</v>
      </c>
      <c r="H1346" s="181" t="s">
        <v>135</v>
      </c>
      <c r="I1346" s="99" t="s">
        <v>49</v>
      </c>
      <c r="J1346" s="285" t="s">
        <v>161</v>
      </c>
      <c r="K1346" s="505">
        <f>+ROUND(TR_FEBRERO_2025!$C$21,LOOKUP($H1346,TR_FEBRERO_2025!$B$71:$C$73,TR_FEBRERO_2025!$C$71:$C$73))</f>
        <v>6.1999999999999998E-3</v>
      </c>
    </row>
    <row r="1347" spans="1:11" ht="16.5" x14ac:dyDescent="0.3">
      <c r="A1347" s="67" t="str">
        <f t="shared" si="64"/>
        <v>DITSCnMEMBaja California</v>
      </c>
      <c r="B1347" s="250" t="str">
        <f t="shared" si="65"/>
        <v>DITEnergíaBaja California</v>
      </c>
      <c r="C1347" s="67" t="str">
        <f t="shared" si="63"/>
        <v>DITSCnMEMEnergíaBaja California</v>
      </c>
      <c r="E1347" s="192" t="s">
        <v>52</v>
      </c>
      <c r="F1347" s="99" t="s">
        <v>196</v>
      </c>
      <c r="G1347" s="99" t="s">
        <v>184</v>
      </c>
      <c r="H1347" s="181" t="s">
        <v>135</v>
      </c>
      <c r="I1347" s="99" t="s">
        <v>49</v>
      </c>
      <c r="J1347" s="285" t="s">
        <v>161</v>
      </c>
      <c r="K1347" s="505">
        <f>+ROUND(TR_FEBRERO_2025!$C$21,LOOKUP($H1347,TR_FEBRERO_2025!$B$71:$C$73,TR_FEBRERO_2025!$C$71:$C$73))</f>
        <v>6.1999999999999998E-3</v>
      </c>
    </row>
    <row r="1348" spans="1:11" ht="16.5" x14ac:dyDescent="0.3">
      <c r="A1348" s="67" t="str">
        <f t="shared" si="64"/>
        <v>DB1SCnMEMBaja California Sur</v>
      </c>
      <c r="B1348" s="250" t="str">
        <f t="shared" si="65"/>
        <v>DB1EnergíaBaja California Sur</v>
      </c>
      <c r="C1348" s="67" t="str">
        <f t="shared" si="63"/>
        <v>DB1SCnMEMEnergíaBaja California Sur</v>
      </c>
      <c r="E1348" s="192" t="s">
        <v>48</v>
      </c>
      <c r="F1348" s="99" t="s">
        <v>196</v>
      </c>
      <c r="G1348" s="99" t="s">
        <v>184</v>
      </c>
      <c r="H1348" s="181" t="s">
        <v>135</v>
      </c>
      <c r="I1348" s="99" t="s">
        <v>61</v>
      </c>
      <c r="J1348" s="285" t="s">
        <v>161</v>
      </c>
      <c r="K1348" s="505">
        <f>+ROUND(TR_FEBRERO_2025!$C$21,LOOKUP($H1348,TR_FEBRERO_2025!$B$71:$C$73,TR_FEBRERO_2025!$C$71:$C$73))</f>
        <v>6.1999999999999998E-3</v>
      </c>
    </row>
    <row r="1349" spans="1:11" ht="16.5" x14ac:dyDescent="0.3">
      <c r="A1349" s="67" t="str">
        <f t="shared" si="64"/>
        <v>DB2SCnMEMBaja California Sur</v>
      </c>
      <c r="B1349" s="250" t="str">
        <f t="shared" si="65"/>
        <v>DB2EnergíaBaja California Sur</v>
      </c>
      <c r="C1349" s="67" t="str">
        <f t="shared" si="63"/>
        <v>DB2SCnMEMEnergíaBaja California Sur</v>
      </c>
      <c r="E1349" s="192" t="s">
        <v>50</v>
      </c>
      <c r="F1349" s="99" t="s">
        <v>196</v>
      </c>
      <c r="G1349" s="99" t="s">
        <v>184</v>
      </c>
      <c r="H1349" s="181" t="s">
        <v>135</v>
      </c>
      <c r="I1349" s="99" t="s">
        <v>61</v>
      </c>
      <c r="J1349" s="285" t="s">
        <v>161</v>
      </c>
      <c r="K1349" s="505">
        <f>+ROUND(TR_FEBRERO_2025!$C$21,LOOKUP($H1349,TR_FEBRERO_2025!$B$71:$C$73,TR_FEBRERO_2025!$C$71:$C$73))</f>
        <v>6.1999999999999998E-3</v>
      </c>
    </row>
    <row r="1350" spans="1:11" ht="16.5" x14ac:dyDescent="0.3">
      <c r="A1350" s="67" t="str">
        <f t="shared" si="64"/>
        <v>PDBTSCnMEMBaja California Sur</v>
      </c>
      <c r="B1350" s="250" t="str">
        <f t="shared" si="65"/>
        <v>PDBTEnergíaBaja California Sur</v>
      </c>
      <c r="C1350" s="67" t="str">
        <f t="shared" si="63"/>
        <v>PDBTSCnMEMEnergíaBaja California Sur</v>
      </c>
      <c r="E1350" s="192" t="s">
        <v>56</v>
      </c>
      <c r="F1350" s="99" t="s">
        <v>196</v>
      </c>
      <c r="G1350" s="99" t="s">
        <v>184</v>
      </c>
      <c r="H1350" s="181" t="s">
        <v>135</v>
      </c>
      <c r="I1350" s="99" t="s">
        <v>61</v>
      </c>
      <c r="J1350" s="285" t="s">
        <v>161</v>
      </c>
      <c r="K1350" s="505">
        <f>+ROUND(TR_FEBRERO_2025!$C$21,LOOKUP($H1350,TR_FEBRERO_2025!$B$71:$C$73,TR_FEBRERO_2025!$C$71:$C$73))</f>
        <v>6.1999999999999998E-3</v>
      </c>
    </row>
    <row r="1351" spans="1:11" ht="16.5" x14ac:dyDescent="0.3">
      <c r="A1351" s="67" t="str">
        <f t="shared" si="64"/>
        <v>GDBTSCnMEMBaja California Sur</v>
      </c>
      <c r="B1351" s="250" t="str">
        <f t="shared" si="65"/>
        <v>GDBTEnergíaBaja California Sur</v>
      </c>
      <c r="C1351" s="67" t="str">
        <f t="shared" si="63"/>
        <v>GDBTSCnMEMEnergíaBaja California Sur</v>
      </c>
      <c r="E1351" s="192" t="s">
        <v>53</v>
      </c>
      <c r="F1351" s="99" t="s">
        <v>196</v>
      </c>
      <c r="G1351" s="99" t="s">
        <v>184</v>
      </c>
      <c r="H1351" s="181" t="s">
        <v>135</v>
      </c>
      <c r="I1351" s="99" t="s">
        <v>61</v>
      </c>
      <c r="J1351" s="285" t="s">
        <v>161</v>
      </c>
      <c r="K1351" s="505">
        <f>+ROUND(TR_FEBRERO_2025!$C$21,LOOKUP($H1351,TR_FEBRERO_2025!$B$71:$C$73,TR_FEBRERO_2025!$C$71:$C$73))</f>
        <v>6.1999999999999998E-3</v>
      </c>
    </row>
    <row r="1352" spans="1:11" ht="16.5" x14ac:dyDescent="0.3">
      <c r="A1352" s="67" t="str">
        <f t="shared" si="64"/>
        <v>RABTSCnMEMBaja California Sur</v>
      </c>
      <c r="B1352" s="250" t="str">
        <f t="shared" si="65"/>
        <v>RABTEnergíaBaja California Sur</v>
      </c>
      <c r="C1352" s="67" t="str">
        <f t="shared" si="63"/>
        <v>RABTSCnMEMEnergíaBaja California Sur</v>
      </c>
      <c r="E1352" s="192" t="s">
        <v>59</v>
      </c>
      <c r="F1352" s="99" t="s">
        <v>196</v>
      </c>
      <c r="G1352" s="99" t="s">
        <v>184</v>
      </c>
      <c r="H1352" s="181" t="s">
        <v>135</v>
      </c>
      <c r="I1352" s="99" t="s">
        <v>61</v>
      </c>
      <c r="J1352" s="285" t="s">
        <v>161</v>
      </c>
      <c r="K1352" s="505">
        <f>+ROUND(TR_FEBRERO_2025!$C$21,LOOKUP($H1352,TR_FEBRERO_2025!$B$71:$C$73,TR_FEBRERO_2025!$C$71:$C$73))</f>
        <v>6.1999999999999998E-3</v>
      </c>
    </row>
    <row r="1353" spans="1:11" ht="16.5" x14ac:dyDescent="0.3">
      <c r="A1353" s="67" t="str">
        <f t="shared" si="64"/>
        <v>APBTSCnMEMBaja California Sur</v>
      </c>
      <c r="B1353" s="250" t="str">
        <f t="shared" si="65"/>
        <v>APBTEnergíaBaja California Sur</v>
      </c>
      <c r="C1353" s="67" t="str">
        <f t="shared" si="63"/>
        <v>APBTSCnMEMEnergíaBaja California Sur</v>
      </c>
      <c r="E1353" s="187" t="s">
        <v>57</v>
      </c>
      <c r="F1353" s="99" t="s">
        <v>196</v>
      </c>
      <c r="G1353" s="99" t="s">
        <v>184</v>
      </c>
      <c r="H1353" s="181" t="s">
        <v>135</v>
      </c>
      <c r="I1353" s="99" t="s">
        <v>61</v>
      </c>
      <c r="J1353" s="285" t="s">
        <v>161</v>
      </c>
      <c r="K1353" s="505">
        <f>+ROUND(TR_FEBRERO_2025!$C$21,LOOKUP($H1353,TR_FEBRERO_2025!$B$71:$C$73,TR_FEBRERO_2025!$C$71:$C$73))</f>
        <v>6.1999999999999998E-3</v>
      </c>
    </row>
    <row r="1354" spans="1:11" ht="16.5" x14ac:dyDescent="0.3">
      <c r="A1354" s="67" t="str">
        <f t="shared" si="64"/>
        <v>APMTSCnMEMBaja California Sur</v>
      </c>
      <c r="B1354" s="250" t="str">
        <f t="shared" si="65"/>
        <v>APMTEnergíaBaja California Sur</v>
      </c>
      <c r="C1354" s="67" t="str">
        <f t="shared" ref="C1354:C1417" si="66">E1354&amp;F1354&amp;H1354&amp;I1354</f>
        <v>APMTSCnMEMEnergíaBaja California Sur</v>
      </c>
      <c r="E1354" s="187" t="s">
        <v>58</v>
      </c>
      <c r="F1354" s="99" t="s">
        <v>196</v>
      </c>
      <c r="G1354" s="99" t="s">
        <v>184</v>
      </c>
      <c r="H1354" s="181" t="s">
        <v>135</v>
      </c>
      <c r="I1354" s="99" t="s">
        <v>61</v>
      </c>
      <c r="J1354" s="285" t="s">
        <v>161</v>
      </c>
      <c r="K1354" s="505">
        <f>+ROUND(TR_FEBRERO_2025!$C$21,LOOKUP($H1354,TR_FEBRERO_2025!$B$71:$C$73,TR_FEBRERO_2025!$C$71:$C$73))</f>
        <v>6.1999999999999998E-3</v>
      </c>
    </row>
    <row r="1355" spans="1:11" ht="16.5" x14ac:dyDescent="0.3">
      <c r="A1355" s="67" t="str">
        <f t="shared" ref="A1355:A1418" si="67">IF(J1355="NA",E1355&amp;F1355&amp;I1355,E1355&amp;F1355&amp;I1355&amp;J1355)</f>
        <v>GDMTHSCnMEMBaja California Sur</v>
      </c>
      <c r="B1355" s="250" t="str">
        <f t="shared" si="65"/>
        <v>GDMTHEnergíaBaja California Sur</v>
      </c>
      <c r="C1355" s="67" t="str">
        <f t="shared" si="66"/>
        <v>GDMTHSCnMEMEnergíaBaja California Sur</v>
      </c>
      <c r="E1355" s="180" t="s">
        <v>54</v>
      </c>
      <c r="F1355" s="99" t="s">
        <v>196</v>
      </c>
      <c r="G1355" s="99" t="s">
        <v>184</v>
      </c>
      <c r="H1355" s="181" t="s">
        <v>135</v>
      </c>
      <c r="I1355" s="99" t="s">
        <v>61</v>
      </c>
      <c r="J1355" s="285" t="s">
        <v>161</v>
      </c>
      <c r="K1355" s="505">
        <f>+ROUND(TR_FEBRERO_2025!$C$21,LOOKUP($H1355,TR_FEBRERO_2025!$B$71:$C$73,TR_FEBRERO_2025!$C$71:$C$73))</f>
        <v>6.1999999999999998E-3</v>
      </c>
    </row>
    <row r="1356" spans="1:11" ht="16.5" x14ac:dyDescent="0.3">
      <c r="A1356" s="67" t="str">
        <f t="shared" si="67"/>
        <v>GDMTOSCnMEMBaja California Sur</v>
      </c>
      <c r="B1356" s="250" t="str">
        <f t="shared" si="65"/>
        <v>GDMTOEnergíaBaja California Sur</v>
      </c>
      <c r="C1356" s="67" t="str">
        <f t="shared" si="66"/>
        <v>GDMTOSCnMEMEnergíaBaja California Sur</v>
      </c>
      <c r="E1356" s="180" t="s">
        <v>55</v>
      </c>
      <c r="F1356" s="99" t="s">
        <v>196</v>
      </c>
      <c r="G1356" s="99" t="s">
        <v>184</v>
      </c>
      <c r="H1356" s="181" t="s">
        <v>135</v>
      </c>
      <c r="I1356" s="99" t="s">
        <v>61</v>
      </c>
      <c r="J1356" s="285" t="s">
        <v>161</v>
      </c>
      <c r="K1356" s="505">
        <f>+ROUND(TR_FEBRERO_2025!$C$21,LOOKUP($H1356,TR_FEBRERO_2025!$B$71:$C$73,TR_FEBRERO_2025!$C$71:$C$73))</f>
        <v>6.1999999999999998E-3</v>
      </c>
    </row>
    <row r="1357" spans="1:11" ht="16.5" x14ac:dyDescent="0.3">
      <c r="A1357" s="67" t="str">
        <f t="shared" si="67"/>
        <v>RAMTSCnMEMBaja California Sur</v>
      </c>
      <c r="B1357" s="250" t="str">
        <f t="shared" si="65"/>
        <v>RAMTEnergíaBaja California Sur</v>
      </c>
      <c r="C1357" s="67" t="str">
        <f t="shared" si="66"/>
        <v>RAMTSCnMEMEnergíaBaja California Sur</v>
      </c>
      <c r="E1357" s="192" t="s">
        <v>60</v>
      </c>
      <c r="F1357" s="99" t="s">
        <v>196</v>
      </c>
      <c r="G1357" s="99" t="s">
        <v>184</v>
      </c>
      <c r="H1357" s="181" t="s">
        <v>135</v>
      </c>
      <c r="I1357" s="99" t="s">
        <v>61</v>
      </c>
      <c r="J1357" s="285" t="s">
        <v>161</v>
      </c>
      <c r="K1357" s="505">
        <f>+ROUND(TR_FEBRERO_2025!$C$21,LOOKUP($H1357,TR_FEBRERO_2025!$B$71:$C$73,TR_FEBRERO_2025!$C$71:$C$73))</f>
        <v>6.1999999999999998E-3</v>
      </c>
    </row>
    <row r="1358" spans="1:11" ht="16.5" x14ac:dyDescent="0.3">
      <c r="A1358" s="67" t="str">
        <f t="shared" si="67"/>
        <v>DISTSCnMEMBaja California Sur</v>
      </c>
      <c r="B1358" s="250" t="str">
        <f t="shared" si="65"/>
        <v>DISTEnergíaBaja California Sur</v>
      </c>
      <c r="C1358" s="67" t="str">
        <f t="shared" si="66"/>
        <v>DISTSCnMEMEnergíaBaja California Sur</v>
      </c>
      <c r="E1358" s="192" t="s">
        <v>51</v>
      </c>
      <c r="F1358" s="99" t="s">
        <v>196</v>
      </c>
      <c r="G1358" s="99" t="s">
        <v>184</v>
      </c>
      <c r="H1358" s="181" t="s">
        <v>135</v>
      </c>
      <c r="I1358" s="99" t="s">
        <v>61</v>
      </c>
      <c r="J1358" s="285" t="s">
        <v>161</v>
      </c>
      <c r="K1358" s="505">
        <f>+ROUND(TR_FEBRERO_2025!$C$21,LOOKUP($H1358,TR_FEBRERO_2025!$B$71:$C$73,TR_FEBRERO_2025!$C$71:$C$73))</f>
        <v>6.1999999999999998E-3</v>
      </c>
    </row>
    <row r="1359" spans="1:11" ht="16.5" x14ac:dyDescent="0.3">
      <c r="A1359" s="67" t="str">
        <f t="shared" si="67"/>
        <v>DITSCnMEMBaja California Sur</v>
      </c>
      <c r="B1359" s="250" t="str">
        <f t="shared" si="65"/>
        <v>DITEnergíaBaja California Sur</v>
      </c>
      <c r="C1359" s="67" t="str">
        <f t="shared" si="66"/>
        <v>DITSCnMEMEnergíaBaja California Sur</v>
      </c>
      <c r="E1359" s="192" t="s">
        <v>52</v>
      </c>
      <c r="F1359" s="99" t="s">
        <v>196</v>
      </c>
      <c r="G1359" s="99" t="s">
        <v>184</v>
      </c>
      <c r="H1359" s="181" t="s">
        <v>135</v>
      </c>
      <c r="I1359" s="99" t="s">
        <v>61</v>
      </c>
      <c r="J1359" s="285" t="s">
        <v>161</v>
      </c>
      <c r="K1359" s="505">
        <f>+ROUND(TR_FEBRERO_2025!$C$21,LOOKUP($H1359,TR_FEBRERO_2025!$B$71:$C$73,TR_FEBRERO_2025!$C$71:$C$73))</f>
        <v>6.1999999999999998E-3</v>
      </c>
    </row>
    <row r="1360" spans="1:11" ht="16.5" x14ac:dyDescent="0.3">
      <c r="A1360" s="67" t="str">
        <f t="shared" si="67"/>
        <v>DB1SCnMEMBajío</v>
      </c>
      <c r="B1360" s="250" t="str">
        <f t="shared" si="65"/>
        <v>DB1EnergíaBajío</v>
      </c>
      <c r="C1360" s="67" t="str">
        <f t="shared" si="66"/>
        <v>DB1SCnMEMEnergíaBajío</v>
      </c>
      <c r="E1360" s="192" t="s">
        <v>48</v>
      </c>
      <c r="F1360" s="99" t="s">
        <v>196</v>
      </c>
      <c r="G1360" s="99" t="s">
        <v>184</v>
      </c>
      <c r="H1360" s="181" t="s">
        <v>135</v>
      </c>
      <c r="I1360" s="181" t="s">
        <v>62</v>
      </c>
      <c r="J1360" s="285" t="s">
        <v>161</v>
      </c>
      <c r="K1360" s="505">
        <f>+ROUND(TR_FEBRERO_2025!$C$21,LOOKUP($H1360,TR_FEBRERO_2025!$B$71:$C$73,TR_FEBRERO_2025!$C$71:$C$73))</f>
        <v>6.1999999999999998E-3</v>
      </c>
    </row>
    <row r="1361" spans="1:11" ht="16.5" x14ac:dyDescent="0.3">
      <c r="A1361" s="67" t="str">
        <f t="shared" si="67"/>
        <v>DB2SCnMEMBajío</v>
      </c>
      <c r="B1361" s="250" t="str">
        <f t="shared" si="65"/>
        <v>DB2EnergíaBajío</v>
      </c>
      <c r="C1361" s="67" t="str">
        <f t="shared" si="66"/>
        <v>DB2SCnMEMEnergíaBajío</v>
      </c>
      <c r="E1361" s="192" t="s">
        <v>50</v>
      </c>
      <c r="F1361" s="99" t="s">
        <v>196</v>
      </c>
      <c r="G1361" s="99" t="s">
        <v>184</v>
      </c>
      <c r="H1361" s="181" t="s">
        <v>135</v>
      </c>
      <c r="I1361" s="181" t="s">
        <v>62</v>
      </c>
      <c r="J1361" s="285" t="s">
        <v>161</v>
      </c>
      <c r="K1361" s="505">
        <f>+ROUND(TR_FEBRERO_2025!$C$21,LOOKUP($H1361,TR_FEBRERO_2025!$B$71:$C$73,TR_FEBRERO_2025!$C$71:$C$73))</f>
        <v>6.1999999999999998E-3</v>
      </c>
    </row>
    <row r="1362" spans="1:11" ht="16.5" x14ac:dyDescent="0.3">
      <c r="A1362" s="67" t="str">
        <f t="shared" si="67"/>
        <v>PDBTSCnMEMBajío</v>
      </c>
      <c r="B1362" s="250" t="str">
        <f t="shared" si="65"/>
        <v>PDBTEnergíaBajío</v>
      </c>
      <c r="C1362" s="67" t="str">
        <f t="shared" si="66"/>
        <v>PDBTSCnMEMEnergíaBajío</v>
      </c>
      <c r="E1362" s="192" t="s">
        <v>56</v>
      </c>
      <c r="F1362" s="99" t="s">
        <v>196</v>
      </c>
      <c r="G1362" s="99" t="s">
        <v>184</v>
      </c>
      <c r="H1362" s="181" t="s">
        <v>135</v>
      </c>
      <c r="I1362" s="181" t="s">
        <v>62</v>
      </c>
      <c r="J1362" s="285" t="s">
        <v>161</v>
      </c>
      <c r="K1362" s="505">
        <f>+ROUND(TR_FEBRERO_2025!$C$21,LOOKUP($H1362,TR_FEBRERO_2025!$B$71:$C$73,TR_FEBRERO_2025!$C$71:$C$73))</f>
        <v>6.1999999999999998E-3</v>
      </c>
    </row>
    <row r="1363" spans="1:11" ht="16.5" x14ac:dyDescent="0.3">
      <c r="A1363" s="67" t="str">
        <f t="shared" si="67"/>
        <v>GDBTSCnMEMBajío</v>
      </c>
      <c r="B1363" s="250" t="str">
        <f t="shared" si="65"/>
        <v>GDBTEnergíaBajío</v>
      </c>
      <c r="C1363" s="67" t="str">
        <f t="shared" si="66"/>
        <v>GDBTSCnMEMEnergíaBajío</v>
      </c>
      <c r="E1363" s="192" t="s">
        <v>53</v>
      </c>
      <c r="F1363" s="99" t="s">
        <v>196</v>
      </c>
      <c r="G1363" s="99" t="s">
        <v>184</v>
      </c>
      <c r="H1363" s="181" t="s">
        <v>135</v>
      </c>
      <c r="I1363" s="181" t="s">
        <v>62</v>
      </c>
      <c r="J1363" s="285" t="s">
        <v>161</v>
      </c>
      <c r="K1363" s="505">
        <f>+ROUND(TR_FEBRERO_2025!$C$21,LOOKUP($H1363,TR_FEBRERO_2025!$B$71:$C$73,TR_FEBRERO_2025!$C$71:$C$73))</f>
        <v>6.1999999999999998E-3</v>
      </c>
    </row>
    <row r="1364" spans="1:11" ht="16.5" x14ac:dyDescent="0.3">
      <c r="A1364" s="67" t="str">
        <f t="shared" si="67"/>
        <v>RABTSCnMEMBajío</v>
      </c>
      <c r="B1364" s="250" t="str">
        <f t="shared" si="65"/>
        <v>RABTEnergíaBajío</v>
      </c>
      <c r="C1364" s="67" t="str">
        <f t="shared" si="66"/>
        <v>RABTSCnMEMEnergíaBajío</v>
      </c>
      <c r="E1364" s="192" t="s">
        <v>59</v>
      </c>
      <c r="F1364" s="99" t="s">
        <v>196</v>
      </c>
      <c r="G1364" s="99" t="s">
        <v>184</v>
      </c>
      <c r="H1364" s="181" t="s">
        <v>135</v>
      </c>
      <c r="I1364" s="181" t="s">
        <v>62</v>
      </c>
      <c r="J1364" s="285" t="s">
        <v>161</v>
      </c>
      <c r="K1364" s="505">
        <f>+ROUND(TR_FEBRERO_2025!$C$21,LOOKUP($H1364,TR_FEBRERO_2025!$B$71:$C$73,TR_FEBRERO_2025!$C$71:$C$73))</f>
        <v>6.1999999999999998E-3</v>
      </c>
    </row>
    <row r="1365" spans="1:11" ht="16.5" x14ac:dyDescent="0.3">
      <c r="A1365" s="67" t="str">
        <f t="shared" si="67"/>
        <v>APBTSCnMEMBajío</v>
      </c>
      <c r="B1365" s="250" t="str">
        <f t="shared" si="65"/>
        <v>APBTEnergíaBajío</v>
      </c>
      <c r="C1365" s="67" t="str">
        <f t="shared" si="66"/>
        <v>APBTSCnMEMEnergíaBajío</v>
      </c>
      <c r="E1365" s="187" t="s">
        <v>57</v>
      </c>
      <c r="F1365" s="99" t="s">
        <v>196</v>
      </c>
      <c r="G1365" s="99" t="s">
        <v>184</v>
      </c>
      <c r="H1365" s="181" t="s">
        <v>135</v>
      </c>
      <c r="I1365" s="181" t="s">
        <v>62</v>
      </c>
      <c r="J1365" s="285" t="s">
        <v>161</v>
      </c>
      <c r="K1365" s="505">
        <f>+ROUND(TR_FEBRERO_2025!$C$21,LOOKUP($H1365,TR_FEBRERO_2025!$B$71:$C$73,TR_FEBRERO_2025!$C$71:$C$73))</f>
        <v>6.1999999999999998E-3</v>
      </c>
    </row>
    <row r="1366" spans="1:11" ht="16.5" x14ac:dyDescent="0.3">
      <c r="A1366" s="67" t="str">
        <f t="shared" si="67"/>
        <v>APMTSCnMEMBajío</v>
      </c>
      <c r="B1366" s="250" t="str">
        <f t="shared" si="65"/>
        <v>APMTEnergíaBajío</v>
      </c>
      <c r="C1366" s="67" t="str">
        <f t="shared" si="66"/>
        <v>APMTSCnMEMEnergíaBajío</v>
      </c>
      <c r="E1366" s="187" t="s">
        <v>58</v>
      </c>
      <c r="F1366" s="99" t="s">
        <v>196</v>
      </c>
      <c r="G1366" s="99" t="s">
        <v>184</v>
      </c>
      <c r="H1366" s="181" t="s">
        <v>135</v>
      </c>
      <c r="I1366" s="181" t="s">
        <v>62</v>
      </c>
      <c r="J1366" s="285" t="s">
        <v>161</v>
      </c>
      <c r="K1366" s="505">
        <f>+ROUND(TR_FEBRERO_2025!$C$21,LOOKUP($H1366,TR_FEBRERO_2025!$B$71:$C$73,TR_FEBRERO_2025!$C$71:$C$73))</f>
        <v>6.1999999999999998E-3</v>
      </c>
    </row>
    <row r="1367" spans="1:11" ht="16.5" x14ac:dyDescent="0.3">
      <c r="A1367" s="67" t="str">
        <f t="shared" si="67"/>
        <v>GDMTHSCnMEMBajío</v>
      </c>
      <c r="B1367" s="250" t="str">
        <f t="shared" si="65"/>
        <v>GDMTHEnergíaBajío</v>
      </c>
      <c r="C1367" s="67" t="str">
        <f t="shared" si="66"/>
        <v>GDMTHSCnMEMEnergíaBajío</v>
      </c>
      <c r="E1367" s="180" t="s">
        <v>54</v>
      </c>
      <c r="F1367" s="99" t="s">
        <v>196</v>
      </c>
      <c r="G1367" s="99" t="s">
        <v>184</v>
      </c>
      <c r="H1367" s="181" t="s">
        <v>135</v>
      </c>
      <c r="I1367" s="181" t="s">
        <v>62</v>
      </c>
      <c r="J1367" s="285" t="s">
        <v>161</v>
      </c>
      <c r="K1367" s="505">
        <f>+ROUND(TR_FEBRERO_2025!$C$21,LOOKUP($H1367,TR_FEBRERO_2025!$B$71:$C$73,TR_FEBRERO_2025!$C$71:$C$73))</f>
        <v>6.1999999999999998E-3</v>
      </c>
    </row>
    <row r="1368" spans="1:11" ht="16.5" x14ac:dyDescent="0.3">
      <c r="A1368" s="67" t="str">
        <f t="shared" si="67"/>
        <v>GDMTOSCnMEMBajío</v>
      </c>
      <c r="B1368" s="250" t="str">
        <f t="shared" si="65"/>
        <v>GDMTOEnergíaBajío</v>
      </c>
      <c r="C1368" s="67" t="str">
        <f t="shared" si="66"/>
        <v>GDMTOSCnMEMEnergíaBajío</v>
      </c>
      <c r="E1368" s="180" t="s">
        <v>55</v>
      </c>
      <c r="F1368" s="99" t="s">
        <v>196</v>
      </c>
      <c r="G1368" s="99" t="s">
        <v>184</v>
      </c>
      <c r="H1368" s="181" t="s">
        <v>135</v>
      </c>
      <c r="I1368" s="181" t="s">
        <v>62</v>
      </c>
      <c r="J1368" s="285" t="s">
        <v>161</v>
      </c>
      <c r="K1368" s="505">
        <f>+ROUND(TR_FEBRERO_2025!$C$21,LOOKUP($H1368,TR_FEBRERO_2025!$B$71:$C$73,TR_FEBRERO_2025!$C$71:$C$73))</f>
        <v>6.1999999999999998E-3</v>
      </c>
    </row>
    <row r="1369" spans="1:11" ht="16.5" x14ac:dyDescent="0.3">
      <c r="A1369" s="67" t="str">
        <f t="shared" si="67"/>
        <v>RAMTSCnMEMBajío</v>
      </c>
      <c r="B1369" s="250" t="str">
        <f t="shared" si="65"/>
        <v>RAMTEnergíaBajío</v>
      </c>
      <c r="C1369" s="67" t="str">
        <f t="shared" si="66"/>
        <v>RAMTSCnMEMEnergíaBajío</v>
      </c>
      <c r="E1369" s="192" t="s">
        <v>60</v>
      </c>
      <c r="F1369" s="99" t="s">
        <v>196</v>
      </c>
      <c r="G1369" s="99" t="s">
        <v>184</v>
      </c>
      <c r="H1369" s="181" t="s">
        <v>135</v>
      </c>
      <c r="I1369" s="181" t="s">
        <v>62</v>
      </c>
      <c r="J1369" s="285" t="s">
        <v>161</v>
      </c>
      <c r="K1369" s="505">
        <f>+ROUND(TR_FEBRERO_2025!$C$21,LOOKUP($H1369,TR_FEBRERO_2025!$B$71:$C$73,TR_FEBRERO_2025!$C$71:$C$73))</f>
        <v>6.1999999999999998E-3</v>
      </c>
    </row>
    <row r="1370" spans="1:11" ht="16.5" x14ac:dyDescent="0.3">
      <c r="A1370" s="67" t="str">
        <f t="shared" si="67"/>
        <v>DISTSCnMEMBajío</v>
      </c>
      <c r="B1370" s="250" t="str">
        <f t="shared" si="65"/>
        <v>DISTEnergíaBajío</v>
      </c>
      <c r="C1370" s="67" t="str">
        <f t="shared" si="66"/>
        <v>DISTSCnMEMEnergíaBajío</v>
      </c>
      <c r="E1370" s="192" t="s">
        <v>51</v>
      </c>
      <c r="F1370" s="99" t="s">
        <v>196</v>
      </c>
      <c r="G1370" s="99" t="s">
        <v>184</v>
      </c>
      <c r="H1370" s="181" t="s">
        <v>135</v>
      </c>
      <c r="I1370" s="181" t="s">
        <v>62</v>
      </c>
      <c r="J1370" s="285" t="s">
        <v>161</v>
      </c>
      <c r="K1370" s="505">
        <f>+ROUND(TR_FEBRERO_2025!$C$21,LOOKUP($H1370,TR_FEBRERO_2025!$B$71:$C$73,TR_FEBRERO_2025!$C$71:$C$73))</f>
        <v>6.1999999999999998E-3</v>
      </c>
    </row>
    <row r="1371" spans="1:11" ht="16.5" x14ac:dyDescent="0.3">
      <c r="A1371" s="67" t="str">
        <f t="shared" si="67"/>
        <v>DITSCnMEMBajío</v>
      </c>
      <c r="B1371" s="250" t="str">
        <f t="shared" si="65"/>
        <v>DITEnergíaBajío</v>
      </c>
      <c r="C1371" s="67" t="str">
        <f t="shared" si="66"/>
        <v>DITSCnMEMEnergíaBajío</v>
      </c>
      <c r="E1371" s="192" t="s">
        <v>52</v>
      </c>
      <c r="F1371" s="99" t="s">
        <v>196</v>
      </c>
      <c r="G1371" s="99" t="s">
        <v>184</v>
      </c>
      <c r="H1371" s="181" t="s">
        <v>135</v>
      </c>
      <c r="I1371" s="181" t="s">
        <v>62</v>
      </c>
      <c r="J1371" s="285" t="s">
        <v>161</v>
      </c>
      <c r="K1371" s="505">
        <f>+ROUND(TR_FEBRERO_2025!$C$21,LOOKUP($H1371,TR_FEBRERO_2025!$B$71:$C$73,TR_FEBRERO_2025!$C$71:$C$73))</f>
        <v>6.1999999999999998E-3</v>
      </c>
    </row>
    <row r="1372" spans="1:11" ht="16.5" x14ac:dyDescent="0.3">
      <c r="A1372" s="67" t="str">
        <f t="shared" si="67"/>
        <v>DB1SCnMEMCentro Occidente</v>
      </c>
      <c r="B1372" s="250" t="str">
        <f t="shared" si="65"/>
        <v>DB1EnergíaCentro Occidente</v>
      </c>
      <c r="C1372" s="67" t="str">
        <f t="shared" si="66"/>
        <v>DB1SCnMEMEnergíaCentro Occidente</v>
      </c>
      <c r="E1372" s="192" t="s">
        <v>48</v>
      </c>
      <c r="F1372" s="99" t="s">
        <v>196</v>
      </c>
      <c r="G1372" s="99" t="s">
        <v>184</v>
      </c>
      <c r="H1372" s="181" t="s">
        <v>135</v>
      </c>
      <c r="I1372" s="99" t="s">
        <v>63</v>
      </c>
      <c r="J1372" s="285" t="s">
        <v>161</v>
      </c>
      <c r="K1372" s="505">
        <f>+ROUND(TR_FEBRERO_2025!$C$21,LOOKUP($H1372,TR_FEBRERO_2025!$B$71:$C$73,TR_FEBRERO_2025!$C$71:$C$73))</f>
        <v>6.1999999999999998E-3</v>
      </c>
    </row>
    <row r="1373" spans="1:11" ht="16.5" x14ac:dyDescent="0.3">
      <c r="A1373" s="67" t="str">
        <f t="shared" si="67"/>
        <v>DB2SCnMEMCentro Occidente</v>
      </c>
      <c r="B1373" s="250" t="str">
        <f t="shared" si="65"/>
        <v>DB2EnergíaCentro Occidente</v>
      </c>
      <c r="C1373" s="67" t="str">
        <f t="shared" si="66"/>
        <v>DB2SCnMEMEnergíaCentro Occidente</v>
      </c>
      <c r="E1373" s="192" t="s">
        <v>50</v>
      </c>
      <c r="F1373" s="99" t="s">
        <v>196</v>
      </c>
      <c r="G1373" s="99" t="s">
        <v>184</v>
      </c>
      <c r="H1373" s="181" t="s">
        <v>135</v>
      </c>
      <c r="I1373" s="99" t="s">
        <v>63</v>
      </c>
      <c r="J1373" s="285" t="s">
        <v>161</v>
      </c>
      <c r="K1373" s="505">
        <f>+ROUND(TR_FEBRERO_2025!$C$21,LOOKUP($H1373,TR_FEBRERO_2025!$B$71:$C$73,TR_FEBRERO_2025!$C$71:$C$73))</f>
        <v>6.1999999999999998E-3</v>
      </c>
    </row>
    <row r="1374" spans="1:11" ht="16.5" x14ac:dyDescent="0.3">
      <c r="A1374" s="67" t="str">
        <f t="shared" si="67"/>
        <v>PDBTSCnMEMCentro Occidente</v>
      </c>
      <c r="B1374" s="250" t="str">
        <f t="shared" si="65"/>
        <v>PDBTEnergíaCentro Occidente</v>
      </c>
      <c r="C1374" s="67" t="str">
        <f t="shared" si="66"/>
        <v>PDBTSCnMEMEnergíaCentro Occidente</v>
      </c>
      <c r="E1374" s="192" t="s">
        <v>56</v>
      </c>
      <c r="F1374" s="99" t="s">
        <v>196</v>
      </c>
      <c r="G1374" s="99" t="s">
        <v>184</v>
      </c>
      <c r="H1374" s="181" t="s">
        <v>135</v>
      </c>
      <c r="I1374" s="99" t="s">
        <v>63</v>
      </c>
      <c r="J1374" s="285" t="s">
        <v>161</v>
      </c>
      <c r="K1374" s="505">
        <f>+ROUND(TR_FEBRERO_2025!$C$21,LOOKUP($H1374,TR_FEBRERO_2025!$B$71:$C$73,TR_FEBRERO_2025!$C$71:$C$73))</f>
        <v>6.1999999999999998E-3</v>
      </c>
    </row>
    <row r="1375" spans="1:11" ht="16.5" x14ac:dyDescent="0.3">
      <c r="A1375" s="67" t="str">
        <f t="shared" si="67"/>
        <v>GDBTSCnMEMCentro Occidente</v>
      </c>
      <c r="B1375" s="250" t="str">
        <f t="shared" si="65"/>
        <v>GDBTEnergíaCentro Occidente</v>
      </c>
      <c r="C1375" s="67" t="str">
        <f t="shared" si="66"/>
        <v>GDBTSCnMEMEnergíaCentro Occidente</v>
      </c>
      <c r="E1375" s="192" t="s">
        <v>53</v>
      </c>
      <c r="F1375" s="99" t="s">
        <v>196</v>
      </c>
      <c r="G1375" s="99" t="s">
        <v>184</v>
      </c>
      <c r="H1375" s="181" t="s">
        <v>135</v>
      </c>
      <c r="I1375" s="99" t="s">
        <v>63</v>
      </c>
      <c r="J1375" s="285" t="s">
        <v>161</v>
      </c>
      <c r="K1375" s="505">
        <f>+ROUND(TR_FEBRERO_2025!$C$21,LOOKUP($H1375,TR_FEBRERO_2025!$B$71:$C$73,TR_FEBRERO_2025!$C$71:$C$73))</f>
        <v>6.1999999999999998E-3</v>
      </c>
    </row>
    <row r="1376" spans="1:11" ht="16.5" x14ac:dyDescent="0.3">
      <c r="A1376" s="67" t="str">
        <f t="shared" si="67"/>
        <v>RABTSCnMEMCentro Occidente</v>
      </c>
      <c r="B1376" s="250" t="str">
        <f t="shared" si="65"/>
        <v>RABTEnergíaCentro Occidente</v>
      </c>
      <c r="C1376" s="67" t="str">
        <f t="shared" si="66"/>
        <v>RABTSCnMEMEnergíaCentro Occidente</v>
      </c>
      <c r="E1376" s="192" t="s">
        <v>59</v>
      </c>
      <c r="F1376" s="99" t="s">
        <v>196</v>
      </c>
      <c r="G1376" s="99" t="s">
        <v>184</v>
      </c>
      <c r="H1376" s="181" t="s">
        <v>135</v>
      </c>
      <c r="I1376" s="99" t="s">
        <v>63</v>
      </c>
      <c r="J1376" s="285" t="s">
        <v>161</v>
      </c>
      <c r="K1376" s="505">
        <f>+ROUND(TR_FEBRERO_2025!$C$21,LOOKUP($H1376,TR_FEBRERO_2025!$B$71:$C$73,TR_FEBRERO_2025!$C$71:$C$73))</f>
        <v>6.1999999999999998E-3</v>
      </c>
    </row>
    <row r="1377" spans="1:11" ht="16.5" x14ac:dyDescent="0.3">
      <c r="A1377" s="67" t="str">
        <f t="shared" si="67"/>
        <v>APBTSCnMEMCentro Occidente</v>
      </c>
      <c r="B1377" s="250" t="str">
        <f t="shared" si="65"/>
        <v>APBTEnergíaCentro Occidente</v>
      </c>
      <c r="C1377" s="67" t="str">
        <f t="shared" si="66"/>
        <v>APBTSCnMEMEnergíaCentro Occidente</v>
      </c>
      <c r="E1377" s="187" t="s">
        <v>57</v>
      </c>
      <c r="F1377" s="99" t="s">
        <v>196</v>
      </c>
      <c r="G1377" s="99" t="s">
        <v>184</v>
      </c>
      <c r="H1377" s="181" t="s">
        <v>135</v>
      </c>
      <c r="I1377" s="99" t="s">
        <v>63</v>
      </c>
      <c r="J1377" s="285" t="s">
        <v>161</v>
      </c>
      <c r="K1377" s="505">
        <f>+ROUND(TR_FEBRERO_2025!$C$21,LOOKUP($H1377,TR_FEBRERO_2025!$B$71:$C$73,TR_FEBRERO_2025!$C$71:$C$73))</f>
        <v>6.1999999999999998E-3</v>
      </c>
    </row>
    <row r="1378" spans="1:11" ht="16.5" x14ac:dyDescent="0.3">
      <c r="A1378" s="67" t="str">
        <f t="shared" si="67"/>
        <v>APMTSCnMEMCentro Occidente</v>
      </c>
      <c r="B1378" s="250" t="str">
        <f t="shared" si="65"/>
        <v>APMTEnergíaCentro Occidente</v>
      </c>
      <c r="C1378" s="67" t="str">
        <f t="shared" si="66"/>
        <v>APMTSCnMEMEnergíaCentro Occidente</v>
      </c>
      <c r="E1378" s="187" t="s">
        <v>58</v>
      </c>
      <c r="F1378" s="99" t="s">
        <v>196</v>
      </c>
      <c r="G1378" s="99" t="s">
        <v>184</v>
      </c>
      <c r="H1378" s="181" t="s">
        <v>135</v>
      </c>
      <c r="I1378" s="99" t="s">
        <v>63</v>
      </c>
      <c r="J1378" s="285" t="s">
        <v>161</v>
      </c>
      <c r="K1378" s="505">
        <f>+ROUND(TR_FEBRERO_2025!$C$21,LOOKUP($H1378,TR_FEBRERO_2025!$B$71:$C$73,TR_FEBRERO_2025!$C$71:$C$73))</f>
        <v>6.1999999999999998E-3</v>
      </c>
    </row>
    <row r="1379" spans="1:11" ht="16.5" x14ac:dyDescent="0.3">
      <c r="A1379" s="67" t="str">
        <f t="shared" si="67"/>
        <v>GDMTHSCnMEMCentro Occidente</v>
      </c>
      <c r="B1379" s="250" t="str">
        <f t="shared" si="65"/>
        <v>GDMTHEnergíaCentro Occidente</v>
      </c>
      <c r="C1379" s="67" t="str">
        <f t="shared" si="66"/>
        <v>GDMTHSCnMEMEnergíaCentro Occidente</v>
      </c>
      <c r="E1379" s="180" t="s">
        <v>54</v>
      </c>
      <c r="F1379" s="99" t="s">
        <v>196</v>
      </c>
      <c r="G1379" s="99" t="s">
        <v>184</v>
      </c>
      <c r="H1379" s="181" t="s">
        <v>135</v>
      </c>
      <c r="I1379" s="99" t="s">
        <v>63</v>
      </c>
      <c r="J1379" s="285" t="s">
        <v>161</v>
      </c>
      <c r="K1379" s="505">
        <f>+ROUND(TR_FEBRERO_2025!$C$21,LOOKUP($H1379,TR_FEBRERO_2025!$B$71:$C$73,TR_FEBRERO_2025!$C$71:$C$73))</f>
        <v>6.1999999999999998E-3</v>
      </c>
    </row>
    <row r="1380" spans="1:11" ht="16.5" x14ac:dyDescent="0.3">
      <c r="A1380" s="67" t="str">
        <f t="shared" si="67"/>
        <v>GDMTOSCnMEMCentro Occidente</v>
      </c>
      <c r="B1380" s="250" t="str">
        <f t="shared" si="65"/>
        <v>GDMTOEnergíaCentro Occidente</v>
      </c>
      <c r="C1380" s="67" t="str">
        <f t="shared" si="66"/>
        <v>GDMTOSCnMEMEnergíaCentro Occidente</v>
      </c>
      <c r="E1380" s="180" t="s">
        <v>55</v>
      </c>
      <c r="F1380" s="99" t="s">
        <v>196</v>
      </c>
      <c r="G1380" s="99" t="s">
        <v>184</v>
      </c>
      <c r="H1380" s="181" t="s">
        <v>135</v>
      </c>
      <c r="I1380" s="99" t="s">
        <v>63</v>
      </c>
      <c r="J1380" s="285" t="s">
        <v>161</v>
      </c>
      <c r="K1380" s="505">
        <f>+ROUND(TR_FEBRERO_2025!$C$21,LOOKUP($H1380,TR_FEBRERO_2025!$B$71:$C$73,TR_FEBRERO_2025!$C$71:$C$73))</f>
        <v>6.1999999999999998E-3</v>
      </c>
    </row>
    <row r="1381" spans="1:11" ht="16.5" x14ac:dyDescent="0.3">
      <c r="A1381" s="67" t="str">
        <f t="shared" si="67"/>
        <v>RAMTSCnMEMCentro Occidente</v>
      </c>
      <c r="B1381" s="250" t="str">
        <f t="shared" si="65"/>
        <v>RAMTEnergíaCentro Occidente</v>
      </c>
      <c r="C1381" s="67" t="str">
        <f t="shared" si="66"/>
        <v>RAMTSCnMEMEnergíaCentro Occidente</v>
      </c>
      <c r="E1381" s="192" t="s">
        <v>60</v>
      </c>
      <c r="F1381" s="99" t="s">
        <v>196</v>
      </c>
      <c r="G1381" s="99" t="s">
        <v>184</v>
      </c>
      <c r="H1381" s="181" t="s">
        <v>135</v>
      </c>
      <c r="I1381" s="99" t="s">
        <v>63</v>
      </c>
      <c r="J1381" s="285" t="s">
        <v>161</v>
      </c>
      <c r="K1381" s="505">
        <f>+ROUND(TR_FEBRERO_2025!$C$21,LOOKUP($H1381,TR_FEBRERO_2025!$B$71:$C$73,TR_FEBRERO_2025!$C$71:$C$73))</f>
        <v>6.1999999999999998E-3</v>
      </c>
    </row>
    <row r="1382" spans="1:11" ht="16.5" x14ac:dyDescent="0.3">
      <c r="A1382" s="67" t="str">
        <f t="shared" si="67"/>
        <v>DISTSCnMEMCentro Occidente</v>
      </c>
      <c r="B1382" s="250" t="str">
        <f t="shared" si="65"/>
        <v>DISTEnergíaCentro Occidente</v>
      </c>
      <c r="C1382" s="67" t="str">
        <f t="shared" si="66"/>
        <v>DISTSCnMEMEnergíaCentro Occidente</v>
      </c>
      <c r="E1382" s="192" t="s">
        <v>51</v>
      </c>
      <c r="F1382" s="99" t="s">
        <v>196</v>
      </c>
      <c r="G1382" s="99" t="s">
        <v>184</v>
      </c>
      <c r="H1382" s="181" t="s">
        <v>135</v>
      </c>
      <c r="I1382" s="99" t="s">
        <v>63</v>
      </c>
      <c r="J1382" s="285" t="s">
        <v>161</v>
      </c>
      <c r="K1382" s="505">
        <f>+ROUND(TR_FEBRERO_2025!$C$21,LOOKUP($H1382,TR_FEBRERO_2025!$B$71:$C$73,TR_FEBRERO_2025!$C$71:$C$73))</f>
        <v>6.1999999999999998E-3</v>
      </c>
    </row>
    <row r="1383" spans="1:11" ht="16.5" x14ac:dyDescent="0.3">
      <c r="A1383" s="67" t="str">
        <f t="shared" si="67"/>
        <v>DITSCnMEMCentro Occidente</v>
      </c>
      <c r="B1383" s="250" t="str">
        <f t="shared" si="65"/>
        <v>DITEnergíaCentro Occidente</v>
      </c>
      <c r="C1383" s="67" t="str">
        <f t="shared" si="66"/>
        <v>DITSCnMEMEnergíaCentro Occidente</v>
      </c>
      <c r="E1383" s="192" t="s">
        <v>52</v>
      </c>
      <c r="F1383" s="99" t="s">
        <v>196</v>
      </c>
      <c r="G1383" s="99" t="s">
        <v>184</v>
      </c>
      <c r="H1383" s="181" t="s">
        <v>135</v>
      </c>
      <c r="I1383" s="99" t="s">
        <v>63</v>
      </c>
      <c r="J1383" s="285" t="s">
        <v>161</v>
      </c>
      <c r="K1383" s="505">
        <f>+ROUND(TR_FEBRERO_2025!$C$21,LOOKUP($H1383,TR_FEBRERO_2025!$B$71:$C$73,TR_FEBRERO_2025!$C$71:$C$73))</f>
        <v>6.1999999999999998E-3</v>
      </c>
    </row>
    <row r="1384" spans="1:11" ht="16.5" x14ac:dyDescent="0.3">
      <c r="A1384" s="67" t="str">
        <f t="shared" si="67"/>
        <v>DB1SCnMEMCentro Oriente</v>
      </c>
      <c r="B1384" s="250" t="str">
        <f t="shared" si="65"/>
        <v>DB1EnergíaCentro Oriente</v>
      </c>
      <c r="C1384" s="67" t="str">
        <f t="shared" si="66"/>
        <v>DB1SCnMEMEnergíaCentro Oriente</v>
      </c>
      <c r="E1384" s="192" t="s">
        <v>48</v>
      </c>
      <c r="F1384" s="99" t="s">
        <v>196</v>
      </c>
      <c r="G1384" s="99" t="s">
        <v>184</v>
      </c>
      <c r="H1384" s="181" t="s">
        <v>135</v>
      </c>
      <c r="I1384" s="99" t="s">
        <v>64</v>
      </c>
      <c r="J1384" s="285" t="s">
        <v>161</v>
      </c>
      <c r="K1384" s="505">
        <f>+ROUND(TR_FEBRERO_2025!$C$21,LOOKUP($H1384,TR_FEBRERO_2025!$B$71:$C$73,TR_FEBRERO_2025!$C$71:$C$73))</f>
        <v>6.1999999999999998E-3</v>
      </c>
    </row>
    <row r="1385" spans="1:11" ht="16.5" x14ac:dyDescent="0.3">
      <c r="A1385" s="67" t="str">
        <f t="shared" si="67"/>
        <v>DB2SCnMEMCentro Oriente</v>
      </c>
      <c r="B1385" s="250" t="str">
        <f t="shared" si="65"/>
        <v>DB2EnergíaCentro Oriente</v>
      </c>
      <c r="C1385" s="67" t="str">
        <f t="shared" si="66"/>
        <v>DB2SCnMEMEnergíaCentro Oriente</v>
      </c>
      <c r="E1385" s="192" t="s">
        <v>50</v>
      </c>
      <c r="F1385" s="99" t="s">
        <v>196</v>
      </c>
      <c r="G1385" s="99" t="s">
        <v>184</v>
      </c>
      <c r="H1385" s="181" t="s">
        <v>135</v>
      </c>
      <c r="I1385" s="99" t="s">
        <v>64</v>
      </c>
      <c r="J1385" s="285" t="s">
        <v>161</v>
      </c>
      <c r="K1385" s="505">
        <f>+ROUND(TR_FEBRERO_2025!$C$21,LOOKUP($H1385,TR_FEBRERO_2025!$B$71:$C$73,TR_FEBRERO_2025!$C$71:$C$73))</f>
        <v>6.1999999999999998E-3</v>
      </c>
    </row>
    <row r="1386" spans="1:11" ht="16.5" x14ac:dyDescent="0.3">
      <c r="A1386" s="67" t="str">
        <f t="shared" si="67"/>
        <v>PDBTSCnMEMCentro Oriente</v>
      </c>
      <c r="B1386" s="250" t="str">
        <f t="shared" si="65"/>
        <v>PDBTEnergíaCentro Oriente</v>
      </c>
      <c r="C1386" s="67" t="str">
        <f t="shared" si="66"/>
        <v>PDBTSCnMEMEnergíaCentro Oriente</v>
      </c>
      <c r="E1386" s="192" t="s">
        <v>56</v>
      </c>
      <c r="F1386" s="99" t="s">
        <v>196</v>
      </c>
      <c r="G1386" s="99" t="s">
        <v>184</v>
      </c>
      <c r="H1386" s="181" t="s">
        <v>135</v>
      </c>
      <c r="I1386" s="99" t="s">
        <v>64</v>
      </c>
      <c r="J1386" s="285" t="s">
        <v>161</v>
      </c>
      <c r="K1386" s="505">
        <f>+ROUND(TR_FEBRERO_2025!$C$21,LOOKUP($H1386,TR_FEBRERO_2025!$B$71:$C$73,TR_FEBRERO_2025!$C$71:$C$73))</f>
        <v>6.1999999999999998E-3</v>
      </c>
    </row>
    <row r="1387" spans="1:11" ht="16.5" x14ac:dyDescent="0.3">
      <c r="A1387" s="67" t="str">
        <f t="shared" si="67"/>
        <v>GDBTSCnMEMCentro Oriente</v>
      </c>
      <c r="B1387" s="250" t="str">
        <f t="shared" si="65"/>
        <v>GDBTEnergíaCentro Oriente</v>
      </c>
      <c r="C1387" s="67" t="str">
        <f t="shared" si="66"/>
        <v>GDBTSCnMEMEnergíaCentro Oriente</v>
      </c>
      <c r="E1387" s="192" t="s">
        <v>53</v>
      </c>
      <c r="F1387" s="99" t="s">
        <v>196</v>
      </c>
      <c r="G1387" s="99" t="s">
        <v>184</v>
      </c>
      <c r="H1387" s="181" t="s">
        <v>135</v>
      </c>
      <c r="I1387" s="99" t="s">
        <v>64</v>
      </c>
      <c r="J1387" s="285" t="s">
        <v>161</v>
      </c>
      <c r="K1387" s="505">
        <f>+ROUND(TR_FEBRERO_2025!$C$21,LOOKUP($H1387,TR_FEBRERO_2025!$B$71:$C$73,TR_FEBRERO_2025!$C$71:$C$73))</f>
        <v>6.1999999999999998E-3</v>
      </c>
    </row>
    <row r="1388" spans="1:11" ht="16.5" x14ac:dyDescent="0.3">
      <c r="A1388" s="67" t="str">
        <f t="shared" si="67"/>
        <v>RABTSCnMEMCentro Oriente</v>
      </c>
      <c r="B1388" s="250" t="str">
        <f t="shared" ref="B1388:B1451" si="68">E1388&amp;H1388&amp;I1388</f>
        <v>RABTEnergíaCentro Oriente</v>
      </c>
      <c r="C1388" s="67" t="str">
        <f t="shared" si="66"/>
        <v>RABTSCnMEMEnergíaCentro Oriente</v>
      </c>
      <c r="E1388" s="192" t="s">
        <v>59</v>
      </c>
      <c r="F1388" s="99" t="s">
        <v>196</v>
      </c>
      <c r="G1388" s="99" t="s">
        <v>184</v>
      </c>
      <c r="H1388" s="181" t="s">
        <v>135</v>
      </c>
      <c r="I1388" s="99" t="s">
        <v>64</v>
      </c>
      <c r="J1388" s="285" t="s">
        <v>161</v>
      </c>
      <c r="K1388" s="505">
        <f>+ROUND(TR_FEBRERO_2025!$C$21,LOOKUP($H1388,TR_FEBRERO_2025!$B$71:$C$73,TR_FEBRERO_2025!$C$71:$C$73))</f>
        <v>6.1999999999999998E-3</v>
      </c>
    </row>
    <row r="1389" spans="1:11" ht="16.5" x14ac:dyDescent="0.3">
      <c r="A1389" s="67" t="str">
        <f t="shared" si="67"/>
        <v>APBTSCnMEMCentro Oriente</v>
      </c>
      <c r="B1389" s="250" t="str">
        <f t="shared" si="68"/>
        <v>APBTEnergíaCentro Oriente</v>
      </c>
      <c r="C1389" s="67" t="str">
        <f t="shared" si="66"/>
        <v>APBTSCnMEMEnergíaCentro Oriente</v>
      </c>
      <c r="E1389" s="187" t="s">
        <v>57</v>
      </c>
      <c r="F1389" s="99" t="s">
        <v>196</v>
      </c>
      <c r="G1389" s="99" t="s">
        <v>184</v>
      </c>
      <c r="H1389" s="181" t="s">
        <v>135</v>
      </c>
      <c r="I1389" s="99" t="s">
        <v>64</v>
      </c>
      <c r="J1389" s="285" t="s">
        <v>161</v>
      </c>
      <c r="K1389" s="505">
        <f>+ROUND(TR_FEBRERO_2025!$C$21,LOOKUP($H1389,TR_FEBRERO_2025!$B$71:$C$73,TR_FEBRERO_2025!$C$71:$C$73))</f>
        <v>6.1999999999999998E-3</v>
      </c>
    </row>
    <row r="1390" spans="1:11" ht="16.5" x14ac:dyDescent="0.3">
      <c r="A1390" s="67" t="str">
        <f t="shared" si="67"/>
        <v>APMTSCnMEMCentro Oriente</v>
      </c>
      <c r="B1390" s="250" t="str">
        <f t="shared" si="68"/>
        <v>APMTEnergíaCentro Oriente</v>
      </c>
      <c r="C1390" s="67" t="str">
        <f t="shared" si="66"/>
        <v>APMTSCnMEMEnergíaCentro Oriente</v>
      </c>
      <c r="E1390" s="187" t="s">
        <v>58</v>
      </c>
      <c r="F1390" s="99" t="s">
        <v>196</v>
      </c>
      <c r="G1390" s="99" t="s">
        <v>184</v>
      </c>
      <c r="H1390" s="181" t="s">
        <v>135</v>
      </c>
      <c r="I1390" s="99" t="s">
        <v>64</v>
      </c>
      <c r="J1390" s="285" t="s">
        <v>161</v>
      </c>
      <c r="K1390" s="505">
        <f>+ROUND(TR_FEBRERO_2025!$C$21,LOOKUP($H1390,TR_FEBRERO_2025!$B$71:$C$73,TR_FEBRERO_2025!$C$71:$C$73))</f>
        <v>6.1999999999999998E-3</v>
      </c>
    </row>
    <row r="1391" spans="1:11" ht="16.5" x14ac:dyDescent="0.3">
      <c r="A1391" s="67" t="str">
        <f t="shared" si="67"/>
        <v>GDMTHSCnMEMCentro Oriente</v>
      </c>
      <c r="B1391" s="250" t="str">
        <f t="shared" si="68"/>
        <v>GDMTHEnergíaCentro Oriente</v>
      </c>
      <c r="C1391" s="67" t="str">
        <f t="shared" si="66"/>
        <v>GDMTHSCnMEMEnergíaCentro Oriente</v>
      </c>
      <c r="E1391" s="180" t="s">
        <v>54</v>
      </c>
      <c r="F1391" s="99" t="s">
        <v>196</v>
      </c>
      <c r="G1391" s="99" t="s">
        <v>184</v>
      </c>
      <c r="H1391" s="181" t="s">
        <v>135</v>
      </c>
      <c r="I1391" s="99" t="s">
        <v>64</v>
      </c>
      <c r="J1391" s="285" t="s">
        <v>161</v>
      </c>
      <c r="K1391" s="505">
        <f>+ROUND(TR_FEBRERO_2025!$C$21,LOOKUP($H1391,TR_FEBRERO_2025!$B$71:$C$73,TR_FEBRERO_2025!$C$71:$C$73))</f>
        <v>6.1999999999999998E-3</v>
      </c>
    </row>
    <row r="1392" spans="1:11" ht="16.5" x14ac:dyDescent="0.3">
      <c r="A1392" s="67" t="str">
        <f t="shared" si="67"/>
        <v>GDMTOSCnMEMCentro Oriente</v>
      </c>
      <c r="B1392" s="250" t="str">
        <f t="shared" si="68"/>
        <v>GDMTOEnergíaCentro Oriente</v>
      </c>
      <c r="C1392" s="67" t="str">
        <f t="shared" si="66"/>
        <v>GDMTOSCnMEMEnergíaCentro Oriente</v>
      </c>
      <c r="E1392" s="180" t="s">
        <v>55</v>
      </c>
      <c r="F1392" s="99" t="s">
        <v>196</v>
      </c>
      <c r="G1392" s="99" t="s">
        <v>184</v>
      </c>
      <c r="H1392" s="181" t="s">
        <v>135</v>
      </c>
      <c r="I1392" s="99" t="s">
        <v>64</v>
      </c>
      <c r="J1392" s="285" t="s">
        <v>161</v>
      </c>
      <c r="K1392" s="505">
        <f>+ROUND(TR_FEBRERO_2025!$C$21,LOOKUP($H1392,TR_FEBRERO_2025!$B$71:$C$73,TR_FEBRERO_2025!$C$71:$C$73))</f>
        <v>6.1999999999999998E-3</v>
      </c>
    </row>
    <row r="1393" spans="1:11" ht="16.5" x14ac:dyDescent="0.3">
      <c r="A1393" s="67" t="str">
        <f t="shared" si="67"/>
        <v>RAMTSCnMEMCentro Oriente</v>
      </c>
      <c r="B1393" s="250" t="str">
        <f t="shared" si="68"/>
        <v>RAMTEnergíaCentro Oriente</v>
      </c>
      <c r="C1393" s="67" t="str">
        <f t="shared" si="66"/>
        <v>RAMTSCnMEMEnergíaCentro Oriente</v>
      </c>
      <c r="E1393" s="192" t="s">
        <v>60</v>
      </c>
      <c r="F1393" s="99" t="s">
        <v>196</v>
      </c>
      <c r="G1393" s="99" t="s">
        <v>184</v>
      </c>
      <c r="H1393" s="181" t="s">
        <v>135</v>
      </c>
      <c r="I1393" s="99" t="s">
        <v>64</v>
      </c>
      <c r="J1393" s="285" t="s">
        <v>161</v>
      </c>
      <c r="K1393" s="505">
        <f>+ROUND(TR_FEBRERO_2025!$C$21,LOOKUP($H1393,TR_FEBRERO_2025!$B$71:$C$73,TR_FEBRERO_2025!$C$71:$C$73))</f>
        <v>6.1999999999999998E-3</v>
      </c>
    </row>
    <row r="1394" spans="1:11" ht="16.5" x14ac:dyDescent="0.3">
      <c r="A1394" s="67" t="str">
        <f t="shared" si="67"/>
        <v>DISTSCnMEMCentro Oriente</v>
      </c>
      <c r="B1394" s="250" t="str">
        <f t="shared" si="68"/>
        <v>DISTEnergíaCentro Oriente</v>
      </c>
      <c r="C1394" s="67" t="str">
        <f t="shared" si="66"/>
        <v>DISTSCnMEMEnergíaCentro Oriente</v>
      </c>
      <c r="E1394" s="192" t="s">
        <v>51</v>
      </c>
      <c r="F1394" s="99" t="s">
        <v>196</v>
      </c>
      <c r="G1394" s="99" t="s">
        <v>184</v>
      </c>
      <c r="H1394" s="181" t="s">
        <v>135</v>
      </c>
      <c r="I1394" s="99" t="s">
        <v>64</v>
      </c>
      <c r="J1394" s="285" t="s">
        <v>161</v>
      </c>
      <c r="K1394" s="505">
        <f>+ROUND(TR_FEBRERO_2025!$C$21,LOOKUP($H1394,TR_FEBRERO_2025!$B$71:$C$73,TR_FEBRERO_2025!$C$71:$C$73))</f>
        <v>6.1999999999999998E-3</v>
      </c>
    </row>
    <row r="1395" spans="1:11" ht="16.5" x14ac:dyDescent="0.3">
      <c r="A1395" s="67" t="str">
        <f t="shared" si="67"/>
        <v>DITSCnMEMCentro Oriente</v>
      </c>
      <c r="B1395" s="250" t="str">
        <f t="shared" si="68"/>
        <v>DITEnergíaCentro Oriente</v>
      </c>
      <c r="C1395" s="67" t="str">
        <f t="shared" si="66"/>
        <v>DITSCnMEMEnergíaCentro Oriente</v>
      </c>
      <c r="E1395" s="192" t="s">
        <v>52</v>
      </c>
      <c r="F1395" s="99" t="s">
        <v>196</v>
      </c>
      <c r="G1395" s="99" t="s">
        <v>184</v>
      </c>
      <c r="H1395" s="181" t="s">
        <v>135</v>
      </c>
      <c r="I1395" s="99" t="s">
        <v>64</v>
      </c>
      <c r="J1395" s="285" t="s">
        <v>161</v>
      </c>
      <c r="K1395" s="505">
        <f>+ROUND(TR_FEBRERO_2025!$C$21,LOOKUP($H1395,TR_FEBRERO_2025!$B$71:$C$73,TR_FEBRERO_2025!$C$71:$C$73))</f>
        <v>6.1999999999999998E-3</v>
      </c>
    </row>
    <row r="1396" spans="1:11" ht="16.5" x14ac:dyDescent="0.3">
      <c r="A1396" s="67" t="str">
        <f t="shared" si="67"/>
        <v>DB1SCnMEMCentro Sur</v>
      </c>
      <c r="B1396" s="250" t="str">
        <f t="shared" si="68"/>
        <v>DB1EnergíaCentro Sur</v>
      </c>
      <c r="C1396" s="67" t="str">
        <f t="shared" si="66"/>
        <v>DB1SCnMEMEnergíaCentro Sur</v>
      </c>
      <c r="E1396" s="192" t="s">
        <v>48</v>
      </c>
      <c r="F1396" s="99" t="s">
        <v>196</v>
      </c>
      <c r="G1396" s="99" t="s">
        <v>184</v>
      </c>
      <c r="H1396" s="181" t="s">
        <v>135</v>
      </c>
      <c r="I1396" s="99" t="s">
        <v>65</v>
      </c>
      <c r="J1396" s="285" t="s">
        <v>161</v>
      </c>
      <c r="K1396" s="505">
        <f>+ROUND(TR_FEBRERO_2025!$C$21,LOOKUP($H1396,TR_FEBRERO_2025!$B$71:$C$73,TR_FEBRERO_2025!$C$71:$C$73))</f>
        <v>6.1999999999999998E-3</v>
      </c>
    </row>
    <row r="1397" spans="1:11" ht="16.5" x14ac:dyDescent="0.3">
      <c r="A1397" s="67" t="str">
        <f t="shared" si="67"/>
        <v>DB2SCnMEMCentro Sur</v>
      </c>
      <c r="B1397" s="250" t="str">
        <f t="shared" si="68"/>
        <v>DB2EnergíaCentro Sur</v>
      </c>
      <c r="C1397" s="67" t="str">
        <f t="shared" si="66"/>
        <v>DB2SCnMEMEnergíaCentro Sur</v>
      </c>
      <c r="E1397" s="192" t="s">
        <v>50</v>
      </c>
      <c r="F1397" s="99" t="s">
        <v>196</v>
      </c>
      <c r="G1397" s="99" t="s">
        <v>184</v>
      </c>
      <c r="H1397" s="181" t="s">
        <v>135</v>
      </c>
      <c r="I1397" s="99" t="s">
        <v>65</v>
      </c>
      <c r="J1397" s="285" t="s">
        <v>161</v>
      </c>
      <c r="K1397" s="505">
        <f>+ROUND(TR_FEBRERO_2025!$C$21,LOOKUP($H1397,TR_FEBRERO_2025!$B$71:$C$73,TR_FEBRERO_2025!$C$71:$C$73))</f>
        <v>6.1999999999999998E-3</v>
      </c>
    </row>
    <row r="1398" spans="1:11" ht="16.5" x14ac:dyDescent="0.3">
      <c r="A1398" s="67" t="str">
        <f t="shared" si="67"/>
        <v>PDBTSCnMEMCentro Sur</v>
      </c>
      <c r="B1398" s="250" t="str">
        <f t="shared" si="68"/>
        <v>PDBTEnergíaCentro Sur</v>
      </c>
      <c r="C1398" s="67" t="str">
        <f t="shared" si="66"/>
        <v>PDBTSCnMEMEnergíaCentro Sur</v>
      </c>
      <c r="E1398" s="192" t="s">
        <v>56</v>
      </c>
      <c r="F1398" s="99" t="s">
        <v>196</v>
      </c>
      <c r="G1398" s="99" t="s">
        <v>184</v>
      </c>
      <c r="H1398" s="181" t="s">
        <v>135</v>
      </c>
      <c r="I1398" s="99" t="s">
        <v>65</v>
      </c>
      <c r="J1398" s="285" t="s">
        <v>161</v>
      </c>
      <c r="K1398" s="505">
        <f>+ROUND(TR_FEBRERO_2025!$C$21,LOOKUP($H1398,TR_FEBRERO_2025!$B$71:$C$73,TR_FEBRERO_2025!$C$71:$C$73))</f>
        <v>6.1999999999999998E-3</v>
      </c>
    </row>
    <row r="1399" spans="1:11" ht="16.5" x14ac:dyDescent="0.3">
      <c r="A1399" s="67" t="str">
        <f t="shared" si="67"/>
        <v>GDBTSCnMEMCentro Sur</v>
      </c>
      <c r="B1399" s="250" t="str">
        <f t="shared" si="68"/>
        <v>GDBTEnergíaCentro Sur</v>
      </c>
      <c r="C1399" s="67" t="str">
        <f t="shared" si="66"/>
        <v>GDBTSCnMEMEnergíaCentro Sur</v>
      </c>
      <c r="E1399" s="192" t="s">
        <v>53</v>
      </c>
      <c r="F1399" s="99" t="s">
        <v>196</v>
      </c>
      <c r="G1399" s="99" t="s">
        <v>184</v>
      </c>
      <c r="H1399" s="181" t="s">
        <v>135</v>
      </c>
      <c r="I1399" s="99" t="s">
        <v>65</v>
      </c>
      <c r="J1399" s="285" t="s">
        <v>161</v>
      </c>
      <c r="K1399" s="505">
        <f>+ROUND(TR_FEBRERO_2025!$C$21,LOOKUP($H1399,TR_FEBRERO_2025!$B$71:$C$73,TR_FEBRERO_2025!$C$71:$C$73))</f>
        <v>6.1999999999999998E-3</v>
      </c>
    </row>
    <row r="1400" spans="1:11" ht="16.5" x14ac:dyDescent="0.3">
      <c r="A1400" s="67" t="str">
        <f t="shared" si="67"/>
        <v>RABTSCnMEMCentro Sur</v>
      </c>
      <c r="B1400" s="250" t="str">
        <f t="shared" si="68"/>
        <v>RABTEnergíaCentro Sur</v>
      </c>
      <c r="C1400" s="67" t="str">
        <f t="shared" si="66"/>
        <v>RABTSCnMEMEnergíaCentro Sur</v>
      </c>
      <c r="E1400" s="192" t="s">
        <v>59</v>
      </c>
      <c r="F1400" s="99" t="s">
        <v>196</v>
      </c>
      <c r="G1400" s="99" t="s">
        <v>184</v>
      </c>
      <c r="H1400" s="181" t="s">
        <v>135</v>
      </c>
      <c r="I1400" s="99" t="s">
        <v>65</v>
      </c>
      <c r="J1400" s="285" t="s">
        <v>161</v>
      </c>
      <c r="K1400" s="505">
        <f>+ROUND(TR_FEBRERO_2025!$C$21,LOOKUP($H1400,TR_FEBRERO_2025!$B$71:$C$73,TR_FEBRERO_2025!$C$71:$C$73))</f>
        <v>6.1999999999999998E-3</v>
      </c>
    </row>
    <row r="1401" spans="1:11" ht="16.5" x14ac:dyDescent="0.3">
      <c r="A1401" s="67" t="str">
        <f t="shared" si="67"/>
        <v>APBTSCnMEMCentro Sur</v>
      </c>
      <c r="B1401" s="250" t="str">
        <f t="shared" si="68"/>
        <v>APBTEnergíaCentro Sur</v>
      </c>
      <c r="C1401" s="67" t="str">
        <f t="shared" si="66"/>
        <v>APBTSCnMEMEnergíaCentro Sur</v>
      </c>
      <c r="E1401" s="187" t="s">
        <v>57</v>
      </c>
      <c r="F1401" s="99" t="s">
        <v>196</v>
      </c>
      <c r="G1401" s="99" t="s">
        <v>184</v>
      </c>
      <c r="H1401" s="181" t="s">
        <v>135</v>
      </c>
      <c r="I1401" s="99" t="s">
        <v>65</v>
      </c>
      <c r="J1401" s="285" t="s">
        <v>161</v>
      </c>
      <c r="K1401" s="505">
        <f>+ROUND(TR_FEBRERO_2025!$C$21,LOOKUP($H1401,TR_FEBRERO_2025!$B$71:$C$73,TR_FEBRERO_2025!$C$71:$C$73))</f>
        <v>6.1999999999999998E-3</v>
      </c>
    </row>
    <row r="1402" spans="1:11" ht="16.5" x14ac:dyDescent="0.3">
      <c r="A1402" s="67" t="str">
        <f t="shared" si="67"/>
        <v>APMTSCnMEMCentro Sur</v>
      </c>
      <c r="B1402" s="250" t="str">
        <f t="shared" si="68"/>
        <v>APMTEnergíaCentro Sur</v>
      </c>
      <c r="C1402" s="67" t="str">
        <f t="shared" si="66"/>
        <v>APMTSCnMEMEnergíaCentro Sur</v>
      </c>
      <c r="E1402" s="187" t="s">
        <v>58</v>
      </c>
      <c r="F1402" s="99" t="s">
        <v>196</v>
      </c>
      <c r="G1402" s="99" t="s">
        <v>184</v>
      </c>
      <c r="H1402" s="181" t="s">
        <v>135</v>
      </c>
      <c r="I1402" s="99" t="s">
        <v>65</v>
      </c>
      <c r="J1402" s="285" t="s">
        <v>161</v>
      </c>
      <c r="K1402" s="505">
        <f>+ROUND(TR_FEBRERO_2025!$C$21,LOOKUP($H1402,TR_FEBRERO_2025!$B$71:$C$73,TR_FEBRERO_2025!$C$71:$C$73))</f>
        <v>6.1999999999999998E-3</v>
      </c>
    </row>
    <row r="1403" spans="1:11" ht="16.5" x14ac:dyDescent="0.3">
      <c r="A1403" s="67" t="str">
        <f t="shared" si="67"/>
        <v>GDMTHSCnMEMCentro Sur</v>
      </c>
      <c r="B1403" s="250" t="str">
        <f t="shared" si="68"/>
        <v>GDMTHEnergíaCentro Sur</v>
      </c>
      <c r="C1403" s="67" t="str">
        <f t="shared" si="66"/>
        <v>GDMTHSCnMEMEnergíaCentro Sur</v>
      </c>
      <c r="E1403" s="180" t="s">
        <v>54</v>
      </c>
      <c r="F1403" s="99" t="s">
        <v>196</v>
      </c>
      <c r="G1403" s="99" t="s">
        <v>184</v>
      </c>
      <c r="H1403" s="181" t="s">
        <v>135</v>
      </c>
      <c r="I1403" s="99" t="s">
        <v>65</v>
      </c>
      <c r="J1403" s="285" t="s">
        <v>161</v>
      </c>
      <c r="K1403" s="505">
        <f>+ROUND(TR_FEBRERO_2025!$C$21,LOOKUP($H1403,TR_FEBRERO_2025!$B$71:$C$73,TR_FEBRERO_2025!$C$71:$C$73))</f>
        <v>6.1999999999999998E-3</v>
      </c>
    </row>
    <row r="1404" spans="1:11" ht="16.5" x14ac:dyDescent="0.3">
      <c r="A1404" s="67" t="str">
        <f t="shared" si="67"/>
        <v>GDMTOSCnMEMCentro Sur</v>
      </c>
      <c r="B1404" s="250" t="str">
        <f t="shared" si="68"/>
        <v>GDMTOEnergíaCentro Sur</v>
      </c>
      <c r="C1404" s="67" t="str">
        <f t="shared" si="66"/>
        <v>GDMTOSCnMEMEnergíaCentro Sur</v>
      </c>
      <c r="E1404" s="180" t="s">
        <v>55</v>
      </c>
      <c r="F1404" s="99" t="s">
        <v>196</v>
      </c>
      <c r="G1404" s="99" t="s">
        <v>184</v>
      </c>
      <c r="H1404" s="181" t="s">
        <v>135</v>
      </c>
      <c r="I1404" s="99" t="s">
        <v>65</v>
      </c>
      <c r="J1404" s="285" t="s">
        <v>161</v>
      </c>
      <c r="K1404" s="505">
        <f>+ROUND(TR_FEBRERO_2025!$C$21,LOOKUP($H1404,TR_FEBRERO_2025!$B$71:$C$73,TR_FEBRERO_2025!$C$71:$C$73))</f>
        <v>6.1999999999999998E-3</v>
      </c>
    </row>
    <row r="1405" spans="1:11" ht="16.5" x14ac:dyDescent="0.3">
      <c r="A1405" s="67" t="str">
        <f t="shared" si="67"/>
        <v>RAMTSCnMEMCentro Sur</v>
      </c>
      <c r="B1405" s="250" t="str">
        <f t="shared" si="68"/>
        <v>RAMTEnergíaCentro Sur</v>
      </c>
      <c r="C1405" s="67" t="str">
        <f t="shared" si="66"/>
        <v>RAMTSCnMEMEnergíaCentro Sur</v>
      </c>
      <c r="E1405" s="192" t="s">
        <v>60</v>
      </c>
      <c r="F1405" s="99" t="s">
        <v>196</v>
      </c>
      <c r="G1405" s="99" t="s">
        <v>184</v>
      </c>
      <c r="H1405" s="181" t="s">
        <v>135</v>
      </c>
      <c r="I1405" s="99" t="s">
        <v>65</v>
      </c>
      <c r="J1405" s="285" t="s">
        <v>161</v>
      </c>
      <c r="K1405" s="505">
        <f>+ROUND(TR_FEBRERO_2025!$C$21,LOOKUP($H1405,TR_FEBRERO_2025!$B$71:$C$73,TR_FEBRERO_2025!$C$71:$C$73))</f>
        <v>6.1999999999999998E-3</v>
      </c>
    </row>
    <row r="1406" spans="1:11" ht="16.5" x14ac:dyDescent="0.3">
      <c r="A1406" s="67" t="str">
        <f t="shared" si="67"/>
        <v>DISTSCnMEMCentro Sur</v>
      </c>
      <c r="B1406" s="250" t="str">
        <f t="shared" si="68"/>
        <v>DISTEnergíaCentro Sur</v>
      </c>
      <c r="C1406" s="67" t="str">
        <f t="shared" si="66"/>
        <v>DISTSCnMEMEnergíaCentro Sur</v>
      </c>
      <c r="E1406" s="192" t="s">
        <v>51</v>
      </c>
      <c r="F1406" s="99" t="s">
        <v>196</v>
      </c>
      <c r="G1406" s="99" t="s">
        <v>184</v>
      </c>
      <c r="H1406" s="181" t="s">
        <v>135</v>
      </c>
      <c r="I1406" s="99" t="s">
        <v>65</v>
      </c>
      <c r="J1406" s="285" t="s">
        <v>161</v>
      </c>
      <c r="K1406" s="505">
        <f>+ROUND(TR_FEBRERO_2025!$C$21,LOOKUP($H1406,TR_FEBRERO_2025!$B$71:$C$73,TR_FEBRERO_2025!$C$71:$C$73))</f>
        <v>6.1999999999999998E-3</v>
      </c>
    </row>
    <row r="1407" spans="1:11" ht="16.5" x14ac:dyDescent="0.3">
      <c r="A1407" s="67" t="str">
        <f t="shared" si="67"/>
        <v>DITSCnMEMCentro Sur</v>
      </c>
      <c r="B1407" s="250" t="str">
        <f t="shared" si="68"/>
        <v>DITEnergíaCentro Sur</v>
      </c>
      <c r="C1407" s="67" t="str">
        <f t="shared" si="66"/>
        <v>DITSCnMEMEnergíaCentro Sur</v>
      </c>
      <c r="E1407" s="192" t="s">
        <v>52</v>
      </c>
      <c r="F1407" s="99" t="s">
        <v>196</v>
      </c>
      <c r="G1407" s="99" t="s">
        <v>184</v>
      </c>
      <c r="H1407" s="181" t="s">
        <v>135</v>
      </c>
      <c r="I1407" s="99" t="s">
        <v>65</v>
      </c>
      <c r="J1407" s="285" t="s">
        <v>161</v>
      </c>
      <c r="K1407" s="505">
        <f>+ROUND(TR_FEBRERO_2025!$C$21,LOOKUP($H1407,TR_FEBRERO_2025!$B$71:$C$73,TR_FEBRERO_2025!$C$71:$C$73))</f>
        <v>6.1999999999999998E-3</v>
      </c>
    </row>
    <row r="1408" spans="1:11" ht="16.5" x14ac:dyDescent="0.3">
      <c r="A1408" s="67" t="str">
        <f t="shared" si="67"/>
        <v>DB1SCnMEMGolfo Centro</v>
      </c>
      <c r="B1408" s="250" t="str">
        <f t="shared" si="68"/>
        <v>DB1EnergíaGolfo Centro</v>
      </c>
      <c r="C1408" s="67" t="str">
        <f t="shared" si="66"/>
        <v>DB1SCnMEMEnergíaGolfo Centro</v>
      </c>
      <c r="E1408" s="192" t="s">
        <v>48</v>
      </c>
      <c r="F1408" s="99" t="s">
        <v>196</v>
      </c>
      <c r="G1408" s="99" t="s">
        <v>184</v>
      </c>
      <c r="H1408" s="181" t="s">
        <v>135</v>
      </c>
      <c r="I1408" s="99" t="s">
        <v>66</v>
      </c>
      <c r="J1408" s="285" t="s">
        <v>161</v>
      </c>
      <c r="K1408" s="505">
        <f>+ROUND(TR_FEBRERO_2025!$C$21,LOOKUP($H1408,TR_FEBRERO_2025!$B$71:$C$73,TR_FEBRERO_2025!$C$71:$C$73))</f>
        <v>6.1999999999999998E-3</v>
      </c>
    </row>
    <row r="1409" spans="1:11" ht="16.5" x14ac:dyDescent="0.3">
      <c r="A1409" s="67" t="str">
        <f t="shared" si="67"/>
        <v>DB2SCnMEMGolfo Centro</v>
      </c>
      <c r="B1409" s="250" t="str">
        <f t="shared" si="68"/>
        <v>DB2EnergíaGolfo Centro</v>
      </c>
      <c r="C1409" s="67" t="str">
        <f t="shared" si="66"/>
        <v>DB2SCnMEMEnergíaGolfo Centro</v>
      </c>
      <c r="E1409" s="192" t="s">
        <v>50</v>
      </c>
      <c r="F1409" s="99" t="s">
        <v>196</v>
      </c>
      <c r="G1409" s="99" t="s">
        <v>184</v>
      </c>
      <c r="H1409" s="181" t="s">
        <v>135</v>
      </c>
      <c r="I1409" s="99" t="s">
        <v>66</v>
      </c>
      <c r="J1409" s="285" t="s">
        <v>161</v>
      </c>
      <c r="K1409" s="505">
        <f>+ROUND(TR_FEBRERO_2025!$C$21,LOOKUP($H1409,TR_FEBRERO_2025!$B$71:$C$73,TR_FEBRERO_2025!$C$71:$C$73))</f>
        <v>6.1999999999999998E-3</v>
      </c>
    </row>
    <row r="1410" spans="1:11" ht="16.5" x14ac:dyDescent="0.3">
      <c r="A1410" s="67" t="str">
        <f t="shared" si="67"/>
        <v>PDBTSCnMEMGolfo Centro</v>
      </c>
      <c r="B1410" s="250" t="str">
        <f t="shared" si="68"/>
        <v>PDBTEnergíaGolfo Centro</v>
      </c>
      <c r="C1410" s="67" t="str">
        <f t="shared" si="66"/>
        <v>PDBTSCnMEMEnergíaGolfo Centro</v>
      </c>
      <c r="E1410" s="192" t="s">
        <v>56</v>
      </c>
      <c r="F1410" s="99" t="s">
        <v>196</v>
      </c>
      <c r="G1410" s="99" t="s">
        <v>184</v>
      </c>
      <c r="H1410" s="181" t="s">
        <v>135</v>
      </c>
      <c r="I1410" s="99" t="s">
        <v>66</v>
      </c>
      <c r="J1410" s="285" t="s">
        <v>161</v>
      </c>
      <c r="K1410" s="505">
        <f>+ROUND(TR_FEBRERO_2025!$C$21,LOOKUP($H1410,TR_FEBRERO_2025!$B$71:$C$73,TR_FEBRERO_2025!$C$71:$C$73))</f>
        <v>6.1999999999999998E-3</v>
      </c>
    </row>
    <row r="1411" spans="1:11" ht="16.5" x14ac:dyDescent="0.3">
      <c r="A1411" s="67" t="str">
        <f t="shared" si="67"/>
        <v>GDBTSCnMEMGolfo Centro</v>
      </c>
      <c r="B1411" s="250" t="str">
        <f t="shared" si="68"/>
        <v>GDBTEnergíaGolfo Centro</v>
      </c>
      <c r="C1411" s="67" t="str">
        <f t="shared" si="66"/>
        <v>GDBTSCnMEMEnergíaGolfo Centro</v>
      </c>
      <c r="E1411" s="192" t="s">
        <v>53</v>
      </c>
      <c r="F1411" s="99" t="s">
        <v>196</v>
      </c>
      <c r="G1411" s="99" t="s">
        <v>184</v>
      </c>
      <c r="H1411" s="181" t="s">
        <v>135</v>
      </c>
      <c r="I1411" s="99" t="s">
        <v>66</v>
      </c>
      <c r="J1411" s="285" t="s">
        <v>161</v>
      </c>
      <c r="K1411" s="505">
        <f>+ROUND(TR_FEBRERO_2025!$C$21,LOOKUP($H1411,TR_FEBRERO_2025!$B$71:$C$73,TR_FEBRERO_2025!$C$71:$C$73))</f>
        <v>6.1999999999999998E-3</v>
      </c>
    </row>
    <row r="1412" spans="1:11" ht="16.5" x14ac:dyDescent="0.3">
      <c r="A1412" s="67" t="str">
        <f t="shared" si="67"/>
        <v>RABTSCnMEMGolfo Centro</v>
      </c>
      <c r="B1412" s="250" t="str">
        <f t="shared" si="68"/>
        <v>RABTEnergíaGolfo Centro</v>
      </c>
      <c r="C1412" s="67" t="str">
        <f t="shared" si="66"/>
        <v>RABTSCnMEMEnergíaGolfo Centro</v>
      </c>
      <c r="E1412" s="192" t="s">
        <v>59</v>
      </c>
      <c r="F1412" s="99" t="s">
        <v>196</v>
      </c>
      <c r="G1412" s="99" t="s">
        <v>184</v>
      </c>
      <c r="H1412" s="181" t="s">
        <v>135</v>
      </c>
      <c r="I1412" s="99" t="s">
        <v>66</v>
      </c>
      <c r="J1412" s="285" t="s">
        <v>161</v>
      </c>
      <c r="K1412" s="505">
        <f>+ROUND(TR_FEBRERO_2025!$C$21,LOOKUP($H1412,TR_FEBRERO_2025!$B$71:$C$73,TR_FEBRERO_2025!$C$71:$C$73))</f>
        <v>6.1999999999999998E-3</v>
      </c>
    </row>
    <row r="1413" spans="1:11" ht="16.5" x14ac:dyDescent="0.3">
      <c r="A1413" s="67" t="str">
        <f t="shared" si="67"/>
        <v>APBTSCnMEMGolfo Centro</v>
      </c>
      <c r="B1413" s="250" t="str">
        <f t="shared" si="68"/>
        <v>APBTEnergíaGolfo Centro</v>
      </c>
      <c r="C1413" s="67" t="str">
        <f t="shared" si="66"/>
        <v>APBTSCnMEMEnergíaGolfo Centro</v>
      </c>
      <c r="E1413" s="187" t="s">
        <v>57</v>
      </c>
      <c r="F1413" s="99" t="s">
        <v>196</v>
      </c>
      <c r="G1413" s="99" t="s">
        <v>184</v>
      </c>
      <c r="H1413" s="181" t="s">
        <v>135</v>
      </c>
      <c r="I1413" s="99" t="s">
        <v>66</v>
      </c>
      <c r="J1413" s="285" t="s">
        <v>161</v>
      </c>
      <c r="K1413" s="505">
        <f>+ROUND(TR_FEBRERO_2025!$C$21,LOOKUP($H1413,TR_FEBRERO_2025!$B$71:$C$73,TR_FEBRERO_2025!$C$71:$C$73))</f>
        <v>6.1999999999999998E-3</v>
      </c>
    </row>
    <row r="1414" spans="1:11" ht="16.5" x14ac:dyDescent="0.3">
      <c r="A1414" s="67" t="str">
        <f t="shared" si="67"/>
        <v>APMTSCnMEMGolfo Centro</v>
      </c>
      <c r="B1414" s="250" t="str">
        <f t="shared" si="68"/>
        <v>APMTEnergíaGolfo Centro</v>
      </c>
      <c r="C1414" s="67" t="str">
        <f t="shared" si="66"/>
        <v>APMTSCnMEMEnergíaGolfo Centro</v>
      </c>
      <c r="E1414" s="187" t="s">
        <v>58</v>
      </c>
      <c r="F1414" s="99" t="s">
        <v>196</v>
      </c>
      <c r="G1414" s="99" t="s">
        <v>184</v>
      </c>
      <c r="H1414" s="181" t="s">
        <v>135</v>
      </c>
      <c r="I1414" s="99" t="s">
        <v>66</v>
      </c>
      <c r="J1414" s="285" t="s">
        <v>161</v>
      </c>
      <c r="K1414" s="505">
        <f>+ROUND(TR_FEBRERO_2025!$C$21,LOOKUP($H1414,TR_FEBRERO_2025!$B$71:$C$73,TR_FEBRERO_2025!$C$71:$C$73))</f>
        <v>6.1999999999999998E-3</v>
      </c>
    </row>
    <row r="1415" spans="1:11" ht="16.5" x14ac:dyDescent="0.3">
      <c r="A1415" s="67" t="str">
        <f t="shared" si="67"/>
        <v>GDMTHSCnMEMGolfo Centro</v>
      </c>
      <c r="B1415" s="250" t="str">
        <f t="shared" si="68"/>
        <v>GDMTHEnergíaGolfo Centro</v>
      </c>
      <c r="C1415" s="67" t="str">
        <f t="shared" si="66"/>
        <v>GDMTHSCnMEMEnergíaGolfo Centro</v>
      </c>
      <c r="E1415" s="180" t="s">
        <v>54</v>
      </c>
      <c r="F1415" s="99" t="s">
        <v>196</v>
      </c>
      <c r="G1415" s="99" t="s">
        <v>184</v>
      </c>
      <c r="H1415" s="181" t="s">
        <v>135</v>
      </c>
      <c r="I1415" s="99" t="s">
        <v>66</v>
      </c>
      <c r="J1415" s="285" t="s">
        <v>161</v>
      </c>
      <c r="K1415" s="505">
        <f>+ROUND(TR_FEBRERO_2025!$C$21,LOOKUP($H1415,TR_FEBRERO_2025!$B$71:$C$73,TR_FEBRERO_2025!$C$71:$C$73))</f>
        <v>6.1999999999999998E-3</v>
      </c>
    </row>
    <row r="1416" spans="1:11" ht="16.5" x14ac:dyDescent="0.3">
      <c r="A1416" s="67" t="str">
        <f t="shared" si="67"/>
        <v>GDMTOSCnMEMGolfo Centro</v>
      </c>
      <c r="B1416" s="250" t="str">
        <f t="shared" si="68"/>
        <v>GDMTOEnergíaGolfo Centro</v>
      </c>
      <c r="C1416" s="67" t="str">
        <f t="shared" si="66"/>
        <v>GDMTOSCnMEMEnergíaGolfo Centro</v>
      </c>
      <c r="E1416" s="180" t="s">
        <v>55</v>
      </c>
      <c r="F1416" s="99" t="s">
        <v>196</v>
      </c>
      <c r="G1416" s="99" t="s">
        <v>184</v>
      </c>
      <c r="H1416" s="181" t="s">
        <v>135</v>
      </c>
      <c r="I1416" s="99" t="s">
        <v>66</v>
      </c>
      <c r="J1416" s="285" t="s">
        <v>161</v>
      </c>
      <c r="K1416" s="505">
        <f>+ROUND(TR_FEBRERO_2025!$C$21,LOOKUP($H1416,TR_FEBRERO_2025!$B$71:$C$73,TR_FEBRERO_2025!$C$71:$C$73))</f>
        <v>6.1999999999999998E-3</v>
      </c>
    </row>
    <row r="1417" spans="1:11" ht="16.5" x14ac:dyDescent="0.3">
      <c r="A1417" s="67" t="str">
        <f t="shared" si="67"/>
        <v>RAMTSCnMEMGolfo Centro</v>
      </c>
      <c r="B1417" s="250" t="str">
        <f t="shared" si="68"/>
        <v>RAMTEnergíaGolfo Centro</v>
      </c>
      <c r="C1417" s="67" t="str">
        <f t="shared" si="66"/>
        <v>RAMTSCnMEMEnergíaGolfo Centro</v>
      </c>
      <c r="E1417" s="192" t="s">
        <v>60</v>
      </c>
      <c r="F1417" s="99" t="s">
        <v>196</v>
      </c>
      <c r="G1417" s="99" t="s">
        <v>184</v>
      </c>
      <c r="H1417" s="181" t="s">
        <v>135</v>
      </c>
      <c r="I1417" s="99" t="s">
        <v>66</v>
      </c>
      <c r="J1417" s="285" t="s">
        <v>161</v>
      </c>
      <c r="K1417" s="505">
        <f>+ROUND(TR_FEBRERO_2025!$C$21,LOOKUP($H1417,TR_FEBRERO_2025!$B$71:$C$73,TR_FEBRERO_2025!$C$71:$C$73))</f>
        <v>6.1999999999999998E-3</v>
      </c>
    </row>
    <row r="1418" spans="1:11" ht="16.5" x14ac:dyDescent="0.3">
      <c r="A1418" s="67" t="str">
        <f t="shared" si="67"/>
        <v>DISTSCnMEMGolfo Centro</v>
      </c>
      <c r="B1418" s="250" t="str">
        <f t="shared" si="68"/>
        <v>DISTEnergíaGolfo Centro</v>
      </c>
      <c r="C1418" s="67" t="str">
        <f t="shared" ref="C1418:C1481" si="69">E1418&amp;F1418&amp;H1418&amp;I1418</f>
        <v>DISTSCnMEMEnergíaGolfo Centro</v>
      </c>
      <c r="E1418" s="192" t="s">
        <v>51</v>
      </c>
      <c r="F1418" s="99" t="s">
        <v>196</v>
      </c>
      <c r="G1418" s="99" t="s">
        <v>184</v>
      </c>
      <c r="H1418" s="181" t="s">
        <v>135</v>
      </c>
      <c r="I1418" s="99" t="s">
        <v>66</v>
      </c>
      <c r="J1418" s="285" t="s">
        <v>161</v>
      </c>
      <c r="K1418" s="505">
        <f>+ROUND(TR_FEBRERO_2025!$C$21,LOOKUP($H1418,TR_FEBRERO_2025!$B$71:$C$73,TR_FEBRERO_2025!$C$71:$C$73))</f>
        <v>6.1999999999999998E-3</v>
      </c>
    </row>
    <row r="1419" spans="1:11" ht="16.5" x14ac:dyDescent="0.3">
      <c r="A1419" s="67" t="str">
        <f t="shared" ref="A1419:A1482" si="70">IF(J1419="NA",E1419&amp;F1419&amp;I1419,E1419&amp;F1419&amp;I1419&amp;J1419)</f>
        <v>DITSCnMEMGolfo Centro</v>
      </c>
      <c r="B1419" s="250" t="str">
        <f t="shared" si="68"/>
        <v>DITEnergíaGolfo Centro</v>
      </c>
      <c r="C1419" s="67" t="str">
        <f t="shared" si="69"/>
        <v>DITSCnMEMEnergíaGolfo Centro</v>
      </c>
      <c r="E1419" s="192" t="s">
        <v>52</v>
      </c>
      <c r="F1419" s="99" t="s">
        <v>196</v>
      </c>
      <c r="G1419" s="99" t="s">
        <v>184</v>
      </c>
      <c r="H1419" s="181" t="s">
        <v>135</v>
      </c>
      <c r="I1419" s="99" t="s">
        <v>66</v>
      </c>
      <c r="J1419" s="285" t="s">
        <v>161</v>
      </c>
      <c r="K1419" s="505">
        <f>+ROUND(TR_FEBRERO_2025!$C$21,LOOKUP($H1419,TR_FEBRERO_2025!$B$71:$C$73,TR_FEBRERO_2025!$C$71:$C$73))</f>
        <v>6.1999999999999998E-3</v>
      </c>
    </row>
    <row r="1420" spans="1:11" ht="16.5" x14ac:dyDescent="0.3">
      <c r="A1420" s="67" t="str">
        <f t="shared" si="70"/>
        <v>DB1SCnMEMGolfo Norte</v>
      </c>
      <c r="B1420" s="250" t="str">
        <f t="shared" si="68"/>
        <v>DB1EnergíaGolfo Norte</v>
      </c>
      <c r="C1420" s="67" t="str">
        <f t="shared" si="69"/>
        <v>DB1SCnMEMEnergíaGolfo Norte</v>
      </c>
      <c r="E1420" s="192" t="s">
        <v>48</v>
      </c>
      <c r="F1420" s="99" t="s">
        <v>196</v>
      </c>
      <c r="G1420" s="99" t="s">
        <v>184</v>
      </c>
      <c r="H1420" s="181" t="s">
        <v>135</v>
      </c>
      <c r="I1420" s="99" t="s">
        <v>67</v>
      </c>
      <c r="J1420" s="285" t="s">
        <v>161</v>
      </c>
      <c r="K1420" s="505">
        <f>+ROUND(TR_FEBRERO_2025!$C$21,LOOKUP($H1420,TR_FEBRERO_2025!$B$71:$C$73,TR_FEBRERO_2025!$C$71:$C$73))</f>
        <v>6.1999999999999998E-3</v>
      </c>
    </row>
    <row r="1421" spans="1:11" ht="16.5" x14ac:dyDescent="0.3">
      <c r="A1421" s="67" t="str">
        <f t="shared" si="70"/>
        <v>DB2SCnMEMGolfo Norte</v>
      </c>
      <c r="B1421" s="250" t="str">
        <f t="shared" si="68"/>
        <v>DB2EnergíaGolfo Norte</v>
      </c>
      <c r="C1421" s="67" t="str">
        <f t="shared" si="69"/>
        <v>DB2SCnMEMEnergíaGolfo Norte</v>
      </c>
      <c r="E1421" s="192" t="s">
        <v>50</v>
      </c>
      <c r="F1421" s="99" t="s">
        <v>196</v>
      </c>
      <c r="G1421" s="99" t="s">
        <v>184</v>
      </c>
      <c r="H1421" s="181" t="s">
        <v>135</v>
      </c>
      <c r="I1421" s="99" t="s">
        <v>67</v>
      </c>
      <c r="J1421" s="285" t="s">
        <v>161</v>
      </c>
      <c r="K1421" s="505">
        <f>+ROUND(TR_FEBRERO_2025!$C$21,LOOKUP($H1421,TR_FEBRERO_2025!$B$71:$C$73,TR_FEBRERO_2025!$C$71:$C$73))</f>
        <v>6.1999999999999998E-3</v>
      </c>
    </row>
    <row r="1422" spans="1:11" ht="16.5" x14ac:dyDescent="0.3">
      <c r="A1422" s="67" t="str">
        <f t="shared" si="70"/>
        <v>PDBTSCnMEMGolfo Norte</v>
      </c>
      <c r="B1422" s="250" t="str">
        <f t="shared" si="68"/>
        <v>PDBTEnergíaGolfo Norte</v>
      </c>
      <c r="C1422" s="67" t="str">
        <f t="shared" si="69"/>
        <v>PDBTSCnMEMEnergíaGolfo Norte</v>
      </c>
      <c r="E1422" s="192" t="s">
        <v>56</v>
      </c>
      <c r="F1422" s="99" t="s">
        <v>196</v>
      </c>
      <c r="G1422" s="99" t="s">
        <v>184</v>
      </c>
      <c r="H1422" s="181" t="s">
        <v>135</v>
      </c>
      <c r="I1422" s="99" t="s">
        <v>67</v>
      </c>
      <c r="J1422" s="285" t="s">
        <v>161</v>
      </c>
      <c r="K1422" s="505">
        <f>+ROUND(TR_FEBRERO_2025!$C$21,LOOKUP($H1422,TR_FEBRERO_2025!$B$71:$C$73,TR_FEBRERO_2025!$C$71:$C$73))</f>
        <v>6.1999999999999998E-3</v>
      </c>
    </row>
    <row r="1423" spans="1:11" ht="16.5" x14ac:dyDescent="0.3">
      <c r="A1423" s="67" t="str">
        <f t="shared" si="70"/>
        <v>GDBTSCnMEMGolfo Norte</v>
      </c>
      <c r="B1423" s="250" t="str">
        <f t="shared" si="68"/>
        <v>GDBTEnergíaGolfo Norte</v>
      </c>
      <c r="C1423" s="67" t="str">
        <f t="shared" si="69"/>
        <v>GDBTSCnMEMEnergíaGolfo Norte</v>
      </c>
      <c r="E1423" s="192" t="s">
        <v>53</v>
      </c>
      <c r="F1423" s="99" t="s">
        <v>196</v>
      </c>
      <c r="G1423" s="99" t="s">
        <v>184</v>
      </c>
      <c r="H1423" s="181" t="s">
        <v>135</v>
      </c>
      <c r="I1423" s="99" t="s">
        <v>67</v>
      </c>
      <c r="J1423" s="285" t="s">
        <v>161</v>
      </c>
      <c r="K1423" s="505">
        <f>+ROUND(TR_FEBRERO_2025!$C$21,LOOKUP($H1423,TR_FEBRERO_2025!$B$71:$C$73,TR_FEBRERO_2025!$C$71:$C$73))</f>
        <v>6.1999999999999998E-3</v>
      </c>
    </row>
    <row r="1424" spans="1:11" ht="16.5" x14ac:dyDescent="0.3">
      <c r="A1424" s="67" t="str">
        <f t="shared" si="70"/>
        <v>RABTSCnMEMGolfo Norte</v>
      </c>
      <c r="B1424" s="250" t="str">
        <f t="shared" si="68"/>
        <v>RABTEnergíaGolfo Norte</v>
      </c>
      <c r="C1424" s="67" t="str">
        <f t="shared" si="69"/>
        <v>RABTSCnMEMEnergíaGolfo Norte</v>
      </c>
      <c r="E1424" s="192" t="s">
        <v>59</v>
      </c>
      <c r="F1424" s="99" t="s">
        <v>196</v>
      </c>
      <c r="G1424" s="99" t="s">
        <v>184</v>
      </c>
      <c r="H1424" s="181" t="s">
        <v>135</v>
      </c>
      <c r="I1424" s="99" t="s">
        <v>67</v>
      </c>
      <c r="J1424" s="285" t="s">
        <v>161</v>
      </c>
      <c r="K1424" s="505">
        <f>+ROUND(TR_FEBRERO_2025!$C$21,LOOKUP($H1424,TR_FEBRERO_2025!$B$71:$C$73,TR_FEBRERO_2025!$C$71:$C$73))</f>
        <v>6.1999999999999998E-3</v>
      </c>
    </row>
    <row r="1425" spans="1:11" ht="16.5" x14ac:dyDescent="0.3">
      <c r="A1425" s="67" t="str">
        <f t="shared" si="70"/>
        <v>APBTSCnMEMGolfo Norte</v>
      </c>
      <c r="B1425" s="250" t="str">
        <f t="shared" si="68"/>
        <v>APBTEnergíaGolfo Norte</v>
      </c>
      <c r="C1425" s="67" t="str">
        <f t="shared" si="69"/>
        <v>APBTSCnMEMEnergíaGolfo Norte</v>
      </c>
      <c r="E1425" s="187" t="s">
        <v>57</v>
      </c>
      <c r="F1425" s="99" t="s">
        <v>196</v>
      </c>
      <c r="G1425" s="99" t="s">
        <v>184</v>
      </c>
      <c r="H1425" s="181" t="s">
        <v>135</v>
      </c>
      <c r="I1425" s="99" t="s">
        <v>67</v>
      </c>
      <c r="J1425" s="285" t="s">
        <v>161</v>
      </c>
      <c r="K1425" s="505">
        <f>+ROUND(TR_FEBRERO_2025!$C$21,LOOKUP($H1425,TR_FEBRERO_2025!$B$71:$C$73,TR_FEBRERO_2025!$C$71:$C$73))</f>
        <v>6.1999999999999998E-3</v>
      </c>
    </row>
    <row r="1426" spans="1:11" ht="16.5" x14ac:dyDescent="0.3">
      <c r="A1426" s="67" t="str">
        <f t="shared" si="70"/>
        <v>APMTSCnMEMGolfo Norte</v>
      </c>
      <c r="B1426" s="250" t="str">
        <f t="shared" si="68"/>
        <v>APMTEnergíaGolfo Norte</v>
      </c>
      <c r="C1426" s="67" t="str">
        <f t="shared" si="69"/>
        <v>APMTSCnMEMEnergíaGolfo Norte</v>
      </c>
      <c r="E1426" s="187" t="s">
        <v>58</v>
      </c>
      <c r="F1426" s="99" t="s">
        <v>196</v>
      </c>
      <c r="G1426" s="99" t="s">
        <v>184</v>
      </c>
      <c r="H1426" s="181" t="s">
        <v>135</v>
      </c>
      <c r="I1426" s="99" t="s">
        <v>67</v>
      </c>
      <c r="J1426" s="285" t="s">
        <v>161</v>
      </c>
      <c r="K1426" s="505">
        <f>+ROUND(TR_FEBRERO_2025!$C$21,LOOKUP($H1426,TR_FEBRERO_2025!$B$71:$C$73,TR_FEBRERO_2025!$C$71:$C$73))</f>
        <v>6.1999999999999998E-3</v>
      </c>
    </row>
    <row r="1427" spans="1:11" ht="16.5" x14ac:dyDescent="0.3">
      <c r="A1427" s="67" t="str">
        <f t="shared" si="70"/>
        <v>GDMTHSCnMEMGolfo Norte</v>
      </c>
      <c r="B1427" s="250" t="str">
        <f t="shared" si="68"/>
        <v>GDMTHEnergíaGolfo Norte</v>
      </c>
      <c r="C1427" s="67" t="str">
        <f t="shared" si="69"/>
        <v>GDMTHSCnMEMEnergíaGolfo Norte</v>
      </c>
      <c r="E1427" s="180" t="s">
        <v>54</v>
      </c>
      <c r="F1427" s="99" t="s">
        <v>196</v>
      </c>
      <c r="G1427" s="99" t="s">
        <v>184</v>
      </c>
      <c r="H1427" s="181" t="s">
        <v>135</v>
      </c>
      <c r="I1427" s="99" t="s">
        <v>67</v>
      </c>
      <c r="J1427" s="285" t="s">
        <v>161</v>
      </c>
      <c r="K1427" s="505">
        <f>+ROUND(TR_FEBRERO_2025!$C$21,LOOKUP($H1427,TR_FEBRERO_2025!$B$71:$C$73,TR_FEBRERO_2025!$C$71:$C$73))</f>
        <v>6.1999999999999998E-3</v>
      </c>
    </row>
    <row r="1428" spans="1:11" ht="16.5" x14ac:dyDescent="0.3">
      <c r="A1428" s="67" t="str">
        <f t="shared" si="70"/>
        <v>GDMTOSCnMEMGolfo Norte</v>
      </c>
      <c r="B1428" s="250" t="str">
        <f t="shared" si="68"/>
        <v>GDMTOEnergíaGolfo Norte</v>
      </c>
      <c r="C1428" s="67" t="str">
        <f t="shared" si="69"/>
        <v>GDMTOSCnMEMEnergíaGolfo Norte</v>
      </c>
      <c r="E1428" s="180" t="s">
        <v>55</v>
      </c>
      <c r="F1428" s="99" t="s">
        <v>196</v>
      </c>
      <c r="G1428" s="99" t="s">
        <v>184</v>
      </c>
      <c r="H1428" s="181" t="s">
        <v>135</v>
      </c>
      <c r="I1428" s="99" t="s">
        <v>67</v>
      </c>
      <c r="J1428" s="285" t="s">
        <v>161</v>
      </c>
      <c r="K1428" s="505">
        <f>+ROUND(TR_FEBRERO_2025!$C$21,LOOKUP($H1428,TR_FEBRERO_2025!$B$71:$C$73,TR_FEBRERO_2025!$C$71:$C$73))</f>
        <v>6.1999999999999998E-3</v>
      </c>
    </row>
    <row r="1429" spans="1:11" ht="16.5" x14ac:dyDescent="0.3">
      <c r="A1429" s="67" t="str">
        <f t="shared" si="70"/>
        <v>RAMTSCnMEMGolfo Norte</v>
      </c>
      <c r="B1429" s="250" t="str">
        <f t="shared" si="68"/>
        <v>RAMTEnergíaGolfo Norte</v>
      </c>
      <c r="C1429" s="67" t="str">
        <f t="shared" si="69"/>
        <v>RAMTSCnMEMEnergíaGolfo Norte</v>
      </c>
      <c r="E1429" s="192" t="s">
        <v>60</v>
      </c>
      <c r="F1429" s="99" t="s">
        <v>196</v>
      </c>
      <c r="G1429" s="99" t="s">
        <v>184</v>
      </c>
      <c r="H1429" s="181" t="s">
        <v>135</v>
      </c>
      <c r="I1429" s="99" t="s">
        <v>67</v>
      </c>
      <c r="J1429" s="285" t="s">
        <v>161</v>
      </c>
      <c r="K1429" s="505">
        <f>+ROUND(TR_FEBRERO_2025!$C$21,LOOKUP($H1429,TR_FEBRERO_2025!$B$71:$C$73,TR_FEBRERO_2025!$C$71:$C$73))</f>
        <v>6.1999999999999998E-3</v>
      </c>
    </row>
    <row r="1430" spans="1:11" ht="16.5" x14ac:dyDescent="0.3">
      <c r="A1430" s="67" t="str">
        <f t="shared" si="70"/>
        <v>DISTSCnMEMGolfo Norte</v>
      </c>
      <c r="B1430" s="250" t="str">
        <f t="shared" si="68"/>
        <v>DISTEnergíaGolfo Norte</v>
      </c>
      <c r="C1430" s="67" t="str">
        <f t="shared" si="69"/>
        <v>DISTSCnMEMEnergíaGolfo Norte</v>
      </c>
      <c r="E1430" s="192" t="s">
        <v>51</v>
      </c>
      <c r="F1430" s="99" t="s">
        <v>196</v>
      </c>
      <c r="G1430" s="99" t="s">
        <v>184</v>
      </c>
      <c r="H1430" s="181" t="s">
        <v>135</v>
      </c>
      <c r="I1430" s="99" t="s">
        <v>67</v>
      </c>
      <c r="J1430" s="285" t="s">
        <v>161</v>
      </c>
      <c r="K1430" s="505">
        <f>+ROUND(TR_FEBRERO_2025!$C$21,LOOKUP($H1430,TR_FEBRERO_2025!$B$71:$C$73,TR_FEBRERO_2025!$C$71:$C$73))</f>
        <v>6.1999999999999998E-3</v>
      </c>
    </row>
    <row r="1431" spans="1:11" ht="16.5" x14ac:dyDescent="0.3">
      <c r="A1431" s="67" t="str">
        <f t="shared" si="70"/>
        <v>DITSCnMEMGolfo Norte</v>
      </c>
      <c r="B1431" s="250" t="str">
        <f t="shared" si="68"/>
        <v>DITEnergíaGolfo Norte</v>
      </c>
      <c r="C1431" s="67" t="str">
        <f t="shared" si="69"/>
        <v>DITSCnMEMEnergíaGolfo Norte</v>
      </c>
      <c r="E1431" s="192" t="s">
        <v>52</v>
      </c>
      <c r="F1431" s="99" t="s">
        <v>196</v>
      </c>
      <c r="G1431" s="99" t="s">
        <v>184</v>
      </c>
      <c r="H1431" s="181" t="s">
        <v>135</v>
      </c>
      <c r="I1431" s="99" t="s">
        <v>67</v>
      </c>
      <c r="J1431" s="285" t="s">
        <v>161</v>
      </c>
      <c r="K1431" s="505">
        <f>+ROUND(TR_FEBRERO_2025!$C$21,LOOKUP($H1431,TR_FEBRERO_2025!$B$71:$C$73,TR_FEBRERO_2025!$C$71:$C$73))</f>
        <v>6.1999999999999998E-3</v>
      </c>
    </row>
    <row r="1432" spans="1:11" ht="16.5" x14ac:dyDescent="0.3">
      <c r="A1432" s="67" t="str">
        <f t="shared" si="70"/>
        <v>DB1SCnMEMJalisco</v>
      </c>
      <c r="B1432" s="250" t="str">
        <f t="shared" si="68"/>
        <v>DB1EnergíaJalisco</v>
      </c>
      <c r="C1432" s="67" t="str">
        <f t="shared" si="69"/>
        <v>DB1SCnMEMEnergíaJalisco</v>
      </c>
      <c r="E1432" s="192" t="s">
        <v>48</v>
      </c>
      <c r="F1432" s="99" t="s">
        <v>196</v>
      </c>
      <c r="G1432" s="99" t="s">
        <v>184</v>
      </c>
      <c r="H1432" s="181" t="s">
        <v>135</v>
      </c>
      <c r="I1432" s="99" t="s">
        <v>68</v>
      </c>
      <c r="J1432" s="285" t="s">
        <v>161</v>
      </c>
      <c r="K1432" s="505">
        <f>+ROUND(TR_FEBRERO_2025!$C$21,LOOKUP($H1432,TR_FEBRERO_2025!$B$71:$C$73,TR_FEBRERO_2025!$C$71:$C$73))</f>
        <v>6.1999999999999998E-3</v>
      </c>
    </row>
    <row r="1433" spans="1:11" ht="16.5" x14ac:dyDescent="0.3">
      <c r="A1433" s="67" t="str">
        <f t="shared" si="70"/>
        <v>DB2SCnMEMJalisco</v>
      </c>
      <c r="B1433" s="250" t="str">
        <f t="shared" si="68"/>
        <v>DB2EnergíaJalisco</v>
      </c>
      <c r="C1433" s="67" t="str">
        <f t="shared" si="69"/>
        <v>DB2SCnMEMEnergíaJalisco</v>
      </c>
      <c r="E1433" s="192" t="s">
        <v>50</v>
      </c>
      <c r="F1433" s="99" t="s">
        <v>196</v>
      </c>
      <c r="G1433" s="99" t="s">
        <v>184</v>
      </c>
      <c r="H1433" s="181" t="s">
        <v>135</v>
      </c>
      <c r="I1433" s="99" t="s">
        <v>68</v>
      </c>
      <c r="J1433" s="285" t="s">
        <v>161</v>
      </c>
      <c r="K1433" s="505">
        <f>+ROUND(TR_FEBRERO_2025!$C$21,LOOKUP($H1433,TR_FEBRERO_2025!$B$71:$C$73,TR_FEBRERO_2025!$C$71:$C$73))</f>
        <v>6.1999999999999998E-3</v>
      </c>
    </row>
    <row r="1434" spans="1:11" ht="16.5" x14ac:dyDescent="0.3">
      <c r="A1434" s="67" t="str">
        <f t="shared" si="70"/>
        <v>PDBTSCnMEMJalisco</v>
      </c>
      <c r="B1434" s="250" t="str">
        <f t="shared" si="68"/>
        <v>PDBTEnergíaJalisco</v>
      </c>
      <c r="C1434" s="67" t="str">
        <f t="shared" si="69"/>
        <v>PDBTSCnMEMEnergíaJalisco</v>
      </c>
      <c r="E1434" s="192" t="s">
        <v>56</v>
      </c>
      <c r="F1434" s="99" t="s">
        <v>196</v>
      </c>
      <c r="G1434" s="99" t="s">
        <v>184</v>
      </c>
      <c r="H1434" s="181" t="s">
        <v>135</v>
      </c>
      <c r="I1434" s="99" t="s">
        <v>68</v>
      </c>
      <c r="J1434" s="285" t="s">
        <v>161</v>
      </c>
      <c r="K1434" s="505">
        <f>+ROUND(TR_FEBRERO_2025!$C$21,LOOKUP($H1434,TR_FEBRERO_2025!$B$71:$C$73,TR_FEBRERO_2025!$C$71:$C$73))</f>
        <v>6.1999999999999998E-3</v>
      </c>
    </row>
    <row r="1435" spans="1:11" ht="16.5" x14ac:dyDescent="0.3">
      <c r="A1435" s="67" t="str">
        <f t="shared" si="70"/>
        <v>GDBTSCnMEMJalisco</v>
      </c>
      <c r="B1435" s="250" t="str">
        <f t="shared" si="68"/>
        <v>GDBTEnergíaJalisco</v>
      </c>
      <c r="C1435" s="67" t="str">
        <f t="shared" si="69"/>
        <v>GDBTSCnMEMEnergíaJalisco</v>
      </c>
      <c r="E1435" s="192" t="s">
        <v>53</v>
      </c>
      <c r="F1435" s="99" t="s">
        <v>196</v>
      </c>
      <c r="G1435" s="99" t="s">
        <v>184</v>
      </c>
      <c r="H1435" s="181" t="s">
        <v>135</v>
      </c>
      <c r="I1435" s="99" t="s">
        <v>68</v>
      </c>
      <c r="J1435" s="285" t="s">
        <v>161</v>
      </c>
      <c r="K1435" s="505">
        <f>+ROUND(TR_FEBRERO_2025!$C$21,LOOKUP($H1435,TR_FEBRERO_2025!$B$71:$C$73,TR_FEBRERO_2025!$C$71:$C$73))</f>
        <v>6.1999999999999998E-3</v>
      </c>
    </row>
    <row r="1436" spans="1:11" ht="16.5" x14ac:dyDescent="0.3">
      <c r="A1436" s="67" t="str">
        <f t="shared" si="70"/>
        <v>RABTSCnMEMJalisco</v>
      </c>
      <c r="B1436" s="250" t="str">
        <f t="shared" si="68"/>
        <v>RABTEnergíaJalisco</v>
      </c>
      <c r="C1436" s="67" t="str">
        <f t="shared" si="69"/>
        <v>RABTSCnMEMEnergíaJalisco</v>
      </c>
      <c r="E1436" s="192" t="s">
        <v>59</v>
      </c>
      <c r="F1436" s="99" t="s">
        <v>196</v>
      </c>
      <c r="G1436" s="99" t="s">
        <v>184</v>
      </c>
      <c r="H1436" s="181" t="s">
        <v>135</v>
      </c>
      <c r="I1436" s="99" t="s">
        <v>68</v>
      </c>
      <c r="J1436" s="285" t="s">
        <v>161</v>
      </c>
      <c r="K1436" s="505">
        <f>+ROUND(TR_FEBRERO_2025!$C$21,LOOKUP($H1436,TR_FEBRERO_2025!$B$71:$C$73,TR_FEBRERO_2025!$C$71:$C$73))</f>
        <v>6.1999999999999998E-3</v>
      </c>
    </row>
    <row r="1437" spans="1:11" ht="16.5" x14ac:dyDescent="0.3">
      <c r="A1437" s="67" t="str">
        <f t="shared" si="70"/>
        <v>APBTSCnMEMJalisco</v>
      </c>
      <c r="B1437" s="250" t="str">
        <f t="shared" si="68"/>
        <v>APBTEnergíaJalisco</v>
      </c>
      <c r="C1437" s="67" t="str">
        <f t="shared" si="69"/>
        <v>APBTSCnMEMEnergíaJalisco</v>
      </c>
      <c r="E1437" s="187" t="s">
        <v>57</v>
      </c>
      <c r="F1437" s="99" t="s">
        <v>196</v>
      </c>
      <c r="G1437" s="99" t="s">
        <v>184</v>
      </c>
      <c r="H1437" s="181" t="s">
        <v>135</v>
      </c>
      <c r="I1437" s="99" t="s">
        <v>68</v>
      </c>
      <c r="J1437" s="285" t="s">
        <v>161</v>
      </c>
      <c r="K1437" s="505">
        <f>+ROUND(TR_FEBRERO_2025!$C$21,LOOKUP($H1437,TR_FEBRERO_2025!$B$71:$C$73,TR_FEBRERO_2025!$C$71:$C$73))</f>
        <v>6.1999999999999998E-3</v>
      </c>
    </row>
    <row r="1438" spans="1:11" ht="16.5" x14ac:dyDescent="0.3">
      <c r="A1438" s="67" t="str">
        <f t="shared" si="70"/>
        <v>APMTSCnMEMJalisco</v>
      </c>
      <c r="B1438" s="250" t="str">
        <f t="shared" si="68"/>
        <v>APMTEnergíaJalisco</v>
      </c>
      <c r="C1438" s="67" t="str">
        <f t="shared" si="69"/>
        <v>APMTSCnMEMEnergíaJalisco</v>
      </c>
      <c r="E1438" s="187" t="s">
        <v>58</v>
      </c>
      <c r="F1438" s="99" t="s">
        <v>196</v>
      </c>
      <c r="G1438" s="99" t="s">
        <v>184</v>
      </c>
      <c r="H1438" s="181" t="s">
        <v>135</v>
      </c>
      <c r="I1438" s="99" t="s">
        <v>68</v>
      </c>
      <c r="J1438" s="285" t="s">
        <v>161</v>
      </c>
      <c r="K1438" s="505">
        <f>+ROUND(TR_FEBRERO_2025!$C$21,LOOKUP($H1438,TR_FEBRERO_2025!$B$71:$C$73,TR_FEBRERO_2025!$C$71:$C$73))</f>
        <v>6.1999999999999998E-3</v>
      </c>
    </row>
    <row r="1439" spans="1:11" ht="16.5" x14ac:dyDescent="0.3">
      <c r="A1439" s="67" t="str">
        <f t="shared" si="70"/>
        <v>GDMTHSCnMEMJalisco</v>
      </c>
      <c r="B1439" s="250" t="str">
        <f t="shared" si="68"/>
        <v>GDMTHEnergíaJalisco</v>
      </c>
      <c r="C1439" s="67" t="str">
        <f t="shared" si="69"/>
        <v>GDMTHSCnMEMEnergíaJalisco</v>
      </c>
      <c r="E1439" s="180" t="s">
        <v>54</v>
      </c>
      <c r="F1439" s="99" t="s">
        <v>196</v>
      </c>
      <c r="G1439" s="99" t="s">
        <v>184</v>
      </c>
      <c r="H1439" s="181" t="s">
        <v>135</v>
      </c>
      <c r="I1439" s="99" t="s">
        <v>68</v>
      </c>
      <c r="J1439" s="285" t="s">
        <v>161</v>
      </c>
      <c r="K1439" s="505">
        <f>+ROUND(TR_FEBRERO_2025!$C$21,LOOKUP($H1439,TR_FEBRERO_2025!$B$71:$C$73,TR_FEBRERO_2025!$C$71:$C$73))</f>
        <v>6.1999999999999998E-3</v>
      </c>
    </row>
    <row r="1440" spans="1:11" ht="16.5" x14ac:dyDescent="0.3">
      <c r="A1440" s="67" t="str">
        <f t="shared" si="70"/>
        <v>GDMTOSCnMEMJalisco</v>
      </c>
      <c r="B1440" s="250" t="str">
        <f t="shared" si="68"/>
        <v>GDMTOEnergíaJalisco</v>
      </c>
      <c r="C1440" s="67" t="str">
        <f t="shared" si="69"/>
        <v>GDMTOSCnMEMEnergíaJalisco</v>
      </c>
      <c r="E1440" s="180" t="s">
        <v>55</v>
      </c>
      <c r="F1440" s="99" t="s">
        <v>196</v>
      </c>
      <c r="G1440" s="99" t="s">
        <v>184</v>
      </c>
      <c r="H1440" s="181" t="s">
        <v>135</v>
      </c>
      <c r="I1440" s="99" t="s">
        <v>68</v>
      </c>
      <c r="J1440" s="285" t="s">
        <v>161</v>
      </c>
      <c r="K1440" s="505">
        <f>+ROUND(TR_FEBRERO_2025!$C$21,LOOKUP($H1440,TR_FEBRERO_2025!$B$71:$C$73,TR_FEBRERO_2025!$C$71:$C$73))</f>
        <v>6.1999999999999998E-3</v>
      </c>
    </row>
    <row r="1441" spans="1:11" ht="16.5" x14ac:dyDescent="0.3">
      <c r="A1441" s="67" t="str">
        <f t="shared" si="70"/>
        <v>RAMTSCnMEMJalisco</v>
      </c>
      <c r="B1441" s="250" t="str">
        <f t="shared" si="68"/>
        <v>RAMTEnergíaJalisco</v>
      </c>
      <c r="C1441" s="67" t="str">
        <f t="shared" si="69"/>
        <v>RAMTSCnMEMEnergíaJalisco</v>
      </c>
      <c r="E1441" s="192" t="s">
        <v>60</v>
      </c>
      <c r="F1441" s="99" t="s">
        <v>196</v>
      </c>
      <c r="G1441" s="99" t="s">
        <v>184</v>
      </c>
      <c r="H1441" s="181" t="s">
        <v>135</v>
      </c>
      <c r="I1441" s="99" t="s">
        <v>68</v>
      </c>
      <c r="J1441" s="285" t="s">
        <v>161</v>
      </c>
      <c r="K1441" s="505">
        <f>+ROUND(TR_FEBRERO_2025!$C$21,LOOKUP($H1441,TR_FEBRERO_2025!$B$71:$C$73,TR_FEBRERO_2025!$C$71:$C$73))</f>
        <v>6.1999999999999998E-3</v>
      </c>
    </row>
    <row r="1442" spans="1:11" ht="16.5" x14ac:dyDescent="0.3">
      <c r="A1442" s="67" t="str">
        <f t="shared" si="70"/>
        <v>DISTSCnMEMJalisco</v>
      </c>
      <c r="B1442" s="250" t="str">
        <f t="shared" si="68"/>
        <v>DISTEnergíaJalisco</v>
      </c>
      <c r="C1442" s="67" t="str">
        <f t="shared" si="69"/>
        <v>DISTSCnMEMEnergíaJalisco</v>
      </c>
      <c r="E1442" s="192" t="s">
        <v>51</v>
      </c>
      <c r="F1442" s="99" t="s">
        <v>196</v>
      </c>
      <c r="G1442" s="99" t="s">
        <v>184</v>
      </c>
      <c r="H1442" s="181" t="s">
        <v>135</v>
      </c>
      <c r="I1442" s="99" t="s">
        <v>68</v>
      </c>
      <c r="J1442" s="285" t="s">
        <v>161</v>
      </c>
      <c r="K1442" s="505">
        <f>+ROUND(TR_FEBRERO_2025!$C$21,LOOKUP($H1442,TR_FEBRERO_2025!$B$71:$C$73,TR_FEBRERO_2025!$C$71:$C$73))</f>
        <v>6.1999999999999998E-3</v>
      </c>
    </row>
    <row r="1443" spans="1:11" ht="16.5" x14ac:dyDescent="0.3">
      <c r="A1443" s="67" t="str">
        <f t="shared" si="70"/>
        <v>DITSCnMEMJalisco</v>
      </c>
      <c r="B1443" s="250" t="str">
        <f t="shared" si="68"/>
        <v>DITEnergíaJalisco</v>
      </c>
      <c r="C1443" s="67" t="str">
        <f t="shared" si="69"/>
        <v>DITSCnMEMEnergíaJalisco</v>
      </c>
      <c r="E1443" s="192" t="s">
        <v>52</v>
      </c>
      <c r="F1443" s="99" t="s">
        <v>196</v>
      </c>
      <c r="G1443" s="99" t="s">
        <v>184</v>
      </c>
      <c r="H1443" s="181" t="s">
        <v>135</v>
      </c>
      <c r="I1443" s="99" t="s">
        <v>68</v>
      </c>
      <c r="J1443" s="285" t="s">
        <v>161</v>
      </c>
      <c r="K1443" s="505">
        <f>+ROUND(TR_FEBRERO_2025!$C$21,LOOKUP($H1443,TR_FEBRERO_2025!$B$71:$C$73,TR_FEBRERO_2025!$C$71:$C$73))</f>
        <v>6.1999999999999998E-3</v>
      </c>
    </row>
    <row r="1444" spans="1:11" ht="16.5" x14ac:dyDescent="0.3">
      <c r="A1444" s="67" t="str">
        <f t="shared" si="70"/>
        <v>DB1SCnMEMNoroeste</v>
      </c>
      <c r="B1444" s="250" t="str">
        <f t="shared" si="68"/>
        <v>DB1EnergíaNoroeste</v>
      </c>
      <c r="C1444" s="67" t="str">
        <f t="shared" si="69"/>
        <v>DB1SCnMEMEnergíaNoroeste</v>
      </c>
      <c r="E1444" s="192" t="s">
        <v>48</v>
      </c>
      <c r="F1444" s="99" t="s">
        <v>196</v>
      </c>
      <c r="G1444" s="99" t="s">
        <v>184</v>
      </c>
      <c r="H1444" s="181" t="s">
        <v>135</v>
      </c>
      <c r="I1444" s="99" t="s">
        <v>69</v>
      </c>
      <c r="J1444" s="285" t="s">
        <v>161</v>
      </c>
      <c r="K1444" s="505">
        <f>+ROUND(TR_FEBRERO_2025!$C$21,LOOKUP($H1444,TR_FEBRERO_2025!$B$71:$C$73,TR_FEBRERO_2025!$C$71:$C$73))</f>
        <v>6.1999999999999998E-3</v>
      </c>
    </row>
    <row r="1445" spans="1:11" ht="16.5" x14ac:dyDescent="0.3">
      <c r="A1445" s="67" t="str">
        <f t="shared" si="70"/>
        <v>DB2SCnMEMNoroeste</v>
      </c>
      <c r="B1445" s="250" t="str">
        <f t="shared" si="68"/>
        <v>DB2EnergíaNoroeste</v>
      </c>
      <c r="C1445" s="67" t="str">
        <f t="shared" si="69"/>
        <v>DB2SCnMEMEnergíaNoroeste</v>
      </c>
      <c r="E1445" s="192" t="s">
        <v>50</v>
      </c>
      <c r="F1445" s="99" t="s">
        <v>196</v>
      </c>
      <c r="G1445" s="99" t="s">
        <v>184</v>
      </c>
      <c r="H1445" s="181" t="s">
        <v>135</v>
      </c>
      <c r="I1445" s="99" t="s">
        <v>69</v>
      </c>
      <c r="J1445" s="285" t="s">
        <v>161</v>
      </c>
      <c r="K1445" s="505">
        <f>+ROUND(TR_FEBRERO_2025!$C$21,LOOKUP($H1445,TR_FEBRERO_2025!$B$71:$C$73,TR_FEBRERO_2025!$C$71:$C$73))</f>
        <v>6.1999999999999998E-3</v>
      </c>
    </row>
    <row r="1446" spans="1:11" ht="16.5" x14ac:dyDescent="0.3">
      <c r="A1446" s="67" t="str">
        <f t="shared" si="70"/>
        <v>PDBTSCnMEMNoroeste</v>
      </c>
      <c r="B1446" s="250" t="str">
        <f t="shared" si="68"/>
        <v>PDBTEnergíaNoroeste</v>
      </c>
      <c r="C1446" s="67" t="str">
        <f t="shared" si="69"/>
        <v>PDBTSCnMEMEnergíaNoroeste</v>
      </c>
      <c r="E1446" s="192" t="s">
        <v>56</v>
      </c>
      <c r="F1446" s="99" t="s">
        <v>196</v>
      </c>
      <c r="G1446" s="99" t="s">
        <v>184</v>
      </c>
      <c r="H1446" s="181" t="s">
        <v>135</v>
      </c>
      <c r="I1446" s="99" t="s">
        <v>69</v>
      </c>
      <c r="J1446" s="285" t="s">
        <v>161</v>
      </c>
      <c r="K1446" s="505">
        <f>+ROUND(TR_FEBRERO_2025!$C$21,LOOKUP($H1446,TR_FEBRERO_2025!$B$71:$C$73,TR_FEBRERO_2025!$C$71:$C$73))</f>
        <v>6.1999999999999998E-3</v>
      </c>
    </row>
    <row r="1447" spans="1:11" ht="16.5" x14ac:dyDescent="0.3">
      <c r="A1447" s="67" t="str">
        <f t="shared" si="70"/>
        <v>GDBTSCnMEMNoroeste</v>
      </c>
      <c r="B1447" s="250" t="str">
        <f t="shared" si="68"/>
        <v>GDBTEnergíaNoroeste</v>
      </c>
      <c r="C1447" s="67" t="str">
        <f t="shared" si="69"/>
        <v>GDBTSCnMEMEnergíaNoroeste</v>
      </c>
      <c r="E1447" s="192" t="s">
        <v>53</v>
      </c>
      <c r="F1447" s="99" t="s">
        <v>196</v>
      </c>
      <c r="G1447" s="99" t="s">
        <v>184</v>
      </c>
      <c r="H1447" s="181" t="s">
        <v>135</v>
      </c>
      <c r="I1447" s="99" t="s">
        <v>69</v>
      </c>
      <c r="J1447" s="285" t="s">
        <v>161</v>
      </c>
      <c r="K1447" s="505">
        <f>+ROUND(TR_FEBRERO_2025!$C$21,LOOKUP($H1447,TR_FEBRERO_2025!$B$71:$C$73,TR_FEBRERO_2025!$C$71:$C$73))</f>
        <v>6.1999999999999998E-3</v>
      </c>
    </row>
    <row r="1448" spans="1:11" ht="16.5" x14ac:dyDescent="0.3">
      <c r="A1448" s="67" t="str">
        <f t="shared" si="70"/>
        <v>RABTSCnMEMNoroeste</v>
      </c>
      <c r="B1448" s="250" t="str">
        <f t="shared" si="68"/>
        <v>RABTEnergíaNoroeste</v>
      </c>
      <c r="C1448" s="67" t="str">
        <f t="shared" si="69"/>
        <v>RABTSCnMEMEnergíaNoroeste</v>
      </c>
      <c r="E1448" s="192" t="s">
        <v>59</v>
      </c>
      <c r="F1448" s="99" t="s">
        <v>196</v>
      </c>
      <c r="G1448" s="99" t="s">
        <v>184</v>
      </c>
      <c r="H1448" s="181" t="s">
        <v>135</v>
      </c>
      <c r="I1448" s="99" t="s">
        <v>69</v>
      </c>
      <c r="J1448" s="285" t="s">
        <v>161</v>
      </c>
      <c r="K1448" s="505">
        <f>+ROUND(TR_FEBRERO_2025!$C$21,LOOKUP($H1448,TR_FEBRERO_2025!$B$71:$C$73,TR_FEBRERO_2025!$C$71:$C$73))</f>
        <v>6.1999999999999998E-3</v>
      </c>
    </row>
    <row r="1449" spans="1:11" ht="16.5" x14ac:dyDescent="0.3">
      <c r="A1449" s="67" t="str">
        <f t="shared" si="70"/>
        <v>APBTSCnMEMNoroeste</v>
      </c>
      <c r="B1449" s="250" t="str">
        <f t="shared" si="68"/>
        <v>APBTEnergíaNoroeste</v>
      </c>
      <c r="C1449" s="67" t="str">
        <f t="shared" si="69"/>
        <v>APBTSCnMEMEnergíaNoroeste</v>
      </c>
      <c r="E1449" s="187" t="s">
        <v>57</v>
      </c>
      <c r="F1449" s="99" t="s">
        <v>196</v>
      </c>
      <c r="G1449" s="99" t="s">
        <v>184</v>
      </c>
      <c r="H1449" s="181" t="s">
        <v>135</v>
      </c>
      <c r="I1449" s="99" t="s">
        <v>69</v>
      </c>
      <c r="J1449" s="285" t="s">
        <v>161</v>
      </c>
      <c r="K1449" s="505">
        <f>+ROUND(TR_FEBRERO_2025!$C$21,LOOKUP($H1449,TR_FEBRERO_2025!$B$71:$C$73,TR_FEBRERO_2025!$C$71:$C$73))</f>
        <v>6.1999999999999998E-3</v>
      </c>
    </row>
    <row r="1450" spans="1:11" ht="16.5" x14ac:dyDescent="0.3">
      <c r="A1450" s="67" t="str">
        <f t="shared" si="70"/>
        <v>APMTSCnMEMNoroeste</v>
      </c>
      <c r="B1450" s="250" t="str">
        <f t="shared" si="68"/>
        <v>APMTEnergíaNoroeste</v>
      </c>
      <c r="C1450" s="67" t="str">
        <f t="shared" si="69"/>
        <v>APMTSCnMEMEnergíaNoroeste</v>
      </c>
      <c r="E1450" s="187" t="s">
        <v>58</v>
      </c>
      <c r="F1450" s="99" t="s">
        <v>196</v>
      </c>
      <c r="G1450" s="99" t="s">
        <v>184</v>
      </c>
      <c r="H1450" s="181" t="s">
        <v>135</v>
      </c>
      <c r="I1450" s="99" t="s">
        <v>69</v>
      </c>
      <c r="J1450" s="285" t="s">
        <v>161</v>
      </c>
      <c r="K1450" s="505">
        <f>+ROUND(TR_FEBRERO_2025!$C$21,LOOKUP($H1450,TR_FEBRERO_2025!$B$71:$C$73,TR_FEBRERO_2025!$C$71:$C$73))</f>
        <v>6.1999999999999998E-3</v>
      </c>
    </row>
    <row r="1451" spans="1:11" ht="16.5" x14ac:dyDescent="0.3">
      <c r="A1451" s="67" t="str">
        <f t="shared" si="70"/>
        <v>GDMTHSCnMEMNoroeste</v>
      </c>
      <c r="B1451" s="250" t="str">
        <f t="shared" si="68"/>
        <v>GDMTHEnergíaNoroeste</v>
      </c>
      <c r="C1451" s="67" t="str">
        <f t="shared" si="69"/>
        <v>GDMTHSCnMEMEnergíaNoroeste</v>
      </c>
      <c r="E1451" s="180" t="s">
        <v>54</v>
      </c>
      <c r="F1451" s="99" t="s">
        <v>196</v>
      </c>
      <c r="G1451" s="99" t="s">
        <v>184</v>
      </c>
      <c r="H1451" s="181" t="s">
        <v>135</v>
      </c>
      <c r="I1451" s="99" t="s">
        <v>69</v>
      </c>
      <c r="J1451" s="285" t="s">
        <v>161</v>
      </c>
      <c r="K1451" s="505">
        <f>+ROUND(TR_FEBRERO_2025!$C$21,LOOKUP($H1451,TR_FEBRERO_2025!$B$71:$C$73,TR_FEBRERO_2025!$C$71:$C$73))</f>
        <v>6.1999999999999998E-3</v>
      </c>
    </row>
    <row r="1452" spans="1:11" ht="16.5" x14ac:dyDescent="0.3">
      <c r="A1452" s="67" t="str">
        <f t="shared" si="70"/>
        <v>GDMTOSCnMEMNoroeste</v>
      </c>
      <c r="B1452" s="250" t="str">
        <f t="shared" ref="B1452:B1515" si="71">E1452&amp;H1452&amp;I1452</f>
        <v>GDMTOEnergíaNoroeste</v>
      </c>
      <c r="C1452" s="67" t="str">
        <f t="shared" si="69"/>
        <v>GDMTOSCnMEMEnergíaNoroeste</v>
      </c>
      <c r="E1452" s="180" t="s">
        <v>55</v>
      </c>
      <c r="F1452" s="99" t="s">
        <v>196</v>
      </c>
      <c r="G1452" s="99" t="s">
        <v>184</v>
      </c>
      <c r="H1452" s="181" t="s">
        <v>135</v>
      </c>
      <c r="I1452" s="99" t="s">
        <v>69</v>
      </c>
      <c r="J1452" s="285" t="s">
        <v>161</v>
      </c>
      <c r="K1452" s="505">
        <f>+ROUND(TR_FEBRERO_2025!$C$21,LOOKUP($H1452,TR_FEBRERO_2025!$B$71:$C$73,TR_FEBRERO_2025!$C$71:$C$73))</f>
        <v>6.1999999999999998E-3</v>
      </c>
    </row>
    <row r="1453" spans="1:11" ht="16.5" x14ac:dyDescent="0.3">
      <c r="A1453" s="67" t="str">
        <f t="shared" si="70"/>
        <v>RAMTSCnMEMNoroeste</v>
      </c>
      <c r="B1453" s="250" t="str">
        <f t="shared" si="71"/>
        <v>RAMTEnergíaNoroeste</v>
      </c>
      <c r="C1453" s="67" t="str">
        <f t="shared" si="69"/>
        <v>RAMTSCnMEMEnergíaNoroeste</v>
      </c>
      <c r="E1453" s="192" t="s">
        <v>60</v>
      </c>
      <c r="F1453" s="99" t="s">
        <v>196</v>
      </c>
      <c r="G1453" s="99" t="s">
        <v>184</v>
      </c>
      <c r="H1453" s="181" t="s">
        <v>135</v>
      </c>
      <c r="I1453" s="99" t="s">
        <v>69</v>
      </c>
      <c r="J1453" s="285" t="s">
        <v>161</v>
      </c>
      <c r="K1453" s="505">
        <f>+ROUND(TR_FEBRERO_2025!$C$21,LOOKUP($H1453,TR_FEBRERO_2025!$B$71:$C$73,TR_FEBRERO_2025!$C$71:$C$73))</f>
        <v>6.1999999999999998E-3</v>
      </c>
    </row>
    <row r="1454" spans="1:11" ht="16.5" x14ac:dyDescent="0.3">
      <c r="A1454" s="67" t="str">
        <f t="shared" si="70"/>
        <v>DISTSCnMEMNoroeste</v>
      </c>
      <c r="B1454" s="250" t="str">
        <f t="shared" si="71"/>
        <v>DISTEnergíaNoroeste</v>
      </c>
      <c r="C1454" s="67" t="str">
        <f t="shared" si="69"/>
        <v>DISTSCnMEMEnergíaNoroeste</v>
      </c>
      <c r="E1454" s="192" t="s">
        <v>51</v>
      </c>
      <c r="F1454" s="99" t="s">
        <v>196</v>
      </c>
      <c r="G1454" s="99" t="s">
        <v>184</v>
      </c>
      <c r="H1454" s="181" t="s">
        <v>135</v>
      </c>
      <c r="I1454" s="99" t="s">
        <v>69</v>
      </c>
      <c r="J1454" s="285" t="s">
        <v>161</v>
      </c>
      <c r="K1454" s="505">
        <f>+ROUND(TR_FEBRERO_2025!$C$21,LOOKUP($H1454,TR_FEBRERO_2025!$B$71:$C$73,TR_FEBRERO_2025!$C$71:$C$73))</f>
        <v>6.1999999999999998E-3</v>
      </c>
    </row>
    <row r="1455" spans="1:11" ht="16.5" x14ac:dyDescent="0.3">
      <c r="A1455" s="67" t="str">
        <f t="shared" si="70"/>
        <v>DITSCnMEMNoroeste</v>
      </c>
      <c r="B1455" s="250" t="str">
        <f t="shared" si="71"/>
        <v>DITEnergíaNoroeste</v>
      </c>
      <c r="C1455" s="67" t="str">
        <f t="shared" si="69"/>
        <v>DITSCnMEMEnergíaNoroeste</v>
      </c>
      <c r="E1455" s="192" t="s">
        <v>52</v>
      </c>
      <c r="F1455" s="99" t="s">
        <v>196</v>
      </c>
      <c r="G1455" s="99" t="s">
        <v>184</v>
      </c>
      <c r="H1455" s="181" t="s">
        <v>135</v>
      </c>
      <c r="I1455" s="99" t="s">
        <v>69</v>
      </c>
      <c r="J1455" s="285" t="s">
        <v>161</v>
      </c>
      <c r="K1455" s="505">
        <f>+ROUND(TR_FEBRERO_2025!$C$21,LOOKUP($H1455,TR_FEBRERO_2025!$B$71:$C$73,TR_FEBRERO_2025!$C$71:$C$73))</f>
        <v>6.1999999999999998E-3</v>
      </c>
    </row>
    <row r="1456" spans="1:11" ht="16.5" x14ac:dyDescent="0.3">
      <c r="A1456" s="67" t="str">
        <f t="shared" si="70"/>
        <v>DB1SCnMEMNorte</v>
      </c>
      <c r="B1456" s="250" t="str">
        <f t="shared" si="71"/>
        <v>DB1EnergíaNorte</v>
      </c>
      <c r="C1456" s="67" t="str">
        <f t="shared" si="69"/>
        <v>DB1SCnMEMEnergíaNorte</v>
      </c>
      <c r="E1456" s="192" t="s">
        <v>48</v>
      </c>
      <c r="F1456" s="99" t="s">
        <v>196</v>
      </c>
      <c r="G1456" s="99" t="s">
        <v>184</v>
      </c>
      <c r="H1456" s="181" t="s">
        <v>135</v>
      </c>
      <c r="I1456" s="99" t="s">
        <v>70</v>
      </c>
      <c r="J1456" s="285" t="s">
        <v>161</v>
      </c>
      <c r="K1456" s="505">
        <f>+ROUND(TR_FEBRERO_2025!$C$21,LOOKUP($H1456,TR_FEBRERO_2025!$B$71:$C$73,TR_FEBRERO_2025!$C$71:$C$73))</f>
        <v>6.1999999999999998E-3</v>
      </c>
    </row>
    <row r="1457" spans="1:11" ht="16.5" x14ac:dyDescent="0.3">
      <c r="A1457" s="67" t="str">
        <f t="shared" si="70"/>
        <v>DB2SCnMEMNorte</v>
      </c>
      <c r="B1457" s="250" t="str">
        <f t="shared" si="71"/>
        <v>DB2EnergíaNorte</v>
      </c>
      <c r="C1457" s="67" t="str">
        <f t="shared" si="69"/>
        <v>DB2SCnMEMEnergíaNorte</v>
      </c>
      <c r="E1457" s="192" t="s">
        <v>50</v>
      </c>
      <c r="F1457" s="99" t="s">
        <v>196</v>
      </c>
      <c r="G1457" s="99" t="s">
        <v>184</v>
      </c>
      <c r="H1457" s="181" t="s">
        <v>135</v>
      </c>
      <c r="I1457" s="99" t="s">
        <v>70</v>
      </c>
      <c r="J1457" s="285" t="s">
        <v>161</v>
      </c>
      <c r="K1457" s="505">
        <f>+ROUND(TR_FEBRERO_2025!$C$21,LOOKUP($H1457,TR_FEBRERO_2025!$B$71:$C$73,TR_FEBRERO_2025!$C$71:$C$73))</f>
        <v>6.1999999999999998E-3</v>
      </c>
    </row>
    <row r="1458" spans="1:11" ht="16.5" x14ac:dyDescent="0.3">
      <c r="A1458" s="67" t="str">
        <f t="shared" si="70"/>
        <v>PDBTSCnMEMNorte</v>
      </c>
      <c r="B1458" s="250" t="str">
        <f t="shared" si="71"/>
        <v>PDBTEnergíaNorte</v>
      </c>
      <c r="C1458" s="67" t="str">
        <f t="shared" si="69"/>
        <v>PDBTSCnMEMEnergíaNorte</v>
      </c>
      <c r="E1458" s="192" t="s">
        <v>56</v>
      </c>
      <c r="F1458" s="99" t="s">
        <v>196</v>
      </c>
      <c r="G1458" s="99" t="s">
        <v>184</v>
      </c>
      <c r="H1458" s="181" t="s">
        <v>135</v>
      </c>
      <c r="I1458" s="99" t="s">
        <v>70</v>
      </c>
      <c r="J1458" s="285" t="s">
        <v>161</v>
      </c>
      <c r="K1458" s="505">
        <f>+ROUND(TR_FEBRERO_2025!$C$21,LOOKUP($H1458,TR_FEBRERO_2025!$B$71:$C$73,TR_FEBRERO_2025!$C$71:$C$73))</f>
        <v>6.1999999999999998E-3</v>
      </c>
    </row>
    <row r="1459" spans="1:11" ht="16.5" x14ac:dyDescent="0.3">
      <c r="A1459" s="67" t="str">
        <f t="shared" si="70"/>
        <v>GDBTSCnMEMNorte</v>
      </c>
      <c r="B1459" s="250" t="str">
        <f t="shared" si="71"/>
        <v>GDBTEnergíaNorte</v>
      </c>
      <c r="C1459" s="67" t="str">
        <f t="shared" si="69"/>
        <v>GDBTSCnMEMEnergíaNorte</v>
      </c>
      <c r="E1459" s="192" t="s">
        <v>53</v>
      </c>
      <c r="F1459" s="99" t="s">
        <v>196</v>
      </c>
      <c r="G1459" s="99" t="s">
        <v>184</v>
      </c>
      <c r="H1459" s="181" t="s">
        <v>135</v>
      </c>
      <c r="I1459" s="99" t="s">
        <v>70</v>
      </c>
      <c r="J1459" s="285" t="s">
        <v>161</v>
      </c>
      <c r="K1459" s="505">
        <f>+ROUND(TR_FEBRERO_2025!$C$21,LOOKUP($H1459,TR_FEBRERO_2025!$B$71:$C$73,TR_FEBRERO_2025!$C$71:$C$73))</f>
        <v>6.1999999999999998E-3</v>
      </c>
    </row>
    <row r="1460" spans="1:11" ht="16.5" x14ac:dyDescent="0.3">
      <c r="A1460" s="67" t="str">
        <f t="shared" si="70"/>
        <v>RABTSCnMEMNorte</v>
      </c>
      <c r="B1460" s="250" t="str">
        <f t="shared" si="71"/>
        <v>RABTEnergíaNorte</v>
      </c>
      <c r="C1460" s="67" t="str">
        <f t="shared" si="69"/>
        <v>RABTSCnMEMEnergíaNorte</v>
      </c>
      <c r="E1460" s="192" t="s">
        <v>59</v>
      </c>
      <c r="F1460" s="99" t="s">
        <v>196</v>
      </c>
      <c r="G1460" s="99" t="s">
        <v>184</v>
      </c>
      <c r="H1460" s="181" t="s">
        <v>135</v>
      </c>
      <c r="I1460" s="99" t="s">
        <v>70</v>
      </c>
      <c r="J1460" s="285" t="s">
        <v>161</v>
      </c>
      <c r="K1460" s="505">
        <f>+ROUND(TR_FEBRERO_2025!$C$21,LOOKUP($H1460,TR_FEBRERO_2025!$B$71:$C$73,TR_FEBRERO_2025!$C$71:$C$73))</f>
        <v>6.1999999999999998E-3</v>
      </c>
    </row>
    <row r="1461" spans="1:11" ht="16.5" x14ac:dyDescent="0.3">
      <c r="A1461" s="67" t="str">
        <f t="shared" si="70"/>
        <v>APBTSCnMEMNorte</v>
      </c>
      <c r="B1461" s="250" t="str">
        <f t="shared" si="71"/>
        <v>APBTEnergíaNorte</v>
      </c>
      <c r="C1461" s="67" t="str">
        <f t="shared" si="69"/>
        <v>APBTSCnMEMEnergíaNorte</v>
      </c>
      <c r="E1461" s="187" t="s">
        <v>57</v>
      </c>
      <c r="F1461" s="99" t="s">
        <v>196</v>
      </c>
      <c r="G1461" s="99" t="s">
        <v>184</v>
      </c>
      <c r="H1461" s="181" t="s">
        <v>135</v>
      </c>
      <c r="I1461" s="99" t="s">
        <v>70</v>
      </c>
      <c r="J1461" s="285" t="s">
        <v>161</v>
      </c>
      <c r="K1461" s="505">
        <f>+ROUND(TR_FEBRERO_2025!$C$21,LOOKUP($H1461,TR_FEBRERO_2025!$B$71:$C$73,TR_FEBRERO_2025!$C$71:$C$73))</f>
        <v>6.1999999999999998E-3</v>
      </c>
    </row>
    <row r="1462" spans="1:11" ht="16.5" x14ac:dyDescent="0.3">
      <c r="A1462" s="67" t="str">
        <f t="shared" si="70"/>
        <v>APMTSCnMEMNorte</v>
      </c>
      <c r="B1462" s="250" t="str">
        <f t="shared" si="71"/>
        <v>APMTEnergíaNorte</v>
      </c>
      <c r="C1462" s="67" t="str">
        <f t="shared" si="69"/>
        <v>APMTSCnMEMEnergíaNorte</v>
      </c>
      <c r="E1462" s="187" t="s">
        <v>58</v>
      </c>
      <c r="F1462" s="99" t="s">
        <v>196</v>
      </c>
      <c r="G1462" s="99" t="s">
        <v>184</v>
      </c>
      <c r="H1462" s="181" t="s">
        <v>135</v>
      </c>
      <c r="I1462" s="99" t="s">
        <v>70</v>
      </c>
      <c r="J1462" s="285" t="s">
        <v>161</v>
      </c>
      <c r="K1462" s="505">
        <f>+ROUND(TR_FEBRERO_2025!$C$21,LOOKUP($H1462,TR_FEBRERO_2025!$B$71:$C$73,TR_FEBRERO_2025!$C$71:$C$73))</f>
        <v>6.1999999999999998E-3</v>
      </c>
    </row>
    <row r="1463" spans="1:11" ht="16.5" x14ac:dyDescent="0.3">
      <c r="A1463" s="67" t="str">
        <f t="shared" si="70"/>
        <v>GDMTHSCnMEMNorte</v>
      </c>
      <c r="B1463" s="250" t="str">
        <f t="shared" si="71"/>
        <v>GDMTHEnergíaNorte</v>
      </c>
      <c r="C1463" s="67" t="str">
        <f t="shared" si="69"/>
        <v>GDMTHSCnMEMEnergíaNorte</v>
      </c>
      <c r="E1463" s="180" t="s">
        <v>54</v>
      </c>
      <c r="F1463" s="99" t="s">
        <v>196</v>
      </c>
      <c r="G1463" s="99" t="s">
        <v>184</v>
      </c>
      <c r="H1463" s="181" t="s">
        <v>135</v>
      </c>
      <c r="I1463" s="99" t="s">
        <v>70</v>
      </c>
      <c r="J1463" s="285" t="s">
        <v>161</v>
      </c>
      <c r="K1463" s="505">
        <f>+ROUND(TR_FEBRERO_2025!$C$21,LOOKUP($H1463,TR_FEBRERO_2025!$B$71:$C$73,TR_FEBRERO_2025!$C$71:$C$73))</f>
        <v>6.1999999999999998E-3</v>
      </c>
    </row>
    <row r="1464" spans="1:11" ht="16.5" x14ac:dyDescent="0.3">
      <c r="A1464" s="67" t="str">
        <f t="shared" si="70"/>
        <v>GDMTOSCnMEMNorte</v>
      </c>
      <c r="B1464" s="250" t="str">
        <f t="shared" si="71"/>
        <v>GDMTOEnergíaNorte</v>
      </c>
      <c r="C1464" s="67" t="str">
        <f t="shared" si="69"/>
        <v>GDMTOSCnMEMEnergíaNorte</v>
      </c>
      <c r="E1464" s="180" t="s">
        <v>55</v>
      </c>
      <c r="F1464" s="99" t="s">
        <v>196</v>
      </c>
      <c r="G1464" s="99" t="s">
        <v>184</v>
      </c>
      <c r="H1464" s="181" t="s">
        <v>135</v>
      </c>
      <c r="I1464" s="99" t="s">
        <v>70</v>
      </c>
      <c r="J1464" s="285" t="s">
        <v>161</v>
      </c>
      <c r="K1464" s="505">
        <f>+ROUND(TR_FEBRERO_2025!$C$21,LOOKUP($H1464,TR_FEBRERO_2025!$B$71:$C$73,TR_FEBRERO_2025!$C$71:$C$73))</f>
        <v>6.1999999999999998E-3</v>
      </c>
    </row>
    <row r="1465" spans="1:11" ht="16.5" x14ac:dyDescent="0.3">
      <c r="A1465" s="67" t="str">
        <f t="shared" si="70"/>
        <v>RAMTSCnMEMNorte</v>
      </c>
      <c r="B1465" s="250" t="str">
        <f t="shared" si="71"/>
        <v>RAMTEnergíaNorte</v>
      </c>
      <c r="C1465" s="67" t="str">
        <f t="shared" si="69"/>
        <v>RAMTSCnMEMEnergíaNorte</v>
      </c>
      <c r="E1465" s="192" t="s">
        <v>60</v>
      </c>
      <c r="F1465" s="99" t="s">
        <v>196</v>
      </c>
      <c r="G1465" s="99" t="s">
        <v>184</v>
      </c>
      <c r="H1465" s="181" t="s">
        <v>135</v>
      </c>
      <c r="I1465" s="99" t="s">
        <v>70</v>
      </c>
      <c r="J1465" s="285" t="s">
        <v>161</v>
      </c>
      <c r="K1465" s="505">
        <f>+ROUND(TR_FEBRERO_2025!$C$21,LOOKUP($H1465,TR_FEBRERO_2025!$B$71:$C$73,TR_FEBRERO_2025!$C$71:$C$73))</f>
        <v>6.1999999999999998E-3</v>
      </c>
    </row>
    <row r="1466" spans="1:11" ht="16.5" x14ac:dyDescent="0.3">
      <c r="A1466" s="67" t="str">
        <f t="shared" si="70"/>
        <v>DISTSCnMEMNorte</v>
      </c>
      <c r="B1466" s="250" t="str">
        <f t="shared" si="71"/>
        <v>DISTEnergíaNorte</v>
      </c>
      <c r="C1466" s="67" t="str">
        <f t="shared" si="69"/>
        <v>DISTSCnMEMEnergíaNorte</v>
      </c>
      <c r="E1466" s="192" t="s">
        <v>51</v>
      </c>
      <c r="F1466" s="99" t="s">
        <v>196</v>
      </c>
      <c r="G1466" s="99" t="s">
        <v>184</v>
      </c>
      <c r="H1466" s="181" t="s">
        <v>135</v>
      </c>
      <c r="I1466" s="99" t="s">
        <v>70</v>
      </c>
      <c r="J1466" s="285" t="s">
        <v>161</v>
      </c>
      <c r="K1466" s="505">
        <f>+ROUND(TR_FEBRERO_2025!$C$21,LOOKUP($H1466,TR_FEBRERO_2025!$B$71:$C$73,TR_FEBRERO_2025!$C$71:$C$73))</f>
        <v>6.1999999999999998E-3</v>
      </c>
    </row>
    <row r="1467" spans="1:11" ht="16.5" x14ac:dyDescent="0.3">
      <c r="A1467" s="67" t="str">
        <f t="shared" si="70"/>
        <v>DITSCnMEMNorte</v>
      </c>
      <c r="B1467" s="250" t="str">
        <f t="shared" si="71"/>
        <v>DITEnergíaNorte</v>
      </c>
      <c r="C1467" s="67" t="str">
        <f t="shared" si="69"/>
        <v>DITSCnMEMEnergíaNorte</v>
      </c>
      <c r="E1467" s="192" t="s">
        <v>52</v>
      </c>
      <c r="F1467" s="99" t="s">
        <v>196</v>
      </c>
      <c r="G1467" s="99" t="s">
        <v>184</v>
      </c>
      <c r="H1467" s="181" t="s">
        <v>135</v>
      </c>
      <c r="I1467" s="99" t="s">
        <v>70</v>
      </c>
      <c r="J1467" s="285" t="s">
        <v>161</v>
      </c>
      <c r="K1467" s="505">
        <f>+ROUND(TR_FEBRERO_2025!$C$21,LOOKUP($H1467,TR_FEBRERO_2025!$B$71:$C$73,TR_FEBRERO_2025!$C$71:$C$73))</f>
        <v>6.1999999999999998E-3</v>
      </c>
    </row>
    <row r="1468" spans="1:11" ht="16.5" x14ac:dyDescent="0.3">
      <c r="A1468" s="67" t="str">
        <f t="shared" si="70"/>
        <v>DB1SCnMEMOriente</v>
      </c>
      <c r="B1468" s="250" t="str">
        <f t="shared" si="71"/>
        <v>DB1EnergíaOriente</v>
      </c>
      <c r="C1468" s="67" t="str">
        <f t="shared" si="69"/>
        <v>DB1SCnMEMEnergíaOriente</v>
      </c>
      <c r="E1468" s="192" t="s">
        <v>48</v>
      </c>
      <c r="F1468" s="99" t="s">
        <v>196</v>
      </c>
      <c r="G1468" s="99" t="s">
        <v>184</v>
      </c>
      <c r="H1468" s="181" t="s">
        <v>135</v>
      </c>
      <c r="I1468" s="99" t="s">
        <v>71</v>
      </c>
      <c r="J1468" s="285" t="s">
        <v>161</v>
      </c>
      <c r="K1468" s="505">
        <f>+ROUND(TR_FEBRERO_2025!$C$21,LOOKUP($H1468,TR_FEBRERO_2025!$B$71:$C$73,TR_FEBRERO_2025!$C$71:$C$73))</f>
        <v>6.1999999999999998E-3</v>
      </c>
    </row>
    <row r="1469" spans="1:11" ht="16.5" x14ac:dyDescent="0.3">
      <c r="A1469" s="67" t="str">
        <f t="shared" si="70"/>
        <v>DB2SCnMEMOriente</v>
      </c>
      <c r="B1469" s="250" t="str">
        <f t="shared" si="71"/>
        <v>DB2EnergíaOriente</v>
      </c>
      <c r="C1469" s="67" t="str">
        <f t="shared" si="69"/>
        <v>DB2SCnMEMEnergíaOriente</v>
      </c>
      <c r="E1469" s="192" t="s">
        <v>50</v>
      </c>
      <c r="F1469" s="99" t="s">
        <v>196</v>
      </c>
      <c r="G1469" s="99" t="s">
        <v>184</v>
      </c>
      <c r="H1469" s="181" t="s">
        <v>135</v>
      </c>
      <c r="I1469" s="99" t="s">
        <v>71</v>
      </c>
      <c r="J1469" s="285" t="s">
        <v>161</v>
      </c>
      <c r="K1469" s="505">
        <f>+ROUND(TR_FEBRERO_2025!$C$21,LOOKUP($H1469,TR_FEBRERO_2025!$B$71:$C$73,TR_FEBRERO_2025!$C$71:$C$73))</f>
        <v>6.1999999999999998E-3</v>
      </c>
    </row>
    <row r="1470" spans="1:11" ht="16.5" x14ac:dyDescent="0.3">
      <c r="A1470" s="67" t="str">
        <f t="shared" si="70"/>
        <v>PDBTSCnMEMOriente</v>
      </c>
      <c r="B1470" s="250" t="str">
        <f t="shared" si="71"/>
        <v>PDBTEnergíaOriente</v>
      </c>
      <c r="C1470" s="67" t="str">
        <f t="shared" si="69"/>
        <v>PDBTSCnMEMEnergíaOriente</v>
      </c>
      <c r="E1470" s="192" t="s">
        <v>56</v>
      </c>
      <c r="F1470" s="99" t="s">
        <v>196</v>
      </c>
      <c r="G1470" s="99" t="s">
        <v>184</v>
      </c>
      <c r="H1470" s="181" t="s">
        <v>135</v>
      </c>
      <c r="I1470" s="99" t="s">
        <v>71</v>
      </c>
      <c r="J1470" s="285" t="s">
        <v>161</v>
      </c>
      <c r="K1470" s="505">
        <f>+ROUND(TR_FEBRERO_2025!$C$21,LOOKUP($H1470,TR_FEBRERO_2025!$B$71:$C$73,TR_FEBRERO_2025!$C$71:$C$73))</f>
        <v>6.1999999999999998E-3</v>
      </c>
    </row>
    <row r="1471" spans="1:11" ht="16.5" x14ac:dyDescent="0.3">
      <c r="A1471" s="67" t="str">
        <f t="shared" si="70"/>
        <v>GDBTSCnMEMOriente</v>
      </c>
      <c r="B1471" s="250" t="str">
        <f t="shared" si="71"/>
        <v>GDBTEnergíaOriente</v>
      </c>
      <c r="C1471" s="67" t="str">
        <f t="shared" si="69"/>
        <v>GDBTSCnMEMEnergíaOriente</v>
      </c>
      <c r="E1471" s="192" t="s">
        <v>53</v>
      </c>
      <c r="F1471" s="99" t="s">
        <v>196</v>
      </c>
      <c r="G1471" s="99" t="s">
        <v>184</v>
      </c>
      <c r="H1471" s="181" t="s">
        <v>135</v>
      </c>
      <c r="I1471" s="99" t="s">
        <v>71</v>
      </c>
      <c r="J1471" s="285" t="s">
        <v>161</v>
      </c>
      <c r="K1471" s="505">
        <f>+ROUND(TR_FEBRERO_2025!$C$21,LOOKUP($H1471,TR_FEBRERO_2025!$B$71:$C$73,TR_FEBRERO_2025!$C$71:$C$73))</f>
        <v>6.1999999999999998E-3</v>
      </c>
    </row>
    <row r="1472" spans="1:11" ht="16.5" x14ac:dyDescent="0.3">
      <c r="A1472" s="67" t="str">
        <f t="shared" si="70"/>
        <v>RABTSCnMEMOriente</v>
      </c>
      <c r="B1472" s="250" t="str">
        <f t="shared" si="71"/>
        <v>RABTEnergíaOriente</v>
      </c>
      <c r="C1472" s="67" t="str">
        <f t="shared" si="69"/>
        <v>RABTSCnMEMEnergíaOriente</v>
      </c>
      <c r="E1472" s="192" t="s">
        <v>59</v>
      </c>
      <c r="F1472" s="99" t="s">
        <v>196</v>
      </c>
      <c r="G1472" s="99" t="s">
        <v>184</v>
      </c>
      <c r="H1472" s="181" t="s">
        <v>135</v>
      </c>
      <c r="I1472" s="99" t="s">
        <v>71</v>
      </c>
      <c r="J1472" s="285" t="s">
        <v>161</v>
      </c>
      <c r="K1472" s="505">
        <f>+ROUND(TR_FEBRERO_2025!$C$21,LOOKUP($H1472,TR_FEBRERO_2025!$B$71:$C$73,TR_FEBRERO_2025!$C$71:$C$73))</f>
        <v>6.1999999999999998E-3</v>
      </c>
    </row>
    <row r="1473" spans="1:11" ht="16.5" x14ac:dyDescent="0.3">
      <c r="A1473" s="67" t="str">
        <f t="shared" si="70"/>
        <v>APBTSCnMEMOriente</v>
      </c>
      <c r="B1473" s="250" t="str">
        <f t="shared" si="71"/>
        <v>APBTEnergíaOriente</v>
      </c>
      <c r="C1473" s="67" t="str">
        <f t="shared" si="69"/>
        <v>APBTSCnMEMEnergíaOriente</v>
      </c>
      <c r="E1473" s="187" t="s">
        <v>57</v>
      </c>
      <c r="F1473" s="99" t="s">
        <v>196</v>
      </c>
      <c r="G1473" s="99" t="s">
        <v>184</v>
      </c>
      <c r="H1473" s="181" t="s">
        <v>135</v>
      </c>
      <c r="I1473" s="99" t="s">
        <v>71</v>
      </c>
      <c r="J1473" s="285" t="s">
        <v>161</v>
      </c>
      <c r="K1473" s="505">
        <f>+ROUND(TR_FEBRERO_2025!$C$21,LOOKUP($H1473,TR_FEBRERO_2025!$B$71:$C$73,TR_FEBRERO_2025!$C$71:$C$73))</f>
        <v>6.1999999999999998E-3</v>
      </c>
    </row>
    <row r="1474" spans="1:11" ht="16.5" x14ac:dyDescent="0.3">
      <c r="A1474" s="67" t="str">
        <f t="shared" si="70"/>
        <v>APMTSCnMEMOriente</v>
      </c>
      <c r="B1474" s="250" t="str">
        <f t="shared" si="71"/>
        <v>APMTEnergíaOriente</v>
      </c>
      <c r="C1474" s="67" t="str">
        <f t="shared" si="69"/>
        <v>APMTSCnMEMEnergíaOriente</v>
      </c>
      <c r="E1474" s="187" t="s">
        <v>58</v>
      </c>
      <c r="F1474" s="99" t="s">
        <v>196</v>
      </c>
      <c r="G1474" s="99" t="s">
        <v>184</v>
      </c>
      <c r="H1474" s="181" t="s">
        <v>135</v>
      </c>
      <c r="I1474" s="99" t="s">
        <v>71</v>
      </c>
      <c r="J1474" s="285" t="s">
        <v>161</v>
      </c>
      <c r="K1474" s="505">
        <f>+ROUND(TR_FEBRERO_2025!$C$21,LOOKUP($H1474,TR_FEBRERO_2025!$B$71:$C$73,TR_FEBRERO_2025!$C$71:$C$73))</f>
        <v>6.1999999999999998E-3</v>
      </c>
    </row>
    <row r="1475" spans="1:11" ht="16.5" x14ac:dyDescent="0.3">
      <c r="A1475" s="67" t="str">
        <f t="shared" si="70"/>
        <v>GDMTHSCnMEMOriente</v>
      </c>
      <c r="B1475" s="250" t="str">
        <f t="shared" si="71"/>
        <v>GDMTHEnergíaOriente</v>
      </c>
      <c r="C1475" s="67" t="str">
        <f t="shared" si="69"/>
        <v>GDMTHSCnMEMEnergíaOriente</v>
      </c>
      <c r="E1475" s="180" t="s">
        <v>54</v>
      </c>
      <c r="F1475" s="99" t="s">
        <v>196</v>
      </c>
      <c r="G1475" s="99" t="s">
        <v>184</v>
      </c>
      <c r="H1475" s="181" t="s">
        <v>135</v>
      </c>
      <c r="I1475" s="99" t="s">
        <v>71</v>
      </c>
      <c r="J1475" s="285" t="s">
        <v>161</v>
      </c>
      <c r="K1475" s="505">
        <f>+ROUND(TR_FEBRERO_2025!$C$21,LOOKUP($H1475,TR_FEBRERO_2025!$B$71:$C$73,TR_FEBRERO_2025!$C$71:$C$73))</f>
        <v>6.1999999999999998E-3</v>
      </c>
    </row>
    <row r="1476" spans="1:11" ht="16.5" x14ac:dyDescent="0.3">
      <c r="A1476" s="67" t="str">
        <f t="shared" si="70"/>
        <v>GDMTOSCnMEMOriente</v>
      </c>
      <c r="B1476" s="250" t="str">
        <f t="shared" si="71"/>
        <v>GDMTOEnergíaOriente</v>
      </c>
      <c r="C1476" s="67" t="str">
        <f t="shared" si="69"/>
        <v>GDMTOSCnMEMEnergíaOriente</v>
      </c>
      <c r="E1476" s="180" t="s">
        <v>55</v>
      </c>
      <c r="F1476" s="99" t="s">
        <v>196</v>
      </c>
      <c r="G1476" s="99" t="s">
        <v>184</v>
      </c>
      <c r="H1476" s="181" t="s">
        <v>135</v>
      </c>
      <c r="I1476" s="99" t="s">
        <v>71</v>
      </c>
      <c r="J1476" s="285" t="s">
        <v>161</v>
      </c>
      <c r="K1476" s="505">
        <f>+ROUND(TR_FEBRERO_2025!$C$21,LOOKUP($H1476,TR_FEBRERO_2025!$B$71:$C$73,TR_FEBRERO_2025!$C$71:$C$73))</f>
        <v>6.1999999999999998E-3</v>
      </c>
    </row>
    <row r="1477" spans="1:11" ht="16.5" x14ac:dyDescent="0.3">
      <c r="A1477" s="67" t="str">
        <f t="shared" si="70"/>
        <v>RAMTSCnMEMOriente</v>
      </c>
      <c r="B1477" s="250" t="str">
        <f t="shared" si="71"/>
        <v>RAMTEnergíaOriente</v>
      </c>
      <c r="C1477" s="67" t="str">
        <f t="shared" si="69"/>
        <v>RAMTSCnMEMEnergíaOriente</v>
      </c>
      <c r="E1477" s="192" t="s">
        <v>60</v>
      </c>
      <c r="F1477" s="99" t="s">
        <v>196</v>
      </c>
      <c r="G1477" s="99" t="s">
        <v>184</v>
      </c>
      <c r="H1477" s="181" t="s">
        <v>135</v>
      </c>
      <c r="I1477" s="99" t="s">
        <v>71</v>
      </c>
      <c r="J1477" s="285" t="s">
        <v>161</v>
      </c>
      <c r="K1477" s="505">
        <f>+ROUND(TR_FEBRERO_2025!$C$21,LOOKUP($H1477,TR_FEBRERO_2025!$B$71:$C$73,TR_FEBRERO_2025!$C$71:$C$73))</f>
        <v>6.1999999999999998E-3</v>
      </c>
    </row>
    <row r="1478" spans="1:11" ht="16.5" x14ac:dyDescent="0.3">
      <c r="A1478" s="67" t="str">
        <f t="shared" si="70"/>
        <v>DISTSCnMEMOriente</v>
      </c>
      <c r="B1478" s="250" t="str">
        <f t="shared" si="71"/>
        <v>DISTEnergíaOriente</v>
      </c>
      <c r="C1478" s="67" t="str">
        <f t="shared" si="69"/>
        <v>DISTSCnMEMEnergíaOriente</v>
      </c>
      <c r="E1478" s="192" t="s">
        <v>51</v>
      </c>
      <c r="F1478" s="99" t="s">
        <v>196</v>
      </c>
      <c r="G1478" s="99" t="s">
        <v>184</v>
      </c>
      <c r="H1478" s="181" t="s">
        <v>135</v>
      </c>
      <c r="I1478" s="99" t="s">
        <v>71</v>
      </c>
      <c r="J1478" s="285" t="s">
        <v>161</v>
      </c>
      <c r="K1478" s="505">
        <f>+ROUND(TR_FEBRERO_2025!$C$21,LOOKUP($H1478,TR_FEBRERO_2025!$B$71:$C$73,TR_FEBRERO_2025!$C$71:$C$73))</f>
        <v>6.1999999999999998E-3</v>
      </c>
    </row>
    <row r="1479" spans="1:11" ht="16.5" x14ac:dyDescent="0.3">
      <c r="A1479" s="67" t="str">
        <f t="shared" si="70"/>
        <v>DITSCnMEMOriente</v>
      </c>
      <c r="B1479" s="250" t="str">
        <f t="shared" si="71"/>
        <v>DITEnergíaOriente</v>
      </c>
      <c r="C1479" s="67" t="str">
        <f t="shared" si="69"/>
        <v>DITSCnMEMEnergíaOriente</v>
      </c>
      <c r="E1479" s="192" t="s">
        <v>52</v>
      </c>
      <c r="F1479" s="99" t="s">
        <v>196</v>
      </c>
      <c r="G1479" s="99" t="s">
        <v>184</v>
      </c>
      <c r="H1479" s="181" t="s">
        <v>135</v>
      </c>
      <c r="I1479" s="99" t="s">
        <v>71</v>
      </c>
      <c r="J1479" s="285" t="s">
        <v>161</v>
      </c>
      <c r="K1479" s="505">
        <f>+ROUND(TR_FEBRERO_2025!$C$21,LOOKUP($H1479,TR_FEBRERO_2025!$B$71:$C$73,TR_FEBRERO_2025!$C$71:$C$73))</f>
        <v>6.1999999999999998E-3</v>
      </c>
    </row>
    <row r="1480" spans="1:11" ht="16.5" x14ac:dyDescent="0.3">
      <c r="A1480" s="67" t="str">
        <f t="shared" si="70"/>
        <v>DB1SCnMEMPeninsular</v>
      </c>
      <c r="B1480" s="250" t="str">
        <f t="shared" si="71"/>
        <v>DB1EnergíaPeninsular</v>
      </c>
      <c r="C1480" s="67" t="str">
        <f t="shared" si="69"/>
        <v>DB1SCnMEMEnergíaPeninsular</v>
      </c>
      <c r="E1480" s="192" t="s">
        <v>48</v>
      </c>
      <c r="F1480" s="99" t="s">
        <v>196</v>
      </c>
      <c r="G1480" s="99" t="s">
        <v>184</v>
      </c>
      <c r="H1480" s="181" t="s">
        <v>135</v>
      </c>
      <c r="I1480" s="99" t="s">
        <v>72</v>
      </c>
      <c r="J1480" s="285" t="s">
        <v>161</v>
      </c>
      <c r="K1480" s="505">
        <f>+ROUND(TR_FEBRERO_2025!$C$21,LOOKUP($H1480,TR_FEBRERO_2025!$B$71:$C$73,TR_FEBRERO_2025!$C$71:$C$73))</f>
        <v>6.1999999999999998E-3</v>
      </c>
    </row>
    <row r="1481" spans="1:11" ht="16.5" x14ac:dyDescent="0.3">
      <c r="A1481" s="67" t="str">
        <f t="shared" si="70"/>
        <v>DB2SCnMEMPeninsular</v>
      </c>
      <c r="B1481" s="250" t="str">
        <f t="shared" si="71"/>
        <v>DB2EnergíaPeninsular</v>
      </c>
      <c r="C1481" s="67" t="str">
        <f t="shared" si="69"/>
        <v>DB2SCnMEMEnergíaPeninsular</v>
      </c>
      <c r="E1481" s="192" t="s">
        <v>50</v>
      </c>
      <c r="F1481" s="99" t="s">
        <v>196</v>
      </c>
      <c r="G1481" s="99" t="s">
        <v>184</v>
      </c>
      <c r="H1481" s="181" t="s">
        <v>135</v>
      </c>
      <c r="I1481" s="99" t="s">
        <v>72</v>
      </c>
      <c r="J1481" s="285" t="s">
        <v>161</v>
      </c>
      <c r="K1481" s="505">
        <f>+ROUND(TR_FEBRERO_2025!$C$21,LOOKUP($H1481,TR_FEBRERO_2025!$B$71:$C$73,TR_FEBRERO_2025!$C$71:$C$73))</f>
        <v>6.1999999999999998E-3</v>
      </c>
    </row>
    <row r="1482" spans="1:11" ht="16.5" x14ac:dyDescent="0.3">
      <c r="A1482" s="67" t="str">
        <f t="shared" si="70"/>
        <v>PDBTSCnMEMPeninsular</v>
      </c>
      <c r="B1482" s="250" t="str">
        <f t="shared" si="71"/>
        <v>PDBTEnergíaPeninsular</v>
      </c>
      <c r="C1482" s="67" t="str">
        <f t="shared" ref="C1482:C1539" si="72">E1482&amp;F1482&amp;H1482&amp;I1482</f>
        <v>PDBTSCnMEMEnergíaPeninsular</v>
      </c>
      <c r="E1482" s="192" t="s">
        <v>56</v>
      </c>
      <c r="F1482" s="99" t="s">
        <v>196</v>
      </c>
      <c r="G1482" s="99" t="s">
        <v>184</v>
      </c>
      <c r="H1482" s="181" t="s">
        <v>135</v>
      </c>
      <c r="I1482" s="99" t="s">
        <v>72</v>
      </c>
      <c r="J1482" s="285" t="s">
        <v>161</v>
      </c>
      <c r="K1482" s="505">
        <f>+ROUND(TR_FEBRERO_2025!$C$21,LOOKUP($H1482,TR_FEBRERO_2025!$B$71:$C$73,TR_FEBRERO_2025!$C$71:$C$73))</f>
        <v>6.1999999999999998E-3</v>
      </c>
    </row>
    <row r="1483" spans="1:11" ht="16.5" x14ac:dyDescent="0.3">
      <c r="A1483" s="67" t="str">
        <f t="shared" ref="A1483:A1539" si="73">IF(J1483="NA",E1483&amp;F1483&amp;I1483,E1483&amp;F1483&amp;I1483&amp;J1483)</f>
        <v>GDBTSCnMEMPeninsular</v>
      </c>
      <c r="B1483" s="250" t="str">
        <f t="shared" si="71"/>
        <v>GDBTEnergíaPeninsular</v>
      </c>
      <c r="C1483" s="67" t="str">
        <f t="shared" si="72"/>
        <v>GDBTSCnMEMEnergíaPeninsular</v>
      </c>
      <c r="E1483" s="192" t="s">
        <v>53</v>
      </c>
      <c r="F1483" s="99" t="s">
        <v>196</v>
      </c>
      <c r="G1483" s="99" t="s">
        <v>184</v>
      </c>
      <c r="H1483" s="181" t="s">
        <v>135</v>
      </c>
      <c r="I1483" s="99" t="s">
        <v>72</v>
      </c>
      <c r="J1483" s="285" t="s">
        <v>161</v>
      </c>
      <c r="K1483" s="505">
        <f>+ROUND(TR_FEBRERO_2025!$C$21,LOOKUP($H1483,TR_FEBRERO_2025!$B$71:$C$73,TR_FEBRERO_2025!$C$71:$C$73))</f>
        <v>6.1999999999999998E-3</v>
      </c>
    </row>
    <row r="1484" spans="1:11" ht="16.5" x14ac:dyDescent="0.3">
      <c r="A1484" s="67" t="str">
        <f t="shared" si="73"/>
        <v>RABTSCnMEMPeninsular</v>
      </c>
      <c r="B1484" s="250" t="str">
        <f t="shared" si="71"/>
        <v>RABTEnergíaPeninsular</v>
      </c>
      <c r="C1484" s="67" t="str">
        <f t="shared" si="72"/>
        <v>RABTSCnMEMEnergíaPeninsular</v>
      </c>
      <c r="E1484" s="192" t="s">
        <v>59</v>
      </c>
      <c r="F1484" s="99" t="s">
        <v>196</v>
      </c>
      <c r="G1484" s="99" t="s">
        <v>184</v>
      </c>
      <c r="H1484" s="181" t="s">
        <v>135</v>
      </c>
      <c r="I1484" s="99" t="s">
        <v>72</v>
      </c>
      <c r="J1484" s="285" t="s">
        <v>161</v>
      </c>
      <c r="K1484" s="505">
        <f>+ROUND(TR_FEBRERO_2025!$C$21,LOOKUP($H1484,TR_FEBRERO_2025!$B$71:$C$73,TR_FEBRERO_2025!$C$71:$C$73))</f>
        <v>6.1999999999999998E-3</v>
      </c>
    </row>
    <row r="1485" spans="1:11" ht="16.5" x14ac:dyDescent="0.3">
      <c r="A1485" s="67" t="str">
        <f t="shared" si="73"/>
        <v>APBTSCnMEMPeninsular</v>
      </c>
      <c r="B1485" s="250" t="str">
        <f t="shared" si="71"/>
        <v>APBTEnergíaPeninsular</v>
      </c>
      <c r="C1485" s="67" t="str">
        <f t="shared" si="72"/>
        <v>APBTSCnMEMEnergíaPeninsular</v>
      </c>
      <c r="E1485" s="187" t="s">
        <v>57</v>
      </c>
      <c r="F1485" s="99" t="s">
        <v>196</v>
      </c>
      <c r="G1485" s="99" t="s">
        <v>184</v>
      </c>
      <c r="H1485" s="181" t="s">
        <v>135</v>
      </c>
      <c r="I1485" s="99" t="s">
        <v>72</v>
      </c>
      <c r="J1485" s="285" t="s">
        <v>161</v>
      </c>
      <c r="K1485" s="505">
        <f>+ROUND(TR_FEBRERO_2025!$C$21,LOOKUP($H1485,TR_FEBRERO_2025!$B$71:$C$73,TR_FEBRERO_2025!$C$71:$C$73))</f>
        <v>6.1999999999999998E-3</v>
      </c>
    </row>
    <row r="1486" spans="1:11" ht="16.5" x14ac:dyDescent="0.3">
      <c r="A1486" s="67" t="str">
        <f t="shared" si="73"/>
        <v>APMTSCnMEMPeninsular</v>
      </c>
      <c r="B1486" s="250" t="str">
        <f t="shared" si="71"/>
        <v>APMTEnergíaPeninsular</v>
      </c>
      <c r="C1486" s="67" t="str">
        <f t="shared" si="72"/>
        <v>APMTSCnMEMEnergíaPeninsular</v>
      </c>
      <c r="E1486" s="187" t="s">
        <v>58</v>
      </c>
      <c r="F1486" s="99" t="s">
        <v>196</v>
      </c>
      <c r="G1486" s="99" t="s">
        <v>184</v>
      </c>
      <c r="H1486" s="181" t="s">
        <v>135</v>
      </c>
      <c r="I1486" s="99" t="s">
        <v>72</v>
      </c>
      <c r="J1486" s="285" t="s">
        <v>161</v>
      </c>
      <c r="K1486" s="505">
        <f>+ROUND(TR_FEBRERO_2025!$C$21,LOOKUP($H1486,TR_FEBRERO_2025!$B$71:$C$73,TR_FEBRERO_2025!$C$71:$C$73))</f>
        <v>6.1999999999999998E-3</v>
      </c>
    </row>
    <row r="1487" spans="1:11" ht="16.5" x14ac:dyDescent="0.3">
      <c r="A1487" s="67" t="str">
        <f t="shared" si="73"/>
        <v>GDMTHSCnMEMPeninsular</v>
      </c>
      <c r="B1487" s="250" t="str">
        <f t="shared" si="71"/>
        <v>GDMTHEnergíaPeninsular</v>
      </c>
      <c r="C1487" s="67" t="str">
        <f t="shared" si="72"/>
        <v>GDMTHSCnMEMEnergíaPeninsular</v>
      </c>
      <c r="E1487" s="180" t="s">
        <v>54</v>
      </c>
      <c r="F1487" s="99" t="s">
        <v>196</v>
      </c>
      <c r="G1487" s="99" t="s">
        <v>184</v>
      </c>
      <c r="H1487" s="181" t="s">
        <v>135</v>
      </c>
      <c r="I1487" s="99" t="s">
        <v>72</v>
      </c>
      <c r="J1487" s="285" t="s">
        <v>161</v>
      </c>
      <c r="K1487" s="505">
        <f>+ROUND(TR_FEBRERO_2025!$C$21,LOOKUP($H1487,TR_FEBRERO_2025!$B$71:$C$73,TR_FEBRERO_2025!$C$71:$C$73))</f>
        <v>6.1999999999999998E-3</v>
      </c>
    </row>
    <row r="1488" spans="1:11" ht="16.5" x14ac:dyDescent="0.3">
      <c r="A1488" s="67" t="str">
        <f t="shared" si="73"/>
        <v>GDMTOSCnMEMPeninsular</v>
      </c>
      <c r="B1488" s="250" t="str">
        <f t="shared" si="71"/>
        <v>GDMTOEnergíaPeninsular</v>
      </c>
      <c r="C1488" s="67" t="str">
        <f t="shared" si="72"/>
        <v>GDMTOSCnMEMEnergíaPeninsular</v>
      </c>
      <c r="E1488" s="180" t="s">
        <v>55</v>
      </c>
      <c r="F1488" s="99" t="s">
        <v>196</v>
      </c>
      <c r="G1488" s="99" t="s">
        <v>184</v>
      </c>
      <c r="H1488" s="181" t="s">
        <v>135</v>
      </c>
      <c r="I1488" s="99" t="s">
        <v>72</v>
      </c>
      <c r="J1488" s="285" t="s">
        <v>161</v>
      </c>
      <c r="K1488" s="505">
        <f>+ROUND(TR_FEBRERO_2025!$C$21,LOOKUP($H1488,TR_FEBRERO_2025!$B$71:$C$73,TR_FEBRERO_2025!$C$71:$C$73))</f>
        <v>6.1999999999999998E-3</v>
      </c>
    </row>
    <row r="1489" spans="1:11" ht="16.5" x14ac:dyDescent="0.3">
      <c r="A1489" s="67" t="str">
        <f t="shared" si="73"/>
        <v>RAMTSCnMEMPeninsular</v>
      </c>
      <c r="B1489" s="250" t="str">
        <f t="shared" si="71"/>
        <v>RAMTEnergíaPeninsular</v>
      </c>
      <c r="C1489" s="67" t="str">
        <f t="shared" si="72"/>
        <v>RAMTSCnMEMEnergíaPeninsular</v>
      </c>
      <c r="E1489" s="192" t="s">
        <v>60</v>
      </c>
      <c r="F1489" s="99" t="s">
        <v>196</v>
      </c>
      <c r="G1489" s="99" t="s">
        <v>184</v>
      </c>
      <c r="H1489" s="181" t="s">
        <v>135</v>
      </c>
      <c r="I1489" s="99" t="s">
        <v>72</v>
      </c>
      <c r="J1489" s="285" t="s">
        <v>161</v>
      </c>
      <c r="K1489" s="505">
        <f>+ROUND(TR_FEBRERO_2025!$C$21,LOOKUP($H1489,TR_FEBRERO_2025!$B$71:$C$73,TR_FEBRERO_2025!$C$71:$C$73))</f>
        <v>6.1999999999999998E-3</v>
      </c>
    </row>
    <row r="1490" spans="1:11" ht="16.5" x14ac:dyDescent="0.3">
      <c r="A1490" s="67" t="str">
        <f t="shared" si="73"/>
        <v>DISTSCnMEMPeninsular</v>
      </c>
      <c r="B1490" s="250" t="str">
        <f t="shared" si="71"/>
        <v>DISTEnergíaPeninsular</v>
      </c>
      <c r="C1490" s="67" t="str">
        <f t="shared" si="72"/>
        <v>DISTSCnMEMEnergíaPeninsular</v>
      </c>
      <c r="E1490" s="192" t="s">
        <v>51</v>
      </c>
      <c r="F1490" s="99" t="s">
        <v>196</v>
      </c>
      <c r="G1490" s="99" t="s">
        <v>184</v>
      </c>
      <c r="H1490" s="181" t="s">
        <v>135</v>
      </c>
      <c r="I1490" s="99" t="s">
        <v>72</v>
      </c>
      <c r="J1490" s="285" t="s">
        <v>161</v>
      </c>
      <c r="K1490" s="505">
        <f>+ROUND(TR_FEBRERO_2025!$C$21,LOOKUP($H1490,TR_FEBRERO_2025!$B$71:$C$73,TR_FEBRERO_2025!$C$71:$C$73))</f>
        <v>6.1999999999999998E-3</v>
      </c>
    </row>
    <row r="1491" spans="1:11" ht="16.5" x14ac:dyDescent="0.3">
      <c r="A1491" s="67" t="str">
        <f t="shared" si="73"/>
        <v>DITSCnMEMPeninsular</v>
      </c>
      <c r="B1491" s="250" t="str">
        <f t="shared" si="71"/>
        <v>DITEnergíaPeninsular</v>
      </c>
      <c r="C1491" s="67" t="str">
        <f t="shared" si="72"/>
        <v>DITSCnMEMEnergíaPeninsular</v>
      </c>
      <c r="E1491" s="192" t="s">
        <v>52</v>
      </c>
      <c r="F1491" s="99" t="s">
        <v>196</v>
      </c>
      <c r="G1491" s="99" t="s">
        <v>184</v>
      </c>
      <c r="H1491" s="181" t="s">
        <v>135</v>
      </c>
      <c r="I1491" s="99" t="s">
        <v>72</v>
      </c>
      <c r="J1491" s="285" t="s">
        <v>161</v>
      </c>
      <c r="K1491" s="505">
        <f>+ROUND(TR_FEBRERO_2025!$C$21,LOOKUP($H1491,TR_FEBRERO_2025!$B$71:$C$73,TR_FEBRERO_2025!$C$71:$C$73))</f>
        <v>6.1999999999999998E-3</v>
      </c>
    </row>
    <row r="1492" spans="1:11" ht="16.5" x14ac:dyDescent="0.3">
      <c r="A1492" s="67" t="str">
        <f t="shared" si="73"/>
        <v>DB1SCnMEMSureste</v>
      </c>
      <c r="B1492" s="250" t="str">
        <f t="shared" si="71"/>
        <v>DB1EnergíaSureste</v>
      </c>
      <c r="C1492" s="67" t="str">
        <f t="shared" si="72"/>
        <v>DB1SCnMEMEnergíaSureste</v>
      </c>
      <c r="E1492" s="192" t="s">
        <v>48</v>
      </c>
      <c r="F1492" s="99" t="s">
        <v>196</v>
      </c>
      <c r="G1492" s="99" t="s">
        <v>184</v>
      </c>
      <c r="H1492" s="181" t="s">
        <v>135</v>
      </c>
      <c r="I1492" s="99" t="s">
        <v>73</v>
      </c>
      <c r="J1492" s="285" t="s">
        <v>161</v>
      </c>
      <c r="K1492" s="505">
        <f>+ROUND(TR_FEBRERO_2025!$C$21,LOOKUP($H1492,TR_FEBRERO_2025!$B$71:$C$73,TR_FEBRERO_2025!$C$71:$C$73))</f>
        <v>6.1999999999999998E-3</v>
      </c>
    </row>
    <row r="1493" spans="1:11" ht="16.5" x14ac:dyDescent="0.3">
      <c r="A1493" s="67" t="str">
        <f t="shared" si="73"/>
        <v>DB2SCnMEMSureste</v>
      </c>
      <c r="B1493" s="250" t="str">
        <f t="shared" si="71"/>
        <v>DB2EnergíaSureste</v>
      </c>
      <c r="C1493" s="67" t="str">
        <f t="shared" si="72"/>
        <v>DB2SCnMEMEnergíaSureste</v>
      </c>
      <c r="E1493" s="192" t="s">
        <v>50</v>
      </c>
      <c r="F1493" s="99" t="s">
        <v>196</v>
      </c>
      <c r="G1493" s="99" t="s">
        <v>184</v>
      </c>
      <c r="H1493" s="181" t="s">
        <v>135</v>
      </c>
      <c r="I1493" s="99" t="s">
        <v>73</v>
      </c>
      <c r="J1493" s="285" t="s">
        <v>161</v>
      </c>
      <c r="K1493" s="505">
        <f>+ROUND(TR_FEBRERO_2025!$C$21,LOOKUP($H1493,TR_FEBRERO_2025!$B$71:$C$73,TR_FEBRERO_2025!$C$71:$C$73))</f>
        <v>6.1999999999999998E-3</v>
      </c>
    </row>
    <row r="1494" spans="1:11" ht="16.5" x14ac:dyDescent="0.3">
      <c r="A1494" s="67" t="str">
        <f t="shared" si="73"/>
        <v>PDBTSCnMEMSureste</v>
      </c>
      <c r="B1494" s="250" t="str">
        <f t="shared" si="71"/>
        <v>PDBTEnergíaSureste</v>
      </c>
      <c r="C1494" s="67" t="str">
        <f t="shared" si="72"/>
        <v>PDBTSCnMEMEnergíaSureste</v>
      </c>
      <c r="E1494" s="192" t="s">
        <v>56</v>
      </c>
      <c r="F1494" s="99" t="s">
        <v>196</v>
      </c>
      <c r="G1494" s="99" t="s">
        <v>184</v>
      </c>
      <c r="H1494" s="181" t="s">
        <v>135</v>
      </c>
      <c r="I1494" s="99" t="s">
        <v>73</v>
      </c>
      <c r="J1494" s="285" t="s">
        <v>161</v>
      </c>
      <c r="K1494" s="505">
        <f>+ROUND(TR_FEBRERO_2025!$C$21,LOOKUP($H1494,TR_FEBRERO_2025!$B$71:$C$73,TR_FEBRERO_2025!$C$71:$C$73))</f>
        <v>6.1999999999999998E-3</v>
      </c>
    </row>
    <row r="1495" spans="1:11" ht="16.5" x14ac:dyDescent="0.3">
      <c r="A1495" s="67" t="str">
        <f t="shared" si="73"/>
        <v>GDBTSCnMEMSureste</v>
      </c>
      <c r="B1495" s="250" t="str">
        <f t="shared" si="71"/>
        <v>GDBTEnergíaSureste</v>
      </c>
      <c r="C1495" s="67" t="str">
        <f t="shared" si="72"/>
        <v>GDBTSCnMEMEnergíaSureste</v>
      </c>
      <c r="E1495" s="192" t="s">
        <v>53</v>
      </c>
      <c r="F1495" s="99" t="s">
        <v>196</v>
      </c>
      <c r="G1495" s="99" t="s">
        <v>184</v>
      </c>
      <c r="H1495" s="181" t="s">
        <v>135</v>
      </c>
      <c r="I1495" s="99" t="s">
        <v>73</v>
      </c>
      <c r="J1495" s="285" t="s">
        <v>161</v>
      </c>
      <c r="K1495" s="505">
        <f>+ROUND(TR_FEBRERO_2025!$C$21,LOOKUP($H1495,TR_FEBRERO_2025!$B$71:$C$73,TR_FEBRERO_2025!$C$71:$C$73))</f>
        <v>6.1999999999999998E-3</v>
      </c>
    </row>
    <row r="1496" spans="1:11" ht="16.5" x14ac:dyDescent="0.3">
      <c r="A1496" s="67" t="str">
        <f t="shared" si="73"/>
        <v>RABTSCnMEMSureste</v>
      </c>
      <c r="B1496" s="250" t="str">
        <f t="shared" si="71"/>
        <v>RABTEnergíaSureste</v>
      </c>
      <c r="C1496" s="67" t="str">
        <f t="shared" si="72"/>
        <v>RABTSCnMEMEnergíaSureste</v>
      </c>
      <c r="E1496" s="192" t="s">
        <v>59</v>
      </c>
      <c r="F1496" s="99" t="s">
        <v>196</v>
      </c>
      <c r="G1496" s="99" t="s">
        <v>184</v>
      </c>
      <c r="H1496" s="181" t="s">
        <v>135</v>
      </c>
      <c r="I1496" s="99" t="s">
        <v>73</v>
      </c>
      <c r="J1496" s="285" t="s">
        <v>161</v>
      </c>
      <c r="K1496" s="505">
        <f>+ROUND(TR_FEBRERO_2025!$C$21,LOOKUP($H1496,TR_FEBRERO_2025!$B$71:$C$73,TR_FEBRERO_2025!$C$71:$C$73))</f>
        <v>6.1999999999999998E-3</v>
      </c>
    </row>
    <row r="1497" spans="1:11" ht="16.5" x14ac:dyDescent="0.3">
      <c r="A1497" s="67" t="str">
        <f t="shared" si="73"/>
        <v>APBTSCnMEMSureste</v>
      </c>
      <c r="B1497" s="250" t="str">
        <f t="shared" si="71"/>
        <v>APBTEnergíaSureste</v>
      </c>
      <c r="C1497" s="67" t="str">
        <f t="shared" si="72"/>
        <v>APBTSCnMEMEnergíaSureste</v>
      </c>
      <c r="E1497" s="187" t="s">
        <v>57</v>
      </c>
      <c r="F1497" s="99" t="s">
        <v>196</v>
      </c>
      <c r="G1497" s="99" t="s">
        <v>184</v>
      </c>
      <c r="H1497" s="181" t="s">
        <v>135</v>
      </c>
      <c r="I1497" s="99" t="s">
        <v>73</v>
      </c>
      <c r="J1497" s="285" t="s">
        <v>161</v>
      </c>
      <c r="K1497" s="505">
        <f>+ROUND(TR_FEBRERO_2025!$C$21,LOOKUP($H1497,TR_FEBRERO_2025!$B$71:$C$73,TR_FEBRERO_2025!$C$71:$C$73))</f>
        <v>6.1999999999999998E-3</v>
      </c>
    </row>
    <row r="1498" spans="1:11" ht="16.5" x14ac:dyDescent="0.3">
      <c r="A1498" s="67" t="str">
        <f t="shared" si="73"/>
        <v>APMTSCnMEMSureste</v>
      </c>
      <c r="B1498" s="250" t="str">
        <f t="shared" si="71"/>
        <v>APMTEnergíaSureste</v>
      </c>
      <c r="C1498" s="67" t="str">
        <f t="shared" si="72"/>
        <v>APMTSCnMEMEnergíaSureste</v>
      </c>
      <c r="E1498" s="187" t="s">
        <v>58</v>
      </c>
      <c r="F1498" s="99" t="s">
        <v>196</v>
      </c>
      <c r="G1498" s="99" t="s">
        <v>184</v>
      </c>
      <c r="H1498" s="181" t="s">
        <v>135</v>
      </c>
      <c r="I1498" s="99" t="s">
        <v>73</v>
      </c>
      <c r="J1498" s="285" t="s">
        <v>161</v>
      </c>
      <c r="K1498" s="505">
        <f>+ROUND(TR_FEBRERO_2025!$C$21,LOOKUP($H1498,TR_FEBRERO_2025!$B$71:$C$73,TR_FEBRERO_2025!$C$71:$C$73))</f>
        <v>6.1999999999999998E-3</v>
      </c>
    </row>
    <row r="1499" spans="1:11" ht="16.5" x14ac:dyDescent="0.3">
      <c r="A1499" s="67" t="str">
        <f t="shared" si="73"/>
        <v>GDMTHSCnMEMSureste</v>
      </c>
      <c r="B1499" s="250" t="str">
        <f t="shared" si="71"/>
        <v>GDMTHEnergíaSureste</v>
      </c>
      <c r="C1499" s="67" t="str">
        <f t="shared" si="72"/>
        <v>GDMTHSCnMEMEnergíaSureste</v>
      </c>
      <c r="E1499" s="180" t="s">
        <v>54</v>
      </c>
      <c r="F1499" s="99" t="s">
        <v>196</v>
      </c>
      <c r="G1499" s="99" t="s">
        <v>184</v>
      </c>
      <c r="H1499" s="181" t="s">
        <v>135</v>
      </c>
      <c r="I1499" s="99" t="s">
        <v>73</v>
      </c>
      <c r="J1499" s="285" t="s">
        <v>161</v>
      </c>
      <c r="K1499" s="505">
        <f>+ROUND(TR_FEBRERO_2025!$C$21,LOOKUP($H1499,TR_FEBRERO_2025!$B$71:$C$73,TR_FEBRERO_2025!$C$71:$C$73))</f>
        <v>6.1999999999999998E-3</v>
      </c>
    </row>
    <row r="1500" spans="1:11" ht="16.5" x14ac:dyDescent="0.3">
      <c r="A1500" s="67" t="str">
        <f t="shared" si="73"/>
        <v>GDMTOSCnMEMSureste</v>
      </c>
      <c r="B1500" s="250" t="str">
        <f t="shared" si="71"/>
        <v>GDMTOEnergíaSureste</v>
      </c>
      <c r="C1500" s="67" t="str">
        <f t="shared" si="72"/>
        <v>GDMTOSCnMEMEnergíaSureste</v>
      </c>
      <c r="E1500" s="180" t="s">
        <v>55</v>
      </c>
      <c r="F1500" s="99" t="s">
        <v>196</v>
      </c>
      <c r="G1500" s="99" t="s">
        <v>184</v>
      </c>
      <c r="H1500" s="181" t="s">
        <v>135</v>
      </c>
      <c r="I1500" s="99" t="s">
        <v>73</v>
      </c>
      <c r="J1500" s="285" t="s">
        <v>161</v>
      </c>
      <c r="K1500" s="505">
        <f>+ROUND(TR_FEBRERO_2025!$C$21,LOOKUP($H1500,TR_FEBRERO_2025!$B$71:$C$73,TR_FEBRERO_2025!$C$71:$C$73))</f>
        <v>6.1999999999999998E-3</v>
      </c>
    </row>
    <row r="1501" spans="1:11" ht="16.5" x14ac:dyDescent="0.3">
      <c r="A1501" s="67" t="str">
        <f t="shared" si="73"/>
        <v>RAMTSCnMEMSureste</v>
      </c>
      <c r="B1501" s="250" t="str">
        <f t="shared" si="71"/>
        <v>RAMTEnergíaSureste</v>
      </c>
      <c r="C1501" s="67" t="str">
        <f t="shared" si="72"/>
        <v>RAMTSCnMEMEnergíaSureste</v>
      </c>
      <c r="E1501" s="192" t="s">
        <v>60</v>
      </c>
      <c r="F1501" s="99" t="s">
        <v>196</v>
      </c>
      <c r="G1501" s="99" t="s">
        <v>184</v>
      </c>
      <c r="H1501" s="181" t="s">
        <v>135</v>
      </c>
      <c r="I1501" s="99" t="s">
        <v>73</v>
      </c>
      <c r="J1501" s="285" t="s">
        <v>161</v>
      </c>
      <c r="K1501" s="505">
        <f>+ROUND(TR_FEBRERO_2025!$C$21,LOOKUP($H1501,TR_FEBRERO_2025!$B$71:$C$73,TR_FEBRERO_2025!$C$71:$C$73))</f>
        <v>6.1999999999999998E-3</v>
      </c>
    </row>
    <row r="1502" spans="1:11" ht="16.5" x14ac:dyDescent="0.3">
      <c r="A1502" s="67" t="str">
        <f t="shared" si="73"/>
        <v>DISTSCnMEMSureste</v>
      </c>
      <c r="B1502" s="250" t="str">
        <f t="shared" si="71"/>
        <v>DISTEnergíaSureste</v>
      </c>
      <c r="C1502" s="67" t="str">
        <f t="shared" si="72"/>
        <v>DISTSCnMEMEnergíaSureste</v>
      </c>
      <c r="E1502" s="192" t="s">
        <v>51</v>
      </c>
      <c r="F1502" s="99" t="s">
        <v>196</v>
      </c>
      <c r="G1502" s="99" t="s">
        <v>184</v>
      </c>
      <c r="H1502" s="181" t="s">
        <v>135</v>
      </c>
      <c r="I1502" s="99" t="s">
        <v>73</v>
      </c>
      <c r="J1502" s="285" t="s">
        <v>161</v>
      </c>
      <c r="K1502" s="505">
        <f>+ROUND(TR_FEBRERO_2025!$C$21,LOOKUP($H1502,TR_FEBRERO_2025!$B$71:$C$73,TR_FEBRERO_2025!$C$71:$C$73))</f>
        <v>6.1999999999999998E-3</v>
      </c>
    </row>
    <row r="1503" spans="1:11" ht="16.5" x14ac:dyDescent="0.3">
      <c r="A1503" s="67" t="str">
        <f t="shared" si="73"/>
        <v>DITSCnMEMSureste</v>
      </c>
      <c r="B1503" s="250" t="str">
        <f t="shared" si="71"/>
        <v>DITEnergíaSureste</v>
      </c>
      <c r="C1503" s="67" t="str">
        <f t="shared" si="72"/>
        <v>DITSCnMEMEnergíaSureste</v>
      </c>
      <c r="E1503" s="192" t="s">
        <v>52</v>
      </c>
      <c r="F1503" s="99" t="s">
        <v>196</v>
      </c>
      <c r="G1503" s="99" t="s">
        <v>184</v>
      </c>
      <c r="H1503" s="181" t="s">
        <v>135</v>
      </c>
      <c r="I1503" s="99" t="s">
        <v>73</v>
      </c>
      <c r="J1503" s="285" t="s">
        <v>161</v>
      </c>
      <c r="K1503" s="505">
        <f>+ROUND(TR_FEBRERO_2025!$C$21,LOOKUP($H1503,TR_FEBRERO_2025!$B$71:$C$73,TR_FEBRERO_2025!$C$71:$C$73))</f>
        <v>6.1999999999999998E-3</v>
      </c>
    </row>
    <row r="1504" spans="1:11" ht="16.5" x14ac:dyDescent="0.3">
      <c r="A1504" s="67" t="str">
        <f t="shared" si="73"/>
        <v>DB1SCnMEMValle de México Centro</v>
      </c>
      <c r="B1504" s="250" t="str">
        <f t="shared" si="71"/>
        <v>DB1EnergíaValle de México Centro</v>
      </c>
      <c r="C1504" s="67" t="str">
        <f t="shared" si="72"/>
        <v>DB1SCnMEMEnergíaValle de México Centro</v>
      </c>
      <c r="E1504" s="192" t="s">
        <v>48</v>
      </c>
      <c r="F1504" s="99" t="s">
        <v>196</v>
      </c>
      <c r="G1504" s="99" t="s">
        <v>184</v>
      </c>
      <c r="H1504" s="181" t="s">
        <v>135</v>
      </c>
      <c r="I1504" s="181" t="s">
        <v>74</v>
      </c>
      <c r="J1504" s="285" t="s">
        <v>161</v>
      </c>
      <c r="K1504" s="505">
        <f>+ROUND(TR_FEBRERO_2025!$C$21,LOOKUP($H1504,TR_FEBRERO_2025!$B$71:$C$73,TR_FEBRERO_2025!$C$71:$C$73))</f>
        <v>6.1999999999999998E-3</v>
      </c>
    </row>
    <row r="1505" spans="1:11" ht="16.5" x14ac:dyDescent="0.3">
      <c r="A1505" s="67" t="str">
        <f t="shared" si="73"/>
        <v>DB2SCnMEMValle de México Centro</v>
      </c>
      <c r="B1505" s="250" t="str">
        <f t="shared" si="71"/>
        <v>DB2EnergíaValle de México Centro</v>
      </c>
      <c r="C1505" s="67" t="str">
        <f t="shared" si="72"/>
        <v>DB2SCnMEMEnergíaValle de México Centro</v>
      </c>
      <c r="E1505" s="192" t="s">
        <v>50</v>
      </c>
      <c r="F1505" s="99" t="s">
        <v>196</v>
      </c>
      <c r="G1505" s="99" t="s">
        <v>184</v>
      </c>
      <c r="H1505" s="181" t="s">
        <v>135</v>
      </c>
      <c r="I1505" s="181" t="s">
        <v>74</v>
      </c>
      <c r="J1505" s="285" t="s">
        <v>161</v>
      </c>
      <c r="K1505" s="505">
        <f>+ROUND(TR_FEBRERO_2025!$C$21,LOOKUP($H1505,TR_FEBRERO_2025!$B$71:$C$73,TR_FEBRERO_2025!$C$71:$C$73))</f>
        <v>6.1999999999999998E-3</v>
      </c>
    </row>
    <row r="1506" spans="1:11" ht="16.5" x14ac:dyDescent="0.3">
      <c r="A1506" s="67" t="str">
        <f t="shared" si="73"/>
        <v>PDBTSCnMEMValle de México Centro</v>
      </c>
      <c r="B1506" s="250" t="str">
        <f t="shared" si="71"/>
        <v>PDBTEnergíaValle de México Centro</v>
      </c>
      <c r="C1506" s="67" t="str">
        <f t="shared" si="72"/>
        <v>PDBTSCnMEMEnergíaValle de México Centro</v>
      </c>
      <c r="E1506" s="192" t="s">
        <v>56</v>
      </c>
      <c r="F1506" s="99" t="s">
        <v>196</v>
      </c>
      <c r="G1506" s="99" t="s">
        <v>184</v>
      </c>
      <c r="H1506" s="181" t="s">
        <v>135</v>
      </c>
      <c r="I1506" s="181" t="s">
        <v>74</v>
      </c>
      <c r="J1506" s="285" t="s">
        <v>161</v>
      </c>
      <c r="K1506" s="505">
        <f>+ROUND(TR_FEBRERO_2025!$C$21,LOOKUP($H1506,TR_FEBRERO_2025!$B$71:$C$73,TR_FEBRERO_2025!$C$71:$C$73))</f>
        <v>6.1999999999999998E-3</v>
      </c>
    </row>
    <row r="1507" spans="1:11" ht="16.5" x14ac:dyDescent="0.3">
      <c r="A1507" s="67" t="str">
        <f t="shared" si="73"/>
        <v>GDBTSCnMEMValle de México Centro</v>
      </c>
      <c r="B1507" s="250" t="str">
        <f t="shared" si="71"/>
        <v>GDBTEnergíaValle de México Centro</v>
      </c>
      <c r="C1507" s="67" t="str">
        <f t="shared" si="72"/>
        <v>GDBTSCnMEMEnergíaValle de México Centro</v>
      </c>
      <c r="E1507" s="192" t="s">
        <v>53</v>
      </c>
      <c r="F1507" s="99" t="s">
        <v>196</v>
      </c>
      <c r="G1507" s="99" t="s">
        <v>184</v>
      </c>
      <c r="H1507" s="181" t="s">
        <v>135</v>
      </c>
      <c r="I1507" s="181" t="s">
        <v>74</v>
      </c>
      <c r="J1507" s="285" t="s">
        <v>161</v>
      </c>
      <c r="K1507" s="505">
        <f>+ROUND(TR_FEBRERO_2025!$C$21,LOOKUP($H1507,TR_FEBRERO_2025!$B$71:$C$73,TR_FEBRERO_2025!$C$71:$C$73))</f>
        <v>6.1999999999999998E-3</v>
      </c>
    </row>
    <row r="1508" spans="1:11" ht="16.5" x14ac:dyDescent="0.3">
      <c r="A1508" s="67" t="str">
        <f t="shared" si="73"/>
        <v>RABTSCnMEMValle de México Centro</v>
      </c>
      <c r="B1508" s="250" t="str">
        <f t="shared" si="71"/>
        <v>RABTEnergíaValle de México Centro</v>
      </c>
      <c r="C1508" s="67" t="str">
        <f t="shared" si="72"/>
        <v>RABTSCnMEMEnergíaValle de México Centro</v>
      </c>
      <c r="E1508" s="192" t="s">
        <v>59</v>
      </c>
      <c r="F1508" s="99" t="s">
        <v>196</v>
      </c>
      <c r="G1508" s="99" t="s">
        <v>184</v>
      </c>
      <c r="H1508" s="181" t="s">
        <v>135</v>
      </c>
      <c r="I1508" s="181" t="s">
        <v>74</v>
      </c>
      <c r="J1508" s="285" t="s">
        <v>161</v>
      </c>
      <c r="K1508" s="505">
        <f>+ROUND(TR_FEBRERO_2025!$C$21,LOOKUP($H1508,TR_FEBRERO_2025!$B$71:$C$73,TR_FEBRERO_2025!$C$71:$C$73))</f>
        <v>6.1999999999999998E-3</v>
      </c>
    </row>
    <row r="1509" spans="1:11" ht="16.5" x14ac:dyDescent="0.3">
      <c r="A1509" s="67" t="str">
        <f t="shared" si="73"/>
        <v>APBTSCnMEMValle de México Centro</v>
      </c>
      <c r="B1509" s="250" t="str">
        <f t="shared" si="71"/>
        <v>APBTEnergíaValle de México Centro</v>
      </c>
      <c r="C1509" s="67" t="str">
        <f t="shared" si="72"/>
        <v>APBTSCnMEMEnergíaValle de México Centro</v>
      </c>
      <c r="E1509" s="187" t="s">
        <v>57</v>
      </c>
      <c r="F1509" s="99" t="s">
        <v>196</v>
      </c>
      <c r="G1509" s="99" t="s">
        <v>184</v>
      </c>
      <c r="H1509" s="181" t="s">
        <v>135</v>
      </c>
      <c r="I1509" s="181" t="s">
        <v>74</v>
      </c>
      <c r="J1509" s="285" t="s">
        <v>161</v>
      </c>
      <c r="K1509" s="505">
        <f>+ROUND(TR_FEBRERO_2025!$C$21,LOOKUP($H1509,TR_FEBRERO_2025!$B$71:$C$73,TR_FEBRERO_2025!$C$71:$C$73))</f>
        <v>6.1999999999999998E-3</v>
      </c>
    </row>
    <row r="1510" spans="1:11" ht="16.5" x14ac:dyDescent="0.3">
      <c r="A1510" s="67" t="str">
        <f t="shared" si="73"/>
        <v>APMTSCnMEMValle de México Centro</v>
      </c>
      <c r="B1510" s="250" t="str">
        <f t="shared" si="71"/>
        <v>APMTEnergíaValle de México Centro</v>
      </c>
      <c r="C1510" s="67" t="str">
        <f t="shared" si="72"/>
        <v>APMTSCnMEMEnergíaValle de México Centro</v>
      </c>
      <c r="E1510" s="187" t="s">
        <v>58</v>
      </c>
      <c r="F1510" s="99" t="s">
        <v>196</v>
      </c>
      <c r="G1510" s="99" t="s">
        <v>184</v>
      </c>
      <c r="H1510" s="181" t="s">
        <v>135</v>
      </c>
      <c r="I1510" s="181" t="s">
        <v>74</v>
      </c>
      <c r="J1510" s="285" t="s">
        <v>161</v>
      </c>
      <c r="K1510" s="505">
        <f>+ROUND(TR_FEBRERO_2025!$C$21,LOOKUP($H1510,TR_FEBRERO_2025!$B$71:$C$73,TR_FEBRERO_2025!$C$71:$C$73))</f>
        <v>6.1999999999999998E-3</v>
      </c>
    </row>
    <row r="1511" spans="1:11" ht="16.5" x14ac:dyDescent="0.3">
      <c r="A1511" s="67" t="str">
        <f t="shared" si="73"/>
        <v>GDMTHSCnMEMValle de México Centro</v>
      </c>
      <c r="B1511" s="250" t="str">
        <f t="shared" si="71"/>
        <v>GDMTHEnergíaValle de México Centro</v>
      </c>
      <c r="C1511" s="67" t="str">
        <f t="shared" si="72"/>
        <v>GDMTHSCnMEMEnergíaValle de México Centro</v>
      </c>
      <c r="E1511" s="180" t="s">
        <v>54</v>
      </c>
      <c r="F1511" s="99" t="s">
        <v>196</v>
      </c>
      <c r="G1511" s="99" t="s">
        <v>184</v>
      </c>
      <c r="H1511" s="181" t="s">
        <v>135</v>
      </c>
      <c r="I1511" s="181" t="s">
        <v>74</v>
      </c>
      <c r="J1511" s="285" t="s">
        <v>161</v>
      </c>
      <c r="K1511" s="505">
        <f>+ROUND(TR_FEBRERO_2025!$C$21,LOOKUP($H1511,TR_FEBRERO_2025!$B$71:$C$73,TR_FEBRERO_2025!$C$71:$C$73))</f>
        <v>6.1999999999999998E-3</v>
      </c>
    </row>
    <row r="1512" spans="1:11" ht="16.5" x14ac:dyDescent="0.3">
      <c r="A1512" s="67" t="str">
        <f t="shared" si="73"/>
        <v>GDMTOSCnMEMValle de México Centro</v>
      </c>
      <c r="B1512" s="250" t="str">
        <f t="shared" si="71"/>
        <v>GDMTOEnergíaValle de México Centro</v>
      </c>
      <c r="C1512" s="67" t="str">
        <f t="shared" si="72"/>
        <v>GDMTOSCnMEMEnergíaValle de México Centro</v>
      </c>
      <c r="E1512" s="180" t="s">
        <v>55</v>
      </c>
      <c r="F1512" s="99" t="s">
        <v>196</v>
      </c>
      <c r="G1512" s="99" t="s">
        <v>184</v>
      </c>
      <c r="H1512" s="181" t="s">
        <v>135</v>
      </c>
      <c r="I1512" s="181" t="s">
        <v>74</v>
      </c>
      <c r="J1512" s="285" t="s">
        <v>161</v>
      </c>
      <c r="K1512" s="505">
        <f>+ROUND(TR_FEBRERO_2025!$C$21,LOOKUP($H1512,TR_FEBRERO_2025!$B$71:$C$73,TR_FEBRERO_2025!$C$71:$C$73))</f>
        <v>6.1999999999999998E-3</v>
      </c>
    </row>
    <row r="1513" spans="1:11" ht="16.5" x14ac:dyDescent="0.3">
      <c r="A1513" s="67" t="str">
        <f t="shared" si="73"/>
        <v>RAMTSCnMEMValle de México Centro</v>
      </c>
      <c r="B1513" s="250" t="str">
        <f t="shared" si="71"/>
        <v>RAMTEnergíaValle de México Centro</v>
      </c>
      <c r="C1513" s="67" t="str">
        <f t="shared" si="72"/>
        <v>RAMTSCnMEMEnergíaValle de México Centro</v>
      </c>
      <c r="E1513" s="192" t="s">
        <v>60</v>
      </c>
      <c r="F1513" s="99" t="s">
        <v>196</v>
      </c>
      <c r="G1513" s="99" t="s">
        <v>184</v>
      </c>
      <c r="H1513" s="181" t="s">
        <v>135</v>
      </c>
      <c r="I1513" s="181" t="s">
        <v>74</v>
      </c>
      <c r="J1513" s="285" t="s">
        <v>161</v>
      </c>
      <c r="K1513" s="505">
        <f>+ROUND(TR_FEBRERO_2025!$C$21,LOOKUP($H1513,TR_FEBRERO_2025!$B$71:$C$73,TR_FEBRERO_2025!$C$71:$C$73))</f>
        <v>6.1999999999999998E-3</v>
      </c>
    </row>
    <row r="1514" spans="1:11" ht="16.5" x14ac:dyDescent="0.3">
      <c r="A1514" s="67" t="str">
        <f t="shared" si="73"/>
        <v>DISTSCnMEMValle de México Centro</v>
      </c>
      <c r="B1514" s="250" t="str">
        <f t="shared" si="71"/>
        <v>DISTEnergíaValle de México Centro</v>
      </c>
      <c r="C1514" s="67" t="str">
        <f t="shared" si="72"/>
        <v>DISTSCnMEMEnergíaValle de México Centro</v>
      </c>
      <c r="E1514" s="192" t="s">
        <v>51</v>
      </c>
      <c r="F1514" s="99" t="s">
        <v>196</v>
      </c>
      <c r="G1514" s="99" t="s">
        <v>184</v>
      </c>
      <c r="H1514" s="181" t="s">
        <v>135</v>
      </c>
      <c r="I1514" s="181" t="s">
        <v>74</v>
      </c>
      <c r="J1514" s="285" t="s">
        <v>161</v>
      </c>
      <c r="K1514" s="505">
        <f>+ROUND(TR_FEBRERO_2025!$C$21,LOOKUP($H1514,TR_FEBRERO_2025!$B$71:$C$73,TR_FEBRERO_2025!$C$71:$C$73))</f>
        <v>6.1999999999999998E-3</v>
      </c>
    </row>
    <row r="1515" spans="1:11" ht="16.5" x14ac:dyDescent="0.3">
      <c r="A1515" s="67" t="str">
        <f t="shared" si="73"/>
        <v>DITSCnMEMValle de México Centro</v>
      </c>
      <c r="B1515" s="250" t="str">
        <f t="shared" si="71"/>
        <v>DITEnergíaValle de México Centro</v>
      </c>
      <c r="C1515" s="67" t="str">
        <f t="shared" si="72"/>
        <v>DITSCnMEMEnergíaValle de México Centro</v>
      </c>
      <c r="E1515" s="192" t="s">
        <v>52</v>
      </c>
      <c r="F1515" s="99" t="s">
        <v>196</v>
      </c>
      <c r="G1515" s="99" t="s">
        <v>184</v>
      </c>
      <c r="H1515" s="181" t="s">
        <v>135</v>
      </c>
      <c r="I1515" s="181" t="s">
        <v>74</v>
      </c>
      <c r="J1515" s="285" t="s">
        <v>161</v>
      </c>
      <c r="K1515" s="505">
        <f>+ROUND(TR_FEBRERO_2025!$C$21,LOOKUP($H1515,TR_FEBRERO_2025!$B$71:$C$73,TR_FEBRERO_2025!$C$71:$C$73))</f>
        <v>6.1999999999999998E-3</v>
      </c>
    </row>
    <row r="1516" spans="1:11" ht="16.5" x14ac:dyDescent="0.3">
      <c r="A1516" s="67" t="str">
        <f t="shared" si="73"/>
        <v>DB1SCnMEMValle de México Norte</v>
      </c>
      <c r="B1516" s="250" t="str">
        <f t="shared" ref="B1516:B1539" si="74">E1516&amp;H1516&amp;I1516</f>
        <v>DB1EnergíaValle de México Norte</v>
      </c>
      <c r="C1516" s="67" t="str">
        <f t="shared" si="72"/>
        <v>DB1SCnMEMEnergíaValle de México Norte</v>
      </c>
      <c r="E1516" s="192" t="s">
        <v>48</v>
      </c>
      <c r="F1516" s="99" t="s">
        <v>196</v>
      </c>
      <c r="G1516" s="99" t="s">
        <v>184</v>
      </c>
      <c r="H1516" s="181" t="s">
        <v>135</v>
      </c>
      <c r="I1516" s="181" t="s">
        <v>75</v>
      </c>
      <c r="J1516" s="285" t="s">
        <v>161</v>
      </c>
      <c r="K1516" s="505">
        <f>+ROUND(TR_FEBRERO_2025!$C$21,LOOKUP($H1516,TR_FEBRERO_2025!$B$71:$C$73,TR_FEBRERO_2025!$C$71:$C$73))</f>
        <v>6.1999999999999998E-3</v>
      </c>
    </row>
    <row r="1517" spans="1:11" ht="16.5" x14ac:dyDescent="0.3">
      <c r="A1517" s="67" t="str">
        <f t="shared" si="73"/>
        <v>DB2SCnMEMValle de México Norte</v>
      </c>
      <c r="B1517" s="250" t="str">
        <f t="shared" si="74"/>
        <v>DB2EnergíaValle de México Norte</v>
      </c>
      <c r="C1517" s="67" t="str">
        <f t="shared" si="72"/>
        <v>DB2SCnMEMEnergíaValle de México Norte</v>
      </c>
      <c r="E1517" s="192" t="s">
        <v>50</v>
      </c>
      <c r="F1517" s="99" t="s">
        <v>196</v>
      </c>
      <c r="G1517" s="99" t="s">
        <v>184</v>
      </c>
      <c r="H1517" s="181" t="s">
        <v>135</v>
      </c>
      <c r="I1517" s="181" t="s">
        <v>75</v>
      </c>
      <c r="J1517" s="285" t="s">
        <v>161</v>
      </c>
      <c r="K1517" s="505">
        <f>+ROUND(TR_FEBRERO_2025!$C$21,LOOKUP($H1517,TR_FEBRERO_2025!$B$71:$C$73,TR_FEBRERO_2025!$C$71:$C$73))</f>
        <v>6.1999999999999998E-3</v>
      </c>
    </row>
    <row r="1518" spans="1:11" ht="16.5" x14ac:dyDescent="0.3">
      <c r="A1518" s="67" t="str">
        <f t="shared" si="73"/>
        <v>PDBTSCnMEMValle de México Norte</v>
      </c>
      <c r="B1518" s="250" t="str">
        <f t="shared" si="74"/>
        <v>PDBTEnergíaValle de México Norte</v>
      </c>
      <c r="C1518" s="67" t="str">
        <f t="shared" si="72"/>
        <v>PDBTSCnMEMEnergíaValle de México Norte</v>
      </c>
      <c r="E1518" s="192" t="s">
        <v>56</v>
      </c>
      <c r="F1518" s="99" t="s">
        <v>196</v>
      </c>
      <c r="G1518" s="99" t="s">
        <v>184</v>
      </c>
      <c r="H1518" s="181" t="s">
        <v>135</v>
      </c>
      <c r="I1518" s="181" t="s">
        <v>75</v>
      </c>
      <c r="J1518" s="285" t="s">
        <v>161</v>
      </c>
      <c r="K1518" s="505">
        <f>+ROUND(TR_FEBRERO_2025!$C$21,LOOKUP($H1518,TR_FEBRERO_2025!$B$71:$C$73,TR_FEBRERO_2025!$C$71:$C$73))</f>
        <v>6.1999999999999998E-3</v>
      </c>
    </row>
    <row r="1519" spans="1:11" ht="16.5" x14ac:dyDescent="0.3">
      <c r="A1519" s="67" t="str">
        <f t="shared" si="73"/>
        <v>GDBTSCnMEMValle de México Norte</v>
      </c>
      <c r="B1519" s="250" t="str">
        <f t="shared" si="74"/>
        <v>GDBTEnergíaValle de México Norte</v>
      </c>
      <c r="C1519" s="67" t="str">
        <f t="shared" si="72"/>
        <v>GDBTSCnMEMEnergíaValle de México Norte</v>
      </c>
      <c r="E1519" s="192" t="s">
        <v>53</v>
      </c>
      <c r="F1519" s="99" t="s">
        <v>196</v>
      </c>
      <c r="G1519" s="99" t="s">
        <v>184</v>
      </c>
      <c r="H1519" s="181" t="s">
        <v>135</v>
      </c>
      <c r="I1519" s="181" t="s">
        <v>75</v>
      </c>
      <c r="J1519" s="285" t="s">
        <v>161</v>
      </c>
      <c r="K1519" s="505">
        <f>+ROUND(TR_FEBRERO_2025!$C$21,LOOKUP($H1519,TR_FEBRERO_2025!$B$71:$C$73,TR_FEBRERO_2025!$C$71:$C$73))</f>
        <v>6.1999999999999998E-3</v>
      </c>
    </row>
    <row r="1520" spans="1:11" ht="16.5" x14ac:dyDescent="0.3">
      <c r="A1520" s="67" t="str">
        <f t="shared" si="73"/>
        <v>RABTSCnMEMValle de México Norte</v>
      </c>
      <c r="B1520" s="250" t="str">
        <f t="shared" si="74"/>
        <v>RABTEnergíaValle de México Norte</v>
      </c>
      <c r="C1520" s="67" t="str">
        <f t="shared" si="72"/>
        <v>RABTSCnMEMEnergíaValle de México Norte</v>
      </c>
      <c r="E1520" s="192" t="s">
        <v>59</v>
      </c>
      <c r="F1520" s="99" t="s">
        <v>196</v>
      </c>
      <c r="G1520" s="99" t="s">
        <v>184</v>
      </c>
      <c r="H1520" s="181" t="s">
        <v>135</v>
      </c>
      <c r="I1520" s="181" t="s">
        <v>75</v>
      </c>
      <c r="J1520" s="285" t="s">
        <v>161</v>
      </c>
      <c r="K1520" s="505">
        <f>+ROUND(TR_FEBRERO_2025!$C$21,LOOKUP($H1520,TR_FEBRERO_2025!$B$71:$C$73,TR_FEBRERO_2025!$C$71:$C$73))</f>
        <v>6.1999999999999998E-3</v>
      </c>
    </row>
    <row r="1521" spans="1:11" ht="16.5" x14ac:dyDescent="0.3">
      <c r="A1521" s="67" t="str">
        <f t="shared" si="73"/>
        <v>APBTSCnMEMValle de México Norte</v>
      </c>
      <c r="B1521" s="250" t="str">
        <f t="shared" si="74"/>
        <v>APBTEnergíaValle de México Norte</v>
      </c>
      <c r="C1521" s="67" t="str">
        <f t="shared" si="72"/>
        <v>APBTSCnMEMEnergíaValle de México Norte</v>
      </c>
      <c r="E1521" s="187" t="s">
        <v>57</v>
      </c>
      <c r="F1521" s="99" t="s">
        <v>196</v>
      </c>
      <c r="G1521" s="99" t="s">
        <v>184</v>
      </c>
      <c r="H1521" s="181" t="s">
        <v>135</v>
      </c>
      <c r="I1521" s="181" t="s">
        <v>75</v>
      </c>
      <c r="J1521" s="285" t="s">
        <v>161</v>
      </c>
      <c r="K1521" s="505">
        <f>+ROUND(TR_FEBRERO_2025!$C$21,LOOKUP($H1521,TR_FEBRERO_2025!$B$71:$C$73,TR_FEBRERO_2025!$C$71:$C$73))</f>
        <v>6.1999999999999998E-3</v>
      </c>
    </row>
    <row r="1522" spans="1:11" ht="16.5" x14ac:dyDescent="0.3">
      <c r="A1522" s="67" t="str">
        <f t="shared" si="73"/>
        <v>APMTSCnMEMValle de México Norte</v>
      </c>
      <c r="B1522" s="250" t="str">
        <f t="shared" si="74"/>
        <v>APMTEnergíaValle de México Norte</v>
      </c>
      <c r="C1522" s="67" t="str">
        <f t="shared" si="72"/>
        <v>APMTSCnMEMEnergíaValle de México Norte</v>
      </c>
      <c r="E1522" s="187" t="s">
        <v>58</v>
      </c>
      <c r="F1522" s="99" t="s">
        <v>196</v>
      </c>
      <c r="G1522" s="99" t="s">
        <v>184</v>
      </c>
      <c r="H1522" s="181" t="s">
        <v>135</v>
      </c>
      <c r="I1522" s="181" t="s">
        <v>75</v>
      </c>
      <c r="J1522" s="285" t="s">
        <v>161</v>
      </c>
      <c r="K1522" s="505">
        <f>+ROUND(TR_FEBRERO_2025!$C$21,LOOKUP($H1522,TR_FEBRERO_2025!$B$71:$C$73,TR_FEBRERO_2025!$C$71:$C$73))</f>
        <v>6.1999999999999998E-3</v>
      </c>
    </row>
    <row r="1523" spans="1:11" ht="16.5" x14ac:dyDescent="0.3">
      <c r="A1523" s="67" t="str">
        <f t="shared" si="73"/>
        <v>GDMTHSCnMEMValle de México Norte</v>
      </c>
      <c r="B1523" s="250" t="str">
        <f t="shared" si="74"/>
        <v>GDMTHEnergíaValle de México Norte</v>
      </c>
      <c r="C1523" s="67" t="str">
        <f t="shared" si="72"/>
        <v>GDMTHSCnMEMEnergíaValle de México Norte</v>
      </c>
      <c r="E1523" s="180" t="s">
        <v>54</v>
      </c>
      <c r="F1523" s="99" t="s">
        <v>196</v>
      </c>
      <c r="G1523" s="99" t="s">
        <v>184</v>
      </c>
      <c r="H1523" s="181" t="s">
        <v>135</v>
      </c>
      <c r="I1523" s="181" t="s">
        <v>75</v>
      </c>
      <c r="J1523" s="285" t="s">
        <v>161</v>
      </c>
      <c r="K1523" s="505">
        <f>+ROUND(TR_FEBRERO_2025!$C$21,LOOKUP($H1523,TR_FEBRERO_2025!$B$71:$C$73,TR_FEBRERO_2025!$C$71:$C$73))</f>
        <v>6.1999999999999998E-3</v>
      </c>
    </row>
    <row r="1524" spans="1:11" ht="16.5" x14ac:dyDescent="0.3">
      <c r="A1524" s="67" t="str">
        <f t="shared" si="73"/>
        <v>GDMTOSCnMEMValle de México Norte</v>
      </c>
      <c r="B1524" s="250" t="str">
        <f t="shared" si="74"/>
        <v>GDMTOEnergíaValle de México Norte</v>
      </c>
      <c r="C1524" s="67" t="str">
        <f t="shared" si="72"/>
        <v>GDMTOSCnMEMEnergíaValle de México Norte</v>
      </c>
      <c r="E1524" s="180" t="s">
        <v>55</v>
      </c>
      <c r="F1524" s="99" t="s">
        <v>196</v>
      </c>
      <c r="G1524" s="99" t="s">
        <v>184</v>
      </c>
      <c r="H1524" s="181" t="s">
        <v>135</v>
      </c>
      <c r="I1524" s="181" t="s">
        <v>75</v>
      </c>
      <c r="J1524" s="285" t="s">
        <v>161</v>
      </c>
      <c r="K1524" s="505">
        <f>+ROUND(TR_FEBRERO_2025!$C$21,LOOKUP($H1524,TR_FEBRERO_2025!$B$71:$C$73,TR_FEBRERO_2025!$C$71:$C$73))</f>
        <v>6.1999999999999998E-3</v>
      </c>
    </row>
    <row r="1525" spans="1:11" ht="16.5" x14ac:dyDescent="0.3">
      <c r="A1525" s="67" t="str">
        <f t="shared" si="73"/>
        <v>RAMTSCnMEMValle de México Norte</v>
      </c>
      <c r="B1525" s="250" t="str">
        <f t="shared" si="74"/>
        <v>RAMTEnergíaValle de México Norte</v>
      </c>
      <c r="C1525" s="67" t="str">
        <f t="shared" si="72"/>
        <v>RAMTSCnMEMEnergíaValle de México Norte</v>
      </c>
      <c r="E1525" s="192" t="s">
        <v>60</v>
      </c>
      <c r="F1525" s="99" t="s">
        <v>196</v>
      </c>
      <c r="G1525" s="99" t="s">
        <v>184</v>
      </c>
      <c r="H1525" s="181" t="s">
        <v>135</v>
      </c>
      <c r="I1525" s="181" t="s">
        <v>75</v>
      </c>
      <c r="J1525" s="285" t="s">
        <v>161</v>
      </c>
      <c r="K1525" s="505">
        <f>+ROUND(TR_FEBRERO_2025!$C$21,LOOKUP($H1525,TR_FEBRERO_2025!$B$71:$C$73,TR_FEBRERO_2025!$C$71:$C$73))</f>
        <v>6.1999999999999998E-3</v>
      </c>
    </row>
    <row r="1526" spans="1:11" ht="16.5" x14ac:dyDescent="0.3">
      <c r="A1526" s="67" t="str">
        <f t="shared" si="73"/>
        <v>DISTSCnMEMValle de México Norte</v>
      </c>
      <c r="B1526" s="250" t="str">
        <f t="shared" si="74"/>
        <v>DISTEnergíaValle de México Norte</v>
      </c>
      <c r="C1526" s="67" t="str">
        <f t="shared" si="72"/>
        <v>DISTSCnMEMEnergíaValle de México Norte</v>
      </c>
      <c r="E1526" s="192" t="s">
        <v>51</v>
      </c>
      <c r="F1526" s="99" t="s">
        <v>196</v>
      </c>
      <c r="G1526" s="99" t="s">
        <v>184</v>
      </c>
      <c r="H1526" s="181" t="s">
        <v>135</v>
      </c>
      <c r="I1526" s="181" t="s">
        <v>75</v>
      </c>
      <c r="J1526" s="285" t="s">
        <v>161</v>
      </c>
      <c r="K1526" s="505">
        <f>+ROUND(TR_FEBRERO_2025!$C$21,LOOKUP($H1526,TR_FEBRERO_2025!$B$71:$C$73,TR_FEBRERO_2025!$C$71:$C$73))</f>
        <v>6.1999999999999998E-3</v>
      </c>
    </row>
    <row r="1527" spans="1:11" ht="16.5" x14ac:dyDescent="0.3">
      <c r="A1527" s="67" t="str">
        <f t="shared" si="73"/>
        <v>DITSCnMEMValle de México Norte</v>
      </c>
      <c r="B1527" s="250" t="str">
        <f t="shared" si="74"/>
        <v>DITEnergíaValle de México Norte</v>
      </c>
      <c r="C1527" s="67" t="str">
        <f t="shared" si="72"/>
        <v>DITSCnMEMEnergíaValle de México Norte</v>
      </c>
      <c r="E1527" s="192" t="s">
        <v>52</v>
      </c>
      <c r="F1527" s="99" t="s">
        <v>196</v>
      </c>
      <c r="G1527" s="99" t="s">
        <v>184</v>
      </c>
      <c r="H1527" s="181" t="s">
        <v>135</v>
      </c>
      <c r="I1527" s="181" t="s">
        <v>75</v>
      </c>
      <c r="J1527" s="285" t="s">
        <v>161</v>
      </c>
      <c r="K1527" s="505">
        <f>+ROUND(TR_FEBRERO_2025!$C$21,LOOKUP($H1527,TR_FEBRERO_2025!$B$71:$C$73,TR_FEBRERO_2025!$C$71:$C$73))</f>
        <v>6.1999999999999998E-3</v>
      </c>
    </row>
    <row r="1528" spans="1:11" ht="16.5" x14ac:dyDescent="0.3">
      <c r="A1528" s="67" t="str">
        <f t="shared" si="73"/>
        <v>DB1SCnMEMValle de México Sur</v>
      </c>
      <c r="B1528" s="250" t="str">
        <f t="shared" si="74"/>
        <v>DB1EnergíaValle de México Sur</v>
      </c>
      <c r="C1528" s="67" t="str">
        <f t="shared" si="72"/>
        <v>DB1SCnMEMEnergíaValle de México Sur</v>
      </c>
      <c r="E1528" s="192" t="s">
        <v>48</v>
      </c>
      <c r="F1528" s="99" t="s">
        <v>196</v>
      </c>
      <c r="G1528" s="99" t="s">
        <v>184</v>
      </c>
      <c r="H1528" s="181" t="s">
        <v>135</v>
      </c>
      <c r="I1528" s="181" t="s">
        <v>76</v>
      </c>
      <c r="J1528" s="285" t="s">
        <v>161</v>
      </c>
      <c r="K1528" s="505">
        <f>+ROUND(TR_FEBRERO_2025!$C$21,LOOKUP($H1528,TR_FEBRERO_2025!$B$71:$C$73,TR_FEBRERO_2025!$C$71:$C$73))</f>
        <v>6.1999999999999998E-3</v>
      </c>
    </row>
    <row r="1529" spans="1:11" ht="16.5" x14ac:dyDescent="0.3">
      <c r="A1529" s="67" t="str">
        <f t="shared" si="73"/>
        <v>DB2SCnMEMValle de México Sur</v>
      </c>
      <c r="B1529" s="250" t="str">
        <f t="shared" si="74"/>
        <v>DB2EnergíaValle de México Sur</v>
      </c>
      <c r="C1529" s="67" t="str">
        <f t="shared" si="72"/>
        <v>DB2SCnMEMEnergíaValle de México Sur</v>
      </c>
      <c r="E1529" s="192" t="s">
        <v>50</v>
      </c>
      <c r="F1529" s="99" t="s">
        <v>196</v>
      </c>
      <c r="G1529" s="99" t="s">
        <v>184</v>
      </c>
      <c r="H1529" s="181" t="s">
        <v>135</v>
      </c>
      <c r="I1529" s="181" t="s">
        <v>76</v>
      </c>
      <c r="J1529" s="285" t="s">
        <v>161</v>
      </c>
      <c r="K1529" s="505">
        <f>+ROUND(TR_FEBRERO_2025!$C$21,LOOKUP($H1529,TR_FEBRERO_2025!$B$71:$C$73,TR_FEBRERO_2025!$C$71:$C$73))</f>
        <v>6.1999999999999998E-3</v>
      </c>
    </row>
    <row r="1530" spans="1:11" ht="16.5" x14ac:dyDescent="0.3">
      <c r="A1530" s="67" t="str">
        <f t="shared" si="73"/>
        <v>PDBTSCnMEMValle de México Sur</v>
      </c>
      <c r="B1530" s="250" t="str">
        <f t="shared" si="74"/>
        <v>PDBTEnergíaValle de México Sur</v>
      </c>
      <c r="C1530" s="67" t="str">
        <f t="shared" si="72"/>
        <v>PDBTSCnMEMEnergíaValle de México Sur</v>
      </c>
      <c r="E1530" s="192" t="s">
        <v>56</v>
      </c>
      <c r="F1530" s="99" t="s">
        <v>196</v>
      </c>
      <c r="G1530" s="99" t="s">
        <v>184</v>
      </c>
      <c r="H1530" s="181" t="s">
        <v>135</v>
      </c>
      <c r="I1530" s="181" t="s">
        <v>76</v>
      </c>
      <c r="J1530" s="285" t="s">
        <v>161</v>
      </c>
      <c r="K1530" s="505">
        <f>+ROUND(TR_FEBRERO_2025!$C$21,LOOKUP($H1530,TR_FEBRERO_2025!$B$71:$C$73,TR_FEBRERO_2025!$C$71:$C$73))</f>
        <v>6.1999999999999998E-3</v>
      </c>
    </row>
    <row r="1531" spans="1:11" ht="16.5" x14ac:dyDescent="0.3">
      <c r="A1531" s="67" t="str">
        <f t="shared" si="73"/>
        <v>GDBTSCnMEMValle de México Sur</v>
      </c>
      <c r="B1531" s="250" t="str">
        <f t="shared" si="74"/>
        <v>GDBTEnergíaValle de México Sur</v>
      </c>
      <c r="C1531" s="67" t="str">
        <f t="shared" si="72"/>
        <v>GDBTSCnMEMEnergíaValle de México Sur</v>
      </c>
      <c r="E1531" s="192" t="s">
        <v>53</v>
      </c>
      <c r="F1531" s="99" t="s">
        <v>196</v>
      </c>
      <c r="G1531" s="99" t="s">
        <v>184</v>
      </c>
      <c r="H1531" s="181" t="s">
        <v>135</v>
      </c>
      <c r="I1531" s="181" t="s">
        <v>76</v>
      </c>
      <c r="J1531" s="285" t="s">
        <v>161</v>
      </c>
      <c r="K1531" s="505">
        <f>+ROUND(TR_FEBRERO_2025!$C$21,LOOKUP($H1531,TR_FEBRERO_2025!$B$71:$C$73,TR_FEBRERO_2025!$C$71:$C$73))</f>
        <v>6.1999999999999998E-3</v>
      </c>
    </row>
    <row r="1532" spans="1:11" ht="16.5" x14ac:dyDescent="0.3">
      <c r="A1532" s="67" t="str">
        <f t="shared" si="73"/>
        <v>RABTSCnMEMValle de México Sur</v>
      </c>
      <c r="B1532" s="250" t="str">
        <f t="shared" si="74"/>
        <v>RABTEnergíaValle de México Sur</v>
      </c>
      <c r="C1532" s="67" t="str">
        <f t="shared" si="72"/>
        <v>RABTSCnMEMEnergíaValle de México Sur</v>
      </c>
      <c r="E1532" s="192" t="s">
        <v>59</v>
      </c>
      <c r="F1532" s="99" t="s">
        <v>196</v>
      </c>
      <c r="G1532" s="99" t="s">
        <v>184</v>
      </c>
      <c r="H1532" s="181" t="s">
        <v>135</v>
      </c>
      <c r="I1532" s="181" t="s">
        <v>76</v>
      </c>
      <c r="J1532" s="285" t="s">
        <v>161</v>
      </c>
      <c r="K1532" s="505">
        <f>+ROUND(TR_FEBRERO_2025!$C$21,LOOKUP($H1532,TR_FEBRERO_2025!$B$71:$C$73,TR_FEBRERO_2025!$C$71:$C$73))</f>
        <v>6.1999999999999998E-3</v>
      </c>
    </row>
    <row r="1533" spans="1:11" ht="16.5" x14ac:dyDescent="0.3">
      <c r="A1533" s="67" t="str">
        <f t="shared" si="73"/>
        <v>APBTSCnMEMValle de México Sur</v>
      </c>
      <c r="B1533" s="250" t="str">
        <f t="shared" si="74"/>
        <v>APBTEnergíaValle de México Sur</v>
      </c>
      <c r="C1533" s="67" t="str">
        <f t="shared" si="72"/>
        <v>APBTSCnMEMEnergíaValle de México Sur</v>
      </c>
      <c r="E1533" s="187" t="s">
        <v>57</v>
      </c>
      <c r="F1533" s="99" t="s">
        <v>196</v>
      </c>
      <c r="G1533" s="99" t="s">
        <v>184</v>
      </c>
      <c r="H1533" s="181" t="s">
        <v>135</v>
      </c>
      <c r="I1533" s="181" t="s">
        <v>76</v>
      </c>
      <c r="J1533" s="285" t="s">
        <v>161</v>
      </c>
      <c r="K1533" s="505">
        <f>+ROUND(TR_FEBRERO_2025!$C$21,LOOKUP($H1533,TR_FEBRERO_2025!$B$71:$C$73,TR_FEBRERO_2025!$C$71:$C$73))</f>
        <v>6.1999999999999998E-3</v>
      </c>
    </row>
    <row r="1534" spans="1:11" ht="16.5" x14ac:dyDescent="0.3">
      <c r="A1534" s="67" t="str">
        <f t="shared" si="73"/>
        <v>APMTSCnMEMValle de México Sur</v>
      </c>
      <c r="B1534" s="250" t="str">
        <f t="shared" si="74"/>
        <v>APMTEnergíaValle de México Sur</v>
      </c>
      <c r="C1534" s="67" t="str">
        <f t="shared" si="72"/>
        <v>APMTSCnMEMEnergíaValle de México Sur</v>
      </c>
      <c r="E1534" s="187" t="s">
        <v>58</v>
      </c>
      <c r="F1534" s="99" t="s">
        <v>196</v>
      </c>
      <c r="G1534" s="99" t="s">
        <v>184</v>
      </c>
      <c r="H1534" s="181" t="s">
        <v>135</v>
      </c>
      <c r="I1534" s="181" t="s">
        <v>76</v>
      </c>
      <c r="J1534" s="285" t="s">
        <v>161</v>
      </c>
      <c r="K1534" s="505">
        <f>+ROUND(TR_FEBRERO_2025!$C$21,LOOKUP($H1534,TR_FEBRERO_2025!$B$71:$C$73,TR_FEBRERO_2025!$C$71:$C$73))</f>
        <v>6.1999999999999998E-3</v>
      </c>
    </row>
    <row r="1535" spans="1:11" ht="16.5" x14ac:dyDescent="0.3">
      <c r="A1535" s="67" t="str">
        <f t="shared" si="73"/>
        <v>GDMTHSCnMEMValle de México Sur</v>
      </c>
      <c r="B1535" s="250" t="str">
        <f t="shared" si="74"/>
        <v>GDMTHEnergíaValle de México Sur</v>
      </c>
      <c r="C1535" s="67" t="str">
        <f t="shared" si="72"/>
        <v>GDMTHSCnMEMEnergíaValle de México Sur</v>
      </c>
      <c r="E1535" s="180" t="s">
        <v>54</v>
      </c>
      <c r="F1535" s="99" t="s">
        <v>196</v>
      </c>
      <c r="G1535" s="99" t="s">
        <v>184</v>
      </c>
      <c r="H1535" s="181" t="s">
        <v>135</v>
      </c>
      <c r="I1535" s="181" t="s">
        <v>76</v>
      </c>
      <c r="J1535" s="285" t="s">
        <v>161</v>
      </c>
      <c r="K1535" s="505">
        <f>+ROUND(TR_FEBRERO_2025!$C$21,LOOKUP($H1535,TR_FEBRERO_2025!$B$71:$C$73,TR_FEBRERO_2025!$C$71:$C$73))</f>
        <v>6.1999999999999998E-3</v>
      </c>
    </row>
    <row r="1536" spans="1:11" ht="16.5" x14ac:dyDescent="0.3">
      <c r="A1536" s="67" t="str">
        <f t="shared" si="73"/>
        <v>GDMTOSCnMEMValle de México Sur</v>
      </c>
      <c r="B1536" s="250" t="str">
        <f t="shared" si="74"/>
        <v>GDMTOEnergíaValle de México Sur</v>
      </c>
      <c r="C1536" s="67" t="str">
        <f t="shared" si="72"/>
        <v>GDMTOSCnMEMEnergíaValle de México Sur</v>
      </c>
      <c r="E1536" s="180" t="s">
        <v>55</v>
      </c>
      <c r="F1536" s="99" t="s">
        <v>196</v>
      </c>
      <c r="G1536" s="99" t="s">
        <v>184</v>
      </c>
      <c r="H1536" s="181" t="s">
        <v>135</v>
      </c>
      <c r="I1536" s="181" t="s">
        <v>76</v>
      </c>
      <c r="J1536" s="285" t="s">
        <v>161</v>
      </c>
      <c r="K1536" s="505">
        <f>+ROUND(TR_FEBRERO_2025!$C$21,LOOKUP($H1536,TR_FEBRERO_2025!$B$71:$C$73,TR_FEBRERO_2025!$C$71:$C$73))</f>
        <v>6.1999999999999998E-3</v>
      </c>
    </row>
    <row r="1537" spans="1:11" ht="16.5" x14ac:dyDescent="0.3">
      <c r="A1537" s="67" t="str">
        <f t="shared" si="73"/>
        <v>RAMTSCnMEMValle de México Sur</v>
      </c>
      <c r="B1537" s="250" t="str">
        <f t="shared" si="74"/>
        <v>RAMTEnergíaValle de México Sur</v>
      </c>
      <c r="C1537" s="67" t="str">
        <f t="shared" si="72"/>
        <v>RAMTSCnMEMEnergíaValle de México Sur</v>
      </c>
      <c r="E1537" s="192" t="s">
        <v>60</v>
      </c>
      <c r="F1537" s="99" t="s">
        <v>196</v>
      </c>
      <c r="G1537" s="99" t="s">
        <v>184</v>
      </c>
      <c r="H1537" s="181" t="s">
        <v>135</v>
      </c>
      <c r="I1537" s="181" t="s">
        <v>76</v>
      </c>
      <c r="J1537" s="285" t="s">
        <v>161</v>
      </c>
      <c r="K1537" s="505">
        <f>+ROUND(TR_FEBRERO_2025!$C$21,LOOKUP($H1537,TR_FEBRERO_2025!$B$71:$C$73,TR_FEBRERO_2025!$C$71:$C$73))</f>
        <v>6.1999999999999998E-3</v>
      </c>
    </row>
    <row r="1538" spans="1:11" ht="16.5" x14ac:dyDescent="0.3">
      <c r="A1538" s="67" t="str">
        <f t="shared" si="73"/>
        <v>DISTSCnMEMValle de México Sur</v>
      </c>
      <c r="B1538" s="250" t="str">
        <f t="shared" si="74"/>
        <v>DISTEnergíaValle de México Sur</v>
      </c>
      <c r="C1538" s="67" t="str">
        <f t="shared" si="72"/>
        <v>DISTSCnMEMEnergíaValle de México Sur</v>
      </c>
      <c r="E1538" s="192" t="s">
        <v>51</v>
      </c>
      <c r="F1538" s="99" t="s">
        <v>196</v>
      </c>
      <c r="G1538" s="99" t="s">
        <v>184</v>
      </c>
      <c r="H1538" s="181" t="s">
        <v>135</v>
      </c>
      <c r="I1538" s="181" t="s">
        <v>76</v>
      </c>
      <c r="J1538" s="285" t="s">
        <v>161</v>
      </c>
      <c r="K1538" s="505">
        <f>+ROUND(TR_FEBRERO_2025!$C$21,LOOKUP($H1538,TR_FEBRERO_2025!$B$71:$C$73,TR_FEBRERO_2025!$C$71:$C$73))</f>
        <v>6.1999999999999998E-3</v>
      </c>
    </row>
    <row r="1539" spans="1:11" ht="16.5" x14ac:dyDescent="0.3">
      <c r="A1539" s="67" t="str">
        <f t="shared" si="73"/>
        <v>DITSCnMEMValle de México Sur</v>
      </c>
      <c r="B1539" s="250" t="str">
        <f t="shared" si="74"/>
        <v>DITEnergíaValle de México Sur</v>
      </c>
      <c r="C1539" s="67" t="str">
        <f t="shared" si="72"/>
        <v>DITSCnMEMEnergíaValle de México Sur</v>
      </c>
      <c r="E1539" s="194" t="s">
        <v>52</v>
      </c>
      <c r="F1539" s="101" t="s">
        <v>196</v>
      </c>
      <c r="G1539" s="101" t="s">
        <v>184</v>
      </c>
      <c r="H1539" s="227" t="s">
        <v>135</v>
      </c>
      <c r="I1539" s="227" t="s">
        <v>76</v>
      </c>
      <c r="J1539" s="286" t="s">
        <v>161</v>
      </c>
      <c r="K1539" s="508">
        <f>+ROUND(TR_FEBRERO_2025!$C$21,LOOKUP($H1539,TR_FEBRERO_2025!$B$71:$C$73,TR_FEBRERO_2025!$C$71:$C$73))</f>
        <v>6.1999999999999998E-3</v>
      </c>
    </row>
    <row r="1540" spans="1:11" ht="16.5" x14ac:dyDescent="0.3">
      <c r="K1540" s="287"/>
    </row>
    <row r="1541" spans="1:11" ht="16.5" x14ac:dyDescent="0.3"/>
  </sheetData>
  <sheetProtection algorithmName="SHA-512" hashValue="AXHbw50Cec3/ML+8sXrNBMOKccxmFlKCKTuLtMcOT4JjBYQvcIcUWjnLpYfdZd0L3HmOcBKUpKCfFSfsqZCXew==" saltValue="S4TW/uXHff4Q5zyrRq6GrA==" spinCount="100000" sheet="1" objects="1" scenarios="1"/>
  <hyperlinks>
    <hyperlink ref="N5" location="Índice!A1" display="Regresar" xr:uid="{84DE7E09-BE9D-45B3-91C2-60B349EAF1C7}"/>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04006-0A67-4FC1-A12D-3DE9F5451770}">
  <sheetPr>
    <tabColor rgb="FFBC955C"/>
  </sheetPr>
  <dimension ref="A1:AD53"/>
  <sheetViews>
    <sheetView showGridLines="0" topLeftCell="A28" zoomScale="90" zoomScaleNormal="90" workbookViewId="0"/>
  </sheetViews>
  <sheetFormatPr baseColWidth="10" defaultColWidth="0" defaultRowHeight="0" customHeight="1" zeroHeight="1" x14ac:dyDescent="0.3"/>
  <cols>
    <col min="1" max="1" width="15.7109375" style="67" customWidth="1"/>
    <col min="2" max="2" width="19.85546875" style="67" customWidth="1"/>
    <col min="3" max="3" width="24.7109375" style="67" customWidth="1"/>
    <col min="4" max="6" width="12.7109375" style="67" customWidth="1"/>
    <col min="7" max="8" width="15.28515625" style="67" customWidth="1"/>
    <col min="9" max="9" width="11.85546875" style="67" customWidth="1"/>
    <col min="10" max="10" width="13.85546875" style="67" customWidth="1"/>
    <col min="11" max="11" width="11.85546875" style="67" customWidth="1"/>
    <col min="12" max="13" width="15.42578125" style="67" customWidth="1"/>
    <col min="14" max="14" width="14" style="67" customWidth="1"/>
    <col min="15" max="15" width="5.7109375" style="67" customWidth="1"/>
    <col min="16" max="16" width="11.42578125" style="67" hidden="1" customWidth="1"/>
    <col min="17" max="30" width="0" style="67" hidden="1" customWidth="1"/>
    <col min="31" max="16384" width="0" style="67" hidden="1"/>
  </cols>
  <sheetData>
    <row r="1" spans="1:30" ht="18" customHeight="1" x14ac:dyDescent="0.3"/>
    <row r="2" spans="1:30" ht="18" customHeight="1" x14ac:dyDescent="0.3">
      <c r="D2" s="4" t="s">
        <v>0</v>
      </c>
      <c r="E2" s="4"/>
    </row>
    <row r="3" spans="1:30" ht="18" customHeight="1" x14ac:dyDescent="0.3">
      <c r="D3" s="483" t="s">
        <v>1</v>
      </c>
      <c r="E3" s="4"/>
    </row>
    <row r="4" spans="1:30" ht="6.95" customHeight="1" x14ac:dyDescent="0.3"/>
    <row r="5" spans="1:30" ht="18" customHeight="1" x14ac:dyDescent="0.3">
      <c r="B5" s="201"/>
      <c r="C5" s="201"/>
      <c r="D5" s="488" t="s">
        <v>26</v>
      </c>
      <c r="E5" s="201"/>
      <c r="F5" s="201"/>
      <c r="G5" s="201"/>
      <c r="H5" s="201"/>
      <c r="I5" s="201"/>
      <c r="J5" s="201"/>
      <c r="K5" s="201"/>
      <c r="L5" s="201"/>
      <c r="M5" s="201"/>
      <c r="N5" s="33" t="s">
        <v>38</v>
      </c>
    </row>
    <row r="6" spans="1:30" ht="16.5" customHeight="1" x14ac:dyDescent="0.3"/>
    <row r="7" spans="1:30" s="282" customFormat="1" ht="21" customHeight="1" x14ac:dyDescent="0.5">
      <c r="A7" s="281" t="s">
        <v>165</v>
      </c>
      <c r="B7" s="15" t="s">
        <v>197</v>
      </c>
      <c r="C7" s="45"/>
      <c r="D7" s="45"/>
      <c r="E7" s="45"/>
      <c r="F7" s="45"/>
      <c r="G7" s="45"/>
      <c r="H7" s="45"/>
      <c r="I7" s="45"/>
      <c r="J7" s="45"/>
      <c r="K7" s="45"/>
      <c r="L7" s="45"/>
      <c r="M7" s="45"/>
      <c r="N7" s="45"/>
      <c r="O7" s="67"/>
    </row>
    <row r="8" spans="1:30" ht="16.5" x14ac:dyDescent="0.3"/>
    <row r="9" spans="1:30" ht="16.5" x14ac:dyDescent="0.3">
      <c r="B9" s="288" t="s">
        <v>45</v>
      </c>
      <c r="C9" s="289" t="s">
        <v>49</v>
      </c>
      <c r="D9" s="10"/>
      <c r="E9" s="10"/>
      <c r="F9" s="10"/>
      <c r="G9" s="10"/>
      <c r="H9" s="10"/>
      <c r="I9" s="290"/>
      <c r="J9" s="10"/>
      <c r="K9" s="10"/>
      <c r="L9" s="10"/>
      <c r="M9" s="10"/>
      <c r="N9" s="291" t="s">
        <v>198</v>
      </c>
      <c r="O9" s="10"/>
    </row>
    <row r="10" spans="1:30" ht="16.5" x14ac:dyDescent="0.3">
      <c r="B10" s="70" t="s">
        <v>199</v>
      </c>
      <c r="C10" s="10"/>
      <c r="D10" s="10"/>
      <c r="E10" s="10"/>
      <c r="F10" s="10"/>
      <c r="G10" s="10"/>
      <c r="H10" s="10"/>
      <c r="I10" s="10"/>
      <c r="J10" s="10"/>
      <c r="K10" s="10"/>
      <c r="L10" s="10"/>
      <c r="M10" s="10"/>
      <c r="N10" s="10"/>
      <c r="O10" s="10"/>
      <c r="AD10" s="202"/>
    </row>
    <row r="11" spans="1:30" ht="16.5" x14ac:dyDescent="0.3">
      <c r="B11" s="292" t="s">
        <v>112</v>
      </c>
      <c r="C11" s="293" t="s">
        <v>200</v>
      </c>
      <c r="D11" s="293" t="s">
        <v>143</v>
      </c>
      <c r="E11" s="293" t="s">
        <v>201</v>
      </c>
      <c r="F11" s="293" t="s">
        <v>154</v>
      </c>
      <c r="G11" s="293" t="s">
        <v>192</v>
      </c>
      <c r="H11" s="293" t="s">
        <v>191</v>
      </c>
      <c r="I11" s="293" t="s">
        <v>190</v>
      </c>
      <c r="J11" s="293" t="s">
        <v>193</v>
      </c>
      <c r="K11" s="293" t="s">
        <v>196</v>
      </c>
      <c r="L11" s="293" t="s">
        <v>159</v>
      </c>
      <c r="M11" s="293" t="s">
        <v>185</v>
      </c>
      <c r="N11" s="294" t="s">
        <v>77</v>
      </c>
      <c r="O11" s="10"/>
      <c r="AD11" s="202"/>
    </row>
    <row r="12" spans="1:30" ht="13.9" customHeight="1" x14ac:dyDescent="0.3">
      <c r="B12" s="598" t="s">
        <v>48</v>
      </c>
      <c r="C12" s="600" t="s">
        <v>114</v>
      </c>
      <c r="D12" s="602" t="s">
        <v>161</v>
      </c>
      <c r="E12" s="295" t="s">
        <v>202</v>
      </c>
      <c r="F12" s="295" t="s">
        <v>203</v>
      </c>
      <c r="G12" s="296" t="s">
        <v>41</v>
      </c>
      <c r="H12" s="296"/>
      <c r="I12" s="296"/>
      <c r="J12" s="297">
        <f>ROUND(INDEX(CT_FEBRERO_2025!$K$10:$K$1539,MATCH($B$12&amp;J$11&amp;$C$9,CT_FEBRERO_2025!$A$10:$A$1539,0)),2)</f>
        <v>78.290000000000006</v>
      </c>
      <c r="K12" s="296"/>
      <c r="L12" s="296"/>
      <c r="M12" s="296"/>
      <c r="N12" s="298">
        <f>SUM(G12:M12)</f>
        <v>78.290000000000006</v>
      </c>
      <c r="O12" s="10"/>
      <c r="AD12" s="202" t="s">
        <v>49</v>
      </c>
    </row>
    <row r="13" spans="1:30" ht="30" x14ac:dyDescent="0.3">
      <c r="B13" s="599"/>
      <c r="C13" s="601"/>
      <c r="D13" s="603"/>
      <c r="E13" s="299" t="s">
        <v>204</v>
      </c>
      <c r="F13" s="299" t="s">
        <v>184</v>
      </c>
      <c r="G13" s="300">
        <f>ROUND(INDEX(CT_FEBRERO_2025!$K$10:$K$1539,MATCH($B$12&amp;G$11&amp;$C$9,CT_FEBRERO_2025!$A$10:$A$1539,0)),4)</f>
        <v>0.18090000000000001</v>
      </c>
      <c r="H13" s="300">
        <f>ROUND(INDEX(CT_FEBRERO_2025!$K$10:$K$1539,MATCH($B$12&amp;H$11&amp;$C$9,CT_FEBRERO_2025!$A$10:$A$1539,0)),4)</f>
        <v>0.76349999999999996</v>
      </c>
      <c r="I13" s="300">
        <f>ROUND(INDEX(CT_FEBRERO_2025!$K$10:$K$1539,MATCH($B$12&amp;I$11&amp;$C$9,CT_FEBRERO_2025!$A$10:$A$1539,0)),4)</f>
        <v>6.4999999999999997E-3</v>
      </c>
      <c r="J13" s="300"/>
      <c r="K13" s="300">
        <f>ROUND(INDEX(CT_FEBRERO_2025!$K$10:$K$1539,MATCH($B$12&amp;K$11&amp;$C$9,CT_FEBRERO_2025!$A$10:$A$1539,0)),4)</f>
        <v>6.1999999999999998E-3</v>
      </c>
      <c r="L13" s="301">
        <f>ROUND(INDEX(CT_FEBRERO_2025!$K$10:$K$1539,MATCH($B$12&amp;L$11&amp;$C$9,CT_FEBRERO_2025!$A$10:$A$1539,0)),3)</f>
        <v>0.65300000000000002</v>
      </c>
      <c r="M13" s="301">
        <f>ROUND(INDEX(CT_FEBRERO_2025!$K$10:$K$1539,MATCH($B$12&amp;M$11&amp;$C$9,CT_FEBRERO_2025!$A$10:$A$1539,0)),3)</f>
        <v>0.498</v>
      </c>
      <c r="N13" s="302">
        <f>ROUND(SUM(G13:M13),3)</f>
        <v>2.1080000000000001</v>
      </c>
      <c r="O13" s="10"/>
      <c r="AD13" s="202" t="s">
        <v>61</v>
      </c>
    </row>
    <row r="14" spans="1:30" ht="13.9" customHeight="1" x14ac:dyDescent="0.3">
      <c r="B14" s="598" t="s">
        <v>50</v>
      </c>
      <c r="C14" s="600" t="s">
        <v>115</v>
      </c>
      <c r="D14" s="602" t="s">
        <v>161</v>
      </c>
      <c r="E14" s="295" t="s">
        <v>202</v>
      </c>
      <c r="F14" s="295" t="s">
        <v>203</v>
      </c>
      <c r="G14" s="296"/>
      <c r="H14" s="296"/>
      <c r="I14" s="296"/>
      <c r="J14" s="303">
        <f>ROUND(INDEX(CT_FEBRERO_2025!$K$10:$K$1539,MATCH($B$14&amp;J$11&amp;$C$9,CT_FEBRERO_2025!$A$10:$A$1539,0)),2)</f>
        <v>78.290000000000006</v>
      </c>
      <c r="K14" s="296"/>
      <c r="L14" s="296"/>
      <c r="M14" s="296"/>
      <c r="N14" s="298">
        <f>SUM(G14:M14)</f>
        <v>78.290000000000006</v>
      </c>
      <c r="O14" s="10"/>
      <c r="AD14" s="202" t="s">
        <v>62</v>
      </c>
    </row>
    <row r="15" spans="1:30" ht="30" x14ac:dyDescent="0.3">
      <c r="B15" s="599"/>
      <c r="C15" s="601"/>
      <c r="D15" s="603"/>
      <c r="E15" s="299" t="s">
        <v>204</v>
      </c>
      <c r="F15" s="299" t="s">
        <v>184</v>
      </c>
      <c r="G15" s="300">
        <f>ROUND(INDEX(CT_FEBRERO_2025!$K$10:$K$1539,MATCH($B$14&amp;G$11&amp;$C$9,CT_FEBRERO_2025!$A$10:$A$1539,0)),4)</f>
        <v>0.18090000000000001</v>
      </c>
      <c r="H15" s="300">
        <f>ROUND(INDEX(CT_FEBRERO_2025!$K$10:$K$1539,MATCH($B$14&amp;H$11&amp;$C$9,CT_FEBRERO_2025!$A$10:$A$1539,0)),4)</f>
        <v>0.86970000000000003</v>
      </c>
      <c r="I15" s="300">
        <f>ROUND(INDEX(CT_FEBRERO_2025!$K$10:$K$1539,MATCH($B$14&amp;I$11&amp;$C$9,CT_FEBRERO_2025!$A$10:$A$1539,0)),4)</f>
        <v>6.4999999999999997E-3</v>
      </c>
      <c r="J15" s="300"/>
      <c r="K15" s="300">
        <f>ROUND(INDEX(CT_FEBRERO_2025!$K$10:$K$1539,MATCH($B$14&amp;K$11&amp;$C$9,CT_FEBRERO_2025!$A$10:$A$1539,0)),4)</f>
        <v>6.1999999999999998E-3</v>
      </c>
      <c r="L15" s="301">
        <f>ROUND(INDEX(CT_FEBRERO_2025!$K$10:$K$1539,MATCH($B$14&amp;L$11&amp;$C$9,CT_FEBRERO_2025!$A$10:$A$1539,0)),3)</f>
        <v>0.65300000000000002</v>
      </c>
      <c r="M15" s="301">
        <f>ROUND(INDEX(CT_FEBRERO_2025!$K$10:$K$1539,MATCH($B$14&amp;M$11&amp;$C$9,CT_FEBRERO_2025!$A$10:$A$1539,0)),3)</f>
        <v>0.496</v>
      </c>
      <c r="N15" s="302">
        <f>ROUND(SUM(G15:M15),3)</f>
        <v>2.2120000000000002</v>
      </c>
      <c r="O15" s="10"/>
      <c r="AD15" s="202" t="s">
        <v>63</v>
      </c>
    </row>
    <row r="16" spans="1:30" ht="13.9" customHeight="1" x14ac:dyDescent="0.3">
      <c r="B16" s="604" t="s">
        <v>56</v>
      </c>
      <c r="C16" s="605" t="s">
        <v>116</v>
      </c>
      <c r="D16" s="606" t="s">
        <v>161</v>
      </c>
      <c r="E16" s="304" t="s">
        <v>202</v>
      </c>
      <c r="F16" s="304" t="s">
        <v>203</v>
      </c>
      <c r="G16" s="305"/>
      <c r="H16" s="305"/>
      <c r="I16" s="305"/>
      <c r="J16" s="306">
        <f>ROUND(INDEX(CT_FEBRERO_2025!$K$10:$K$1539,MATCH($B$16&amp;J$11&amp;$C$9,CT_FEBRERO_2025!$A$10:$A$1539,0)),2)</f>
        <v>78.290000000000006</v>
      </c>
      <c r="K16" s="305"/>
      <c r="L16" s="305"/>
      <c r="M16" s="305"/>
      <c r="N16" s="307">
        <f>SUM(G16:M16)</f>
        <v>78.290000000000006</v>
      </c>
      <c r="O16" s="10"/>
      <c r="AD16" s="202" t="s">
        <v>64</v>
      </c>
    </row>
    <row r="17" spans="2:30" ht="30" x14ac:dyDescent="0.3">
      <c r="B17" s="604"/>
      <c r="C17" s="605"/>
      <c r="D17" s="606"/>
      <c r="E17" s="304" t="s">
        <v>204</v>
      </c>
      <c r="F17" s="304" t="s">
        <v>184</v>
      </c>
      <c r="G17" s="308">
        <f>ROUND(INDEX(CT_FEBRERO_2025!$K$10:$K$1539,MATCH($B$16&amp;G$11&amp;$C$9,CT_FEBRERO_2025!$A$10:$A$1539,0)),4)</f>
        <v>0.18090000000000001</v>
      </c>
      <c r="H17" s="308">
        <f>ROUND(INDEX(CT_FEBRERO_2025!$K$10:$K$1539,MATCH($B$16&amp;H$11&amp;$C$9,CT_FEBRERO_2025!$A$10:$A$1539,0)),4)</f>
        <v>0.69850000000000001</v>
      </c>
      <c r="I17" s="308">
        <f>ROUND(INDEX(CT_FEBRERO_2025!$K$10:$K$1539,MATCH($B$16&amp;I$11&amp;$C$9,CT_FEBRERO_2025!$A$10:$A$1539,0)),4)</f>
        <v>6.4999999999999997E-3</v>
      </c>
      <c r="J17" s="308"/>
      <c r="K17" s="308">
        <f>ROUND(INDEX(CT_FEBRERO_2025!$K$10:$K$1539,MATCH($B$16&amp;K$11&amp;$C$9,CT_FEBRERO_2025!$A$10:$A$1539,0)),4)</f>
        <v>6.1999999999999998E-3</v>
      </c>
      <c r="L17" s="309">
        <f>ROUND(INDEX(CT_FEBRERO_2025!$K$10:$K$1539,MATCH($B$16&amp;L$11&amp;$C$9,CT_FEBRERO_2025!$A$10:$A$1539,0)),3)</f>
        <v>0.70599999999999996</v>
      </c>
      <c r="M17" s="309">
        <f>ROUND(INDEX(CT_FEBRERO_2025!$K$10:$K$1539,MATCH($B$16&amp;M$11&amp;$C$9,CT_FEBRERO_2025!$A$10:$A$1539,0)),3)</f>
        <v>1.069</v>
      </c>
      <c r="N17" s="310">
        <f>ROUND(SUM(G17:M17),3)</f>
        <v>2.6669999999999998</v>
      </c>
      <c r="O17" s="10"/>
      <c r="AD17" s="202" t="s">
        <v>65</v>
      </c>
    </row>
    <row r="18" spans="2:30" ht="13.9" customHeight="1" x14ac:dyDescent="0.3">
      <c r="B18" s="598" t="s">
        <v>53</v>
      </c>
      <c r="C18" s="600" t="s">
        <v>117</v>
      </c>
      <c r="D18" s="602" t="s">
        <v>161</v>
      </c>
      <c r="E18" s="295" t="s">
        <v>205</v>
      </c>
      <c r="F18" s="295" t="s">
        <v>203</v>
      </c>
      <c r="G18" s="296"/>
      <c r="H18" s="296"/>
      <c r="I18" s="296"/>
      <c r="J18" s="303">
        <f>ROUND(INDEX(CT_FEBRERO_2025!$K$10:$K$1539,MATCH($B$18&amp;J$11&amp;$C$9,CT_FEBRERO_2025!$A$10:$A$1539,0)),2)</f>
        <v>782.9</v>
      </c>
      <c r="K18" s="296"/>
      <c r="L18" s="296"/>
      <c r="M18" s="296"/>
      <c r="N18" s="298">
        <f>SUM(G18:M18)</f>
        <v>782.9</v>
      </c>
      <c r="O18" s="10"/>
      <c r="AD18" s="202" t="s">
        <v>66</v>
      </c>
    </row>
    <row r="19" spans="2:30" ht="30" x14ac:dyDescent="0.3">
      <c r="B19" s="604"/>
      <c r="C19" s="605"/>
      <c r="D19" s="606"/>
      <c r="E19" s="304" t="s">
        <v>204</v>
      </c>
      <c r="F19" s="304" t="s">
        <v>206</v>
      </c>
      <c r="G19" s="308">
        <f>ROUND(INDEX(CT_FEBRERO_2025!$K$10:$K$1539,MATCH($B$18&amp;G$11&amp;$C$9,CT_FEBRERO_2025!$A$10:$A$1539,0)),4)</f>
        <v>0.18090000000000001</v>
      </c>
      <c r="H19" s="308"/>
      <c r="I19" s="308">
        <f>ROUND(INDEX(CT_FEBRERO_2025!$K$10:$K$1539,MATCH($B$18&amp;I$11&amp;$C$9,CT_FEBRERO_2025!$A$10:$A$1539,0)),4)</f>
        <v>6.4999999999999997E-3</v>
      </c>
      <c r="J19" s="308"/>
      <c r="K19" s="308">
        <f>ROUND(INDEX(CT_FEBRERO_2025!$K$10:$K$1539,MATCH($B$18&amp;K$11&amp;$C$9,CT_FEBRERO_2025!$A$10:$A$1539,0)),4)</f>
        <v>6.1999999999999998E-3</v>
      </c>
      <c r="L19" s="309">
        <f>ROUND(INDEX(CT_FEBRERO_2025!$K$10:$K$1539,MATCH($B$18&amp;L$11&amp;$C$9,CT_FEBRERO_2025!$A$10:$A$1539,0)),3)</f>
        <v>0.71499999999999997</v>
      </c>
      <c r="M19" s="309"/>
      <c r="N19" s="310">
        <f>ROUND(SUM(G19:M19),3)</f>
        <v>0.90900000000000003</v>
      </c>
      <c r="O19" s="10"/>
      <c r="AD19" s="202" t="s">
        <v>67</v>
      </c>
    </row>
    <row r="20" spans="2:30" ht="16.5" x14ac:dyDescent="0.3">
      <c r="B20" s="599"/>
      <c r="C20" s="601"/>
      <c r="D20" s="603"/>
      <c r="E20" s="299" t="s">
        <v>207</v>
      </c>
      <c r="F20" s="299" t="s">
        <v>186</v>
      </c>
      <c r="G20" s="311"/>
      <c r="H20" s="312">
        <f>ROUND(INDEX(CT_FEBRERO_2025!$K$10:$K$1539,MATCH($B$18&amp;H$11&amp;$C$9,CT_FEBRERO_2025!$A$10:$A$1539,0)),2)</f>
        <v>201.73</v>
      </c>
      <c r="I20" s="311"/>
      <c r="J20" s="313"/>
      <c r="K20" s="311"/>
      <c r="L20" s="311"/>
      <c r="M20" s="313">
        <f>ROUND(INDEX(CT_FEBRERO_2025!$K$10:$K$1539,MATCH($B$18&amp;M$11&amp;$C$9,CT_FEBRERO_2025!$A$10:$A$1539,0)),2)</f>
        <v>335.24</v>
      </c>
      <c r="N20" s="314">
        <f>SUM(G20:M20)</f>
        <v>536.97</v>
      </c>
      <c r="O20" s="10"/>
      <c r="AD20" s="202" t="s">
        <v>68</v>
      </c>
    </row>
    <row r="21" spans="2:30" ht="15" customHeight="1" x14ac:dyDescent="0.3">
      <c r="B21" s="604" t="s">
        <v>59</v>
      </c>
      <c r="C21" s="605" t="s">
        <v>120</v>
      </c>
      <c r="D21" s="606" t="s">
        <v>161</v>
      </c>
      <c r="E21" s="304" t="s">
        <v>205</v>
      </c>
      <c r="F21" s="304" t="s">
        <v>203</v>
      </c>
      <c r="G21" s="305"/>
      <c r="H21" s="305"/>
      <c r="I21" s="305"/>
      <c r="J21" s="306">
        <f>ROUND(INDEX(CT_FEBRERO_2025!$K$10:$K$1539,MATCH($B$21&amp;J$11&amp;$C$9,CT_FEBRERO_2025!$A$10:$A$1539,0)),2)</f>
        <v>78.290000000000006</v>
      </c>
      <c r="K21" s="305"/>
      <c r="L21" s="305"/>
      <c r="M21" s="305"/>
      <c r="N21" s="307">
        <f>SUM(G21:M21)</f>
        <v>78.290000000000006</v>
      </c>
      <c r="O21" s="10"/>
      <c r="AD21" s="202" t="s">
        <v>74</v>
      </c>
    </row>
    <row r="22" spans="2:30" ht="25.5" customHeight="1" x14ac:dyDescent="0.3">
      <c r="B22" s="604"/>
      <c r="C22" s="605"/>
      <c r="D22" s="606"/>
      <c r="E22" s="304" t="s">
        <v>204</v>
      </c>
      <c r="F22" s="304" t="s">
        <v>206</v>
      </c>
      <c r="G22" s="308">
        <f>(ROUND(INDEX(CT_FEBRERO_2025!$K$10:$K$1539,MATCH($B$21&amp;G$11&amp;$C$9,CT_FEBRERO_2025!$A$10:$A$1539,0)),4))</f>
        <v>0.18090000000000001</v>
      </c>
      <c r="H22" s="308">
        <f>(ROUND(INDEX(CT_FEBRERO_2025!$K$10:$K$1539,MATCH($B$21&amp;H$11&amp;$C$9,CT_FEBRERO_2025!$A$10:$A$1539,0)),4))</f>
        <v>0.69850000000000001</v>
      </c>
      <c r="I22" s="308">
        <f>(ROUND(INDEX(CT_FEBRERO_2025!$K$10:$K$1539,MATCH($B$21&amp;I$11&amp;$C$9,CT_FEBRERO_2025!$A$10:$A$1539,0)),4))</f>
        <v>6.4999999999999997E-3</v>
      </c>
      <c r="J22" s="308"/>
      <c r="K22" s="308">
        <f>(ROUND(INDEX(CT_FEBRERO_2025!$K$10:$K$1539,MATCH($B$21&amp;K$11&amp;$C$9,CT_FEBRERO_2025!$A$10:$A$1539,0)),4))</f>
        <v>6.1999999999999998E-3</v>
      </c>
      <c r="L22" s="309">
        <f>(ROUND(INDEX(CT_FEBRERO_2025!$K$10:$K$1539,MATCH($B$21&amp;L$11&amp;$C$9,CT_FEBRERO_2025!$A$10:$A$1539,0)),3))</f>
        <v>0.65200000000000002</v>
      </c>
      <c r="M22" s="309">
        <f>(ROUND(INDEX(CT_FEBRERO_2025!$K$10:$K$1539,MATCH($B$21&amp;M$11&amp;$C$9,CT_FEBRERO_2025!$A$10:$A$1539,0)),3))</f>
        <v>0.56999999999999995</v>
      </c>
      <c r="N22" s="310">
        <f>ROUND(SUM(G22:M22),3)</f>
        <v>2.1139999999999999</v>
      </c>
      <c r="O22" s="10"/>
      <c r="AD22" s="202" t="s">
        <v>75</v>
      </c>
    </row>
    <row r="23" spans="2:30" ht="13.9" customHeight="1" x14ac:dyDescent="0.3">
      <c r="B23" s="598" t="s">
        <v>60</v>
      </c>
      <c r="C23" s="600" t="s">
        <v>123</v>
      </c>
      <c r="D23" s="602" t="s">
        <v>161</v>
      </c>
      <c r="E23" s="295" t="s">
        <v>205</v>
      </c>
      <c r="F23" s="295" t="s">
        <v>203</v>
      </c>
      <c r="G23" s="296"/>
      <c r="H23" s="296"/>
      <c r="I23" s="296"/>
      <c r="J23" s="303">
        <f>ROUND(INDEX(CT_FEBRERO_2025!$K$10:$K$1539,MATCH($B$23&amp;J$11&amp;$C$9,CT_FEBRERO_2025!$A$10:$A$1539,0)),2)</f>
        <v>782.9</v>
      </c>
      <c r="K23" s="296"/>
      <c r="L23" s="296"/>
      <c r="M23" s="296"/>
      <c r="N23" s="315">
        <f>SUM(G23:M23)</f>
        <v>782.9</v>
      </c>
      <c r="O23" s="10"/>
      <c r="AD23" s="202" t="s">
        <v>76</v>
      </c>
    </row>
    <row r="24" spans="2:30" ht="30" x14ac:dyDescent="0.3">
      <c r="B24" s="604"/>
      <c r="C24" s="605"/>
      <c r="D24" s="606"/>
      <c r="E24" s="304" t="s">
        <v>204</v>
      </c>
      <c r="F24" s="304" t="s">
        <v>206</v>
      </c>
      <c r="G24" s="308">
        <f>ROUND(INDEX(CT_FEBRERO_2025!$K$10:$K$1539,MATCH($B$23&amp;G$11&amp;$C$9,CT_FEBRERO_2025!$A$10:$A$1539,0)),4)</f>
        <v>0.18090000000000001</v>
      </c>
      <c r="H24" s="308"/>
      <c r="I24" s="308">
        <f>ROUND(INDEX(CT_FEBRERO_2025!$K$10:$K$1539,MATCH($B$23&amp;I$11&amp;$C$9,CT_FEBRERO_2025!$A$10:$A$1539,0)),4)</f>
        <v>6.4999999999999997E-3</v>
      </c>
      <c r="J24" s="308"/>
      <c r="K24" s="308">
        <f>ROUND(INDEX(CT_FEBRERO_2025!$K$10:$K$1539,MATCH($B$23&amp;K$11&amp;$C$9,CT_FEBRERO_2025!$A$10:$A$1539,0)),4)</f>
        <v>6.1999999999999998E-3</v>
      </c>
      <c r="L24" s="309">
        <f>ROUND(INDEX(CT_FEBRERO_2025!$K$10:$K$1539,MATCH($B$23&amp;L$11&amp;$C$9,CT_FEBRERO_2025!$A$10:$A$1539,0)),3)</f>
        <v>0.64300000000000002</v>
      </c>
      <c r="M24" s="309"/>
      <c r="N24" s="310">
        <f>ROUND(SUM(G24:M24),3)</f>
        <v>0.83699999999999997</v>
      </c>
      <c r="O24" s="10"/>
      <c r="AD24" s="202" t="s">
        <v>69</v>
      </c>
    </row>
    <row r="25" spans="2:30" ht="16.5" x14ac:dyDescent="0.3">
      <c r="B25" s="599"/>
      <c r="C25" s="601"/>
      <c r="D25" s="603"/>
      <c r="E25" s="299" t="s">
        <v>207</v>
      </c>
      <c r="F25" s="299" t="s">
        <v>186</v>
      </c>
      <c r="G25" s="311"/>
      <c r="H25" s="312">
        <f>ROUND(INDEX(CT_FEBRERO_2025!$K$10:$K$1709,MATCH($B$23&amp;H$11&amp;$C$9,CT_FEBRERO_2025!$A$10:$A$1709,0)),2)</f>
        <v>93.86</v>
      </c>
      <c r="I25" s="311"/>
      <c r="J25" s="313"/>
      <c r="K25" s="311"/>
      <c r="L25" s="311"/>
      <c r="M25" s="313">
        <f>ROUND(INDEX(CT_FEBRERO_2025!$K$10:$K$1539,MATCH($B$23&amp;M$11&amp;$C$9,CT_FEBRERO_2025!$A$10:$A$1539,0)),2)</f>
        <v>165.95</v>
      </c>
      <c r="N25" s="314">
        <f>SUM(G25:M25)</f>
        <v>259.81</v>
      </c>
      <c r="O25" s="10"/>
      <c r="AD25" s="202" t="s">
        <v>70</v>
      </c>
    </row>
    <row r="26" spans="2:30" ht="16.5" x14ac:dyDescent="0.3">
      <c r="B26" s="604" t="s">
        <v>57</v>
      </c>
      <c r="C26" s="605" t="s">
        <v>121</v>
      </c>
      <c r="D26" s="606" t="s">
        <v>161</v>
      </c>
      <c r="E26" s="304" t="s">
        <v>205</v>
      </c>
      <c r="F26" s="304" t="s">
        <v>203</v>
      </c>
      <c r="G26" s="305"/>
      <c r="H26" s="305"/>
      <c r="I26" s="305"/>
      <c r="J26" s="306">
        <f>ROUND(INDEX(CT_FEBRERO_2025!$K$10:$K$1539,MATCH($B$26&amp;J$11&amp;$C$9,CT_FEBRERO_2025!$A$10:$A$1539,0)),2)</f>
        <v>78.290000000000006</v>
      </c>
      <c r="K26" s="305"/>
      <c r="L26" s="305"/>
      <c r="M26" s="305"/>
      <c r="N26" s="307">
        <f>SUM(G26:M26)</f>
        <v>78.290000000000006</v>
      </c>
      <c r="O26" s="10"/>
      <c r="AD26" s="202" t="s">
        <v>71</v>
      </c>
    </row>
    <row r="27" spans="2:30" ht="30" x14ac:dyDescent="0.3">
      <c r="B27" s="604"/>
      <c r="C27" s="605"/>
      <c r="D27" s="606"/>
      <c r="E27" s="304" t="s">
        <v>204</v>
      </c>
      <c r="F27" s="304" t="s">
        <v>206</v>
      </c>
      <c r="G27" s="308">
        <f>ROUND(INDEX(CT_FEBRERO_2025!$K$10:$K$1539,MATCH($B$26&amp;G$11&amp;$C$9,CT_FEBRERO_2025!$A$10:$A$1539,0)),4)</f>
        <v>0.18090000000000001</v>
      </c>
      <c r="H27" s="308">
        <f>ROUND(INDEX(CT_FEBRERO_2025!$K$10:$K$1539,MATCH($B$26&amp;H$11&amp;$C$9,CT_FEBRERO_2025!$A$10:$A$1539,0)),4)</f>
        <v>0.69850000000000001</v>
      </c>
      <c r="I27" s="308">
        <f>ROUND(INDEX(CT_FEBRERO_2025!$K$10:$K$1539,MATCH($B$26&amp;I$11&amp;$C$9,CT_FEBRERO_2025!$A$10:$A$1539,0)),4)</f>
        <v>6.4999999999999997E-3</v>
      </c>
      <c r="J27" s="308"/>
      <c r="K27" s="308">
        <f>ROUND(INDEX(CT_FEBRERO_2025!$K$10:$K$1539,MATCH($B$26&amp;K$11&amp;$C$9,CT_FEBRERO_2025!$A$10:$A$1539,0)),4)</f>
        <v>6.1999999999999998E-3</v>
      </c>
      <c r="L27" s="309">
        <f>ROUND(INDEX(CT_FEBRERO_2025!$K$10:$K$1539,MATCH($B$26&amp;L$11&amp;$C$9,CT_FEBRERO_2025!$A$10:$A$1539,0)),3)</f>
        <v>0.58799999999999997</v>
      </c>
      <c r="M27" s="309">
        <f>ROUND(INDEX(CT_FEBRERO_2025!$K$10:$K$1539,MATCH($B$26&amp;M$11&amp;$C$9,CT_FEBRERO_2025!$A$10:$A$1539,0)),3)</f>
        <v>1.486</v>
      </c>
      <c r="N27" s="310">
        <f>ROUND(SUM(G27:M27),3)</f>
        <v>2.9660000000000002</v>
      </c>
      <c r="O27" s="10"/>
      <c r="AD27" s="202" t="s">
        <v>72</v>
      </c>
    </row>
    <row r="28" spans="2:30" ht="13.9" customHeight="1" x14ac:dyDescent="0.3">
      <c r="B28" s="598" t="s">
        <v>58</v>
      </c>
      <c r="C28" s="600" t="s">
        <v>122</v>
      </c>
      <c r="D28" s="602" t="s">
        <v>161</v>
      </c>
      <c r="E28" s="295" t="s">
        <v>205</v>
      </c>
      <c r="F28" s="295" t="s">
        <v>203</v>
      </c>
      <c r="G28" s="296"/>
      <c r="H28" s="296"/>
      <c r="I28" s="296"/>
      <c r="J28" s="303">
        <f>ROUND(INDEX(CT_FEBRERO_2025!$K$10:$K$1539,MATCH($B$28&amp;J$11&amp;$C$9,CT_FEBRERO_2025!$A$10:$A$1539,0)),2)</f>
        <v>782.9</v>
      </c>
      <c r="K28" s="296"/>
      <c r="L28" s="296"/>
      <c r="M28" s="296"/>
      <c r="N28" s="298">
        <f>SUM(G28:M28)</f>
        <v>782.9</v>
      </c>
      <c r="O28" s="10"/>
      <c r="AD28" s="202" t="s">
        <v>73</v>
      </c>
    </row>
    <row r="29" spans="2:30" ht="27.75" customHeight="1" x14ac:dyDescent="0.3">
      <c r="B29" s="604"/>
      <c r="C29" s="605"/>
      <c r="D29" s="606"/>
      <c r="E29" s="304" t="s">
        <v>204</v>
      </c>
      <c r="F29" s="304" t="s">
        <v>206</v>
      </c>
      <c r="G29" s="308">
        <f>ROUND(INDEX(CT_FEBRERO_2025!$K$10:$K$1539,MATCH($B$28&amp;G$11&amp;$C$9,CT_FEBRERO_2025!$A$10:$A$1539,0)),4)</f>
        <v>0.18090000000000001</v>
      </c>
      <c r="H29" s="308"/>
      <c r="I29" s="308">
        <f>ROUND(INDEX(CT_FEBRERO_2025!$K$10:$K$1539,MATCH($B$28&amp;I$11&amp;$C$9,CT_FEBRERO_2025!$A$10:$A$1539,0)),4)</f>
        <v>6.4999999999999997E-3</v>
      </c>
      <c r="J29" s="308"/>
      <c r="K29" s="308">
        <f>ROUND(INDEX(CT_FEBRERO_2025!$K$10:$K$1539,MATCH($B$28&amp;K$11&amp;$C$9,CT_FEBRERO_2025!$A$10:$A$1539,0)),4)</f>
        <v>6.1999999999999998E-3</v>
      </c>
      <c r="L29" s="309">
        <f>ROUND(INDEX(CT_FEBRERO_2025!$K$10:$K$1539,MATCH($B$28&amp;L$11&amp;$C$9,CT_FEBRERO_2025!$A$10:$A$1539,0)),3)</f>
        <v>0.505</v>
      </c>
      <c r="M29" s="309">
        <f>ROUND(INDEX(CT_FEBRERO_2025!$K$10:$K$1539,MATCH($B$28&amp;M$11&amp;$C$9,CT_FEBRERO_2025!$A$10:$A$1539,0)),3)</f>
        <v>1.2210000000000001</v>
      </c>
      <c r="N29" s="310">
        <f>ROUND(SUM(G29:M29),3)</f>
        <v>1.92</v>
      </c>
      <c r="O29" s="10"/>
      <c r="AD29" s="202"/>
    </row>
    <row r="30" spans="2:30" ht="15" customHeight="1" x14ac:dyDescent="0.3">
      <c r="B30" s="599"/>
      <c r="C30" s="601"/>
      <c r="D30" s="603"/>
      <c r="E30" s="299" t="s">
        <v>207</v>
      </c>
      <c r="F30" s="299" t="s">
        <v>186</v>
      </c>
      <c r="G30" s="311"/>
      <c r="H30" s="312">
        <f>ROUND(INDEX(CT_FEBRERO_2025!$K$10:$K$1709,MATCH($B$28&amp;H$11&amp;$C$9,CT_FEBRERO_2025!$A$10:$A$1709,0)),2)</f>
        <v>93.86</v>
      </c>
      <c r="I30" s="311"/>
      <c r="J30" s="313"/>
      <c r="K30" s="311"/>
      <c r="L30" s="311"/>
      <c r="M30" s="316"/>
      <c r="N30" s="314">
        <f>SUM(G30:M30)</f>
        <v>93.86</v>
      </c>
      <c r="O30" s="10"/>
      <c r="AD30" s="202"/>
    </row>
    <row r="31" spans="2:30" ht="16.5" x14ac:dyDescent="0.3">
      <c r="B31" s="604" t="s">
        <v>55</v>
      </c>
      <c r="C31" s="605" t="s">
        <v>119</v>
      </c>
      <c r="D31" s="606" t="s">
        <v>161</v>
      </c>
      <c r="E31" s="304" t="s">
        <v>205</v>
      </c>
      <c r="F31" s="304" t="s">
        <v>203</v>
      </c>
      <c r="G31" s="305"/>
      <c r="H31" s="305"/>
      <c r="I31" s="305"/>
      <c r="J31" s="306">
        <f>ROUND(INDEX(CT_FEBRERO_2025!$K$10:$K$1539,MATCH($B$31&amp;J$11&amp;$C$9,CT_FEBRERO_2025!$A$10:$A$1539,0)),2)</f>
        <v>782.9</v>
      </c>
      <c r="K31" s="305"/>
      <c r="L31" s="305"/>
      <c r="M31" s="305"/>
      <c r="N31" s="307">
        <f>SUM(G31:M31)</f>
        <v>782.9</v>
      </c>
      <c r="O31" s="10"/>
      <c r="AD31" s="202"/>
    </row>
    <row r="32" spans="2:30" ht="30" x14ac:dyDescent="0.3">
      <c r="B32" s="604"/>
      <c r="C32" s="605"/>
      <c r="D32" s="606"/>
      <c r="E32" s="304" t="s">
        <v>204</v>
      </c>
      <c r="F32" s="304" t="s">
        <v>206</v>
      </c>
      <c r="G32" s="308">
        <f>ROUND(INDEX(CT_FEBRERO_2025!$K$10:$K$1539,MATCH($B$31&amp;G$11&amp;$C$9,CT_FEBRERO_2025!$A$10:$A$1539,0)),4)</f>
        <v>0.18090000000000001</v>
      </c>
      <c r="H32" s="308"/>
      <c r="I32" s="308">
        <f>ROUND(INDEX(CT_FEBRERO_2025!$K$10:$K$1539,MATCH($B$31&amp;I$11&amp;$C$9,CT_FEBRERO_2025!$A$10:$A$1539,0)),4)</f>
        <v>6.4999999999999997E-3</v>
      </c>
      <c r="J32" s="308"/>
      <c r="K32" s="308">
        <f>ROUND(INDEX(CT_FEBRERO_2025!$K$10:$K$1539,MATCH($B$31&amp;K$11&amp;$C$9,CT_FEBRERO_2025!$A$10:$A$1539,0)),4)</f>
        <v>6.1999999999999998E-3</v>
      </c>
      <c r="L32" s="309">
        <f>ROUND(INDEX(CT_FEBRERO_2025!$K$10:$K$1539,MATCH($B$31&amp;L$11&amp;$C$9,CT_FEBRERO_2025!$A$10:$A$1539,0)),3)</f>
        <v>0.55800000000000005</v>
      </c>
      <c r="M32" s="309"/>
      <c r="N32" s="310">
        <f>ROUND(SUM(G32:M32),3)</f>
        <v>0.752</v>
      </c>
      <c r="O32" s="10"/>
      <c r="AD32" s="202"/>
    </row>
    <row r="33" spans="2:15" ht="16.5" x14ac:dyDescent="0.3">
      <c r="B33" s="604"/>
      <c r="C33" s="605"/>
      <c r="D33" s="606"/>
      <c r="E33" s="304" t="s">
        <v>207</v>
      </c>
      <c r="F33" s="304" t="s">
        <v>186</v>
      </c>
      <c r="G33" s="305"/>
      <c r="H33" s="306">
        <f>ROUND(INDEX(CT_FEBRERO_2025!$K$10:$K$1709,MATCH($B$31&amp;H$11&amp;$C$9,CT_FEBRERO_2025!$A$10:$A$1709,0)),2)</f>
        <v>93.86</v>
      </c>
      <c r="I33" s="305"/>
      <c r="J33" s="317"/>
      <c r="K33" s="305"/>
      <c r="L33" s="305"/>
      <c r="M33" s="317">
        <f>ROUND(INDEX(CT_FEBRERO_2025!$K$10:$K$1539,MATCH($B$31&amp;M$11&amp;$C$9,CT_FEBRERO_2025!$A$10:$A$1539,0)),2)</f>
        <v>367.06</v>
      </c>
      <c r="N33" s="318">
        <f>SUM(G33:M33)</f>
        <v>460.92</v>
      </c>
      <c r="O33" s="10"/>
    </row>
    <row r="34" spans="2:15" ht="14.65" customHeight="1" x14ac:dyDescent="0.3">
      <c r="B34" s="598" t="s">
        <v>54</v>
      </c>
      <c r="C34" s="600" t="s">
        <v>118</v>
      </c>
      <c r="D34" s="319"/>
      <c r="E34" s="295" t="s">
        <v>205</v>
      </c>
      <c r="F34" s="295" t="s">
        <v>203</v>
      </c>
      <c r="G34" s="296"/>
      <c r="H34" s="296"/>
      <c r="I34" s="296"/>
      <c r="J34" s="303">
        <f>ROUND(INDEX(CT_FEBRERO_2025!$K$10:$K$1539,MATCH($B$34&amp;J$11&amp;$C$9,CT_FEBRERO_2025!$A$10:$A$1539,0)),2)</f>
        <v>782.9</v>
      </c>
      <c r="K34" s="296"/>
      <c r="L34" s="296"/>
      <c r="M34" s="320"/>
      <c r="N34" s="298">
        <f>SUM(G34:M34)</f>
        <v>782.9</v>
      </c>
      <c r="O34" s="10"/>
    </row>
    <row r="35" spans="2:15" ht="30" x14ac:dyDescent="0.3">
      <c r="B35" s="604"/>
      <c r="C35" s="605"/>
      <c r="D35" s="321" t="s">
        <v>146</v>
      </c>
      <c r="E35" s="304" t="s">
        <v>204</v>
      </c>
      <c r="F35" s="304" t="s">
        <v>206</v>
      </c>
      <c r="G35" s="308">
        <f>ROUND(INDEX(CT_FEBRERO_2025!$K$10:$K$1539,MATCH($B$34&amp;G$11&amp;$C$9,CT_FEBRERO_2025!$A$10:$A$1539,0)),4)</f>
        <v>0.18090000000000001</v>
      </c>
      <c r="H35" s="322"/>
      <c r="I35" s="308">
        <f>ROUND(INDEX(CT_FEBRERO_2025!$K$10:$K$1539,MATCH($B$34&amp;I$11&amp;$C$9,CT_FEBRERO_2025!$A$10:$A$1539,0)),4)</f>
        <v>6.4999999999999997E-3</v>
      </c>
      <c r="J35" s="323"/>
      <c r="K35" s="308">
        <f>ROUND(INDEX(CT_FEBRERO_2025!$K$10:$K$1539,MATCH($B$34&amp;K$11&amp;$C$9,CT_FEBRERO_2025!$A$10:$A$1539,0)),4)</f>
        <v>6.1999999999999998E-3</v>
      </c>
      <c r="L35" s="324">
        <f>ROUND(INDEX(CT_FEBRERO_2025!$K$10:$K$1539,MATCH($B$34&amp;L$11&amp;$C$9&amp;$D35,CT_FEBRERO_2025!$A$10:$A$1539,0)),4)</f>
        <v>0.44969999999999999</v>
      </c>
      <c r="M35" s="324"/>
      <c r="N35" s="325">
        <f>ROUND(SUM(G35:M35),4)</f>
        <v>0.64329999999999998</v>
      </c>
      <c r="O35" s="10"/>
    </row>
    <row r="36" spans="2:15" ht="26.25" customHeight="1" x14ac:dyDescent="0.3">
      <c r="B36" s="604"/>
      <c r="C36" s="605"/>
      <c r="D36" s="321" t="s">
        <v>147</v>
      </c>
      <c r="E36" s="304" t="s">
        <v>204</v>
      </c>
      <c r="F36" s="304" t="s">
        <v>206</v>
      </c>
      <c r="G36" s="308">
        <f>ROUND(INDEX(CT_FEBRERO_2025!$K$10:$K$1539,MATCH($B$34&amp;G$11&amp;$C$9,CT_FEBRERO_2025!$A$10:$A$1539,0)),4)</f>
        <v>0.18090000000000001</v>
      </c>
      <c r="H36" s="322"/>
      <c r="I36" s="308">
        <f>ROUND(INDEX(CT_FEBRERO_2025!$K$10:$K$1539,MATCH($B$34&amp;I$11&amp;$C$9,CT_FEBRERO_2025!$A$10:$A$1539,0)),4)</f>
        <v>6.4999999999999997E-3</v>
      </c>
      <c r="J36" s="323"/>
      <c r="K36" s="308">
        <f>ROUND(INDEX(CT_FEBRERO_2025!$K$10:$K$1539,MATCH($B$34&amp;K$11&amp;$C$9,CT_FEBRERO_2025!$A$10:$A$1539,0)),4)</f>
        <v>6.1999999999999998E-3</v>
      </c>
      <c r="L36" s="324">
        <f>ROUND(INDEX(CT_FEBRERO_2025!$K$10:$K$1539,MATCH($B$34&amp;L$11&amp;$C$9&amp;$D36,CT_FEBRERO_2025!$A$10:$A$1539,0)),4)</f>
        <v>0.81420000000000003</v>
      </c>
      <c r="M36" s="324"/>
      <c r="N36" s="325">
        <f>ROUND(SUM(G36:M36),4)</f>
        <v>1.0078</v>
      </c>
      <c r="O36" s="10"/>
    </row>
    <row r="37" spans="2:15" ht="26.25" customHeight="1" x14ac:dyDescent="0.3">
      <c r="B37" s="604"/>
      <c r="C37" s="605"/>
      <c r="D37" s="321" t="s">
        <v>148</v>
      </c>
      <c r="E37" s="304" t="s">
        <v>204</v>
      </c>
      <c r="F37" s="304" t="s">
        <v>206</v>
      </c>
      <c r="G37" s="308">
        <f>ROUND(INDEX(CT_FEBRERO_2025!$K$10:$K$1539,MATCH($B$34&amp;G$11&amp;$C$9,CT_FEBRERO_2025!$A$10:$A$1539,0)),4)</f>
        <v>0.18090000000000001</v>
      </c>
      <c r="H37" s="322"/>
      <c r="I37" s="308">
        <f>ROUND(INDEX(CT_FEBRERO_2025!$K$10:$K$1539,MATCH($B$34&amp;I$11&amp;$C$9,CT_FEBRERO_2025!$A$10:$A$1539,0)),4)</f>
        <v>6.4999999999999997E-3</v>
      </c>
      <c r="J37" s="323"/>
      <c r="K37" s="308">
        <f>ROUND(INDEX(CT_FEBRERO_2025!$K$10:$K$1539,MATCH($B$34&amp;K$11&amp;$C$9,CT_FEBRERO_2025!$A$10:$A$1539,0)),4)</f>
        <v>6.1999999999999998E-3</v>
      </c>
      <c r="L37" s="324">
        <f>ROUND(INDEX(CT_FEBRERO_2025!$K$10:$K$1539,MATCH($B$34&amp;L$11&amp;$C$9&amp;$D37,CT_FEBRERO_2025!$A$10:$A$1539,0)),4)</f>
        <v>1.1722999999999999</v>
      </c>
      <c r="M37" s="324"/>
      <c r="N37" s="325">
        <f>ROUND(SUM(G37:M37),4)</f>
        <v>1.3658999999999999</v>
      </c>
      <c r="O37" s="10"/>
    </row>
    <row r="38" spans="2:15" ht="16.5" x14ac:dyDescent="0.3">
      <c r="B38" s="599"/>
      <c r="C38" s="601"/>
      <c r="D38" s="326"/>
      <c r="E38" s="299" t="s">
        <v>207</v>
      </c>
      <c r="F38" s="299" t="s">
        <v>186</v>
      </c>
      <c r="G38" s="311"/>
      <c r="H38" s="312">
        <f>ROUND(INDEX(CT_FEBRERO_2025!$K$10:$K$1709,MATCH($B$34&amp;H$11&amp;$C$9,CT_FEBRERO_2025!$A$10:$A$1709,0)),2)</f>
        <v>93.86</v>
      </c>
      <c r="I38" s="311"/>
      <c r="J38" s="313"/>
      <c r="K38" s="311"/>
      <c r="L38" s="311"/>
      <c r="M38" s="312">
        <f>ROUND(INDEX(CT_FEBRERO_2025!$K$10:$K$1539,MATCH($B$34&amp;M$11&amp;$C$9,CT_FEBRERO_2025!$A$10:$A$1539,0)),2)</f>
        <v>385.31</v>
      </c>
      <c r="N38" s="314">
        <f>SUM(G38:M38)</f>
        <v>479.17</v>
      </c>
      <c r="O38" s="10"/>
    </row>
    <row r="39" spans="2:15" ht="14.65" customHeight="1" x14ac:dyDescent="0.3">
      <c r="B39" s="604" t="s">
        <v>51</v>
      </c>
      <c r="C39" s="605" t="s">
        <v>130</v>
      </c>
      <c r="D39" s="327"/>
      <c r="E39" s="304" t="s">
        <v>205</v>
      </c>
      <c r="F39" s="304" t="s">
        <v>203</v>
      </c>
      <c r="G39" s="305"/>
      <c r="H39" s="305"/>
      <c r="I39" s="305"/>
      <c r="J39" s="306">
        <f>ROUND(INDEX(CT_FEBRERO_2025!$K$10:$K$1539,MATCH($B$39&amp;J$11&amp;$C$9,CT_FEBRERO_2025!$A$10:$A$1539,0)),2)</f>
        <v>2348.6999999999998</v>
      </c>
      <c r="K39" s="305"/>
      <c r="L39" s="305"/>
      <c r="M39" s="328"/>
      <c r="N39" s="307">
        <f>SUM(G39:M39)</f>
        <v>2348.6999999999998</v>
      </c>
      <c r="O39" s="10"/>
    </row>
    <row r="40" spans="2:15" ht="30" x14ac:dyDescent="0.3">
      <c r="B40" s="604"/>
      <c r="C40" s="605"/>
      <c r="D40" s="321" t="s">
        <v>146</v>
      </c>
      <c r="E40" s="304" t="s">
        <v>204</v>
      </c>
      <c r="F40" s="304" t="s">
        <v>206</v>
      </c>
      <c r="G40" s="308">
        <f>ROUND(INDEX(CT_FEBRERO_2025!$K$10:$K$1539,MATCH($B$39&amp;G$11&amp;$C$9,CT_FEBRERO_2025!$A$10:$A$1539,0)),4)</f>
        <v>0.18090000000000001</v>
      </c>
      <c r="H40" s="322"/>
      <c r="I40" s="308">
        <f>ROUND(INDEX(CT_FEBRERO_2025!$K$10:$K$1539,MATCH($B$39&amp;I$11&amp;$C$9,CT_FEBRERO_2025!$A$10:$A$1539,0)),4)</f>
        <v>6.4999999999999997E-3</v>
      </c>
      <c r="J40" s="323"/>
      <c r="K40" s="308">
        <f>ROUND(INDEX(CT_FEBRERO_2025!$K$10:$K$1539,MATCH($B$39&amp;K$11&amp;$C$9,CT_FEBRERO_2025!$A$10:$A$1539,0)),4)</f>
        <v>6.1999999999999998E-3</v>
      </c>
      <c r="L40" s="324">
        <f>ROUND(INDEX(CT_FEBRERO_2025!$K$10:$K$1539,MATCH($B$39&amp;L$11&amp;$C$9&amp;$D40,CT_FEBRERO_2025!$A$10:$A$1539,0)),4)</f>
        <v>0.49130000000000001</v>
      </c>
      <c r="M40" s="324"/>
      <c r="N40" s="325">
        <f>ROUND(SUM(G40:M40),4)</f>
        <v>0.68489999999999995</v>
      </c>
      <c r="O40" s="10"/>
    </row>
    <row r="41" spans="2:15" ht="30" x14ac:dyDescent="0.3">
      <c r="B41" s="604"/>
      <c r="C41" s="605"/>
      <c r="D41" s="321" t="s">
        <v>147</v>
      </c>
      <c r="E41" s="304" t="s">
        <v>204</v>
      </c>
      <c r="F41" s="304" t="s">
        <v>206</v>
      </c>
      <c r="G41" s="308">
        <f>ROUND(INDEX(CT_FEBRERO_2025!$K$10:$K$1539,MATCH($B$39&amp;G$11&amp;$C$9,CT_FEBRERO_2025!$A$10:$A$1539,0)),4)</f>
        <v>0.18090000000000001</v>
      </c>
      <c r="H41" s="322"/>
      <c r="I41" s="308">
        <f>ROUND(INDEX(CT_FEBRERO_2025!$K$10:$K$1539,MATCH($B$39&amp;I$11&amp;$C$9,CT_FEBRERO_2025!$A$10:$A$1539,0)),4)</f>
        <v>6.4999999999999997E-3</v>
      </c>
      <c r="J41" s="323"/>
      <c r="K41" s="329">
        <f>ROUND(INDEX(CT_FEBRERO_2025!$K$10:$K$1539,MATCH($B$39&amp;K$11&amp;$C$9,CT_FEBRERO_2025!$A$10:$A$1539,0)),4)</f>
        <v>6.1999999999999998E-3</v>
      </c>
      <c r="L41" s="324">
        <f>ROUND(INDEX(CT_FEBRERO_2025!$K$10:$K$1539,MATCH($B$39&amp;L$11&amp;$C$9&amp;$D41,CT_FEBRERO_2025!$A$10:$A$1539,0)),4)</f>
        <v>0.88959999999999995</v>
      </c>
      <c r="M41" s="324"/>
      <c r="N41" s="325">
        <f>ROUND(SUM(G41:M41),4)</f>
        <v>1.0831999999999999</v>
      </c>
      <c r="O41" s="10"/>
    </row>
    <row r="42" spans="2:15" ht="30" x14ac:dyDescent="0.3">
      <c r="B42" s="604"/>
      <c r="C42" s="605"/>
      <c r="D42" s="321" t="s">
        <v>148</v>
      </c>
      <c r="E42" s="304" t="s">
        <v>204</v>
      </c>
      <c r="F42" s="304" t="s">
        <v>206</v>
      </c>
      <c r="G42" s="308">
        <f>ROUND(INDEX(CT_FEBRERO_2025!$K$10:$K$1539,MATCH($B$39&amp;G$11&amp;$C$9,CT_FEBRERO_2025!$A$10:$A$1539,0)),4)</f>
        <v>0.18090000000000001</v>
      </c>
      <c r="H42" s="322"/>
      <c r="I42" s="308">
        <f>ROUND(INDEX(CT_FEBRERO_2025!$K$10:$K$1539,MATCH($B$39&amp;I$11&amp;$C$9,CT_FEBRERO_2025!$A$10:$A$1539,0)),4)</f>
        <v>6.4999999999999997E-3</v>
      </c>
      <c r="J42" s="323"/>
      <c r="K42" s="329">
        <f>ROUND(INDEX(CT_FEBRERO_2025!$K$10:$K$1539,MATCH($B$39&amp;K$11&amp;$C$9,CT_FEBRERO_2025!$A$10:$A$1539,0)),4)</f>
        <v>6.1999999999999998E-3</v>
      </c>
      <c r="L42" s="324">
        <f>ROUND(INDEX(CT_FEBRERO_2025!$K$10:$K$1539,MATCH($B$39&amp;L$11&amp;$C$9&amp;$D42,CT_FEBRERO_2025!$A$10:$A$1539,0)),4)</f>
        <v>1.2823</v>
      </c>
      <c r="M42" s="324"/>
      <c r="N42" s="325">
        <f>ROUND(SUM(G42:M42),4)</f>
        <v>1.4759</v>
      </c>
      <c r="O42" s="10"/>
    </row>
    <row r="43" spans="2:15" ht="30" x14ac:dyDescent="0.3">
      <c r="B43" s="604"/>
      <c r="C43" s="605"/>
      <c r="D43" s="321" t="s">
        <v>151</v>
      </c>
      <c r="E43" s="304" t="s">
        <v>204</v>
      </c>
      <c r="F43" s="304" t="s">
        <v>206</v>
      </c>
      <c r="G43" s="308">
        <f>ROUND(INDEX(CT_FEBRERO_2025!$K$10:$K$1539,MATCH($B$39&amp;G$11&amp;$C$9,CT_FEBRERO_2025!$A$10:$A$1539,0)),4)</f>
        <v>0.18090000000000001</v>
      </c>
      <c r="H43" s="324"/>
      <c r="I43" s="308">
        <f>ROUND(INDEX(CT_FEBRERO_2025!$K$10:$K$1539,MATCH($B$39&amp;I$11&amp;$C$9,CT_FEBRERO_2025!$A$10:$A$1539,0)),4)</f>
        <v>6.4999999999999997E-3</v>
      </c>
      <c r="J43" s="323"/>
      <c r="K43" s="329">
        <f>ROUND(INDEX(CT_FEBRERO_2025!$K$10:$K$1539,MATCH($B$39&amp;K$11&amp;$C$9,CT_FEBRERO_2025!$A$10:$A$1539,0)),4)</f>
        <v>6.1999999999999998E-3</v>
      </c>
      <c r="L43" s="330">
        <f>ROUND(INDEX(CT_FEBRERO_2025!$K$10:$K$1539,MATCH($B$39&amp;L$11&amp;$C$9&amp;$D43,CT_FEBRERO_2025!$A$10:$A$1539,0)),4)</f>
        <v>1.2037</v>
      </c>
      <c r="M43" s="331"/>
      <c r="N43" s="325">
        <f>ROUND(SUM(G43:M43),4)</f>
        <v>1.3973</v>
      </c>
      <c r="O43" s="10"/>
    </row>
    <row r="44" spans="2:15" ht="17.25" thickBot="1" x14ac:dyDescent="0.35">
      <c r="B44" s="609"/>
      <c r="C44" s="610"/>
      <c r="D44" s="332"/>
      <c r="E44" s="333" t="s">
        <v>207</v>
      </c>
      <c r="F44" s="333" t="s">
        <v>186</v>
      </c>
      <c r="G44" s="334"/>
      <c r="H44" s="334"/>
      <c r="I44" s="334"/>
      <c r="J44" s="335"/>
      <c r="K44" s="334"/>
      <c r="L44" s="334"/>
      <c r="M44" s="335">
        <f>ROUND(INDEX(CT_FEBRERO_2025!$K$10:$K$1539,MATCH($B$39&amp;M$11&amp;$C$9,CT_FEBRERO_2025!$A$10:$A$1539,0)),2)</f>
        <v>422.13</v>
      </c>
      <c r="N44" s="336">
        <f>SUM(G44:M44)</f>
        <v>422.13</v>
      </c>
      <c r="O44" s="10"/>
    </row>
    <row r="45" spans="2:15" ht="13.9" customHeight="1" x14ac:dyDescent="0.3">
      <c r="B45" s="607" t="s">
        <v>52</v>
      </c>
      <c r="C45" s="608" t="s">
        <v>131</v>
      </c>
      <c r="D45" s="327"/>
      <c r="E45" s="304" t="s">
        <v>205</v>
      </c>
      <c r="F45" s="304" t="s">
        <v>203</v>
      </c>
      <c r="G45" s="305"/>
      <c r="H45" s="305"/>
      <c r="I45" s="305"/>
      <c r="J45" s="337">
        <f>ROUND(INDEX(CT_FEBRERO_2025!$K$10:$K$1539,MATCH($B$45&amp;J$11&amp;$C$9,CT_FEBRERO_2025!$A$10:$A$1539,0)),2)</f>
        <v>2348.6999999999998</v>
      </c>
      <c r="K45" s="305"/>
      <c r="L45" s="305"/>
      <c r="M45" s="328"/>
      <c r="N45" s="307">
        <f>SUM(G45:M45)</f>
        <v>2348.6999999999998</v>
      </c>
      <c r="O45" s="10"/>
    </row>
    <row r="46" spans="2:15" ht="30" x14ac:dyDescent="0.3">
      <c r="B46" s="604"/>
      <c r="C46" s="605"/>
      <c r="D46" s="321" t="s">
        <v>146</v>
      </c>
      <c r="E46" s="304" t="s">
        <v>204</v>
      </c>
      <c r="F46" s="304" t="s">
        <v>206</v>
      </c>
      <c r="G46" s="308">
        <f>ROUND(INDEX(CT_FEBRERO_2025!$K$10:$K$1539,MATCH($B$45&amp;G$11&amp;$C$9,CT_FEBRERO_2025!$A$10:$A$1539,0)),4)</f>
        <v>7.9399999999999998E-2</v>
      </c>
      <c r="H46" s="308"/>
      <c r="I46" s="308">
        <f>ROUND(INDEX(CT_FEBRERO_2025!$K$10:$K$1539,MATCH($B$45&amp;I$11&amp;$C$9,CT_FEBRERO_2025!$A$10:$A$1539,0)),4)</f>
        <v>6.4999999999999997E-3</v>
      </c>
      <c r="J46" s="323"/>
      <c r="K46" s="308">
        <f>ROUND(INDEX(CT_FEBRERO_2025!$K$10:$K$1539,MATCH($B$45&amp;K$11&amp;$C$9,CT_FEBRERO_2025!$A$10:$A$1539,0)),4)</f>
        <v>6.1999999999999998E-3</v>
      </c>
      <c r="L46" s="324">
        <f>ROUND(INDEX(CT_FEBRERO_2025!$K$10:$K$1539,MATCH($B$45&amp;L$11&amp;$C$9&amp;$D46,CT_FEBRERO_2025!$A$10:$A$1539,0)),4)</f>
        <v>0.56799999999999995</v>
      </c>
      <c r="M46" s="324"/>
      <c r="N46" s="325">
        <f>ROUND(SUM(G46:M46),4)</f>
        <v>0.66010000000000002</v>
      </c>
      <c r="O46" s="10"/>
    </row>
    <row r="47" spans="2:15" ht="30" x14ac:dyDescent="0.3">
      <c r="B47" s="604"/>
      <c r="C47" s="605"/>
      <c r="D47" s="321" t="s">
        <v>147</v>
      </c>
      <c r="E47" s="304" t="s">
        <v>204</v>
      </c>
      <c r="F47" s="304" t="s">
        <v>206</v>
      </c>
      <c r="G47" s="308">
        <f>ROUND(INDEX(CT_FEBRERO_2025!$K$10:$K$1709,MATCH($B$45&amp;G$11&amp;$C$9,CT_FEBRERO_2025!$A$10:$A$1709,0)),4)</f>
        <v>7.9399999999999998E-2</v>
      </c>
      <c r="H47" s="322"/>
      <c r="I47" s="308">
        <f>ROUND(INDEX(CT_FEBRERO_2025!$K$10:$K$1539,MATCH($B$45&amp;I$11&amp;$C$9,CT_FEBRERO_2025!$A$10:$A$1539,0)),4)</f>
        <v>6.4999999999999997E-3</v>
      </c>
      <c r="J47" s="323"/>
      <c r="K47" s="308">
        <f>ROUND(INDEX(CT_FEBRERO_2025!$K$10:$K$1539,MATCH($B$45&amp;K$11&amp;$C$9,CT_FEBRERO_2025!$A$10:$A$1539,0)),4)</f>
        <v>6.1999999999999998E-3</v>
      </c>
      <c r="L47" s="324">
        <f>ROUND(INDEX(CT_FEBRERO_2025!$K$10:$K$1539,MATCH($B$45&amp;L$11&amp;$C$9&amp;$D47,CT_FEBRERO_2025!$A$10:$A$1539,0)),4)</f>
        <v>1.0284</v>
      </c>
      <c r="M47" s="324"/>
      <c r="N47" s="325">
        <f>ROUND(SUM(G47:M47),4)</f>
        <v>1.1205000000000001</v>
      </c>
      <c r="O47" s="10"/>
    </row>
    <row r="48" spans="2:15" ht="30" x14ac:dyDescent="0.3">
      <c r="B48" s="604"/>
      <c r="C48" s="605"/>
      <c r="D48" s="321" t="s">
        <v>148</v>
      </c>
      <c r="E48" s="304" t="s">
        <v>204</v>
      </c>
      <c r="F48" s="304" t="s">
        <v>206</v>
      </c>
      <c r="G48" s="308">
        <f>ROUND(INDEX(CT_FEBRERO_2025!$K$10:$K$1709,MATCH($B$45&amp;G$11&amp;$C$9,CT_FEBRERO_2025!$A$10:$A$1709,0)),4)</f>
        <v>7.9399999999999998E-2</v>
      </c>
      <c r="H48" s="322"/>
      <c r="I48" s="308">
        <f>ROUND(INDEX(CT_FEBRERO_2025!$K$10:$K$1539,MATCH($B$45&amp;I$11&amp;$C$9,CT_FEBRERO_2025!$A$10:$A$1539,0)),4)</f>
        <v>6.4999999999999997E-3</v>
      </c>
      <c r="J48" s="323"/>
      <c r="K48" s="308">
        <f>ROUND(INDEX(CT_FEBRERO_2025!$K$10:$K$1539,MATCH($B$45&amp;K$11&amp;$C$9,CT_FEBRERO_2025!$A$10:$A$1539,0)),4)</f>
        <v>6.1999999999999998E-3</v>
      </c>
      <c r="L48" s="324">
        <f>ROUND(INDEX(CT_FEBRERO_2025!$K$10:$K$1539,MATCH($B$45&amp;L$11&amp;$C$9&amp;$D48,CT_FEBRERO_2025!$A$10:$A$1539,0)),4)</f>
        <v>1.4776</v>
      </c>
      <c r="M48" s="324"/>
      <c r="N48" s="325">
        <f>ROUND(SUM(G48:M48),4)</f>
        <v>1.5697000000000001</v>
      </c>
      <c r="O48" s="10"/>
    </row>
    <row r="49" spans="2:15" ht="30" x14ac:dyDescent="0.3">
      <c r="B49" s="604"/>
      <c r="C49" s="605"/>
      <c r="D49" s="321" t="s">
        <v>151</v>
      </c>
      <c r="E49" s="304" t="s">
        <v>204</v>
      </c>
      <c r="F49" s="304" t="s">
        <v>206</v>
      </c>
      <c r="G49" s="308">
        <f>ROUND(INDEX(CT_FEBRERO_2025!$K$10:$K$1709,MATCH($B$45&amp;G$11&amp;$C$9,CT_FEBRERO_2025!$A$10:$A$1709,0)),4)</f>
        <v>7.9399999999999998E-2</v>
      </c>
      <c r="H49" s="324"/>
      <c r="I49" s="308">
        <f>ROUND(INDEX(CT_FEBRERO_2025!$K$10:$K$1539,MATCH($B$45&amp;I$11&amp;$C$9,CT_FEBRERO_2025!$A$10:$A$1539,0)),4)</f>
        <v>6.4999999999999997E-3</v>
      </c>
      <c r="J49" s="323"/>
      <c r="K49" s="308">
        <f>ROUND(INDEX(CT_FEBRERO_2025!$K$10:$K$1539,MATCH($B$45&amp;K$11&amp;$C$9,CT_FEBRERO_2025!$A$10:$A$1539,0)),4)</f>
        <v>6.1999999999999998E-3</v>
      </c>
      <c r="L49" s="330">
        <f>ROUND(INDEX(CT_FEBRERO_2025!$K$10:$K$1539,MATCH($B$45&amp;L$11&amp;$C$9&amp;$D49,CT_FEBRERO_2025!$A$10:$A$1539,0)),4)</f>
        <v>1.3877999999999999</v>
      </c>
      <c r="M49" s="331"/>
      <c r="N49" s="325">
        <f>ROUND(SUM(G49:M49),4)</f>
        <v>1.4799</v>
      </c>
      <c r="O49" s="10"/>
    </row>
    <row r="50" spans="2:15" ht="16.5" x14ac:dyDescent="0.3">
      <c r="B50" s="599"/>
      <c r="C50" s="601"/>
      <c r="D50" s="338"/>
      <c r="E50" s="299" t="s">
        <v>207</v>
      </c>
      <c r="F50" s="299" t="s">
        <v>186</v>
      </c>
      <c r="G50" s="311"/>
      <c r="H50" s="311"/>
      <c r="I50" s="311"/>
      <c r="J50" s="313"/>
      <c r="K50" s="311"/>
      <c r="L50" s="311"/>
      <c r="M50" s="313">
        <f>ROUND(INDEX(CT_FEBRERO_2025!$K$10:$K$1539,MATCH($B$45&amp;M$11&amp;$C$9,CT_FEBRERO_2025!$A$10:$A$1539,0)),2)</f>
        <v>432.44</v>
      </c>
      <c r="N50" s="314">
        <f>SUM(G50:M50)</f>
        <v>432.44</v>
      </c>
      <c r="O50" s="10"/>
    </row>
    <row r="51" spans="2:15" ht="16.5" x14ac:dyDescent="0.3"/>
    <row r="52" spans="2:15" ht="16.5" x14ac:dyDescent="0.3">
      <c r="G52" s="287"/>
      <c r="H52" s="287"/>
      <c r="I52" s="287"/>
      <c r="J52" s="287"/>
      <c r="K52" s="287"/>
      <c r="L52" s="287"/>
      <c r="M52" s="287"/>
    </row>
    <row r="53" spans="2:15" ht="16.5" x14ac:dyDescent="0.3">
      <c r="G53" s="287"/>
      <c r="H53" s="287"/>
      <c r="I53" s="287"/>
      <c r="J53" s="287"/>
      <c r="K53" s="287"/>
    </row>
  </sheetData>
  <sheetProtection algorithmName="SHA-512" hashValue="Rj2We6m8vc3CKwZpLEwOzPXsVSCPEBQ2BVfpD5QA4WOCVslJsr8KFPQfHnT44zmI+t5wveRb2L0I0c8uLHUk4w==" saltValue="OjwFLZp+mJnYhKNkpnwUGw==" spinCount="100000" sheet="1" objects="1" scenarios="1"/>
  <mergeCells count="33">
    <mergeCell ref="B12:B13"/>
    <mergeCell ref="C12:C13"/>
    <mergeCell ref="D12:D13"/>
    <mergeCell ref="B14:B15"/>
    <mergeCell ref="C14:C15"/>
    <mergeCell ref="D14:D15"/>
    <mergeCell ref="B16:B17"/>
    <mergeCell ref="C16:C17"/>
    <mergeCell ref="D16:D17"/>
    <mergeCell ref="B18:B20"/>
    <mergeCell ref="C18:C20"/>
    <mergeCell ref="D18:D20"/>
    <mergeCell ref="B21:B22"/>
    <mergeCell ref="C21:C22"/>
    <mergeCell ref="D21:D22"/>
    <mergeCell ref="B23:B25"/>
    <mergeCell ref="C23:C25"/>
    <mergeCell ref="D23:D25"/>
    <mergeCell ref="B26:B27"/>
    <mergeCell ref="C26:C27"/>
    <mergeCell ref="D26:D27"/>
    <mergeCell ref="B28:B30"/>
    <mergeCell ref="C28:C30"/>
    <mergeCell ref="D28:D30"/>
    <mergeCell ref="B45:B50"/>
    <mergeCell ref="C45:C50"/>
    <mergeCell ref="B31:B33"/>
    <mergeCell ref="C31:C33"/>
    <mergeCell ref="D31:D33"/>
    <mergeCell ref="B34:B38"/>
    <mergeCell ref="C34:C38"/>
    <mergeCell ref="B39:B44"/>
    <mergeCell ref="C39:C44"/>
  </mergeCells>
  <dataValidations count="1">
    <dataValidation type="list" allowBlank="1" showInputMessage="1" showErrorMessage="1" sqref="C9" xr:uid="{9674BAEA-D0F9-4E64-B13A-18F06D9092C2}">
      <formula1>$AD$12:$AD$28</formula1>
    </dataValidation>
  </dataValidations>
  <hyperlinks>
    <hyperlink ref="N9" location="Índice!C8" display="Regresar" xr:uid="{618D39B9-BB31-4154-960A-CCD4E7A08199}"/>
    <hyperlink ref="N5" location="Índice!A1" display="Regresar" xr:uid="{E65FE038-EB22-48FD-BC7B-E6AA7D9E2A22}"/>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8ABEE-989B-49BC-8278-6C0B8BD9CB62}">
  <sheetPr>
    <tabColor rgb="FF691C32"/>
  </sheetPr>
  <dimension ref="A1:BD1226"/>
  <sheetViews>
    <sheetView topLeftCell="A19" zoomScale="80" zoomScaleNormal="80" workbookViewId="0">
      <selection activeCell="D18" sqref="D18"/>
    </sheetView>
  </sheetViews>
  <sheetFormatPr baseColWidth="10" defaultColWidth="0" defaultRowHeight="0" customHeight="1" zeroHeight="1" x14ac:dyDescent="0.3"/>
  <cols>
    <col min="1" max="1" width="15.7109375" style="20" customWidth="1"/>
    <col min="2" max="2" width="25.85546875" style="64" customWidth="1"/>
    <col min="3" max="3" width="24.42578125" style="64" customWidth="1"/>
    <col min="4" max="5" width="25.85546875" style="64" customWidth="1"/>
    <col min="6" max="8" width="25.85546875" style="65" customWidth="1"/>
    <col min="9" max="9" width="11.7109375" style="65" customWidth="1"/>
    <col min="10" max="10" width="5.7109375" style="65" customWidth="1"/>
    <col min="11" max="13" width="11.7109375" style="65" hidden="1" customWidth="1"/>
    <col min="14" max="14" width="19.140625" style="65" hidden="1" customWidth="1"/>
    <col min="15" max="15" width="13.42578125" style="65" hidden="1" customWidth="1"/>
    <col min="16" max="34" width="13.42578125" style="64" hidden="1" customWidth="1"/>
    <col min="35" max="44" width="16.7109375" style="64" hidden="1" customWidth="1"/>
    <col min="45" max="56" width="13.42578125" style="64" hidden="1" customWidth="1"/>
    <col min="57" max="16384" width="11.42578125" style="64" hidden="1"/>
  </cols>
  <sheetData>
    <row r="1" spans="1:56" s="3" customFormat="1" ht="18" customHeight="1" x14ac:dyDescent="0.25">
      <c r="B1" s="574"/>
      <c r="C1" s="2"/>
      <c r="D1" s="2"/>
      <c r="E1" s="2"/>
      <c r="F1" s="2"/>
      <c r="G1" s="2"/>
      <c r="H1" s="2"/>
      <c r="I1" s="2"/>
      <c r="J1" s="2"/>
    </row>
    <row r="2" spans="1:56" s="3" customFormat="1" ht="18" customHeight="1" x14ac:dyDescent="0.25">
      <c r="B2" s="574"/>
      <c r="D2" s="4" t="s">
        <v>0</v>
      </c>
    </row>
    <row r="3" spans="1:56" s="3" customFormat="1" ht="18" customHeight="1" x14ac:dyDescent="0.25">
      <c r="B3" s="574"/>
      <c r="D3" s="4" t="s">
        <v>1</v>
      </c>
      <c r="H3" s="2"/>
      <c r="I3" s="2"/>
      <c r="J3" s="2"/>
    </row>
    <row r="4" spans="1:56" s="3" customFormat="1" ht="6.95" customHeight="1" x14ac:dyDescent="0.25">
      <c r="B4" s="574"/>
      <c r="C4" s="2"/>
      <c r="H4" s="2"/>
      <c r="I4" s="2"/>
      <c r="J4" s="2"/>
    </row>
    <row r="5" spans="1:56" s="3" customFormat="1" ht="18" customHeight="1" x14ac:dyDescent="0.3">
      <c r="A5" s="5"/>
      <c r="B5" s="575"/>
      <c r="C5" s="32"/>
      <c r="D5" s="32" t="s">
        <v>6</v>
      </c>
      <c r="E5" s="6"/>
      <c r="F5" s="6"/>
      <c r="G5" s="6"/>
      <c r="H5" s="6"/>
      <c r="I5" s="33" t="s">
        <v>38</v>
      </c>
      <c r="J5" s="34"/>
    </row>
    <row r="6" spans="1:56" s="3" customFormat="1" ht="18" customHeight="1" x14ac:dyDescent="0.3">
      <c r="A6" s="5"/>
      <c r="B6" s="2"/>
      <c r="C6" s="7"/>
      <c r="D6" s="2"/>
      <c r="E6" s="2"/>
      <c r="F6" s="2"/>
      <c r="G6" s="2"/>
      <c r="H6" s="2"/>
      <c r="I6" s="34"/>
      <c r="J6" s="34"/>
    </row>
    <row r="7" spans="1:56" s="21" customFormat="1" ht="18" customHeight="1" x14ac:dyDescent="0.3">
      <c r="B7" s="493" t="s">
        <v>39</v>
      </c>
      <c r="C7" s="15"/>
      <c r="D7" s="15"/>
      <c r="E7" s="15"/>
      <c r="F7" s="15"/>
      <c r="G7" s="15"/>
      <c r="H7" s="15"/>
      <c r="I7" s="15"/>
      <c r="J7" s="35"/>
      <c r="K7" s="35"/>
      <c r="L7" s="35"/>
      <c r="M7" s="35"/>
      <c r="N7" s="35"/>
      <c r="O7" s="35"/>
      <c r="AJ7" s="36"/>
    </row>
    <row r="8" spans="1:56" s="21" customFormat="1" ht="18" customHeight="1" x14ac:dyDescent="0.3">
      <c r="A8" s="37"/>
      <c r="B8" s="35"/>
      <c r="C8" s="35"/>
      <c r="D8" s="35"/>
      <c r="E8" s="35"/>
      <c r="F8" s="35"/>
      <c r="G8" s="35"/>
      <c r="H8" s="35"/>
      <c r="I8" s="35"/>
      <c r="J8" s="35"/>
      <c r="K8" s="35"/>
      <c r="L8" s="35"/>
      <c r="M8" s="35"/>
      <c r="N8" s="35"/>
      <c r="O8" s="35"/>
      <c r="AJ8" s="35"/>
    </row>
    <row r="9" spans="1:56" s="40" customFormat="1" ht="22.5" customHeight="1" x14ac:dyDescent="0.3">
      <c r="A9" s="37"/>
      <c r="B9" s="578" t="s">
        <v>40</v>
      </c>
      <c r="C9" s="579"/>
      <c r="D9" s="39"/>
      <c r="E9" s="35"/>
      <c r="F9" s="35"/>
      <c r="G9" s="35"/>
      <c r="H9" s="35"/>
      <c r="I9" s="35" t="s">
        <v>41</v>
      </c>
      <c r="J9" s="35"/>
      <c r="K9" s="35"/>
      <c r="L9" s="35"/>
      <c r="M9" s="35"/>
      <c r="N9" s="35"/>
      <c r="O9" s="35"/>
      <c r="P9" s="21"/>
      <c r="Q9" s="21"/>
      <c r="R9" s="21"/>
      <c r="S9" s="21"/>
      <c r="T9" s="21"/>
      <c r="U9" s="21"/>
      <c r="V9" s="21"/>
      <c r="W9" s="21"/>
      <c r="X9" s="21"/>
      <c r="Y9" s="21"/>
      <c r="Z9" s="21"/>
      <c r="AA9" s="21"/>
      <c r="AB9" s="21"/>
      <c r="AC9" s="21"/>
      <c r="AD9" s="21"/>
      <c r="AE9" s="21"/>
      <c r="AF9" s="21"/>
      <c r="AG9" s="21"/>
      <c r="AH9" s="21"/>
      <c r="AI9" s="21"/>
      <c r="AJ9" s="35"/>
      <c r="AK9" s="21"/>
      <c r="AL9" s="21"/>
      <c r="AM9" s="21"/>
      <c r="AN9" s="21"/>
      <c r="AO9" s="21"/>
      <c r="AP9" s="21"/>
      <c r="AQ9" s="21"/>
      <c r="AR9" s="21"/>
      <c r="AS9" s="21"/>
      <c r="AT9" s="21"/>
      <c r="AU9" s="21"/>
      <c r="AV9" s="21"/>
      <c r="AW9" s="21"/>
      <c r="AX9" s="21"/>
      <c r="AY9" s="21"/>
      <c r="AZ9" s="21"/>
      <c r="BA9" s="21"/>
      <c r="BB9" s="21"/>
      <c r="BC9" s="21"/>
      <c r="BD9" s="21"/>
    </row>
    <row r="10" spans="1:56" s="40" customFormat="1" ht="22.5" customHeight="1" x14ac:dyDescent="0.3">
      <c r="A10" s="37"/>
      <c r="B10" s="580">
        <v>45717</v>
      </c>
      <c r="C10" s="581"/>
      <c r="D10" s="41"/>
      <c r="E10" s="35"/>
      <c r="F10" s="35"/>
      <c r="G10" s="35"/>
      <c r="H10" s="35"/>
      <c r="I10" s="35"/>
      <c r="J10" s="35"/>
      <c r="K10" s="35"/>
      <c r="L10" s="35"/>
      <c r="M10" s="35"/>
      <c r="N10" s="35"/>
      <c r="O10" s="35"/>
      <c r="P10" s="21"/>
      <c r="Q10" s="21"/>
      <c r="R10" s="21"/>
      <c r="S10" s="21"/>
      <c r="T10" s="21"/>
      <c r="U10" s="21"/>
      <c r="V10" s="21"/>
      <c r="W10" s="21"/>
      <c r="X10" s="21"/>
      <c r="Y10" s="21"/>
      <c r="Z10" s="21"/>
      <c r="AA10" s="21"/>
      <c r="AB10" s="21"/>
      <c r="AC10" s="21"/>
      <c r="AD10" s="21"/>
      <c r="AE10" s="21"/>
      <c r="AF10" s="21"/>
      <c r="AG10" s="21"/>
      <c r="AH10" s="21"/>
      <c r="AI10" s="21"/>
      <c r="AJ10" s="35"/>
      <c r="AK10" s="21"/>
      <c r="AL10" s="21"/>
      <c r="AM10" s="21"/>
      <c r="AN10" s="21"/>
      <c r="AO10" s="21"/>
      <c r="AP10" s="21"/>
      <c r="AQ10" s="21"/>
      <c r="AR10" s="21"/>
      <c r="AS10" s="21"/>
      <c r="AT10" s="21"/>
      <c r="AU10" s="21"/>
      <c r="AV10" s="21"/>
      <c r="AW10" s="21"/>
      <c r="AX10" s="21"/>
      <c r="AY10" s="21"/>
      <c r="AZ10" s="21"/>
      <c r="BA10" s="21"/>
      <c r="BB10" s="21"/>
      <c r="BC10" s="21"/>
      <c r="BD10" s="21"/>
    </row>
    <row r="11" spans="1:56" s="21" customFormat="1" ht="18" customHeight="1" x14ac:dyDescent="0.3">
      <c r="A11" s="37"/>
      <c r="B11" s="42"/>
      <c r="C11" s="42"/>
      <c r="D11" s="42"/>
      <c r="E11" s="42"/>
      <c r="F11" s="35"/>
      <c r="G11" s="35"/>
      <c r="H11" s="35"/>
      <c r="I11" s="35"/>
      <c r="J11" s="35"/>
      <c r="K11" s="35"/>
      <c r="L11" s="35"/>
      <c r="M11" s="35"/>
      <c r="N11" s="35"/>
      <c r="O11" s="35" t="str">
        <f t="shared" ref="O11:O16" si="0">+P11&amp;Q11&amp;R11</f>
        <v/>
      </c>
      <c r="AJ11" s="35"/>
    </row>
    <row r="12" spans="1:56" s="40" customFormat="1" ht="22.5" customHeight="1" x14ac:dyDescent="0.3">
      <c r="A12" s="37"/>
      <c r="B12" s="578" t="s">
        <v>42</v>
      </c>
      <c r="C12" s="579"/>
      <c r="D12" s="21"/>
      <c r="E12" s="43"/>
      <c r="F12" s="35"/>
      <c r="G12" s="35"/>
      <c r="H12" s="35"/>
      <c r="I12" s="35"/>
      <c r="J12" s="35"/>
      <c r="K12" s="35"/>
      <c r="L12" s="35"/>
      <c r="M12" s="35"/>
      <c r="N12" s="35"/>
      <c r="O12" s="35" t="str">
        <f t="shared" si="0"/>
        <v/>
      </c>
      <c r="P12" s="21"/>
      <c r="Q12" s="21"/>
      <c r="R12" s="21"/>
      <c r="S12" s="21"/>
      <c r="T12" s="21"/>
      <c r="U12" s="21"/>
      <c r="V12" s="21"/>
      <c r="W12" s="21"/>
      <c r="X12" s="21"/>
      <c r="Y12" s="21"/>
      <c r="Z12" s="21"/>
      <c r="AA12" s="21"/>
      <c r="AB12" s="21"/>
      <c r="AC12" s="21"/>
      <c r="AD12" s="21"/>
      <c r="AE12" s="21"/>
      <c r="AF12" s="21"/>
      <c r="AG12" s="21"/>
      <c r="AH12" s="21"/>
      <c r="AI12" s="21"/>
      <c r="AJ12" s="35"/>
      <c r="AK12" s="21"/>
      <c r="AL12" s="21"/>
      <c r="AM12" s="21"/>
      <c r="AN12" s="21"/>
      <c r="AO12" s="21"/>
      <c r="AP12" s="21"/>
      <c r="AQ12" s="21"/>
      <c r="AR12" s="21"/>
      <c r="AS12" s="21"/>
      <c r="AT12" s="21"/>
      <c r="AU12" s="21"/>
      <c r="AV12" s="21"/>
      <c r="AW12" s="21"/>
      <c r="AX12" s="21"/>
      <c r="AY12" s="21"/>
      <c r="AZ12" s="21"/>
      <c r="BA12" s="21"/>
      <c r="BB12" s="21"/>
      <c r="BC12" s="21"/>
      <c r="BD12" s="21"/>
    </row>
    <row r="13" spans="1:56" s="40" customFormat="1" ht="22.5" customHeight="1" x14ac:dyDescent="0.3">
      <c r="A13" s="37"/>
      <c r="B13" s="582">
        <f>+REC_CG_2025!C14</f>
        <v>31807515364.121101</v>
      </c>
      <c r="C13" s="583"/>
      <c r="D13" s="21"/>
      <c r="E13" s="44"/>
      <c r="F13" s="35"/>
      <c r="G13" s="35"/>
      <c r="H13" s="35"/>
      <c r="I13" s="35"/>
      <c r="J13" s="35"/>
      <c r="K13" s="35"/>
      <c r="L13" s="35"/>
      <c r="M13" s="35"/>
      <c r="N13" s="35"/>
      <c r="O13" s="35" t="str">
        <f t="shared" si="0"/>
        <v/>
      </c>
      <c r="P13" s="21"/>
      <c r="Q13" s="21"/>
      <c r="R13" s="21"/>
      <c r="S13" s="21"/>
      <c r="T13" s="21"/>
      <c r="U13" s="21"/>
      <c r="V13" s="21"/>
      <c r="W13" s="21"/>
      <c r="X13" s="21"/>
      <c r="Y13" s="21"/>
      <c r="Z13" s="21"/>
      <c r="AA13" s="21"/>
      <c r="AB13" s="21"/>
      <c r="AC13" s="21"/>
      <c r="AD13" s="21"/>
      <c r="AE13" s="21"/>
      <c r="AF13" s="21"/>
      <c r="AG13" s="21"/>
      <c r="AH13" s="21"/>
      <c r="AI13" s="21"/>
      <c r="AJ13" s="35"/>
      <c r="AK13" s="21"/>
      <c r="AL13" s="21"/>
      <c r="AM13" s="21"/>
      <c r="AN13" s="21"/>
      <c r="AO13" s="21"/>
      <c r="AP13" s="21"/>
      <c r="AQ13" s="21"/>
      <c r="AR13" s="21"/>
      <c r="AS13" s="21"/>
      <c r="AT13" s="21"/>
      <c r="AU13" s="21"/>
      <c r="AV13" s="21"/>
      <c r="AW13" s="21"/>
      <c r="AX13" s="21"/>
      <c r="AY13" s="21"/>
      <c r="AZ13" s="21"/>
      <c r="BA13" s="21"/>
      <c r="BB13" s="21"/>
      <c r="BC13" s="21"/>
      <c r="BD13" s="21"/>
    </row>
    <row r="14" spans="1:56" s="21" customFormat="1" ht="20.25" customHeight="1" x14ac:dyDescent="0.3">
      <c r="A14" s="37"/>
      <c r="F14" s="35"/>
      <c r="G14" s="35"/>
      <c r="H14" s="35"/>
      <c r="I14" s="35"/>
      <c r="J14" s="35"/>
      <c r="K14" s="35"/>
      <c r="L14" s="35"/>
      <c r="M14" s="35"/>
      <c r="N14" s="35"/>
      <c r="O14" s="35" t="str">
        <f t="shared" si="0"/>
        <v/>
      </c>
      <c r="AJ14" s="35"/>
    </row>
    <row r="15" spans="1:56" s="21" customFormat="1" ht="18" customHeight="1" x14ac:dyDescent="0.3">
      <c r="B15" s="15" t="s">
        <v>43</v>
      </c>
      <c r="C15" s="45"/>
      <c r="D15" s="45"/>
      <c r="E15" s="45"/>
      <c r="F15" s="45"/>
      <c r="G15" s="45"/>
      <c r="H15" s="45"/>
      <c r="I15" s="45"/>
      <c r="J15" s="35"/>
      <c r="K15" s="35"/>
      <c r="L15" s="35"/>
      <c r="M15" s="35"/>
      <c r="N15" s="35"/>
      <c r="O15" s="35" t="str">
        <f t="shared" si="0"/>
        <v/>
      </c>
      <c r="AJ15" s="35"/>
    </row>
    <row r="16" spans="1:56" s="21" customFormat="1" ht="22.5" customHeight="1" x14ac:dyDescent="0.3">
      <c r="B16" s="46"/>
      <c r="F16" s="47"/>
      <c r="G16" s="47"/>
      <c r="H16" s="47"/>
      <c r="I16" s="47"/>
      <c r="J16" s="47"/>
      <c r="K16" s="47"/>
      <c r="L16" s="47"/>
      <c r="M16" s="47"/>
      <c r="N16" s="35"/>
      <c r="O16" s="35" t="str">
        <f t="shared" si="0"/>
        <v/>
      </c>
      <c r="AJ16" s="35"/>
    </row>
    <row r="17" spans="1:56" s="40" customFormat="1" ht="22.5" customHeight="1" thickBot="1" x14ac:dyDescent="0.35">
      <c r="A17" s="21"/>
      <c r="B17" s="48" t="s">
        <v>44</v>
      </c>
      <c r="C17" s="48" t="s">
        <v>45</v>
      </c>
      <c r="D17" s="48" t="s">
        <v>46</v>
      </c>
      <c r="E17" s="48" t="s">
        <v>47</v>
      </c>
      <c r="F17" s="35" t="str">
        <f>+G17&amp;H17&amp;I17</f>
        <v/>
      </c>
      <c r="G17" s="47"/>
      <c r="H17" s="47"/>
      <c r="I17" s="47"/>
      <c r="J17" s="47"/>
      <c r="K17" s="47"/>
      <c r="L17" s="47"/>
      <c r="M17" s="47"/>
      <c r="N17" s="47"/>
      <c r="O17" s="47"/>
      <c r="P17" s="21"/>
      <c r="Q17" s="21"/>
      <c r="R17" s="21"/>
      <c r="S17" s="21"/>
      <c r="T17" s="21"/>
      <c r="U17" s="21"/>
      <c r="V17" s="21"/>
      <c r="W17" s="21"/>
      <c r="X17" s="21"/>
      <c r="Y17" s="21"/>
      <c r="Z17" s="21"/>
      <c r="AA17" s="35"/>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row>
    <row r="18" spans="1:56" s="40" customFormat="1" ht="22.5" customHeight="1" x14ac:dyDescent="0.3">
      <c r="A18" s="47"/>
      <c r="B18" s="49" t="s">
        <v>48</v>
      </c>
      <c r="C18" s="50" t="s">
        <v>49</v>
      </c>
      <c r="D18" s="51">
        <v>96173.308641680313</v>
      </c>
      <c r="E18" s="52">
        <f>D18/(24*31*VLOOKUP($B18,PC_MARZO_2025!$B$10:$C$22,2,0))</f>
        <v>219.09355896136395</v>
      </c>
      <c r="F18" s="35"/>
      <c r="G18" s="47"/>
      <c r="H18" s="47"/>
      <c r="I18" s="47"/>
      <c r="J18" s="47"/>
      <c r="K18" s="47"/>
      <c r="L18" s="47"/>
      <c r="M18" s="47"/>
      <c r="N18" s="47"/>
      <c r="O18" s="47"/>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row>
    <row r="19" spans="1:56" s="40" customFormat="1" ht="22.5" customHeight="1" x14ac:dyDescent="0.3">
      <c r="A19" s="47"/>
      <c r="B19" s="53" t="s">
        <v>50</v>
      </c>
      <c r="C19" s="54" t="s">
        <v>49</v>
      </c>
      <c r="D19" s="26">
        <v>164047.18341540371</v>
      </c>
      <c r="E19" s="52">
        <f>D19/(24*31*VLOOKUP($B19,PC_MARZO_2025!$B$10:$C$22,2,0))</f>
        <v>373.71784084063177</v>
      </c>
      <c r="F19" s="35"/>
      <c r="G19" s="47"/>
      <c r="H19" s="47"/>
      <c r="I19" s="47"/>
      <c r="J19" s="47"/>
      <c r="K19" s="47"/>
      <c r="L19" s="47"/>
      <c r="M19" s="47"/>
      <c r="N19" s="47"/>
      <c r="O19" s="47"/>
      <c r="P19" s="21"/>
      <c r="Q19" s="21"/>
      <c r="R19" s="21"/>
      <c r="S19" s="21"/>
      <c r="T19" s="21"/>
      <c r="U19" s="21"/>
      <c r="V19" s="21"/>
      <c r="W19" s="21"/>
      <c r="X19" s="21"/>
      <c r="Y19" s="21"/>
      <c r="Z19" s="21"/>
      <c r="AA19" s="35"/>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row>
    <row r="20" spans="1:56" s="40" customFormat="1" ht="22.5" customHeight="1" x14ac:dyDescent="0.3">
      <c r="A20" s="47"/>
      <c r="B20" s="53" t="s">
        <v>51</v>
      </c>
      <c r="C20" s="54" t="s">
        <v>49</v>
      </c>
      <c r="D20" s="26">
        <v>167740.73906462849</v>
      </c>
      <c r="E20" s="52">
        <f>D20/(24*31*VLOOKUP($B20,PC_MARZO_2025!$B$10:$C$22,2,0))</f>
        <v>304.67294947803782</v>
      </c>
      <c r="F20" s="35"/>
      <c r="G20" s="47"/>
      <c r="H20" s="47"/>
      <c r="I20" s="47"/>
      <c r="J20" s="47"/>
      <c r="K20" s="47"/>
      <c r="L20" s="47"/>
      <c r="M20" s="47"/>
      <c r="N20" s="47"/>
      <c r="O20" s="47"/>
      <c r="P20" s="21"/>
      <c r="Q20" s="21"/>
      <c r="R20" s="21"/>
      <c r="S20" s="21"/>
      <c r="T20" s="21"/>
      <c r="U20" s="21"/>
      <c r="V20" s="21"/>
      <c r="W20" s="21"/>
      <c r="X20" s="21"/>
      <c r="Y20" s="21"/>
      <c r="Z20" s="21"/>
      <c r="AA20" s="35"/>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row>
    <row r="21" spans="1:56" s="40" customFormat="1" ht="22.5" customHeight="1" x14ac:dyDescent="0.3">
      <c r="A21" s="47"/>
      <c r="B21" s="53" t="s">
        <v>52</v>
      </c>
      <c r="C21" s="54" t="s">
        <v>49</v>
      </c>
      <c r="D21" s="26">
        <v>37596.032561692358</v>
      </c>
      <c r="E21" s="52">
        <f>D21/(24*31*VLOOKUP($B21,PC_MARZO_2025!$B$10:$C$22,2,0))</f>
        <v>71.172256098917842</v>
      </c>
      <c r="F21" s="35"/>
      <c r="G21" s="47"/>
      <c r="H21" s="47"/>
      <c r="I21" s="47"/>
      <c r="J21" s="47"/>
      <c r="K21" s="47"/>
      <c r="L21" s="47"/>
      <c r="M21" s="47"/>
      <c r="N21" s="47"/>
      <c r="O21" s="47"/>
      <c r="P21" s="21"/>
      <c r="Q21" s="21"/>
      <c r="R21" s="21"/>
      <c r="S21" s="21"/>
      <c r="T21" s="21"/>
      <c r="U21" s="21"/>
      <c r="V21" s="21"/>
      <c r="W21" s="21"/>
      <c r="X21" s="21"/>
      <c r="Y21" s="21"/>
      <c r="Z21" s="21"/>
      <c r="AA21" s="35"/>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row>
    <row r="22" spans="1:56" s="40" customFormat="1" ht="22.5" customHeight="1" x14ac:dyDescent="0.3">
      <c r="A22" s="47"/>
      <c r="B22" s="53" t="s">
        <v>53</v>
      </c>
      <c r="C22" s="54" t="s">
        <v>49</v>
      </c>
      <c r="D22" s="26">
        <v>3570.6138305641152</v>
      </c>
      <c r="E22" s="52">
        <f>D22/(24*31*VLOOKUP($B22,PC_MARZO_2025!$B$10:$C$22,2,0))</f>
        <v>9.7943104854183538</v>
      </c>
      <c r="F22" s="35"/>
      <c r="G22" s="47"/>
      <c r="H22" s="47"/>
      <c r="I22" s="47"/>
      <c r="J22" s="47"/>
      <c r="K22" s="35"/>
      <c r="L22" s="47"/>
      <c r="M22" s="47"/>
      <c r="N22" s="35"/>
      <c r="O22" s="35"/>
      <c r="P22" s="35"/>
      <c r="Q22" s="35"/>
      <c r="R22" s="35"/>
      <c r="S22" s="35"/>
      <c r="T22" s="35"/>
      <c r="U22" s="35"/>
      <c r="V22" s="35"/>
      <c r="W22" s="35"/>
      <c r="X22" s="35"/>
      <c r="Y22" s="35"/>
      <c r="Z22" s="35"/>
      <c r="AA22" s="35"/>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row>
    <row r="23" spans="1:56" s="40" customFormat="1" ht="22.5" customHeight="1" x14ac:dyDescent="0.3">
      <c r="A23" s="47"/>
      <c r="B23" s="53" t="s">
        <v>54</v>
      </c>
      <c r="C23" s="54" t="s">
        <v>49</v>
      </c>
      <c r="D23" s="26">
        <v>339236.64861735946</v>
      </c>
      <c r="E23" s="52">
        <f>D23/(24*31*VLOOKUP($B23,PC_MARZO_2025!$B$10:$C$22,2,0))</f>
        <v>799.93550419109476</v>
      </c>
      <c r="F23" s="35"/>
      <c r="G23" s="47"/>
      <c r="H23" s="47"/>
      <c r="I23" s="47"/>
      <c r="J23" s="47"/>
      <c r="K23" s="47"/>
      <c r="L23" s="47"/>
      <c r="M23" s="47"/>
      <c r="N23" s="47"/>
      <c r="O23" s="35"/>
      <c r="P23" s="35"/>
      <c r="Q23" s="35"/>
      <c r="R23" s="35"/>
      <c r="S23" s="35"/>
      <c r="T23" s="35"/>
      <c r="U23" s="35"/>
      <c r="V23" s="35"/>
      <c r="W23" s="35"/>
      <c r="X23" s="35"/>
      <c r="Y23" s="35"/>
      <c r="Z23" s="35"/>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row>
    <row r="24" spans="1:56" s="40" customFormat="1" ht="22.5" customHeight="1" x14ac:dyDescent="0.3">
      <c r="A24" s="47"/>
      <c r="B24" s="53" t="s">
        <v>55</v>
      </c>
      <c r="C24" s="54" t="s">
        <v>49</v>
      </c>
      <c r="D24" s="26">
        <v>76191.726176138298</v>
      </c>
      <c r="E24" s="52">
        <f>D24/(24*31*VLOOKUP($B24,PC_MARZO_2025!$B$10:$C$22,2,0))</f>
        <v>186.19678928675046</v>
      </c>
      <c r="F24" s="35"/>
      <c r="G24" s="47"/>
      <c r="H24" s="47"/>
      <c r="I24" s="47"/>
      <c r="J24" s="47"/>
      <c r="K24" s="47"/>
      <c r="L24" s="47"/>
      <c r="M24" s="47"/>
      <c r="N24" s="47"/>
      <c r="O24" s="35"/>
      <c r="P24" s="35"/>
      <c r="Q24" s="35"/>
      <c r="R24" s="35"/>
      <c r="S24" s="35"/>
      <c r="T24" s="35"/>
      <c r="U24" s="35"/>
      <c r="V24" s="35"/>
      <c r="W24" s="35"/>
      <c r="X24" s="35"/>
      <c r="Y24" s="35"/>
      <c r="Z24" s="35"/>
      <c r="AA24" s="35"/>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row>
    <row r="25" spans="1:56" s="40" customFormat="1" ht="22.5" customHeight="1" x14ac:dyDescent="0.3">
      <c r="A25" s="47"/>
      <c r="B25" s="53" t="s">
        <v>56</v>
      </c>
      <c r="C25" s="54" t="s">
        <v>49</v>
      </c>
      <c r="D25" s="26">
        <v>51505.588207237946</v>
      </c>
      <c r="E25" s="52">
        <f>D25/(24*31*VLOOKUP($B25,PC_MARZO_2025!$B$10:$C$22,2,0))</f>
        <v>119.3585192047598</v>
      </c>
      <c r="F25" s="35"/>
      <c r="G25" s="47"/>
      <c r="H25" s="47"/>
      <c r="I25" s="47"/>
      <c r="J25" s="47"/>
      <c r="K25" s="47"/>
      <c r="L25" s="47"/>
      <c r="M25" s="47"/>
      <c r="N25" s="47"/>
      <c r="O25" s="47"/>
      <c r="P25" s="21"/>
      <c r="Q25" s="21"/>
      <c r="R25" s="21"/>
      <c r="S25" s="21"/>
      <c r="T25" s="21"/>
      <c r="U25" s="21"/>
      <c r="V25" s="21"/>
      <c r="W25" s="21"/>
      <c r="X25" s="21"/>
      <c r="Y25" s="21"/>
      <c r="Z25" s="21"/>
      <c r="AA25" s="35"/>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row>
    <row r="26" spans="1:56" s="40" customFormat="1" ht="22.5" customHeight="1" x14ac:dyDescent="0.3">
      <c r="A26" s="47"/>
      <c r="B26" s="53" t="s">
        <v>57</v>
      </c>
      <c r="C26" s="54" t="s">
        <v>49</v>
      </c>
      <c r="D26" s="26">
        <v>7315.7511887667797</v>
      </c>
      <c r="E26" s="52">
        <f>D26/(24*31*VLOOKUP($B26,PC_MARZO_2025!$B$10:$C$22,2,0))</f>
        <v>19.665997819265538</v>
      </c>
      <c r="F26" s="35"/>
      <c r="G26" s="47"/>
      <c r="H26" s="47"/>
      <c r="I26" s="47"/>
      <c r="J26" s="47"/>
      <c r="K26" s="47"/>
      <c r="L26" s="47"/>
      <c r="M26" s="47"/>
      <c r="N26" s="47"/>
      <c r="O26" s="47"/>
      <c r="P26" s="21"/>
      <c r="Q26" s="21"/>
      <c r="R26" s="21"/>
      <c r="S26" s="21"/>
      <c r="T26" s="21"/>
      <c r="U26" s="21"/>
      <c r="V26" s="21"/>
      <c r="W26" s="21"/>
      <c r="X26" s="21"/>
      <c r="Y26" s="21"/>
      <c r="Z26" s="21"/>
      <c r="AA26" s="35"/>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row>
    <row r="27" spans="1:56" s="40" customFormat="1" ht="22.5" customHeight="1" x14ac:dyDescent="0.3">
      <c r="A27" s="47"/>
      <c r="B27" s="53" t="s">
        <v>58</v>
      </c>
      <c r="C27" s="54" t="s">
        <v>49</v>
      </c>
      <c r="D27" s="26">
        <v>768.74054110793543</v>
      </c>
      <c r="E27" s="52">
        <f>D27/(24*31*VLOOKUP($B27,PC_MARZO_2025!$B$10:$C$22,2,0))</f>
        <v>2.0665068309353103</v>
      </c>
      <c r="F27" s="35"/>
      <c r="G27" s="47"/>
      <c r="H27" s="47"/>
      <c r="I27" s="47"/>
      <c r="J27" s="47"/>
      <c r="K27" s="47"/>
      <c r="L27" s="47"/>
      <c r="M27" s="47"/>
      <c r="N27" s="47"/>
      <c r="O27" s="47"/>
      <c r="P27" s="21"/>
      <c r="Q27" s="21"/>
      <c r="R27" s="21"/>
      <c r="S27" s="21"/>
      <c r="T27" s="21"/>
      <c r="U27" s="21"/>
      <c r="V27" s="21"/>
      <c r="W27" s="21"/>
      <c r="X27" s="21"/>
      <c r="Y27" s="21"/>
      <c r="Z27" s="21"/>
      <c r="AA27" s="35"/>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row>
    <row r="28" spans="1:56" s="40" customFormat="1" ht="22.5" customHeight="1" x14ac:dyDescent="0.3">
      <c r="A28" s="47"/>
      <c r="B28" s="53" t="s">
        <v>59</v>
      </c>
      <c r="C28" s="54" t="s">
        <v>49</v>
      </c>
      <c r="D28" s="26">
        <v>15153.853004070057</v>
      </c>
      <c r="E28" s="52">
        <f>D28/(24*31*VLOOKUP($B28,PC_MARZO_2025!$B$10:$C$22,2,0))</f>
        <v>40.736163989435639</v>
      </c>
      <c r="F28" s="35"/>
      <c r="G28" s="47"/>
      <c r="H28" s="47"/>
      <c r="I28" s="47"/>
      <c r="J28" s="47"/>
      <c r="K28" s="47"/>
      <c r="L28" s="47"/>
      <c r="M28" s="47"/>
      <c r="N28" s="47"/>
      <c r="O28" s="47"/>
      <c r="P28" s="21"/>
      <c r="Q28" s="21"/>
      <c r="R28" s="21"/>
      <c r="S28" s="21"/>
      <c r="T28" s="21"/>
      <c r="U28" s="21"/>
      <c r="V28" s="21"/>
      <c r="W28" s="21"/>
      <c r="X28" s="21"/>
      <c r="Y28" s="21"/>
      <c r="Z28" s="21"/>
      <c r="AA28" s="35"/>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row>
    <row r="29" spans="1:56" s="40" customFormat="1" ht="22.5" customHeight="1" x14ac:dyDescent="0.3">
      <c r="A29" s="47"/>
      <c r="B29" s="53" t="s">
        <v>60</v>
      </c>
      <c r="C29" s="54" t="s">
        <v>49</v>
      </c>
      <c r="D29" s="26">
        <v>13834.125833309316</v>
      </c>
      <c r="E29" s="52">
        <f>D29/(24*31*VLOOKUP($B29,PC_MARZO_2025!$B$10:$C$22,2,0))</f>
        <v>37.188510304594935</v>
      </c>
      <c r="F29" s="35"/>
      <c r="G29" s="47"/>
      <c r="H29" s="47"/>
      <c r="I29" s="47"/>
      <c r="J29" s="47"/>
      <c r="K29" s="47"/>
      <c r="L29" s="47"/>
      <c r="M29" s="47"/>
      <c r="N29" s="47"/>
      <c r="O29" s="47"/>
      <c r="P29" s="21"/>
      <c r="Q29" s="21"/>
      <c r="R29" s="21"/>
      <c r="S29" s="21"/>
      <c r="T29" s="21"/>
      <c r="U29" s="21"/>
      <c r="V29" s="21"/>
      <c r="W29" s="21"/>
      <c r="X29" s="21"/>
      <c r="Y29" s="21"/>
      <c r="Z29" s="21"/>
      <c r="AA29" s="35"/>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row>
    <row r="30" spans="1:56" s="40" customFormat="1" ht="22.5" customHeight="1" x14ac:dyDescent="0.3">
      <c r="A30" s="47"/>
      <c r="B30" s="53" t="s">
        <v>48</v>
      </c>
      <c r="C30" s="54" t="s">
        <v>61</v>
      </c>
      <c r="D30" s="26">
        <v>15697.589833036523</v>
      </c>
      <c r="E30" s="52">
        <f>D30/(24*31*VLOOKUP($B30,PC_MARZO_2025!$B$10:$C$22,2,0))</f>
        <v>35.760866213405606</v>
      </c>
      <c r="F30" s="35"/>
      <c r="G30" s="47"/>
      <c r="H30" s="47"/>
      <c r="I30" s="47"/>
      <c r="J30" s="47"/>
      <c r="K30" s="47"/>
      <c r="L30" s="47"/>
      <c r="M30" s="47"/>
      <c r="N30" s="47"/>
      <c r="O30" s="47"/>
      <c r="P30" s="21"/>
      <c r="Q30" s="21"/>
      <c r="R30" s="21"/>
      <c r="S30" s="21"/>
      <c r="T30" s="21"/>
      <c r="U30" s="21"/>
      <c r="V30" s="21"/>
      <c r="W30" s="21"/>
      <c r="X30" s="21"/>
      <c r="Y30" s="21"/>
      <c r="Z30" s="21"/>
      <c r="AA30" s="35"/>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row>
    <row r="31" spans="1:56" s="40" customFormat="1" ht="22.5" customHeight="1" x14ac:dyDescent="0.3">
      <c r="A31" s="47"/>
      <c r="B31" s="53" t="s">
        <v>50</v>
      </c>
      <c r="C31" s="54" t="s">
        <v>61</v>
      </c>
      <c r="D31" s="26">
        <v>48393.128308468615</v>
      </c>
      <c r="E31" s="52">
        <f>D31/(24*31*VLOOKUP($B31,PC_MARZO_2025!$B$10:$C$22,2,0))</f>
        <v>110.24496151920134</v>
      </c>
      <c r="F31" s="35"/>
      <c r="G31" s="47"/>
      <c r="H31" s="47"/>
      <c r="I31" s="47"/>
      <c r="J31" s="47"/>
      <c r="K31" s="47"/>
      <c r="L31" s="47"/>
      <c r="M31" s="47"/>
      <c r="N31" s="47"/>
      <c r="O31" s="47"/>
      <c r="P31" s="21"/>
      <c r="Q31" s="21"/>
      <c r="R31" s="21"/>
      <c r="S31" s="21"/>
      <c r="T31" s="21"/>
      <c r="U31" s="21"/>
      <c r="V31" s="21"/>
      <c r="W31" s="21"/>
      <c r="X31" s="21"/>
      <c r="Y31" s="21"/>
      <c r="Z31" s="21"/>
      <c r="AA31" s="35"/>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row>
    <row r="32" spans="1:56" s="40" customFormat="1" ht="22.5" customHeight="1" x14ac:dyDescent="0.3">
      <c r="A32" s="47"/>
      <c r="B32" s="53" t="s">
        <v>51</v>
      </c>
      <c r="C32" s="54" t="s">
        <v>61</v>
      </c>
      <c r="D32" s="26">
        <v>5757.0713993395993</v>
      </c>
      <c r="E32" s="52">
        <f>D32/(24*31*VLOOKUP($B32,PC_MARZO_2025!$B$10:$C$22,2,0))</f>
        <v>10.456755665757774</v>
      </c>
      <c r="F32" s="35" t="str">
        <f t="shared" ref="F32:F95" si="1">+G32&amp;H32&amp;I32</f>
        <v/>
      </c>
      <c r="G32" s="47"/>
      <c r="H32" s="47"/>
      <c r="I32" s="47"/>
      <c r="J32" s="47"/>
      <c r="K32" s="47"/>
      <c r="L32" s="47"/>
      <c r="M32" s="47"/>
      <c r="N32" s="47"/>
      <c r="O32" s="47"/>
      <c r="P32" s="21"/>
      <c r="Q32" s="21"/>
      <c r="R32" s="21"/>
      <c r="S32" s="21"/>
      <c r="T32" s="21"/>
      <c r="U32" s="21"/>
      <c r="V32" s="21"/>
      <c r="W32" s="21"/>
      <c r="X32" s="21"/>
      <c r="Y32" s="21"/>
      <c r="Z32" s="21"/>
      <c r="AA32" s="35"/>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row>
    <row r="33" spans="1:56" s="40" customFormat="1" ht="22.5" customHeight="1" x14ac:dyDescent="0.3">
      <c r="A33" s="47"/>
      <c r="B33" s="53" t="s">
        <v>52</v>
      </c>
      <c r="C33" s="54" t="s">
        <v>61</v>
      </c>
      <c r="D33" s="26">
        <v>0</v>
      </c>
      <c r="E33" s="52">
        <f>D33/(24*31*VLOOKUP($B33,PC_MARZO_2025!$B$10:$C$22,2,0))</f>
        <v>0</v>
      </c>
      <c r="F33" s="35" t="str">
        <f t="shared" si="1"/>
        <v/>
      </c>
      <c r="G33" s="47"/>
      <c r="H33" s="47"/>
      <c r="I33" s="47"/>
      <c r="J33" s="47"/>
      <c r="K33" s="47"/>
      <c r="L33" s="47"/>
      <c r="M33" s="47"/>
      <c r="N33" s="47"/>
      <c r="O33" s="47"/>
      <c r="P33" s="21"/>
      <c r="Q33" s="21"/>
      <c r="R33" s="21"/>
      <c r="S33" s="21"/>
      <c r="T33" s="21"/>
      <c r="U33" s="21"/>
      <c r="V33" s="21"/>
      <c r="W33" s="21"/>
      <c r="X33" s="21"/>
      <c r="Y33" s="21"/>
      <c r="Z33" s="21"/>
      <c r="AA33" s="35"/>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row>
    <row r="34" spans="1:56" s="40" customFormat="1" ht="22.5" customHeight="1" x14ac:dyDescent="0.3">
      <c r="A34" s="47"/>
      <c r="B34" s="53" t="s">
        <v>53</v>
      </c>
      <c r="C34" s="54" t="s">
        <v>61</v>
      </c>
      <c r="D34" s="26">
        <v>1072.0102094006743</v>
      </c>
      <c r="E34" s="52">
        <f>D34/(24*31*VLOOKUP($B34,PC_MARZO_2025!$B$10:$C$22,2,0))</f>
        <v>2.9405590558499952</v>
      </c>
      <c r="F34" s="35" t="str">
        <f t="shared" si="1"/>
        <v/>
      </c>
      <c r="G34" s="47"/>
      <c r="H34" s="47"/>
      <c r="I34" s="47"/>
      <c r="J34" s="47"/>
      <c r="K34" s="47"/>
      <c r="L34" s="47"/>
      <c r="M34" s="47"/>
      <c r="N34" s="47"/>
      <c r="O34" s="47"/>
      <c r="P34" s="21"/>
      <c r="Q34" s="21"/>
      <c r="R34" s="21"/>
      <c r="S34" s="21"/>
      <c r="T34" s="21"/>
      <c r="U34" s="21"/>
      <c r="V34" s="21"/>
      <c r="W34" s="21"/>
      <c r="X34" s="21"/>
      <c r="Y34" s="21"/>
      <c r="Z34" s="21"/>
      <c r="AA34" s="35"/>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row>
    <row r="35" spans="1:56" s="40" customFormat="1" ht="22.5" customHeight="1" x14ac:dyDescent="0.3">
      <c r="A35" s="47"/>
      <c r="B35" s="53" t="s">
        <v>54</v>
      </c>
      <c r="C35" s="54" t="s">
        <v>61</v>
      </c>
      <c r="D35" s="26">
        <v>81138.305118438351</v>
      </c>
      <c r="E35" s="52">
        <f>D35/(24*31*VLOOKUP($B35,PC_MARZO_2025!$B$10:$C$22,2,0))</f>
        <v>191.3278275760195</v>
      </c>
      <c r="F35" s="35" t="str">
        <f t="shared" si="1"/>
        <v/>
      </c>
      <c r="G35" s="47"/>
      <c r="H35" s="47"/>
      <c r="I35" s="47"/>
      <c r="J35" s="47"/>
      <c r="K35" s="47"/>
      <c r="L35" s="47"/>
      <c r="M35" s="47"/>
      <c r="N35" s="47"/>
      <c r="O35" s="47"/>
      <c r="P35" s="21"/>
      <c r="Q35" s="21"/>
      <c r="R35" s="21"/>
      <c r="S35" s="21"/>
      <c r="T35" s="21"/>
      <c r="U35" s="21"/>
      <c r="V35" s="21"/>
      <c r="W35" s="21"/>
      <c r="X35" s="21"/>
      <c r="Y35" s="21"/>
      <c r="Z35" s="21"/>
      <c r="AA35" s="35"/>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row>
    <row r="36" spans="1:56" s="40" customFormat="1" ht="22.5" customHeight="1" x14ac:dyDescent="0.3">
      <c r="A36" s="47"/>
      <c r="B36" s="53" t="s">
        <v>55</v>
      </c>
      <c r="C36" s="54" t="s">
        <v>61</v>
      </c>
      <c r="D36" s="26">
        <v>18089.712104536597</v>
      </c>
      <c r="E36" s="52">
        <f>D36/(24*31*VLOOKUP($B36,PC_MARZO_2025!$B$10:$C$22,2,0))</f>
        <v>44.207507586844073</v>
      </c>
      <c r="F36" s="35" t="str">
        <f t="shared" si="1"/>
        <v/>
      </c>
      <c r="G36" s="47"/>
      <c r="H36" s="47"/>
      <c r="I36" s="47"/>
      <c r="J36" s="47"/>
      <c r="K36" s="47"/>
      <c r="L36" s="47"/>
      <c r="M36" s="47"/>
      <c r="N36" s="35"/>
      <c r="O36" s="47"/>
      <c r="P36" s="21"/>
      <c r="Q36" s="21"/>
      <c r="R36" s="21"/>
      <c r="S36" s="21"/>
      <c r="T36" s="21"/>
      <c r="U36" s="21"/>
      <c r="V36" s="21"/>
      <c r="W36" s="21"/>
      <c r="X36" s="21"/>
      <c r="Y36" s="21"/>
      <c r="Z36" s="21"/>
      <c r="AA36" s="35"/>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row>
    <row r="37" spans="1:56" s="40" customFormat="1" ht="22.5" customHeight="1" x14ac:dyDescent="0.3">
      <c r="A37" s="47"/>
      <c r="B37" s="53" t="s">
        <v>56</v>
      </c>
      <c r="C37" s="54" t="s">
        <v>61</v>
      </c>
      <c r="D37" s="26">
        <v>16511.305011676173</v>
      </c>
      <c r="E37" s="52">
        <f>D37/(24*31*VLOOKUP($B37,PC_MARZO_2025!$B$10:$C$22,2,0))</f>
        <v>38.263128039664842</v>
      </c>
      <c r="F37" s="35" t="str">
        <f t="shared" si="1"/>
        <v/>
      </c>
      <c r="G37" s="47"/>
      <c r="H37" s="47"/>
      <c r="I37" s="47"/>
      <c r="J37" s="47"/>
      <c r="K37" s="47"/>
      <c r="L37" s="47"/>
      <c r="M37" s="47"/>
      <c r="N37" s="35"/>
      <c r="O37" s="47"/>
      <c r="P37" s="21"/>
      <c r="Q37" s="21"/>
      <c r="R37" s="21"/>
      <c r="S37" s="21"/>
      <c r="T37" s="21"/>
      <c r="U37" s="21"/>
      <c r="V37" s="21"/>
      <c r="W37" s="21"/>
      <c r="X37" s="21"/>
      <c r="Y37" s="21"/>
      <c r="Z37" s="21"/>
      <c r="AA37" s="35"/>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row>
    <row r="38" spans="1:56" s="40" customFormat="1" ht="22.5" customHeight="1" x14ac:dyDescent="0.3">
      <c r="A38" s="47"/>
      <c r="B38" s="53" t="s">
        <v>57</v>
      </c>
      <c r="C38" s="54" t="s">
        <v>61</v>
      </c>
      <c r="D38" s="26">
        <v>1956.8331514232366</v>
      </c>
      <c r="E38" s="52">
        <f>D38/(24*31*VLOOKUP($B38,PC_MARZO_2025!$B$10:$C$22,2,0))</f>
        <v>5.2603041704925717</v>
      </c>
      <c r="F38" s="35" t="str">
        <f t="shared" si="1"/>
        <v/>
      </c>
      <c r="G38" s="47"/>
      <c r="H38" s="47"/>
      <c r="I38" s="47"/>
      <c r="J38" s="47"/>
      <c r="K38" s="47"/>
      <c r="L38" s="47"/>
      <c r="M38" s="47"/>
      <c r="N38" s="47"/>
      <c r="O38" s="47"/>
      <c r="P38" s="21"/>
      <c r="Q38" s="21"/>
      <c r="R38" s="21"/>
      <c r="S38" s="21"/>
      <c r="T38" s="21"/>
      <c r="U38" s="21"/>
      <c r="V38" s="21"/>
      <c r="W38" s="21"/>
      <c r="X38" s="21"/>
      <c r="Y38" s="21"/>
      <c r="Z38" s="21"/>
      <c r="AA38" s="35"/>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row>
    <row r="39" spans="1:56" s="40" customFormat="1" ht="22.5" customHeight="1" x14ac:dyDescent="0.3">
      <c r="A39" s="47"/>
      <c r="B39" s="53" t="s">
        <v>58</v>
      </c>
      <c r="C39" s="54" t="s">
        <v>61</v>
      </c>
      <c r="D39" s="26">
        <v>21.018367870401907</v>
      </c>
      <c r="E39" s="52">
        <f>D39/(24*31*VLOOKUP($B39,PC_MARZO_2025!$B$10:$C$22,2,0))</f>
        <v>5.6500988898929856E-2</v>
      </c>
      <c r="F39" s="35" t="str">
        <f t="shared" si="1"/>
        <v/>
      </c>
      <c r="G39" s="47"/>
      <c r="H39" s="47"/>
      <c r="I39" s="47"/>
      <c r="J39" s="47"/>
      <c r="K39" s="47"/>
      <c r="L39" s="47"/>
      <c r="M39" s="47"/>
      <c r="N39" s="47"/>
      <c r="O39" s="47"/>
      <c r="P39" s="21"/>
      <c r="Q39" s="21"/>
      <c r="R39" s="21"/>
      <c r="S39" s="21"/>
      <c r="T39" s="21"/>
      <c r="U39" s="21"/>
      <c r="V39" s="21"/>
      <c r="W39" s="21"/>
      <c r="X39" s="21"/>
      <c r="Y39" s="21"/>
      <c r="Z39" s="21"/>
      <c r="AA39" s="35"/>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row>
    <row r="40" spans="1:56" s="40" customFormat="1" ht="22.5" customHeight="1" x14ac:dyDescent="0.3">
      <c r="A40" s="47"/>
      <c r="B40" s="53" t="s">
        <v>59</v>
      </c>
      <c r="C40" s="54" t="s">
        <v>61</v>
      </c>
      <c r="D40" s="26">
        <v>8399.3867424079108</v>
      </c>
      <c r="E40" s="52">
        <f>D40/(24*31*VLOOKUP($B40,PC_MARZO_2025!$B$10:$C$22,2,0))</f>
        <v>22.578996619376106</v>
      </c>
      <c r="F40" s="35" t="str">
        <f t="shared" si="1"/>
        <v/>
      </c>
      <c r="G40" s="47"/>
      <c r="H40" s="47"/>
      <c r="I40" s="47"/>
      <c r="J40" s="47"/>
      <c r="K40" s="47"/>
      <c r="L40" s="47"/>
      <c r="M40" s="47"/>
      <c r="N40" s="47"/>
      <c r="O40" s="47"/>
      <c r="P40" s="21"/>
      <c r="Q40" s="21"/>
      <c r="R40" s="21"/>
      <c r="S40" s="21"/>
      <c r="T40" s="21"/>
      <c r="U40" s="21"/>
      <c r="V40" s="21"/>
      <c r="W40" s="21"/>
      <c r="X40" s="21"/>
      <c r="Y40" s="21"/>
      <c r="Z40" s="21"/>
      <c r="AA40" s="35"/>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row>
    <row r="41" spans="1:56" s="40" customFormat="1" ht="22.5" customHeight="1" x14ac:dyDescent="0.3">
      <c r="A41" s="47"/>
      <c r="B41" s="53" t="s">
        <v>60</v>
      </c>
      <c r="C41" s="54" t="s">
        <v>61</v>
      </c>
      <c r="D41" s="26">
        <v>8725.9691878346384</v>
      </c>
      <c r="E41" s="52">
        <f>D41/(24*31*VLOOKUP($B41,PC_MARZO_2025!$B$10:$C$22,2,0))</f>
        <v>23.456906418910318</v>
      </c>
      <c r="F41" s="35" t="str">
        <f t="shared" si="1"/>
        <v/>
      </c>
      <c r="G41" s="47"/>
      <c r="H41" s="47"/>
      <c r="I41" s="47"/>
      <c r="J41" s="47"/>
      <c r="K41" s="47"/>
      <c r="L41" s="47"/>
      <c r="M41" s="47"/>
      <c r="N41" s="35"/>
      <c r="O41" s="35"/>
      <c r="P41" s="35"/>
      <c r="Q41" s="35"/>
      <c r="R41" s="35"/>
      <c r="S41" s="35"/>
      <c r="T41" s="35"/>
      <c r="U41" s="35"/>
      <c r="V41" s="35"/>
      <c r="W41" s="35"/>
      <c r="X41" s="35"/>
      <c r="Y41" s="35"/>
      <c r="Z41" s="35"/>
      <c r="AA41" s="35"/>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row>
    <row r="42" spans="1:56" s="40" customFormat="1" ht="22.5" customHeight="1" x14ac:dyDescent="0.3">
      <c r="A42" s="47"/>
      <c r="B42" s="53" t="s">
        <v>48</v>
      </c>
      <c r="C42" s="54" t="s">
        <v>62</v>
      </c>
      <c r="D42" s="26">
        <v>233763.1454317687</v>
      </c>
      <c r="E42" s="52">
        <f>D42/(24*31*VLOOKUP($B42,PC_MARZO_2025!$B$10:$C$22,2,0))</f>
        <v>532.53860358977749</v>
      </c>
      <c r="F42" s="35" t="str">
        <f t="shared" si="1"/>
        <v/>
      </c>
      <c r="G42" s="47"/>
      <c r="H42" s="47"/>
      <c r="I42" s="47"/>
      <c r="J42" s="47"/>
      <c r="K42" s="47"/>
      <c r="L42" s="47"/>
      <c r="M42" s="47"/>
      <c r="N42" s="35"/>
      <c r="O42" s="35"/>
      <c r="P42" s="35"/>
      <c r="Q42" s="35"/>
      <c r="R42" s="35"/>
      <c r="S42" s="35"/>
      <c r="T42" s="35"/>
      <c r="U42" s="35"/>
      <c r="V42" s="35"/>
      <c r="W42" s="35"/>
      <c r="X42" s="35"/>
      <c r="Y42" s="35"/>
      <c r="Z42" s="35"/>
      <c r="AA42" s="35"/>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row>
    <row r="43" spans="1:56" s="40" customFormat="1" ht="22.5" customHeight="1" x14ac:dyDescent="0.3">
      <c r="A43" s="47"/>
      <c r="B43" s="53" t="s">
        <v>50</v>
      </c>
      <c r="C43" s="54" t="s">
        <v>62</v>
      </c>
      <c r="D43" s="26">
        <v>143496.61174054942</v>
      </c>
      <c r="E43" s="52">
        <f>D43/(24*31*VLOOKUP($B43,PC_MARZO_2025!$B$10:$C$22,2,0))</f>
        <v>326.90133893874025</v>
      </c>
      <c r="F43" s="35" t="str">
        <f t="shared" si="1"/>
        <v/>
      </c>
      <c r="G43" s="47"/>
      <c r="H43" s="47"/>
      <c r="I43" s="47"/>
      <c r="J43" s="47"/>
      <c r="K43" s="47"/>
      <c r="L43" s="47"/>
      <c r="M43" s="47"/>
      <c r="N43" s="35"/>
      <c r="O43" s="35"/>
      <c r="P43" s="35"/>
      <c r="Q43" s="35"/>
      <c r="R43" s="35"/>
      <c r="S43" s="35"/>
      <c r="T43" s="35"/>
      <c r="U43" s="35"/>
      <c r="V43" s="35"/>
      <c r="W43" s="35"/>
      <c r="X43" s="35"/>
      <c r="Y43" s="35"/>
      <c r="Z43" s="35"/>
      <c r="AA43" s="35"/>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row>
    <row r="44" spans="1:56" s="40" customFormat="1" ht="22.5" customHeight="1" x14ac:dyDescent="0.3">
      <c r="A44" s="47"/>
      <c r="B44" s="53" t="s">
        <v>51</v>
      </c>
      <c r="C44" s="54" t="s">
        <v>62</v>
      </c>
      <c r="D44" s="26">
        <v>227610.58345721613</v>
      </c>
      <c r="E44" s="52">
        <f>D44/(24*31*VLOOKUP($B44,PC_MARZO_2025!$B$10:$C$22,2,0))</f>
        <v>413.41649131287443</v>
      </c>
      <c r="F44" s="35" t="str">
        <f t="shared" si="1"/>
        <v/>
      </c>
      <c r="G44" s="47"/>
      <c r="H44" s="47"/>
      <c r="I44" s="47"/>
      <c r="J44" s="47"/>
      <c r="K44" s="47"/>
      <c r="L44" s="47"/>
      <c r="M44" s="47"/>
      <c r="N44" s="35"/>
      <c r="O44" s="35"/>
      <c r="P44" s="35"/>
      <c r="Q44" s="35"/>
      <c r="R44" s="35"/>
      <c r="S44" s="35"/>
      <c r="T44" s="35"/>
      <c r="U44" s="35"/>
      <c r="V44" s="35"/>
      <c r="W44" s="35"/>
      <c r="X44" s="35"/>
      <c r="Y44" s="35"/>
      <c r="Z44" s="35"/>
      <c r="AA44" s="35"/>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row>
    <row r="45" spans="1:56" s="40" customFormat="1" ht="22.5" customHeight="1" x14ac:dyDescent="0.3">
      <c r="A45" s="47"/>
      <c r="B45" s="53" t="s">
        <v>52</v>
      </c>
      <c r="C45" s="54" t="s">
        <v>62</v>
      </c>
      <c r="D45" s="26">
        <v>65422.458186816024</v>
      </c>
      <c r="E45" s="52">
        <f>D45/(24*31*VLOOKUP($B45,PC_MARZO_2025!$B$10:$C$22,2,0))</f>
        <v>123.84987541044984</v>
      </c>
      <c r="F45" s="35" t="str">
        <f t="shared" si="1"/>
        <v/>
      </c>
      <c r="G45" s="35"/>
      <c r="H45" s="35"/>
      <c r="I45" s="35"/>
      <c r="J45" s="35"/>
      <c r="K45" s="35"/>
      <c r="L45" s="35"/>
      <c r="M45" s="35"/>
      <c r="N45" s="35"/>
      <c r="O45" s="35"/>
      <c r="P45" s="35"/>
      <c r="Q45" s="35"/>
      <c r="R45" s="35"/>
      <c r="S45" s="35"/>
      <c r="T45" s="35"/>
      <c r="U45" s="35"/>
      <c r="V45" s="35"/>
      <c r="W45" s="35"/>
      <c r="X45" s="35"/>
      <c r="Y45" s="35"/>
      <c r="Z45" s="35"/>
      <c r="AA45" s="35"/>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row>
    <row r="46" spans="1:56" s="40" customFormat="1" ht="22.5" customHeight="1" x14ac:dyDescent="0.3">
      <c r="A46" s="47"/>
      <c r="B46" s="53" t="s">
        <v>53</v>
      </c>
      <c r="C46" s="54" t="s">
        <v>62</v>
      </c>
      <c r="D46" s="26">
        <v>561.19161667360356</v>
      </c>
      <c r="E46" s="52">
        <f>D46/(24*31*VLOOKUP($B46,PC_MARZO_2025!$B$10:$C$22,2,0))</f>
        <v>1.5393669537897838</v>
      </c>
      <c r="F46" s="35" t="str">
        <f t="shared" si="1"/>
        <v/>
      </c>
      <c r="G46" s="35"/>
      <c r="H46" s="35"/>
      <c r="I46" s="35"/>
      <c r="J46" s="35"/>
      <c r="K46" s="35"/>
      <c r="L46" s="35"/>
      <c r="M46" s="35"/>
      <c r="N46" s="35"/>
      <c r="O46" s="35"/>
      <c r="P46" s="35"/>
      <c r="Q46" s="35"/>
      <c r="R46" s="35"/>
      <c r="S46" s="35"/>
      <c r="T46" s="35"/>
      <c r="U46" s="35"/>
      <c r="V46" s="35"/>
      <c r="W46" s="35"/>
      <c r="X46" s="35"/>
      <c r="Y46" s="35"/>
      <c r="Z46" s="35"/>
      <c r="AA46" s="35"/>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row>
    <row r="47" spans="1:56" s="40" customFormat="1" ht="22.5" customHeight="1" x14ac:dyDescent="0.3">
      <c r="A47" s="47"/>
      <c r="B47" s="53" t="s">
        <v>54</v>
      </c>
      <c r="C47" s="54" t="s">
        <v>62</v>
      </c>
      <c r="D47" s="26">
        <v>627756.46656696254</v>
      </c>
      <c r="E47" s="52">
        <f>D47/(24*31*VLOOKUP($B47,PC_MARZO_2025!$B$10:$C$22,2,0))</f>
        <v>1480.2784063548447</v>
      </c>
      <c r="F47" s="35" t="str">
        <f t="shared" si="1"/>
        <v/>
      </c>
      <c r="G47" s="35"/>
      <c r="H47" s="35"/>
      <c r="I47" s="35"/>
      <c r="J47" s="35"/>
      <c r="K47" s="35"/>
      <c r="L47" s="35"/>
      <c r="M47" s="35"/>
      <c r="N47" s="35"/>
      <c r="O47" s="35"/>
      <c r="P47" s="35"/>
      <c r="Q47" s="35"/>
      <c r="R47" s="35"/>
      <c r="S47" s="35"/>
      <c r="T47" s="35"/>
      <c r="U47" s="35"/>
      <c r="V47" s="35"/>
      <c r="W47" s="35"/>
      <c r="X47" s="35"/>
      <c r="Y47" s="35"/>
      <c r="Z47" s="35"/>
      <c r="AA47" s="35"/>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row>
    <row r="48" spans="1:56" s="40" customFormat="1" ht="22.5" customHeight="1" x14ac:dyDescent="0.3">
      <c r="A48" s="47"/>
      <c r="B48" s="53" t="s">
        <v>55</v>
      </c>
      <c r="C48" s="54" t="s">
        <v>62</v>
      </c>
      <c r="D48" s="26">
        <v>149133.77827230649</v>
      </c>
      <c r="E48" s="52">
        <f>D48/(24*31*VLOOKUP($B48,PC_MARZO_2025!$B$10:$C$22,2,0))</f>
        <v>364.45204856379883</v>
      </c>
      <c r="F48" s="35" t="str">
        <f t="shared" si="1"/>
        <v/>
      </c>
      <c r="G48" s="35"/>
      <c r="H48" s="35"/>
      <c r="I48" s="35"/>
      <c r="J48" s="35"/>
      <c r="K48" s="35"/>
      <c r="L48" s="35"/>
      <c r="M48" s="35"/>
      <c r="N48" s="35"/>
      <c r="O48" s="35"/>
      <c r="P48" s="35"/>
      <c r="Q48" s="35"/>
      <c r="R48" s="35"/>
      <c r="S48" s="35"/>
      <c r="T48" s="35"/>
      <c r="U48" s="35"/>
      <c r="V48" s="35"/>
      <c r="W48" s="35"/>
      <c r="X48" s="35"/>
      <c r="Y48" s="35"/>
      <c r="Z48" s="35"/>
      <c r="AA48" s="35"/>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row>
    <row r="49" spans="1:56" s="40" customFormat="1" ht="22.5" customHeight="1" x14ac:dyDescent="0.3">
      <c r="A49" s="47"/>
      <c r="B49" s="53" t="s">
        <v>56</v>
      </c>
      <c r="C49" s="54" t="s">
        <v>62</v>
      </c>
      <c r="D49" s="26">
        <v>105900.49615326538</v>
      </c>
      <c r="E49" s="52">
        <f>D49/(24*31*VLOOKUP($B49,PC_MARZO_2025!$B$10:$C$22,2,0))</f>
        <v>245.4127181898067</v>
      </c>
      <c r="F49" s="35" t="str">
        <f t="shared" si="1"/>
        <v/>
      </c>
      <c r="G49" s="35"/>
      <c r="H49" s="35"/>
      <c r="I49" s="35"/>
      <c r="J49" s="35"/>
      <c r="K49" s="35"/>
      <c r="L49" s="35"/>
      <c r="M49" s="35"/>
      <c r="N49" s="35"/>
      <c r="O49" s="35"/>
      <c r="P49" s="35"/>
      <c r="Q49" s="35"/>
      <c r="R49" s="35"/>
      <c r="S49" s="35"/>
      <c r="T49" s="35"/>
      <c r="U49" s="35"/>
      <c r="V49" s="35"/>
      <c r="W49" s="35"/>
      <c r="X49" s="35"/>
      <c r="Y49" s="35"/>
      <c r="Z49" s="35"/>
      <c r="AA49" s="35"/>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row>
    <row r="50" spans="1:56" s="40" customFormat="1" ht="22.5" customHeight="1" x14ac:dyDescent="0.3">
      <c r="A50" s="47"/>
      <c r="B50" s="53" t="s">
        <v>57</v>
      </c>
      <c r="C50" s="54" t="s">
        <v>62</v>
      </c>
      <c r="D50" s="26">
        <v>25329.476081865585</v>
      </c>
      <c r="E50" s="52">
        <f>D50/(24*31*VLOOKUP($B50,PC_MARZO_2025!$B$10:$C$22,2,0))</f>
        <v>68.089989467380605</v>
      </c>
      <c r="F50" s="35" t="str">
        <f t="shared" si="1"/>
        <v/>
      </c>
      <c r="G50" s="35"/>
      <c r="H50" s="35"/>
      <c r="I50" s="35"/>
      <c r="J50" s="35"/>
      <c r="K50" s="35"/>
      <c r="L50" s="35"/>
      <c r="M50" s="35"/>
      <c r="N50" s="35"/>
      <c r="O50" s="35"/>
      <c r="P50" s="35"/>
      <c r="Q50" s="35"/>
      <c r="R50" s="35"/>
      <c r="S50" s="35"/>
      <c r="T50" s="35"/>
      <c r="U50" s="35"/>
      <c r="V50" s="35"/>
      <c r="W50" s="35"/>
      <c r="X50" s="35"/>
      <c r="Y50" s="35"/>
      <c r="Z50" s="35"/>
      <c r="AA50" s="35"/>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row>
    <row r="51" spans="1:56" s="40" customFormat="1" ht="22.5" customHeight="1" x14ac:dyDescent="0.3">
      <c r="A51" s="47"/>
      <c r="B51" s="53" t="s">
        <v>58</v>
      </c>
      <c r="C51" s="54" t="s">
        <v>62</v>
      </c>
      <c r="D51" s="26">
        <v>7521.7845140284899</v>
      </c>
      <c r="E51" s="52">
        <f>D51/(24*31*VLOOKUP($B51,PC_MARZO_2025!$B$10:$C$22,2,0))</f>
        <v>20.219850844162607</v>
      </c>
      <c r="F51" s="35" t="str">
        <f t="shared" si="1"/>
        <v/>
      </c>
      <c r="G51" s="35"/>
      <c r="H51" s="35"/>
      <c r="I51" s="35"/>
      <c r="J51" s="35"/>
      <c r="K51" s="35"/>
      <c r="L51" s="35"/>
      <c r="M51" s="35"/>
      <c r="N51" s="35"/>
      <c r="O51" s="35"/>
      <c r="P51" s="35"/>
      <c r="Q51" s="35"/>
      <c r="R51" s="35"/>
      <c r="S51" s="35"/>
      <c r="T51" s="35"/>
      <c r="U51" s="35"/>
      <c r="V51" s="35"/>
      <c r="W51" s="35"/>
      <c r="X51" s="35"/>
      <c r="Y51" s="35"/>
      <c r="Z51" s="35"/>
      <c r="AA51" s="35"/>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row>
    <row r="52" spans="1:56" s="40" customFormat="1" ht="22.5" customHeight="1" x14ac:dyDescent="0.3">
      <c r="A52" s="47"/>
      <c r="B52" s="53" t="s">
        <v>59</v>
      </c>
      <c r="C52" s="54" t="s">
        <v>62</v>
      </c>
      <c r="D52" s="26">
        <v>81890.562015673786</v>
      </c>
      <c r="E52" s="52">
        <f>D52/(24*31*VLOOKUP($B52,PC_MARZO_2025!$B$10:$C$22,2,0))</f>
        <v>220.13591939697255</v>
      </c>
      <c r="F52" s="35" t="str">
        <f t="shared" si="1"/>
        <v/>
      </c>
      <c r="G52" s="35"/>
      <c r="H52" s="35"/>
      <c r="I52" s="35"/>
      <c r="J52" s="35"/>
      <c r="K52" s="35"/>
      <c r="L52" s="35"/>
      <c r="M52" s="35"/>
      <c r="N52" s="35"/>
      <c r="O52" s="35"/>
      <c r="P52" s="35"/>
      <c r="Q52" s="35"/>
      <c r="R52" s="35"/>
      <c r="S52" s="35"/>
      <c r="T52" s="35"/>
      <c r="U52" s="35"/>
      <c r="V52" s="35"/>
      <c r="W52" s="35"/>
      <c r="X52" s="35"/>
      <c r="Y52" s="35"/>
      <c r="Z52" s="35"/>
      <c r="AA52" s="35"/>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row>
    <row r="53" spans="1:56" s="40" customFormat="1" ht="22.5" customHeight="1" x14ac:dyDescent="0.3">
      <c r="A53" s="47"/>
      <c r="B53" s="53" t="s">
        <v>60</v>
      </c>
      <c r="C53" s="54" t="s">
        <v>62</v>
      </c>
      <c r="D53" s="26">
        <v>236050.64699130852</v>
      </c>
      <c r="E53" s="52">
        <f>D53/(24*31*VLOOKUP($B53,PC_MARZO_2025!$B$10:$C$22,2,0))</f>
        <v>634.54474997663579</v>
      </c>
      <c r="F53" s="35" t="str">
        <f t="shared" si="1"/>
        <v/>
      </c>
      <c r="G53" s="35"/>
      <c r="H53" s="35"/>
      <c r="I53" s="35"/>
      <c r="J53" s="35"/>
      <c r="K53" s="35"/>
      <c r="L53" s="35"/>
      <c r="M53" s="35"/>
      <c r="N53" s="35"/>
      <c r="O53" s="35"/>
      <c r="P53" s="35"/>
      <c r="Q53" s="35"/>
      <c r="R53" s="35"/>
      <c r="S53" s="35"/>
      <c r="T53" s="35"/>
      <c r="U53" s="35"/>
      <c r="V53" s="35"/>
      <c r="W53" s="35"/>
      <c r="X53" s="35"/>
      <c r="Y53" s="35"/>
      <c r="Z53" s="35"/>
      <c r="AA53" s="35"/>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row>
    <row r="54" spans="1:56" s="40" customFormat="1" ht="22.5" customHeight="1" x14ac:dyDescent="0.3">
      <c r="A54" s="47"/>
      <c r="B54" s="53" t="s">
        <v>48</v>
      </c>
      <c r="C54" s="54" t="s">
        <v>63</v>
      </c>
      <c r="D54" s="26">
        <v>115958.1749004577</v>
      </c>
      <c r="E54" s="52">
        <f>D54/(24*31*VLOOKUP($B54,PC_MARZO_2025!$B$10:$C$22,2,0))</f>
        <v>264.16569824234034</v>
      </c>
      <c r="F54" s="35" t="str">
        <f t="shared" si="1"/>
        <v/>
      </c>
      <c r="G54" s="35"/>
      <c r="H54" s="35"/>
      <c r="I54" s="35"/>
      <c r="J54" s="35"/>
      <c r="K54" s="35"/>
      <c r="L54" s="35"/>
      <c r="M54" s="35"/>
      <c r="N54" s="35"/>
      <c r="O54" s="35"/>
      <c r="P54" s="35"/>
      <c r="Q54" s="35"/>
      <c r="R54" s="35"/>
      <c r="S54" s="35"/>
      <c r="T54" s="35"/>
      <c r="U54" s="35"/>
      <c r="V54" s="35"/>
      <c r="W54" s="35"/>
      <c r="X54" s="35"/>
      <c r="Y54" s="35"/>
      <c r="Z54" s="35"/>
      <c r="AA54" s="35"/>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row>
    <row r="55" spans="1:56" s="40" customFormat="1" ht="22.5" customHeight="1" x14ac:dyDescent="0.3">
      <c r="A55" s="47"/>
      <c r="B55" s="53" t="s">
        <v>50</v>
      </c>
      <c r="C55" s="54" t="s">
        <v>63</v>
      </c>
      <c r="D55" s="26">
        <v>104782.49101595742</v>
      </c>
      <c r="E55" s="52">
        <f>D55/(24*31*VLOOKUP($B55,PC_MARZO_2025!$B$10:$C$22,2,0))</f>
        <v>238.70623978484926</v>
      </c>
      <c r="F55" s="35" t="str">
        <f t="shared" si="1"/>
        <v/>
      </c>
      <c r="G55" s="35"/>
      <c r="H55" s="35"/>
      <c r="I55" s="35"/>
      <c r="J55" s="35"/>
      <c r="K55" s="35"/>
      <c r="L55" s="35"/>
      <c r="M55" s="35"/>
      <c r="N55" s="35"/>
      <c r="O55" s="35"/>
      <c r="P55" s="35"/>
      <c r="Q55" s="35"/>
      <c r="R55" s="35"/>
      <c r="S55" s="35"/>
      <c r="T55" s="35"/>
      <c r="U55" s="35"/>
      <c r="V55" s="35"/>
      <c r="W55" s="35"/>
      <c r="X55" s="35"/>
      <c r="Y55" s="35"/>
      <c r="Z55" s="35"/>
      <c r="AA55" s="35"/>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row>
    <row r="56" spans="1:56" s="40" customFormat="1" ht="22.5" customHeight="1" x14ac:dyDescent="0.3">
      <c r="A56" s="47"/>
      <c r="B56" s="53" t="s">
        <v>51</v>
      </c>
      <c r="C56" s="54" t="s">
        <v>63</v>
      </c>
      <c r="D56" s="26">
        <v>76714.161214642183</v>
      </c>
      <c r="E56" s="52">
        <f>D56/(24*31*VLOOKUP($B56,PC_MARZO_2025!$B$10:$C$22,2,0))</f>
        <v>139.33842127041956</v>
      </c>
      <c r="F56" s="35" t="str">
        <f t="shared" si="1"/>
        <v/>
      </c>
      <c r="G56" s="35"/>
      <c r="H56" s="35"/>
      <c r="I56" s="35"/>
      <c r="J56" s="35"/>
      <c r="K56" s="35"/>
      <c r="L56" s="35"/>
      <c r="M56" s="35"/>
      <c r="N56" s="35"/>
      <c r="O56" s="35"/>
      <c r="P56" s="35"/>
      <c r="Q56" s="35"/>
      <c r="R56" s="35"/>
      <c r="S56" s="35"/>
      <c r="T56" s="35"/>
      <c r="U56" s="35"/>
      <c r="V56" s="35"/>
      <c r="W56" s="35"/>
      <c r="X56" s="35"/>
      <c r="Y56" s="35"/>
      <c r="Z56" s="35"/>
      <c r="AA56" s="35"/>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row>
    <row r="57" spans="1:56" s="40" customFormat="1" ht="22.5" customHeight="1" x14ac:dyDescent="0.3">
      <c r="A57" s="47"/>
      <c r="B57" s="53" t="s">
        <v>52</v>
      </c>
      <c r="C57" s="54" t="s">
        <v>63</v>
      </c>
      <c r="D57" s="26">
        <v>0</v>
      </c>
      <c r="E57" s="52">
        <f>D57/(24*31*VLOOKUP($B57,PC_MARZO_2025!$B$10:$C$22,2,0))</f>
        <v>0</v>
      </c>
      <c r="F57" s="35" t="str">
        <f t="shared" si="1"/>
        <v/>
      </c>
      <c r="G57" s="35"/>
      <c r="H57" s="35"/>
      <c r="I57" s="35"/>
      <c r="J57" s="35"/>
      <c r="K57" s="35"/>
      <c r="L57" s="35"/>
      <c r="M57" s="35"/>
      <c r="N57" s="35"/>
      <c r="O57" s="35"/>
      <c r="P57" s="35"/>
      <c r="Q57" s="35"/>
      <c r="R57" s="35"/>
      <c r="S57" s="35"/>
      <c r="T57" s="35"/>
      <c r="U57" s="35"/>
      <c r="V57" s="35"/>
      <c r="W57" s="35"/>
      <c r="X57" s="35"/>
      <c r="Y57" s="35"/>
      <c r="Z57" s="35"/>
      <c r="AA57" s="35"/>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row>
    <row r="58" spans="1:56" s="40" customFormat="1" ht="22.5" customHeight="1" x14ac:dyDescent="0.3">
      <c r="A58" s="47"/>
      <c r="B58" s="53" t="s">
        <v>53</v>
      </c>
      <c r="C58" s="54" t="s">
        <v>63</v>
      </c>
      <c r="D58" s="26">
        <v>374.48545044077935</v>
      </c>
      <c r="E58" s="52">
        <f>D58/(24*31*VLOOKUP($B58,PC_MARZO_2025!$B$10:$C$22,2,0))</f>
        <v>1.027225835091012</v>
      </c>
      <c r="F58" s="35" t="str">
        <f t="shared" si="1"/>
        <v/>
      </c>
      <c r="G58" s="47"/>
      <c r="H58" s="47"/>
      <c r="I58" s="47"/>
      <c r="J58" s="47"/>
      <c r="K58" s="47"/>
      <c r="L58" s="47"/>
      <c r="M58" s="47"/>
      <c r="N58" s="47"/>
      <c r="O58" s="47"/>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row>
    <row r="59" spans="1:56" s="40" customFormat="1" ht="22.5" customHeight="1" x14ac:dyDescent="0.3">
      <c r="A59" s="47"/>
      <c r="B59" s="53" t="s">
        <v>54</v>
      </c>
      <c r="C59" s="54" t="s">
        <v>63</v>
      </c>
      <c r="D59" s="26">
        <v>134065.6282025064</v>
      </c>
      <c r="E59" s="52">
        <f>D59/(24*31*VLOOKUP($B59,PC_MARZO_2025!$B$10:$C$22,2,0))</f>
        <v>316.13287163390493</v>
      </c>
      <c r="F59" s="35" t="str">
        <f t="shared" si="1"/>
        <v/>
      </c>
      <c r="G59" s="47"/>
      <c r="H59" s="47"/>
      <c r="I59" s="47"/>
      <c r="J59" s="47"/>
      <c r="K59" s="47"/>
      <c r="L59" s="47"/>
      <c r="M59" s="47"/>
      <c r="N59" s="47"/>
      <c r="O59" s="47"/>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row>
    <row r="60" spans="1:56" s="40" customFormat="1" ht="22.5" customHeight="1" x14ac:dyDescent="0.3">
      <c r="A60" s="47"/>
      <c r="B60" s="53" t="s">
        <v>55</v>
      </c>
      <c r="C60" s="54" t="s">
        <v>63</v>
      </c>
      <c r="D60" s="26">
        <v>56268.390471136176</v>
      </c>
      <c r="E60" s="52">
        <f>D60/(24*31*VLOOKUP($B60,PC_MARZO_2025!$B$10:$C$22,2,0))</f>
        <v>137.50828560883716</v>
      </c>
      <c r="F60" s="35" t="str">
        <f t="shared" si="1"/>
        <v/>
      </c>
      <c r="G60" s="47"/>
      <c r="H60" s="47"/>
      <c r="I60" s="47"/>
      <c r="J60" s="47"/>
      <c r="K60" s="47"/>
      <c r="L60" s="47"/>
      <c r="M60" s="47"/>
      <c r="N60" s="47"/>
      <c r="O60" s="47"/>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row>
    <row r="61" spans="1:56" s="40" customFormat="1" ht="22.5" customHeight="1" x14ac:dyDescent="0.3">
      <c r="A61" s="47"/>
      <c r="B61" s="53" t="s">
        <v>56</v>
      </c>
      <c r="C61" s="54" t="s">
        <v>63</v>
      </c>
      <c r="D61" s="26">
        <v>60020.276486413837</v>
      </c>
      <c r="E61" s="52">
        <f>D61/(24*31*VLOOKUP($B61,PC_MARZO_2025!$B$10:$C$22,2,0))</f>
        <v>139.09037005564943</v>
      </c>
      <c r="F61" s="35" t="str">
        <f t="shared" si="1"/>
        <v/>
      </c>
      <c r="G61" s="47"/>
      <c r="H61" s="47"/>
      <c r="I61" s="47"/>
      <c r="J61" s="47"/>
      <c r="K61" s="47"/>
      <c r="L61" s="47"/>
      <c r="M61" s="47"/>
      <c r="N61" s="47"/>
      <c r="O61" s="47"/>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row>
    <row r="62" spans="1:56" s="40" customFormat="1" ht="22.5" customHeight="1" x14ac:dyDescent="0.3">
      <c r="A62" s="47"/>
      <c r="B62" s="53" t="s">
        <v>57</v>
      </c>
      <c r="C62" s="54" t="s">
        <v>63</v>
      </c>
      <c r="D62" s="26">
        <v>14246.417177156418</v>
      </c>
      <c r="E62" s="52">
        <f>D62/(24*31*VLOOKUP($B62,PC_MARZO_2025!$B$10:$C$22,2,0))</f>
        <v>38.296820368700047</v>
      </c>
      <c r="F62" s="35" t="str">
        <f t="shared" si="1"/>
        <v/>
      </c>
      <c r="G62" s="47"/>
      <c r="H62" s="47"/>
      <c r="I62" s="47"/>
      <c r="J62" s="47"/>
      <c r="K62" s="47"/>
      <c r="L62" s="47"/>
      <c r="M62" s="47"/>
      <c r="N62" s="47"/>
      <c r="O62" s="47"/>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row>
    <row r="63" spans="1:56" s="40" customFormat="1" ht="22.5" customHeight="1" x14ac:dyDescent="0.3">
      <c r="A63" s="47"/>
      <c r="B63" s="53" t="s">
        <v>58</v>
      </c>
      <c r="C63" s="54" t="s">
        <v>63</v>
      </c>
      <c r="D63" s="26">
        <v>822.88433000335408</v>
      </c>
      <c r="E63" s="52">
        <f>D63/(24*31*VLOOKUP($B63,PC_MARZO_2025!$B$10:$C$22,2,0))</f>
        <v>2.212054650546651</v>
      </c>
      <c r="F63" s="35" t="str">
        <f t="shared" si="1"/>
        <v/>
      </c>
      <c r="G63" s="47"/>
      <c r="H63" s="47"/>
      <c r="I63" s="47"/>
      <c r="J63" s="47"/>
      <c r="K63" s="47"/>
      <c r="L63" s="47"/>
      <c r="M63" s="47"/>
      <c r="N63" s="47"/>
      <c r="O63" s="47"/>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row>
    <row r="64" spans="1:56" s="40" customFormat="1" ht="22.5" customHeight="1" x14ac:dyDescent="0.3">
      <c r="A64" s="47"/>
      <c r="B64" s="53" t="s">
        <v>59</v>
      </c>
      <c r="C64" s="54" t="s">
        <v>63</v>
      </c>
      <c r="D64" s="26">
        <v>29719.806372690484</v>
      </c>
      <c r="E64" s="52">
        <f>D64/(24*31*VLOOKUP($B64,PC_MARZO_2025!$B$10:$C$22,2,0))</f>
        <v>79.891952614759361</v>
      </c>
      <c r="F64" s="35" t="str">
        <f t="shared" si="1"/>
        <v/>
      </c>
      <c r="G64" s="47"/>
      <c r="H64" s="47"/>
      <c r="I64" s="47"/>
      <c r="J64" s="47"/>
      <c r="K64" s="47"/>
      <c r="L64" s="47"/>
      <c r="M64" s="47"/>
      <c r="N64" s="47"/>
      <c r="O64" s="47"/>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row>
    <row r="65" spans="1:56" s="40" customFormat="1" ht="22.5" customHeight="1" x14ac:dyDescent="0.3">
      <c r="A65" s="47"/>
      <c r="B65" s="53" t="s">
        <v>60</v>
      </c>
      <c r="C65" s="54" t="s">
        <v>63</v>
      </c>
      <c r="D65" s="26">
        <v>60439.66877918526</v>
      </c>
      <c r="E65" s="52">
        <f>D65/(24*31*VLOOKUP($B65,PC_MARZO_2025!$B$10:$C$22,2,0))</f>
        <v>162.47222790103564</v>
      </c>
      <c r="F65" s="35" t="str">
        <f t="shared" si="1"/>
        <v/>
      </c>
      <c r="G65" s="47"/>
      <c r="H65" s="47"/>
      <c r="I65" s="47"/>
      <c r="J65" s="47"/>
      <c r="K65" s="47"/>
      <c r="L65" s="47"/>
      <c r="M65" s="47"/>
      <c r="N65" s="47"/>
      <c r="O65" s="47"/>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row>
    <row r="66" spans="1:56" s="40" customFormat="1" ht="22.5" customHeight="1" x14ac:dyDescent="0.3">
      <c r="A66" s="47"/>
      <c r="B66" s="53" t="s">
        <v>48</v>
      </c>
      <c r="C66" s="54" t="s">
        <v>64</v>
      </c>
      <c r="D66" s="26">
        <v>159760.35175158945</v>
      </c>
      <c r="E66" s="52">
        <f>D66/(24*31*VLOOKUP($B66,PC_MARZO_2025!$B$10:$C$22,2,0))</f>
        <v>363.95195861032772</v>
      </c>
      <c r="F66" s="35" t="str">
        <f t="shared" si="1"/>
        <v/>
      </c>
      <c r="G66" s="47"/>
      <c r="H66" s="47"/>
      <c r="I66" s="47"/>
      <c r="J66" s="47"/>
      <c r="K66" s="47"/>
      <c r="L66" s="47"/>
      <c r="M66" s="47"/>
      <c r="N66" s="47"/>
      <c r="O66" s="47"/>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row>
    <row r="67" spans="1:56" s="40" customFormat="1" ht="22.5" customHeight="1" x14ac:dyDescent="0.3">
      <c r="A67" s="47"/>
      <c r="B67" s="53" t="s">
        <v>50</v>
      </c>
      <c r="C67" s="54" t="s">
        <v>64</v>
      </c>
      <c r="D67" s="26">
        <v>98199.045369890096</v>
      </c>
      <c r="E67" s="52">
        <f>D67/(24*31*VLOOKUP($B67,PC_MARZO_2025!$B$10:$C$22,2,0))</f>
        <v>223.70841390990091</v>
      </c>
      <c r="F67" s="35" t="str">
        <f t="shared" si="1"/>
        <v/>
      </c>
      <c r="G67" s="47"/>
      <c r="H67" s="47"/>
      <c r="I67" s="47"/>
      <c r="J67" s="47"/>
      <c r="K67" s="47"/>
      <c r="L67" s="47"/>
      <c r="M67" s="47"/>
      <c r="N67" s="47"/>
      <c r="O67" s="47"/>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row>
    <row r="68" spans="1:56" s="40" customFormat="1" ht="22.5" customHeight="1" x14ac:dyDescent="0.3">
      <c r="A68" s="47"/>
      <c r="B68" s="53" t="s">
        <v>51</v>
      </c>
      <c r="C68" s="54" t="s">
        <v>64</v>
      </c>
      <c r="D68" s="26">
        <v>60565.478083432434</v>
      </c>
      <c r="E68" s="52">
        <f>D68/(24*31*VLOOKUP($B68,PC_MARZO_2025!$B$10:$C$22,2,0))</f>
        <v>110.00704388882671</v>
      </c>
      <c r="F68" s="35" t="str">
        <f t="shared" si="1"/>
        <v/>
      </c>
      <c r="G68" s="47"/>
      <c r="H68" s="47"/>
      <c r="I68" s="47"/>
      <c r="J68" s="47"/>
      <c r="K68" s="47"/>
      <c r="L68" s="47"/>
      <c r="M68" s="47"/>
      <c r="N68" s="47"/>
      <c r="O68" s="47"/>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row>
    <row r="69" spans="1:56" s="40" customFormat="1" ht="22.5" customHeight="1" x14ac:dyDescent="0.3">
      <c r="A69" s="47"/>
      <c r="B69" s="53" t="s">
        <v>52</v>
      </c>
      <c r="C69" s="54" t="s">
        <v>64</v>
      </c>
      <c r="D69" s="26">
        <v>99681.309687008164</v>
      </c>
      <c r="E69" s="52">
        <f>D69/(24*31*VLOOKUP($B69,PC_MARZO_2025!$B$10:$C$22,2,0))</f>
        <v>188.70458444458609</v>
      </c>
      <c r="F69" s="35" t="str">
        <f t="shared" si="1"/>
        <v/>
      </c>
      <c r="G69" s="47"/>
      <c r="H69" s="47"/>
      <c r="I69" s="47"/>
      <c r="J69" s="47"/>
      <c r="K69" s="47"/>
      <c r="L69" s="47"/>
      <c r="M69" s="47"/>
      <c r="N69" s="47"/>
      <c r="O69" s="47"/>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row>
    <row r="70" spans="1:56" s="40" customFormat="1" ht="22.5" customHeight="1" x14ac:dyDescent="0.3">
      <c r="A70" s="47"/>
      <c r="B70" s="53" t="s">
        <v>53</v>
      </c>
      <c r="C70" s="54" t="s">
        <v>64</v>
      </c>
      <c r="D70" s="26">
        <v>2652.0671911083496</v>
      </c>
      <c r="E70" s="52">
        <f>D70/(24*31*VLOOKUP($B70,PC_MARZO_2025!$B$10:$C$22,2,0))</f>
        <v>7.2747070197178783</v>
      </c>
      <c r="F70" s="35" t="str">
        <f t="shared" si="1"/>
        <v/>
      </c>
      <c r="G70" s="47"/>
      <c r="H70" s="47"/>
      <c r="I70" s="47"/>
      <c r="J70" s="47"/>
      <c r="K70" s="47"/>
      <c r="L70" s="47"/>
      <c r="M70" s="47"/>
      <c r="N70" s="47"/>
      <c r="O70" s="47"/>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row>
    <row r="71" spans="1:56" s="40" customFormat="1" ht="22.5" customHeight="1" x14ac:dyDescent="0.3">
      <c r="A71" s="47"/>
      <c r="B71" s="53" t="s">
        <v>54</v>
      </c>
      <c r="C71" s="54" t="s">
        <v>64</v>
      </c>
      <c r="D71" s="26">
        <v>270541.29605797998</v>
      </c>
      <c r="E71" s="52">
        <f>D71/(24*31*VLOOKUP($B71,PC_MARZO_2025!$B$10:$C$22,2,0))</f>
        <v>637.94872679206753</v>
      </c>
      <c r="F71" s="35" t="str">
        <f t="shared" si="1"/>
        <v/>
      </c>
      <c r="G71" s="47"/>
      <c r="H71" s="47"/>
      <c r="I71" s="47"/>
      <c r="J71" s="47"/>
      <c r="K71" s="47"/>
      <c r="L71" s="47"/>
      <c r="M71" s="47"/>
      <c r="N71" s="47"/>
      <c r="O71" s="47"/>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row>
    <row r="72" spans="1:56" s="40" customFormat="1" ht="22.5" customHeight="1" x14ac:dyDescent="0.3">
      <c r="A72" s="47"/>
      <c r="B72" s="53" t="s">
        <v>55</v>
      </c>
      <c r="C72" s="54" t="s">
        <v>64</v>
      </c>
      <c r="D72" s="26">
        <v>80540.416397131252</v>
      </c>
      <c r="E72" s="52">
        <f>D72/(24*31*VLOOKUP($B72,PC_MARZO_2025!$B$10:$C$22,2,0))</f>
        <v>196.82408699201184</v>
      </c>
      <c r="F72" s="35" t="str">
        <f t="shared" si="1"/>
        <v/>
      </c>
      <c r="G72" s="47"/>
      <c r="H72" s="47"/>
      <c r="I72" s="47"/>
      <c r="J72" s="47"/>
      <c r="K72" s="47"/>
      <c r="L72" s="47"/>
      <c r="M72" s="47"/>
      <c r="N72" s="47"/>
      <c r="O72" s="47"/>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row>
    <row r="73" spans="1:56" s="40" customFormat="1" ht="22.5" customHeight="1" x14ac:dyDescent="0.3">
      <c r="A73" s="47"/>
      <c r="B73" s="53" t="s">
        <v>56</v>
      </c>
      <c r="C73" s="54" t="s">
        <v>64</v>
      </c>
      <c r="D73" s="26">
        <v>81041.027512691406</v>
      </c>
      <c r="E73" s="52">
        <f>D73/(24*31*VLOOKUP($B73,PC_MARZO_2025!$B$10:$C$22,2,0))</f>
        <v>187.80364180731232</v>
      </c>
      <c r="F73" s="35" t="str">
        <f t="shared" si="1"/>
        <v/>
      </c>
      <c r="G73" s="47"/>
      <c r="H73" s="47"/>
      <c r="I73" s="47"/>
      <c r="J73" s="47"/>
      <c r="K73" s="47"/>
      <c r="L73" s="47"/>
      <c r="M73" s="47"/>
      <c r="N73" s="47"/>
      <c r="O73" s="47"/>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row>
    <row r="74" spans="1:56" s="40" customFormat="1" ht="22.5" customHeight="1" x14ac:dyDescent="0.3">
      <c r="A74" s="47"/>
      <c r="B74" s="53" t="s">
        <v>57</v>
      </c>
      <c r="C74" s="54" t="s">
        <v>64</v>
      </c>
      <c r="D74" s="26">
        <v>26499.10877277363</v>
      </c>
      <c r="E74" s="52">
        <f>D74/(24*31*VLOOKUP($B74,PC_MARZO_2025!$B$10:$C$22,2,0))</f>
        <v>71.234163367671044</v>
      </c>
      <c r="F74" s="35" t="str">
        <f t="shared" si="1"/>
        <v/>
      </c>
      <c r="G74" s="47"/>
      <c r="H74" s="47"/>
      <c r="I74" s="47"/>
      <c r="J74" s="47"/>
      <c r="K74" s="47"/>
      <c r="L74" s="47"/>
      <c r="M74" s="47"/>
      <c r="N74" s="47"/>
      <c r="O74" s="47"/>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row>
    <row r="75" spans="1:56" s="40" customFormat="1" ht="22.5" customHeight="1" x14ac:dyDescent="0.3">
      <c r="A75" s="47"/>
      <c r="B75" s="53" t="s">
        <v>58</v>
      </c>
      <c r="C75" s="54" t="s">
        <v>64</v>
      </c>
      <c r="D75" s="26">
        <v>681.22769443322318</v>
      </c>
      <c r="E75" s="52">
        <f>D75/(24*31*VLOOKUP($B75,PC_MARZO_2025!$B$10:$C$22,2,0))</f>
        <v>1.8312572431000622</v>
      </c>
      <c r="F75" s="35" t="str">
        <f t="shared" si="1"/>
        <v/>
      </c>
      <c r="G75" s="47"/>
      <c r="H75" s="47"/>
      <c r="I75" s="47"/>
      <c r="J75" s="47"/>
      <c r="K75" s="47"/>
      <c r="L75" s="47"/>
      <c r="M75" s="47"/>
      <c r="N75" s="47"/>
      <c r="O75" s="47"/>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row>
    <row r="76" spans="1:56" s="40" customFormat="1" ht="22.5" customHeight="1" x14ac:dyDescent="0.3">
      <c r="A76" s="47"/>
      <c r="B76" s="53" t="s">
        <v>59</v>
      </c>
      <c r="C76" s="54" t="s">
        <v>64</v>
      </c>
      <c r="D76" s="26">
        <v>21356.347245653546</v>
      </c>
      <c r="E76" s="52">
        <f>D76/(24*31*VLOOKUP($B76,PC_MARZO_2025!$B$10:$C$22,2,0))</f>
        <v>57.409535606595554</v>
      </c>
      <c r="F76" s="35" t="str">
        <f t="shared" si="1"/>
        <v/>
      </c>
      <c r="G76" s="47"/>
      <c r="H76" s="47"/>
      <c r="I76" s="47"/>
      <c r="J76" s="47"/>
      <c r="K76" s="47"/>
      <c r="L76" s="47"/>
      <c r="M76" s="47"/>
      <c r="N76" s="47"/>
      <c r="O76" s="47"/>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row>
    <row r="77" spans="1:56" s="40" customFormat="1" ht="22.5" customHeight="1" x14ac:dyDescent="0.3">
      <c r="A77" s="47"/>
      <c r="B77" s="53" t="s">
        <v>60</v>
      </c>
      <c r="C77" s="54" t="s">
        <v>64</v>
      </c>
      <c r="D77" s="26">
        <v>37564.652982677588</v>
      </c>
      <c r="E77" s="52">
        <f>D77/(24*31*VLOOKUP($B77,PC_MARZO_2025!$B$10:$C$22,2,0))</f>
        <v>100.98024995343438</v>
      </c>
      <c r="F77" s="35" t="str">
        <f t="shared" si="1"/>
        <v/>
      </c>
      <c r="G77" s="47"/>
      <c r="H77" s="47"/>
      <c r="I77" s="47"/>
      <c r="J77" s="47"/>
      <c r="K77" s="47"/>
      <c r="L77" s="47"/>
      <c r="M77" s="47"/>
      <c r="N77" s="47"/>
      <c r="O77" s="47"/>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row>
    <row r="78" spans="1:56" s="40" customFormat="1" ht="22.5" customHeight="1" x14ac:dyDescent="0.3">
      <c r="A78" s="47"/>
      <c r="B78" s="53" t="s">
        <v>48</v>
      </c>
      <c r="C78" s="54" t="s">
        <v>65</v>
      </c>
      <c r="D78" s="26">
        <v>133491.61683560273</v>
      </c>
      <c r="E78" s="52">
        <f>D78/(24*31*VLOOKUP($B78,PC_MARZO_2025!$B$10:$C$22,2,0))</f>
        <v>304.10884097777188</v>
      </c>
      <c r="F78" s="35" t="str">
        <f t="shared" si="1"/>
        <v/>
      </c>
      <c r="G78" s="47"/>
      <c r="H78" s="47"/>
      <c r="I78" s="47"/>
      <c r="J78" s="47"/>
      <c r="K78" s="47"/>
      <c r="L78" s="47"/>
      <c r="M78" s="47"/>
      <c r="N78" s="47"/>
      <c r="O78" s="47"/>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row>
    <row r="79" spans="1:56" s="40" customFormat="1" ht="22.5" customHeight="1" x14ac:dyDescent="0.3">
      <c r="A79" s="47"/>
      <c r="B79" s="53" t="s">
        <v>50</v>
      </c>
      <c r="C79" s="54" t="s">
        <v>65</v>
      </c>
      <c r="D79" s="26">
        <v>129194.31884411587</v>
      </c>
      <c r="E79" s="52">
        <f>D79/(24*31*VLOOKUP($B79,PC_MARZO_2025!$B$10:$C$22,2,0))</f>
        <v>294.31911528183861</v>
      </c>
      <c r="F79" s="35" t="str">
        <f t="shared" si="1"/>
        <v/>
      </c>
      <c r="G79" s="47"/>
      <c r="H79" s="47"/>
      <c r="I79" s="47"/>
      <c r="J79" s="47"/>
      <c r="K79" s="47"/>
      <c r="L79" s="47"/>
      <c r="M79" s="47"/>
      <c r="N79" s="47"/>
      <c r="O79" s="47"/>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row>
    <row r="80" spans="1:56" s="40" customFormat="1" ht="22.5" customHeight="1" x14ac:dyDescent="0.3">
      <c r="A80" s="47"/>
      <c r="B80" s="53" t="s">
        <v>51</v>
      </c>
      <c r="C80" s="54" t="s">
        <v>65</v>
      </c>
      <c r="D80" s="26">
        <v>121245.04177713451</v>
      </c>
      <c r="E80" s="52">
        <f>D80/(24*31*VLOOKUP($B80,PC_MARZO_2025!$B$10:$C$22,2,0))</f>
        <v>220.22130517497553</v>
      </c>
      <c r="F80" s="35" t="str">
        <f t="shared" si="1"/>
        <v/>
      </c>
      <c r="G80" s="47"/>
      <c r="H80" s="47"/>
      <c r="I80" s="47"/>
      <c r="J80" s="47"/>
      <c r="K80" s="47"/>
      <c r="L80" s="47"/>
      <c r="M80" s="47"/>
      <c r="N80" s="47"/>
      <c r="O80" s="47"/>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row>
    <row r="81" spans="1:56" s="40" customFormat="1" ht="22.5" customHeight="1" x14ac:dyDescent="0.3">
      <c r="A81" s="47"/>
      <c r="B81" s="53" t="s">
        <v>52</v>
      </c>
      <c r="C81" s="54" t="s">
        <v>65</v>
      </c>
      <c r="D81" s="26">
        <v>12500.971189142725</v>
      </c>
      <c r="E81" s="52">
        <f>D81/(24*31*VLOOKUP($B81,PC_MARZO_2025!$B$10:$C$22,2,0))</f>
        <v>23.665324831786165</v>
      </c>
      <c r="F81" s="35" t="str">
        <f t="shared" si="1"/>
        <v/>
      </c>
      <c r="G81" s="47"/>
      <c r="H81" s="47"/>
      <c r="I81" s="47"/>
      <c r="J81" s="47"/>
      <c r="K81" s="47"/>
      <c r="L81" s="47"/>
      <c r="M81" s="47"/>
      <c r="N81" s="47"/>
      <c r="O81" s="47"/>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row>
    <row r="82" spans="1:56" s="40" customFormat="1" ht="22.5" customHeight="1" x14ac:dyDescent="0.3">
      <c r="A82" s="47"/>
      <c r="B82" s="53" t="s">
        <v>53</v>
      </c>
      <c r="C82" s="54" t="s">
        <v>65</v>
      </c>
      <c r="D82" s="26">
        <v>2027.2671079823808</v>
      </c>
      <c r="E82" s="52">
        <f>D82/(24*31*VLOOKUP($B82,PC_MARZO_2025!$B$10:$C$22,2,0))</f>
        <v>5.5608599626464255</v>
      </c>
      <c r="F82" s="35" t="str">
        <f t="shared" si="1"/>
        <v/>
      </c>
      <c r="G82" s="47"/>
      <c r="H82" s="47"/>
      <c r="I82" s="47"/>
      <c r="J82" s="47"/>
      <c r="K82" s="47"/>
      <c r="L82" s="47"/>
      <c r="M82" s="47"/>
      <c r="N82" s="47"/>
      <c r="O82" s="47"/>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row>
    <row r="83" spans="1:56" s="40" customFormat="1" ht="22.5" customHeight="1" x14ac:dyDescent="0.3">
      <c r="A83" s="47"/>
      <c r="B83" s="53" t="s">
        <v>54</v>
      </c>
      <c r="C83" s="54" t="s">
        <v>65</v>
      </c>
      <c r="D83" s="26">
        <v>137106.85350465661</v>
      </c>
      <c r="E83" s="52">
        <f>D83/(24*31*VLOOKUP($B83,PC_MARZO_2025!$B$10:$C$22,2,0))</f>
        <v>323.30421973367436</v>
      </c>
      <c r="F83" s="35" t="str">
        <f t="shared" si="1"/>
        <v/>
      </c>
      <c r="G83" s="47"/>
      <c r="H83" s="47"/>
      <c r="I83" s="47"/>
      <c r="J83" s="47"/>
      <c r="K83" s="47"/>
      <c r="L83" s="47"/>
      <c r="M83" s="47"/>
      <c r="N83" s="47"/>
      <c r="O83" s="47"/>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row>
    <row r="84" spans="1:56" s="40" customFormat="1" ht="22.5" customHeight="1" x14ac:dyDescent="0.3">
      <c r="A84" s="47"/>
      <c r="B84" s="53" t="s">
        <v>55</v>
      </c>
      <c r="C84" s="54" t="s">
        <v>65</v>
      </c>
      <c r="D84" s="26">
        <v>55679.034373030663</v>
      </c>
      <c r="E84" s="52">
        <f>D84/(24*31*VLOOKUP($B84,PC_MARZO_2025!$B$10:$C$22,2,0))</f>
        <v>136.06802143946885</v>
      </c>
      <c r="F84" s="35" t="str">
        <f t="shared" si="1"/>
        <v/>
      </c>
      <c r="G84" s="47"/>
      <c r="H84" s="47"/>
      <c r="I84" s="47"/>
      <c r="J84" s="47"/>
      <c r="K84" s="47"/>
      <c r="L84" s="47"/>
      <c r="M84" s="47"/>
      <c r="N84" s="47"/>
      <c r="O84" s="47"/>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row>
    <row r="85" spans="1:56" s="40" customFormat="1" ht="22.5" customHeight="1" x14ac:dyDescent="0.3">
      <c r="A85" s="47"/>
      <c r="B85" s="53" t="s">
        <v>56</v>
      </c>
      <c r="C85" s="54" t="s">
        <v>65</v>
      </c>
      <c r="D85" s="26">
        <v>52581.386492430145</v>
      </c>
      <c r="E85" s="52">
        <f>D85/(24*31*VLOOKUP($B85,PC_MARZO_2025!$B$10:$C$22,2,0))</f>
        <v>121.85156306180512</v>
      </c>
      <c r="F85" s="35" t="str">
        <f t="shared" si="1"/>
        <v/>
      </c>
      <c r="G85" s="47"/>
      <c r="H85" s="47"/>
      <c r="I85" s="47"/>
      <c r="J85" s="47"/>
      <c r="K85" s="47"/>
      <c r="L85" s="47"/>
      <c r="M85" s="47"/>
      <c r="N85" s="47"/>
      <c r="O85" s="47"/>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row>
    <row r="86" spans="1:56" s="40" customFormat="1" ht="22.5" customHeight="1" x14ac:dyDescent="0.3">
      <c r="A86" s="47"/>
      <c r="B86" s="53" t="s">
        <v>57</v>
      </c>
      <c r="C86" s="54" t="s">
        <v>65</v>
      </c>
      <c r="D86" s="26">
        <v>19438.423022856095</v>
      </c>
      <c r="E86" s="52">
        <f>D86/(24*31*VLOOKUP($B86,PC_MARZO_2025!$B$10:$C$22,2,0))</f>
        <v>52.253825330258323</v>
      </c>
      <c r="F86" s="35" t="str">
        <f t="shared" si="1"/>
        <v/>
      </c>
      <c r="G86" s="47"/>
      <c r="H86" s="47"/>
      <c r="I86" s="47"/>
      <c r="J86" s="47"/>
      <c r="K86" s="47"/>
      <c r="L86" s="47"/>
      <c r="M86" s="47"/>
      <c r="N86" s="47"/>
      <c r="O86" s="47"/>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row>
    <row r="87" spans="1:56" s="40" customFormat="1" ht="22.5" customHeight="1" x14ac:dyDescent="0.3">
      <c r="A87" s="47"/>
      <c r="B87" s="53" t="s">
        <v>58</v>
      </c>
      <c r="C87" s="54" t="s">
        <v>65</v>
      </c>
      <c r="D87" s="26">
        <v>86.559485058861796</v>
      </c>
      <c r="E87" s="52">
        <f>D87/(24*31*VLOOKUP($B87,PC_MARZO_2025!$B$10:$C$22,2,0))</f>
        <v>0.23268678779263924</v>
      </c>
      <c r="F87" s="35" t="str">
        <f t="shared" si="1"/>
        <v/>
      </c>
      <c r="G87" s="47"/>
      <c r="H87" s="47"/>
      <c r="I87" s="47"/>
      <c r="J87" s="47"/>
      <c r="K87" s="47"/>
      <c r="L87" s="47"/>
      <c r="M87" s="47"/>
      <c r="N87" s="47"/>
      <c r="O87" s="47"/>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row>
    <row r="88" spans="1:56" s="40" customFormat="1" ht="22.5" customHeight="1" x14ac:dyDescent="0.3">
      <c r="A88" s="47"/>
      <c r="B88" s="53" t="s">
        <v>59</v>
      </c>
      <c r="C88" s="54" t="s">
        <v>65</v>
      </c>
      <c r="D88" s="26">
        <v>3598.7170337269108</v>
      </c>
      <c r="E88" s="52">
        <f>D88/(24*31*VLOOKUP($B88,PC_MARZO_2025!$B$10:$C$22,2,0))</f>
        <v>9.673970520771265</v>
      </c>
      <c r="F88" s="35" t="str">
        <f t="shared" si="1"/>
        <v/>
      </c>
      <c r="G88" s="47"/>
      <c r="H88" s="47"/>
      <c r="I88" s="47"/>
      <c r="J88" s="47"/>
      <c r="K88" s="47"/>
      <c r="L88" s="47"/>
      <c r="M88" s="47"/>
      <c r="N88" s="47"/>
      <c r="O88" s="47"/>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row>
    <row r="89" spans="1:56" s="40" customFormat="1" ht="22.5" customHeight="1" x14ac:dyDescent="0.3">
      <c r="A89" s="47"/>
      <c r="B89" s="53" t="s">
        <v>60</v>
      </c>
      <c r="C89" s="54" t="s">
        <v>65</v>
      </c>
      <c r="D89" s="26">
        <v>7350.2524149990431</v>
      </c>
      <c r="E89" s="52">
        <f>D89/(24*31*VLOOKUP($B89,PC_MARZO_2025!$B$10:$C$22,2,0))</f>
        <v>19.758743051072695</v>
      </c>
      <c r="F89" s="35" t="str">
        <f t="shared" si="1"/>
        <v/>
      </c>
      <c r="G89" s="47"/>
      <c r="H89" s="47"/>
      <c r="I89" s="47"/>
      <c r="J89" s="47"/>
      <c r="K89" s="47"/>
      <c r="L89" s="47"/>
      <c r="M89" s="47"/>
      <c r="N89" s="47"/>
      <c r="O89" s="47"/>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row>
    <row r="90" spans="1:56" s="40" customFormat="1" ht="22.5" customHeight="1" x14ac:dyDescent="0.3">
      <c r="A90" s="47"/>
      <c r="B90" s="53" t="s">
        <v>48</v>
      </c>
      <c r="C90" s="54" t="s">
        <v>66</v>
      </c>
      <c r="D90" s="26">
        <v>91021.804903444645</v>
      </c>
      <c r="E90" s="52">
        <f>D90/(24*31*VLOOKUP($B90,PC_MARZO_2025!$B$10:$C$22,2,0))</f>
        <v>207.35785698798216</v>
      </c>
      <c r="F90" s="35" t="str">
        <f t="shared" si="1"/>
        <v/>
      </c>
      <c r="G90" s="47"/>
      <c r="H90" s="47"/>
      <c r="I90" s="47"/>
      <c r="J90" s="47"/>
      <c r="K90" s="47"/>
      <c r="L90" s="47"/>
      <c r="M90" s="47"/>
      <c r="N90" s="47"/>
      <c r="O90" s="47"/>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row>
    <row r="91" spans="1:56" s="40" customFormat="1" ht="22.5" customHeight="1" x14ac:dyDescent="0.3">
      <c r="A91" s="47"/>
      <c r="B91" s="53" t="s">
        <v>50</v>
      </c>
      <c r="C91" s="54" t="s">
        <v>66</v>
      </c>
      <c r="D91" s="26">
        <v>120696.91136604392</v>
      </c>
      <c r="E91" s="52">
        <f>D91/(24*31*VLOOKUP($B91,PC_MARZO_2025!$B$10:$C$22,2,0))</f>
        <v>274.96107017961526</v>
      </c>
      <c r="F91" s="35" t="str">
        <f t="shared" si="1"/>
        <v/>
      </c>
      <c r="G91" s="47"/>
      <c r="H91" s="47"/>
      <c r="I91" s="47"/>
      <c r="J91" s="47"/>
      <c r="K91" s="47"/>
      <c r="L91" s="47"/>
      <c r="M91" s="47"/>
      <c r="N91" s="47"/>
      <c r="O91" s="47"/>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row>
    <row r="92" spans="1:56" s="40" customFormat="1" ht="22.5" customHeight="1" x14ac:dyDescent="0.3">
      <c r="A92" s="47"/>
      <c r="B92" s="53" t="s">
        <v>51</v>
      </c>
      <c r="C92" s="54" t="s">
        <v>66</v>
      </c>
      <c r="D92" s="26">
        <v>117218.16267694125</v>
      </c>
      <c r="E92" s="52">
        <f>D92/(24*31*VLOOKUP($B92,PC_MARZO_2025!$B$10:$C$22,2,0))</f>
        <v>212.90715394678375</v>
      </c>
      <c r="F92" s="35" t="str">
        <f t="shared" si="1"/>
        <v/>
      </c>
      <c r="G92" s="47"/>
      <c r="H92" s="47"/>
      <c r="I92" s="47"/>
      <c r="J92" s="47"/>
      <c r="K92" s="47"/>
      <c r="L92" s="47"/>
      <c r="M92" s="47"/>
      <c r="N92" s="47"/>
      <c r="O92" s="47"/>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row>
    <row r="93" spans="1:56" s="40" customFormat="1" ht="22.5" customHeight="1" x14ac:dyDescent="0.3">
      <c r="A93" s="47"/>
      <c r="B93" s="53" t="s">
        <v>52</v>
      </c>
      <c r="C93" s="54" t="s">
        <v>66</v>
      </c>
      <c r="D93" s="26">
        <v>31055.910424277979</v>
      </c>
      <c r="E93" s="52">
        <f>D93/(24*31*VLOOKUP($B93,PC_MARZO_2025!$B$10:$C$22,2,0))</f>
        <v>58.791288854077649</v>
      </c>
      <c r="F93" s="35" t="str">
        <f t="shared" si="1"/>
        <v/>
      </c>
      <c r="G93" s="47"/>
      <c r="H93" s="47"/>
      <c r="I93" s="47"/>
      <c r="J93" s="47"/>
      <c r="K93" s="47"/>
      <c r="L93" s="47"/>
      <c r="M93" s="47"/>
      <c r="N93" s="47"/>
      <c r="O93" s="47"/>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row>
    <row r="94" spans="1:56" s="40" customFormat="1" ht="22.5" customHeight="1" x14ac:dyDescent="0.3">
      <c r="A94" s="47"/>
      <c r="B94" s="53" t="s">
        <v>53</v>
      </c>
      <c r="C94" s="54" t="s">
        <v>66</v>
      </c>
      <c r="D94" s="26">
        <v>391.98834146834292</v>
      </c>
      <c r="E94" s="52">
        <f>D94/(24*31*VLOOKUP($B94,PC_MARZO_2025!$B$10:$C$22,2,0))</f>
        <v>1.0752368374707673</v>
      </c>
      <c r="F94" s="35" t="str">
        <f t="shared" si="1"/>
        <v/>
      </c>
      <c r="G94" s="47"/>
      <c r="H94" s="47"/>
      <c r="I94" s="47"/>
      <c r="J94" s="47"/>
      <c r="K94" s="47"/>
      <c r="L94" s="47"/>
      <c r="M94" s="47"/>
      <c r="N94" s="47"/>
      <c r="O94" s="47"/>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row>
    <row r="95" spans="1:56" s="40" customFormat="1" ht="22.5" customHeight="1" x14ac:dyDescent="0.3">
      <c r="A95" s="47"/>
      <c r="B95" s="53" t="s">
        <v>54</v>
      </c>
      <c r="C95" s="54" t="s">
        <v>66</v>
      </c>
      <c r="D95" s="26">
        <v>187993.85143559179</v>
      </c>
      <c r="E95" s="52">
        <f>D95/(24*31*VLOOKUP($B95,PC_MARZO_2025!$B$10:$C$22,2,0))</f>
        <v>443.29808393603048</v>
      </c>
      <c r="F95" s="35" t="str">
        <f t="shared" si="1"/>
        <v/>
      </c>
      <c r="G95" s="47"/>
      <c r="H95" s="47"/>
      <c r="I95" s="47"/>
      <c r="J95" s="47"/>
      <c r="K95" s="47"/>
      <c r="L95" s="47"/>
      <c r="M95" s="47"/>
      <c r="N95" s="47"/>
      <c r="O95" s="47"/>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row>
    <row r="96" spans="1:56" s="40" customFormat="1" ht="22.5" customHeight="1" x14ac:dyDescent="0.3">
      <c r="A96" s="47"/>
      <c r="B96" s="53" t="s">
        <v>55</v>
      </c>
      <c r="C96" s="54" t="s">
        <v>66</v>
      </c>
      <c r="D96" s="26">
        <v>52840.118083071844</v>
      </c>
      <c r="E96" s="52">
        <f>D96/(24*31*VLOOKUP($B96,PC_MARZO_2025!$B$10:$C$22,2,0))</f>
        <v>129.13029834572785</v>
      </c>
      <c r="F96" s="35" t="str">
        <f t="shared" ref="F96:F159" si="2">+G96&amp;H96&amp;I96</f>
        <v/>
      </c>
      <c r="G96" s="47"/>
      <c r="H96" s="47"/>
      <c r="I96" s="47"/>
      <c r="J96" s="47"/>
      <c r="K96" s="47"/>
      <c r="L96" s="47"/>
      <c r="M96" s="47"/>
      <c r="N96" s="47"/>
      <c r="O96" s="47"/>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row>
    <row r="97" spans="1:56" s="40" customFormat="1" ht="22.5" customHeight="1" x14ac:dyDescent="0.3">
      <c r="A97" s="47"/>
      <c r="B97" s="53" t="s">
        <v>56</v>
      </c>
      <c r="C97" s="54" t="s">
        <v>66</v>
      </c>
      <c r="D97" s="26">
        <v>40540.072883572728</v>
      </c>
      <c r="E97" s="52">
        <f>D97/(24*31*VLOOKUP($B97,PC_MARZO_2025!$B$10:$C$22,2,0))</f>
        <v>93.947147023481477</v>
      </c>
      <c r="F97" s="35" t="str">
        <f t="shared" si="2"/>
        <v/>
      </c>
      <c r="G97" s="47"/>
      <c r="H97" s="47"/>
      <c r="I97" s="47"/>
      <c r="J97" s="47"/>
      <c r="K97" s="47"/>
      <c r="L97" s="47"/>
      <c r="M97" s="47"/>
      <c r="N97" s="47"/>
      <c r="O97" s="47"/>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row>
    <row r="98" spans="1:56" s="40" customFormat="1" ht="22.5" customHeight="1" x14ac:dyDescent="0.3">
      <c r="A98" s="47"/>
      <c r="B98" s="53" t="s">
        <v>57</v>
      </c>
      <c r="C98" s="54" t="s">
        <v>66</v>
      </c>
      <c r="D98" s="26">
        <v>12406.793801232721</v>
      </c>
      <c r="E98" s="52">
        <f>D98/(24*31*VLOOKUP($B98,PC_MARZO_2025!$B$10:$C$22,2,0))</f>
        <v>33.351596239872904</v>
      </c>
      <c r="F98" s="35" t="str">
        <f t="shared" si="2"/>
        <v/>
      </c>
      <c r="G98" s="47"/>
      <c r="H98" s="47"/>
      <c r="I98" s="47"/>
      <c r="J98" s="47"/>
      <c r="K98" s="47"/>
      <c r="L98" s="47"/>
      <c r="M98" s="47"/>
      <c r="N98" s="47"/>
      <c r="O98" s="47"/>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row>
    <row r="99" spans="1:56" s="40" customFormat="1" ht="22.5" customHeight="1" x14ac:dyDescent="0.3">
      <c r="A99" s="47"/>
      <c r="B99" s="53" t="s">
        <v>58</v>
      </c>
      <c r="C99" s="54" t="s">
        <v>66</v>
      </c>
      <c r="D99" s="26">
        <v>1502.1600165977204</v>
      </c>
      <c r="E99" s="52">
        <f>D99/(24*31*VLOOKUP($B99,PC_MARZO_2025!$B$10:$C$22,2,0))</f>
        <v>4.0380645607465606</v>
      </c>
      <c r="F99" s="35" t="str">
        <f t="shared" si="2"/>
        <v/>
      </c>
      <c r="G99" s="47"/>
      <c r="H99" s="47"/>
      <c r="I99" s="47"/>
      <c r="J99" s="47"/>
      <c r="K99" s="47"/>
      <c r="L99" s="47"/>
      <c r="M99" s="47"/>
      <c r="N99" s="47"/>
      <c r="O99" s="47"/>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row>
    <row r="100" spans="1:56" s="40" customFormat="1" ht="22.5" customHeight="1" x14ac:dyDescent="0.3">
      <c r="A100" s="47"/>
      <c r="B100" s="53" t="s">
        <v>59</v>
      </c>
      <c r="C100" s="54" t="s">
        <v>66</v>
      </c>
      <c r="D100" s="26">
        <v>15543.594688419073</v>
      </c>
      <c r="E100" s="52">
        <f>D100/(24*31*VLOOKUP($B100,PC_MARZO_2025!$B$10:$C$22,2,0))</f>
        <v>41.783856689298581</v>
      </c>
      <c r="F100" s="35" t="str">
        <f t="shared" si="2"/>
        <v/>
      </c>
      <c r="G100" s="47"/>
      <c r="H100" s="47"/>
      <c r="I100" s="47"/>
      <c r="J100" s="47"/>
      <c r="K100" s="47"/>
      <c r="L100" s="47"/>
      <c r="M100" s="47"/>
      <c r="N100" s="47"/>
      <c r="O100" s="47"/>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row>
    <row r="101" spans="1:56" s="40" customFormat="1" ht="22.5" customHeight="1" x14ac:dyDescent="0.3">
      <c r="A101" s="47"/>
      <c r="B101" s="53" t="s">
        <v>60</v>
      </c>
      <c r="C101" s="54" t="s">
        <v>66</v>
      </c>
      <c r="D101" s="26">
        <v>35813.235871517463</v>
      </c>
      <c r="E101" s="52">
        <f>D101/(24*31*VLOOKUP($B101,PC_MARZO_2025!$B$10:$C$22,2,0))</f>
        <v>96.272139439563077</v>
      </c>
      <c r="F101" s="35" t="str">
        <f t="shared" si="2"/>
        <v/>
      </c>
      <c r="G101" s="47"/>
      <c r="H101" s="47"/>
      <c r="I101" s="47"/>
      <c r="J101" s="47"/>
      <c r="K101" s="47"/>
      <c r="L101" s="47"/>
      <c r="M101" s="47"/>
      <c r="N101" s="47"/>
      <c r="O101" s="47"/>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row>
    <row r="102" spans="1:56" s="40" customFormat="1" ht="22.5" customHeight="1" x14ac:dyDescent="0.3">
      <c r="A102" s="47"/>
      <c r="B102" s="53" t="s">
        <v>48</v>
      </c>
      <c r="C102" s="54" t="s">
        <v>67</v>
      </c>
      <c r="D102" s="26">
        <v>158015.24914701364</v>
      </c>
      <c r="E102" s="52">
        <f>D102/(24*31*VLOOKUP($B102,PC_MARZO_2025!$B$10:$C$22,2,0))</f>
        <v>359.97641959862779</v>
      </c>
      <c r="F102" s="35" t="str">
        <f t="shared" si="2"/>
        <v/>
      </c>
      <c r="G102" s="47"/>
      <c r="H102" s="47"/>
      <c r="I102" s="47"/>
      <c r="J102" s="47"/>
      <c r="K102" s="47"/>
      <c r="L102" s="47"/>
      <c r="M102" s="47"/>
      <c r="N102" s="47"/>
      <c r="O102" s="47"/>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row>
    <row r="103" spans="1:56" s="40" customFormat="1" ht="22.5" customHeight="1" x14ac:dyDescent="0.3">
      <c r="A103" s="47"/>
      <c r="B103" s="53" t="s">
        <v>50</v>
      </c>
      <c r="C103" s="54" t="s">
        <v>67</v>
      </c>
      <c r="D103" s="26">
        <v>383093.73862585711</v>
      </c>
      <c r="E103" s="52">
        <f>D103/(24*31*VLOOKUP($B103,PC_MARZO_2025!$B$10:$C$22,2,0))</f>
        <v>872.73040510720136</v>
      </c>
      <c r="F103" s="35" t="str">
        <f t="shared" si="2"/>
        <v/>
      </c>
      <c r="G103" s="47"/>
      <c r="H103" s="47"/>
      <c r="I103" s="47"/>
      <c r="J103" s="47"/>
      <c r="K103" s="47"/>
      <c r="L103" s="47"/>
      <c r="M103" s="47"/>
      <c r="N103" s="47"/>
      <c r="O103" s="47"/>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row>
    <row r="104" spans="1:56" s="40" customFormat="1" ht="22.5" customHeight="1" x14ac:dyDescent="0.3">
      <c r="A104" s="47"/>
      <c r="B104" s="53" t="s">
        <v>51</v>
      </c>
      <c r="C104" s="54" t="s">
        <v>67</v>
      </c>
      <c r="D104" s="26">
        <v>287430.68609858304</v>
      </c>
      <c r="E104" s="52">
        <f>D104/(24*31*VLOOKUP($B104,PC_MARZO_2025!$B$10:$C$22,2,0))</f>
        <v>522.06968559027734</v>
      </c>
      <c r="F104" s="35" t="str">
        <f t="shared" si="2"/>
        <v/>
      </c>
      <c r="G104" s="47"/>
      <c r="H104" s="47"/>
      <c r="I104" s="47"/>
      <c r="J104" s="47"/>
      <c r="K104" s="47"/>
      <c r="L104" s="47"/>
      <c r="M104" s="47"/>
      <c r="N104" s="47"/>
      <c r="O104" s="47"/>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row>
    <row r="105" spans="1:56" s="40" customFormat="1" ht="22.5" customHeight="1" x14ac:dyDescent="0.3">
      <c r="A105" s="47"/>
      <c r="B105" s="53" t="s">
        <v>52</v>
      </c>
      <c r="C105" s="54" t="s">
        <v>67</v>
      </c>
      <c r="D105" s="26">
        <v>32409.816381209708</v>
      </c>
      <c r="E105" s="52">
        <f>D105/(24*31*VLOOKUP($B105,PC_MARZO_2025!$B$10:$C$22,2,0))</f>
        <v>61.354339658506944</v>
      </c>
      <c r="F105" s="35" t="str">
        <f t="shared" si="2"/>
        <v/>
      </c>
      <c r="G105" s="47"/>
      <c r="H105" s="47"/>
      <c r="I105" s="47"/>
      <c r="J105" s="47"/>
      <c r="K105" s="47"/>
      <c r="L105" s="47"/>
      <c r="M105" s="47"/>
      <c r="N105" s="47"/>
      <c r="O105" s="47"/>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row>
    <row r="106" spans="1:56" s="40" customFormat="1" ht="22.5" customHeight="1" x14ac:dyDescent="0.3">
      <c r="A106" s="47"/>
      <c r="B106" s="53" t="s">
        <v>53</v>
      </c>
      <c r="C106" s="54" t="s">
        <v>67</v>
      </c>
      <c r="D106" s="26">
        <v>1793.2263334509955</v>
      </c>
      <c r="E106" s="52">
        <f>D106/(24*31*VLOOKUP($B106,PC_MARZO_2025!$B$10:$C$22,2,0))</f>
        <v>4.9188784656873921</v>
      </c>
      <c r="F106" s="35" t="str">
        <f t="shared" si="2"/>
        <v/>
      </c>
      <c r="G106" s="47"/>
      <c r="H106" s="47"/>
      <c r="I106" s="47"/>
      <c r="J106" s="47"/>
      <c r="K106" s="47"/>
      <c r="L106" s="47"/>
      <c r="M106" s="47"/>
      <c r="N106" s="47"/>
      <c r="O106" s="47"/>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row>
    <row r="107" spans="1:56" s="40" customFormat="1" ht="22.5" customHeight="1" x14ac:dyDescent="0.3">
      <c r="A107" s="47"/>
      <c r="B107" s="53" t="s">
        <v>54</v>
      </c>
      <c r="C107" s="54" t="s">
        <v>67</v>
      </c>
      <c r="D107" s="26">
        <v>909449.65590208478</v>
      </c>
      <c r="E107" s="52">
        <f>D107/(24*31*VLOOKUP($B107,PC_MARZO_2025!$B$10:$C$22,2,0))</f>
        <v>2144.5238065980116</v>
      </c>
      <c r="F107" s="35" t="str">
        <f t="shared" si="2"/>
        <v/>
      </c>
      <c r="G107" s="47"/>
      <c r="H107" s="47"/>
      <c r="I107" s="47"/>
      <c r="J107" s="47"/>
      <c r="K107" s="47"/>
      <c r="L107" s="47"/>
      <c r="M107" s="47"/>
      <c r="N107" s="47"/>
      <c r="O107" s="47"/>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row>
    <row r="108" spans="1:56" s="40" customFormat="1" ht="22.5" customHeight="1" x14ac:dyDescent="0.3">
      <c r="A108" s="47"/>
      <c r="B108" s="53" t="s">
        <v>55</v>
      </c>
      <c r="C108" s="54" t="s">
        <v>67</v>
      </c>
      <c r="D108" s="26">
        <v>159357.60966097694</v>
      </c>
      <c r="E108" s="52">
        <f>D108/(24*31*VLOOKUP($B108,PC_MARZO_2025!$B$10:$C$22,2,0))</f>
        <v>389.43697375605308</v>
      </c>
      <c r="F108" s="35" t="str">
        <f t="shared" si="2"/>
        <v/>
      </c>
      <c r="G108" s="47"/>
      <c r="H108" s="47"/>
      <c r="I108" s="47"/>
      <c r="J108" s="47"/>
      <c r="K108" s="47"/>
      <c r="L108" s="47"/>
      <c r="M108" s="47"/>
      <c r="N108" s="47"/>
      <c r="O108" s="47"/>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row>
    <row r="109" spans="1:56" s="40" customFormat="1" ht="22.5" customHeight="1" x14ac:dyDescent="0.3">
      <c r="A109" s="47"/>
      <c r="B109" s="53" t="s">
        <v>56</v>
      </c>
      <c r="C109" s="54" t="s">
        <v>67</v>
      </c>
      <c r="D109" s="26">
        <v>72650.414971755483</v>
      </c>
      <c r="E109" s="52">
        <f>D109/(24*31*VLOOKUP($B109,PC_MARZO_2025!$B$10:$C$22,2,0))</f>
        <v>168.35932279327838</v>
      </c>
      <c r="F109" s="35" t="str">
        <f t="shared" si="2"/>
        <v/>
      </c>
      <c r="G109" s="47"/>
      <c r="H109" s="47"/>
      <c r="I109" s="47"/>
      <c r="J109" s="47"/>
      <c r="K109" s="47"/>
      <c r="L109" s="47"/>
      <c r="M109" s="47"/>
      <c r="N109" s="47"/>
      <c r="O109" s="47"/>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row>
    <row r="110" spans="1:56" s="40" customFormat="1" ht="22.5" customHeight="1" x14ac:dyDescent="0.3">
      <c r="A110" s="47"/>
      <c r="B110" s="53" t="s">
        <v>57</v>
      </c>
      <c r="C110" s="54" t="s">
        <v>67</v>
      </c>
      <c r="D110" s="26">
        <v>16330.896945695238</v>
      </c>
      <c r="E110" s="52">
        <f>D110/(24*31*VLOOKUP($B110,PC_MARZO_2025!$B$10:$C$22,2,0))</f>
        <v>43.900260606707633</v>
      </c>
      <c r="F110" s="35" t="str">
        <f t="shared" si="2"/>
        <v/>
      </c>
      <c r="G110" s="47"/>
      <c r="H110" s="47"/>
      <c r="I110" s="47"/>
      <c r="J110" s="47"/>
      <c r="K110" s="47"/>
      <c r="L110" s="47"/>
      <c r="M110" s="47"/>
      <c r="N110" s="47"/>
      <c r="O110" s="47"/>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row>
    <row r="111" spans="1:56" s="40" customFormat="1" ht="22.5" customHeight="1" x14ac:dyDescent="0.3">
      <c r="A111" s="47"/>
      <c r="B111" s="53" t="s">
        <v>58</v>
      </c>
      <c r="C111" s="54" t="s">
        <v>67</v>
      </c>
      <c r="D111" s="26">
        <v>10700.870188148985</v>
      </c>
      <c r="E111" s="52">
        <f>D111/(24*31*VLOOKUP($B111,PC_MARZO_2025!$B$10:$C$22,2,0))</f>
        <v>28.765780075669316</v>
      </c>
      <c r="F111" s="35" t="str">
        <f t="shared" si="2"/>
        <v/>
      </c>
      <c r="G111" s="47"/>
      <c r="H111" s="47"/>
      <c r="I111" s="47"/>
      <c r="J111" s="47"/>
      <c r="K111" s="47"/>
      <c r="L111" s="47"/>
      <c r="M111" s="47"/>
      <c r="N111" s="47"/>
      <c r="O111" s="47"/>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row>
    <row r="112" spans="1:56" s="40" customFormat="1" ht="22.5" customHeight="1" x14ac:dyDescent="0.3">
      <c r="A112" s="47"/>
      <c r="B112" s="53" t="s">
        <v>59</v>
      </c>
      <c r="C112" s="54" t="s">
        <v>67</v>
      </c>
      <c r="D112" s="26">
        <v>7691.826269385012</v>
      </c>
      <c r="E112" s="52">
        <f>D112/(24*31*VLOOKUP($B112,PC_MARZO_2025!$B$10:$C$22,2,0))</f>
        <v>20.676952337056484</v>
      </c>
      <c r="F112" s="35" t="str">
        <f t="shared" si="2"/>
        <v/>
      </c>
      <c r="G112" s="47"/>
      <c r="H112" s="47"/>
      <c r="I112" s="47"/>
      <c r="J112" s="47"/>
      <c r="K112" s="47"/>
      <c r="L112" s="47"/>
      <c r="M112" s="47"/>
      <c r="N112" s="47"/>
      <c r="O112" s="47"/>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row>
    <row r="113" spans="1:56" s="40" customFormat="1" ht="22.5" customHeight="1" x14ac:dyDescent="0.3">
      <c r="A113" s="47"/>
      <c r="B113" s="53" t="s">
        <v>60</v>
      </c>
      <c r="C113" s="54" t="s">
        <v>67</v>
      </c>
      <c r="D113" s="26">
        <v>12441.686973018592</v>
      </c>
      <c r="E113" s="52">
        <f>D113/(24*31*VLOOKUP($B113,PC_MARZO_2025!$B$10:$C$22,2,0))</f>
        <v>33.445395088759653</v>
      </c>
      <c r="F113" s="35" t="str">
        <f t="shared" si="2"/>
        <v/>
      </c>
      <c r="G113" s="47"/>
      <c r="H113" s="47"/>
      <c r="I113" s="47"/>
      <c r="J113" s="47"/>
      <c r="K113" s="47"/>
      <c r="L113" s="47"/>
      <c r="M113" s="47"/>
      <c r="N113" s="47"/>
      <c r="O113" s="47"/>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row>
    <row r="114" spans="1:56" s="40" customFormat="1" ht="22.5" customHeight="1" x14ac:dyDescent="0.3">
      <c r="A114" s="47"/>
      <c r="B114" s="53" t="s">
        <v>48</v>
      </c>
      <c r="C114" s="54" t="s">
        <v>68</v>
      </c>
      <c r="D114" s="26">
        <v>187938.3815248466</v>
      </c>
      <c r="E114" s="52">
        <f>D114/(24*31*VLOOKUP($B114,PC_MARZO_2025!$B$10:$C$22,2,0))</f>
        <v>428.1446635794756</v>
      </c>
      <c r="F114" s="35" t="str">
        <f t="shared" si="2"/>
        <v/>
      </c>
      <c r="G114" s="47"/>
      <c r="H114" s="47"/>
      <c r="I114" s="47"/>
      <c r="J114" s="47"/>
      <c r="K114" s="47"/>
      <c r="L114" s="47"/>
      <c r="M114" s="47"/>
      <c r="N114" s="47"/>
      <c r="O114" s="47"/>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row>
    <row r="115" spans="1:56" s="40" customFormat="1" ht="22.5" customHeight="1" x14ac:dyDescent="0.3">
      <c r="A115" s="47"/>
      <c r="B115" s="53" t="s">
        <v>50</v>
      </c>
      <c r="C115" s="54" t="s">
        <v>68</v>
      </c>
      <c r="D115" s="26">
        <v>137098.46795373331</v>
      </c>
      <c r="E115" s="52">
        <f>D115/(24*31*VLOOKUP($B115,PC_MARZO_2025!$B$10:$C$22,2,0))</f>
        <v>312.32565143460295</v>
      </c>
      <c r="F115" s="35" t="str">
        <f t="shared" si="2"/>
        <v/>
      </c>
      <c r="G115" s="47"/>
      <c r="H115" s="47"/>
      <c r="I115" s="47"/>
      <c r="J115" s="47"/>
      <c r="K115" s="47"/>
      <c r="L115" s="47"/>
      <c r="M115" s="47"/>
      <c r="N115" s="47"/>
      <c r="O115" s="47"/>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row>
    <row r="116" spans="1:56" s="40" customFormat="1" ht="22.5" customHeight="1" x14ac:dyDescent="0.3">
      <c r="A116" s="47"/>
      <c r="B116" s="53" t="s">
        <v>51</v>
      </c>
      <c r="C116" s="54" t="s">
        <v>68</v>
      </c>
      <c r="D116" s="26">
        <v>103594.50333415116</v>
      </c>
      <c r="E116" s="52">
        <f>D116/(24*31*VLOOKUP($B116,PC_MARZO_2025!$B$10:$C$22,2,0))</f>
        <v>188.16205923814147</v>
      </c>
      <c r="F116" s="35" t="str">
        <f t="shared" si="2"/>
        <v/>
      </c>
      <c r="G116" s="47"/>
      <c r="H116" s="47"/>
      <c r="I116" s="47"/>
      <c r="J116" s="47"/>
      <c r="K116" s="47"/>
      <c r="L116" s="47"/>
      <c r="M116" s="47"/>
      <c r="N116" s="47"/>
      <c r="O116" s="47"/>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row>
    <row r="117" spans="1:56" s="40" customFormat="1" ht="22.5" customHeight="1" x14ac:dyDescent="0.3">
      <c r="A117" s="47"/>
      <c r="B117" s="53" t="s">
        <v>52</v>
      </c>
      <c r="C117" s="54" t="s">
        <v>68</v>
      </c>
      <c r="D117" s="26">
        <v>17122.071547694108</v>
      </c>
      <c r="E117" s="52">
        <f>D117/(24*31*VLOOKUP($B117,PC_MARZO_2025!$B$10:$C$22,2,0))</f>
        <v>32.413432431648694</v>
      </c>
      <c r="F117" s="35" t="str">
        <f t="shared" si="2"/>
        <v/>
      </c>
      <c r="G117" s="47"/>
      <c r="H117" s="47"/>
      <c r="I117" s="47"/>
      <c r="J117" s="47"/>
      <c r="K117" s="47"/>
      <c r="L117" s="47"/>
      <c r="M117" s="47"/>
      <c r="N117" s="47"/>
      <c r="O117" s="47"/>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row>
    <row r="118" spans="1:56" s="40" customFormat="1" ht="22.5" customHeight="1" x14ac:dyDescent="0.3">
      <c r="A118" s="47"/>
      <c r="B118" s="53" t="s">
        <v>53</v>
      </c>
      <c r="C118" s="54" t="s">
        <v>68</v>
      </c>
      <c r="D118" s="26">
        <v>2250.0050148008163</v>
      </c>
      <c r="E118" s="52">
        <f>D118/(24*31*VLOOKUP($B118,PC_MARZO_2025!$B$10:$C$22,2,0))</f>
        <v>6.1718373238995401</v>
      </c>
      <c r="F118" s="35" t="str">
        <f t="shared" si="2"/>
        <v/>
      </c>
      <c r="G118" s="47"/>
      <c r="H118" s="47"/>
      <c r="I118" s="47"/>
      <c r="J118" s="47"/>
      <c r="K118" s="47"/>
      <c r="L118" s="47"/>
      <c r="M118" s="47"/>
      <c r="N118" s="47"/>
      <c r="O118" s="47"/>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row>
    <row r="119" spans="1:56" s="40" customFormat="1" ht="22.5" customHeight="1" x14ac:dyDescent="0.3">
      <c r="A119" s="47"/>
      <c r="B119" s="53" t="s">
        <v>54</v>
      </c>
      <c r="C119" s="54" t="s">
        <v>68</v>
      </c>
      <c r="D119" s="26">
        <v>430811.9663048737</v>
      </c>
      <c r="E119" s="52">
        <f>D119/(24*31*VLOOKUP($B119,PC_MARZO_2025!$B$10:$C$22,2,0))</f>
        <v>1015.874283873028</v>
      </c>
      <c r="F119" s="35" t="str">
        <f t="shared" si="2"/>
        <v/>
      </c>
      <c r="G119" s="47"/>
      <c r="H119" s="47"/>
      <c r="I119" s="47"/>
      <c r="J119" s="47"/>
      <c r="K119" s="47"/>
      <c r="L119" s="47"/>
      <c r="M119" s="47"/>
      <c r="N119" s="47"/>
      <c r="O119" s="47"/>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row>
    <row r="120" spans="1:56" s="40" customFormat="1" ht="22.5" customHeight="1" x14ac:dyDescent="0.3">
      <c r="A120" s="47"/>
      <c r="B120" s="53" t="s">
        <v>55</v>
      </c>
      <c r="C120" s="54" t="s">
        <v>68</v>
      </c>
      <c r="D120" s="26">
        <v>139959.86308915328</v>
      </c>
      <c r="E120" s="52">
        <f>D120/(24*31*VLOOKUP($B120,PC_MARZO_2025!$B$10:$C$22,2,0))</f>
        <v>342.03290099988578</v>
      </c>
      <c r="F120" s="35" t="str">
        <f t="shared" si="2"/>
        <v/>
      </c>
      <c r="G120" s="47"/>
      <c r="H120" s="47"/>
      <c r="I120" s="47"/>
      <c r="J120" s="47"/>
      <c r="K120" s="47"/>
      <c r="L120" s="47"/>
      <c r="M120" s="47"/>
      <c r="N120" s="47"/>
      <c r="O120" s="47"/>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row>
    <row r="121" spans="1:56" s="40" customFormat="1" ht="22.5" customHeight="1" x14ac:dyDescent="0.3">
      <c r="A121" s="47"/>
      <c r="B121" s="53" t="s">
        <v>56</v>
      </c>
      <c r="C121" s="54" t="s">
        <v>68</v>
      </c>
      <c r="D121" s="26">
        <v>98790.197439464362</v>
      </c>
      <c r="E121" s="52">
        <f>D121/(24*31*VLOOKUP($B121,PC_MARZO_2025!$B$10:$C$22,2,0))</f>
        <v>228.93538524162116</v>
      </c>
      <c r="F121" s="35" t="str">
        <f t="shared" si="2"/>
        <v/>
      </c>
      <c r="G121" s="47"/>
      <c r="H121" s="47"/>
      <c r="I121" s="47"/>
      <c r="J121" s="47"/>
      <c r="K121" s="47"/>
      <c r="L121" s="47"/>
      <c r="M121" s="47"/>
      <c r="N121" s="47"/>
      <c r="O121" s="47"/>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row>
    <row r="122" spans="1:56" s="40" customFormat="1" ht="22.5" customHeight="1" x14ac:dyDescent="0.3">
      <c r="A122" s="47"/>
      <c r="B122" s="53" t="s">
        <v>57</v>
      </c>
      <c r="C122" s="54" t="s">
        <v>68</v>
      </c>
      <c r="D122" s="26">
        <v>13753.032977873987</v>
      </c>
      <c r="E122" s="52">
        <f>D122/(24*31*VLOOKUP($B122,PC_MARZO_2025!$B$10:$C$22,2,0))</f>
        <v>36.97051875772577</v>
      </c>
      <c r="F122" s="35" t="str">
        <f t="shared" si="2"/>
        <v/>
      </c>
      <c r="G122" s="47"/>
      <c r="H122" s="47"/>
      <c r="I122" s="47"/>
      <c r="J122" s="47"/>
      <c r="K122" s="47"/>
      <c r="L122" s="47"/>
      <c r="M122" s="47"/>
      <c r="N122" s="47"/>
      <c r="O122" s="47"/>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row>
    <row r="123" spans="1:56" s="40" customFormat="1" ht="22.5" customHeight="1" x14ac:dyDescent="0.3">
      <c r="A123" s="47"/>
      <c r="B123" s="53" t="s">
        <v>58</v>
      </c>
      <c r="C123" s="54" t="s">
        <v>68</v>
      </c>
      <c r="D123" s="26">
        <v>3003.3651589994743</v>
      </c>
      <c r="E123" s="52">
        <f>D123/(24*31*VLOOKUP($B123,PC_MARZO_2025!$B$10:$C$22,2,0))</f>
        <v>8.0735622553749309</v>
      </c>
      <c r="F123" s="35" t="str">
        <f t="shared" si="2"/>
        <v/>
      </c>
      <c r="G123" s="47"/>
      <c r="H123" s="47"/>
      <c r="I123" s="47"/>
      <c r="J123" s="47"/>
      <c r="K123" s="47"/>
      <c r="L123" s="47"/>
      <c r="M123" s="47"/>
      <c r="N123" s="47"/>
      <c r="O123" s="47"/>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row>
    <row r="124" spans="1:56" s="40" customFormat="1" ht="22.5" customHeight="1" x14ac:dyDescent="0.3">
      <c r="A124" s="47"/>
      <c r="B124" s="53" t="s">
        <v>59</v>
      </c>
      <c r="C124" s="54" t="s">
        <v>68</v>
      </c>
      <c r="D124" s="26">
        <v>29450.947556100346</v>
      </c>
      <c r="E124" s="52">
        <f>D124/(24*31*VLOOKUP($B124,PC_MARZO_2025!$B$10:$C$22,2,0))</f>
        <v>79.169213860484803</v>
      </c>
      <c r="F124" s="35" t="str">
        <f t="shared" si="2"/>
        <v/>
      </c>
      <c r="G124" s="47"/>
      <c r="H124" s="47"/>
      <c r="I124" s="47"/>
      <c r="J124" s="47"/>
      <c r="K124" s="47"/>
      <c r="L124" s="47"/>
      <c r="M124" s="47"/>
      <c r="N124" s="47"/>
      <c r="O124" s="47"/>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row>
    <row r="125" spans="1:56" s="40" customFormat="1" ht="22.5" customHeight="1" x14ac:dyDescent="0.3">
      <c r="A125" s="47"/>
      <c r="B125" s="53" t="s">
        <v>60</v>
      </c>
      <c r="C125" s="54" t="s">
        <v>68</v>
      </c>
      <c r="D125" s="26">
        <v>55585.654765545463</v>
      </c>
      <c r="E125" s="52">
        <f>D125/(24*31*VLOOKUP($B125,PC_MARZO_2025!$B$10:$C$22,2,0))</f>
        <v>149.42380313318674</v>
      </c>
      <c r="F125" s="35" t="str">
        <f t="shared" si="2"/>
        <v/>
      </c>
      <c r="G125" s="47"/>
      <c r="H125" s="47"/>
      <c r="I125" s="47"/>
      <c r="J125" s="47"/>
      <c r="K125" s="47"/>
      <c r="L125" s="47"/>
      <c r="M125" s="47"/>
      <c r="N125" s="47"/>
      <c r="O125" s="47"/>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row>
    <row r="126" spans="1:56" s="40" customFormat="1" ht="22.5" customHeight="1" x14ac:dyDescent="0.3">
      <c r="A126" s="47"/>
      <c r="B126" s="53" t="s">
        <v>48</v>
      </c>
      <c r="C126" s="54" t="s">
        <v>69</v>
      </c>
      <c r="D126" s="26">
        <v>68395.493528691164</v>
      </c>
      <c r="E126" s="52">
        <f>D126/(24*31*VLOOKUP($B126,PC_MARZO_2025!$B$10:$C$22,2,0))</f>
        <v>155.81258777266987</v>
      </c>
      <c r="F126" s="35" t="str">
        <f t="shared" si="2"/>
        <v/>
      </c>
      <c r="G126" s="47"/>
      <c r="H126" s="47"/>
      <c r="I126" s="47"/>
      <c r="J126" s="47"/>
      <c r="K126" s="47"/>
      <c r="L126" s="47"/>
      <c r="M126" s="47"/>
      <c r="N126" s="47"/>
      <c r="O126" s="47"/>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row>
    <row r="127" spans="1:56" s="40" customFormat="1" ht="22.5" customHeight="1" x14ac:dyDescent="0.3">
      <c r="A127" s="47"/>
      <c r="B127" s="53" t="s">
        <v>50</v>
      </c>
      <c r="C127" s="54" t="s">
        <v>69</v>
      </c>
      <c r="D127" s="26">
        <v>270193.79296548845</v>
      </c>
      <c r="E127" s="52">
        <f>D127/(24*31*VLOOKUP($B127,PC_MARZO_2025!$B$10:$C$22,2,0))</f>
        <v>615.53169529225545</v>
      </c>
      <c r="F127" s="35" t="str">
        <f t="shared" si="2"/>
        <v/>
      </c>
      <c r="G127" s="47"/>
      <c r="H127" s="47"/>
      <c r="I127" s="47"/>
      <c r="J127" s="47"/>
      <c r="K127" s="47"/>
      <c r="L127" s="47"/>
      <c r="M127" s="47"/>
      <c r="N127" s="47"/>
      <c r="O127" s="47"/>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row>
    <row r="128" spans="1:56" s="40" customFormat="1" ht="22.5" customHeight="1" x14ac:dyDescent="0.3">
      <c r="A128" s="47"/>
      <c r="B128" s="53" t="s">
        <v>51</v>
      </c>
      <c r="C128" s="54" t="s">
        <v>69</v>
      </c>
      <c r="D128" s="26">
        <v>45183.191578966645</v>
      </c>
      <c r="E128" s="52">
        <f>D128/(24*31*VLOOKUP($B128,PC_MARZO_2025!$B$10:$C$22,2,0))</f>
        <v>82.067697578768261</v>
      </c>
      <c r="F128" s="35" t="str">
        <f t="shared" si="2"/>
        <v/>
      </c>
      <c r="G128" s="47"/>
      <c r="H128" s="47"/>
      <c r="I128" s="47"/>
      <c r="J128" s="47"/>
      <c r="K128" s="47"/>
      <c r="L128" s="47"/>
      <c r="M128" s="47"/>
      <c r="N128" s="47"/>
      <c r="O128" s="47"/>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row>
    <row r="129" spans="1:56" s="40" customFormat="1" ht="22.5" customHeight="1" x14ac:dyDescent="0.3">
      <c r="A129" s="47"/>
      <c r="B129" s="53" t="s">
        <v>52</v>
      </c>
      <c r="C129" s="54" t="s">
        <v>69</v>
      </c>
      <c r="D129" s="26">
        <v>30239.875030425719</v>
      </c>
      <c r="E129" s="52">
        <f>D129/(24*31*VLOOKUP($B129,PC_MARZO_2025!$B$10:$C$22,2,0))</f>
        <v>57.246469465443205</v>
      </c>
      <c r="F129" s="35" t="str">
        <f t="shared" si="2"/>
        <v/>
      </c>
      <c r="G129" s="47"/>
      <c r="H129" s="47"/>
      <c r="I129" s="47"/>
      <c r="J129" s="47"/>
      <c r="K129" s="47"/>
      <c r="L129" s="47"/>
      <c r="M129" s="47"/>
      <c r="N129" s="47"/>
      <c r="O129" s="47"/>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row>
    <row r="130" spans="1:56" s="40" customFormat="1" ht="22.5" customHeight="1" x14ac:dyDescent="0.3">
      <c r="A130" s="47"/>
      <c r="B130" s="53" t="s">
        <v>53</v>
      </c>
      <c r="C130" s="54" t="s">
        <v>69</v>
      </c>
      <c r="D130" s="26">
        <v>830.05819742034055</v>
      </c>
      <c r="E130" s="52">
        <f>D130/(24*31*VLOOKUP($B130,PC_MARZO_2025!$B$10:$C$22,2,0))</f>
        <v>2.2768767758951629</v>
      </c>
      <c r="F130" s="35" t="str">
        <f t="shared" si="2"/>
        <v/>
      </c>
      <c r="G130" s="47"/>
      <c r="H130" s="47"/>
      <c r="I130" s="47"/>
      <c r="J130" s="47"/>
      <c r="K130" s="47"/>
      <c r="L130" s="47"/>
      <c r="M130" s="47"/>
      <c r="N130" s="47"/>
      <c r="O130" s="47"/>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row>
    <row r="131" spans="1:56" s="40" customFormat="1" ht="22.5" customHeight="1" x14ac:dyDescent="0.3">
      <c r="A131" s="47"/>
      <c r="B131" s="53" t="s">
        <v>54</v>
      </c>
      <c r="C131" s="54" t="s">
        <v>69</v>
      </c>
      <c r="D131" s="26">
        <v>292928.24592077691</v>
      </c>
      <c r="E131" s="52">
        <f>D131/(24*31*VLOOKUP($B131,PC_MARZO_2025!$B$10:$C$22,2,0))</f>
        <v>690.7381765722904</v>
      </c>
      <c r="F131" s="35" t="str">
        <f t="shared" si="2"/>
        <v/>
      </c>
      <c r="G131" s="47"/>
      <c r="H131" s="47"/>
      <c r="I131" s="47"/>
      <c r="J131" s="47"/>
      <c r="K131" s="47"/>
      <c r="L131" s="47"/>
      <c r="M131" s="47"/>
      <c r="N131" s="47"/>
      <c r="O131" s="47"/>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row>
    <row r="132" spans="1:56" s="40" customFormat="1" ht="22.5" customHeight="1" x14ac:dyDescent="0.3">
      <c r="A132" s="47"/>
      <c r="B132" s="53" t="s">
        <v>55</v>
      </c>
      <c r="C132" s="54" t="s">
        <v>69</v>
      </c>
      <c r="D132" s="26">
        <v>84362.258460339086</v>
      </c>
      <c r="E132" s="52">
        <f>D132/(24*31*VLOOKUP($B132,PC_MARZO_2025!$B$10:$C$22,2,0))</f>
        <v>206.16387698030078</v>
      </c>
      <c r="F132" s="35" t="str">
        <f t="shared" si="2"/>
        <v/>
      </c>
      <c r="G132" s="47"/>
      <c r="H132" s="47"/>
      <c r="I132" s="47"/>
      <c r="J132" s="47"/>
      <c r="K132" s="47"/>
      <c r="L132" s="47"/>
      <c r="M132" s="47"/>
      <c r="N132" s="47"/>
      <c r="O132" s="47"/>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row>
    <row r="133" spans="1:56" s="40" customFormat="1" ht="22.5" customHeight="1" x14ac:dyDescent="0.3">
      <c r="A133" s="47"/>
      <c r="B133" s="53" t="s">
        <v>56</v>
      </c>
      <c r="C133" s="54" t="s">
        <v>69</v>
      </c>
      <c r="D133" s="26">
        <v>56405.640741596959</v>
      </c>
      <c r="E133" s="52">
        <f>D133/(24*31*VLOOKUP($B133,PC_MARZO_2025!$B$10:$C$22,2,0))</f>
        <v>130.71385043937005</v>
      </c>
      <c r="F133" s="35" t="str">
        <f t="shared" si="2"/>
        <v/>
      </c>
      <c r="G133" s="47"/>
      <c r="H133" s="47"/>
      <c r="I133" s="47"/>
      <c r="J133" s="47"/>
      <c r="K133" s="47"/>
      <c r="L133" s="47"/>
      <c r="M133" s="47"/>
      <c r="N133" s="47"/>
      <c r="O133" s="47"/>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row>
    <row r="134" spans="1:56" s="40" customFormat="1" ht="22.5" customHeight="1" x14ac:dyDescent="0.3">
      <c r="A134" s="47"/>
      <c r="B134" s="53" t="s">
        <v>57</v>
      </c>
      <c r="C134" s="54" t="s">
        <v>69</v>
      </c>
      <c r="D134" s="26">
        <v>14203.264258866986</v>
      </c>
      <c r="E134" s="52">
        <f>D134/(24*31*VLOOKUP($B134,PC_MARZO_2025!$B$10:$C$22,2,0))</f>
        <v>38.180817900180067</v>
      </c>
      <c r="F134" s="35" t="str">
        <f t="shared" si="2"/>
        <v/>
      </c>
      <c r="G134" s="47"/>
      <c r="H134" s="47"/>
      <c r="I134" s="47"/>
      <c r="J134" s="47"/>
      <c r="K134" s="47"/>
      <c r="L134" s="47"/>
      <c r="M134" s="47"/>
      <c r="N134" s="47"/>
      <c r="O134" s="47"/>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row>
    <row r="135" spans="1:56" s="40" customFormat="1" ht="22.5" customHeight="1" x14ac:dyDescent="0.3">
      <c r="A135" s="47"/>
      <c r="B135" s="53" t="s">
        <v>58</v>
      </c>
      <c r="C135" s="54" t="s">
        <v>69</v>
      </c>
      <c r="D135" s="26">
        <v>682.52467156513239</v>
      </c>
      <c r="E135" s="52">
        <f>D135/(24*31*VLOOKUP($B135,PC_MARZO_2025!$B$10:$C$22,2,0))</f>
        <v>1.8347437407664848</v>
      </c>
      <c r="F135" s="35" t="str">
        <f t="shared" si="2"/>
        <v/>
      </c>
      <c r="G135" s="47"/>
      <c r="H135" s="47"/>
      <c r="I135" s="47"/>
      <c r="J135" s="47"/>
      <c r="K135" s="47"/>
      <c r="L135" s="47"/>
      <c r="M135" s="47"/>
      <c r="N135" s="47"/>
      <c r="O135" s="47"/>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row>
    <row r="136" spans="1:56" s="40" customFormat="1" ht="22.5" customHeight="1" x14ac:dyDescent="0.3">
      <c r="A136" s="47"/>
      <c r="B136" s="53" t="s">
        <v>59</v>
      </c>
      <c r="C136" s="54" t="s">
        <v>69</v>
      </c>
      <c r="D136" s="26">
        <v>44288.50908251584</v>
      </c>
      <c r="E136" s="52">
        <f>D136/(24*31*VLOOKUP($B136,PC_MARZO_2025!$B$10:$C$22,2,0))</f>
        <v>119.05513194224689</v>
      </c>
      <c r="F136" s="35" t="str">
        <f t="shared" si="2"/>
        <v/>
      </c>
      <c r="G136" s="47"/>
      <c r="H136" s="47"/>
      <c r="I136" s="47"/>
      <c r="J136" s="47"/>
      <c r="K136" s="47"/>
      <c r="L136" s="47"/>
      <c r="M136" s="47"/>
      <c r="N136" s="47"/>
      <c r="O136" s="47"/>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row>
    <row r="137" spans="1:56" s="40" customFormat="1" ht="22.5" customHeight="1" x14ac:dyDescent="0.3">
      <c r="A137" s="47"/>
      <c r="B137" s="53" t="s">
        <v>60</v>
      </c>
      <c r="C137" s="54" t="s">
        <v>69</v>
      </c>
      <c r="D137" s="26">
        <v>87159.345512849948</v>
      </c>
      <c r="E137" s="52">
        <f>D137/(24*31*VLOOKUP($B137,PC_MARZO_2025!$B$10:$C$22,2,0))</f>
        <v>234.29931589475794</v>
      </c>
      <c r="F137" s="35" t="str">
        <f t="shared" si="2"/>
        <v/>
      </c>
      <c r="G137" s="47"/>
      <c r="H137" s="47"/>
      <c r="I137" s="47"/>
      <c r="J137" s="47"/>
      <c r="K137" s="47"/>
      <c r="L137" s="47"/>
      <c r="M137" s="47"/>
      <c r="N137" s="47"/>
      <c r="O137" s="47"/>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row>
    <row r="138" spans="1:56" s="40" customFormat="1" ht="22.5" customHeight="1" x14ac:dyDescent="0.3">
      <c r="A138" s="47"/>
      <c r="B138" s="53" t="s">
        <v>48</v>
      </c>
      <c r="C138" s="54" t="s">
        <v>70</v>
      </c>
      <c r="D138" s="26">
        <v>102154.35599166134</v>
      </c>
      <c r="E138" s="52">
        <f>D138/(24*31*VLOOKUP($B138,PC_MARZO_2025!$B$10:$C$22,2,0))</f>
        <v>232.71905410894237</v>
      </c>
      <c r="F138" s="35" t="str">
        <f t="shared" si="2"/>
        <v/>
      </c>
      <c r="G138" s="47"/>
      <c r="H138" s="47"/>
      <c r="I138" s="47"/>
      <c r="J138" s="47"/>
      <c r="K138" s="47"/>
      <c r="L138" s="47"/>
      <c r="M138" s="47"/>
      <c r="N138" s="47"/>
      <c r="O138" s="47"/>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row>
    <row r="139" spans="1:56" s="40" customFormat="1" ht="22.5" customHeight="1" x14ac:dyDescent="0.3">
      <c r="A139" s="47"/>
      <c r="B139" s="53" t="s">
        <v>50</v>
      </c>
      <c r="C139" s="54" t="s">
        <v>70</v>
      </c>
      <c r="D139" s="26">
        <v>149788.34711619531</v>
      </c>
      <c r="E139" s="52">
        <f>D139/(24*31*VLOOKUP($B139,PC_MARZO_2025!$B$10:$C$22,2,0))</f>
        <v>341.23461617503943</v>
      </c>
      <c r="F139" s="35" t="str">
        <f t="shared" si="2"/>
        <v/>
      </c>
      <c r="G139" s="47"/>
      <c r="H139" s="47"/>
      <c r="I139" s="47"/>
      <c r="J139" s="47"/>
      <c r="K139" s="47"/>
      <c r="L139" s="47"/>
      <c r="M139" s="47"/>
      <c r="N139" s="47"/>
      <c r="O139" s="47"/>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row>
    <row r="140" spans="1:56" s="40" customFormat="1" ht="22.5" customHeight="1" x14ac:dyDescent="0.3">
      <c r="A140" s="47"/>
      <c r="B140" s="53" t="s">
        <v>51</v>
      </c>
      <c r="C140" s="54" t="s">
        <v>70</v>
      </c>
      <c r="D140" s="26">
        <v>136010.30219827258</v>
      </c>
      <c r="E140" s="52">
        <f>D140/(24*31*VLOOKUP($B140,PC_MARZO_2025!$B$10:$C$22,2,0))</f>
        <v>247.03992698029751</v>
      </c>
      <c r="F140" s="35" t="str">
        <f t="shared" si="2"/>
        <v/>
      </c>
      <c r="G140" s="47"/>
      <c r="H140" s="47"/>
      <c r="I140" s="47"/>
      <c r="J140" s="47"/>
      <c r="K140" s="47"/>
      <c r="L140" s="47"/>
      <c r="M140" s="47"/>
      <c r="N140" s="47"/>
      <c r="O140" s="47"/>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row>
    <row r="141" spans="1:56" s="40" customFormat="1" ht="22.5" customHeight="1" x14ac:dyDescent="0.3">
      <c r="A141" s="47"/>
      <c r="B141" s="53" t="s">
        <v>52</v>
      </c>
      <c r="C141" s="54" t="s">
        <v>70</v>
      </c>
      <c r="D141" s="26">
        <v>193.66876377159548</v>
      </c>
      <c r="E141" s="52">
        <f>D141/(24*31*VLOOKUP($B141,PC_MARZO_2025!$B$10:$C$22,2,0))</f>
        <v>0.36663025096849061</v>
      </c>
      <c r="F141" s="35" t="str">
        <f t="shared" si="2"/>
        <v/>
      </c>
      <c r="G141" s="47"/>
      <c r="H141" s="47"/>
      <c r="I141" s="47"/>
      <c r="J141" s="47"/>
      <c r="K141" s="47"/>
      <c r="L141" s="47"/>
      <c r="M141" s="47"/>
      <c r="N141" s="47"/>
      <c r="O141" s="47"/>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row>
    <row r="142" spans="1:56" s="40" customFormat="1" ht="22.5" customHeight="1" x14ac:dyDescent="0.3">
      <c r="A142" s="47"/>
      <c r="B142" s="53" t="s">
        <v>53</v>
      </c>
      <c r="C142" s="54" t="s">
        <v>70</v>
      </c>
      <c r="D142" s="26">
        <v>603.35697237626425</v>
      </c>
      <c r="E142" s="52">
        <f>D142/(24*31*VLOOKUP($B142,PC_MARZO_2025!$B$10:$C$22,2,0))</f>
        <v>1.6550279031606985</v>
      </c>
      <c r="F142" s="35" t="str">
        <f t="shared" si="2"/>
        <v/>
      </c>
      <c r="G142" s="47"/>
      <c r="H142" s="47"/>
      <c r="I142" s="47"/>
      <c r="J142" s="47"/>
      <c r="K142" s="47"/>
      <c r="L142" s="47"/>
      <c r="M142" s="47"/>
      <c r="N142" s="47"/>
      <c r="O142" s="47"/>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row>
    <row r="143" spans="1:56" s="40" customFormat="1" ht="22.5" customHeight="1" x14ac:dyDescent="0.3">
      <c r="A143" s="47"/>
      <c r="B143" s="53" t="s">
        <v>54</v>
      </c>
      <c r="C143" s="54" t="s">
        <v>70</v>
      </c>
      <c r="D143" s="26">
        <v>393152.82224414783</v>
      </c>
      <c r="E143" s="52">
        <f>D143/(24*31*VLOOKUP($B143,PC_MARZO_2025!$B$10:$C$22,2,0))</f>
        <v>927.07230297148612</v>
      </c>
      <c r="F143" s="35" t="str">
        <f t="shared" si="2"/>
        <v/>
      </c>
      <c r="G143" s="47"/>
      <c r="H143" s="47"/>
      <c r="I143" s="47"/>
      <c r="J143" s="47"/>
      <c r="K143" s="47"/>
      <c r="L143" s="47"/>
      <c r="M143" s="47"/>
      <c r="N143" s="47"/>
      <c r="O143" s="47"/>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row>
    <row r="144" spans="1:56" s="40" customFormat="1" ht="22.5" customHeight="1" x14ac:dyDescent="0.3">
      <c r="A144" s="47"/>
      <c r="B144" s="53" t="s">
        <v>55</v>
      </c>
      <c r="C144" s="54" t="s">
        <v>70</v>
      </c>
      <c r="D144" s="26">
        <v>91500.714431902263</v>
      </c>
      <c r="E144" s="52">
        <f>D144/(24*31*VLOOKUP($B144,PC_MARZO_2025!$B$10:$C$22,2,0))</f>
        <v>223.60878404668193</v>
      </c>
      <c r="F144" s="35" t="str">
        <f t="shared" si="2"/>
        <v/>
      </c>
      <c r="G144" s="47"/>
      <c r="H144" s="47"/>
      <c r="I144" s="47"/>
      <c r="J144" s="47"/>
      <c r="K144" s="47"/>
      <c r="L144" s="47"/>
      <c r="M144" s="47"/>
      <c r="N144" s="47"/>
      <c r="O144" s="47"/>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row>
    <row r="145" spans="1:56" s="40" customFormat="1" ht="22.5" customHeight="1" x14ac:dyDescent="0.3">
      <c r="A145" s="47"/>
      <c r="B145" s="53" t="s">
        <v>56</v>
      </c>
      <c r="C145" s="54" t="s">
        <v>70</v>
      </c>
      <c r="D145" s="26">
        <v>47012.097050507611</v>
      </c>
      <c r="E145" s="52">
        <f>D145/(24*31*VLOOKUP($B145,PC_MARZO_2025!$B$10:$C$22,2,0))</f>
        <v>108.94534911593348</v>
      </c>
      <c r="F145" s="35" t="str">
        <f t="shared" si="2"/>
        <v/>
      </c>
      <c r="G145" s="47"/>
      <c r="H145" s="47"/>
      <c r="I145" s="47"/>
      <c r="J145" s="47"/>
      <c r="K145" s="47"/>
      <c r="L145" s="47"/>
      <c r="M145" s="47"/>
      <c r="N145" s="47"/>
      <c r="O145" s="47"/>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row>
    <row r="146" spans="1:56" s="40" customFormat="1" ht="22.5" customHeight="1" x14ac:dyDescent="0.3">
      <c r="A146" s="47"/>
      <c r="B146" s="53" t="s">
        <v>57</v>
      </c>
      <c r="C146" s="54" t="s">
        <v>70</v>
      </c>
      <c r="D146" s="26">
        <v>11552.895911766826</v>
      </c>
      <c r="E146" s="52">
        <f>D146/(24*31*VLOOKUP($B146,PC_MARZO_2025!$B$10:$C$22,2,0))</f>
        <v>31.0561718058248</v>
      </c>
      <c r="F146" s="35" t="str">
        <f t="shared" si="2"/>
        <v/>
      </c>
      <c r="G146" s="47"/>
      <c r="H146" s="47"/>
      <c r="I146" s="47"/>
      <c r="J146" s="47"/>
      <c r="K146" s="47"/>
      <c r="L146" s="47"/>
      <c r="M146" s="47"/>
      <c r="N146" s="47"/>
      <c r="O146" s="47"/>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row>
    <row r="147" spans="1:56" s="40" customFormat="1" ht="22.5" customHeight="1" x14ac:dyDescent="0.3">
      <c r="A147" s="47"/>
      <c r="B147" s="53" t="s">
        <v>58</v>
      </c>
      <c r="C147" s="54" t="s">
        <v>70</v>
      </c>
      <c r="D147" s="26">
        <v>5752.3873360678263</v>
      </c>
      <c r="E147" s="52">
        <f>D147/(24*31*VLOOKUP($B147,PC_MARZO_2025!$B$10:$C$22,2,0))</f>
        <v>15.46340681738663</v>
      </c>
      <c r="F147" s="35" t="str">
        <f t="shared" si="2"/>
        <v/>
      </c>
      <c r="G147" s="47"/>
      <c r="H147" s="47"/>
      <c r="I147" s="47"/>
      <c r="J147" s="47"/>
      <c r="K147" s="47"/>
      <c r="L147" s="47"/>
      <c r="M147" s="47"/>
      <c r="N147" s="47"/>
      <c r="O147" s="47"/>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row>
    <row r="148" spans="1:56" s="40" customFormat="1" ht="22.5" customHeight="1" x14ac:dyDescent="0.3">
      <c r="A148" s="47"/>
      <c r="B148" s="53" t="s">
        <v>59</v>
      </c>
      <c r="C148" s="54" t="s">
        <v>70</v>
      </c>
      <c r="D148" s="26">
        <v>118519.99316746905</v>
      </c>
      <c r="E148" s="52">
        <f>D148/(24*31*VLOOKUP($B148,PC_MARZO_2025!$B$10:$C$22,2,0))</f>
        <v>318.60213217061573</v>
      </c>
      <c r="F148" s="35" t="str">
        <f t="shared" si="2"/>
        <v/>
      </c>
      <c r="G148" s="47"/>
      <c r="H148" s="47"/>
      <c r="I148" s="47"/>
      <c r="J148" s="47"/>
      <c r="K148" s="47"/>
      <c r="L148" s="47"/>
      <c r="M148" s="47"/>
      <c r="N148" s="47"/>
      <c r="O148" s="47"/>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row>
    <row r="149" spans="1:56" s="40" customFormat="1" ht="22.5" customHeight="1" x14ac:dyDescent="0.3">
      <c r="A149" s="47"/>
      <c r="B149" s="53" t="s">
        <v>60</v>
      </c>
      <c r="C149" s="54" t="s">
        <v>70</v>
      </c>
      <c r="D149" s="26">
        <v>329744.07888633705</v>
      </c>
      <c r="E149" s="52">
        <f>D149/(24*31*VLOOKUP($B149,PC_MARZO_2025!$B$10:$C$22,2,0))</f>
        <v>886.4088142105835</v>
      </c>
      <c r="F149" s="35" t="str">
        <f t="shared" si="2"/>
        <v/>
      </c>
      <c r="G149" s="47"/>
      <c r="H149" s="47"/>
      <c r="I149" s="47"/>
      <c r="J149" s="47"/>
      <c r="K149" s="47"/>
      <c r="L149" s="47"/>
      <c r="M149" s="47"/>
      <c r="N149" s="47"/>
      <c r="O149" s="47"/>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row>
    <row r="150" spans="1:56" s="40" customFormat="1" ht="22.5" customHeight="1" x14ac:dyDescent="0.3">
      <c r="A150" s="47"/>
      <c r="B150" s="53" t="s">
        <v>48</v>
      </c>
      <c r="C150" s="54" t="s">
        <v>71</v>
      </c>
      <c r="D150" s="26">
        <v>138020.95056441723</v>
      </c>
      <c r="E150" s="52">
        <f>D150/(24*31*VLOOKUP($B150,PC_MARZO_2025!$B$10:$C$22,2,0))</f>
        <v>314.42717004833526</v>
      </c>
      <c r="F150" s="35" t="str">
        <f t="shared" si="2"/>
        <v/>
      </c>
      <c r="G150" s="47"/>
      <c r="H150" s="47"/>
      <c r="I150" s="47"/>
      <c r="J150" s="47"/>
      <c r="K150" s="47"/>
      <c r="L150" s="47"/>
      <c r="M150" s="47"/>
      <c r="N150" s="47"/>
      <c r="O150" s="47"/>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row>
    <row r="151" spans="1:56" s="40" customFormat="1" ht="22.5" customHeight="1" x14ac:dyDescent="0.3">
      <c r="A151" s="47"/>
      <c r="B151" s="53" t="s">
        <v>50</v>
      </c>
      <c r="C151" s="54" t="s">
        <v>71</v>
      </c>
      <c r="D151" s="26">
        <v>178737.42000851402</v>
      </c>
      <c r="E151" s="52">
        <f>D151/(24*31*VLOOKUP($B151,PC_MARZO_2025!$B$10:$C$22,2,0))</f>
        <v>407.18384364979505</v>
      </c>
      <c r="F151" s="35" t="str">
        <f t="shared" si="2"/>
        <v/>
      </c>
      <c r="G151" s="47"/>
      <c r="H151" s="47"/>
      <c r="I151" s="47"/>
      <c r="J151" s="47"/>
      <c r="K151" s="47"/>
      <c r="L151" s="47"/>
      <c r="M151" s="47"/>
      <c r="N151" s="47"/>
      <c r="O151" s="47"/>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row>
    <row r="152" spans="1:56" s="40" customFormat="1" ht="22.5" customHeight="1" x14ac:dyDescent="0.3">
      <c r="A152" s="47"/>
      <c r="B152" s="53" t="s">
        <v>51</v>
      </c>
      <c r="C152" s="54" t="s">
        <v>71</v>
      </c>
      <c r="D152" s="26">
        <v>130121.2940508997</v>
      </c>
      <c r="E152" s="52">
        <f>D152/(24*31*VLOOKUP($B152,PC_MARZO_2025!$B$10:$C$22,2,0))</f>
        <v>236.34353031622297</v>
      </c>
      <c r="F152" s="35" t="str">
        <f t="shared" si="2"/>
        <v/>
      </c>
      <c r="G152" s="47"/>
      <c r="H152" s="47"/>
      <c r="I152" s="47"/>
      <c r="J152" s="47"/>
      <c r="K152" s="47"/>
      <c r="L152" s="47"/>
      <c r="M152" s="47"/>
      <c r="N152" s="47"/>
      <c r="O152" s="47"/>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row>
    <row r="153" spans="1:56" s="40" customFormat="1" ht="22.5" customHeight="1" x14ac:dyDescent="0.3">
      <c r="A153" s="47"/>
      <c r="B153" s="53" t="s">
        <v>52</v>
      </c>
      <c r="C153" s="54" t="s">
        <v>71</v>
      </c>
      <c r="D153" s="26">
        <v>39909.804302541481</v>
      </c>
      <c r="E153" s="52">
        <f>D153/(24*31*VLOOKUP($B153,PC_MARZO_2025!$B$10:$C$22,2,0))</f>
        <v>75.55240856910018</v>
      </c>
      <c r="F153" s="35" t="str">
        <f t="shared" si="2"/>
        <v/>
      </c>
      <c r="G153" s="47"/>
      <c r="H153" s="47"/>
      <c r="I153" s="47"/>
      <c r="J153" s="47"/>
      <c r="K153" s="47"/>
      <c r="L153" s="47"/>
      <c r="M153" s="47"/>
      <c r="N153" s="47"/>
      <c r="O153" s="47"/>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row>
    <row r="154" spans="1:56" s="40" customFormat="1" ht="22.5" customHeight="1" x14ac:dyDescent="0.3">
      <c r="A154" s="47"/>
      <c r="B154" s="53" t="s">
        <v>53</v>
      </c>
      <c r="C154" s="54" t="s">
        <v>71</v>
      </c>
      <c r="D154" s="26">
        <v>995.47428048915208</v>
      </c>
      <c r="E154" s="52">
        <f>D154/(24*31*VLOOKUP($B154,PC_MARZO_2025!$B$10:$C$22,2,0))</f>
        <v>2.7306185003542685</v>
      </c>
      <c r="F154" s="35" t="str">
        <f t="shared" si="2"/>
        <v/>
      </c>
      <c r="G154" s="47"/>
      <c r="H154" s="47"/>
      <c r="I154" s="47"/>
      <c r="J154" s="47"/>
      <c r="K154" s="47"/>
      <c r="L154" s="47"/>
      <c r="M154" s="47"/>
      <c r="N154" s="47"/>
      <c r="O154" s="47"/>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row>
    <row r="155" spans="1:56" s="40" customFormat="1" ht="22.5" customHeight="1" x14ac:dyDescent="0.3">
      <c r="A155" s="47"/>
      <c r="B155" s="53" t="s">
        <v>54</v>
      </c>
      <c r="C155" s="54" t="s">
        <v>71</v>
      </c>
      <c r="D155" s="26">
        <v>164878.64341345488</v>
      </c>
      <c r="E155" s="52">
        <f>D155/(24*31*VLOOKUP($B155,PC_MARZO_2025!$B$10:$C$22,2,0))</f>
        <v>388.7913681698144</v>
      </c>
      <c r="F155" s="35" t="str">
        <f t="shared" si="2"/>
        <v/>
      </c>
      <c r="G155" s="47"/>
      <c r="H155" s="47"/>
      <c r="I155" s="47"/>
      <c r="J155" s="47"/>
      <c r="K155" s="47"/>
      <c r="L155" s="47"/>
      <c r="M155" s="47"/>
      <c r="N155" s="47"/>
      <c r="O155" s="47"/>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row>
    <row r="156" spans="1:56" s="40" customFormat="1" ht="22.5" customHeight="1" x14ac:dyDescent="0.3">
      <c r="A156" s="47"/>
      <c r="B156" s="53" t="s">
        <v>55</v>
      </c>
      <c r="C156" s="54" t="s">
        <v>71</v>
      </c>
      <c r="D156" s="26">
        <v>68185.35896054942</v>
      </c>
      <c r="E156" s="52">
        <f>D156/(24*31*VLOOKUP($B156,PC_MARZO_2025!$B$10:$C$22,2,0))</f>
        <v>166.63088700036514</v>
      </c>
      <c r="F156" s="35" t="str">
        <f t="shared" si="2"/>
        <v/>
      </c>
      <c r="G156" s="47"/>
      <c r="H156" s="47"/>
      <c r="I156" s="47"/>
      <c r="J156" s="47"/>
      <c r="K156" s="47"/>
      <c r="L156" s="47"/>
      <c r="M156" s="47"/>
      <c r="N156" s="47"/>
      <c r="O156" s="47"/>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row>
    <row r="157" spans="1:56" s="40" customFormat="1" ht="22.5" customHeight="1" x14ac:dyDescent="0.3">
      <c r="A157" s="47"/>
      <c r="B157" s="53" t="s">
        <v>56</v>
      </c>
      <c r="C157" s="54" t="s">
        <v>71</v>
      </c>
      <c r="D157" s="26">
        <v>62474.817862137279</v>
      </c>
      <c r="E157" s="52">
        <f>D157/(24*31*VLOOKUP($B157,PC_MARZO_2025!$B$10:$C$22,2,0))</f>
        <v>144.77849893895365</v>
      </c>
      <c r="F157" s="35" t="str">
        <f t="shared" si="2"/>
        <v/>
      </c>
      <c r="G157" s="47"/>
      <c r="H157" s="47"/>
      <c r="I157" s="47"/>
      <c r="J157" s="47"/>
      <c r="K157" s="47"/>
      <c r="L157" s="47"/>
      <c r="M157" s="47"/>
      <c r="N157" s="47"/>
      <c r="O157" s="47"/>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row>
    <row r="158" spans="1:56" s="40" customFormat="1" ht="22.5" customHeight="1" x14ac:dyDescent="0.3">
      <c r="A158" s="47"/>
      <c r="B158" s="53" t="s">
        <v>57</v>
      </c>
      <c r="C158" s="54" t="s">
        <v>71</v>
      </c>
      <c r="D158" s="26">
        <v>19255.337064419014</v>
      </c>
      <c r="E158" s="52">
        <f>D158/(24*31*VLOOKUP($B158,PC_MARZO_2025!$B$10:$C$22,2,0))</f>
        <v>51.76165877531993</v>
      </c>
      <c r="F158" s="35" t="str">
        <f t="shared" si="2"/>
        <v/>
      </c>
      <c r="G158" s="47"/>
      <c r="H158" s="47"/>
      <c r="I158" s="47"/>
      <c r="J158" s="47"/>
      <c r="K158" s="47"/>
      <c r="L158" s="47"/>
      <c r="M158" s="47"/>
      <c r="N158" s="47"/>
      <c r="O158" s="47"/>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row>
    <row r="159" spans="1:56" s="40" customFormat="1" ht="22.5" customHeight="1" x14ac:dyDescent="0.3">
      <c r="A159" s="47"/>
      <c r="B159" s="53" t="s">
        <v>58</v>
      </c>
      <c r="C159" s="54" t="s">
        <v>71</v>
      </c>
      <c r="D159" s="26">
        <v>1237.4185938670107</v>
      </c>
      <c r="E159" s="52">
        <f>D159/(24*31*VLOOKUP($B159,PC_MARZO_2025!$B$10:$C$22,2,0))</f>
        <v>3.3263940695349752</v>
      </c>
      <c r="F159" s="35" t="str">
        <f t="shared" si="2"/>
        <v/>
      </c>
      <c r="G159" s="47"/>
      <c r="H159" s="47"/>
      <c r="I159" s="47"/>
      <c r="J159" s="47"/>
      <c r="K159" s="47"/>
      <c r="L159" s="47"/>
      <c r="M159" s="47"/>
      <c r="N159" s="47"/>
      <c r="O159" s="47"/>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row>
    <row r="160" spans="1:56" s="40" customFormat="1" ht="22.5" customHeight="1" x14ac:dyDescent="0.3">
      <c r="A160" s="47"/>
      <c r="B160" s="53" t="s">
        <v>59</v>
      </c>
      <c r="C160" s="54" t="s">
        <v>71</v>
      </c>
      <c r="D160" s="26">
        <v>7644.4544492810546</v>
      </c>
      <c r="E160" s="52">
        <f>D160/(24*31*VLOOKUP($B160,PC_MARZO_2025!$B$10:$C$22,2,0))</f>
        <v>20.549608734626492</v>
      </c>
      <c r="F160" s="35" t="str">
        <f t="shared" ref="F160:F221" si="3">+G160&amp;H160&amp;I160</f>
        <v/>
      </c>
      <c r="G160" s="47"/>
      <c r="H160" s="47"/>
      <c r="I160" s="47"/>
      <c r="J160" s="47"/>
      <c r="K160" s="47"/>
      <c r="L160" s="47"/>
      <c r="M160" s="47"/>
      <c r="N160" s="47"/>
      <c r="O160" s="47"/>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row>
    <row r="161" spans="1:56" s="40" customFormat="1" ht="22.5" customHeight="1" x14ac:dyDescent="0.3">
      <c r="A161" s="47"/>
      <c r="B161" s="53" t="s">
        <v>60</v>
      </c>
      <c r="C161" s="54" t="s">
        <v>71</v>
      </c>
      <c r="D161" s="26">
        <v>10616.96819496008</v>
      </c>
      <c r="E161" s="52">
        <f>D161/(24*31*VLOOKUP($B161,PC_MARZO_2025!$B$10:$C$22,2,0))</f>
        <v>28.540237083226021</v>
      </c>
      <c r="F161" s="35" t="str">
        <f t="shared" si="3"/>
        <v/>
      </c>
      <c r="G161" s="47"/>
      <c r="H161" s="47"/>
      <c r="I161" s="47"/>
      <c r="J161" s="47"/>
      <c r="K161" s="47"/>
      <c r="L161" s="47"/>
      <c r="M161" s="47"/>
      <c r="N161" s="47"/>
      <c r="O161" s="47"/>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row>
    <row r="162" spans="1:56" s="40" customFormat="1" ht="22.5" customHeight="1" x14ac:dyDescent="0.3">
      <c r="A162" s="47"/>
      <c r="B162" s="53" t="s">
        <v>48</v>
      </c>
      <c r="C162" s="54" t="s">
        <v>72</v>
      </c>
      <c r="D162" s="26">
        <v>101549.10859298971</v>
      </c>
      <c r="E162" s="52">
        <f>D162/(24*31*VLOOKUP($B162,PC_MARZO_2025!$B$10:$C$22,2,0))</f>
        <v>231.34023280706606</v>
      </c>
      <c r="F162" s="35" t="str">
        <f t="shared" si="3"/>
        <v/>
      </c>
      <c r="G162" s="47"/>
      <c r="H162" s="47"/>
      <c r="I162" s="47"/>
      <c r="J162" s="47"/>
      <c r="K162" s="47"/>
      <c r="L162" s="47"/>
      <c r="M162" s="47"/>
      <c r="N162" s="47"/>
      <c r="O162" s="47"/>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row>
    <row r="163" spans="1:56" s="40" customFormat="1" ht="22.5" customHeight="1" x14ac:dyDescent="0.3">
      <c r="A163" s="47"/>
      <c r="B163" s="53" t="s">
        <v>50</v>
      </c>
      <c r="C163" s="54" t="s">
        <v>72</v>
      </c>
      <c r="D163" s="26">
        <v>259555.8438211258</v>
      </c>
      <c r="E163" s="52">
        <f>D163/(24*31*VLOOKUP($B163,PC_MARZO_2025!$B$10:$C$22,2,0))</f>
        <v>591.29725674577594</v>
      </c>
      <c r="F163" s="35" t="str">
        <f t="shared" si="3"/>
        <v/>
      </c>
      <c r="G163" s="47"/>
      <c r="H163" s="47"/>
      <c r="I163" s="47"/>
      <c r="J163" s="47"/>
      <c r="K163" s="47"/>
      <c r="L163" s="47"/>
      <c r="M163" s="47"/>
      <c r="N163" s="47"/>
      <c r="O163" s="47"/>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row>
    <row r="164" spans="1:56" s="40" customFormat="1" ht="22.5" customHeight="1" x14ac:dyDescent="0.3">
      <c r="A164" s="47"/>
      <c r="B164" s="53" t="s">
        <v>51</v>
      </c>
      <c r="C164" s="54" t="s">
        <v>72</v>
      </c>
      <c r="D164" s="26">
        <v>14171.169641865521</v>
      </c>
      <c r="E164" s="52">
        <f>D164/(24*31*VLOOKUP($B164,PC_MARZO_2025!$B$10:$C$22,2,0))</f>
        <v>25.739555437855135</v>
      </c>
      <c r="F164" s="35" t="str">
        <f t="shared" si="3"/>
        <v/>
      </c>
      <c r="G164" s="47"/>
      <c r="H164" s="47"/>
      <c r="I164" s="47"/>
      <c r="J164" s="47"/>
      <c r="K164" s="47"/>
      <c r="L164" s="47"/>
      <c r="M164" s="47"/>
      <c r="N164" s="47"/>
      <c r="O164" s="47"/>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row>
    <row r="165" spans="1:56" s="40" customFormat="1" ht="22.5" customHeight="1" x14ac:dyDescent="0.3">
      <c r="A165" s="47"/>
      <c r="B165" s="53" t="s">
        <v>52</v>
      </c>
      <c r="C165" s="54" t="s">
        <v>72</v>
      </c>
      <c r="D165" s="26">
        <v>855.2957109833086</v>
      </c>
      <c r="E165" s="52">
        <f>D165/(24*31*VLOOKUP($B165,PC_MARZO_2025!$B$10:$C$22,2,0))</f>
        <v>1.6191422667410809</v>
      </c>
      <c r="F165" s="35" t="str">
        <f t="shared" si="3"/>
        <v/>
      </c>
      <c r="G165" s="47"/>
      <c r="H165" s="47"/>
      <c r="I165" s="47"/>
      <c r="J165" s="47"/>
      <c r="K165" s="47"/>
      <c r="L165" s="47"/>
      <c r="M165" s="47"/>
      <c r="N165" s="47"/>
      <c r="O165" s="47"/>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row>
    <row r="166" spans="1:56" s="40" customFormat="1" ht="22.5" customHeight="1" x14ac:dyDescent="0.3">
      <c r="A166" s="47"/>
      <c r="B166" s="53" t="s">
        <v>53</v>
      </c>
      <c r="C166" s="54" t="s">
        <v>72</v>
      </c>
      <c r="D166" s="26">
        <v>1275.7938692215928</v>
      </c>
      <c r="E166" s="52">
        <f>D166/(24*31*VLOOKUP($B166,PC_MARZO_2025!$B$10:$C$22,2,0))</f>
        <v>3.4995442978428595</v>
      </c>
      <c r="F166" s="35" t="str">
        <f t="shared" si="3"/>
        <v/>
      </c>
      <c r="G166" s="47"/>
      <c r="H166" s="47"/>
      <c r="I166" s="47"/>
      <c r="J166" s="47"/>
      <c r="K166" s="47"/>
      <c r="L166" s="47"/>
      <c r="M166" s="47"/>
      <c r="N166" s="47"/>
      <c r="O166" s="47"/>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row>
    <row r="167" spans="1:56" s="40" customFormat="1" ht="22.5" customHeight="1" x14ac:dyDescent="0.3">
      <c r="A167" s="47"/>
      <c r="B167" s="53" t="s">
        <v>54</v>
      </c>
      <c r="C167" s="54" t="s">
        <v>72</v>
      </c>
      <c r="D167" s="26">
        <v>376291.07513326471</v>
      </c>
      <c r="E167" s="52">
        <f>D167/(24*31*VLOOKUP($B167,PC_MARZO_2025!$B$10:$C$22,2,0))</f>
        <v>887.31153351552712</v>
      </c>
      <c r="F167" s="35" t="str">
        <f t="shared" si="3"/>
        <v/>
      </c>
      <c r="G167" s="47"/>
      <c r="H167" s="47"/>
      <c r="I167" s="47"/>
      <c r="J167" s="47"/>
      <c r="K167" s="47"/>
      <c r="L167" s="47"/>
      <c r="M167" s="47"/>
      <c r="N167" s="47"/>
      <c r="O167" s="47"/>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row>
    <row r="168" spans="1:56" s="40" customFormat="1" ht="22.5" customHeight="1" x14ac:dyDescent="0.3">
      <c r="A168" s="47"/>
      <c r="B168" s="53" t="s">
        <v>55</v>
      </c>
      <c r="C168" s="54" t="s">
        <v>72</v>
      </c>
      <c r="D168" s="26">
        <v>77198.852750348102</v>
      </c>
      <c r="E168" s="52">
        <f>D168/(24*31*VLOOKUP($B168,PC_MARZO_2025!$B$10:$C$22,2,0))</f>
        <v>188.65799792362682</v>
      </c>
      <c r="F168" s="35" t="str">
        <f t="shared" si="3"/>
        <v/>
      </c>
      <c r="G168" s="47"/>
      <c r="H168" s="47"/>
      <c r="I168" s="47"/>
      <c r="J168" s="47"/>
      <c r="K168" s="47"/>
      <c r="L168" s="47"/>
      <c r="M168" s="47"/>
      <c r="N168" s="47"/>
      <c r="O168" s="47"/>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row>
    <row r="169" spans="1:56" s="40" customFormat="1" ht="22.5" customHeight="1" x14ac:dyDescent="0.3">
      <c r="A169" s="47"/>
      <c r="B169" s="53" t="s">
        <v>56</v>
      </c>
      <c r="C169" s="54" t="s">
        <v>72</v>
      </c>
      <c r="D169" s="26">
        <v>64432.964738105038</v>
      </c>
      <c r="E169" s="52">
        <f>D169/(24*31*VLOOKUP($B169,PC_MARZO_2025!$B$10:$C$22,2,0))</f>
        <v>149.31628832523415</v>
      </c>
      <c r="F169" s="35" t="str">
        <f t="shared" si="3"/>
        <v/>
      </c>
      <c r="G169" s="47"/>
      <c r="H169" s="47"/>
      <c r="I169" s="47"/>
      <c r="J169" s="47"/>
      <c r="K169" s="47"/>
      <c r="L169" s="47"/>
      <c r="M169" s="47"/>
      <c r="N169" s="47"/>
      <c r="O169" s="47"/>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row>
    <row r="170" spans="1:56" s="40" customFormat="1" ht="22.5" customHeight="1" x14ac:dyDescent="0.3">
      <c r="A170" s="47"/>
      <c r="B170" s="53" t="s">
        <v>57</v>
      </c>
      <c r="C170" s="54" t="s">
        <v>72</v>
      </c>
      <c r="D170" s="26">
        <v>15564.618839280884</v>
      </c>
      <c r="E170" s="52">
        <f>D170/(24*31*VLOOKUP($B170,PC_MARZO_2025!$B$10:$C$22,2,0))</f>
        <v>41.840373223873343</v>
      </c>
      <c r="F170" s="35" t="str">
        <f t="shared" si="3"/>
        <v/>
      </c>
      <c r="G170" s="47"/>
      <c r="H170" s="47"/>
      <c r="I170" s="47"/>
      <c r="J170" s="47"/>
      <c r="K170" s="47"/>
      <c r="L170" s="47"/>
      <c r="M170" s="47"/>
      <c r="N170" s="47"/>
      <c r="O170" s="47"/>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row>
    <row r="171" spans="1:56" s="40" customFormat="1" ht="22.5" customHeight="1" x14ac:dyDescent="0.3">
      <c r="A171" s="47"/>
      <c r="B171" s="53" t="s">
        <v>58</v>
      </c>
      <c r="C171" s="54" t="s">
        <v>72</v>
      </c>
      <c r="D171" s="26">
        <v>1984.1653478019705</v>
      </c>
      <c r="E171" s="52">
        <f>D171/(24*31*VLOOKUP($B171,PC_MARZO_2025!$B$10:$C$22,2,0))</f>
        <v>5.3337778166719634</v>
      </c>
      <c r="F171" s="35" t="str">
        <f t="shared" si="3"/>
        <v/>
      </c>
      <c r="G171" s="47"/>
      <c r="H171" s="47"/>
      <c r="I171" s="47"/>
      <c r="J171" s="47"/>
      <c r="K171" s="47"/>
      <c r="L171" s="47"/>
      <c r="M171" s="47"/>
      <c r="N171" s="47"/>
      <c r="O171" s="47"/>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row>
    <row r="172" spans="1:56" s="40" customFormat="1" ht="22.5" customHeight="1" x14ac:dyDescent="0.3">
      <c r="A172" s="47"/>
      <c r="B172" s="53" t="s">
        <v>59</v>
      </c>
      <c r="C172" s="54" t="s">
        <v>72</v>
      </c>
      <c r="D172" s="26">
        <v>8054.4564676905111</v>
      </c>
      <c r="E172" s="52">
        <f>D172/(24*31*VLOOKUP($B172,PC_MARZO_2025!$B$10:$C$22,2,0))</f>
        <v>21.651764698092773</v>
      </c>
      <c r="F172" s="35" t="str">
        <f t="shared" si="3"/>
        <v/>
      </c>
      <c r="G172" s="47"/>
      <c r="H172" s="47"/>
      <c r="I172" s="47"/>
      <c r="J172" s="47"/>
      <c r="K172" s="47"/>
      <c r="L172" s="47"/>
      <c r="M172" s="47"/>
      <c r="N172" s="47"/>
      <c r="O172" s="47"/>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row>
    <row r="173" spans="1:56" s="40" customFormat="1" ht="22.5" customHeight="1" x14ac:dyDescent="0.3">
      <c r="A173" s="47"/>
      <c r="B173" s="53" t="s">
        <v>60</v>
      </c>
      <c r="C173" s="54" t="s">
        <v>72</v>
      </c>
      <c r="D173" s="26">
        <v>11242.411651806045</v>
      </c>
      <c r="E173" s="52">
        <f>D173/(24*31*VLOOKUP($B173,PC_MARZO_2025!$B$10:$C$22,2,0))</f>
        <v>30.221536698403348</v>
      </c>
      <c r="F173" s="35" t="str">
        <f t="shared" si="3"/>
        <v/>
      </c>
      <c r="G173" s="47"/>
      <c r="H173" s="47"/>
      <c r="I173" s="47"/>
      <c r="J173" s="47"/>
      <c r="K173" s="47"/>
      <c r="L173" s="47"/>
      <c r="M173" s="47"/>
      <c r="N173" s="47"/>
      <c r="O173" s="47"/>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row>
    <row r="174" spans="1:56" s="40" customFormat="1" ht="22.5" customHeight="1" x14ac:dyDescent="0.3">
      <c r="A174" s="47"/>
      <c r="B174" s="53" t="s">
        <v>48</v>
      </c>
      <c r="C174" s="54" t="s">
        <v>73</v>
      </c>
      <c r="D174" s="26">
        <v>148286.48272999961</v>
      </c>
      <c r="E174" s="52">
        <f>D174/(24*31*VLOOKUP($B174,PC_MARZO_2025!$B$10:$C$22,2,0))</f>
        <v>337.81320104337436</v>
      </c>
      <c r="F174" s="35" t="str">
        <f t="shared" si="3"/>
        <v/>
      </c>
      <c r="G174" s="47"/>
      <c r="H174" s="47"/>
      <c r="I174" s="47"/>
      <c r="J174" s="47"/>
      <c r="K174" s="47"/>
      <c r="L174" s="47"/>
      <c r="M174" s="47"/>
      <c r="N174" s="47"/>
      <c r="O174" s="47"/>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row>
    <row r="175" spans="1:56" s="40" customFormat="1" ht="22.5" customHeight="1" x14ac:dyDescent="0.3">
      <c r="A175" s="47"/>
      <c r="B175" s="53" t="s">
        <v>50</v>
      </c>
      <c r="C175" s="54" t="s">
        <v>73</v>
      </c>
      <c r="D175" s="26">
        <v>290938.82427463232</v>
      </c>
      <c r="E175" s="52">
        <f>D175/(24*31*VLOOKUP($B175,PC_MARZO_2025!$B$10:$C$22,2,0))</f>
        <v>662.79119800125829</v>
      </c>
      <c r="F175" s="35" t="str">
        <f t="shared" si="3"/>
        <v/>
      </c>
      <c r="G175" s="47"/>
      <c r="H175" s="47"/>
      <c r="I175" s="47"/>
      <c r="J175" s="47"/>
      <c r="K175" s="47"/>
      <c r="L175" s="47"/>
      <c r="M175" s="47"/>
      <c r="N175" s="47"/>
      <c r="O175" s="47"/>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row>
    <row r="176" spans="1:56" s="40" customFormat="1" ht="22.5" customHeight="1" x14ac:dyDescent="0.3">
      <c r="A176" s="47"/>
      <c r="B176" s="53" t="s">
        <v>51</v>
      </c>
      <c r="C176" s="54" t="s">
        <v>73</v>
      </c>
      <c r="D176" s="26">
        <v>53232.840712081859</v>
      </c>
      <c r="E176" s="52">
        <f>D176/(24*31*VLOOKUP($B176,PC_MARZO_2025!$B$10:$C$22,2,0))</f>
        <v>96.688536602880461</v>
      </c>
      <c r="F176" s="35" t="str">
        <f t="shared" si="3"/>
        <v/>
      </c>
      <c r="G176" s="47"/>
      <c r="H176" s="47"/>
      <c r="I176" s="47"/>
      <c r="J176" s="47"/>
      <c r="K176" s="47"/>
      <c r="L176" s="47"/>
      <c r="M176" s="47"/>
      <c r="N176" s="47"/>
      <c r="O176" s="47"/>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row>
    <row r="177" spans="1:56" s="40" customFormat="1" ht="22.5" customHeight="1" x14ac:dyDescent="0.3">
      <c r="A177" s="47"/>
      <c r="B177" s="53" t="s">
        <v>52</v>
      </c>
      <c r="C177" s="54" t="s">
        <v>73</v>
      </c>
      <c r="D177" s="26">
        <v>1862.1295333595631</v>
      </c>
      <c r="E177" s="52">
        <f>D177/(24*31*VLOOKUP($B177,PC_MARZO_2025!$B$10:$C$22,2,0))</f>
        <v>3.5251581352407295</v>
      </c>
      <c r="F177" s="35" t="str">
        <f t="shared" si="3"/>
        <v/>
      </c>
      <c r="G177" s="47"/>
      <c r="H177" s="47"/>
      <c r="I177" s="47"/>
      <c r="J177" s="47"/>
      <c r="K177" s="47"/>
      <c r="L177" s="47"/>
      <c r="M177" s="47"/>
      <c r="N177" s="47"/>
      <c r="O177" s="47"/>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row>
    <row r="178" spans="1:56" s="40" customFormat="1" ht="22.5" customHeight="1" x14ac:dyDescent="0.3">
      <c r="A178" s="47"/>
      <c r="B178" s="53" t="s">
        <v>53</v>
      </c>
      <c r="C178" s="54" t="s">
        <v>73</v>
      </c>
      <c r="D178" s="26">
        <v>2161.6253282193725</v>
      </c>
      <c r="E178" s="52">
        <f>D178/(24*31*VLOOKUP($B178,PC_MARZO_2025!$B$10:$C$22,2,0))</f>
        <v>5.9294089538604684</v>
      </c>
      <c r="F178" s="35" t="str">
        <f t="shared" si="3"/>
        <v/>
      </c>
      <c r="G178" s="47"/>
      <c r="H178" s="47"/>
      <c r="I178" s="47"/>
      <c r="J178" s="47"/>
      <c r="K178" s="47"/>
      <c r="L178" s="47"/>
      <c r="M178" s="47"/>
      <c r="N178" s="47"/>
      <c r="O178" s="47"/>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row>
    <row r="179" spans="1:56" s="40" customFormat="1" ht="22.5" customHeight="1" x14ac:dyDescent="0.3">
      <c r="A179" s="47"/>
      <c r="B179" s="53" t="s">
        <v>54</v>
      </c>
      <c r="C179" s="54" t="s">
        <v>73</v>
      </c>
      <c r="D179" s="26">
        <v>146024.90633959777</v>
      </c>
      <c r="E179" s="52">
        <f>D179/(24*31*VLOOKUP($B179,PC_MARZO_2025!$B$10:$C$22,2,0))</f>
        <v>344.33339544330732</v>
      </c>
      <c r="F179" s="35" t="str">
        <f t="shared" si="3"/>
        <v/>
      </c>
      <c r="G179" s="47"/>
      <c r="H179" s="47"/>
      <c r="I179" s="47"/>
      <c r="J179" s="47"/>
      <c r="K179" s="47"/>
      <c r="L179" s="47"/>
      <c r="M179" s="47"/>
      <c r="N179" s="47"/>
      <c r="O179" s="47"/>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row>
    <row r="180" spans="1:56" s="40" customFormat="1" ht="22.5" customHeight="1" x14ac:dyDescent="0.3">
      <c r="A180" s="47"/>
      <c r="B180" s="53" t="s">
        <v>55</v>
      </c>
      <c r="C180" s="54" t="s">
        <v>73</v>
      </c>
      <c r="D180" s="26">
        <v>71589.431559730612</v>
      </c>
      <c r="E180" s="52">
        <f>D180/(24*31*VLOOKUP($B180,PC_MARZO_2025!$B$10:$C$22,2,0))</f>
        <v>174.94973499445408</v>
      </c>
      <c r="F180" s="35" t="str">
        <f t="shared" si="3"/>
        <v/>
      </c>
      <c r="G180" s="47"/>
      <c r="H180" s="47"/>
      <c r="I180" s="47"/>
      <c r="J180" s="47"/>
      <c r="K180" s="47"/>
      <c r="L180" s="47"/>
      <c r="M180" s="47"/>
      <c r="N180" s="47"/>
      <c r="O180" s="47"/>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row>
    <row r="181" spans="1:56" s="40" customFormat="1" ht="22.5" customHeight="1" x14ac:dyDescent="0.3">
      <c r="A181" s="47"/>
      <c r="B181" s="53" t="s">
        <v>56</v>
      </c>
      <c r="C181" s="54" t="s">
        <v>73</v>
      </c>
      <c r="D181" s="26">
        <v>82725.074024324611</v>
      </c>
      <c r="E181" s="52">
        <f>D181/(24*31*VLOOKUP($B181,PC_MARZO_2025!$B$10:$C$22,2,0))</f>
        <v>191.70623383464178</v>
      </c>
      <c r="F181" s="35" t="str">
        <f t="shared" si="3"/>
        <v/>
      </c>
      <c r="G181" s="47"/>
      <c r="H181" s="47"/>
      <c r="I181" s="47"/>
      <c r="J181" s="47"/>
      <c r="K181" s="47"/>
      <c r="L181" s="47"/>
      <c r="M181" s="47"/>
      <c r="N181" s="47"/>
      <c r="O181" s="47"/>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row>
    <row r="182" spans="1:56" s="40" customFormat="1" ht="22.5" customHeight="1" x14ac:dyDescent="0.3">
      <c r="A182" s="47"/>
      <c r="B182" s="53" t="s">
        <v>57</v>
      </c>
      <c r="C182" s="54" t="s">
        <v>73</v>
      </c>
      <c r="D182" s="26">
        <v>25298.302306933674</v>
      </c>
      <c r="E182" s="52">
        <f>D182/(24*31*VLOOKUP($B182,PC_MARZO_2025!$B$10:$C$22,2,0))</f>
        <v>68.006188997133535</v>
      </c>
      <c r="F182" s="35" t="str">
        <f t="shared" si="3"/>
        <v/>
      </c>
      <c r="G182" s="47"/>
      <c r="H182" s="47"/>
      <c r="I182" s="47"/>
      <c r="J182" s="47"/>
      <c r="K182" s="47"/>
      <c r="L182" s="47"/>
      <c r="M182" s="47"/>
      <c r="N182" s="47"/>
      <c r="O182" s="47"/>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row>
    <row r="183" spans="1:56" s="40" customFormat="1" ht="22.5" customHeight="1" x14ac:dyDescent="0.3">
      <c r="A183" s="47"/>
      <c r="B183" s="53" t="s">
        <v>58</v>
      </c>
      <c r="C183" s="54" t="s">
        <v>73</v>
      </c>
      <c r="D183" s="26">
        <v>1383.1162496107665</v>
      </c>
      <c r="E183" s="52">
        <f>D183/(24*31*VLOOKUP($B183,PC_MARZO_2025!$B$10:$C$22,2,0))</f>
        <v>3.7180544344375446</v>
      </c>
      <c r="F183" s="35" t="str">
        <f t="shared" si="3"/>
        <v/>
      </c>
      <c r="G183" s="47"/>
      <c r="H183" s="47"/>
      <c r="I183" s="47"/>
      <c r="J183" s="47"/>
      <c r="K183" s="47"/>
      <c r="L183" s="47"/>
      <c r="M183" s="47"/>
      <c r="N183" s="47"/>
      <c r="O183" s="47"/>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row>
    <row r="184" spans="1:56" s="40" customFormat="1" ht="22.5" customHeight="1" x14ac:dyDescent="0.3">
      <c r="A184" s="47"/>
      <c r="B184" s="53" t="s">
        <v>59</v>
      </c>
      <c r="C184" s="54" t="s">
        <v>73</v>
      </c>
      <c r="D184" s="26">
        <v>8487.4312894252053</v>
      </c>
      <c r="E184" s="52">
        <f>D184/(24*31*VLOOKUP($B184,PC_MARZO_2025!$B$10:$C$22,2,0))</f>
        <v>22.815675509207541</v>
      </c>
      <c r="F184" s="35" t="str">
        <f t="shared" si="3"/>
        <v/>
      </c>
      <c r="G184" s="47"/>
      <c r="H184" s="47"/>
      <c r="I184" s="47"/>
      <c r="J184" s="47"/>
      <c r="K184" s="47"/>
      <c r="L184" s="47"/>
      <c r="M184" s="47"/>
      <c r="N184" s="47"/>
      <c r="O184" s="47"/>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row>
    <row r="185" spans="1:56" s="40" customFormat="1" ht="22.5" customHeight="1" x14ac:dyDescent="0.3">
      <c r="A185" s="47"/>
      <c r="B185" s="53" t="s">
        <v>60</v>
      </c>
      <c r="C185" s="54" t="s">
        <v>73</v>
      </c>
      <c r="D185" s="26">
        <v>11589.461884740262</v>
      </c>
      <c r="E185" s="52">
        <f>D185/(24*31*VLOOKUP($B185,PC_MARZO_2025!$B$10:$C$22,2,0))</f>
        <v>31.154467432097476</v>
      </c>
      <c r="F185" s="35" t="str">
        <f t="shared" si="3"/>
        <v/>
      </c>
      <c r="G185" s="47"/>
      <c r="H185" s="47"/>
      <c r="I185" s="47"/>
      <c r="J185" s="47"/>
      <c r="K185" s="47"/>
      <c r="L185" s="47"/>
      <c r="M185" s="47"/>
      <c r="N185" s="47"/>
      <c r="O185" s="47"/>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row>
    <row r="186" spans="1:56" s="40" customFormat="1" ht="22.5" customHeight="1" x14ac:dyDescent="0.3">
      <c r="A186" s="47"/>
      <c r="B186" s="53" t="s">
        <v>48</v>
      </c>
      <c r="C186" s="54" t="s">
        <v>74</v>
      </c>
      <c r="D186" s="26">
        <v>107402.46625252407</v>
      </c>
      <c r="E186" s="52">
        <f>D186/(24*31*VLOOKUP($B186,PC_MARZO_2025!$B$10:$C$22,2,0))</f>
        <v>244.67483655122123</v>
      </c>
      <c r="F186" s="35" t="str">
        <f t="shared" si="3"/>
        <v/>
      </c>
      <c r="G186" s="47"/>
      <c r="H186" s="47"/>
      <c r="I186" s="47"/>
      <c r="J186" s="47"/>
      <c r="K186" s="47"/>
      <c r="L186" s="47"/>
      <c r="M186" s="47"/>
      <c r="N186" s="47"/>
      <c r="O186" s="47"/>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row>
    <row r="187" spans="1:56" s="40" customFormat="1" ht="22.5" customHeight="1" x14ac:dyDescent="0.3">
      <c r="A187" s="47"/>
      <c r="B187" s="53" t="s">
        <v>50</v>
      </c>
      <c r="C187" s="54" t="s">
        <v>74</v>
      </c>
      <c r="D187" s="26">
        <v>68708.524531384784</v>
      </c>
      <c r="E187" s="52">
        <f>D187/(24*31*VLOOKUP($B187,PC_MARZO_2025!$B$10:$C$22,2,0))</f>
        <v>156.52570742524327</v>
      </c>
      <c r="F187" s="35" t="str">
        <f t="shared" si="3"/>
        <v/>
      </c>
      <c r="G187" s="47"/>
      <c r="H187" s="47"/>
      <c r="I187" s="47"/>
      <c r="J187" s="47"/>
      <c r="K187" s="47"/>
      <c r="L187" s="47"/>
      <c r="M187" s="47"/>
      <c r="N187" s="47"/>
      <c r="O187" s="47"/>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row>
    <row r="188" spans="1:56" s="40" customFormat="1" ht="22.5" customHeight="1" x14ac:dyDescent="0.3">
      <c r="A188" s="47"/>
      <c r="B188" s="53" t="s">
        <v>51</v>
      </c>
      <c r="C188" s="54" t="s">
        <v>74</v>
      </c>
      <c r="D188" s="26">
        <v>4733.6874258100506</v>
      </c>
      <c r="E188" s="52">
        <f>D188/(24*31*VLOOKUP($B188,PC_MARZO_2025!$B$10:$C$22,2,0))</f>
        <v>8.5979501340635913</v>
      </c>
      <c r="F188" s="35" t="str">
        <f t="shared" si="3"/>
        <v/>
      </c>
      <c r="G188" s="47"/>
      <c r="H188" s="47"/>
      <c r="I188" s="47"/>
      <c r="J188" s="47"/>
      <c r="K188" s="47"/>
      <c r="L188" s="47"/>
      <c r="M188" s="47"/>
      <c r="N188" s="47"/>
      <c r="O188" s="47"/>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row>
    <row r="189" spans="1:56" s="40" customFormat="1" ht="22.5" customHeight="1" x14ac:dyDescent="0.3">
      <c r="A189" s="47"/>
      <c r="B189" s="53" t="s">
        <v>52</v>
      </c>
      <c r="C189" s="54" t="s">
        <v>74</v>
      </c>
      <c r="D189" s="26">
        <v>0</v>
      </c>
      <c r="E189" s="52">
        <f>D189/(24*31*VLOOKUP($B189,PC_MARZO_2025!$B$10:$C$22,2,0))</f>
        <v>0</v>
      </c>
      <c r="F189" s="35" t="str">
        <f t="shared" si="3"/>
        <v/>
      </c>
      <c r="G189" s="47"/>
      <c r="H189" s="47"/>
      <c r="I189" s="47"/>
      <c r="J189" s="47"/>
      <c r="K189" s="47"/>
      <c r="L189" s="47"/>
      <c r="M189" s="47"/>
      <c r="N189" s="47"/>
      <c r="O189" s="47"/>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row>
    <row r="190" spans="1:56" s="40" customFormat="1" ht="22.5" customHeight="1" x14ac:dyDescent="0.3">
      <c r="A190" s="47"/>
      <c r="B190" s="53" t="s">
        <v>53</v>
      </c>
      <c r="C190" s="54" t="s">
        <v>74</v>
      </c>
      <c r="D190" s="26">
        <v>34626.906926583608</v>
      </c>
      <c r="E190" s="52">
        <f>D190/(24*31*VLOOKUP($B190,PC_MARZO_2025!$B$10:$C$22,2,0))</f>
        <v>94.982737893854534</v>
      </c>
      <c r="F190" s="35" t="str">
        <f t="shared" si="3"/>
        <v/>
      </c>
      <c r="G190" s="47"/>
      <c r="H190" s="47"/>
      <c r="I190" s="47"/>
      <c r="J190" s="47"/>
      <c r="K190" s="47"/>
      <c r="L190" s="47"/>
      <c r="M190" s="47"/>
      <c r="N190" s="47"/>
      <c r="O190" s="47"/>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row>
    <row r="191" spans="1:56" s="40" customFormat="1" ht="22.5" customHeight="1" x14ac:dyDescent="0.3">
      <c r="A191" s="47"/>
      <c r="B191" s="53" t="s">
        <v>54</v>
      </c>
      <c r="C191" s="54" t="s">
        <v>74</v>
      </c>
      <c r="D191" s="26">
        <v>272100.99440259638</v>
      </c>
      <c r="E191" s="52">
        <f>D191/(24*31*VLOOKUP($B191,PC_MARZO_2025!$B$10:$C$22,2,0))</f>
        <v>641.62656669165347</v>
      </c>
      <c r="F191" s="35" t="str">
        <f t="shared" si="3"/>
        <v/>
      </c>
      <c r="G191" s="47"/>
      <c r="H191" s="47"/>
      <c r="I191" s="47"/>
      <c r="J191" s="47"/>
      <c r="K191" s="47"/>
      <c r="L191" s="47"/>
      <c r="M191" s="47"/>
      <c r="N191" s="47"/>
      <c r="O191" s="47"/>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row>
    <row r="192" spans="1:56" s="40" customFormat="1" ht="22.5" customHeight="1" x14ac:dyDescent="0.3">
      <c r="A192" s="47"/>
      <c r="B192" s="53" t="s">
        <v>55</v>
      </c>
      <c r="C192" s="54" t="s">
        <v>74</v>
      </c>
      <c r="D192" s="26">
        <v>47796.437170485449</v>
      </c>
      <c r="E192" s="52">
        <f>D192/(24*31*VLOOKUP($B192,PC_MARZO_2025!$B$10:$C$22,2,0))</f>
        <v>116.80458741565357</v>
      </c>
      <c r="F192" s="35" t="str">
        <f t="shared" si="3"/>
        <v/>
      </c>
      <c r="G192" s="47"/>
      <c r="H192" s="47"/>
      <c r="I192" s="47"/>
      <c r="J192" s="47"/>
      <c r="K192" s="47"/>
      <c r="L192" s="47"/>
      <c r="M192" s="47"/>
      <c r="N192" s="47"/>
      <c r="O192" s="47"/>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row>
    <row r="193" spans="1:56" s="40" customFormat="1" ht="22.5" customHeight="1" x14ac:dyDescent="0.3">
      <c r="A193" s="47"/>
      <c r="B193" s="53" t="s">
        <v>56</v>
      </c>
      <c r="C193" s="54" t="s">
        <v>74</v>
      </c>
      <c r="D193" s="26">
        <v>88866.948558315897</v>
      </c>
      <c r="E193" s="52">
        <f>D193/(24*31*VLOOKUP($B193,PC_MARZO_2025!$B$10:$C$22,2,0))</f>
        <v>205.93935057080992</v>
      </c>
      <c r="F193" s="35" t="str">
        <f t="shared" si="3"/>
        <v/>
      </c>
      <c r="G193" s="47"/>
      <c r="H193" s="47"/>
      <c r="I193" s="47"/>
      <c r="J193" s="47"/>
      <c r="K193" s="47"/>
      <c r="L193" s="47"/>
      <c r="M193" s="47"/>
      <c r="N193" s="47"/>
      <c r="O193" s="47"/>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row>
    <row r="194" spans="1:56" s="40" customFormat="1" ht="22.5" customHeight="1" x14ac:dyDescent="0.3">
      <c r="A194" s="47"/>
      <c r="B194" s="53" t="s">
        <v>57</v>
      </c>
      <c r="C194" s="54" t="s">
        <v>74</v>
      </c>
      <c r="D194" s="26">
        <v>6533.2827448719027</v>
      </c>
      <c r="E194" s="52">
        <f>D194/(24*31*VLOOKUP($B194,PC_MARZO_2025!$B$10:$C$22,2,0))</f>
        <v>17.562588023849202</v>
      </c>
      <c r="F194" s="35" t="str">
        <f t="shared" si="3"/>
        <v/>
      </c>
      <c r="G194" s="47"/>
      <c r="H194" s="47"/>
      <c r="I194" s="47"/>
      <c r="J194" s="47"/>
      <c r="K194" s="47"/>
      <c r="L194" s="47"/>
      <c r="M194" s="47"/>
      <c r="N194" s="47"/>
      <c r="O194" s="47"/>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row>
    <row r="195" spans="1:56" s="40" customFormat="1" ht="22.5" customHeight="1" x14ac:dyDescent="0.3">
      <c r="A195" s="47"/>
      <c r="B195" s="53" t="s">
        <v>58</v>
      </c>
      <c r="C195" s="54" t="s">
        <v>74</v>
      </c>
      <c r="D195" s="26">
        <v>81.609729022626738</v>
      </c>
      <c r="E195" s="52">
        <f>D195/(24*31*VLOOKUP($B195,PC_MARZO_2025!$B$10:$C$22,2,0))</f>
        <v>0.21938099199630842</v>
      </c>
      <c r="F195" s="35" t="str">
        <f t="shared" si="3"/>
        <v/>
      </c>
      <c r="G195" s="47"/>
      <c r="H195" s="47"/>
      <c r="I195" s="47"/>
      <c r="J195" s="47"/>
      <c r="K195" s="47"/>
      <c r="L195" s="47"/>
      <c r="M195" s="47"/>
      <c r="N195" s="47"/>
      <c r="O195" s="47"/>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row>
    <row r="196" spans="1:56" s="40" customFormat="1" ht="22.5" customHeight="1" x14ac:dyDescent="0.3">
      <c r="A196" s="47"/>
      <c r="B196" s="53" t="s">
        <v>59</v>
      </c>
      <c r="C196" s="54" t="s">
        <v>74</v>
      </c>
      <c r="D196" s="26">
        <v>509.3709166515934</v>
      </c>
      <c r="E196" s="52">
        <f>D196/(24*31*VLOOKUP($B196,PC_MARZO_2025!$B$10:$C$22,2,0))</f>
        <v>1.3692766576655737</v>
      </c>
      <c r="F196" s="35" t="str">
        <f t="shared" si="3"/>
        <v/>
      </c>
      <c r="G196" s="47"/>
      <c r="H196" s="47"/>
      <c r="I196" s="47"/>
      <c r="J196" s="47"/>
      <c r="K196" s="47"/>
      <c r="L196" s="47"/>
      <c r="M196" s="47"/>
      <c r="N196" s="47"/>
      <c r="O196" s="47"/>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row>
    <row r="197" spans="1:56" s="40" customFormat="1" ht="22.5" customHeight="1" x14ac:dyDescent="0.3">
      <c r="A197" s="47"/>
      <c r="B197" s="53" t="s">
        <v>60</v>
      </c>
      <c r="C197" s="54" t="s">
        <v>74</v>
      </c>
      <c r="D197" s="26">
        <v>658.28445972037059</v>
      </c>
      <c r="E197" s="52">
        <f>D197/(24*31*VLOOKUP($B197,PC_MARZO_2025!$B$10:$C$22,2,0))</f>
        <v>1.7695818809687383</v>
      </c>
      <c r="F197" s="35" t="str">
        <f t="shared" si="3"/>
        <v/>
      </c>
      <c r="G197" s="47"/>
      <c r="H197" s="47"/>
      <c r="I197" s="47"/>
      <c r="J197" s="47"/>
      <c r="K197" s="47"/>
      <c r="L197" s="47"/>
      <c r="M197" s="47"/>
      <c r="N197" s="47"/>
      <c r="O197" s="47"/>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row>
    <row r="198" spans="1:56" s="40" customFormat="1" ht="22.5" customHeight="1" x14ac:dyDescent="0.3">
      <c r="A198" s="47"/>
      <c r="B198" s="53" t="s">
        <v>48</v>
      </c>
      <c r="C198" s="54" t="s">
        <v>75</v>
      </c>
      <c r="D198" s="26">
        <v>141978.94335187908</v>
      </c>
      <c r="E198" s="52">
        <f>D198/(24*31*VLOOKUP($B198,PC_MARZO_2025!$B$10:$C$22,2,0))</f>
        <v>323.44392052095657</v>
      </c>
      <c r="F198" s="35" t="str">
        <f t="shared" si="3"/>
        <v/>
      </c>
      <c r="G198" s="47"/>
      <c r="H198" s="47"/>
      <c r="I198" s="47"/>
      <c r="J198" s="47"/>
      <c r="K198" s="47"/>
      <c r="L198" s="47"/>
      <c r="M198" s="47"/>
      <c r="N198" s="47"/>
      <c r="O198" s="47"/>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row>
    <row r="199" spans="1:56" s="40" customFormat="1" ht="22.5" customHeight="1" x14ac:dyDescent="0.3">
      <c r="A199" s="47"/>
      <c r="B199" s="53" t="s">
        <v>50</v>
      </c>
      <c r="C199" s="54" t="s">
        <v>75</v>
      </c>
      <c r="D199" s="26">
        <v>88216.287055806984</v>
      </c>
      <c r="E199" s="52">
        <f>D199/(24*31*VLOOKUP($B199,PC_MARZO_2025!$B$10:$C$22,2,0))</f>
        <v>200.9665733912133</v>
      </c>
      <c r="F199" s="35" t="str">
        <f t="shared" si="3"/>
        <v/>
      </c>
      <c r="G199" s="47"/>
      <c r="H199" s="47"/>
      <c r="I199" s="47"/>
      <c r="J199" s="47"/>
      <c r="K199" s="47"/>
      <c r="L199" s="47"/>
      <c r="M199" s="47"/>
      <c r="N199" s="47"/>
      <c r="O199" s="47"/>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row>
    <row r="200" spans="1:56" s="40" customFormat="1" ht="22.5" customHeight="1" x14ac:dyDescent="0.3">
      <c r="A200" s="47"/>
      <c r="B200" s="53" t="s">
        <v>51</v>
      </c>
      <c r="C200" s="54" t="s">
        <v>75</v>
      </c>
      <c r="D200" s="26">
        <v>107379.88648569348</v>
      </c>
      <c r="E200" s="52">
        <f>D200/(24*31*VLOOKUP($B200,PC_MARZO_2025!$B$10:$C$22,2,0))</f>
        <v>195.03757353547931</v>
      </c>
      <c r="F200" s="35" t="str">
        <f t="shared" si="3"/>
        <v/>
      </c>
      <c r="G200" s="47"/>
      <c r="H200" s="47"/>
      <c r="I200" s="47"/>
      <c r="J200" s="47"/>
      <c r="K200" s="47"/>
      <c r="L200" s="47"/>
      <c r="M200" s="47"/>
      <c r="N200" s="47"/>
      <c r="O200" s="47"/>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row>
    <row r="201" spans="1:56" s="40" customFormat="1" ht="22.5" customHeight="1" x14ac:dyDescent="0.3">
      <c r="A201" s="47"/>
      <c r="B201" s="53" t="s">
        <v>52</v>
      </c>
      <c r="C201" s="54" t="s">
        <v>75</v>
      </c>
      <c r="D201" s="26">
        <v>26824.601592350482</v>
      </c>
      <c r="E201" s="52">
        <f>D201/(24*31*VLOOKUP($B201,PC_MARZO_2025!$B$10:$C$22,2,0))</f>
        <v>50.781087370041043</v>
      </c>
      <c r="F201" s="35" t="str">
        <f t="shared" si="3"/>
        <v/>
      </c>
      <c r="G201" s="47"/>
      <c r="H201" s="47"/>
      <c r="I201" s="47"/>
      <c r="J201" s="47"/>
      <c r="K201" s="47"/>
      <c r="L201" s="47"/>
      <c r="M201" s="47"/>
      <c r="N201" s="47"/>
      <c r="O201" s="47"/>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row>
    <row r="202" spans="1:56" s="40" customFormat="1" ht="22.5" customHeight="1" x14ac:dyDescent="0.3">
      <c r="A202" s="47"/>
      <c r="B202" s="53" t="s">
        <v>53</v>
      </c>
      <c r="C202" s="54" t="s">
        <v>75</v>
      </c>
      <c r="D202" s="26">
        <v>13367.033717836795</v>
      </c>
      <c r="E202" s="52">
        <f>D202/(24*31*VLOOKUP($B202,PC_MARZO_2025!$B$10:$C$22,2,0))</f>
        <v>36.666210549256078</v>
      </c>
      <c r="F202" s="35" t="str">
        <f t="shared" si="3"/>
        <v/>
      </c>
      <c r="G202" s="47"/>
      <c r="H202" s="47"/>
      <c r="I202" s="47"/>
      <c r="J202" s="47"/>
      <c r="K202" s="47"/>
      <c r="L202" s="47"/>
      <c r="M202" s="47"/>
      <c r="N202" s="47"/>
      <c r="O202" s="47"/>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row>
    <row r="203" spans="1:56" s="40" customFormat="1" ht="22.5" customHeight="1" x14ac:dyDescent="0.3">
      <c r="A203" s="47"/>
      <c r="B203" s="53" t="s">
        <v>54</v>
      </c>
      <c r="C203" s="54" t="s">
        <v>75</v>
      </c>
      <c r="D203" s="26">
        <v>347615.1513953731</v>
      </c>
      <c r="E203" s="52">
        <f>D203/(24*31*VLOOKUP($B203,PC_MARZO_2025!$B$10:$C$22,2,0))</f>
        <v>819.69239623508088</v>
      </c>
      <c r="F203" s="35" t="str">
        <f t="shared" si="3"/>
        <v/>
      </c>
      <c r="G203" s="47"/>
      <c r="H203" s="47"/>
      <c r="I203" s="47"/>
      <c r="J203" s="47"/>
      <c r="K203" s="47"/>
      <c r="L203" s="47"/>
      <c r="M203" s="47"/>
      <c r="N203" s="47"/>
      <c r="O203" s="47"/>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row>
    <row r="204" spans="1:56" s="40" customFormat="1" ht="22.5" customHeight="1" x14ac:dyDescent="0.3">
      <c r="A204" s="47"/>
      <c r="B204" s="53" t="s">
        <v>55</v>
      </c>
      <c r="C204" s="54" t="s">
        <v>75</v>
      </c>
      <c r="D204" s="26">
        <v>63827.94159391056</v>
      </c>
      <c r="E204" s="52">
        <f>D204/(24*31*VLOOKUP($B204,PC_MARZO_2025!$B$10:$C$22,2,0))</f>
        <v>155.98226195970321</v>
      </c>
      <c r="F204" s="35" t="str">
        <f t="shared" si="3"/>
        <v/>
      </c>
      <c r="G204" s="47"/>
      <c r="H204" s="47"/>
      <c r="I204" s="47"/>
      <c r="J204" s="47"/>
      <c r="K204" s="47"/>
      <c r="L204" s="47"/>
      <c r="M204" s="47"/>
      <c r="N204" s="47"/>
      <c r="O204" s="47"/>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row>
    <row r="205" spans="1:56" s="40" customFormat="1" ht="22.5" customHeight="1" x14ac:dyDescent="0.3">
      <c r="A205" s="47"/>
      <c r="B205" s="53" t="s">
        <v>56</v>
      </c>
      <c r="C205" s="54" t="s">
        <v>75</v>
      </c>
      <c r="D205" s="26">
        <v>66979.430411640613</v>
      </c>
      <c r="E205" s="52">
        <f>D205/(24*31*VLOOKUP($B205,PC_MARZO_2025!$B$10:$C$22,2,0))</f>
        <v>155.21744162875561</v>
      </c>
      <c r="F205" s="35" t="str">
        <f t="shared" si="3"/>
        <v/>
      </c>
      <c r="G205" s="47"/>
      <c r="H205" s="47"/>
      <c r="I205" s="47"/>
      <c r="J205" s="47"/>
      <c r="K205" s="47"/>
      <c r="L205" s="47"/>
      <c r="M205" s="47"/>
      <c r="N205" s="47"/>
      <c r="O205" s="47"/>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row>
    <row r="206" spans="1:56" s="40" customFormat="1" ht="22.5" customHeight="1" x14ac:dyDescent="0.3">
      <c r="A206" s="47"/>
      <c r="B206" s="53" t="s">
        <v>57</v>
      </c>
      <c r="C206" s="54" t="s">
        <v>75</v>
      </c>
      <c r="D206" s="26">
        <v>20290.700521093804</v>
      </c>
      <c r="E206" s="52">
        <f>D206/(24*31*VLOOKUP($B206,PC_MARZO_2025!$B$10:$C$22,2,0))</f>
        <v>54.544893873908073</v>
      </c>
      <c r="F206" s="35" t="str">
        <f t="shared" si="3"/>
        <v/>
      </c>
      <c r="G206" s="47"/>
      <c r="H206" s="47"/>
      <c r="I206" s="47"/>
      <c r="J206" s="47"/>
      <c r="K206" s="47"/>
      <c r="L206" s="47"/>
      <c r="M206" s="47"/>
      <c r="N206" s="47"/>
      <c r="O206" s="47"/>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row>
    <row r="207" spans="1:56" s="40" customFormat="1" ht="22.5" customHeight="1" x14ac:dyDescent="0.3">
      <c r="A207" s="47"/>
      <c r="B207" s="53" t="s">
        <v>58</v>
      </c>
      <c r="C207" s="54" t="s">
        <v>75</v>
      </c>
      <c r="D207" s="26">
        <v>2.4785898711630683</v>
      </c>
      <c r="E207" s="52">
        <f>D207/(24*31*VLOOKUP($B207,PC_MARZO_2025!$B$10:$C$22,2,0))</f>
        <v>6.6628759977501832E-3</v>
      </c>
      <c r="F207" s="35" t="str">
        <f t="shared" si="3"/>
        <v/>
      </c>
      <c r="G207" s="47"/>
      <c r="H207" s="47"/>
      <c r="I207" s="47"/>
      <c r="J207" s="47"/>
      <c r="K207" s="47"/>
      <c r="L207" s="47"/>
      <c r="M207" s="47"/>
      <c r="N207" s="47"/>
      <c r="O207" s="47"/>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row>
    <row r="208" spans="1:56" s="40" customFormat="1" ht="22.5" customHeight="1" x14ac:dyDescent="0.3">
      <c r="A208" s="47"/>
      <c r="B208" s="53" t="s">
        <v>59</v>
      </c>
      <c r="C208" s="54" t="s">
        <v>75</v>
      </c>
      <c r="D208" s="26">
        <v>1492.5496538897887</v>
      </c>
      <c r="E208" s="52">
        <f>D208/(24*31*VLOOKUP($B208,PC_MARZO_2025!$B$10:$C$22,2,0))</f>
        <v>4.0122302523919053</v>
      </c>
      <c r="F208" s="35" t="str">
        <f t="shared" si="3"/>
        <v/>
      </c>
      <c r="G208" s="47"/>
      <c r="H208" s="47"/>
      <c r="I208" s="47"/>
      <c r="J208" s="47"/>
      <c r="K208" s="47"/>
      <c r="L208" s="47"/>
      <c r="M208" s="47"/>
      <c r="N208" s="47"/>
      <c r="O208" s="47"/>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row>
    <row r="209" spans="1:56" s="40" customFormat="1" ht="22.5" customHeight="1" x14ac:dyDescent="0.3">
      <c r="A209" s="47"/>
      <c r="B209" s="53" t="s">
        <v>60</v>
      </c>
      <c r="C209" s="54" t="s">
        <v>75</v>
      </c>
      <c r="D209" s="26">
        <v>1902.6515822476292</v>
      </c>
      <c r="E209" s="52">
        <f>D209/(24*31*VLOOKUP($B209,PC_MARZO_2025!$B$10:$C$22,2,0))</f>
        <v>5.1146547909882507</v>
      </c>
      <c r="F209" s="35" t="str">
        <f t="shared" si="3"/>
        <v/>
      </c>
      <c r="G209" s="47"/>
      <c r="H209" s="47"/>
      <c r="I209" s="47"/>
      <c r="J209" s="47"/>
      <c r="K209" s="47"/>
      <c r="L209" s="47"/>
      <c r="M209" s="47"/>
      <c r="N209" s="47"/>
      <c r="O209" s="47"/>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row>
    <row r="210" spans="1:56" s="40" customFormat="1" ht="22.5" customHeight="1" x14ac:dyDescent="0.3">
      <c r="A210" s="47"/>
      <c r="B210" s="53" t="s">
        <v>48</v>
      </c>
      <c r="C210" s="54" t="s">
        <v>76</v>
      </c>
      <c r="D210" s="26">
        <v>148340.50357663611</v>
      </c>
      <c r="E210" s="52">
        <f>D210/(24*31*VLOOKUP($B210,PC_MARZO_2025!$B$10:$C$22,2,0))</f>
        <v>337.93626657699133</v>
      </c>
      <c r="F210" s="35" t="str">
        <f t="shared" si="3"/>
        <v/>
      </c>
      <c r="G210" s="47"/>
      <c r="H210" s="47"/>
      <c r="I210" s="47"/>
      <c r="J210" s="47"/>
      <c r="K210" s="47"/>
      <c r="L210" s="47"/>
      <c r="M210" s="47"/>
      <c r="N210" s="47"/>
      <c r="O210" s="47"/>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row>
    <row r="211" spans="1:56" s="40" customFormat="1" ht="22.5" customHeight="1" x14ac:dyDescent="0.3">
      <c r="A211" s="47"/>
      <c r="B211" s="53" t="s">
        <v>50</v>
      </c>
      <c r="C211" s="54" t="s">
        <v>76</v>
      </c>
      <c r="D211" s="26">
        <v>93911.006916292812</v>
      </c>
      <c r="E211" s="52">
        <f>D211/(24*31*VLOOKUP($B211,PC_MARZO_2025!$B$10:$C$22,2,0))</f>
        <v>213.93978247743033</v>
      </c>
      <c r="F211" s="35" t="str">
        <f t="shared" si="3"/>
        <v/>
      </c>
      <c r="G211" s="47"/>
      <c r="H211" s="47"/>
      <c r="I211" s="47"/>
      <c r="J211" s="47"/>
      <c r="K211" s="47"/>
      <c r="L211" s="47"/>
      <c r="M211" s="47"/>
      <c r="N211" s="47"/>
      <c r="O211" s="47"/>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row>
    <row r="212" spans="1:56" s="40" customFormat="1" ht="22.5" customHeight="1" x14ac:dyDescent="0.3">
      <c r="A212" s="47"/>
      <c r="B212" s="53" t="s">
        <v>51</v>
      </c>
      <c r="C212" s="54" t="s">
        <v>76</v>
      </c>
      <c r="D212" s="26">
        <v>12705.807410924597</v>
      </c>
      <c r="E212" s="52">
        <f>D212/(24*31*VLOOKUP($B212,PC_MARZO_2025!$B$10:$C$22,2,0))</f>
        <v>23.077970449950229</v>
      </c>
      <c r="F212" s="35" t="str">
        <f t="shared" si="3"/>
        <v/>
      </c>
      <c r="G212" s="47"/>
      <c r="H212" s="47"/>
      <c r="I212" s="47"/>
      <c r="J212" s="47"/>
      <c r="K212" s="47"/>
      <c r="L212" s="47"/>
      <c r="M212" s="47"/>
      <c r="N212" s="47"/>
      <c r="O212" s="47"/>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row>
    <row r="213" spans="1:56" s="40" customFormat="1" ht="22.5" customHeight="1" x14ac:dyDescent="0.3">
      <c r="A213" s="47"/>
      <c r="B213" s="53" t="s">
        <v>52</v>
      </c>
      <c r="C213" s="54" t="s">
        <v>76</v>
      </c>
      <c r="D213" s="26">
        <v>2397.9881106456683</v>
      </c>
      <c r="E213" s="52">
        <f>D213/(24*31*VLOOKUP($B213,PC_MARZO_2025!$B$10:$C$22,2,0))</f>
        <v>4.5395807031759583</v>
      </c>
      <c r="F213" s="35" t="str">
        <f t="shared" si="3"/>
        <v/>
      </c>
      <c r="G213" s="47"/>
      <c r="H213" s="47"/>
      <c r="I213" s="47"/>
      <c r="J213" s="47"/>
      <c r="K213" s="47"/>
      <c r="L213" s="47"/>
      <c r="M213" s="47"/>
      <c r="N213" s="47"/>
      <c r="O213" s="47"/>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row>
    <row r="214" spans="1:56" s="40" customFormat="1" ht="22.5" customHeight="1" x14ac:dyDescent="0.3">
      <c r="A214" s="47"/>
      <c r="B214" s="53" t="s">
        <v>53</v>
      </c>
      <c r="C214" s="54" t="s">
        <v>76</v>
      </c>
      <c r="D214" s="26">
        <v>18743.979395275546</v>
      </c>
      <c r="E214" s="52">
        <f>D214/(24*31*VLOOKUP($B214,PC_MARZO_2025!$B$10:$C$22,2,0))</f>
        <v>51.415348352193185</v>
      </c>
      <c r="F214" s="35" t="str">
        <f t="shared" si="3"/>
        <v/>
      </c>
      <c r="G214" s="47"/>
      <c r="H214" s="47"/>
      <c r="I214" s="47"/>
      <c r="J214" s="47"/>
      <c r="K214" s="47"/>
      <c r="L214" s="47"/>
      <c r="M214" s="47"/>
      <c r="N214" s="47"/>
      <c r="O214" s="47"/>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row>
    <row r="215" spans="1:56" s="40" customFormat="1" ht="22.5" customHeight="1" x14ac:dyDescent="0.3">
      <c r="A215" s="47"/>
      <c r="B215" s="53" t="s">
        <v>54</v>
      </c>
      <c r="C215" s="54" t="s">
        <v>76</v>
      </c>
      <c r="D215" s="26">
        <v>317854.21909276641</v>
      </c>
      <c r="E215" s="52">
        <f>D215/(24*31*VLOOKUP($B215,PC_MARZO_2025!$B$10:$C$22,2,0))</f>
        <v>749.51475922648183</v>
      </c>
      <c r="F215" s="35" t="str">
        <f t="shared" si="3"/>
        <v/>
      </c>
      <c r="G215" s="47"/>
      <c r="H215" s="47"/>
      <c r="I215" s="47"/>
      <c r="J215" s="47"/>
      <c r="K215" s="47"/>
      <c r="L215" s="47"/>
      <c r="M215" s="47"/>
      <c r="N215" s="47"/>
      <c r="O215" s="47"/>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row>
    <row r="216" spans="1:56" s="40" customFormat="1" ht="22.5" customHeight="1" x14ac:dyDescent="0.3">
      <c r="A216" s="47"/>
      <c r="B216" s="53" t="s">
        <v>55</v>
      </c>
      <c r="C216" s="54" t="s">
        <v>76</v>
      </c>
      <c r="D216" s="26">
        <v>86026.809427628483</v>
      </c>
      <c r="E216" s="52">
        <f>D216/(24*31*VLOOKUP($B216,PC_MARZO_2025!$B$10:$C$22,2,0))</f>
        <v>210.23169459342247</v>
      </c>
      <c r="F216" s="35" t="str">
        <f t="shared" si="3"/>
        <v/>
      </c>
      <c r="G216" s="47"/>
      <c r="H216" s="47"/>
      <c r="I216" s="47"/>
      <c r="J216" s="47"/>
      <c r="K216" s="47"/>
      <c r="L216" s="47"/>
      <c r="M216" s="47"/>
      <c r="N216" s="47"/>
      <c r="O216" s="47"/>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row>
    <row r="217" spans="1:56" s="40" customFormat="1" ht="22.5" customHeight="1" x14ac:dyDescent="0.3">
      <c r="A217" s="47"/>
      <c r="B217" s="53" t="s">
        <v>56</v>
      </c>
      <c r="C217" s="54" t="s">
        <v>76</v>
      </c>
      <c r="D217" s="26">
        <v>75302.343582733054</v>
      </c>
      <c r="E217" s="52">
        <f>D217/(24*31*VLOOKUP($B217,PC_MARZO_2025!$B$10:$C$22,2,0))</f>
        <v>174.50487482094238</v>
      </c>
      <c r="F217" s="35" t="str">
        <f t="shared" si="3"/>
        <v/>
      </c>
      <c r="G217" s="47"/>
      <c r="H217" s="47"/>
      <c r="I217" s="47"/>
      <c r="J217" s="47"/>
      <c r="K217" s="47"/>
      <c r="L217" s="47"/>
      <c r="M217" s="47"/>
      <c r="N217" s="47"/>
      <c r="O217" s="47"/>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row>
    <row r="218" spans="1:56" s="40" customFormat="1" ht="22.5" customHeight="1" x14ac:dyDescent="0.3">
      <c r="A218" s="47"/>
      <c r="B218" s="53" t="s">
        <v>57</v>
      </c>
      <c r="C218" s="54" t="s">
        <v>76</v>
      </c>
      <c r="D218" s="26">
        <v>10319.460839301173</v>
      </c>
      <c r="E218" s="52">
        <f>D218/(24*31*VLOOKUP($B218,PC_MARZO_2025!$B$10:$C$22,2,0))</f>
        <v>27.740486127153691</v>
      </c>
      <c r="F218" s="35" t="str">
        <f t="shared" si="3"/>
        <v/>
      </c>
      <c r="G218" s="47"/>
      <c r="H218" s="47"/>
      <c r="I218" s="47"/>
      <c r="J218" s="47"/>
      <c r="K218" s="47"/>
      <c r="L218" s="47"/>
      <c r="M218" s="47"/>
      <c r="N218" s="47"/>
      <c r="O218" s="47"/>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row>
    <row r="219" spans="1:56" s="40" customFormat="1" ht="22.5" customHeight="1" x14ac:dyDescent="0.3">
      <c r="A219" s="47"/>
      <c r="B219" s="53" t="s">
        <v>58</v>
      </c>
      <c r="C219" s="54" t="s">
        <v>76</v>
      </c>
      <c r="D219" s="26">
        <v>1.9979049017649144</v>
      </c>
      <c r="E219" s="52">
        <f>D219/(24*31*VLOOKUP($B219,PC_MARZO_2025!$B$10:$C$22,2,0))</f>
        <v>5.3707121015185875E-3</v>
      </c>
      <c r="F219" s="35" t="str">
        <f t="shared" si="3"/>
        <v/>
      </c>
      <c r="G219" s="47"/>
      <c r="H219" s="47"/>
      <c r="I219" s="47"/>
      <c r="J219" s="47"/>
      <c r="K219" s="47"/>
      <c r="L219" s="47"/>
      <c r="M219" s="47"/>
      <c r="N219" s="47"/>
      <c r="O219" s="47"/>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row>
    <row r="220" spans="1:56" s="40" customFormat="1" ht="22.5" customHeight="1" x14ac:dyDescent="0.3">
      <c r="A220" s="47"/>
      <c r="B220" s="53" t="s">
        <v>59</v>
      </c>
      <c r="C220" s="54" t="s">
        <v>76</v>
      </c>
      <c r="D220" s="26">
        <v>191.06739053184228</v>
      </c>
      <c r="E220" s="52">
        <f>D220/(24*31*VLOOKUP($B220,PC_MARZO_2025!$B$10:$C$22,2,0))</f>
        <v>0.51362201755871584</v>
      </c>
      <c r="F220" s="35" t="str">
        <f t="shared" si="3"/>
        <v/>
      </c>
      <c r="G220" s="47"/>
      <c r="H220" s="47"/>
      <c r="I220" s="47"/>
      <c r="J220" s="47"/>
      <c r="K220" s="47"/>
      <c r="L220" s="47"/>
      <c r="M220" s="47"/>
      <c r="N220" s="47"/>
      <c r="O220" s="47"/>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row>
    <row r="221" spans="1:56" s="40" customFormat="1" ht="22.5" customHeight="1" x14ac:dyDescent="0.3">
      <c r="A221" s="47"/>
      <c r="B221" s="55" t="s">
        <v>60</v>
      </c>
      <c r="C221" s="56" t="s">
        <v>76</v>
      </c>
      <c r="D221" s="57">
        <v>239.62396277472584</v>
      </c>
      <c r="E221" s="52">
        <f>D221/(24*31*VLOOKUP($B221,PC_MARZO_2025!$B$10:$C$22,2,0))</f>
        <v>0.64415043756646728</v>
      </c>
      <c r="F221" s="35" t="str">
        <f t="shared" si="3"/>
        <v/>
      </c>
      <c r="G221" s="47"/>
      <c r="H221" s="47"/>
      <c r="I221" s="47"/>
      <c r="J221" s="47"/>
      <c r="K221" s="47"/>
      <c r="L221" s="47"/>
      <c r="M221" s="47"/>
      <c r="N221" s="47"/>
      <c r="O221" s="47"/>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row>
    <row r="222" spans="1:56" s="21" customFormat="1" ht="22.5" customHeight="1" x14ac:dyDescent="0.3">
      <c r="A222" s="47"/>
      <c r="B222" s="576" t="s">
        <v>77</v>
      </c>
      <c r="C222" s="577"/>
      <c r="D222" s="59">
        <f>SUM(D18:D221)</f>
        <v>16584499.256671745</v>
      </c>
      <c r="E222" s="59">
        <f>SUM(E18:E221)</f>
        <v>38267.413234567801</v>
      </c>
      <c r="F222" s="47"/>
      <c r="G222" s="47"/>
      <c r="H222" s="47"/>
      <c r="I222" s="47"/>
      <c r="J222" s="47"/>
      <c r="K222" s="47"/>
      <c r="L222" s="47"/>
      <c r="M222" s="47"/>
      <c r="N222" s="47"/>
      <c r="O222" s="47"/>
    </row>
    <row r="223" spans="1:56" s="21" customFormat="1" ht="37.5" customHeight="1" x14ac:dyDescent="0.3">
      <c r="B223" s="46"/>
      <c r="F223" s="47"/>
      <c r="G223" s="47"/>
      <c r="H223" s="47"/>
      <c r="I223" s="47"/>
      <c r="J223" s="47"/>
      <c r="K223" s="47"/>
      <c r="L223" s="47"/>
      <c r="M223" s="47"/>
      <c r="N223" s="47"/>
      <c r="O223" s="47"/>
    </row>
    <row r="224" spans="1:56" s="21" customFormat="1" ht="37.5" hidden="1" customHeight="1" x14ac:dyDescent="0.3">
      <c r="A224" s="47"/>
      <c r="D224" s="21">
        <v>315.41406120489228</v>
      </c>
      <c r="F224" s="47"/>
      <c r="G224" s="47"/>
      <c r="H224" s="47"/>
      <c r="I224" s="47"/>
      <c r="J224" s="47"/>
      <c r="K224" s="47"/>
      <c r="L224" s="47"/>
      <c r="M224" s="47"/>
      <c r="N224" s="47"/>
      <c r="O224" s="47"/>
    </row>
    <row r="225" spans="1:15" s="21" customFormat="1" ht="37.5" hidden="1" customHeight="1" x14ac:dyDescent="0.3">
      <c r="A225" s="47"/>
      <c r="D225" s="21">
        <v>79.529536116116418</v>
      </c>
      <c r="F225" s="47"/>
      <c r="G225" s="47"/>
      <c r="H225" s="47"/>
      <c r="I225" s="47"/>
      <c r="J225" s="47"/>
      <c r="K225" s="47"/>
      <c r="L225" s="47"/>
      <c r="M225" s="47"/>
      <c r="N225" s="47"/>
      <c r="O225" s="47"/>
    </row>
    <row r="226" spans="1:15" s="21" customFormat="1" ht="37.5" hidden="1" customHeight="1" x14ac:dyDescent="0.3">
      <c r="A226" s="47"/>
      <c r="D226" s="21">
        <v>10.650684328670513</v>
      </c>
      <c r="F226" s="47"/>
      <c r="G226" s="47"/>
      <c r="H226" s="47"/>
      <c r="I226" s="47"/>
      <c r="J226" s="47"/>
      <c r="K226" s="47"/>
      <c r="L226" s="47"/>
      <c r="M226" s="47"/>
      <c r="N226" s="47"/>
      <c r="O226" s="47"/>
    </row>
    <row r="227" spans="1:15" s="21" customFormat="1" ht="37.5" hidden="1" customHeight="1" x14ac:dyDescent="0.3">
      <c r="A227" s="47"/>
      <c r="D227" s="21">
        <v>851.52529880782583</v>
      </c>
      <c r="F227" s="47"/>
      <c r="G227" s="47"/>
      <c r="H227" s="47"/>
      <c r="I227" s="47"/>
      <c r="J227" s="47"/>
      <c r="K227" s="47"/>
      <c r="L227" s="47"/>
      <c r="M227" s="47"/>
      <c r="N227" s="47"/>
      <c r="O227" s="47"/>
    </row>
    <row r="228" spans="1:15" s="21" customFormat="1" ht="37.5" hidden="1" customHeight="1" x14ac:dyDescent="0.3">
      <c r="A228" s="47"/>
      <c r="D228" s="21">
        <v>202.05111246980098</v>
      </c>
      <c r="F228" s="47"/>
      <c r="G228" s="47"/>
      <c r="H228" s="47"/>
      <c r="I228" s="47"/>
      <c r="J228" s="47"/>
      <c r="K228" s="47"/>
      <c r="L228" s="47"/>
      <c r="M228" s="47"/>
      <c r="N228" s="47"/>
      <c r="O228" s="47"/>
    </row>
    <row r="229" spans="1:15" s="21" customFormat="1" ht="37.5" hidden="1" customHeight="1" x14ac:dyDescent="0.3">
      <c r="A229" s="47"/>
      <c r="D229" s="21">
        <v>119.94769670106885</v>
      </c>
      <c r="F229" s="47"/>
      <c r="G229" s="47"/>
      <c r="H229" s="47"/>
      <c r="I229" s="47"/>
      <c r="J229" s="47"/>
      <c r="K229" s="47"/>
      <c r="L229" s="47"/>
      <c r="M229" s="47"/>
      <c r="N229" s="47"/>
      <c r="O229" s="47"/>
    </row>
    <row r="230" spans="1:15" s="21" customFormat="1" ht="37.5" hidden="1" customHeight="1" x14ac:dyDescent="0.3">
      <c r="A230" s="47"/>
      <c r="D230" s="21">
        <v>27.218708595468755</v>
      </c>
      <c r="F230" s="47"/>
      <c r="G230" s="47"/>
      <c r="H230" s="47"/>
      <c r="I230" s="47"/>
      <c r="J230" s="47"/>
      <c r="K230" s="47"/>
      <c r="L230" s="47"/>
      <c r="M230" s="47"/>
      <c r="N230" s="47"/>
      <c r="O230" s="47"/>
    </row>
    <row r="231" spans="1:15" s="21" customFormat="1" ht="37.5" hidden="1" customHeight="1" x14ac:dyDescent="0.3">
      <c r="A231" s="47"/>
      <c r="D231" s="21">
        <v>2.3690570647744242</v>
      </c>
      <c r="F231" s="47"/>
      <c r="G231" s="47"/>
      <c r="H231" s="47"/>
      <c r="I231" s="47"/>
      <c r="J231" s="47"/>
      <c r="K231" s="47"/>
      <c r="L231" s="47"/>
      <c r="M231" s="47"/>
      <c r="N231" s="47"/>
      <c r="O231" s="47"/>
    </row>
    <row r="232" spans="1:15" s="21" customFormat="1" ht="37.5" hidden="1" customHeight="1" x14ac:dyDescent="0.3">
      <c r="A232" s="47"/>
      <c r="D232" s="21">
        <v>21.746229547654693</v>
      </c>
      <c r="F232" s="47"/>
      <c r="G232" s="47"/>
      <c r="H232" s="47"/>
      <c r="I232" s="47"/>
      <c r="J232" s="47"/>
      <c r="K232" s="47"/>
      <c r="L232" s="47"/>
      <c r="M232" s="47"/>
      <c r="N232" s="47"/>
      <c r="O232" s="47"/>
    </row>
    <row r="233" spans="1:15" s="21" customFormat="1" ht="37.5" hidden="1" customHeight="1" x14ac:dyDescent="0.3">
      <c r="A233" s="47"/>
      <c r="D233" s="21">
        <v>47.399406600666673</v>
      </c>
      <c r="F233" s="47"/>
      <c r="G233" s="47"/>
      <c r="H233" s="47"/>
      <c r="I233" s="47"/>
      <c r="J233" s="47"/>
      <c r="K233" s="47"/>
      <c r="L233" s="47"/>
      <c r="M233" s="47"/>
      <c r="N233" s="47"/>
      <c r="O233" s="47"/>
    </row>
    <row r="234" spans="1:15" s="21" customFormat="1" ht="37.5" hidden="1" customHeight="1" x14ac:dyDescent="0.3">
      <c r="A234" s="47"/>
      <c r="D234" s="21">
        <v>41.957422009529793</v>
      </c>
      <c r="F234" s="47"/>
      <c r="G234" s="47"/>
      <c r="H234" s="47"/>
      <c r="I234" s="47"/>
      <c r="J234" s="47"/>
      <c r="K234" s="47"/>
      <c r="L234" s="47"/>
      <c r="M234" s="47"/>
      <c r="N234" s="47"/>
      <c r="O234" s="47"/>
    </row>
    <row r="235" spans="1:15" s="21" customFormat="1" ht="37.5" hidden="1" customHeight="1" x14ac:dyDescent="0.3">
      <c r="A235" s="47"/>
      <c r="D235" s="21">
        <v>116.25660176887779</v>
      </c>
      <c r="F235" s="47"/>
      <c r="G235" s="47"/>
      <c r="H235" s="47"/>
      <c r="I235" s="47"/>
      <c r="J235" s="47"/>
      <c r="K235" s="47"/>
      <c r="L235" s="47"/>
      <c r="M235" s="47"/>
      <c r="N235" s="47"/>
      <c r="O235" s="47"/>
    </row>
    <row r="236" spans="1:15" s="21" customFormat="1" ht="37.5" hidden="1" customHeight="1" x14ac:dyDescent="0.3">
      <c r="A236" s="47"/>
      <c r="D236" s="21">
        <v>10.692591763391283</v>
      </c>
      <c r="F236" s="47"/>
      <c r="G236" s="47"/>
      <c r="H236" s="47"/>
      <c r="I236" s="47"/>
      <c r="J236" s="47"/>
      <c r="K236" s="47"/>
      <c r="L236" s="47"/>
      <c r="M236" s="47"/>
      <c r="N236" s="47"/>
      <c r="O236" s="47"/>
    </row>
    <row r="237" spans="1:15" s="21" customFormat="1" ht="37.5" hidden="1" customHeight="1" x14ac:dyDescent="0.3">
      <c r="A237" s="47"/>
      <c r="D237" s="21">
        <v>0</v>
      </c>
      <c r="F237" s="47"/>
      <c r="G237" s="47"/>
      <c r="H237" s="47"/>
      <c r="I237" s="47"/>
      <c r="J237" s="47"/>
      <c r="K237" s="47"/>
      <c r="L237" s="47"/>
      <c r="M237" s="47"/>
      <c r="N237" s="47"/>
      <c r="O237" s="47"/>
    </row>
    <row r="238" spans="1:15" s="21" customFormat="1" ht="37.5" hidden="1" customHeight="1" x14ac:dyDescent="0.3">
      <c r="A238" s="47"/>
      <c r="D238" s="21">
        <v>3.1477217678080853</v>
      </c>
      <c r="F238" s="47"/>
      <c r="G238" s="47"/>
      <c r="H238" s="47"/>
      <c r="I238" s="47"/>
      <c r="J238" s="47"/>
      <c r="K238" s="47"/>
      <c r="L238" s="47"/>
      <c r="M238" s="47"/>
      <c r="N238" s="47"/>
      <c r="O238" s="47"/>
    </row>
    <row r="239" spans="1:15" s="21" customFormat="1" ht="37.5" hidden="1" customHeight="1" x14ac:dyDescent="0.3">
      <c r="A239" s="47"/>
      <c r="D239" s="21">
        <v>190.79373101793126</v>
      </c>
      <c r="F239" s="47"/>
      <c r="G239" s="47"/>
      <c r="H239" s="47"/>
      <c r="I239" s="47"/>
      <c r="J239" s="47"/>
      <c r="K239" s="47"/>
      <c r="L239" s="47"/>
      <c r="M239" s="47"/>
      <c r="N239" s="47"/>
      <c r="O239" s="47"/>
    </row>
    <row r="240" spans="1:15" s="21" customFormat="1" ht="37.5" hidden="1" customHeight="1" x14ac:dyDescent="0.3">
      <c r="A240" s="47"/>
      <c r="D240" s="21">
        <v>48.586239279565774</v>
      </c>
      <c r="F240" s="47"/>
      <c r="G240" s="47"/>
      <c r="H240" s="47"/>
      <c r="I240" s="47"/>
      <c r="J240" s="47"/>
      <c r="K240" s="47"/>
      <c r="L240" s="47"/>
      <c r="M240" s="47"/>
      <c r="N240" s="47"/>
      <c r="O240" s="47"/>
    </row>
    <row r="241" spans="1:15" s="21" customFormat="1" ht="37.5" hidden="1" customHeight="1" x14ac:dyDescent="0.3">
      <c r="A241" s="47"/>
      <c r="D241" s="21">
        <v>39.574774447252864</v>
      </c>
      <c r="F241" s="47"/>
      <c r="G241" s="47"/>
      <c r="H241" s="47"/>
      <c r="I241" s="47"/>
      <c r="J241" s="47"/>
      <c r="K241" s="47"/>
      <c r="L241" s="47"/>
      <c r="M241" s="47"/>
      <c r="N241" s="47"/>
      <c r="O241" s="47"/>
    </row>
    <row r="242" spans="1:15" s="21" customFormat="1" ht="37.5" hidden="1" customHeight="1" x14ac:dyDescent="0.3">
      <c r="A242" s="47"/>
      <c r="D242" s="21">
        <v>6.4690907077675561</v>
      </c>
      <c r="F242" s="47"/>
      <c r="G242" s="47"/>
      <c r="H242" s="47"/>
      <c r="I242" s="47"/>
      <c r="J242" s="47"/>
      <c r="K242" s="47"/>
      <c r="L242" s="47"/>
      <c r="M242" s="47"/>
      <c r="N242" s="47"/>
      <c r="O242" s="47"/>
    </row>
    <row r="243" spans="1:15" s="21" customFormat="1" ht="37.5" hidden="1" customHeight="1" x14ac:dyDescent="0.3">
      <c r="A243" s="47"/>
      <c r="D243" s="21">
        <v>5.5340856641847139E-2</v>
      </c>
      <c r="F243" s="47"/>
      <c r="G243" s="47"/>
      <c r="H243" s="47"/>
      <c r="I243" s="47"/>
      <c r="J243" s="47"/>
      <c r="K243" s="47"/>
      <c r="L243" s="47"/>
      <c r="M243" s="47"/>
      <c r="N243" s="47"/>
      <c r="O243" s="47"/>
    </row>
    <row r="244" spans="1:15" s="21" customFormat="1" ht="37.5" hidden="1" customHeight="1" x14ac:dyDescent="0.3">
      <c r="A244" s="47"/>
      <c r="D244" s="21">
        <v>19.603857215354388</v>
      </c>
      <c r="F244" s="47"/>
      <c r="G244" s="47"/>
      <c r="H244" s="47"/>
      <c r="I244" s="47"/>
      <c r="J244" s="47"/>
      <c r="K244" s="47"/>
      <c r="L244" s="47"/>
      <c r="M244" s="47"/>
      <c r="N244" s="47"/>
      <c r="O244" s="47"/>
    </row>
    <row r="245" spans="1:15" s="21" customFormat="1" ht="37.5" hidden="1" customHeight="1" x14ac:dyDescent="0.3">
      <c r="A245" s="47"/>
      <c r="D245" s="21">
        <v>34.488178170345613</v>
      </c>
      <c r="F245" s="47"/>
      <c r="G245" s="47"/>
      <c r="H245" s="47"/>
      <c r="I245" s="47"/>
      <c r="J245" s="47"/>
      <c r="K245" s="47"/>
      <c r="L245" s="47"/>
      <c r="M245" s="47"/>
      <c r="N245" s="47"/>
      <c r="O245" s="47"/>
    </row>
    <row r="246" spans="1:15" s="21" customFormat="1" ht="37.5" hidden="1" customHeight="1" x14ac:dyDescent="0.3">
      <c r="A246" s="47"/>
      <c r="D246" s="21">
        <v>616.25734435946049</v>
      </c>
      <c r="F246" s="47"/>
      <c r="G246" s="47"/>
      <c r="H246" s="47"/>
      <c r="I246" s="47"/>
      <c r="J246" s="47"/>
      <c r="K246" s="47"/>
      <c r="L246" s="47"/>
      <c r="M246" s="47"/>
      <c r="N246" s="47"/>
      <c r="O246" s="47"/>
    </row>
    <row r="247" spans="1:15" s="21" customFormat="1" ht="37.5" hidden="1" customHeight="1" x14ac:dyDescent="0.3">
      <c r="A247" s="47"/>
      <c r="D247" s="21">
        <v>377.85259615086738</v>
      </c>
      <c r="F247" s="47"/>
      <c r="G247" s="47"/>
      <c r="H247" s="47"/>
      <c r="I247" s="47"/>
      <c r="J247" s="47"/>
      <c r="K247" s="47"/>
      <c r="L247" s="47"/>
      <c r="M247" s="47"/>
      <c r="N247" s="47"/>
      <c r="O247" s="47"/>
    </row>
    <row r="248" spans="1:15" s="21" customFormat="1" ht="37.5" hidden="1" customHeight="1" x14ac:dyDescent="0.3">
      <c r="A248" s="47"/>
      <c r="D248" s="21">
        <v>451.03078117373445</v>
      </c>
      <c r="F248" s="47"/>
      <c r="G248" s="47"/>
      <c r="H248" s="47"/>
      <c r="I248" s="47"/>
      <c r="J248" s="47"/>
      <c r="K248" s="47"/>
      <c r="L248" s="47"/>
      <c r="M248" s="47"/>
      <c r="N248" s="47"/>
      <c r="O248" s="47"/>
    </row>
    <row r="249" spans="1:15" s="21" customFormat="1" ht="37.5" hidden="1" customHeight="1" x14ac:dyDescent="0.3">
      <c r="A249" s="47"/>
      <c r="D249" s="21">
        <v>142.62046685852593</v>
      </c>
      <c r="F249" s="47"/>
      <c r="G249" s="47"/>
      <c r="H249" s="47"/>
      <c r="I249" s="47"/>
      <c r="J249" s="47"/>
      <c r="K249" s="47"/>
      <c r="L249" s="47"/>
      <c r="M249" s="47"/>
      <c r="N249" s="47"/>
      <c r="O249" s="47"/>
    </row>
    <row r="250" spans="1:15" s="21" customFormat="1" ht="37.5" hidden="1" customHeight="1" x14ac:dyDescent="0.3">
      <c r="A250" s="47"/>
      <c r="D250" s="21">
        <v>1.7732434276727682</v>
      </c>
      <c r="F250" s="47"/>
      <c r="G250" s="47"/>
      <c r="H250" s="47"/>
      <c r="I250" s="47"/>
      <c r="J250" s="47"/>
      <c r="K250" s="47"/>
      <c r="L250" s="47"/>
      <c r="M250" s="47"/>
      <c r="N250" s="47"/>
      <c r="O250" s="47"/>
    </row>
    <row r="251" spans="1:15" s="21" customFormat="1" ht="37.5" hidden="1" customHeight="1" x14ac:dyDescent="0.3">
      <c r="A251" s="47"/>
      <c r="D251" s="21">
        <v>1617.0807911879876</v>
      </c>
      <c r="F251" s="47"/>
      <c r="G251" s="47"/>
      <c r="H251" s="47"/>
      <c r="I251" s="47"/>
      <c r="J251" s="47"/>
      <c r="K251" s="47"/>
      <c r="L251" s="47"/>
      <c r="M251" s="47"/>
      <c r="N251" s="47"/>
      <c r="O251" s="47"/>
    </row>
    <row r="252" spans="1:15" s="21" customFormat="1" ht="37.5" hidden="1" customHeight="1" x14ac:dyDescent="0.3">
      <c r="A252" s="47"/>
      <c r="D252" s="21">
        <v>419.74561575472563</v>
      </c>
      <c r="F252" s="47"/>
      <c r="G252" s="47"/>
      <c r="H252" s="47"/>
      <c r="I252" s="47"/>
      <c r="J252" s="47"/>
      <c r="K252" s="47"/>
      <c r="L252" s="47"/>
      <c r="M252" s="47"/>
      <c r="N252" s="47"/>
      <c r="O252" s="47"/>
    </row>
    <row r="253" spans="1:15" s="21" customFormat="1" ht="37.5" hidden="1" customHeight="1" x14ac:dyDescent="0.3">
      <c r="A253" s="47"/>
      <c r="D253" s="21">
        <v>261.97008874647901</v>
      </c>
      <c r="F253" s="47"/>
      <c r="G253" s="47"/>
      <c r="H253" s="47"/>
      <c r="I253" s="47"/>
      <c r="J253" s="47"/>
      <c r="K253" s="47"/>
      <c r="L253" s="47"/>
      <c r="M253" s="47"/>
      <c r="N253" s="47"/>
      <c r="O253" s="47"/>
    </row>
    <row r="254" spans="1:15" s="21" customFormat="1" ht="37.5" hidden="1" customHeight="1" x14ac:dyDescent="0.3">
      <c r="A254" s="47"/>
      <c r="D254" s="21">
        <v>76.426612424096561</v>
      </c>
      <c r="F254" s="47"/>
      <c r="G254" s="47"/>
      <c r="H254" s="47"/>
      <c r="I254" s="47"/>
      <c r="J254" s="47"/>
      <c r="K254" s="47"/>
      <c r="L254" s="47"/>
      <c r="M254" s="47"/>
      <c r="N254" s="47"/>
      <c r="O254" s="47"/>
    </row>
    <row r="255" spans="1:15" s="21" customFormat="1" ht="37.5" hidden="1" customHeight="1" x14ac:dyDescent="0.3">
      <c r="A255" s="47"/>
      <c r="D255" s="21">
        <v>23.94163138429187</v>
      </c>
      <c r="F255" s="47"/>
      <c r="G255" s="47"/>
      <c r="H255" s="47"/>
      <c r="I255" s="47"/>
      <c r="J255" s="47"/>
      <c r="K255" s="47"/>
      <c r="L255" s="47"/>
      <c r="M255" s="47"/>
      <c r="N255" s="47"/>
      <c r="O255" s="47"/>
    </row>
    <row r="256" spans="1:15" s="21" customFormat="1" ht="37.5" hidden="1" customHeight="1" x14ac:dyDescent="0.3">
      <c r="A256" s="47"/>
      <c r="D256" s="21">
        <v>222.4796360830216</v>
      </c>
      <c r="F256" s="47"/>
      <c r="G256" s="47"/>
      <c r="H256" s="47"/>
      <c r="I256" s="47"/>
      <c r="J256" s="47"/>
      <c r="K256" s="47"/>
      <c r="L256" s="47"/>
      <c r="M256" s="47"/>
      <c r="N256" s="47"/>
      <c r="O256" s="47"/>
    </row>
    <row r="257" spans="1:15" s="21" customFormat="1" ht="37.5" hidden="1" customHeight="1" x14ac:dyDescent="0.3">
      <c r="A257" s="47"/>
      <c r="D257" s="21">
        <v>658.12243550724622</v>
      </c>
      <c r="F257" s="47"/>
      <c r="G257" s="47"/>
      <c r="H257" s="47"/>
      <c r="I257" s="47"/>
      <c r="J257" s="47"/>
      <c r="K257" s="47"/>
      <c r="L257" s="47"/>
      <c r="M257" s="47"/>
      <c r="N257" s="47"/>
      <c r="O257" s="47"/>
    </row>
    <row r="258" spans="1:15" s="21" customFormat="1" ht="37.5" hidden="1" customHeight="1" x14ac:dyDescent="0.3">
      <c r="A258" s="47"/>
      <c r="D258" s="21">
        <v>294.55639768134523</v>
      </c>
      <c r="F258" s="47"/>
      <c r="G258" s="47"/>
      <c r="H258" s="47"/>
      <c r="I258" s="47"/>
      <c r="J258" s="47"/>
      <c r="K258" s="47"/>
      <c r="L258" s="47"/>
      <c r="M258" s="47"/>
      <c r="N258" s="47"/>
      <c r="O258" s="47"/>
    </row>
    <row r="259" spans="1:15" s="21" customFormat="1" ht="37.5" hidden="1" customHeight="1" x14ac:dyDescent="0.3">
      <c r="A259" s="47"/>
      <c r="D259" s="21">
        <v>265.12280913284178</v>
      </c>
      <c r="F259" s="47"/>
      <c r="G259" s="47"/>
      <c r="H259" s="47"/>
      <c r="I259" s="47"/>
      <c r="J259" s="47"/>
      <c r="K259" s="47"/>
      <c r="L259" s="47"/>
      <c r="M259" s="47"/>
      <c r="N259" s="47"/>
      <c r="O259" s="47"/>
    </row>
    <row r="260" spans="1:15" s="21" customFormat="1" ht="37.5" hidden="1" customHeight="1" x14ac:dyDescent="0.3">
      <c r="A260" s="47"/>
      <c r="D260" s="21">
        <v>128.85690797433202</v>
      </c>
      <c r="F260" s="47"/>
      <c r="G260" s="47"/>
      <c r="H260" s="47"/>
      <c r="I260" s="47"/>
      <c r="J260" s="47"/>
      <c r="K260" s="47"/>
      <c r="L260" s="47"/>
      <c r="M260" s="47"/>
      <c r="N260" s="47"/>
      <c r="O260" s="47"/>
    </row>
    <row r="261" spans="1:15" s="21" customFormat="1" ht="37.5" hidden="1" customHeight="1" x14ac:dyDescent="0.3">
      <c r="A261" s="47"/>
      <c r="D261" s="21">
        <v>0</v>
      </c>
      <c r="F261" s="47"/>
      <c r="G261" s="47"/>
      <c r="H261" s="47"/>
      <c r="I261" s="47"/>
      <c r="J261" s="47"/>
      <c r="K261" s="47"/>
      <c r="L261" s="47"/>
      <c r="M261" s="47"/>
      <c r="N261" s="47"/>
      <c r="O261" s="47"/>
    </row>
    <row r="262" spans="1:15" s="21" customFormat="1" ht="37.5" hidden="1" customHeight="1" x14ac:dyDescent="0.3">
      <c r="A262" s="47"/>
      <c r="D262" s="21">
        <v>1.1995220943696006</v>
      </c>
      <c r="F262" s="47"/>
      <c r="G262" s="47"/>
      <c r="H262" s="47"/>
      <c r="I262" s="47"/>
      <c r="J262" s="47"/>
      <c r="K262" s="47"/>
      <c r="L262" s="47"/>
      <c r="M262" s="47"/>
      <c r="N262" s="47"/>
      <c r="O262" s="47"/>
    </row>
    <row r="263" spans="1:15" s="21" customFormat="1" ht="37.5" hidden="1" customHeight="1" x14ac:dyDescent="0.3">
      <c r="A263" s="47"/>
      <c r="D263" s="21">
        <v>334.71034810315615</v>
      </c>
      <c r="F263" s="47"/>
      <c r="G263" s="47"/>
      <c r="H263" s="47"/>
      <c r="I263" s="47"/>
      <c r="J263" s="47"/>
      <c r="K263" s="47"/>
      <c r="L263" s="47"/>
      <c r="M263" s="47"/>
      <c r="N263" s="47"/>
      <c r="O263" s="47"/>
    </row>
    <row r="264" spans="1:15" s="21" customFormat="1" ht="37.5" hidden="1" customHeight="1" x14ac:dyDescent="0.3">
      <c r="A264" s="47"/>
      <c r="D264" s="21">
        <v>149.29701636102808</v>
      </c>
      <c r="F264" s="47"/>
      <c r="G264" s="47"/>
      <c r="H264" s="47"/>
      <c r="I264" s="47"/>
      <c r="J264" s="47"/>
      <c r="K264" s="47"/>
      <c r="L264" s="47"/>
      <c r="M264" s="47"/>
      <c r="N264" s="47"/>
      <c r="O264" s="47"/>
    </row>
    <row r="265" spans="1:15" s="21" customFormat="1" ht="37.5" hidden="1" customHeight="1" x14ac:dyDescent="0.3">
      <c r="A265" s="47"/>
      <c r="D265" s="21">
        <v>147.0744795685012</v>
      </c>
      <c r="F265" s="47"/>
      <c r="G265" s="47"/>
      <c r="H265" s="47"/>
      <c r="I265" s="47"/>
      <c r="J265" s="47"/>
      <c r="K265" s="47"/>
      <c r="L265" s="47"/>
      <c r="M265" s="47"/>
      <c r="N265" s="47"/>
      <c r="O265" s="47"/>
    </row>
    <row r="266" spans="1:15" s="21" customFormat="1" ht="37.5" hidden="1" customHeight="1" x14ac:dyDescent="0.3">
      <c r="A266" s="47"/>
      <c r="D266" s="21">
        <v>41.544051487347581</v>
      </c>
      <c r="F266" s="47"/>
      <c r="G266" s="47"/>
      <c r="H266" s="47"/>
      <c r="I266" s="47"/>
      <c r="J266" s="47"/>
      <c r="K266" s="47"/>
      <c r="L266" s="47"/>
      <c r="M266" s="47"/>
      <c r="N266" s="47"/>
      <c r="O266" s="47"/>
    </row>
    <row r="267" spans="1:15" s="21" customFormat="1" ht="37.5" hidden="1" customHeight="1" x14ac:dyDescent="0.3">
      <c r="A267" s="47"/>
      <c r="D267" s="21">
        <v>2.6318417057371839</v>
      </c>
      <c r="F267" s="47"/>
      <c r="G267" s="47"/>
      <c r="H267" s="47"/>
      <c r="I267" s="47"/>
      <c r="J267" s="47"/>
      <c r="K267" s="47"/>
      <c r="L267" s="47"/>
      <c r="M267" s="47"/>
      <c r="N267" s="47"/>
      <c r="O267" s="47"/>
    </row>
    <row r="268" spans="1:15" s="21" customFormat="1" ht="37.5" hidden="1" customHeight="1" x14ac:dyDescent="0.3">
      <c r="A268" s="47"/>
      <c r="D268" s="21">
        <v>73.232728269327296</v>
      </c>
      <c r="F268" s="47"/>
      <c r="G268" s="47"/>
      <c r="H268" s="47"/>
      <c r="I268" s="47"/>
      <c r="J268" s="47"/>
      <c r="K268" s="47"/>
      <c r="L268" s="47"/>
      <c r="M268" s="47"/>
      <c r="N268" s="47"/>
      <c r="O268" s="47"/>
    </row>
    <row r="269" spans="1:15" s="21" customFormat="1" ht="37.5" hidden="1" customHeight="1" x14ac:dyDescent="0.3">
      <c r="A269" s="47"/>
      <c r="D269" s="21">
        <v>154.14199840927219</v>
      </c>
      <c r="F269" s="47"/>
      <c r="G269" s="47"/>
      <c r="H269" s="47"/>
      <c r="I269" s="47"/>
      <c r="J269" s="47"/>
      <c r="K269" s="47"/>
      <c r="L269" s="47"/>
      <c r="M269" s="47"/>
      <c r="N269" s="47"/>
      <c r="O269" s="47"/>
    </row>
    <row r="270" spans="1:15" s="21" customFormat="1" ht="37.5" hidden="1" customHeight="1" x14ac:dyDescent="0.3">
      <c r="A270" s="47"/>
      <c r="D270" s="21">
        <v>419.52454825269217</v>
      </c>
      <c r="F270" s="47"/>
      <c r="G270" s="47"/>
      <c r="H270" s="47"/>
      <c r="I270" s="47"/>
      <c r="J270" s="47"/>
      <c r="K270" s="47"/>
      <c r="L270" s="47"/>
      <c r="M270" s="47"/>
      <c r="N270" s="47"/>
      <c r="O270" s="47"/>
    </row>
    <row r="271" spans="1:15" s="21" customFormat="1" ht="37.5" hidden="1" customHeight="1" x14ac:dyDescent="0.3">
      <c r="A271" s="47"/>
      <c r="D271" s="21">
        <v>257.52804563438718</v>
      </c>
      <c r="F271" s="47"/>
      <c r="G271" s="47"/>
      <c r="H271" s="47"/>
      <c r="I271" s="47"/>
      <c r="J271" s="47"/>
      <c r="K271" s="47"/>
      <c r="L271" s="47"/>
      <c r="M271" s="47"/>
      <c r="N271" s="47"/>
      <c r="O271" s="47"/>
    </row>
    <row r="272" spans="1:15" s="21" customFormat="1" ht="37.5" hidden="1" customHeight="1" x14ac:dyDescent="0.3">
      <c r="A272" s="47"/>
      <c r="D272" s="21">
        <v>80.282170273404162</v>
      </c>
      <c r="F272" s="47"/>
      <c r="G272" s="47"/>
      <c r="H272" s="47"/>
      <c r="I272" s="47"/>
      <c r="J272" s="47"/>
      <c r="K272" s="47"/>
      <c r="L272" s="47"/>
      <c r="M272" s="47"/>
      <c r="N272" s="47"/>
      <c r="O272" s="47"/>
    </row>
    <row r="273" spans="1:15" s="21" customFormat="1" ht="37.5" hidden="1" customHeight="1" x14ac:dyDescent="0.3">
      <c r="A273" s="47"/>
      <c r="D273" s="21">
        <v>192.38069719275066</v>
      </c>
      <c r="F273" s="47"/>
      <c r="G273" s="47"/>
      <c r="H273" s="47"/>
      <c r="I273" s="47"/>
      <c r="J273" s="47"/>
      <c r="K273" s="47"/>
      <c r="L273" s="47"/>
      <c r="M273" s="47"/>
      <c r="N273" s="47"/>
      <c r="O273" s="47"/>
    </row>
    <row r="274" spans="1:15" s="21" customFormat="1" ht="37.5" hidden="1" customHeight="1" x14ac:dyDescent="0.3">
      <c r="A274" s="47"/>
      <c r="D274" s="21">
        <v>7.7847871486030185</v>
      </c>
      <c r="F274" s="47"/>
      <c r="G274" s="47"/>
      <c r="H274" s="47"/>
      <c r="I274" s="47"/>
      <c r="J274" s="47"/>
      <c r="K274" s="47"/>
      <c r="L274" s="47"/>
      <c r="M274" s="47"/>
      <c r="N274" s="47"/>
      <c r="O274" s="47"/>
    </row>
    <row r="275" spans="1:15" s="21" customFormat="1" ht="37.5" hidden="1" customHeight="1" x14ac:dyDescent="0.3">
      <c r="A275" s="47"/>
      <c r="D275" s="21">
        <v>677.80984282104237</v>
      </c>
      <c r="F275" s="47"/>
      <c r="G275" s="47"/>
      <c r="H275" s="47"/>
      <c r="I275" s="47"/>
      <c r="J275" s="47"/>
      <c r="K275" s="47"/>
      <c r="L275" s="47"/>
      <c r="M275" s="47"/>
      <c r="N275" s="47"/>
      <c r="O275" s="47"/>
    </row>
    <row r="276" spans="1:15" s="21" customFormat="1" ht="37.5" hidden="1" customHeight="1" x14ac:dyDescent="0.3">
      <c r="A276" s="47"/>
      <c r="D276" s="21">
        <v>207.93500775871809</v>
      </c>
      <c r="F276" s="47"/>
      <c r="G276" s="47"/>
      <c r="H276" s="47"/>
      <c r="I276" s="47"/>
      <c r="J276" s="47"/>
      <c r="K276" s="47"/>
      <c r="L276" s="47"/>
      <c r="M276" s="47"/>
      <c r="N276" s="47"/>
      <c r="O276" s="47"/>
    </row>
    <row r="277" spans="1:15" s="21" customFormat="1" ht="37.5" hidden="1" customHeight="1" x14ac:dyDescent="0.3">
      <c r="A277" s="47"/>
      <c r="D277" s="21">
        <v>196.5431587555812</v>
      </c>
      <c r="F277" s="47"/>
      <c r="G277" s="47"/>
      <c r="H277" s="47"/>
      <c r="I277" s="47"/>
      <c r="J277" s="47"/>
      <c r="K277" s="47"/>
      <c r="L277" s="47"/>
      <c r="M277" s="47"/>
      <c r="N277" s="47"/>
      <c r="O277" s="47"/>
    </row>
    <row r="278" spans="1:15" s="21" customFormat="1" ht="37.5" hidden="1" customHeight="1" x14ac:dyDescent="0.3">
      <c r="A278" s="47"/>
      <c r="D278" s="21">
        <v>76.474888928084582</v>
      </c>
      <c r="F278" s="47"/>
      <c r="G278" s="47"/>
      <c r="H278" s="47"/>
      <c r="I278" s="47"/>
      <c r="J278" s="47"/>
      <c r="K278" s="47"/>
      <c r="L278" s="47"/>
      <c r="M278" s="47"/>
      <c r="N278" s="47"/>
      <c r="O278" s="47"/>
    </row>
    <row r="279" spans="1:15" s="21" customFormat="1" ht="37.5" hidden="1" customHeight="1" x14ac:dyDescent="0.3">
      <c r="A279" s="47"/>
      <c r="D279" s="21">
        <v>2.1119256257123471</v>
      </c>
      <c r="F279" s="47"/>
      <c r="G279" s="47"/>
      <c r="H279" s="47"/>
      <c r="I279" s="47"/>
      <c r="J279" s="47"/>
      <c r="K279" s="47"/>
      <c r="L279" s="47"/>
      <c r="M279" s="47"/>
      <c r="N279" s="47"/>
      <c r="O279" s="47"/>
    </row>
    <row r="280" spans="1:15" s="21" customFormat="1" ht="37.5" hidden="1" customHeight="1" x14ac:dyDescent="0.3">
      <c r="A280" s="47"/>
      <c r="D280" s="21">
        <v>49.699040088935469</v>
      </c>
      <c r="F280" s="47"/>
      <c r="G280" s="47"/>
      <c r="H280" s="47"/>
      <c r="I280" s="47"/>
      <c r="J280" s="47"/>
      <c r="K280" s="47"/>
      <c r="L280" s="47"/>
      <c r="M280" s="47"/>
      <c r="N280" s="47"/>
      <c r="O280" s="47"/>
    </row>
    <row r="281" spans="1:15" s="21" customFormat="1" ht="37.5" hidden="1" customHeight="1" x14ac:dyDescent="0.3">
      <c r="A281" s="47"/>
      <c r="D281" s="21">
        <v>97.077546683711418</v>
      </c>
      <c r="F281" s="47"/>
      <c r="G281" s="47"/>
      <c r="H281" s="47"/>
      <c r="I281" s="47"/>
      <c r="J281" s="47"/>
      <c r="K281" s="47"/>
      <c r="L281" s="47"/>
      <c r="M281" s="47"/>
      <c r="N281" s="47"/>
      <c r="O281" s="47"/>
    </row>
    <row r="282" spans="1:15" s="21" customFormat="1" ht="37.5" hidden="1" customHeight="1" x14ac:dyDescent="0.3">
      <c r="A282" s="47"/>
      <c r="D282" s="21">
        <v>332.27110018152024</v>
      </c>
      <c r="F282" s="47"/>
      <c r="G282" s="47"/>
      <c r="H282" s="47"/>
      <c r="I282" s="47"/>
      <c r="J282" s="47"/>
      <c r="K282" s="47"/>
      <c r="L282" s="47"/>
      <c r="M282" s="47"/>
      <c r="N282" s="47"/>
      <c r="O282" s="47"/>
    </row>
    <row r="283" spans="1:15" s="21" customFormat="1" ht="37.5" hidden="1" customHeight="1" x14ac:dyDescent="0.3">
      <c r="A283" s="47"/>
      <c r="D283" s="21">
        <v>328.72382446716227</v>
      </c>
      <c r="F283" s="47"/>
      <c r="G283" s="47"/>
      <c r="H283" s="47"/>
      <c r="I283" s="47"/>
      <c r="J283" s="47"/>
      <c r="K283" s="47"/>
      <c r="L283" s="47"/>
      <c r="M283" s="47"/>
      <c r="N283" s="47"/>
      <c r="O283" s="47"/>
    </row>
    <row r="284" spans="1:15" s="21" customFormat="1" ht="37.5" hidden="1" customHeight="1" x14ac:dyDescent="0.3">
      <c r="A284" s="47"/>
      <c r="D284" s="21">
        <v>245.97054361794085</v>
      </c>
      <c r="F284" s="47"/>
      <c r="G284" s="47"/>
      <c r="H284" s="47"/>
      <c r="I284" s="47"/>
      <c r="J284" s="47"/>
      <c r="K284" s="47"/>
      <c r="L284" s="47"/>
      <c r="M284" s="47"/>
      <c r="N284" s="47"/>
      <c r="O284" s="47"/>
    </row>
    <row r="285" spans="1:15" s="21" customFormat="1" ht="37.5" hidden="1" customHeight="1" x14ac:dyDescent="0.3">
      <c r="A285" s="47"/>
      <c r="D285" s="21">
        <v>27.842195547721268</v>
      </c>
      <c r="F285" s="47"/>
      <c r="G285" s="47"/>
      <c r="H285" s="47"/>
      <c r="I285" s="47"/>
      <c r="J285" s="47"/>
      <c r="K285" s="47"/>
      <c r="L285" s="47"/>
      <c r="M285" s="47"/>
      <c r="N285" s="47"/>
      <c r="O285" s="47"/>
    </row>
    <row r="286" spans="1:15" s="21" customFormat="1" ht="37.5" hidden="1" customHeight="1" x14ac:dyDescent="0.3">
      <c r="A286" s="47"/>
      <c r="D286" s="21">
        <v>6.1314479955476289</v>
      </c>
      <c r="F286" s="47"/>
      <c r="G286" s="47"/>
      <c r="H286" s="47"/>
      <c r="I286" s="47"/>
      <c r="J286" s="47"/>
      <c r="K286" s="47"/>
      <c r="L286" s="47"/>
      <c r="M286" s="47"/>
      <c r="N286" s="47"/>
      <c r="O286" s="47"/>
    </row>
    <row r="287" spans="1:15" s="21" customFormat="1" ht="37.5" hidden="1" customHeight="1" x14ac:dyDescent="0.3">
      <c r="A287" s="47"/>
      <c r="D287" s="21">
        <v>320.94665588462237</v>
      </c>
      <c r="F287" s="47"/>
      <c r="G287" s="47"/>
      <c r="H287" s="47"/>
      <c r="I287" s="47"/>
      <c r="J287" s="47"/>
      <c r="K287" s="47"/>
      <c r="L287" s="47"/>
      <c r="M287" s="47"/>
      <c r="N287" s="47"/>
      <c r="O287" s="47"/>
    </row>
    <row r="288" spans="1:15" s="21" customFormat="1" ht="37.5" hidden="1" customHeight="1" x14ac:dyDescent="0.3">
      <c r="A288" s="47"/>
      <c r="D288" s="21">
        <v>147.18950155327471</v>
      </c>
      <c r="F288" s="47"/>
      <c r="G288" s="47"/>
      <c r="H288" s="47"/>
      <c r="I288" s="47"/>
      <c r="J288" s="47"/>
      <c r="K288" s="47"/>
      <c r="L288" s="47"/>
      <c r="M288" s="47"/>
      <c r="N288" s="47"/>
      <c r="O288" s="47"/>
    </row>
    <row r="289" spans="1:15" s="21" customFormat="1" ht="37.5" hidden="1" customHeight="1" x14ac:dyDescent="0.3">
      <c r="A289" s="47"/>
      <c r="D289" s="21">
        <v>124.93452191595972</v>
      </c>
      <c r="F289" s="47"/>
      <c r="G289" s="47"/>
      <c r="H289" s="47"/>
      <c r="I289" s="47"/>
      <c r="J289" s="47"/>
      <c r="K289" s="47"/>
      <c r="L289" s="47"/>
      <c r="M289" s="47"/>
      <c r="N289" s="47"/>
      <c r="O289" s="47"/>
    </row>
    <row r="290" spans="1:15" s="21" customFormat="1" ht="37.5" hidden="1" customHeight="1" x14ac:dyDescent="0.3">
      <c r="A290" s="47"/>
      <c r="D290" s="21">
        <v>57.288817729503371</v>
      </c>
      <c r="F290" s="47"/>
      <c r="G290" s="47"/>
      <c r="H290" s="47"/>
      <c r="I290" s="47"/>
      <c r="J290" s="47"/>
      <c r="K290" s="47"/>
      <c r="L290" s="47"/>
      <c r="M290" s="47"/>
      <c r="N290" s="47"/>
      <c r="O290" s="47"/>
    </row>
    <row r="291" spans="1:15" s="21" customFormat="1" ht="37.5" hidden="1" customHeight="1" x14ac:dyDescent="0.3">
      <c r="A291" s="47"/>
      <c r="D291" s="21">
        <v>0.26078253260836487</v>
      </c>
      <c r="F291" s="47"/>
      <c r="G291" s="47"/>
      <c r="H291" s="47"/>
      <c r="I291" s="47"/>
      <c r="J291" s="47"/>
      <c r="K291" s="47"/>
      <c r="L291" s="47"/>
      <c r="M291" s="47"/>
      <c r="N291" s="47"/>
      <c r="O291" s="47"/>
    </row>
    <row r="292" spans="1:15" s="21" customFormat="1" ht="37.5" hidden="1" customHeight="1" x14ac:dyDescent="0.3">
      <c r="A292" s="47"/>
      <c r="D292" s="21">
        <v>8.768332423972149</v>
      </c>
      <c r="F292" s="47"/>
      <c r="G292" s="47"/>
      <c r="H292" s="47"/>
      <c r="I292" s="47"/>
      <c r="J292" s="47"/>
      <c r="K292" s="47"/>
      <c r="L292" s="47"/>
      <c r="M292" s="47"/>
      <c r="N292" s="47"/>
      <c r="O292" s="47"/>
    </row>
    <row r="293" spans="1:15" s="21" customFormat="1" ht="37.5" hidden="1" customHeight="1" x14ac:dyDescent="0.3">
      <c r="A293" s="47"/>
      <c r="D293" s="21">
        <v>21.254948309061078</v>
      </c>
      <c r="F293" s="47"/>
      <c r="G293" s="47"/>
      <c r="H293" s="47"/>
      <c r="I293" s="47"/>
      <c r="J293" s="47"/>
      <c r="K293" s="47"/>
      <c r="L293" s="47"/>
      <c r="M293" s="47"/>
      <c r="N293" s="47"/>
      <c r="O293" s="47"/>
    </row>
    <row r="294" spans="1:15" s="21" customFormat="1" ht="37.5" hidden="1" customHeight="1" x14ac:dyDescent="0.3">
      <c r="A294" s="47"/>
      <c r="D294" s="21">
        <v>234.94759411455024</v>
      </c>
      <c r="F294" s="47"/>
      <c r="G294" s="47"/>
      <c r="H294" s="47"/>
      <c r="I294" s="47"/>
      <c r="J294" s="47"/>
      <c r="K294" s="47"/>
      <c r="L294" s="47"/>
      <c r="M294" s="47"/>
      <c r="N294" s="47"/>
      <c r="O294" s="47"/>
    </row>
    <row r="295" spans="1:15" s="21" customFormat="1" ht="37.5" hidden="1" customHeight="1" x14ac:dyDescent="0.3">
      <c r="A295" s="47"/>
      <c r="D295" s="21">
        <v>295.54998475326448</v>
      </c>
      <c r="F295" s="47"/>
      <c r="G295" s="47"/>
      <c r="H295" s="47"/>
      <c r="I295" s="47"/>
      <c r="J295" s="47"/>
      <c r="K295" s="47"/>
      <c r="L295" s="47"/>
      <c r="M295" s="47"/>
      <c r="N295" s="47"/>
      <c r="O295" s="47"/>
    </row>
    <row r="296" spans="1:15" s="21" customFormat="1" ht="37.5" hidden="1" customHeight="1" x14ac:dyDescent="0.3">
      <c r="A296" s="47"/>
      <c r="D296" s="21">
        <v>267.86595994286517</v>
      </c>
      <c r="F296" s="47"/>
      <c r="G296" s="47"/>
      <c r="H296" s="47"/>
      <c r="I296" s="47"/>
      <c r="J296" s="47"/>
      <c r="K296" s="47"/>
      <c r="L296" s="47"/>
      <c r="M296" s="47"/>
      <c r="N296" s="47"/>
      <c r="O296" s="47"/>
    </row>
    <row r="297" spans="1:15" s="21" customFormat="1" ht="37.5" hidden="1" customHeight="1" x14ac:dyDescent="0.3">
      <c r="A297" s="47"/>
      <c r="D297" s="21">
        <v>82.843844278220217</v>
      </c>
      <c r="F297" s="47"/>
      <c r="G297" s="47"/>
      <c r="H297" s="47"/>
      <c r="I297" s="47"/>
      <c r="J297" s="47"/>
      <c r="K297" s="47"/>
      <c r="L297" s="47"/>
      <c r="M297" s="47"/>
      <c r="N297" s="47"/>
      <c r="O297" s="47"/>
    </row>
    <row r="298" spans="1:15" s="21" customFormat="1" ht="37.5" hidden="1" customHeight="1" x14ac:dyDescent="0.3">
      <c r="A298" s="47"/>
      <c r="D298" s="21">
        <v>1.0303267955183184</v>
      </c>
      <c r="F298" s="47"/>
      <c r="G298" s="47"/>
      <c r="H298" s="47"/>
      <c r="I298" s="47"/>
      <c r="J298" s="47"/>
      <c r="K298" s="47"/>
      <c r="L298" s="47"/>
      <c r="M298" s="47"/>
      <c r="N298" s="47"/>
      <c r="O298" s="47"/>
    </row>
    <row r="299" spans="1:15" s="21" customFormat="1" ht="37.5" hidden="1" customHeight="1" x14ac:dyDescent="0.3">
      <c r="A299" s="47"/>
      <c r="D299" s="21">
        <v>445.05669886438642</v>
      </c>
      <c r="F299" s="47"/>
      <c r="G299" s="47"/>
      <c r="H299" s="47"/>
      <c r="I299" s="47"/>
      <c r="J299" s="47"/>
      <c r="K299" s="47"/>
      <c r="L299" s="47"/>
      <c r="M299" s="47"/>
      <c r="N299" s="47"/>
      <c r="O299" s="47"/>
    </row>
    <row r="300" spans="1:15" s="21" customFormat="1" ht="37.5" hidden="1" customHeight="1" x14ac:dyDescent="0.3">
      <c r="A300" s="47"/>
      <c r="D300" s="21">
        <v>128.96388605287376</v>
      </c>
      <c r="F300" s="47"/>
      <c r="G300" s="47"/>
      <c r="H300" s="47"/>
      <c r="I300" s="47"/>
      <c r="J300" s="47"/>
      <c r="K300" s="47"/>
      <c r="L300" s="47"/>
      <c r="M300" s="47"/>
      <c r="N300" s="47"/>
      <c r="O300" s="47"/>
    </row>
    <row r="301" spans="1:15" s="21" customFormat="1" ht="37.5" hidden="1" customHeight="1" x14ac:dyDescent="0.3">
      <c r="A301" s="47"/>
      <c r="D301" s="21">
        <v>100.97728780097461</v>
      </c>
      <c r="F301" s="47"/>
      <c r="G301" s="47"/>
      <c r="H301" s="47"/>
      <c r="I301" s="47"/>
      <c r="J301" s="47"/>
      <c r="K301" s="47"/>
      <c r="L301" s="47"/>
      <c r="M301" s="47"/>
      <c r="N301" s="47"/>
      <c r="O301" s="47"/>
    </row>
    <row r="302" spans="1:15" s="21" customFormat="1" ht="37.5" hidden="1" customHeight="1" x14ac:dyDescent="0.3">
      <c r="A302" s="47"/>
      <c r="D302" s="21">
        <v>36.725021949208347</v>
      </c>
      <c r="F302" s="47"/>
      <c r="G302" s="47"/>
      <c r="H302" s="47"/>
      <c r="I302" s="47"/>
      <c r="J302" s="47"/>
      <c r="K302" s="47"/>
      <c r="L302" s="47"/>
      <c r="M302" s="47"/>
      <c r="N302" s="47"/>
      <c r="O302" s="47"/>
    </row>
    <row r="303" spans="1:15" s="21" customFormat="1" ht="37.5" hidden="1" customHeight="1" x14ac:dyDescent="0.3">
      <c r="A303" s="47"/>
      <c r="D303" s="21">
        <v>5.4159111999244081</v>
      </c>
      <c r="F303" s="47"/>
      <c r="G303" s="47"/>
      <c r="H303" s="47"/>
      <c r="I303" s="47"/>
      <c r="J303" s="47"/>
      <c r="K303" s="47"/>
      <c r="L303" s="47"/>
      <c r="M303" s="47"/>
      <c r="N303" s="47"/>
      <c r="O303" s="47"/>
    </row>
    <row r="304" spans="1:15" s="21" customFormat="1" ht="37.5" hidden="1" customHeight="1" x14ac:dyDescent="0.3">
      <c r="A304" s="47"/>
      <c r="D304" s="21">
        <v>37.325439773233825</v>
      </c>
      <c r="F304" s="47"/>
      <c r="G304" s="47"/>
      <c r="H304" s="47"/>
      <c r="I304" s="47"/>
      <c r="J304" s="47"/>
      <c r="K304" s="47"/>
      <c r="L304" s="47"/>
      <c r="M304" s="47"/>
      <c r="N304" s="47"/>
      <c r="O304" s="47"/>
    </row>
    <row r="305" spans="1:15" s="21" customFormat="1" ht="37.5" hidden="1" customHeight="1" x14ac:dyDescent="0.3">
      <c r="A305" s="47"/>
      <c r="D305" s="21">
        <v>86.004556854366527</v>
      </c>
      <c r="F305" s="47"/>
      <c r="G305" s="47"/>
      <c r="H305" s="47"/>
      <c r="I305" s="47"/>
      <c r="J305" s="47"/>
      <c r="K305" s="47"/>
      <c r="L305" s="47"/>
      <c r="M305" s="47"/>
      <c r="N305" s="47"/>
      <c r="O305" s="47"/>
    </row>
    <row r="306" spans="1:15" s="21" customFormat="1" ht="37.5" hidden="1" customHeight="1" x14ac:dyDescent="0.3">
      <c r="A306" s="47"/>
      <c r="D306" s="21">
        <v>440.43768950883839</v>
      </c>
      <c r="F306" s="47"/>
      <c r="G306" s="47"/>
      <c r="H306" s="47"/>
      <c r="I306" s="47"/>
      <c r="J306" s="47"/>
      <c r="K306" s="47"/>
      <c r="L306" s="47"/>
      <c r="M306" s="47"/>
      <c r="N306" s="47"/>
      <c r="O306" s="47"/>
    </row>
    <row r="307" spans="1:15" s="21" customFormat="1" ht="37.5" hidden="1" customHeight="1" x14ac:dyDescent="0.3">
      <c r="A307" s="47"/>
      <c r="D307" s="21">
        <v>1054.4036891382796</v>
      </c>
      <c r="F307" s="47"/>
      <c r="G307" s="47"/>
      <c r="H307" s="47"/>
      <c r="I307" s="47"/>
      <c r="J307" s="47"/>
      <c r="K307" s="47"/>
      <c r="L307" s="47"/>
      <c r="M307" s="47"/>
      <c r="N307" s="47"/>
      <c r="O307" s="47"/>
    </row>
    <row r="308" spans="1:15" s="21" customFormat="1" ht="37.5" hidden="1" customHeight="1" x14ac:dyDescent="0.3">
      <c r="A308" s="47"/>
      <c r="D308" s="21">
        <v>589.37072712819463</v>
      </c>
      <c r="F308" s="47"/>
      <c r="G308" s="47"/>
      <c r="H308" s="47"/>
      <c r="I308" s="47"/>
      <c r="J308" s="47"/>
      <c r="K308" s="47"/>
      <c r="L308" s="47"/>
      <c r="M308" s="47"/>
      <c r="N308" s="47"/>
      <c r="O308" s="47"/>
    </row>
    <row r="309" spans="1:15" s="21" customFormat="1" ht="37.5" hidden="1" customHeight="1" x14ac:dyDescent="0.3">
      <c r="A309" s="47"/>
      <c r="D309" s="21">
        <v>125.80384964102538</v>
      </c>
      <c r="F309" s="47"/>
      <c r="G309" s="47"/>
      <c r="H309" s="47"/>
      <c r="I309" s="47"/>
      <c r="J309" s="47"/>
      <c r="K309" s="47"/>
      <c r="L309" s="47"/>
      <c r="M309" s="47"/>
      <c r="N309" s="47"/>
      <c r="O309" s="47"/>
    </row>
    <row r="310" spans="1:15" s="21" customFormat="1" ht="37.5" hidden="1" customHeight="1" x14ac:dyDescent="0.3">
      <c r="A310" s="47"/>
      <c r="D310" s="21">
        <v>4.5793331517467788</v>
      </c>
      <c r="F310" s="47"/>
      <c r="G310" s="47"/>
      <c r="H310" s="47"/>
      <c r="I310" s="47"/>
      <c r="J310" s="47"/>
      <c r="K310" s="47"/>
      <c r="L310" s="47"/>
      <c r="M310" s="47"/>
      <c r="N310" s="47"/>
      <c r="O310" s="47"/>
    </row>
    <row r="311" spans="1:15" s="21" customFormat="1" ht="37.5" hidden="1" customHeight="1" x14ac:dyDescent="0.3">
      <c r="A311" s="47"/>
      <c r="D311" s="21">
        <v>2137.6784990358374</v>
      </c>
      <c r="F311" s="47"/>
      <c r="G311" s="47"/>
      <c r="H311" s="47"/>
      <c r="I311" s="47"/>
      <c r="J311" s="47"/>
      <c r="K311" s="47"/>
      <c r="L311" s="47"/>
      <c r="M311" s="47"/>
      <c r="N311" s="47"/>
      <c r="O311" s="47"/>
    </row>
    <row r="312" spans="1:15" s="21" customFormat="1" ht="37.5" hidden="1" customHeight="1" x14ac:dyDescent="0.3">
      <c r="A312" s="47"/>
      <c r="D312" s="21">
        <v>399.68476883925138</v>
      </c>
      <c r="F312" s="47"/>
      <c r="G312" s="47"/>
      <c r="H312" s="47"/>
      <c r="I312" s="47"/>
      <c r="J312" s="47"/>
      <c r="K312" s="47"/>
      <c r="L312" s="47"/>
      <c r="M312" s="47"/>
      <c r="N312" s="47"/>
      <c r="O312" s="47"/>
    </row>
    <row r="313" spans="1:15" s="21" customFormat="1" ht="37.5" hidden="1" customHeight="1" x14ac:dyDescent="0.3">
      <c r="A313" s="47"/>
      <c r="D313" s="21">
        <v>179.4962078743271</v>
      </c>
      <c r="F313" s="47"/>
      <c r="G313" s="47"/>
      <c r="H313" s="47"/>
      <c r="I313" s="47"/>
      <c r="J313" s="47"/>
      <c r="K313" s="47"/>
      <c r="L313" s="47"/>
      <c r="M313" s="47"/>
      <c r="N313" s="47"/>
      <c r="O313" s="47"/>
    </row>
    <row r="314" spans="1:15" s="21" customFormat="1" ht="37.5" hidden="1" customHeight="1" x14ac:dyDescent="0.3">
      <c r="A314" s="47"/>
      <c r="D314" s="21">
        <v>47.558394681976971</v>
      </c>
      <c r="F314" s="47"/>
      <c r="G314" s="47"/>
      <c r="H314" s="47"/>
      <c r="I314" s="47"/>
      <c r="J314" s="47"/>
      <c r="K314" s="47"/>
      <c r="L314" s="47"/>
      <c r="M314" s="47"/>
      <c r="N314" s="47"/>
      <c r="O314" s="47"/>
    </row>
    <row r="315" spans="1:15" s="21" customFormat="1" ht="37.5" hidden="1" customHeight="1" x14ac:dyDescent="0.3">
      <c r="A315" s="47"/>
      <c r="D315" s="21">
        <v>31.65676240436466</v>
      </c>
      <c r="F315" s="47"/>
      <c r="G315" s="47"/>
      <c r="H315" s="47"/>
      <c r="I315" s="47"/>
      <c r="J315" s="47"/>
      <c r="K315" s="47"/>
      <c r="L315" s="47"/>
      <c r="M315" s="47"/>
      <c r="N315" s="47"/>
      <c r="O315" s="47"/>
    </row>
    <row r="316" spans="1:15" s="21" customFormat="1" ht="37.5" hidden="1" customHeight="1" x14ac:dyDescent="0.3">
      <c r="A316" s="47"/>
      <c r="D316" s="21">
        <v>17.545649490177937</v>
      </c>
      <c r="F316" s="47"/>
      <c r="G316" s="47"/>
      <c r="H316" s="47"/>
      <c r="I316" s="47"/>
      <c r="J316" s="47"/>
      <c r="K316" s="47"/>
      <c r="L316" s="47"/>
      <c r="M316" s="47"/>
      <c r="N316" s="47"/>
      <c r="O316" s="47"/>
    </row>
    <row r="317" spans="1:15" s="21" customFormat="1" ht="37.5" hidden="1" customHeight="1" x14ac:dyDescent="0.3">
      <c r="A317" s="47"/>
      <c r="D317" s="21">
        <v>26.964593753295645</v>
      </c>
      <c r="F317" s="47"/>
      <c r="G317" s="47"/>
      <c r="H317" s="47"/>
      <c r="I317" s="47"/>
      <c r="J317" s="47"/>
      <c r="K317" s="47"/>
      <c r="L317" s="47"/>
      <c r="M317" s="47"/>
      <c r="N317" s="47"/>
      <c r="O317" s="47"/>
    </row>
    <row r="318" spans="1:15" s="21" customFormat="1" ht="37.5" hidden="1" customHeight="1" x14ac:dyDescent="0.3">
      <c r="A318" s="47"/>
      <c r="D318" s="21">
        <v>476.40613663880339</v>
      </c>
      <c r="F318" s="47"/>
      <c r="G318" s="47"/>
      <c r="H318" s="47"/>
      <c r="I318" s="47"/>
      <c r="J318" s="47"/>
      <c r="K318" s="47"/>
      <c r="L318" s="47"/>
      <c r="M318" s="47"/>
      <c r="N318" s="47"/>
      <c r="O318" s="47"/>
    </row>
    <row r="319" spans="1:15" s="21" customFormat="1" ht="37.5" hidden="1" customHeight="1" x14ac:dyDescent="0.3">
      <c r="A319" s="47"/>
      <c r="D319" s="21">
        <v>354.94016177650388</v>
      </c>
      <c r="F319" s="47"/>
      <c r="G319" s="47"/>
      <c r="H319" s="47"/>
      <c r="I319" s="47"/>
      <c r="J319" s="47"/>
      <c r="K319" s="47"/>
      <c r="L319" s="47"/>
      <c r="M319" s="47"/>
      <c r="N319" s="47"/>
      <c r="O319" s="47"/>
    </row>
    <row r="320" spans="1:15" s="21" customFormat="1" ht="37.5" hidden="1" customHeight="1" x14ac:dyDescent="0.3">
      <c r="A320" s="47"/>
      <c r="D320" s="21">
        <v>205.15406887480256</v>
      </c>
      <c r="F320" s="47"/>
      <c r="G320" s="47"/>
      <c r="H320" s="47"/>
      <c r="I320" s="47"/>
      <c r="J320" s="47"/>
      <c r="K320" s="47"/>
      <c r="L320" s="47"/>
      <c r="M320" s="47"/>
      <c r="N320" s="47"/>
      <c r="O320" s="47"/>
    </row>
    <row r="321" spans="1:15" s="21" customFormat="1" ht="37.5" hidden="1" customHeight="1" x14ac:dyDescent="0.3">
      <c r="A321" s="47"/>
      <c r="D321" s="21">
        <v>31.694176848519934</v>
      </c>
      <c r="F321" s="47"/>
      <c r="G321" s="47"/>
      <c r="H321" s="47"/>
      <c r="I321" s="47"/>
      <c r="J321" s="47"/>
      <c r="K321" s="47"/>
      <c r="L321" s="47"/>
      <c r="M321" s="47"/>
      <c r="N321" s="47"/>
      <c r="O321" s="47"/>
    </row>
    <row r="322" spans="1:15" s="21" customFormat="1" ht="37.5" hidden="1" customHeight="1" x14ac:dyDescent="0.3">
      <c r="A322" s="47"/>
      <c r="D322" s="21">
        <v>5.7521374299089478</v>
      </c>
      <c r="F322" s="47"/>
      <c r="G322" s="47"/>
      <c r="H322" s="47"/>
      <c r="I322" s="47"/>
      <c r="J322" s="47"/>
      <c r="K322" s="47"/>
      <c r="L322" s="47"/>
      <c r="M322" s="47"/>
      <c r="N322" s="47"/>
      <c r="O322" s="47"/>
    </row>
    <row r="323" spans="1:15" s="21" customFormat="1" ht="37.5" hidden="1" customHeight="1" x14ac:dyDescent="0.3">
      <c r="A323" s="47"/>
      <c r="D323" s="21">
        <v>1035.1879751576932</v>
      </c>
      <c r="F323" s="47"/>
      <c r="G323" s="47"/>
      <c r="H323" s="47"/>
      <c r="I323" s="47"/>
      <c r="J323" s="47"/>
      <c r="K323" s="47"/>
      <c r="L323" s="47"/>
      <c r="M323" s="47"/>
      <c r="N323" s="47"/>
      <c r="O323" s="47"/>
    </row>
    <row r="324" spans="1:15" s="21" customFormat="1" ht="37.5" hidden="1" customHeight="1" x14ac:dyDescent="0.3">
      <c r="A324" s="47"/>
      <c r="D324" s="21">
        <v>323.4473384409269</v>
      </c>
      <c r="F324" s="47"/>
      <c r="G324" s="47"/>
      <c r="H324" s="47"/>
      <c r="I324" s="47"/>
      <c r="J324" s="47"/>
      <c r="K324" s="47"/>
      <c r="L324" s="47"/>
      <c r="M324" s="47"/>
      <c r="N324" s="47"/>
      <c r="O324" s="47"/>
    </row>
    <row r="325" spans="1:15" s="21" customFormat="1" ht="37.5" hidden="1" customHeight="1" x14ac:dyDescent="0.3">
      <c r="A325" s="47"/>
      <c r="D325" s="21">
        <v>248.1760294011637</v>
      </c>
      <c r="F325" s="47"/>
      <c r="G325" s="47"/>
      <c r="H325" s="47"/>
      <c r="I325" s="47"/>
      <c r="J325" s="47"/>
      <c r="K325" s="47"/>
      <c r="L325" s="47"/>
      <c r="M325" s="47"/>
      <c r="N325" s="47"/>
      <c r="O325" s="47"/>
    </row>
    <row r="326" spans="1:15" s="21" customFormat="1" ht="37.5" hidden="1" customHeight="1" x14ac:dyDescent="0.3">
      <c r="A326" s="47"/>
      <c r="D326" s="21">
        <v>37.062547326069371</v>
      </c>
      <c r="F326" s="47"/>
      <c r="G326" s="47"/>
      <c r="H326" s="47"/>
      <c r="I326" s="47"/>
      <c r="J326" s="47"/>
      <c r="K326" s="47"/>
      <c r="L326" s="47"/>
      <c r="M326" s="47"/>
      <c r="N326" s="47"/>
      <c r="O326" s="47"/>
    </row>
    <row r="327" spans="1:15" s="21" customFormat="1" ht="37.5" hidden="1" customHeight="1" x14ac:dyDescent="0.3">
      <c r="A327" s="47"/>
      <c r="D327" s="21">
        <v>8.1192283644773902</v>
      </c>
      <c r="F327" s="47"/>
      <c r="G327" s="47"/>
      <c r="H327" s="47"/>
      <c r="I327" s="47"/>
      <c r="J327" s="47"/>
      <c r="K327" s="47"/>
      <c r="L327" s="47"/>
      <c r="M327" s="47"/>
      <c r="N327" s="47"/>
      <c r="O327" s="47"/>
    </row>
    <row r="328" spans="1:15" s="21" customFormat="1" ht="37.5" hidden="1" customHeight="1" x14ac:dyDescent="0.3">
      <c r="A328" s="47"/>
      <c r="D328" s="21">
        <v>65.431928076660469</v>
      </c>
      <c r="F328" s="47"/>
      <c r="G328" s="47"/>
      <c r="H328" s="47"/>
      <c r="I328" s="47"/>
      <c r="J328" s="47"/>
      <c r="K328" s="47"/>
      <c r="L328" s="47"/>
      <c r="M328" s="47"/>
      <c r="N328" s="47"/>
      <c r="O328" s="47"/>
    </row>
    <row r="329" spans="1:15" s="21" customFormat="1" ht="37.5" hidden="1" customHeight="1" x14ac:dyDescent="0.3">
      <c r="A329" s="47"/>
      <c r="D329" s="21">
        <v>128.0457293864188</v>
      </c>
      <c r="F329" s="47"/>
      <c r="G329" s="47"/>
      <c r="H329" s="47"/>
      <c r="I329" s="47"/>
      <c r="J329" s="47"/>
      <c r="K329" s="47"/>
      <c r="L329" s="47"/>
      <c r="M329" s="47"/>
      <c r="N329" s="47"/>
      <c r="O329" s="47"/>
    </row>
    <row r="330" spans="1:15" s="21" customFormat="1" ht="37.5" hidden="1" customHeight="1" x14ac:dyDescent="0.3">
      <c r="A330" s="47"/>
      <c r="D330" s="21">
        <v>182.29748099284583</v>
      </c>
      <c r="F330" s="47"/>
      <c r="G330" s="47"/>
      <c r="H330" s="47"/>
      <c r="I330" s="47"/>
      <c r="J330" s="47"/>
      <c r="K330" s="47"/>
      <c r="L330" s="47"/>
      <c r="M330" s="47"/>
      <c r="N330" s="47"/>
      <c r="O330" s="47"/>
    </row>
    <row r="331" spans="1:15" s="21" customFormat="1" ht="37.5" hidden="1" customHeight="1" x14ac:dyDescent="0.3">
      <c r="A331" s="47"/>
      <c r="D331" s="21">
        <v>715.17409292385287</v>
      </c>
      <c r="F331" s="47"/>
      <c r="G331" s="47"/>
      <c r="H331" s="47"/>
      <c r="I331" s="47"/>
      <c r="J331" s="47"/>
      <c r="K331" s="47"/>
      <c r="L331" s="47"/>
      <c r="M331" s="47"/>
      <c r="N331" s="47"/>
      <c r="O331" s="47"/>
    </row>
    <row r="332" spans="1:15" s="21" customFormat="1" ht="37.5" hidden="1" customHeight="1" x14ac:dyDescent="0.3">
      <c r="A332" s="47"/>
      <c r="D332" s="21">
        <v>95.763428068451333</v>
      </c>
      <c r="F332" s="47"/>
      <c r="G332" s="47"/>
      <c r="H332" s="47"/>
      <c r="I332" s="47"/>
      <c r="J332" s="47"/>
      <c r="K332" s="47"/>
      <c r="L332" s="47"/>
      <c r="M332" s="47"/>
      <c r="N332" s="47"/>
      <c r="O332" s="47"/>
    </row>
    <row r="333" spans="1:15" s="21" customFormat="1" ht="37.5" hidden="1" customHeight="1" x14ac:dyDescent="0.3">
      <c r="A333" s="47"/>
      <c r="D333" s="21">
        <v>96.202073953964145</v>
      </c>
      <c r="F333" s="47"/>
      <c r="G333" s="47"/>
      <c r="H333" s="47"/>
      <c r="I333" s="47"/>
      <c r="J333" s="47"/>
      <c r="K333" s="47"/>
      <c r="L333" s="47"/>
      <c r="M333" s="47"/>
      <c r="N333" s="47"/>
      <c r="O333" s="47"/>
    </row>
    <row r="334" spans="1:15" s="21" customFormat="1" ht="37.5" hidden="1" customHeight="1" x14ac:dyDescent="0.3">
      <c r="A334" s="47"/>
      <c r="D334" s="21">
        <v>2.9096932371785509</v>
      </c>
      <c r="F334" s="47"/>
      <c r="G334" s="47"/>
      <c r="H334" s="47"/>
      <c r="I334" s="47"/>
      <c r="J334" s="47"/>
      <c r="K334" s="47"/>
      <c r="L334" s="47"/>
      <c r="M334" s="47"/>
      <c r="N334" s="47"/>
      <c r="O334" s="47"/>
    </row>
    <row r="335" spans="1:15" s="21" customFormat="1" ht="37.5" hidden="1" customHeight="1" x14ac:dyDescent="0.3">
      <c r="A335" s="47"/>
      <c r="D335" s="21">
        <v>700.26902376723933</v>
      </c>
      <c r="F335" s="47"/>
      <c r="G335" s="47"/>
      <c r="H335" s="47"/>
      <c r="I335" s="47"/>
      <c r="J335" s="47"/>
      <c r="K335" s="47"/>
      <c r="L335" s="47"/>
      <c r="M335" s="47"/>
      <c r="N335" s="47"/>
      <c r="O335" s="47"/>
    </row>
    <row r="336" spans="1:15" s="21" customFormat="1" ht="37.5" hidden="1" customHeight="1" x14ac:dyDescent="0.3">
      <c r="A336" s="47"/>
      <c r="D336" s="21">
        <v>222.95690731453243</v>
      </c>
      <c r="F336" s="47"/>
      <c r="G336" s="47"/>
      <c r="H336" s="47"/>
      <c r="I336" s="47"/>
      <c r="J336" s="47"/>
      <c r="K336" s="47"/>
      <c r="L336" s="47"/>
      <c r="M336" s="47"/>
      <c r="N336" s="47"/>
      <c r="O336" s="47"/>
    </row>
    <row r="337" spans="1:15" s="21" customFormat="1" ht="37.5" hidden="1" customHeight="1" x14ac:dyDescent="0.3">
      <c r="A337" s="47"/>
      <c r="D337" s="21">
        <v>140.48998533393708</v>
      </c>
      <c r="F337" s="47"/>
      <c r="G337" s="47"/>
      <c r="H337" s="47"/>
      <c r="I337" s="47"/>
      <c r="J337" s="47"/>
      <c r="K337" s="47"/>
      <c r="L337" s="47"/>
      <c r="M337" s="47"/>
      <c r="N337" s="47"/>
      <c r="O337" s="47"/>
    </row>
    <row r="338" spans="1:15" s="21" customFormat="1" ht="37.5" hidden="1" customHeight="1" x14ac:dyDescent="0.3">
      <c r="A338" s="47"/>
      <c r="D338" s="21">
        <v>40.737492039223149</v>
      </c>
      <c r="F338" s="47"/>
      <c r="G338" s="47"/>
      <c r="H338" s="47"/>
      <c r="I338" s="47"/>
      <c r="J338" s="47"/>
      <c r="K338" s="47"/>
      <c r="L338" s="47"/>
      <c r="M338" s="47"/>
      <c r="N338" s="47"/>
      <c r="O338" s="47"/>
    </row>
    <row r="339" spans="1:15" s="21" customFormat="1" ht="37.5" hidden="1" customHeight="1" x14ac:dyDescent="0.3">
      <c r="A339" s="47"/>
      <c r="D339" s="21">
        <v>2.6667012532461567</v>
      </c>
      <c r="F339" s="47"/>
      <c r="G339" s="47"/>
      <c r="H339" s="47"/>
      <c r="I339" s="47"/>
      <c r="J339" s="47"/>
      <c r="K339" s="47"/>
      <c r="L339" s="47"/>
      <c r="M339" s="47"/>
      <c r="N339" s="47"/>
      <c r="O339" s="47"/>
    </row>
    <row r="340" spans="1:15" s="21" customFormat="1" ht="37.5" hidden="1" customHeight="1" x14ac:dyDescent="0.3">
      <c r="A340" s="47"/>
      <c r="D340" s="21">
        <v>110.904461787927</v>
      </c>
      <c r="F340" s="47"/>
      <c r="G340" s="47"/>
      <c r="H340" s="47"/>
      <c r="I340" s="47"/>
      <c r="J340" s="47"/>
      <c r="K340" s="47"/>
      <c r="L340" s="47"/>
      <c r="M340" s="47"/>
      <c r="N340" s="47"/>
      <c r="O340" s="47"/>
    </row>
    <row r="341" spans="1:15" s="21" customFormat="1" ht="37.5" hidden="1" customHeight="1" x14ac:dyDescent="0.3">
      <c r="A341" s="47"/>
      <c r="D341" s="21">
        <v>218.07788717988197</v>
      </c>
      <c r="F341" s="47"/>
      <c r="G341" s="47"/>
      <c r="H341" s="47"/>
      <c r="I341" s="47"/>
      <c r="J341" s="47"/>
      <c r="K341" s="47"/>
      <c r="L341" s="47"/>
      <c r="M341" s="47"/>
      <c r="N341" s="47"/>
      <c r="O341" s="47"/>
    </row>
    <row r="342" spans="1:15" s="21" customFormat="1" ht="37.5" hidden="1" customHeight="1" x14ac:dyDescent="0.3">
      <c r="A342" s="47"/>
      <c r="D342" s="21">
        <v>345.02584652959888</v>
      </c>
      <c r="F342" s="47"/>
      <c r="G342" s="47"/>
      <c r="H342" s="47"/>
      <c r="I342" s="47"/>
      <c r="J342" s="47"/>
      <c r="K342" s="47"/>
      <c r="L342" s="47"/>
      <c r="M342" s="47"/>
      <c r="N342" s="47"/>
      <c r="O342" s="47"/>
    </row>
    <row r="343" spans="1:15" s="21" customFormat="1" ht="37.5" hidden="1" customHeight="1" x14ac:dyDescent="0.3">
      <c r="A343" s="47"/>
      <c r="D343" s="21">
        <v>515.81162747428675</v>
      </c>
      <c r="F343" s="47"/>
      <c r="G343" s="47"/>
      <c r="H343" s="47"/>
      <c r="I343" s="47"/>
      <c r="J343" s="47"/>
      <c r="K343" s="47"/>
      <c r="L343" s="47"/>
      <c r="M343" s="47"/>
      <c r="N343" s="47"/>
      <c r="O343" s="47"/>
    </row>
    <row r="344" spans="1:15" s="21" customFormat="1" ht="37.5" hidden="1" customHeight="1" x14ac:dyDescent="0.3">
      <c r="A344" s="47"/>
      <c r="D344" s="21">
        <v>274.14679140794476</v>
      </c>
      <c r="F344" s="47"/>
      <c r="G344" s="47"/>
      <c r="H344" s="47"/>
      <c r="I344" s="47"/>
      <c r="J344" s="47"/>
      <c r="K344" s="47"/>
      <c r="L344" s="47"/>
      <c r="M344" s="47"/>
      <c r="N344" s="47"/>
      <c r="O344" s="47"/>
    </row>
    <row r="345" spans="1:15" s="21" customFormat="1" ht="37.5" hidden="1" customHeight="1" x14ac:dyDescent="0.3">
      <c r="A345" s="47"/>
      <c r="D345" s="21">
        <v>0.76038862277043695</v>
      </c>
      <c r="F345" s="47"/>
      <c r="G345" s="47"/>
      <c r="H345" s="47"/>
      <c r="I345" s="47"/>
      <c r="J345" s="47"/>
      <c r="K345" s="47"/>
      <c r="L345" s="47"/>
      <c r="M345" s="47"/>
      <c r="N345" s="47"/>
      <c r="O345" s="47"/>
    </row>
    <row r="346" spans="1:15" s="21" customFormat="1" ht="37.5" hidden="1" customHeight="1" x14ac:dyDescent="0.3">
      <c r="A346" s="47"/>
      <c r="D346" s="21">
        <v>0.85613341486912509</v>
      </c>
      <c r="F346" s="47"/>
      <c r="G346" s="47"/>
      <c r="H346" s="47"/>
      <c r="I346" s="47"/>
      <c r="J346" s="47"/>
      <c r="K346" s="47"/>
      <c r="L346" s="47"/>
      <c r="M346" s="47"/>
      <c r="N346" s="47"/>
      <c r="O346" s="47"/>
    </row>
    <row r="347" spans="1:15" s="21" customFormat="1" ht="37.5" hidden="1" customHeight="1" x14ac:dyDescent="0.3">
      <c r="A347" s="47"/>
      <c r="D347" s="21">
        <v>978.29454608565459</v>
      </c>
      <c r="F347" s="47"/>
      <c r="G347" s="47"/>
      <c r="H347" s="47"/>
      <c r="I347" s="47"/>
      <c r="J347" s="47"/>
      <c r="K347" s="47"/>
      <c r="L347" s="47"/>
      <c r="M347" s="47"/>
      <c r="N347" s="47"/>
      <c r="O347" s="47"/>
    </row>
    <row r="348" spans="1:15" s="21" customFormat="1" ht="37.5" hidden="1" customHeight="1" x14ac:dyDescent="0.3">
      <c r="A348" s="47"/>
      <c r="D348" s="21">
        <v>269.42473880765442</v>
      </c>
      <c r="F348" s="47"/>
      <c r="G348" s="47"/>
      <c r="H348" s="47"/>
      <c r="I348" s="47"/>
      <c r="J348" s="47"/>
      <c r="K348" s="47"/>
      <c r="L348" s="47"/>
      <c r="M348" s="47"/>
      <c r="N348" s="47"/>
      <c r="O348" s="47"/>
    </row>
    <row r="349" spans="1:15" s="21" customFormat="1" ht="37.5" hidden="1" customHeight="1" x14ac:dyDescent="0.3">
      <c r="A349" s="47"/>
      <c r="D349" s="21">
        <v>133.92132306131617</v>
      </c>
      <c r="F349" s="47"/>
      <c r="G349" s="47"/>
      <c r="H349" s="47"/>
      <c r="I349" s="47"/>
      <c r="J349" s="47"/>
      <c r="K349" s="47"/>
      <c r="L349" s="47"/>
      <c r="M349" s="47"/>
      <c r="N349" s="47"/>
      <c r="O349" s="47"/>
    </row>
    <row r="350" spans="1:15" s="21" customFormat="1" ht="37.5" hidden="1" customHeight="1" x14ac:dyDescent="0.3">
      <c r="A350" s="47"/>
      <c r="D350" s="21">
        <v>34.166112026245685</v>
      </c>
      <c r="F350" s="47"/>
      <c r="G350" s="47"/>
      <c r="H350" s="47"/>
      <c r="I350" s="47"/>
      <c r="J350" s="47"/>
      <c r="K350" s="47"/>
      <c r="L350" s="47"/>
      <c r="M350" s="47"/>
      <c r="N350" s="47"/>
      <c r="O350" s="47"/>
    </row>
    <row r="351" spans="1:15" s="21" customFormat="1" ht="37.5" hidden="1" customHeight="1" x14ac:dyDescent="0.3">
      <c r="A351" s="47"/>
      <c r="D351" s="21">
        <v>21.872734807415018</v>
      </c>
      <c r="F351" s="47"/>
      <c r="G351" s="47"/>
      <c r="H351" s="47"/>
      <c r="I351" s="47"/>
      <c r="J351" s="47"/>
      <c r="K351" s="47"/>
      <c r="L351" s="47"/>
      <c r="M351" s="47"/>
      <c r="N351" s="47"/>
      <c r="O351" s="47"/>
    </row>
    <row r="352" spans="1:15" s="21" customFormat="1" ht="37.5" hidden="1" customHeight="1" x14ac:dyDescent="0.3">
      <c r="A352" s="47"/>
      <c r="D352" s="21">
        <v>241.57887128189421</v>
      </c>
      <c r="F352" s="47"/>
      <c r="G352" s="47"/>
      <c r="H352" s="47"/>
      <c r="I352" s="47"/>
      <c r="J352" s="47"/>
      <c r="K352" s="47"/>
      <c r="L352" s="47"/>
      <c r="M352" s="47"/>
      <c r="N352" s="47"/>
      <c r="O352" s="47"/>
    </row>
    <row r="353" spans="1:15" s="21" customFormat="1" ht="37.5" hidden="1" customHeight="1" x14ac:dyDescent="0.3">
      <c r="A353" s="47"/>
      <c r="D353" s="21">
        <v>679.89684987413909</v>
      </c>
      <c r="F353" s="47"/>
      <c r="G353" s="47"/>
      <c r="H353" s="47"/>
      <c r="I353" s="47"/>
      <c r="J353" s="47"/>
      <c r="K353" s="47"/>
      <c r="L353" s="47"/>
      <c r="M353" s="47"/>
      <c r="N353" s="47"/>
      <c r="O353" s="47"/>
    </row>
    <row r="354" spans="1:15" s="21" customFormat="1" ht="37.5" hidden="1" customHeight="1" x14ac:dyDescent="0.3">
      <c r="A354" s="47"/>
      <c r="D354" s="21">
        <v>336.02573115808002</v>
      </c>
      <c r="F354" s="47"/>
      <c r="G354" s="47"/>
      <c r="H354" s="47"/>
      <c r="I354" s="47"/>
      <c r="J354" s="47"/>
      <c r="K354" s="47"/>
      <c r="L354" s="47"/>
      <c r="M354" s="47"/>
      <c r="N354" s="47"/>
      <c r="O354" s="47"/>
    </row>
    <row r="355" spans="1:15" s="20" customFormat="1" ht="37.5" hidden="1" customHeight="1" x14ac:dyDescent="0.3">
      <c r="A355" s="60"/>
      <c r="D355" s="20">
        <v>410.09060097136461</v>
      </c>
      <c r="F355" s="60"/>
      <c r="G355" s="60"/>
      <c r="H355" s="60"/>
      <c r="I355" s="60"/>
      <c r="J355" s="60"/>
      <c r="K355" s="60"/>
      <c r="L355" s="60"/>
      <c r="M355" s="60"/>
      <c r="N355" s="60"/>
      <c r="O355" s="60"/>
    </row>
    <row r="356" spans="1:15" s="20" customFormat="1" ht="37.5" hidden="1" customHeight="1" x14ac:dyDescent="0.3">
      <c r="A356" s="60"/>
      <c r="D356" s="20">
        <v>218.94049405830413</v>
      </c>
      <c r="F356" s="60"/>
      <c r="G356" s="60"/>
      <c r="H356" s="60"/>
      <c r="I356" s="60"/>
      <c r="J356" s="60"/>
      <c r="K356" s="60"/>
      <c r="L356" s="60"/>
      <c r="M356" s="60"/>
      <c r="N356" s="60"/>
      <c r="O356" s="60"/>
    </row>
    <row r="357" spans="1:15" s="20" customFormat="1" ht="37.5" hidden="1" customHeight="1" x14ac:dyDescent="0.3">
      <c r="A357" s="60"/>
      <c r="D357" s="20">
        <v>135.33459047261422</v>
      </c>
      <c r="F357" s="60"/>
      <c r="G357" s="60"/>
      <c r="H357" s="60"/>
      <c r="I357" s="60"/>
      <c r="J357" s="60"/>
      <c r="K357" s="60"/>
      <c r="L357" s="60"/>
      <c r="M357" s="60"/>
      <c r="N357" s="60"/>
      <c r="O357" s="60"/>
    </row>
    <row r="358" spans="1:15" s="20" customFormat="1" ht="37.5" hidden="1" customHeight="1" x14ac:dyDescent="0.3">
      <c r="A358" s="60"/>
      <c r="D358" s="20">
        <v>2.6530870411060197</v>
      </c>
      <c r="F358" s="60"/>
      <c r="G358" s="60"/>
      <c r="H358" s="60"/>
      <c r="I358" s="60"/>
      <c r="J358" s="60"/>
      <c r="K358" s="60"/>
      <c r="L358" s="60"/>
      <c r="M358" s="60"/>
      <c r="N358" s="60"/>
      <c r="O358" s="60"/>
    </row>
    <row r="359" spans="1:15" s="20" customFormat="1" ht="37.5" hidden="1" customHeight="1" x14ac:dyDescent="0.3">
      <c r="A359" s="60"/>
      <c r="D359" s="20">
        <v>363.51525447834427</v>
      </c>
      <c r="F359" s="60"/>
      <c r="G359" s="60"/>
      <c r="H359" s="60"/>
      <c r="I359" s="60"/>
      <c r="J359" s="60"/>
      <c r="K359" s="60"/>
      <c r="L359" s="60"/>
      <c r="M359" s="60"/>
      <c r="N359" s="60"/>
      <c r="O359" s="60"/>
    </row>
    <row r="360" spans="1:15" s="20" customFormat="1" ht="37.5" hidden="1" customHeight="1" x14ac:dyDescent="0.3">
      <c r="A360" s="60"/>
      <c r="D360" s="20">
        <v>161.19074707861319</v>
      </c>
      <c r="F360" s="60"/>
      <c r="G360" s="60"/>
      <c r="H360" s="60"/>
      <c r="I360" s="60"/>
      <c r="J360" s="60"/>
      <c r="K360" s="60"/>
      <c r="L360" s="60"/>
      <c r="M360" s="60"/>
      <c r="N360" s="60"/>
      <c r="O360" s="60"/>
    </row>
    <row r="361" spans="1:15" s="20" customFormat="1" ht="37.5" hidden="1" customHeight="1" x14ac:dyDescent="0.3">
      <c r="A361" s="60"/>
      <c r="D361" s="20">
        <v>154.98636993482987</v>
      </c>
      <c r="F361" s="60"/>
      <c r="G361" s="60"/>
      <c r="H361" s="60"/>
      <c r="I361" s="60"/>
      <c r="J361" s="60"/>
      <c r="K361" s="60"/>
      <c r="L361" s="60"/>
      <c r="M361" s="60"/>
      <c r="N361" s="60"/>
      <c r="O361" s="60"/>
    </row>
    <row r="362" spans="1:15" s="20" customFormat="1" ht="37.5" hidden="1" customHeight="1" x14ac:dyDescent="0.3">
      <c r="A362" s="60"/>
      <c r="D362" s="20">
        <v>52.362802641955902</v>
      </c>
      <c r="F362" s="60"/>
      <c r="G362" s="60"/>
      <c r="H362" s="60"/>
      <c r="I362" s="60"/>
      <c r="J362" s="60"/>
      <c r="K362" s="60"/>
      <c r="L362" s="60"/>
      <c r="M362" s="60"/>
      <c r="N362" s="60"/>
      <c r="O362" s="60"/>
    </row>
    <row r="363" spans="1:15" s="20" customFormat="1" ht="37.5" hidden="1" customHeight="1" x14ac:dyDescent="0.3">
      <c r="A363" s="60"/>
      <c r="D363" s="20">
        <v>3.4589347806338422</v>
      </c>
      <c r="F363" s="60"/>
      <c r="G363" s="60"/>
      <c r="H363" s="60"/>
      <c r="I363" s="60"/>
      <c r="J363" s="60"/>
      <c r="K363" s="60"/>
      <c r="L363" s="60"/>
      <c r="M363" s="60"/>
      <c r="N363" s="60"/>
      <c r="O363" s="60"/>
    </row>
    <row r="364" spans="1:15" s="20" customFormat="1" ht="37.5" hidden="1" customHeight="1" x14ac:dyDescent="0.3">
      <c r="A364" s="60"/>
      <c r="D364" s="20">
        <v>11.857323312420196</v>
      </c>
      <c r="F364" s="60"/>
      <c r="G364" s="60"/>
      <c r="H364" s="60"/>
      <c r="I364" s="60"/>
      <c r="J364" s="60"/>
      <c r="K364" s="60"/>
      <c r="L364" s="60"/>
      <c r="M364" s="60"/>
      <c r="N364" s="60"/>
      <c r="O364" s="60"/>
    </row>
    <row r="365" spans="1:15" s="20" customFormat="1" ht="37.5" hidden="1" customHeight="1" x14ac:dyDescent="0.3">
      <c r="A365" s="60"/>
      <c r="D365" s="20">
        <v>16.382767250328282</v>
      </c>
      <c r="F365" s="60"/>
      <c r="G365" s="60"/>
      <c r="H365" s="60"/>
      <c r="I365" s="60"/>
      <c r="J365" s="60"/>
      <c r="K365" s="60"/>
      <c r="L365" s="60"/>
      <c r="M365" s="60"/>
      <c r="N365" s="60"/>
      <c r="O365" s="60"/>
    </row>
    <row r="366" spans="1:15" s="20" customFormat="1" ht="37.5" hidden="1" customHeight="1" x14ac:dyDescent="0.3">
      <c r="A366" s="60"/>
      <c r="D366" s="20">
        <v>244.31745499939794</v>
      </c>
      <c r="F366" s="60"/>
      <c r="G366" s="60"/>
      <c r="H366" s="60"/>
      <c r="I366" s="60"/>
      <c r="J366" s="60"/>
      <c r="K366" s="60"/>
      <c r="L366" s="60"/>
      <c r="M366" s="60"/>
      <c r="N366" s="60"/>
      <c r="O366" s="60"/>
    </row>
    <row r="367" spans="1:15" s="20" customFormat="1" ht="37.5" hidden="1" customHeight="1" x14ac:dyDescent="0.3">
      <c r="A367" s="60"/>
      <c r="D367" s="20">
        <v>606.54544808746959</v>
      </c>
      <c r="F367" s="60"/>
      <c r="G367" s="60"/>
      <c r="H367" s="60"/>
      <c r="I367" s="60"/>
      <c r="J367" s="60"/>
      <c r="K367" s="60"/>
      <c r="L367" s="60"/>
      <c r="M367" s="60"/>
      <c r="N367" s="60"/>
      <c r="O367" s="60"/>
    </row>
    <row r="368" spans="1:15" s="20" customFormat="1" ht="37.5" hidden="1" customHeight="1" x14ac:dyDescent="0.3">
      <c r="A368" s="60"/>
      <c r="D368" s="20">
        <v>21.847755536664021</v>
      </c>
      <c r="F368" s="60"/>
      <c r="G368" s="60"/>
      <c r="H368" s="60"/>
      <c r="I368" s="60"/>
      <c r="J368" s="60"/>
      <c r="K368" s="60"/>
      <c r="L368" s="60"/>
      <c r="M368" s="60"/>
      <c r="N368" s="60"/>
      <c r="O368" s="60"/>
    </row>
    <row r="369" spans="1:15" s="20" customFormat="1" ht="37.5" hidden="1" customHeight="1" x14ac:dyDescent="0.3">
      <c r="A369" s="60"/>
      <c r="D369" s="20">
        <v>2.0561593218235039</v>
      </c>
      <c r="F369" s="60"/>
      <c r="G369" s="60"/>
      <c r="H369" s="60"/>
      <c r="I369" s="60"/>
      <c r="J369" s="60"/>
      <c r="K369" s="60"/>
      <c r="L369" s="60"/>
      <c r="M369" s="60"/>
      <c r="N369" s="60"/>
      <c r="O369" s="60"/>
    </row>
    <row r="370" spans="1:15" s="20" customFormat="1" ht="37.5" hidden="1" customHeight="1" x14ac:dyDescent="0.3">
      <c r="A370" s="60"/>
      <c r="D370" s="20">
        <v>3.8575429144667752</v>
      </c>
      <c r="F370" s="60"/>
      <c r="G370" s="60"/>
      <c r="H370" s="60"/>
      <c r="I370" s="60"/>
      <c r="J370" s="60"/>
      <c r="K370" s="60"/>
      <c r="L370" s="60"/>
      <c r="M370" s="60"/>
      <c r="N370" s="60"/>
      <c r="O370" s="60"/>
    </row>
    <row r="371" spans="1:15" s="20" customFormat="1" ht="37.5" hidden="1" customHeight="1" x14ac:dyDescent="0.3">
      <c r="A371" s="60"/>
      <c r="D371" s="20">
        <v>785.72436974508958</v>
      </c>
      <c r="F371" s="60"/>
      <c r="G371" s="60"/>
      <c r="H371" s="60"/>
      <c r="I371" s="60"/>
      <c r="J371" s="60"/>
      <c r="K371" s="60"/>
      <c r="L371" s="60"/>
      <c r="M371" s="60"/>
      <c r="N371" s="60"/>
      <c r="O371" s="60"/>
    </row>
    <row r="372" spans="1:15" s="20" customFormat="1" ht="37.5" hidden="1" customHeight="1" x14ac:dyDescent="0.3">
      <c r="A372" s="60"/>
      <c r="D372" s="20">
        <v>215.49699133347119</v>
      </c>
      <c r="F372" s="60"/>
      <c r="G372" s="60"/>
      <c r="H372" s="60"/>
      <c r="I372" s="60"/>
      <c r="J372" s="60"/>
      <c r="K372" s="60"/>
      <c r="L372" s="60"/>
      <c r="M372" s="60"/>
      <c r="N372" s="60"/>
      <c r="O372" s="60"/>
    </row>
    <row r="373" spans="1:15" s="20" customFormat="1" ht="37.5" hidden="1" customHeight="1" x14ac:dyDescent="0.3">
      <c r="A373" s="60"/>
      <c r="D373" s="20">
        <v>157.31372640068358</v>
      </c>
      <c r="F373" s="60"/>
      <c r="G373" s="60"/>
      <c r="H373" s="60"/>
      <c r="I373" s="60"/>
      <c r="J373" s="60"/>
      <c r="K373" s="60"/>
      <c r="L373" s="60"/>
      <c r="M373" s="60"/>
      <c r="N373" s="60"/>
      <c r="O373" s="60"/>
    </row>
    <row r="374" spans="1:15" s="20" customFormat="1" ht="37.5" hidden="1" customHeight="1" x14ac:dyDescent="0.3">
      <c r="A374" s="60"/>
      <c r="D374" s="20">
        <v>43.622762898696877</v>
      </c>
      <c r="F374" s="60"/>
      <c r="G374" s="60"/>
      <c r="H374" s="60"/>
      <c r="I374" s="60"/>
      <c r="J374" s="60"/>
      <c r="K374" s="60"/>
      <c r="L374" s="60"/>
      <c r="M374" s="60"/>
      <c r="N374" s="60"/>
      <c r="O374" s="60"/>
    </row>
    <row r="375" spans="1:15" s="20" customFormat="1" ht="37.5" hidden="1" customHeight="1" x14ac:dyDescent="0.3">
      <c r="A375" s="60"/>
      <c r="D375" s="20">
        <v>6.3688825188460854</v>
      </c>
      <c r="F375" s="60"/>
      <c r="G375" s="60"/>
      <c r="H375" s="60"/>
      <c r="I375" s="60"/>
      <c r="J375" s="60"/>
      <c r="K375" s="60"/>
      <c r="L375" s="60"/>
      <c r="M375" s="60"/>
      <c r="N375" s="60"/>
      <c r="O375" s="60"/>
    </row>
    <row r="376" spans="1:15" s="20" customFormat="1" ht="37.5" hidden="1" customHeight="1" x14ac:dyDescent="0.3">
      <c r="A376" s="60"/>
      <c r="D376" s="20">
        <v>17.680357447901969</v>
      </c>
      <c r="F376" s="60"/>
      <c r="G376" s="60"/>
      <c r="H376" s="60"/>
      <c r="I376" s="60"/>
      <c r="J376" s="60"/>
      <c r="K376" s="60"/>
      <c r="L376" s="60"/>
      <c r="M376" s="60"/>
      <c r="N376" s="60"/>
      <c r="O376" s="60"/>
    </row>
    <row r="377" spans="1:15" s="20" customFormat="1" ht="37.5" hidden="1" customHeight="1" x14ac:dyDescent="0.3">
      <c r="A377" s="60"/>
      <c r="D377" s="20">
        <v>18.406743083052056</v>
      </c>
      <c r="F377" s="60"/>
      <c r="G377" s="60"/>
      <c r="H377" s="60"/>
      <c r="I377" s="60"/>
      <c r="J377" s="60"/>
      <c r="K377" s="60"/>
      <c r="L377" s="60"/>
      <c r="M377" s="60"/>
      <c r="N377" s="60"/>
      <c r="O377" s="60"/>
    </row>
    <row r="378" spans="1:15" s="20" customFormat="1" ht="37.5" hidden="1" customHeight="1" x14ac:dyDescent="0.3">
      <c r="A378" s="60"/>
      <c r="D378" s="20">
        <v>380.43445133317857</v>
      </c>
      <c r="F378" s="60"/>
      <c r="G378" s="60"/>
      <c r="H378" s="60"/>
      <c r="I378" s="60"/>
      <c r="J378" s="60"/>
      <c r="K378" s="60"/>
      <c r="L378" s="60"/>
      <c r="M378" s="60"/>
      <c r="N378" s="60"/>
      <c r="O378" s="60"/>
    </row>
    <row r="379" spans="1:15" s="20" customFormat="1" ht="37.5" hidden="1" customHeight="1" x14ac:dyDescent="0.3">
      <c r="A379" s="60"/>
      <c r="D379" s="20">
        <v>747.62591507648335</v>
      </c>
      <c r="F379" s="60"/>
      <c r="G379" s="60"/>
      <c r="H379" s="60"/>
      <c r="I379" s="60"/>
      <c r="J379" s="60"/>
      <c r="K379" s="60"/>
      <c r="L379" s="60"/>
      <c r="M379" s="60"/>
      <c r="N379" s="60"/>
      <c r="O379" s="60"/>
    </row>
    <row r="380" spans="1:15" s="20" customFormat="1" ht="37.5" hidden="1" customHeight="1" x14ac:dyDescent="0.3">
      <c r="A380" s="60"/>
      <c r="D380" s="20">
        <v>94.574382973759484</v>
      </c>
      <c r="F380" s="60"/>
      <c r="G380" s="60"/>
      <c r="H380" s="60"/>
      <c r="I380" s="60"/>
      <c r="J380" s="60"/>
      <c r="K380" s="60"/>
      <c r="L380" s="60"/>
      <c r="M380" s="60"/>
      <c r="N380" s="60"/>
      <c r="O380" s="60"/>
    </row>
    <row r="381" spans="1:15" s="20" customFormat="1" ht="37.5" hidden="1" customHeight="1" x14ac:dyDescent="0.3">
      <c r="A381" s="60"/>
      <c r="D381" s="20">
        <v>2.0069552968626874</v>
      </c>
      <c r="F381" s="60"/>
      <c r="G381" s="60"/>
      <c r="H381" s="60"/>
      <c r="I381" s="60"/>
      <c r="J381" s="60"/>
      <c r="K381" s="60"/>
      <c r="L381" s="60"/>
      <c r="M381" s="60"/>
      <c r="N381" s="60"/>
      <c r="O381" s="60"/>
    </row>
    <row r="382" spans="1:15" s="20" customFormat="1" ht="37.5" hidden="1" customHeight="1" x14ac:dyDescent="0.3">
      <c r="A382" s="60"/>
      <c r="D382" s="20">
        <v>6.0321644619152002</v>
      </c>
      <c r="F382" s="60"/>
      <c r="G382" s="60"/>
      <c r="H382" s="60"/>
      <c r="I382" s="60"/>
      <c r="J382" s="60"/>
      <c r="K382" s="60"/>
      <c r="L382" s="60"/>
      <c r="M382" s="60"/>
      <c r="N382" s="60"/>
      <c r="O382" s="60"/>
    </row>
    <row r="383" spans="1:15" s="20" customFormat="1" ht="37.5" hidden="1" customHeight="1" x14ac:dyDescent="0.3">
      <c r="A383" s="60"/>
      <c r="D383" s="20">
        <v>310.61056923617883</v>
      </c>
      <c r="F383" s="60"/>
      <c r="G383" s="60"/>
      <c r="H383" s="60"/>
      <c r="I383" s="60"/>
      <c r="J383" s="60"/>
      <c r="K383" s="60"/>
      <c r="L383" s="60"/>
      <c r="M383" s="60"/>
      <c r="N383" s="60"/>
      <c r="O383" s="60"/>
    </row>
    <row r="384" spans="1:15" s="20" customFormat="1" ht="37.5" hidden="1" customHeight="1" x14ac:dyDescent="0.3">
      <c r="A384" s="60"/>
      <c r="D384" s="20">
        <v>179.59578729890106</v>
      </c>
      <c r="F384" s="60"/>
      <c r="G384" s="60"/>
      <c r="H384" s="60"/>
      <c r="I384" s="60"/>
      <c r="J384" s="60"/>
      <c r="K384" s="60"/>
      <c r="L384" s="60"/>
      <c r="M384" s="60"/>
      <c r="N384" s="60"/>
      <c r="O384" s="60"/>
    </row>
    <row r="385" spans="1:15" s="20" customFormat="1" ht="37.5" hidden="1" customHeight="1" x14ac:dyDescent="0.3">
      <c r="A385" s="60"/>
      <c r="D385" s="20">
        <v>178.86291884019852</v>
      </c>
      <c r="F385" s="60"/>
      <c r="G385" s="60"/>
      <c r="H385" s="60"/>
      <c r="I385" s="60"/>
      <c r="J385" s="60"/>
      <c r="K385" s="60"/>
      <c r="L385" s="60"/>
      <c r="M385" s="60"/>
      <c r="N385" s="60"/>
      <c r="O385" s="60"/>
    </row>
    <row r="386" spans="1:15" s="20" customFormat="1" ht="37.5" hidden="1" customHeight="1" x14ac:dyDescent="0.3">
      <c r="A386" s="60"/>
      <c r="D386" s="20">
        <v>69.39187912198949</v>
      </c>
      <c r="F386" s="60"/>
      <c r="G386" s="60"/>
      <c r="H386" s="60"/>
      <c r="I386" s="60"/>
      <c r="J386" s="60"/>
      <c r="K386" s="60"/>
      <c r="L386" s="60"/>
      <c r="M386" s="60"/>
      <c r="N386" s="60"/>
      <c r="O386" s="60"/>
    </row>
    <row r="387" spans="1:15" s="20" customFormat="1" ht="37.5" hidden="1" customHeight="1" x14ac:dyDescent="0.3">
      <c r="A387" s="60"/>
      <c r="D387" s="20">
        <v>4.6324001957783043</v>
      </c>
      <c r="F387" s="60"/>
      <c r="G387" s="60"/>
      <c r="H387" s="60"/>
      <c r="I387" s="60"/>
      <c r="J387" s="60"/>
      <c r="K387" s="60"/>
      <c r="L387" s="60"/>
      <c r="M387" s="60"/>
      <c r="N387" s="60"/>
      <c r="O387" s="60"/>
    </row>
    <row r="388" spans="1:15" s="20" customFormat="1" ht="37.5" hidden="1" customHeight="1" x14ac:dyDescent="0.3">
      <c r="A388" s="60"/>
      <c r="D388" s="20">
        <v>23.528081904797091</v>
      </c>
      <c r="F388" s="60"/>
      <c r="G388" s="60"/>
      <c r="H388" s="60"/>
      <c r="I388" s="60"/>
      <c r="J388" s="60"/>
      <c r="K388" s="60"/>
      <c r="L388" s="60"/>
      <c r="M388" s="60"/>
      <c r="N388" s="60"/>
      <c r="O388" s="60"/>
    </row>
    <row r="389" spans="1:15" s="20" customFormat="1" ht="37.5" hidden="1" customHeight="1" x14ac:dyDescent="0.3">
      <c r="A389" s="60"/>
      <c r="D389" s="20">
        <v>32.362700276239082</v>
      </c>
      <c r="F389" s="60"/>
      <c r="G389" s="60"/>
      <c r="H389" s="60"/>
      <c r="I389" s="60"/>
      <c r="J389" s="60"/>
      <c r="K389" s="60"/>
      <c r="L389" s="60"/>
      <c r="M389" s="60"/>
      <c r="N389" s="60"/>
      <c r="O389" s="60"/>
    </row>
    <row r="390" spans="1:15" s="20" customFormat="1" ht="37.5" hidden="1" customHeight="1" x14ac:dyDescent="0.3">
      <c r="A390" s="60"/>
      <c r="D390" s="20">
        <v>291.35291540340296</v>
      </c>
      <c r="F390" s="60"/>
      <c r="G390" s="60"/>
      <c r="H390" s="60"/>
      <c r="I390" s="60"/>
      <c r="J390" s="60"/>
      <c r="K390" s="60"/>
      <c r="L390" s="60"/>
      <c r="M390" s="60"/>
      <c r="N390" s="60"/>
      <c r="O390" s="60"/>
    </row>
    <row r="391" spans="1:15" s="20" customFormat="1" ht="37.5" hidden="1" customHeight="1" x14ac:dyDescent="0.3">
      <c r="A391" s="60"/>
      <c r="D391" s="20">
        <v>189.88915188055751</v>
      </c>
      <c r="F391" s="60"/>
      <c r="G391" s="60"/>
      <c r="H391" s="60"/>
      <c r="I391" s="60"/>
      <c r="J391" s="60"/>
      <c r="K391" s="60"/>
      <c r="L391" s="60"/>
      <c r="M391" s="60"/>
      <c r="N391" s="60"/>
      <c r="O391" s="60"/>
    </row>
    <row r="392" spans="1:15" s="20" customFormat="1" ht="37.5" hidden="1" customHeight="1" x14ac:dyDescent="0.3">
      <c r="A392" s="60"/>
      <c r="D392" s="20">
        <v>11.816400835511267</v>
      </c>
      <c r="F392" s="60"/>
      <c r="G392" s="60"/>
      <c r="H392" s="60"/>
      <c r="I392" s="60"/>
      <c r="J392" s="60"/>
      <c r="K392" s="60"/>
      <c r="L392" s="60"/>
      <c r="M392" s="60"/>
      <c r="N392" s="60"/>
      <c r="O392" s="60"/>
    </row>
    <row r="393" spans="1:15" s="20" customFormat="1" ht="37.5" hidden="1" customHeight="1" x14ac:dyDescent="0.3">
      <c r="A393" s="60"/>
      <c r="D393" s="20">
        <v>0</v>
      </c>
      <c r="F393" s="60"/>
      <c r="G393" s="60"/>
      <c r="H393" s="60"/>
      <c r="I393" s="60"/>
      <c r="J393" s="60"/>
      <c r="K393" s="60"/>
      <c r="L393" s="60"/>
      <c r="M393" s="60"/>
      <c r="N393" s="60"/>
      <c r="O393" s="60"/>
    </row>
    <row r="394" spans="1:15" s="20" customFormat="1" ht="37.5" hidden="1" customHeight="1" x14ac:dyDescent="0.3">
      <c r="A394" s="60"/>
      <c r="D394" s="20">
        <v>109.68987606398726</v>
      </c>
      <c r="F394" s="60"/>
      <c r="G394" s="60"/>
      <c r="H394" s="60"/>
      <c r="I394" s="60"/>
      <c r="J394" s="60"/>
      <c r="K394" s="60"/>
      <c r="L394" s="60"/>
      <c r="M394" s="60"/>
      <c r="N394" s="60"/>
      <c r="O394" s="60"/>
    </row>
    <row r="395" spans="1:15" s="20" customFormat="1" ht="37.5" hidden="1" customHeight="1" x14ac:dyDescent="0.3">
      <c r="A395" s="60"/>
      <c r="D395" s="20">
        <v>630.00017989366222</v>
      </c>
      <c r="F395" s="60"/>
      <c r="G395" s="60"/>
      <c r="H395" s="60"/>
      <c r="I395" s="60"/>
      <c r="J395" s="60"/>
      <c r="K395" s="60"/>
      <c r="L395" s="60"/>
      <c r="M395" s="60"/>
      <c r="N395" s="60"/>
      <c r="O395" s="60"/>
    </row>
    <row r="396" spans="1:15" s="20" customFormat="1" ht="37.5" hidden="1" customHeight="1" x14ac:dyDescent="0.3">
      <c r="A396" s="60"/>
      <c r="D396" s="20">
        <v>132.52733590986301</v>
      </c>
      <c r="F396" s="60"/>
      <c r="G396" s="60"/>
      <c r="H396" s="60"/>
      <c r="I396" s="60"/>
      <c r="J396" s="60"/>
      <c r="K396" s="60"/>
      <c r="L396" s="60"/>
      <c r="M396" s="60"/>
      <c r="N396" s="60"/>
      <c r="O396" s="60"/>
    </row>
    <row r="397" spans="1:15" s="20" customFormat="1" ht="37.5" hidden="1" customHeight="1" x14ac:dyDescent="0.3">
      <c r="A397" s="60"/>
      <c r="D397" s="20">
        <v>239.80399080671503</v>
      </c>
      <c r="F397" s="60"/>
      <c r="G397" s="60"/>
      <c r="H397" s="60"/>
      <c r="I397" s="60"/>
      <c r="J397" s="60"/>
      <c r="K397" s="60"/>
      <c r="L397" s="60"/>
      <c r="M397" s="60"/>
      <c r="N397" s="60"/>
      <c r="O397" s="60"/>
    </row>
    <row r="398" spans="1:15" s="20" customFormat="1" ht="37.5" hidden="1" customHeight="1" x14ac:dyDescent="0.3">
      <c r="A398" s="60"/>
      <c r="D398" s="20">
        <v>18.071813856309092</v>
      </c>
      <c r="F398" s="60"/>
      <c r="G398" s="60"/>
      <c r="H398" s="60"/>
      <c r="I398" s="60"/>
      <c r="J398" s="60"/>
      <c r="K398" s="60"/>
      <c r="L398" s="60"/>
      <c r="M398" s="60"/>
      <c r="N398" s="60"/>
      <c r="O398" s="60"/>
    </row>
    <row r="399" spans="1:15" s="20" customFormat="1" ht="37.5" hidden="1" customHeight="1" x14ac:dyDescent="0.3">
      <c r="A399" s="60"/>
      <c r="D399" s="20">
        <v>0.27857125691369167</v>
      </c>
      <c r="F399" s="60"/>
      <c r="G399" s="60"/>
      <c r="H399" s="60"/>
      <c r="I399" s="60"/>
      <c r="J399" s="60"/>
      <c r="K399" s="60"/>
      <c r="L399" s="60"/>
      <c r="M399" s="60"/>
      <c r="N399" s="60"/>
      <c r="O399" s="60"/>
    </row>
    <row r="400" spans="1:15" s="20" customFormat="1" ht="37.5" hidden="1" customHeight="1" x14ac:dyDescent="0.3">
      <c r="A400" s="60"/>
      <c r="D400" s="20">
        <v>1.4631510099351204</v>
      </c>
      <c r="F400" s="60"/>
      <c r="G400" s="60"/>
      <c r="H400" s="60"/>
      <c r="I400" s="60"/>
      <c r="J400" s="60"/>
      <c r="K400" s="60"/>
      <c r="L400" s="60"/>
      <c r="M400" s="60"/>
      <c r="N400" s="60"/>
      <c r="O400" s="60"/>
    </row>
    <row r="401" spans="1:15" s="20" customFormat="1" ht="37.5" hidden="1" customHeight="1" x14ac:dyDescent="0.3">
      <c r="A401" s="60"/>
      <c r="D401" s="20">
        <v>1.8333785263535676</v>
      </c>
      <c r="F401" s="60"/>
      <c r="G401" s="60"/>
      <c r="H401" s="60"/>
      <c r="I401" s="60"/>
      <c r="J401" s="60"/>
      <c r="K401" s="60"/>
      <c r="L401" s="60"/>
      <c r="M401" s="60"/>
      <c r="N401" s="60"/>
      <c r="O401" s="60"/>
    </row>
    <row r="402" spans="1:15" s="20" customFormat="1" ht="37.5" hidden="1" customHeight="1" x14ac:dyDescent="0.3">
      <c r="A402" s="60"/>
      <c r="D402" s="20">
        <v>363.49486443834115</v>
      </c>
      <c r="F402" s="60"/>
      <c r="G402" s="60"/>
      <c r="H402" s="60"/>
      <c r="I402" s="60"/>
      <c r="J402" s="60"/>
      <c r="K402" s="60"/>
      <c r="L402" s="60"/>
      <c r="M402" s="60"/>
      <c r="N402" s="60"/>
      <c r="O402" s="60"/>
    </row>
    <row r="403" spans="1:15" s="20" customFormat="1" ht="37.5" hidden="1" customHeight="1" x14ac:dyDescent="0.3">
      <c r="A403" s="60"/>
      <c r="D403" s="20">
        <v>226.75765572969553</v>
      </c>
      <c r="F403" s="60"/>
      <c r="G403" s="60"/>
      <c r="H403" s="60"/>
      <c r="I403" s="60"/>
      <c r="J403" s="60"/>
      <c r="K403" s="60"/>
      <c r="L403" s="60"/>
      <c r="M403" s="60"/>
      <c r="N403" s="60"/>
      <c r="O403" s="60"/>
    </row>
    <row r="404" spans="1:15" s="20" customFormat="1" ht="37.5" hidden="1" customHeight="1" x14ac:dyDescent="0.3">
      <c r="A404" s="60"/>
      <c r="D404" s="20">
        <v>219.29202619664756</v>
      </c>
      <c r="F404" s="60"/>
      <c r="G404" s="60"/>
      <c r="H404" s="60"/>
      <c r="I404" s="60"/>
      <c r="J404" s="60"/>
      <c r="K404" s="60"/>
      <c r="L404" s="60"/>
      <c r="M404" s="60"/>
      <c r="N404" s="60"/>
      <c r="O404" s="60"/>
    </row>
    <row r="405" spans="1:15" s="20" customFormat="1" ht="37.5" hidden="1" customHeight="1" x14ac:dyDescent="0.3">
      <c r="A405" s="60"/>
      <c r="D405" s="20">
        <v>55.832297241255418</v>
      </c>
      <c r="F405" s="60"/>
      <c r="G405" s="60"/>
      <c r="H405" s="60"/>
      <c r="I405" s="60"/>
      <c r="J405" s="60"/>
      <c r="K405" s="60"/>
      <c r="L405" s="60"/>
      <c r="M405" s="60"/>
      <c r="N405" s="60"/>
      <c r="O405" s="60"/>
    </row>
    <row r="406" spans="1:15" s="20" customFormat="1" ht="37.5" hidden="1" customHeight="1" x14ac:dyDescent="0.3">
      <c r="A406" s="60"/>
      <c r="D406" s="20">
        <v>40.155442638036476</v>
      </c>
      <c r="F406" s="60"/>
      <c r="G406" s="60"/>
      <c r="H406" s="60"/>
      <c r="I406" s="60"/>
      <c r="J406" s="60"/>
      <c r="K406" s="60"/>
      <c r="L406" s="60"/>
      <c r="M406" s="60"/>
      <c r="N406" s="60"/>
      <c r="O406" s="60"/>
    </row>
    <row r="407" spans="1:15" s="20" customFormat="1" ht="37.5" hidden="1" customHeight="1" x14ac:dyDescent="0.3">
      <c r="A407" s="60"/>
      <c r="D407" s="20">
        <v>878.29731701376124</v>
      </c>
      <c r="F407" s="60"/>
      <c r="G407" s="60"/>
      <c r="H407" s="60"/>
      <c r="I407" s="60"/>
      <c r="J407" s="60"/>
      <c r="K407" s="60"/>
      <c r="L407" s="60"/>
      <c r="M407" s="60"/>
      <c r="N407" s="60"/>
      <c r="O407" s="60"/>
    </row>
    <row r="408" spans="1:15" s="20" customFormat="1" ht="37.5" hidden="1" customHeight="1" x14ac:dyDescent="0.3">
      <c r="A408" s="60"/>
      <c r="D408" s="20">
        <v>167.11945747292171</v>
      </c>
      <c r="F408" s="60"/>
      <c r="G408" s="60"/>
      <c r="H408" s="60"/>
      <c r="I408" s="60"/>
      <c r="J408" s="60"/>
      <c r="K408" s="60"/>
      <c r="L408" s="60"/>
      <c r="M408" s="60"/>
      <c r="N408" s="60"/>
      <c r="O408" s="60"/>
    </row>
    <row r="409" spans="1:15" s="20" customFormat="1" ht="37.5" hidden="1" customHeight="1" x14ac:dyDescent="0.3">
      <c r="A409" s="60"/>
      <c r="D409" s="20">
        <v>163.2259547306509</v>
      </c>
      <c r="F409" s="60"/>
      <c r="G409" s="60"/>
      <c r="H409" s="60"/>
      <c r="I409" s="60"/>
      <c r="J409" s="60"/>
      <c r="K409" s="60"/>
      <c r="L409" s="60"/>
      <c r="M409" s="60"/>
      <c r="N409" s="60"/>
      <c r="O409" s="60"/>
    </row>
    <row r="410" spans="1:15" s="20" customFormat="1" ht="37.5" hidden="1" customHeight="1" x14ac:dyDescent="0.3">
      <c r="A410" s="60"/>
      <c r="D410" s="20">
        <v>56.820321736666259</v>
      </c>
      <c r="F410" s="60"/>
      <c r="G410" s="60"/>
      <c r="H410" s="60"/>
      <c r="I410" s="60"/>
      <c r="J410" s="60"/>
      <c r="K410" s="60"/>
      <c r="L410" s="60"/>
      <c r="M410" s="60"/>
      <c r="N410" s="60"/>
      <c r="O410" s="60"/>
    </row>
    <row r="411" spans="1:15" s="20" customFormat="1" ht="37.5" hidden="1" customHeight="1" x14ac:dyDescent="0.3">
      <c r="A411" s="60"/>
      <c r="D411" s="20">
        <v>4.487917558788382E-3</v>
      </c>
      <c r="F411" s="60"/>
      <c r="G411" s="60"/>
      <c r="H411" s="60"/>
      <c r="I411" s="60"/>
      <c r="J411" s="60"/>
      <c r="K411" s="60"/>
      <c r="L411" s="60"/>
      <c r="M411" s="60"/>
      <c r="N411" s="60"/>
      <c r="O411" s="60"/>
    </row>
    <row r="412" spans="1:15" s="20" customFormat="1" ht="37.5" hidden="1" customHeight="1" x14ac:dyDescent="0.3">
      <c r="A412" s="60"/>
      <c r="D412" s="20">
        <v>4.1683407969156878</v>
      </c>
      <c r="F412" s="60"/>
      <c r="G412" s="60"/>
      <c r="H412" s="60"/>
      <c r="I412" s="60"/>
      <c r="J412" s="60"/>
      <c r="K412" s="60"/>
      <c r="L412" s="60"/>
      <c r="M412" s="60"/>
      <c r="N412" s="60"/>
      <c r="O412" s="60"/>
    </row>
    <row r="413" spans="1:15" s="20" customFormat="1" ht="37.5" hidden="1" customHeight="1" x14ac:dyDescent="0.3">
      <c r="A413" s="60"/>
      <c r="D413" s="20">
        <v>4.8689910677056227</v>
      </c>
      <c r="F413" s="60"/>
      <c r="G413" s="60"/>
      <c r="H413" s="60"/>
      <c r="I413" s="60"/>
      <c r="J413" s="60"/>
      <c r="K413" s="60"/>
      <c r="L413" s="60"/>
      <c r="M413" s="60"/>
      <c r="N413" s="60"/>
      <c r="O413" s="60"/>
    </row>
    <row r="414" spans="1:15" s="20" customFormat="1" ht="37.5" hidden="1" customHeight="1" x14ac:dyDescent="0.3">
      <c r="A414" s="60"/>
      <c r="D414" s="20">
        <v>396.74938358081988</v>
      </c>
      <c r="F414" s="60"/>
      <c r="G414" s="60"/>
      <c r="H414" s="60"/>
      <c r="I414" s="60"/>
      <c r="J414" s="60"/>
      <c r="K414" s="60"/>
      <c r="L414" s="60"/>
      <c r="M414" s="60"/>
      <c r="N414" s="60"/>
      <c r="O414" s="60"/>
    </row>
    <row r="415" spans="1:15" s="20" customFormat="1" ht="37.5" hidden="1" customHeight="1" x14ac:dyDescent="0.3">
      <c r="A415" s="60"/>
      <c r="D415" s="20">
        <v>249.74552942724543</v>
      </c>
      <c r="F415" s="60"/>
      <c r="G415" s="60"/>
      <c r="H415" s="60"/>
      <c r="I415" s="60"/>
      <c r="J415" s="60"/>
      <c r="K415" s="60"/>
      <c r="L415" s="60"/>
      <c r="M415" s="60"/>
      <c r="N415" s="60"/>
      <c r="O415" s="60"/>
    </row>
    <row r="416" spans="1:15" s="20" customFormat="1" ht="37.5" hidden="1" customHeight="1" x14ac:dyDescent="0.3">
      <c r="A416" s="60"/>
      <c r="D416" s="20">
        <v>17.920168138691892</v>
      </c>
      <c r="F416" s="60"/>
      <c r="G416" s="60"/>
      <c r="H416" s="60"/>
      <c r="I416" s="60"/>
      <c r="J416" s="60"/>
      <c r="K416" s="60"/>
      <c r="L416" s="60"/>
      <c r="M416" s="60"/>
      <c r="N416" s="60"/>
      <c r="O416" s="60"/>
    </row>
    <row r="417" spans="1:15" s="20" customFormat="1" ht="37.5" hidden="1" customHeight="1" x14ac:dyDescent="0.3">
      <c r="A417" s="60"/>
      <c r="D417" s="20">
        <v>0.96280720629564109</v>
      </c>
      <c r="F417" s="60"/>
      <c r="G417" s="60"/>
      <c r="H417" s="60"/>
      <c r="I417" s="60"/>
      <c r="J417" s="60"/>
      <c r="K417" s="60"/>
      <c r="L417" s="60"/>
      <c r="M417" s="60"/>
      <c r="N417" s="60"/>
      <c r="O417" s="60"/>
    </row>
    <row r="418" spans="1:15" s="20" customFormat="1" ht="37.5" hidden="1" customHeight="1" x14ac:dyDescent="0.3">
      <c r="A418" s="60"/>
      <c r="D418" s="20">
        <v>60.303707058921724</v>
      </c>
      <c r="F418" s="60"/>
      <c r="G418" s="60"/>
      <c r="H418" s="60"/>
      <c r="I418" s="60"/>
      <c r="J418" s="60"/>
      <c r="K418" s="60"/>
      <c r="L418" s="60"/>
      <c r="M418" s="60"/>
      <c r="N418" s="60"/>
      <c r="O418" s="60"/>
    </row>
    <row r="419" spans="1:15" s="20" customFormat="1" ht="37.5" hidden="1" customHeight="1" x14ac:dyDescent="0.3">
      <c r="A419" s="60"/>
      <c r="D419" s="20">
        <v>785.49779131759033</v>
      </c>
      <c r="F419" s="60"/>
      <c r="G419" s="60"/>
      <c r="H419" s="60"/>
      <c r="I419" s="60"/>
      <c r="J419" s="60"/>
      <c r="K419" s="60"/>
      <c r="L419" s="60"/>
      <c r="M419" s="60"/>
      <c r="N419" s="60"/>
      <c r="O419" s="60"/>
    </row>
    <row r="420" spans="1:15" s="20" customFormat="1" ht="37.5" hidden="1" customHeight="1" x14ac:dyDescent="0.3">
      <c r="A420" s="60"/>
      <c r="D420" s="20">
        <v>220.45538596459036</v>
      </c>
      <c r="F420" s="60"/>
      <c r="G420" s="60"/>
      <c r="H420" s="60"/>
      <c r="I420" s="60"/>
      <c r="J420" s="60"/>
      <c r="K420" s="60"/>
      <c r="L420" s="60"/>
      <c r="M420" s="60"/>
      <c r="N420" s="60"/>
      <c r="O420" s="60"/>
    </row>
    <row r="421" spans="1:15" s="20" customFormat="1" ht="37.5" hidden="1" customHeight="1" x14ac:dyDescent="0.3">
      <c r="A421" s="60"/>
      <c r="D421" s="20">
        <v>211.76520881398943</v>
      </c>
      <c r="F421" s="60"/>
      <c r="G421" s="60"/>
      <c r="H421" s="60"/>
      <c r="I421" s="60"/>
      <c r="J421" s="60"/>
      <c r="K421" s="60"/>
      <c r="L421" s="60"/>
      <c r="M421" s="60"/>
      <c r="N421" s="60"/>
      <c r="O421" s="60"/>
    </row>
    <row r="422" spans="1:15" s="20" customFormat="1" ht="37.5" hidden="1" customHeight="1" x14ac:dyDescent="0.3">
      <c r="A422" s="60"/>
      <c r="D422" s="20">
        <v>28.869848699166358</v>
      </c>
      <c r="F422" s="60"/>
      <c r="G422" s="60"/>
      <c r="H422" s="60"/>
      <c r="I422" s="60"/>
      <c r="J422" s="60"/>
      <c r="K422" s="60"/>
      <c r="L422" s="60"/>
      <c r="M422" s="60"/>
      <c r="N422" s="60"/>
      <c r="O422" s="60"/>
    </row>
    <row r="423" spans="1:15" s="20" customFormat="1" ht="37.5" hidden="1" customHeight="1" x14ac:dyDescent="0.3">
      <c r="A423" s="60"/>
      <c r="D423" s="20">
        <v>5.7252019073035787E-3</v>
      </c>
      <c r="F423" s="60"/>
      <c r="G423" s="60"/>
      <c r="H423" s="60"/>
      <c r="I423" s="60"/>
      <c r="J423" s="60"/>
      <c r="K423" s="60"/>
      <c r="L423" s="60"/>
      <c r="M423" s="60"/>
      <c r="N423" s="60"/>
      <c r="O423" s="60"/>
    </row>
    <row r="424" spans="1:15" s="20" customFormat="1" ht="37.5" hidden="1" customHeight="1" x14ac:dyDescent="0.3">
      <c r="A424" s="60"/>
      <c r="D424" s="20">
        <v>0.53113464595216864</v>
      </c>
      <c r="F424" s="60"/>
      <c r="G424" s="60"/>
      <c r="H424" s="60"/>
      <c r="I424" s="60"/>
      <c r="J424" s="60"/>
      <c r="K424" s="60"/>
      <c r="L424" s="60"/>
      <c r="M424" s="60"/>
      <c r="N424" s="60"/>
      <c r="O424" s="60"/>
    </row>
    <row r="425" spans="1:15" s="20" customFormat="1" ht="37.5" hidden="1" customHeight="1" x14ac:dyDescent="0.3">
      <c r="A425" s="60"/>
      <c r="D425" s="20">
        <v>0.69373131064612026</v>
      </c>
      <c r="F425" s="60"/>
      <c r="G425" s="60"/>
      <c r="H425" s="60"/>
      <c r="I425" s="60"/>
      <c r="J425" s="60"/>
      <c r="K425" s="60"/>
      <c r="L425" s="60"/>
      <c r="M425" s="60"/>
      <c r="N425" s="60"/>
      <c r="O425" s="60"/>
    </row>
    <row r="426" spans="1:15" s="20" customFormat="1" ht="37.5" hidden="1" customHeight="1" x14ac:dyDescent="0.3">
      <c r="A426" s="60"/>
      <c r="F426" s="60"/>
      <c r="G426" s="60"/>
      <c r="H426" s="60"/>
      <c r="I426" s="60"/>
      <c r="J426" s="60"/>
      <c r="K426" s="60"/>
      <c r="L426" s="60"/>
      <c r="M426" s="60"/>
      <c r="N426" s="60"/>
      <c r="O426" s="60"/>
    </row>
    <row r="427" spans="1:15" s="20" customFormat="1" ht="37.5" hidden="1" customHeight="1" x14ac:dyDescent="0.3">
      <c r="A427" s="60"/>
      <c r="F427" s="60"/>
      <c r="G427" s="60"/>
      <c r="H427" s="60"/>
      <c r="I427" s="60"/>
      <c r="J427" s="60"/>
      <c r="K427" s="60"/>
      <c r="L427" s="60"/>
      <c r="M427" s="60"/>
      <c r="N427" s="60"/>
      <c r="O427" s="60"/>
    </row>
    <row r="428" spans="1:15" s="20" customFormat="1" ht="37.5" hidden="1" customHeight="1" x14ac:dyDescent="0.3">
      <c r="A428" s="60"/>
      <c r="F428" s="60"/>
      <c r="G428" s="60"/>
      <c r="H428" s="60"/>
      <c r="I428" s="60"/>
      <c r="J428" s="60"/>
      <c r="K428" s="60"/>
      <c r="L428" s="60"/>
      <c r="M428" s="60"/>
      <c r="N428" s="60"/>
      <c r="O428" s="60"/>
    </row>
    <row r="429" spans="1:15" s="20" customFormat="1" ht="37.5" hidden="1" customHeight="1" x14ac:dyDescent="0.3">
      <c r="A429" s="60"/>
      <c r="F429" s="60"/>
      <c r="G429" s="60"/>
      <c r="H429" s="60"/>
      <c r="I429" s="60"/>
      <c r="J429" s="60"/>
      <c r="K429" s="60"/>
      <c r="L429" s="60"/>
      <c r="M429" s="60"/>
      <c r="N429" s="60"/>
      <c r="O429" s="60"/>
    </row>
    <row r="430" spans="1:15" s="20" customFormat="1" ht="37.5" hidden="1" customHeight="1" x14ac:dyDescent="0.3">
      <c r="A430" s="60"/>
      <c r="F430" s="60"/>
      <c r="G430" s="60"/>
      <c r="H430" s="60"/>
      <c r="I430" s="60"/>
      <c r="J430" s="60"/>
      <c r="K430" s="60"/>
      <c r="L430" s="60"/>
      <c r="M430" s="60"/>
      <c r="N430" s="60"/>
      <c r="O430" s="60"/>
    </row>
    <row r="431" spans="1:15" s="20" customFormat="1" ht="37.5" hidden="1" customHeight="1" x14ac:dyDescent="0.3">
      <c r="A431" s="60"/>
      <c r="F431" s="60"/>
      <c r="G431" s="60"/>
      <c r="H431" s="60"/>
      <c r="I431" s="60"/>
      <c r="J431" s="60"/>
      <c r="K431" s="60"/>
      <c r="L431" s="60"/>
      <c r="M431" s="60"/>
      <c r="N431" s="60"/>
      <c r="O431" s="60"/>
    </row>
    <row r="432" spans="1:15" s="20" customFormat="1" ht="37.5" hidden="1" customHeight="1" x14ac:dyDescent="0.3">
      <c r="A432" s="60"/>
      <c r="F432" s="60"/>
      <c r="G432" s="60"/>
      <c r="H432" s="60"/>
      <c r="I432" s="60"/>
      <c r="J432" s="60"/>
      <c r="K432" s="60"/>
      <c r="L432" s="60"/>
      <c r="M432" s="60"/>
      <c r="N432" s="60"/>
      <c r="O432" s="60"/>
    </row>
    <row r="433" spans="1:15" s="20" customFormat="1" ht="37.5" hidden="1" customHeight="1" x14ac:dyDescent="0.3">
      <c r="A433" s="60"/>
      <c r="F433" s="60"/>
      <c r="G433" s="60"/>
      <c r="H433" s="60"/>
      <c r="I433" s="60"/>
      <c r="J433" s="60"/>
      <c r="K433" s="60"/>
      <c r="L433" s="60"/>
      <c r="M433" s="60"/>
      <c r="N433" s="60"/>
      <c r="O433" s="60"/>
    </row>
    <row r="434" spans="1:15" s="20" customFormat="1" ht="37.5" hidden="1" customHeight="1" x14ac:dyDescent="0.3">
      <c r="A434" s="60"/>
      <c r="F434" s="60"/>
      <c r="G434" s="60"/>
      <c r="H434" s="60"/>
      <c r="I434" s="60"/>
      <c r="J434" s="60"/>
      <c r="K434" s="60"/>
      <c r="L434" s="60"/>
      <c r="M434" s="60"/>
      <c r="N434" s="60"/>
      <c r="O434" s="60"/>
    </row>
    <row r="435" spans="1:15" s="20" customFormat="1" ht="37.5" hidden="1" customHeight="1" x14ac:dyDescent="0.3">
      <c r="A435" s="60"/>
      <c r="F435" s="60"/>
      <c r="G435" s="60"/>
      <c r="H435" s="60"/>
      <c r="I435" s="60"/>
      <c r="J435" s="60"/>
      <c r="K435" s="60"/>
      <c r="L435" s="60"/>
      <c r="M435" s="60"/>
      <c r="N435" s="60"/>
      <c r="O435" s="60"/>
    </row>
    <row r="436" spans="1:15" s="20" customFormat="1" ht="37.5" hidden="1" customHeight="1" x14ac:dyDescent="0.3">
      <c r="A436" s="60"/>
      <c r="F436" s="60"/>
      <c r="G436" s="60"/>
      <c r="H436" s="60"/>
      <c r="I436" s="60"/>
      <c r="J436" s="60"/>
      <c r="K436" s="60"/>
      <c r="L436" s="60"/>
      <c r="M436" s="60"/>
      <c r="N436" s="60"/>
      <c r="O436" s="60"/>
    </row>
    <row r="437" spans="1:15" s="20" customFormat="1" ht="37.5" hidden="1" customHeight="1" x14ac:dyDescent="0.3">
      <c r="A437" s="60"/>
      <c r="F437" s="60"/>
      <c r="G437" s="60"/>
      <c r="H437" s="60"/>
      <c r="I437" s="60"/>
      <c r="J437" s="60"/>
      <c r="K437" s="60"/>
      <c r="L437" s="60"/>
      <c r="M437" s="60"/>
      <c r="N437" s="60"/>
      <c r="O437" s="60"/>
    </row>
    <row r="438" spans="1:15" s="20" customFormat="1" ht="37.5" hidden="1" customHeight="1" x14ac:dyDescent="0.3">
      <c r="A438" s="60"/>
      <c r="F438" s="60"/>
      <c r="G438" s="60"/>
      <c r="H438" s="60"/>
      <c r="I438" s="60"/>
      <c r="J438" s="60"/>
      <c r="K438" s="60"/>
      <c r="L438" s="60"/>
      <c r="M438" s="60"/>
      <c r="N438" s="60"/>
      <c r="O438" s="60"/>
    </row>
    <row r="439" spans="1:15" s="20" customFormat="1" ht="37.5" hidden="1" customHeight="1" x14ac:dyDescent="0.3">
      <c r="A439" s="60"/>
      <c r="F439" s="60"/>
      <c r="G439" s="60"/>
      <c r="H439" s="60"/>
      <c r="I439" s="60"/>
      <c r="J439" s="60"/>
      <c r="K439" s="60"/>
      <c r="L439" s="60"/>
      <c r="M439" s="60"/>
      <c r="N439" s="60"/>
      <c r="O439" s="60"/>
    </row>
    <row r="440" spans="1:15" s="20" customFormat="1" ht="37.5" hidden="1" customHeight="1" x14ac:dyDescent="0.3">
      <c r="A440" s="60"/>
      <c r="F440" s="60"/>
      <c r="G440" s="60"/>
      <c r="H440" s="60"/>
      <c r="I440" s="60"/>
      <c r="J440" s="60"/>
      <c r="K440" s="60"/>
      <c r="L440" s="60"/>
      <c r="M440" s="60"/>
      <c r="N440" s="60"/>
      <c r="O440" s="60"/>
    </row>
    <row r="441" spans="1:15" s="20" customFormat="1" ht="37.5" hidden="1" customHeight="1" x14ac:dyDescent="0.3">
      <c r="A441" s="60"/>
      <c r="F441" s="60"/>
      <c r="G441" s="60"/>
      <c r="H441" s="60"/>
      <c r="I441" s="60"/>
      <c r="J441" s="60"/>
      <c r="K441" s="60"/>
      <c r="L441" s="60"/>
      <c r="M441" s="60"/>
      <c r="N441" s="60"/>
      <c r="O441" s="60"/>
    </row>
    <row r="442" spans="1:15" s="20" customFormat="1" ht="37.5" hidden="1" customHeight="1" x14ac:dyDescent="0.3">
      <c r="A442" s="60"/>
      <c r="F442" s="60"/>
      <c r="G442" s="60"/>
      <c r="H442" s="60"/>
      <c r="I442" s="60"/>
      <c r="J442" s="60"/>
      <c r="K442" s="60"/>
      <c r="L442" s="60"/>
      <c r="M442" s="60"/>
      <c r="N442" s="60"/>
      <c r="O442" s="60"/>
    </row>
    <row r="443" spans="1:15" s="20" customFormat="1" ht="37.5" hidden="1" customHeight="1" x14ac:dyDescent="0.3">
      <c r="A443" s="60"/>
      <c r="F443" s="60"/>
      <c r="G443" s="60"/>
      <c r="H443" s="60"/>
      <c r="I443" s="60"/>
      <c r="J443" s="60"/>
      <c r="K443" s="60"/>
      <c r="L443" s="60"/>
      <c r="M443" s="60"/>
      <c r="N443" s="60"/>
      <c r="O443" s="60"/>
    </row>
    <row r="444" spans="1:15" s="20" customFormat="1" ht="37.5" hidden="1" customHeight="1" x14ac:dyDescent="0.3">
      <c r="A444" s="60"/>
      <c r="F444" s="60"/>
      <c r="G444" s="60"/>
      <c r="H444" s="60"/>
      <c r="I444" s="60"/>
      <c r="J444" s="60"/>
      <c r="K444" s="60"/>
      <c r="L444" s="60"/>
      <c r="M444" s="60"/>
      <c r="N444" s="60"/>
      <c r="O444" s="60"/>
    </row>
    <row r="445" spans="1:15" s="20" customFormat="1" ht="37.5" hidden="1" customHeight="1" x14ac:dyDescent="0.3">
      <c r="A445" s="60"/>
      <c r="F445" s="60"/>
      <c r="G445" s="60"/>
      <c r="H445" s="60"/>
      <c r="I445" s="60"/>
      <c r="J445" s="60"/>
      <c r="K445" s="60"/>
      <c r="L445" s="60"/>
      <c r="M445" s="60"/>
      <c r="N445" s="60"/>
      <c r="O445" s="60"/>
    </row>
    <row r="446" spans="1:15" s="20" customFormat="1" ht="37.5" hidden="1" customHeight="1" x14ac:dyDescent="0.3">
      <c r="A446" s="60"/>
      <c r="F446" s="60"/>
      <c r="G446" s="60"/>
      <c r="H446" s="60"/>
      <c r="I446" s="60"/>
      <c r="J446" s="60"/>
      <c r="K446" s="60"/>
      <c r="L446" s="60"/>
      <c r="M446" s="60"/>
      <c r="N446" s="60"/>
      <c r="O446" s="60"/>
    </row>
    <row r="447" spans="1:15" s="20" customFormat="1" ht="37.5" hidden="1" customHeight="1" x14ac:dyDescent="0.3">
      <c r="A447" s="60"/>
      <c r="F447" s="60"/>
      <c r="G447" s="60"/>
      <c r="H447" s="60"/>
      <c r="I447" s="60"/>
      <c r="J447" s="60"/>
      <c r="K447" s="60"/>
      <c r="L447" s="60"/>
      <c r="M447" s="60"/>
      <c r="N447" s="60"/>
      <c r="O447" s="60"/>
    </row>
    <row r="448" spans="1:15" s="20" customFormat="1" ht="37.5" hidden="1" customHeight="1" x14ac:dyDescent="0.3">
      <c r="A448" s="60"/>
      <c r="F448" s="60"/>
      <c r="G448" s="60"/>
      <c r="H448" s="60"/>
      <c r="I448" s="60"/>
      <c r="J448" s="60"/>
      <c r="K448" s="60"/>
      <c r="L448" s="60"/>
      <c r="M448" s="60"/>
      <c r="N448" s="60"/>
      <c r="O448" s="60"/>
    </row>
    <row r="449" spans="1:15" s="20" customFormat="1" ht="37.5" hidden="1" customHeight="1" x14ac:dyDescent="0.3">
      <c r="A449" s="60"/>
      <c r="F449" s="60"/>
      <c r="G449" s="60"/>
      <c r="H449" s="60"/>
      <c r="I449" s="60"/>
      <c r="J449" s="60"/>
      <c r="K449" s="60"/>
      <c r="L449" s="60"/>
      <c r="M449" s="60"/>
      <c r="N449" s="60"/>
      <c r="O449" s="60"/>
    </row>
    <row r="450" spans="1:15" s="20" customFormat="1" ht="37.5" hidden="1" customHeight="1" x14ac:dyDescent="0.3">
      <c r="A450" s="60"/>
      <c r="F450" s="60"/>
      <c r="G450" s="60"/>
      <c r="H450" s="60"/>
      <c r="I450" s="60"/>
      <c r="J450" s="60"/>
      <c r="K450" s="60"/>
      <c r="L450" s="60"/>
      <c r="M450" s="60"/>
      <c r="N450" s="60"/>
      <c r="O450" s="60"/>
    </row>
    <row r="451" spans="1:15" s="20" customFormat="1" ht="37.5" hidden="1" customHeight="1" x14ac:dyDescent="0.3">
      <c r="A451" s="60"/>
      <c r="F451" s="60"/>
      <c r="G451" s="60"/>
      <c r="H451" s="60"/>
      <c r="I451" s="60"/>
      <c r="J451" s="60"/>
      <c r="K451" s="60"/>
      <c r="L451" s="60"/>
      <c r="M451" s="60"/>
      <c r="N451" s="60"/>
      <c r="O451" s="60"/>
    </row>
    <row r="452" spans="1:15" s="20" customFormat="1" ht="37.5" hidden="1" customHeight="1" x14ac:dyDescent="0.3">
      <c r="A452" s="60"/>
      <c r="F452" s="60"/>
      <c r="G452" s="60"/>
      <c r="H452" s="60"/>
      <c r="I452" s="60"/>
      <c r="J452" s="60"/>
      <c r="K452" s="60"/>
      <c r="L452" s="60"/>
      <c r="M452" s="60"/>
      <c r="N452" s="60"/>
      <c r="O452" s="60"/>
    </row>
    <row r="453" spans="1:15" s="20" customFormat="1" ht="37.5" hidden="1" customHeight="1" x14ac:dyDescent="0.3">
      <c r="A453" s="60"/>
      <c r="F453" s="60"/>
      <c r="G453" s="60"/>
      <c r="H453" s="60"/>
      <c r="I453" s="60"/>
      <c r="J453" s="60"/>
      <c r="K453" s="60"/>
      <c r="L453" s="60"/>
      <c r="M453" s="60"/>
      <c r="N453" s="60"/>
      <c r="O453" s="60"/>
    </row>
    <row r="454" spans="1:15" s="20" customFormat="1" ht="37.5" hidden="1" customHeight="1" x14ac:dyDescent="0.3">
      <c r="A454" s="60"/>
      <c r="F454" s="60"/>
      <c r="G454" s="60"/>
      <c r="H454" s="60"/>
      <c r="I454" s="60"/>
      <c r="J454" s="60"/>
      <c r="K454" s="60"/>
      <c r="L454" s="60"/>
      <c r="M454" s="60"/>
      <c r="N454" s="60"/>
      <c r="O454" s="60"/>
    </row>
    <row r="455" spans="1:15" s="20" customFormat="1" ht="37.5" hidden="1" customHeight="1" x14ac:dyDescent="0.3">
      <c r="A455" s="60"/>
      <c r="F455" s="60"/>
      <c r="G455" s="60"/>
      <c r="H455" s="60"/>
      <c r="I455" s="60"/>
      <c r="J455" s="60"/>
      <c r="K455" s="60"/>
      <c r="L455" s="60"/>
      <c r="M455" s="60"/>
      <c r="N455" s="60"/>
      <c r="O455" s="60"/>
    </row>
    <row r="456" spans="1:15" s="20" customFormat="1" ht="37.5" hidden="1" customHeight="1" x14ac:dyDescent="0.3">
      <c r="A456" s="60"/>
      <c r="F456" s="60"/>
      <c r="G456" s="60"/>
      <c r="H456" s="60"/>
      <c r="I456" s="60"/>
      <c r="J456" s="60"/>
      <c r="K456" s="60"/>
      <c r="L456" s="60"/>
      <c r="M456" s="60"/>
      <c r="N456" s="60"/>
      <c r="O456" s="60"/>
    </row>
    <row r="457" spans="1:15" s="20" customFormat="1" ht="37.5" hidden="1" customHeight="1" x14ac:dyDescent="0.3">
      <c r="A457" s="60"/>
      <c r="F457" s="60"/>
      <c r="G457" s="60"/>
      <c r="H457" s="60"/>
      <c r="I457" s="60"/>
      <c r="J457" s="60"/>
      <c r="K457" s="60"/>
      <c r="L457" s="60"/>
      <c r="M457" s="60"/>
      <c r="N457" s="60"/>
      <c r="O457" s="60"/>
    </row>
    <row r="458" spans="1:15" s="20" customFormat="1" ht="37.5" hidden="1" customHeight="1" x14ac:dyDescent="0.3">
      <c r="A458" s="60"/>
      <c r="F458" s="60"/>
      <c r="G458" s="60"/>
      <c r="H458" s="60"/>
      <c r="I458" s="60"/>
      <c r="J458" s="60"/>
      <c r="K458" s="60"/>
      <c r="L458" s="60"/>
      <c r="M458" s="60"/>
      <c r="N458" s="60"/>
      <c r="O458" s="60"/>
    </row>
    <row r="459" spans="1:15" s="20" customFormat="1" ht="37.5" hidden="1" customHeight="1" x14ac:dyDescent="0.3">
      <c r="A459" s="60"/>
      <c r="F459" s="60"/>
      <c r="G459" s="60"/>
      <c r="H459" s="60"/>
      <c r="I459" s="60"/>
      <c r="J459" s="60"/>
      <c r="K459" s="60"/>
      <c r="L459" s="60"/>
      <c r="M459" s="60"/>
      <c r="N459" s="60"/>
      <c r="O459" s="60"/>
    </row>
    <row r="460" spans="1:15" s="20" customFormat="1" ht="37.5" hidden="1" customHeight="1" x14ac:dyDescent="0.3">
      <c r="A460" s="60"/>
      <c r="F460" s="60"/>
      <c r="G460" s="60"/>
      <c r="H460" s="60"/>
      <c r="I460" s="60"/>
      <c r="J460" s="60"/>
      <c r="K460" s="60"/>
      <c r="L460" s="60"/>
      <c r="M460" s="60"/>
      <c r="N460" s="60"/>
      <c r="O460" s="60"/>
    </row>
    <row r="461" spans="1:15" s="20" customFormat="1" ht="37.5" hidden="1" customHeight="1" x14ac:dyDescent="0.3">
      <c r="A461" s="60"/>
      <c r="F461" s="60"/>
      <c r="G461" s="60"/>
      <c r="H461" s="60"/>
      <c r="I461" s="60"/>
      <c r="J461" s="60"/>
      <c r="K461" s="60"/>
      <c r="L461" s="60"/>
      <c r="M461" s="60"/>
      <c r="N461" s="60"/>
      <c r="O461" s="60"/>
    </row>
    <row r="462" spans="1:15" s="20" customFormat="1" ht="37.5" hidden="1" customHeight="1" x14ac:dyDescent="0.3">
      <c r="A462" s="60"/>
      <c r="F462" s="60"/>
      <c r="G462" s="60"/>
      <c r="H462" s="60"/>
      <c r="I462" s="60"/>
      <c r="J462" s="60"/>
      <c r="K462" s="60"/>
      <c r="L462" s="60"/>
      <c r="M462" s="60"/>
      <c r="N462" s="60"/>
      <c r="O462" s="60"/>
    </row>
    <row r="463" spans="1:15" s="20" customFormat="1" ht="37.5" hidden="1" customHeight="1" x14ac:dyDescent="0.3">
      <c r="A463" s="60"/>
      <c r="F463" s="60"/>
      <c r="G463" s="60"/>
      <c r="H463" s="60"/>
      <c r="I463" s="60"/>
      <c r="J463" s="60"/>
      <c r="K463" s="60"/>
      <c r="L463" s="60"/>
      <c r="M463" s="60"/>
      <c r="N463" s="60"/>
      <c r="O463" s="60"/>
    </row>
    <row r="464" spans="1:15" s="20" customFormat="1" ht="37.5" hidden="1" customHeight="1" x14ac:dyDescent="0.3">
      <c r="A464" s="60"/>
      <c r="F464" s="60"/>
      <c r="G464" s="60"/>
      <c r="H464" s="60"/>
      <c r="I464" s="60"/>
      <c r="J464" s="60"/>
      <c r="K464" s="60"/>
      <c r="L464" s="60"/>
      <c r="M464" s="60"/>
      <c r="N464" s="60"/>
      <c r="O464" s="60"/>
    </row>
    <row r="465" spans="1:15" s="20" customFormat="1" ht="37.5" hidden="1" customHeight="1" x14ac:dyDescent="0.3">
      <c r="A465" s="60"/>
      <c r="F465" s="60"/>
      <c r="G465" s="60"/>
      <c r="H465" s="60"/>
      <c r="I465" s="60"/>
      <c r="J465" s="60"/>
      <c r="K465" s="60"/>
      <c r="L465" s="60"/>
      <c r="M465" s="60"/>
      <c r="N465" s="60"/>
      <c r="O465" s="60"/>
    </row>
    <row r="466" spans="1:15" s="20" customFormat="1" ht="37.5" hidden="1" customHeight="1" x14ac:dyDescent="0.3">
      <c r="A466" s="60"/>
      <c r="F466" s="60"/>
      <c r="G466" s="60"/>
      <c r="H466" s="60"/>
      <c r="I466" s="60"/>
      <c r="J466" s="60"/>
      <c r="K466" s="60"/>
      <c r="L466" s="60"/>
      <c r="M466" s="60"/>
      <c r="N466" s="60"/>
      <c r="O466" s="60"/>
    </row>
    <row r="467" spans="1:15" s="20" customFormat="1" ht="37.5" hidden="1" customHeight="1" x14ac:dyDescent="0.3">
      <c r="A467" s="60"/>
      <c r="F467" s="60"/>
      <c r="G467" s="60"/>
      <c r="H467" s="60"/>
      <c r="I467" s="60"/>
      <c r="J467" s="60"/>
      <c r="K467" s="60"/>
      <c r="L467" s="60"/>
      <c r="M467" s="60"/>
      <c r="N467" s="60"/>
      <c r="O467" s="60"/>
    </row>
    <row r="468" spans="1:15" s="20" customFormat="1" ht="37.5" hidden="1" customHeight="1" x14ac:dyDescent="0.3">
      <c r="A468" s="60"/>
      <c r="F468" s="60"/>
      <c r="G468" s="60"/>
      <c r="H468" s="60"/>
      <c r="I468" s="60"/>
      <c r="J468" s="60"/>
      <c r="K468" s="60"/>
      <c r="L468" s="60"/>
      <c r="M468" s="60"/>
      <c r="N468" s="60"/>
      <c r="O468" s="60"/>
    </row>
    <row r="469" spans="1:15" s="20" customFormat="1" ht="37.5" hidden="1" customHeight="1" x14ac:dyDescent="0.3">
      <c r="A469" s="60"/>
      <c r="F469" s="60"/>
      <c r="G469" s="60"/>
      <c r="H469" s="60"/>
      <c r="I469" s="60"/>
      <c r="J469" s="60"/>
      <c r="K469" s="60"/>
      <c r="L469" s="60"/>
      <c r="M469" s="60"/>
      <c r="N469" s="60"/>
      <c r="O469" s="60"/>
    </row>
    <row r="470" spans="1:15" s="20" customFormat="1" ht="37.5" hidden="1" customHeight="1" x14ac:dyDescent="0.3">
      <c r="A470" s="60"/>
      <c r="F470" s="60"/>
      <c r="G470" s="60"/>
      <c r="H470" s="60"/>
      <c r="I470" s="60"/>
      <c r="J470" s="60"/>
      <c r="K470" s="60"/>
      <c r="L470" s="60"/>
      <c r="M470" s="60"/>
      <c r="N470" s="60"/>
      <c r="O470" s="60"/>
    </row>
    <row r="471" spans="1:15" s="20" customFormat="1" ht="37.5" hidden="1" customHeight="1" x14ac:dyDescent="0.3">
      <c r="A471" s="60"/>
      <c r="F471" s="60"/>
      <c r="G471" s="60"/>
      <c r="H471" s="60"/>
      <c r="I471" s="60"/>
      <c r="J471" s="60"/>
      <c r="K471" s="60"/>
      <c r="L471" s="60"/>
      <c r="M471" s="60"/>
      <c r="N471" s="60"/>
      <c r="O471" s="60"/>
    </row>
    <row r="472" spans="1:15" s="20" customFormat="1" ht="37.5" hidden="1" customHeight="1" x14ac:dyDescent="0.3">
      <c r="A472" s="60"/>
      <c r="F472" s="60"/>
      <c r="G472" s="60"/>
      <c r="H472" s="60"/>
      <c r="I472" s="60"/>
      <c r="J472" s="60"/>
      <c r="K472" s="60"/>
      <c r="L472" s="60"/>
      <c r="M472" s="60"/>
      <c r="N472" s="60"/>
      <c r="O472" s="60"/>
    </row>
    <row r="473" spans="1:15" s="20" customFormat="1" ht="37.5" hidden="1" customHeight="1" x14ac:dyDescent="0.3">
      <c r="A473" s="60"/>
      <c r="F473" s="60"/>
      <c r="G473" s="60"/>
      <c r="H473" s="60"/>
      <c r="I473" s="60"/>
      <c r="J473" s="60"/>
      <c r="K473" s="60"/>
      <c r="L473" s="60"/>
      <c r="M473" s="60"/>
      <c r="N473" s="60"/>
      <c r="O473" s="60"/>
    </row>
    <row r="474" spans="1:15" s="20" customFormat="1" ht="37.5" hidden="1" customHeight="1" x14ac:dyDescent="0.3">
      <c r="A474" s="60"/>
      <c r="F474" s="60"/>
      <c r="G474" s="60"/>
      <c r="H474" s="60"/>
      <c r="I474" s="60"/>
      <c r="J474" s="60"/>
      <c r="K474" s="60"/>
      <c r="L474" s="60"/>
      <c r="M474" s="60"/>
      <c r="N474" s="60"/>
      <c r="O474" s="60"/>
    </row>
    <row r="475" spans="1:15" s="20" customFormat="1" ht="37.5" hidden="1" customHeight="1" x14ac:dyDescent="0.3">
      <c r="A475" s="60"/>
      <c r="F475" s="60"/>
      <c r="G475" s="60"/>
      <c r="H475" s="60"/>
      <c r="I475" s="60"/>
      <c r="J475" s="60"/>
      <c r="K475" s="60"/>
      <c r="L475" s="60"/>
      <c r="M475" s="60"/>
      <c r="N475" s="60"/>
      <c r="O475" s="60"/>
    </row>
    <row r="476" spans="1:15" s="20" customFormat="1" ht="37.5" hidden="1" customHeight="1" x14ac:dyDescent="0.3">
      <c r="A476" s="60"/>
      <c r="F476" s="60"/>
      <c r="G476" s="60"/>
      <c r="H476" s="60"/>
      <c r="I476" s="60"/>
      <c r="J476" s="60"/>
      <c r="K476" s="60"/>
      <c r="L476" s="60"/>
      <c r="M476" s="60"/>
      <c r="N476" s="60"/>
      <c r="O476" s="60"/>
    </row>
    <row r="477" spans="1:15" s="20" customFormat="1" ht="37.5" hidden="1" customHeight="1" x14ac:dyDescent="0.3">
      <c r="A477" s="60"/>
      <c r="F477" s="60"/>
      <c r="G477" s="60"/>
      <c r="H477" s="60"/>
      <c r="I477" s="60"/>
      <c r="J477" s="60"/>
      <c r="K477" s="60"/>
      <c r="L477" s="60"/>
      <c r="M477" s="60"/>
      <c r="N477" s="60"/>
      <c r="O477" s="60"/>
    </row>
    <row r="478" spans="1:15" s="20" customFormat="1" ht="37.5" hidden="1" customHeight="1" x14ac:dyDescent="0.3">
      <c r="A478" s="60"/>
      <c r="F478" s="60"/>
      <c r="G478" s="60"/>
      <c r="H478" s="60"/>
      <c r="I478" s="60"/>
      <c r="J478" s="60"/>
      <c r="K478" s="60"/>
      <c r="L478" s="60"/>
      <c r="M478" s="60"/>
      <c r="N478" s="60"/>
      <c r="O478" s="60"/>
    </row>
    <row r="479" spans="1:15" s="20" customFormat="1" ht="37.5" hidden="1" customHeight="1" x14ac:dyDescent="0.3">
      <c r="A479" s="60"/>
      <c r="F479" s="60"/>
      <c r="G479" s="60"/>
      <c r="H479" s="60"/>
      <c r="I479" s="60"/>
      <c r="J479" s="60"/>
      <c r="K479" s="60"/>
      <c r="L479" s="60"/>
      <c r="M479" s="60"/>
      <c r="N479" s="60"/>
      <c r="O479" s="60"/>
    </row>
    <row r="480" spans="1:15" s="20" customFormat="1" ht="37.5" hidden="1" customHeight="1" x14ac:dyDescent="0.3">
      <c r="A480" s="60"/>
      <c r="F480" s="60"/>
      <c r="G480" s="60"/>
      <c r="H480" s="60"/>
      <c r="I480" s="60"/>
      <c r="J480" s="60"/>
      <c r="K480" s="60"/>
      <c r="L480" s="60"/>
      <c r="M480" s="60"/>
      <c r="N480" s="60"/>
      <c r="O480" s="60"/>
    </row>
    <row r="481" spans="1:15" s="20" customFormat="1" ht="37.5" hidden="1" customHeight="1" x14ac:dyDescent="0.3">
      <c r="A481" s="60"/>
      <c r="F481" s="60"/>
      <c r="G481" s="60"/>
      <c r="H481" s="60"/>
      <c r="I481" s="60"/>
      <c r="J481" s="60"/>
      <c r="K481" s="60"/>
      <c r="L481" s="60"/>
      <c r="M481" s="60"/>
      <c r="N481" s="60"/>
      <c r="O481" s="60"/>
    </row>
    <row r="482" spans="1:15" s="20" customFormat="1" ht="37.5" hidden="1" customHeight="1" x14ac:dyDescent="0.3">
      <c r="A482" s="60"/>
      <c r="F482" s="60"/>
      <c r="G482" s="60"/>
      <c r="H482" s="60"/>
      <c r="I482" s="60"/>
      <c r="J482" s="60"/>
      <c r="K482" s="60"/>
      <c r="L482" s="60"/>
      <c r="M482" s="60"/>
      <c r="N482" s="60"/>
      <c r="O482" s="60"/>
    </row>
    <row r="483" spans="1:15" s="20" customFormat="1" ht="37.5" hidden="1" customHeight="1" x14ac:dyDescent="0.3">
      <c r="A483" s="60"/>
      <c r="F483" s="60"/>
      <c r="G483" s="60"/>
      <c r="H483" s="60"/>
      <c r="I483" s="60"/>
      <c r="J483" s="60"/>
      <c r="K483" s="60"/>
      <c r="L483" s="60"/>
      <c r="M483" s="60"/>
      <c r="N483" s="60"/>
      <c r="O483" s="60"/>
    </row>
    <row r="484" spans="1:15" s="20" customFormat="1" ht="37.5" hidden="1" customHeight="1" x14ac:dyDescent="0.3">
      <c r="A484" s="60"/>
      <c r="F484" s="60"/>
      <c r="G484" s="60"/>
      <c r="H484" s="60"/>
      <c r="I484" s="60"/>
      <c r="J484" s="60"/>
      <c r="K484" s="60"/>
      <c r="L484" s="60"/>
      <c r="M484" s="60"/>
      <c r="N484" s="60"/>
      <c r="O484" s="60"/>
    </row>
    <row r="485" spans="1:15" s="20" customFormat="1" ht="37.5" hidden="1" customHeight="1" x14ac:dyDescent="0.3">
      <c r="A485" s="60"/>
      <c r="F485" s="60"/>
      <c r="G485" s="60"/>
      <c r="H485" s="60"/>
      <c r="I485" s="60"/>
      <c r="J485" s="60"/>
      <c r="K485" s="60"/>
      <c r="L485" s="60"/>
      <c r="M485" s="60"/>
      <c r="N485" s="60"/>
      <c r="O485" s="60"/>
    </row>
    <row r="486" spans="1:15" s="20" customFormat="1" ht="37.5" hidden="1" customHeight="1" x14ac:dyDescent="0.3">
      <c r="A486" s="60"/>
      <c r="F486" s="60"/>
      <c r="G486" s="60"/>
      <c r="H486" s="60"/>
      <c r="I486" s="60"/>
      <c r="J486" s="60"/>
      <c r="K486" s="60"/>
      <c r="L486" s="60"/>
      <c r="M486" s="60"/>
      <c r="N486" s="60"/>
      <c r="O486" s="60"/>
    </row>
    <row r="487" spans="1:15" s="20" customFormat="1" ht="37.5" hidden="1" customHeight="1" x14ac:dyDescent="0.3">
      <c r="A487" s="60"/>
      <c r="F487" s="60"/>
      <c r="G487" s="60"/>
      <c r="H487" s="60"/>
      <c r="I487" s="60"/>
      <c r="J487" s="60"/>
      <c r="K487" s="60"/>
      <c r="L487" s="60"/>
      <c r="M487" s="60"/>
      <c r="N487" s="60"/>
      <c r="O487" s="60"/>
    </row>
    <row r="488" spans="1:15" s="20" customFormat="1" ht="37.5" hidden="1" customHeight="1" x14ac:dyDescent="0.3">
      <c r="A488" s="60"/>
      <c r="F488" s="60"/>
      <c r="G488" s="60"/>
      <c r="H488" s="60"/>
      <c r="I488" s="60"/>
      <c r="J488" s="60"/>
      <c r="K488" s="60"/>
      <c r="L488" s="60"/>
      <c r="M488" s="60"/>
      <c r="N488" s="60"/>
      <c r="O488" s="60"/>
    </row>
    <row r="489" spans="1:15" s="20" customFormat="1" ht="37.5" hidden="1" customHeight="1" x14ac:dyDescent="0.3">
      <c r="A489" s="60"/>
      <c r="F489" s="60"/>
      <c r="G489" s="60"/>
      <c r="H489" s="60"/>
      <c r="I489" s="60"/>
      <c r="J489" s="60"/>
      <c r="K489" s="60"/>
      <c r="L489" s="60"/>
      <c r="M489" s="60"/>
      <c r="N489" s="60"/>
      <c r="O489" s="60"/>
    </row>
    <row r="490" spans="1:15" s="20" customFormat="1" ht="37.5" hidden="1" customHeight="1" x14ac:dyDescent="0.3">
      <c r="A490" s="60"/>
      <c r="F490" s="60"/>
      <c r="G490" s="60"/>
      <c r="H490" s="60"/>
      <c r="I490" s="60"/>
      <c r="J490" s="60"/>
      <c r="K490" s="60"/>
      <c r="L490" s="60"/>
      <c r="M490" s="60"/>
      <c r="N490" s="60"/>
      <c r="O490" s="60"/>
    </row>
    <row r="491" spans="1:15" s="20" customFormat="1" ht="37.5" hidden="1" customHeight="1" x14ac:dyDescent="0.3">
      <c r="A491" s="60"/>
      <c r="F491" s="60"/>
      <c r="G491" s="60"/>
      <c r="H491" s="60"/>
      <c r="I491" s="60"/>
      <c r="J491" s="60"/>
      <c r="K491" s="60"/>
      <c r="L491" s="60"/>
      <c r="M491" s="60"/>
      <c r="N491" s="60"/>
      <c r="O491" s="60"/>
    </row>
    <row r="492" spans="1:15" s="20" customFormat="1" ht="37.5" hidden="1" customHeight="1" x14ac:dyDescent="0.3">
      <c r="A492" s="60"/>
      <c r="F492" s="60"/>
      <c r="G492" s="60"/>
      <c r="H492" s="60"/>
      <c r="I492" s="60"/>
      <c r="J492" s="60"/>
      <c r="K492" s="60"/>
      <c r="L492" s="60"/>
      <c r="M492" s="60"/>
      <c r="N492" s="60"/>
      <c r="O492" s="60"/>
    </row>
    <row r="493" spans="1:15" s="20" customFormat="1" ht="37.5" hidden="1" customHeight="1" x14ac:dyDescent="0.3">
      <c r="A493" s="60"/>
      <c r="F493" s="60"/>
      <c r="G493" s="60"/>
      <c r="H493" s="60"/>
      <c r="I493" s="60"/>
      <c r="J493" s="60"/>
      <c r="K493" s="60"/>
      <c r="L493" s="60"/>
      <c r="M493" s="60"/>
      <c r="N493" s="60"/>
      <c r="O493" s="60"/>
    </row>
    <row r="494" spans="1:15" s="20" customFormat="1" ht="37.5" hidden="1" customHeight="1" x14ac:dyDescent="0.3">
      <c r="A494" s="60"/>
      <c r="F494" s="60"/>
      <c r="G494" s="60"/>
      <c r="H494" s="60"/>
      <c r="I494" s="60"/>
      <c r="J494" s="60"/>
      <c r="K494" s="60"/>
      <c r="L494" s="60"/>
      <c r="M494" s="60"/>
      <c r="N494" s="60"/>
      <c r="O494" s="60"/>
    </row>
    <row r="495" spans="1:15" s="20" customFormat="1" ht="37.5" hidden="1" customHeight="1" x14ac:dyDescent="0.3">
      <c r="A495" s="60"/>
      <c r="F495" s="60"/>
      <c r="G495" s="60"/>
      <c r="H495" s="60"/>
      <c r="I495" s="60"/>
      <c r="J495" s="60"/>
      <c r="K495" s="60"/>
      <c r="L495" s="60"/>
      <c r="M495" s="60"/>
      <c r="N495" s="60"/>
      <c r="O495" s="60"/>
    </row>
    <row r="496" spans="1:15" s="20" customFormat="1" ht="37.5" hidden="1" customHeight="1" x14ac:dyDescent="0.3">
      <c r="A496" s="60"/>
      <c r="F496" s="60"/>
      <c r="G496" s="60"/>
      <c r="H496" s="60"/>
      <c r="I496" s="60"/>
      <c r="J496" s="60"/>
      <c r="K496" s="60"/>
      <c r="L496" s="60"/>
      <c r="M496" s="60"/>
      <c r="N496" s="60"/>
      <c r="O496" s="60"/>
    </row>
    <row r="497" spans="1:15" s="20" customFormat="1" ht="37.5" hidden="1" customHeight="1" x14ac:dyDescent="0.3">
      <c r="A497" s="60"/>
      <c r="F497" s="60"/>
      <c r="G497" s="60"/>
      <c r="H497" s="60"/>
      <c r="I497" s="60"/>
      <c r="J497" s="60"/>
      <c r="K497" s="60"/>
      <c r="L497" s="60"/>
      <c r="M497" s="60"/>
      <c r="N497" s="60"/>
      <c r="O497" s="60"/>
    </row>
    <row r="498" spans="1:15" s="20" customFormat="1" ht="37.5" hidden="1" customHeight="1" x14ac:dyDescent="0.3">
      <c r="A498" s="60"/>
      <c r="F498" s="60"/>
      <c r="G498" s="60"/>
      <c r="H498" s="60"/>
      <c r="I498" s="60"/>
      <c r="J498" s="60"/>
      <c r="K498" s="60"/>
      <c r="L498" s="60"/>
      <c r="M498" s="60"/>
      <c r="N498" s="60"/>
      <c r="O498" s="60"/>
    </row>
    <row r="499" spans="1:15" s="20" customFormat="1" ht="37.5" hidden="1" customHeight="1" x14ac:dyDescent="0.3">
      <c r="A499" s="60"/>
      <c r="F499" s="60"/>
      <c r="G499" s="60"/>
      <c r="H499" s="60"/>
      <c r="I499" s="60"/>
      <c r="J499" s="60"/>
      <c r="K499" s="60"/>
      <c r="L499" s="60"/>
      <c r="M499" s="60"/>
      <c r="N499" s="60"/>
      <c r="O499" s="60"/>
    </row>
    <row r="500" spans="1:15" s="20" customFormat="1" ht="37.5" hidden="1" customHeight="1" x14ac:dyDescent="0.3">
      <c r="A500" s="60"/>
      <c r="F500" s="60"/>
      <c r="G500" s="60"/>
      <c r="H500" s="60"/>
      <c r="I500" s="60"/>
      <c r="J500" s="60"/>
      <c r="K500" s="60"/>
      <c r="L500" s="60"/>
      <c r="M500" s="60"/>
      <c r="N500" s="60"/>
      <c r="O500" s="60"/>
    </row>
    <row r="501" spans="1:15" s="20" customFormat="1" ht="37.5" hidden="1" customHeight="1" x14ac:dyDescent="0.3">
      <c r="A501" s="60"/>
      <c r="F501" s="60"/>
      <c r="G501" s="60"/>
      <c r="H501" s="60"/>
      <c r="I501" s="60"/>
      <c r="J501" s="60"/>
      <c r="K501" s="60"/>
      <c r="L501" s="60"/>
      <c r="M501" s="60"/>
      <c r="N501" s="60"/>
      <c r="O501" s="60"/>
    </row>
    <row r="502" spans="1:15" s="20" customFormat="1" ht="37.5" hidden="1" customHeight="1" x14ac:dyDescent="0.3">
      <c r="A502" s="60"/>
      <c r="F502" s="60"/>
      <c r="G502" s="60"/>
      <c r="H502" s="60"/>
      <c r="I502" s="60"/>
      <c r="J502" s="60"/>
      <c r="K502" s="60"/>
      <c r="L502" s="60"/>
      <c r="M502" s="60"/>
      <c r="N502" s="60"/>
      <c r="O502" s="60"/>
    </row>
    <row r="503" spans="1:15" s="20" customFormat="1" ht="37.5" hidden="1" customHeight="1" x14ac:dyDescent="0.3">
      <c r="A503" s="60"/>
      <c r="F503" s="60"/>
      <c r="G503" s="60"/>
      <c r="H503" s="60"/>
      <c r="I503" s="60"/>
      <c r="J503" s="60"/>
      <c r="K503" s="60"/>
      <c r="L503" s="60"/>
      <c r="M503" s="60"/>
      <c r="N503" s="60"/>
      <c r="O503" s="60"/>
    </row>
    <row r="504" spans="1:15" s="20" customFormat="1" ht="37.5" hidden="1" customHeight="1" x14ac:dyDescent="0.3">
      <c r="A504" s="60"/>
      <c r="F504" s="60"/>
      <c r="G504" s="60"/>
      <c r="H504" s="60"/>
      <c r="I504" s="60"/>
      <c r="J504" s="60"/>
      <c r="K504" s="60"/>
      <c r="L504" s="60"/>
      <c r="M504" s="60"/>
      <c r="N504" s="60"/>
      <c r="O504" s="60"/>
    </row>
    <row r="505" spans="1:15" s="20" customFormat="1" ht="37.5" hidden="1" customHeight="1" x14ac:dyDescent="0.3">
      <c r="A505" s="60"/>
      <c r="F505" s="60"/>
      <c r="G505" s="60"/>
      <c r="H505" s="60"/>
      <c r="I505" s="60"/>
      <c r="J505" s="60"/>
      <c r="K505" s="60"/>
      <c r="L505" s="60"/>
      <c r="M505" s="60"/>
      <c r="N505" s="60"/>
      <c r="O505" s="60"/>
    </row>
    <row r="506" spans="1:15" s="20" customFormat="1" ht="37.5" hidden="1" customHeight="1" x14ac:dyDescent="0.3">
      <c r="A506" s="60"/>
      <c r="F506" s="60"/>
      <c r="G506" s="60"/>
      <c r="H506" s="60"/>
      <c r="I506" s="60"/>
      <c r="J506" s="60"/>
      <c r="K506" s="60"/>
      <c r="L506" s="60"/>
      <c r="M506" s="60"/>
      <c r="N506" s="60"/>
      <c r="O506" s="60"/>
    </row>
    <row r="507" spans="1:15" s="20" customFormat="1" ht="37.5" hidden="1" customHeight="1" x14ac:dyDescent="0.3">
      <c r="A507" s="60"/>
      <c r="F507" s="60"/>
      <c r="G507" s="60"/>
      <c r="H507" s="60"/>
      <c r="I507" s="60"/>
      <c r="J507" s="60"/>
      <c r="K507" s="60"/>
      <c r="L507" s="60"/>
      <c r="M507" s="60"/>
      <c r="N507" s="60"/>
      <c r="O507" s="60"/>
    </row>
    <row r="508" spans="1:15" s="20" customFormat="1" ht="37.5" hidden="1" customHeight="1" x14ac:dyDescent="0.3">
      <c r="A508" s="60"/>
      <c r="F508" s="60"/>
      <c r="G508" s="60"/>
      <c r="H508" s="60"/>
      <c r="I508" s="60"/>
      <c r="J508" s="60"/>
      <c r="K508" s="60"/>
      <c r="L508" s="60"/>
      <c r="M508" s="60"/>
      <c r="N508" s="60"/>
      <c r="O508" s="60"/>
    </row>
    <row r="509" spans="1:15" s="20" customFormat="1" ht="37.5" hidden="1" customHeight="1" x14ac:dyDescent="0.3">
      <c r="A509" s="60"/>
      <c r="F509" s="60"/>
      <c r="G509" s="60"/>
      <c r="H509" s="60"/>
      <c r="I509" s="60"/>
      <c r="J509" s="60"/>
      <c r="K509" s="60"/>
      <c r="L509" s="60"/>
      <c r="M509" s="60"/>
      <c r="N509" s="60"/>
      <c r="O509" s="60"/>
    </row>
    <row r="510" spans="1:15" s="20" customFormat="1" ht="37.5" hidden="1" customHeight="1" x14ac:dyDescent="0.3">
      <c r="A510" s="60"/>
      <c r="F510" s="60"/>
      <c r="G510" s="60"/>
      <c r="H510" s="60"/>
      <c r="I510" s="60"/>
      <c r="J510" s="60"/>
      <c r="K510" s="60"/>
      <c r="L510" s="60"/>
      <c r="M510" s="60"/>
      <c r="N510" s="60"/>
      <c r="O510" s="60"/>
    </row>
    <row r="511" spans="1:15" s="20" customFormat="1" ht="37.5" hidden="1" customHeight="1" x14ac:dyDescent="0.3">
      <c r="A511" s="60"/>
      <c r="F511" s="60"/>
      <c r="G511" s="60"/>
      <c r="H511" s="60"/>
      <c r="I511" s="60"/>
      <c r="J511" s="60"/>
      <c r="K511" s="60"/>
      <c r="L511" s="60"/>
      <c r="M511" s="60"/>
      <c r="N511" s="60"/>
      <c r="O511" s="60"/>
    </row>
    <row r="512" spans="1:15" s="20" customFormat="1" ht="37.5" hidden="1" customHeight="1" x14ac:dyDescent="0.3">
      <c r="A512" s="60"/>
      <c r="F512" s="60"/>
      <c r="G512" s="60"/>
      <c r="H512" s="60"/>
      <c r="I512" s="60"/>
      <c r="J512" s="60"/>
      <c r="K512" s="60"/>
      <c r="L512" s="60"/>
      <c r="M512" s="60"/>
      <c r="N512" s="60"/>
      <c r="O512" s="60"/>
    </row>
    <row r="513" spans="1:15" s="20" customFormat="1" ht="37.5" hidden="1" customHeight="1" x14ac:dyDescent="0.3">
      <c r="A513" s="60"/>
      <c r="F513" s="60"/>
      <c r="G513" s="60"/>
      <c r="H513" s="60"/>
      <c r="I513" s="60"/>
      <c r="J513" s="60"/>
      <c r="K513" s="60"/>
      <c r="L513" s="60"/>
      <c r="M513" s="60"/>
      <c r="N513" s="60"/>
      <c r="O513" s="60"/>
    </row>
    <row r="514" spans="1:15" s="20" customFormat="1" ht="37.5" hidden="1" customHeight="1" x14ac:dyDescent="0.3">
      <c r="A514" s="60"/>
      <c r="F514" s="60"/>
      <c r="G514" s="60"/>
      <c r="H514" s="60"/>
      <c r="I514" s="60"/>
      <c r="J514" s="60"/>
      <c r="K514" s="60"/>
      <c r="L514" s="60"/>
      <c r="M514" s="60"/>
      <c r="N514" s="60"/>
      <c r="O514" s="60"/>
    </row>
    <row r="515" spans="1:15" s="20" customFormat="1" ht="37.5" hidden="1" customHeight="1" x14ac:dyDescent="0.3">
      <c r="A515" s="60"/>
      <c r="F515" s="60"/>
      <c r="G515" s="60"/>
      <c r="H515" s="60"/>
      <c r="I515" s="60"/>
      <c r="J515" s="60"/>
      <c r="K515" s="60"/>
      <c r="L515" s="60"/>
      <c r="M515" s="60"/>
      <c r="N515" s="60"/>
      <c r="O515" s="60"/>
    </row>
    <row r="516" spans="1:15" s="20" customFormat="1" ht="37.5" hidden="1" customHeight="1" x14ac:dyDescent="0.3">
      <c r="A516" s="60"/>
      <c r="F516" s="60"/>
      <c r="G516" s="60"/>
      <c r="H516" s="60"/>
      <c r="I516" s="60"/>
      <c r="J516" s="60"/>
      <c r="K516" s="60"/>
      <c r="L516" s="60"/>
      <c r="M516" s="60"/>
      <c r="N516" s="60"/>
      <c r="O516" s="60"/>
    </row>
    <row r="517" spans="1:15" s="20" customFormat="1" ht="37.5" hidden="1" customHeight="1" x14ac:dyDescent="0.3">
      <c r="A517" s="60"/>
      <c r="F517" s="60"/>
      <c r="G517" s="60"/>
      <c r="H517" s="60"/>
      <c r="I517" s="60"/>
      <c r="J517" s="60"/>
      <c r="K517" s="60"/>
      <c r="L517" s="60"/>
      <c r="M517" s="60"/>
      <c r="N517" s="60"/>
      <c r="O517" s="60"/>
    </row>
    <row r="518" spans="1:15" s="20" customFormat="1" ht="37.5" hidden="1" customHeight="1" x14ac:dyDescent="0.3">
      <c r="A518" s="60"/>
      <c r="F518" s="60"/>
      <c r="G518" s="60"/>
      <c r="H518" s="60"/>
      <c r="I518" s="60"/>
      <c r="J518" s="60"/>
      <c r="K518" s="60"/>
      <c r="L518" s="60"/>
      <c r="M518" s="60"/>
      <c r="N518" s="60"/>
      <c r="O518" s="60"/>
    </row>
    <row r="519" spans="1:15" s="20" customFormat="1" ht="37.5" hidden="1" customHeight="1" x14ac:dyDescent="0.3">
      <c r="A519" s="60"/>
      <c r="F519" s="60"/>
      <c r="G519" s="60"/>
      <c r="H519" s="60"/>
      <c r="I519" s="60"/>
      <c r="J519" s="60"/>
      <c r="K519" s="60"/>
      <c r="L519" s="60"/>
      <c r="M519" s="60"/>
      <c r="N519" s="60"/>
      <c r="O519" s="60"/>
    </row>
    <row r="520" spans="1:15" s="20" customFormat="1" ht="37.5" hidden="1" customHeight="1" x14ac:dyDescent="0.3">
      <c r="A520" s="60"/>
      <c r="F520" s="60"/>
      <c r="G520" s="60"/>
      <c r="H520" s="60"/>
      <c r="I520" s="60"/>
      <c r="J520" s="60"/>
      <c r="K520" s="60"/>
      <c r="L520" s="60"/>
      <c r="M520" s="60"/>
      <c r="N520" s="60"/>
      <c r="O520" s="60"/>
    </row>
    <row r="521" spans="1:15" s="20" customFormat="1" ht="37.5" hidden="1" customHeight="1" x14ac:dyDescent="0.3">
      <c r="A521" s="60"/>
      <c r="F521" s="60"/>
      <c r="G521" s="60"/>
      <c r="H521" s="60"/>
      <c r="I521" s="60"/>
      <c r="J521" s="60"/>
      <c r="K521" s="60"/>
      <c r="L521" s="60"/>
      <c r="M521" s="60"/>
      <c r="N521" s="60"/>
      <c r="O521" s="60"/>
    </row>
    <row r="522" spans="1:15" s="20" customFormat="1" ht="37.5" hidden="1" customHeight="1" x14ac:dyDescent="0.3">
      <c r="A522" s="60"/>
      <c r="F522" s="60"/>
      <c r="G522" s="60"/>
      <c r="H522" s="60"/>
      <c r="I522" s="60"/>
      <c r="J522" s="60"/>
      <c r="K522" s="60"/>
      <c r="L522" s="60"/>
      <c r="M522" s="60"/>
      <c r="N522" s="60"/>
      <c r="O522" s="60"/>
    </row>
    <row r="523" spans="1:15" s="20" customFormat="1" ht="37.5" hidden="1" customHeight="1" x14ac:dyDescent="0.3">
      <c r="A523" s="60"/>
      <c r="F523" s="60"/>
      <c r="G523" s="60"/>
      <c r="H523" s="60"/>
      <c r="I523" s="60"/>
      <c r="J523" s="60"/>
      <c r="K523" s="60"/>
      <c r="L523" s="60"/>
      <c r="M523" s="60"/>
      <c r="N523" s="60"/>
      <c r="O523" s="60"/>
    </row>
    <row r="524" spans="1:15" s="20" customFormat="1" ht="37.5" hidden="1" customHeight="1" x14ac:dyDescent="0.3">
      <c r="A524" s="60"/>
      <c r="F524" s="60"/>
      <c r="G524" s="60"/>
      <c r="H524" s="60"/>
      <c r="I524" s="60"/>
      <c r="J524" s="60"/>
      <c r="K524" s="60"/>
      <c r="L524" s="60"/>
      <c r="M524" s="60"/>
      <c r="N524" s="60"/>
      <c r="O524" s="60"/>
    </row>
    <row r="525" spans="1:15" s="20" customFormat="1" ht="37.5" hidden="1" customHeight="1" x14ac:dyDescent="0.3">
      <c r="A525" s="60"/>
      <c r="F525" s="60"/>
      <c r="G525" s="60"/>
      <c r="H525" s="60"/>
      <c r="I525" s="60"/>
      <c r="J525" s="60"/>
      <c r="K525" s="60"/>
      <c r="L525" s="60"/>
      <c r="M525" s="60"/>
      <c r="N525" s="60"/>
      <c r="O525" s="60"/>
    </row>
    <row r="526" spans="1:15" s="20" customFormat="1" ht="37.5" hidden="1" customHeight="1" x14ac:dyDescent="0.3">
      <c r="A526" s="60"/>
      <c r="F526" s="60"/>
      <c r="G526" s="60"/>
      <c r="H526" s="60"/>
      <c r="I526" s="60"/>
      <c r="J526" s="60"/>
      <c r="K526" s="60"/>
      <c r="L526" s="60"/>
      <c r="M526" s="60"/>
      <c r="N526" s="60"/>
      <c r="O526" s="60"/>
    </row>
    <row r="527" spans="1:15" s="20" customFormat="1" ht="37.5" hidden="1" customHeight="1" x14ac:dyDescent="0.3">
      <c r="A527" s="60"/>
      <c r="F527" s="60"/>
      <c r="G527" s="60"/>
      <c r="H527" s="60"/>
      <c r="I527" s="60"/>
      <c r="J527" s="60"/>
      <c r="K527" s="60"/>
      <c r="L527" s="60"/>
      <c r="M527" s="60"/>
      <c r="N527" s="60"/>
      <c r="O527" s="60"/>
    </row>
    <row r="528" spans="1:15" s="20" customFormat="1" ht="37.5" hidden="1" customHeight="1" x14ac:dyDescent="0.3">
      <c r="A528" s="60"/>
      <c r="F528" s="60"/>
      <c r="G528" s="60"/>
      <c r="H528" s="60"/>
      <c r="I528" s="60"/>
      <c r="J528" s="60"/>
      <c r="K528" s="60"/>
      <c r="L528" s="60"/>
      <c r="M528" s="60"/>
      <c r="N528" s="60"/>
      <c r="O528" s="60"/>
    </row>
    <row r="529" spans="1:15" s="20" customFormat="1" ht="37.5" hidden="1" customHeight="1" x14ac:dyDescent="0.3">
      <c r="A529" s="60"/>
      <c r="F529" s="60"/>
      <c r="G529" s="60"/>
      <c r="H529" s="60"/>
      <c r="I529" s="60"/>
      <c r="J529" s="60"/>
      <c r="K529" s="60"/>
      <c r="L529" s="60"/>
      <c r="M529" s="60"/>
      <c r="N529" s="60"/>
      <c r="O529" s="60"/>
    </row>
    <row r="530" spans="1:15" s="20" customFormat="1" ht="37.5" hidden="1" customHeight="1" x14ac:dyDescent="0.3">
      <c r="A530" s="60"/>
      <c r="F530" s="60"/>
      <c r="G530" s="60"/>
      <c r="H530" s="60"/>
      <c r="I530" s="60"/>
      <c r="J530" s="60"/>
      <c r="K530" s="60"/>
      <c r="L530" s="60"/>
      <c r="M530" s="60"/>
      <c r="N530" s="60"/>
      <c r="O530" s="60"/>
    </row>
    <row r="531" spans="1:15" s="20" customFormat="1" ht="37.5" hidden="1" customHeight="1" x14ac:dyDescent="0.3">
      <c r="A531" s="60"/>
      <c r="F531" s="60"/>
      <c r="G531" s="60"/>
      <c r="H531" s="60"/>
      <c r="I531" s="60"/>
      <c r="J531" s="60"/>
      <c r="K531" s="60"/>
      <c r="L531" s="60"/>
      <c r="M531" s="60"/>
      <c r="N531" s="60"/>
      <c r="O531" s="60"/>
    </row>
    <row r="532" spans="1:15" s="20" customFormat="1" ht="37.5" hidden="1" customHeight="1" x14ac:dyDescent="0.3">
      <c r="A532" s="60"/>
      <c r="F532" s="60"/>
      <c r="G532" s="60"/>
      <c r="H532" s="60"/>
      <c r="I532" s="60"/>
      <c r="J532" s="60"/>
      <c r="K532" s="60"/>
      <c r="L532" s="60"/>
      <c r="M532" s="60"/>
      <c r="N532" s="60"/>
      <c r="O532" s="60"/>
    </row>
    <row r="533" spans="1:15" s="20" customFormat="1" ht="37.5" hidden="1" customHeight="1" x14ac:dyDescent="0.3">
      <c r="A533" s="60"/>
      <c r="F533" s="60"/>
      <c r="G533" s="60"/>
      <c r="H533" s="60"/>
      <c r="I533" s="60"/>
      <c r="J533" s="60"/>
      <c r="K533" s="60"/>
      <c r="L533" s="60"/>
      <c r="M533" s="60"/>
      <c r="N533" s="60"/>
      <c r="O533" s="60"/>
    </row>
    <row r="534" spans="1:15" s="20" customFormat="1" ht="37.5" hidden="1" customHeight="1" x14ac:dyDescent="0.3">
      <c r="A534" s="60"/>
      <c r="F534" s="60"/>
      <c r="G534" s="60"/>
      <c r="H534" s="60"/>
      <c r="I534" s="60"/>
      <c r="J534" s="60"/>
      <c r="K534" s="60"/>
      <c r="L534" s="60"/>
      <c r="M534" s="60"/>
      <c r="N534" s="60"/>
      <c r="O534" s="60"/>
    </row>
    <row r="535" spans="1:15" s="20" customFormat="1" ht="37.5" hidden="1" customHeight="1" x14ac:dyDescent="0.3">
      <c r="A535" s="60"/>
      <c r="F535" s="60"/>
      <c r="G535" s="60"/>
      <c r="H535" s="60"/>
      <c r="I535" s="60"/>
      <c r="J535" s="60"/>
      <c r="K535" s="60"/>
      <c r="L535" s="60"/>
      <c r="M535" s="60"/>
      <c r="N535" s="60"/>
      <c r="O535" s="60"/>
    </row>
    <row r="536" spans="1:15" s="20" customFormat="1" ht="37.5" hidden="1" customHeight="1" x14ac:dyDescent="0.3">
      <c r="A536" s="60"/>
      <c r="F536" s="60"/>
      <c r="G536" s="60"/>
      <c r="H536" s="60"/>
      <c r="I536" s="60"/>
      <c r="J536" s="60"/>
      <c r="K536" s="60"/>
      <c r="L536" s="60"/>
      <c r="M536" s="60"/>
      <c r="N536" s="60"/>
      <c r="O536" s="60"/>
    </row>
    <row r="537" spans="1:15" s="20" customFormat="1" ht="37.5" hidden="1" customHeight="1" x14ac:dyDescent="0.3">
      <c r="A537" s="60"/>
      <c r="F537" s="60"/>
      <c r="G537" s="60"/>
      <c r="H537" s="60"/>
      <c r="I537" s="60"/>
      <c r="J537" s="60"/>
      <c r="K537" s="60"/>
      <c r="L537" s="60"/>
      <c r="M537" s="60"/>
      <c r="N537" s="60"/>
      <c r="O537" s="60"/>
    </row>
    <row r="538" spans="1:15" s="20" customFormat="1" ht="37.5" hidden="1" customHeight="1" x14ac:dyDescent="0.3">
      <c r="A538" s="60"/>
      <c r="F538" s="60"/>
      <c r="G538" s="60"/>
      <c r="H538" s="60"/>
      <c r="I538" s="60"/>
      <c r="J538" s="60"/>
      <c r="K538" s="60"/>
      <c r="L538" s="60"/>
      <c r="M538" s="60"/>
      <c r="N538" s="60"/>
      <c r="O538" s="60"/>
    </row>
    <row r="539" spans="1:15" s="20" customFormat="1" ht="37.5" hidden="1" customHeight="1" x14ac:dyDescent="0.3">
      <c r="A539" s="60"/>
      <c r="F539" s="60"/>
      <c r="G539" s="60"/>
      <c r="H539" s="60"/>
      <c r="I539" s="60"/>
      <c r="J539" s="60"/>
      <c r="K539" s="60"/>
      <c r="L539" s="60"/>
      <c r="M539" s="60"/>
      <c r="N539" s="60"/>
      <c r="O539" s="60"/>
    </row>
    <row r="540" spans="1:15" s="20" customFormat="1" ht="37.5" hidden="1" customHeight="1" x14ac:dyDescent="0.3">
      <c r="A540" s="60"/>
      <c r="F540" s="60"/>
      <c r="G540" s="60"/>
      <c r="H540" s="60"/>
      <c r="I540" s="60"/>
      <c r="J540" s="60"/>
      <c r="K540" s="60"/>
      <c r="L540" s="60"/>
      <c r="M540" s="60"/>
      <c r="N540" s="60"/>
      <c r="O540" s="60"/>
    </row>
    <row r="541" spans="1:15" s="20" customFormat="1" ht="37.5" hidden="1" customHeight="1" x14ac:dyDescent="0.3">
      <c r="A541" s="60"/>
      <c r="F541" s="60"/>
      <c r="G541" s="60"/>
      <c r="H541" s="60"/>
      <c r="I541" s="60"/>
      <c r="J541" s="60"/>
      <c r="K541" s="60"/>
      <c r="L541" s="60"/>
      <c r="M541" s="60"/>
      <c r="N541" s="60"/>
      <c r="O541" s="60"/>
    </row>
    <row r="542" spans="1:15" s="20" customFormat="1" ht="37.5" hidden="1" customHeight="1" x14ac:dyDescent="0.3">
      <c r="A542" s="60"/>
      <c r="F542" s="60"/>
      <c r="G542" s="60"/>
      <c r="H542" s="60"/>
      <c r="I542" s="60"/>
      <c r="J542" s="60"/>
      <c r="K542" s="60"/>
      <c r="L542" s="60"/>
      <c r="M542" s="60"/>
      <c r="N542" s="60"/>
      <c r="O542" s="60"/>
    </row>
    <row r="543" spans="1:15" s="20" customFormat="1" ht="37.5" hidden="1" customHeight="1" x14ac:dyDescent="0.3">
      <c r="A543" s="60"/>
      <c r="F543" s="60"/>
      <c r="G543" s="60"/>
      <c r="H543" s="60"/>
      <c r="I543" s="60"/>
      <c r="J543" s="60"/>
      <c r="K543" s="60"/>
      <c r="L543" s="60"/>
      <c r="M543" s="60"/>
      <c r="N543" s="60"/>
      <c r="O543" s="60"/>
    </row>
    <row r="544" spans="1:15" s="20" customFormat="1" ht="37.5" hidden="1" customHeight="1" x14ac:dyDescent="0.3">
      <c r="A544" s="60"/>
      <c r="F544" s="60"/>
      <c r="G544" s="60"/>
      <c r="H544" s="60"/>
      <c r="I544" s="60"/>
      <c r="J544" s="60"/>
      <c r="K544" s="60"/>
      <c r="L544" s="60"/>
      <c r="M544" s="60"/>
      <c r="N544" s="60"/>
      <c r="O544" s="60"/>
    </row>
    <row r="545" spans="1:15" s="20" customFormat="1" ht="37.5" hidden="1" customHeight="1" x14ac:dyDescent="0.3">
      <c r="A545" s="60"/>
      <c r="F545" s="60"/>
      <c r="G545" s="60"/>
      <c r="H545" s="60"/>
      <c r="I545" s="60"/>
      <c r="J545" s="60"/>
      <c r="K545" s="60"/>
      <c r="L545" s="60"/>
      <c r="M545" s="60"/>
      <c r="N545" s="60"/>
      <c r="O545" s="60"/>
    </row>
    <row r="546" spans="1:15" s="20" customFormat="1" ht="37.5" hidden="1" customHeight="1" x14ac:dyDescent="0.3">
      <c r="A546" s="60"/>
      <c r="F546" s="60"/>
      <c r="G546" s="60"/>
      <c r="H546" s="60"/>
      <c r="I546" s="60"/>
      <c r="J546" s="60"/>
      <c r="K546" s="60"/>
      <c r="L546" s="60"/>
      <c r="M546" s="60"/>
      <c r="N546" s="60"/>
      <c r="O546" s="60"/>
    </row>
    <row r="547" spans="1:15" s="20" customFormat="1" ht="37.5" hidden="1" customHeight="1" x14ac:dyDescent="0.3">
      <c r="A547" s="60"/>
      <c r="F547" s="60"/>
      <c r="G547" s="60"/>
      <c r="H547" s="60"/>
      <c r="I547" s="60"/>
      <c r="J547" s="60"/>
      <c r="K547" s="60"/>
      <c r="L547" s="60"/>
      <c r="M547" s="60"/>
      <c r="N547" s="60"/>
      <c r="O547" s="60"/>
    </row>
    <row r="548" spans="1:15" s="20" customFormat="1" ht="37.5" hidden="1" customHeight="1" x14ac:dyDescent="0.3">
      <c r="A548" s="60"/>
      <c r="F548" s="60"/>
      <c r="G548" s="60"/>
      <c r="H548" s="60"/>
      <c r="I548" s="60"/>
      <c r="J548" s="60"/>
      <c r="K548" s="60"/>
      <c r="L548" s="60"/>
      <c r="M548" s="60"/>
      <c r="N548" s="60"/>
      <c r="O548" s="60"/>
    </row>
    <row r="549" spans="1:15" s="20" customFormat="1" ht="37.5" hidden="1" customHeight="1" x14ac:dyDescent="0.3">
      <c r="A549" s="60"/>
      <c r="F549" s="60"/>
      <c r="G549" s="60"/>
      <c r="H549" s="60"/>
      <c r="I549" s="60"/>
      <c r="J549" s="60"/>
      <c r="K549" s="60"/>
      <c r="L549" s="60"/>
      <c r="M549" s="60"/>
      <c r="N549" s="60"/>
      <c r="O549" s="60"/>
    </row>
    <row r="550" spans="1:15" s="20" customFormat="1" ht="37.5" hidden="1" customHeight="1" x14ac:dyDescent="0.3">
      <c r="A550" s="60"/>
      <c r="F550" s="60"/>
      <c r="G550" s="60"/>
      <c r="H550" s="60"/>
      <c r="I550" s="60"/>
      <c r="J550" s="60"/>
      <c r="K550" s="60"/>
      <c r="L550" s="60"/>
      <c r="M550" s="60"/>
      <c r="N550" s="60"/>
      <c r="O550" s="60"/>
    </row>
    <row r="551" spans="1:15" s="20" customFormat="1" ht="37.5" hidden="1" customHeight="1" x14ac:dyDescent="0.3">
      <c r="A551" s="60"/>
      <c r="F551" s="60"/>
      <c r="G551" s="60"/>
      <c r="H551" s="60"/>
      <c r="I551" s="60"/>
      <c r="J551" s="60"/>
      <c r="K551" s="60"/>
      <c r="L551" s="60"/>
      <c r="M551" s="60"/>
      <c r="N551" s="60"/>
      <c r="O551" s="60"/>
    </row>
    <row r="552" spans="1:15" s="20" customFormat="1" ht="37.5" hidden="1" customHeight="1" x14ac:dyDescent="0.3">
      <c r="A552" s="60"/>
      <c r="F552" s="60"/>
      <c r="G552" s="60"/>
      <c r="H552" s="60"/>
      <c r="I552" s="60"/>
      <c r="J552" s="60"/>
      <c r="K552" s="60"/>
      <c r="L552" s="60"/>
      <c r="M552" s="60"/>
      <c r="N552" s="60"/>
      <c r="O552" s="60"/>
    </row>
    <row r="553" spans="1:15" s="20" customFormat="1" ht="37.5" hidden="1" customHeight="1" x14ac:dyDescent="0.3">
      <c r="A553" s="60"/>
      <c r="F553" s="60"/>
      <c r="G553" s="60"/>
      <c r="H553" s="60"/>
      <c r="I553" s="60"/>
      <c r="J553" s="60"/>
      <c r="K553" s="60"/>
      <c r="L553" s="60"/>
      <c r="M553" s="60"/>
      <c r="N553" s="60"/>
      <c r="O553" s="60"/>
    </row>
    <row r="554" spans="1:15" s="20" customFormat="1" ht="37.5" hidden="1" customHeight="1" x14ac:dyDescent="0.3">
      <c r="A554" s="60"/>
      <c r="F554" s="60"/>
      <c r="G554" s="60"/>
      <c r="H554" s="60"/>
      <c r="I554" s="60"/>
      <c r="J554" s="60"/>
      <c r="K554" s="60"/>
      <c r="L554" s="60"/>
      <c r="M554" s="60"/>
      <c r="N554" s="60"/>
      <c r="O554" s="60"/>
    </row>
    <row r="555" spans="1:15" s="20" customFormat="1" ht="37.5" hidden="1" customHeight="1" x14ac:dyDescent="0.3">
      <c r="A555" s="60"/>
      <c r="F555" s="60"/>
      <c r="G555" s="60"/>
      <c r="H555" s="60"/>
      <c r="I555" s="60"/>
      <c r="J555" s="60"/>
      <c r="K555" s="60"/>
      <c r="L555" s="60"/>
      <c r="M555" s="60"/>
      <c r="N555" s="60"/>
      <c r="O555" s="60"/>
    </row>
    <row r="556" spans="1:15" s="20" customFormat="1" ht="37.5" hidden="1" customHeight="1" x14ac:dyDescent="0.3">
      <c r="A556" s="60"/>
      <c r="F556" s="60"/>
      <c r="G556" s="60"/>
      <c r="H556" s="60"/>
      <c r="I556" s="60"/>
      <c r="J556" s="60"/>
      <c r="K556" s="60"/>
      <c r="L556" s="60"/>
      <c r="M556" s="60"/>
      <c r="N556" s="60"/>
      <c r="O556" s="60"/>
    </row>
    <row r="557" spans="1:15" s="20" customFormat="1" ht="37.5" hidden="1" customHeight="1" x14ac:dyDescent="0.3">
      <c r="A557" s="60"/>
      <c r="F557" s="60"/>
      <c r="G557" s="60"/>
      <c r="H557" s="60"/>
      <c r="I557" s="60"/>
      <c r="J557" s="60"/>
      <c r="K557" s="60"/>
      <c r="L557" s="60"/>
      <c r="M557" s="60"/>
      <c r="N557" s="60"/>
      <c r="O557" s="60"/>
    </row>
    <row r="558" spans="1:15" s="20" customFormat="1" ht="37.5" hidden="1" customHeight="1" x14ac:dyDescent="0.3">
      <c r="A558" s="60"/>
      <c r="F558" s="60"/>
      <c r="G558" s="60"/>
      <c r="H558" s="60"/>
      <c r="I558" s="60"/>
      <c r="J558" s="60"/>
      <c r="K558" s="60"/>
      <c r="L558" s="60"/>
      <c r="M558" s="60"/>
      <c r="N558" s="60"/>
      <c r="O558" s="60"/>
    </row>
    <row r="559" spans="1:15" s="20" customFormat="1" ht="37.5" hidden="1" customHeight="1" x14ac:dyDescent="0.3">
      <c r="A559" s="60"/>
      <c r="F559" s="60"/>
      <c r="G559" s="60"/>
      <c r="H559" s="60"/>
      <c r="I559" s="60"/>
      <c r="J559" s="60"/>
      <c r="K559" s="60"/>
      <c r="L559" s="60"/>
      <c r="M559" s="60"/>
      <c r="N559" s="60"/>
      <c r="O559" s="60"/>
    </row>
    <row r="560" spans="1:15" s="20" customFormat="1" ht="37.5" hidden="1" customHeight="1" x14ac:dyDescent="0.3">
      <c r="A560" s="60"/>
      <c r="F560" s="60"/>
      <c r="G560" s="60"/>
      <c r="H560" s="60"/>
      <c r="I560" s="60"/>
      <c r="J560" s="60"/>
      <c r="K560" s="60"/>
      <c r="L560" s="60"/>
      <c r="M560" s="60"/>
      <c r="N560" s="60"/>
      <c r="O560" s="60"/>
    </row>
    <row r="561" spans="1:15" s="20" customFormat="1" ht="37.5" hidden="1" customHeight="1" x14ac:dyDescent="0.3">
      <c r="A561" s="60"/>
      <c r="F561" s="60"/>
      <c r="G561" s="60"/>
      <c r="H561" s="60"/>
      <c r="I561" s="60"/>
      <c r="J561" s="60"/>
      <c r="K561" s="60"/>
      <c r="L561" s="60"/>
      <c r="M561" s="60"/>
      <c r="N561" s="60"/>
      <c r="O561" s="60"/>
    </row>
    <row r="562" spans="1:15" s="20" customFormat="1" ht="37.5" hidden="1" customHeight="1" x14ac:dyDescent="0.3">
      <c r="A562" s="61"/>
      <c r="F562" s="60"/>
      <c r="G562" s="60"/>
      <c r="H562" s="60"/>
      <c r="I562" s="60"/>
      <c r="J562" s="60"/>
      <c r="K562" s="60"/>
      <c r="L562" s="60"/>
      <c r="M562" s="60"/>
      <c r="N562" s="60"/>
      <c r="O562" s="60"/>
    </row>
    <row r="563" spans="1:15" s="20" customFormat="1" ht="37.5" hidden="1" customHeight="1" x14ac:dyDescent="0.3">
      <c r="A563" s="61"/>
      <c r="F563" s="60"/>
      <c r="G563" s="60"/>
      <c r="H563" s="60"/>
      <c r="I563" s="60"/>
      <c r="J563" s="60"/>
      <c r="K563" s="60"/>
      <c r="L563" s="60"/>
      <c r="M563" s="60"/>
      <c r="N563" s="60"/>
      <c r="O563" s="60"/>
    </row>
    <row r="564" spans="1:15" s="20" customFormat="1" ht="37.5" hidden="1" customHeight="1" x14ac:dyDescent="0.3">
      <c r="A564" s="61"/>
      <c r="F564" s="60"/>
      <c r="G564" s="60"/>
      <c r="H564" s="60"/>
      <c r="I564" s="60"/>
      <c r="J564" s="60"/>
      <c r="K564" s="60"/>
      <c r="L564" s="60"/>
      <c r="M564" s="60"/>
      <c r="N564" s="60"/>
      <c r="O564" s="60"/>
    </row>
    <row r="565" spans="1:15" s="20" customFormat="1" ht="37.5" hidden="1" customHeight="1" x14ac:dyDescent="0.3">
      <c r="A565" s="61"/>
      <c r="F565" s="60"/>
      <c r="G565" s="60"/>
      <c r="H565" s="60"/>
      <c r="I565" s="60"/>
      <c r="J565" s="60"/>
      <c r="K565" s="60"/>
      <c r="L565" s="60"/>
      <c r="M565" s="60"/>
      <c r="N565" s="60"/>
      <c r="O565" s="60"/>
    </row>
    <row r="566" spans="1:15" s="20" customFormat="1" ht="37.5" hidden="1" customHeight="1" x14ac:dyDescent="0.3">
      <c r="A566" s="61"/>
      <c r="F566" s="60"/>
      <c r="G566" s="60"/>
      <c r="H566" s="60"/>
      <c r="I566" s="60"/>
      <c r="J566" s="60"/>
      <c r="K566" s="60"/>
      <c r="L566" s="60"/>
      <c r="M566" s="60"/>
      <c r="N566" s="60"/>
      <c r="O566" s="60"/>
    </row>
    <row r="567" spans="1:15" s="20" customFormat="1" ht="37.5" hidden="1" customHeight="1" x14ac:dyDescent="0.3">
      <c r="A567" s="61"/>
      <c r="F567" s="60"/>
      <c r="G567" s="60"/>
      <c r="H567" s="60"/>
      <c r="I567" s="60"/>
      <c r="J567" s="60"/>
      <c r="K567" s="60"/>
      <c r="L567" s="60"/>
      <c r="M567" s="60"/>
      <c r="N567" s="60"/>
      <c r="O567" s="60"/>
    </row>
    <row r="568" spans="1:15" s="20" customFormat="1" ht="37.5" hidden="1" customHeight="1" x14ac:dyDescent="0.3">
      <c r="A568" s="61"/>
      <c r="F568" s="60"/>
      <c r="G568" s="60"/>
      <c r="H568" s="60"/>
      <c r="I568" s="60"/>
      <c r="J568" s="60"/>
      <c r="K568" s="60"/>
      <c r="L568" s="60"/>
      <c r="M568" s="60"/>
      <c r="N568" s="60"/>
      <c r="O568" s="60"/>
    </row>
    <row r="569" spans="1:15" s="20" customFormat="1" ht="37.5" hidden="1" customHeight="1" x14ac:dyDescent="0.3">
      <c r="A569" s="61"/>
      <c r="F569" s="60"/>
      <c r="G569" s="60"/>
      <c r="H569" s="60"/>
      <c r="I569" s="60"/>
      <c r="J569" s="60"/>
      <c r="K569" s="60"/>
      <c r="L569" s="60"/>
      <c r="M569" s="60"/>
      <c r="N569" s="60"/>
      <c r="O569" s="60"/>
    </row>
    <row r="570" spans="1:15" s="20" customFormat="1" ht="37.5" hidden="1" customHeight="1" x14ac:dyDescent="0.3">
      <c r="A570" s="61"/>
      <c r="F570" s="60"/>
      <c r="G570" s="60"/>
      <c r="H570" s="60"/>
      <c r="I570" s="60"/>
      <c r="J570" s="60"/>
      <c r="K570" s="60"/>
      <c r="L570" s="60"/>
      <c r="M570" s="60"/>
      <c r="N570" s="60"/>
      <c r="O570" s="60"/>
    </row>
    <row r="571" spans="1:15" s="20" customFormat="1" ht="37.5" hidden="1" customHeight="1" x14ac:dyDescent="0.3">
      <c r="A571" s="61"/>
      <c r="F571" s="60"/>
      <c r="G571" s="60"/>
      <c r="H571" s="60"/>
      <c r="I571" s="60"/>
      <c r="J571" s="60"/>
      <c r="K571" s="60"/>
      <c r="L571" s="60"/>
      <c r="M571" s="60"/>
      <c r="N571" s="60"/>
      <c r="O571" s="60"/>
    </row>
    <row r="572" spans="1:15" s="20" customFormat="1" ht="37.5" hidden="1" customHeight="1" x14ac:dyDescent="0.3">
      <c r="A572" s="61"/>
      <c r="F572" s="60"/>
      <c r="G572" s="60"/>
      <c r="H572" s="60"/>
      <c r="I572" s="60"/>
      <c r="J572" s="60"/>
      <c r="K572" s="60"/>
      <c r="L572" s="60"/>
      <c r="M572" s="60"/>
      <c r="N572" s="60"/>
      <c r="O572" s="60"/>
    </row>
    <row r="573" spans="1:15" s="20" customFormat="1" ht="37.5" hidden="1" customHeight="1" x14ac:dyDescent="0.3">
      <c r="A573" s="61"/>
      <c r="F573" s="60"/>
      <c r="G573" s="60"/>
      <c r="H573" s="60"/>
      <c r="I573" s="60"/>
      <c r="J573" s="60"/>
      <c r="K573" s="60"/>
      <c r="L573" s="60"/>
      <c r="M573" s="60"/>
      <c r="N573" s="60"/>
      <c r="O573" s="60"/>
    </row>
    <row r="574" spans="1:15" s="20" customFormat="1" ht="37.5" hidden="1" customHeight="1" x14ac:dyDescent="0.3">
      <c r="A574" s="61"/>
      <c r="F574" s="60"/>
      <c r="G574" s="60"/>
      <c r="H574" s="60"/>
      <c r="I574" s="60"/>
      <c r="J574" s="60"/>
      <c r="K574" s="60"/>
      <c r="L574" s="60"/>
      <c r="M574" s="60"/>
      <c r="N574" s="60"/>
      <c r="O574" s="60"/>
    </row>
    <row r="575" spans="1:15" s="20" customFormat="1" ht="37.5" hidden="1" customHeight="1" x14ac:dyDescent="0.3">
      <c r="A575" s="61"/>
      <c r="F575" s="60"/>
      <c r="G575" s="60"/>
      <c r="H575" s="60"/>
      <c r="I575" s="60"/>
      <c r="J575" s="60"/>
      <c r="K575" s="60"/>
      <c r="L575" s="60"/>
      <c r="M575" s="60"/>
      <c r="N575" s="60"/>
      <c r="O575" s="60"/>
    </row>
    <row r="576" spans="1:15" s="20" customFormat="1" ht="37.5" hidden="1" customHeight="1" x14ac:dyDescent="0.3">
      <c r="A576" s="61"/>
      <c r="F576" s="60"/>
      <c r="G576" s="60"/>
      <c r="H576" s="60"/>
      <c r="I576" s="60"/>
      <c r="J576" s="60"/>
      <c r="K576" s="60"/>
      <c r="L576" s="60"/>
      <c r="M576" s="60"/>
      <c r="N576" s="60"/>
      <c r="O576" s="60"/>
    </row>
    <row r="577" spans="1:15" s="20" customFormat="1" ht="37.5" hidden="1" customHeight="1" x14ac:dyDescent="0.3">
      <c r="A577" s="61"/>
      <c r="F577" s="60"/>
      <c r="G577" s="60"/>
      <c r="H577" s="60"/>
      <c r="I577" s="60"/>
      <c r="J577" s="60"/>
      <c r="K577" s="60"/>
      <c r="L577" s="60"/>
      <c r="M577" s="60"/>
      <c r="N577" s="60"/>
      <c r="O577" s="60"/>
    </row>
    <row r="578" spans="1:15" s="20" customFormat="1" ht="37.5" hidden="1" customHeight="1" x14ac:dyDescent="0.3">
      <c r="A578" s="61"/>
      <c r="F578" s="60"/>
      <c r="G578" s="60"/>
      <c r="H578" s="60"/>
      <c r="I578" s="60"/>
      <c r="J578" s="60"/>
      <c r="K578" s="60"/>
      <c r="L578" s="60"/>
      <c r="M578" s="60"/>
      <c r="N578" s="60"/>
      <c r="O578" s="60"/>
    </row>
    <row r="579" spans="1:15" s="20" customFormat="1" ht="37.5" hidden="1" customHeight="1" x14ac:dyDescent="0.3">
      <c r="A579" s="61"/>
      <c r="F579" s="60"/>
      <c r="G579" s="60"/>
      <c r="H579" s="60"/>
      <c r="I579" s="60"/>
      <c r="J579" s="60"/>
      <c r="K579" s="60"/>
      <c r="L579" s="60"/>
      <c r="M579" s="60"/>
      <c r="N579" s="60"/>
      <c r="O579" s="60"/>
    </row>
    <row r="580" spans="1:15" s="20" customFormat="1" ht="37.5" hidden="1" customHeight="1" x14ac:dyDescent="0.3">
      <c r="A580" s="61"/>
      <c r="F580" s="60"/>
      <c r="G580" s="60"/>
      <c r="H580" s="60"/>
      <c r="I580" s="60"/>
      <c r="J580" s="60"/>
      <c r="K580" s="60"/>
      <c r="L580" s="60"/>
      <c r="M580" s="60"/>
      <c r="N580" s="60"/>
      <c r="O580" s="60"/>
    </row>
    <row r="581" spans="1:15" s="20" customFormat="1" ht="37.5" hidden="1" customHeight="1" x14ac:dyDescent="0.3">
      <c r="A581" s="61"/>
      <c r="F581" s="60"/>
      <c r="G581" s="60"/>
      <c r="H581" s="60"/>
      <c r="I581" s="60"/>
      <c r="J581" s="60"/>
      <c r="K581" s="60"/>
      <c r="L581" s="60"/>
      <c r="M581" s="60"/>
      <c r="N581" s="60"/>
      <c r="O581" s="60"/>
    </row>
    <row r="582" spans="1:15" s="20" customFormat="1" ht="37.5" hidden="1" customHeight="1" x14ac:dyDescent="0.3">
      <c r="A582" s="61"/>
      <c r="F582" s="60"/>
      <c r="G582" s="60"/>
      <c r="H582" s="60"/>
      <c r="I582" s="60"/>
      <c r="J582" s="60"/>
      <c r="K582" s="60"/>
      <c r="L582" s="60"/>
      <c r="M582" s="60"/>
      <c r="N582" s="60"/>
      <c r="O582" s="60"/>
    </row>
    <row r="583" spans="1:15" s="20" customFormat="1" ht="37.5" hidden="1" customHeight="1" x14ac:dyDescent="0.3">
      <c r="A583" s="61"/>
      <c r="F583" s="60"/>
      <c r="G583" s="60"/>
      <c r="H583" s="60"/>
      <c r="I583" s="60"/>
      <c r="J583" s="60"/>
      <c r="K583" s="60"/>
      <c r="L583" s="60"/>
      <c r="M583" s="60"/>
      <c r="N583" s="60"/>
      <c r="O583" s="60"/>
    </row>
    <row r="584" spans="1:15" s="20" customFormat="1" ht="37.5" hidden="1" customHeight="1" x14ac:dyDescent="0.3">
      <c r="A584" s="61"/>
      <c r="F584" s="60"/>
      <c r="G584" s="60"/>
      <c r="H584" s="60"/>
      <c r="I584" s="60"/>
      <c r="J584" s="60"/>
      <c r="K584" s="60"/>
      <c r="L584" s="60"/>
      <c r="M584" s="60"/>
      <c r="N584" s="60"/>
      <c r="O584" s="60"/>
    </row>
    <row r="585" spans="1:15" s="20" customFormat="1" ht="37.5" hidden="1" customHeight="1" x14ac:dyDescent="0.3">
      <c r="A585" s="61"/>
      <c r="F585" s="60"/>
      <c r="G585" s="60"/>
      <c r="H585" s="60"/>
      <c r="I585" s="60"/>
      <c r="J585" s="60"/>
      <c r="K585" s="60"/>
      <c r="L585" s="60"/>
      <c r="M585" s="60"/>
      <c r="N585" s="60"/>
      <c r="O585" s="60"/>
    </row>
    <row r="586" spans="1:15" s="20" customFormat="1" ht="37.5" hidden="1" customHeight="1" x14ac:dyDescent="0.3">
      <c r="A586" s="61"/>
      <c r="F586" s="60"/>
      <c r="G586" s="60"/>
      <c r="H586" s="60"/>
      <c r="I586" s="60"/>
      <c r="J586" s="60"/>
      <c r="K586" s="60"/>
      <c r="L586" s="60"/>
      <c r="M586" s="60"/>
      <c r="N586" s="60"/>
      <c r="O586" s="60"/>
    </row>
    <row r="587" spans="1:15" s="20" customFormat="1" ht="37.5" hidden="1" customHeight="1" x14ac:dyDescent="0.3">
      <c r="A587" s="61"/>
      <c r="F587" s="60"/>
      <c r="G587" s="60"/>
      <c r="H587" s="60"/>
      <c r="I587" s="60"/>
      <c r="J587" s="60"/>
      <c r="K587" s="60"/>
      <c r="L587" s="60"/>
      <c r="M587" s="60"/>
      <c r="N587" s="60"/>
      <c r="O587" s="60"/>
    </row>
    <row r="588" spans="1:15" s="20" customFormat="1" ht="37.5" hidden="1" customHeight="1" x14ac:dyDescent="0.3">
      <c r="A588" s="61"/>
      <c r="F588" s="60"/>
      <c r="G588" s="60"/>
      <c r="H588" s="60"/>
      <c r="I588" s="60"/>
      <c r="J588" s="60"/>
      <c r="K588" s="60"/>
      <c r="L588" s="60"/>
      <c r="M588" s="60"/>
      <c r="N588" s="60"/>
      <c r="O588" s="60"/>
    </row>
    <row r="589" spans="1:15" s="20" customFormat="1" ht="37.5" hidden="1" customHeight="1" x14ac:dyDescent="0.3">
      <c r="A589" s="61"/>
      <c r="F589" s="60"/>
      <c r="G589" s="60"/>
      <c r="H589" s="60"/>
      <c r="I589" s="60"/>
      <c r="J589" s="60"/>
      <c r="K589" s="60"/>
      <c r="L589" s="60"/>
      <c r="M589" s="60"/>
      <c r="N589" s="60"/>
      <c r="O589" s="60"/>
    </row>
    <row r="590" spans="1:15" s="20" customFormat="1" ht="37.5" hidden="1" customHeight="1" x14ac:dyDescent="0.3">
      <c r="A590" s="61"/>
      <c r="F590" s="60"/>
      <c r="G590" s="60"/>
      <c r="H590" s="60"/>
      <c r="I590" s="60"/>
      <c r="J590" s="60"/>
      <c r="K590" s="60"/>
      <c r="L590" s="60"/>
      <c r="M590" s="60"/>
      <c r="N590" s="60"/>
      <c r="O590" s="60"/>
    </row>
    <row r="591" spans="1:15" s="20" customFormat="1" ht="37.5" hidden="1" customHeight="1" x14ac:dyDescent="0.3">
      <c r="A591" s="61"/>
      <c r="F591" s="60"/>
      <c r="G591" s="60"/>
      <c r="H591" s="60"/>
      <c r="I591" s="60"/>
      <c r="J591" s="60"/>
      <c r="K591" s="60"/>
      <c r="L591" s="60"/>
      <c r="M591" s="60"/>
      <c r="N591" s="60"/>
      <c r="O591" s="60"/>
    </row>
    <row r="592" spans="1:15" s="20" customFormat="1" ht="37.5" hidden="1" customHeight="1" x14ac:dyDescent="0.3">
      <c r="A592" s="61"/>
      <c r="F592" s="60"/>
      <c r="G592" s="60"/>
      <c r="H592" s="60"/>
      <c r="I592" s="60"/>
      <c r="J592" s="60"/>
      <c r="K592" s="60"/>
      <c r="L592" s="60"/>
      <c r="M592" s="60"/>
      <c r="N592" s="60"/>
      <c r="O592" s="60"/>
    </row>
    <row r="593" spans="1:15" s="20" customFormat="1" ht="37.5" hidden="1" customHeight="1" x14ac:dyDescent="0.3">
      <c r="A593" s="61"/>
      <c r="F593" s="60"/>
      <c r="G593" s="60"/>
      <c r="H593" s="60"/>
      <c r="I593" s="60"/>
      <c r="J593" s="60"/>
      <c r="K593" s="60"/>
      <c r="L593" s="60"/>
      <c r="M593" s="60"/>
      <c r="N593" s="60"/>
      <c r="O593" s="60"/>
    </row>
    <row r="594" spans="1:15" s="20" customFormat="1" ht="37.5" hidden="1" customHeight="1" x14ac:dyDescent="0.3">
      <c r="A594" s="61"/>
      <c r="F594" s="60"/>
      <c r="G594" s="60"/>
      <c r="H594" s="60"/>
      <c r="I594" s="60"/>
      <c r="J594" s="60"/>
      <c r="K594" s="60"/>
      <c r="L594" s="60"/>
      <c r="M594" s="60"/>
      <c r="N594" s="60"/>
      <c r="O594" s="60"/>
    </row>
    <row r="595" spans="1:15" s="20" customFormat="1" ht="37.5" hidden="1" customHeight="1" x14ac:dyDescent="0.3">
      <c r="A595" s="61"/>
      <c r="F595" s="60"/>
      <c r="G595" s="60"/>
      <c r="H595" s="60"/>
      <c r="I595" s="60"/>
      <c r="J595" s="60"/>
      <c r="K595" s="60"/>
      <c r="L595" s="60"/>
      <c r="M595" s="60"/>
      <c r="N595" s="60"/>
      <c r="O595" s="60"/>
    </row>
    <row r="596" spans="1:15" s="20" customFormat="1" ht="37.5" hidden="1" customHeight="1" x14ac:dyDescent="0.3">
      <c r="A596" s="61"/>
      <c r="F596" s="60"/>
      <c r="G596" s="60"/>
      <c r="H596" s="60"/>
      <c r="I596" s="60"/>
      <c r="J596" s="60"/>
      <c r="K596" s="60"/>
      <c r="L596" s="60"/>
      <c r="M596" s="60"/>
      <c r="N596" s="60"/>
      <c r="O596" s="60"/>
    </row>
    <row r="597" spans="1:15" s="20" customFormat="1" ht="37.5" hidden="1" customHeight="1" x14ac:dyDescent="0.3">
      <c r="A597" s="61"/>
      <c r="F597" s="60"/>
      <c r="G597" s="60"/>
      <c r="H597" s="60"/>
      <c r="I597" s="60"/>
      <c r="J597" s="60"/>
      <c r="K597" s="60"/>
      <c r="L597" s="60"/>
      <c r="M597" s="60"/>
      <c r="N597" s="60"/>
      <c r="O597" s="60"/>
    </row>
    <row r="598" spans="1:15" s="20" customFormat="1" ht="37.5" hidden="1" customHeight="1" x14ac:dyDescent="0.3">
      <c r="A598" s="61"/>
      <c r="F598" s="60"/>
      <c r="G598" s="60"/>
      <c r="H598" s="60"/>
      <c r="I598" s="60"/>
      <c r="J598" s="60"/>
      <c r="K598" s="60"/>
      <c r="L598" s="60"/>
      <c r="M598" s="60"/>
      <c r="N598" s="60"/>
      <c r="O598" s="60"/>
    </row>
    <row r="599" spans="1:15" s="20" customFormat="1" ht="37.5" hidden="1" customHeight="1" x14ac:dyDescent="0.3">
      <c r="A599" s="61"/>
      <c r="F599" s="60"/>
      <c r="G599" s="60"/>
      <c r="H599" s="60"/>
      <c r="I599" s="60"/>
      <c r="J599" s="60"/>
      <c r="K599" s="60"/>
      <c r="L599" s="60"/>
      <c r="M599" s="60"/>
      <c r="N599" s="60"/>
      <c r="O599" s="60"/>
    </row>
    <row r="600" spans="1:15" s="20" customFormat="1" ht="37.5" hidden="1" customHeight="1" x14ac:dyDescent="0.3">
      <c r="A600" s="61"/>
      <c r="F600" s="60"/>
      <c r="G600" s="60"/>
      <c r="H600" s="60"/>
      <c r="I600" s="60"/>
      <c r="J600" s="60"/>
      <c r="K600" s="60"/>
      <c r="L600" s="60"/>
      <c r="M600" s="60"/>
      <c r="N600" s="60"/>
      <c r="O600" s="60"/>
    </row>
    <row r="601" spans="1:15" s="20" customFormat="1" ht="37.5" hidden="1" customHeight="1" x14ac:dyDescent="0.3">
      <c r="A601" s="61"/>
      <c r="F601" s="60"/>
      <c r="G601" s="60"/>
      <c r="H601" s="60"/>
      <c r="I601" s="60"/>
      <c r="J601" s="60"/>
      <c r="K601" s="60"/>
      <c r="L601" s="60"/>
      <c r="M601" s="60"/>
      <c r="N601" s="60"/>
      <c r="O601" s="60"/>
    </row>
    <row r="602" spans="1:15" s="20" customFormat="1" ht="37.5" hidden="1" customHeight="1" x14ac:dyDescent="0.3">
      <c r="A602" s="61"/>
      <c r="F602" s="60"/>
      <c r="G602" s="60"/>
      <c r="H602" s="60"/>
      <c r="I602" s="60"/>
      <c r="J602" s="60"/>
      <c r="K602" s="60"/>
      <c r="L602" s="60"/>
      <c r="M602" s="60"/>
      <c r="N602" s="60"/>
      <c r="O602" s="60"/>
    </row>
    <row r="603" spans="1:15" s="20" customFormat="1" ht="37.5" hidden="1" customHeight="1" x14ac:dyDescent="0.3">
      <c r="A603" s="61"/>
      <c r="F603" s="60"/>
      <c r="G603" s="60"/>
      <c r="H603" s="60"/>
      <c r="I603" s="60"/>
      <c r="J603" s="60"/>
      <c r="K603" s="60"/>
      <c r="L603" s="60"/>
      <c r="M603" s="60"/>
      <c r="N603" s="60"/>
      <c r="O603" s="60"/>
    </row>
    <row r="604" spans="1:15" s="20" customFormat="1" ht="37.5" hidden="1" customHeight="1" x14ac:dyDescent="0.3">
      <c r="A604" s="61"/>
      <c r="F604" s="60"/>
      <c r="G604" s="60"/>
      <c r="H604" s="60"/>
      <c r="I604" s="60"/>
      <c r="J604" s="60"/>
      <c r="K604" s="60"/>
      <c r="L604" s="60"/>
      <c r="M604" s="60"/>
      <c r="N604" s="60"/>
      <c r="O604" s="60"/>
    </row>
    <row r="605" spans="1:15" s="20" customFormat="1" ht="37.5" hidden="1" customHeight="1" x14ac:dyDescent="0.3">
      <c r="A605" s="61"/>
      <c r="F605" s="60"/>
      <c r="G605" s="60"/>
      <c r="H605" s="60"/>
      <c r="I605" s="60"/>
      <c r="J605" s="60"/>
      <c r="K605" s="60"/>
      <c r="L605" s="60"/>
      <c r="M605" s="60"/>
      <c r="N605" s="60"/>
      <c r="O605" s="60"/>
    </row>
    <row r="606" spans="1:15" s="20" customFormat="1" ht="37.5" hidden="1" customHeight="1" x14ac:dyDescent="0.3">
      <c r="A606" s="61"/>
      <c r="F606" s="60"/>
      <c r="G606" s="60"/>
      <c r="H606" s="60"/>
      <c r="I606" s="60"/>
      <c r="J606" s="60"/>
      <c r="K606" s="60"/>
      <c r="L606" s="60"/>
      <c r="M606" s="60"/>
      <c r="N606" s="60"/>
      <c r="O606" s="60"/>
    </row>
    <row r="607" spans="1:15" s="20" customFormat="1" ht="37.5" hidden="1" customHeight="1" x14ac:dyDescent="0.3">
      <c r="A607" s="61"/>
      <c r="F607" s="60"/>
      <c r="G607" s="60"/>
      <c r="H607" s="60"/>
      <c r="I607" s="60"/>
      <c r="J607" s="60"/>
      <c r="K607" s="60"/>
      <c r="L607" s="60"/>
      <c r="M607" s="60"/>
      <c r="N607" s="60"/>
      <c r="O607" s="60"/>
    </row>
    <row r="608" spans="1:15" s="20" customFormat="1" ht="37.5" hidden="1" customHeight="1" x14ac:dyDescent="0.3">
      <c r="A608" s="61"/>
      <c r="F608" s="60"/>
      <c r="G608" s="60"/>
      <c r="H608" s="60"/>
      <c r="I608" s="60"/>
      <c r="J608" s="60"/>
      <c r="K608" s="60"/>
      <c r="L608" s="60"/>
      <c r="M608" s="60"/>
      <c r="N608" s="60"/>
      <c r="O608" s="60"/>
    </row>
    <row r="609" spans="1:15" s="20" customFormat="1" ht="37.5" hidden="1" customHeight="1" x14ac:dyDescent="0.3">
      <c r="A609" s="61"/>
      <c r="F609" s="60"/>
      <c r="G609" s="60"/>
      <c r="H609" s="60"/>
      <c r="I609" s="60"/>
      <c r="J609" s="60"/>
      <c r="K609" s="60"/>
      <c r="L609" s="60"/>
      <c r="M609" s="60"/>
      <c r="N609" s="60"/>
      <c r="O609" s="60"/>
    </row>
    <row r="610" spans="1:15" s="20" customFormat="1" ht="37.5" hidden="1" customHeight="1" x14ac:dyDescent="0.3">
      <c r="A610" s="61"/>
      <c r="F610" s="60"/>
      <c r="G610" s="60"/>
      <c r="H610" s="60"/>
      <c r="I610" s="60"/>
      <c r="J610" s="60"/>
      <c r="K610" s="60"/>
      <c r="L610" s="60"/>
      <c r="M610" s="60"/>
      <c r="N610" s="60"/>
      <c r="O610" s="60"/>
    </row>
    <row r="611" spans="1:15" s="20" customFormat="1" ht="37.5" hidden="1" customHeight="1" x14ac:dyDescent="0.3">
      <c r="A611" s="61"/>
      <c r="F611" s="60"/>
      <c r="G611" s="60"/>
      <c r="H611" s="60"/>
      <c r="I611" s="60"/>
      <c r="J611" s="60"/>
      <c r="K611" s="60"/>
      <c r="L611" s="60"/>
      <c r="M611" s="60"/>
      <c r="N611" s="60"/>
      <c r="O611" s="60"/>
    </row>
    <row r="612" spans="1:15" s="20" customFormat="1" ht="37.5" hidden="1" customHeight="1" x14ac:dyDescent="0.3">
      <c r="A612" s="61"/>
      <c r="F612" s="60"/>
      <c r="G612" s="60"/>
      <c r="H612" s="60"/>
      <c r="I612" s="60"/>
      <c r="J612" s="60"/>
      <c r="K612" s="60"/>
      <c r="L612" s="60"/>
      <c r="M612" s="60"/>
      <c r="N612" s="60"/>
      <c r="O612" s="60"/>
    </row>
    <row r="613" spans="1:15" s="20" customFormat="1" ht="37.5" hidden="1" customHeight="1" x14ac:dyDescent="0.3">
      <c r="A613" s="61"/>
      <c r="F613" s="60"/>
      <c r="G613" s="60"/>
      <c r="H613" s="60"/>
      <c r="I613" s="60"/>
      <c r="J613" s="60"/>
      <c r="K613" s="60"/>
      <c r="L613" s="60"/>
      <c r="M613" s="60"/>
      <c r="N613" s="60"/>
      <c r="O613" s="60"/>
    </row>
    <row r="614" spans="1:15" s="20" customFormat="1" ht="37.5" hidden="1" customHeight="1" x14ac:dyDescent="0.3">
      <c r="A614" s="61"/>
      <c r="F614" s="60"/>
      <c r="G614" s="60"/>
      <c r="H614" s="60"/>
      <c r="I614" s="60"/>
      <c r="J614" s="60"/>
      <c r="K614" s="60"/>
      <c r="L614" s="60"/>
      <c r="M614" s="60"/>
      <c r="N614" s="60"/>
      <c r="O614" s="60"/>
    </row>
    <row r="615" spans="1:15" s="20" customFormat="1" ht="37.5" hidden="1" customHeight="1" x14ac:dyDescent="0.3">
      <c r="A615" s="61"/>
      <c r="F615" s="60"/>
      <c r="G615" s="60"/>
      <c r="H615" s="60"/>
      <c r="I615" s="60"/>
      <c r="J615" s="60"/>
      <c r="K615" s="60"/>
      <c r="L615" s="60"/>
      <c r="M615" s="60"/>
      <c r="N615" s="60"/>
      <c r="O615" s="60"/>
    </row>
    <row r="616" spans="1:15" s="20" customFormat="1" ht="37.5" hidden="1" customHeight="1" x14ac:dyDescent="0.3">
      <c r="A616" s="61"/>
      <c r="F616" s="60"/>
      <c r="G616" s="60"/>
      <c r="H616" s="60"/>
      <c r="I616" s="60"/>
      <c r="J616" s="60"/>
      <c r="K616" s="60"/>
      <c r="L616" s="60"/>
      <c r="M616" s="60"/>
      <c r="N616" s="60"/>
      <c r="O616" s="60"/>
    </row>
    <row r="617" spans="1:15" s="20" customFormat="1" ht="37.5" hidden="1" customHeight="1" x14ac:dyDescent="0.3">
      <c r="A617" s="61"/>
      <c r="F617" s="60"/>
      <c r="G617" s="60"/>
      <c r="H617" s="60"/>
      <c r="I617" s="60"/>
      <c r="J617" s="60"/>
      <c r="K617" s="60"/>
      <c r="L617" s="60"/>
      <c r="M617" s="60"/>
      <c r="N617" s="60"/>
      <c r="O617" s="60"/>
    </row>
    <row r="618" spans="1:15" s="20" customFormat="1" ht="37.5" hidden="1" customHeight="1" x14ac:dyDescent="0.3">
      <c r="A618" s="61"/>
      <c r="F618" s="60"/>
      <c r="G618" s="60"/>
      <c r="H618" s="60"/>
      <c r="I618" s="60"/>
      <c r="J618" s="60"/>
      <c r="K618" s="60"/>
      <c r="L618" s="60"/>
      <c r="M618" s="60"/>
      <c r="N618" s="60"/>
      <c r="O618" s="60"/>
    </row>
    <row r="619" spans="1:15" s="20" customFormat="1" ht="37.5" hidden="1" customHeight="1" x14ac:dyDescent="0.3">
      <c r="A619" s="61"/>
      <c r="F619" s="60"/>
      <c r="G619" s="60"/>
      <c r="H619" s="60"/>
      <c r="I619" s="60"/>
      <c r="J619" s="60"/>
      <c r="K619" s="60"/>
      <c r="L619" s="60"/>
      <c r="M619" s="60"/>
      <c r="N619" s="60"/>
      <c r="O619" s="60"/>
    </row>
    <row r="620" spans="1:15" s="20" customFormat="1" ht="37.5" hidden="1" customHeight="1" x14ac:dyDescent="0.3">
      <c r="A620" s="61"/>
      <c r="F620" s="60"/>
      <c r="G620" s="60"/>
      <c r="H620" s="60"/>
      <c r="I620" s="60"/>
      <c r="J620" s="60"/>
      <c r="K620" s="60"/>
      <c r="L620" s="60"/>
      <c r="M620" s="60"/>
      <c r="N620" s="60"/>
      <c r="O620" s="60"/>
    </row>
    <row r="621" spans="1:15" s="20" customFormat="1" ht="37.5" hidden="1" customHeight="1" x14ac:dyDescent="0.3">
      <c r="A621" s="61"/>
      <c r="F621" s="60"/>
      <c r="G621" s="60"/>
      <c r="H621" s="60"/>
      <c r="I621" s="60"/>
      <c r="J621" s="60"/>
      <c r="K621" s="60"/>
      <c r="L621" s="60"/>
      <c r="M621" s="60"/>
      <c r="N621" s="60"/>
      <c r="O621" s="60"/>
    </row>
    <row r="622" spans="1:15" s="20" customFormat="1" ht="37.5" hidden="1" customHeight="1" x14ac:dyDescent="0.3">
      <c r="A622" s="61"/>
      <c r="F622" s="60"/>
      <c r="G622" s="60"/>
      <c r="H622" s="60"/>
      <c r="I622" s="60"/>
      <c r="J622" s="60"/>
      <c r="K622" s="60"/>
      <c r="L622" s="60"/>
      <c r="M622" s="60"/>
      <c r="N622" s="60"/>
      <c r="O622" s="60"/>
    </row>
    <row r="623" spans="1:15" s="20" customFormat="1" ht="37.5" hidden="1" customHeight="1" x14ac:dyDescent="0.3">
      <c r="A623" s="61"/>
      <c r="F623" s="60"/>
      <c r="G623" s="60"/>
      <c r="H623" s="60"/>
      <c r="I623" s="60"/>
      <c r="J623" s="60"/>
      <c r="K623" s="60"/>
      <c r="L623" s="60"/>
      <c r="M623" s="60"/>
      <c r="N623" s="60"/>
      <c r="O623" s="60"/>
    </row>
    <row r="624" spans="1:15" s="20" customFormat="1" ht="37.5" hidden="1" customHeight="1" x14ac:dyDescent="0.3">
      <c r="A624" s="61"/>
      <c r="F624" s="60"/>
      <c r="G624" s="60"/>
      <c r="H624" s="60"/>
      <c r="I624" s="60"/>
      <c r="J624" s="60"/>
      <c r="K624" s="60"/>
      <c r="L624" s="60"/>
      <c r="M624" s="60"/>
      <c r="N624" s="60"/>
      <c r="O624" s="60"/>
    </row>
    <row r="625" spans="1:15" s="20" customFormat="1" ht="37.5" hidden="1" customHeight="1" x14ac:dyDescent="0.3">
      <c r="A625" s="61"/>
      <c r="F625" s="60"/>
      <c r="G625" s="60"/>
      <c r="H625" s="60"/>
      <c r="I625" s="60"/>
      <c r="J625" s="60"/>
      <c r="K625" s="60"/>
      <c r="L625" s="60"/>
      <c r="M625" s="60"/>
      <c r="N625" s="60"/>
      <c r="O625" s="60"/>
    </row>
    <row r="626" spans="1:15" s="20" customFormat="1" ht="37.5" hidden="1" customHeight="1" x14ac:dyDescent="0.3">
      <c r="A626" s="61"/>
      <c r="F626" s="60"/>
      <c r="G626" s="60"/>
      <c r="H626" s="60"/>
      <c r="I626" s="60"/>
      <c r="J626" s="60"/>
      <c r="K626" s="60"/>
      <c r="L626" s="60"/>
      <c r="M626" s="60"/>
      <c r="N626" s="60"/>
      <c r="O626" s="60"/>
    </row>
    <row r="627" spans="1:15" s="20" customFormat="1" ht="37.5" hidden="1" customHeight="1" x14ac:dyDescent="0.3">
      <c r="A627" s="61"/>
      <c r="F627" s="60"/>
      <c r="G627" s="60"/>
      <c r="H627" s="60"/>
      <c r="I627" s="60"/>
      <c r="J627" s="60"/>
      <c r="K627" s="60"/>
      <c r="L627" s="60"/>
      <c r="M627" s="60"/>
      <c r="N627" s="60"/>
      <c r="O627" s="60"/>
    </row>
    <row r="628" spans="1:15" s="20" customFormat="1" ht="37.5" hidden="1" customHeight="1" x14ac:dyDescent="0.3">
      <c r="A628" s="61"/>
      <c r="F628" s="60"/>
      <c r="G628" s="60"/>
      <c r="H628" s="60"/>
      <c r="I628" s="60"/>
      <c r="J628" s="60"/>
      <c r="K628" s="60"/>
      <c r="L628" s="60"/>
      <c r="M628" s="60"/>
      <c r="N628" s="60"/>
      <c r="O628" s="60"/>
    </row>
    <row r="629" spans="1:15" s="20" customFormat="1" ht="37.5" hidden="1" customHeight="1" x14ac:dyDescent="0.3">
      <c r="A629" s="61"/>
      <c r="F629" s="60"/>
      <c r="G629" s="60"/>
      <c r="H629" s="60"/>
      <c r="I629" s="60"/>
      <c r="J629" s="60"/>
      <c r="K629" s="60"/>
      <c r="L629" s="60"/>
      <c r="M629" s="60"/>
      <c r="N629" s="60"/>
      <c r="O629" s="60"/>
    </row>
    <row r="630" spans="1:15" s="20" customFormat="1" ht="37.5" hidden="1" customHeight="1" x14ac:dyDescent="0.3">
      <c r="A630" s="61"/>
      <c r="F630" s="60"/>
      <c r="G630" s="60"/>
      <c r="H630" s="60"/>
      <c r="I630" s="60"/>
      <c r="J630" s="60"/>
      <c r="K630" s="60"/>
      <c r="L630" s="60"/>
      <c r="M630" s="60"/>
      <c r="N630" s="60"/>
      <c r="O630" s="60"/>
    </row>
    <row r="631" spans="1:15" s="20" customFormat="1" ht="37.5" hidden="1" customHeight="1" x14ac:dyDescent="0.3">
      <c r="A631" s="61"/>
      <c r="F631" s="60"/>
      <c r="G631" s="60"/>
      <c r="H631" s="60"/>
      <c r="I631" s="60"/>
      <c r="J631" s="60"/>
      <c r="K631" s="60"/>
      <c r="L631" s="60"/>
      <c r="M631" s="60"/>
      <c r="N631" s="60"/>
      <c r="O631" s="60"/>
    </row>
    <row r="632" spans="1:15" s="20" customFormat="1" ht="37.5" hidden="1" customHeight="1" x14ac:dyDescent="0.3">
      <c r="A632" s="61"/>
      <c r="F632" s="60"/>
      <c r="G632" s="60"/>
      <c r="H632" s="60"/>
      <c r="I632" s="60"/>
      <c r="J632" s="60"/>
      <c r="K632" s="60"/>
      <c r="L632" s="60"/>
      <c r="M632" s="60"/>
      <c r="N632" s="60"/>
      <c r="O632" s="60"/>
    </row>
    <row r="633" spans="1:15" s="20" customFormat="1" ht="37.5" hidden="1" customHeight="1" x14ac:dyDescent="0.3">
      <c r="A633" s="61"/>
      <c r="F633" s="60"/>
      <c r="G633" s="60"/>
      <c r="H633" s="60"/>
      <c r="I633" s="60"/>
      <c r="J633" s="60"/>
      <c r="K633" s="60"/>
      <c r="L633" s="60"/>
      <c r="M633" s="60"/>
      <c r="N633" s="60"/>
      <c r="O633" s="60"/>
    </row>
    <row r="634" spans="1:15" s="20" customFormat="1" ht="37.5" hidden="1" customHeight="1" x14ac:dyDescent="0.3">
      <c r="A634" s="61"/>
      <c r="F634" s="60"/>
      <c r="G634" s="60"/>
      <c r="H634" s="60"/>
      <c r="I634" s="60"/>
      <c r="J634" s="60"/>
      <c r="K634" s="60"/>
      <c r="L634" s="60"/>
      <c r="M634" s="60"/>
      <c r="N634" s="60"/>
      <c r="O634" s="60"/>
    </row>
    <row r="635" spans="1:15" s="20" customFormat="1" ht="37.5" hidden="1" customHeight="1" x14ac:dyDescent="0.3">
      <c r="A635" s="61"/>
      <c r="F635" s="60"/>
      <c r="G635" s="60"/>
      <c r="H635" s="60"/>
      <c r="I635" s="60"/>
      <c r="J635" s="60"/>
      <c r="K635" s="60"/>
      <c r="L635" s="60"/>
      <c r="M635" s="60"/>
      <c r="N635" s="60"/>
      <c r="O635" s="60"/>
    </row>
    <row r="636" spans="1:15" s="20" customFormat="1" ht="37.5" hidden="1" customHeight="1" x14ac:dyDescent="0.3">
      <c r="A636" s="61"/>
      <c r="F636" s="60"/>
      <c r="G636" s="60"/>
      <c r="H636" s="60"/>
      <c r="I636" s="60"/>
      <c r="J636" s="60"/>
      <c r="K636" s="60"/>
      <c r="L636" s="60"/>
      <c r="M636" s="60"/>
      <c r="N636" s="60"/>
      <c r="O636" s="60"/>
    </row>
    <row r="637" spans="1:15" s="20" customFormat="1" ht="37.5" hidden="1" customHeight="1" x14ac:dyDescent="0.3">
      <c r="A637" s="61"/>
      <c r="F637" s="60"/>
      <c r="G637" s="60"/>
      <c r="H637" s="60"/>
      <c r="I637" s="60"/>
      <c r="J637" s="60"/>
      <c r="K637" s="60"/>
      <c r="L637" s="60"/>
      <c r="M637" s="60"/>
      <c r="N637" s="60"/>
      <c r="O637" s="60"/>
    </row>
    <row r="638" spans="1:15" s="20" customFormat="1" ht="37.5" hidden="1" customHeight="1" x14ac:dyDescent="0.3">
      <c r="A638" s="61"/>
      <c r="F638" s="60"/>
      <c r="G638" s="60"/>
      <c r="H638" s="60"/>
      <c r="I638" s="60"/>
      <c r="J638" s="60"/>
      <c r="K638" s="60"/>
      <c r="L638" s="60"/>
      <c r="M638" s="60"/>
      <c r="N638" s="60"/>
      <c r="O638" s="60"/>
    </row>
    <row r="639" spans="1:15" s="20" customFormat="1" ht="37.5" hidden="1" customHeight="1" x14ac:dyDescent="0.3">
      <c r="A639" s="61"/>
      <c r="F639" s="60"/>
      <c r="G639" s="60"/>
      <c r="H639" s="60"/>
      <c r="I639" s="60"/>
      <c r="J639" s="60"/>
      <c r="K639" s="60"/>
      <c r="L639" s="60"/>
      <c r="M639" s="60"/>
      <c r="N639" s="60"/>
      <c r="O639" s="60"/>
    </row>
    <row r="640" spans="1:15" s="20" customFormat="1" ht="37.5" hidden="1" customHeight="1" x14ac:dyDescent="0.3">
      <c r="A640" s="61"/>
      <c r="F640" s="60"/>
      <c r="G640" s="60"/>
      <c r="H640" s="60"/>
      <c r="I640" s="60"/>
      <c r="J640" s="60"/>
      <c r="K640" s="60"/>
      <c r="L640" s="60"/>
      <c r="M640" s="60"/>
      <c r="N640" s="60"/>
      <c r="O640" s="60"/>
    </row>
    <row r="641" spans="1:15" s="20" customFormat="1" ht="37.5" hidden="1" customHeight="1" x14ac:dyDescent="0.3">
      <c r="A641" s="61"/>
      <c r="F641" s="60"/>
      <c r="G641" s="60"/>
      <c r="H641" s="60"/>
      <c r="I641" s="60"/>
      <c r="J641" s="60"/>
      <c r="K641" s="60"/>
      <c r="L641" s="60"/>
      <c r="M641" s="60"/>
      <c r="N641" s="60"/>
      <c r="O641" s="60"/>
    </row>
    <row r="642" spans="1:15" s="20" customFormat="1" ht="37.5" hidden="1" customHeight="1" x14ac:dyDescent="0.3">
      <c r="A642" s="61"/>
      <c r="F642" s="60"/>
      <c r="G642" s="60"/>
      <c r="H642" s="60"/>
      <c r="I642" s="60"/>
      <c r="J642" s="60"/>
      <c r="K642" s="60"/>
      <c r="L642" s="60"/>
      <c r="M642" s="60"/>
      <c r="N642" s="60"/>
      <c r="O642" s="60"/>
    </row>
    <row r="643" spans="1:15" s="20" customFormat="1" ht="37.5" hidden="1" customHeight="1" x14ac:dyDescent="0.3">
      <c r="A643" s="61"/>
      <c r="F643" s="60"/>
      <c r="G643" s="60"/>
      <c r="H643" s="60"/>
      <c r="I643" s="60"/>
      <c r="J643" s="60"/>
      <c r="K643" s="60"/>
      <c r="L643" s="60"/>
      <c r="M643" s="60"/>
      <c r="N643" s="60"/>
      <c r="O643" s="60"/>
    </row>
    <row r="644" spans="1:15" s="20" customFormat="1" ht="37.5" hidden="1" customHeight="1" x14ac:dyDescent="0.3">
      <c r="A644" s="61"/>
      <c r="F644" s="60"/>
      <c r="G644" s="60"/>
      <c r="H644" s="60"/>
      <c r="I644" s="60"/>
      <c r="J644" s="60"/>
      <c r="K644" s="60"/>
      <c r="L644" s="60"/>
      <c r="M644" s="60"/>
      <c r="N644" s="60"/>
      <c r="O644" s="60"/>
    </row>
    <row r="645" spans="1:15" s="20" customFormat="1" ht="37.5" hidden="1" customHeight="1" x14ac:dyDescent="0.3">
      <c r="A645" s="61"/>
      <c r="F645" s="60"/>
      <c r="G645" s="60"/>
      <c r="H645" s="60"/>
      <c r="I645" s="60"/>
      <c r="J645" s="60"/>
      <c r="K645" s="60"/>
      <c r="L645" s="60"/>
      <c r="M645" s="60"/>
      <c r="N645" s="60"/>
      <c r="O645" s="60"/>
    </row>
    <row r="646" spans="1:15" s="20" customFormat="1" ht="37.5" hidden="1" customHeight="1" x14ac:dyDescent="0.3">
      <c r="A646" s="61"/>
      <c r="F646" s="60"/>
      <c r="G646" s="60"/>
      <c r="H646" s="60"/>
      <c r="I646" s="60"/>
      <c r="J646" s="60"/>
      <c r="K646" s="60"/>
      <c r="L646" s="60"/>
      <c r="M646" s="60"/>
      <c r="N646" s="60"/>
      <c r="O646" s="60"/>
    </row>
    <row r="647" spans="1:15" s="20" customFormat="1" ht="37.5" hidden="1" customHeight="1" x14ac:dyDescent="0.3">
      <c r="A647" s="61"/>
      <c r="F647" s="60"/>
      <c r="G647" s="60"/>
      <c r="H647" s="60"/>
      <c r="I647" s="60"/>
      <c r="J647" s="60"/>
      <c r="K647" s="60"/>
      <c r="L647" s="60"/>
      <c r="M647" s="60"/>
      <c r="N647" s="60"/>
      <c r="O647" s="60"/>
    </row>
    <row r="648" spans="1:15" s="20" customFormat="1" ht="37.5" hidden="1" customHeight="1" x14ac:dyDescent="0.3">
      <c r="A648" s="61"/>
      <c r="F648" s="60"/>
      <c r="G648" s="60"/>
      <c r="H648" s="60"/>
      <c r="I648" s="60"/>
      <c r="J648" s="60"/>
      <c r="K648" s="60"/>
      <c r="L648" s="60"/>
      <c r="M648" s="60"/>
      <c r="N648" s="60"/>
      <c r="O648" s="60"/>
    </row>
    <row r="649" spans="1:15" s="20" customFormat="1" ht="37.5" hidden="1" customHeight="1" x14ac:dyDescent="0.3">
      <c r="A649" s="61"/>
      <c r="F649" s="60"/>
      <c r="G649" s="60"/>
      <c r="H649" s="60"/>
      <c r="I649" s="60"/>
      <c r="J649" s="60"/>
      <c r="K649" s="60"/>
      <c r="L649" s="60"/>
      <c r="M649" s="60"/>
      <c r="N649" s="60"/>
      <c r="O649" s="60"/>
    </row>
    <row r="650" spans="1:15" s="20" customFormat="1" ht="37.5" hidden="1" customHeight="1" x14ac:dyDescent="0.3">
      <c r="A650" s="61"/>
      <c r="F650" s="60"/>
      <c r="G650" s="60"/>
      <c r="H650" s="60"/>
      <c r="I650" s="60"/>
      <c r="J650" s="60"/>
      <c r="K650" s="60"/>
      <c r="L650" s="60"/>
      <c r="M650" s="60"/>
      <c r="N650" s="60"/>
      <c r="O650" s="60"/>
    </row>
    <row r="651" spans="1:15" s="20" customFormat="1" ht="37.5" hidden="1" customHeight="1" x14ac:dyDescent="0.3">
      <c r="A651" s="61"/>
      <c r="F651" s="60"/>
      <c r="G651" s="60"/>
      <c r="H651" s="60"/>
      <c r="I651" s="60"/>
      <c r="J651" s="60"/>
      <c r="K651" s="60"/>
      <c r="L651" s="60"/>
      <c r="M651" s="60"/>
      <c r="N651" s="60"/>
      <c r="O651" s="60"/>
    </row>
    <row r="652" spans="1:15" s="20" customFormat="1" ht="37.5" hidden="1" customHeight="1" x14ac:dyDescent="0.3">
      <c r="A652" s="61"/>
      <c r="F652" s="60"/>
      <c r="G652" s="60"/>
      <c r="H652" s="60"/>
      <c r="I652" s="60"/>
      <c r="J652" s="60"/>
      <c r="K652" s="60"/>
      <c r="L652" s="60"/>
      <c r="M652" s="60"/>
      <c r="N652" s="60"/>
      <c r="O652" s="60"/>
    </row>
    <row r="653" spans="1:15" s="20" customFormat="1" ht="37.5" hidden="1" customHeight="1" x14ac:dyDescent="0.3">
      <c r="A653" s="61"/>
      <c r="F653" s="60"/>
      <c r="G653" s="60"/>
      <c r="H653" s="60"/>
      <c r="I653" s="60"/>
      <c r="J653" s="60"/>
      <c r="K653" s="60"/>
      <c r="L653" s="60"/>
      <c r="M653" s="60"/>
      <c r="N653" s="60"/>
      <c r="O653" s="60"/>
    </row>
    <row r="654" spans="1:15" s="20" customFormat="1" ht="37.5" hidden="1" customHeight="1" x14ac:dyDescent="0.3">
      <c r="A654" s="61"/>
      <c r="F654" s="60"/>
      <c r="G654" s="60"/>
      <c r="H654" s="60"/>
      <c r="I654" s="60"/>
      <c r="J654" s="60"/>
      <c r="K654" s="60"/>
      <c r="L654" s="60"/>
      <c r="M654" s="60"/>
      <c r="N654" s="60"/>
      <c r="O654" s="60"/>
    </row>
    <row r="655" spans="1:15" s="20" customFormat="1" ht="37.5" hidden="1" customHeight="1" x14ac:dyDescent="0.3">
      <c r="A655" s="61"/>
      <c r="F655" s="60"/>
      <c r="G655" s="60"/>
      <c r="H655" s="60"/>
      <c r="I655" s="60"/>
      <c r="J655" s="60"/>
      <c r="K655" s="60"/>
      <c r="L655" s="60"/>
      <c r="M655" s="60"/>
      <c r="N655" s="60"/>
      <c r="O655" s="60"/>
    </row>
    <row r="656" spans="1:15" s="20" customFormat="1" ht="37.5" hidden="1" customHeight="1" x14ac:dyDescent="0.3">
      <c r="A656" s="61"/>
      <c r="F656" s="60"/>
      <c r="G656" s="60"/>
      <c r="H656" s="60"/>
      <c r="I656" s="60"/>
      <c r="J656" s="60"/>
      <c r="K656" s="60"/>
      <c r="L656" s="60"/>
      <c r="M656" s="60"/>
      <c r="N656" s="60"/>
      <c r="O656" s="60"/>
    </row>
    <row r="657" spans="1:15" s="20" customFormat="1" ht="37.5" hidden="1" customHeight="1" x14ac:dyDescent="0.3">
      <c r="A657" s="61"/>
      <c r="F657" s="60"/>
      <c r="G657" s="60"/>
      <c r="H657" s="60"/>
      <c r="I657" s="60"/>
      <c r="J657" s="60"/>
      <c r="K657" s="60"/>
      <c r="L657" s="60"/>
      <c r="M657" s="60"/>
      <c r="N657" s="60"/>
      <c r="O657" s="60"/>
    </row>
    <row r="658" spans="1:15" s="20" customFormat="1" ht="37.5" hidden="1" customHeight="1" x14ac:dyDescent="0.3">
      <c r="A658" s="61"/>
      <c r="F658" s="60"/>
      <c r="G658" s="60"/>
      <c r="H658" s="60"/>
      <c r="I658" s="60"/>
      <c r="J658" s="60"/>
      <c r="K658" s="60"/>
      <c r="L658" s="60"/>
      <c r="M658" s="60"/>
      <c r="N658" s="60"/>
      <c r="O658" s="60"/>
    </row>
    <row r="659" spans="1:15" s="20" customFormat="1" ht="37.5" hidden="1" customHeight="1" x14ac:dyDescent="0.3">
      <c r="A659" s="61"/>
      <c r="F659" s="60"/>
      <c r="G659" s="60"/>
      <c r="H659" s="60"/>
      <c r="I659" s="60"/>
      <c r="J659" s="60"/>
      <c r="K659" s="60"/>
      <c r="L659" s="60"/>
      <c r="M659" s="60"/>
      <c r="N659" s="60"/>
      <c r="O659" s="60"/>
    </row>
    <row r="660" spans="1:15" s="20" customFormat="1" ht="37.5" hidden="1" customHeight="1" x14ac:dyDescent="0.3">
      <c r="A660" s="61"/>
      <c r="F660" s="60"/>
      <c r="G660" s="60"/>
      <c r="H660" s="60"/>
      <c r="I660" s="60"/>
      <c r="J660" s="60"/>
      <c r="K660" s="60"/>
      <c r="L660" s="60"/>
      <c r="M660" s="60"/>
      <c r="N660" s="60"/>
      <c r="O660" s="60"/>
    </row>
    <row r="661" spans="1:15" s="20" customFormat="1" ht="37.5" hidden="1" customHeight="1" x14ac:dyDescent="0.3">
      <c r="A661" s="61"/>
      <c r="F661" s="60"/>
      <c r="G661" s="60"/>
      <c r="H661" s="60"/>
      <c r="I661" s="60"/>
      <c r="J661" s="60"/>
      <c r="K661" s="60"/>
      <c r="L661" s="60"/>
      <c r="M661" s="60"/>
      <c r="N661" s="60"/>
      <c r="O661" s="60"/>
    </row>
    <row r="662" spans="1:15" s="20" customFormat="1" ht="37.5" hidden="1" customHeight="1" x14ac:dyDescent="0.3">
      <c r="A662" s="61"/>
      <c r="F662" s="60"/>
      <c r="G662" s="60"/>
      <c r="H662" s="60"/>
      <c r="I662" s="60"/>
      <c r="J662" s="60"/>
      <c r="K662" s="60"/>
      <c r="L662" s="60"/>
      <c r="M662" s="60"/>
      <c r="N662" s="60"/>
      <c r="O662" s="60"/>
    </row>
    <row r="663" spans="1:15" s="20" customFormat="1" ht="37.5" hidden="1" customHeight="1" x14ac:dyDescent="0.3">
      <c r="A663" s="61"/>
      <c r="F663" s="60"/>
      <c r="G663" s="60"/>
      <c r="H663" s="60"/>
      <c r="I663" s="60"/>
      <c r="J663" s="60"/>
      <c r="K663" s="60"/>
      <c r="L663" s="60"/>
      <c r="M663" s="60"/>
      <c r="N663" s="60"/>
      <c r="O663" s="60"/>
    </row>
    <row r="664" spans="1:15" s="20" customFormat="1" ht="37.5" hidden="1" customHeight="1" x14ac:dyDescent="0.3">
      <c r="A664" s="61"/>
      <c r="F664" s="60"/>
      <c r="G664" s="60"/>
      <c r="H664" s="60"/>
      <c r="I664" s="60"/>
      <c r="J664" s="60"/>
      <c r="K664" s="60"/>
      <c r="L664" s="60"/>
      <c r="M664" s="60"/>
      <c r="N664" s="60"/>
      <c r="O664" s="60"/>
    </row>
    <row r="665" spans="1:15" s="20" customFormat="1" ht="37.5" hidden="1" customHeight="1" x14ac:dyDescent="0.3">
      <c r="A665" s="61"/>
      <c r="F665" s="60"/>
      <c r="G665" s="60"/>
      <c r="H665" s="60"/>
      <c r="I665" s="60"/>
      <c r="J665" s="60"/>
      <c r="K665" s="60"/>
      <c r="L665" s="60"/>
      <c r="M665" s="60"/>
      <c r="N665" s="60"/>
      <c r="O665" s="60"/>
    </row>
    <row r="666" spans="1:15" s="20" customFormat="1" ht="37.5" hidden="1" customHeight="1" x14ac:dyDescent="0.3">
      <c r="A666" s="61"/>
      <c r="F666" s="60"/>
      <c r="G666" s="60"/>
      <c r="H666" s="60"/>
      <c r="I666" s="60"/>
      <c r="J666" s="60"/>
      <c r="K666" s="60"/>
      <c r="L666" s="60"/>
      <c r="M666" s="60"/>
      <c r="N666" s="60"/>
      <c r="O666" s="60"/>
    </row>
    <row r="667" spans="1:15" s="20" customFormat="1" ht="37.5" hidden="1" customHeight="1" x14ac:dyDescent="0.3">
      <c r="A667" s="61"/>
      <c r="F667" s="60"/>
      <c r="G667" s="60"/>
      <c r="H667" s="60"/>
      <c r="I667" s="60"/>
      <c r="J667" s="60"/>
      <c r="K667" s="60"/>
      <c r="L667" s="60"/>
      <c r="M667" s="60"/>
      <c r="N667" s="60"/>
      <c r="O667" s="60"/>
    </row>
    <row r="668" spans="1:15" s="20" customFormat="1" ht="37.5" hidden="1" customHeight="1" x14ac:dyDescent="0.3">
      <c r="A668" s="61"/>
      <c r="F668" s="60"/>
      <c r="G668" s="60"/>
      <c r="H668" s="60"/>
      <c r="I668" s="60"/>
      <c r="J668" s="60"/>
      <c r="K668" s="60"/>
      <c r="L668" s="60"/>
      <c r="M668" s="60"/>
      <c r="N668" s="60"/>
      <c r="O668" s="60"/>
    </row>
    <row r="669" spans="1:15" s="20" customFormat="1" ht="37.5" hidden="1" customHeight="1" x14ac:dyDescent="0.3">
      <c r="A669" s="61"/>
      <c r="F669" s="60"/>
      <c r="G669" s="60"/>
      <c r="H669" s="60"/>
      <c r="I669" s="60"/>
      <c r="J669" s="60"/>
      <c r="K669" s="60"/>
      <c r="L669" s="60"/>
      <c r="M669" s="60"/>
      <c r="N669" s="60"/>
      <c r="O669" s="60"/>
    </row>
    <row r="670" spans="1:15" s="20" customFormat="1" ht="37.5" hidden="1" customHeight="1" x14ac:dyDescent="0.3">
      <c r="A670" s="61"/>
      <c r="F670" s="60"/>
      <c r="G670" s="60"/>
      <c r="H670" s="60"/>
      <c r="I670" s="60"/>
      <c r="J670" s="60"/>
      <c r="K670" s="60"/>
      <c r="L670" s="60"/>
      <c r="M670" s="60"/>
      <c r="N670" s="60"/>
      <c r="O670" s="60"/>
    </row>
    <row r="671" spans="1:15" s="20" customFormat="1" ht="37.5" hidden="1" customHeight="1" x14ac:dyDescent="0.3">
      <c r="A671" s="61"/>
      <c r="F671" s="60"/>
      <c r="G671" s="60"/>
      <c r="H671" s="60"/>
      <c r="I671" s="60"/>
      <c r="J671" s="60"/>
      <c r="K671" s="60"/>
      <c r="L671" s="60"/>
      <c r="M671" s="60"/>
      <c r="N671" s="60"/>
      <c r="O671" s="60"/>
    </row>
    <row r="672" spans="1:15" s="20" customFormat="1" ht="37.5" hidden="1" customHeight="1" x14ac:dyDescent="0.3">
      <c r="A672" s="61"/>
      <c r="F672" s="60"/>
      <c r="G672" s="60"/>
      <c r="H672" s="60"/>
      <c r="I672" s="60"/>
      <c r="J672" s="60"/>
      <c r="K672" s="60"/>
      <c r="L672" s="60"/>
      <c r="M672" s="60"/>
      <c r="N672" s="60"/>
      <c r="O672" s="60"/>
    </row>
    <row r="673" spans="1:15" s="20" customFormat="1" ht="37.5" hidden="1" customHeight="1" x14ac:dyDescent="0.3">
      <c r="A673" s="61"/>
      <c r="F673" s="60"/>
      <c r="G673" s="60"/>
      <c r="H673" s="60"/>
      <c r="I673" s="60"/>
      <c r="J673" s="60"/>
      <c r="K673" s="60"/>
      <c r="L673" s="60"/>
      <c r="M673" s="60"/>
      <c r="N673" s="60"/>
      <c r="O673" s="60"/>
    </row>
    <row r="674" spans="1:15" s="20" customFormat="1" ht="37.5" hidden="1" customHeight="1" x14ac:dyDescent="0.3">
      <c r="A674" s="61"/>
      <c r="F674" s="60"/>
      <c r="G674" s="60"/>
      <c r="H674" s="60"/>
      <c r="I674" s="60"/>
      <c r="J674" s="60"/>
      <c r="K674" s="60"/>
      <c r="L674" s="60"/>
      <c r="M674" s="60"/>
      <c r="N674" s="60"/>
      <c r="O674" s="60"/>
    </row>
    <row r="675" spans="1:15" s="20" customFormat="1" ht="37.5" hidden="1" customHeight="1" x14ac:dyDescent="0.3">
      <c r="A675" s="61"/>
      <c r="F675" s="60"/>
      <c r="G675" s="60"/>
      <c r="H675" s="60"/>
      <c r="I675" s="60"/>
      <c r="J675" s="60"/>
      <c r="K675" s="60"/>
      <c r="L675" s="60"/>
      <c r="M675" s="60"/>
      <c r="N675" s="60"/>
      <c r="O675" s="60"/>
    </row>
    <row r="676" spans="1:15" s="20" customFormat="1" ht="37.5" hidden="1" customHeight="1" x14ac:dyDescent="0.3">
      <c r="A676" s="61"/>
      <c r="F676" s="60"/>
      <c r="G676" s="60"/>
      <c r="H676" s="60"/>
      <c r="I676" s="60"/>
      <c r="J676" s="60"/>
      <c r="K676" s="60"/>
      <c r="L676" s="60"/>
      <c r="M676" s="60"/>
      <c r="N676" s="60"/>
      <c r="O676" s="60"/>
    </row>
    <row r="677" spans="1:15" s="20" customFormat="1" ht="37.5" hidden="1" customHeight="1" x14ac:dyDescent="0.3">
      <c r="A677" s="61"/>
      <c r="F677" s="60"/>
      <c r="G677" s="60"/>
      <c r="H677" s="60"/>
      <c r="I677" s="60"/>
      <c r="J677" s="60"/>
      <c r="K677" s="60"/>
      <c r="L677" s="60"/>
      <c r="M677" s="60"/>
      <c r="N677" s="60"/>
      <c r="O677" s="60"/>
    </row>
    <row r="678" spans="1:15" s="20" customFormat="1" ht="37.5" hidden="1" customHeight="1" x14ac:dyDescent="0.3">
      <c r="A678" s="61"/>
      <c r="F678" s="60"/>
      <c r="G678" s="60"/>
      <c r="H678" s="60"/>
      <c r="I678" s="60"/>
      <c r="J678" s="60"/>
      <c r="K678" s="60"/>
      <c r="L678" s="60"/>
      <c r="M678" s="60"/>
      <c r="N678" s="60"/>
      <c r="O678" s="60"/>
    </row>
    <row r="679" spans="1:15" s="20" customFormat="1" ht="37.5" hidden="1" customHeight="1" x14ac:dyDescent="0.3">
      <c r="A679" s="61"/>
      <c r="F679" s="60"/>
      <c r="G679" s="60"/>
      <c r="H679" s="60"/>
      <c r="I679" s="60"/>
      <c r="J679" s="60"/>
      <c r="K679" s="60"/>
      <c r="L679" s="60"/>
      <c r="M679" s="60"/>
      <c r="N679" s="60"/>
      <c r="O679" s="60"/>
    </row>
    <row r="680" spans="1:15" s="20" customFormat="1" ht="37.5" hidden="1" customHeight="1" x14ac:dyDescent="0.3">
      <c r="A680" s="61"/>
      <c r="F680" s="60"/>
      <c r="G680" s="60"/>
      <c r="H680" s="60"/>
      <c r="I680" s="60"/>
      <c r="J680" s="60"/>
      <c r="K680" s="60"/>
      <c r="L680" s="60"/>
      <c r="M680" s="60"/>
      <c r="N680" s="60"/>
      <c r="O680" s="60"/>
    </row>
    <row r="681" spans="1:15" s="20" customFormat="1" ht="37.5" hidden="1" customHeight="1" x14ac:dyDescent="0.3">
      <c r="A681" s="61"/>
      <c r="F681" s="60"/>
      <c r="G681" s="60"/>
      <c r="H681" s="60"/>
      <c r="I681" s="60"/>
      <c r="J681" s="60"/>
      <c r="K681" s="60"/>
      <c r="L681" s="60"/>
      <c r="M681" s="60"/>
      <c r="N681" s="60"/>
      <c r="O681" s="60"/>
    </row>
    <row r="682" spans="1:15" s="20" customFormat="1" ht="37.5" hidden="1" customHeight="1" x14ac:dyDescent="0.3">
      <c r="A682" s="61"/>
      <c r="F682" s="60"/>
      <c r="G682" s="60"/>
      <c r="H682" s="60"/>
      <c r="I682" s="60"/>
      <c r="J682" s="60"/>
      <c r="K682" s="60"/>
      <c r="L682" s="60"/>
      <c r="M682" s="60"/>
      <c r="N682" s="60"/>
      <c r="O682" s="60"/>
    </row>
    <row r="683" spans="1:15" s="20" customFormat="1" ht="37.5" hidden="1" customHeight="1" x14ac:dyDescent="0.3">
      <c r="A683" s="61"/>
      <c r="F683" s="60"/>
      <c r="G683" s="60"/>
      <c r="H683" s="60"/>
      <c r="I683" s="60"/>
      <c r="J683" s="60"/>
      <c r="K683" s="60"/>
      <c r="L683" s="60"/>
      <c r="M683" s="60"/>
      <c r="N683" s="60"/>
      <c r="O683" s="60"/>
    </row>
    <row r="684" spans="1:15" s="20" customFormat="1" ht="37.5" hidden="1" customHeight="1" x14ac:dyDescent="0.3">
      <c r="A684" s="61"/>
      <c r="F684" s="60"/>
      <c r="G684" s="60"/>
      <c r="H684" s="60"/>
      <c r="I684" s="60"/>
      <c r="J684" s="60"/>
      <c r="K684" s="60"/>
      <c r="L684" s="60"/>
      <c r="M684" s="60"/>
      <c r="N684" s="60"/>
      <c r="O684" s="60"/>
    </row>
    <row r="685" spans="1:15" s="20" customFormat="1" ht="37.5" hidden="1" customHeight="1" x14ac:dyDescent="0.3">
      <c r="A685" s="61"/>
      <c r="F685" s="60"/>
      <c r="G685" s="60"/>
      <c r="H685" s="60"/>
      <c r="I685" s="60"/>
      <c r="J685" s="60"/>
      <c r="K685" s="60"/>
      <c r="L685" s="60"/>
      <c r="M685" s="60"/>
      <c r="N685" s="60"/>
      <c r="O685" s="60"/>
    </row>
    <row r="686" spans="1:15" s="20" customFormat="1" ht="37.5" hidden="1" customHeight="1" x14ac:dyDescent="0.3">
      <c r="A686" s="61"/>
      <c r="F686" s="60"/>
      <c r="G686" s="60"/>
      <c r="H686" s="60"/>
      <c r="I686" s="60"/>
      <c r="J686" s="60"/>
      <c r="K686" s="60"/>
      <c r="L686" s="60"/>
      <c r="M686" s="60"/>
      <c r="N686" s="60"/>
      <c r="O686" s="60"/>
    </row>
    <row r="687" spans="1:15" s="20" customFormat="1" ht="37.5" hidden="1" customHeight="1" x14ac:dyDescent="0.3">
      <c r="A687" s="61"/>
      <c r="F687" s="60"/>
      <c r="G687" s="60"/>
      <c r="H687" s="60"/>
      <c r="I687" s="60"/>
      <c r="J687" s="60"/>
      <c r="K687" s="60"/>
      <c r="L687" s="60"/>
      <c r="M687" s="60"/>
      <c r="N687" s="60"/>
      <c r="O687" s="60"/>
    </row>
    <row r="688" spans="1:15" s="20" customFormat="1" ht="37.5" hidden="1" customHeight="1" x14ac:dyDescent="0.3">
      <c r="A688" s="61"/>
      <c r="F688" s="60"/>
      <c r="G688" s="60"/>
      <c r="H688" s="60"/>
      <c r="I688" s="60"/>
      <c r="J688" s="60"/>
      <c r="K688" s="60"/>
      <c r="L688" s="60"/>
      <c r="M688" s="60"/>
      <c r="N688" s="60"/>
      <c r="O688" s="60"/>
    </row>
    <row r="689" spans="1:15" s="20" customFormat="1" ht="37.5" hidden="1" customHeight="1" x14ac:dyDescent="0.3">
      <c r="A689" s="61"/>
      <c r="F689" s="60"/>
      <c r="G689" s="60"/>
      <c r="H689" s="60"/>
      <c r="I689" s="60"/>
      <c r="J689" s="60"/>
      <c r="K689" s="60"/>
      <c r="L689" s="60"/>
      <c r="M689" s="60"/>
      <c r="N689" s="60"/>
      <c r="O689" s="60"/>
    </row>
    <row r="690" spans="1:15" s="20" customFormat="1" ht="37.5" hidden="1" customHeight="1" x14ac:dyDescent="0.3">
      <c r="A690" s="61"/>
      <c r="F690" s="60"/>
      <c r="G690" s="60"/>
      <c r="H690" s="60"/>
      <c r="I690" s="60"/>
      <c r="J690" s="60"/>
      <c r="K690" s="60"/>
      <c r="L690" s="60"/>
      <c r="M690" s="60"/>
      <c r="N690" s="60"/>
      <c r="O690" s="60"/>
    </row>
    <row r="691" spans="1:15" s="20" customFormat="1" ht="37.5" hidden="1" customHeight="1" x14ac:dyDescent="0.3">
      <c r="A691" s="61"/>
      <c r="F691" s="60"/>
      <c r="G691" s="60"/>
      <c r="H691" s="60"/>
      <c r="I691" s="60"/>
      <c r="J691" s="60"/>
      <c r="K691" s="60"/>
      <c r="L691" s="60"/>
      <c r="M691" s="60"/>
      <c r="N691" s="60"/>
      <c r="O691" s="60"/>
    </row>
    <row r="692" spans="1:15" s="20" customFormat="1" ht="37.5" hidden="1" customHeight="1" x14ac:dyDescent="0.3">
      <c r="A692" s="61"/>
      <c r="F692" s="60"/>
      <c r="G692" s="60"/>
      <c r="H692" s="60"/>
      <c r="I692" s="60"/>
      <c r="J692" s="60"/>
      <c r="K692" s="60"/>
      <c r="L692" s="60"/>
      <c r="M692" s="60"/>
      <c r="N692" s="60"/>
      <c r="O692" s="60"/>
    </row>
    <row r="693" spans="1:15" s="20" customFormat="1" ht="37.5" hidden="1" customHeight="1" x14ac:dyDescent="0.3">
      <c r="A693" s="61"/>
      <c r="F693" s="60"/>
      <c r="G693" s="60"/>
      <c r="H693" s="60"/>
      <c r="I693" s="60"/>
      <c r="J693" s="60"/>
      <c r="K693" s="60"/>
      <c r="L693" s="60"/>
      <c r="M693" s="60"/>
      <c r="N693" s="60"/>
      <c r="O693" s="60"/>
    </row>
    <row r="694" spans="1:15" s="20" customFormat="1" ht="37.5" hidden="1" customHeight="1" x14ac:dyDescent="0.3">
      <c r="A694" s="61"/>
      <c r="F694" s="60"/>
      <c r="G694" s="60"/>
      <c r="H694" s="60"/>
      <c r="I694" s="60"/>
      <c r="J694" s="60"/>
      <c r="K694" s="60"/>
      <c r="L694" s="60"/>
      <c r="M694" s="60"/>
      <c r="N694" s="60"/>
      <c r="O694" s="60"/>
    </row>
    <row r="695" spans="1:15" s="20" customFormat="1" ht="37.5" hidden="1" customHeight="1" x14ac:dyDescent="0.3">
      <c r="A695" s="61"/>
      <c r="F695" s="60"/>
      <c r="G695" s="60"/>
      <c r="H695" s="60"/>
      <c r="I695" s="60"/>
      <c r="J695" s="60"/>
      <c r="K695" s="60"/>
      <c r="L695" s="60"/>
      <c r="M695" s="60"/>
      <c r="N695" s="60"/>
      <c r="O695" s="60"/>
    </row>
    <row r="696" spans="1:15" s="20" customFormat="1" ht="37.5" hidden="1" customHeight="1" x14ac:dyDescent="0.3">
      <c r="A696" s="61"/>
      <c r="F696" s="60"/>
      <c r="G696" s="60"/>
      <c r="H696" s="60"/>
      <c r="I696" s="60"/>
      <c r="J696" s="60"/>
      <c r="K696" s="60"/>
      <c r="L696" s="60"/>
      <c r="M696" s="60"/>
      <c r="N696" s="60"/>
      <c r="O696" s="60"/>
    </row>
    <row r="697" spans="1:15" s="20" customFormat="1" ht="37.5" hidden="1" customHeight="1" x14ac:dyDescent="0.3">
      <c r="A697" s="61"/>
      <c r="F697" s="60"/>
      <c r="G697" s="60"/>
      <c r="H697" s="60"/>
      <c r="I697" s="60"/>
      <c r="J697" s="60"/>
      <c r="K697" s="60"/>
      <c r="L697" s="60"/>
      <c r="M697" s="60"/>
      <c r="N697" s="60"/>
      <c r="O697" s="60"/>
    </row>
    <row r="698" spans="1:15" s="20" customFormat="1" ht="37.5" hidden="1" customHeight="1" x14ac:dyDescent="0.3">
      <c r="A698" s="61"/>
      <c r="F698" s="60"/>
      <c r="G698" s="60"/>
      <c r="H698" s="60"/>
      <c r="I698" s="60"/>
      <c r="J698" s="60"/>
      <c r="K698" s="60"/>
      <c r="L698" s="60"/>
      <c r="M698" s="60"/>
      <c r="N698" s="60"/>
      <c r="O698" s="60"/>
    </row>
    <row r="699" spans="1:15" s="20" customFormat="1" ht="37.5" hidden="1" customHeight="1" x14ac:dyDescent="0.3">
      <c r="A699" s="61"/>
      <c r="F699" s="60"/>
      <c r="G699" s="60"/>
      <c r="H699" s="60"/>
      <c r="I699" s="60"/>
      <c r="J699" s="60"/>
      <c r="K699" s="60"/>
      <c r="L699" s="60"/>
      <c r="M699" s="60"/>
      <c r="N699" s="60"/>
      <c r="O699" s="60"/>
    </row>
    <row r="700" spans="1:15" s="20" customFormat="1" ht="37.5" hidden="1" customHeight="1" x14ac:dyDescent="0.3">
      <c r="A700" s="61"/>
      <c r="F700" s="60"/>
      <c r="G700" s="60"/>
      <c r="H700" s="60"/>
      <c r="I700" s="60"/>
      <c r="J700" s="60"/>
      <c r="K700" s="60"/>
      <c r="L700" s="60"/>
      <c r="M700" s="60"/>
      <c r="N700" s="60"/>
      <c r="O700" s="60"/>
    </row>
    <row r="701" spans="1:15" s="20" customFormat="1" ht="37.5" hidden="1" customHeight="1" x14ac:dyDescent="0.3">
      <c r="A701" s="61"/>
      <c r="F701" s="60"/>
      <c r="G701" s="60"/>
      <c r="H701" s="60"/>
      <c r="I701" s="60"/>
      <c r="J701" s="60"/>
      <c r="K701" s="60"/>
      <c r="L701" s="60"/>
      <c r="M701" s="60"/>
      <c r="N701" s="60"/>
      <c r="O701" s="60"/>
    </row>
    <row r="702" spans="1:15" s="20" customFormat="1" ht="37.5" hidden="1" customHeight="1" x14ac:dyDescent="0.3">
      <c r="A702" s="61"/>
      <c r="F702" s="60"/>
      <c r="G702" s="60"/>
      <c r="H702" s="60"/>
      <c r="I702" s="60"/>
      <c r="J702" s="60"/>
      <c r="K702" s="60"/>
      <c r="L702" s="60"/>
      <c r="M702" s="60"/>
      <c r="N702" s="60"/>
      <c r="O702" s="60"/>
    </row>
    <row r="703" spans="1:15" s="20" customFormat="1" ht="37.5" hidden="1" customHeight="1" x14ac:dyDescent="0.3">
      <c r="A703" s="61"/>
      <c r="F703" s="60"/>
      <c r="G703" s="60"/>
      <c r="H703" s="60"/>
      <c r="I703" s="60"/>
      <c r="J703" s="60"/>
      <c r="K703" s="60"/>
      <c r="L703" s="60"/>
      <c r="M703" s="60"/>
      <c r="N703" s="60"/>
      <c r="O703" s="60"/>
    </row>
    <row r="704" spans="1:15" s="20" customFormat="1" ht="37.5" hidden="1" customHeight="1" x14ac:dyDescent="0.3">
      <c r="A704" s="61"/>
      <c r="F704" s="60"/>
      <c r="G704" s="60"/>
      <c r="H704" s="60"/>
      <c r="I704" s="60"/>
      <c r="J704" s="60"/>
      <c r="K704" s="60"/>
      <c r="L704" s="60"/>
      <c r="M704" s="60"/>
      <c r="N704" s="60"/>
      <c r="O704" s="60"/>
    </row>
    <row r="705" spans="1:15" s="20" customFormat="1" ht="37.5" hidden="1" customHeight="1" x14ac:dyDescent="0.3">
      <c r="A705" s="61"/>
      <c r="F705" s="60"/>
      <c r="G705" s="60"/>
      <c r="H705" s="60"/>
      <c r="I705" s="60"/>
      <c r="J705" s="60"/>
      <c r="K705" s="60"/>
      <c r="L705" s="60"/>
      <c r="M705" s="60"/>
      <c r="N705" s="60"/>
      <c r="O705" s="60"/>
    </row>
    <row r="706" spans="1:15" s="20" customFormat="1" ht="37.5" hidden="1" customHeight="1" x14ac:dyDescent="0.3">
      <c r="A706" s="61"/>
      <c r="F706" s="60"/>
      <c r="G706" s="60"/>
      <c r="H706" s="60"/>
      <c r="I706" s="60"/>
      <c r="J706" s="60"/>
      <c r="K706" s="60"/>
      <c r="L706" s="60"/>
      <c r="M706" s="60"/>
      <c r="N706" s="60"/>
      <c r="O706" s="60"/>
    </row>
    <row r="707" spans="1:15" s="20" customFormat="1" ht="37.5" hidden="1" customHeight="1" x14ac:dyDescent="0.3">
      <c r="A707" s="61"/>
      <c r="F707" s="60"/>
      <c r="G707" s="60"/>
      <c r="H707" s="60"/>
      <c r="I707" s="60"/>
      <c r="J707" s="60"/>
      <c r="K707" s="60"/>
      <c r="L707" s="60"/>
      <c r="M707" s="60"/>
      <c r="N707" s="60"/>
      <c r="O707" s="60"/>
    </row>
    <row r="708" spans="1:15" s="20" customFormat="1" ht="37.5" hidden="1" customHeight="1" x14ac:dyDescent="0.3">
      <c r="A708" s="61"/>
      <c r="F708" s="60"/>
      <c r="G708" s="60"/>
      <c r="H708" s="60"/>
      <c r="I708" s="60"/>
      <c r="J708" s="60"/>
      <c r="K708" s="60"/>
      <c r="L708" s="60"/>
      <c r="M708" s="60"/>
      <c r="N708" s="60"/>
      <c r="O708" s="60"/>
    </row>
    <row r="709" spans="1:15" s="20" customFormat="1" ht="37.5" hidden="1" customHeight="1" x14ac:dyDescent="0.3">
      <c r="A709" s="61"/>
      <c r="F709" s="60"/>
      <c r="G709" s="60"/>
      <c r="H709" s="60"/>
      <c r="I709" s="60"/>
      <c r="J709" s="60"/>
      <c r="K709" s="60"/>
      <c r="L709" s="60"/>
      <c r="M709" s="60"/>
      <c r="N709" s="60"/>
      <c r="O709" s="60"/>
    </row>
    <row r="710" spans="1:15" s="20" customFormat="1" ht="37.5" hidden="1" customHeight="1" x14ac:dyDescent="0.3">
      <c r="A710" s="61"/>
      <c r="F710" s="60"/>
      <c r="G710" s="60"/>
      <c r="H710" s="60"/>
      <c r="I710" s="60"/>
      <c r="J710" s="60"/>
      <c r="K710" s="60"/>
      <c r="L710" s="60"/>
      <c r="M710" s="60"/>
      <c r="N710" s="60"/>
      <c r="O710" s="60"/>
    </row>
    <row r="711" spans="1:15" s="20" customFormat="1" ht="37.5" hidden="1" customHeight="1" x14ac:dyDescent="0.3">
      <c r="A711" s="61"/>
      <c r="F711" s="60"/>
      <c r="G711" s="60"/>
      <c r="H711" s="60"/>
      <c r="I711" s="60"/>
      <c r="J711" s="60"/>
      <c r="K711" s="60"/>
      <c r="L711" s="60"/>
      <c r="M711" s="60"/>
      <c r="N711" s="60"/>
      <c r="O711" s="60"/>
    </row>
    <row r="712" spans="1:15" s="20" customFormat="1" ht="37.5" hidden="1" customHeight="1" x14ac:dyDescent="0.3">
      <c r="A712" s="61"/>
      <c r="F712" s="60"/>
      <c r="G712" s="60"/>
      <c r="H712" s="60"/>
      <c r="I712" s="60"/>
      <c r="J712" s="60"/>
      <c r="K712" s="60"/>
      <c r="L712" s="60"/>
      <c r="M712" s="60"/>
      <c r="N712" s="60"/>
      <c r="O712" s="60"/>
    </row>
    <row r="713" spans="1:15" s="20" customFormat="1" ht="37.5" hidden="1" customHeight="1" x14ac:dyDescent="0.3">
      <c r="A713" s="61"/>
      <c r="F713" s="60"/>
      <c r="G713" s="60"/>
      <c r="H713" s="60"/>
      <c r="I713" s="60"/>
      <c r="J713" s="60"/>
      <c r="K713" s="60"/>
      <c r="L713" s="60"/>
      <c r="M713" s="60"/>
      <c r="N713" s="60"/>
      <c r="O713" s="60"/>
    </row>
    <row r="714" spans="1:15" s="20" customFormat="1" ht="37.5" hidden="1" customHeight="1" x14ac:dyDescent="0.3">
      <c r="A714" s="61"/>
      <c r="F714" s="60"/>
      <c r="G714" s="60"/>
      <c r="H714" s="60"/>
      <c r="I714" s="60"/>
      <c r="J714" s="60"/>
      <c r="K714" s="60"/>
      <c r="L714" s="60"/>
      <c r="M714" s="60"/>
      <c r="N714" s="60"/>
      <c r="O714" s="60"/>
    </row>
    <row r="715" spans="1:15" s="20" customFormat="1" ht="37.5" hidden="1" customHeight="1" x14ac:dyDescent="0.3">
      <c r="A715" s="61"/>
      <c r="F715" s="60"/>
      <c r="G715" s="60"/>
      <c r="H715" s="60"/>
      <c r="I715" s="60"/>
      <c r="J715" s="60"/>
      <c r="K715" s="60"/>
      <c r="L715" s="60"/>
      <c r="M715" s="60"/>
      <c r="N715" s="60"/>
      <c r="O715" s="60"/>
    </row>
    <row r="716" spans="1:15" s="20" customFormat="1" ht="37.5" hidden="1" customHeight="1" x14ac:dyDescent="0.3">
      <c r="A716" s="61"/>
      <c r="F716" s="60"/>
      <c r="G716" s="60"/>
      <c r="H716" s="60"/>
      <c r="I716" s="60"/>
      <c r="J716" s="60"/>
      <c r="K716" s="60"/>
      <c r="L716" s="60"/>
      <c r="M716" s="60"/>
      <c r="N716" s="60"/>
      <c r="O716" s="60"/>
    </row>
    <row r="717" spans="1:15" s="20" customFormat="1" ht="37.5" hidden="1" customHeight="1" x14ac:dyDescent="0.3">
      <c r="A717" s="61"/>
      <c r="F717" s="60"/>
      <c r="G717" s="60"/>
      <c r="H717" s="60"/>
      <c r="I717" s="60"/>
      <c r="J717" s="60"/>
      <c r="K717" s="60"/>
      <c r="L717" s="60"/>
      <c r="M717" s="60"/>
      <c r="N717" s="60"/>
      <c r="O717" s="60"/>
    </row>
    <row r="718" spans="1:15" s="20" customFormat="1" ht="37.5" hidden="1" customHeight="1" x14ac:dyDescent="0.3">
      <c r="A718" s="61"/>
      <c r="F718" s="60"/>
      <c r="G718" s="60"/>
      <c r="H718" s="60"/>
      <c r="I718" s="60"/>
      <c r="J718" s="60"/>
      <c r="K718" s="60"/>
      <c r="L718" s="60"/>
      <c r="M718" s="60"/>
      <c r="N718" s="60"/>
      <c r="O718" s="60"/>
    </row>
    <row r="719" spans="1:15" s="20" customFormat="1" ht="37.5" hidden="1" customHeight="1" x14ac:dyDescent="0.3">
      <c r="A719" s="61"/>
      <c r="F719" s="60"/>
      <c r="G719" s="60"/>
      <c r="H719" s="60"/>
      <c r="I719" s="60"/>
      <c r="J719" s="60"/>
      <c r="K719" s="60"/>
      <c r="L719" s="60"/>
      <c r="M719" s="60"/>
      <c r="N719" s="60"/>
      <c r="O719" s="60"/>
    </row>
    <row r="720" spans="1:15" s="20" customFormat="1" ht="37.5" hidden="1" customHeight="1" x14ac:dyDescent="0.3">
      <c r="A720" s="61"/>
      <c r="F720" s="60"/>
      <c r="G720" s="60"/>
      <c r="H720" s="60"/>
      <c r="I720" s="60"/>
      <c r="J720" s="60"/>
      <c r="K720" s="60"/>
      <c r="L720" s="60"/>
      <c r="M720" s="60"/>
      <c r="N720" s="60"/>
      <c r="O720" s="60"/>
    </row>
    <row r="721" spans="1:15" s="20" customFormat="1" ht="37.5" hidden="1" customHeight="1" x14ac:dyDescent="0.3">
      <c r="A721" s="61"/>
      <c r="F721" s="60"/>
      <c r="G721" s="60"/>
      <c r="H721" s="60"/>
      <c r="I721" s="60"/>
      <c r="J721" s="60"/>
      <c r="K721" s="60"/>
      <c r="L721" s="60"/>
      <c r="M721" s="60"/>
      <c r="N721" s="60"/>
      <c r="O721" s="60"/>
    </row>
    <row r="722" spans="1:15" s="20" customFormat="1" ht="37.5" hidden="1" customHeight="1" x14ac:dyDescent="0.3">
      <c r="A722" s="61"/>
      <c r="F722" s="60"/>
      <c r="G722" s="60"/>
      <c r="H722" s="60"/>
      <c r="I722" s="60"/>
      <c r="J722" s="60"/>
      <c r="K722" s="60"/>
      <c r="L722" s="60"/>
      <c r="M722" s="60"/>
      <c r="N722" s="60"/>
      <c r="O722" s="60"/>
    </row>
    <row r="723" spans="1:15" s="20" customFormat="1" ht="37.5" hidden="1" customHeight="1" x14ac:dyDescent="0.3">
      <c r="A723" s="61"/>
      <c r="F723" s="60"/>
      <c r="G723" s="60"/>
      <c r="H723" s="60"/>
      <c r="I723" s="60"/>
      <c r="J723" s="60"/>
      <c r="K723" s="60"/>
      <c r="L723" s="60"/>
      <c r="M723" s="60"/>
      <c r="N723" s="60"/>
      <c r="O723" s="60"/>
    </row>
    <row r="724" spans="1:15" s="20" customFormat="1" ht="37.5" hidden="1" customHeight="1" x14ac:dyDescent="0.3">
      <c r="A724" s="61"/>
      <c r="F724" s="60"/>
      <c r="G724" s="60"/>
      <c r="H724" s="60"/>
      <c r="I724" s="60"/>
      <c r="J724" s="60"/>
      <c r="K724" s="60"/>
      <c r="L724" s="60"/>
      <c r="M724" s="60"/>
      <c r="N724" s="60"/>
      <c r="O724" s="60"/>
    </row>
    <row r="725" spans="1:15" s="20" customFormat="1" ht="37.5" hidden="1" customHeight="1" x14ac:dyDescent="0.3">
      <c r="A725" s="61"/>
      <c r="F725" s="60"/>
      <c r="G725" s="60"/>
      <c r="H725" s="60"/>
      <c r="I725" s="60"/>
      <c r="J725" s="60"/>
      <c r="K725" s="60"/>
      <c r="L725" s="60"/>
      <c r="M725" s="60"/>
      <c r="N725" s="60"/>
      <c r="O725" s="60"/>
    </row>
    <row r="726" spans="1:15" s="20" customFormat="1" ht="37.5" hidden="1" customHeight="1" x14ac:dyDescent="0.3">
      <c r="A726" s="61"/>
      <c r="F726" s="60"/>
      <c r="G726" s="60"/>
      <c r="H726" s="60"/>
      <c r="I726" s="60"/>
      <c r="J726" s="60"/>
      <c r="K726" s="60"/>
      <c r="L726" s="60"/>
      <c r="M726" s="60"/>
      <c r="N726" s="60"/>
      <c r="O726" s="60"/>
    </row>
    <row r="727" spans="1:15" s="20" customFormat="1" ht="37.5" hidden="1" customHeight="1" x14ac:dyDescent="0.3">
      <c r="A727" s="61"/>
      <c r="F727" s="60"/>
      <c r="G727" s="60"/>
      <c r="H727" s="60"/>
      <c r="I727" s="60"/>
      <c r="J727" s="60"/>
      <c r="K727" s="60"/>
      <c r="L727" s="60"/>
      <c r="M727" s="60"/>
      <c r="N727" s="60"/>
      <c r="O727" s="60"/>
    </row>
    <row r="728" spans="1:15" s="20" customFormat="1" ht="37.5" hidden="1" customHeight="1" x14ac:dyDescent="0.3">
      <c r="A728" s="61"/>
      <c r="F728" s="60"/>
      <c r="G728" s="60"/>
      <c r="H728" s="60"/>
      <c r="I728" s="60"/>
      <c r="J728" s="60"/>
      <c r="K728" s="60"/>
      <c r="L728" s="60"/>
      <c r="M728" s="60"/>
      <c r="N728" s="60"/>
      <c r="O728" s="60"/>
    </row>
    <row r="729" spans="1:15" s="20" customFormat="1" ht="37.5" hidden="1" customHeight="1" x14ac:dyDescent="0.3">
      <c r="A729" s="61"/>
      <c r="F729" s="60"/>
      <c r="G729" s="60"/>
      <c r="H729" s="60"/>
      <c r="I729" s="60"/>
      <c r="J729" s="60"/>
      <c r="K729" s="60"/>
      <c r="L729" s="60"/>
      <c r="M729" s="60"/>
      <c r="N729" s="60"/>
      <c r="O729" s="60"/>
    </row>
    <row r="730" spans="1:15" s="20" customFormat="1" ht="37.5" hidden="1" customHeight="1" x14ac:dyDescent="0.3">
      <c r="A730" s="61"/>
      <c r="F730" s="60"/>
      <c r="G730" s="60"/>
      <c r="H730" s="60"/>
      <c r="I730" s="60"/>
      <c r="J730" s="60"/>
      <c r="K730" s="60"/>
      <c r="L730" s="60"/>
      <c r="M730" s="60"/>
      <c r="N730" s="60"/>
      <c r="O730" s="60"/>
    </row>
    <row r="731" spans="1:15" s="20" customFormat="1" ht="37.5" hidden="1" customHeight="1" x14ac:dyDescent="0.3">
      <c r="A731" s="61"/>
      <c r="F731" s="60"/>
      <c r="G731" s="60"/>
      <c r="H731" s="60"/>
      <c r="I731" s="60"/>
      <c r="J731" s="60"/>
      <c r="K731" s="60"/>
      <c r="L731" s="60"/>
      <c r="M731" s="60"/>
      <c r="N731" s="60"/>
      <c r="O731" s="60"/>
    </row>
    <row r="732" spans="1:15" s="20" customFormat="1" ht="37.5" hidden="1" customHeight="1" x14ac:dyDescent="0.3">
      <c r="A732" s="61"/>
      <c r="F732" s="60"/>
      <c r="G732" s="60"/>
      <c r="H732" s="60"/>
      <c r="I732" s="60"/>
      <c r="J732" s="60"/>
      <c r="K732" s="60"/>
      <c r="L732" s="60"/>
      <c r="M732" s="60"/>
      <c r="N732" s="60"/>
      <c r="O732" s="60"/>
    </row>
    <row r="733" spans="1:15" s="20" customFormat="1" ht="37.5" hidden="1" customHeight="1" x14ac:dyDescent="0.3">
      <c r="A733" s="61"/>
      <c r="F733" s="60"/>
      <c r="G733" s="60"/>
      <c r="H733" s="60"/>
      <c r="I733" s="60"/>
      <c r="J733" s="60"/>
      <c r="K733" s="60"/>
      <c r="L733" s="60"/>
      <c r="M733" s="60"/>
      <c r="N733" s="60"/>
      <c r="O733" s="60"/>
    </row>
    <row r="734" spans="1:15" s="20" customFormat="1" ht="37.5" hidden="1" customHeight="1" x14ac:dyDescent="0.3">
      <c r="A734" s="61"/>
      <c r="F734" s="60"/>
      <c r="G734" s="60"/>
      <c r="H734" s="60"/>
      <c r="I734" s="60"/>
      <c r="J734" s="60"/>
      <c r="K734" s="60"/>
      <c r="L734" s="60"/>
      <c r="M734" s="60"/>
      <c r="N734" s="60"/>
      <c r="O734" s="60"/>
    </row>
    <row r="735" spans="1:15" s="20" customFormat="1" ht="37.5" hidden="1" customHeight="1" x14ac:dyDescent="0.3">
      <c r="A735" s="61"/>
      <c r="F735" s="60"/>
      <c r="G735" s="60"/>
      <c r="H735" s="60"/>
      <c r="I735" s="60"/>
      <c r="J735" s="60"/>
      <c r="K735" s="60"/>
      <c r="L735" s="60"/>
      <c r="M735" s="60"/>
      <c r="N735" s="60"/>
      <c r="O735" s="60"/>
    </row>
    <row r="736" spans="1:15" s="20" customFormat="1" ht="37.5" hidden="1" customHeight="1" x14ac:dyDescent="0.3">
      <c r="A736" s="61"/>
      <c r="F736" s="60"/>
      <c r="G736" s="60"/>
      <c r="H736" s="60"/>
      <c r="I736" s="60"/>
      <c r="J736" s="60"/>
      <c r="K736" s="60"/>
      <c r="L736" s="60"/>
      <c r="M736" s="60"/>
      <c r="N736" s="60"/>
      <c r="O736" s="60"/>
    </row>
    <row r="737" spans="1:15" s="20" customFormat="1" ht="37.5" hidden="1" customHeight="1" x14ac:dyDescent="0.3">
      <c r="A737" s="61"/>
      <c r="F737" s="60"/>
      <c r="G737" s="60"/>
      <c r="H737" s="60"/>
      <c r="I737" s="60"/>
      <c r="J737" s="60"/>
      <c r="K737" s="60"/>
      <c r="L737" s="60"/>
      <c r="M737" s="60"/>
      <c r="N737" s="60"/>
      <c r="O737" s="60"/>
    </row>
    <row r="738" spans="1:15" s="20" customFormat="1" ht="37.5" hidden="1" customHeight="1" x14ac:dyDescent="0.3">
      <c r="A738" s="61"/>
      <c r="F738" s="60"/>
      <c r="G738" s="60"/>
      <c r="H738" s="60"/>
      <c r="I738" s="60"/>
      <c r="J738" s="60"/>
      <c r="K738" s="60"/>
      <c r="L738" s="60"/>
      <c r="M738" s="60"/>
      <c r="N738" s="60"/>
      <c r="O738" s="60"/>
    </row>
    <row r="739" spans="1:15" s="20" customFormat="1" ht="37.5" hidden="1" customHeight="1" x14ac:dyDescent="0.3">
      <c r="A739" s="61"/>
      <c r="F739" s="60"/>
      <c r="G739" s="60"/>
      <c r="H739" s="60"/>
      <c r="I739" s="60"/>
      <c r="J739" s="60"/>
      <c r="K739" s="60"/>
      <c r="L739" s="60"/>
      <c r="M739" s="60"/>
      <c r="N739" s="60"/>
      <c r="O739" s="60"/>
    </row>
    <row r="740" spans="1:15" s="20" customFormat="1" ht="37.5" hidden="1" customHeight="1" x14ac:dyDescent="0.3">
      <c r="A740" s="61"/>
      <c r="F740" s="60"/>
      <c r="G740" s="60"/>
      <c r="H740" s="60"/>
      <c r="I740" s="60"/>
      <c r="J740" s="60"/>
      <c r="K740" s="60"/>
      <c r="L740" s="60"/>
      <c r="M740" s="60"/>
      <c r="N740" s="60"/>
      <c r="O740" s="60"/>
    </row>
    <row r="741" spans="1:15" s="20" customFormat="1" ht="37.5" hidden="1" customHeight="1" x14ac:dyDescent="0.3">
      <c r="A741" s="61"/>
      <c r="F741" s="60"/>
      <c r="G741" s="60"/>
      <c r="H741" s="60"/>
      <c r="I741" s="60"/>
      <c r="J741" s="60"/>
      <c r="K741" s="60"/>
      <c r="L741" s="60"/>
      <c r="M741" s="60"/>
      <c r="N741" s="60"/>
      <c r="O741" s="60"/>
    </row>
    <row r="742" spans="1:15" s="20" customFormat="1" ht="37.5" hidden="1" customHeight="1" x14ac:dyDescent="0.3">
      <c r="A742" s="61"/>
      <c r="F742" s="60"/>
      <c r="G742" s="60"/>
      <c r="H742" s="60"/>
      <c r="I742" s="60"/>
      <c r="J742" s="60"/>
      <c r="K742" s="60"/>
      <c r="L742" s="60"/>
      <c r="M742" s="60"/>
      <c r="N742" s="60"/>
      <c r="O742" s="60"/>
    </row>
    <row r="743" spans="1:15" s="20" customFormat="1" ht="37.5" hidden="1" customHeight="1" x14ac:dyDescent="0.3">
      <c r="A743" s="61"/>
      <c r="F743" s="60"/>
      <c r="G743" s="60"/>
      <c r="H743" s="60"/>
      <c r="I743" s="60"/>
      <c r="J743" s="60"/>
      <c r="K743" s="60"/>
      <c r="L743" s="60"/>
      <c r="M743" s="60"/>
      <c r="N743" s="60"/>
      <c r="O743" s="60"/>
    </row>
    <row r="744" spans="1:15" s="20" customFormat="1" ht="37.5" hidden="1" customHeight="1" x14ac:dyDescent="0.3">
      <c r="A744" s="61"/>
      <c r="F744" s="60"/>
      <c r="G744" s="60"/>
      <c r="H744" s="60"/>
      <c r="I744" s="60"/>
      <c r="J744" s="60"/>
      <c r="K744" s="60"/>
      <c r="L744" s="60"/>
      <c r="M744" s="60"/>
      <c r="N744" s="60"/>
      <c r="O744" s="60"/>
    </row>
    <row r="745" spans="1:15" s="20" customFormat="1" ht="37.5" hidden="1" customHeight="1" x14ac:dyDescent="0.3">
      <c r="A745" s="61"/>
      <c r="F745" s="60"/>
      <c r="G745" s="60"/>
      <c r="H745" s="60"/>
      <c r="I745" s="60"/>
      <c r="J745" s="60"/>
      <c r="K745" s="60"/>
      <c r="L745" s="60"/>
      <c r="M745" s="60"/>
      <c r="N745" s="60"/>
      <c r="O745" s="60"/>
    </row>
    <row r="746" spans="1:15" s="20" customFormat="1" ht="37.5" hidden="1" customHeight="1" x14ac:dyDescent="0.3">
      <c r="A746" s="61"/>
      <c r="F746" s="60"/>
      <c r="G746" s="60"/>
      <c r="H746" s="60"/>
      <c r="I746" s="60"/>
      <c r="J746" s="60"/>
      <c r="K746" s="60"/>
      <c r="L746" s="60"/>
      <c r="M746" s="60"/>
      <c r="N746" s="60"/>
      <c r="O746" s="60"/>
    </row>
    <row r="747" spans="1:15" s="20" customFormat="1" ht="37.5" hidden="1" customHeight="1" x14ac:dyDescent="0.3">
      <c r="A747" s="61"/>
      <c r="F747" s="60"/>
      <c r="G747" s="60"/>
      <c r="H747" s="60"/>
      <c r="I747" s="60"/>
      <c r="J747" s="60"/>
      <c r="K747" s="60"/>
      <c r="L747" s="60"/>
      <c r="M747" s="60"/>
      <c r="N747" s="60"/>
      <c r="O747" s="60"/>
    </row>
    <row r="748" spans="1:15" s="20" customFormat="1" ht="37.5" hidden="1" customHeight="1" x14ac:dyDescent="0.3">
      <c r="A748" s="61"/>
      <c r="F748" s="60"/>
      <c r="G748" s="60"/>
      <c r="H748" s="60"/>
      <c r="I748" s="60"/>
      <c r="J748" s="60"/>
      <c r="K748" s="60"/>
      <c r="L748" s="60"/>
      <c r="M748" s="60"/>
      <c r="N748" s="60"/>
      <c r="O748" s="60"/>
    </row>
    <row r="749" spans="1:15" s="20" customFormat="1" ht="37.5" hidden="1" customHeight="1" x14ac:dyDescent="0.3">
      <c r="A749" s="61"/>
      <c r="F749" s="60"/>
      <c r="G749" s="60"/>
      <c r="H749" s="60"/>
      <c r="I749" s="60"/>
      <c r="J749" s="60"/>
      <c r="K749" s="60"/>
      <c r="L749" s="60"/>
      <c r="M749" s="60"/>
      <c r="N749" s="60"/>
      <c r="O749" s="60"/>
    </row>
    <row r="750" spans="1:15" s="20" customFormat="1" ht="37.5" hidden="1" customHeight="1" x14ac:dyDescent="0.3">
      <c r="A750" s="61"/>
      <c r="F750" s="60"/>
      <c r="G750" s="60"/>
      <c r="H750" s="60"/>
      <c r="I750" s="60"/>
      <c r="J750" s="60"/>
      <c r="K750" s="60"/>
      <c r="L750" s="60"/>
      <c r="M750" s="60"/>
      <c r="N750" s="60"/>
      <c r="O750" s="60"/>
    </row>
    <row r="751" spans="1:15" s="20" customFormat="1" ht="37.5" hidden="1" customHeight="1" x14ac:dyDescent="0.3">
      <c r="A751" s="61"/>
      <c r="F751" s="60"/>
      <c r="G751" s="60"/>
      <c r="H751" s="60"/>
      <c r="I751" s="60"/>
      <c r="J751" s="60"/>
      <c r="K751" s="60"/>
      <c r="L751" s="60"/>
      <c r="M751" s="60"/>
      <c r="N751" s="60"/>
      <c r="O751" s="60"/>
    </row>
    <row r="752" spans="1:15" s="20" customFormat="1" ht="37.5" hidden="1" customHeight="1" x14ac:dyDescent="0.3">
      <c r="A752" s="61"/>
      <c r="F752" s="60"/>
      <c r="G752" s="60"/>
      <c r="H752" s="60"/>
      <c r="I752" s="60"/>
      <c r="J752" s="60"/>
      <c r="K752" s="60"/>
      <c r="L752" s="60"/>
      <c r="M752" s="60"/>
      <c r="N752" s="60"/>
      <c r="O752" s="60"/>
    </row>
    <row r="753" spans="1:15" s="20" customFormat="1" ht="37.5" hidden="1" customHeight="1" x14ac:dyDescent="0.3">
      <c r="A753" s="61"/>
      <c r="F753" s="60"/>
      <c r="G753" s="60"/>
      <c r="H753" s="60"/>
      <c r="I753" s="60"/>
      <c r="J753" s="60"/>
      <c r="K753" s="60"/>
      <c r="L753" s="60"/>
      <c r="M753" s="60"/>
      <c r="N753" s="60"/>
      <c r="O753" s="60"/>
    </row>
    <row r="754" spans="1:15" s="20" customFormat="1" ht="37.5" hidden="1" customHeight="1" x14ac:dyDescent="0.3">
      <c r="A754" s="61"/>
      <c r="F754" s="60"/>
      <c r="G754" s="60"/>
      <c r="H754" s="60"/>
      <c r="I754" s="60"/>
      <c r="J754" s="60"/>
      <c r="K754" s="60"/>
      <c r="L754" s="60"/>
      <c r="M754" s="60"/>
      <c r="N754" s="60"/>
      <c r="O754" s="60"/>
    </row>
    <row r="755" spans="1:15" s="20" customFormat="1" ht="37.5" hidden="1" customHeight="1" x14ac:dyDescent="0.3">
      <c r="A755" s="61"/>
      <c r="F755" s="60"/>
      <c r="G755" s="60"/>
      <c r="H755" s="60"/>
      <c r="I755" s="60"/>
      <c r="J755" s="60"/>
      <c r="K755" s="60"/>
      <c r="L755" s="60"/>
      <c r="M755" s="60"/>
      <c r="N755" s="60"/>
      <c r="O755" s="60"/>
    </row>
    <row r="756" spans="1:15" s="20" customFormat="1" ht="37.5" hidden="1" customHeight="1" x14ac:dyDescent="0.3">
      <c r="A756" s="61"/>
      <c r="F756" s="60"/>
      <c r="G756" s="60"/>
      <c r="H756" s="60"/>
      <c r="I756" s="60"/>
      <c r="J756" s="60"/>
      <c r="K756" s="60"/>
      <c r="L756" s="60"/>
      <c r="M756" s="60"/>
      <c r="N756" s="60"/>
      <c r="O756" s="60"/>
    </row>
    <row r="757" spans="1:15" s="20" customFormat="1" ht="37.5" hidden="1" customHeight="1" x14ac:dyDescent="0.3">
      <c r="A757" s="61"/>
      <c r="F757" s="60"/>
      <c r="G757" s="60"/>
      <c r="H757" s="60"/>
      <c r="I757" s="60"/>
      <c r="J757" s="60"/>
      <c r="K757" s="60"/>
      <c r="L757" s="60"/>
      <c r="M757" s="60"/>
      <c r="N757" s="60"/>
      <c r="O757" s="60"/>
    </row>
    <row r="758" spans="1:15" s="20" customFormat="1" ht="37.5" hidden="1" customHeight="1" x14ac:dyDescent="0.3">
      <c r="A758" s="61"/>
      <c r="F758" s="60"/>
      <c r="G758" s="60"/>
      <c r="H758" s="60"/>
      <c r="I758" s="60"/>
      <c r="J758" s="60"/>
      <c r="K758" s="60"/>
      <c r="L758" s="60"/>
      <c r="M758" s="60"/>
      <c r="N758" s="60"/>
      <c r="O758" s="60"/>
    </row>
    <row r="759" spans="1:15" s="20" customFormat="1" ht="37.5" hidden="1" customHeight="1" x14ac:dyDescent="0.3">
      <c r="A759" s="61"/>
      <c r="F759" s="60"/>
      <c r="G759" s="60"/>
      <c r="H759" s="60"/>
      <c r="I759" s="60"/>
      <c r="J759" s="60"/>
      <c r="K759" s="60"/>
      <c r="L759" s="60"/>
      <c r="M759" s="60"/>
      <c r="N759" s="60"/>
      <c r="O759" s="60"/>
    </row>
    <row r="760" spans="1:15" s="20" customFormat="1" ht="37.5" hidden="1" customHeight="1" x14ac:dyDescent="0.3">
      <c r="A760" s="61"/>
      <c r="F760" s="60"/>
      <c r="G760" s="60"/>
      <c r="H760" s="60"/>
      <c r="I760" s="60"/>
      <c r="J760" s="60"/>
      <c r="K760" s="60"/>
      <c r="L760" s="60"/>
      <c r="M760" s="60"/>
      <c r="N760" s="60"/>
      <c r="O760" s="60"/>
    </row>
    <row r="761" spans="1:15" s="20" customFormat="1" ht="37.5" hidden="1" customHeight="1" x14ac:dyDescent="0.3">
      <c r="A761" s="61"/>
      <c r="F761" s="60"/>
      <c r="G761" s="60"/>
      <c r="H761" s="60"/>
      <c r="I761" s="60"/>
      <c r="J761" s="60"/>
      <c r="K761" s="60"/>
      <c r="L761" s="60"/>
      <c r="M761" s="60"/>
      <c r="N761" s="60"/>
      <c r="O761" s="60"/>
    </row>
    <row r="762" spans="1:15" s="20" customFormat="1" ht="37.5" hidden="1" customHeight="1" x14ac:dyDescent="0.3">
      <c r="A762" s="61"/>
      <c r="F762" s="60"/>
      <c r="G762" s="60"/>
      <c r="H762" s="60"/>
      <c r="I762" s="60"/>
      <c r="J762" s="60"/>
      <c r="K762" s="60"/>
      <c r="L762" s="60"/>
      <c r="M762" s="60"/>
      <c r="N762" s="60"/>
      <c r="O762" s="60"/>
    </row>
    <row r="763" spans="1:15" s="20" customFormat="1" ht="37.5" hidden="1" customHeight="1" x14ac:dyDescent="0.3">
      <c r="A763" s="61"/>
      <c r="F763" s="60"/>
      <c r="G763" s="60"/>
      <c r="H763" s="60"/>
      <c r="I763" s="60"/>
      <c r="J763" s="60"/>
      <c r="K763" s="60"/>
      <c r="L763" s="60"/>
      <c r="M763" s="60"/>
      <c r="N763" s="60"/>
      <c r="O763" s="60"/>
    </row>
    <row r="764" spans="1:15" s="20" customFormat="1" ht="37.5" hidden="1" customHeight="1" x14ac:dyDescent="0.3">
      <c r="A764" s="61"/>
      <c r="F764" s="60"/>
      <c r="G764" s="60"/>
      <c r="H764" s="60"/>
      <c r="I764" s="60"/>
      <c r="J764" s="60"/>
      <c r="K764" s="60"/>
      <c r="L764" s="60"/>
      <c r="M764" s="60"/>
      <c r="N764" s="60"/>
      <c r="O764" s="60"/>
    </row>
    <row r="765" spans="1:15" s="20" customFormat="1" ht="37.5" hidden="1" customHeight="1" x14ac:dyDescent="0.3">
      <c r="A765" s="61"/>
      <c r="F765" s="60"/>
      <c r="G765" s="60"/>
      <c r="H765" s="60"/>
      <c r="I765" s="60"/>
      <c r="J765" s="60"/>
      <c r="K765" s="60"/>
      <c r="L765" s="60"/>
      <c r="M765" s="60"/>
      <c r="N765" s="60"/>
      <c r="O765" s="60"/>
    </row>
    <row r="766" spans="1:15" s="20" customFormat="1" ht="37.5" hidden="1" customHeight="1" x14ac:dyDescent="0.3">
      <c r="F766" s="60"/>
      <c r="G766" s="60"/>
      <c r="H766" s="60"/>
      <c r="I766" s="60"/>
      <c r="J766" s="60"/>
      <c r="K766" s="60"/>
      <c r="L766" s="60"/>
      <c r="M766" s="60"/>
      <c r="N766" s="60"/>
      <c r="O766" s="60"/>
    </row>
    <row r="767" spans="1:15" s="20" customFormat="1" ht="37.5" hidden="1" customHeight="1" x14ac:dyDescent="0.3">
      <c r="F767" s="60"/>
      <c r="G767" s="60"/>
      <c r="H767" s="60"/>
      <c r="I767" s="60"/>
      <c r="J767" s="60"/>
      <c r="K767" s="60"/>
      <c r="L767" s="60"/>
      <c r="M767" s="60"/>
      <c r="N767" s="60"/>
      <c r="O767" s="60"/>
    </row>
    <row r="768" spans="1:15" s="20" customFormat="1" ht="37.5" hidden="1" customHeight="1" x14ac:dyDescent="0.3">
      <c r="F768" s="60"/>
      <c r="G768" s="60"/>
      <c r="H768" s="60"/>
      <c r="I768" s="60"/>
      <c r="J768" s="60"/>
      <c r="K768" s="60"/>
      <c r="L768" s="60"/>
      <c r="M768" s="60"/>
      <c r="N768" s="60"/>
      <c r="O768" s="60"/>
    </row>
    <row r="769" spans="2:15" s="20" customFormat="1" ht="37.5" hidden="1" customHeight="1" x14ac:dyDescent="0.3">
      <c r="F769" s="60"/>
      <c r="G769" s="60"/>
      <c r="H769" s="60"/>
      <c r="I769" s="60"/>
      <c r="J769" s="60"/>
      <c r="K769" s="60"/>
      <c r="L769" s="60"/>
      <c r="M769" s="60"/>
      <c r="N769" s="60"/>
      <c r="O769" s="60"/>
    </row>
    <row r="770" spans="2:15" s="20" customFormat="1" ht="37.5" hidden="1" customHeight="1" x14ac:dyDescent="0.3">
      <c r="F770" s="60"/>
      <c r="G770" s="60"/>
      <c r="H770" s="60"/>
      <c r="I770" s="60"/>
      <c r="J770" s="60"/>
      <c r="K770" s="60"/>
      <c r="L770" s="60"/>
      <c r="M770" s="60"/>
      <c r="N770" s="60"/>
      <c r="O770" s="60"/>
    </row>
    <row r="771" spans="2:15" s="20" customFormat="1" ht="37.5" hidden="1" customHeight="1" x14ac:dyDescent="0.3">
      <c r="F771" s="60"/>
      <c r="G771" s="60"/>
      <c r="H771" s="60"/>
      <c r="I771" s="60"/>
      <c r="J771" s="60"/>
      <c r="K771" s="60"/>
      <c r="L771" s="60"/>
      <c r="M771" s="60"/>
      <c r="N771" s="60"/>
      <c r="O771" s="60"/>
    </row>
    <row r="772" spans="2:15" s="20" customFormat="1" ht="37.5" hidden="1" customHeight="1" x14ac:dyDescent="0.3">
      <c r="F772" s="60"/>
      <c r="G772" s="60"/>
      <c r="H772" s="60"/>
      <c r="I772" s="60"/>
      <c r="J772" s="60"/>
      <c r="K772" s="60"/>
      <c r="L772" s="60"/>
      <c r="M772" s="60"/>
      <c r="N772" s="60"/>
      <c r="O772" s="60"/>
    </row>
    <row r="773" spans="2:15" s="20" customFormat="1" ht="37.5" hidden="1" customHeight="1" x14ac:dyDescent="0.3">
      <c r="F773" s="60"/>
      <c r="G773" s="60"/>
      <c r="H773" s="60"/>
      <c r="I773" s="60"/>
      <c r="J773" s="60"/>
      <c r="K773" s="60"/>
      <c r="L773" s="60"/>
      <c r="M773" s="60"/>
      <c r="N773" s="60"/>
      <c r="O773" s="60"/>
    </row>
    <row r="774" spans="2:15" s="20" customFormat="1" ht="37.5" hidden="1" customHeight="1" x14ac:dyDescent="0.3">
      <c r="F774" s="60"/>
      <c r="G774" s="60"/>
      <c r="H774" s="60"/>
      <c r="I774" s="60"/>
      <c r="J774" s="60"/>
      <c r="K774" s="60"/>
      <c r="L774" s="60"/>
      <c r="M774" s="60"/>
      <c r="N774" s="60"/>
      <c r="O774" s="60"/>
    </row>
    <row r="775" spans="2:15" s="20" customFormat="1" ht="37.5" hidden="1" customHeight="1" x14ac:dyDescent="0.3">
      <c r="F775" s="60"/>
      <c r="G775" s="60"/>
      <c r="H775" s="60"/>
      <c r="I775" s="60"/>
      <c r="J775" s="60"/>
      <c r="K775" s="60"/>
      <c r="L775" s="60"/>
      <c r="M775" s="60"/>
      <c r="N775" s="60"/>
      <c r="O775" s="60"/>
    </row>
    <row r="776" spans="2:15" s="20" customFormat="1" ht="37.5" hidden="1" customHeight="1" x14ac:dyDescent="0.3">
      <c r="F776" s="60"/>
      <c r="G776" s="60"/>
      <c r="H776" s="60"/>
      <c r="I776" s="60"/>
      <c r="J776" s="60"/>
      <c r="K776" s="60"/>
      <c r="L776" s="60"/>
      <c r="M776" s="60"/>
      <c r="N776" s="60"/>
      <c r="O776" s="60"/>
    </row>
    <row r="777" spans="2:15" s="20" customFormat="1" ht="37.5" hidden="1" customHeight="1" x14ac:dyDescent="0.3">
      <c r="F777" s="60"/>
      <c r="G777" s="60"/>
      <c r="H777" s="60"/>
      <c r="I777" s="60"/>
      <c r="J777" s="60"/>
      <c r="K777" s="60"/>
      <c r="L777" s="60"/>
      <c r="M777" s="60"/>
      <c r="N777" s="60"/>
      <c r="O777" s="60"/>
    </row>
    <row r="778" spans="2:15" s="20" customFormat="1" ht="37.5" hidden="1" customHeight="1" x14ac:dyDescent="0.3">
      <c r="F778" s="60"/>
      <c r="G778" s="60"/>
      <c r="H778" s="60"/>
      <c r="I778" s="60"/>
      <c r="J778" s="60"/>
      <c r="K778" s="60"/>
      <c r="L778" s="60"/>
      <c r="M778" s="60"/>
      <c r="N778" s="60"/>
      <c r="O778" s="60"/>
    </row>
    <row r="779" spans="2:15" ht="37.5" hidden="1" customHeight="1" x14ac:dyDescent="0.3">
      <c r="B779" s="62">
        <v>1</v>
      </c>
      <c r="C779" s="10" t="s">
        <v>63</v>
      </c>
      <c r="D779" s="63">
        <v>114454.605</v>
      </c>
    </row>
    <row r="780" spans="2:15" ht="37.5" hidden="1" customHeight="1" x14ac:dyDescent="0.3">
      <c r="B780" s="62" t="s">
        <v>78</v>
      </c>
      <c r="C780" s="10" t="s">
        <v>63</v>
      </c>
      <c r="D780" s="63">
        <v>5643.8</v>
      </c>
    </row>
    <row r="781" spans="2:15" ht="37.5" hidden="1" customHeight="1" x14ac:dyDescent="0.3">
      <c r="B781" s="62" t="s">
        <v>79</v>
      </c>
      <c r="C781" s="10" t="s">
        <v>63</v>
      </c>
      <c r="D781" s="63">
        <v>55461.508000000002</v>
      </c>
    </row>
    <row r="782" spans="2:15" ht="37.5" hidden="1" customHeight="1" x14ac:dyDescent="0.3">
      <c r="B782" s="62" t="s">
        <v>80</v>
      </c>
      <c r="C782" s="10" t="s">
        <v>63</v>
      </c>
      <c r="D782" s="63">
        <v>4820.7039999999997</v>
      </c>
    </row>
    <row r="783" spans="2:15" ht="37.5" hidden="1" customHeight="1" x14ac:dyDescent="0.3">
      <c r="B783" s="62" t="s">
        <v>81</v>
      </c>
      <c r="C783" s="10" t="s">
        <v>63</v>
      </c>
      <c r="D783" s="63">
        <v>13729.182000000001</v>
      </c>
    </row>
    <row r="784" spans="2:15" ht="37.5" hidden="1" customHeight="1" x14ac:dyDescent="0.3">
      <c r="B784" s="62" t="s">
        <v>82</v>
      </c>
      <c r="C784" s="10" t="s">
        <v>63</v>
      </c>
      <c r="D784" s="63">
        <v>0</v>
      </c>
    </row>
    <row r="785" spans="2:4" ht="37.5" hidden="1" customHeight="1" x14ac:dyDescent="0.3">
      <c r="B785" s="62" t="s">
        <v>83</v>
      </c>
      <c r="C785" s="10" t="s">
        <v>63</v>
      </c>
      <c r="D785" s="63">
        <v>0</v>
      </c>
    </row>
    <row r="786" spans="2:4" ht="37.5" hidden="1" customHeight="1" x14ac:dyDescent="0.3">
      <c r="B786" s="62" t="s">
        <v>84</v>
      </c>
      <c r="C786" s="10" t="s">
        <v>63</v>
      </c>
      <c r="D786" s="63">
        <v>5076.4129999999996</v>
      </c>
    </row>
    <row r="787" spans="2:4" ht="37.5" hidden="1" customHeight="1" x14ac:dyDescent="0.3">
      <c r="B787" s="62">
        <v>2</v>
      </c>
      <c r="C787" s="10" t="s">
        <v>63</v>
      </c>
      <c r="D787" s="63">
        <v>56782.197999999997</v>
      </c>
    </row>
    <row r="788" spans="2:4" ht="37.5" hidden="1" customHeight="1" x14ac:dyDescent="0.3">
      <c r="B788" s="62">
        <v>3</v>
      </c>
      <c r="C788" s="10" t="s">
        <v>63</v>
      </c>
      <c r="D788" s="63">
        <v>405.35300000000001</v>
      </c>
    </row>
    <row r="789" spans="2:4" ht="37.5" hidden="1" customHeight="1" x14ac:dyDescent="0.3">
      <c r="B789" s="62">
        <v>5</v>
      </c>
      <c r="C789" s="10" t="s">
        <v>63</v>
      </c>
      <c r="D789" s="63">
        <v>0</v>
      </c>
    </row>
    <row r="790" spans="2:4" ht="37.5" hidden="1" customHeight="1" x14ac:dyDescent="0.3">
      <c r="B790" s="62" t="s">
        <v>85</v>
      </c>
      <c r="C790" s="10" t="s">
        <v>63</v>
      </c>
      <c r="D790" s="63">
        <v>19728.221000000001</v>
      </c>
    </row>
    <row r="791" spans="2:4" ht="37.5" hidden="1" customHeight="1" x14ac:dyDescent="0.3">
      <c r="B791" s="62">
        <v>6</v>
      </c>
      <c r="C791" s="10" t="s">
        <v>63</v>
      </c>
      <c r="D791" s="63">
        <v>11067.370999999999</v>
      </c>
    </row>
    <row r="792" spans="2:4" ht="37.5" hidden="1" customHeight="1" x14ac:dyDescent="0.3">
      <c r="B792" s="62">
        <v>7</v>
      </c>
      <c r="C792" s="10" t="s">
        <v>63</v>
      </c>
      <c r="D792" s="63">
        <v>46.037999999999997</v>
      </c>
    </row>
    <row r="793" spans="2:4" ht="37.5" hidden="1" customHeight="1" x14ac:dyDescent="0.3">
      <c r="B793" s="62">
        <v>9</v>
      </c>
      <c r="C793" s="10" t="s">
        <v>63</v>
      </c>
      <c r="D793" s="63">
        <v>125.191</v>
      </c>
    </row>
    <row r="794" spans="2:4" ht="37.5" hidden="1" customHeight="1" x14ac:dyDescent="0.3">
      <c r="B794" s="62" t="s">
        <v>86</v>
      </c>
      <c r="C794" s="10" t="s">
        <v>63</v>
      </c>
      <c r="D794" s="63">
        <v>141.541</v>
      </c>
    </row>
    <row r="795" spans="2:4" ht="37.5" hidden="1" customHeight="1" x14ac:dyDescent="0.3">
      <c r="B795" s="62" t="s">
        <v>87</v>
      </c>
      <c r="C795" s="10" t="s">
        <v>63</v>
      </c>
      <c r="D795" s="63">
        <v>4430.1120000000001</v>
      </c>
    </row>
    <row r="796" spans="2:4" ht="37.5" hidden="1" customHeight="1" x14ac:dyDescent="0.3">
      <c r="B796" s="62" t="s">
        <v>88</v>
      </c>
      <c r="C796" s="10" t="s">
        <v>63</v>
      </c>
      <c r="D796" s="63">
        <v>12424.028</v>
      </c>
    </row>
    <row r="797" spans="2:4" ht="37.5" hidden="1" customHeight="1" x14ac:dyDescent="0.3">
      <c r="B797" s="62" t="s">
        <v>89</v>
      </c>
      <c r="C797" s="10" t="s">
        <v>63</v>
      </c>
      <c r="D797" s="63">
        <v>44227.618000000002</v>
      </c>
    </row>
    <row r="798" spans="2:4" ht="37.5" hidden="1" customHeight="1" x14ac:dyDescent="0.3">
      <c r="B798" s="62" t="s">
        <v>90</v>
      </c>
      <c r="C798" s="10" t="s">
        <v>63</v>
      </c>
      <c r="D798" s="63">
        <v>126770.893</v>
      </c>
    </row>
    <row r="799" spans="2:4" ht="37.5" hidden="1" customHeight="1" x14ac:dyDescent="0.3">
      <c r="B799" s="62" t="s">
        <v>91</v>
      </c>
      <c r="C799" s="10" t="s">
        <v>63</v>
      </c>
      <c r="D799" s="63">
        <v>0</v>
      </c>
    </row>
    <row r="800" spans="2:4" ht="37.5" hidden="1" customHeight="1" x14ac:dyDescent="0.3">
      <c r="B800" s="62" t="s">
        <v>92</v>
      </c>
      <c r="C800" s="10" t="s">
        <v>63</v>
      </c>
      <c r="D800" s="63">
        <v>29.803999999999998</v>
      </c>
    </row>
    <row r="801" spans="2:4" ht="37.5" hidden="1" customHeight="1" x14ac:dyDescent="0.3">
      <c r="B801" s="62" t="s">
        <v>93</v>
      </c>
      <c r="C801" s="10" t="s">
        <v>63</v>
      </c>
      <c r="D801" s="63">
        <v>777.14700000000005</v>
      </c>
    </row>
    <row r="802" spans="2:4" ht="37.5" hidden="1" customHeight="1" x14ac:dyDescent="0.3">
      <c r="B802" s="62" t="s">
        <v>94</v>
      </c>
      <c r="C802" s="10" t="s">
        <v>63</v>
      </c>
      <c r="D802" s="63">
        <v>0</v>
      </c>
    </row>
    <row r="803" spans="2:4" ht="37.5" hidden="1" customHeight="1" x14ac:dyDescent="0.3">
      <c r="B803" s="62" t="s">
        <v>95</v>
      </c>
      <c r="C803" s="10" t="s">
        <v>63</v>
      </c>
      <c r="D803" s="63">
        <v>13789.594999999999</v>
      </c>
    </row>
    <row r="804" spans="2:4" ht="37.5" hidden="1" customHeight="1" x14ac:dyDescent="0.3">
      <c r="B804" s="62" t="s">
        <v>96</v>
      </c>
      <c r="C804" s="10" t="s">
        <v>63</v>
      </c>
      <c r="D804" s="63">
        <v>66152.452000000005</v>
      </c>
    </row>
    <row r="805" spans="2:4" ht="37.5" hidden="1" customHeight="1" x14ac:dyDescent="0.3">
      <c r="B805" s="62" t="s">
        <v>97</v>
      </c>
      <c r="C805" s="10" t="s">
        <v>63</v>
      </c>
      <c r="D805" s="63">
        <v>18362.758999999998</v>
      </c>
    </row>
    <row r="806" spans="2:4" ht="37.5" hidden="1" customHeight="1" x14ac:dyDescent="0.3">
      <c r="B806" s="62" t="s">
        <v>98</v>
      </c>
      <c r="C806" s="10" t="s">
        <v>63</v>
      </c>
      <c r="D806" s="63">
        <v>290495.24099999998</v>
      </c>
    </row>
    <row r="807" spans="2:4" ht="37.5" hidden="1" customHeight="1" x14ac:dyDescent="0.3">
      <c r="B807" s="62" t="s">
        <v>99</v>
      </c>
      <c r="C807" s="10" t="s">
        <v>63</v>
      </c>
      <c r="D807" s="63">
        <v>0</v>
      </c>
    </row>
    <row r="808" spans="2:4" ht="37.5" hidden="1" customHeight="1" x14ac:dyDescent="0.3">
      <c r="B808" s="62" t="s">
        <v>100</v>
      </c>
      <c r="C808" s="10" t="s">
        <v>63</v>
      </c>
      <c r="D808" s="63">
        <v>0</v>
      </c>
    </row>
    <row r="809" spans="2:4" ht="37.5" hidden="1" customHeight="1" x14ac:dyDescent="0.3">
      <c r="B809" s="62" t="s">
        <v>101</v>
      </c>
      <c r="C809" s="10" t="s">
        <v>63</v>
      </c>
      <c r="D809" s="63">
        <v>0</v>
      </c>
    </row>
    <row r="810" spans="2:4" ht="37.5" hidden="1" customHeight="1" x14ac:dyDescent="0.3">
      <c r="B810" s="62" t="s">
        <v>102</v>
      </c>
      <c r="C810" s="10" t="s">
        <v>63</v>
      </c>
      <c r="D810" s="63">
        <v>0</v>
      </c>
    </row>
    <row r="811" spans="2:4" ht="37.5" hidden="1" customHeight="1" x14ac:dyDescent="0.3">
      <c r="B811" s="62">
        <v>1</v>
      </c>
      <c r="C811" s="10" t="s">
        <v>64</v>
      </c>
      <c r="D811" s="63">
        <v>215089.98800000001</v>
      </c>
    </row>
    <row r="812" spans="2:4" ht="37.5" hidden="1" customHeight="1" x14ac:dyDescent="0.3">
      <c r="B812" s="62" t="s">
        <v>78</v>
      </c>
      <c r="C812" s="10" t="s">
        <v>64</v>
      </c>
      <c r="D812" s="63">
        <v>0</v>
      </c>
    </row>
    <row r="813" spans="2:4" ht="37.5" hidden="1" customHeight="1" x14ac:dyDescent="0.3">
      <c r="B813" s="62" t="s">
        <v>79</v>
      </c>
      <c r="C813" s="10" t="s">
        <v>64</v>
      </c>
      <c r="D813" s="63">
        <v>84.429000000000002</v>
      </c>
    </row>
    <row r="814" spans="2:4" ht="37.5" hidden="1" customHeight="1" x14ac:dyDescent="0.3">
      <c r="B814" s="62" t="s">
        <v>80</v>
      </c>
      <c r="C814" s="10" t="s">
        <v>64</v>
      </c>
      <c r="D814" s="63">
        <v>0.13500000000000001</v>
      </c>
    </row>
    <row r="815" spans="2:4" ht="37.5" hidden="1" customHeight="1" x14ac:dyDescent="0.3">
      <c r="B815" s="62" t="s">
        <v>81</v>
      </c>
      <c r="C815" s="10" t="s">
        <v>64</v>
      </c>
      <c r="D815" s="63">
        <v>0</v>
      </c>
    </row>
    <row r="816" spans="2:4" ht="37.5" hidden="1" customHeight="1" x14ac:dyDescent="0.3">
      <c r="B816" s="62" t="s">
        <v>82</v>
      </c>
      <c r="C816" s="10" t="s">
        <v>64</v>
      </c>
      <c r="D816" s="63">
        <v>0</v>
      </c>
    </row>
    <row r="817" spans="2:4" ht="37.5" hidden="1" customHeight="1" x14ac:dyDescent="0.3">
      <c r="B817" s="62" t="s">
        <v>83</v>
      </c>
      <c r="C817" s="10" t="s">
        <v>64</v>
      </c>
      <c r="D817" s="63">
        <v>0</v>
      </c>
    </row>
    <row r="818" spans="2:4" ht="37.5" hidden="1" customHeight="1" x14ac:dyDescent="0.3">
      <c r="B818" s="62" t="s">
        <v>84</v>
      </c>
      <c r="C818" s="10" t="s">
        <v>64</v>
      </c>
      <c r="D818" s="63">
        <v>8541.8979999999992</v>
      </c>
    </row>
    <row r="819" spans="2:4" ht="37.5" hidden="1" customHeight="1" x14ac:dyDescent="0.3">
      <c r="B819" s="62">
        <v>2</v>
      </c>
      <c r="C819" s="10" t="s">
        <v>64</v>
      </c>
      <c r="D819" s="63">
        <v>73218.73</v>
      </c>
    </row>
    <row r="820" spans="2:4" ht="37.5" hidden="1" customHeight="1" x14ac:dyDescent="0.3">
      <c r="B820" s="62">
        <v>3</v>
      </c>
      <c r="C820" s="10" t="s">
        <v>64</v>
      </c>
      <c r="D820" s="63">
        <v>3310.14</v>
      </c>
    </row>
    <row r="821" spans="2:4" ht="37.5" hidden="1" customHeight="1" x14ac:dyDescent="0.3">
      <c r="B821" s="62">
        <v>5</v>
      </c>
      <c r="C821" s="10" t="s">
        <v>64</v>
      </c>
      <c r="D821" s="63">
        <v>0</v>
      </c>
    </row>
    <row r="822" spans="2:4" ht="37.5" hidden="1" customHeight="1" x14ac:dyDescent="0.3">
      <c r="B822" s="62" t="s">
        <v>85</v>
      </c>
      <c r="C822" s="10" t="s">
        <v>64</v>
      </c>
      <c r="D822" s="63">
        <v>31233.888999999999</v>
      </c>
    </row>
    <row r="823" spans="2:4" ht="37.5" hidden="1" customHeight="1" x14ac:dyDescent="0.3">
      <c r="B823" s="62">
        <v>6</v>
      </c>
      <c r="C823" s="10" t="s">
        <v>64</v>
      </c>
      <c r="D823" s="63">
        <v>21272.2</v>
      </c>
    </row>
    <row r="824" spans="2:4" ht="37.5" hidden="1" customHeight="1" x14ac:dyDescent="0.3">
      <c r="B824" s="62">
        <v>7</v>
      </c>
      <c r="C824" s="10" t="s">
        <v>64</v>
      </c>
      <c r="D824" s="63">
        <v>133.27000000000001</v>
      </c>
    </row>
    <row r="825" spans="2:4" ht="37.5" hidden="1" customHeight="1" x14ac:dyDescent="0.3">
      <c r="B825" s="62">
        <v>9</v>
      </c>
      <c r="C825" s="10" t="s">
        <v>64</v>
      </c>
      <c r="D825" s="63">
        <v>43.179000000000002</v>
      </c>
    </row>
    <row r="826" spans="2:4" ht="37.5" hidden="1" customHeight="1" x14ac:dyDescent="0.3">
      <c r="B826" s="62" t="s">
        <v>86</v>
      </c>
      <c r="C826" s="10" t="s">
        <v>64</v>
      </c>
      <c r="D826" s="63">
        <v>147.33500000000001</v>
      </c>
    </row>
    <row r="827" spans="2:4" ht="37.5" hidden="1" customHeight="1" x14ac:dyDescent="0.3">
      <c r="B827" s="62" t="s">
        <v>87</v>
      </c>
      <c r="C827" s="10" t="s">
        <v>64</v>
      </c>
      <c r="D827" s="63">
        <v>7512.3860000000004</v>
      </c>
    </row>
    <row r="828" spans="2:4" ht="37.5" hidden="1" customHeight="1" x14ac:dyDescent="0.3">
      <c r="B828" s="62" t="s">
        <v>88</v>
      </c>
      <c r="C828" s="10" t="s">
        <v>64</v>
      </c>
      <c r="D828" s="63">
        <v>10562.237999999999</v>
      </c>
    </row>
    <row r="829" spans="2:4" ht="37.5" hidden="1" customHeight="1" x14ac:dyDescent="0.3">
      <c r="B829" s="62" t="s">
        <v>89</v>
      </c>
      <c r="C829" s="10" t="s">
        <v>64</v>
      </c>
      <c r="D829" s="63">
        <v>53829.853999999999</v>
      </c>
    </row>
    <row r="830" spans="2:4" ht="37.5" hidden="1" customHeight="1" x14ac:dyDescent="0.3">
      <c r="B830" s="62" t="s">
        <v>90</v>
      </c>
      <c r="C830" s="10" t="s">
        <v>64</v>
      </c>
      <c r="D830" s="63">
        <v>313569.76299999998</v>
      </c>
    </row>
    <row r="831" spans="2:4" ht="37.5" hidden="1" customHeight="1" x14ac:dyDescent="0.3">
      <c r="B831" s="62" t="s">
        <v>91</v>
      </c>
      <c r="C831" s="10" t="s">
        <v>64</v>
      </c>
      <c r="D831" s="63">
        <v>0</v>
      </c>
    </row>
    <row r="832" spans="2:4" ht="37.5" hidden="1" customHeight="1" x14ac:dyDescent="0.3">
      <c r="B832" s="62" t="s">
        <v>92</v>
      </c>
      <c r="C832" s="10" t="s">
        <v>64</v>
      </c>
      <c r="D832" s="63">
        <v>0</v>
      </c>
    </row>
    <row r="833" spans="2:4" ht="37.5" hidden="1" customHeight="1" x14ac:dyDescent="0.3">
      <c r="B833" s="62" t="s">
        <v>93</v>
      </c>
      <c r="C833" s="10" t="s">
        <v>64</v>
      </c>
      <c r="D833" s="63">
        <v>5939.2190000000001</v>
      </c>
    </row>
    <row r="834" spans="2:4" ht="37.5" hidden="1" customHeight="1" x14ac:dyDescent="0.3">
      <c r="B834" s="62" t="s">
        <v>94</v>
      </c>
      <c r="C834" s="10" t="s">
        <v>64</v>
      </c>
      <c r="D834" s="63">
        <v>0</v>
      </c>
    </row>
    <row r="835" spans="2:4" ht="37.5" hidden="1" customHeight="1" x14ac:dyDescent="0.3">
      <c r="B835" s="62" t="s">
        <v>95</v>
      </c>
      <c r="C835" s="10" t="s">
        <v>64</v>
      </c>
      <c r="D835" s="63">
        <v>10766.516</v>
      </c>
    </row>
    <row r="836" spans="2:4" ht="37.5" hidden="1" customHeight="1" x14ac:dyDescent="0.3">
      <c r="B836" s="62" t="s">
        <v>96</v>
      </c>
      <c r="C836" s="10" t="s">
        <v>64</v>
      </c>
      <c r="D836" s="63">
        <v>28359.976999999999</v>
      </c>
    </row>
    <row r="837" spans="2:4" ht="37.5" hidden="1" customHeight="1" x14ac:dyDescent="0.3">
      <c r="B837" s="62" t="s">
        <v>97</v>
      </c>
      <c r="C837" s="10" t="s">
        <v>64</v>
      </c>
      <c r="D837" s="63">
        <v>139216.58499999999</v>
      </c>
    </row>
    <row r="838" spans="2:4" ht="37.5" hidden="1" customHeight="1" x14ac:dyDescent="0.3">
      <c r="B838" s="62" t="s">
        <v>98</v>
      </c>
      <c r="C838" s="10" t="s">
        <v>64</v>
      </c>
      <c r="D838" s="63">
        <v>40233.737999999998</v>
      </c>
    </row>
    <row r="839" spans="2:4" ht="37.5" hidden="1" customHeight="1" x14ac:dyDescent="0.3">
      <c r="B839" s="62" t="s">
        <v>99</v>
      </c>
      <c r="C839" s="10" t="s">
        <v>64</v>
      </c>
      <c r="D839" s="63">
        <v>0</v>
      </c>
    </row>
    <row r="840" spans="2:4" ht="37.5" hidden="1" customHeight="1" x14ac:dyDescent="0.3">
      <c r="B840" s="62" t="s">
        <v>100</v>
      </c>
      <c r="C840" s="10" t="s">
        <v>64</v>
      </c>
      <c r="D840" s="63">
        <v>0</v>
      </c>
    </row>
    <row r="841" spans="2:4" ht="37.5" hidden="1" customHeight="1" x14ac:dyDescent="0.3">
      <c r="B841" s="62" t="s">
        <v>101</v>
      </c>
      <c r="C841" s="10" t="s">
        <v>64</v>
      </c>
      <c r="D841" s="63">
        <v>0</v>
      </c>
    </row>
    <row r="842" spans="2:4" ht="37.5" hidden="1" customHeight="1" x14ac:dyDescent="0.3">
      <c r="B842" s="62" t="s">
        <v>102</v>
      </c>
      <c r="C842" s="10" t="s">
        <v>64</v>
      </c>
      <c r="D842" s="63">
        <v>0</v>
      </c>
    </row>
    <row r="843" spans="2:4" ht="37.5" hidden="1" customHeight="1" x14ac:dyDescent="0.3">
      <c r="B843" s="62">
        <v>1</v>
      </c>
      <c r="C843" s="10" t="s">
        <v>65</v>
      </c>
      <c r="D843" s="63">
        <v>69109.468999999997</v>
      </c>
    </row>
    <row r="844" spans="2:4" ht="37.5" hidden="1" customHeight="1" x14ac:dyDescent="0.3">
      <c r="B844" s="62" t="s">
        <v>78</v>
      </c>
      <c r="C844" s="10" t="s">
        <v>65</v>
      </c>
      <c r="D844" s="63">
        <v>59560.552000000003</v>
      </c>
    </row>
    <row r="845" spans="2:4" ht="37.5" hidden="1" customHeight="1" x14ac:dyDescent="0.3">
      <c r="B845" s="62" t="s">
        <v>79</v>
      </c>
      <c r="C845" s="10" t="s">
        <v>65</v>
      </c>
      <c r="D845" s="63">
        <v>63710.618000000002</v>
      </c>
    </row>
    <row r="846" spans="2:4" ht="37.5" hidden="1" customHeight="1" x14ac:dyDescent="0.3">
      <c r="B846" s="62" t="s">
        <v>80</v>
      </c>
      <c r="C846" s="10" t="s">
        <v>65</v>
      </c>
      <c r="D846" s="63">
        <v>15403.111000000001</v>
      </c>
    </row>
    <row r="847" spans="2:4" ht="37.5" hidden="1" customHeight="1" x14ac:dyDescent="0.3">
      <c r="B847" s="62" t="s">
        <v>81</v>
      </c>
      <c r="C847" s="10" t="s">
        <v>65</v>
      </c>
      <c r="D847" s="63">
        <v>1848.69</v>
      </c>
    </row>
    <row r="848" spans="2:4" ht="37.5" hidden="1" customHeight="1" x14ac:dyDescent="0.3">
      <c r="B848" s="62" t="s">
        <v>82</v>
      </c>
      <c r="C848" s="10" t="s">
        <v>65</v>
      </c>
      <c r="D848" s="63">
        <v>3530.386</v>
      </c>
    </row>
    <row r="849" spans="2:4" ht="37.5" hidden="1" customHeight="1" x14ac:dyDescent="0.3">
      <c r="B849" s="62" t="s">
        <v>83</v>
      </c>
      <c r="C849" s="10" t="s">
        <v>65</v>
      </c>
      <c r="D849" s="63">
        <v>6417.799</v>
      </c>
    </row>
    <row r="850" spans="2:4" ht="37.5" hidden="1" customHeight="1" x14ac:dyDescent="0.3">
      <c r="B850" s="62" t="s">
        <v>84</v>
      </c>
      <c r="C850" s="10" t="s">
        <v>65</v>
      </c>
      <c r="D850" s="63">
        <v>9551.4269999999997</v>
      </c>
    </row>
    <row r="851" spans="2:4" ht="37.5" hidden="1" customHeight="1" x14ac:dyDescent="0.3">
      <c r="B851" s="62">
        <v>2</v>
      </c>
      <c r="C851" s="10" t="s">
        <v>65</v>
      </c>
      <c r="D851" s="63">
        <v>50689.873</v>
      </c>
    </row>
    <row r="852" spans="2:4" ht="37.5" hidden="1" customHeight="1" x14ac:dyDescent="0.3">
      <c r="B852" s="62">
        <v>3</v>
      </c>
      <c r="C852" s="10" t="s">
        <v>65</v>
      </c>
      <c r="D852" s="63">
        <v>2478.8240000000001</v>
      </c>
    </row>
    <row r="853" spans="2:4" ht="37.5" hidden="1" customHeight="1" x14ac:dyDescent="0.3">
      <c r="B853" s="62">
        <v>5</v>
      </c>
      <c r="C853" s="10" t="s">
        <v>65</v>
      </c>
      <c r="D853" s="63">
        <v>1362.412</v>
      </c>
    </row>
    <row r="854" spans="2:4" ht="37.5" hidden="1" customHeight="1" x14ac:dyDescent="0.3">
      <c r="B854" s="62" t="s">
        <v>85</v>
      </c>
      <c r="C854" s="10" t="s">
        <v>65</v>
      </c>
      <c r="D854" s="63">
        <v>20753.753000000001</v>
      </c>
    </row>
    <row r="855" spans="2:4" ht="37.5" hidden="1" customHeight="1" x14ac:dyDescent="0.3">
      <c r="B855" s="62">
        <v>6</v>
      </c>
      <c r="C855" s="10" t="s">
        <v>65</v>
      </c>
      <c r="D855" s="63">
        <v>13219.762000000001</v>
      </c>
    </row>
    <row r="856" spans="2:4" ht="37.5" hidden="1" customHeight="1" x14ac:dyDescent="0.3">
      <c r="B856" s="62">
        <v>7</v>
      </c>
      <c r="C856" s="10" t="s">
        <v>65</v>
      </c>
      <c r="D856" s="63">
        <v>17.986000000000001</v>
      </c>
    </row>
    <row r="857" spans="2:4" ht="37.5" hidden="1" customHeight="1" x14ac:dyDescent="0.3">
      <c r="B857" s="62">
        <v>9</v>
      </c>
      <c r="C857" s="10" t="s">
        <v>65</v>
      </c>
      <c r="D857" s="63">
        <v>39.57</v>
      </c>
    </row>
    <row r="858" spans="2:4" ht="37.5" hidden="1" customHeight="1" x14ac:dyDescent="0.3">
      <c r="B858" s="62" t="s">
        <v>86</v>
      </c>
      <c r="C858" s="10" t="s">
        <v>65</v>
      </c>
      <c r="D858" s="63">
        <v>63.41</v>
      </c>
    </row>
    <row r="859" spans="2:4" ht="37.5" hidden="1" customHeight="1" x14ac:dyDescent="0.3">
      <c r="B859" s="62" t="s">
        <v>87</v>
      </c>
      <c r="C859" s="10" t="s">
        <v>65</v>
      </c>
      <c r="D859" s="63">
        <v>1243.4369999999999</v>
      </c>
    </row>
    <row r="860" spans="2:4" ht="37.5" hidden="1" customHeight="1" x14ac:dyDescent="0.3">
      <c r="B860" s="62" t="s">
        <v>88</v>
      </c>
      <c r="C860" s="10" t="s">
        <v>65</v>
      </c>
      <c r="D860" s="63">
        <v>681.61199999999997</v>
      </c>
    </row>
    <row r="861" spans="2:4" ht="37.5" hidden="1" customHeight="1" x14ac:dyDescent="0.3">
      <c r="B861" s="62" t="s">
        <v>89</v>
      </c>
      <c r="C861" s="10" t="s">
        <v>65</v>
      </c>
      <c r="D861" s="63">
        <v>38948.932999999997</v>
      </c>
    </row>
    <row r="862" spans="2:4" ht="37.5" hidden="1" customHeight="1" x14ac:dyDescent="0.3">
      <c r="B862" s="62" t="s">
        <v>90</v>
      </c>
      <c r="C862" s="10" t="s">
        <v>65</v>
      </c>
      <c r="D862" s="63">
        <v>186309.75200000001</v>
      </c>
    </row>
    <row r="863" spans="2:4" ht="37.5" hidden="1" customHeight="1" x14ac:dyDescent="0.3">
      <c r="B863" s="62" t="s">
        <v>91</v>
      </c>
      <c r="C863" s="10" t="s">
        <v>65</v>
      </c>
      <c r="D863" s="63">
        <v>0</v>
      </c>
    </row>
    <row r="864" spans="2:4" ht="37.5" hidden="1" customHeight="1" x14ac:dyDescent="0.3">
      <c r="B864" s="62" t="s">
        <v>92</v>
      </c>
      <c r="C864" s="10" t="s">
        <v>65</v>
      </c>
      <c r="D864" s="63">
        <v>0</v>
      </c>
    </row>
    <row r="865" spans="2:4" ht="37.5" hidden="1" customHeight="1" x14ac:dyDescent="0.3">
      <c r="B865" s="62" t="s">
        <v>93</v>
      </c>
      <c r="C865" s="10" t="s">
        <v>65</v>
      </c>
      <c r="D865" s="63">
        <v>1157.47</v>
      </c>
    </row>
    <row r="866" spans="2:4" ht="37.5" hidden="1" customHeight="1" x14ac:dyDescent="0.3">
      <c r="B866" s="62" t="s">
        <v>94</v>
      </c>
      <c r="C866" s="10" t="s">
        <v>65</v>
      </c>
      <c r="D866" s="63">
        <v>0</v>
      </c>
    </row>
    <row r="867" spans="2:4" ht="37.5" hidden="1" customHeight="1" x14ac:dyDescent="0.3">
      <c r="B867" s="62" t="s">
        <v>95</v>
      </c>
      <c r="C867" s="10" t="s">
        <v>65</v>
      </c>
      <c r="D867" s="63">
        <v>153011.155</v>
      </c>
    </row>
    <row r="868" spans="2:4" ht="37.5" hidden="1" customHeight="1" x14ac:dyDescent="0.3">
      <c r="B868" s="62" t="s">
        <v>96</v>
      </c>
      <c r="C868" s="10" t="s">
        <v>65</v>
      </c>
      <c r="D868" s="63">
        <v>10581.575999999999</v>
      </c>
    </row>
    <row r="869" spans="2:4" ht="37.5" hidden="1" customHeight="1" x14ac:dyDescent="0.3">
      <c r="B869" s="62" t="s">
        <v>97</v>
      </c>
      <c r="C869" s="10" t="s">
        <v>65</v>
      </c>
      <c r="D869" s="63">
        <v>18773.874</v>
      </c>
    </row>
    <row r="870" spans="2:4" ht="37.5" hidden="1" customHeight="1" x14ac:dyDescent="0.3">
      <c r="B870" s="62" t="s">
        <v>98</v>
      </c>
      <c r="C870" s="10" t="s">
        <v>65</v>
      </c>
      <c r="D870" s="63">
        <v>0</v>
      </c>
    </row>
    <row r="871" spans="2:4" ht="37.5" hidden="1" customHeight="1" x14ac:dyDescent="0.3">
      <c r="B871" s="62" t="s">
        <v>99</v>
      </c>
      <c r="C871" s="10" t="s">
        <v>65</v>
      </c>
      <c r="D871" s="63">
        <v>0</v>
      </c>
    </row>
    <row r="872" spans="2:4" ht="37.5" hidden="1" customHeight="1" x14ac:dyDescent="0.3">
      <c r="B872" s="62" t="s">
        <v>100</v>
      </c>
      <c r="C872" s="10" t="s">
        <v>65</v>
      </c>
      <c r="D872" s="63">
        <v>0</v>
      </c>
    </row>
    <row r="873" spans="2:4" ht="37.5" hidden="1" customHeight="1" x14ac:dyDescent="0.3">
      <c r="B873" s="62" t="s">
        <v>101</v>
      </c>
      <c r="C873" s="10" t="s">
        <v>65</v>
      </c>
      <c r="D873" s="63">
        <v>0</v>
      </c>
    </row>
    <row r="874" spans="2:4" ht="37.5" hidden="1" customHeight="1" x14ac:dyDescent="0.3">
      <c r="B874" s="62" t="s">
        <v>102</v>
      </c>
      <c r="C874" s="10" t="s">
        <v>65</v>
      </c>
      <c r="D874" s="63">
        <v>0</v>
      </c>
    </row>
    <row r="875" spans="2:4" ht="37.5" hidden="1" customHeight="1" x14ac:dyDescent="0.3">
      <c r="B875" s="62">
        <v>1</v>
      </c>
      <c r="C875" s="10" t="s">
        <v>66</v>
      </c>
      <c r="D875" s="63">
        <v>57302.466</v>
      </c>
    </row>
    <row r="876" spans="2:4" ht="37.5" hidden="1" customHeight="1" x14ac:dyDescent="0.3">
      <c r="B876" s="62" t="s">
        <v>78</v>
      </c>
      <c r="C876" s="10" t="s">
        <v>66</v>
      </c>
      <c r="D876" s="63">
        <v>12588.743</v>
      </c>
    </row>
    <row r="877" spans="2:4" ht="37.5" hidden="1" customHeight="1" x14ac:dyDescent="0.3">
      <c r="B877" s="62" t="s">
        <v>79</v>
      </c>
      <c r="C877" s="10" t="s">
        <v>66</v>
      </c>
      <c r="D877" s="63">
        <v>36321.175999999999</v>
      </c>
    </row>
    <row r="878" spans="2:4" ht="37.5" hidden="1" customHeight="1" x14ac:dyDescent="0.3">
      <c r="B878" s="62" t="s">
        <v>80</v>
      </c>
      <c r="C878" s="10" t="s">
        <v>66</v>
      </c>
      <c r="D878" s="63">
        <v>129412.738</v>
      </c>
    </row>
    <row r="879" spans="2:4" ht="37.5" hidden="1" customHeight="1" x14ac:dyDescent="0.3">
      <c r="B879" s="62" t="s">
        <v>81</v>
      </c>
      <c r="C879" s="10" t="s">
        <v>66</v>
      </c>
      <c r="D879" s="63">
        <v>21049.24</v>
      </c>
    </row>
    <row r="880" spans="2:4" ht="37.5" hidden="1" customHeight="1" x14ac:dyDescent="0.3">
      <c r="B880" s="62" t="s">
        <v>82</v>
      </c>
      <c r="C880" s="10" t="s">
        <v>66</v>
      </c>
      <c r="D880" s="63">
        <v>0</v>
      </c>
    </row>
    <row r="881" spans="2:4" ht="37.5" hidden="1" customHeight="1" x14ac:dyDescent="0.3">
      <c r="B881" s="62" t="s">
        <v>83</v>
      </c>
      <c r="C881" s="10" t="s">
        <v>66</v>
      </c>
      <c r="D881" s="63">
        <v>0</v>
      </c>
    </row>
    <row r="882" spans="2:4" ht="37.5" hidden="1" customHeight="1" x14ac:dyDescent="0.3">
      <c r="B882" s="62" t="s">
        <v>84</v>
      </c>
      <c r="C882" s="10" t="s">
        <v>66</v>
      </c>
      <c r="D882" s="63">
        <v>6696.4870000000001</v>
      </c>
    </row>
    <row r="883" spans="2:4" ht="37.5" hidden="1" customHeight="1" x14ac:dyDescent="0.3">
      <c r="B883" s="62">
        <v>2</v>
      </c>
      <c r="C883" s="10" t="s">
        <v>66</v>
      </c>
      <c r="D883" s="63">
        <v>44647.540999999997</v>
      </c>
    </row>
    <row r="884" spans="2:4" ht="37.5" hidden="1" customHeight="1" x14ac:dyDescent="0.3">
      <c r="B884" s="62">
        <v>3</v>
      </c>
      <c r="C884" s="10" t="s">
        <v>66</v>
      </c>
      <c r="D884" s="63">
        <v>666.05</v>
      </c>
    </row>
    <row r="885" spans="2:4" ht="37.5" hidden="1" customHeight="1" x14ac:dyDescent="0.3">
      <c r="B885" s="62">
        <v>5</v>
      </c>
      <c r="C885" s="10" t="s">
        <v>66</v>
      </c>
      <c r="D885" s="63">
        <v>0</v>
      </c>
    </row>
    <row r="886" spans="2:4" ht="37.5" hidden="1" customHeight="1" x14ac:dyDescent="0.3">
      <c r="B886" s="62" t="s">
        <v>85</v>
      </c>
      <c r="C886" s="10" t="s">
        <v>66</v>
      </c>
      <c r="D886" s="63">
        <v>17688.031999999999</v>
      </c>
    </row>
    <row r="887" spans="2:4" ht="37.5" hidden="1" customHeight="1" x14ac:dyDescent="0.3">
      <c r="B887" s="62">
        <v>6</v>
      </c>
      <c r="C887" s="10" t="s">
        <v>66</v>
      </c>
      <c r="D887" s="63">
        <v>6678.3969999999999</v>
      </c>
    </row>
    <row r="888" spans="2:4" ht="37.5" hidden="1" customHeight="1" x14ac:dyDescent="0.3">
      <c r="B888" s="62">
        <v>7</v>
      </c>
      <c r="C888" s="10" t="s">
        <v>66</v>
      </c>
      <c r="D888" s="63">
        <v>6.7110000000000003</v>
      </c>
    </row>
    <row r="889" spans="2:4" ht="37.5" hidden="1" customHeight="1" x14ac:dyDescent="0.3">
      <c r="B889" s="62">
        <v>9</v>
      </c>
      <c r="C889" s="10" t="s">
        <v>66</v>
      </c>
      <c r="D889" s="63">
        <v>-14.904</v>
      </c>
    </row>
    <row r="890" spans="2:4" ht="37.5" hidden="1" customHeight="1" x14ac:dyDescent="0.3">
      <c r="B890" s="62" t="s">
        <v>86</v>
      </c>
      <c r="C890" s="10" t="s">
        <v>66</v>
      </c>
      <c r="D890" s="63">
        <v>233.22800000000001</v>
      </c>
    </row>
    <row r="891" spans="2:4" ht="37.5" hidden="1" customHeight="1" x14ac:dyDescent="0.3">
      <c r="B891" s="62" t="s">
        <v>87</v>
      </c>
      <c r="C891" s="10" t="s">
        <v>66</v>
      </c>
      <c r="D891" s="63">
        <v>8520.0810000000001</v>
      </c>
    </row>
    <row r="892" spans="2:4" ht="37.5" hidden="1" customHeight="1" x14ac:dyDescent="0.3">
      <c r="B892" s="62" t="s">
        <v>88</v>
      </c>
      <c r="C892" s="10" t="s">
        <v>66</v>
      </c>
      <c r="D892" s="63">
        <v>10878.402</v>
      </c>
    </row>
    <row r="893" spans="2:4" ht="37.5" hidden="1" customHeight="1" x14ac:dyDescent="0.3">
      <c r="B893" s="62" t="s">
        <v>89</v>
      </c>
      <c r="C893" s="10" t="s">
        <v>66</v>
      </c>
      <c r="D893" s="63">
        <v>53444.991000000002</v>
      </c>
    </row>
    <row r="894" spans="2:4" ht="37.5" hidden="1" customHeight="1" x14ac:dyDescent="0.3">
      <c r="B894" s="62" t="s">
        <v>90</v>
      </c>
      <c r="C894" s="10" t="s">
        <v>66</v>
      </c>
      <c r="D894" s="63">
        <v>197954.48699999999</v>
      </c>
    </row>
    <row r="895" spans="2:4" ht="37.5" hidden="1" customHeight="1" x14ac:dyDescent="0.3">
      <c r="B895" s="62" t="s">
        <v>91</v>
      </c>
      <c r="C895" s="10" t="s">
        <v>66</v>
      </c>
      <c r="D895" s="63">
        <v>0</v>
      </c>
    </row>
    <row r="896" spans="2:4" ht="37.5" hidden="1" customHeight="1" x14ac:dyDescent="0.3">
      <c r="B896" s="62" t="s">
        <v>92</v>
      </c>
      <c r="C896" s="10" t="s">
        <v>66</v>
      </c>
      <c r="D896" s="63">
        <v>0</v>
      </c>
    </row>
    <row r="897" spans="2:4" ht="37.5" hidden="1" customHeight="1" x14ac:dyDescent="0.3">
      <c r="B897" s="62" t="s">
        <v>93</v>
      </c>
      <c r="C897" s="10" t="s">
        <v>66</v>
      </c>
      <c r="D897" s="63">
        <v>1410.9659999999999</v>
      </c>
    </row>
    <row r="898" spans="2:4" ht="37.5" hidden="1" customHeight="1" x14ac:dyDescent="0.3">
      <c r="B898" s="62" t="s">
        <v>94</v>
      </c>
      <c r="C898" s="10" t="s">
        <v>66</v>
      </c>
      <c r="D898" s="63">
        <v>0</v>
      </c>
    </row>
    <row r="899" spans="2:4" ht="37.5" hidden="1" customHeight="1" x14ac:dyDescent="0.3">
      <c r="B899" s="62" t="s">
        <v>95</v>
      </c>
      <c r="C899" s="10" t="s">
        <v>66</v>
      </c>
      <c r="D899" s="63">
        <v>91886.997000000003</v>
      </c>
    </row>
    <row r="900" spans="2:4" ht="37.5" hidden="1" customHeight="1" x14ac:dyDescent="0.3">
      <c r="B900" s="62" t="s">
        <v>96</v>
      </c>
      <c r="C900" s="10" t="s">
        <v>66</v>
      </c>
      <c r="D900" s="63">
        <v>35655.307999999997</v>
      </c>
    </row>
    <row r="901" spans="2:4" ht="37.5" hidden="1" customHeight="1" x14ac:dyDescent="0.3">
      <c r="B901" s="62" t="s">
        <v>97</v>
      </c>
      <c r="C901" s="10" t="s">
        <v>66</v>
      </c>
      <c r="D901" s="63">
        <v>48834.654999999999</v>
      </c>
    </row>
    <row r="902" spans="2:4" ht="37.5" hidden="1" customHeight="1" x14ac:dyDescent="0.3">
      <c r="B902" s="62" t="s">
        <v>98</v>
      </c>
      <c r="C902" s="10" t="s">
        <v>66</v>
      </c>
      <c r="D902" s="63">
        <v>14685.813</v>
      </c>
    </row>
    <row r="903" spans="2:4" ht="37.5" hidden="1" customHeight="1" x14ac:dyDescent="0.3">
      <c r="B903" s="62" t="s">
        <v>99</v>
      </c>
      <c r="C903" s="10" t="s">
        <v>66</v>
      </c>
      <c r="D903" s="63">
        <v>5203.9189999999999</v>
      </c>
    </row>
    <row r="904" spans="2:4" ht="37.5" hidden="1" customHeight="1" x14ac:dyDescent="0.3">
      <c r="B904" s="62" t="s">
        <v>100</v>
      </c>
      <c r="C904" s="10" t="s">
        <v>66</v>
      </c>
      <c r="D904" s="63">
        <v>0</v>
      </c>
    </row>
    <row r="905" spans="2:4" ht="37.5" hidden="1" customHeight="1" x14ac:dyDescent="0.3">
      <c r="B905" s="62" t="s">
        <v>101</v>
      </c>
      <c r="C905" s="10" t="s">
        <v>66</v>
      </c>
      <c r="D905" s="63">
        <v>0</v>
      </c>
    </row>
    <row r="906" spans="2:4" ht="37.5" hidden="1" customHeight="1" x14ac:dyDescent="0.3">
      <c r="B906" s="62" t="s">
        <v>102</v>
      </c>
      <c r="C906" s="10" t="s">
        <v>66</v>
      </c>
      <c r="D906" s="63">
        <v>0</v>
      </c>
    </row>
    <row r="907" spans="2:4" ht="37.5" hidden="1" customHeight="1" x14ac:dyDescent="0.3">
      <c r="B907" s="62">
        <v>1</v>
      </c>
      <c r="C907" s="10" t="s">
        <v>67</v>
      </c>
      <c r="D907" s="63">
        <v>30593.527999999998</v>
      </c>
    </row>
    <row r="908" spans="2:4" ht="37.5" hidden="1" customHeight="1" x14ac:dyDescent="0.3">
      <c r="B908" s="62" t="s">
        <v>78</v>
      </c>
      <c r="C908" s="10" t="s">
        <v>67</v>
      </c>
      <c r="D908" s="63">
        <v>3742.12</v>
      </c>
    </row>
    <row r="909" spans="2:4" ht="37.5" hidden="1" customHeight="1" x14ac:dyDescent="0.3">
      <c r="B909" s="62" t="s">
        <v>79</v>
      </c>
      <c r="C909" s="10" t="s">
        <v>67</v>
      </c>
      <c r="D909" s="63">
        <v>3877.806</v>
      </c>
    </row>
    <row r="910" spans="2:4" ht="37.5" hidden="1" customHeight="1" x14ac:dyDescent="0.3">
      <c r="B910" s="62" t="s">
        <v>80</v>
      </c>
      <c r="C910" s="10" t="s">
        <v>67</v>
      </c>
      <c r="D910" s="63">
        <v>443580.68099999998</v>
      </c>
    </row>
    <row r="911" spans="2:4" ht="37.5" hidden="1" customHeight="1" x14ac:dyDescent="0.3">
      <c r="B911" s="62" t="s">
        <v>81</v>
      </c>
      <c r="C911" s="10" t="s">
        <v>67</v>
      </c>
      <c r="D911" s="63">
        <v>80553.767999999996</v>
      </c>
    </row>
    <row r="912" spans="2:4" ht="37.5" hidden="1" customHeight="1" x14ac:dyDescent="0.3">
      <c r="B912" s="62" t="s">
        <v>82</v>
      </c>
      <c r="C912" s="10" t="s">
        <v>67</v>
      </c>
      <c r="D912" s="63">
        <v>206252.97500000001</v>
      </c>
    </row>
    <row r="913" spans="2:4" ht="37.5" hidden="1" customHeight="1" x14ac:dyDescent="0.3">
      <c r="B913" s="62" t="s">
        <v>83</v>
      </c>
      <c r="C913" s="10" t="s">
        <v>67</v>
      </c>
      <c r="D913" s="63">
        <v>0</v>
      </c>
    </row>
    <row r="914" spans="2:4" ht="37.5" hidden="1" customHeight="1" x14ac:dyDescent="0.3">
      <c r="B914" s="62" t="s">
        <v>84</v>
      </c>
      <c r="C914" s="10" t="s">
        <v>67</v>
      </c>
      <c r="D914" s="63">
        <v>19673.626</v>
      </c>
    </row>
    <row r="915" spans="2:4" ht="37.5" hidden="1" customHeight="1" x14ac:dyDescent="0.3">
      <c r="B915" s="62">
        <v>2</v>
      </c>
      <c r="C915" s="10" t="s">
        <v>67</v>
      </c>
      <c r="D915" s="63">
        <v>92971.095000000001</v>
      </c>
    </row>
    <row r="916" spans="2:4" ht="37.5" hidden="1" customHeight="1" x14ac:dyDescent="0.3">
      <c r="B916" s="62">
        <v>3</v>
      </c>
      <c r="C916" s="10" t="s">
        <v>67</v>
      </c>
      <c r="D916" s="63">
        <v>3516.6680000000001</v>
      </c>
    </row>
    <row r="917" spans="2:4" ht="37.5" hidden="1" customHeight="1" x14ac:dyDescent="0.3">
      <c r="B917" s="62">
        <v>5</v>
      </c>
      <c r="C917" s="10" t="s">
        <v>67</v>
      </c>
      <c r="D917" s="63">
        <v>14015.34</v>
      </c>
    </row>
    <row r="918" spans="2:4" ht="37.5" hidden="1" customHeight="1" x14ac:dyDescent="0.3">
      <c r="B918" s="62" t="s">
        <v>85</v>
      </c>
      <c r="C918" s="10" t="s">
        <v>67</v>
      </c>
      <c r="D918" s="63">
        <v>20116.861000000001</v>
      </c>
    </row>
    <row r="919" spans="2:4" ht="37.5" hidden="1" customHeight="1" x14ac:dyDescent="0.3">
      <c r="B919" s="62">
        <v>6</v>
      </c>
      <c r="C919" s="10" t="s">
        <v>67</v>
      </c>
      <c r="D919" s="63">
        <v>6703.335</v>
      </c>
    </row>
    <row r="920" spans="2:4" ht="37.5" hidden="1" customHeight="1" x14ac:dyDescent="0.3">
      <c r="B920" s="62">
        <v>7</v>
      </c>
      <c r="C920" s="10" t="s">
        <v>67</v>
      </c>
      <c r="D920" s="63">
        <v>5.8970000000000002</v>
      </c>
    </row>
    <row r="921" spans="2:4" ht="37.5" hidden="1" customHeight="1" x14ac:dyDescent="0.3">
      <c r="B921" s="62">
        <v>9</v>
      </c>
      <c r="C921" s="10" t="s">
        <v>67</v>
      </c>
      <c r="D921" s="63">
        <v>69.257999999999996</v>
      </c>
    </row>
    <row r="922" spans="2:4" ht="37.5" hidden="1" customHeight="1" x14ac:dyDescent="0.3">
      <c r="B922" s="62" t="s">
        <v>86</v>
      </c>
      <c r="C922" s="10" t="s">
        <v>67</v>
      </c>
      <c r="D922" s="63">
        <v>187</v>
      </c>
    </row>
    <row r="923" spans="2:4" ht="37.5" hidden="1" customHeight="1" x14ac:dyDescent="0.3">
      <c r="B923" s="62" t="s">
        <v>87</v>
      </c>
      <c r="C923" s="10" t="s">
        <v>67</v>
      </c>
      <c r="D923" s="63">
        <v>7974.8590000000004</v>
      </c>
    </row>
    <row r="924" spans="2:4" ht="37.5" hidden="1" customHeight="1" x14ac:dyDescent="0.3">
      <c r="B924" s="62" t="s">
        <v>88</v>
      </c>
      <c r="C924" s="10" t="s">
        <v>67</v>
      </c>
      <c r="D924" s="63">
        <v>10218.681</v>
      </c>
    </row>
    <row r="925" spans="2:4" ht="37.5" hidden="1" customHeight="1" x14ac:dyDescent="0.3">
      <c r="B925" s="62" t="s">
        <v>89</v>
      </c>
      <c r="C925" s="10" t="s">
        <v>67</v>
      </c>
      <c r="D925" s="63">
        <v>195450.05600000001</v>
      </c>
    </row>
    <row r="926" spans="2:4" ht="37.5" hidden="1" customHeight="1" x14ac:dyDescent="0.3">
      <c r="B926" s="62" t="s">
        <v>90</v>
      </c>
      <c r="C926" s="10" t="s">
        <v>67</v>
      </c>
      <c r="D926" s="63">
        <v>958199.75699999998</v>
      </c>
    </row>
    <row r="927" spans="2:4" ht="37.5" hidden="1" customHeight="1" x14ac:dyDescent="0.3">
      <c r="B927" s="62" t="s">
        <v>91</v>
      </c>
      <c r="C927" s="10" t="s">
        <v>67</v>
      </c>
      <c r="D927" s="63">
        <v>0</v>
      </c>
    </row>
    <row r="928" spans="2:4" ht="37.5" hidden="1" customHeight="1" x14ac:dyDescent="0.3">
      <c r="B928" s="62" t="s">
        <v>92</v>
      </c>
      <c r="C928" s="10" t="s">
        <v>67</v>
      </c>
      <c r="D928" s="63">
        <v>0</v>
      </c>
    </row>
    <row r="929" spans="2:4" ht="37.5" hidden="1" customHeight="1" x14ac:dyDescent="0.3">
      <c r="B929" s="62" t="s">
        <v>93</v>
      </c>
      <c r="C929" s="10" t="s">
        <v>67</v>
      </c>
      <c r="D929" s="63">
        <v>16173.388999999999</v>
      </c>
    </row>
    <row r="930" spans="2:4" ht="37.5" hidden="1" customHeight="1" x14ac:dyDescent="0.3">
      <c r="B930" s="62" t="s">
        <v>94</v>
      </c>
      <c r="C930" s="10" t="s">
        <v>67</v>
      </c>
      <c r="D930" s="63">
        <v>0</v>
      </c>
    </row>
    <row r="931" spans="2:4" ht="37.5" hidden="1" customHeight="1" x14ac:dyDescent="0.3">
      <c r="B931" s="62" t="s">
        <v>95</v>
      </c>
      <c r="C931" s="10" t="s">
        <v>67</v>
      </c>
      <c r="D931" s="63">
        <v>343224.61</v>
      </c>
    </row>
    <row r="932" spans="2:4" ht="37.5" hidden="1" customHeight="1" x14ac:dyDescent="0.3">
      <c r="B932" s="62" t="s">
        <v>96</v>
      </c>
      <c r="C932" s="10" t="s">
        <v>67</v>
      </c>
      <c r="D932" s="63">
        <v>54795.855000000003</v>
      </c>
    </row>
    <row r="933" spans="2:4" ht="37.5" hidden="1" customHeight="1" x14ac:dyDescent="0.3">
      <c r="B933" s="62" t="s">
        <v>97</v>
      </c>
      <c r="C933" s="10" t="s">
        <v>67</v>
      </c>
      <c r="D933" s="63">
        <v>108356.755</v>
      </c>
    </row>
    <row r="934" spans="2:4" ht="37.5" hidden="1" customHeight="1" x14ac:dyDescent="0.3">
      <c r="B934" s="62" t="s">
        <v>98</v>
      </c>
      <c r="C934" s="10" t="s">
        <v>67</v>
      </c>
      <c r="D934" s="63">
        <v>67277.206999999995</v>
      </c>
    </row>
    <row r="935" spans="2:4" ht="37.5" hidden="1" customHeight="1" x14ac:dyDescent="0.3">
      <c r="B935" s="62" t="s">
        <v>99</v>
      </c>
      <c r="C935" s="10" t="s">
        <v>67</v>
      </c>
      <c r="D935" s="63">
        <v>0</v>
      </c>
    </row>
    <row r="936" spans="2:4" ht="37.5" hidden="1" customHeight="1" x14ac:dyDescent="0.3">
      <c r="B936" s="62" t="s">
        <v>100</v>
      </c>
      <c r="C936" s="10" t="s">
        <v>67</v>
      </c>
      <c r="D936" s="63">
        <v>0</v>
      </c>
    </row>
    <row r="937" spans="2:4" ht="37.5" hidden="1" customHeight="1" x14ac:dyDescent="0.3">
      <c r="B937" s="62" t="s">
        <v>101</v>
      </c>
      <c r="C937" s="10" t="s">
        <v>67</v>
      </c>
      <c r="D937" s="63">
        <v>0</v>
      </c>
    </row>
    <row r="938" spans="2:4" ht="37.5" hidden="1" customHeight="1" x14ac:dyDescent="0.3">
      <c r="B938" s="62" t="s">
        <v>102</v>
      </c>
      <c r="C938" s="10" t="s">
        <v>67</v>
      </c>
      <c r="D938" s="63">
        <v>0</v>
      </c>
    </row>
    <row r="939" spans="2:4" ht="37.5" hidden="1" customHeight="1" x14ac:dyDescent="0.3">
      <c r="B939" s="62">
        <v>1</v>
      </c>
      <c r="C939" s="10" t="s">
        <v>68</v>
      </c>
      <c r="D939" s="63">
        <v>192526.614</v>
      </c>
    </row>
    <row r="940" spans="2:4" ht="37.5" hidden="1" customHeight="1" x14ac:dyDescent="0.3">
      <c r="B940" s="62" t="s">
        <v>78</v>
      </c>
      <c r="C940" s="10" t="s">
        <v>68</v>
      </c>
      <c r="D940" s="63">
        <v>32101.594000000001</v>
      </c>
    </row>
    <row r="941" spans="2:4" ht="37.5" hidden="1" customHeight="1" x14ac:dyDescent="0.3">
      <c r="B941" s="62" t="s">
        <v>79</v>
      </c>
      <c r="C941" s="10" t="s">
        <v>68</v>
      </c>
      <c r="D941" s="63">
        <v>59830.413999999997</v>
      </c>
    </row>
    <row r="942" spans="2:4" ht="37.5" hidden="1" customHeight="1" x14ac:dyDescent="0.3">
      <c r="B942" s="62" t="s">
        <v>80</v>
      </c>
      <c r="C942" s="10" t="s">
        <v>68</v>
      </c>
      <c r="D942" s="63">
        <v>48.628999999999998</v>
      </c>
    </row>
    <row r="943" spans="2:4" ht="37.5" hidden="1" customHeight="1" x14ac:dyDescent="0.3">
      <c r="B943" s="62" t="s">
        <v>81</v>
      </c>
      <c r="C943" s="10" t="s">
        <v>68</v>
      </c>
      <c r="D943" s="63">
        <v>0</v>
      </c>
    </row>
    <row r="944" spans="2:4" ht="37.5" hidden="1" customHeight="1" x14ac:dyDescent="0.3">
      <c r="B944" s="62" t="s">
        <v>82</v>
      </c>
      <c r="C944" s="10" t="s">
        <v>68</v>
      </c>
      <c r="D944" s="63">
        <v>0</v>
      </c>
    </row>
    <row r="945" spans="2:4" ht="37.5" hidden="1" customHeight="1" x14ac:dyDescent="0.3">
      <c r="B945" s="62" t="s">
        <v>83</v>
      </c>
      <c r="C945" s="10" t="s">
        <v>68</v>
      </c>
      <c r="D945" s="63">
        <v>0</v>
      </c>
    </row>
    <row r="946" spans="2:4" ht="37.5" hidden="1" customHeight="1" x14ac:dyDescent="0.3">
      <c r="B946" s="62" t="s">
        <v>84</v>
      </c>
      <c r="C946" s="10" t="s">
        <v>68</v>
      </c>
      <c r="D946" s="63">
        <v>24176.83</v>
      </c>
    </row>
    <row r="947" spans="2:4" ht="37.5" hidden="1" customHeight="1" x14ac:dyDescent="0.3">
      <c r="B947" s="62">
        <v>2</v>
      </c>
      <c r="C947" s="10" t="s">
        <v>68</v>
      </c>
      <c r="D947" s="63">
        <v>110937.274</v>
      </c>
    </row>
    <row r="948" spans="2:4" ht="37.5" hidden="1" customHeight="1" x14ac:dyDescent="0.3">
      <c r="B948" s="62">
        <v>3</v>
      </c>
      <c r="C948" s="10" t="s">
        <v>68</v>
      </c>
      <c r="D948" s="63">
        <v>2176.7379999999998</v>
      </c>
    </row>
    <row r="949" spans="2:4" ht="37.5" hidden="1" customHeight="1" x14ac:dyDescent="0.3">
      <c r="B949" s="62">
        <v>5</v>
      </c>
      <c r="C949" s="10" t="s">
        <v>68</v>
      </c>
      <c r="D949" s="63">
        <v>11308.460999999999</v>
      </c>
    </row>
    <row r="950" spans="2:4" ht="37.5" hidden="1" customHeight="1" x14ac:dyDescent="0.3">
      <c r="B950" s="62" t="s">
        <v>85</v>
      </c>
      <c r="C950" s="10" t="s">
        <v>68</v>
      </c>
      <c r="D950" s="63">
        <v>11081.848</v>
      </c>
    </row>
    <row r="951" spans="2:4" ht="37.5" hidden="1" customHeight="1" x14ac:dyDescent="0.3">
      <c r="B951" s="62">
        <v>6</v>
      </c>
      <c r="C951" s="10" t="s">
        <v>68</v>
      </c>
      <c r="D951" s="63">
        <v>18091.201000000001</v>
      </c>
    </row>
    <row r="952" spans="2:4" ht="37.5" hidden="1" customHeight="1" x14ac:dyDescent="0.3">
      <c r="B952" s="62">
        <v>7</v>
      </c>
      <c r="C952" s="10" t="s">
        <v>68</v>
      </c>
      <c r="D952" s="63">
        <v>644.39400000000001</v>
      </c>
    </row>
    <row r="953" spans="2:4" ht="37.5" hidden="1" customHeight="1" x14ac:dyDescent="0.3">
      <c r="B953" s="62">
        <v>9</v>
      </c>
      <c r="C953" s="10" t="s">
        <v>68</v>
      </c>
      <c r="D953" s="63">
        <v>61.134</v>
      </c>
    </row>
    <row r="954" spans="2:4" ht="37.5" hidden="1" customHeight="1" x14ac:dyDescent="0.3">
      <c r="B954" s="62" t="s">
        <v>86</v>
      </c>
      <c r="C954" s="10" t="s">
        <v>68</v>
      </c>
      <c r="D954" s="63">
        <v>1373.692</v>
      </c>
    </row>
    <row r="955" spans="2:4" ht="37.5" hidden="1" customHeight="1" x14ac:dyDescent="0.3">
      <c r="B955" s="62" t="s">
        <v>87</v>
      </c>
      <c r="C955" s="10" t="s">
        <v>68</v>
      </c>
      <c r="D955" s="63">
        <v>7764.3810000000003</v>
      </c>
    </row>
    <row r="956" spans="2:4" ht="37.5" hidden="1" customHeight="1" x14ac:dyDescent="0.3">
      <c r="B956" s="62" t="s">
        <v>88</v>
      </c>
      <c r="C956" s="10" t="s">
        <v>68</v>
      </c>
      <c r="D956" s="63">
        <v>10347.579</v>
      </c>
    </row>
    <row r="957" spans="2:4" ht="37.5" hidden="1" customHeight="1" x14ac:dyDescent="0.3">
      <c r="B957" s="62" t="s">
        <v>89</v>
      </c>
      <c r="C957" s="10" t="s">
        <v>68</v>
      </c>
      <c r="D957" s="63">
        <v>107508.033</v>
      </c>
    </row>
    <row r="958" spans="2:4" ht="37.5" hidden="1" customHeight="1" x14ac:dyDescent="0.3">
      <c r="B958" s="62" t="s">
        <v>90</v>
      </c>
      <c r="C958" s="10" t="s">
        <v>68</v>
      </c>
      <c r="D958" s="63">
        <v>393695.815</v>
      </c>
    </row>
    <row r="959" spans="2:4" ht="37.5" hidden="1" customHeight="1" x14ac:dyDescent="0.3">
      <c r="B959" s="62" t="s">
        <v>91</v>
      </c>
      <c r="C959" s="10" t="s">
        <v>68</v>
      </c>
      <c r="D959" s="63">
        <v>0</v>
      </c>
    </row>
    <row r="960" spans="2:4" ht="37.5" hidden="1" customHeight="1" x14ac:dyDescent="0.3">
      <c r="B960" s="62" t="s">
        <v>92</v>
      </c>
      <c r="C960" s="10" t="s">
        <v>68</v>
      </c>
      <c r="D960" s="63">
        <v>0</v>
      </c>
    </row>
    <row r="961" spans="2:4" ht="37.5" hidden="1" customHeight="1" x14ac:dyDescent="0.3">
      <c r="B961" s="62" t="s">
        <v>93</v>
      </c>
      <c r="C961" s="10" t="s">
        <v>68</v>
      </c>
      <c r="D961" s="63">
        <v>1989.35</v>
      </c>
    </row>
    <row r="962" spans="2:4" ht="37.5" hidden="1" customHeight="1" x14ac:dyDescent="0.3">
      <c r="B962" s="62" t="s">
        <v>94</v>
      </c>
      <c r="C962" s="10" t="s">
        <v>68</v>
      </c>
      <c r="D962" s="63">
        <v>0</v>
      </c>
    </row>
    <row r="963" spans="2:4" ht="37.5" hidden="1" customHeight="1" x14ac:dyDescent="0.3">
      <c r="B963" s="62" t="s">
        <v>95</v>
      </c>
      <c r="C963" s="10" t="s">
        <v>68</v>
      </c>
      <c r="D963" s="63">
        <v>63935.485999999997</v>
      </c>
    </row>
    <row r="964" spans="2:4" ht="37.5" hidden="1" customHeight="1" x14ac:dyDescent="0.3">
      <c r="B964" s="62" t="s">
        <v>96</v>
      </c>
      <c r="C964" s="10" t="s">
        <v>68</v>
      </c>
      <c r="D964" s="63">
        <v>68814.891000000003</v>
      </c>
    </row>
    <row r="965" spans="2:4" ht="37.5" hidden="1" customHeight="1" x14ac:dyDescent="0.3">
      <c r="B965" s="62" t="s">
        <v>97</v>
      </c>
      <c r="C965" s="10" t="s">
        <v>68</v>
      </c>
      <c r="D965" s="63">
        <v>19737.217000000001</v>
      </c>
    </row>
    <row r="966" spans="2:4" ht="37.5" hidden="1" customHeight="1" x14ac:dyDescent="0.3">
      <c r="B966" s="62" t="s">
        <v>98</v>
      </c>
      <c r="C966" s="10" t="s">
        <v>68</v>
      </c>
      <c r="D966" s="63">
        <v>0</v>
      </c>
    </row>
    <row r="967" spans="2:4" ht="37.5" hidden="1" customHeight="1" x14ac:dyDescent="0.3">
      <c r="B967" s="62" t="s">
        <v>99</v>
      </c>
      <c r="C967" s="10" t="s">
        <v>68</v>
      </c>
      <c r="D967" s="63">
        <v>0</v>
      </c>
    </row>
    <row r="968" spans="2:4" ht="37.5" hidden="1" customHeight="1" x14ac:dyDescent="0.3">
      <c r="B968" s="62" t="s">
        <v>100</v>
      </c>
      <c r="C968" s="10" t="s">
        <v>68</v>
      </c>
      <c r="D968" s="63">
        <v>0</v>
      </c>
    </row>
    <row r="969" spans="2:4" ht="37.5" hidden="1" customHeight="1" x14ac:dyDescent="0.3">
      <c r="B969" s="62" t="s">
        <v>101</v>
      </c>
      <c r="C969" s="10" t="s">
        <v>68</v>
      </c>
      <c r="D969" s="63">
        <v>0</v>
      </c>
    </row>
    <row r="970" spans="2:4" ht="37.5" hidden="1" customHeight="1" x14ac:dyDescent="0.3">
      <c r="B970" s="62" t="s">
        <v>102</v>
      </c>
      <c r="C970" s="10" t="s">
        <v>68</v>
      </c>
      <c r="D970" s="63">
        <v>0</v>
      </c>
    </row>
    <row r="971" spans="2:4" ht="37.5" hidden="1" customHeight="1" x14ac:dyDescent="0.3">
      <c r="B971" s="62">
        <v>1</v>
      </c>
      <c r="C971" s="10" t="s">
        <v>69</v>
      </c>
      <c r="D971" s="63">
        <v>0</v>
      </c>
    </row>
    <row r="972" spans="2:4" ht="37.5" hidden="1" customHeight="1" x14ac:dyDescent="0.3">
      <c r="B972" s="62" t="s">
        <v>78</v>
      </c>
      <c r="C972" s="10" t="s">
        <v>69</v>
      </c>
      <c r="D972" s="63">
        <v>15723.948</v>
      </c>
    </row>
    <row r="973" spans="2:4" ht="37.5" hidden="1" customHeight="1" x14ac:dyDescent="0.3">
      <c r="B973" s="62" t="s">
        <v>79</v>
      </c>
      <c r="C973" s="10" t="s">
        <v>69</v>
      </c>
      <c r="D973" s="63">
        <v>8182.88</v>
      </c>
    </row>
    <row r="974" spans="2:4" ht="37.5" hidden="1" customHeight="1" x14ac:dyDescent="0.3">
      <c r="B974" s="62" t="s">
        <v>80</v>
      </c>
      <c r="C974" s="10" t="s">
        <v>69</v>
      </c>
      <c r="D974" s="63">
        <v>7986.5209999999997</v>
      </c>
    </row>
    <row r="975" spans="2:4" ht="37.5" hidden="1" customHeight="1" x14ac:dyDescent="0.3">
      <c r="B975" s="62" t="s">
        <v>81</v>
      </c>
      <c r="C975" s="10" t="s">
        <v>69</v>
      </c>
      <c r="D975" s="63">
        <v>110292.727</v>
      </c>
    </row>
    <row r="976" spans="2:4" ht="37.5" hidden="1" customHeight="1" x14ac:dyDescent="0.3">
      <c r="B976" s="62" t="s">
        <v>82</v>
      </c>
      <c r="C976" s="10" t="s">
        <v>69</v>
      </c>
      <c r="D976" s="63">
        <v>216590.06</v>
      </c>
    </row>
    <row r="977" spans="2:4" ht="37.5" hidden="1" customHeight="1" x14ac:dyDescent="0.3">
      <c r="B977" s="62" t="s">
        <v>83</v>
      </c>
      <c r="C977" s="10" t="s">
        <v>69</v>
      </c>
      <c r="D977" s="63">
        <v>568214.69099999999</v>
      </c>
    </row>
    <row r="978" spans="2:4" ht="37.5" hidden="1" customHeight="1" x14ac:dyDescent="0.3">
      <c r="B978" s="62" t="s">
        <v>84</v>
      </c>
      <c r="C978" s="10" t="s">
        <v>69</v>
      </c>
      <c r="D978" s="63">
        <v>6998.9930000000004</v>
      </c>
    </row>
    <row r="979" spans="2:4" ht="37.5" hidden="1" customHeight="1" x14ac:dyDescent="0.3">
      <c r="B979" s="62">
        <v>2</v>
      </c>
      <c r="C979" s="10" t="s">
        <v>69</v>
      </c>
      <c r="D979" s="63">
        <v>89524.880999999994</v>
      </c>
    </row>
    <row r="980" spans="2:4" ht="37.5" hidden="1" customHeight="1" x14ac:dyDescent="0.3">
      <c r="B980" s="62">
        <v>3</v>
      </c>
      <c r="C980" s="10" t="s">
        <v>69</v>
      </c>
      <c r="D980" s="63">
        <v>1294.8389999999999</v>
      </c>
    </row>
    <row r="981" spans="2:4" ht="37.5" hidden="1" customHeight="1" x14ac:dyDescent="0.3">
      <c r="B981" s="62">
        <v>5</v>
      </c>
      <c r="C981" s="10" t="s">
        <v>69</v>
      </c>
      <c r="D981" s="63">
        <v>0</v>
      </c>
    </row>
    <row r="982" spans="2:4" ht="37.5" hidden="1" customHeight="1" x14ac:dyDescent="0.3">
      <c r="B982" s="62" t="s">
        <v>85</v>
      </c>
      <c r="C982" s="10" t="s">
        <v>69</v>
      </c>
      <c r="D982" s="63">
        <v>17835.698</v>
      </c>
    </row>
    <row r="983" spans="2:4" ht="37.5" hidden="1" customHeight="1" x14ac:dyDescent="0.3">
      <c r="B983" s="62">
        <v>6</v>
      </c>
      <c r="C983" s="10" t="s">
        <v>69</v>
      </c>
      <c r="D983" s="63">
        <v>19156.263999999999</v>
      </c>
    </row>
    <row r="984" spans="2:4" ht="37.5" hidden="1" customHeight="1" x14ac:dyDescent="0.3">
      <c r="B984" s="62">
        <v>7</v>
      </c>
      <c r="C984" s="10" t="s">
        <v>69</v>
      </c>
      <c r="D984" s="63">
        <v>28.516999999999999</v>
      </c>
    </row>
    <row r="985" spans="2:4" ht="37.5" hidden="1" customHeight="1" x14ac:dyDescent="0.3">
      <c r="B985" s="62">
        <v>9</v>
      </c>
      <c r="C985" s="10" t="s">
        <v>69</v>
      </c>
      <c r="D985" s="63">
        <v>28.954000000000001</v>
      </c>
    </row>
    <row r="986" spans="2:4" ht="37.5" hidden="1" customHeight="1" x14ac:dyDescent="0.3">
      <c r="B986" s="62" t="s">
        <v>86</v>
      </c>
      <c r="C986" s="10" t="s">
        <v>69</v>
      </c>
      <c r="D986" s="63">
        <v>688.16899999999998</v>
      </c>
    </row>
    <row r="987" spans="2:4" ht="37.5" hidden="1" customHeight="1" x14ac:dyDescent="0.3">
      <c r="B987" s="62" t="s">
        <v>87</v>
      </c>
      <c r="C987" s="10" t="s">
        <v>69</v>
      </c>
      <c r="D987" s="63">
        <v>18934.490000000002</v>
      </c>
    </row>
    <row r="988" spans="2:4" ht="37.5" hidden="1" customHeight="1" x14ac:dyDescent="0.3">
      <c r="B988" s="62" t="s">
        <v>88</v>
      </c>
      <c r="C988" s="10" t="s">
        <v>69</v>
      </c>
      <c r="D988" s="63">
        <v>79092.566999999995</v>
      </c>
    </row>
    <row r="989" spans="2:4" ht="37.5" hidden="1" customHeight="1" x14ac:dyDescent="0.3">
      <c r="B989" s="62" t="s">
        <v>89</v>
      </c>
      <c r="C989" s="10" t="s">
        <v>69</v>
      </c>
      <c r="D989" s="63">
        <v>131149.20000000001</v>
      </c>
    </row>
    <row r="990" spans="2:4" ht="37.5" hidden="1" customHeight="1" x14ac:dyDescent="0.3">
      <c r="B990" s="62" t="s">
        <v>90</v>
      </c>
      <c r="C990" s="10" t="s">
        <v>69</v>
      </c>
      <c r="D990" s="63">
        <v>397752.03499999997</v>
      </c>
    </row>
    <row r="991" spans="2:4" ht="37.5" hidden="1" customHeight="1" x14ac:dyDescent="0.3">
      <c r="B991" s="62" t="s">
        <v>91</v>
      </c>
      <c r="C991" s="10" t="s">
        <v>69</v>
      </c>
      <c r="D991" s="63">
        <v>836.26</v>
      </c>
    </row>
    <row r="992" spans="2:4" ht="37.5" hidden="1" customHeight="1" x14ac:dyDescent="0.3">
      <c r="B992" s="62" t="s">
        <v>92</v>
      </c>
      <c r="C992" s="10" t="s">
        <v>69</v>
      </c>
      <c r="D992" s="63">
        <v>0</v>
      </c>
    </row>
    <row r="993" spans="2:4" ht="37.5" hidden="1" customHeight="1" x14ac:dyDescent="0.3">
      <c r="B993" s="62" t="s">
        <v>93</v>
      </c>
      <c r="C993" s="10" t="s">
        <v>69</v>
      </c>
      <c r="D993" s="63">
        <v>1285.432</v>
      </c>
    </row>
    <row r="994" spans="2:4" ht="37.5" hidden="1" customHeight="1" x14ac:dyDescent="0.3">
      <c r="B994" s="62" t="s">
        <v>94</v>
      </c>
      <c r="C994" s="10" t="s">
        <v>69</v>
      </c>
      <c r="D994" s="63">
        <v>0</v>
      </c>
    </row>
    <row r="995" spans="2:4" ht="37.5" hidden="1" customHeight="1" x14ac:dyDescent="0.3">
      <c r="B995" s="62" t="s">
        <v>95</v>
      </c>
      <c r="C995" s="10" t="s">
        <v>69</v>
      </c>
      <c r="D995" s="63">
        <v>31779.608</v>
      </c>
    </row>
    <row r="996" spans="2:4" ht="37.5" hidden="1" customHeight="1" x14ac:dyDescent="0.3">
      <c r="B996" s="62" t="s">
        <v>96</v>
      </c>
      <c r="C996" s="10" t="s">
        <v>69</v>
      </c>
      <c r="D996" s="63">
        <v>21495.93</v>
      </c>
    </row>
    <row r="997" spans="2:4" ht="37.5" hidden="1" customHeight="1" x14ac:dyDescent="0.3">
      <c r="B997" s="62" t="s">
        <v>97</v>
      </c>
      <c r="C997" s="10" t="s">
        <v>69</v>
      </c>
      <c r="D997" s="63">
        <v>-294.76900000000001</v>
      </c>
    </row>
    <row r="998" spans="2:4" ht="37.5" hidden="1" customHeight="1" x14ac:dyDescent="0.3">
      <c r="B998" s="62" t="s">
        <v>98</v>
      </c>
      <c r="C998" s="10" t="s">
        <v>69</v>
      </c>
      <c r="D998" s="63">
        <v>1042.5820000000001</v>
      </c>
    </row>
    <row r="999" spans="2:4" ht="37.5" hidden="1" customHeight="1" x14ac:dyDescent="0.3">
      <c r="B999" s="62" t="s">
        <v>99</v>
      </c>
      <c r="C999" s="10" t="s">
        <v>69</v>
      </c>
      <c r="D999" s="63">
        <v>0</v>
      </c>
    </row>
    <row r="1000" spans="2:4" ht="37.5" hidden="1" customHeight="1" x14ac:dyDescent="0.3">
      <c r="B1000" s="62" t="s">
        <v>100</v>
      </c>
      <c r="C1000" s="10" t="s">
        <v>69</v>
      </c>
      <c r="D1000" s="63">
        <v>0</v>
      </c>
    </row>
    <row r="1001" spans="2:4" ht="37.5" hidden="1" customHeight="1" x14ac:dyDescent="0.3">
      <c r="B1001" s="62" t="s">
        <v>101</v>
      </c>
      <c r="C1001" s="10" t="s">
        <v>69</v>
      </c>
      <c r="D1001" s="63">
        <v>0</v>
      </c>
    </row>
    <row r="1002" spans="2:4" ht="37.5" hidden="1" customHeight="1" x14ac:dyDescent="0.3">
      <c r="B1002" s="62" t="s">
        <v>102</v>
      </c>
      <c r="C1002" s="10" t="s">
        <v>69</v>
      </c>
      <c r="D1002" s="63">
        <v>0</v>
      </c>
    </row>
    <row r="1003" spans="2:4" ht="37.5" hidden="1" customHeight="1" x14ac:dyDescent="0.3">
      <c r="B1003" s="62">
        <v>1</v>
      </c>
      <c r="C1003" s="10" t="s">
        <v>70</v>
      </c>
      <c r="D1003" s="63">
        <v>38096.428999999996</v>
      </c>
    </row>
    <row r="1004" spans="2:4" ht="37.5" hidden="1" customHeight="1" x14ac:dyDescent="0.3">
      <c r="B1004" s="62" t="s">
        <v>78</v>
      </c>
      <c r="C1004" s="10" t="s">
        <v>70</v>
      </c>
      <c r="D1004" s="63">
        <v>18416</v>
      </c>
    </row>
    <row r="1005" spans="2:4" ht="37.5" hidden="1" customHeight="1" x14ac:dyDescent="0.3">
      <c r="B1005" s="62" t="s">
        <v>79</v>
      </c>
      <c r="C1005" s="10" t="s">
        <v>70</v>
      </c>
      <c r="D1005" s="63">
        <v>66276.763000000006</v>
      </c>
    </row>
    <row r="1006" spans="2:4" ht="37.5" hidden="1" customHeight="1" x14ac:dyDescent="0.3">
      <c r="B1006" s="62" t="s">
        <v>80</v>
      </c>
      <c r="C1006" s="10" t="s">
        <v>70</v>
      </c>
      <c r="D1006" s="63">
        <v>159971.709</v>
      </c>
    </row>
    <row r="1007" spans="2:4" ht="37.5" hidden="1" customHeight="1" x14ac:dyDescent="0.3">
      <c r="B1007" s="62" t="s">
        <v>81</v>
      </c>
      <c r="C1007" s="10" t="s">
        <v>70</v>
      </c>
      <c r="D1007" s="63">
        <v>4280.5140000000001</v>
      </c>
    </row>
    <row r="1008" spans="2:4" ht="37.5" hidden="1" customHeight="1" x14ac:dyDescent="0.3">
      <c r="B1008" s="62" t="s">
        <v>82</v>
      </c>
      <c r="C1008" s="10" t="s">
        <v>70</v>
      </c>
      <c r="D1008" s="63">
        <v>0</v>
      </c>
    </row>
    <row r="1009" spans="2:4" ht="37.5" hidden="1" customHeight="1" x14ac:dyDescent="0.3">
      <c r="B1009" s="62" t="s">
        <v>83</v>
      </c>
      <c r="C1009" s="10" t="s">
        <v>70</v>
      </c>
      <c r="D1009" s="63">
        <v>0</v>
      </c>
    </row>
    <row r="1010" spans="2:4" ht="37.5" hidden="1" customHeight="1" x14ac:dyDescent="0.3">
      <c r="B1010" s="62" t="s">
        <v>84</v>
      </c>
      <c r="C1010" s="10" t="s">
        <v>70</v>
      </c>
      <c r="D1010" s="63">
        <v>7013.0029999999997</v>
      </c>
    </row>
    <row r="1011" spans="2:4" ht="37.5" hidden="1" customHeight="1" x14ac:dyDescent="0.3">
      <c r="B1011" s="62">
        <v>2</v>
      </c>
      <c r="C1011" s="10" t="s">
        <v>70</v>
      </c>
      <c r="D1011" s="63">
        <v>56383.798999999999</v>
      </c>
    </row>
    <row r="1012" spans="2:4" ht="37.5" hidden="1" customHeight="1" x14ac:dyDescent="0.3">
      <c r="B1012" s="62">
        <v>3</v>
      </c>
      <c r="C1012" s="10" t="s">
        <v>70</v>
      </c>
      <c r="D1012" s="63">
        <v>362.608</v>
      </c>
    </row>
    <row r="1013" spans="2:4" ht="37.5" hidden="1" customHeight="1" x14ac:dyDescent="0.3">
      <c r="B1013" s="62">
        <v>5</v>
      </c>
      <c r="C1013" s="10" t="s">
        <v>70</v>
      </c>
      <c r="D1013" s="63">
        <v>0</v>
      </c>
    </row>
    <row r="1014" spans="2:4" ht="37.5" hidden="1" customHeight="1" x14ac:dyDescent="0.3">
      <c r="B1014" s="62" t="s">
        <v>85</v>
      </c>
      <c r="C1014" s="10" t="s">
        <v>70</v>
      </c>
      <c r="D1014" s="63">
        <v>19552.967000000001</v>
      </c>
    </row>
    <row r="1015" spans="2:4" ht="37.5" hidden="1" customHeight="1" x14ac:dyDescent="0.3">
      <c r="B1015" s="62">
        <v>6</v>
      </c>
      <c r="C1015" s="10" t="s">
        <v>70</v>
      </c>
      <c r="D1015" s="63">
        <v>6517.982</v>
      </c>
    </row>
    <row r="1016" spans="2:4" ht="37.5" hidden="1" customHeight="1" x14ac:dyDescent="0.3">
      <c r="B1016" s="62">
        <v>7</v>
      </c>
      <c r="C1016" s="10" t="s">
        <v>70</v>
      </c>
      <c r="D1016" s="63">
        <v>13.992000000000001</v>
      </c>
    </row>
    <row r="1017" spans="2:4" ht="37.5" hidden="1" customHeight="1" x14ac:dyDescent="0.3">
      <c r="B1017" s="62">
        <v>9</v>
      </c>
      <c r="C1017" s="10" t="s">
        <v>70</v>
      </c>
      <c r="D1017" s="63">
        <v>54.817999999999998</v>
      </c>
    </row>
    <row r="1018" spans="2:4" ht="37.5" hidden="1" customHeight="1" x14ac:dyDescent="0.3">
      <c r="B1018" s="62" t="s">
        <v>86</v>
      </c>
      <c r="C1018" s="10" t="s">
        <v>70</v>
      </c>
      <c r="D1018" s="63">
        <v>828.78399999999999</v>
      </c>
    </row>
    <row r="1019" spans="2:4" ht="37.5" hidden="1" customHeight="1" x14ac:dyDescent="0.3">
      <c r="B1019" s="62" t="s">
        <v>87</v>
      </c>
      <c r="C1019" s="10" t="s">
        <v>70</v>
      </c>
      <c r="D1019" s="63">
        <v>4212.4930000000004</v>
      </c>
    </row>
    <row r="1020" spans="2:4" ht="37.5" hidden="1" customHeight="1" x14ac:dyDescent="0.3">
      <c r="B1020" s="62" t="s">
        <v>88</v>
      </c>
      <c r="C1020" s="10" t="s">
        <v>70</v>
      </c>
      <c r="D1020" s="63">
        <v>284763.17300000001</v>
      </c>
    </row>
    <row r="1021" spans="2:4" ht="37.5" hidden="1" customHeight="1" x14ac:dyDescent="0.3">
      <c r="B1021" s="62" t="s">
        <v>89</v>
      </c>
      <c r="C1021" s="10" t="s">
        <v>70</v>
      </c>
      <c r="D1021" s="63">
        <v>96285.798999999999</v>
      </c>
    </row>
    <row r="1022" spans="2:4" ht="37.5" hidden="1" customHeight="1" x14ac:dyDescent="0.3">
      <c r="B1022" s="62" t="s">
        <v>90</v>
      </c>
      <c r="C1022" s="10" t="s">
        <v>70</v>
      </c>
      <c r="D1022" s="63">
        <v>481699.78499999997</v>
      </c>
    </row>
    <row r="1023" spans="2:4" ht="37.5" hidden="1" customHeight="1" x14ac:dyDescent="0.3">
      <c r="B1023" s="62" t="s">
        <v>91</v>
      </c>
      <c r="C1023" s="10" t="s">
        <v>70</v>
      </c>
      <c r="D1023" s="63">
        <v>0</v>
      </c>
    </row>
    <row r="1024" spans="2:4" ht="37.5" hidden="1" customHeight="1" x14ac:dyDescent="0.3">
      <c r="B1024" s="62" t="s">
        <v>92</v>
      </c>
      <c r="C1024" s="10" t="s">
        <v>70</v>
      </c>
      <c r="D1024" s="63">
        <v>0</v>
      </c>
    </row>
    <row r="1025" spans="2:4" ht="37.5" hidden="1" customHeight="1" x14ac:dyDescent="0.3">
      <c r="B1025" s="62" t="s">
        <v>93</v>
      </c>
      <c r="C1025" s="10" t="s">
        <v>70</v>
      </c>
      <c r="D1025" s="63">
        <v>10832.541999999999</v>
      </c>
    </row>
    <row r="1026" spans="2:4" ht="37.5" hidden="1" customHeight="1" x14ac:dyDescent="0.3">
      <c r="B1026" s="62" t="s">
        <v>94</v>
      </c>
      <c r="C1026" s="10" t="s">
        <v>70</v>
      </c>
      <c r="D1026" s="63">
        <v>0</v>
      </c>
    </row>
    <row r="1027" spans="2:4" ht="37.5" hidden="1" customHeight="1" x14ac:dyDescent="0.3">
      <c r="B1027" s="62" t="s">
        <v>95</v>
      </c>
      <c r="C1027" s="10" t="s">
        <v>70</v>
      </c>
      <c r="D1027" s="63">
        <v>185584.16200000001</v>
      </c>
    </row>
    <row r="1028" spans="2:4" ht="37.5" hidden="1" customHeight="1" x14ac:dyDescent="0.3">
      <c r="B1028" s="62" t="s">
        <v>96</v>
      </c>
      <c r="C1028" s="10" t="s">
        <v>70</v>
      </c>
      <c r="D1028" s="63">
        <v>63299.097000000002</v>
      </c>
    </row>
    <row r="1029" spans="2:4" ht="37.5" hidden="1" customHeight="1" x14ac:dyDescent="0.3">
      <c r="B1029" s="62" t="s">
        <v>97</v>
      </c>
      <c r="C1029" s="10" t="s">
        <v>70</v>
      </c>
      <c r="D1029" s="63">
        <v>21864.579000000002</v>
      </c>
    </row>
    <row r="1030" spans="2:4" ht="37.5" hidden="1" customHeight="1" x14ac:dyDescent="0.3">
      <c r="B1030" s="62" t="s">
        <v>98</v>
      </c>
      <c r="C1030" s="10" t="s">
        <v>70</v>
      </c>
      <c r="D1030" s="63">
        <v>0</v>
      </c>
    </row>
    <row r="1031" spans="2:4" ht="37.5" hidden="1" customHeight="1" x14ac:dyDescent="0.3">
      <c r="B1031" s="62" t="s">
        <v>99</v>
      </c>
      <c r="C1031" s="10" t="s">
        <v>70</v>
      </c>
      <c r="D1031" s="63">
        <v>0</v>
      </c>
    </row>
    <row r="1032" spans="2:4" ht="37.5" hidden="1" customHeight="1" x14ac:dyDescent="0.3">
      <c r="B1032" s="62" t="s">
        <v>100</v>
      </c>
      <c r="C1032" s="10" t="s">
        <v>70</v>
      </c>
      <c r="D1032" s="63">
        <v>0</v>
      </c>
    </row>
    <row r="1033" spans="2:4" ht="37.5" hidden="1" customHeight="1" x14ac:dyDescent="0.3">
      <c r="B1033" s="62" t="s">
        <v>101</v>
      </c>
      <c r="C1033" s="10" t="s">
        <v>70</v>
      </c>
      <c r="D1033" s="63">
        <v>0</v>
      </c>
    </row>
    <row r="1034" spans="2:4" ht="37.5" hidden="1" customHeight="1" x14ac:dyDescent="0.3">
      <c r="B1034" s="62" t="s">
        <v>102</v>
      </c>
      <c r="C1034" s="10" t="s">
        <v>70</v>
      </c>
      <c r="D1034" s="63">
        <v>0</v>
      </c>
    </row>
    <row r="1035" spans="2:4" ht="37.5" hidden="1" customHeight="1" x14ac:dyDescent="0.3">
      <c r="B1035" s="62">
        <v>1</v>
      </c>
      <c r="C1035" s="10" t="s">
        <v>71</v>
      </c>
      <c r="D1035" s="63">
        <v>67977.811000000002</v>
      </c>
    </row>
    <row r="1036" spans="2:4" ht="37.5" hidden="1" customHeight="1" x14ac:dyDescent="0.3">
      <c r="B1036" s="62" t="s">
        <v>78</v>
      </c>
      <c r="C1036" s="10" t="s">
        <v>71</v>
      </c>
      <c r="D1036" s="63">
        <v>25133.395</v>
      </c>
    </row>
    <row r="1037" spans="2:4" ht="37.5" hidden="1" customHeight="1" x14ac:dyDescent="0.3">
      <c r="B1037" s="62" t="s">
        <v>79</v>
      </c>
      <c r="C1037" s="10" t="s">
        <v>71</v>
      </c>
      <c r="D1037" s="63">
        <v>120884.04399999999</v>
      </c>
    </row>
    <row r="1038" spans="2:4" ht="37.5" hidden="1" customHeight="1" x14ac:dyDescent="0.3">
      <c r="B1038" s="62" t="s">
        <v>80</v>
      </c>
      <c r="C1038" s="10" t="s">
        <v>71</v>
      </c>
      <c r="D1038" s="63">
        <v>112044.764</v>
      </c>
    </row>
    <row r="1039" spans="2:4" ht="37.5" hidden="1" customHeight="1" x14ac:dyDescent="0.3">
      <c r="B1039" s="62" t="s">
        <v>81</v>
      </c>
      <c r="C1039" s="10" t="s">
        <v>71</v>
      </c>
      <c r="D1039" s="63">
        <v>5555.3209999999999</v>
      </c>
    </row>
    <row r="1040" spans="2:4" ht="37.5" hidden="1" customHeight="1" x14ac:dyDescent="0.3">
      <c r="B1040" s="62" t="s">
        <v>82</v>
      </c>
      <c r="C1040" s="10" t="s">
        <v>71</v>
      </c>
      <c r="D1040" s="63">
        <v>0</v>
      </c>
    </row>
    <row r="1041" spans="2:4" ht="37.5" hidden="1" customHeight="1" x14ac:dyDescent="0.3">
      <c r="B1041" s="62" t="s">
        <v>83</v>
      </c>
      <c r="C1041" s="10" t="s">
        <v>71</v>
      </c>
      <c r="D1041" s="63">
        <v>0</v>
      </c>
    </row>
    <row r="1042" spans="2:4" ht="37.5" hidden="1" customHeight="1" x14ac:dyDescent="0.3">
      <c r="B1042" s="62" t="s">
        <v>84</v>
      </c>
      <c r="C1042" s="10" t="s">
        <v>71</v>
      </c>
      <c r="D1042" s="63">
        <v>10449.343999999999</v>
      </c>
    </row>
    <row r="1043" spans="2:4" ht="37.5" hidden="1" customHeight="1" x14ac:dyDescent="0.3">
      <c r="B1043" s="62">
        <v>2</v>
      </c>
      <c r="C1043" s="10" t="s">
        <v>71</v>
      </c>
      <c r="D1043" s="63">
        <v>65850.766000000003</v>
      </c>
    </row>
    <row r="1044" spans="2:4" ht="37.5" hidden="1" customHeight="1" x14ac:dyDescent="0.3">
      <c r="B1044" s="62">
        <v>3</v>
      </c>
      <c r="C1044" s="10" t="s">
        <v>71</v>
      </c>
      <c r="D1044" s="63">
        <v>1309.7049999999999</v>
      </c>
    </row>
    <row r="1045" spans="2:4" ht="37.5" hidden="1" customHeight="1" x14ac:dyDescent="0.3">
      <c r="B1045" s="62">
        <v>5</v>
      </c>
      <c r="C1045" s="10" t="s">
        <v>71</v>
      </c>
      <c r="D1045" s="63">
        <v>0</v>
      </c>
    </row>
    <row r="1046" spans="2:4" ht="37.5" hidden="1" customHeight="1" x14ac:dyDescent="0.3">
      <c r="B1046" s="62" t="s">
        <v>85</v>
      </c>
      <c r="C1046" s="10" t="s">
        <v>71</v>
      </c>
      <c r="D1046" s="63">
        <v>24429.463</v>
      </c>
    </row>
    <row r="1047" spans="2:4" ht="37.5" hidden="1" customHeight="1" x14ac:dyDescent="0.3">
      <c r="B1047" s="62">
        <v>6</v>
      </c>
      <c r="C1047" s="10" t="s">
        <v>71</v>
      </c>
      <c r="D1047" s="63">
        <v>5375.3050000000003</v>
      </c>
    </row>
    <row r="1048" spans="2:4" ht="37.5" hidden="1" customHeight="1" x14ac:dyDescent="0.3">
      <c r="B1048" s="62">
        <v>7</v>
      </c>
      <c r="C1048" s="10" t="s">
        <v>71</v>
      </c>
      <c r="D1048" s="63">
        <v>47.444000000000003</v>
      </c>
    </row>
    <row r="1049" spans="2:4" ht="37.5" hidden="1" customHeight="1" x14ac:dyDescent="0.3">
      <c r="B1049" s="62">
        <v>9</v>
      </c>
      <c r="C1049" s="10" t="s">
        <v>71</v>
      </c>
      <c r="D1049" s="63">
        <v>2.883</v>
      </c>
    </row>
    <row r="1050" spans="2:4" ht="37.5" hidden="1" customHeight="1" x14ac:dyDescent="0.3">
      <c r="B1050" s="62" t="s">
        <v>86</v>
      </c>
      <c r="C1050" s="10" t="s">
        <v>71</v>
      </c>
      <c r="D1050" s="63">
        <v>38.524999999999999</v>
      </c>
    </row>
    <row r="1051" spans="2:4" ht="37.5" hidden="1" customHeight="1" x14ac:dyDescent="0.3">
      <c r="B1051" s="62" t="s">
        <v>87</v>
      </c>
      <c r="C1051" s="10" t="s">
        <v>71</v>
      </c>
      <c r="D1051" s="63">
        <v>955.61900000000003</v>
      </c>
    </row>
    <row r="1052" spans="2:4" ht="37.5" hidden="1" customHeight="1" x14ac:dyDescent="0.3">
      <c r="B1052" s="62" t="s">
        <v>88</v>
      </c>
      <c r="C1052" s="10" t="s">
        <v>71</v>
      </c>
      <c r="D1052" s="63">
        <v>504.71</v>
      </c>
    </row>
    <row r="1053" spans="2:4" ht="37.5" hidden="1" customHeight="1" x14ac:dyDescent="0.3">
      <c r="B1053" s="62" t="s">
        <v>89</v>
      </c>
      <c r="C1053" s="10" t="s">
        <v>71</v>
      </c>
      <c r="D1053" s="63">
        <v>65404.749000000003</v>
      </c>
    </row>
    <row r="1054" spans="2:4" ht="37.5" hidden="1" customHeight="1" x14ac:dyDescent="0.3">
      <c r="B1054" s="62" t="s">
        <v>90</v>
      </c>
      <c r="C1054" s="10" t="s">
        <v>71</v>
      </c>
      <c r="D1054" s="63">
        <v>171878.16</v>
      </c>
    </row>
    <row r="1055" spans="2:4" ht="37.5" hidden="1" customHeight="1" x14ac:dyDescent="0.3">
      <c r="B1055" s="62" t="s">
        <v>91</v>
      </c>
      <c r="C1055" s="10" t="s">
        <v>71</v>
      </c>
      <c r="D1055" s="63">
        <v>0</v>
      </c>
    </row>
    <row r="1056" spans="2:4" ht="37.5" hidden="1" customHeight="1" x14ac:dyDescent="0.3">
      <c r="B1056" s="62" t="s">
        <v>92</v>
      </c>
      <c r="C1056" s="10" t="s">
        <v>71</v>
      </c>
      <c r="D1056" s="63">
        <v>0</v>
      </c>
    </row>
    <row r="1057" spans="2:4" ht="37.5" hidden="1" customHeight="1" x14ac:dyDescent="0.3">
      <c r="B1057" s="62" t="s">
        <v>93</v>
      </c>
      <c r="C1057" s="10" t="s">
        <v>71</v>
      </c>
      <c r="D1057" s="63">
        <v>19.167999999999999</v>
      </c>
    </row>
    <row r="1058" spans="2:4" ht="37.5" hidden="1" customHeight="1" x14ac:dyDescent="0.3">
      <c r="B1058" s="62" t="s">
        <v>94</v>
      </c>
      <c r="C1058" s="10" t="s">
        <v>71</v>
      </c>
      <c r="D1058" s="63">
        <v>0</v>
      </c>
    </row>
    <row r="1059" spans="2:4" ht="37.5" hidden="1" customHeight="1" x14ac:dyDescent="0.3">
      <c r="B1059" s="62" t="s">
        <v>95</v>
      </c>
      <c r="C1059" s="10" t="s">
        <v>71</v>
      </c>
      <c r="D1059" s="63">
        <v>107674.6</v>
      </c>
    </row>
    <row r="1060" spans="2:4" ht="37.5" hidden="1" customHeight="1" x14ac:dyDescent="0.3">
      <c r="B1060" s="62" t="s">
        <v>96</v>
      </c>
      <c r="C1060" s="10" t="s">
        <v>71</v>
      </c>
      <c r="D1060" s="63">
        <v>51141.478000000003</v>
      </c>
    </row>
    <row r="1061" spans="2:4" ht="37.5" hidden="1" customHeight="1" x14ac:dyDescent="0.3">
      <c r="B1061" s="62" t="s">
        <v>97</v>
      </c>
      <c r="C1061" s="10" t="s">
        <v>71</v>
      </c>
      <c r="D1061" s="63">
        <v>51458.616000000002</v>
      </c>
    </row>
    <row r="1062" spans="2:4" ht="37.5" hidden="1" customHeight="1" x14ac:dyDescent="0.3">
      <c r="B1062" s="62" t="s">
        <v>98</v>
      </c>
      <c r="C1062" s="10" t="s">
        <v>71</v>
      </c>
      <c r="D1062" s="63">
        <v>3892.5279999999998</v>
      </c>
    </row>
    <row r="1063" spans="2:4" ht="37.5" hidden="1" customHeight="1" x14ac:dyDescent="0.3">
      <c r="B1063" s="62" t="s">
        <v>99</v>
      </c>
      <c r="C1063" s="10" t="s">
        <v>71</v>
      </c>
      <c r="D1063" s="63">
        <v>0</v>
      </c>
    </row>
    <row r="1064" spans="2:4" ht="37.5" hidden="1" customHeight="1" x14ac:dyDescent="0.3">
      <c r="B1064" s="62" t="s">
        <v>100</v>
      </c>
      <c r="C1064" s="10" t="s">
        <v>71</v>
      </c>
      <c r="D1064" s="63">
        <v>0</v>
      </c>
    </row>
    <row r="1065" spans="2:4" ht="37.5" hidden="1" customHeight="1" x14ac:dyDescent="0.3">
      <c r="B1065" s="62" t="s">
        <v>101</v>
      </c>
      <c r="C1065" s="10" t="s">
        <v>71</v>
      </c>
      <c r="D1065" s="63">
        <v>0</v>
      </c>
    </row>
    <row r="1066" spans="2:4" ht="37.5" hidden="1" customHeight="1" x14ac:dyDescent="0.3">
      <c r="B1066" s="62" t="s">
        <v>102</v>
      </c>
      <c r="C1066" s="10" t="s">
        <v>71</v>
      </c>
      <c r="D1066" s="63">
        <v>0</v>
      </c>
    </row>
    <row r="1067" spans="2:4" ht="37.5" hidden="1" customHeight="1" x14ac:dyDescent="0.3">
      <c r="B1067" s="62">
        <v>1</v>
      </c>
      <c r="C1067" s="10" t="s">
        <v>72</v>
      </c>
      <c r="D1067" s="63">
        <v>0</v>
      </c>
    </row>
    <row r="1068" spans="2:4" ht="37.5" hidden="1" customHeight="1" x14ac:dyDescent="0.3">
      <c r="B1068" s="62" t="s">
        <v>78</v>
      </c>
      <c r="C1068" s="10" t="s">
        <v>72</v>
      </c>
      <c r="D1068" s="63">
        <v>740.89</v>
      </c>
    </row>
    <row r="1069" spans="2:4" ht="37.5" hidden="1" customHeight="1" x14ac:dyDescent="0.3">
      <c r="B1069" s="62" t="s">
        <v>79</v>
      </c>
      <c r="C1069" s="10" t="s">
        <v>72</v>
      </c>
      <c r="D1069" s="63">
        <v>64795.684000000001</v>
      </c>
    </row>
    <row r="1070" spans="2:4" ht="37.5" hidden="1" customHeight="1" x14ac:dyDescent="0.3">
      <c r="B1070" s="62" t="s">
        <v>80</v>
      </c>
      <c r="C1070" s="10" t="s">
        <v>72</v>
      </c>
      <c r="D1070" s="63">
        <v>123525.68</v>
      </c>
    </row>
    <row r="1071" spans="2:4" ht="37.5" hidden="1" customHeight="1" x14ac:dyDescent="0.3">
      <c r="B1071" s="62" t="s">
        <v>81</v>
      </c>
      <c r="C1071" s="10" t="s">
        <v>72</v>
      </c>
      <c r="D1071" s="63">
        <v>136994.33300000001</v>
      </c>
    </row>
    <row r="1072" spans="2:4" ht="37.5" hidden="1" customHeight="1" x14ac:dyDescent="0.3">
      <c r="B1072" s="62" t="s">
        <v>82</v>
      </c>
      <c r="C1072" s="10" t="s">
        <v>72</v>
      </c>
      <c r="D1072" s="63">
        <v>0</v>
      </c>
    </row>
    <row r="1073" spans="2:4" ht="37.5" hidden="1" customHeight="1" x14ac:dyDescent="0.3">
      <c r="B1073" s="62" t="s">
        <v>83</v>
      </c>
      <c r="C1073" s="10" t="s">
        <v>72</v>
      </c>
      <c r="D1073" s="63">
        <v>0</v>
      </c>
    </row>
    <row r="1074" spans="2:4" ht="37.5" hidden="1" customHeight="1" x14ac:dyDescent="0.3">
      <c r="B1074" s="62" t="s">
        <v>84</v>
      </c>
      <c r="C1074" s="10" t="s">
        <v>72</v>
      </c>
      <c r="D1074" s="63">
        <v>13775.365</v>
      </c>
    </row>
    <row r="1075" spans="2:4" ht="37.5" hidden="1" customHeight="1" x14ac:dyDescent="0.3">
      <c r="B1075" s="62">
        <v>2</v>
      </c>
      <c r="C1075" s="10" t="s">
        <v>72</v>
      </c>
      <c r="D1075" s="63">
        <v>63902.264999999999</v>
      </c>
    </row>
    <row r="1076" spans="2:4" ht="37.5" hidden="1" customHeight="1" x14ac:dyDescent="0.3">
      <c r="B1076" s="62">
        <v>3</v>
      </c>
      <c r="C1076" s="10" t="s">
        <v>72</v>
      </c>
      <c r="D1076" s="63">
        <v>1886.162</v>
      </c>
    </row>
    <row r="1077" spans="2:4" ht="37.5" hidden="1" customHeight="1" x14ac:dyDescent="0.3">
      <c r="B1077" s="62">
        <v>5</v>
      </c>
      <c r="C1077" s="10" t="s">
        <v>72</v>
      </c>
      <c r="D1077" s="63">
        <v>0</v>
      </c>
    </row>
    <row r="1078" spans="2:4" ht="37.5" hidden="1" customHeight="1" x14ac:dyDescent="0.3">
      <c r="B1078" s="62" t="s">
        <v>85</v>
      </c>
      <c r="C1078" s="10" t="s">
        <v>72</v>
      </c>
      <c r="D1078" s="63">
        <v>23797.172999999999</v>
      </c>
    </row>
    <row r="1079" spans="2:4" ht="37.5" hidden="1" customHeight="1" x14ac:dyDescent="0.3">
      <c r="B1079" s="62">
        <v>6</v>
      </c>
      <c r="C1079" s="10" t="s">
        <v>72</v>
      </c>
      <c r="D1079" s="63">
        <v>7115.5609999999997</v>
      </c>
    </row>
    <row r="1080" spans="2:4" ht="37.5" hidden="1" customHeight="1" x14ac:dyDescent="0.3">
      <c r="B1080" s="62">
        <v>7</v>
      </c>
      <c r="C1080" s="10" t="s">
        <v>72</v>
      </c>
      <c r="D1080" s="63">
        <v>20.475000000000001</v>
      </c>
    </row>
    <row r="1081" spans="2:4" ht="37.5" hidden="1" customHeight="1" x14ac:dyDescent="0.3">
      <c r="B1081" s="62">
        <v>9</v>
      </c>
      <c r="C1081" s="10" t="s">
        <v>72</v>
      </c>
      <c r="D1081" s="63">
        <v>37.908000000000001</v>
      </c>
    </row>
    <row r="1082" spans="2:4" ht="37.5" hidden="1" customHeight="1" x14ac:dyDescent="0.3">
      <c r="B1082" s="62" t="s">
        <v>86</v>
      </c>
      <c r="C1082" s="10" t="s">
        <v>72</v>
      </c>
      <c r="D1082" s="63">
        <v>62.755000000000003</v>
      </c>
    </row>
    <row r="1083" spans="2:4" ht="37.5" hidden="1" customHeight="1" x14ac:dyDescent="0.3">
      <c r="B1083" s="62" t="s">
        <v>87</v>
      </c>
      <c r="C1083" s="10" t="s">
        <v>72</v>
      </c>
      <c r="D1083" s="63">
        <v>2373.4169999999999</v>
      </c>
    </row>
    <row r="1084" spans="2:4" ht="37.5" hidden="1" customHeight="1" x14ac:dyDescent="0.3">
      <c r="B1084" s="62" t="s">
        <v>88</v>
      </c>
      <c r="C1084" s="10" t="s">
        <v>72</v>
      </c>
      <c r="D1084" s="63">
        <v>378.05</v>
      </c>
    </row>
    <row r="1085" spans="2:4" ht="37.5" hidden="1" customHeight="1" x14ac:dyDescent="0.3">
      <c r="B1085" s="62" t="s">
        <v>89</v>
      </c>
      <c r="C1085" s="10" t="s">
        <v>72</v>
      </c>
      <c r="D1085" s="63">
        <v>76233.974000000002</v>
      </c>
    </row>
    <row r="1086" spans="2:4" ht="37.5" hidden="1" customHeight="1" x14ac:dyDescent="0.3">
      <c r="B1086" s="62" t="s">
        <v>90</v>
      </c>
      <c r="C1086" s="10" t="s">
        <v>72</v>
      </c>
      <c r="D1086" s="63">
        <v>350366.65100000001</v>
      </c>
    </row>
    <row r="1087" spans="2:4" ht="37.5" hidden="1" customHeight="1" x14ac:dyDescent="0.3">
      <c r="B1087" s="62" t="s">
        <v>91</v>
      </c>
      <c r="C1087" s="10" t="s">
        <v>72</v>
      </c>
      <c r="D1087" s="63">
        <v>0</v>
      </c>
    </row>
    <row r="1088" spans="2:4" ht="37.5" hidden="1" customHeight="1" x14ac:dyDescent="0.3">
      <c r="B1088" s="62" t="s">
        <v>92</v>
      </c>
      <c r="C1088" s="10" t="s">
        <v>72</v>
      </c>
      <c r="D1088" s="63">
        <v>0</v>
      </c>
    </row>
    <row r="1089" spans="2:4" ht="37.5" hidden="1" customHeight="1" x14ac:dyDescent="0.3">
      <c r="B1089" s="62" t="s">
        <v>93</v>
      </c>
      <c r="C1089" s="10" t="s">
        <v>72</v>
      </c>
      <c r="D1089" s="63">
        <v>6475.0680000000002</v>
      </c>
    </row>
    <row r="1090" spans="2:4" ht="37.5" hidden="1" customHeight="1" x14ac:dyDescent="0.3">
      <c r="B1090" s="62" t="s">
        <v>94</v>
      </c>
      <c r="C1090" s="10" t="s">
        <v>72</v>
      </c>
      <c r="D1090" s="63">
        <v>0</v>
      </c>
    </row>
    <row r="1091" spans="2:4" ht="37.5" hidden="1" customHeight="1" x14ac:dyDescent="0.3">
      <c r="B1091" s="62" t="s">
        <v>95</v>
      </c>
      <c r="C1091" s="10" t="s">
        <v>72</v>
      </c>
      <c r="D1091" s="63">
        <v>14384.16</v>
      </c>
    </row>
    <row r="1092" spans="2:4" ht="37.5" hidden="1" customHeight="1" x14ac:dyDescent="0.3">
      <c r="B1092" s="62" t="s">
        <v>96</v>
      </c>
      <c r="C1092" s="10" t="s">
        <v>72</v>
      </c>
      <c r="D1092" s="63">
        <v>-472.07100000000003</v>
      </c>
    </row>
    <row r="1093" spans="2:4" ht="37.5" hidden="1" customHeight="1" x14ac:dyDescent="0.3">
      <c r="B1093" s="62" t="s">
        <v>97</v>
      </c>
      <c r="C1093" s="10" t="s">
        <v>72</v>
      </c>
      <c r="D1093" s="63">
        <v>1286.1489999999999</v>
      </c>
    </row>
    <row r="1094" spans="2:4" ht="37.5" hidden="1" customHeight="1" x14ac:dyDescent="0.3">
      <c r="B1094" s="62" t="s">
        <v>98</v>
      </c>
      <c r="C1094" s="10" t="s">
        <v>72</v>
      </c>
      <c r="D1094" s="63">
        <v>0</v>
      </c>
    </row>
    <row r="1095" spans="2:4" ht="37.5" hidden="1" customHeight="1" x14ac:dyDescent="0.3">
      <c r="B1095" s="62" t="s">
        <v>99</v>
      </c>
      <c r="C1095" s="10" t="s">
        <v>72</v>
      </c>
      <c r="D1095" s="63">
        <v>0</v>
      </c>
    </row>
    <row r="1096" spans="2:4" ht="37.5" hidden="1" customHeight="1" x14ac:dyDescent="0.3">
      <c r="B1096" s="62" t="s">
        <v>100</v>
      </c>
      <c r="C1096" s="10" t="s">
        <v>72</v>
      </c>
      <c r="D1096" s="63">
        <v>0</v>
      </c>
    </row>
    <row r="1097" spans="2:4" ht="37.5" hidden="1" customHeight="1" x14ac:dyDescent="0.3">
      <c r="B1097" s="62" t="s">
        <v>101</v>
      </c>
      <c r="C1097" s="10" t="s">
        <v>72</v>
      </c>
      <c r="D1097" s="63">
        <v>0</v>
      </c>
    </row>
    <row r="1098" spans="2:4" ht="37.5" hidden="1" customHeight="1" x14ac:dyDescent="0.3">
      <c r="B1098" s="62" t="s">
        <v>102</v>
      </c>
      <c r="C1098" s="10" t="s">
        <v>72</v>
      </c>
      <c r="D1098" s="63">
        <v>0</v>
      </c>
    </row>
    <row r="1099" spans="2:4" ht="37.5" hidden="1" customHeight="1" x14ac:dyDescent="0.3">
      <c r="B1099" s="62">
        <v>1</v>
      </c>
      <c r="C1099" s="10" t="s">
        <v>73</v>
      </c>
      <c r="D1099" s="63">
        <v>76211.392000000007</v>
      </c>
    </row>
    <row r="1100" spans="2:4" ht="37.5" hidden="1" customHeight="1" x14ac:dyDescent="0.3">
      <c r="B1100" s="62" t="s">
        <v>78</v>
      </c>
      <c r="C1100" s="10" t="s">
        <v>73</v>
      </c>
      <c r="D1100" s="63">
        <v>28715.429</v>
      </c>
    </row>
    <row r="1101" spans="2:4" ht="37.5" hidden="1" customHeight="1" x14ac:dyDescent="0.3">
      <c r="B1101" s="62" t="s">
        <v>79</v>
      </c>
      <c r="C1101" s="10" t="s">
        <v>73</v>
      </c>
      <c r="D1101" s="63">
        <v>67198.510999999999</v>
      </c>
    </row>
    <row r="1102" spans="2:4" ht="37.5" hidden="1" customHeight="1" x14ac:dyDescent="0.3">
      <c r="B1102" s="62" t="s">
        <v>80</v>
      </c>
      <c r="C1102" s="10" t="s">
        <v>73</v>
      </c>
      <c r="D1102" s="63">
        <v>155630.38800000001</v>
      </c>
    </row>
    <row r="1103" spans="2:4" ht="37.5" hidden="1" customHeight="1" x14ac:dyDescent="0.3">
      <c r="B1103" s="62" t="s">
        <v>81</v>
      </c>
      <c r="C1103" s="10" t="s">
        <v>73</v>
      </c>
      <c r="D1103" s="63">
        <v>77330.202000000005</v>
      </c>
    </row>
    <row r="1104" spans="2:4" ht="37.5" hidden="1" customHeight="1" x14ac:dyDescent="0.3">
      <c r="B1104" s="62" t="s">
        <v>82</v>
      </c>
      <c r="C1104" s="10" t="s">
        <v>73</v>
      </c>
      <c r="D1104" s="63">
        <v>0</v>
      </c>
    </row>
    <row r="1105" spans="2:4" ht="37.5" hidden="1" customHeight="1" x14ac:dyDescent="0.3">
      <c r="B1105" s="62" t="s">
        <v>83</v>
      </c>
      <c r="C1105" s="10" t="s">
        <v>73</v>
      </c>
      <c r="D1105" s="63">
        <v>0</v>
      </c>
    </row>
    <row r="1106" spans="2:4" ht="37.5" hidden="1" customHeight="1" x14ac:dyDescent="0.3">
      <c r="B1106" s="62" t="s">
        <v>84</v>
      </c>
      <c r="C1106" s="10" t="s">
        <v>73</v>
      </c>
      <c r="D1106" s="63">
        <v>13170.288</v>
      </c>
    </row>
    <row r="1107" spans="2:4" ht="37.5" hidden="1" customHeight="1" x14ac:dyDescent="0.3">
      <c r="B1107" s="62">
        <v>2</v>
      </c>
      <c r="C1107" s="10" t="s">
        <v>73</v>
      </c>
      <c r="D1107" s="63">
        <v>76510.922000000006</v>
      </c>
    </row>
    <row r="1108" spans="2:4" ht="37.5" hidden="1" customHeight="1" x14ac:dyDescent="0.3">
      <c r="B1108" s="62">
        <v>3</v>
      </c>
      <c r="C1108" s="10" t="s">
        <v>73</v>
      </c>
      <c r="D1108" s="63">
        <v>2329.7739999999999</v>
      </c>
    </row>
    <row r="1109" spans="2:4" ht="37.5" hidden="1" customHeight="1" x14ac:dyDescent="0.3">
      <c r="B1109" s="62">
        <v>5</v>
      </c>
      <c r="C1109" s="10" t="s">
        <v>73</v>
      </c>
      <c r="D1109" s="63">
        <v>0</v>
      </c>
    </row>
    <row r="1110" spans="2:4" ht="37.5" hidden="1" customHeight="1" x14ac:dyDescent="0.3">
      <c r="B1110" s="62" t="s">
        <v>85</v>
      </c>
      <c r="C1110" s="10" t="s">
        <v>73</v>
      </c>
      <c r="D1110" s="63">
        <v>33356.783000000003</v>
      </c>
    </row>
    <row r="1111" spans="2:4" ht="37.5" hidden="1" customHeight="1" x14ac:dyDescent="0.3">
      <c r="B1111" s="62">
        <v>6</v>
      </c>
      <c r="C1111" s="10" t="s">
        <v>73</v>
      </c>
      <c r="D1111" s="63">
        <v>12372.751</v>
      </c>
    </row>
    <row r="1112" spans="2:4" ht="37.5" hidden="1" customHeight="1" x14ac:dyDescent="0.3">
      <c r="B1112" s="62">
        <v>7</v>
      </c>
      <c r="C1112" s="10" t="s">
        <v>73</v>
      </c>
      <c r="D1112" s="63">
        <v>90.481999999999999</v>
      </c>
    </row>
    <row r="1113" spans="2:4" ht="37.5" hidden="1" customHeight="1" x14ac:dyDescent="0.3">
      <c r="B1113" s="62">
        <v>9</v>
      </c>
      <c r="C1113" s="10" t="s">
        <v>73</v>
      </c>
      <c r="D1113" s="63">
        <v>43.981999999999999</v>
      </c>
    </row>
    <row r="1114" spans="2:4" ht="37.5" hidden="1" customHeight="1" x14ac:dyDescent="0.3">
      <c r="B1114" s="62" t="s">
        <v>86</v>
      </c>
      <c r="C1114" s="10" t="s">
        <v>73</v>
      </c>
      <c r="D1114" s="63">
        <v>55.472000000000001</v>
      </c>
    </row>
    <row r="1115" spans="2:4" ht="37.5" hidden="1" customHeight="1" x14ac:dyDescent="0.3">
      <c r="B1115" s="62" t="s">
        <v>87</v>
      </c>
      <c r="C1115" s="10" t="s">
        <v>73</v>
      </c>
      <c r="D1115" s="63">
        <v>1629.8910000000001</v>
      </c>
    </row>
    <row r="1116" spans="2:4" ht="37.5" hidden="1" customHeight="1" x14ac:dyDescent="0.3">
      <c r="B1116" s="62" t="s">
        <v>88</v>
      </c>
      <c r="C1116" s="10" t="s">
        <v>73</v>
      </c>
      <c r="D1116" s="63">
        <v>849.01700000000005</v>
      </c>
    </row>
    <row r="1117" spans="2:4" ht="37.5" hidden="1" customHeight="1" x14ac:dyDescent="0.3">
      <c r="B1117" s="62" t="s">
        <v>89</v>
      </c>
      <c r="C1117" s="10" t="s">
        <v>73</v>
      </c>
      <c r="D1117" s="63">
        <v>52826.182000000001</v>
      </c>
    </row>
    <row r="1118" spans="2:4" ht="37.5" hidden="1" customHeight="1" x14ac:dyDescent="0.3">
      <c r="B1118" s="62" t="s">
        <v>90</v>
      </c>
      <c r="C1118" s="10" t="s">
        <v>73</v>
      </c>
      <c r="D1118" s="63">
        <v>138688.04</v>
      </c>
    </row>
    <row r="1119" spans="2:4" ht="37.5" hidden="1" customHeight="1" x14ac:dyDescent="0.3">
      <c r="B1119" s="62" t="s">
        <v>91</v>
      </c>
      <c r="C1119" s="10" t="s">
        <v>73</v>
      </c>
      <c r="D1119" s="63">
        <v>0</v>
      </c>
    </row>
    <row r="1120" spans="2:4" ht="37.5" hidden="1" customHeight="1" x14ac:dyDescent="0.3">
      <c r="B1120" s="62" t="s">
        <v>92</v>
      </c>
      <c r="C1120" s="10" t="s">
        <v>73</v>
      </c>
      <c r="D1120" s="63">
        <v>0</v>
      </c>
    </row>
    <row r="1121" spans="2:4" ht="37.5" hidden="1" customHeight="1" x14ac:dyDescent="0.3">
      <c r="B1121" s="62" t="s">
        <v>93</v>
      </c>
      <c r="C1121" s="10" t="s">
        <v>73</v>
      </c>
      <c r="D1121" s="63">
        <v>0</v>
      </c>
    </row>
    <row r="1122" spans="2:4" ht="37.5" hidden="1" customHeight="1" x14ac:dyDescent="0.3">
      <c r="B1122" s="62" t="s">
        <v>94</v>
      </c>
      <c r="C1122" s="10" t="s">
        <v>73</v>
      </c>
      <c r="D1122" s="63">
        <v>0</v>
      </c>
    </row>
    <row r="1123" spans="2:4" ht="37.5" hidden="1" customHeight="1" x14ac:dyDescent="0.3">
      <c r="B1123" s="62" t="s">
        <v>95</v>
      </c>
      <c r="C1123" s="10" t="s">
        <v>73</v>
      </c>
      <c r="D1123" s="63">
        <v>12061.772999999999</v>
      </c>
    </row>
    <row r="1124" spans="2:4" ht="37.5" hidden="1" customHeight="1" x14ac:dyDescent="0.3">
      <c r="B1124" s="62" t="s">
        <v>96</v>
      </c>
      <c r="C1124" s="10" t="s">
        <v>73</v>
      </c>
      <c r="D1124" s="63">
        <v>14885.960999999999</v>
      </c>
    </row>
    <row r="1125" spans="2:4" ht="37.5" hidden="1" customHeight="1" x14ac:dyDescent="0.3">
      <c r="B1125" s="62" t="s">
        <v>97</v>
      </c>
      <c r="C1125" s="10" t="s">
        <v>73</v>
      </c>
      <c r="D1125" s="63">
        <v>310.16300000000001</v>
      </c>
    </row>
    <row r="1126" spans="2:4" ht="37.5" hidden="1" customHeight="1" x14ac:dyDescent="0.3">
      <c r="B1126" s="62" t="s">
        <v>98</v>
      </c>
      <c r="C1126" s="10" t="s">
        <v>73</v>
      </c>
      <c r="D1126" s="63">
        <v>0</v>
      </c>
    </row>
    <row r="1127" spans="2:4" ht="37.5" hidden="1" customHeight="1" x14ac:dyDescent="0.3">
      <c r="B1127" s="62" t="s">
        <v>99</v>
      </c>
      <c r="C1127" s="10" t="s">
        <v>73</v>
      </c>
      <c r="D1127" s="63">
        <v>0</v>
      </c>
    </row>
    <row r="1128" spans="2:4" ht="37.5" hidden="1" customHeight="1" x14ac:dyDescent="0.3">
      <c r="B1128" s="62" t="s">
        <v>100</v>
      </c>
      <c r="C1128" s="10" t="s">
        <v>73</v>
      </c>
      <c r="D1128" s="63">
        <v>0</v>
      </c>
    </row>
    <row r="1129" spans="2:4" ht="37.5" hidden="1" customHeight="1" x14ac:dyDescent="0.3">
      <c r="B1129" s="62" t="s">
        <v>101</v>
      </c>
      <c r="C1129" s="10" t="s">
        <v>73</v>
      </c>
      <c r="D1129" s="63">
        <v>0</v>
      </c>
    </row>
    <row r="1130" spans="2:4" ht="37.5" hidden="1" customHeight="1" x14ac:dyDescent="0.3">
      <c r="B1130" s="62" t="s">
        <v>102</v>
      </c>
      <c r="C1130" s="10" t="s">
        <v>73</v>
      </c>
      <c r="D1130" s="63">
        <v>0</v>
      </c>
    </row>
    <row r="1131" spans="2:4" ht="37.5" hidden="1" customHeight="1" x14ac:dyDescent="0.3">
      <c r="B1131" s="62">
        <v>1</v>
      </c>
      <c r="C1131" s="10" t="s">
        <v>74</v>
      </c>
      <c r="D1131" s="63">
        <v>148406.413</v>
      </c>
    </row>
    <row r="1132" spans="2:4" ht="37.5" hidden="1" customHeight="1" x14ac:dyDescent="0.3">
      <c r="B1132" s="62" t="s">
        <v>78</v>
      </c>
      <c r="C1132" s="10" t="s">
        <v>74</v>
      </c>
      <c r="D1132" s="63">
        <v>0</v>
      </c>
    </row>
    <row r="1133" spans="2:4" ht="37.5" hidden="1" customHeight="1" x14ac:dyDescent="0.3">
      <c r="B1133" s="62" t="s">
        <v>79</v>
      </c>
      <c r="C1133" s="10" t="s">
        <v>74</v>
      </c>
      <c r="D1133" s="63">
        <v>0</v>
      </c>
    </row>
    <row r="1134" spans="2:4" ht="37.5" hidden="1" customHeight="1" x14ac:dyDescent="0.3">
      <c r="B1134" s="62" t="s">
        <v>80</v>
      </c>
      <c r="C1134" s="10" t="s">
        <v>74</v>
      </c>
      <c r="D1134" s="63">
        <v>0</v>
      </c>
    </row>
    <row r="1135" spans="2:4" ht="37.5" hidden="1" customHeight="1" x14ac:dyDescent="0.3">
      <c r="B1135" s="62" t="s">
        <v>81</v>
      </c>
      <c r="C1135" s="10" t="s">
        <v>74</v>
      </c>
      <c r="D1135" s="63">
        <v>0</v>
      </c>
    </row>
    <row r="1136" spans="2:4" ht="37.5" hidden="1" customHeight="1" x14ac:dyDescent="0.3">
      <c r="B1136" s="62" t="s">
        <v>82</v>
      </c>
      <c r="C1136" s="10" t="s">
        <v>74</v>
      </c>
      <c r="D1136" s="63">
        <v>0</v>
      </c>
    </row>
    <row r="1137" spans="2:4" ht="37.5" hidden="1" customHeight="1" x14ac:dyDescent="0.3">
      <c r="B1137" s="62" t="s">
        <v>83</v>
      </c>
      <c r="C1137" s="10" t="s">
        <v>74</v>
      </c>
      <c r="D1137" s="63">
        <v>0</v>
      </c>
    </row>
    <row r="1138" spans="2:4" ht="37.5" hidden="1" customHeight="1" x14ac:dyDescent="0.3">
      <c r="B1138" s="62" t="s">
        <v>84</v>
      </c>
      <c r="C1138" s="10" t="s">
        <v>74</v>
      </c>
      <c r="D1138" s="63">
        <v>22468.261999999999</v>
      </c>
    </row>
    <row r="1139" spans="2:4" ht="37.5" hidden="1" customHeight="1" x14ac:dyDescent="0.3">
      <c r="B1139" s="62">
        <v>2</v>
      </c>
      <c r="C1139" s="10" t="s">
        <v>74</v>
      </c>
      <c r="D1139" s="63">
        <v>94734.195999999996</v>
      </c>
    </row>
    <row r="1140" spans="2:4" ht="37.5" hidden="1" customHeight="1" x14ac:dyDescent="0.3">
      <c r="B1140" s="62">
        <v>3</v>
      </c>
      <c r="C1140" s="10" t="s">
        <v>74</v>
      </c>
      <c r="D1140" s="63">
        <v>55026.197</v>
      </c>
    </row>
    <row r="1141" spans="2:4" ht="37.5" hidden="1" customHeight="1" x14ac:dyDescent="0.3">
      <c r="B1141" s="62">
        <v>5</v>
      </c>
      <c r="C1141" s="10" t="s">
        <v>74</v>
      </c>
      <c r="D1141" s="63">
        <v>24004.845000000001</v>
      </c>
    </row>
    <row r="1142" spans="2:4" ht="37.5" hidden="1" customHeight="1" x14ac:dyDescent="0.3">
      <c r="B1142" s="62" t="s">
        <v>85</v>
      </c>
      <c r="C1142" s="10" t="s">
        <v>74</v>
      </c>
      <c r="D1142" s="63">
        <v>680.38800000000003</v>
      </c>
    </row>
    <row r="1143" spans="2:4" ht="37.5" hidden="1" customHeight="1" x14ac:dyDescent="0.3">
      <c r="B1143" s="62">
        <v>6</v>
      </c>
      <c r="C1143" s="10" t="s">
        <v>74</v>
      </c>
      <c r="D1143" s="63">
        <v>15571.64</v>
      </c>
    </row>
    <row r="1144" spans="2:4" ht="37.5" hidden="1" customHeight="1" x14ac:dyDescent="0.3">
      <c r="B1144" s="62">
        <v>7</v>
      </c>
      <c r="C1144" s="10" t="s">
        <v>74</v>
      </c>
      <c r="D1144" s="63">
        <v>29.146000000000001</v>
      </c>
    </row>
    <row r="1145" spans="2:4" ht="37.5" hidden="1" customHeight="1" x14ac:dyDescent="0.3">
      <c r="B1145" s="62">
        <v>9</v>
      </c>
      <c r="C1145" s="10" t="s">
        <v>74</v>
      </c>
      <c r="D1145" s="63">
        <v>7.46</v>
      </c>
    </row>
    <row r="1146" spans="2:4" ht="37.5" hidden="1" customHeight="1" x14ac:dyDescent="0.3">
      <c r="B1146" s="62" t="s">
        <v>86</v>
      </c>
      <c r="C1146" s="10" t="s">
        <v>74</v>
      </c>
      <c r="D1146" s="63">
        <v>7.0510000000000002</v>
      </c>
    </row>
    <row r="1147" spans="2:4" ht="37.5" hidden="1" customHeight="1" x14ac:dyDescent="0.3">
      <c r="B1147" s="62" t="s">
        <v>87</v>
      </c>
      <c r="C1147" s="10" t="s">
        <v>74</v>
      </c>
      <c r="D1147" s="63">
        <v>261.06200000000001</v>
      </c>
    </row>
    <row r="1148" spans="2:4" ht="37.5" hidden="1" customHeight="1" x14ac:dyDescent="0.3">
      <c r="B1148" s="62" t="s">
        <v>88</v>
      </c>
      <c r="C1148" s="10" t="s">
        <v>74</v>
      </c>
      <c r="D1148" s="63">
        <v>27.573</v>
      </c>
    </row>
    <row r="1149" spans="2:4" ht="37.5" hidden="1" customHeight="1" x14ac:dyDescent="0.3">
      <c r="B1149" s="62" t="s">
        <v>89</v>
      </c>
      <c r="C1149" s="10" t="s">
        <v>74</v>
      </c>
      <c r="D1149" s="63">
        <v>37093.167999999998</v>
      </c>
    </row>
    <row r="1150" spans="2:4" ht="37.5" hidden="1" customHeight="1" x14ac:dyDescent="0.3">
      <c r="B1150" s="62" t="s">
        <v>90</v>
      </c>
      <c r="C1150" s="10" t="s">
        <v>74</v>
      </c>
      <c r="D1150" s="63">
        <v>260567.54699999999</v>
      </c>
    </row>
    <row r="1151" spans="2:4" ht="37.5" hidden="1" customHeight="1" x14ac:dyDescent="0.3">
      <c r="B1151" s="62" t="s">
        <v>91</v>
      </c>
      <c r="C1151" s="10" t="s">
        <v>74</v>
      </c>
      <c r="D1151" s="63">
        <v>0</v>
      </c>
    </row>
    <row r="1152" spans="2:4" ht="37.5" hidden="1" customHeight="1" x14ac:dyDescent="0.3">
      <c r="B1152" s="62" t="s">
        <v>92</v>
      </c>
      <c r="C1152" s="10" t="s">
        <v>74</v>
      </c>
      <c r="D1152" s="63">
        <v>0</v>
      </c>
    </row>
    <row r="1153" spans="2:4" ht="37.5" hidden="1" customHeight="1" x14ac:dyDescent="0.3">
      <c r="B1153" s="62" t="s">
        <v>93</v>
      </c>
      <c r="C1153" s="10" t="s">
        <v>74</v>
      </c>
      <c r="D1153" s="63">
        <v>8189.1869999999999</v>
      </c>
    </row>
    <row r="1154" spans="2:4" ht="37.5" hidden="1" customHeight="1" x14ac:dyDescent="0.3">
      <c r="B1154" s="62" t="s">
        <v>94</v>
      </c>
      <c r="C1154" s="10" t="s">
        <v>74</v>
      </c>
      <c r="D1154" s="63">
        <v>0</v>
      </c>
    </row>
    <row r="1155" spans="2:4" ht="37.5" hidden="1" customHeight="1" x14ac:dyDescent="0.3">
      <c r="B1155" s="62" t="s">
        <v>95</v>
      </c>
      <c r="C1155" s="10" t="s">
        <v>74</v>
      </c>
      <c r="D1155" s="63">
        <v>10388.486000000001</v>
      </c>
    </row>
    <row r="1156" spans="2:4" ht="37.5" hidden="1" customHeight="1" x14ac:dyDescent="0.3">
      <c r="B1156" s="62" t="s">
        <v>96</v>
      </c>
      <c r="C1156" s="10" t="s">
        <v>74</v>
      </c>
      <c r="D1156" s="63">
        <v>0</v>
      </c>
    </row>
    <row r="1157" spans="2:4" ht="37.5" hidden="1" customHeight="1" x14ac:dyDescent="0.3">
      <c r="B1157" s="62" t="s">
        <v>97</v>
      </c>
      <c r="C1157" s="10" t="s">
        <v>74</v>
      </c>
      <c r="D1157" s="63">
        <v>0</v>
      </c>
    </row>
    <row r="1158" spans="2:4" ht="37.5" hidden="1" customHeight="1" x14ac:dyDescent="0.3">
      <c r="B1158" s="62" t="s">
        <v>98</v>
      </c>
      <c r="C1158" s="10" t="s">
        <v>74</v>
      </c>
      <c r="D1158" s="63">
        <v>0</v>
      </c>
    </row>
    <row r="1159" spans="2:4" ht="37.5" hidden="1" customHeight="1" x14ac:dyDescent="0.3">
      <c r="B1159" s="62" t="s">
        <v>99</v>
      </c>
      <c r="C1159" s="10" t="s">
        <v>74</v>
      </c>
      <c r="D1159" s="63">
        <v>0</v>
      </c>
    </row>
    <row r="1160" spans="2:4" ht="37.5" hidden="1" customHeight="1" x14ac:dyDescent="0.3">
      <c r="B1160" s="62" t="s">
        <v>100</v>
      </c>
      <c r="C1160" s="10" t="s">
        <v>74</v>
      </c>
      <c r="D1160" s="63">
        <v>0</v>
      </c>
    </row>
    <row r="1161" spans="2:4" ht="37.5" hidden="1" customHeight="1" x14ac:dyDescent="0.3">
      <c r="B1161" s="62" t="s">
        <v>101</v>
      </c>
      <c r="C1161" s="10" t="s">
        <v>74</v>
      </c>
      <c r="D1161" s="63">
        <v>0</v>
      </c>
    </row>
    <row r="1162" spans="2:4" ht="37.5" hidden="1" customHeight="1" x14ac:dyDescent="0.3">
      <c r="B1162" s="62" t="s">
        <v>102</v>
      </c>
      <c r="C1162" s="10" t="s">
        <v>74</v>
      </c>
      <c r="D1162" s="63">
        <v>0</v>
      </c>
    </row>
    <row r="1163" spans="2:4" ht="37.5" hidden="1" customHeight="1" x14ac:dyDescent="0.3">
      <c r="B1163" s="62">
        <v>1</v>
      </c>
      <c r="C1163" s="10" t="s">
        <v>75</v>
      </c>
      <c r="D1163" s="63">
        <v>200755.375</v>
      </c>
    </row>
    <row r="1164" spans="2:4" ht="37.5" hidden="1" customHeight="1" x14ac:dyDescent="0.3">
      <c r="B1164" s="62" t="s">
        <v>78</v>
      </c>
      <c r="C1164" s="10" t="s">
        <v>75</v>
      </c>
      <c r="D1164" s="63">
        <v>0</v>
      </c>
    </row>
    <row r="1165" spans="2:4" ht="37.5" hidden="1" customHeight="1" x14ac:dyDescent="0.3">
      <c r="B1165" s="62" t="s">
        <v>79</v>
      </c>
      <c r="C1165" s="10" t="s">
        <v>75</v>
      </c>
      <c r="D1165" s="63">
        <v>0</v>
      </c>
    </row>
    <row r="1166" spans="2:4" ht="37.5" hidden="1" customHeight="1" x14ac:dyDescent="0.3">
      <c r="B1166" s="62" t="s">
        <v>80</v>
      </c>
      <c r="C1166" s="10" t="s">
        <v>75</v>
      </c>
      <c r="D1166" s="63">
        <v>0</v>
      </c>
    </row>
    <row r="1167" spans="2:4" ht="37.5" hidden="1" customHeight="1" x14ac:dyDescent="0.3">
      <c r="B1167" s="62" t="s">
        <v>81</v>
      </c>
      <c r="C1167" s="10" t="s">
        <v>75</v>
      </c>
      <c r="D1167" s="63">
        <v>0</v>
      </c>
    </row>
    <row r="1168" spans="2:4" ht="37.5" hidden="1" customHeight="1" x14ac:dyDescent="0.3">
      <c r="B1168" s="62" t="s">
        <v>82</v>
      </c>
      <c r="C1168" s="10" t="s">
        <v>75</v>
      </c>
      <c r="D1168" s="63">
        <v>0</v>
      </c>
    </row>
    <row r="1169" spans="2:4" ht="37.5" hidden="1" customHeight="1" x14ac:dyDescent="0.3">
      <c r="B1169" s="62" t="s">
        <v>83</v>
      </c>
      <c r="C1169" s="10" t="s">
        <v>75</v>
      </c>
      <c r="D1169" s="63">
        <v>0</v>
      </c>
    </row>
    <row r="1170" spans="2:4" ht="37.5" hidden="1" customHeight="1" x14ac:dyDescent="0.3">
      <c r="B1170" s="62" t="s">
        <v>84</v>
      </c>
      <c r="C1170" s="10" t="s">
        <v>75</v>
      </c>
      <c r="D1170" s="63">
        <v>13542.994000000001</v>
      </c>
    </row>
    <row r="1171" spans="2:4" ht="37.5" hidden="1" customHeight="1" x14ac:dyDescent="0.3">
      <c r="B1171" s="62">
        <v>2</v>
      </c>
      <c r="C1171" s="10" t="s">
        <v>75</v>
      </c>
      <c r="D1171" s="63">
        <v>65776.350999999995</v>
      </c>
    </row>
    <row r="1172" spans="2:4" ht="37.5" hidden="1" customHeight="1" x14ac:dyDescent="0.3">
      <c r="B1172" s="62">
        <v>3</v>
      </c>
      <c r="C1172" s="10" t="s">
        <v>75</v>
      </c>
      <c r="D1172" s="63">
        <v>18284.666000000001</v>
      </c>
    </row>
    <row r="1173" spans="2:4" ht="37.5" hidden="1" customHeight="1" x14ac:dyDescent="0.3">
      <c r="B1173" s="62">
        <v>5</v>
      </c>
      <c r="C1173" s="10" t="s">
        <v>75</v>
      </c>
      <c r="D1173" s="63">
        <v>24727.361000000001</v>
      </c>
    </row>
    <row r="1174" spans="2:4" ht="37.5" hidden="1" customHeight="1" x14ac:dyDescent="0.3">
      <c r="B1174" s="62" t="s">
        <v>85</v>
      </c>
      <c r="C1174" s="10" t="s">
        <v>75</v>
      </c>
      <c r="D1174" s="63">
        <v>5575.9889999999996</v>
      </c>
    </row>
    <row r="1175" spans="2:4" ht="37.5" hidden="1" customHeight="1" x14ac:dyDescent="0.3">
      <c r="B1175" s="62">
        <v>6</v>
      </c>
      <c r="C1175" s="10" t="s">
        <v>75</v>
      </c>
      <c r="D1175" s="63">
        <v>35810.67</v>
      </c>
    </row>
    <row r="1176" spans="2:4" ht="37.5" hidden="1" customHeight="1" x14ac:dyDescent="0.3">
      <c r="B1176" s="62">
        <v>7</v>
      </c>
      <c r="C1176" s="10" t="s">
        <v>75</v>
      </c>
      <c r="D1176" s="63">
        <v>2.5979999999999999</v>
      </c>
    </row>
    <row r="1177" spans="2:4" ht="37.5" hidden="1" customHeight="1" x14ac:dyDescent="0.3">
      <c r="B1177" s="62">
        <v>9</v>
      </c>
      <c r="C1177" s="10" t="s">
        <v>75</v>
      </c>
      <c r="D1177" s="63">
        <v>39.994999999999997</v>
      </c>
    </row>
    <row r="1178" spans="2:4" ht="37.5" hidden="1" customHeight="1" x14ac:dyDescent="0.3">
      <c r="B1178" s="62" t="s">
        <v>86</v>
      </c>
      <c r="C1178" s="10" t="s">
        <v>75</v>
      </c>
      <c r="D1178" s="63">
        <v>1.901</v>
      </c>
    </row>
    <row r="1179" spans="2:4" ht="37.5" hidden="1" customHeight="1" x14ac:dyDescent="0.3">
      <c r="B1179" s="62" t="s">
        <v>87</v>
      </c>
      <c r="C1179" s="10" t="s">
        <v>75</v>
      </c>
      <c r="D1179" s="63">
        <v>263.55799999999999</v>
      </c>
    </row>
    <row r="1180" spans="2:4" ht="37.5" hidden="1" customHeight="1" x14ac:dyDescent="0.3">
      <c r="B1180" s="62" t="s">
        <v>88</v>
      </c>
      <c r="C1180" s="10" t="s">
        <v>75</v>
      </c>
      <c r="D1180" s="63">
        <v>163.666</v>
      </c>
    </row>
    <row r="1181" spans="2:4" ht="37.5" hidden="1" customHeight="1" x14ac:dyDescent="0.3">
      <c r="B1181" s="62" t="s">
        <v>89</v>
      </c>
      <c r="C1181" s="10" t="s">
        <v>75</v>
      </c>
      <c r="D1181" s="63">
        <v>45265.167000000001</v>
      </c>
    </row>
    <row r="1182" spans="2:4" ht="37.5" hidden="1" customHeight="1" x14ac:dyDescent="0.3">
      <c r="B1182" s="62" t="s">
        <v>90</v>
      </c>
      <c r="C1182" s="10" t="s">
        <v>75</v>
      </c>
      <c r="D1182" s="63">
        <v>355941.58299999998</v>
      </c>
    </row>
    <row r="1183" spans="2:4" ht="37.5" hidden="1" customHeight="1" x14ac:dyDescent="0.3">
      <c r="B1183" s="62" t="s">
        <v>91</v>
      </c>
      <c r="C1183" s="10" t="s">
        <v>75</v>
      </c>
      <c r="D1183" s="63">
        <v>0</v>
      </c>
    </row>
    <row r="1184" spans="2:4" ht="37.5" hidden="1" customHeight="1" x14ac:dyDescent="0.3">
      <c r="B1184" s="62" t="s">
        <v>92</v>
      </c>
      <c r="C1184" s="10" t="s">
        <v>75</v>
      </c>
      <c r="D1184" s="63">
        <v>0</v>
      </c>
    </row>
    <row r="1185" spans="2:4" ht="37.5" hidden="1" customHeight="1" x14ac:dyDescent="0.3">
      <c r="B1185" s="62" t="s">
        <v>93</v>
      </c>
      <c r="C1185" s="10" t="s">
        <v>75</v>
      </c>
      <c r="D1185" s="63">
        <v>21959.105</v>
      </c>
    </row>
    <row r="1186" spans="2:4" ht="37.5" hidden="1" customHeight="1" x14ac:dyDescent="0.3">
      <c r="B1186" s="62" t="s">
        <v>94</v>
      </c>
      <c r="C1186" s="10" t="s">
        <v>75</v>
      </c>
      <c r="D1186" s="63">
        <v>0</v>
      </c>
    </row>
    <row r="1187" spans="2:4" ht="37.5" hidden="1" customHeight="1" x14ac:dyDescent="0.3">
      <c r="B1187" s="62" t="s">
        <v>95</v>
      </c>
      <c r="C1187" s="10" t="s">
        <v>75</v>
      </c>
      <c r="D1187" s="63">
        <v>35180.256999999998</v>
      </c>
    </row>
    <row r="1188" spans="2:4" ht="37.5" hidden="1" customHeight="1" x14ac:dyDescent="0.3">
      <c r="B1188" s="62" t="s">
        <v>96</v>
      </c>
      <c r="C1188" s="10" t="s">
        <v>75</v>
      </c>
      <c r="D1188" s="63">
        <v>545.00699999999995</v>
      </c>
    </row>
    <row r="1189" spans="2:4" ht="37.5" hidden="1" customHeight="1" x14ac:dyDescent="0.3">
      <c r="B1189" s="62" t="s">
        <v>97</v>
      </c>
      <c r="C1189" s="10" t="s">
        <v>75</v>
      </c>
      <c r="D1189" s="63">
        <v>16374.391</v>
      </c>
    </row>
    <row r="1190" spans="2:4" ht="37.5" hidden="1" customHeight="1" x14ac:dyDescent="0.3">
      <c r="B1190" s="62" t="s">
        <v>98</v>
      </c>
      <c r="C1190" s="10" t="s">
        <v>75</v>
      </c>
      <c r="D1190" s="63">
        <v>0</v>
      </c>
    </row>
    <row r="1191" spans="2:4" ht="37.5" hidden="1" customHeight="1" x14ac:dyDescent="0.3">
      <c r="B1191" s="62" t="s">
        <v>99</v>
      </c>
      <c r="C1191" s="10" t="s">
        <v>75</v>
      </c>
      <c r="D1191" s="63">
        <v>0</v>
      </c>
    </row>
    <row r="1192" spans="2:4" ht="37.5" hidden="1" customHeight="1" x14ac:dyDescent="0.3">
      <c r="B1192" s="62" t="s">
        <v>100</v>
      </c>
      <c r="C1192" s="10" t="s">
        <v>75</v>
      </c>
      <c r="D1192" s="63">
        <v>0</v>
      </c>
    </row>
    <row r="1193" spans="2:4" ht="37.5" hidden="1" customHeight="1" x14ac:dyDescent="0.3">
      <c r="B1193" s="62" t="s">
        <v>101</v>
      </c>
      <c r="C1193" s="10" t="s">
        <v>75</v>
      </c>
      <c r="D1193" s="63">
        <v>9768.2469999999994</v>
      </c>
    </row>
    <row r="1194" spans="2:4" ht="37.5" hidden="1" customHeight="1" x14ac:dyDescent="0.3">
      <c r="B1194" s="62" t="s">
        <v>102</v>
      </c>
      <c r="C1194" s="10" t="s">
        <v>75</v>
      </c>
      <c r="D1194" s="63">
        <v>0</v>
      </c>
    </row>
    <row r="1195" spans="2:4" ht="37.5" hidden="1" customHeight="1" x14ac:dyDescent="0.3">
      <c r="B1195" s="62">
        <v>1</v>
      </c>
      <c r="C1195" s="10" t="s">
        <v>76</v>
      </c>
      <c r="D1195" s="63">
        <v>180845.978</v>
      </c>
    </row>
    <row r="1196" spans="2:4" ht="37.5" hidden="1" customHeight="1" x14ac:dyDescent="0.3">
      <c r="B1196" s="62" t="s">
        <v>78</v>
      </c>
      <c r="C1196" s="10" t="s">
        <v>76</v>
      </c>
      <c r="D1196" s="63">
        <v>0</v>
      </c>
    </row>
    <row r="1197" spans="2:4" ht="37.5" hidden="1" customHeight="1" x14ac:dyDescent="0.3">
      <c r="B1197" s="62" t="s">
        <v>79</v>
      </c>
      <c r="C1197" s="10" t="s">
        <v>76</v>
      </c>
      <c r="D1197" s="63">
        <v>0</v>
      </c>
    </row>
    <row r="1198" spans="2:4" ht="37.5" hidden="1" customHeight="1" x14ac:dyDescent="0.3">
      <c r="B1198" s="62" t="s">
        <v>80</v>
      </c>
      <c r="C1198" s="10" t="s">
        <v>76</v>
      </c>
      <c r="D1198" s="63">
        <v>0</v>
      </c>
    </row>
    <row r="1199" spans="2:4" ht="37.5" hidden="1" customHeight="1" x14ac:dyDescent="0.3">
      <c r="B1199" s="62" t="s">
        <v>81</v>
      </c>
      <c r="C1199" s="10" t="s">
        <v>76</v>
      </c>
      <c r="D1199" s="63">
        <v>0</v>
      </c>
    </row>
    <row r="1200" spans="2:4" ht="37.5" hidden="1" customHeight="1" x14ac:dyDescent="0.3">
      <c r="B1200" s="62" t="s">
        <v>82</v>
      </c>
      <c r="C1200" s="10" t="s">
        <v>76</v>
      </c>
      <c r="D1200" s="63">
        <v>0</v>
      </c>
    </row>
    <row r="1201" spans="2:4" ht="37.5" hidden="1" customHeight="1" x14ac:dyDescent="0.3">
      <c r="B1201" s="62" t="s">
        <v>83</v>
      </c>
      <c r="C1201" s="10" t="s">
        <v>76</v>
      </c>
      <c r="D1201" s="63">
        <v>0</v>
      </c>
    </row>
    <row r="1202" spans="2:4" ht="37.5" hidden="1" customHeight="1" x14ac:dyDescent="0.3">
      <c r="B1202" s="62" t="s">
        <v>84</v>
      </c>
      <c r="C1202" s="10" t="s">
        <v>76</v>
      </c>
      <c r="D1202" s="63">
        <v>20756.454000000002</v>
      </c>
    </row>
    <row r="1203" spans="2:4" ht="37.5" hidden="1" customHeight="1" x14ac:dyDescent="0.3">
      <c r="B1203" s="62">
        <v>2</v>
      </c>
      <c r="C1203" s="10" t="s">
        <v>76</v>
      </c>
      <c r="D1203" s="63">
        <v>76193.654999999999</v>
      </c>
    </row>
    <row r="1204" spans="2:4" ht="37.5" hidden="1" customHeight="1" x14ac:dyDescent="0.3">
      <c r="B1204" s="62">
        <v>3</v>
      </c>
      <c r="C1204" s="10" t="s">
        <v>76</v>
      </c>
      <c r="D1204" s="63">
        <v>23485.396000000001</v>
      </c>
    </row>
    <row r="1205" spans="2:4" ht="37.5" hidden="1" customHeight="1" x14ac:dyDescent="0.3">
      <c r="B1205" s="62">
        <v>5</v>
      </c>
      <c r="C1205" s="10" t="s">
        <v>76</v>
      </c>
      <c r="D1205" s="63">
        <v>25019.258000000002</v>
      </c>
    </row>
    <row r="1206" spans="2:4" ht="37.5" hidden="1" customHeight="1" x14ac:dyDescent="0.3">
      <c r="B1206" s="62" t="s">
        <v>85</v>
      </c>
      <c r="C1206" s="10" t="s">
        <v>76</v>
      </c>
      <c r="D1206" s="63">
        <v>7438.36</v>
      </c>
    </row>
    <row r="1207" spans="2:4" ht="37.5" hidden="1" customHeight="1" x14ac:dyDescent="0.3">
      <c r="B1207" s="62">
        <v>6</v>
      </c>
      <c r="C1207" s="10" t="s">
        <v>76</v>
      </c>
      <c r="D1207" s="63">
        <v>40884.561000000002</v>
      </c>
    </row>
    <row r="1208" spans="2:4" ht="37.5" hidden="1" customHeight="1" x14ac:dyDescent="0.3">
      <c r="B1208" s="62">
        <v>7</v>
      </c>
      <c r="C1208" s="10" t="s">
        <v>76</v>
      </c>
      <c r="D1208" s="63">
        <v>57.073999999999998</v>
      </c>
    </row>
    <row r="1209" spans="2:4" ht="37.5" hidden="1" customHeight="1" x14ac:dyDescent="0.3">
      <c r="B1209" s="62">
        <v>9</v>
      </c>
      <c r="C1209" s="10" t="s">
        <v>76</v>
      </c>
      <c r="D1209" s="63">
        <v>21.66</v>
      </c>
    </row>
    <row r="1210" spans="2:4" ht="37.5" hidden="1" customHeight="1" x14ac:dyDescent="0.3">
      <c r="B1210" s="62" t="s">
        <v>86</v>
      </c>
      <c r="C1210" s="10" t="s">
        <v>76</v>
      </c>
      <c r="D1210" s="63">
        <v>24.725999999999999</v>
      </c>
    </row>
    <row r="1211" spans="2:4" ht="37.5" hidden="1" customHeight="1" x14ac:dyDescent="0.3">
      <c r="B1211" s="62" t="s">
        <v>87</v>
      </c>
      <c r="C1211" s="10" t="s">
        <v>76</v>
      </c>
      <c r="D1211" s="63">
        <v>70.037999999999997</v>
      </c>
    </row>
    <row r="1212" spans="2:4" ht="37.5" hidden="1" customHeight="1" x14ac:dyDescent="0.3">
      <c r="B1212" s="62" t="s">
        <v>88</v>
      </c>
      <c r="C1212" s="10" t="s">
        <v>76</v>
      </c>
      <c r="D1212" s="63">
        <v>0</v>
      </c>
    </row>
    <row r="1213" spans="2:4" ht="37.5" hidden="1" customHeight="1" x14ac:dyDescent="0.3">
      <c r="B1213" s="62" t="s">
        <v>89</v>
      </c>
      <c r="C1213" s="10" t="s">
        <v>76</v>
      </c>
      <c r="D1213" s="63">
        <v>50534.892999999996</v>
      </c>
    </row>
    <row r="1214" spans="2:4" ht="37.5" hidden="1" customHeight="1" x14ac:dyDescent="0.3">
      <c r="B1214" s="62" t="s">
        <v>90</v>
      </c>
      <c r="C1214" s="10" t="s">
        <v>76</v>
      </c>
      <c r="D1214" s="63">
        <v>337573.85600000003</v>
      </c>
    </row>
    <row r="1215" spans="2:4" ht="37.5" hidden="1" customHeight="1" x14ac:dyDescent="0.3">
      <c r="B1215" s="62" t="s">
        <v>91</v>
      </c>
      <c r="C1215" s="10" t="s">
        <v>76</v>
      </c>
      <c r="D1215" s="63">
        <v>0</v>
      </c>
    </row>
    <row r="1216" spans="2:4" ht="37.5" hidden="1" customHeight="1" x14ac:dyDescent="0.3">
      <c r="B1216" s="62" t="s">
        <v>92</v>
      </c>
      <c r="C1216" s="10" t="s">
        <v>76</v>
      </c>
      <c r="D1216" s="63">
        <v>0</v>
      </c>
    </row>
    <row r="1217" spans="2:4" ht="37.5" hidden="1" customHeight="1" x14ac:dyDescent="0.3">
      <c r="B1217" s="62" t="s">
        <v>93</v>
      </c>
      <c r="C1217" s="10" t="s">
        <v>76</v>
      </c>
      <c r="D1217" s="63">
        <v>599.226</v>
      </c>
    </row>
    <row r="1218" spans="2:4" ht="37.5" hidden="1" customHeight="1" x14ac:dyDescent="0.3">
      <c r="B1218" s="62" t="s">
        <v>94</v>
      </c>
      <c r="C1218" s="10" t="s">
        <v>76</v>
      </c>
      <c r="D1218" s="63">
        <v>0</v>
      </c>
    </row>
    <row r="1219" spans="2:4" ht="37.5" hidden="1" customHeight="1" x14ac:dyDescent="0.3">
      <c r="B1219" s="62" t="s">
        <v>95</v>
      </c>
      <c r="C1219" s="10" t="s">
        <v>76</v>
      </c>
      <c r="D1219" s="63">
        <v>45013.13</v>
      </c>
    </row>
    <row r="1220" spans="2:4" ht="37.5" hidden="1" customHeight="1" x14ac:dyDescent="0.3">
      <c r="B1220" s="62" t="s">
        <v>96</v>
      </c>
      <c r="C1220" s="10" t="s">
        <v>76</v>
      </c>
      <c r="D1220" s="63">
        <v>3068.5140000000001</v>
      </c>
    </row>
    <row r="1221" spans="2:4" ht="37.5" hidden="1" customHeight="1" x14ac:dyDescent="0.3">
      <c r="B1221" s="62" t="s">
        <v>97</v>
      </c>
      <c r="C1221" s="10" t="s">
        <v>76</v>
      </c>
      <c r="D1221" s="63">
        <v>0</v>
      </c>
    </row>
    <row r="1222" spans="2:4" ht="37.5" hidden="1" customHeight="1" x14ac:dyDescent="0.3">
      <c r="B1222" s="62" t="s">
        <v>98</v>
      </c>
      <c r="C1222" s="10" t="s">
        <v>76</v>
      </c>
      <c r="D1222" s="63">
        <v>0</v>
      </c>
    </row>
    <row r="1223" spans="2:4" ht="37.5" hidden="1" customHeight="1" x14ac:dyDescent="0.3">
      <c r="B1223" s="62" t="s">
        <v>99</v>
      </c>
      <c r="C1223" s="10" t="s">
        <v>76</v>
      </c>
      <c r="D1223" s="63">
        <v>0</v>
      </c>
    </row>
    <row r="1224" spans="2:4" ht="37.5" hidden="1" customHeight="1" x14ac:dyDescent="0.3">
      <c r="B1224" s="62" t="s">
        <v>100</v>
      </c>
      <c r="C1224" s="10" t="s">
        <v>76</v>
      </c>
      <c r="D1224" s="63">
        <v>0</v>
      </c>
    </row>
    <row r="1225" spans="2:4" ht="37.5" hidden="1" customHeight="1" x14ac:dyDescent="0.3">
      <c r="B1225" s="62" t="s">
        <v>101</v>
      </c>
      <c r="C1225" s="10" t="s">
        <v>76</v>
      </c>
      <c r="D1225" s="63">
        <v>0</v>
      </c>
    </row>
    <row r="1226" spans="2:4" ht="37.5" hidden="1" customHeight="1" x14ac:dyDescent="0.3">
      <c r="B1226" s="62" t="s">
        <v>102</v>
      </c>
      <c r="C1226" s="10" t="s">
        <v>76</v>
      </c>
      <c r="D1226" s="63">
        <v>0</v>
      </c>
    </row>
  </sheetData>
  <sheetProtection algorithmName="SHA-512" hashValue="fL2JZehYJr5xNBr9MejUAX2lkH9dpCFOag45dNuaEZLQ5JdJpAZInNszK0tQNUJDlFnjUCFt2qRZYQskdg7FDQ==" saltValue="fJccM9R49pJUgt7RojNKTA==" spinCount="100000" sheet="1" objects="1" scenarios="1"/>
  <mergeCells count="6">
    <mergeCell ref="B222:C222"/>
    <mergeCell ref="B1:B5"/>
    <mergeCell ref="B9:C9"/>
    <mergeCell ref="B10:C10"/>
    <mergeCell ref="B12:C12"/>
    <mergeCell ref="B13:C13"/>
  </mergeCells>
  <hyperlinks>
    <hyperlink ref="I5" location="Índice!A1" display="Regresar" xr:uid="{C4CB3167-424E-4EAA-B7F2-E9EE5A5D1E52}"/>
  </hyperlinks>
  <pageMargins left="0.7" right="0.7" top="0.75" bottom="0.75" header="0.3" footer="0.3"/>
  <pageSetup scale="5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36E97-212E-4C25-AF85-F12712DD0898}">
  <sheetPr>
    <tabColor rgb="FF691C32"/>
  </sheetPr>
  <dimension ref="A1:R104"/>
  <sheetViews>
    <sheetView showGridLines="0" zoomScale="90" zoomScaleNormal="90" workbookViewId="0">
      <selection activeCell="Q5" sqref="Q5"/>
    </sheetView>
  </sheetViews>
  <sheetFormatPr baseColWidth="10" defaultColWidth="0" defaultRowHeight="0" customHeight="1" zeroHeight="1" x14ac:dyDescent="0.3"/>
  <cols>
    <col min="1" max="1" width="15.7109375" style="70" customWidth="1"/>
    <col min="2" max="2" width="20.7109375" style="70" customWidth="1"/>
    <col min="3" max="3" width="22" style="70" customWidth="1"/>
    <col min="4" max="8" width="20.7109375" style="70" customWidth="1"/>
    <col min="9" max="9" width="15.7109375" style="70" customWidth="1"/>
    <col min="10" max="10" width="16.28515625" style="70" customWidth="1"/>
    <col min="11" max="15" width="15.7109375" style="70" customWidth="1"/>
    <col min="16" max="16" width="4.7109375" style="70" customWidth="1"/>
    <col min="17" max="17" width="11.5703125" style="70" customWidth="1"/>
    <col min="18" max="18" width="5.7109375" style="70" customWidth="1"/>
    <col min="19" max="16384" width="11.42578125" style="70" hidden="1"/>
  </cols>
  <sheetData>
    <row r="1" spans="1:17" s="3" customFormat="1" ht="18" customHeight="1" x14ac:dyDescent="0.25">
      <c r="B1" s="574"/>
      <c r="C1" s="2"/>
      <c r="D1" s="2"/>
      <c r="E1" s="2"/>
      <c r="F1" s="2"/>
      <c r="G1" s="2"/>
      <c r="H1" s="2"/>
      <c r="I1" s="2"/>
      <c r="J1" s="2"/>
      <c r="O1" s="66"/>
    </row>
    <row r="2" spans="1:17" s="3" customFormat="1" ht="18" customHeight="1" x14ac:dyDescent="0.25">
      <c r="B2" s="574"/>
      <c r="D2" s="4" t="s">
        <v>0</v>
      </c>
      <c r="O2" s="66"/>
    </row>
    <row r="3" spans="1:17" s="3" customFormat="1" ht="18" customHeight="1" x14ac:dyDescent="0.25">
      <c r="B3" s="574"/>
      <c r="D3" s="483" t="s">
        <v>1</v>
      </c>
      <c r="H3" s="2"/>
      <c r="I3" s="2"/>
      <c r="J3" s="2"/>
      <c r="O3" s="66"/>
    </row>
    <row r="4" spans="1:17" s="3" customFormat="1" ht="6.95" customHeight="1" x14ac:dyDescent="0.3">
      <c r="B4" s="574"/>
      <c r="C4" s="2"/>
      <c r="H4" s="2"/>
      <c r="I4" s="2"/>
      <c r="J4" s="2"/>
      <c r="O4" s="66"/>
      <c r="P4" s="67"/>
      <c r="Q4" s="67"/>
    </row>
    <row r="5" spans="1:17" s="3" customFormat="1" ht="18" customHeight="1" x14ac:dyDescent="0.3">
      <c r="A5" s="5"/>
      <c r="B5" s="575"/>
      <c r="C5" s="32"/>
      <c r="D5" s="68" t="s">
        <v>10</v>
      </c>
      <c r="E5" s="6"/>
      <c r="F5" s="6"/>
      <c r="G5" s="6"/>
      <c r="H5" s="6"/>
      <c r="I5" s="6"/>
      <c r="J5" s="6"/>
      <c r="K5" s="6"/>
      <c r="L5" s="6"/>
      <c r="M5" s="69"/>
      <c r="N5" s="69"/>
      <c r="O5" s="69"/>
      <c r="P5" s="69"/>
      <c r="Q5" s="33" t="s">
        <v>38</v>
      </c>
    </row>
    <row r="6" spans="1:17" ht="16.5" x14ac:dyDescent="0.3">
      <c r="P6" s="67"/>
      <c r="Q6" s="67"/>
    </row>
    <row r="7" spans="1:17" s="67" customFormat="1" ht="19.899999999999999" customHeight="1" x14ac:dyDescent="0.3">
      <c r="B7" s="15" t="s">
        <v>103</v>
      </c>
      <c r="C7" s="45"/>
      <c r="D7" s="45"/>
      <c r="E7" s="45"/>
      <c r="F7" s="45"/>
      <c r="G7" s="45"/>
      <c r="H7" s="45"/>
      <c r="I7" s="45"/>
      <c r="J7" s="45"/>
      <c r="K7" s="45"/>
      <c r="L7" s="45"/>
      <c r="M7" s="45"/>
      <c r="N7" s="45"/>
      <c r="O7" s="45"/>
      <c r="P7" s="45"/>
      <c r="Q7" s="45"/>
    </row>
    <row r="8" spans="1:17" s="67" customFormat="1" ht="19.5" customHeight="1" x14ac:dyDescent="0.3">
      <c r="B8" s="21"/>
      <c r="C8" s="71"/>
      <c r="D8" s="71"/>
      <c r="E8" s="71"/>
      <c r="F8" s="21"/>
      <c r="G8" s="21"/>
      <c r="H8" s="21"/>
      <c r="I8" s="21"/>
      <c r="J8" s="21"/>
      <c r="K8" s="21"/>
      <c r="L8" s="21"/>
      <c r="M8" s="21"/>
      <c r="N8" s="21"/>
      <c r="O8" s="21"/>
      <c r="P8" s="21"/>
      <c r="Q8" s="21"/>
    </row>
    <row r="9" spans="1:17" s="67" customFormat="1" ht="44.25" customHeight="1" thickBot="1" x14ac:dyDescent="0.35">
      <c r="B9" s="72" t="s">
        <v>104</v>
      </c>
      <c r="C9" s="73" t="s">
        <v>105</v>
      </c>
      <c r="D9" s="74" t="s">
        <v>106</v>
      </c>
      <c r="E9" s="75"/>
    </row>
    <row r="10" spans="1:17" s="67" customFormat="1" ht="16.5" x14ac:dyDescent="0.3">
      <c r="B10" s="76">
        <v>2025</v>
      </c>
      <c r="C10" s="77">
        <v>2.6231000000000002E-3</v>
      </c>
      <c r="D10" s="78">
        <v>6.5458999999999995E-3</v>
      </c>
    </row>
    <row r="11" spans="1:17" s="67" customFormat="1" ht="16.5" x14ac:dyDescent="0.3"/>
    <row r="12" spans="1:17" s="67" customFormat="1" ht="19.899999999999999" customHeight="1" x14ac:dyDescent="0.3">
      <c r="B12" s="15" t="s">
        <v>107</v>
      </c>
      <c r="C12" s="45"/>
      <c r="D12" s="45"/>
      <c r="E12" s="45"/>
      <c r="F12" s="45"/>
      <c r="G12" s="45"/>
      <c r="H12" s="45"/>
      <c r="I12" s="45"/>
      <c r="J12" s="45"/>
      <c r="K12" s="45"/>
      <c r="L12" s="45"/>
      <c r="M12" s="45"/>
      <c r="N12" s="45"/>
      <c r="O12" s="45"/>
      <c r="P12" s="45"/>
      <c r="Q12" s="45"/>
    </row>
    <row r="13" spans="1:17" s="67" customFormat="1" ht="19.899999999999999" customHeight="1" x14ac:dyDescent="0.3">
      <c r="B13" s="79"/>
      <c r="C13" s="79"/>
      <c r="D13" s="79"/>
      <c r="E13" s="79"/>
      <c r="F13" s="79"/>
      <c r="G13" s="79"/>
      <c r="H13" s="79"/>
      <c r="I13" s="21"/>
      <c r="J13" s="21"/>
      <c r="K13" s="21"/>
      <c r="L13" s="21"/>
      <c r="M13" s="21"/>
      <c r="N13" s="21"/>
      <c r="O13" s="21"/>
      <c r="P13" s="21"/>
      <c r="Q13" s="21"/>
    </row>
    <row r="14" spans="1:17" s="67" customFormat="1" ht="51" customHeight="1" thickBot="1" x14ac:dyDescent="0.35">
      <c r="B14" s="80" t="s">
        <v>104</v>
      </c>
      <c r="C14" s="73" t="s">
        <v>108</v>
      </c>
      <c r="D14" s="73" t="s">
        <v>105</v>
      </c>
      <c r="E14" s="74" t="s">
        <v>106</v>
      </c>
      <c r="I14" s="21"/>
      <c r="J14" s="21"/>
      <c r="K14" s="21"/>
      <c r="L14" s="21"/>
      <c r="M14" s="21"/>
      <c r="N14" s="21"/>
      <c r="O14" s="21"/>
      <c r="P14" s="21"/>
      <c r="Q14" s="21"/>
    </row>
    <row r="15" spans="1:17" s="67" customFormat="1" ht="16.5" x14ac:dyDescent="0.3">
      <c r="B15" s="81">
        <v>2025</v>
      </c>
      <c r="C15" s="82" t="s">
        <v>109</v>
      </c>
      <c r="D15" s="83">
        <v>6.13E-2</v>
      </c>
      <c r="E15" s="84">
        <v>7.9399999999999998E-2</v>
      </c>
    </row>
    <row r="16" spans="1:17" s="67" customFormat="1" ht="16.5" x14ac:dyDescent="0.3">
      <c r="B16" s="85">
        <v>2025</v>
      </c>
      <c r="C16" s="86" t="s">
        <v>110</v>
      </c>
      <c r="D16" s="77">
        <v>0.111</v>
      </c>
      <c r="E16" s="78">
        <v>0.18090000000000001</v>
      </c>
    </row>
    <row r="17" spans="2:17" s="67" customFormat="1" ht="16.5" x14ac:dyDescent="0.3"/>
    <row r="18" spans="2:17" s="67" customFormat="1" ht="19.899999999999999" customHeight="1" x14ac:dyDescent="0.3">
      <c r="B18" s="15" t="s">
        <v>111</v>
      </c>
      <c r="C18" s="45"/>
      <c r="D18" s="45"/>
      <c r="E18" s="45"/>
      <c r="F18" s="45"/>
      <c r="G18" s="45"/>
      <c r="H18" s="45"/>
      <c r="I18" s="45"/>
      <c r="J18" s="45"/>
      <c r="K18" s="45"/>
      <c r="L18" s="45"/>
      <c r="M18" s="45"/>
      <c r="N18" s="45"/>
      <c r="O18" s="45"/>
      <c r="P18" s="45"/>
      <c r="Q18" s="45"/>
    </row>
    <row r="19" spans="2:17" s="67" customFormat="1" ht="19.899999999999999" customHeight="1" x14ac:dyDescent="0.3">
      <c r="B19" s="79"/>
      <c r="C19" s="79"/>
      <c r="D19" s="79"/>
      <c r="E19" s="79"/>
      <c r="F19" s="79"/>
      <c r="G19" s="79"/>
      <c r="H19" s="79"/>
      <c r="I19" s="21"/>
      <c r="J19" s="21"/>
      <c r="K19" s="21"/>
      <c r="L19" s="21"/>
      <c r="M19" s="21"/>
      <c r="N19" s="21"/>
      <c r="O19" s="21"/>
      <c r="P19" s="21"/>
      <c r="Q19" s="21"/>
    </row>
    <row r="20" spans="2:17" s="67" customFormat="1" ht="17.25" thickBot="1" x14ac:dyDescent="0.35">
      <c r="B20" s="80" t="s">
        <v>104</v>
      </c>
      <c r="C20" s="87" t="s">
        <v>112</v>
      </c>
      <c r="E20" s="21"/>
      <c r="F20" s="21"/>
      <c r="G20" s="21"/>
      <c r="H20" s="21"/>
      <c r="I20" s="21"/>
      <c r="J20" s="21"/>
      <c r="K20" s="21"/>
      <c r="L20" s="21"/>
      <c r="M20" s="21"/>
      <c r="N20" s="21"/>
      <c r="O20" s="21"/>
      <c r="P20" s="21"/>
      <c r="Q20" s="21"/>
    </row>
    <row r="21" spans="2:17" s="67" customFormat="1" ht="16.5" x14ac:dyDescent="0.3">
      <c r="B21" s="85">
        <v>2025</v>
      </c>
      <c r="C21" s="88">
        <v>6.1999999999999998E-3</v>
      </c>
    </row>
    <row r="22" spans="2:17" s="67" customFormat="1" ht="16.5" x14ac:dyDescent="0.3"/>
    <row r="23" spans="2:17" s="67" customFormat="1" ht="19.899999999999999" customHeight="1" x14ac:dyDescent="0.3">
      <c r="B23" s="15" t="s">
        <v>113</v>
      </c>
      <c r="C23" s="45"/>
      <c r="D23" s="31"/>
      <c r="E23" s="45"/>
      <c r="F23" s="45"/>
      <c r="G23" s="45"/>
      <c r="H23" s="45"/>
      <c r="I23" s="45"/>
      <c r="J23" s="45"/>
      <c r="K23" s="45"/>
      <c r="L23" s="45"/>
      <c r="M23" s="45"/>
      <c r="N23" s="45"/>
      <c r="O23" s="45"/>
      <c r="P23" s="45"/>
      <c r="Q23" s="45"/>
    </row>
    <row r="24" spans="2:17" s="67" customFormat="1" ht="19.899999999999999" customHeight="1" x14ac:dyDescent="0.3">
      <c r="B24" s="79"/>
      <c r="C24" s="79"/>
      <c r="D24" s="79"/>
      <c r="E24" s="79"/>
      <c r="F24" s="79"/>
      <c r="G24" s="79"/>
      <c r="H24" s="79"/>
      <c r="I24" s="21"/>
      <c r="J24" s="21"/>
      <c r="K24" s="21"/>
      <c r="L24" s="21"/>
      <c r="M24" s="21"/>
      <c r="N24" s="21"/>
      <c r="O24" s="21"/>
      <c r="P24" s="21"/>
      <c r="Q24" s="21"/>
    </row>
    <row r="25" spans="2:17" s="91" customFormat="1" ht="14.65" customHeight="1" x14ac:dyDescent="0.3">
      <c r="B25" s="584" t="s">
        <v>104</v>
      </c>
      <c r="C25" s="587" t="s">
        <v>45</v>
      </c>
      <c r="D25" s="89" t="s">
        <v>48</v>
      </c>
      <c r="E25" s="89" t="s">
        <v>50</v>
      </c>
      <c r="F25" s="89" t="s">
        <v>56</v>
      </c>
      <c r="G25" s="89" t="s">
        <v>53</v>
      </c>
      <c r="H25" s="89" t="s">
        <v>54</v>
      </c>
      <c r="I25" s="89" t="s">
        <v>55</v>
      </c>
      <c r="J25" s="89" t="s">
        <v>59</v>
      </c>
      <c r="K25" s="89" t="s">
        <v>57</v>
      </c>
      <c r="L25" s="89" t="s">
        <v>58</v>
      </c>
      <c r="M25" s="90" t="s">
        <v>60</v>
      </c>
      <c r="O25" s="92"/>
      <c r="P25" s="67"/>
      <c r="Q25" s="67"/>
    </row>
    <row r="26" spans="2:17" s="67" customFormat="1" ht="60" x14ac:dyDescent="0.3">
      <c r="B26" s="585"/>
      <c r="C26" s="588"/>
      <c r="D26" s="93" t="s">
        <v>114</v>
      </c>
      <c r="E26" s="93" t="s">
        <v>115</v>
      </c>
      <c r="F26" s="93" t="s">
        <v>116</v>
      </c>
      <c r="G26" s="93" t="s">
        <v>117</v>
      </c>
      <c r="H26" s="93" t="s">
        <v>118</v>
      </c>
      <c r="I26" s="93" t="s">
        <v>119</v>
      </c>
      <c r="J26" s="93" t="s">
        <v>120</v>
      </c>
      <c r="K26" s="93" t="s">
        <v>121</v>
      </c>
      <c r="L26" s="93" t="s">
        <v>122</v>
      </c>
      <c r="M26" s="94" t="s">
        <v>123</v>
      </c>
      <c r="O26" s="95"/>
    </row>
    <row r="27" spans="2:17" s="67" customFormat="1" ht="17.25" thickBot="1" x14ac:dyDescent="0.35">
      <c r="B27" s="586"/>
      <c r="C27" s="589"/>
      <c r="D27" s="96" t="s">
        <v>124</v>
      </c>
      <c r="E27" s="96" t="s">
        <v>124</v>
      </c>
      <c r="F27" s="96" t="s">
        <v>124</v>
      </c>
      <c r="G27" s="96" t="s">
        <v>125</v>
      </c>
      <c r="H27" s="96" t="s">
        <v>125</v>
      </c>
      <c r="I27" s="96" t="s">
        <v>125</v>
      </c>
      <c r="J27" s="96" t="s">
        <v>124</v>
      </c>
      <c r="K27" s="96" t="s">
        <v>124</v>
      </c>
      <c r="L27" s="96" t="s">
        <v>125</v>
      </c>
      <c r="M27" s="97" t="s">
        <v>125</v>
      </c>
      <c r="O27" s="95"/>
    </row>
    <row r="28" spans="2:17" s="67" customFormat="1" ht="16.5" x14ac:dyDescent="0.3">
      <c r="B28" s="98">
        <v>2025</v>
      </c>
      <c r="C28" s="99" t="s">
        <v>49</v>
      </c>
      <c r="D28" s="494">
        <v>0.76348947492257724</v>
      </c>
      <c r="E28" s="494">
        <v>0.86966679450413453</v>
      </c>
      <c r="F28" s="494">
        <v>0.69851379113740375</v>
      </c>
      <c r="G28" s="495">
        <v>201.72683377331316</v>
      </c>
      <c r="H28" s="495">
        <v>93.857123923585576</v>
      </c>
      <c r="I28" s="495">
        <v>93.857123923585576</v>
      </c>
      <c r="J28" s="494">
        <v>0.69851379113740375</v>
      </c>
      <c r="K28" s="494">
        <v>0.69851379113740375</v>
      </c>
      <c r="L28" s="495">
        <v>93.857123923585576</v>
      </c>
      <c r="M28" s="496">
        <v>93.857123923585576</v>
      </c>
      <c r="O28" s="95"/>
    </row>
    <row r="29" spans="2:17" s="67" customFormat="1" ht="16.5" x14ac:dyDescent="0.3">
      <c r="B29" s="98">
        <v>2025</v>
      </c>
      <c r="C29" s="99" t="s">
        <v>61</v>
      </c>
      <c r="D29" s="497">
        <v>0.76348947492257724</v>
      </c>
      <c r="E29" s="497">
        <v>0.86966679450413453</v>
      </c>
      <c r="F29" s="497">
        <v>0.69851379113740375</v>
      </c>
      <c r="G29" s="498">
        <v>201.72683377331316</v>
      </c>
      <c r="H29" s="498">
        <v>93.857123923585576</v>
      </c>
      <c r="I29" s="498">
        <v>93.857123923585576</v>
      </c>
      <c r="J29" s="497">
        <v>0.69851379113740375</v>
      </c>
      <c r="K29" s="497">
        <v>0.69851379113740375</v>
      </c>
      <c r="L29" s="498">
        <v>93.857123923585576</v>
      </c>
      <c r="M29" s="499">
        <v>93.857123923585576</v>
      </c>
    </row>
    <row r="30" spans="2:17" s="67" customFormat="1" ht="16.5" x14ac:dyDescent="0.3">
      <c r="B30" s="98">
        <v>2025</v>
      </c>
      <c r="C30" s="99" t="s">
        <v>62</v>
      </c>
      <c r="D30" s="497">
        <v>1.1924731658670167</v>
      </c>
      <c r="E30" s="497">
        <v>1.0220047863404054</v>
      </c>
      <c r="F30" s="497">
        <v>0.97216316743708298</v>
      </c>
      <c r="G30" s="498">
        <v>386.08647011347057</v>
      </c>
      <c r="H30" s="498">
        <v>102.04944387323856</v>
      </c>
      <c r="I30" s="498">
        <v>102.04944387323856</v>
      </c>
      <c r="J30" s="497">
        <v>0.97216316743708298</v>
      </c>
      <c r="K30" s="497">
        <v>0.97216316743708298</v>
      </c>
      <c r="L30" s="498">
        <v>102.04944387323856</v>
      </c>
      <c r="M30" s="499">
        <v>102.04944387323856</v>
      </c>
    </row>
    <row r="31" spans="2:17" s="67" customFormat="1" ht="16.5" x14ac:dyDescent="0.3">
      <c r="B31" s="98">
        <v>2025</v>
      </c>
      <c r="C31" s="99" t="s">
        <v>63</v>
      </c>
      <c r="D31" s="497">
        <v>1.6046851173714798</v>
      </c>
      <c r="E31" s="497">
        <v>1.3753868170901631</v>
      </c>
      <c r="F31" s="497">
        <v>1.3075846356768621</v>
      </c>
      <c r="G31" s="498">
        <v>518.11695894295906</v>
      </c>
      <c r="H31" s="498">
        <v>162.00992803945414</v>
      </c>
      <c r="I31" s="498">
        <v>162.00992803945414</v>
      </c>
      <c r="J31" s="497">
        <v>1.3075846356768621</v>
      </c>
      <c r="K31" s="497">
        <v>1.3075846356768621</v>
      </c>
      <c r="L31" s="498">
        <v>162.00992803945414</v>
      </c>
      <c r="M31" s="499">
        <v>162.00992803945414</v>
      </c>
    </row>
    <row r="32" spans="2:17" s="67" customFormat="1" ht="16.5" x14ac:dyDescent="0.3">
      <c r="B32" s="98">
        <v>2025</v>
      </c>
      <c r="C32" s="99" t="s">
        <v>64</v>
      </c>
      <c r="D32" s="497">
        <v>1.492846050722116</v>
      </c>
      <c r="E32" s="497">
        <v>1.2798556706225419</v>
      </c>
      <c r="F32" s="497">
        <v>1.2161096139604448</v>
      </c>
      <c r="G32" s="498">
        <v>482.02294750415257</v>
      </c>
      <c r="H32" s="498">
        <v>155.81026759969606</v>
      </c>
      <c r="I32" s="498">
        <v>155.81026759969606</v>
      </c>
      <c r="J32" s="497">
        <v>1.2161096139604448</v>
      </c>
      <c r="K32" s="497">
        <v>1.2161096139604448</v>
      </c>
      <c r="L32" s="498">
        <v>155.81026759969606</v>
      </c>
      <c r="M32" s="499">
        <v>155.81026759969606</v>
      </c>
    </row>
    <row r="33" spans="2:17" s="67" customFormat="1" ht="16.5" x14ac:dyDescent="0.3">
      <c r="B33" s="98">
        <v>2025</v>
      </c>
      <c r="C33" s="99" t="s">
        <v>65</v>
      </c>
      <c r="D33" s="497">
        <v>1.6839837537514579</v>
      </c>
      <c r="E33" s="497">
        <v>1.4424794752209078</v>
      </c>
      <c r="F33" s="497">
        <v>1.3719819795693027</v>
      </c>
      <c r="G33" s="498">
        <v>543.73699982901371</v>
      </c>
      <c r="H33" s="498">
        <v>230.34553273030102</v>
      </c>
      <c r="I33" s="498">
        <v>230.34553273030102</v>
      </c>
      <c r="J33" s="497">
        <v>1.3719819795693027</v>
      </c>
      <c r="K33" s="497">
        <v>1.3719819795693027</v>
      </c>
      <c r="L33" s="498">
        <v>230.34553273030102</v>
      </c>
      <c r="M33" s="499">
        <v>230.34553273030102</v>
      </c>
    </row>
    <row r="34" spans="2:17" s="67" customFormat="1" ht="16.5" x14ac:dyDescent="0.3">
      <c r="B34" s="98">
        <v>2025</v>
      </c>
      <c r="C34" s="99" t="s">
        <v>66</v>
      </c>
      <c r="D34" s="497">
        <v>1.1639776221346532</v>
      </c>
      <c r="E34" s="497">
        <v>0.94236855964212818</v>
      </c>
      <c r="F34" s="497">
        <v>1.1684199038009693</v>
      </c>
      <c r="G34" s="498">
        <v>393.20217860637138</v>
      </c>
      <c r="H34" s="498">
        <v>130.0375736011986</v>
      </c>
      <c r="I34" s="498">
        <v>130.0375736011986</v>
      </c>
      <c r="J34" s="497">
        <v>1.1684199038009693</v>
      </c>
      <c r="K34" s="497">
        <v>1.1684199038009693</v>
      </c>
      <c r="L34" s="498">
        <v>130.0375736011986</v>
      </c>
      <c r="M34" s="499">
        <v>130.0375736011986</v>
      </c>
    </row>
    <row r="35" spans="2:17" s="67" customFormat="1" ht="16.5" x14ac:dyDescent="0.3">
      <c r="B35" s="98">
        <v>2025</v>
      </c>
      <c r="C35" s="99" t="s">
        <v>67</v>
      </c>
      <c r="D35" s="497">
        <v>0.84382121239731556</v>
      </c>
      <c r="E35" s="497">
        <v>0.68349618890094233</v>
      </c>
      <c r="F35" s="497">
        <v>0.84744665106698369</v>
      </c>
      <c r="G35" s="498">
        <v>285.03011973754144</v>
      </c>
      <c r="H35" s="498">
        <v>60.232661259232792</v>
      </c>
      <c r="I35" s="498">
        <v>60.232661259232792</v>
      </c>
      <c r="J35" s="497">
        <v>0.84744665106698369</v>
      </c>
      <c r="K35" s="497">
        <v>0.84744665106698369</v>
      </c>
      <c r="L35" s="498">
        <v>60.232661259232792</v>
      </c>
      <c r="M35" s="499">
        <v>60.232661259232792</v>
      </c>
    </row>
    <row r="36" spans="2:17" s="67" customFormat="1" ht="16.5" x14ac:dyDescent="0.3">
      <c r="B36" s="98">
        <v>2025</v>
      </c>
      <c r="C36" s="99" t="s">
        <v>68</v>
      </c>
      <c r="D36" s="497">
        <v>1.7114057369970661</v>
      </c>
      <c r="E36" s="497">
        <v>1.4668328984405918</v>
      </c>
      <c r="F36" s="497">
        <v>1.3951425471856334</v>
      </c>
      <c r="G36" s="498">
        <v>552.45865193586906</v>
      </c>
      <c r="H36" s="498">
        <v>167.0727509429438</v>
      </c>
      <c r="I36" s="498">
        <v>167.0727509429438</v>
      </c>
      <c r="J36" s="497">
        <v>1.3951425471856334</v>
      </c>
      <c r="K36" s="497">
        <v>1.3951425471856334</v>
      </c>
      <c r="L36" s="498">
        <v>167.0727509429438</v>
      </c>
      <c r="M36" s="499">
        <v>167.0727509429438</v>
      </c>
    </row>
    <row r="37" spans="2:17" s="67" customFormat="1" ht="16.5" x14ac:dyDescent="0.3">
      <c r="B37" s="98">
        <v>2025</v>
      </c>
      <c r="C37" s="99" t="s">
        <v>69</v>
      </c>
      <c r="D37" s="497">
        <v>0.93808224820420083</v>
      </c>
      <c r="E37" s="497">
        <v>0.74125923571375496</v>
      </c>
      <c r="F37" s="497">
        <v>0.80723624227854052</v>
      </c>
      <c r="G37" s="498">
        <v>222.10577199828154</v>
      </c>
      <c r="H37" s="498">
        <v>94.644269163130289</v>
      </c>
      <c r="I37" s="498">
        <v>94.644269163130289</v>
      </c>
      <c r="J37" s="497">
        <v>0.80723624227854052</v>
      </c>
      <c r="K37" s="497">
        <v>0.80723624227854052</v>
      </c>
      <c r="L37" s="498">
        <v>94.644269163130289</v>
      </c>
      <c r="M37" s="499">
        <v>94.644269163130289</v>
      </c>
    </row>
    <row r="38" spans="2:17" s="67" customFormat="1" ht="16.5" x14ac:dyDescent="0.3">
      <c r="B38" s="98">
        <v>2025</v>
      </c>
      <c r="C38" s="99" t="s">
        <v>70</v>
      </c>
      <c r="D38" s="497">
        <v>1.4077848645264226</v>
      </c>
      <c r="E38" s="497">
        <v>1.2476418943210885</v>
      </c>
      <c r="F38" s="497">
        <v>1.3316992988601051</v>
      </c>
      <c r="G38" s="498">
        <v>357.81409620623674</v>
      </c>
      <c r="H38" s="498">
        <v>76.216752443039383</v>
      </c>
      <c r="I38" s="498">
        <v>76.216752443039383</v>
      </c>
      <c r="J38" s="497">
        <v>1.3316992988601051</v>
      </c>
      <c r="K38" s="497">
        <v>1.3316992988601051</v>
      </c>
      <c r="L38" s="498">
        <v>76.216752443039383</v>
      </c>
      <c r="M38" s="499">
        <v>76.216752443039383</v>
      </c>
    </row>
    <row r="39" spans="2:17" s="67" customFormat="1" ht="16.5" x14ac:dyDescent="0.3">
      <c r="B39" s="98">
        <v>2025</v>
      </c>
      <c r="C39" s="99" t="s">
        <v>71</v>
      </c>
      <c r="D39" s="497">
        <v>1.6259390667736551</v>
      </c>
      <c r="E39" s="497">
        <v>1.3967135988670143</v>
      </c>
      <c r="F39" s="497">
        <v>1.3292054444316379</v>
      </c>
      <c r="G39" s="498">
        <v>526.33151820079092</v>
      </c>
      <c r="H39" s="498">
        <v>211.58266547528291</v>
      </c>
      <c r="I39" s="498">
        <v>211.58266547528291</v>
      </c>
      <c r="J39" s="497">
        <v>1.3292054444316379</v>
      </c>
      <c r="K39" s="497">
        <v>1.3292054444316379</v>
      </c>
      <c r="L39" s="498">
        <v>211.58266547528291</v>
      </c>
      <c r="M39" s="499">
        <v>211.58266547528291</v>
      </c>
    </row>
    <row r="40" spans="2:17" s="67" customFormat="1" ht="16.5" x14ac:dyDescent="0.3">
      <c r="B40" s="98">
        <v>2025</v>
      </c>
      <c r="C40" s="99" t="s">
        <v>72</v>
      </c>
      <c r="D40" s="497">
        <v>1.0664293384996388</v>
      </c>
      <c r="E40" s="497">
        <v>0.88096774635072128</v>
      </c>
      <c r="F40" s="497">
        <v>1.0240179679739396</v>
      </c>
      <c r="G40" s="498">
        <v>309.08925507218072</v>
      </c>
      <c r="H40" s="498">
        <v>94.614626141157743</v>
      </c>
      <c r="I40" s="498">
        <v>94.614626141157743</v>
      </c>
      <c r="J40" s="497">
        <v>1.0240179679739396</v>
      </c>
      <c r="K40" s="497">
        <v>1.0240179679739396</v>
      </c>
      <c r="L40" s="498">
        <v>94.614626141157743</v>
      </c>
      <c r="M40" s="499">
        <v>94.614626141157743</v>
      </c>
    </row>
    <row r="41" spans="2:17" s="67" customFormat="1" ht="16.5" x14ac:dyDescent="0.3">
      <c r="B41" s="98">
        <v>2025</v>
      </c>
      <c r="C41" s="99" t="s">
        <v>73</v>
      </c>
      <c r="D41" s="497">
        <v>1.4207450524693797</v>
      </c>
      <c r="E41" s="497">
        <v>1.21796845712831</v>
      </c>
      <c r="F41" s="497">
        <v>1.1582631394685949</v>
      </c>
      <c r="G41" s="498">
        <v>459.10665611947837</v>
      </c>
      <c r="H41" s="498">
        <v>147.44093590691361</v>
      </c>
      <c r="I41" s="498">
        <v>147.44093590691361</v>
      </c>
      <c r="J41" s="497">
        <v>1.1582631394685949</v>
      </c>
      <c r="K41" s="497">
        <v>1.1582631394685949</v>
      </c>
      <c r="L41" s="498">
        <v>147.44093590691361</v>
      </c>
      <c r="M41" s="499">
        <v>147.44093590691361</v>
      </c>
    </row>
    <row r="42" spans="2:17" s="67" customFormat="1" ht="16.5" x14ac:dyDescent="0.3">
      <c r="B42" s="98">
        <v>2025</v>
      </c>
      <c r="C42" s="99" t="s">
        <v>74</v>
      </c>
      <c r="D42" s="497">
        <v>0.79373063342091632</v>
      </c>
      <c r="E42" s="497">
        <v>0.68067133598980389</v>
      </c>
      <c r="F42" s="497">
        <v>0.64694483226660371</v>
      </c>
      <c r="G42" s="498">
        <v>256.43217954133701</v>
      </c>
      <c r="H42" s="498">
        <v>64.120629133603401</v>
      </c>
      <c r="I42" s="498">
        <v>64.120629133603401</v>
      </c>
      <c r="J42" s="497">
        <v>0.64694483226660371</v>
      </c>
      <c r="K42" s="497">
        <v>0.64694483226660371</v>
      </c>
      <c r="L42" s="498">
        <v>64.120629133603401</v>
      </c>
      <c r="M42" s="499">
        <v>64.120629133603401</v>
      </c>
    </row>
    <row r="43" spans="2:17" s="67" customFormat="1" ht="16.5" x14ac:dyDescent="0.3">
      <c r="B43" s="98">
        <v>2025</v>
      </c>
      <c r="C43" s="99" t="s">
        <v>75</v>
      </c>
      <c r="D43" s="497">
        <v>1.0192324523937661</v>
      </c>
      <c r="E43" s="497">
        <v>0.87456265450538384</v>
      </c>
      <c r="F43" s="497">
        <v>0.83117178481627385</v>
      </c>
      <c r="G43" s="498">
        <v>329.1665762736942</v>
      </c>
      <c r="H43" s="498">
        <v>91.120831497239735</v>
      </c>
      <c r="I43" s="498">
        <v>91.120831497239735</v>
      </c>
      <c r="J43" s="497">
        <v>0.83117178481627385</v>
      </c>
      <c r="K43" s="497">
        <v>0.83117178481627385</v>
      </c>
      <c r="L43" s="498">
        <v>91.120831497239735</v>
      </c>
      <c r="M43" s="499">
        <v>91.120831497239735</v>
      </c>
    </row>
    <row r="44" spans="2:17" s="67" customFormat="1" ht="16.5" x14ac:dyDescent="0.3">
      <c r="B44" s="100">
        <v>2025</v>
      </c>
      <c r="C44" s="101" t="s">
        <v>76</v>
      </c>
      <c r="D44" s="500">
        <v>0.98257495927988325</v>
      </c>
      <c r="E44" s="500">
        <v>0.84202012344616928</v>
      </c>
      <c r="F44" s="500">
        <v>0.80104174436024267</v>
      </c>
      <c r="G44" s="501">
        <v>317.3156257259165</v>
      </c>
      <c r="H44" s="501">
        <v>71.18357328747642</v>
      </c>
      <c r="I44" s="501">
        <v>71.18357328747642</v>
      </c>
      <c r="J44" s="500">
        <v>0.80104174436024267</v>
      </c>
      <c r="K44" s="500">
        <v>0.80104174436024267</v>
      </c>
      <c r="L44" s="501">
        <v>71.18357328747642</v>
      </c>
      <c r="M44" s="502">
        <v>71.18357328747642</v>
      </c>
    </row>
    <row r="45" spans="2:17" s="67" customFormat="1" ht="16.5" x14ac:dyDescent="0.3"/>
    <row r="46" spans="2:17" s="67" customFormat="1" ht="19.899999999999999" customHeight="1" x14ac:dyDescent="0.3">
      <c r="B46" s="15" t="s">
        <v>126</v>
      </c>
      <c r="C46" s="45"/>
      <c r="D46" s="45"/>
      <c r="E46" s="45"/>
      <c r="F46" s="45"/>
      <c r="G46" s="45"/>
      <c r="H46" s="45"/>
      <c r="I46" s="45"/>
      <c r="J46" s="45"/>
      <c r="K46" s="45"/>
      <c r="L46" s="45"/>
      <c r="M46" s="45"/>
      <c r="N46" s="45"/>
      <c r="O46" s="45"/>
      <c r="P46" s="45"/>
      <c r="Q46" s="45"/>
    </row>
    <row r="47" spans="2:17" s="67" customFormat="1" ht="19.899999999999999" customHeight="1" x14ac:dyDescent="0.3">
      <c r="B47" s="79"/>
      <c r="C47" s="79"/>
      <c r="D47" s="79"/>
      <c r="E47" s="79"/>
      <c r="F47" s="79"/>
      <c r="G47" s="79"/>
      <c r="H47" s="79"/>
      <c r="I47" s="21"/>
      <c r="J47" s="21"/>
      <c r="K47" s="21"/>
      <c r="L47" s="21"/>
      <c r="M47" s="21"/>
      <c r="N47" s="21"/>
      <c r="O47" s="21"/>
      <c r="P47" s="21"/>
      <c r="Q47" s="21"/>
    </row>
    <row r="48" spans="2:17" s="67" customFormat="1" ht="16.5" x14ac:dyDescent="0.3">
      <c r="B48" s="584" t="s">
        <v>104</v>
      </c>
      <c r="C48" s="587" t="s">
        <v>45</v>
      </c>
      <c r="D48" s="89" t="s">
        <v>48</v>
      </c>
      <c r="E48" s="89" t="s">
        <v>50</v>
      </c>
      <c r="F48" s="89" t="s">
        <v>56</v>
      </c>
      <c r="G48" s="89" t="s">
        <v>53</v>
      </c>
      <c r="H48" s="89" t="s">
        <v>54</v>
      </c>
      <c r="I48" s="89" t="s">
        <v>55</v>
      </c>
      <c r="J48" s="89" t="s">
        <v>51</v>
      </c>
      <c r="K48" s="89" t="s">
        <v>52</v>
      </c>
      <c r="L48" s="89" t="s">
        <v>59</v>
      </c>
      <c r="M48" s="89" t="s">
        <v>57</v>
      </c>
      <c r="N48" s="102" t="s">
        <v>58</v>
      </c>
      <c r="O48" s="90" t="s">
        <v>60</v>
      </c>
    </row>
    <row r="49" spans="2:15" s="67" customFormat="1" ht="60" x14ac:dyDescent="0.3">
      <c r="B49" s="590"/>
      <c r="C49" s="591"/>
      <c r="D49" s="103" t="s">
        <v>114</v>
      </c>
      <c r="E49" s="103" t="s">
        <v>127</v>
      </c>
      <c r="F49" s="103" t="s">
        <v>116</v>
      </c>
      <c r="G49" s="103" t="s">
        <v>117</v>
      </c>
      <c r="H49" s="103" t="s">
        <v>128</v>
      </c>
      <c r="I49" s="103" t="s">
        <v>129</v>
      </c>
      <c r="J49" s="103" t="s">
        <v>130</v>
      </c>
      <c r="K49" s="103" t="s">
        <v>131</v>
      </c>
      <c r="L49" s="103" t="s">
        <v>120</v>
      </c>
      <c r="M49" s="103" t="s">
        <v>121</v>
      </c>
      <c r="N49" s="104" t="s">
        <v>122</v>
      </c>
      <c r="O49" s="105" t="s">
        <v>123</v>
      </c>
    </row>
    <row r="50" spans="2:15" s="67" customFormat="1" ht="16.5" x14ac:dyDescent="0.3">
      <c r="B50" s="98">
        <v>2025</v>
      </c>
      <c r="C50" s="99" t="s">
        <v>49</v>
      </c>
      <c r="D50" s="106">
        <v>78.289838426945195</v>
      </c>
      <c r="E50" s="106">
        <v>78.289838426945195</v>
      </c>
      <c r="F50" s="106">
        <v>78.289838426945195</v>
      </c>
      <c r="G50" s="106">
        <v>782.89838426945198</v>
      </c>
      <c r="H50" s="106">
        <v>782.89838426945198</v>
      </c>
      <c r="I50" s="106">
        <v>782.89838426945198</v>
      </c>
      <c r="J50" s="106">
        <v>2348.6951528083559</v>
      </c>
      <c r="K50" s="106">
        <v>2348.6951528083559</v>
      </c>
      <c r="L50" s="106">
        <v>78.289838426945195</v>
      </c>
      <c r="M50" s="106">
        <v>78.289838426945195</v>
      </c>
      <c r="N50" s="106">
        <v>782.89838426945198</v>
      </c>
      <c r="O50" s="107">
        <v>782.89838426945198</v>
      </c>
    </row>
    <row r="51" spans="2:15" s="67" customFormat="1" ht="16.5" x14ac:dyDescent="0.3">
      <c r="B51" s="98">
        <v>2025</v>
      </c>
      <c r="C51" s="99" t="s">
        <v>61</v>
      </c>
      <c r="D51" s="106">
        <v>78.289838426945195</v>
      </c>
      <c r="E51" s="106">
        <v>78.289838426945195</v>
      </c>
      <c r="F51" s="106">
        <v>78.289838426945195</v>
      </c>
      <c r="G51" s="106">
        <v>782.89838426945198</v>
      </c>
      <c r="H51" s="106">
        <v>782.89838426945198</v>
      </c>
      <c r="I51" s="106">
        <v>782.89838426945198</v>
      </c>
      <c r="J51" s="106">
        <v>2348.6951528083559</v>
      </c>
      <c r="K51" s="106">
        <v>2348.6951528083559</v>
      </c>
      <c r="L51" s="106">
        <v>78.289838426945195</v>
      </c>
      <c r="M51" s="106">
        <v>78.289838426945195</v>
      </c>
      <c r="N51" s="106">
        <v>782.89838426945198</v>
      </c>
      <c r="O51" s="107">
        <v>782.89838426945198</v>
      </c>
    </row>
    <row r="52" spans="2:15" s="67" customFormat="1" ht="16.5" x14ac:dyDescent="0.3">
      <c r="B52" s="98">
        <v>2025</v>
      </c>
      <c r="C52" s="99" t="s">
        <v>62</v>
      </c>
      <c r="D52" s="106">
        <v>36.894887686851057</v>
      </c>
      <c r="E52" s="106">
        <v>36.894887686851057</v>
      </c>
      <c r="F52" s="106">
        <v>36.894887686851057</v>
      </c>
      <c r="G52" s="106">
        <v>368.94887686851058</v>
      </c>
      <c r="H52" s="106">
        <v>368.94887686851058</v>
      </c>
      <c r="I52" s="106">
        <v>368.94887686851058</v>
      </c>
      <c r="J52" s="106">
        <v>1106.8466306055318</v>
      </c>
      <c r="K52" s="106">
        <v>1106.8466306055318</v>
      </c>
      <c r="L52" s="106">
        <v>36.894887686851057</v>
      </c>
      <c r="M52" s="106">
        <v>36.894887686851057</v>
      </c>
      <c r="N52" s="106">
        <v>368.94887686851058</v>
      </c>
      <c r="O52" s="107">
        <v>368.94887686851058</v>
      </c>
    </row>
    <row r="53" spans="2:15" s="67" customFormat="1" ht="16.5" x14ac:dyDescent="0.3">
      <c r="B53" s="98">
        <v>2025</v>
      </c>
      <c r="C53" s="99" t="s">
        <v>63</v>
      </c>
      <c r="D53" s="106">
        <v>24.525403279745863</v>
      </c>
      <c r="E53" s="106">
        <v>24.525403279745863</v>
      </c>
      <c r="F53" s="106">
        <v>24.525403279745863</v>
      </c>
      <c r="G53" s="106">
        <v>245.25403279745862</v>
      </c>
      <c r="H53" s="106">
        <v>245.25403279745862</v>
      </c>
      <c r="I53" s="106">
        <v>245.25403279745862</v>
      </c>
      <c r="J53" s="106">
        <v>735.76209839237583</v>
      </c>
      <c r="K53" s="106">
        <v>735.76209839237583</v>
      </c>
      <c r="L53" s="106">
        <v>24.525403279745863</v>
      </c>
      <c r="M53" s="106">
        <v>24.525403279745863</v>
      </c>
      <c r="N53" s="106">
        <v>245.25403279745862</v>
      </c>
      <c r="O53" s="107">
        <v>245.25403279745862</v>
      </c>
    </row>
    <row r="54" spans="2:15" s="67" customFormat="1" ht="16.5" x14ac:dyDescent="0.3">
      <c r="B54" s="98">
        <v>2025</v>
      </c>
      <c r="C54" s="99" t="s">
        <v>64</v>
      </c>
      <c r="D54" s="106">
        <v>30.809666087876053</v>
      </c>
      <c r="E54" s="106">
        <v>30.809666087876053</v>
      </c>
      <c r="F54" s="106">
        <v>30.809666087876053</v>
      </c>
      <c r="G54" s="106">
        <v>308.09666087876053</v>
      </c>
      <c r="H54" s="106">
        <v>308.09666087876053</v>
      </c>
      <c r="I54" s="106">
        <v>308.09666087876053</v>
      </c>
      <c r="J54" s="106">
        <v>924.28998263628159</v>
      </c>
      <c r="K54" s="106">
        <v>924.28998263628159</v>
      </c>
      <c r="L54" s="106">
        <v>30.809666087876053</v>
      </c>
      <c r="M54" s="106">
        <v>30.809666087876053</v>
      </c>
      <c r="N54" s="106">
        <v>308.09666087876053</v>
      </c>
      <c r="O54" s="107">
        <v>308.09666087876053</v>
      </c>
    </row>
    <row r="55" spans="2:15" s="67" customFormat="1" ht="16.5" x14ac:dyDescent="0.3">
      <c r="B55" s="98">
        <v>2025</v>
      </c>
      <c r="C55" s="99" t="s">
        <v>65</v>
      </c>
      <c r="D55" s="106">
        <v>28.973868483394877</v>
      </c>
      <c r="E55" s="106">
        <v>28.973868483394877</v>
      </c>
      <c r="F55" s="106">
        <v>28.973868483394877</v>
      </c>
      <c r="G55" s="106">
        <v>289.73868483394875</v>
      </c>
      <c r="H55" s="106">
        <v>289.73868483394875</v>
      </c>
      <c r="I55" s="106">
        <v>289.73868483394875</v>
      </c>
      <c r="J55" s="106">
        <v>869.21605450184632</v>
      </c>
      <c r="K55" s="106">
        <v>869.21605450184632</v>
      </c>
      <c r="L55" s="106">
        <v>28.973868483394877</v>
      </c>
      <c r="M55" s="106">
        <v>28.973868483394877</v>
      </c>
      <c r="N55" s="106">
        <v>289.73868483394875</v>
      </c>
      <c r="O55" s="107">
        <v>289.73868483394875</v>
      </c>
    </row>
    <row r="56" spans="2:15" s="67" customFormat="1" ht="16.5" x14ac:dyDescent="0.3">
      <c r="B56" s="98">
        <v>2025</v>
      </c>
      <c r="C56" s="99" t="s">
        <v>66</v>
      </c>
      <c r="D56" s="106">
        <v>34.399394644702248</v>
      </c>
      <c r="E56" s="106">
        <v>34.399394644702248</v>
      </c>
      <c r="F56" s="106">
        <v>34.399394644702248</v>
      </c>
      <c r="G56" s="106">
        <v>343.99394644702249</v>
      </c>
      <c r="H56" s="106">
        <v>343.99394644702249</v>
      </c>
      <c r="I56" s="106">
        <v>343.99394644702249</v>
      </c>
      <c r="J56" s="106">
        <v>1031.9818393410674</v>
      </c>
      <c r="K56" s="106">
        <v>1031.9818393410674</v>
      </c>
      <c r="L56" s="106">
        <v>34.399394644702248</v>
      </c>
      <c r="M56" s="106">
        <v>34.399394644702248</v>
      </c>
      <c r="N56" s="106">
        <v>343.99394644702249</v>
      </c>
      <c r="O56" s="107">
        <v>343.99394644702249</v>
      </c>
    </row>
    <row r="57" spans="2:15" s="67" customFormat="1" ht="16.5" x14ac:dyDescent="0.3">
      <c r="B57" s="98">
        <v>2025</v>
      </c>
      <c r="C57" s="99" t="s">
        <v>67</v>
      </c>
      <c r="D57" s="106">
        <v>55.176993150182483</v>
      </c>
      <c r="E57" s="106">
        <v>55.176993150182483</v>
      </c>
      <c r="F57" s="106">
        <v>55.176993150182483</v>
      </c>
      <c r="G57" s="106">
        <v>551.76993150182489</v>
      </c>
      <c r="H57" s="106">
        <v>551.76993150182489</v>
      </c>
      <c r="I57" s="106">
        <v>551.76993150182489</v>
      </c>
      <c r="J57" s="106">
        <v>1655.3097945054744</v>
      </c>
      <c r="K57" s="106">
        <v>1655.3097945054744</v>
      </c>
      <c r="L57" s="106">
        <v>55.176993150182483</v>
      </c>
      <c r="M57" s="106">
        <v>55.176993150182483</v>
      </c>
      <c r="N57" s="106">
        <v>551.76993150182489</v>
      </c>
      <c r="O57" s="107">
        <v>551.76993150182489</v>
      </c>
    </row>
    <row r="58" spans="2:15" s="67" customFormat="1" ht="16.5" x14ac:dyDescent="0.3">
      <c r="B58" s="98">
        <v>2025</v>
      </c>
      <c r="C58" s="99" t="s">
        <v>68</v>
      </c>
      <c r="D58" s="106">
        <v>37.238205684044878</v>
      </c>
      <c r="E58" s="106">
        <v>37.238205684044878</v>
      </c>
      <c r="F58" s="106">
        <v>37.238205684044878</v>
      </c>
      <c r="G58" s="106">
        <v>372.3820568404488</v>
      </c>
      <c r="H58" s="106">
        <v>372.3820568404488</v>
      </c>
      <c r="I58" s="106">
        <v>372.3820568404488</v>
      </c>
      <c r="J58" s="106">
        <v>1117.1461705213464</v>
      </c>
      <c r="K58" s="106">
        <v>1117.1461705213464</v>
      </c>
      <c r="L58" s="106">
        <v>37.238205684044878</v>
      </c>
      <c r="M58" s="106">
        <v>37.238205684044878</v>
      </c>
      <c r="N58" s="106">
        <v>372.3820568404488</v>
      </c>
      <c r="O58" s="107">
        <v>372.3820568404488</v>
      </c>
    </row>
    <row r="59" spans="2:15" s="67" customFormat="1" ht="16.5" x14ac:dyDescent="0.3">
      <c r="B59" s="98">
        <v>2025</v>
      </c>
      <c r="C59" s="99" t="s">
        <v>69</v>
      </c>
      <c r="D59" s="106">
        <v>77.766931988834202</v>
      </c>
      <c r="E59" s="106">
        <v>77.766931988834202</v>
      </c>
      <c r="F59" s="106">
        <v>77.766931988834202</v>
      </c>
      <c r="G59" s="106">
        <v>777.66931988834199</v>
      </c>
      <c r="H59" s="106">
        <v>777.66931988834199</v>
      </c>
      <c r="I59" s="106">
        <v>777.66931988834199</v>
      </c>
      <c r="J59" s="106">
        <v>2333.0079596650262</v>
      </c>
      <c r="K59" s="106">
        <v>2333.0079596650262</v>
      </c>
      <c r="L59" s="106">
        <v>77.766931988834202</v>
      </c>
      <c r="M59" s="106">
        <v>77.766931988834202</v>
      </c>
      <c r="N59" s="106">
        <v>777.66931988834199</v>
      </c>
      <c r="O59" s="107">
        <v>777.66931988834199</v>
      </c>
    </row>
    <row r="60" spans="2:15" s="67" customFormat="1" ht="16.5" x14ac:dyDescent="0.3">
      <c r="B60" s="98">
        <v>2025</v>
      </c>
      <c r="C60" s="99" t="s">
        <v>70</v>
      </c>
      <c r="D60" s="106">
        <v>72.63740218163241</v>
      </c>
      <c r="E60" s="106">
        <v>72.63740218163241</v>
      </c>
      <c r="F60" s="106">
        <v>72.63740218163241</v>
      </c>
      <c r="G60" s="106">
        <v>726.3740218163241</v>
      </c>
      <c r="H60" s="106">
        <v>726.3740218163241</v>
      </c>
      <c r="I60" s="106">
        <v>726.3740218163241</v>
      </c>
      <c r="J60" s="106">
        <v>2179.1220654489725</v>
      </c>
      <c r="K60" s="106">
        <v>2179.1220654489725</v>
      </c>
      <c r="L60" s="106">
        <v>72.63740218163241</v>
      </c>
      <c r="M60" s="106">
        <v>72.63740218163241</v>
      </c>
      <c r="N60" s="106">
        <v>726.3740218163241</v>
      </c>
      <c r="O60" s="107">
        <v>726.3740218163241</v>
      </c>
    </row>
    <row r="61" spans="2:15" s="67" customFormat="1" ht="16.5" x14ac:dyDescent="0.3">
      <c r="B61" s="98">
        <v>2025</v>
      </c>
      <c r="C61" s="99" t="s">
        <v>71</v>
      </c>
      <c r="D61" s="106">
        <v>47.454124161018967</v>
      </c>
      <c r="E61" s="106">
        <v>47.454124161018967</v>
      </c>
      <c r="F61" s="106">
        <v>47.454124161018967</v>
      </c>
      <c r="G61" s="106">
        <v>474.54124161018967</v>
      </c>
      <c r="H61" s="106">
        <v>474.54124161018967</v>
      </c>
      <c r="I61" s="106">
        <v>474.54124161018967</v>
      </c>
      <c r="J61" s="106">
        <v>1423.623724830569</v>
      </c>
      <c r="K61" s="106">
        <v>1423.623724830569</v>
      </c>
      <c r="L61" s="106">
        <v>47.454124161018967</v>
      </c>
      <c r="M61" s="106">
        <v>47.454124161018967</v>
      </c>
      <c r="N61" s="106">
        <v>474.54124161018967</v>
      </c>
      <c r="O61" s="107">
        <v>474.54124161018967</v>
      </c>
    </row>
    <row r="62" spans="2:15" s="67" customFormat="1" ht="16.5" x14ac:dyDescent="0.3">
      <c r="B62" s="98">
        <v>2025</v>
      </c>
      <c r="C62" s="99" t="s">
        <v>72</v>
      </c>
      <c r="D62" s="106">
        <v>42.156536560454079</v>
      </c>
      <c r="E62" s="106">
        <v>42.156536560454079</v>
      </c>
      <c r="F62" s="106">
        <v>42.156536560454079</v>
      </c>
      <c r="G62" s="106">
        <v>421.56536560454077</v>
      </c>
      <c r="H62" s="106">
        <v>421.56536560454077</v>
      </c>
      <c r="I62" s="106">
        <v>421.56536560454077</v>
      </c>
      <c r="J62" s="106">
        <v>1264.6960968136223</v>
      </c>
      <c r="K62" s="106">
        <v>1264.6960968136223</v>
      </c>
      <c r="L62" s="106">
        <v>42.156536560454079</v>
      </c>
      <c r="M62" s="106">
        <v>42.156536560454079</v>
      </c>
      <c r="N62" s="106">
        <v>421.56536560454077</v>
      </c>
      <c r="O62" s="107">
        <v>421.56536560454077</v>
      </c>
    </row>
    <row r="63" spans="2:15" s="67" customFormat="1" ht="16.5" x14ac:dyDescent="0.3">
      <c r="B63" s="98">
        <v>2025</v>
      </c>
      <c r="C63" s="99" t="s">
        <v>73</v>
      </c>
      <c r="D63" s="106">
        <v>40.112450524965581</v>
      </c>
      <c r="E63" s="106">
        <v>40.112450524965581</v>
      </c>
      <c r="F63" s="106">
        <v>40.112450524965581</v>
      </c>
      <c r="G63" s="106">
        <v>401.12450524965584</v>
      </c>
      <c r="H63" s="106">
        <v>401.12450524965584</v>
      </c>
      <c r="I63" s="106">
        <v>401.12450524965584</v>
      </c>
      <c r="J63" s="106">
        <v>1203.3735157489675</v>
      </c>
      <c r="K63" s="106">
        <v>1203.3735157489675</v>
      </c>
      <c r="L63" s="106">
        <v>40.112450524965581</v>
      </c>
      <c r="M63" s="106">
        <v>40.112450524965581</v>
      </c>
      <c r="N63" s="106">
        <v>401.12450524965584</v>
      </c>
      <c r="O63" s="107">
        <v>401.12450524965584</v>
      </c>
    </row>
    <row r="64" spans="2:15" s="67" customFormat="1" ht="16.5" x14ac:dyDescent="0.3">
      <c r="B64" s="98">
        <v>2025</v>
      </c>
      <c r="C64" s="99" t="s">
        <v>74</v>
      </c>
      <c r="D64" s="106">
        <v>46.682835446678972</v>
      </c>
      <c r="E64" s="106">
        <v>46.682835446678972</v>
      </c>
      <c r="F64" s="106">
        <v>46.682835446678972</v>
      </c>
      <c r="G64" s="106">
        <v>466.82835446678973</v>
      </c>
      <c r="H64" s="106">
        <v>466.82835446678973</v>
      </c>
      <c r="I64" s="106">
        <v>466.82835446678973</v>
      </c>
      <c r="J64" s="106">
        <v>1400.4850634003692</v>
      </c>
      <c r="K64" s="106">
        <v>1400.4850634003692</v>
      </c>
      <c r="L64" s="106">
        <v>46.682835446678972</v>
      </c>
      <c r="M64" s="106">
        <v>46.682835446678972</v>
      </c>
      <c r="N64" s="106">
        <v>466.82835446678973</v>
      </c>
      <c r="O64" s="107">
        <v>466.82835446678973</v>
      </c>
    </row>
    <row r="65" spans="2:17" s="67" customFormat="1" ht="16.5" x14ac:dyDescent="0.3">
      <c r="B65" s="98">
        <v>2025</v>
      </c>
      <c r="C65" s="99" t="s">
        <v>75</v>
      </c>
      <c r="D65" s="106">
        <v>56.357304964671961</v>
      </c>
      <c r="E65" s="106">
        <v>56.357304964671961</v>
      </c>
      <c r="F65" s="106">
        <v>56.357304964671961</v>
      </c>
      <c r="G65" s="106">
        <v>563.5730496467196</v>
      </c>
      <c r="H65" s="106">
        <v>563.5730496467196</v>
      </c>
      <c r="I65" s="106">
        <v>563.5730496467196</v>
      </c>
      <c r="J65" s="106">
        <v>1690.7191489401589</v>
      </c>
      <c r="K65" s="106">
        <v>1690.7191489401589</v>
      </c>
      <c r="L65" s="106">
        <v>56.357304964671961</v>
      </c>
      <c r="M65" s="106">
        <v>56.357304964671961</v>
      </c>
      <c r="N65" s="106">
        <v>563.5730496467196</v>
      </c>
      <c r="O65" s="107">
        <v>563.5730496467196</v>
      </c>
    </row>
    <row r="66" spans="2:17" s="67" customFormat="1" ht="16.5" x14ac:dyDescent="0.3">
      <c r="B66" s="100">
        <v>2025</v>
      </c>
      <c r="C66" s="101" t="s">
        <v>76</v>
      </c>
      <c r="D66" s="108">
        <v>44.876985190271114</v>
      </c>
      <c r="E66" s="108">
        <v>44.876985190271114</v>
      </c>
      <c r="F66" s="108">
        <v>44.876985190271114</v>
      </c>
      <c r="G66" s="108">
        <v>448.76985190271114</v>
      </c>
      <c r="H66" s="108">
        <v>448.76985190271114</v>
      </c>
      <c r="I66" s="108">
        <v>448.76985190271114</v>
      </c>
      <c r="J66" s="108">
        <v>1346.3095557081333</v>
      </c>
      <c r="K66" s="108">
        <v>1346.3095557081333</v>
      </c>
      <c r="L66" s="108">
        <v>44.876985190271114</v>
      </c>
      <c r="M66" s="108">
        <v>44.876985190271114</v>
      </c>
      <c r="N66" s="108">
        <v>448.76985190271114</v>
      </c>
      <c r="O66" s="109">
        <v>448.76985190271114</v>
      </c>
    </row>
    <row r="67" spans="2:17" s="67" customFormat="1" ht="16.5" x14ac:dyDescent="0.3"/>
    <row r="68" spans="2:17" s="67" customFormat="1" ht="19.899999999999999" customHeight="1" x14ac:dyDescent="0.3">
      <c r="B68" s="15" t="s">
        <v>132</v>
      </c>
      <c r="C68" s="45"/>
      <c r="D68" s="45"/>
      <c r="E68" s="45"/>
      <c r="F68" s="45"/>
      <c r="G68" s="45"/>
      <c r="H68" s="45"/>
      <c r="I68" s="45"/>
      <c r="J68" s="45"/>
      <c r="K68" s="45"/>
      <c r="L68" s="45"/>
      <c r="M68" s="45"/>
      <c r="N68" s="45"/>
      <c r="O68" s="45"/>
      <c r="P68" s="45"/>
      <c r="Q68" s="45"/>
    </row>
    <row r="69" spans="2:17" s="67" customFormat="1" ht="19.899999999999999" customHeight="1" x14ac:dyDescent="0.3"/>
    <row r="70" spans="2:17" s="67" customFormat="1" ht="24" customHeight="1" thickBot="1" x14ac:dyDescent="0.35">
      <c r="B70" s="110" t="s">
        <v>133</v>
      </c>
      <c r="C70" s="111" t="s">
        <v>134</v>
      </c>
    </row>
    <row r="71" spans="2:17" s="67" customFormat="1" ht="16.5" x14ac:dyDescent="0.3">
      <c r="B71" s="112" t="s">
        <v>135</v>
      </c>
      <c r="C71" s="113">
        <v>4</v>
      </c>
    </row>
    <row r="72" spans="2:17" s="67" customFormat="1" ht="16.5" x14ac:dyDescent="0.3">
      <c r="B72" s="112" t="s">
        <v>136</v>
      </c>
      <c r="C72" s="113">
        <v>2</v>
      </c>
    </row>
    <row r="73" spans="2:17" s="67" customFormat="1" ht="16.5" x14ac:dyDescent="0.3">
      <c r="B73" s="114" t="s">
        <v>137</v>
      </c>
      <c r="C73" s="115">
        <v>2</v>
      </c>
    </row>
    <row r="74" spans="2:17" s="67" customFormat="1" ht="16.5" x14ac:dyDescent="0.3"/>
    <row r="75" spans="2:17" s="67" customFormat="1" ht="16.5" x14ac:dyDescent="0.3"/>
    <row r="76" spans="2:17" s="67" customFormat="1" ht="16.5" hidden="1" x14ac:dyDescent="0.3"/>
    <row r="77" spans="2:17" s="67" customFormat="1" ht="16.5" hidden="1" x14ac:dyDescent="0.3"/>
    <row r="78" spans="2:17" s="67" customFormat="1" ht="16.5" hidden="1" x14ac:dyDescent="0.3"/>
    <row r="79" spans="2:17" s="67" customFormat="1" ht="16.5" hidden="1" x14ac:dyDescent="0.3"/>
    <row r="80" spans="2:17" s="67" customFormat="1" ht="16.5" hidden="1" x14ac:dyDescent="0.3"/>
    <row r="81" s="67" customFormat="1" ht="16.5" hidden="1" x14ac:dyDescent="0.3"/>
    <row r="82" s="67" customFormat="1" ht="16.5" hidden="1" x14ac:dyDescent="0.3"/>
    <row r="83" s="67" customFormat="1" ht="16.5" hidden="1" x14ac:dyDescent="0.3"/>
    <row r="84" s="67" customFormat="1" ht="16.5" hidden="1" x14ac:dyDescent="0.3"/>
    <row r="85" s="67" customFormat="1" ht="16.5" hidden="1" x14ac:dyDescent="0.3"/>
    <row r="86" s="67" customFormat="1" ht="16.5" hidden="1" x14ac:dyDescent="0.3"/>
    <row r="87" s="67" customFormat="1" ht="16.5" hidden="1" x14ac:dyDescent="0.3"/>
    <row r="88" s="67" customFormat="1" ht="16.5" hidden="1" x14ac:dyDescent="0.3"/>
    <row r="89" s="67" customFormat="1" ht="16.5" hidden="1" x14ac:dyDescent="0.3"/>
    <row r="90" s="67" customFormat="1" ht="16.5" hidden="1" x14ac:dyDescent="0.3"/>
    <row r="91" s="67" customFormat="1" ht="16.5" hidden="1" x14ac:dyDescent="0.3"/>
    <row r="92" s="67" customFormat="1" ht="16.5" hidden="1" x14ac:dyDescent="0.3"/>
    <row r="93" s="67" customFormat="1" ht="16.5" hidden="1" x14ac:dyDescent="0.3"/>
    <row r="94" s="67" customFormat="1" ht="16.5" hidden="1" x14ac:dyDescent="0.3"/>
    <row r="95" s="67" customFormat="1" ht="16.5" hidden="1" x14ac:dyDescent="0.3"/>
    <row r="96" s="67" customFormat="1" ht="16.5" hidden="1" x14ac:dyDescent="0.3"/>
    <row r="97" s="67" customFormat="1" ht="16.5" hidden="1" x14ac:dyDescent="0.3"/>
    <row r="98" s="67" customFormat="1" ht="16.5" hidden="1" x14ac:dyDescent="0.3"/>
    <row r="99" s="67" customFormat="1" ht="16.5" hidden="1" x14ac:dyDescent="0.3"/>
    <row r="100" s="67" customFormat="1" ht="16.5" hidden="1" x14ac:dyDescent="0.3"/>
    <row r="101" s="67" customFormat="1" ht="16.5" hidden="1" x14ac:dyDescent="0.3"/>
    <row r="102" s="70" customFormat="1" ht="14.25" x14ac:dyDescent="0.3"/>
    <row r="103" s="70" customFormat="1" ht="14.25" x14ac:dyDescent="0.3"/>
    <row r="104" s="70" customFormat="1" ht="14.25" x14ac:dyDescent="0.3"/>
  </sheetData>
  <sheetProtection algorithmName="SHA-512" hashValue="9Z7JbPyvuwa+ecLR2/ZZcXYnpOZ+snaQCadjoA8dHANmPRgW+9nSyTQhSqxVHJ/F+QZFbhoQ2fPxXnTyDQm2AA==" saltValue="QF+k7zdwJJwO2ZRADAatQg==" spinCount="100000" sheet="1" objects="1" scenarios="1"/>
  <mergeCells count="5">
    <mergeCell ref="B1:B5"/>
    <mergeCell ref="B25:B27"/>
    <mergeCell ref="C25:C27"/>
    <mergeCell ref="B48:B49"/>
    <mergeCell ref="C48:C49"/>
  </mergeCells>
  <hyperlinks>
    <hyperlink ref="Q5" location="Índice!A1" display="Regresar" xr:uid="{3B3AA692-9BAE-4FFE-B037-0F6CBAF6E374}"/>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CB09B-858B-40A7-9465-01F6EEBAC606}">
  <sheetPr>
    <tabColor rgb="FF10312B"/>
  </sheetPr>
  <dimension ref="A1:BD1226"/>
  <sheetViews>
    <sheetView zoomScale="80" zoomScaleNormal="80" workbookViewId="0">
      <selection activeCell="D12" sqref="D12:D13"/>
    </sheetView>
  </sheetViews>
  <sheetFormatPr baseColWidth="10" defaultColWidth="0" defaultRowHeight="0" customHeight="1" zeroHeight="1" x14ac:dyDescent="0.3"/>
  <cols>
    <col min="1" max="1" width="15.7109375" style="20" customWidth="1"/>
    <col min="2" max="2" width="25.85546875" style="64" customWidth="1"/>
    <col min="3" max="3" width="24.42578125" style="64" customWidth="1"/>
    <col min="4" max="5" width="25.85546875" style="64" customWidth="1"/>
    <col min="6" max="8" width="25.85546875" style="65" customWidth="1"/>
    <col min="9" max="9" width="11.7109375" style="65" customWidth="1"/>
    <col min="10" max="10" width="5.7109375" style="65" customWidth="1"/>
    <col min="11" max="13" width="11.7109375" style="65" hidden="1" customWidth="1"/>
    <col min="14" max="14" width="19.140625" style="65" hidden="1" customWidth="1"/>
    <col min="15" max="15" width="13.42578125" style="65" hidden="1" customWidth="1"/>
    <col min="16" max="34" width="13.42578125" style="64" hidden="1" customWidth="1"/>
    <col min="35" max="44" width="16.7109375" style="64" hidden="1" customWidth="1"/>
    <col min="45" max="56" width="13.42578125" style="64" hidden="1" customWidth="1"/>
    <col min="57" max="16384" width="11.42578125" style="64" hidden="1"/>
  </cols>
  <sheetData>
    <row r="1" spans="1:56" s="3" customFormat="1" ht="18" customHeight="1" x14ac:dyDescent="0.25">
      <c r="B1" s="574"/>
      <c r="C1" s="2"/>
      <c r="D1" s="2"/>
      <c r="E1" s="2"/>
      <c r="F1" s="2"/>
      <c r="G1" s="2"/>
      <c r="H1" s="2"/>
      <c r="I1" s="2"/>
      <c r="J1" s="2"/>
    </row>
    <row r="2" spans="1:56" s="3" customFormat="1" ht="18" customHeight="1" x14ac:dyDescent="0.25">
      <c r="B2" s="574"/>
      <c r="D2" s="4" t="s">
        <v>0</v>
      </c>
    </row>
    <row r="3" spans="1:56" s="3" customFormat="1" ht="18" customHeight="1" x14ac:dyDescent="0.25">
      <c r="B3" s="574"/>
      <c r="D3" s="4" t="s">
        <v>1</v>
      </c>
      <c r="H3" s="2"/>
      <c r="I3" s="2"/>
      <c r="J3" s="2"/>
    </row>
    <row r="4" spans="1:56" s="3" customFormat="1" ht="6.95" customHeight="1" x14ac:dyDescent="0.25">
      <c r="B4" s="574"/>
      <c r="C4" s="2"/>
      <c r="H4" s="2"/>
      <c r="I4" s="2"/>
      <c r="J4" s="2"/>
    </row>
    <row r="5" spans="1:56" s="3" customFormat="1" ht="18" customHeight="1" x14ac:dyDescent="0.3">
      <c r="A5" s="5"/>
      <c r="B5" s="575"/>
      <c r="C5" s="32"/>
      <c r="D5" s="32" t="s">
        <v>6</v>
      </c>
      <c r="E5" s="6"/>
      <c r="F5" s="6"/>
      <c r="G5" s="6"/>
      <c r="H5" s="6"/>
      <c r="I5" s="33" t="s">
        <v>38</v>
      </c>
      <c r="J5" s="34"/>
    </row>
    <row r="6" spans="1:56" s="3" customFormat="1" ht="18" customHeight="1" x14ac:dyDescent="0.3">
      <c r="A6" s="5"/>
      <c r="B6" s="2"/>
      <c r="C6" s="7"/>
      <c r="D6" s="2"/>
      <c r="E6" s="2"/>
      <c r="F6" s="2"/>
      <c r="G6" s="2"/>
      <c r="H6" s="2"/>
      <c r="I6" s="34"/>
      <c r="J6" s="34"/>
    </row>
    <row r="7" spans="1:56" s="21" customFormat="1" ht="18" customHeight="1" x14ac:dyDescent="0.3">
      <c r="B7" s="493" t="s">
        <v>39</v>
      </c>
      <c r="C7" s="15"/>
      <c r="D7" s="15"/>
      <c r="E7" s="15"/>
      <c r="F7" s="15"/>
      <c r="G7" s="15"/>
      <c r="H7" s="15"/>
      <c r="I7" s="15"/>
      <c r="J7" s="35"/>
      <c r="K7" s="35"/>
      <c r="L7" s="35"/>
      <c r="M7" s="35"/>
      <c r="N7" s="35"/>
      <c r="O7" s="35"/>
      <c r="AJ7" s="36"/>
    </row>
    <row r="8" spans="1:56" s="21" customFormat="1" ht="18" customHeight="1" x14ac:dyDescent="0.3">
      <c r="A8" s="37"/>
      <c r="B8" s="35"/>
      <c r="C8" s="35"/>
      <c r="D8" s="35"/>
      <c r="E8" s="35"/>
      <c r="F8" s="35"/>
      <c r="G8" s="35"/>
      <c r="H8" s="35"/>
      <c r="I8" s="35"/>
      <c r="J8" s="35"/>
      <c r="K8" s="35"/>
      <c r="L8" s="35"/>
      <c r="M8" s="35"/>
      <c r="N8" s="35"/>
      <c r="O8" s="35"/>
      <c r="AJ8" s="35"/>
    </row>
    <row r="9" spans="1:56" s="40" customFormat="1" ht="22.5" customHeight="1" x14ac:dyDescent="0.3">
      <c r="A9" s="37"/>
      <c r="B9" s="578" t="s">
        <v>40</v>
      </c>
      <c r="C9" s="579"/>
      <c r="D9" s="39"/>
      <c r="E9" s="35"/>
      <c r="F9" s="35"/>
      <c r="G9" s="35"/>
      <c r="H9" s="35"/>
      <c r="I9" s="35" t="s">
        <v>41</v>
      </c>
      <c r="J9" s="35"/>
      <c r="K9" s="35"/>
      <c r="L9" s="35"/>
      <c r="M9" s="35"/>
      <c r="N9" s="35"/>
      <c r="O9" s="35"/>
      <c r="P9" s="21"/>
      <c r="Q9" s="21"/>
      <c r="R9" s="21"/>
      <c r="S9" s="21"/>
      <c r="T9" s="21"/>
      <c r="U9" s="21"/>
      <c r="V9" s="21"/>
      <c r="W9" s="21"/>
      <c r="X9" s="21"/>
      <c r="Y9" s="21"/>
      <c r="Z9" s="21"/>
      <c r="AA9" s="21"/>
      <c r="AB9" s="21"/>
      <c r="AC9" s="21"/>
      <c r="AD9" s="21"/>
      <c r="AE9" s="21"/>
      <c r="AF9" s="21"/>
      <c r="AG9" s="21"/>
      <c r="AH9" s="21"/>
      <c r="AI9" s="21"/>
      <c r="AJ9" s="35"/>
      <c r="AK9" s="21"/>
      <c r="AL9" s="21"/>
      <c r="AM9" s="21"/>
      <c r="AN9" s="21"/>
      <c r="AO9" s="21"/>
      <c r="AP9" s="21"/>
      <c r="AQ9" s="21"/>
      <c r="AR9" s="21"/>
      <c r="AS9" s="21"/>
      <c r="AT9" s="21"/>
      <c r="AU9" s="21"/>
      <c r="AV9" s="21"/>
      <c r="AW9" s="21"/>
      <c r="AX9" s="21"/>
      <c r="AY9" s="21"/>
      <c r="AZ9" s="21"/>
      <c r="BA9" s="21"/>
      <c r="BB9" s="21"/>
      <c r="BC9" s="21"/>
      <c r="BD9" s="21"/>
    </row>
    <row r="10" spans="1:56" s="40" customFormat="1" ht="22.5" customHeight="1" x14ac:dyDescent="0.3">
      <c r="A10" s="37"/>
      <c r="B10" s="580">
        <v>45658</v>
      </c>
      <c r="C10" s="581"/>
      <c r="D10" s="41"/>
      <c r="E10" s="35"/>
      <c r="F10" s="35"/>
      <c r="G10" s="35"/>
      <c r="H10" s="35"/>
      <c r="I10" s="35"/>
      <c r="J10" s="35"/>
      <c r="K10" s="35"/>
      <c r="L10" s="35"/>
      <c r="M10" s="35"/>
      <c r="N10" s="35"/>
      <c r="O10" s="35"/>
      <c r="P10" s="21"/>
      <c r="Q10" s="21"/>
      <c r="R10" s="21"/>
      <c r="S10" s="21"/>
      <c r="T10" s="21"/>
      <c r="U10" s="21"/>
      <c r="V10" s="21"/>
      <c r="W10" s="21"/>
      <c r="X10" s="21"/>
      <c r="Y10" s="21"/>
      <c r="Z10" s="21"/>
      <c r="AA10" s="21"/>
      <c r="AB10" s="21"/>
      <c r="AC10" s="21"/>
      <c r="AD10" s="21"/>
      <c r="AE10" s="21"/>
      <c r="AF10" s="21"/>
      <c r="AG10" s="21"/>
      <c r="AH10" s="21"/>
      <c r="AI10" s="21"/>
      <c r="AJ10" s="35"/>
      <c r="AK10" s="21"/>
      <c r="AL10" s="21"/>
      <c r="AM10" s="21"/>
      <c r="AN10" s="21"/>
      <c r="AO10" s="21"/>
      <c r="AP10" s="21"/>
      <c r="AQ10" s="21"/>
      <c r="AR10" s="21"/>
      <c r="AS10" s="21"/>
      <c r="AT10" s="21"/>
      <c r="AU10" s="21"/>
      <c r="AV10" s="21"/>
      <c r="AW10" s="21"/>
      <c r="AX10" s="21"/>
      <c r="AY10" s="21"/>
      <c r="AZ10" s="21"/>
      <c r="BA10" s="21"/>
      <c r="BB10" s="21"/>
      <c r="BC10" s="21"/>
      <c r="BD10" s="21"/>
    </row>
    <row r="11" spans="1:56" s="21" customFormat="1" ht="18" customHeight="1" x14ac:dyDescent="0.3">
      <c r="A11" s="37"/>
      <c r="B11" s="42"/>
      <c r="C11" s="42"/>
      <c r="D11" s="42"/>
      <c r="E11" s="42"/>
      <c r="F11" s="35"/>
      <c r="G11" s="35"/>
      <c r="H11" s="35"/>
      <c r="I11" s="35"/>
      <c r="J11" s="35"/>
      <c r="K11" s="35"/>
      <c r="L11" s="35"/>
      <c r="M11" s="35"/>
      <c r="N11" s="35"/>
      <c r="O11" s="35" t="str">
        <f t="shared" ref="O11:O16" si="0">+P11&amp;Q11&amp;R11</f>
        <v/>
      </c>
      <c r="AJ11" s="35"/>
    </row>
    <row r="12" spans="1:56" s="40" customFormat="1" ht="22.5" customHeight="1" x14ac:dyDescent="0.3">
      <c r="A12" s="37"/>
      <c r="B12" s="578" t="s">
        <v>42</v>
      </c>
      <c r="C12" s="579"/>
      <c r="D12" s="21"/>
      <c r="E12" s="43"/>
      <c r="F12" s="35"/>
      <c r="G12" s="35"/>
      <c r="H12" s="35"/>
      <c r="I12" s="35"/>
      <c r="J12" s="35"/>
      <c r="K12" s="35"/>
      <c r="L12" s="35"/>
      <c r="M12" s="35"/>
      <c r="N12" s="35"/>
      <c r="O12" s="35" t="str">
        <f t="shared" si="0"/>
        <v/>
      </c>
      <c r="P12" s="21"/>
      <c r="Q12" s="21"/>
      <c r="R12" s="21"/>
      <c r="S12" s="21"/>
      <c r="T12" s="21"/>
      <c r="U12" s="21"/>
      <c r="V12" s="21"/>
      <c r="W12" s="21"/>
      <c r="X12" s="21"/>
      <c r="Y12" s="21"/>
      <c r="Z12" s="21"/>
      <c r="AA12" s="21"/>
      <c r="AB12" s="21"/>
      <c r="AC12" s="21"/>
      <c r="AD12" s="21"/>
      <c r="AE12" s="21"/>
      <c r="AF12" s="21"/>
      <c r="AG12" s="21"/>
      <c r="AH12" s="21"/>
      <c r="AI12" s="21"/>
      <c r="AJ12" s="35"/>
      <c r="AK12" s="21"/>
      <c r="AL12" s="21"/>
      <c r="AM12" s="21"/>
      <c r="AN12" s="21"/>
      <c r="AO12" s="21"/>
      <c r="AP12" s="21"/>
      <c r="AQ12" s="21"/>
      <c r="AR12" s="21"/>
      <c r="AS12" s="21"/>
      <c r="AT12" s="21"/>
      <c r="AU12" s="21"/>
      <c r="AV12" s="21"/>
      <c r="AW12" s="21"/>
      <c r="AX12" s="21"/>
      <c r="AY12" s="21"/>
      <c r="AZ12" s="21"/>
      <c r="BA12" s="21"/>
      <c r="BB12" s="21"/>
      <c r="BC12" s="21"/>
      <c r="BD12" s="21"/>
    </row>
    <row r="13" spans="1:56" s="40" customFormat="1" ht="22.5" customHeight="1" x14ac:dyDescent="0.3">
      <c r="A13" s="37"/>
      <c r="B13" s="582">
        <f>+REC_CG_2025!C12</f>
        <v>30625479217.166733</v>
      </c>
      <c r="C13" s="583"/>
      <c r="D13" s="21"/>
      <c r="E13" s="44"/>
      <c r="F13" s="35"/>
      <c r="G13" s="35"/>
      <c r="H13" s="35"/>
      <c r="I13" s="35"/>
      <c r="J13" s="35"/>
      <c r="K13" s="35"/>
      <c r="L13" s="35"/>
      <c r="M13" s="35"/>
      <c r="N13" s="35"/>
      <c r="O13" s="35" t="str">
        <f t="shared" si="0"/>
        <v/>
      </c>
      <c r="P13" s="21"/>
      <c r="Q13" s="21"/>
      <c r="R13" s="21"/>
      <c r="S13" s="21"/>
      <c r="T13" s="21"/>
      <c r="U13" s="21"/>
      <c r="V13" s="21"/>
      <c r="W13" s="21"/>
      <c r="X13" s="21"/>
      <c r="Y13" s="21"/>
      <c r="Z13" s="21"/>
      <c r="AA13" s="21"/>
      <c r="AB13" s="21"/>
      <c r="AC13" s="21"/>
      <c r="AD13" s="21"/>
      <c r="AE13" s="21"/>
      <c r="AF13" s="21"/>
      <c r="AG13" s="21"/>
      <c r="AH13" s="21"/>
      <c r="AI13" s="21"/>
      <c r="AJ13" s="35"/>
      <c r="AK13" s="21"/>
      <c r="AL13" s="21"/>
      <c r="AM13" s="21"/>
      <c r="AN13" s="21"/>
      <c r="AO13" s="21"/>
      <c r="AP13" s="21"/>
      <c r="AQ13" s="21"/>
      <c r="AR13" s="21"/>
      <c r="AS13" s="21"/>
      <c r="AT13" s="21"/>
      <c r="AU13" s="21"/>
      <c r="AV13" s="21"/>
      <c r="AW13" s="21"/>
      <c r="AX13" s="21"/>
      <c r="AY13" s="21"/>
      <c r="AZ13" s="21"/>
      <c r="BA13" s="21"/>
      <c r="BB13" s="21"/>
      <c r="BC13" s="21"/>
      <c r="BD13" s="21"/>
    </row>
    <row r="14" spans="1:56" s="21" customFormat="1" ht="20.25" customHeight="1" x14ac:dyDescent="0.3">
      <c r="A14" s="37"/>
      <c r="F14" s="35"/>
      <c r="G14" s="35"/>
      <c r="H14" s="35"/>
      <c r="I14" s="35"/>
      <c r="J14" s="35"/>
      <c r="K14" s="35"/>
      <c r="L14" s="35"/>
      <c r="M14" s="35"/>
      <c r="N14" s="35"/>
      <c r="O14" s="35" t="str">
        <f t="shared" si="0"/>
        <v/>
      </c>
      <c r="AJ14" s="35"/>
    </row>
    <row r="15" spans="1:56" s="21" customFormat="1" ht="18" customHeight="1" x14ac:dyDescent="0.3">
      <c r="B15" s="15" t="s">
        <v>43</v>
      </c>
      <c r="C15" s="45"/>
      <c r="D15" s="45"/>
      <c r="E15" s="45"/>
      <c r="F15" s="45"/>
      <c r="G15" s="45"/>
      <c r="H15" s="45"/>
      <c r="I15" s="45"/>
      <c r="J15" s="35"/>
      <c r="K15" s="35"/>
      <c r="L15" s="35"/>
      <c r="M15" s="35"/>
      <c r="N15" s="35"/>
      <c r="O15" s="35" t="str">
        <f t="shared" si="0"/>
        <v/>
      </c>
      <c r="AJ15" s="35"/>
    </row>
    <row r="16" spans="1:56" s="21" customFormat="1" ht="22.5" customHeight="1" x14ac:dyDescent="0.3">
      <c r="B16" s="46"/>
      <c r="F16" s="47"/>
      <c r="G16" s="47"/>
      <c r="H16" s="47"/>
      <c r="I16" s="47"/>
      <c r="J16" s="47"/>
      <c r="K16" s="47"/>
      <c r="L16" s="47"/>
      <c r="M16" s="47"/>
      <c r="N16" s="35"/>
      <c r="O16" s="35" t="str">
        <f t="shared" si="0"/>
        <v/>
      </c>
      <c r="AJ16" s="35"/>
    </row>
    <row r="17" spans="1:56" s="40" customFormat="1" ht="22.5" customHeight="1" thickBot="1" x14ac:dyDescent="0.35">
      <c r="A17" s="21"/>
      <c r="B17" s="48" t="s">
        <v>44</v>
      </c>
      <c r="C17" s="48" t="s">
        <v>45</v>
      </c>
      <c r="D17" s="48" t="s">
        <v>46</v>
      </c>
      <c r="E17" s="48" t="s">
        <v>47</v>
      </c>
      <c r="F17" s="35" t="str">
        <f>+G17&amp;H17&amp;I17</f>
        <v/>
      </c>
      <c r="G17" s="47"/>
      <c r="H17" s="47"/>
      <c r="I17" s="47"/>
      <c r="J17" s="47"/>
      <c r="K17" s="47"/>
      <c r="L17" s="47"/>
      <c r="M17" s="47"/>
      <c r="N17" s="47"/>
      <c r="O17" s="47"/>
      <c r="P17" s="21"/>
      <c r="Q17" s="21"/>
      <c r="R17" s="21"/>
      <c r="S17" s="21"/>
      <c r="T17" s="21"/>
      <c r="U17" s="21"/>
      <c r="V17" s="21"/>
      <c r="W17" s="21"/>
      <c r="X17" s="21"/>
      <c r="Y17" s="21"/>
      <c r="Z17" s="21"/>
      <c r="AA17" s="35"/>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row>
    <row r="18" spans="1:56" s="40" customFormat="1" ht="22.5" customHeight="1" x14ac:dyDescent="0.3">
      <c r="A18" s="47"/>
      <c r="B18" s="49" t="s">
        <v>48</v>
      </c>
      <c r="C18" s="50" t="s">
        <v>49</v>
      </c>
      <c r="D18" s="51">
        <v>100848.77946237354</v>
      </c>
      <c r="E18" s="52">
        <f>D18/(24*31*VLOOKUP($B18,PC_ENERO_2025!$B$10:$C$22,2,0))</f>
        <v>229.74480468009281</v>
      </c>
      <c r="F18" s="35"/>
      <c r="G18" s="47"/>
      <c r="H18" s="47"/>
      <c r="I18" s="47"/>
      <c r="J18" s="47"/>
      <c r="K18" s="47"/>
      <c r="L18" s="47"/>
      <c r="M18" s="47"/>
      <c r="N18" s="47"/>
      <c r="O18" s="47"/>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row>
    <row r="19" spans="1:56" s="40" customFormat="1" ht="22.5" customHeight="1" x14ac:dyDescent="0.3">
      <c r="A19" s="47"/>
      <c r="B19" s="53" t="s">
        <v>50</v>
      </c>
      <c r="C19" s="54" t="s">
        <v>49</v>
      </c>
      <c r="D19" s="26">
        <v>187006.79588430646</v>
      </c>
      <c r="E19" s="52">
        <f>D19/(24*31*VLOOKUP($B19,PC_ENERO_2025!$B$10:$C$22,2,0))</f>
        <v>426.02240724509403</v>
      </c>
      <c r="F19" s="35"/>
      <c r="G19" s="47"/>
      <c r="H19" s="47"/>
      <c r="I19" s="47"/>
      <c r="J19" s="47"/>
      <c r="K19" s="47"/>
      <c r="L19" s="47"/>
      <c r="M19" s="47"/>
      <c r="N19" s="47"/>
      <c r="O19" s="47"/>
      <c r="P19" s="21"/>
      <c r="Q19" s="21"/>
      <c r="R19" s="21"/>
      <c r="S19" s="21"/>
      <c r="T19" s="21"/>
      <c r="U19" s="21"/>
      <c r="V19" s="21"/>
      <c r="W19" s="21"/>
      <c r="X19" s="21"/>
      <c r="Y19" s="21"/>
      <c r="Z19" s="21"/>
      <c r="AA19" s="35"/>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row>
    <row r="20" spans="1:56" s="40" customFormat="1" ht="22.5" customHeight="1" x14ac:dyDescent="0.3">
      <c r="A20" s="47"/>
      <c r="B20" s="53" t="s">
        <v>51</v>
      </c>
      <c r="C20" s="54" t="s">
        <v>49</v>
      </c>
      <c r="D20" s="26">
        <v>168737.46968153864</v>
      </c>
      <c r="E20" s="52">
        <f>D20/(24*31*VLOOKUP($B20,PC_ENERO_2025!$B$10:$C$22,2,0))</f>
        <v>306.48334365289645</v>
      </c>
      <c r="F20" s="35"/>
      <c r="G20" s="47"/>
      <c r="H20" s="47"/>
      <c r="I20" s="47"/>
      <c r="J20" s="47"/>
      <c r="K20" s="47"/>
      <c r="L20" s="47"/>
      <c r="M20" s="47"/>
      <c r="N20" s="47"/>
      <c r="O20" s="47"/>
      <c r="P20" s="21"/>
      <c r="Q20" s="21"/>
      <c r="R20" s="21"/>
      <c r="S20" s="21"/>
      <c r="T20" s="21"/>
      <c r="U20" s="21"/>
      <c r="V20" s="21"/>
      <c r="W20" s="21"/>
      <c r="X20" s="21"/>
      <c r="Y20" s="21"/>
      <c r="Z20" s="21"/>
      <c r="AA20" s="35"/>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row>
    <row r="21" spans="1:56" s="40" customFormat="1" ht="22.5" customHeight="1" x14ac:dyDescent="0.3">
      <c r="A21" s="47"/>
      <c r="B21" s="53" t="s">
        <v>52</v>
      </c>
      <c r="C21" s="54" t="s">
        <v>49</v>
      </c>
      <c r="D21" s="26">
        <v>32274.272364721994</v>
      </c>
      <c r="E21" s="52">
        <f>D21/(24*31*VLOOKUP($B21,PC_ENERO_2025!$B$10:$C$22,2,0))</f>
        <v>61.097744140394504</v>
      </c>
      <c r="F21" s="35"/>
      <c r="G21" s="47"/>
      <c r="H21" s="47"/>
      <c r="I21" s="47"/>
      <c r="J21" s="47"/>
      <c r="K21" s="47"/>
      <c r="L21" s="47"/>
      <c r="M21" s="47"/>
      <c r="N21" s="47"/>
      <c r="O21" s="47"/>
      <c r="P21" s="21"/>
      <c r="Q21" s="21"/>
      <c r="R21" s="21"/>
      <c r="S21" s="21"/>
      <c r="T21" s="21"/>
      <c r="U21" s="21"/>
      <c r="V21" s="21"/>
      <c r="W21" s="21"/>
      <c r="X21" s="21"/>
      <c r="Y21" s="21"/>
      <c r="Z21" s="21"/>
      <c r="AA21" s="35"/>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row>
    <row r="22" spans="1:56" s="40" customFormat="1" ht="22.5" customHeight="1" x14ac:dyDescent="0.3">
      <c r="A22" s="47"/>
      <c r="B22" s="53" t="s">
        <v>53</v>
      </c>
      <c r="C22" s="54" t="s">
        <v>49</v>
      </c>
      <c r="D22" s="26">
        <v>3474.2815217149514</v>
      </c>
      <c r="E22" s="52">
        <f>D22/(24*31*VLOOKUP($B22,PC_ENERO_2025!$B$10:$C$22,2,0))</f>
        <v>9.5300678124724367</v>
      </c>
      <c r="F22" s="35"/>
      <c r="G22" s="47"/>
      <c r="H22" s="47"/>
      <c r="I22" s="47"/>
      <c r="J22" s="47"/>
      <c r="K22" s="35"/>
      <c r="L22" s="47"/>
      <c r="M22" s="47"/>
      <c r="N22" s="35"/>
      <c r="O22" s="35"/>
      <c r="P22" s="35"/>
      <c r="Q22" s="35"/>
      <c r="R22" s="35"/>
      <c r="S22" s="35"/>
      <c r="T22" s="35"/>
      <c r="U22" s="35"/>
      <c r="V22" s="35"/>
      <c r="W22" s="35"/>
      <c r="X22" s="35"/>
      <c r="Y22" s="35"/>
      <c r="Z22" s="35"/>
      <c r="AA22" s="35"/>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row>
    <row r="23" spans="1:56" s="40" customFormat="1" ht="22.5" customHeight="1" x14ac:dyDescent="0.3">
      <c r="A23" s="47"/>
      <c r="B23" s="53" t="s">
        <v>54</v>
      </c>
      <c r="C23" s="54" t="s">
        <v>49</v>
      </c>
      <c r="D23" s="26">
        <v>338115.13911498536</v>
      </c>
      <c r="E23" s="52">
        <f>D23/(24*31*VLOOKUP($B23,PC_ENERO_2025!$B$10:$C$22,2,0))</f>
        <v>797.29093358560976</v>
      </c>
      <c r="F23" s="35"/>
      <c r="G23" s="47"/>
      <c r="H23" s="47"/>
      <c r="I23" s="47"/>
      <c r="J23" s="47"/>
      <c r="K23" s="47"/>
      <c r="L23" s="47"/>
      <c r="M23" s="47"/>
      <c r="N23" s="47"/>
      <c r="O23" s="35"/>
      <c r="P23" s="35"/>
      <c r="Q23" s="35"/>
      <c r="R23" s="35"/>
      <c r="S23" s="35"/>
      <c r="T23" s="35"/>
      <c r="U23" s="35"/>
      <c r="V23" s="35"/>
      <c r="W23" s="35"/>
      <c r="X23" s="35"/>
      <c r="Y23" s="35"/>
      <c r="Z23" s="35"/>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row>
    <row r="24" spans="1:56" s="40" customFormat="1" ht="22.5" customHeight="1" x14ac:dyDescent="0.3">
      <c r="A24" s="47"/>
      <c r="B24" s="53" t="s">
        <v>55</v>
      </c>
      <c r="C24" s="54" t="s">
        <v>49</v>
      </c>
      <c r="D24" s="26">
        <v>74132.405209602875</v>
      </c>
      <c r="E24" s="52">
        <f>D24/(24*31*VLOOKUP($B24,PC_ENERO_2025!$B$10:$C$22,2,0))</f>
        <v>181.16423560509008</v>
      </c>
      <c r="F24" s="35"/>
      <c r="G24" s="47"/>
      <c r="H24" s="47"/>
      <c r="I24" s="47"/>
      <c r="J24" s="47"/>
      <c r="K24" s="47"/>
      <c r="L24" s="47"/>
      <c r="M24" s="47"/>
      <c r="N24" s="47"/>
      <c r="O24" s="35"/>
      <c r="P24" s="35"/>
      <c r="Q24" s="35"/>
      <c r="R24" s="35"/>
      <c r="S24" s="35"/>
      <c r="T24" s="35"/>
      <c r="U24" s="35"/>
      <c r="V24" s="35"/>
      <c r="W24" s="35"/>
      <c r="X24" s="35"/>
      <c r="Y24" s="35"/>
      <c r="Z24" s="35"/>
      <c r="AA24" s="35"/>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row>
    <row r="25" spans="1:56" s="40" customFormat="1" ht="22.5" customHeight="1" x14ac:dyDescent="0.3">
      <c r="A25" s="47"/>
      <c r="B25" s="53" t="s">
        <v>56</v>
      </c>
      <c r="C25" s="54" t="s">
        <v>49</v>
      </c>
      <c r="D25" s="26">
        <v>51385.297774714287</v>
      </c>
      <c r="E25" s="52">
        <f>D25/(24*31*VLOOKUP($B25,PC_ENERO_2025!$B$10:$C$22,2,0))</f>
        <v>119.0797593963531</v>
      </c>
      <c r="F25" s="35"/>
      <c r="G25" s="47"/>
      <c r="H25" s="47"/>
      <c r="I25" s="47"/>
      <c r="J25" s="47"/>
      <c r="K25" s="47"/>
      <c r="L25" s="47"/>
      <c r="M25" s="47"/>
      <c r="N25" s="47"/>
      <c r="O25" s="47"/>
      <c r="P25" s="21"/>
      <c r="Q25" s="21"/>
      <c r="R25" s="21"/>
      <c r="S25" s="21"/>
      <c r="T25" s="21"/>
      <c r="U25" s="21"/>
      <c r="V25" s="21"/>
      <c r="W25" s="21"/>
      <c r="X25" s="21"/>
      <c r="Y25" s="21"/>
      <c r="Z25" s="21"/>
      <c r="AA25" s="35"/>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row>
    <row r="26" spans="1:56" s="40" customFormat="1" ht="22.5" customHeight="1" x14ac:dyDescent="0.3">
      <c r="A26" s="47"/>
      <c r="B26" s="53" t="s">
        <v>57</v>
      </c>
      <c r="C26" s="54" t="s">
        <v>49</v>
      </c>
      <c r="D26" s="26">
        <v>8627.8402121459512</v>
      </c>
      <c r="E26" s="52">
        <f>D26/(24*31*VLOOKUP($B26,PC_ENERO_2025!$B$10:$C$22,2,0))</f>
        <v>23.193118849854706</v>
      </c>
      <c r="F26" s="35"/>
      <c r="G26" s="47"/>
      <c r="H26" s="47"/>
      <c r="I26" s="47"/>
      <c r="J26" s="47"/>
      <c r="K26" s="47"/>
      <c r="L26" s="47"/>
      <c r="M26" s="47"/>
      <c r="N26" s="47"/>
      <c r="O26" s="47"/>
      <c r="P26" s="21"/>
      <c r="Q26" s="21"/>
      <c r="R26" s="21"/>
      <c r="S26" s="21"/>
      <c r="T26" s="21"/>
      <c r="U26" s="21"/>
      <c r="V26" s="21"/>
      <c r="W26" s="21"/>
      <c r="X26" s="21"/>
      <c r="Y26" s="21"/>
      <c r="Z26" s="21"/>
      <c r="AA26" s="35"/>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row>
    <row r="27" spans="1:56" s="40" customFormat="1" ht="22.5" customHeight="1" x14ac:dyDescent="0.3">
      <c r="A27" s="47"/>
      <c r="B27" s="53" t="s">
        <v>58</v>
      </c>
      <c r="C27" s="54" t="s">
        <v>49</v>
      </c>
      <c r="D27" s="26">
        <v>958.73359517070935</v>
      </c>
      <c r="E27" s="52">
        <f>D27/(24*31*VLOOKUP($B27,PC_ENERO_2025!$B$10:$C$22,2,0))</f>
        <v>2.5772408472330897</v>
      </c>
      <c r="F27" s="35"/>
      <c r="G27" s="47"/>
      <c r="H27" s="47"/>
      <c r="I27" s="47"/>
      <c r="J27" s="47"/>
      <c r="K27" s="47"/>
      <c r="L27" s="47"/>
      <c r="M27" s="47"/>
      <c r="N27" s="47"/>
      <c r="O27" s="47"/>
      <c r="P27" s="21"/>
      <c r="Q27" s="21"/>
      <c r="R27" s="21"/>
      <c r="S27" s="21"/>
      <c r="T27" s="21"/>
      <c r="U27" s="21"/>
      <c r="V27" s="21"/>
      <c r="W27" s="21"/>
      <c r="X27" s="21"/>
      <c r="Y27" s="21"/>
      <c r="Z27" s="21"/>
      <c r="AA27" s="35"/>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row>
    <row r="28" spans="1:56" s="40" customFormat="1" ht="22.5" customHeight="1" x14ac:dyDescent="0.3">
      <c r="A28" s="47"/>
      <c r="B28" s="53" t="s">
        <v>59</v>
      </c>
      <c r="C28" s="54" t="s">
        <v>49</v>
      </c>
      <c r="D28" s="26">
        <v>8926.2646998113196</v>
      </c>
      <c r="E28" s="52">
        <f>D28/(24*31*VLOOKUP($B28,PC_ENERO_2025!$B$10:$C$22,2,0))</f>
        <v>23.995335214546557</v>
      </c>
      <c r="F28" s="35"/>
      <c r="G28" s="47"/>
      <c r="H28" s="47"/>
      <c r="I28" s="47"/>
      <c r="J28" s="47"/>
      <c r="K28" s="47"/>
      <c r="L28" s="47"/>
      <c r="M28" s="47"/>
      <c r="N28" s="47"/>
      <c r="O28" s="47"/>
      <c r="P28" s="21"/>
      <c r="Q28" s="21"/>
      <c r="R28" s="21"/>
      <c r="S28" s="21"/>
      <c r="T28" s="21"/>
      <c r="U28" s="21"/>
      <c r="V28" s="21"/>
      <c r="W28" s="21"/>
      <c r="X28" s="21"/>
      <c r="Y28" s="21"/>
      <c r="Z28" s="21"/>
      <c r="AA28" s="35"/>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row>
    <row r="29" spans="1:56" s="40" customFormat="1" ht="22.5" customHeight="1" x14ac:dyDescent="0.3">
      <c r="A29" s="47"/>
      <c r="B29" s="53" t="s">
        <v>60</v>
      </c>
      <c r="C29" s="54" t="s">
        <v>49</v>
      </c>
      <c r="D29" s="26">
        <v>19524.305092583923</v>
      </c>
      <c r="E29" s="52">
        <f>D29/(24*31*VLOOKUP($B29,PC_ENERO_2025!$B$10:$C$22,2,0))</f>
        <v>52.484691109096566</v>
      </c>
      <c r="F29" s="35"/>
      <c r="G29" s="47"/>
      <c r="H29" s="47"/>
      <c r="I29" s="47"/>
      <c r="J29" s="47"/>
      <c r="K29" s="47"/>
      <c r="L29" s="47"/>
      <c r="M29" s="47"/>
      <c r="N29" s="47"/>
      <c r="O29" s="47"/>
      <c r="P29" s="21"/>
      <c r="Q29" s="21"/>
      <c r="R29" s="21"/>
      <c r="S29" s="21"/>
      <c r="T29" s="21"/>
      <c r="U29" s="21"/>
      <c r="V29" s="21"/>
      <c r="W29" s="21"/>
      <c r="X29" s="21"/>
      <c r="Y29" s="21"/>
      <c r="Z29" s="21"/>
      <c r="AA29" s="35"/>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row>
    <row r="30" spans="1:56" s="40" customFormat="1" ht="22.5" customHeight="1" x14ac:dyDescent="0.3">
      <c r="A30" s="47"/>
      <c r="B30" s="53" t="s">
        <v>48</v>
      </c>
      <c r="C30" s="54" t="s">
        <v>61</v>
      </c>
      <c r="D30" s="26">
        <v>18784.578438437642</v>
      </c>
      <c r="E30" s="52">
        <f>D30/(24*31*VLOOKUP($B30,PC_ENERO_2025!$B$10:$C$22,2,0))</f>
        <v>42.793371693178521</v>
      </c>
      <c r="F30" s="35"/>
      <c r="G30" s="47"/>
      <c r="H30" s="47"/>
      <c r="I30" s="47"/>
      <c r="J30" s="47"/>
      <c r="K30" s="47"/>
      <c r="L30" s="47"/>
      <c r="M30" s="47"/>
      <c r="N30" s="47"/>
      <c r="O30" s="47"/>
      <c r="P30" s="21"/>
      <c r="Q30" s="21"/>
      <c r="R30" s="21"/>
      <c r="S30" s="21"/>
      <c r="T30" s="21"/>
      <c r="U30" s="21"/>
      <c r="V30" s="21"/>
      <c r="W30" s="21"/>
      <c r="X30" s="21"/>
      <c r="Y30" s="21"/>
      <c r="Z30" s="21"/>
      <c r="AA30" s="35"/>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row>
    <row r="31" spans="1:56" s="40" customFormat="1" ht="22.5" customHeight="1" x14ac:dyDescent="0.3">
      <c r="A31" s="47"/>
      <c r="B31" s="53" t="s">
        <v>50</v>
      </c>
      <c r="C31" s="54" t="s">
        <v>61</v>
      </c>
      <c r="D31" s="26">
        <v>56052.172771171165</v>
      </c>
      <c r="E31" s="52">
        <f>D31/(24*31*VLOOKUP($B31,PC_ENERO_2025!$B$10:$C$22,2,0))</f>
        <v>127.69312185887362</v>
      </c>
      <c r="F31" s="35"/>
      <c r="G31" s="47"/>
      <c r="H31" s="47"/>
      <c r="I31" s="47"/>
      <c r="J31" s="47"/>
      <c r="K31" s="47"/>
      <c r="L31" s="47"/>
      <c r="M31" s="47"/>
      <c r="N31" s="47"/>
      <c r="O31" s="47"/>
      <c r="P31" s="21"/>
      <c r="Q31" s="21"/>
      <c r="R31" s="21"/>
      <c r="S31" s="21"/>
      <c r="T31" s="21"/>
      <c r="U31" s="21"/>
      <c r="V31" s="21"/>
      <c r="W31" s="21"/>
      <c r="X31" s="21"/>
      <c r="Y31" s="21"/>
      <c r="Z31" s="21"/>
      <c r="AA31" s="35"/>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row>
    <row r="32" spans="1:56" s="40" customFormat="1" ht="22.5" customHeight="1" x14ac:dyDescent="0.3">
      <c r="A32" s="47"/>
      <c r="B32" s="53" t="s">
        <v>51</v>
      </c>
      <c r="C32" s="54" t="s">
        <v>61</v>
      </c>
      <c r="D32" s="26">
        <v>6153.4198980986066</v>
      </c>
      <c r="E32" s="52">
        <f>D32/(24*31*VLOOKUP($B32,PC_ENERO_2025!$B$10:$C$22,2,0))</f>
        <v>11.176656310118075</v>
      </c>
      <c r="F32" s="35" t="str">
        <f t="shared" ref="F32:F95" si="1">+G32&amp;H32&amp;I32</f>
        <v/>
      </c>
      <c r="G32" s="47"/>
      <c r="H32" s="47"/>
      <c r="I32" s="47"/>
      <c r="J32" s="47"/>
      <c r="K32" s="47"/>
      <c r="L32" s="47"/>
      <c r="M32" s="47"/>
      <c r="N32" s="47"/>
      <c r="O32" s="47"/>
      <c r="P32" s="21"/>
      <c r="Q32" s="21"/>
      <c r="R32" s="21"/>
      <c r="S32" s="21"/>
      <c r="T32" s="21"/>
      <c r="U32" s="21"/>
      <c r="V32" s="21"/>
      <c r="W32" s="21"/>
      <c r="X32" s="21"/>
      <c r="Y32" s="21"/>
      <c r="Z32" s="21"/>
      <c r="AA32" s="35"/>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row>
    <row r="33" spans="1:56" s="40" customFormat="1" ht="22.5" customHeight="1" x14ac:dyDescent="0.3">
      <c r="A33" s="47"/>
      <c r="B33" s="53" t="s">
        <v>52</v>
      </c>
      <c r="C33" s="54" t="s">
        <v>61</v>
      </c>
      <c r="D33" s="26">
        <v>0</v>
      </c>
      <c r="E33" s="52">
        <f>D33/(24*31*VLOOKUP($B33,PC_ENERO_2025!$B$10:$C$22,2,0))</f>
        <v>0</v>
      </c>
      <c r="F33" s="35" t="str">
        <f t="shared" si="1"/>
        <v/>
      </c>
      <c r="G33" s="47"/>
      <c r="H33" s="47"/>
      <c r="I33" s="47"/>
      <c r="J33" s="47"/>
      <c r="K33" s="47"/>
      <c r="L33" s="47"/>
      <c r="M33" s="47"/>
      <c r="N33" s="47"/>
      <c r="O33" s="47"/>
      <c r="P33" s="21"/>
      <c r="Q33" s="21"/>
      <c r="R33" s="21"/>
      <c r="S33" s="21"/>
      <c r="T33" s="21"/>
      <c r="U33" s="21"/>
      <c r="V33" s="21"/>
      <c r="W33" s="21"/>
      <c r="X33" s="21"/>
      <c r="Y33" s="21"/>
      <c r="Z33" s="21"/>
      <c r="AA33" s="35"/>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row>
    <row r="34" spans="1:56" s="40" customFormat="1" ht="22.5" customHeight="1" x14ac:dyDescent="0.3">
      <c r="A34" s="47"/>
      <c r="B34" s="53" t="s">
        <v>53</v>
      </c>
      <c r="C34" s="54" t="s">
        <v>61</v>
      </c>
      <c r="D34" s="26">
        <v>1023.6842903268799</v>
      </c>
      <c r="E34" s="52">
        <f>D34/(24*31*VLOOKUP($B34,PC_ENERO_2025!$B$10:$C$22,2,0))</f>
        <v>2.8079994797204297</v>
      </c>
      <c r="F34" s="35" t="str">
        <f t="shared" si="1"/>
        <v/>
      </c>
      <c r="G34" s="47"/>
      <c r="H34" s="47"/>
      <c r="I34" s="47"/>
      <c r="J34" s="47"/>
      <c r="K34" s="47"/>
      <c r="L34" s="47"/>
      <c r="M34" s="47"/>
      <c r="N34" s="47"/>
      <c r="O34" s="47"/>
      <c r="P34" s="21"/>
      <c r="Q34" s="21"/>
      <c r="R34" s="21"/>
      <c r="S34" s="21"/>
      <c r="T34" s="21"/>
      <c r="U34" s="21"/>
      <c r="V34" s="21"/>
      <c r="W34" s="21"/>
      <c r="X34" s="21"/>
      <c r="Y34" s="21"/>
      <c r="Z34" s="21"/>
      <c r="AA34" s="35"/>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row>
    <row r="35" spans="1:56" s="40" customFormat="1" ht="22.5" customHeight="1" x14ac:dyDescent="0.3">
      <c r="A35" s="47"/>
      <c r="B35" s="53" t="s">
        <v>54</v>
      </c>
      <c r="C35" s="54" t="s">
        <v>61</v>
      </c>
      <c r="D35" s="26">
        <v>77691.569636964501</v>
      </c>
      <c r="E35" s="52">
        <f>D35/(24*31*VLOOKUP($B35,PC_ENERO_2025!$B$10:$C$22,2,0))</f>
        <v>183.20026796115002</v>
      </c>
      <c r="F35" s="35" t="str">
        <f t="shared" si="1"/>
        <v/>
      </c>
      <c r="G35" s="47"/>
      <c r="H35" s="47"/>
      <c r="I35" s="47"/>
      <c r="J35" s="47"/>
      <c r="K35" s="47"/>
      <c r="L35" s="47"/>
      <c r="M35" s="47"/>
      <c r="N35" s="47"/>
      <c r="O35" s="47"/>
      <c r="P35" s="21"/>
      <c r="Q35" s="21"/>
      <c r="R35" s="21"/>
      <c r="S35" s="21"/>
      <c r="T35" s="21"/>
      <c r="U35" s="21"/>
      <c r="V35" s="21"/>
      <c r="W35" s="21"/>
      <c r="X35" s="21"/>
      <c r="Y35" s="21"/>
      <c r="Z35" s="21"/>
      <c r="AA35" s="35"/>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row>
    <row r="36" spans="1:56" s="40" customFormat="1" ht="22.5" customHeight="1" x14ac:dyDescent="0.3">
      <c r="A36" s="47"/>
      <c r="B36" s="53" t="s">
        <v>55</v>
      </c>
      <c r="C36" s="54" t="s">
        <v>61</v>
      </c>
      <c r="D36" s="26">
        <v>18091.795972434651</v>
      </c>
      <c r="E36" s="52">
        <f>D36/(24*31*VLOOKUP($B36,PC_ENERO_2025!$B$10:$C$22,2,0))</f>
        <v>44.212600128139414</v>
      </c>
      <c r="F36" s="35" t="str">
        <f t="shared" si="1"/>
        <v/>
      </c>
      <c r="G36" s="47"/>
      <c r="H36" s="47"/>
      <c r="I36" s="47"/>
      <c r="J36" s="47"/>
      <c r="K36" s="47"/>
      <c r="L36" s="47"/>
      <c r="M36" s="47"/>
      <c r="N36" s="35"/>
      <c r="O36" s="47"/>
      <c r="P36" s="21"/>
      <c r="Q36" s="21"/>
      <c r="R36" s="21"/>
      <c r="S36" s="21"/>
      <c r="T36" s="21"/>
      <c r="U36" s="21"/>
      <c r="V36" s="21"/>
      <c r="W36" s="21"/>
      <c r="X36" s="21"/>
      <c r="Y36" s="21"/>
      <c r="Z36" s="21"/>
      <c r="AA36" s="35"/>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row>
    <row r="37" spans="1:56" s="40" customFormat="1" ht="22.5" customHeight="1" x14ac:dyDescent="0.3">
      <c r="A37" s="47"/>
      <c r="B37" s="53" t="s">
        <v>56</v>
      </c>
      <c r="C37" s="54" t="s">
        <v>61</v>
      </c>
      <c r="D37" s="26">
        <v>18107.905818184405</v>
      </c>
      <c r="E37" s="52">
        <f>D37/(24*31*VLOOKUP($B37,PC_ENERO_2025!$B$10:$C$22,2,0))</f>
        <v>41.963074291306093</v>
      </c>
      <c r="F37" s="35" t="str">
        <f t="shared" si="1"/>
        <v/>
      </c>
      <c r="G37" s="47"/>
      <c r="H37" s="47"/>
      <c r="I37" s="47"/>
      <c r="J37" s="47"/>
      <c r="K37" s="47"/>
      <c r="L37" s="47"/>
      <c r="M37" s="47"/>
      <c r="N37" s="35"/>
      <c r="O37" s="47"/>
      <c r="P37" s="21"/>
      <c r="Q37" s="21"/>
      <c r="R37" s="21"/>
      <c r="S37" s="21"/>
      <c r="T37" s="21"/>
      <c r="U37" s="21"/>
      <c r="V37" s="21"/>
      <c r="W37" s="21"/>
      <c r="X37" s="21"/>
      <c r="Y37" s="21"/>
      <c r="Z37" s="21"/>
      <c r="AA37" s="35"/>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row>
    <row r="38" spans="1:56" s="40" customFormat="1" ht="22.5" customHeight="1" x14ac:dyDescent="0.3">
      <c r="A38" s="47"/>
      <c r="B38" s="53" t="s">
        <v>57</v>
      </c>
      <c r="C38" s="54" t="s">
        <v>61</v>
      </c>
      <c r="D38" s="26">
        <v>2073.4251752361747</v>
      </c>
      <c r="E38" s="52">
        <f>D38/(24*31*VLOOKUP($B38,PC_ENERO_2025!$B$10:$C$22,2,0))</f>
        <v>5.5737235893445556</v>
      </c>
      <c r="F38" s="35" t="str">
        <f t="shared" si="1"/>
        <v/>
      </c>
      <c r="G38" s="47"/>
      <c r="H38" s="47"/>
      <c r="I38" s="47"/>
      <c r="J38" s="47"/>
      <c r="K38" s="47"/>
      <c r="L38" s="47"/>
      <c r="M38" s="47"/>
      <c r="N38" s="47"/>
      <c r="O38" s="47"/>
      <c r="P38" s="21"/>
      <c r="Q38" s="21"/>
      <c r="R38" s="21"/>
      <c r="S38" s="21"/>
      <c r="T38" s="21"/>
      <c r="U38" s="21"/>
      <c r="V38" s="21"/>
      <c r="W38" s="21"/>
      <c r="X38" s="21"/>
      <c r="Y38" s="21"/>
      <c r="Z38" s="21"/>
      <c r="AA38" s="35"/>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row>
    <row r="39" spans="1:56" s="40" customFormat="1" ht="22.5" customHeight="1" x14ac:dyDescent="0.3">
      <c r="A39" s="47"/>
      <c r="B39" s="53" t="s">
        <v>58</v>
      </c>
      <c r="C39" s="54" t="s">
        <v>61</v>
      </c>
      <c r="D39" s="26">
        <v>22.188529543010159</v>
      </c>
      <c r="E39" s="52">
        <f>D39/(24*31*VLOOKUP($B39,PC_ENERO_2025!$B$10:$C$22,2,0))</f>
        <v>5.9646584793038061E-2</v>
      </c>
      <c r="F39" s="35" t="str">
        <f t="shared" si="1"/>
        <v/>
      </c>
      <c r="G39" s="47"/>
      <c r="H39" s="47"/>
      <c r="I39" s="47"/>
      <c r="J39" s="47"/>
      <c r="K39" s="47"/>
      <c r="L39" s="47"/>
      <c r="M39" s="47"/>
      <c r="N39" s="47"/>
      <c r="O39" s="47"/>
      <c r="P39" s="21"/>
      <c r="Q39" s="21"/>
      <c r="R39" s="21"/>
      <c r="S39" s="21"/>
      <c r="T39" s="21"/>
      <c r="U39" s="21"/>
      <c r="V39" s="21"/>
      <c r="W39" s="21"/>
      <c r="X39" s="21"/>
      <c r="Y39" s="21"/>
      <c r="Z39" s="21"/>
      <c r="AA39" s="35"/>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row>
    <row r="40" spans="1:56" s="40" customFormat="1" ht="22.5" customHeight="1" x14ac:dyDescent="0.3">
      <c r="A40" s="47"/>
      <c r="B40" s="53" t="s">
        <v>59</v>
      </c>
      <c r="C40" s="54" t="s">
        <v>61</v>
      </c>
      <c r="D40" s="26">
        <v>6755.0769946119408</v>
      </c>
      <c r="E40" s="52">
        <f>D40/(24*31*VLOOKUP($B40,PC_ENERO_2025!$B$10:$C$22,2,0))</f>
        <v>18.158809125300916</v>
      </c>
      <c r="F40" s="35" t="str">
        <f t="shared" si="1"/>
        <v/>
      </c>
      <c r="G40" s="47"/>
      <c r="H40" s="47"/>
      <c r="I40" s="47"/>
      <c r="J40" s="47"/>
      <c r="K40" s="47"/>
      <c r="L40" s="47"/>
      <c r="M40" s="47"/>
      <c r="N40" s="47"/>
      <c r="O40" s="47"/>
      <c r="P40" s="21"/>
      <c r="Q40" s="21"/>
      <c r="R40" s="21"/>
      <c r="S40" s="21"/>
      <c r="T40" s="21"/>
      <c r="U40" s="21"/>
      <c r="V40" s="21"/>
      <c r="W40" s="21"/>
      <c r="X40" s="21"/>
      <c r="Y40" s="21"/>
      <c r="Z40" s="21"/>
      <c r="AA40" s="35"/>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row>
    <row r="41" spans="1:56" s="40" customFormat="1" ht="22.5" customHeight="1" x14ac:dyDescent="0.3">
      <c r="A41" s="47"/>
      <c r="B41" s="53" t="s">
        <v>60</v>
      </c>
      <c r="C41" s="54" t="s">
        <v>61</v>
      </c>
      <c r="D41" s="26">
        <v>12301.574984385208</v>
      </c>
      <c r="E41" s="52">
        <f>D41/(24*31*VLOOKUP($B41,PC_ENERO_2025!$B$10:$C$22,2,0))</f>
        <v>33.068749958024753</v>
      </c>
      <c r="F41" s="35" t="str">
        <f t="shared" si="1"/>
        <v/>
      </c>
      <c r="G41" s="47"/>
      <c r="H41" s="47"/>
      <c r="I41" s="47"/>
      <c r="J41" s="47"/>
      <c r="K41" s="47"/>
      <c r="L41" s="47"/>
      <c r="M41" s="47"/>
      <c r="N41" s="35"/>
      <c r="O41" s="35"/>
      <c r="P41" s="35"/>
      <c r="Q41" s="35"/>
      <c r="R41" s="35"/>
      <c r="S41" s="35"/>
      <c r="T41" s="35"/>
      <c r="U41" s="35"/>
      <c r="V41" s="35"/>
      <c r="W41" s="35"/>
      <c r="X41" s="35"/>
      <c r="Y41" s="35"/>
      <c r="Z41" s="35"/>
      <c r="AA41" s="35"/>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row>
    <row r="42" spans="1:56" s="40" customFormat="1" ht="22.5" customHeight="1" x14ac:dyDescent="0.3">
      <c r="A42" s="47"/>
      <c r="B42" s="53" t="s">
        <v>48</v>
      </c>
      <c r="C42" s="54" t="s">
        <v>62</v>
      </c>
      <c r="D42" s="26">
        <v>258436.54567096097</v>
      </c>
      <c r="E42" s="52">
        <f>D42/(24*31*VLOOKUP($B42,PC_ENERO_2025!$B$10:$C$22,2,0))</f>
        <v>588.74737030927872</v>
      </c>
      <c r="F42" s="35" t="str">
        <f t="shared" si="1"/>
        <v/>
      </c>
      <c r="G42" s="47"/>
      <c r="H42" s="47"/>
      <c r="I42" s="47"/>
      <c r="J42" s="47"/>
      <c r="K42" s="47"/>
      <c r="L42" s="47"/>
      <c r="M42" s="47"/>
      <c r="N42" s="35"/>
      <c r="O42" s="35"/>
      <c r="P42" s="35"/>
      <c r="Q42" s="35"/>
      <c r="R42" s="35"/>
      <c r="S42" s="35"/>
      <c r="T42" s="35"/>
      <c r="U42" s="35"/>
      <c r="V42" s="35"/>
      <c r="W42" s="35"/>
      <c r="X42" s="35"/>
      <c r="Y42" s="35"/>
      <c r="Z42" s="35"/>
      <c r="AA42" s="35"/>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row>
    <row r="43" spans="1:56" s="40" customFormat="1" ht="22.5" customHeight="1" x14ac:dyDescent="0.3">
      <c r="A43" s="47"/>
      <c r="B43" s="53" t="s">
        <v>50</v>
      </c>
      <c r="C43" s="54" t="s">
        <v>62</v>
      </c>
      <c r="D43" s="26">
        <v>158728.65819207995</v>
      </c>
      <c r="E43" s="52">
        <f>D43/(24*31*VLOOKUP($B43,PC_ENERO_2025!$B$10:$C$22,2,0))</f>
        <v>361.60164523437203</v>
      </c>
      <c r="F43" s="35" t="str">
        <f t="shared" si="1"/>
        <v/>
      </c>
      <c r="G43" s="47"/>
      <c r="H43" s="47"/>
      <c r="I43" s="47"/>
      <c r="J43" s="47"/>
      <c r="K43" s="47"/>
      <c r="L43" s="47"/>
      <c r="M43" s="47"/>
      <c r="N43" s="35"/>
      <c r="O43" s="35"/>
      <c r="P43" s="35"/>
      <c r="Q43" s="35"/>
      <c r="R43" s="35"/>
      <c r="S43" s="35"/>
      <c r="T43" s="35"/>
      <c r="U43" s="35"/>
      <c r="V43" s="35"/>
      <c r="W43" s="35"/>
      <c r="X43" s="35"/>
      <c r="Y43" s="35"/>
      <c r="Z43" s="35"/>
      <c r="AA43" s="35"/>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row>
    <row r="44" spans="1:56" s="40" customFormat="1" ht="22.5" customHeight="1" x14ac:dyDescent="0.3">
      <c r="A44" s="47"/>
      <c r="B44" s="53" t="s">
        <v>51</v>
      </c>
      <c r="C44" s="54" t="s">
        <v>62</v>
      </c>
      <c r="D44" s="26">
        <v>240144.34244681065</v>
      </c>
      <c r="E44" s="52">
        <f>D44/(24*31*VLOOKUP($B44,PC_ENERO_2025!$B$10:$C$22,2,0))</f>
        <v>436.18196463021411</v>
      </c>
      <c r="F44" s="35" t="str">
        <f t="shared" si="1"/>
        <v/>
      </c>
      <c r="G44" s="47"/>
      <c r="H44" s="47"/>
      <c r="I44" s="47"/>
      <c r="J44" s="47"/>
      <c r="K44" s="47"/>
      <c r="L44" s="47"/>
      <c r="M44" s="47"/>
      <c r="N44" s="35"/>
      <c r="O44" s="35"/>
      <c r="P44" s="35"/>
      <c r="Q44" s="35"/>
      <c r="R44" s="35"/>
      <c r="S44" s="35"/>
      <c r="T44" s="35"/>
      <c r="U44" s="35"/>
      <c r="V44" s="35"/>
      <c r="W44" s="35"/>
      <c r="X44" s="35"/>
      <c r="Y44" s="35"/>
      <c r="Z44" s="35"/>
      <c r="AA44" s="35"/>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row>
    <row r="45" spans="1:56" s="40" customFormat="1" ht="22.5" customHeight="1" x14ac:dyDescent="0.3">
      <c r="A45" s="47"/>
      <c r="B45" s="53" t="s">
        <v>52</v>
      </c>
      <c r="C45" s="54" t="s">
        <v>62</v>
      </c>
      <c r="D45" s="26">
        <v>63829.557846321062</v>
      </c>
      <c r="E45" s="52">
        <f>D45/(24*31*VLOOKUP($B45,PC_ENERO_2025!$B$10:$C$22,2,0))</f>
        <v>120.83438938043514</v>
      </c>
      <c r="F45" s="35" t="str">
        <f t="shared" si="1"/>
        <v/>
      </c>
      <c r="G45" s="35"/>
      <c r="H45" s="35"/>
      <c r="I45" s="35"/>
      <c r="J45" s="35"/>
      <c r="K45" s="35"/>
      <c r="L45" s="35"/>
      <c r="M45" s="35"/>
      <c r="N45" s="35"/>
      <c r="O45" s="35"/>
      <c r="P45" s="35"/>
      <c r="Q45" s="35"/>
      <c r="R45" s="35"/>
      <c r="S45" s="35"/>
      <c r="T45" s="35"/>
      <c r="U45" s="35"/>
      <c r="V45" s="35"/>
      <c r="W45" s="35"/>
      <c r="X45" s="35"/>
      <c r="Y45" s="35"/>
      <c r="Z45" s="35"/>
      <c r="AA45" s="35"/>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row>
    <row r="46" spans="1:56" s="40" customFormat="1" ht="22.5" customHeight="1" x14ac:dyDescent="0.3">
      <c r="A46" s="47"/>
      <c r="B46" s="53" t="s">
        <v>53</v>
      </c>
      <c r="C46" s="54" t="s">
        <v>62</v>
      </c>
      <c r="D46" s="26">
        <v>480.03225761608809</v>
      </c>
      <c r="E46" s="52">
        <f>D46/(24*31*VLOOKUP($B46,PC_ENERO_2025!$B$10:$C$22,2,0))</f>
        <v>1.3167441782315341</v>
      </c>
      <c r="F46" s="35" t="str">
        <f t="shared" si="1"/>
        <v/>
      </c>
      <c r="G46" s="35"/>
      <c r="H46" s="35"/>
      <c r="I46" s="35"/>
      <c r="J46" s="35"/>
      <c r="K46" s="35"/>
      <c r="L46" s="35"/>
      <c r="M46" s="35"/>
      <c r="N46" s="35"/>
      <c r="O46" s="35"/>
      <c r="P46" s="35"/>
      <c r="Q46" s="35"/>
      <c r="R46" s="35"/>
      <c r="S46" s="35"/>
      <c r="T46" s="35"/>
      <c r="U46" s="35"/>
      <c r="V46" s="35"/>
      <c r="W46" s="35"/>
      <c r="X46" s="35"/>
      <c r="Y46" s="35"/>
      <c r="Z46" s="35"/>
      <c r="AA46" s="35"/>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row>
    <row r="47" spans="1:56" s="40" customFormat="1" ht="22.5" customHeight="1" x14ac:dyDescent="0.3">
      <c r="A47" s="47"/>
      <c r="B47" s="53" t="s">
        <v>54</v>
      </c>
      <c r="C47" s="54" t="s">
        <v>62</v>
      </c>
      <c r="D47" s="26">
        <v>626788.71559318842</v>
      </c>
      <c r="E47" s="52">
        <f>D47/(24*31*VLOOKUP($B47,PC_ENERO_2025!$B$10:$C$22,2,0))</f>
        <v>1477.9964053791464</v>
      </c>
      <c r="F47" s="35" t="str">
        <f t="shared" si="1"/>
        <v/>
      </c>
      <c r="G47" s="35"/>
      <c r="H47" s="35"/>
      <c r="I47" s="35"/>
      <c r="J47" s="35"/>
      <c r="K47" s="35"/>
      <c r="L47" s="35"/>
      <c r="M47" s="35"/>
      <c r="N47" s="35"/>
      <c r="O47" s="35"/>
      <c r="P47" s="35"/>
      <c r="Q47" s="35"/>
      <c r="R47" s="35"/>
      <c r="S47" s="35"/>
      <c r="T47" s="35"/>
      <c r="U47" s="35"/>
      <c r="V47" s="35"/>
      <c r="W47" s="35"/>
      <c r="X47" s="35"/>
      <c r="Y47" s="35"/>
      <c r="Z47" s="35"/>
      <c r="AA47" s="35"/>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row>
    <row r="48" spans="1:56" s="40" customFormat="1" ht="22.5" customHeight="1" x14ac:dyDescent="0.3">
      <c r="A48" s="47"/>
      <c r="B48" s="53" t="s">
        <v>55</v>
      </c>
      <c r="C48" s="54" t="s">
        <v>62</v>
      </c>
      <c r="D48" s="26">
        <v>137334.25937096198</v>
      </c>
      <c r="E48" s="52">
        <f>D48/(24*31*VLOOKUP($B48,PC_ENERO_2025!$B$10:$C$22,2,0))</f>
        <v>335.61646962600679</v>
      </c>
      <c r="F48" s="35" t="str">
        <f t="shared" si="1"/>
        <v/>
      </c>
      <c r="G48" s="35"/>
      <c r="H48" s="35"/>
      <c r="I48" s="35"/>
      <c r="J48" s="35"/>
      <c r="K48" s="35"/>
      <c r="L48" s="35"/>
      <c r="M48" s="35"/>
      <c r="N48" s="35"/>
      <c r="O48" s="35"/>
      <c r="P48" s="35"/>
      <c r="Q48" s="35"/>
      <c r="R48" s="35"/>
      <c r="S48" s="35"/>
      <c r="T48" s="35"/>
      <c r="U48" s="35"/>
      <c r="V48" s="35"/>
      <c r="W48" s="35"/>
      <c r="X48" s="35"/>
      <c r="Y48" s="35"/>
      <c r="Z48" s="35"/>
      <c r="AA48" s="35"/>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row>
    <row r="49" spans="1:56" s="40" customFormat="1" ht="22.5" customHeight="1" x14ac:dyDescent="0.3">
      <c r="A49" s="47"/>
      <c r="B49" s="53" t="s">
        <v>56</v>
      </c>
      <c r="C49" s="54" t="s">
        <v>62</v>
      </c>
      <c r="D49" s="26">
        <v>106354.08995441911</v>
      </c>
      <c r="E49" s="52">
        <f>D49/(24*31*VLOOKUP($B49,PC_ENERO_2025!$B$10:$C$22,2,0))</f>
        <v>246.46387178906912</v>
      </c>
      <c r="F49" s="35" t="str">
        <f t="shared" si="1"/>
        <v/>
      </c>
      <c r="G49" s="35"/>
      <c r="H49" s="35"/>
      <c r="I49" s="35"/>
      <c r="J49" s="35"/>
      <c r="K49" s="35"/>
      <c r="L49" s="35"/>
      <c r="M49" s="35"/>
      <c r="N49" s="35"/>
      <c r="O49" s="35"/>
      <c r="P49" s="35"/>
      <c r="Q49" s="35"/>
      <c r="R49" s="35"/>
      <c r="S49" s="35"/>
      <c r="T49" s="35"/>
      <c r="U49" s="35"/>
      <c r="V49" s="35"/>
      <c r="W49" s="35"/>
      <c r="X49" s="35"/>
      <c r="Y49" s="35"/>
      <c r="Z49" s="35"/>
      <c r="AA49" s="35"/>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row>
    <row r="50" spans="1:56" s="40" customFormat="1" ht="22.5" customHeight="1" x14ac:dyDescent="0.3">
      <c r="A50" s="47"/>
      <c r="B50" s="53" t="s">
        <v>57</v>
      </c>
      <c r="C50" s="54" t="s">
        <v>62</v>
      </c>
      <c r="D50" s="26">
        <v>27207.899039444754</v>
      </c>
      <c r="E50" s="52">
        <f>D50/(24*31*VLOOKUP($B50,PC_ENERO_2025!$B$10:$C$22,2,0))</f>
        <v>73.139513546894506</v>
      </c>
      <c r="F50" s="35" t="str">
        <f t="shared" si="1"/>
        <v/>
      </c>
      <c r="G50" s="35"/>
      <c r="H50" s="35"/>
      <c r="I50" s="35"/>
      <c r="J50" s="35"/>
      <c r="K50" s="35"/>
      <c r="L50" s="35"/>
      <c r="M50" s="35"/>
      <c r="N50" s="35"/>
      <c r="O50" s="35"/>
      <c r="P50" s="35"/>
      <c r="Q50" s="35"/>
      <c r="R50" s="35"/>
      <c r="S50" s="35"/>
      <c r="T50" s="35"/>
      <c r="U50" s="35"/>
      <c r="V50" s="35"/>
      <c r="W50" s="35"/>
      <c r="X50" s="35"/>
      <c r="Y50" s="35"/>
      <c r="Z50" s="35"/>
      <c r="AA50" s="35"/>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row>
    <row r="51" spans="1:56" s="40" customFormat="1" ht="22.5" customHeight="1" x14ac:dyDescent="0.3">
      <c r="A51" s="47"/>
      <c r="B51" s="53" t="s">
        <v>58</v>
      </c>
      <c r="C51" s="54" t="s">
        <v>62</v>
      </c>
      <c r="D51" s="26">
        <v>8056.0449783411559</v>
      </c>
      <c r="E51" s="52">
        <f>D51/(24*31*VLOOKUP($B51,PC_ENERO_2025!$B$10:$C$22,2,0))</f>
        <v>21.65603488801386</v>
      </c>
      <c r="F51" s="35" t="str">
        <f t="shared" si="1"/>
        <v/>
      </c>
      <c r="G51" s="35"/>
      <c r="H51" s="35"/>
      <c r="I51" s="35"/>
      <c r="J51" s="35"/>
      <c r="K51" s="35"/>
      <c r="L51" s="35"/>
      <c r="M51" s="35"/>
      <c r="N51" s="35"/>
      <c r="O51" s="35"/>
      <c r="P51" s="35"/>
      <c r="Q51" s="35"/>
      <c r="R51" s="35"/>
      <c r="S51" s="35"/>
      <c r="T51" s="35"/>
      <c r="U51" s="35"/>
      <c r="V51" s="35"/>
      <c r="W51" s="35"/>
      <c r="X51" s="35"/>
      <c r="Y51" s="35"/>
      <c r="Z51" s="35"/>
      <c r="AA51" s="35"/>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row>
    <row r="52" spans="1:56" s="40" customFormat="1" ht="22.5" customHeight="1" x14ac:dyDescent="0.3">
      <c r="A52" s="47"/>
      <c r="B52" s="53" t="s">
        <v>59</v>
      </c>
      <c r="C52" s="54" t="s">
        <v>62</v>
      </c>
      <c r="D52" s="26">
        <v>47422.761259006562</v>
      </c>
      <c r="E52" s="52">
        <f>D52/(24*31*VLOOKUP($B52,PC_ENERO_2025!$B$10:$C$22,2,0))</f>
        <v>127.48054101883484</v>
      </c>
      <c r="F52" s="35" t="str">
        <f t="shared" si="1"/>
        <v/>
      </c>
      <c r="G52" s="35"/>
      <c r="H52" s="35"/>
      <c r="I52" s="35"/>
      <c r="J52" s="35"/>
      <c r="K52" s="35"/>
      <c r="L52" s="35"/>
      <c r="M52" s="35"/>
      <c r="N52" s="35"/>
      <c r="O52" s="35"/>
      <c r="P52" s="35"/>
      <c r="Q52" s="35"/>
      <c r="R52" s="35"/>
      <c r="S52" s="35"/>
      <c r="T52" s="35"/>
      <c r="U52" s="35"/>
      <c r="V52" s="35"/>
      <c r="W52" s="35"/>
      <c r="X52" s="35"/>
      <c r="Y52" s="35"/>
      <c r="Z52" s="35"/>
      <c r="AA52" s="35"/>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row>
    <row r="53" spans="1:56" s="40" customFormat="1" ht="22.5" customHeight="1" x14ac:dyDescent="0.3">
      <c r="A53" s="47"/>
      <c r="B53" s="53" t="s">
        <v>60</v>
      </c>
      <c r="C53" s="54" t="s">
        <v>62</v>
      </c>
      <c r="D53" s="26">
        <v>154375.44997458454</v>
      </c>
      <c r="E53" s="52">
        <f>D53/(24*31*VLOOKUP($B53,PC_ENERO_2025!$B$10:$C$22,2,0))</f>
        <v>414.98776874888318</v>
      </c>
      <c r="F53" s="35" t="str">
        <f t="shared" si="1"/>
        <v/>
      </c>
      <c r="G53" s="35"/>
      <c r="H53" s="35"/>
      <c r="I53" s="35"/>
      <c r="J53" s="35"/>
      <c r="K53" s="35"/>
      <c r="L53" s="35"/>
      <c r="M53" s="35"/>
      <c r="N53" s="35"/>
      <c r="O53" s="35"/>
      <c r="P53" s="35"/>
      <c r="Q53" s="35"/>
      <c r="R53" s="35"/>
      <c r="S53" s="35"/>
      <c r="T53" s="35"/>
      <c r="U53" s="35"/>
      <c r="V53" s="35"/>
      <c r="W53" s="35"/>
      <c r="X53" s="35"/>
      <c r="Y53" s="35"/>
      <c r="Z53" s="35"/>
      <c r="AA53" s="35"/>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row>
    <row r="54" spans="1:56" s="40" customFormat="1" ht="22.5" customHeight="1" x14ac:dyDescent="0.3">
      <c r="A54" s="47"/>
      <c r="B54" s="53" t="s">
        <v>48</v>
      </c>
      <c r="C54" s="54" t="s">
        <v>63</v>
      </c>
      <c r="D54" s="26">
        <v>121722.66247158841</v>
      </c>
      <c r="E54" s="52">
        <f>D54/(24*31*VLOOKUP($B54,PC_ENERO_2025!$B$10:$C$22,2,0))</f>
        <v>277.29784598047297</v>
      </c>
      <c r="F54" s="35" t="str">
        <f t="shared" si="1"/>
        <v/>
      </c>
      <c r="G54" s="35"/>
      <c r="H54" s="35"/>
      <c r="I54" s="35"/>
      <c r="J54" s="35"/>
      <c r="K54" s="35"/>
      <c r="L54" s="35"/>
      <c r="M54" s="35"/>
      <c r="N54" s="35"/>
      <c r="O54" s="35"/>
      <c r="P54" s="35"/>
      <c r="Q54" s="35"/>
      <c r="R54" s="35"/>
      <c r="S54" s="35"/>
      <c r="T54" s="35"/>
      <c r="U54" s="35"/>
      <c r="V54" s="35"/>
      <c r="W54" s="35"/>
      <c r="X54" s="35"/>
      <c r="Y54" s="35"/>
      <c r="Z54" s="35"/>
      <c r="AA54" s="35"/>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row>
    <row r="55" spans="1:56" s="40" customFormat="1" ht="22.5" customHeight="1" x14ac:dyDescent="0.3">
      <c r="A55" s="47"/>
      <c r="B55" s="53" t="s">
        <v>50</v>
      </c>
      <c r="C55" s="54" t="s">
        <v>63</v>
      </c>
      <c r="D55" s="26">
        <v>110048.52424229226</v>
      </c>
      <c r="E55" s="52">
        <f>D55/(24*31*VLOOKUP($B55,PC_ENERO_2025!$B$10:$C$22,2,0))</f>
        <v>250.70285274806878</v>
      </c>
      <c r="F55" s="35" t="str">
        <f t="shared" si="1"/>
        <v/>
      </c>
      <c r="G55" s="35"/>
      <c r="H55" s="35"/>
      <c r="I55" s="35"/>
      <c r="J55" s="35"/>
      <c r="K55" s="35"/>
      <c r="L55" s="35"/>
      <c r="M55" s="35"/>
      <c r="N55" s="35"/>
      <c r="O55" s="35"/>
      <c r="P55" s="35"/>
      <c r="Q55" s="35"/>
      <c r="R55" s="35"/>
      <c r="S55" s="35"/>
      <c r="T55" s="35"/>
      <c r="U55" s="35"/>
      <c r="V55" s="35"/>
      <c r="W55" s="35"/>
      <c r="X55" s="35"/>
      <c r="Y55" s="35"/>
      <c r="Z55" s="35"/>
      <c r="AA55" s="35"/>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row>
    <row r="56" spans="1:56" s="40" customFormat="1" ht="22.5" customHeight="1" x14ac:dyDescent="0.3">
      <c r="A56" s="47"/>
      <c r="B56" s="53" t="s">
        <v>51</v>
      </c>
      <c r="C56" s="54" t="s">
        <v>63</v>
      </c>
      <c r="D56" s="26">
        <v>69348.572322100459</v>
      </c>
      <c r="E56" s="52">
        <f>D56/(24*31*VLOOKUP($B56,PC_ENERO_2025!$B$10:$C$22,2,0))</f>
        <v>125.96006306687821</v>
      </c>
      <c r="F56" s="35" t="str">
        <f t="shared" si="1"/>
        <v/>
      </c>
      <c r="G56" s="35"/>
      <c r="H56" s="35"/>
      <c r="I56" s="35"/>
      <c r="J56" s="35"/>
      <c r="K56" s="35"/>
      <c r="L56" s="35"/>
      <c r="M56" s="35"/>
      <c r="N56" s="35"/>
      <c r="O56" s="35"/>
      <c r="P56" s="35"/>
      <c r="Q56" s="35"/>
      <c r="R56" s="35"/>
      <c r="S56" s="35"/>
      <c r="T56" s="35"/>
      <c r="U56" s="35"/>
      <c r="V56" s="35"/>
      <c r="W56" s="35"/>
      <c r="X56" s="35"/>
      <c r="Y56" s="35"/>
      <c r="Z56" s="35"/>
      <c r="AA56" s="35"/>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row>
    <row r="57" spans="1:56" s="40" customFormat="1" ht="22.5" customHeight="1" x14ac:dyDescent="0.3">
      <c r="A57" s="47"/>
      <c r="B57" s="53" t="s">
        <v>52</v>
      </c>
      <c r="C57" s="54" t="s">
        <v>63</v>
      </c>
      <c r="D57" s="26">
        <v>0</v>
      </c>
      <c r="E57" s="52">
        <f>D57/(24*31*VLOOKUP($B57,PC_ENERO_2025!$B$10:$C$22,2,0))</f>
        <v>0</v>
      </c>
      <c r="F57" s="35" t="str">
        <f t="shared" si="1"/>
        <v/>
      </c>
      <c r="G57" s="35"/>
      <c r="H57" s="35"/>
      <c r="I57" s="35"/>
      <c r="J57" s="35"/>
      <c r="K57" s="35"/>
      <c r="L57" s="35"/>
      <c r="M57" s="35"/>
      <c r="N57" s="35"/>
      <c r="O57" s="35"/>
      <c r="P57" s="35"/>
      <c r="Q57" s="35"/>
      <c r="R57" s="35"/>
      <c r="S57" s="35"/>
      <c r="T57" s="35"/>
      <c r="U57" s="35"/>
      <c r="V57" s="35"/>
      <c r="W57" s="35"/>
      <c r="X57" s="35"/>
      <c r="Y57" s="35"/>
      <c r="Z57" s="35"/>
      <c r="AA57" s="35"/>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row>
    <row r="58" spans="1:56" s="40" customFormat="1" ht="22.5" customHeight="1" x14ac:dyDescent="0.3">
      <c r="A58" s="47"/>
      <c r="B58" s="53" t="s">
        <v>53</v>
      </c>
      <c r="C58" s="54" t="s">
        <v>63</v>
      </c>
      <c r="D58" s="26">
        <v>367.91873838309402</v>
      </c>
      <c r="E58" s="52">
        <f>D58/(24*31*VLOOKUP($B58,PC_ENERO_2025!$B$10:$C$22,2,0))</f>
        <v>1.009213129205327</v>
      </c>
      <c r="F58" s="35" t="str">
        <f t="shared" si="1"/>
        <v/>
      </c>
      <c r="G58" s="47"/>
      <c r="H58" s="47"/>
      <c r="I58" s="47"/>
      <c r="J58" s="47"/>
      <c r="K58" s="47"/>
      <c r="L58" s="47"/>
      <c r="M58" s="47"/>
      <c r="N58" s="47"/>
      <c r="O58" s="47"/>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row>
    <row r="59" spans="1:56" s="40" customFormat="1" ht="22.5" customHeight="1" x14ac:dyDescent="0.3">
      <c r="A59" s="47"/>
      <c r="B59" s="53" t="s">
        <v>54</v>
      </c>
      <c r="C59" s="54" t="s">
        <v>63</v>
      </c>
      <c r="D59" s="26">
        <v>131152.27712730443</v>
      </c>
      <c r="E59" s="52">
        <f>D59/(24*31*VLOOKUP($B59,PC_ENERO_2025!$B$10:$C$22,2,0))</f>
        <v>309.26305679896348</v>
      </c>
      <c r="F59" s="35" t="str">
        <f t="shared" si="1"/>
        <v/>
      </c>
      <c r="G59" s="47"/>
      <c r="H59" s="47"/>
      <c r="I59" s="47"/>
      <c r="J59" s="47"/>
      <c r="K59" s="47"/>
      <c r="L59" s="47"/>
      <c r="M59" s="47"/>
      <c r="N59" s="47"/>
      <c r="O59" s="47"/>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row>
    <row r="60" spans="1:56" s="40" customFormat="1" ht="22.5" customHeight="1" x14ac:dyDescent="0.3">
      <c r="A60" s="47"/>
      <c r="B60" s="53" t="s">
        <v>55</v>
      </c>
      <c r="C60" s="54" t="s">
        <v>63</v>
      </c>
      <c r="D60" s="26">
        <v>53643.05798975729</v>
      </c>
      <c r="E60" s="52">
        <f>D60/(24*31*VLOOKUP($B60,PC_ENERO_2025!$B$10:$C$22,2,0))</f>
        <v>131.09251708151828</v>
      </c>
      <c r="F60" s="35" t="str">
        <f t="shared" si="1"/>
        <v/>
      </c>
      <c r="G60" s="47"/>
      <c r="H60" s="47"/>
      <c r="I60" s="47"/>
      <c r="J60" s="47"/>
      <c r="K60" s="47"/>
      <c r="L60" s="47"/>
      <c r="M60" s="47"/>
      <c r="N60" s="47"/>
      <c r="O60" s="47"/>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row>
    <row r="61" spans="1:56" s="40" customFormat="1" ht="22.5" customHeight="1" x14ac:dyDescent="0.3">
      <c r="A61" s="47"/>
      <c r="B61" s="53" t="s">
        <v>56</v>
      </c>
      <c r="C61" s="54" t="s">
        <v>63</v>
      </c>
      <c r="D61" s="26">
        <v>59872.208287349771</v>
      </c>
      <c r="E61" s="52">
        <f>D61/(24*31*VLOOKUP($B61,PC_ENERO_2025!$B$10:$C$22,2,0))</f>
        <v>138.74723833738824</v>
      </c>
      <c r="F61" s="35" t="str">
        <f t="shared" si="1"/>
        <v/>
      </c>
      <c r="G61" s="47"/>
      <c r="H61" s="47"/>
      <c r="I61" s="47"/>
      <c r="J61" s="47"/>
      <c r="K61" s="47"/>
      <c r="L61" s="47"/>
      <c r="M61" s="47"/>
      <c r="N61" s="47"/>
      <c r="O61" s="47"/>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row>
    <row r="62" spans="1:56" s="40" customFormat="1" ht="22.5" customHeight="1" x14ac:dyDescent="0.3">
      <c r="A62" s="47"/>
      <c r="B62" s="53" t="s">
        <v>57</v>
      </c>
      <c r="C62" s="54" t="s">
        <v>63</v>
      </c>
      <c r="D62" s="26">
        <v>14816.220229436431</v>
      </c>
      <c r="E62" s="52">
        <f>D62/(24*31*VLOOKUP($B62,PC_ENERO_2025!$B$10:$C$22,2,0))</f>
        <v>39.828549003861376</v>
      </c>
      <c r="F62" s="35" t="str">
        <f t="shared" si="1"/>
        <v/>
      </c>
      <c r="G62" s="47"/>
      <c r="H62" s="47"/>
      <c r="I62" s="47"/>
      <c r="J62" s="47"/>
      <c r="K62" s="47"/>
      <c r="L62" s="47"/>
      <c r="M62" s="47"/>
      <c r="N62" s="47"/>
      <c r="O62" s="47"/>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row>
    <row r="63" spans="1:56" s="40" customFormat="1" ht="22.5" customHeight="1" x14ac:dyDescent="0.3">
      <c r="A63" s="47"/>
      <c r="B63" s="53" t="s">
        <v>58</v>
      </c>
      <c r="C63" s="54" t="s">
        <v>63</v>
      </c>
      <c r="D63" s="26">
        <v>941.01657723791345</v>
      </c>
      <c r="E63" s="52">
        <f>D63/(24*31*VLOOKUP($B63,PC_ENERO_2025!$B$10:$C$22,2,0))</f>
        <v>2.5296144549406274</v>
      </c>
      <c r="F63" s="35" t="str">
        <f t="shared" si="1"/>
        <v/>
      </c>
      <c r="G63" s="47"/>
      <c r="H63" s="47"/>
      <c r="I63" s="47"/>
      <c r="J63" s="47"/>
      <c r="K63" s="47"/>
      <c r="L63" s="47"/>
      <c r="M63" s="47"/>
      <c r="N63" s="47"/>
      <c r="O63" s="47"/>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row>
    <row r="64" spans="1:56" s="40" customFormat="1" ht="22.5" customHeight="1" x14ac:dyDescent="0.3">
      <c r="A64" s="47"/>
      <c r="B64" s="53" t="s">
        <v>59</v>
      </c>
      <c r="C64" s="54" t="s">
        <v>63</v>
      </c>
      <c r="D64" s="26">
        <v>17205.290056698112</v>
      </c>
      <c r="E64" s="52">
        <f>D64/(24*31*VLOOKUP($B64,PC_ENERO_2025!$B$10:$C$22,2,0))</f>
        <v>46.250779722306753</v>
      </c>
      <c r="F64" s="35" t="str">
        <f t="shared" si="1"/>
        <v/>
      </c>
      <c r="G64" s="47"/>
      <c r="H64" s="47"/>
      <c r="I64" s="47"/>
      <c r="J64" s="47"/>
      <c r="K64" s="47"/>
      <c r="L64" s="47"/>
      <c r="M64" s="47"/>
      <c r="N64" s="47"/>
      <c r="O64" s="47"/>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row>
    <row r="65" spans="1:56" s="40" customFormat="1" ht="22.5" customHeight="1" x14ac:dyDescent="0.3">
      <c r="A65" s="47"/>
      <c r="B65" s="53" t="s">
        <v>60</v>
      </c>
      <c r="C65" s="54" t="s">
        <v>63</v>
      </c>
      <c r="D65" s="26">
        <v>41425.692725847977</v>
      </c>
      <c r="E65" s="52">
        <f>D65/(24*31*VLOOKUP($B65,PC_ENERO_2025!$B$10:$C$22,2,0))</f>
        <v>111.35938904797844</v>
      </c>
      <c r="F65" s="35" t="str">
        <f t="shared" si="1"/>
        <v/>
      </c>
      <c r="G65" s="47"/>
      <c r="H65" s="47"/>
      <c r="I65" s="47"/>
      <c r="J65" s="47"/>
      <c r="K65" s="47"/>
      <c r="L65" s="47"/>
      <c r="M65" s="47"/>
      <c r="N65" s="47"/>
      <c r="O65" s="47"/>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row>
    <row r="66" spans="1:56" s="40" customFormat="1" ht="22.5" customHeight="1" x14ac:dyDescent="0.3">
      <c r="A66" s="47"/>
      <c r="B66" s="53" t="s">
        <v>48</v>
      </c>
      <c r="C66" s="54" t="s">
        <v>64</v>
      </c>
      <c r="D66" s="26">
        <v>166740.18010766979</v>
      </c>
      <c r="E66" s="52">
        <f>D66/(24*31*VLOOKUP($B66,PC_ENERO_2025!$B$10:$C$22,2,0))</f>
        <v>379.8527886542505</v>
      </c>
      <c r="F66" s="35" t="str">
        <f t="shared" si="1"/>
        <v/>
      </c>
      <c r="G66" s="47"/>
      <c r="H66" s="47"/>
      <c r="I66" s="47"/>
      <c r="J66" s="47"/>
      <c r="K66" s="47"/>
      <c r="L66" s="47"/>
      <c r="M66" s="47"/>
      <c r="N66" s="47"/>
      <c r="O66" s="47"/>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row>
    <row r="67" spans="1:56" s="40" customFormat="1" ht="22.5" customHeight="1" x14ac:dyDescent="0.3">
      <c r="A67" s="47"/>
      <c r="B67" s="53" t="s">
        <v>50</v>
      </c>
      <c r="C67" s="54" t="s">
        <v>64</v>
      </c>
      <c r="D67" s="26">
        <v>102522.38491394777</v>
      </c>
      <c r="E67" s="52">
        <f>D67/(24*31*VLOOKUP($B67,PC_ENERO_2025!$B$10:$C$22,2,0))</f>
        <v>233.5574651766625</v>
      </c>
      <c r="F67" s="35" t="str">
        <f t="shared" si="1"/>
        <v/>
      </c>
      <c r="G67" s="47"/>
      <c r="H67" s="47"/>
      <c r="I67" s="47"/>
      <c r="J67" s="47"/>
      <c r="K67" s="47"/>
      <c r="L67" s="47"/>
      <c r="M67" s="47"/>
      <c r="N67" s="47"/>
      <c r="O67" s="47"/>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row>
    <row r="68" spans="1:56" s="40" customFormat="1" ht="22.5" customHeight="1" x14ac:dyDescent="0.3">
      <c r="A68" s="47"/>
      <c r="B68" s="53" t="s">
        <v>51</v>
      </c>
      <c r="C68" s="54" t="s">
        <v>64</v>
      </c>
      <c r="D68" s="26">
        <v>37041.337082497063</v>
      </c>
      <c r="E68" s="52">
        <f>D68/(24*31*VLOOKUP($B68,PC_ENERO_2025!$B$10:$C$22,2,0))</f>
        <v>67.279382960071686</v>
      </c>
      <c r="F68" s="35" t="str">
        <f t="shared" si="1"/>
        <v/>
      </c>
      <c r="G68" s="47"/>
      <c r="H68" s="47"/>
      <c r="I68" s="47"/>
      <c r="J68" s="47"/>
      <c r="K68" s="47"/>
      <c r="L68" s="47"/>
      <c r="M68" s="47"/>
      <c r="N68" s="47"/>
      <c r="O68" s="47"/>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row>
    <row r="69" spans="1:56" s="40" customFormat="1" ht="22.5" customHeight="1" x14ac:dyDescent="0.3">
      <c r="A69" s="47"/>
      <c r="B69" s="53" t="s">
        <v>52</v>
      </c>
      <c r="C69" s="54" t="s">
        <v>64</v>
      </c>
      <c r="D69" s="26">
        <v>104594.16174119763</v>
      </c>
      <c r="E69" s="52">
        <f>D69/(24*31*VLOOKUP($B69,PC_ENERO_2025!$B$10:$C$22,2,0))</f>
        <v>198.00500102452983</v>
      </c>
      <c r="F69" s="35" t="str">
        <f t="shared" si="1"/>
        <v/>
      </c>
      <c r="G69" s="47"/>
      <c r="H69" s="47"/>
      <c r="I69" s="47"/>
      <c r="J69" s="47"/>
      <c r="K69" s="47"/>
      <c r="L69" s="47"/>
      <c r="M69" s="47"/>
      <c r="N69" s="47"/>
      <c r="O69" s="47"/>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row>
    <row r="70" spans="1:56" s="40" customFormat="1" ht="22.5" customHeight="1" x14ac:dyDescent="0.3">
      <c r="A70" s="47"/>
      <c r="B70" s="53" t="s">
        <v>53</v>
      </c>
      <c r="C70" s="54" t="s">
        <v>64</v>
      </c>
      <c r="D70" s="26">
        <v>2592.2334051030375</v>
      </c>
      <c r="E70" s="52">
        <f>D70/(24*31*VLOOKUP($B70,PC_ENERO_2025!$B$10:$C$22,2,0))</f>
        <v>7.1105809883230124</v>
      </c>
      <c r="F70" s="35" t="str">
        <f t="shared" si="1"/>
        <v/>
      </c>
      <c r="G70" s="47"/>
      <c r="H70" s="47"/>
      <c r="I70" s="47"/>
      <c r="J70" s="47"/>
      <c r="K70" s="47"/>
      <c r="L70" s="47"/>
      <c r="M70" s="47"/>
      <c r="N70" s="47"/>
      <c r="O70" s="47"/>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row>
    <row r="71" spans="1:56" s="40" customFormat="1" ht="22.5" customHeight="1" x14ac:dyDescent="0.3">
      <c r="A71" s="47"/>
      <c r="B71" s="53" t="s">
        <v>54</v>
      </c>
      <c r="C71" s="54" t="s">
        <v>64</v>
      </c>
      <c r="D71" s="26">
        <v>272795.6492045144</v>
      </c>
      <c r="E71" s="52">
        <f>D71/(24*31*VLOOKUP($B71,PC_ENERO_2025!$B$10:$C$22,2,0))</f>
        <v>643.26459442679311</v>
      </c>
      <c r="F71" s="35" t="str">
        <f t="shared" si="1"/>
        <v/>
      </c>
      <c r="G71" s="47"/>
      <c r="H71" s="47"/>
      <c r="I71" s="47"/>
      <c r="J71" s="47"/>
      <c r="K71" s="47"/>
      <c r="L71" s="47"/>
      <c r="M71" s="47"/>
      <c r="N71" s="47"/>
      <c r="O71" s="47"/>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row>
    <row r="72" spans="1:56" s="40" customFormat="1" ht="22.5" customHeight="1" x14ac:dyDescent="0.3">
      <c r="A72" s="47"/>
      <c r="B72" s="53" t="s">
        <v>55</v>
      </c>
      <c r="C72" s="54" t="s">
        <v>64</v>
      </c>
      <c r="D72" s="26">
        <v>76406.503224277141</v>
      </c>
      <c r="E72" s="52">
        <f>D72/(24*31*VLOOKUP($B72,PC_ENERO_2025!$B$10:$C$22,2,0))</f>
        <v>186.7216598833752</v>
      </c>
      <c r="F72" s="35" t="str">
        <f t="shared" si="1"/>
        <v/>
      </c>
      <c r="G72" s="47"/>
      <c r="H72" s="47"/>
      <c r="I72" s="47"/>
      <c r="J72" s="47"/>
      <c r="K72" s="47"/>
      <c r="L72" s="47"/>
      <c r="M72" s="47"/>
      <c r="N72" s="47"/>
      <c r="O72" s="47"/>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row>
    <row r="73" spans="1:56" s="40" customFormat="1" ht="22.5" customHeight="1" x14ac:dyDescent="0.3">
      <c r="A73" s="47"/>
      <c r="B73" s="53" t="s">
        <v>56</v>
      </c>
      <c r="C73" s="54" t="s">
        <v>64</v>
      </c>
      <c r="D73" s="26">
        <v>80761.890017353391</v>
      </c>
      <c r="E73" s="52">
        <f>D73/(24*31*VLOOKUP($B73,PC_ENERO_2025!$B$10:$C$22,2,0))</f>
        <v>187.15677145289533</v>
      </c>
      <c r="F73" s="35" t="str">
        <f t="shared" si="1"/>
        <v/>
      </c>
      <c r="G73" s="47"/>
      <c r="H73" s="47"/>
      <c r="I73" s="47"/>
      <c r="J73" s="47"/>
      <c r="K73" s="47"/>
      <c r="L73" s="47"/>
      <c r="M73" s="47"/>
      <c r="N73" s="47"/>
      <c r="O73" s="47"/>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row>
    <row r="74" spans="1:56" s="40" customFormat="1" ht="22.5" customHeight="1" x14ac:dyDescent="0.3">
      <c r="A74" s="47"/>
      <c r="B74" s="53" t="s">
        <v>57</v>
      </c>
      <c r="C74" s="54" t="s">
        <v>64</v>
      </c>
      <c r="D74" s="26">
        <v>25814.93549482743</v>
      </c>
      <c r="E74" s="52">
        <f>D74/(24*31*VLOOKUP($B74,PC_ENERO_2025!$B$10:$C$22,2,0))</f>
        <v>69.394987889321044</v>
      </c>
      <c r="F74" s="35" t="str">
        <f t="shared" si="1"/>
        <v/>
      </c>
      <c r="G74" s="47"/>
      <c r="H74" s="47"/>
      <c r="I74" s="47"/>
      <c r="J74" s="47"/>
      <c r="K74" s="47"/>
      <c r="L74" s="47"/>
      <c r="M74" s="47"/>
      <c r="N74" s="47"/>
      <c r="O74" s="47"/>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row>
    <row r="75" spans="1:56" s="40" customFormat="1" ht="22.5" customHeight="1" x14ac:dyDescent="0.3">
      <c r="A75" s="47"/>
      <c r="B75" s="53" t="s">
        <v>58</v>
      </c>
      <c r="C75" s="54" t="s">
        <v>64</v>
      </c>
      <c r="D75" s="26">
        <v>742.0643626735955</v>
      </c>
      <c r="E75" s="52">
        <f>D75/(24*31*VLOOKUP($B75,PC_ENERO_2025!$B$10:$C$22,2,0))</f>
        <v>1.9947966738537513</v>
      </c>
      <c r="F75" s="35" t="str">
        <f t="shared" si="1"/>
        <v/>
      </c>
      <c r="G75" s="47"/>
      <c r="H75" s="47"/>
      <c r="I75" s="47"/>
      <c r="J75" s="47"/>
      <c r="K75" s="47"/>
      <c r="L75" s="47"/>
      <c r="M75" s="47"/>
      <c r="N75" s="47"/>
      <c r="O75" s="47"/>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row>
    <row r="76" spans="1:56" s="40" customFormat="1" ht="22.5" customHeight="1" x14ac:dyDescent="0.3">
      <c r="A76" s="47"/>
      <c r="B76" s="53" t="s">
        <v>59</v>
      </c>
      <c r="C76" s="54" t="s">
        <v>64</v>
      </c>
      <c r="D76" s="26">
        <v>13556.111731701443</v>
      </c>
      <c r="E76" s="52">
        <f>D76/(24*31*VLOOKUP($B76,PC_ENERO_2025!$B$10:$C$22,2,0))</f>
        <v>36.441160569089902</v>
      </c>
      <c r="F76" s="35" t="str">
        <f t="shared" si="1"/>
        <v/>
      </c>
      <c r="G76" s="47"/>
      <c r="H76" s="47"/>
      <c r="I76" s="47"/>
      <c r="J76" s="47"/>
      <c r="K76" s="47"/>
      <c r="L76" s="47"/>
      <c r="M76" s="47"/>
      <c r="N76" s="47"/>
      <c r="O76" s="47"/>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row>
    <row r="77" spans="1:56" s="40" customFormat="1" ht="22.5" customHeight="1" x14ac:dyDescent="0.3">
      <c r="A77" s="47"/>
      <c r="B77" s="53" t="s">
        <v>60</v>
      </c>
      <c r="C77" s="54" t="s">
        <v>64</v>
      </c>
      <c r="D77" s="26">
        <v>29862.867796652707</v>
      </c>
      <c r="E77" s="52">
        <f>D77/(24*31*VLOOKUP($B77,PC_ENERO_2025!$B$10:$C$22,2,0))</f>
        <v>80.276526335087922</v>
      </c>
      <c r="F77" s="35" t="str">
        <f t="shared" si="1"/>
        <v/>
      </c>
      <c r="G77" s="47"/>
      <c r="H77" s="47"/>
      <c r="I77" s="47"/>
      <c r="J77" s="47"/>
      <c r="K77" s="47"/>
      <c r="L77" s="47"/>
      <c r="M77" s="47"/>
      <c r="N77" s="47"/>
      <c r="O77" s="47"/>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row>
    <row r="78" spans="1:56" s="40" customFormat="1" ht="22.5" customHeight="1" x14ac:dyDescent="0.3">
      <c r="A78" s="47"/>
      <c r="B78" s="53" t="s">
        <v>48</v>
      </c>
      <c r="C78" s="54" t="s">
        <v>65</v>
      </c>
      <c r="D78" s="26">
        <v>136302.43856822824</v>
      </c>
      <c r="E78" s="52">
        <f>D78/(24*31*VLOOKUP($B78,PC_ENERO_2025!$B$10:$C$22,2,0))</f>
        <v>310.51220741805236</v>
      </c>
      <c r="F78" s="35" t="str">
        <f t="shared" si="1"/>
        <v/>
      </c>
      <c r="G78" s="47"/>
      <c r="H78" s="47"/>
      <c r="I78" s="47"/>
      <c r="J78" s="47"/>
      <c r="K78" s="47"/>
      <c r="L78" s="47"/>
      <c r="M78" s="47"/>
      <c r="N78" s="47"/>
      <c r="O78" s="47"/>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row>
    <row r="79" spans="1:56" s="40" customFormat="1" ht="22.5" customHeight="1" x14ac:dyDescent="0.3">
      <c r="A79" s="47"/>
      <c r="B79" s="53" t="s">
        <v>50</v>
      </c>
      <c r="C79" s="54" t="s">
        <v>65</v>
      </c>
      <c r="D79" s="26">
        <v>133424.05443950748</v>
      </c>
      <c r="E79" s="52">
        <f>D79/(24*31*VLOOKUP($B79,PC_ENERO_2025!$B$10:$C$22,2,0))</f>
        <v>303.9549262791769</v>
      </c>
      <c r="F79" s="35" t="str">
        <f t="shared" si="1"/>
        <v/>
      </c>
      <c r="G79" s="47"/>
      <c r="H79" s="47"/>
      <c r="I79" s="47"/>
      <c r="J79" s="47"/>
      <c r="K79" s="47"/>
      <c r="L79" s="47"/>
      <c r="M79" s="47"/>
      <c r="N79" s="47"/>
      <c r="O79" s="47"/>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row>
    <row r="80" spans="1:56" s="40" customFormat="1" ht="22.5" customHeight="1" x14ac:dyDescent="0.3">
      <c r="A80" s="47"/>
      <c r="B80" s="53" t="s">
        <v>51</v>
      </c>
      <c r="C80" s="54" t="s">
        <v>65</v>
      </c>
      <c r="D80" s="26">
        <v>131336.08996210335</v>
      </c>
      <c r="E80" s="52">
        <f>D80/(24*31*VLOOKUP($B80,PC_ENERO_2025!$B$10:$C$22,2,0))</f>
        <v>238.55000356383204</v>
      </c>
      <c r="F80" s="35" t="str">
        <f t="shared" si="1"/>
        <v/>
      </c>
      <c r="G80" s="47"/>
      <c r="H80" s="47"/>
      <c r="I80" s="47"/>
      <c r="J80" s="47"/>
      <c r="K80" s="47"/>
      <c r="L80" s="47"/>
      <c r="M80" s="47"/>
      <c r="N80" s="47"/>
      <c r="O80" s="47"/>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row>
    <row r="81" spans="1:56" s="40" customFormat="1" ht="22.5" customHeight="1" x14ac:dyDescent="0.3">
      <c r="A81" s="47"/>
      <c r="B81" s="53" t="s">
        <v>52</v>
      </c>
      <c r="C81" s="54" t="s">
        <v>65</v>
      </c>
      <c r="D81" s="26">
        <v>14622.95043009136</v>
      </c>
      <c r="E81" s="52">
        <f>D81/(24*31*VLOOKUP($B81,PC_ENERO_2025!$B$10:$C$22,2,0))</f>
        <v>27.682398966551869</v>
      </c>
      <c r="F81" s="35" t="str">
        <f t="shared" si="1"/>
        <v/>
      </c>
      <c r="G81" s="47"/>
      <c r="H81" s="47"/>
      <c r="I81" s="47"/>
      <c r="J81" s="47"/>
      <c r="K81" s="47"/>
      <c r="L81" s="47"/>
      <c r="M81" s="47"/>
      <c r="N81" s="47"/>
      <c r="O81" s="47"/>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row>
    <row r="82" spans="1:56" s="40" customFormat="1" ht="22.5" customHeight="1" x14ac:dyDescent="0.3">
      <c r="A82" s="47"/>
      <c r="B82" s="53" t="s">
        <v>53</v>
      </c>
      <c r="C82" s="54" t="s">
        <v>65</v>
      </c>
      <c r="D82" s="26">
        <v>1914.7918324992499</v>
      </c>
      <c r="E82" s="52">
        <f>D82/(24*31*VLOOKUP($B82,PC_ENERO_2025!$B$10:$C$22,2,0))</f>
        <v>5.2523366043977671</v>
      </c>
      <c r="F82" s="35" t="str">
        <f t="shared" si="1"/>
        <v/>
      </c>
      <c r="G82" s="47"/>
      <c r="H82" s="47"/>
      <c r="I82" s="47"/>
      <c r="J82" s="47"/>
      <c r="K82" s="47"/>
      <c r="L82" s="47"/>
      <c r="M82" s="47"/>
      <c r="N82" s="47"/>
      <c r="O82" s="47"/>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row>
    <row r="83" spans="1:56" s="40" customFormat="1" ht="22.5" customHeight="1" x14ac:dyDescent="0.3">
      <c r="A83" s="47"/>
      <c r="B83" s="53" t="s">
        <v>54</v>
      </c>
      <c r="C83" s="54" t="s">
        <v>65</v>
      </c>
      <c r="D83" s="26">
        <v>124961.14532048527</v>
      </c>
      <c r="E83" s="52">
        <f>D83/(24*31*VLOOKUP($B83,PC_ENERO_2025!$B$10:$C$22,2,0))</f>
        <v>294.66408536239692</v>
      </c>
      <c r="F83" s="35" t="str">
        <f t="shared" si="1"/>
        <v/>
      </c>
      <c r="G83" s="47"/>
      <c r="H83" s="47"/>
      <c r="I83" s="47"/>
      <c r="J83" s="47"/>
      <c r="K83" s="47"/>
      <c r="L83" s="47"/>
      <c r="M83" s="47"/>
      <c r="N83" s="47"/>
      <c r="O83" s="47"/>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row>
    <row r="84" spans="1:56" s="40" customFormat="1" ht="22.5" customHeight="1" x14ac:dyDescent="0.3">
      <c r="A84" s="47"/>
      <c r="B84" s="53" t="s">
        <v>55</v>
      </c>
      <c r="C84" s="54" t="s">
        <v>65</v>
      </c>
      <c r="D84" s="26">
        <v>53594.630073816574</v>
      </c>
      <c r="E84" s="52">
        <f>D84/(24*31*VLOOKUP($B84,PC_ENERO_2025!$B$10:$C$22,2,0))</f>
        <v>130.97416929085182</v>
      </c>
      <c r="F84" s="35" t="str">
        <f t="shared" si="1"/>
        <v/>
      </c>
      <c r="G84" s="47"/>
      <c r="H84" s="47"/>
      <c r="I84" s="47"/>
      <c r="J84" s="47"/>
      <c r="K84" s="47"/>
      <c r="L84" s="47"/>
      <c r="M84" s="47"/>
      <c r="N84" s="47"/>
      <c r="O84" s="47"/>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row>
    <row r="85" spans="1:56" s="40" customFormat="1" ht="22.5" customHeight="1" x14ac:dyDescent="0.3">
      <c r="A85" s="47"/>
      <c r="B85" s="53" t="s">
        <v>56</v>
      </c>
      <c r="C85" s="54" t="s">
        <v>65</v>
      </c>
      <c r="D85" s="26">
        <v>52582.485053980417</v>
      </c>
      <c r="E85" s="52">
        <f>D85/(24*31*VLOOKUP($B85,PC_ENERO_2025!$B$10:$C$22,2,0))</f>
        <v>121.85410885701803</v>
      </c>
      <c r="F85" s="35" t="str">
        <f t="shared" si="1"/>
        <v/>
      </c>
      <c r="G85" s="47"/>
      <c r="H85" s="47"/>
      <c r="I85" s="47"/>
      <c r="J85" s="47"/>
      <c r="K85" s="47"/>
      <c r="L85" s="47"/>
      <c r="M85" s="47"/>
      <c r="N85" s="47"/>
      <c r="O85" s="47"/>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row>
    <row r="86" spans="1:56" s="40" customFormat="1" ht="22.5" customHeight="1" x14ac:dyDescent="0.3">
      <c r="A86" s="47"/>
      <c r="B86" s="53" t="s">
        <v>57</v>
      </c>
      <c r="C86" s="54" t="s">
        <v>65</v>
      </c>
      <c r="D86" s="26">
        <v>18133.023174375965</v>
      </c>
      <c r="E86" s="52">
        <f>D86/(24*31*VLOOKUP($B86,PC_ENERO_2025!$B$10:$C$22,2,0))</f>
        <v>48.744685952623563</v>
      </c>
      <c r="F86" s="35" t="str">
        <f t="shared" si="1"/>
        <v/>
      </c>
      <c r="G86" s="47"/>
      <c r="H86" s="47"/>
      <c r="I86" s="47"/>
      <c r="J86" s="47"/>
      <c r="K86" s="47"/>
      <c r="L86" s="47"/>
      <c r="M86" s="47"/>
      <c r="N86" s="47"/>
      <c r="O86" s="47"/>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row>
    <row r="87" spans="1:56" s="40" customFormat="1" ht="22.5" customHeight="1" x14ac:dyDescent="0.3">
      <c r="A87" s="47"/>
      <c r="B87" s="53" t="s">
        <v>58</v>
      </c>
      <c r="C87" s="54" t="s">
        <v>65</v>
      </c>
      <c r="D87" s="26">
        <v>94.425829625634293</v>
      </c>
      <c r="E87" s="52">
        <f>D87/(24*31*VLOOKUP($B87,PC_ENERO_2025!$B$10:$C$22,2,0))</f>
        <v>0.25383287533772658</v>
      </c>
      <c r="F87" s="35" t="str">
        <f t="shared" si="1"/>
        <v/>
      </c>
      <c r="G87" s="47"/>
      <c r="H87" s="47"/>
      <c r="I87" s="47"/>
      <c r="J87" s="47"/>
      <c r="K87" s="47"/>
      <c r="L87" s="47"/>
      <c r="M87" s="47"/>
      <c r="N87" s="47"/>
      <c r="O87" s="47"/>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row>
    <row r="88" spans="1:56" s="40" customFormat="1" ht="22.5" customHeight="1" x14ac:dyDescent="0.3">
      <c r="A88" s="47"/>
      <c r="B88" s="53" t="s">
        <v>59</v>
      </c>
      <c r="C88" s="54" t="s">
        <v>65</v>
      </c>
      <c r="D88" s="26">
        <v>3392.3755168666703</v>
      </c>
      <c r="E88" s="52">
        <f>D88/(24*31*VLOOKUP($B88,PC_ENERO_2025!$B$10:$C$22,2,0))</f>
        <v>9.119289023835135</v>
      </c>
      <c r="F88" s="35" t="str">
        <f t="shared" si="1"/>
        <v/>
      </c>
      <c r="G88" s="47"/>
      <c r="H88" s="47"/>
      <c r="I88" s="47"/>
      <c r="J88" s="47"/>
      <c r="K88" s="47"/>
      <c r="L88" s="47"/>
      <c r="M88" s="47"/>
      <c r="N88" s="47"/>
      <c r="O88" s="47"/>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row>
    <row r="89" spans="1:56" s="40" customFormat="1" ht="22.5" customHeight="1" x14ac:dyDescent="0.3">
      <c r="A89" s="47"/>
      <c r="B89" s="53" t="s">
        <v>60</v>
      </c>
      <c r="C89" s="54" t="s">
        <v>65</v>
      </c>
      <c r="D89" s="26">
        <v>4902.212892151726</v>
      </c>
      <c r="E89" s="52">
        <f>D89/(24*31*VLOOKUP($B89,PC_ENERO_2025!$B$10:$C$22,2,0))</f>
        <v>13.177991645569156</v>
      </c>
      <c r="F89" s="35" t="str">
        <f t="shared" si="1"/>
        <v/>
      </c>
      <c r="G89" s="47"/>
      <c r="H89" s="47"/>
      <c r="I89" s="47"/>
      <c r="J89" s="47"/>
      <c r="K89" s="47"/>
      <c r="L89" s="47"/>
      <c r="M89" s="47"/>
      <c r="N89" s="47"/>
      <c r="O89" s="47"/>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row>
    <row r="90" spans="1:56" s="40" customFormat="1" ht="22.5" customHeight="1" x14ac:dyDescent="0.3">
      <c r="A90" s="47"/>
      <c r="B90" s="53" t="s">
        <v>48</v>
      </c>
      <c r="C90" s="54" t="s">
        <v>66</v>
      </c>
      <c r="D90" s="26">
        <v>91907.29428853454</v>
      </c>
      <c r="E90" s="52">
        <f>D90/(24*31*VLOOKUP($B90,PC_ENERO_2025!$B$10:$C$22,2,0))</f>
        <v>209.37510089423762</v>
      </c>
      <c r="F90" s="35" t="str">
        <f t="shared" si="1"/>
        <v/>
      </c>
      <c r="G90" s="47"/>
      <c r="H90" s="47"/>
      <c r="I90" s="47"/>
      <c r="J90" s="47"/>
      <c r="K90" s="47"/>
      <c r="L90" s="47"/>
      <c r="M90" s="47"/>
      <c r="N90" s="47"/>
      <c r="O90" s="47"/>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row>
    <row r="91" spans="1:56" s="40" customFormat="1" ht="22.5" customHeight="1" x14ac:dyDescent="0.3">
      <c r="A91" s="47"/>
      <c r="B91" s="53" t="s">
        <v>50</v>
      </c>
      <c r="C91" s="54" t="s">
        <v>66</v>
      </c>
      <c r="D91" s="26">
        <v>116936.08591219439</v>
      </c>
      <c r="E91" s="52">
        <f>D91/(24*31*VLOOKUP($B91,PC_ENERO_2025!$B$10:$C$22,2,0))</f>
        <v>266.39348895615638</v>
      </c>
      <c r="F91" s="35" t="str">
        <f t="shared" si="1"/>
        <v/>
      </c>
      <c r="G91" s="47"/>
      <c r="H91" s="47"/>
      <c r="I91" s="47"/>
      <c r="J91" s="47"/>
      <c r="K91" s="47"/>
      <c r="L91" s="47"/>
      <c r="M91" s="47"/>
      <c r="N91" s="47"/>
      <c r="O91" s="47"/>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row>
    <row r="92" spans="1:56" s="40" customFormat="1" ht="22.5" customHeight="1" x14ac:dyDescent="0.3">
      <c r="A92" s="47"/>
      <c r="B92" s="53" t="s">
        <v>51</v>
      </c>
      <c r="C92" s="54" t="s">
        <v>66</v>
      </c>
      <c r="D92" s="26">
        <v>140944.96825824433</v>
      </c>
      <c r="E92" s="52">
        <f>D92/(24*31*VLOOKUP($B92,PC_ENERO_2025!$B$10:$C$22,2,0))</f>
        <v>256.00292113165568</v>
      </c>
      <c r="F92" s="35" t="str">
        <f t="shared" si="1"/>
        <v/>
      </c>
      <c r="G92" s="47"/>
      <c r="H92" s="47"/>
      <c r="I92" s="47"/>
      <c r="J92" s="47"/>
      <c r="K92" s="47"/>
      <c r="L92" s="47"/>
      <c r="M92" s="47"/>
      <c r="N92" s="47"/>
      <c r="O92" s="47"/>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row>
    <row r="93" spans="1:56" s="40" customFormat="1" ht="22.5" customHeight="1" x14ac:dyDescent="0.3">
      <c r="A93" s="47"/>
      <c r="B93" s="53" t="s">
        <v>52</v>
      </c>
      <c r="C93" s="54" t="s">
        <v>66</v>
      </c>
      <c r="D93" s="26">
        <v>34814.301720363117</v>
      </c>
      <c r="E93" s="52">
        <f>D93/(24*31*VLOOKUP($B93,PC_ENERO_2025!$B$10:$C$22,2,0))</f>
        <v>65.906220127902316</v>
      </c>
      <c r="F93" s="35" t="str">
        <f t="shared" si="1"/>
        <v/>
      </c>
      <c r="G93" s="47"/>
      <c r="H93" s="47"/>
      <c r="I93" s="47"/>
      <c r="J93" s="47"/>
      <c r="K93" s="47"/>
      <c r="L93" s="47"/>
      <c r="M93" s="47"/>
      <c r="N93" s="47"/>
      <c r="O93" s="47"/>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row>
    <row r="94" spans="1:56" s="40" customFormat="1" ht="22.5" customHeight="1" x14ac:dyDescent="0.3">
      <c r="A94" s="47"/>
      <c r="B94" s="53" t="s">
        <v>53</v>
      </c>
      <c r="C94" s="54" t="s">
        <v>66</v>
      </c>
      <c r="D94" s="26">
        <v>319.46481510240073</v>
      </c>
      <c r="E94" s="52">
        <f>D94/(24*31*VLOOKUP($B94,PC_ENERO_2025!$B$10:$C$22,2,0))</f>
        <v>0.87630243335089075</v>
      </c>
      <c r="F94" s="35" t="str">
        <f t="shared" si="1"/>
        <v/>
      </c>
      <c r="G94" s="47"/>
      <c r="H94" s="47"/>
      <c r="I94" s="47"/>
      <c r="J94" s="47"/>
      <c r="K94" s="47"/>
      <c r="L94" s="47"/>
      <c r="M94" s="47"/>
      <c r="N94" s="47"/>
      <c r="O94" s="47"/>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row>
    <row r="95" spans="1:56" s="40" customFormat="1" ht="22.5" customHeight="1" x14ac:dyDescent="0.3">
      <c r="A95" s="47"/>
      <c r="B95" s="53" t="s">
        <v>54</v>
      </c>
      <c r="C95" s="54" t="s">
        <v>66</v>
      </c>
      <c r="D95" s="26">
        <v>174855.8092844843</v>
      </c>
      <c r="E95" s="52">
        <f>D95/(24*31*VLOOKUP($B95,PC_ENERO_2025!$B$10:$C$22,2,0))</f>
        <v>412.3179807689217</v>
      </c>
      <c r="F95" s="35" t="str">
        <f t="shared" si="1"/>
        <v/>
      </c>
      <c r="G95" s="47"/>
      <c r="H95" s="47"/>
      <c r="I95" s="47"/>
      <c r="J95" s="47"/>
      <c r="K95" s="47"/>
      <c r="L95" s="47"/>
      <c r="M95" s="47"/>
      <c r="N95" s="47"/>
      <c r="O95" s="47"/>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row>
    <row r="96" spans="1:56" s="40" customFormat="1" ht="22.5" customHeight="1" x14ac:dyDescent="0.3">
      <c r="A96" s="47"/>
      <c r="B96" s="53" t="s">
        <v>55</v>
      </c>
      <c r="C96" s="54" t="s">
        <v>66</v>
      </c>
      <c r="D96" s="26">
        <v>45256.67787925536</v>
      </c>
      <c r="E96" s="52">
        <f>D96/(24*31*VLOOKUP($B96,PC_ENERO_2025!$B$10:$C$22,2,0))</f>
        <v>110.59794203141583</v>
      </c>
      <c r="F96" s="35" t="str">
        <f t="shared" ref="F96:F159" si="2">+G96&amp;H96&amp;I96</f>
        <v/>
      </c>
      <c r="G96" s="47"/>
      <c r="H96" s="47"/>
      <c r="I96" s="47"/>
      <c r="J96" s="47"/>
      <c r="K96" s="47"/>
      <c r="L96" s="47"/>
      <c r="M96" s="47"/>
      <c r="N96" s="47"/>
      <c r="O96" s="47"/>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row>
    <row r="97" spans="1:56" s="40" customFormat="1" ht="22.5" customHeight="1" x14ac:dyDescent="0.3">
      <c r="A97" s="47"/>
      <c r="B97" s="53" t="s">
        <v>56</v>
      </c>
      <c r="C97" s="54" t="s">
        <v>66</v>
      </c>
      <c r="D97" s="26">
        <v>39304.669445807223</v>
      </c>
      <c r="E97" s="52">
        <f>D97/(24*31*VLOOKUP($B97,PC_ENERO_2025!$B$10:$C$22,2,0))</f>
        <v>91.084235831032686</v>
      </c>
      <c r="F97" s="35" t="str">
        <f t="shared" si="2"/>
        <v/>
      </c>
      <c r="G97" s="47"/>
      <c r="H97" s="47"/>
      <c r="I97" s="47"/>
      <c r="J97" s="47"/>
      <c r="K97" s="47"/>
      <c r="L97" s="47"/>
      <c r="M97" s="47"/>
      <c r="N97" s="47"/>
      <c r="O97" s="47"/>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row>
    <row r="98" spans="1:56" s="40" customFormat="1" ht="22.5" customHeight="1" x14ac:dyDescent="0.3">
      <c r="A98" s="47"/>
      <c r="B98" s="53" t="s">
        <v>57</v>
      </c>
      <c r="C98" s="54" t="s">
        <v>66</v>
      </c>
      <c r="D98" s="26">
        <v>12463.150551595661</v>
      </c>
      <c r="E98" s="52">
        <f>D98/(24*31*VLOOKUP($B98,PC_ENERO_2025!$B$10:$C$22,2,0))</f>
        <v>33.503092880633496</v>
      </c>
      <c r="F98" s="35" t="str">
        <f t="shared" si="2"/>
        <v/>
      </c>
      <c r="G98" s="47"/>
      <c r="H98" s="47"/>
      <c r="I98" s="47"/>
      <c r="J98" s="47"/>
      <c r="K98" s="47"/>
      <c r="L98" s="47"/>
      <c r="M98" s="47"/>
      <c r="N98" s="47"/>
      <c r="O98" s="47"/>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row>
    <row r="99" spans="1:56" s="40" customFormat="1" ht="22.5" customHeight="1" x14ac:dyDescent="0.3">
      <c r="A99" s="47"/>
      <c r="B99" s="53" t="s">
        <v>58</v>
      </c>
      <c r="C99" s="54" t="s">
        <v>66</v>
      </c>
      <c r="D99" s="26">
        <v>1704.8970592384596</v>
      </c>
      <c r="E99" s="52">
        <f>D99/(24*31*VLOOKUP($B99,PC_ENERO_2025!$B$10:$C$22,2,0))</f>
        <v>4.5830566108560742</v>
      </c>
      <c r="F99" s="35" t="str">
        <f t="shared" si="2"/>
        <v/>
      </c>
      <c r="G99" s="47"/>
      <c r="H99" s="47"/>
      <c r="I99" s="47"/>
      <c r="J99" s="47"/>
      <c r="K99" s="47"/>
      <c r="L99" s="47"/>
      <c r="M99" s="47"/>
      <c r="N99" s="47"/>
      <c r="O99" s="47"/>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row>
    <row r="100" spans="1:56" s="40" customFormat="1" ht="22.5" customHeight="1" x14ac:dyDescent="0.3">
      <c r="A100" s="47"/>
      <c r="B100" s="53" t="s">
        <v>59</v>
      </c>
      <c r="C100" s="54" t="s">
        <v>66</v>
      </c>
      <c r="D100" s="26">
        <v>10185.112447074969</v>
      </c>
      <c r="E100" s="52">
        <f>D100/(24*31*VLOOKUP($B100,PC_ENERO_2025!$B$10:$C$22,2,0))</f>
        <v>27.379334535147766</v>
      </c>
      <c r="F100" s="35" t="str">
        <f t="shared" si="2"/>
        <v/>
      </c>
      <c r="G100" s="47"/>
      <c r="H100" s="47"/>
      <c r="I100" s="47"/>
      <c r="J100" s="47"/>
      <c r="K100" s="47"/>
      <c r="L100" s="47"/>
      <c r="M100" s="47"/>
      <c r="N100" s="47"/>
      <c r="O100" s="47"/>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row>
    <row r="101" spans="1:56" s="40" customFormat="1" ht="22.5" customHeight="1" x14ac:dyDescent="0.3">
      <c r="A101" s="47"/>
      <c r="B101" s="53" t="s">
        <v>60</v>
      </c>
      <c r="C101" s="54" t="s">
        <v>66</v>
      </c>
      <c r="D101" s="26">
        <v>14401.554932995501</v>
      </c>
      <c r="E101" s="52">
        <f>D101/(24*31*VLOOKUP($B101,PC_ENERO_2025!$B$10:$C$22,2,0))</f>
        <v>38.713857346762097</v>
      </c>
      <c r="F101" s="35" t="str">
        <f t="shared" si="2"/>
        <v/>
      </c>
      <c r="G101" s="47"/>
      <c r="H101" s="47"/>
      <c r="I101" s="47"/>
      <c r="J101" s="47"/>
      <c r="K101" s="47"/>
      <c r="L101" s="47"/>
      <c r="M101" s="47"/>
      <c r="N101" s="47"/>
      <c r="O101" s="47"/>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row>
    <row r="102" spans="1:56" s="40" customFormat="1" ht="22.5" customHeight="1" x14ac:dyDescent="0.3">
      <c r="A102" s="47"/>
      <c r="B102" s="53" t="s">
        <v>48</v>
      </c>
      <c r="C102" s="54" t="s">
        <v>67</v>
      </c>
      <c r="D102" s="26">
        <v>159141.7840633569</v>
      </c>
      <c r="E102" s="52">
        <f>D102/(24*31*VLOOKUP($B102,PC_ENERO_2025!$B$10:$C$22,2,0))</f>
        <v>362.54279219827981</v>
      </c>
      <c r="F102" s="35" t="str">
        <f t="shared" si="2"/>
        <v/>
      </c>
      <c r="G102" s="47"/>
      <c r="H102" s="47"/>
      <c r="I102" s="47"/>
      <c r="J102" s="47"/>
      <c r="K102" s="47"/>
      <c r="L102" s="47"/>
      <c r="M102" s="47"/>
      <c r="N102" s="47"/>
      <c r="O102" s="47"/>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row>
    <row r="103" spans="1:56" s="40" customFormat="1" ht="22.5" customHeight="1" x14ac:dyDescent="0.3">
      <c r="A103" s="47"/>
      <c r="B103" s="53" t="s">
        <v>50</v>
      </c>
      <c r="C103" s="54" t="s">
        <v>67</v>
      </c>
      <c r="D103" s="26">
        <v>377784.24930378393</v>
      </c>
      <c r="E103" s="52">
        <f>D103/(24*31*VLOOKUP($B103,PC_ENERO_2025!$B$10:$C$22,2,0))</f>
        <v>860.63479429511563</v>
      </c>
      <c r="F103" s="35" t="str">
        <f t="shared" si="2"/>
        <v/>
      </c>
      <c r="G103" s="47"/>
      <c r="H103" s="47"/>
      <c r="I103" s="47"/>
      <c r="J103" s="47"/>
      <c r="K103" s="47"/>
      <c r="L103" s="47"/>
      <c r="M103" s="47"/>
      <c r="N103" s="47"/>
      <c r="O103" s="47"/>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row>
    <row r="104" spans="1:56" s="40" customFormat="1" ht="22.5" customHeight="1" x14ac:dyDescent="0.3">
      <c r="A104" s="47"/>
      <c r="B104" s="53" t="s">
        <v>51</v>
      </c>
      <c r="C104" s="54" t="s">
        <v>67</v>
      </c>
      <c r="D104" s="26">
        <v>323808.52387844748</v>
      </c>
      <c r="E104" s="52">
        <f>D104/(24*31*VLOOKUP($B104,PC_ENERO_2025!$B$10:$C$22,2,0))</f>
        <v>588.14393322879891</v>
      </c>
      <c r="F104" s="35" t="str">
        <f t="shared" si="2"/>
        <v/>
      </c>
      <c r="G104" s="47"/>
      <c r="H104" s="47"/>
      <c r="I104" s="47"/>
      <c r="J104" s="47"/>
      <c r="K104" s="47"/>
      <c r="L104" s="47"/>
      <c r="M104" s="47"/>
      <c r="N104" s="47"/>
      <c r="O104" s="47"/>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row>
    <row r="105" spans="1:56" s="40" customFormat="1" ht="22.5" customHeight="1" x14ac:dyDescent="0.3">
      <c r="A105" s="47"/>
      <c r="B105" s="53" t="s">
        <v>52</v>
      </c>
      <c r="C105" s="54" t="s">
        <v>67</v>
      </c>
      <c r="D105" s="26">
        <v>64770.547278565435</v>
      </c>
      <c r="E105" s="52">
        <f>D105/(24*31*VLOOKUP($B105,PC_ENERO_2025!$B$10:$C$22,2,0))</f>
        <v>122.61575662306042</v>
      </c>
      <c r="F105" s="35" t="str">
        <f t="shared" si="2"/>
        <v/>
      </c>
      <c r="G105" s="47"/>
      <c r="H105" s="47"/>
      <c r="I105" s="47"/>
      <c r="J105" s="47"/>
      <c r="K105" s="47"/>
      <c r="L105" s="47"/>
      <c r="M105" s="47"/>
      <c r="N105" s="47"/>
      <c r="O105" s="47"/>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row>
    <row r="106" spans="1:56" s="40" customFormat="1" ht="22.5" customHeight="1" x14ac:dyDescent="0.3">
      <c r="A106" s="47"/>
      <c r="B106" s="53" t="s">
        <v>53</v>
      </c>
      <c r="C106" s="54" t="s">
        <v>67</v>
      </c>
      <c r="D106" s="26">
        <v>1681.4930973928208</v>
      </c>
      <c r="E106" s="52">
        <f>D106/(24*31*VLOOKUP($B106,PC_ENERO_2025!$B$10:$C$22,2,0))</f>
        <v>4.6123905458438141</v>
      </c>
      <c r="F106" s="35" t="str">
        <f t="shared" si="2"/>
        <v/>
      </c>
      <c r="G106" s="47"/>
      <c r="H106" s="47"/>
      <c r="I106" s="47"/>
      <c r="J106" s="47"/>
      <c r="K106" s="47"/>
      <c r="L106" s="47"/>
      <c r="M106" s="47"/>
      <c r="N106" s="47"/>
      <c r="O106" s="47"/>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row>
    <row r="107" spans="1:56" s="40" customFormat="1" ht="22.5" customHeight="1" x14ac:dyDescent="0.3">
      <c r="A107" s="47"/>
      <c r="B107" s="53" t="s">
        <v>54</v>
      </c>
      <c r="C107" s="54" t="s">
        <v>67</v>
      </c>
      <c r="D107" s="26">
        <v>826788.43200980092</v>
      </c>
      <c r="E107" s="52">
        <f>D107/(24*31*VLOOKUP($B107,PC_ENERO_2025!$B$10:$C$22,2,0))</f>
        <v>1949.6048670293362</v>
      </c>
      <c r="F107" s="35" t="str">
        <f t="shared" si="2"/>
        <v/>
      </c>
      <c r="G107" s="47"/>
      <c r="H107" s="47"/>
      <c r="I107" s="47"/>
      <c r="J107" s="47"/>
      <c r="K107" s="47"/>
      <c r="L107" s="47"/>
      <c r="M107" s="47"/>
      <c r="N107" s="47"/>
      <c r="O107" s="47"/>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row>
    <row r="108" spans="1:56" s="40" customFormat="1" ht="22.5" customHeight="1" x14ac:dyDescent="0.3">
      <c r="A108" s="47"/>
      <c r="B108" s="53" t="s">
        <v>55</v>
      </c>
      <c r="C108" s="54" t="s">
        <v>67</v>
      </c>
      <c r="D108" s="26">
        <v>150913.69597184425</v>
      </c>
      <c r="E108" s="52">
        <f>D108/(24*31*VLOOKUP($B108,PC_ENERO_2025!$B$10:$C$22,2,0))</f>
        <v>368.80179856266921</v>
      </c>
      <c r="F108" s="35" t="str">
        <f t="shared" si="2"/>
        <v/>
      </c>
      <c r="G108" s="47"/>
      <c r="H108" s="47"/>
      <c r="I108" s="47"/>
      <c r="J108" s="47"/>
      <c r="K108" s="47"/>
      <c r="L108" s="47"/>
      <c r="M108" s="47"/>
      <c r="N108" s="47"/>
      <c r="O108" s="47"/>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row>
    <row r="109" spans="1:56" s="40" customFormat="1" ht="22.5" customHeight="1" x14ac:dyDescent="0.3">
      <c r="A109" s="47"/>
      <c r="B109" s="53" t="s">
        <v>56</v>
      </c>
      <c r="C109" s="54" t="s">
        <v>67</v>
      </c>
      <c r="D109" s="26">
        <v>70799.692603338684</v>
      </c>
      <c r="E109" s="52">
        <f>D109/(24*31*VLOOKUP($B109,PC_ENERO_2025!$B$10:$C$22,2,0))</f>
        <v>164.07047785349158</v>
      </c>
      <c r="F109" s="35" t="str">
        <f t="shared" si="2"/>
        <v/>
      </c>
      <c r="G109" s="47"/>
      <c r="H109" s="47"/>
      <c r="I109" s="47"/>
      <c r="J109" s="47"/>
      <c r="K109" s="47"/>
      <c r="L109" s="47"/>
      <c r="M109" s="47"/>
      <c r="N109" s="47"/>
      <c r="O109" s="47"/>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row>
    <row r="110" spans="1:56" s="40" customFormat="1" ht="22.5" customHeight="1" x14ac:dyDescent="0.3">
      <c r="A110" s="47"/>
      <c r="B110" s="53" t="s">
        <v>57</v>
      </c>
      <c r="C110" s="54" t="s">
        <v>67</v>
      </c>
      <c r="D110" s="26">
        <v>17822.347058995572</v>
      </c>
      <c r="E110" s="52">
        <f>D110/(24*31*VLOOKUP($B110,PC_ENERO_2025!$B$10:$C$22,2,0))</f>
        <v>47.909535104826809</v>
      </c>
      <c r="F110" s="35" t="str">
        <f t="shared" si="2"/>
        <v/>
      </c>
      <c r="G110" s="47"/>
      <c r="H110" s="47"/>
      <c r="I110" s="47"/>
      <c r="J110" s="47"/>
      <c r="K110" s="47"/>
      <c r="L110" s="47"/>
      <c r="M110" s="47"/>
      <c r="N110" s="47"/>
      <c r="O110" s="47"/>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row>
    <row r="111" spans="1:56" s="40" customFormat="1" ht="22.5" customHeight="1" x14ac:dyDescent="0.3">
      <c r="A111" s="47"/>
      <c r="B111" s="53" t="s">
        <v>58</v>
      </c>
      <c r="C111" s="54" t="s">
        <v>67</v>
      </c>
      <c r="D111" s="26">
        <v>11397.103531059724</v>
      </c>
      <c r="E111" s="52">
        <f>D111/(24*31*VLOOKUP($B111,PC_ENERO_2025!$B$10:$C$22,2,0))</f>
        <v>30.637375083493879</v>
      </c>
      <c r="F111" s="35" t="str">
        <f t="shared" si="2"/>
        <v/>
      </c>
      <c r="G111" s="47"/>
      <c r="H111" s="47"/>
      <c r="I111" s="47"/>
      <c r="J111" s="47"/>
      <c r="K111" s="47"/>
      <c r="L111" s="47"/>
      <c r="M111" s="47"/>
      <c r="N111" s="47"/>
      <c r="O111" s="47"/>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row>
    <row r="112" spans="1:56" s="40" customFormat="1" ht="22.5" customHeight="1" x14ac:dyDescent="0.3">
      <c r="A112" s="47"/>
      <c r="B112" s="53" t="s">
        <v>59</v>
      </c>
      <c r="C112" s="54" t="s">
        <v>67</v>
      </c>
      <c r="D112" s="26">
        <v>4237.8699542523318</v>
      </c>
      <c r="E112" s="52">
        <f>D112/(24*31*VLOOKUP($B112,PC_ENERO_2025!$B$10:$C$22,2,0))</f>
        <v>11.392123532936376</v>
      </c>
      <c r="F112" s="35" t="str">
        <f t="shared" si="2"/>
        <v/>
      </c>
      <c r="G112" s="47"/>
      <c r="H112" s="47"/>
      <c r="I112" s="47"/>
      <c r="J112" s="47"/>
      <c r="K112" s="47"/>
      <c r="L112" s="47"/>
      <c r="M112" s="47"/>
      <c r="N112" s="47"/>
      <c r="O112" s="47"/>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row>
    <row r="113" spans="1:56" s="40" customFormat="1" ht="22.5" customHeight="1" x14ac:dyDescent="0.3">
      <c r="A113" s="47"/>
      <c r="B113" s="53" t="s">
        <v>60</v>
      </c>
      <c r="C113" s="54" t="s">
        <v>67</v>
      </c>
      <c r="D113" s="26">
        <v>5980.0815642671359</v>
      </c>
      <c r="E113" s="52">
        <f>D113/(24*31*VLOOKUP($B113,PC_ENERO_2025!$B$10:$C$22,2,0))</f>
        <v>16.075488075986925</v>
      </c>
      <c r="F113" s="35" t="str">
        <f t="shared" si="2"/>
        <v/>
      </c>
      <c r="G113" s="47"/>
      <c r="H113" s="47"/>
      <c r="I113" s="47"/>
      <c r="J113" s="47"/>
      <c r="K113" s="47"/>
      <c r="L113" s="47"/>
      <c r="M113" s="47"/>
      <c r="N113" s="47"/>
      <c r="O113" s="47"/>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row>
    <row r="114" spans="1:56" s="40" customFormat="1" ht="22.5" customHeight="1" x14ac:dyDescent="0.3">
      <c r="A114" s="47"/>
      <c r="B114" s="53" t="s">
        <v>48</v>
      </c>
      <c r="C114" s="54" t="s">
        <v>68</v>
      </c>
      <c r="D114" s="26">
        <v>203865.74874138998</v>
      </c>
      <c r="E114" s="52">
        <f>D114/(24*31*VLOOKUP($B114,PC_ENERO_2025!$B$10:$C$22,2,0))</f>
        <v>464.42898838479584</v>
      </c>
      <c r="F114" s="35" t="str">
        <f t="shared" si="2"/>
        <v/>
      </c>
      <c r="G114" s="47"/>
      <c r="H114" s="47"/>
      <c r="I114" s="47"/>
      <c r="J114" s="47"/>
      <c r="K114" s="47"/>
      <c r="L114" s="47"/>
      <c r="M114" s="47"/>
      <c r="N114" s="47"/>
      <c r="O114" s="47"/>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row>
    <row r="115" spans="1:56" s="40" customFormat="1" ht="22.5" customHeight="1" x14ac:dyDescent="0.3">
      <c r="A115" s="47"/>
      <c r="B115" s="53" t="s">
        <v>50</v>
      </c>
      <c r="C115" s="54" t="s">
        <v>68</v>
      </c>
      <c r="D115" s="26">
        <v>150967.06886439811</v>
      </c>
      <c r="E115" s="52">
        <f>D115/(24*31*VLOOKUP($B115,PC_ENERO_2025!$B$10:$C$22,2,0))</f>
        <v>343.91987621741873</v>
      </c>
      <c r="F115" s="35" t="str">
        <f t="shared" si="2"/>
        <v/>
      </c>
      <c r="G115" s="47"/>
      <c r="H115" s="47"/>
      <c r="I115" s="47"/>
      <c r="J115" s="47"/>
      <c r="K115" s="47"/>
      <c r="L115" s="47"/>
      <c r="M115" s="47"/>
      <c r="N115" s="47"/>
      <c r="O115" s="47"/>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row>
    <row r="116" spans="1:56" s="40" customFormat="1" ht="22.5" customHeight="1" x14ac:dyDescent="0.3">
      <c r="A116" s="47"/>
      <c r="B116" s="53" t="s">
        <v>51</v>
      </c>
      <c r="C116" s="54" t="s">
        <v>68</v>
      </c>
      <c r="D116" s="26">
        <v>102309.77429631456</v>
      </c>
      <c r="E116" s="52">
        <f>D116/(24*31*VLOOKUP($B116,PC_ENERO_2025!$B$10:$C$22,2,0))</f>
        <v>185.82856418249523</v>
      </c>
      <c r="F116" s="35" t="str">
        <f t="shared" si="2"/>
        <v/>
      </c>
      <c r="G116" s="47"/>
      <c r="H116" s="47"/>
      <c r="I116" s="47"/>
      <c r="J116" s="47"/>
      <c r="K116" s="47"/>
      <c r="L116" s="47"/>
      <c r="M116" s="47"/>
      <c r="N116" s="47"/>
      <c r="O116" s="47"/>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row>
    <row r="117" spans="1:56" s="40" customFormat="1" ht="22.5" customHeight="1" x14ac:dyDescent="0.3">
      <c r="A117" s="47"/>
      <c r="B117" s="53" t="s">
        <v>52</v>
      </c>
      <c r="C117" s="54" t="s">
        <v>68</v>
      </c>
      <c r="D117" s="26">
        <v>13222.093858461052</v>
      </c>
      <c r="E117" s="52">
        <f>D117/(24*31*VLOOKUP($B117,PC_ENERO_2025!$B$10:$C$22,2,0))</f>
        <v>25.030466943928996</v>
      </c>
      <c r="F117" s="35" t="str">
        <f t="shared" si="2"/>
        <v/>
      </c>
      <c r="G117" s="47"/>
      <c r="H117" s="47"/>
      <c r="I117" s="47"/>
      <c r="J117" s="47"/>
      <c r="K117" s="47"/>
      <c r="L117" s="47"/>
      <c r="M117" s="47"/>
      <c r="N117" s="47"/>
      <c r="O117" s="47"/>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row>
    <row r="118" spans="1:56" s="40" customFormat="1" ht="22.5" customHeight="1" x14ac:dyDescent="0.3">
      <c r="A118" s="47"/>
      <c r="B118" s="53" t="s">
        <v>53</v>
      </c>
      <c r="C118" s="54" t="s">
        <v>68</v>
      </c>
      <c r="D118" s="26">
        <v>2021.7138427657833</v>
      </c>
      <c r="E118" s="52">
        <f>D118/(24*31*VLOOKUP($B118,PC_ENERO_2025!$B$10:$C$22,2,0))</f>
        <v>5.5456271745824646</v>
      </c>
      <c r="F118" s="35" t="str">
        <f t="shared" si="2"/>
        <v/>
      </c>
      <c r="G118" s="47"/>
      <c r="H118" s="47"/>
      <c r="I118" s="47"/>
      <c r="J118" s="47"/>
      <c r="K118" s="47"/>
      <c r="L118" s="47"/>
      <c r="M118" s="47"/>
      <c r="N118" s="47"/>
      <c r="O118" s="47"/>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row>
    <row r="119" spans="1:56" s="40" customFormat="1" ht="22.5" customHeight="1" x14ac:dyDescent="0.3">
      <c r="A119" s="47"/>
      <c r="B119" s="53" t="s">
        <v>54</v>
      </c>
      <c r="C119" s="54" t="s">
        <v>68</v>
      </c>
      <c r="D119" s="26">
        <v>409834.96735014371</v>
      </c>
      <c r="E119" s="52">
        <f>D119/(24*31*VLOOKUP($B119,PC_ENERO_2025!$B$10:$C$22,2,0))</f>
        <v>966.40956270077277</v>
      </c>
      <c r="F119" s="35" t="str">
        <f t="shared" si="2"/>
        <v/>
      </c>
      <c r="G119" s="47"/>
      <c r="H119" s="47"/>
      <c r="I119" s="47"/>
      <c r="J119" s="47"/>
      <c r="K119" s="47"/>
      <c r="L119" s="47"/>
      <c r="M119" s="47"/>
      <c r="N119" s="47"/>
      <c r="O119" s="47"/>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row>
    <row r="120" spans="1:56" s="40" customFormat="1" ht="22.5" customHeight="1" x14ac:dyDescent="0.3">
      <c r="A120" s="47"/>
      <c r="B120" s="53" t="s">
        <v>55</v>
      </c>
      <c r="C120" s="54" t="s">
        <v>68</v>
      </c>
      <c r="D120" s="26">
        <v>121066.47833370675</v>
      </c>
      <c r="E120" s="52">
        <f>D120/(24*31*VLOOKUP($B120,PC_ENERO_2025!$B$10:$C$22,2,0))</f>
        <v>295.86138400221586</v>
      </c>
      <c r="F120" s="35" t="str">
        <f t="shared" si="2"/>
        <v/>
      </c>
      <c r="G120" s="47"/>
      <c r="H120" s="47"/>
      <c r="I120" s="47"/>
      <c r="J120" s="47"/>
      <c r="K120" s="47"/>
      <c r="L120" s="47"/>
      <c r="M120" s="47"/>
      <c r="N120" s="47"/>
      <c r="O120" s="47"/>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row>
    <row r="121" spans="1:56" s="40" customFormat="1" ht="22.5" customHeight="1" x14ac:dyDescent="0.3">
      <c r="A121" s="47"/>
      <c r="B121" s="53" t="s">
        <v>56</v>
      </c>
      <c r="C121" s="54" t="s">
        <v>68</v>
      </c>
      <c r="D121" s="26">
        <v>103041.31176816352</v>
      </c>
      <c r="E121" s="52">
        <f>D121/(24*31*VLOOKUP($B121,PC_ENERO_2025!$B$10:$C$22,2,0))</f>
        <v>238.78687376752762</v>
      </c>
      <c r="F121" s="35" t="str">
        <f t="shared" si="2"/>
        <v/>
      </c>
      <c r="G121" s="47"/>
      <c r="H121" s="47"/>
      <c r="I121" s="47"/>
      <c r="J121" s="47"/>
      <c r="K121" s="47"/>
      <c r="L121" s="47"/>
      <c r="M121" s="47"/>
      <c r="N121" s="47"/>
      <c r="O121" s="47"/>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row>
    <row r="122" spans="1:56" s="40" customFormat="1" ht="22.5" customHeight="1" x14ac:dyDescent="0.3">
      <c r="A122" s="47"/>
      <c r="B122" s="53" t="s">
        <v>57</v>
      </c>
      <c r="C122" s="54" t="s">
        <v>68</v>
      </c>
      <c r="D122" s="26">
        <v>14002.257293649836</v>
      </c>
      <c r="E122" s="52">
        <f>D122/(24*31*VLOOKUP($B122,PC_ENERO_2025!$B$10:$C$22,2,0))</f>
        <v>37.640476595832894</v>
      </c>
      <c r="F122" s="35" t="str">
        <f t="shared" si="2"/>
        <v/>
      </c>
      <c r="G122" s="47"/>
      <c r="H122" s="47"/>
      <c r="I122" s="47"/>
      <c r="J122" s="47"/>
      <c r="K122" s="47"/>
      <c r="L122" s="47"/>
      <c r="M122" s="47"/>
      <c r="N122" s="47"/>
      <c r="O122" s="47"/>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row>
    <row r="123" spans="1:56" s="40" customFormat="1" ht="22.5" customHeight="1" x14ac:dyDescent="0.3">
      <c r="A123" s="47"/>
      <c r="B123" s="53" t="s">
        <v>58</v>
      </c>
      <c r="C123" s="54" t="s">
        <v>68</v>
      </c>
      <c r="D123" s="26">
        <v>3472.2473636760546</v>
      </c>
      <c r="E123" s="52">
        <f>D123/(24*31*VLOOKUP($B123,PC_ENERO_2025!$B$10:$C$22,2,0))</f>
        <v>9.3339982894517597</v>
      </c>
      <c r="F123" s="35" t="str">
        <f t="shared" si="2"/>
        <v/>
      </c>
      <c r="G123" s="47"/>
      <c r="H123" s="47"/>
      <c r="I123" s="47"/>
      <c r="J123" s="47"/>
      <c r="K123" s="47"/>
      <c r="L123" s="47"/>
      <c r="M123" s="47"/>
      <c r="N123" s="47"/>
      <c r="O123" s="47"/>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row>
    <row r="124" spans="1:56" s="40" customFormat="1" ht="22.5" customHeight="1" x14ac:dyDescent="0.3">
      <c r="A124" s="47"/>
      <c r="B124" s="53" t="s">
        <v>59</v>
      </c>
      <c r="C124" s="54" t="s">
        <v>68</v>
      </c>
      <c r="D124" s="26">
        <v>19494.403367445484</v>
      </c>
      <c r="E124" s="52">
        <f>D124/(24*31*VLOOKUP($B124,PC_ENERO_2025!$B$10:$C$22,2,0))</f>
        <v>52.404310127541621</v>
      </c>
      <c r="F124" s="35" t="str">
        <f t="shared" si="2"/>
        <v/>
      </c>
      <c r="G124" s="47"/>
      <c r="H124" s="47"/>
      <c r="I124" s="47"/>
      <c r="J124" s="47"/>
      <c r="K124" s="47"/>
      <c r="L124" s="47"/>
      <c r="M124" s="47"/>
      <c r="N124" s="47"/>
      <c r="O124" s="47"/>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row>
    <row r="125" spans="1:56" s="40" customFormat="1" ht="22.5" customHeight="1" x14ac:dyDescent="0.3">
      <c r="A125" s="47"/>
      <c r="B125" s="53" t="s">
        <v>60</v>
      </c>
      <c r="C125" s="54" t="s">
        <v>68</v>
      </c>
      <c r="D125" s="26">
        <v>36629.068651741203</v>
      </c>
      <c r="E125" s="52">
        <f>D125/(24*31*VLOOKUP($B125,PC_ENERO_2025!$B$10:$C$22,2,0))</f>
        <v>98.465238311132268</v>
      </c>
      <c r="F125" s="35" t="str">
        <f t="shared" si="2"/>
        <v/>
      </c>
      <c r="G125" s="47"/>
      <c r="H125" s="47"/>
      <c r="I125" s="47"/>
      <c r="J125" s="47"/>
      <c r="K125" s="47"/>
      <c r="L125" s="47"/>
      <c r="M125" s="47"/>
      <c r="N125" s="47"/>
      <c r="O125" s="47"/>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row>
    <row r="126" spans="1:56" s="40" customFormat="1" ht="22.5" customHeight="1" x14ac:dyDescent="0.3">
      <c r="A126" s="47"/>
      <c r="B126" s="53" t="s">
        <v>48</v>
      </c>
      <c r="C126" s="54" t="s">
        <v>69</v>
      </c>
      <c r="D126" s="26">
        <v>82373.713402566573</v>
      </c>
      <c r="E126" s="52">
        <f>D126/(24*31*VLOOKUP($B126,PC_ENERO_2025!$B$10:$C$22,2,0))</f>
        <v>187.65653682013527</v>
      </c>
      <c r="F126" s="35" t="str">
        <f t="shared" si="2"/>
        <v/>
      </c>
      <c r="G126" s="47"/>
      <c r="H126" s="47"/>
      <c r="I126" s="47"/>
      <c r="J126" s="47"/>
      <c r="K126" s="47"/>
      <c r="L126" s="47"/>
      <c r="M126" s="47"/>
      <c r="N126" s="47"/>
      <c r="O126" s="47"/>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row>
    <row r="127" spans="1:56" s="40" customFormat="1" ht="22.5" customHeight="1" x14ac:dyDescent="0.3">
      <c r="A127" s="47"/>
      <c r="B127" s="53" t="s">
        <v>50</v>
      </c>
      <c r="C127" s="54" t="s">
        <v>69</v>
      </c>
      <c r="D127" s="26">
        <v>328488.89831146901</v>
      </c>
      <c r="E127" s="52">
        <f>D127/(24*31*VLOOKUP($B127,PC_ENERO_2025!$B$10:$C$22,2,0))</f>
        <v>748.33446854262127</v>
      </c>
      <c r="F127" s="35" t="str">
        <f t="shared" si="2"/>
        <v/>
      </c>
      <c r="G127" s="47"/>
      <c r="H127" s="47"/>
      <c r="I127" s="47"/>
      <c r="J127" s="47"/>
      <c r="K127" s="47"/>
      <c r="L127" s="47"/>
      <c r="M127" s="47"/>
      <c r="N127" s="47"/>
      <c r="O127" s="47"/>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row>
    <row r="128" spans="1:56" s="40" customFormat="1" ht="22.5" customHeight="1" x14ac:dyDescent="0.3">
      <c r="A128" s="47"/>
      <c r="B128" s="53" t="s">
        <v>51</v>
      </c>
      <c r="C128" s="54" t="s">
        <v>69</v>
      </c>
      <c r="D128" s="26">
        <v>42686.683586295017</v>
      </c>
      <c r="E128" s="52">
        <f>D128/(24*31*VLOOKUP($B128,PC_ENERO_2025!$B$10:$C$22,2,0))</f>
        <v>77.533209071300163</v>
      </c>
      <c r="F128" s="35" t="str">
        <f t="shared" si="2"/>
        <v/>
      </c>
      <c r="G128" s="47"/>
      <c r="H128" s="47"/>
      <c r="I128" s="47"/>
      <c r="J128" s="47"/>
      <c r="K128" s="47"/>
      <c r="L128" s="47"/>
      <c r="M128" s="47"/>
      <c r="N128" s="47"/>
      <c r="O128" s="47"/>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row>
    <row r="129" spans="1:56" s="40" customFormat="1" ht="22.5" customHeight="1" x14ac:dyDescent="0.3">
      <c r="A129" s="47"/>
      <c r="B129" s="53" t="s">
        <v>52</v>
      </c>
      <c r="C129" s="54" t="s">
        <v>69</v>
      </c>
      <c r="D129" s="26">
        <v>25634.731168138947</v>
      </c>
      <c r="E129" s="52">
        <f>D129/(24*31*VLOOKUP($B129,PC_ENERO_2025!$B$10:$C$22,2,0))</f>
        <v>48.528568772033445</v>
      </c>
      <c r="F129" s="35" t="str">
        <f t="shared" si="2"/>
        <v/>
      </c>
      <c r="G129" s="47"/>
      <c r="H129" s="47"/>
      <c r="I129" s="47"/>
      <c r="J129" s="47"/>
      <c r="K129" s="47"/>
      <c r="L129" s="47"/>
      <c r="M129" s="47"/>
      <c r="N129" s="47"/>
      <c r="O129" s="47"/>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row>
    <row r="130" spans="1:56" s="40" customFormat="1" ht="22.5" customHeight="1" x14ac:dyDescent="0.3">
      <c r="A130" s="47"/>
      <c r="B130" s="53" t="s">
        <v>53</v>
      </c>
      <c r="C130" s="54" t="s">
        <v>69</v>
      </c>
      <c r="D130" s="26">
        <v>886.12115272918288</v>
      </c>
      <c r="E130" s="52">
        <f>D130/(24*31*VLOOKUP($B130,PC_ENERO_2025!$B$10:$C$22,2,0))</f>
        <v>2.4306592953949497</v>
      </c>
      <c r="F130" s="35" t="str">
        <f t="shared" si="2"/>
        <v/>
      </c>
      <c r="G130" s="47"/>
      <c r="H130" s="47"/>
      <c r="I130" s="47"/>
      <c r="J130" s="47"/>
      <c r="K130" s="47"/>
      <c r="L130" s="47"/>
      <c r="M130" s="47"/>
      <c r="N130" s="47"/>
      <c r="O130" s="47"/>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row>
    <row r="131" spans="1:56" s="40" customFormat="1" ht="22.5" customHeight="1" x14ac:dyDescent="0.3">
      <c r="A131" s="47"/>
      <c r="B131" s="53" t="s">
        <v>54</v>
      </c>
      <c r="C131" s="54" t="s">
        <v>69</v>
      </c>
      <c r="D131" s="26">
        <v>277439.96817234985</v>
      </c>
      <c r="E131" s="52">
        <f>D131/(24*31*VLOOKUP($B131,PC_ENERO_2025!$B$10:$C$22,2,0))</f>
        <v>654.21611057430164</v>
      </c>
      <c r="F131" s="35" t="str">
        <f t="shared" si="2"/>
        <v/>
      </c>
      <c r="G131" s="47"/>
      <c r="H131" s="47"/>
      <c r="I131" s="47"/>
      <c r="J131" s="47"/>
      <c r="K131" s="47"/>
      <c r="L131" s="47"/>
      <c r="M131" s="47"/>
      <c r="N131" s="47"/>
      <c r="O131" s="47"/>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row>
    <row r="132" spans="1:56" s="40" customFormat="1" ht="22.5" customHeight="1" x14ac:dyDescent="0.3">
      <c r="A132" s="47"/>
      <c r="B132" s="53" t="s">
        <v>55</v>
      </c>
      <c r="C132" s="54" t="s">
        <v>69</v>
      </c>
      <c r="D132" s="26">
        <v>86109.862544408577</v>
      </c>
      <c r="E132" s="52">
        <f>D132/(24*31*VLOOKUP($B132,PC_ENERO_2025!$B$10:$C$22,2,0))</f>
        <v>210.43465919943444</v>
      </c>
      <c r="F132" s="35" t="str">
        <f t="shared" si="2"/>
        <v/>
      </c>
      <c r="G132" s="47"/>
      <c r="H132" s="47"/>
      <c r="I132" s="47"/>
      <c r="J132" s="47"/>
      <c r="K132" s="47"/>
      <c r="L132" s="47"/>
      <c r="M132" s="47"/>
      <c r="N132" s="47"/>
      <c r="O132" s="47"/>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row>
    <row r="133" spans="1:56" s="40" customFormat="1" ht="22.5" customHeight="1" x14ac:dyDescent="0.3">
      <c r="A133" s="47"/>
      <c r="B133" s="53" t="s">
        <v>56</v>
      </c>
      <c r="C133" s="54" t="s">
        <v>69</v>
      </c>
      <c r="D133" s="26">
        <v>61424.005680519716</v>
      </c>
      <c r="E133" s="52">
        <f>D133/(24*31*VLOOKUP($B133,PC_ENERO_2025!$B$10:$C$22,2,0))</f>
        <v>142.34335762078169</v>
      </c>
      <c r="F133" s="35" t="str">
        <f t="shared" si="2"/>
        <v/>
      </c>
      <c r="G133" s="47"/>
      <c r="H133" s="47"/>
      <c r="I133" s="47"/>
      <c r="J133" s="47"/>
      <c r="K133" s="47"/>
      <c r="L133" s="47"/>
      <c r="M133" s="47"/>
      <c r="N133" s="47"/>
      <c r="O133" s="47"/>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row>
    <row r="134" spans="1:56" s="40" customFormat="1" ht="22.5" customHeight="1" x14ac:dyDescent="0.3">
      <c r="A134" s="47"/>
      <c r="B134" s="53" t="s">
        <v>57</v>
      </c>
      <c r="C134" s="54" t="s">
        <v>69</v>
      </c>
      <c r="D134" s="26">
        <v>14878.401689346701</v>
      </c>
      <c r="E134" s="52">
        <f>D134/(24*31*VLOOKUP($B134,PC_ENERO_2025!$B$10:$C$22,2,0))</f>
        <v>39.995703465985756</v>
      </c>
      <c r="F134" s="35" t="str">
        <f t="shared" si="2"/>
        <v/>
      </c>
      <c r="G134" s="47"/>
      <c r="H134" s="47"/>
      <c r="I134" s="47"/>
      <c r="J134" s="47"/>
      <c r="K134" s="47"/>
      <c r="L134" s="47"/>
      <c r="M134" s="47"/>
      <c r="N134" s="47"/>
      <c r="O134" s="47"/>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row>
    <row r="135" spans="1:56" s="40" customFormat="1" ht="22.5" customHeight="1" x14ac:dyDescent="0.3">
      <c r="A135" s="47"/>
      <c r="B135" s="53" t="s">
        <v>58</v>
      </c>
      <c r="C135" s="54" t="s">
        <v>69</v>
      </c>
      <c r="D135" s="26">
        <v>750.70650308615211</v>
      </c>
      <c r="E135" s="52">
        <f>D135/(24*31*VLOOKUP($B135,PC_ENERO_2025!$B$10:$C$22,2,0))</f>
        <v>2.0180282341025593</v>
      </c>
      <c r="F135" s="35" t="str">
        <f t="shared" si="2"/>
        <v/>
      </c>
      <c r="G135" s="47"/>
      <c r="H135" s="47"/>
      <c r="I135" s="47"/>
      <c r="J135" s="47"/>
      <c r="K135" s="47"/>
      <c r="L135" s="47"/>
      <c r="M135" s="47"/>
      <c r="N135" s="47"/>
      <c r="O135" s="47"/>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row>
    <row r="136" spans="1:56" s="40" customFormat="1" ht="22.5" customHeight="1" x14ac:dyDescent="0.3">
      <c r="A136" s="47"/>
      <c r="B136" s="53" t="s">
        <v>59</v>
      </c>
      <c r="C136" s="54" t="s">
        <v>69</v>
      </c>
      <c r="D136" s="26">
        <v>32040.586650450412</v>
      </c>
      <c r="E136" s="52">
        <f>D136/(24*31*VLOOKUP($B136,PC_ENERO_2025!$B$10:$C$22,2,0))</f>
        <v>86.130609275404339</v>
      </c>
      <c r="F136" s="35" t="str">
        <f t="shared" si="2"/>
        <v/>
      </c>
      <c r="G136" s="47"/>
      <c r="H136" s="47"/>
      <c r="I136" s="47"/>
      <c r="J136" s="47"/>
      <c r="K136" s="47"/>
      <c r="L136" s="47"/>
      <c r="M136" s="47"/>
      <c r="N136" s="47"/>
      <c r="O136" s="47"/>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row>
    <row r="137" spans="1:56" s="40" customFormat="1" ht="22.5" customHeight="1" x14ac:dyDescent="0.3">
      <c r="A137" s="47"/>
      <c r="B137" s="53" t="s">
        <v>60</v>
      </c>
      <c r="C137" s="54" t="s">
        <v>69</v>
      </c>
      <c r="D137" s="26">
        <v>63984.099875476582</v>
      </c>
      <c r="E137" s="52">
        <f>D137/(24*31*VLOOKUP($B137,PC_ENERO_2025!$B$10:$C$22,2,0))</f>
        <v>172.00026848246392</v>
      </c>
      <c r="F137" s="35" t="str">
        <f t="shared" si="2"/>
        <v/>
      </c>
      <c r="G137" s="47"/>
      <c r="H137" s="47"/>
      <c r="I137" s="47"/>
      <c r="J137" s="47"/>
      <c r="K137" s="47"/>
      <c r="L137" s="47"/>
      <c r="M137" s="47"/>
      <c r="N137" s="47"/>
      <c r="O137" s="47"/>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row>
    <row r="138" spans="1:56" s="40" customFormat="1" ht="22.5" customHeight="1" x14ac:dyDescent="0.3">
      <c r="A138" s="47"/>
      <c r="B138" s="53" t="s">
        <v>48</v>
      </c>
      <c r="C138" s="54" t="s">
        <v>70</v>
      </c>
      <c r="D138" s="26">
        <v>119895.030421629</v>
      </c>
      <c r="E138" s="52">
        <f>D138/(24*31*VLOOKUP($B138,PC_ENERO_2025!$B$10:$C$22,2,0))</f>
        <v>273.13429565707355</v>
      </c>
      <c r="F138" s="35" t="str">
        <f t="shared" si="2"/>
        <v/>
      </c>
      <c r="G138" s="47"/>
      <c r="H138" s="47"/>
      <c r="I138" s="47"/>
      <c r="J138" s="47"/>
      <c r="K138" s="47"/>
      <c r="L138" s="47"/>
      <c r="M138" s="47"/>
      <c r="N138" s="47"/>
      <c r="O138" s="47"/>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row>
    <row r="139" spans="1:56" s="40" customFormat="1" ht="22.5" customHeight="1" x14ac:dyDescent="0.3">
      <c r="A139" s="47"/>
      <c r="B139" s="53" t="s">
        <v>50</v>
      </c>
      <c r="C139" s="54" t="s">
        <v>70</v>
      </c>
      <c r="D139" s="26">
        <v>177165.63047720352</v>
      </c>
      <c r="E139" s="52">
        <f>D139/(24*31*VLOOKUP($B139,PC_ENERO_2025!$B$10:$C$22,2,0))</f>
        <v>403.60313121287481</v>
      </c>
      <c r="F139" s="35" t="str">
        <f t="shared" si="2"/>
        <v/>
      </c>
      <c r="G139" s="47"/>
      <c r="H139" s="47"/>
      <c r="I139" s="47"/>
      <c r="J139" s="47"/>
      <c r="K139" s="47"/>
      <c r="L139" s="47"/>
      <c r="M139" s="47"/>
      <c r="N139" s="47"/>
      <c r="O139" s="47"/>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row>
    <row r="140" spans="1:56" s="40" customFormat="1" ht="22.5" customHeight="1" x14ac:dyDescent="0.3">
      <c r="A140" s="47"/>
      <c r="B140" s="53" t="s">
        <v>51</v>
      </c>
      <c r="C140" s="54" t="s">
        <v>70</v>
      </c>
      <c r="D140" s="26">
        <v>139832.73033669303</v>
      </c>
      <c r="E140" s="52">
        <f>D140/(24*31*VLOOKUP($B140,PC_ENERO_2025!$B$10:$C$22,2,0))</f>
        <v>253.9827272898377</v>
      </c>
      <c r="F140" s="35" t="str">
        <f t="shared" si="2"/>
        <v/>
      </c>
      <c r="G140" s="47"/>
      <c r="H140" s="47"/>
      <c r="I140" s="47"/>
      <c r="J140" s="47"/>
      <c r="K140" s="47"/>
      <c r="L140" s="47"/>
      <c r="M140" s="47"/>
      <c r="N140" s="47"/>
      <c r="O140" s="47"/>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row>
    <row r="141" spans="1:56" s="40" customFormat="1" ht="22.5" customHeight="1" x14ac:dyDescent="0.3">
      <c r="A141" s="47"/>
      <c r="B141" s="53" t="s">
        <v>52</v>
      </c>
      <c r="C141" s="54" t="s">
        <v>70</v>
      </c>
      <c r="D141" s="26">
        <v>399.05638189752392</v>
      </c>
      <c r="E141" s="52">
        <f>D141/(24*31*VLOOKUP($B141,PC_ENERO_2025!$B$10:$C$22,2,0))</f>
        <v>0.75544521788869434</v>
      </c>
      <c r="F141" s="35" t="str">
        <f t="shared" si="2"/>
        <v/>
      </c>
      <c r="G141" s="47"/>
      <c r="H141" s="47"/>
      <c r="I141" s="47"/>
      <c r="J141" s="47"/>
      <c r="K141" s="47"/>
      <c r="L141" s="47"/>
      <c r="M141" s="47"/>
      <c r="N141" s="47"/>
      <c r="O141" s="47"/>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row>
    <row r="142" spans="1:56" s="40" customFormat="1" ht="22.5" customHeight="1" x14ac:dyDescent="0.3">
      <c r="A142" s="47"/>
      <c r="B142" s="53" t="s">
        <v>53</v>
      </c>
      <c r="C142" s="54" t="s">
        <v>70</v>
      </c>
      <c r="D142" s="26">
        <v>280.36674817708774</v>
      </c>
      <c r="E142" s="52">
        <f>D142/(24*31*VLOOKUP($B142,PC_ENERO_2025!$B$10:$C$22,2,0))</f>
        <v>0.76905515738722774</v>
      </c>
      <c r="F142" s="35" t="str">
        <f t="shared" si="2"/>
        <v/>
      </c>
      <c r="G142" s="47"/>
      <c r="H142" s="47"/>
      <c r="I142" s="47"/>
      <c r="J142" s="47"/>
      <c r="K142" s="47"/>
      <c r="L142" s="47"/>
      <c r="M142" s="47"/>
      <c r="N142" s="47"/>
      <c r="O142" s="47"/>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row>
    <row r="143" spans="1:56" s="40" customFormat="1" ht="22.5" customHeight="1" x14ac:dyDescent="0.3">
      <c r="A143" s="47"/>
      <c r="B143" s="53" t="s">
        <v>54</v>
      </c>
      <c r="C143" s="54" t="s">
        <v>70</v>
      </c>
      <c r="D143" s="26">
        <v>396385.31948159361</v>
      </c>
      <c r="E143" s="52">
        <f>D143/(24*31*VLOOKUP($B143,PC_ENERO_2025!$B$10:$C$22,2,0))</f>
        <v>934.69467902658369</v>
      </c>
      <c r="F143" s="35" t="str">
        <f t="shared" si="2"/>
        <v/>
      </c>
      <c r="G143" s="47"/>
      <c r="H143" s="47"/>
      <c r="I143" s="47"/>
      <c r="J143" s="47"/>
      <c r="K143" s="47"/>
      <c r="L143" s="47"/>
      <c r="M143" s="47"/>
      <c r="N143" s="47"/>
      <c r="O143" s="47"/>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row>
    <row r="144" spans="1:56" s="40" customFormat="1" ht="22.5" customHeight="1" x14ac:dyDescent="0.3">
      <c r="A144" s="47"/>
      <c r="B144" s="53" t="s">
        <v>55</v>
      </c>
      <c r="C144" s="54" t="s">
        <v>70</v>
      </c>
      <c r="D144" s="26">
        <v>98300.410805974738</v>
      </c>
      <c r="E144" s="52">
        <f>D144/(24*31*VLOOKUP($B144,PC_ENERO_2025!$B$10:$C$22,2,0))</f>
        <v>240.22583285917577</v>
      </c>
      <c r="F144" s="35" t="str">
        <f t="shared" si="2"/>
        <v/>
      </c>
      <c r="G144" s="47"/>
      <c r="H144" s="47"/>
      <c r="I144" s="47"/>
      <c r="J144" s="47"/>
      <c r="K144" s="47"/>
      <c r="L144" s="47"/>
      <c r="M144" s="47"/>
      <c r="N144" s="47"/>
      <c r="O144" s="47"/>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row>
    <row r="145" spans="1:56" s="40" customFormat="1" ht="22.5" customHeight="1" x14ac:dyDescent="0.3">
      <c r="A145" s="47"/>
      <c r="B145" s="53" t="s">
        <v>56</v>
      </c>
      <c r="C145" s="54" t="s">
        <v>70</v>
      </c>
      <c r="D145" s="26">
        <v>48772.120202391656</v>
      </c>
      <c r="E145" s="52">
        <f>D145/(24*31*VLOOKUP($B145,PC_ENERO_2025!$B$10:$C$22,2,0))</f>
        <v>113.02400862623206</v>
      </c>
      <c r="F145" s="35" t="str">
        <f t="shared" si="2"/>
        <v/>
      </c>
      <c r="G145" s="47"/>
      <c r="H145" s="47"/>
      <c r="I145" s="47"/>
      <c r="J145" s="47"/>
      <c r="K145" s="47"/>
      <c r="L145" s="47"/>
      <c r="M145" s="47"/>
      <c r="N145" s="47"/>
      <c r="O145" s="47"/>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row>
    <row r="146" spans="1:56" s="40" customFormat="1" ht="22.5" customHeight="1" x14ac:dyDescent="0.3">
      <c r="A146" s="47"/>
      <c r="B146" s="53" t="s">
        <v>57</v>
      </c>
      <c r="C146" s="54" t="s">
        <v>70</v>
      </c>
      <c r="D146" s="26">
        <v>11947.114880880006</v>
      </c>
      <c r="E146" s="52">
        <f>D146/(24*31*VLOOKUP($B146,PC_ENERO_2025!$B$10:$C$22,2,0))</f>
        <v>32.115900217419373</v>
      </c>
      <c r="F146" s="35" t="str">
        <f t="shared" si="2"/>
        <v/>
      </c>
      <c r="G146" s="47"/>
      <c r="H146" s="47"/>
      <c r="I146" s="47"/>
      <c r="J146" s="47"/>
      <c r="K146" s="47"/>
      <c r="L146" s="47"/>
      <c r="M146" s="47"/>
      <c r="N146" s="47"/>
      <c r="O146" s="47"/>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row>
    <row r="147" spans="1:56" s="40" customFormat="1" ht="22.5" customHeight="1" x14ac:dyDescent="0.3">
      <c r="A147" s="47"/>
      <c r="B147" s="53" t="s">
        <v>58</v>
      </c>
      <c r="C147" s="54" t="s">
        <v>70</v>
      </c>
      <c r="D147" s="26">
        <v>6649.5406767571812</v>
      </c>
      <c r="E147" s="52">
        <f>D147/(24*31*VLOOKUP($B147,PC_ENERO_2025!$B$10:$C$22,2,0))</f>
        <v>17.875109346121455</v>
      </c>
      <c r="F147" s="35" t="str">
        <f t="shared" si="2"/>
        <v/>
      </c>
      <c r="G147" s="47"/>
      <c r="H147" s="47"/>
      <c r="I147" s="47"/>
      <c r="J147" s="47"/>
      <c r="K147" s="47"/>
      <c r="L147" s="47"/>
      <c r="M147" s="47"/>
      <c r="N147" s="47"/>
      <c r="O147" s="47"/>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row>
    <row r="148" spans="1:56" s="40" customFormat="1" ht="22.5" customHeight="1" x14ac:dyDescent="0.3">
      <c r="A148" s="47"/>
      <c r="B148" s="53" t="s">
        <v>59</v>
      </c>
      <c r="C148" s="54" t="s">
        <v>70</v>
      </c>
      <c r="D148" s="26">
        <v>51618.880955411318</v>
      </c>
      <c r="E148" s="52">
        <f>D148/(24*31*VLOOKUP($B148,PC_ENERO_2025!$B$10:$C$22,2,0))</f>
        <v>138.76043267583688</v>
      </c>
      <c r="F148" s="35" t="str">
        <f t="shared" si="2"/>
        <v/>
      </c>
      <c r="G148" s="47"/>
      <c r="H148" s="47"/>
      <c r="I148" s="47"/>
      <c r="J148" s="47"/>
      <c r="K148" s="47"/>
      <c r="L148" s="47"/>
      <c r="M148" s="47"/>
      <c r="N148" s="47"/>
      <c r="O148" s="47"/>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row>
    <row r="149" spans="1:56" s="40" customFormat="1" ht="22.5" customHeight="1" x14ac:dyDescent="0.3">
      <c r="A149" s="47"/>
      <c r="B149" s="53" t="s">
        <v>60</v>
      </c>
      <c r="C149" s="54" t="s">
        <v>70</v>
      </c>
      <c r="D149" s="26">
        <v>144968.89746542269</v>
      </c>
      <c r="E149" s="52">
        <f>D149/(24*31*VLOOKUP($B149,PC_ENERO_2025!$B$10:$C$22,2,0))</f>
        <v>389.70133727264164</v>
      </c>
      <c r="F149" s="35" t="str">
        <f t="shared" si="2"/>
        <v/>
      </c>
      <c r="G149" s="47"/>
      <c r="H149" s="47"/>
      <c r="I149" s="47"/>
      <c r="J149" s="47"/>
      <c r="K149" s="47"/>
      <c r="L149" s="47"/>
      <c r="M149" s="47"/>
      <c r="N149" s="47"/>
      <c r="O149" s="47"/>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row>
    <row r="150" spans="1:56" s="40" customFormat="1" ht="22.5" customHeight="1" x14ac:dyDescent="0.3">
      <c r="A150" s="47"/>
      <c r="B150" s="53" t="s">
        <v>48</v>
      </c>
      <c r="C150" s="54" t="s">
        <v>71</v>
      </c>
      <c r="D150" s="26">
        <v>138486.73465695608</v>
      </c>
      <c r="E150" s="52">
        <f>D150/(24*31*VLOOKUP($B150,PC_ENERO_2025!$B$10:$C$22,2,0))</f>
        <v>315.48827833277767</v>
      </c>
      <c r="F150" s="35" t="str">
        <f t="shared" si="2"/>
        <v/>
      </c>
      <c r="G150" s="47"/>
      <c r="H150" s="47"/>
      <c r="I150" s="47"/>
      <c r="J150" s="47"/>
      <c r="K150" s="47"/>
      <c r="L150" s="47"/>
      <c r="M150" s="47"/>
      <c r="N150" s="47"/>
      <c r="O150" s="47"/>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row>
    <row r="151" spans="1:56" s="40" customFormat="1" ht="22.5" customHeight="1" x14ac:dyDescent="0.3">
      <c r="A151" s="47"/>
      <c r="B151" s="53" t="s">
        <v>50</v>
      </c>
      <c r="C151" s="54" t="s">
        <v>71</v>
      </c>
      <c r="D151" s="26">
        <v>174906.44492608256</v>
      </c>
      <c r="E151" s="52">
        <f>D151/(24*31*VLOOKUP($B151,PC_ENERO_2025!$B$10:$C$22,2,0))</f>
        <v>398.45645372262294</v>
      </c>
      <c r="F151" s="35" t="str">
        <f t="shared" si="2"/>
        <v/>
      </c>
      <c r="G151" s="47"/>
      <c r="H151" s="47"/>
      <c r="I151" s="47"/>
      <c r="J151" s="47"/>
      <c r="K151" s="47"/>
      <c r="L151" s="47"/>
      <c r="M151" s="47"/>
      <c r="N151" s="47"/>
      <c r="O151" s="47"/>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row>
    <row r="152" spans="1:56" s="40" customFormat="1" ht="22.5" customHeight="1" x14ac:dyDescent="0.3">
      <c r="A152" s="47"/>
      <c r="B152" s="53" t="s">
        <v>51</v>
      </c>
      <c r="C152" s="54" t="s">
        <v>71</v>
      </c>
      <c r="D152" s="26">
        <v>110573.51812051282</v>
      </c>
      <c r="E152" s="52">
        <f>D152/(24*31*VLOOKUP($B152,PC_ENERO_2025!$B$10:$C$22,2,0))</f>
        <v>200.83827034385504</v>
      </c>
      <c r="F152" s="35" t="str">
        <f t="shared" si="2"/>
        <v/>
      </c>
      <c r="G152" s="47"/>
      <c r="H152" s="47"/>
      <c r="I152" s="47"/>
      <c r="J152" s="47"/>
      <c r="K152" s="47"/>
      <c r="L152" s="47"/>
      <c r="M152" s="47"/>
      <c r="N152" s="47"/>
      <c r="O152" s="47"/>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row>
    <row r="153" spans="1:56" s="40" customFormat="1" ht="22.5" customHeight="1" x14ac:dyDescent="0.3">
      <c r="A153" s="47"/>
      <c r="B153" s="53" t="s">
        <v>52</v>
      </c>
      <c r="C153" s="54" t="s">
        <v>71</v>
      </c>
      <c r="D153" s="26">
        <v>80530.051426384176</v>
      </c>
      <c r="E153" s="52">
        <f>D153/(24*31*VLOOKUP($B153,PC_ENERO_2025!$B$10:$C$22,2,0))</f>
        <v>152.44974145536909</v>
      </c>
      <c r="F153" s="35" t="str">
        <f t="shared" si="2"/>
        <v/>
      </c>
      <c r="G153" s="47"/>
      <c r="H153" s="47"/>
      <c r="I153" s="47"/>
      <c r="J153" s="47"/>
      <c r="K153" s="47"/>
      <c r="L153" s="47"/>
      <c r="M153" s="47"/>
      <c r="N153" s="47"/>
      <c r="O153" s="47"/>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row>
    <row r="154" spans="1:56" s="40" customFormat="1" ht="22.5" customHeight="1" x14ac:dyDescent="0.3">
      <c r="A154" s="47"/>
      <c r="B154" s="53" t="s">
        <v>53</v>
      </c>
      <c r="C154" s="54" t="s">
        <v>71</v>
      </c>
      <c r="D154" s="26">
        <v>873.04354999727184</v>
      </c>
      <c r="E154" s="52">
        <f>D154/(24*31*VLOOKUP($B154,PC_ENERO_2025!$B$10:$C$22,2,0))</f>
        <v>2.3947870035035983</v>
      </c>
      <c r="F154" s="35" t="str">
        <f t="shared" si="2"/>
        <v/>
      </c>
      <c r="G154" s="47"/>
      <c r="H154" s="47"/>
      <c r="I154" s="47"/>
      <c r="J154" s="47"/>
      <c r="K154" s="47"/>
      <c r="L154" s="47"/>
      <c r="M154" s="47"/>
      <c r="N154" s="47"/>
      <c r="O154" s="47"/>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row>
    <row r="155" spans="1:56" s="40" customFormat="1" ht="22.5" customHeight="1" x14ac:dyDescent="0.3">
      <c r="A155" s="47"/>
      <c r="B155" s="53" t="s">
        <v>54</v>
      </c>
      <c r="C155" s="54" t="s">
        <v>71</v>
      </c>
      <c r="D155" s="26">
        <v>139696.09915647656</v>
      </c>
      <c r="E155" s="52">
        <f>D155/(24*31*VLOOKUP($B155,PC_ENERO_2025!$B$10:$C$22,2,0))</f>
        <v>329.40977918429672</v>
      </c>
      <c r="F155" s="35" t="str">
        <f t="shared" si="2"/>
        <v/>
      </c>
      <c r="G155" s="47"/>
      <c r="H155" s="47"/>
      <c r="I155" s="47"/>
      <c r="J155" s="47"/>
      <c r="K155" s="47"/>
      <c r="L155" s="47"/>
      <c r="M155" s="47"/>
      <c r="N155" s="47"/>
      <c r="O155" s="47"/>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row>
    <row r="156" spans="1:56" s="40" customFormat="1" ht="22.5" customHeight="1" x14ac:dyDescent="0.3">
      <c r="A156" s="47"/>
      <c r="B156" s="53" t="s">
        <v>55</v>
      </c>
      <c r="C156" s="54" t="s">
        <v>71</v>
      </c>
      <c r="D156" s="26">
        <v>60395.943747986697</v>
      </c>
      <c r="E156" s="52">
        <f>D156/(24*31*VLOOKUP($B156,PC_ENERO_2025!$B$10:$C$22,2,0))</f>
        <v>147.59517044962536</v>
      </c>
      <c r="F156" s="35" t="str">
        <f t="shared" si="2"/>
        <v/>
      </c>
      <c r="G156" s="47"/>
      <c r="H156" s="47"/>
      <c r="I156" s="47"/>
      <c r="J156" s="47"/>
      <c r="K156" s="47"/>
      <c r="L156" s="47"/>
      <c r="M156" s="47"/>
      <c r="N156" s="47"/>
      <c r="O156" s="47"/>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row>
    <row r="157" spans="1:56" s="40" customFormat="1" ht="22.5" customHeight="1" x14ac:dyDescent="0.3">
      <c r="A157" s="47"/>
      <c r="B157" s="53" t="s">
        <v>56</v>
      </c>
      <c r="C157" s="54" t="s">
        <v>71</v>
      </c>
      <c r="D157" s="26">
        <v>61460.158435957434</v>
      </c>
      <c r="E157" s="52">
        <f>D157/(24*31*VLOOKUP($B157,PC_ENERO_2025!$B$10:$C$22,2,0))</f>
        <v>142.42713764357953</v>
      </c>
      <c r="F157" s="35" t="str">
        <f t="shared" si="2"/>
        <v/>
      </c>
      <c r="G157" s="47"/>
      <c r="H157" s="47"/>
      <c r="I157" s="47"/>
      <c r="J157" s="47"/>
      <c r="K157" s="47"/>
      <c r="L157" s="47"/>
      <c r="M157" s="47"/>
      <c r="N157" s="47"/>
      <c r="O157" s="47"/>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row>
    <row r="158" spans="1:56" s="40" customFormat="1" ht="22.5" customHeight="1" x14ac:dyDescent="0.3">
      <c r="A158" s="47"/>
      <c r="B158" s="53" t="s">
        <v>57</v>
      </c>
      <c r="C158" s="54" t="s">
        <v>71</v>
      </c>
      <c r="D158" s="26">
        <v>19253.955794003959</v>
      </c>
      <c r="E158" s="52">
        <f>D158/(24*31*VLOOKUP($B158,PC_ENERO_2025!$B$10:$C$22,2,0))</f>
        <v>51.757945682806344</v>
      </c>
      <c r="F158" s="35" t="str">
        <f t="shared" si="2"/>
        <v/>
      </c>
      <c r="G158" s="47"/>
      <c r="H158" s="47"/>
      <c r="I158" s="47"/>
      <c r="J158" s="47"/>
      <c r="K158" s="47"/>
      <c r="L158" s="47"/>
      <c r="M158" s="47"/>
      <c r="N158" s="47"/>
      <c r="O158" s="47"/>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row>
    <row r="159" spans="1:56" s="40" customFormat="1" ht="22.5" customHeight="1" x14ac:dyDescent="0.3">
      <c r="A159" s="47"/>
      <c r="B159" s="53" t="s">
        <v>58</v>
      </c>
      <c r="C159" s="54" t="s">
        <v>71</v>
      </c>
      <c r="D159" s="26">
        <v>1237.48004359418</v>
      </c>
      <c r="E159" s="52">
        <f>D159/(24*31*VLOOKUP($B159,PC_ENERO_2025!$B$10:$C$22,2,0))</f>
        <v>3.326559256973602</v>
      </c>
      <c r="F159" s="35" t="str">
        <f t="shared" si="2"/>
        <v/>
      </c>
      <c r="G159" s="47"/>
      <c r="H159" s="47"/>
      <c r="I159" s="47"/>
      <c r="J159" s="47"/>
      <c r="K159" s="47"/>
      <c r="L159" s="47"/>
      <c r="M159" s="47"/>
      <c r="N159" s="47"/>
      <c r="O159" s="47"/>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row>
    <row r="160" spans="1:56" s="40" customFormat="1" ht="22.5" customHeight="1" x14ac:dyDescent="0.3">
      <c r="A160" s="47"/>
      <c r="B160" s="53" t="s">
        <v>59</v>
      </c>
      <c r="C160" s="54" t="s">
        <v>71</v>
      </c>
      <c r="D160" s="26">
        <v>3486.5893439997812</v>
      </c>
      <c r="E160" s="52">
        <f>D160/(24*31*VLOOKUP($B160,PC_ENERO_2025!$B$10:$C$22,2,0))</f>
        <v>9.3725519999994127</v>
      </c>
      <c r="F160" s="35" t="str">
        <f t="shared" ref="F160:F221" si="3">+G160&amp;H160&amp;I160</f>
        <v/>
      </c>
      <c r="G160" s="47"/>
      <c r="H160" s="47"/>
      <c r="I160" s="47"/>
      <c r="J160" s="47"/>
      <c r="K160" s="47"/>
      <c r="L160" s="47"/>
      <c r="M160" s="47"/>
      <c r="N160" s="47"/>
      <c r="O160" s="47"/>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row>
    <row r="161" spans="1:56" s="40" customFormat="1" ht="22.5" customHeight="1" x14ac:dyDescent="0.3">
      <c r="A161" s="47"/>
      <c r="B161" s="53" t="s">
        <v>60</v>
      </c>
      <c r="C161" s="54" t="s">
        <v>71</v>
      </c>
      <c r="D161" s="26">
        <v>5208.4200174809221</v>
      </c>
      <c r="E161" s="52">
        <f>D161/(24*31*VLOOKUP($B161,PC_ENERO_2025!$B$10:$C$22,2,0))</f>
        <v>14.001129079249791</v>
      </c>
      <c r="F161" s="35" t="str">
        <f t="shared" si="3"/>
        <v/>
      </c>
      <c r="G161" s="47"/>
      <c r="H161" s="47"/>
      <c r="I161" s="47"/>
      <c r="J161" s="47"/>
      <c r="K161" s="47"/>
      <c r="L161" s="47"/>
      <c r="M161" s="47"/>
      <c r="N161" s="47"/>
      <c r="O161" s="47"/>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row>
    <row r="162" spans="1:56" s="40" customFormat="1" ht="22.5" customHeight="1" x14ac:dyDescent="0.3">
      <c r="A162" s="47"/>
      <c r="B162" s="53" t="s">
        <v>48</v>
      </c>
      <c r="C162" s="54" t="s">
        <v>72</v>
      </c>
      <c r="D162" s="26">
        <v>103598.500465894</v>
      </c>
      <c r="E162" s="52">
        <f>D162/(24*31*VLOOKUP($B162,PC_ENERO_2025!$B$10:$C$22,2,0))</f>
        <v>236.00897682224806</v>
      </c>
      <c r="F162" s="35" t="str">
        <f t="shared" si="3"/>
        <v/>
      </c>
      <c r="G162" s="47"/>
      <c r="H162" s="47"/>
      <c r="I162" s="47"/>
      <c r="J162" s="47"/>
      <c r="K162" s="47"/>
      <c r="L162" s="47"/>
      <c r="M162" s="47"/>
      <c r="N162" s="47"/>
      <c r="O162" s="47"/>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row>
    <row r="163" spans="1:56" s="40" customFormat="1" ht="22.5" customHeight="1" x14ac:dyDescent="0.3">
      <c r="A163" s="47"/>
      <c r="B163" s="53" t="s">
        <v>50</v>
      </c>
      <c r="C163" s="54" t="s">
        <v>72</v>
      </c>
      <c r="D163" s="26">
        <v>264515.21396050899</v>
      </c>
      <c r="E163" s="52">
        <f>D163/(24*31*VLOOKUP($B163,PC_ENERO_2025!$B$10:$C$22,2,0))</f>
        <v>602.59525688105748</v>
      </c>
      <c r="F163" s="35" t="str">
        <f t="shared" si="3"/>
        <v/>
      </c>
      <c r="G163" s="47"/>
      <c r="H163" s="47"/>
      <c r="I163" s="47"/>
      <c r="J163" s="47"/>
      <c r="K163" s="47"/>
      <c r="L163" s="47"/>
      <c r="M163" s="47"/>
      <c r="N163" s="47"/>
      <c r="O163" s="47"/>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row>
    <row r="164" spans="1:56" s="40" customFormat="1" ht="22.5" customHeight="1" x14ac:dyDescent="0.3">
      <c r="A164" s="47"/>
      <c r="B164" s="53" t="s">
        <v>51</v>
      </c>
      <c r="C164" s="54" t="s">
        <v>72</v>
      </c>
      <c r="D164" s="26">
        <v>10141.98735778644</v>
      </c>
      <c r="E164" s="52">
        <f>D164/(24*31*VLOOKUP($B164,PC_ENERO_2025!$B$10:$C$22,2,0))</f>
        <v>18.421220862006759</v>
      </c>
      <c r="F164" s="35" t="str">
        <f t="shared" si="3"/>
        <v/>
      </c>
      <c r="G164" s="47"/>
      <c r="H164" s="47"/>
      <c r="I164" s="47"/>
      <c r="J164" s="47"/>
      <c r="K164" s="47"/>
      <c r="L164" s="47"/>
      <c r="M164" s="47"/>
      <c r="N164" s="47"/>
      <c r="O164" s="47"/>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row>
    <row r="165" spans="1:56" s="40" customFormat="1" ht="22.5" customHeight="1" x14ac:dyDescent="0.3">
      <c r="A165" s="47"/>
      <c r="B165" s="53" t="s">
        <v>52</v>
      </c>
      <c r="C165" s="54" t="s">
        <v>72</v>
      </c>
      <c r="D165" s="26">
        <v>514.11647556555738</v>
      </c>
      <c r="E165" s="52">
        <f>D165/(24*31*VLOOKUP($B165,PC_ENERO_2025!$B$10:$C$22,2,0))</f>
        <v>0.97326305384968459</v>
      </c>
      <c r="F165" s="35" t="str">
        <f t="shared" si="3"/>
        <v/>
      </c>
      <c r="G165" s="47"/>
      <c r="H165" s="47"/>
      <c r="I165" s="47"/>
      <c r="J165" s="47"/>
      <c r="K165" s="47"/>
      <c r="L165" s="47"/>
      <c r="M165" s="47"/>
      <c r="N165" s="47"/>
      <c r="O165" s="47"/>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row>
    <row r="166" spans="1:56" s="40" customFormat="1" ht="22.5" customHeight="1" x14ac:dyDescent="0.3">
      <c r="A166" s="47"/>
      <c r="B166" s="53" t="s">
        <v>53</v>
      </c>
      <c r="C166" s="54" t="s">
        <v>72</v>
      </c>
      <c r="D166" s="26">
        <v>1167.7044220906344</v>
      </c>
      <c r="E166" s="52">
        <f>D166/(24*31*VLOOKUP($B166,PC_ENERO_2025!$B$10:$C$22,2,0))</f>
        <v>3.203051410167419</v>
      </c>
      <c r="F166" s="35" t="str">
        <f t="shared" si="3"/>
        <v/>
      </c>
      <c r="G166" s="47"/>
      <c r="H166" s="47"/>
      <c r="I166" s="47"/>
      <c r="J166" s="47"/>
      <c r="K166" s="47"/>
      <c r="L166" s="47"/>
      <c r="M166" s="47"/>
      <c r="N166" s="47"/>
      <c r="O166" s="47"/>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row>
    <row r="167" spans="1:56" s="40" customFormat="1" ht="22.5" customHeight="1" x14ac:dyDescent="0.3">
      <c r="A167" s="47"/>
      <c r="B167" s="53" t="s">
        <v>54</v>
      </c>
      <c r="C167" s="54" t="s">
        <v>72</v>
      </c>
      <c r="D167" s="26">
        <v>340973.48821802507</v>
      </c>
      <c r="E167" s="52">
        <f>D167/(24*31*VLOOKUP($B167,PC_ENERO_2025!$B$10:$C$22,2,0))</f>
        <v>804.03105125925549</v>
      </c>
      <c r="F167" s="35" t="str">
        <f t="shared" si="3"/>
        <v/>
      </c>
      <c r="G167" s="47"/>
      <c r="H167" s="47"/>
      <c r="I167" s="47"/>
      <c r="J167" s="47"/>
      <c r="K167" s="47"/>
      <c r="L167" s="47"/>
      <c r="M167" s="47"/>
      <c r="N167" s="47"/>
      <c r="O167" s="47"/>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row>
    <row r="168" spans="1:56" s="40" customFormat="1" ht="22.5" customHeight="1" x14ac:dyDescent="0.3">
      <c r="A168" s="47"/>
      <c r="B168" s="53" t="s">
        <v>55</v>
      </c>
      <c r="C168" s="54" t="s">
        <v>72</v>
      </c>
      <c r="D168" s="26">
        <v>72767.357371601291</v>
      </c>
      <c r="E168" s="52">
        <f>D168/(24*31*VLOOKUP($B168,PC_ENERO_2025!$B$10:$C$22,2,0))</f>
        <v>177.82834157282815</v>
      </c>
      <c r="F168" s="35" t="str">
        <f t="shared" si="3"/>
        <v/>
      </c>
      <c r="G168" s="47"/>
      <c r="H168" s="47"/>
      <c r="I168" s="47"/>
      <c r="J168" s="47"/>
      <c r="K168" s="47"/>
      <c r="L168" s="47"/>
      <c r="M168" s="47"/>
      <c r="N168" s="47"/>
      <c r="O168" s="47"/>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row>
    <row r="169" spans="1:56" s="40" customFormat="1" ht="22.5" customHeight="1" x14ac:dyDescent="0.3">
      <c r="A169" s="47"/>
      <c r="B169" s="53" t="s">
        <v>56</v>
      </c>
      <c r="C169" s="54" t="s">
        <v>72</v>
      </c>
      <c r="D169" s="26">
        <v>67273.789361867181</v>
      </c>
      <c r="E169" s="52">
        <f>D169/(24*31*VLOOKUP($B169,PC_ENERO_2025!$B$10:$C$22,2,0))</f>
        <v>155.89958602583238</v>
      </c>
      <c r="F169" s="35" t="str">
        <f t="shared" si="3"/>
        <v/>
      </c>
      <c r="G169" s="47"/>
      <c r="H169" s="47"/>
      <c r="I169" s="47"/>
      <c r="J169" s="47"/>
      <c r="K169" s="47"/>
      <c r="L169" s="47"/>
      <c r="M169" s="47"/>
      <c r="N169" s="47"/>
      <c r="O169" s="47"/>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row>
    <row r="170" spans="1:56" s="40" customFormat="1" ht="22.5" customHeight="1" x14ac:dyDescent="0.3">
      <c r="A170" s="47"/>
      <c r="B170" s="53" t="s">
        <v>57</v>
      </c>
      <c r="C170" s="54" t="s">
        <v>72</v>
      </c>
      <c r="D170" s="26">
        <v>15470.680438045523</v>
      </c>
      <c r="E170" s="52">
        <f>D170/(24*31*VLOOKUP($B170,PC_ENERO_2025!$B$10:$C$22,2,0))</f>
        <v>41.587850639907323</v>
      </c>
      <c r="F170" s="35" t="str">
        <f t="shared" si="3"/>
        <v/>
      </c>
      <c r="G170" s="47"/>
      <c r="H170" s="47"/>
      <c r="I170" s="47"/>
      <c r="J170" s="47"/>
      <c r="K170" s="47"/>
      <c r="L170" s="47"/>
      <c r="M170" s="47"/>
      <c r="N170" s="47"/>
      <c r="O170" s="47"/>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row>
    <row r="171" spans="1:56" s="40" customFormat="1" ht="22.5" customHeight="1" x14ac:dyDescent="0.3">
      <c r="A171" s="47"/>
      <c r="B171" s="53" t="s">
        <v>58</v>
      </c>
      <c r="C171" s="54" t="s">
        <v>72</v>
      </c>
      <c r="D171" s="26">
        <v>2098.0637348175569</v>
      </c>
      <c r="E171" s="52">
        <f>D171/(24*31*VLOOKUP($B171,PC_ENERO_2025!$B$10:$C$22,2,0))</f>
        <v>5.6399562763912821</v>
      </c>
      <c r="F171" s="35" t="str">
        <f t="shared" si="3"/>
        <v/>
      </c>
      <c r="G171" s="47"/>
      <c r="H171" s="47"/>
      <c r="I171" s="47"/>
      <c r="J171" s="47"/>
      <c r="K171" s="47"/>
      <c r="L171" s="47"/>
      <c r="M171" s="47"/>
      <c r="N171" s="47"/>
      <c r="O171" s="47"/>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row>
    <row r="172" spans="1:56" s="40" customFormat="1" ht="22.5" customHeight="1" x14ac:dyDescent="0.3">
      <c r="A172" s="47"/>
      <c r="B172" s="53" t="s">
        <v>59</v>
      </c>
      <c r="C172" s="54" t="s">
        <v>72</v>
      </c>
      <c r="D172" s="26">
        <v>3924.1199892682012</v>
      </c>
      <c r="E172" s="52">
        <f>D172/(24*31*VLOOKUP($B172,PC_ENERO_2025!$B$10:$C$22,2,0))</f>
        <v>10.548709648570433</v>
      </c>
      <c r="F172" s="35" t="str">
        <f t="shared" si="3"/>
        <v/>
      </c>
      <c r="G172" s="47"/>
      <c r="H172" s="47"/>
      <c r="I172" s="47"/>
      <c r="J172" s="47"/>
      <c r="K172" s="47"/>
      <c r="L172" s="47"/>
      <c r="M172" s="47"/>
      <c r="N172" s="47"/>
      <c r="O172" s="47"/>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row>
    <row r="173" spans="1:56" s="40" customFormat="1" ht="22.5" customHeight="1" x14ac:dyDescent="0.3">
      <c r="A173" s="47"/>
      <c r="B173" s="53" t="s">
        <v>60</v>
      </c>
      <c r="C173" s="54" t="s">
        <v>72</v>
      </c>
      <c r="D173" s="26">
        <v>3691.8545655901321</v>
      </c>
      <c r="E173" s="52">
        <f>D173/(24*31*VLOOKUP($B173,PC_ENERO_2025!$B$10:$C$22,2,0))</f>
        <v>9.9243402300810004</v>
      </c>
      <c r="F173" s="35" t="str">
        <f t="shared" si="3"/>
        <v/>
      </c>
      <c r="G173" s="47"/>
      <c r="H173" s="47"/>
      <c r="I173" s="47"/>
      <c r="J173" s="47"/>
      <c r="K173" s="47"/>
      <c r="L173" s="47"/>
      <c r="M173" s="47"/>
      <c r="N173" s="47"/>
      <c r="O173" s="47"/>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row>
    <row r="174" spans="1:56" s="40" customFormat="1" ht="22.5" customHeight="1" x14ac:dyDescent="0.3">
      <c r="A174" s="47"/>
      <c r="B174" s="53" t="s">
        <v>48</v>
      </c>
      <c r="C174" s="54" t="s">
        <v>73</v>
      </c>
      <c r="D174" s="26">
        <v>146781.88311608421</v>
      </c>
      <c r="E174" s="52">
        <f>D174/(24*31*VLOOKUP($B174,PC_ENERO_2025!$B$10:$C$22,2,0))</f>
        <v>334.38555475688952</v>
      </c>
      <c r="F174" s="35" t="str">
        <f t="shared" si="3"/>
        <v/>
      </c>
      <c r="G174" s="47"/>
      <c r="H174" s="47"/>
      <c r="I174" s="47"/>
      <c r="J174" s="47"/>
      <c r="K174" s="47"/>
      <c r="L174" s="47"/>
      <c r="M174" s="47"/>
      <c r="N174" s="47"/>
      <c r="O174" s="47"/>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row>
    <row r="175" spans="1:56" s="40" customFormat="1" ht="22.5" customHeight="1" x14ac:dyDescent="0.3">
      <c r="A175" s="47"/>
      <c r="B175" s="53" t="s">
        <v>50</v>
      </c>
      <c r="C175" s="54" t="s">
        <v>73</v>
      </c>
      <c r="D175" s="26">
        <v>283454.90830101212</v>
      </c>
      <c r="E175" s="52">
        <f>D175/(24*31*VLOOKUP($B175,PC_ENERO_2025!$B$10:$C$22,2,0))</f>
        <v>645.74199995674348</v>
      </c>
      <c r="F175" s="35" t="str">
        <f t="shared" si="3"/>
        <v/>
      </c>
      <c r="G175" s="47"/>
      <c r="H175" s="47"/>
      <c r="I175" s="47"/>
      <c r="J175" s="47"/>
      <c r="K175" s="47"/>
      <c r="L175" s="47"/>
      <c r="M175" s="47"/>
      <c r="N175" s="47"/>
      <c r="O175" s="47"/>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row>
    <row r="176" spans="1:56" s="40" customFormat="1" ht="22.5" customHeight="1" x14ac:dyDescent="0.3">
      <c r="A176" s="47"/>
      <c r="B176" s="53" t="s">
        <v>51</v>
      </c>
      <c r="C176" s="54" t="s">
        <v>73</v>
      </c>
      <c r="D176" s="26">
        <v>44119.735911200121</v>
      </c>
      <c r="E176" s="52">
        <f>D176/(24*31*VLOOKUP($B176,PC_ENERO_2025!$B$10:$C$22,2,0))</f>
        <v>80.136108528044403</v>
      </c>
      <c r="F176" s="35" t="str">
        <f t="shared" si="3"/>
        <v/>
      </c>
      <c r="G176" s="47"/>
      <c r="H176" s="47"/>
      <c r="I176" s="47"/>
      <c r="J176" s="47"/>
      <c r="K176" s="47"/>
      <c r="L176" s="47"/>
      <c r="M176" s="47"/>
      <c r="N176" s="47"/>
      <c r="O176" s="47"/>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row>
    <row r="177" spans="1:56" s="40" customFormat="1" ht="22.5" customHeight="1" x14ac:dyDescent="0.3">
      <c r="A177" s="47"/>
      <c r="B177" s="53" t="s">
        <v>52</v>
      </c>
      <c r="C177" s="54" t="s">
        <v>73</v>
      </c>
      <c r="D177" s="26">
        <v>1507.1589331531106</v>
      </c>
      <c r="E177" s="52">
        <f>D177/(24*31*VLOOKUP($B177,PC_ENERO_2025!$B$10:$C$22,2,0))</f>
        <v>2.8531707806169746</v>
      </c>
      <c r="F177" s="35" t="str">
        <f t="shared" si="3"/>
        <v/>
      </c>
      <c r="G177" s="47"/>
      <c r="H177" s="47"/>
      <c r="I177" s="47"/>
      <c r="J177" s="47"/>
      <c r="K177" s="47"/>
      <c r="L177" s="47"/>
      <c r="M177" s="47"/>
      <c r="N177" s="47"/>
      <c r="O177" s="47"/>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row>
    <row r="178" spans="1:56" s="40" customFormat="1" ht="22.5" customHeight="1" x14ac:dyDescent="0.3">
      <c r="A178" s="47"/>
      <c r="B178" s="53" t="s">
        <v>53</v>
      </c>
      <c r="C178" s="54" t="s">
        <v>73</v>
      </c>
      <c r="D178" s="26">
        <v>1719.8115898249894</v>
      </c>
      <c r="E178" s="52">
        <f>D178/(24*31*VLOOKUP($B178,PC_ENERO_2025!$B$10:$C$22,2,0))</f>
        <v>4.7174994234830736</v>
      </c>
      <c r="F178" s="35" t="str">
        <f t="shared" si="3"/>
        <v/>
      </c>
      <c r="G178" s="47"/>
      <c r="H178" s="47"/>
      <c r="I178" s="47"/>
      <c r="J178" s="47"/>
      <c r="K178" s="47"/>
      <c r="L178" s="47"/>
      <c r="M178" s="47"/>
      <c r="N178" s="47"/>
      <c r="O178" s="47"/>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row>
    <row r="179" spans="1:56" s="40" customFormat="1" ht="22.5" customHeight="1" x14ac:dyDescent="0.3">
      <c r="A179" s="47"/>
      <c r="B179" s="53" t="s">
        <v>54</v>
      </c>
      <c r="C179" s="54" t="s">
        <v>73</v>
      </c>
      <c r="D179" s="26">
        <v>129087.19343194269</v>
      </c>
      <c r="E179" s="52">
        <f>D179/(24*31*VLOOKUP($B179,PC_ENERO_2025!$B$10:$C$22,2,0))</f>
        <v>304.39349517058741</v>
      </c>
      <c r="F179" s="35" t="str">
        <f t="shared" si="3"/>
        <v/>
      </c>
      <c r="G179" s="47"/>
      <c r="H179" s="47"/>
      <c r="I179" s="47"/>
      <c r="J179" s="47"/>
      <c r="K179" s="47"/>
      <c r="L179" s="47"/>
      <c r="M179" s="47"/>
      <c r="N179" s="47"/>
      <c r="O179" s="47"/>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row>
    <row r="180" spans="1:56" s="40" customFormat="1" ht="22.5" customHeight="1" x14ac:dyDescent="0.3">
      <c r="A180" s="47"/>
      <c r="B180" s="53" t="s">
        <v>55</v>
      </c>
      <c r="C180" s="54" t="s">
        <v>73</v>
      </c>
      <c r="D180" s="26">
        <v>60234.104433833112</v>
      </c>
      <c r="E180" s="52">
        <f>D180/(24*31*VLOOKUP($B180,PC_ENERO_2025!$B$10:$C$22,2,0))</f>
        <v>147.19966870438199</v>
      </c>
      <c r="F180" s="35" t="str">
        <f t="shared" si="3"/>
        <v/>
      </c>
      <c r="G180" s="47"/>
      <c r="H180" s="47"/>
      <c r="I180" s="47"/>
      <c r="J180" s="47"/>
      <c r="K180" s="47"/>
      <c r="L180" s="47"/>
      <c r="M180" s="47"/>
      <c r="N180" s="47"/>
      <c r="O180" s="47"/>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row>
    <row r="181" spans="1:56" s="40" customFormat="1" ht="22.5" customHeight="1" x14ac:dyDescent="0.3">
      <c r="A181" s="47"/>
      <c r="B181" s="53" t="s">
        <v>56</v>
      </c>
      <c r="C181" s="54" t="s">
        <v>73</v>
      </c>
      <c r="D181" s="26">
        <v>79057.060325829472</v>
      </c>
      <c r="E181" s="52">
        <f>D181/(24*31*VLOOKUP($B181,PC_ENERO_2025!$B$10:$C$22,2,0))</f>
        <v>183.20601669871496</v>
      </c>
      <c r="F181" s="35" t="str">
        <f t="shared" si="3"/>
        <v/>
      </c>
      <c r="G181" s="47"/>
      <c r="H181" s="47"/>
      <c r="I181" s="47"/>
      <c r="J181" s="47"/>
      <c r="K181" s="47"/>
      <c r="L181" s="47"/>
      <c r="M181" s="47"/>
      <c r="N181" s="47"/>
      <c r="O181" s="47"/>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row>
    <row r="182" spans="1:56" s="40" customFormat="1" ht="22.5" customHeight="1" x14ac:dyDescent="0.3">
      <c r="A182" s="47"/>
      <c r="B182" s="53" t="s">
        <v>57</v>
      </c>
      <c r="C182" s="54" t="s">
        <v>73</v>
      </c>
      <c r="D182" s="26">
        <v>25253.001564324459</v>
      </c>
      <c r="E182" s="52">
        <f>D182/(24*31*VLOOKUP($B182,PC_ENERO_2025!$B$10:$C$22,2,0))</f>
        <v>67.884412807323812</v>
      </c>
      <c r="F182" s="35" t="str">
        <f t="shared" si="3"/>
        <v/>
      </c>
      <c r="G182" s="47"/>
      <c r="H182" s="47"/>
      <c r="I182" s="47"/>
      <c r="J182" s="47"/>
      <c r="K182" s="47"/>
      <c r="L182" s="47"/>
      <c r="M182" s="47"/>
      <c r="N182" s="47"/>
      <c r="O182" s="47"/>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row>
    <row r="183" spans="1:56" s="40" customFormat="1" ht="22.5" customHeight="1" x14ac:dyDescent="0.3">
      <c r="A183" s="47"/>
      <c r="B183" s="53" t="s">
        <v>58</v>
      </c>
      <c r="C183" s="54" t="s">
        <v>73</v>
      </c>
      <c r="D183" s="26">
        <v>1405.9682728856678</v>
      </c>
      <c r="E183" s="52">
        <f>D183/(24*31*VLOOKUP($B183,PC_ENERO_2025!$B$10:$C$22,2,0))</f>
        <v>3.779484604531365</v>
      </c>
      <c r="F183" s="35" t="str">
        <f t="shared" si="3"/>
        <v/>
      </c>
      <c r="G183" s="47"/>
      <c r="H183" s="47"/>
      <c r="I183" s="47"/>
      <c r="J183" s="47"/>
      <c r="K183" s="47"/>
      <c r="L183" s="47"/>
      <c r="M183" s="47"/>
      <c r="N183" s="47"/>
      <c r="O183" s="47"/>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row>
    <row r="184" spans="1:56" s="40" customFormat="1" ht="22.5" customHeight="1" x14ac:dyDescent="0.3">
      <c r="A184" s="47"/>
      <c r="B184" s="53" t="s">
        <v>59</v>
      </c>
      <c r="C184" s="54" t="s">
        <v>73</v>
      </c>
      <c r="D184" s="26">
        <v>6532.2769287461888</v>
      </c>
      <c r="E184" s="52">
        <f>D184/(24*31*VLOOKUP($B184,PC_ENERO_2025!$B$10:$C$22,2,0))</f>
        <v>17.559884217059647</v>
      </c>
      <c r="F184" s="35" t="str">
        <f t="shared" si="3"/>
        <v/>
      </c>
      <c r="G184" s="47"/>
      <c r="H184" s="47"/>
      <c r="I184" s="47"/>
      <c r="J184" s="47"/>
      <c r="K184" s="47"/>
      <c r="L184" s="47"/>
      <c r="M184" s="47"/>
      <c r="N184" s="47"/>
      <c r="O184" s="47"/>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row>
    <row r="185" spans="1:56" s="40" customFormat="1" ht="22.5" customHeight="1" x14ac:dyDescent="0.3">
      <c r="A185" s="47"/>
      <c r="B185" s="53" t="s">
        <v>60</v>
      </c>
      <c r="C185" s="54" t="s">
        <v>73</v>
      </c>
      <c r="D185" s="26">
        <v>8991.8074700161033</v>
      </c>
      <c r="E185" s="52">
        <f>D185/(24*31*VLOOKUP($B185,PC_ENERO_2025!$B$10:$C$22,2,0))</f>
        <v>24.171525457032537</v>
      </c>
      <c r="F185" s="35" t="str">
        <f t="shared" si="3"/>
        <v/>
      </c>
      <c r="G185" s="47"/>
      <c r="H185" s="47"/>
      <c r="I185" s="47"/>
      <c r="J185" s="47"/>
      <c r="K185" s="47"/>
      <c r="L185" s="47"/>
      <c r="M185" s="47"/>
      <c r="N185" s="47"/>
      <c r="O185" s="47"/>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row>
    <row r="186" spans="1:56" s="40" customFormat="1" ht="22.5" customHeight="1" x14ac:dyDescent="0.3">
      <c r="A186" s="47"/>
      <c r="B186" s="53" t="s">
        <v>48</v>
      </c>
      <c r="C186" s="54" t="s">
        <v>74</v>
      </c>
      <c r="D186" s="26">
        <v>109933.40444512946</v>
      </c>
      <c r="E186" s="52">
        <f>D186/(24*31*VLOOKUP($B186,PC_ENERO_2025!$B$10:$C$22,2,0))</f>
        <v>250.44059696812801</v>
      </c>
      <c r="F186" s="35" t="str">
        <f t="shared" si="3"/>
        <v/>
      </c>
      <c r="G186" s="47"/>
      <c r="H186" s="47"/>
      <c r="I186" s="47"/>
      <c r="J186" s="47"/>
      <c r="K186" s="47"/>
      <c r="L186" s="47"/>
      <c r="M186" s="47"/>
      <c r="N186" s="47"/>
      <c r="O186" s="47"/>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row>
    <row r="187" spans="1:56" s="40" customFormat="1" ht="22.5" customHeight="1" x14ac:dyDescent="0.3">
      <c r="A187" s="47"/>
      <c r="B187" s="53" t="s">
        <v>50</v>
      </c>
      <c r="C187" s="54" t="s">
        <v>74</v>
      </c>
      <c r="D187" s="26">
        <v>70698.870986205162</v>
      </c>
      <c r="E187" s="52">
        <f>D187/(24*31*VLOOKUP($B187,PC_ENERO_2025!$B$10:$C$22,2,0))</f>
        <v>161.05993937079725</v>
      </c>
      <c r="F187" s="35" t="str">
        <f t="shared" si="3"/>
        <v/>
      </c>
      <c r="G187" s="47"/>
      <c r="H187" s="47"/>
      <c r="I187" s="47"/>
      <c r="J187" s="47"/>
      <c r="K187" s="47"/>
      <c r="L187" s="47"/>
      <c r="M187" s="47"/>
      <c r="N187" s="47"/>
      <c r="O187" s="47"/>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row>
    <row r="188" spans="1:56" s="40" customFormat="1" ht="22.5" customHeight="1" x14ac:dyDescent="0.3">
      <c r="A188" s="47"/>
      <c r="B188" s="53" t="s">
        <v>51</v>
      </c>
      <c r="C188" s="54" t="s">
        <v>74</v>
      </c>
      <c r="D188" s="26">
        <v>6394.9060957593556</v>
      </c>
      <c r="E188" s="52">
        <f>D188/(24*31*VLOOKUP($B188,PC_ENERO_2025!$B$10:$C$22,2,0))</f>
        <v>11.61527552993199</v>
      </c>
      <c r="F188" s="35" t="str">
        <f t="shared" si="3"/>
        <v/>
      </c>
      <c r="G188" s="47"/>
      <c r="H188" s="47"/>
      <c r="I188" s="47"/>
      <c r="J188" s="47"/>
      <c r="K188" s="47"/>
      <c r="L188" s="47"/>
      <c r="M188" s="47"/>
      <c r="N188" s="47"/>
      <c r="O188" s="47"/>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row>
    <row r="189" spans="1:56" s="40" customFormat="1" ht="22.5" customHeight="1" x14ac:dyDescent="0.3">
      <c r="A189" s="47"/>
      <c r="B189" s="53" t="s">
        <v>52</v>
      </c>
      <c r="C189" s="54" t="s">
        <v>74</v>
      </c>
      <c r="D189" s="26">
        <v>0</v>
      </c>
      <c r="E189" s="52">
        <f>D189/(24*31*VLOOKUP($B189,PC_ENERO_2025!$B$10:$C$22,2,0))</f>
        <v>0</v>
      </c>
      <c r="F189" s="35" t="str">
        <f t="shared" si="3"/>
        <v/>
      </c>
      <c r="G189" s="47"/>
      <c r="H189" s="47"/>
      <c r="I189" s="47"/>
      <c r="J189" s="47"/>
      <c r="K189" s="47"/>
      <c r="L189" s="47"/>
      <c r="M189" s="47"/>
      <c r="N189" s="47"/>
      <c r="O189" s="47"/>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row>
    <row r="190" spans="1:56" s="40" customFormat="1" ht="22.5" customHeight="1" x14ac:dyDescent="0.3">
      <c r="A190" s="47"/>
      <c r="B190" s="53" t="s">
        <v>53</v>
      </c>
      <c r="C190" s="54" t="s">
        <v>74</v>
      </c>
      <c r="D190" s="26">
        <v>30212.302651237722</v>
      </c>
      <c r="E190" s="52">
        <f>D190/(24*31*VLOOKUP($B190,PC_ENERO_2025!$B$10:$C$22,2,0))</f>
        <v>82.873334022486617</v>
      </c>
      <c r="F190" s="35" t="str">
        <f t="shared" si="3"/>
        <v/>
      </c>
      <c r="G190" s="47"/>
      <c r="H190" s="47"/>
      <c r="I190" s="47"/>
      <c r="J190" s="47"/>
      <c r="K190" s="47"/>
      <c r="L190" s="47"/>
      <c r="M190" s="47"/>
      <c r="N190" s="47"/>
      <c r="O190" s="47"/>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row>
    <row r="191" spans="1:56" s="40" customFormat="1" ht="22.5" customHeight="1" x14ac:dyDescent="0.3">
      <c r="A191" s="47"/>
      <c r="B191" s="53" t="s">
        <v>54</v>
      </c>
      <c r="C191" s="54" t="s">
        <v>74</v>
      </c>
      <c r="D191" s="26">
        <v>243429.90438784755</v>
      </c>
      <c r="E191" s="52">
        <f>D191/(24*31*VLOOKUP($B191,PC_ENERO_2025!$B$10:$C$22,2,0))</f>
        <v>574.01882755104589</v>
      </c>
      <c r="F191" s="35" t="str">
        <f t="shared" si="3"/>
        <v/>
      </c>
      <c r="G191" s="47"/>
      <c r="H191" s="47"/>
      <c r="I191" s="47"/>
      <c r="J191" s="47"/>
      <c r="K191" s="47"/>
      <c r="L191" s="47"/>
      <c r="M191" s="47"/>
      <c r="N191" s="47"/>
      <c r="O191" s="47"/>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row>
    <row r="192" spans="1:56" s="40" customFormat="1" ht="22.5" customHeight="1" x14ac:dyDescent="0.3">
      <c r="A192" s="47"/>
      <c r="B192" s="53" t="s">
        <v>55</v>
      </c>
      <c r="C192" s="54" t="s">
        <v>74</v>
      </c>
      <c r="D192" s="26">
        <v>44989.300118991378</v>
      </c>
      <c r="E192" s="52">
        <f>D192/(24*31*VLOOKUP($B192,PC_ENERO_2025!$B$10:$C$22,2,0))</f>
        <v>109.94452619499359</v>
      </c>
      <c r="F192" s="35" t="str">
        <f t="shared" si="3"/>
        <v/>
      </c>
      <c r="G192" s="47"/>
      <c r="H192" s="47"/>
      <c r="I192" s="47"/>
      <c r="J192" s="47"/>
      <c r="K192" s="47"/>
      <c r="L192" s="47"/>
      <c r="M192" s="47"/>
      <c r="N192" s="47"/>
      <c r="O192" s="47"/>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row>
    <row r="193" spans="1:56" s="40" customFormat="1" ht="22.5" customHeight="1" x14ac:dyDescent="0.3">
      <c r="A193" s="47"/>
      <c r="B193" s="53" t="s">
        <v>56</v>
      </c>
      <c r="C193" s="54" t="s">
        <v>74</v>
      </c>
      <c r="D193" s="26">
        <v>85949.821223131163</v>
      </c>
      <c r="E193" s="52">
        <f>D193/(24*31*VLOOKUP($B193,PC_ENERO_2025!$B$10:$C$22,2,0))</f>
        <v>199.17922975327022</v>
      </c>
      <c r="F193" s="35" t="str">
        <f t="shared" si="3"/>
        <v/>
      </c>
      <c r="G193" s="47"/>
      <c r="H193" s="47"/>
      <c r="I193" s="47"/>
      <c r="J193" s="47"/>
      <c r="K193" s="47"/>
      <c r="L193" s="47"/>
      <c r="M193" s="47"/>
      <c r="N193" s="47"/>
      <c r="O193" s="47"/>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row>
    <row r="194" spans="1:56" s="40" customFormat="1" ht="22.5" customHeight="1" x14ac:dyDescent="0.3">
      <c r="A194" s="47"/>
      <c r="B194" s="53" t="s">
        <v>57</v>
      </c>
      <c r="C194" s="54" t="s">
        <v>74</v>
      </c>
      <c r="D194" s="26">
        <v>6241.5256886697289</v>
      </c>
      <c r="E194" s="52">
        <f>D194/(24*31*VLOOKUP($B194,PC_ENERO_2025!$B$10:$C$22,2,0))</f>
        <v>16.7782948620154</v>
      </c>
      <c r="F194" s="35" t="str">
        <f t="shared" si="3"/>
        <v/>
      </c>
      <c r="G194" s="47"/>
      <c r="H194" s="47"/>
      <c r="I194" s="47"/>
      <c r="J194" s="47"/>
      <c r="K194" s="47"/>
      <c r="L194" s="47"/>
      <c r="M194" s="47"/>
      <c r="N194" s="47"/>
      <c r="O194" s="47"/>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row>
    <row r="195" spans="1:56" s="40" customFormat="1" ht="22.5" customHeight="1" x14ac:dyDescent="0.3">
      <c r="A195" s="47"/>
      <c r="B195" s="53" t="s">
        <v>58</v>
      </c>
      <c r="C195" s="54" t="s">
        <v>74</v>
      </c>
      <c r="D195" s="26">
        <v>121.32655660996457</v>
      </c>
      <c r="E195" s="52">
        <f>D195/(24*31*VLOOKUP($B195,PC_ENERO_2025!$B$10:$C$22,2,0))</f>
        <v>0.32614665755366817</v>
      </c>
      <c r="F195" s="35" t="str">
        <f t="shared" si="3"/>
        <v/>
      </c>
      <c r="G195" s="47"/>
      <c r="H195" s="47"/>
      <c r="I195" s="47"/>
      <c r="J195" s="47"/>
      <c r="K195" s="47"/>
      <c r="L195" s="47"/>
      <c r="M195" s="47"/>
      <c r="N195" s="47"/>
      <c r="O195" s="47"/>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row>
    <row r="196" spans="1:56" s="40" customFormat="1" ht="22.5" customHeight="1" x14ac:dyDescent="0.3">
      <c r="A196" s="47"/>
      <c r="B196" s="53" t="s">
        <v>59</v>
      </c>
      <c r="C196" s="54" t="s">
        <v>74</v>
      </c>
      <c r="D196" s="26">
        <v>425.73762141063708</v>
      </c>
      <c r="E196" s="52">
        <f>D196/(24*31*VLOOKUP($B196,PC_ENERO_2025!$B$10:$C$22,2,0))</f>
        <v>1.1444559715339706</v>
      </c>
      <c r="F196" s="35" t="str">
        <f t="shared" si="3"/>
        <v/>
      </c>
      <c r="G196" s="47"/>
      <c r="H196" s="47"/>
      <c r="I196" s="47"/>
      <c r="J196" s="47"/>
      <c r="K196" s="47"/>
      <c r="L196" s="47"/>
      <c r="M196" s="47"/>
      <c r="N196" s="47"/>
      <c r="O196" s="47"/>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row>
    <row r="197" spans="1:56" s="40" customFormat="1" ht="22.5" customHeight="1" x14ac:dyDescent="0.3">
      <c r="A197" s="47"/>
      <c r="B197" s="53" t="s">
        <v>60</v>
      </c>
      <c r="C197" s="54" t="s">
        <v>74</v>
      </c>
      <c r="D197" s="26">
        <v>501.59962214898462</v>
      </c>
      <c r="E197" s="52">
        <f>D197/(24*31*VLOOKUP($B197,PC_ENERO_2025!$B$10:$C$22,2,0))</f>
        <v>1.3483860810456576</v>
      </c>
      <c r="F197" s="35" t="str">
        <f t="shared" si="3"/>
        <v/>
      </c>
      <c r="G197" s="47"/>
      <c r="H197" s="47"/>
      <c r="I197" s="47"/>
      <c r="J197" s="47"/>
      <c r="K197" s="47"/>
      <c r="L197" s="47"/>
      <c r="M197" s="47"/>
      <c r="N197" s="47"/>
      <c r="O197" s="47"/>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row>
    <row r="198" spans="1:56" s="40" customFormat="1" ht="22.5" customHeight="1" x14ac:dyDescent="0.3">
      <c r="A198" s="47"/>
      <c r="B198" s="53" t="s">
        <v>48</v>
      </c>
      <c r="C198" s="54" t="s">
        <v>75</v>
      </c>
      <c r="D198" s="26">
        <v>139765.976726086</v>
      </c>
      <c r="E198" s="52">
        <f>D198/(24*31*VLOOKUP($B198,PC_ENERO_2025!$B$10:$C$22,2,0))</f>
        <v>318.40253491453893</v>
      </c>
      <c r="F198" s="35" t="str">
        <f t="shared" si="3"/>
        <v/>
      </c>
      <c r="G198" s="47"/>
      <c r="H198" s="47"/>
      <c r="I198" s="47"/>
      <c r="J198" s="47"/>
      <c r="K198" s="47"/>
      <c r="L198" s="47"/>
      <c r="M198" s="47"/>
      <c r="N198" s="47"/>
      <c r="O198" s="47"/>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row>
    <row r="199" spans="1:56" s="40" customFormat="1" ht="22.5" customHeight="1" x14ac:dyDescent="0.3">
      <c r="A199" s="47"/>
      <c r="B199" s="53" t="s">
        <v>50</v>
      </c>
      <c r="C199" s="54" t="s">
        <v>75</v>
      </c>
      <c r="D199" s="26">
        <v>87074.641896623347</v>
      </c>
      <c r="E199" s="52">
        <f>D199/(24*31*VLOOKUP($B199,PC_ENERO_2025!$B$10:$C$22,2,0))</f>
        <v>198.36577796752175</v>
      </c>
      <c r="F199" s="35" t="str">
        <f t="shared" si="3"/>
        <v/>
      </c>
      <c r="G199" s="47"/>
      <c r="H199" s="47"/>
      <c r="I199" s="47"/>
      <c r="J199" s="47"/>
      <c r="K199" s="47"/>
      <c r="L199" s="47"/>
      <c r="M199" s="47"/>
      <c r="N199" s="47"/>
      <c r="O199" s="47"/>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row>
    <row r="200" spans="1:56" s="40" customFormat="1" ht="22.5" customHeight="1" x14ac:dyDescent="0.3">
      <c r="A200" s="47"/>
      <c r="B200" s="53" t="s">
        <v>51</v>
      </c>
      <c r="C200" s="54" t="s">
        <v>75</v>
      </c>
      <c r="D200" s="26">
        <v>115891.03925900145</v>
      </c>
      <c r="E200" s="52">
        <f>D200/(24*31*VLOOKUP($B200,PC_ENERO_2025!$B$10:$C$22,2,0))</f>
        <v>210.49665660237116</v>
      </c>
      <c r="F200" s="35" t="str">
        <f t="shared" si="3"/>
        <v/>
      </c>
      <c r="G200" s="47"/>
      <c r="H200" s="47"/>
      <c r="I200" s="47"/>
      <c r="J200" s="47"/>
      <c r="K200" s="47"/>
      <c r="L200" s="47"/>
      <c r="M200" s="47"/>
      <c r="N200" s="47"/>
      <c r="O200" s="47"/>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row>
    <row r="201" spans="1:56" s="40" customFormat="1" ht="22.5" customHeight="1" x14ac:dyDescent="0.3">
      <c r="A201" s="47"/>
      <c r="B201" s="53" t="s">
        <v>52</v>
      </c>
      <c r="C201" s="54" t="s">
        <v>75</v>
      </c>
      <c r="D201" s="26">
        <v>26990.696796944827</v>
      </c>
      <c r="E201" s="52">
        <f>D201/(24*31*VLOOKUP($B201,PC_ENERO_2025!$B$10:$C$22,2,0))</f>
        <v>51.095518697835885</v>
      </c>
      <c r="F201" s="35" t="str">
        <f t="shared" si="3"/>
        <v/>
      </c>
      <c r="G201" s="47"/>
      <c r="H201" s="47"/>
      <c r="I201" s="47"/>
      <c r="J201" s="47"/>
      <c r="K201" s="47"/>
      <c r="L201" s="47"/>
      <c r="M201" s="47"/>
      <c r="N201" s="47"/>
      <c r="O201" s="47"/>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row>
    <row r="202" spans="1:56" s="40" customFormat="1" ht="22.5" customHeight="1" x14ac:dyDescent="0.3">
      <c r="A202" s="47"/>
      <c r="B202" s="53" t="s">
        <v>53</v>
      </c>
      <c r="C202" s="54" t="s">
        <v>75</v>
      </c>
      <c r="D202" s="26">
        <v>12404.674991866304</v>
      </c>
      <c r="E202" s="52">
        <f>D202/(24*31*VLOOKUP($B202,PC_ENERO_2025!$B$10:$C$22,2,0))</f>
        <v>34.026429097724119</v>
      </c>
      <c r="F202" s="35" t="str">
        <f t="shared" si="3"/>
        <v/>
      </c>
      <c r="G202" s="47"/>
      <c r="H202" s="47"/>
      <c r="I202" s="47"/>
      <c r="J202" s="47"/>
      <c r="K202" s="47"/>
      <c r="L202" s="47"/>
      <c r="M202" s="47"/>
      <c r="N202" s="47"/>
      <c r="O202" s="47"/>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row>
    <row r="203" spans="1:56" s="40" customFormat="1" ht="22.5" customHeight="1" x14ac:dyDescent="0.3">
      <c r="A203" s="47"/>
      <c r="B203" s="53" t="s">
        <v>54</v>
      </c>
      <c r="C203" s="54" t="s">
        <v>75</v>
      </c>
      <c r="D203" s="26">
        <v>350527.25729696138</v>
      </c>
      <c r="E203" s="52">
        <f>D203/(24*31*VLOOKUP($B203,PC_ENERO_2025!$B$10:$C$22,2,0))</f>
        <v>826.5592748937969</v>
      </c>
      <c r="F203" s="35" t="str">
        <f t="shared" si="3"/>
        <v/>
      </c>
      <c r="G203" s="47"/>
      <c r="H203" s="47"/>
      <c r="I203" s="47"/>
      <c r="J203" s="47"/>
      <c r="K203" s="47"/>
      <c r="L203" s="47"/>
      <c r="M203" s="47"/>
      <c r="N203" s="47"/>
      <c r="O203" s="47"/>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row>
    <row r="204" spans="1:56" s="40" customFormat="1" ht="22.5" customHeight="1" x14ac:dyDescent="0.3">
      <c r="A204" s="47"/>
      <c r="B204" s="53" t="s">
        <v>55</v>
      </c>
      <c r="C204" s="54" t="s">
        <v>75</v>
      </c>
      <c r="D204" s="26">
        <v>59102.651203867688</v>
      </c>
      <c r="E204" s="52">
        <f>D204/(24*31*VLOOKUP($B204,PC_ENERO_2025!$B$10:$C$22,2,0))</f>
        <v>144.43463148550265</v>
      </c>
      <c r="F204" s="35" t="str">
        <f t="shared" si="3"/>
        <v/>
      </c>
      <c r="G204" s="47"/>
      <c r="H204" s="47"/>
      <c r="I204" s="47"/>
      <c r="J204" s="47"/>
      <c r="K204" s="47"/>
      <c r="L204" s="47"/>
      <c r="M204" s="47"/>
      <c r="N204" s="47"/>
      <c r="O204" s="47"/>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row>
    <row r="205" spans="1:56" s="40" customFormat="1" ht="22.5" customHeight="1" x14ac:dyDescent="0.3">
      <c r="A205" s="47"/>
      <c r="B205" s="53" t="s">
        <v>56</v>
      </c>
      <c r="C205" s="54" t="s">
        <v>75</v>
      </c>
      <c r="D205" s="26">
        <v>62184.278161944581</v>
      </c>
      <c r="E205" s="52">
        <f>D205/(24*31*VLOOKUP($B205,PC_ENERO_2025!$B$10:$C$22,2,0))</f>
        <v>144.10520523253751</v>
      </c>
      <c r="F205" s="35" t="str">
        <f t="shared" si="3"/>
        <v/>
      </c>
      <c r="G205" s="47"/>
      <c r="H205" s="47"/>
      <c r="I205" s="47"/>
      <c r="J205" s="47"/>
      <c r="K205" s="47"/>
      <c r="L205" s="47"/>
      <c r="M205" s="47"/>
      <c r="N205" s="47"/>
      <c r="O205" s="47"/>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row>
    <row r="206" spans="1:56" s="40" customFormat="1" ht="22.5" customHeight="1" x14ac:dyDescent="0.3">
      <c r="A206" s="47"/>
      <c r="B206" s="53" t="s">
        <v>57</v>
      </c>
      <c r="C206" s="54" t="s">
        <v>75</v>
      </c>
      <c r="D206" s="26">
        <v>17802.661426267474</v>
      </c>
      <c r="E206" s="52">
        <f>D206/(24*31*VLOOKUP($B206,PC_ENERO_2025!$B$10:$C$22,2,0))</f>
        <v>47.856616737278152</v>
      </c>
      <c r="F206" s="35" t="str">
        <f t="shared" si="3"/>
        <v/>
      </c>
      <c r="G206" s="47"/>
      <c r="H206" s="47"/>
      <c r="I206" s="47"/>
      <c r="J206" s="47"/>
      <c r="K206" s="47"/>
      <c r="L206" s="47"/>
      <c r="M206" s="47"/>
      <c r="N206" s="47"/>
      <c r="O206" s="47"/>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row>
    <row r="207" spans="1:56" s="40" customFormat="1" ht="22.5" customHeight="1" x14ac:dyDescent="0.3">
      <c r="A207" s="47"/>
      <c r="B207" s="53" t="s">
        <v>58</v>
      </c>
      <c r="C207" s="54" t="s">
        <v>75</v>
      </c>
      <c r="D207" s="26">
        <v>3.1142447052127507</v>
      </c>
      <c r="E207" s="52">
        <f>D207/(24*31*VLOOKUP($B207,PC_ENERO_2025!$B$10:$C$22,2,0))</f>
        <v>8.3716255516471799E-3</v>
      </c>
      <c r="F207" s="35" t="str">
        <f t="shared" si="3"/>
        <v/>
      </c>
      <c r="G207" s="47"/>
      <c r="H207" s="47"/>
      <c r="I207" s="47"/>
      <c r="J207" s="47"/>
      <c r="K207" s="47"/>
      <c r="L207" s="47"/>
      <c r="M207" s="47"/>
      <c r="N207" s="47"/>
      <c r="O207" s="47"/>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row>
    <row r="208" spans="1:56" s="40" customFormat="1" ht="22.5" customHeight="1" x14ac:dyDescent="0.3">
      <c r="A208" s="47"/>
      <c r="B208" s="53" t="s">
        <v>59</v>
      </c>
      <c r="C208" s="54" t="s">
        <v>75</v>
      </c>
      <c r="D208" s="26">
        <v>1128.3989380641499</v>
      </c>
      <c r="E208" s="52">
        <f>D208/(24*31*VLOOKUP($B208,PC_ENERO_2025!$B$10:$C$22,2,0))</f>
        <v>3.0333304786670694</v>
      </c>
      <c r="F208" s="35" t="str">
        <f t="shared" si="3"/>
        <v/>
      </c>
      <c r="G208" s="47"/>
      <c r="H208" s="47"/>
      <c r="I208" s="47"/>
      <c r="J208" s="47"/>
      <c r="K208" s="47"/>
      <c r="L208" s="47"/>
      <c r="M208" s="47"/>
      <c r="N208" s="47"/>
      <c r="O208" s="47"/>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row>
    <row r="209" spans="1:56" s="40" customFormat="1" ht="22.5" customHeight="1" x14ac:dyDescent="0.3">
      <c r="A209" s="47"/>
      <c r="B209" s="53" t="s">
        <v>60</v>
      </c>
      <c r="C209" s="54" t="s">
        <v>75</v>
      </c>
      <c r="D209" s="26">
        <v>1216.9691772613194</v>
      </c>
      <c r="E209" s="52">
        <f>D209/(24*31*VLOOKUP($B209,PC_ENERO_2025!$B$10:$C$22,2,0))</f>
        <v>3.2714225195196756</v>
      </c>
      <c r="F209" s="35" t="str">
        <f t="shared" si="3"/>
        <v/>
      </c>
      <c r="G209" s="47"/>
      <c r="H209" s="47"/>
      <c r="I209" s="47"/>
      <c r="J209" s="47"/>
      <c r="K209" s="47"/>
      <c r="L209" s="47"/>
      <c r="M209" s="47"/>
      <c r="N209" s="47"/>
      <c r="O209" s="47"/>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row>
    <row r="210" spans="1:56" s="40" customFormat="1" ht="22.5" customHeight="1" x14ac:dyDescent="0.3">
      <c r="A210" s="47"/>
      <c r="B210" s="53" t="s">
        <v>48</v>
      </c>
      <c r="C210" s="54" t="s">
        <v>76</v>
      </c>
      <c r="D210" s="26">
        <v>155968.49544088525</v>
      </c>
      <c r="E210" s="52">
        <f>D210/(24*31*VLOOKUP($B210,PC_ENERO_2025!$B$10:$C$22,2,0))</f>
        <v>355.31368562257438</v>
      </c>
      <c r="F210" s="35" t="str">
        <f t="shared" si="3"/>
        <v/>
      </c>
      <c r="G210" s="47"/>
      <c r="H210" s="47"/>
      <c r="I210" s="47"/>
      <c r="J210" s="47"/>
      <c r="K210" s="47"/>
      <c r="L210" s="47"/>
      <c r="M210" s="47"/>
      <c r="N210" s="47"/>
      <c r="O210" s="47"/>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row>
    <row r="211" spans="1:56" s="40" customFormat="1" ht="22.5" customHeight="1" x14ac:dyDescent="0.3">
      <c r="A211" s="47"/>
      <c r="B211" s="53" t="s">
        <v>50</v>
      </c>
      <c r="C211" s="54" t="s">
        <v>76</v>
      </c>
      <c r="D211" s="26">
        <v>99193.338431708878</v>
      </c>
      <c r="E211" s="52">
        <f>D211/(24*31*VLOOKUP($B211,PC_ENERO_2025!$B$10:$C$22,2,0))</f>
        <v>225.97352476696938</v>
      </c>
      <c r="F211" s="35" t="str">
        <f t="shared" si="3"/>
        <v/>
      </c>
      <c r="G211" s="47"/>
      <c r="H211" s="47"/>
      <c r="I211" s="47"/>
      <c r="J211" s="47"/>
      <c r="K211" s="47"/>
      <c r="L211" s="47"/>
      <c r="M211" s="47"/>
      <c r="N211" s="47"/>
      <c r="O211" s="47"/>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row>
    <row r="212" spans="1:56" s="40" customFormat="1" ht="22.5" customHeight="1" x14ac:dyDescent="0.3">
      <c r="A212" s="47"/>
      <c r="B212" s="53" t="s">
        <v>51</v>
      </c>
      <c r="C212" s="54" t="s">
        <v>76</v>
      </c>
      <c r="D212" s="26">
        <v>10264.130211260377</v>
      </c>
      <c r="E212" s="52">
        <f>D212/(24*31*VLOOKUP($B212,PC_ENERO_2025!$B$10:$C$22,2,0))</f>
        <v>18.643072891710947</v>
      </c>
      <c r="F212" s="35" t="str">
        <f t="shared" si="3"/>
        <v/>
      </c>
      <c r="G212" s="47"/>
      <c r="H212" s="47"/>
      <c r="I212" s="47"/>
      <c r="J212" s="47"/>
      <c r="K212" s="47"/>
      <c r="L212" s="47"/>
      <c r="M212" s="47"/>
      <c r="N212" s="47"/>
      <c r="O212" s="47"/>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row>
    <row r="213" spans="1:56" s="40" customFormat="1" ht="22.5" customHeight="1" x14ac:dyDescent="0.3">
      <c r="A213" s="47"/>
      <c r="B213" s="53" t="s">
        <v>52</v>
      </c>
      <c r="C213" s="54" t="s">
        <v>76</v>
      </c>
      <c r="D213" s="26">
        <v>416.74872028091477</v>
      </c>
      <c r="E213" s="52">
        <f>D213/(24*31*VLOOKUP($B213,PC_ENERO_2025!$B$10:$C$22,2,0))</f>
        <v>0.78893821043638268</v>
      </c>
      <c r="F213" s="35" t="str">
        <f t="shared" si="3"/>
        <v/>
      </c>
      <c r="G213" s="47"/>
      <c r="H213" s="47"/>
      <c r="I213" s="47"/>
      <c r="J213" s="47"/>
      <c r="K213" s="47"/>
      <c r="L213" s="47"/>
      <c r="M213" s="47"/>
      <c r="N213" s="47"/>
      <c r="O213" s="47"/>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row>
    <row r="214" spans="1:56" s="40" customFormat="1" ht="22.5" customHeight="1" x14ac:dyDescent="0.3">
      <c r="A214" s="47"/>
      <c r="B214" s="53" t="s">
        <v>53</v>
      </c>
      <c r="C214" s="54" t="s">
        <v>76</v>
      </c>
      <c r="D214" s="26">
        <v>18921.769539157143</v>
      </c>
      <c r="E214" s="52">
        <f>D214/(24*31*VLOOKUP($B214,PC_ENERO_2025!$B$10:$C$22,2,0))</f>
        <v>51.903032530055803</v>
      </c>
      <c r="F214" s="35" t="str">
        <f t="shared" si="3"/>
        <v/>
      </c>
      <c r="G214" s="47"/>
      <c r="H214" s="47"/>
      <c r="I214" s="47"/>
      <c r="J214" s="47"/>
      <c r="K214" s="47"/>
      <c r="L214" s="47"/>
      <c r="M214" s="47"/>
      <c r="N214" s="47"/>
      <c r="O214" s="47"/>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row>
    <row r="215" spans="1:56" s="40" customFormat="1" ht="22.5" customHeight="1" x14ac:dyDescent="0.3">
      <c r="A215" s="47"/>
      <c r="B215" s="53" t="s">
        <v>54</v>
      </c>
      <c r="C215" s="54" t="s">
        <v>76</v>
      </c>
      <c r="D215" s="26">
        <v>312957.61774447031</v>
      </c>
      <c r="E215" s="52">
        <f>D215/(24*31*VLOOKUP($B215,PC_ENERO_2025!$B$10:$C$22,2,0))</f>
        <v>737.96834970871134</v>
      </c>
      <c r="F215" s="35" t="str">
        <f t="shared" si="3"/>
        <v/>
      </c>
      <c r="G215" s="47"/>
      <c r="H215" s="47"/>
      <c r="I215" s="47"/>
      <c r="J215" s="47"/>
      <c r="K215" s="47"/>
      <c r="L215" s="47"/>
      <c r="M215" s="47"/>
      <c r="N215" s="47"/>
      <c r="O215" s="47"/>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row>
    <row r="216" spans="1:56" s="40" customFormat="1" ht="22.5" customHeight="1" x14ac:dyDescent="0.3">
      <c r="A216" s="47"/>
      <c r="B216" s="53" t="s">
        <v>55</v>
      </c>
      <c r="C216" s="54" t="s">
        <v>76</v>
      </c>
      <c r="D216" s="26">
        <v>81483.275027973199</v>
      </c>
      <c r="E216" s="52">
        <f>D216/(24*31*VLOOKUP($B216,PC_ENERO_2025!$B$10:$C$22,2,0))</f>
        <v>199.12823809377613</v>
      </c>
      <c r="F216" s="35" t="str">
        <f t="shared" si="3"/>
        <v/>
      </c>
      <c r="G216" s="47"/>
      <c r="H216" s="47"/>
      <c r="I216" s="47"/>
      <c r="J216" s="47"/>
      <c r="K216" s="47"/>
      <c r="L216" s="47"/>
      <c r="M216" s="47"/>
      <c r="N216" s="47"/>
      <c r="O216" s="47"/>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row>
    <row r="217" spans="1:56" s="40" customFormat="1" ht="22.5" customHeight="1" x14ac:dyDescent="0.3">
      <c r="A217" s="47"/>
      <c r="B217" s="53" t="s">
        <v>56</v>
      </c>
      <c r="C217" s="54" t="s">
        <v>76</v>
      </c>
      <c r="D217" s="26">
        <v>72540.683279225792</v>
      </c>
      <c r="E217" s="52">
        <f>D217/(24*31*VLOOKUP($B217,PC_ENERO_2025!$B$10:$C$22,2,0))</f>
        <v>168.10503170009684</v>
      </c>
      <c r="F217" s="35" t="str">
        <f t="shared" si="3"/>
        <v/>
      </c>
      <c r="G217" s="47"/>
      <c r="H217" s="47"/>
      <c r="I217" s="47"/>
      <c r="J217" s="47"/>
      <c r="K217" s="47"/>
      <c r="L217" s="47"/>
      <c r="M217" s="47"/>
      <c r="N217" s="47"/>
      <c r="O217" s="47"/>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row>
    <row r="218" spans="1:56" s="40" customFormat="1" ht="22.5" customHeight="1" x14ac:dyDescent="0.3">
      <c r="A218" s="47"/>
      <c r="B218" s="53" t="s">
        <v>57</v>
      </c>
      <c r="C218" s="54" t="s">
        <v>76</v>
      </c>
      <c r="D218" s="26">
        <v>10306.684613469779</v>
      </c>
      <c r="E218" s="52">
        <f>D218/(24*31*VLOOKUP($B218,PC_ENERO_2025!$B$10:$C$22,2,0))</f>
        <v>27.706141434058544</v>
      </c>
      <c r="F218" s="35" t="str">
        <f t="shared" si="3"/>
        <v/>
      </c>
      <c r="G218" s="47"/>
      <c r="H218" s="47"/>
      <c r="I218" s="47"/>
      <c r="J218" s="47"/>
      <c r="K218" s="47"/>
      <c r="L218" s="47"/>
      <c r="M218" s="47"/>
      <c r="N218" s="47"/>
      <c r="O218" s="47"/>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row>
    <row r="219" spans="1:56" s="40" customFormat="1" ht="22.5" customHeight="1" x14ac:dyDescent="0.3">
      <c r="A219" s="47"/>
      <c r="B219" s="53" t="s">
        <v>58</v>
      </c>
      <c r="C219" s="54" t="s">
        <v>76</v>
      </c>
      <c r="D219" s="26">
        <v>2.2800057332263792</v>
      </c>
      <c r="E219" s="52">
        <f>D219/(24*31*VLOOKUP($B219,PC_ENERO_2025!$B$10:$C$22,2,0))</f>
        <v>6.1290476699633854E-3</v>
      </c>
      <c r="F219" s="35" t="str">
        <f t="shared" si="3"/>
        <v/>
      </c>
      <c r="G219" s="47"/>
      <c r="H219" s="47"/>
      <c r="I219" s="47"/>
      <c r="J219" s="47"/>
      <c r="K219" s="47"/>
      <c r="L219" s="47"/>
      <c r="M219" s="47"/>
      <c r="N219" s="47"/>
      <c r="O219" s="47"/>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row>
    <row r="220" spans="1:56" s="40" customFormat="1" ht="22.5" customHeight="1" x14ac:dyDescent="0.3">
      <c r="A220" s="47"/>
      <c r="B220" s="53" t="s">
        <v>59</v>
      </c>
      <c r="C220" s="54" t="s">
        <v>76</v>
      </c>
      <c r="D220" s="26">
        <v>111.30714956395875</v>
      </c>
      <c r="E220" s="52">
        <f>D220/(24*31*VLOOKUP($B220,PC_ENERO_2025!$B$10:$C$22,2,0))</f>
        <v>0.29921276764505039</v>
      </c>
      <c r="F220" s="35" t="str">
        <f t="shared" si="3"/>
        <v/>
      </c>
      <c r="G220" s="47"/>
      <c r="H220" s="47"/>
      <c r="I220" s="47"/>
      <c r="J220" s="47"/>
      <c r="K220" s="47"/>
      <c r="L220" s="47"/>
      <c r="M220" s="47"/>
      <c r="N220" s="47"/>
      <c r="O220" s="47"/>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row>
    <row r="221" spans="1:56" s="40" customFormat="1" ht="22.5" customHeight="1" x14ac:dyDescent="0.3">
      <c r="A221" s="47"/>
      <c r="B221" s="55" t="s">
        <v>60</v>
      </c>
      <c r="C221" s="56" t="s">
        <v>76</v>
      </c>
      <c r="D221" s="57">
        <v>220.3207722474863</v>
      </c>
      <c r="E221" s="52">
        <f>D221/(24*31*VLOOKUP($B221,PC_ENERO_2025!$B$10:$C$22,2,0))</f>
        <v>0.59226014045023201</v>
      </c>
      <c r="F221" s="35" t="str">
        <f t="shared" si="3"/>
        <v/>
      </c>
      <c r="G221" s="47"/>
      <c r="H221" s="47"/>
      <c r="I221" s="47"/>
      <c r="J221" s="47"/>
      <c r="K221" s="47"/>
      <c r="L221" s="47"/>
      <c r="M221" s="47"/>
      <c r="N221" s="47"/>
      <c r="O221" s="47"/>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row>
    <row r="222" spans="1:56" s="21" customFormat="1" ht="22.5" customHeight="1" x14ac:dyDescent="0.3">
      <c r="A222" s="47"/>
      <c r="B222" s="576" t="s">
        <v>77</v>
      </c>
      <c r="C222" s="577"/>
      <c r="D222" s="58">
        <f>SUM(D18:D221)</f>
        <v>16046289.471175721</v>
      </c>
      <c r="E222" s="59">
        <f>SUM(E18:E221)</f>
        <v>36743.946289458276</v>
      </c>
      <c r="F222" s="47"/>
      <c r="G222" s="47"/>
      <c r="H222" s="47"/>
      <c r="I222" s="47"/>
      <c r="J222" s="47"/>
      <c r="K222" s="47"/>
      <c r="L222" s="47"/>
      <c r="M222" s="47"/>
      <c r="N222" s="47"/>
      <c r="O222" s="47"/>
    </row>
    <row r="223" spans="1:56" s="21" customFormat="1" ht="37.5" customHeight="1" x14ac:dyDescent="0.3">
      <c r="B223" s="46"/>
      <c r="F223" s="47"/>
      <c r="G223" s="47"/>
      <c r="H223" s="47"/>
      <c r="I223" s="47"/>
      <c r="J223" s="47"/>
      <c r="K223" s="47"/>
      <c r="L223" s="47"/>
      <c r="M223" s="47"/>
      <c r="N223" s="47"/>
      <c r="O223" s="47"/>
    </row>
    <row r="224" spans="1:56" s="21" customFormat="1" ht="37.5" hidden="1" customHeight="1" x14ac:dyDescent="0.3">
      <c r="A224" s="47"/>
      <c r="F224" s="47"/>
      <c r="G224" s="47"/>
      <c r="H224" s="47"/>
      <c r="I224" s="47"/>
      <c r="J224" s="47"/>
      <c r="K224" s="47"/>
      <c r="L224" s="47"/>
      <c r="M224" s="47"/>
      <c r="N224" s="47"/>
      <c r="O224" s="47"/>
    </row>
    <row r="225" spans="1:15" s="21" customFormat="1" ht="37.5" hidden="1" customHeight="1" x14ac:dyDescent="0.3">
      <c r="A225" s="47"/>
      <c r="F225" s="47"/>
      <c r="G225" s="47"/>
      <c r="H225" s="47"/>
      <c r="I225" s="47"/>
      <c r="J225" s="47"/>
      <c r="K225" s="47"/>
      <c r="L225" s="47"/>
      <c r="M225" s="47"/>
      <c r="N225" s="47"/>
      <c r="O225" s="47"/>
    </row>
    <row r="226" spans="1:15" s="21" customFormat="1" ht="37.5" hidden="1" customHeight="1" x14ac:dyDescent="0.3">
      <c r="A226" s="47"/>
      <c r="F226" s="47"/>
      <c r="G226" s="47"/>
      <c r="H226" s="47"/>
      <c r="I226" s="47"/>
      <c r="J226" s="47"/>
      <c r="K226" s="47"/>
      <c r="L226" s="47"/>
      <c r="M226" s="47"/>
      <c r="N226" s="47"/>
      <c r="O226" s="47"/>
    </row>
    <row r="227" spans="1:15" s="21" customFormat="1" ht="37.5" hidden="1" customHeight="1" x14ac:dyDescent="0.3">
      <c r="A227" s="47"/>
      <c r="F227" s="47"/>
      <c r="G227" s="47"/>
      <c r="H227" s="47"/>
      <c r="I227" s="47"/>
      <c r="J227" s="47"/>
      <c r="K227" s="47"/>
      <c r="L227" s="47"/>
      <c r="M227" s="47"/>
      <c r="N227" s="47"/>
      <c r="O227" s="47"/>
    </row>
    <row r="228" spans="1:15" s="21" customFormat="1" ht="37.5" hidden="1" customHeight="1" x14ac:dyDescent="0.3">
      <c r="A228" s="47"/>
      <c r="F228" s="47"/>
      <c r="G228" s="47"/>
      <c r="H228" s="47"/>
      <c r="I228" s="47"/>
      <c r="J228" s="47"/>
      <c r="K228" s="47"/>
      <c r="L228" s="47"/>
      <c r="M228" s="47"/>
      <c r="N228" s="47"/>
      <c r="O228" s="47"/>
    </row>
    <row r="229" spans="1:15" s="21" customFormat="1" ht="37.5" hidden="1" customHeight="1" x14ac:dyDescent="0.3">
      <c r="A229" s="47"/>
      <c r="F229" s="47"/>
      <c r="G229" s="47"/>
      <c r="H229" s="47"/>
      <c r="I229" s="47"/>
      <c r="J229" s="47"/>
      <c r="K229" s="47"/>
      <c r="L229" s="47"/>
      <c r="M229" s="47"/>
      <c r="N229" s="47"/>
      <c r="O229" s="47"/>
    </row>
    <row r="230" spans="1:15" s="21" customFormat="1" ht="37.5" hidden="1" customHeight="1" x14ac:dyDescent="0.3">
      <c r="A230" s="47"/>
      <c r="F230" s="47"/>
      <c r="G230" s="47"/>
      <c r="H230" s="47"/>
      <c r="I230" s="47"/>
      <c r="J230" s="47"/>
      <c r="K230" s="47"/>
      <c r="L230" s="47"/>
      <c r="M230" s="47"/>
      <c r="N230" s="47"/>
      <c r="O230" s="47"/>
    </row>
    <row r="231" spans="1:15" s="21" customFormat="1" ht="37.5" hidden="1" customHeight="1" x14ac:dyDescent="0.3">
      <c r="A231" s="47"/>
      <c r="F231" s="47"/>
      <c r="G231" s="47"/>
      <c r="H231" s="47"/>
      <c r="I231" s="47"/>
      <c r="J231" s="47"/>
      <c r="K231" s="47"/>
      <c r="L231" s="47"/>
      <c r="M231" s="47"/>
      <c r="N231" s="47"/>
      <c r="O231" s="47"/>
    </row>
    <row r="232" spans="1:15" s="21" customFormat="1" ht="37.5" hidden="1" customHeight="1" x14ac:dyDescent="0.3">
      <c r="A232" s="47"/>
      <c r="F232" s="47"/>
      <c r="G232" s="47"/>
      <c r="H232" s="47"/>
      <c r="I232" s="47"/>
      <c r="J232" s="47"/>
      <c r="K232" s="47"/>
      <c r="L232" s="47"/>
      <c r="M232" s="47"/>
      <c r="N232" s="47"/>
      <c r="O232" s="47"/>
    </row>
    <row r="233" spans="1:15" s="21" customFormat="1" ht="37.5" hidden="1" customHeight="1" x14ac:dyDescent="0.3">
      <c r="A233" s="47"/>
      <c r="F233" s="47"/>
      <c r="G233" s="47"/>
      <c r="H233" s="47"/>
      <c r="I233" s="47"/>
      <c r="J233" s="47"/>
      <c r="K233" s="47"/>
      <c r="L233" s="47"/>
      <c r="M233" s="47"/>
      <c r="N233" s="47"/>
      <c r="O233" s="47"/>
    </row>
    <row r="234" spans="1:15" s="21" customFormat="1" ht="37.5" hidden="1" customHeight="1" x14ac:dyDescent="0.3">
      <c r="A234" s="47"/>
      <c r="F234" s="47"/>
      <c r="G234" s="47"/>
      <c r="H234" s="47"/>
      <c r="I234" s="47"/>
      <c r="J234" s="47"/>
      <c r="K234" s="47"/>
      <c r="L234" s="47"/>
      <c r="M234" s="47"/>
      <c r="N234" s="47"/>
      <c r="O234" s="47"/>
    </row>
    <row r="235" spans="1:15" s="21" customFormat="1" ht="37.5" hidden="1" customHeight="1" x14ac:dyDescent="0.3">
      <c r="A235" s="47"/>
      <c r="F235" s="47"/>
      <c r="G235" s="47"/>
      <c r="H235" s="47"/>
      <c r="I235" s="47"/>
      <c r="J235" s="47"/>
      <c r="K235" s="47"/>
      <c r="L235" s="47"/>
      <c r="M235" s="47"/>
      <c r="N235" s="47"/>
      <c r="O235" s="47"/>
    </row>
    <row r="236" spans="1:15" s="21" customFormat="1" ht="37.5" hidden="1" customHeight="1" x14ac:dyDescent="0.3">
      <c r="A236" s="47"/>
      <c r="F236" s="47"/>
      <c r="G236" s="47"/>
      <c r="H236" s="47"/>
      <c r="I236" s="47"/>
      <c r="J236" s="47"/>
      <c r="K236" s="47"/>
      <c r="L236" s="47"/>
      <c r="M236" s="47"/>
      <c r="N236" s="47"/>
      <c r="O236" s="47"/>
    </row>
    <row r="237" spans="1:15" s="21" customFormat="1" ht="37.5" hidden="1" customHeight="1" x14ac:dyDescent="0.3">
      <c r="A237" s="47"/>
      <c r="F237" s="47"/>
      <c r="G237" s="47"/>
      <c r="H237" s="47"/>
      <c r="I237" s="47"/>
      <c r="J237" s="47"/>
      <c r="K237" s="47"/>
      <c r="L237" s="47"/>
      <c r="M237" s="47"/>
      <c r="N237" s="47"/>
      <c r="O237" s="47"/>
    </row>
    <row r="238" spans="1:15" s="21" customFormat="1" ht="37.5" hidden="1" customHeight="1" x14ac:dyDescent="0.3">
      <c r="A238" s="47"/>
      <c r="F238" s="47"/>
      <c r="G238" s="47"/>
      <c r="H238" s="47"/>
      <c r="I238" s="47"/>
      <c r="J238" s="47"/>
      <c r="K238" s="47"/>
      <c r="L238" s="47"/>
      <c r="M238" s="47"/>
      <c r="N238" s="47"/>
      <c r="O238" s="47"/>
    </row>
    <row r="239" spans="1:15" s="21" customFormat="1" ht="37.5" hidden="1" customHeight="1" x14ac:dyDescent="0.3">
      <c r="A239" s="47"/>
      <c r="F239" s="47"/>
      <c r="G239" s="47"/>
      <c r="H239" s="47"/>
      <c r="I239" s="47"/>
      <c r="J239" s="47"/>
      <c r="K239" s="47"/>
      <c r="L239" s="47"/>
      <c r="M239" s="47"/>
      <c r="N239" s="47"/>
      <c r="O239" s="47"/>
    </row>
    <row r="240" spans="1:15" s="21" customFormat="1" ht="37.5" hidden="1" customHeight="1" x14ac:dyDescent="0.3">
      <c r="A240" s="47"/>
      <c r="F240" s="47"/>
      <c r="G240" s="47"/>
      <c r="H240" s="47"/>
      <c r="I240" s="47"/>
      <c r="J240" s="47"/>
      <c r="K240" s="47"/>
      <c r="L240" s="47"/>
      <c r="M240" s="47"/>
      <c r="N240" s="47"/>
      <c r="O240" s="47"/>
    </row>
    <row r="241" spans="1:15" s="21" customFormat="1" ht="37.5" hidden="1" customHeight="1" x14ac:dyDescent="0.3">
      <c r="A241" s="47"/>
      <c r="F241" s="47"/>
      <c r="G241" s="47"/>
      <c r="H241" s="47"/>
      <c r="I241" s="47"/>
      <c r="J241" s="47"/>
      <c r="K241" s="47"/>
      <c r="L241" s="47"/>
      <c r="M241" s="47"/>
      <c r="N241" s="47"/>
      <c r="O241" s="47"/>
    </row>
    <row r="242" spans="1:15" s="21" customFormat="1" ht="37.5" hidden="1" customHeight="1" x14ac:dyDescent="0.3">
      <c r="A242" s="47"/>
      <c r="F242" s="47"/>
      <c r="G242" s="47"/>
      <c r="H242" s="47"/>
      <c r="I242" s="47"/>
      <c r="J242" s="47"/>
      <c r="K242" s="47"/>
      <c r="L242" s="47"/>
      <c r="M242" s="47"/>
      <c r="N242" s="47"/>
      <c r="O242" s="47"/>
    </row>
    <row r="243" spans="1:15" s="21" customFormat="1" ht="37.5" hidden="1" customHeight="1" x14ac:dyDescent="0.3">
      <c r="A243" s="47"/>
      <c r="F243" s="47"/>
      <c r="G243" s="47"/>
      <c r="H243" s="47"/>
      <c r="I243" s="47"/>
      <c r="J243" s="47"/>
      <c r="K243" s="47"/>
      <c r="L243" s="47"/>
      <c r="M243" s="47"/>
      <c r="N243" s="47"/>
      <c r="O243" s="47"/>
    </row>
    <row r="244" spans="1:15" s="21" customFormat="1" ht="37.5" hidden="1" customHeight="1" x14ac:dyDescent="0.3">
      <c r="A244" s="47"/>
      <c r="F244" s="47"/>
      <c r="G244" s="47"/>
      <c r="H244" s="47"/>
      <c r="I244" s="47"/>
      <c r="J244" s="47"/>
      <c r="K244" s="47"/>
      <c r="L244" s="47"/>
      <c r="M244" s="47"/>
      <c r="N244" s="47"/>
      <c r="O244" s="47"/>
    </row>
    <row r="245" spans="1:15" s="21" customFormat="1" ht="37.5" hidden="1" customHeight="1" x14ac:dyDescent="0.3">
      <c r="A245" s="47"/>
      <c r="F245" s="47"/>
      <c r="G245" s="47"/>
      <c r="H245" s="47"/>
      <c r="I245" s="47"/>
      <c r="J245" s="47"/>
      <c r="K245" s="47"/>
      <c r="L245" s="47"/>
      <c r="M245" s="47"/>
      <c r="N245" s="47"/>
      <c r="O245" s="47"/>
    </row>
    <row r="246" spans="1:15" s="21" customFormat="1" ht="37.5" hidden="1" customHeight="1" x14ac:dyDescent="0.3">
      <c r="A246" s="47"/>
      <c r="F246" s="47"/>
      <c r="G246" s="47"/>
      <c r="H246" s="47"/>
      <c r="I246" s="47"/>
      <c r="J246" s="47"/>
      <c r="K246" s="47"/>
      <c r="L246" s="47"/>
      <c r="M246" s="47"/>
      <c r="N246" s="47"/>
      <c r="O246" s="47"/>
    </row>
    <row r="247" spans="1:15" s="21" customFormat="1" ht="37.5" hidden="1" customHeight="1" x14ac:dyDescent="0.3">
      <c r="A247" s="47"/>
      <c r="F247" s="47"/>
      <c r="G247" s="47"/>
      <c r="H247" s="47"/>
      <c r="I247" s="47"/>
      <c r="J247" s="47"/>
      <c r="K247" s="47"/>
      <c r="L247" s="47"/>
      <c r="M247" s="47"/>
      <c r="N247" s="47"/>
      <c r="O247" s="47"/>
    </row>
    <row r="248" spans="1:15" s="21" customFormat="1" ht="37.5" hidden="1" customHeight="1" x14ac:dyDescent="0.3">
      <c r="A248" s="47"/>
      <c r="F248" s="47"/>
      <c r="G248" s="47"/>
      <c r="H248" s="47"/>
      <c r="I248" s="47"/>
      <c r="J248" s="47"/>
      <c r="K248" s="47"/>
      <c r="L248" s="47"/>
      <c r="M248" s="47"/>
      <c r="N248" s="47"/>
      <c r="O248" s="47"/>
    </row>
    <row r="249" spans="1:15" s="21" customFormat="1" ht="37.5" hidden="1" customHeight="1" x14ac:dyDescent="0.3">
      <c r="A249" s="47"/>
      <c r="F249" s="47"/>
      <c r="G249" s="47"/>
      <c r="H249" s="47"/>
      <c r="I249" s="47"/>
      <c r="J249" s="47"/>
      <c r="K249" s="47"/>
      <c r="L249" s="47"/>
      <c r="M249" s="47"/>
      <c r="N249" s="47"/>
      <c r="O249" s="47"/>
    </row>
    <row r="250" spans="1:15" s="21" customFormat="1" ht="37.5" hidden="1" customHeight="1" x14ac:dyDescent="0.3">
      <c r="A250" s="47"/>
      <c r="F250" s="47"/>
      <c r="G250" s="47"/>
      <c r="H250" s="47"/>
      <c r="I250" s="47"/>
      <c r="J250" s="47"/>
      <c r="K250" s="47"/>
      <c r="L250" s="47"/>
      <c r="M250" s="47"/>
      <c r="N250" s="47"/>
      <c r="O250" s="47"/>
    </row>
    <row r="251" spans="1:15" s="21" customFormat="1" ht="37.5" hidden="1" customHeight="1" x14ac:dyDescent="0.3">
      <c r="A251" s="47"/>
      <c r="F251" s="47"/>
      <c r="G251" s="47"/>
      <c r="H251" s="47"/>
      <c r="I251" s="47"/>
      <c r="J251" s="47"/>
      <c r="K251" s="47"/>
      <c r="L251" s="47"/>
      <c r="M251" s="47"/>
      <c r="N251" s="47"/>
      <c r="O251" s="47"/>
    </row>
    <row r="252" spans="1:15" s="21" customFormat="1" ht="37.5" hidden="1" customHeight="1" x14ac:dyDescent="0.3">
      <c r="A252" s="47"/>
      <c r="F252" s="47"/>
      <c r="G252" s="47"/>
      <c r="H252" s="47"/>
      <c r="I252" s="47"/>
      <c r="J252" s="47"/>
      <c r="K252" s="47"/>
      <c r="L252" s="47"/>
      <c r="M252" s="47"/>
      <c r="N252" s="47"/>
      <c r="O252" s="47"/>
    </row>
    <row r="253" spans="1:15" s="21" customFormat="1" ht="37.5" hidden="1" customHeight="1" x14ac:dyDescent="0.3">
      <c r="A253" s="47"/>
      <c r="F253" s="47"/>
      <c r="G253" s="47"/>
      <c r="H253" s="47"/>
      <c r="I253" s="47"/>
      <c r="J253" s="47"/>
      <c r="K253" s="47"/>
      <c r="L253" s="47"/>
      <c r="M253" s="47"/>
      <c r="N253" s="47"/>
      <c r="O253" s="47"/>
    </row>
    <row r="254" spans="1:15" s="21" customFormat="1" ht="37.5" hidden="1" customHeight="1" x14ac:dyDescent="0.3">
      <c r="A254" s="47"/>
      <c r="F254" s="47"/>
      <c r="G254" s="47"/>
      <c r="H254" s="47"/>
      <c r="I254" s="47"/>
      <c r="J254" s="47"/>
      <c r="K254" s="47"/>
      <c r="L254" s="47"/>
      <c r="M254" s="47"/>
      <c r="N254" s="47"/>
      <c r="O254" s="47"/>
    </row>
    <row r="255" spans="1:15" s="21" customFormat="1" ht="37.5" hidden="1" customHeight="1" x14ac:dyDescent="0.3">
      <c r="A255" s="47"/>
      <c r="F255" s="47"/>
      <c r="G255" s="47"/>
      <c r="H255" s="47"/>
      <c r="I255" s="47"/>
      <c r="J255" s="47"/>
      <c r="K255" s="47"/>
      <c r="L255" s="47"/>
      <c r="M255" s="47"/>
      <c r="N255" s="47"/>
      <c r="O255" s="47"/>
    </row>
    <row r="256" spans="1:15" s="21" customFormat="1" ht="37.5" hidden="1" customHeight="1" x14ac:dyDescent="0.3">
      <c r="A256" s="47"/>
      <c r="F256" s="47"/>
      <c r="G256" s="47"/>
      <c r="H256" s="47"/>
      <c r="I256" s="47"/>
      <c r="J256" s="47"/>
      <c r="K256" s="47"/>
      <c r="L256" s="47"/>
      <c r="M256" s="47"/>
      <c r="N256" s="47"/>
      <c r="O256" s="47"/>
    </row>
    <row r="257" spans="1:15" s="21" customFormat="1" ht="37.5" hidden="1" customHeight="1" x14ac:dyDescent="0.3">
      <c r="A257" s="47"/>
      <c r="F257" s="47"/>
      <c r="G257" s="47"/>
      <c r="H257" s="47"/>
      <c r="I257" s="47"/>
      <c r="J257" s="47"/>
      <c r="K257" s="47"/>
      <c r="L257" s="47"/>
      <c r="M257" s="47"/>
      <c r="N257" s="47"/>
      <c r="O257" s="47"/>
    </row>
    <row r="258" spans="1:15" s="21" customFormat="1" ht="37.5" hidden="1" customHeight="1" x14ac:dyDescent="0.3">
      <c r="A258" s="47"/>
      <c r="F258" s="47"/>
      <c r="G258" s="47"/>
      <c r="H258" s="47"/>
      <c r="I258" s="47"/>
      <c r="J258" s="47"/>
      <c r="K258" s="47"/>
      <c r="L258" s="47"/>
      <c r="M258" s="47"/>
      <c r="N258" s="47"/>
      <c r="O258" s="47"/>
    </row>
    <row r="259" spans="1:15" s="21" customFormat="1" ht="37.5" hidden="1" customHeight="1" x14ac:dyDescent="0.3">
      <c r="A259" s="47"/>
      <c r="F259" s="47"/>
      <c r="G259" s="47"/>
      <c r="H259" s="47"/>
      <c r="I259" s="47"/>
      <c r="J259" s="47"/>
      <c r="K259" s="47"/>
      <c r="L259" s="47"/>
      <c r="M259" s="47"/>
      <c r="N259" s="47"/>
      <c r="O259" s="47"/>
    </row>
    <row r="260" spans="1:15" s="21" customFormat="1" ht="37.5" hidden="1" customHeight="1" x14ac:dyDescent="0.3">
      <c r="A260" s="47"/>
      <c r="F260" s="47"/>
      <c r="G260" s="47"/>
      <c r="H260" s="47"/>
      <c r="I260" s="47"/>
      <c r="J260" s="47"/>
      <c r="K260" s="47"/>
      <c r="L260" s="47"/>
      <c r="M260" s="47"/>
      <c r="N260" s="47"/>
      <c r="O260" s="47"/>
    </row>
    <row r="261" spans="1:15" s="21" customFormat="1" ht="37.5" hidden="1" customHeight="1" x14ac:dyDescent="0.3">
      <c r="A261" s="47"/>
      <c r="F261" s="47"/>
      <c r="G261" s="47"/>
      <c r="H261" s="47"/>
      <c r="I261" s="47"/>
      <c r="J261" s="47"/>
      <c r="K261" s="47"/>
      <c r="L261" s="47"/>
      <c r="M261" s="47"/>
      <c r="N261" s="47"/>
      <c r="O261" s="47"/>
    </row>
    <row r="262" spans="1:15" s="21" customFormat="1" ht="37.5" hidden="1" customHeight="1" x14ac:dyDescent="0.3">
      <c r="A262" s="47"/>
      <c r="F262" s="47"/>
      <c r="G262" s="47"/>
      <c r="H262" s="47"/>
      <c r="I262" s="47"/>
      <c r="J262" s="47"/>
      <c r="K262" s="47"/>
      <c r="L262" s="47"/>
      <c r="M262" s="47"/>
      <c r="N262" s="47"/>
      <c r="O262" s="47"/>
    </row>
    <row r="263" spans="1:15" s="21" customFormat="1" ht="37.5" hidden="1" customHeight="1" x14ac:dyDescent="0.3">
      <c r="A263" s="47"/>
      <c r="F263" s="47"/>
      <c r="G263" s="47"/>
      <c r="H263" s="47"/>
      <c r="I263" s="47"/>
      <c r="J263" s="47"/>
      <c r="K263" s="47"/>
      <c r="L263" s="47"/>
      <c r="M263" s="47"/>
      <c r="N263" s="47"/>
      <c r="O263" s="47"/>
    </row>
    <row r="264" spans="1:15" s="21" customFormat="1" ht="37.5" hidden="1" customHeight="1" x14ac:dyDescent="0.3">
      <c r="A264" s="47"/>
      <c r="F264" s="47"/>
      <c r="G264" s="47"/>
      <c r="H264" s="47"/>
      <c r="I264" s="47"/>
      <c r="J264" s="47"/>
      <c r="K264" s="47"/>
      <c r="L264" s="47"/>
      <c r="M264" s="47"/>
      <c r="N264" s="47"/>
      <c r="O264" s="47"/>
    </row>
    <row r="265" spans="1:15" s="21" customFormat="1" ht="37.5" hidden="1" customHeight="1" x14ac:dyDescent="0.3">
      <c r="A265" s="47"/>
      <c r="F265" s="47"/>
      <c r="G265" s="47"/>
      <c r="H265" s="47"/>
      <c r="I265" s="47"/>
      <c r="J265" s="47"/>
      <c r="K265" s="47"/>
      <c r="L265" s="47"/>
      <c r="M265" s="47"/>
      <c r="N265" s="47"/>
      <c r="O265" s="47"/>
    </row>
    <row r="266" spans="1:15" s="21" customFormat="1" ht="37.5" hidden="1" customHeight="1" x14ac:dyDescent="0.3">
      <c r="A266" s="47"/>
      <c r="F266" s="47"/>
      <c r="G266" s="47"/>
      <c r="H266" s="47"/>
      <c r="I266" s="47"/>
      <c r="J266" s="47"/>
      <c r="K266" s="47"/>
      <c r="L266" s="47"/>
      <c r="M266" s="47"/>
      <c r="N266" s="47"/>
      <c r="O266" s="47"/>
    </row>
    <row r="267" spans="1:15" s="21" customFormat="1" ht="37.5" hidden="1" customHeight="1" x14ac:dyDescent="0.3">
      <c r="A267" s="47"/>
      <c r="F267" s="47"/>
      <c r="G267" s="47"/>
      <c r="H267" s="47"/>
      <c r="I267" s="47"/>
      <c r="J267" s="47"/>
      <c r="K267" s="47"/>
      <c r="L267" s="47"/>
      <c r="M267" s="47"/>
      <c r="N267" s="47"/>
      <c r="O267" s="47"/>
    </row>
    <row r="268" spans="1:15" s="21" customFormat="1" ht="37.5" hidden="1" customHeight="1" x14ac:dyDescent="0.3">
      <c r="A268" s="47"/>
      <c r="F268" s="47"/>
      <c r="G268" s="47"/>
      <c r="H268" s="47"/>
      <c r="I268" s="47"/>
      <c r="J268" s="47"/>
      <c r="K268" s="47"/>
      <c r="L268" s="47"/>
      <c r="M268" s="47"/>
      <c r="N268" s="47"/>
      <c r="O268" s="47"/>
    </row>
    <row r="269" spans="1:15" s="21" customFormat="1" ht="37.5" hidden="1" customHeight="1" x14ac:dyDescent="0.3">
      <c r="A269" s="47"/>
      <c r="F269" s="47"/>
      <c r="G269" s="47"/>
      <c r="H269" s="47"/>
      <c r="I269" s="47"/>
      <c r="J269" s="47"/>
      <c r="K269" s="47"/>
      <c r="L269" s="47"/>
      <c r="M269" s="47"/>
      <c r="N269" s="47"/>
      <c r="O269" s="47"/>
    </row>
    <row r="270" spans="1:15" s="21" customFormat="1" ht="37.5" hidden="1" customHeight="1" x14ac:dyDescent="0.3">
      <c r="A270" s="47"/>
      <c r="F270" s="47"/>
      <c r="G270" s="47"/>
      <c r="H270" s="47"/>
      <c r="I270" s="47"/>
      <c r="J270" s="47"/>
      <c r="K270" s="47"/>
      <c r="L270" s="47"/>
      <c r="M270" s="47"/>
      <c r="N270" s="47"/>
      <c r="O270" s="47"/>
    </row>
    <row r="271" spans="1:15" s="21" customFormat="1" ht="37.5" hidden="1" customHeight="1" x14ac:dyDescent="0.3">
      <c r="A271" s="47"/>
      <c r="F271" s="47"/>
      <c r="G271" s="47"/>
      <c r="H271" s="47"/>
      <c r="I271" s="47"/>
      <c r="J271" s="47"/>
      <c r="K271" s="47"/>
      <c r="L271" s="47"/>
      <c r="M271" s="47"/>
      <c r="N271" s="47"/>
      <c r="O271" s="47"/>
    </row>
    <row r="272" spans="1:15" s="21" customFormat="1" ht="37.5" hidden="1" customHeight="1" x14ac:dyDescent="0.3">
      <c r="A272" s="47"/>
      <c r="F272" s="47"/>
      <c r="G272" s="47"/>
      <c r="H272" s="47"/>
      <c r="I272" s="47"/>
      <c r="J272" s="47"/>
      <c r="K272" s="47"/>
      <c r="L272" s="47"/>
      <c r="M272" s="47"/>
      <c r="N272" s="47"/>
      <c r="O272" s="47"/>
    </row>
    <row r="273" spans="1:15" s="21" customFormat="1" ht="37.5" hidden="1" customHeight="1" x14ac:dyDescent="0.3">
      <c r="A273" s="47"/>
      <c r="F273" s="47"/>
      <c r="G273" s="47"/>
      <c r="H273" s="47"/>
      <c r="I273" s="47"/>
      <c r="J273" s="47"/>
      <c r="K273" s="47"/>
      <c r="L273" s="47"/>
      <c r="M273" s="47"/>
      <c r="N273" s="47"/>
      <c r="O273" s="47"/>
    </row>
    <row r="274" spans="1:15" s="21" customFormat="1" ht="37.5" hidden="1" customHeight="1" x14ac:dyDescent="0.3">
      <c r="A274" s="47"/>
      <c r="F274" s="47"/>
      <c r="G274" s="47"/>
      <c r="H274" s="47"/>
      <c r="I274" s="47"/>
      <c r="J274" s="47"/>
      <c r="K274" s="47"/>
      <c r="L274" s="47"/>
      <c r="M274" s="47"/>
      <c r="N274" s="47"/>
      <c r="O274" s="47"/>
    </row>
    <row r="275" spans="1:15" s="21" customFormat="1" ht="37.5" hidden="1" customHeight="1" x14ac:dyDescent="0.3">
      <c r="A275" s="47"/>
      <c r="F275" s="47"/>
      <c r="G275" s="47"/>
      <c r="H275" s="47"/>
      <c r="I275" s="47"/>
      <c r="J275" s="47"/>
      <c r="K275" s="47"/>
      <c r="L275" s="47"/>
      <c r="M275" s="47"/>
      <c r="N275" s="47"/>
      <c r="O275" s="47"/>
    </row>
    <row r="276" spans="1:15" s="21" customFormat="1" ht="37.5" hidden="1" customHeight="1" x14ac:dyDescent="0.3">
      <c r="A276" s="47"/>
      <c r="F276" s="47"/>
      <c r="G276" s="47"/>
      <c r="H276" s="47"/>
      <c r="I276" s="47"/>
      <c r="J276" s="47"/>
      <c r="K276" s="47"/>
      <c r="L276" s="47"/>
      <c r="M276" s="47"/>
      <c r="N276" s="47"/>
      <c r="O276" s="47"/>
    </row>
    <row r="277" spans="1:15" s="21" customFormat="1" ht="37.5" hidden="1" customHeight="1" x14ac:dyDescent="0.3">
      <c r="A277" s="47"/>
      <c r="F277" s="47"/>
      <c r="G277" s="47"/>
      <c r="H277" s="47"/>
      <c r="I277" s="47"/>
      <c r="J277" s="47"/>
      <c r="K277" s="47"/>
      <c r="L277" s="47"/>
      <c r="M277" s="47"/>
      <c r="N277" s="47"/>
      <c r="O277" s="47"/>
    </row>
    <row r="278" spans="1:15" s="21" customFormat="1" ht="37.5" hidden="1" customHeight="1" x14ac:dyDescent="0.3">
      <c r="A278" s="47"/>
      <c r="F278" s="47"/>
      <c r="G278" s="47"/>
      <c r="H278" s="47"/>
      <c r="I278" s="47"/>
      <c r="J278" s="47"/>
      <c r="K278" s="47"/>
      <c r="L278" s="47"/>
      <c r="M278" s="47"/>
      <c r="N278" s="47"/>
      <c r="O278" s="47"/>
    </row>
    <row r="279" spans="1:15" s="21" customFormat="1" ht="37.5" hidden="1" customHeight="1" x14ac:dyDescent="0.3">
      <c r="A279" s="47"/>
      <c r="F279" s="47"/>
      <c r="G279" s="47"/>
      <c r="H279" s="47"/>
      <c r="I279" s="47"/>
      <c r="J279" s="47"/>
      <c r="K279" s="47"/>
      <c r="L279" s="47"/>
      <c r="M279" s="47"/>
      <c r="N279" s="47"/>
      <c r="O279" s="47"/>
    </row>
    <row r="280" spans="1:15" s="21" customFormat="1" ht="37.5" hidden="1" customHeight="1" x14ac:dyDescent="0.3">
      <c r="A280" s="47"/>
      <c r="F280" s="47"/>
      <c r="G280" s="47"/>
      <c r="H280" s="47"/>
      <c r="I280" s="47"/>
      <c r="J280" s="47"/>
      <c r="K280" s="47"/>
      <c r="L280" s="47"/>
      <c r="M280" s="47"/>
      <c r="N280" s="47"/>
      <c r="O280" s="47"/>
    </row>
    <row r="281" spans="1:15" s="21" customFormat="1" ht="37.5" hidden="1" customHeight="1" x14ac:dyDescent="0.3">
      <c r="A281" s="47"/>
      <c r="F281" s="47"/>
      <c r="G281" s="47"/>
      <c r="H281" s="47"/>
      <c r="I281" s="47"/>
      <c r="J281" s="47"/>
      <c r="K281" s="47"/>
      <c r="L281" s="47"/>
      <c r="M281" s="47"/>
      <c r="N281" s="47"/>
      <c r="O281" s="47"/>
    </row>
    <row r="282" spans="1:15" s="21" customFormat="1" ht="37.5" hidden="1" customHeight="1" x14ac:dyDescent="0.3">
      <c r="A282" s="47"/>
      <c r="F282" s="47"/>
      <c r="G282" s="47"/>
      <c r="H282" s="47"/>
      <c r="I282" s="47"/>
      <c r="J282" s="47"/>
      <c r="K282" s="47"/>
      <c r="L282" s="47"/>
      <c r="M282" s="47"/>
      <c r="N282" s="47"/>
      <c r="O282" s="47"/>
    </row>
    <row r="283" spans="1:15" s="21" customFormat="1" ht="37.5" hidden="1" customHeight="1" x14ac:dyDescent="0.3">
      <c r="A283" s="47"/>
      <c r="F283" s="47"/>
      <c r="G283" s="47"/>
      <c r="H283" s="47"/>
      <c r="I283" s="47"/>
      <c r="J283" s="47"/>
      <c r="K283" s="47"/>
      <c r="L283" s="47"/>
      <c r="M283" s="47"/>
      <c r="N283" s="47"/>
      <c r="O283" s="47"/>
    </row>
    <row r="284" spans="1:15" s="21" customFormat="1" ht="37.5" hidden="1" customHeight="1" x14ac:dyDescent="0.3">
      <c r="A284" s="47"/>
      <c r="F284" s="47"/>
      <c r="G284" s="47"/>
      <c r="H284" s="47"/>
      <c r="I284" s="47"/>
      <c r="J284" s="47"/>
      <c r="K284" s="47"/>
      <c r="L284" s="47"/>
      <c r="M284" s="47"/>
      <c r="N284" s="47"/>
      <c r="O284" s="47"/>
    </row>
    <row r="285" spans="1:15" s="21" customFormat="1" ht="37.5" hidden="1" customHeight="1" x14ac:dyDescent="0.3">
      <c r="A285" s="47"/>
      <c r="F285" s="47"/>
      <c r="G285" s="47"/>
      <c r="H285" s="47"/>
      <c r="I285" s="47"/>
      <c r="J285" s="47"/>
      <c r="K285" s="47"/>
      <c r="L285" s="47"/>
      <c r="M285" s="47"/>
      <c r="N285" s="47"/>
      <c r="O285" s="47"/>
    </row>
    <row r="286" spans="1:15" s="21" customFormat="1" ht="37.5" hidden="1" customHeight="1" x14ac:dyDescent="0.3">
      <c r="A286" s="47"/>
      <c r="F286" s="47"/>
      <c r="G286" s="47"/>
      <c r="H286" s="47"/>
      <c r="I286" s="47"/>
      <c r="J286" s="47"/>
      <c r="K286" s="47"/>
      <c r="L286" s="47"/>
      <c r="M286" s="47"/>
      <c r="N286" s="47"/>
      <c r="O286" s="47"/>
    </row>
    <row r="287" spans="1:15" s="21" customFormat="1" ht="37.5" hidden="1" customHeight="1" x14ac:dyDescent="0.3">
      <c r="A287" s="47"/>
      <c r="F287" s="47"/>
      <c r="G287" s="47"/>
      <c r="H287" s="47"/>
      <c r="I287" s="47"/>
      <c r="J287" s="47"/>
      <c r="K287" s="47"/>
      <c r="L287" s="47"/>
      <c r="M287" s="47"/>
      <c r="N287" s="47"/>
      <c r="O287" s="47"/>
    </row>
    <row r="288" spans="1:15" s="21" customFormat="1" ht="37.5" hidden="1" customHeight="1" x14ac:dyDescent="0.3">
      <c r="A288" s="47"/>
      <c r="F288" s="47"/>
      <c r="G288" s="47"/>
      <c r="H288" s="47"/>
      <c r="I288" s="47"/>
      <c r="J288" s="47"/>
      <c r="K288" s="47"/>
      <c r="L288" s="47"/>
      <c r="M288" s="47"/>
      <c r="N288" s="47"/>
      <c r="O288" s="47"/>
    </row>
    <row r="289" spans="1:15" s="21" customFormat="1" ht="37.5" hidden="1" customHeight="1" x14ac:dyDescent="0.3">
      <c r="A289" s="47"/>
      <c r="F289" s="47"/>
      <c r="G289" s="47"/>
      <c r="H289" s="47"/>
      <c r="I289" s="47"/>
      <c r="J289" s="47"/>
      <c r="K289" s="47"/>
      <c r="L289" s="47"/>
      <c r="M289" s="47"/>
      <c r="N289" s="47"/>
      <c r="O289" s="47"/>
    </row>
    <row r="290" spans="1:15" s="21" customFormat="1" ht="37.5" hidden="1" customHeight="1" x14ac:dyDescent="0.3">
      <c r="A290" s="47"/>
      <c r="F290" s="47"/>
      <c r="G290" s="47"/>
      <c r="H290" s="47"/>
      <c r="I290" s="47"/>
      <c r="J290" s="47"/>
      <c r="K290" s="47"/>
      <c r="L290" s="47"/>
      <c r="M290" s="47"/>
      <c r="N290" s="47"/>
      <c r="O290" s="47"/>
    </row>
    <row r="291" spans="1:15" s="21" customFormat="1" ht="37.5" hidden="1" customHeight="1" x14ac:dyDescent="0.3">
      <c r="A291" s="47"/>
      <c r="F291" s="47"/>
      <c r="G291" s="47"/>
      <c r="H291" s="47"/>
      <c r="I291" s="47"/>
      <c r="J291" s="47"/>
      <c r="K291" s="47"/>
      <c r="L291" s="47"/>
      <c r="M291" s="47"/>
      <c r="N291" s="47"/>
      <c r="O291" s="47"/>
    </row>
    <row r="292" spans="1:15" s="21" customFormat="1" ht="37.5" hidden="1" customHeight="1" x14ac:dyDescent="0.3">
      <c r="A292" s="47"/>
      <c r="F292" s="47"/>
      <c r="G292" s="47"/>
      <c r="H292" s="47"/>
      <c r="I292" s="47"/>
      <c r="J292" s="47"/>
      <c r="K292" s="47"/>
      <c r="L292" s="47"/>
      <c r="M292" s="47"/>
      <c r="N292" s="47"/>
      <c r="O292" s="47"/>
    </row>
    <row r="293" spans="1:15" s="21" customFormat="1" ht="37.5" hidden="1" customHeight="1" x14ac:dyDescent="0.3">
      <c r="A293" s="47"/>
      <c r="F293" s="47"/>
      <c r="G293" s="47"/>
      <c r="H293" s="47"/>
      <c r="I293" s="47"/>
      <c r="J293" s="47"/>
      <c r="K293" s="47"/>
      <c r="L293" s="47"/>
      <c r="M293" s="47"/>
      <c r="N293" s="47"/>
      <c r="O293" s="47"/>
    </row>
    <row r="294" spans="1:15" s="21" customFormat="1" ht="37.5" hidden="1" customHeight="1" x14ac:dyDescent="0.3">
      <c r="A294" s="47"/>
      <c r="F294" s="47"/>
      <c r="G294" s="47"/>
      <c r="H294" s="47"/>
      <c r="I294" s="47"/>
      <c r="J294" s="47"/>
      <c r="K294" s="47"/>
      <c r="L294" s="47"/>
      <c r="M294" s="47"/>
      <c r="N294" s="47"/>
      <c r="O294" s="47"/>
    </row>
    <row r="295" spans="1:15" s="21" customFormat="1" ht="37.5" hidden="1" customHeight="1" x14ac:dyDescent="0.3">
      <c r="A295" s="47"/>
      <c r="F295" s="47"/>
      <c r="G295" s="47"/>
      <c r="H295" s="47"/>
      <c r="I295" s="47"/>
      <c r="J295" s="47"/>
      <c r="K295" s="47"/>
      <c r="L295" s="47"/>
      <c r="M295" s="47"/>
      <c r="N295" s="47"/>
      <c r="O295" s="47"/>
    </row>
    <row r="296" spans="1:15" s="21" customFormat="1" ht="37.5" hidden="1" customHeight="1" x14ac:dyDescent="0.3">
      <c r="A296" s="47"/>
      <c r="F296" s="47"/>
      <c r="G296" s="47"/>
      <c r="H296" s="47"/>
      <c r="I296" s="47"/>
      <c r="J296" s="47"/>
      <c r="K296" s="47"/>
      <c r="L296" s="47"/>
      <c r="M296" s="47"/>
      <c r="N296" s="47"/>
      <c r="O296" s="47"/>
    </row>
    <row r="297" spans="1:15" s="21" customFormat="1" ht="37.5" hidden="1" customHeight="1" x14ac:dyDescent="0.3">
      <c r="A297" s="47"/>
      <c r="F297" s="47"/>
      <c r="G297" s="47"/>
      <c r="H297" s="47"/>
      <c r="I297" s="47"/>
      <c r="J297" s="47"/>
      <c r="K297" s="47"/>
      <c r="L297" s="47"/>
      <c r="M297" s="47"/>
      <c r="N297" s="47"/>
      <c r="O297" s="47"/>
    </row>
    <row r="298" spans="1:15" s="21" customFormat="1" ht="37.5" hidden="1" customHeight="1" x14ac:dyDescent="0.3">
      <c r="A298" s="47"/>
      <c r="F298" s="47"/>
      <c r="G298" s="47"/>
      <c r="H298" s="47"/>
      <c r="I298" s="47"/>
      <c r="J298" s="47"/>
      <c r="K298" s="47"/>
      <c r="L298" s="47"/>
      <c r="M298" s="47"/>
      <c r="N298" s="47"/>
      <c r="O298" s="47"/>
    </row>
    <row r="299" spans="1:15" s="21" customFormat="1" ht="37.5" hidden="1" customHeight="1" x14ac:dyDescent="0.3">
      <c r="A299" s="47"/>
      <c r="F299" s="47"/>
      <c r="G299" s="47"/>
      <c r="H299" s="47"/>
      <c r="I299" s="47"/>
      <c r="J299" s="47"/>
      <c r="K299" s="47"/>
      <c r="L299" s="47"/>
      <c r="M299" s="47"/>
      <c r="N299" s="47"/>
      <c r="O299" s="47"/>
    </row>
    <row r="300" spans="1:15" s="21" customFormat="1" ht="37.5" hidden="1" customHeight="1" x14ac:dyDescent="0.3">
      <c r="A300" s="47"/>
      <c r="F300" s="47"/>
      <c r="G300" s="47"/>
      <c r="H300" s="47"/>
      <c r="I300" s="47"/>
      <c r="J300" s="47"/>
      <c r="K300" s="47"/>
      <c r="L300" s="47"/>
      <c r="M300" s="47"/>
      <c r="N300" s="47"/>
      <c r="O300" s="47"/>
    </row>
    <row r="301" spans="1:15" s="21" customFormat="1" ht="37.5" hidden="1" customHeight="1" x14ac:dyDescent="0.3">
      <c r="A301" s="47"/>
      <c r="F301" s="47"/>
      <c r="G301" s="47"/>
      <c r="H301" s="47"/>
      <c r="I301" s="47"/>
      <c r="J301" s="47"/>
      <c r="K301" s="47"/>
      <c r="L301" s="47"/>
      <c r="M301" s="47"/>
      <c r="N301" s="47"/>
      <c r="O301" s="47"/>
    </row>
    <row r="302" spans="1:15" s="21" customFormat="1" ht="37.5" hidden="1" customHeight="1" x14ac:dyDescent="0.3">
      <c r="A302" s="47"/>
      <c r="F302" s="47"/>
      <c r="G302" s="47"/>
      <c r="H302" s="47"/>
      <c r="I302" s="47"/>
      <c r="J302" s="47"/>
      <c r="K302" s="47"/>
      <c r="L302" s="47"/>
      <c r="M302" s="47"/>
      <c r="N302" s="47"/>
      <c r="O302" s="47"/>
    </row>
    <row r="303" spans="1:15" s="21" customFormat="1" ht="37.5" hidden="1" customHeight="1" x14ac:dyDescent="0.3">
      <c r="A303" s="47"/>
      <c r="F303" s="47"/>
      <c r="G303" s="47"/>
      <c r="H303" s="47"/>
      <c r="I303" s="47"/>
      <c r="J303" s="47"/>
      <c r="K303" s="47"/>
      <c r="L303" s="47"/>
      <c r="M303" s="47"/>
      <c r="N303" s="47"/>
      <c r="O303" s="47"/>
    </row>
    <row r="304" spans="1:15" s="21" customFormat="1" ht="37.5" hidden="1" customHeight="1" x14ac:dyDescent="0.3">
      <c r="A304" s="47"/>
      <c r="F304" s="47"/>
      <c r="G304" s="47"/>
      <c r="H304" s="47"/>
      <c r="I304" s="47"/>
      <c r="J304" s="47"/>
      <c r="K304" s="47"/>
      <c r="L304" s="47"/>
      <c r="M304" s="47"/>
      <c r="N304" s="47"/>
      <c r="O304" s="47"/>
    </row>
    <row r="305" spans="1:15" s="21" customFormat="1" ht="37.5" hidden="1" customHeight="1" x14ac:dyDescent="0.3">
      <c r="A305" s="47"/>
      <c r="F305" s="47"/>
      <c r="G305" s="47"/>
      <c r="H305" s="47"/>
      <c r="I305" s="47"/>
      <c r="J305" s="47"/>
      <c r="K305" s="47"/>
      <c r="L305" s="47"/>
      <c r="M305" s="47"/>
      <c r="N305" s="47"/>
      <c r="O305" s="47"/>
    </row>
    <row r="306" spans="1:15" s="21" customFormat="1" ht="37.5" hidden="1" customHeight="1" x14ac:dyDescent="0.3">
      <c r="A306" s="47"/>
      <c r="F306" s="47"/>
      <c r="G306" s="47"/>
      <c r="H306" s="47"/>
      <c r="I306" s="47"/>
      <c r="J306" s="47"/>
      <c r="K306" s="47"/>
      <c r="L306" s="47"/>
      <c r="M306" s="47"/>
      <c r="N306" s="47"/>
      <c r="O306" s="47"/>
    </row>
    <row r="307" spans="1:15" s="21" customFormat="1" ht="37.5" hidden="1" customHeight="1" x14ac:dyDescent="0.3">
      <c r="A307" s="47"/>
      <c r="F307" s="47"/>
      <c r="G307" s="47"/>
      <c r="H307" s="47"/>
      <c r="I307" s="47"/>
      <c r="J307" s="47"/>
      <c r="K307" s="47"/>
      <c r="L307" s="47"/>
      <c r="M307" s="47"/>
      <c r="N307" s="47"/>
      <c r="O307" s="47"/>
    </row>
    <row r="308" spans="1:15" s="21" customFormat="1" ht="37.5" hidden="1" customHeight="1" x14ac:dyDescent="0.3">
      <c r="A308" s="47"/>
      <c r="F308" s="47"/>
      <c r="G308" s="47"/>
      <c r="H308" s="47"/>
      <c r="I308" s="47"/>
      <c r="J308" s="47"/>
      <c r="K308" s="47"/>
      <c r="L308" s="47"/>
      <c r="M308" s="47"/>
      <c r="N308" s="47"/>
      <c r="O308" s="47"/>
    </row>
    <row r="309" spans="1:15" s="21" customFormat="1" ht="37.5" hidden="1" customHeight="1" x14ac:dyDescent="0.3">
      <c r="A309" s="47"/>
      <c r="F309" s="47"/>
      <c r="G309" s="47"/>
      <c r="H309" s="47"/>
      <c r="I309" s="47"/>
      <c r="J309" s="47"/>
      <c r="K309" s="47"/>
      <c r="L309" s="47"/>
      <c r="M309" s="47"/>
      <c r="N309" s="47"/>
      <c r="O309" s="47"/>
    </row>
    <row r="310" spans="1:15" s="21" customFormat="1" ht="37.5" hidden="1" customHeight="1" x14ac:dyDescent="0.3">
      <c r="A310" s="47"/>
      <c r="F310" s="47"/>
      <c r="G310" s="47"/>
      <c r="H310" s="47"/>
      <c r="I310" s="47"/>
      <c r="J310" s="47"/>
      <c r="K310" s="47"/>
      <c r="L310" s="47"/>
      <c r="M310" s="47"/>
      <c r="N310" s="47"/>
      <c r="O310" s="47"/>
    </row>
    <row r="311" spans="1:15" s="21" customFormat="1" ht="37.5" hidden="1" customHeight="1" x14ac:dyDescent="0.3">
      <c r="A311" s="47"/>
      <c r="F311" s="47"/>
      <c r="G311" s="47"/>
      <c r="H311" s="47"/>
      <c r="I311" s="47"/>
      <c r="J311" s="47"/>
      <c r="K311" s="47"/>
      <c r="L311" s="47"/>
      <c r="M311" s="47"/>
      <c r="N311" s="47"/>
      <c r="O311" s="47"/>
    </row>
    <row r="312" spans="1:15" s="21" customFormat="1" ht="37.5" hidden="1" customHeight="1" x14ac:dyDescent="0.3">
      <c r="A312" s="47"/>
      <c r="F312" s="47"/>
      <c r="G312" s="47"/>
      <c r="H312" s="47"/>
      <c r="I312" s="47"/>
      <c r="J312" s="47"/>
      <c r="K312" s="47"/>
      <c r="L312" s="47"/>
      <c r="M312" s="47"/>
      <c r="N312" s="47"/>
      <c r="O312" s="47"/>
    </row>
    <row r="313" spans="1:15" s="21" customFormat="1" ht="37.5" hidden="1" customHeight="1" x14ac:dyDescent="0.3">
      <c r="A313" s="47"/>
      <c r="F313" s="47"/>
      <c r="G313" s="47"/>
      <c r="H313" s="47"/>
      <c r="I313" s="47"/>
      <c r="J313" s="47"/>
      <c r="K313" s="47"/>
      <c r="L313" s="47"/>
      <c r="M313" s="47"/>
      <c r="N313" s="47"/>
      <c r="O313" s="47"/>
    </row>
    <row r="314" spans="1:15" s="21" customFormat="1" ht="37.5" hidden="1" customHeight="1" x14ac:dyDescent="0.3">
      <c r="A314" s="47"/>
      <c r="F314" s="47"/>
      <c r="G314" s="47"/>
      <c r="H314" s="47"/>
      <c r="I314" s="47"/>
      <c r="J314" s="47"/>
      <c r="K314" s="47"/>
      <c r="L314" s="47"/>
      <c r="M314" s="47"/>
      <c r="N314" s="47"/>
      <c r="O314" s="47"/>
    </row>
    <row r="315" spans="1:15" s="21" customFormat="1" ht="37.5" hidden="1" customHeight="1" x14ac:dyDescent="0.3">
      <c r="A315" s="47"/>
      <c r="F315" s="47"/>
      <c r="G315" s="47"/>
      <c r="H315" s="47"/>
      <c r="I315" s="47"/>
      <c r="J315" s="47"/>
      <c r="K315" s="47"/>
      <c r="L315" s="47"/>
      <c r="M315" s="47"/>
      <c r="N315" s="47"/>
      <c r="O315" s="47"/>
    </row>
    <row r="316" spans="1:15" s="21" customFormat="1" ht="37.5" hidden="1" customHeight="1" x14ac:dyDescent="0.3">
      <c r="A316" s="47"/>
      <c r="F316" s="47"/>
      <c r="G316" s="47"/>
      <c r="H316" s="47"/>
      <c r="I316" s="47"/>
      <c r="J316" s="47"/>
      <c r="K316" s="47"/>
      <c r="L316" s="47"/>
      <c r="M316" s="47"/>
      <c r="N316" s="47"/>
      <c r="O316" s="47"/>
    </row>
    <row r="317" spans="1:15" s="21" customFormat="1" ht="37.5" hidden="1" customHeight="1" x14ac:dyDescent="0.3">
      <c r="A317" s="47"/>
      <c r="F317" s="47"/>
      <c r="G317" s="47"/>
      <c r="H317" s="47"/>
      <c r="I317" s="47"/>
      <c r="J317" s="47"/>
      <c r="K317" s="47"/>
      <c r="L317" s="47"/>
      <c r="M317" s="47"/>
      <c r="N317" s="47"/>
      <c r="O317" s="47"/>
    </row>
    <row r="318" spans="1:15" s="21" customFormat="1" ht="37.5" hidden="1" customHeight="1" x14ac:dyDescent="0.3">
      <c r="A318" s="47"/>
      <c r="F318" s="47"/>
      <c r="G318" s="47"/>
      <c r="H318" s="47"/>
      <c r="I318" s="47"/>
      <c r="J318" s="47"/>
      <c r="K318" s="47"/>
      <c r="L318" s="47"/>
      <c r="M318" s="47"/>
      <c r="N318" s="47"/>
      <c r="O318" s="47"/>
    </row>
    <row r="319" spans="1:15" s="21" customFormat="1" ht="37.5" hidden="1" customHeight="1" x14ac:dyDescent="0.3">
      <c r="A319" s="47"/>
      <c r="F319" s="47"/>
      <c r="G319" s="47"/>
      <c r="H319" s="47"/>
      <c r="I319" s="47"/>
      <c r="J319" s="47"/>
      <c r="K319" s="47"/>
      <c r="L319" s="47"/>
      <c r="M319" s="47"/>
      <c r="N319" s="47"/>
      <c r="O319" s="47"/>
    </row>
    <row r="320" spans="1:15" s="21" customFormat="1" ht="37.5" hidden="1" customHeight="1" x14ac:dyDescent="0.3">
      <c r="A320" s="47"/>
      <c r="F320" s="47"/>
      <c r="G320" s="47"/>
      <c r="H320" s="47"/>
      <c r="I320" s="47"/>
      <c r="J320" s="47"/>
      <c r="K320" s="47"/>
      <c r="L320" s="47"/>
      <c r="M320" s="47"/>
      <c r="N320" s="47"/>
      <c r="O320" s="47"/>
    </row>
    <row r="321" spans="1:15" s="21" customFormat="1" ht="37.5" hidden="1" customHeight="1" x14ac:dyDescent="0.3">
      <c r="A321" s="47"/>
      <c r="F321" s="47"/>
      <c r="G321" s="47"/>
      <c r="H321" s="47"/>
      <c r="I321" s="47"/>
      <c r="J321" s="47"/>
      <c r="K321" s="47"/>
      <c r="L321" s="47"/>
      <c r="M321" s="47"/>
      <c r="N321" s="47"/>
      <c r="O321" s="47"/>
    </row>
    <row r="322" spans="1:15" s="21" customFormat="1" ht="37.5" hidden="1" customHeight="1" x14ac:dyDescent="0.3">
      <c r="A322" s="47"/>
      <c r="F322" s="47"/>
      <c r="G322" s="47"/>
      <c r="H322" s="47"/>
      <c r="I322" s="47"/>
      <c r="J322" s="47"/>
      <c r="K322" s="47"/>
      <c r="L322" s="47"/>
      <c r="M322" s="47"/>
      <c r="N322" s="47"/>
      <c r="O322" s="47"/>
    </row>
    <row r="323" spans="1:15" s="21" customFormat="1" ht="37.5" hidden="1" customHeight="1" x14ac:dyDescent="0.3">
      <c r="A323" s="47"/>
      <c r="F323" s="47"/>
      <c r="G323" s="47"/>
      <c r="H323" s="47"/>
      <c r="I323" s="47"/>
      <c r="J323" s="47"/>
      <c r="K323" s="47"/>
      <c r="L323" s="47"/>
      <c r="M323" s="47"/>
      <c r="N323" s="47"/>
      <c r="O323" s="47"/>
    </row>
    <row r="324" spans="1:15" s="21" customFormat="1" ht="37.5" hidden="1" customHeight="1" x14ac:dyDescent="0.3">
      <c r="A324" s="47"/>
      <c r="F324" s="47"/>
      <c r="G324" s="47"/>
      <c r="H324" s="47"/>
      <c r="I324" s="47"/>
      <c r="J324" s="47"/>
      <c r="K324" s="47"/>
      <c r="L324" s="47"/>
      <c r="M324" s="47"/>
      <c r="N324" s="47"/>
      <c r="O324" s="47"/>
    </row>
    <row r="325" spans="1:15" s="21" customFormat="1" ht="37.5" hidden="1" customHeight="1" x14ac:dyDescent="0.3">
      <c r="A325" s="47"/>
      <c r="F325" s="47"/>
      <c r="G325" s="47"/>
      <c r="H325" s="47"/>
      <c r="I325" s="47"/>
      <c r="J325" s="47"/>
      <c r="K325" s="47"/>
      <c r="L325" s="47"/>
      <c r="M325" s="47"/>
      <c r="N325" s="47"/>
      <c r="O325" s="47"/>
    </row>
    <row r="326" spans="1:15" s="21" customFormat="1" ht="37.5" hidden="1" customHeight="1" x14ac:dyDescent="0.3">
      <c r="A326" s="47"/>
      <c r="F326" s="47"/>
      <c r="G326" s="47"/>
      <c r="H326" s="47"/>
      <c r="I326" s="47"/>
      <c r="J326" s="47"/>
      <c r="K326" s="47"/>
      <c r="L326" s="47"/>
      <c r="M326" s="47"/>
      <c r="N326" s="47"/>
      <c r="O326" s="47"/>
    </row>
    <row r="327" spans="1:15" s="21" customFormat="1" ht="37.5" hidden="1" customHeight="1" x14ac:dyDescent="0.3">
      <c r="A327" s="47"/>
      <c r="F327" s="47"/>
      <c r="G327" s="47"/>
      <c r="H327" s="47"/>
      <c r="I327" s="47"/>
      <c r="J327" s="47"/>
      <c r="K327" s="47"/>
      <c r="L327" s="47"/>
      <c r="M327" s="47"/>
      <c r="N327" s="47"/>
      <c r="O327" s="47"/>
    </row>
    <row r="328" spans="1:15" s="21" customFormat="1" ht="37.5" hidden="1" customHeight="1" x14ac:dyDescent="0.3">
      <c r="A328" s="47"/>
      <c r="F328" s="47"/>
      <c r="G328" s="47"/>
      <c r="H328" s="47"/>
      <c r="I328" s="47"/>
      <c r="J328" s="47"/>
      <c r="K328" s="47"/>
      <c r="L328" s="47"/>
      <c r="M328" s="47"/>
      <c r="N328" s="47"/>
      <c r="O328" s="47"/>
    </row>
    <row r="329" spans="1:15" s="21" customFormat="1" ht="37.5" hidden="1" customHeight="1" x14ac:dyDescent="0.3">
      <c r="A329" s="47"/>
      <c r="F329" s="47"/>
      <c r="G329" s="47"/>
      <c r="H329" s="47"/>
      <c r="I329" s="47"/>
      <c r="J329" s="47"/>
      <c r="K329" s="47"/>
      <c r="L329" s="47"/>
      <c r="M329" s="47"/>
      <c r="N329" s="47"/>
      <c r="O329" s="47"/>
    </row>
    <row r="330" spans="1:15" s="21" customFormat="1" ht="37.5" hidden="1" customHeight="1" x14ac:dyDescent="0.3">
      <c r="A330" s="47"/>
      <c r="F330" s="47"/>
      <c r="G330" s="47"/>
      <c r="H330" s="47"/>
      <c r="I330" s="47"/>
      <c r="J330" s="47"/>
      <c r="K330" s="47"/>
      <c r="L330" s="47"/>
      <c r="M330" s="47"/>
      <c r="N330" s="47"/>
      <c r="O330" s="47"/>
    </row>
    <row r="331" spans="1:15" s="21" customFormat="1" ht="37.5" hidden="1" customHeight="1" x14ac:dyDescent="0.3">
      <c r="A331" s="47"/>
      <c r="F331" s="47"/>
      <c r="G331" s="47"/>
      <c r="H331" s="47"/>
      <c r="I331" s="47"/>
      <c r="J331" s="47"/>
      <c r="K331" s="47"/>
      <c r="L331" s="47"/>
      <c r="M331" s="47"/>
      <c r="N331" s="47"/>
      <c r="O331" s="47"/>
    </row>
    <row r="332" spans="1:15" s="21" customFormat="1" ht="37.5" hidden="1" customHeight="1" x14ac:dyDescent="0.3">
      <c r="A332" s="47"/>
      <c r="F332" s="47"/>
      <c r="G332" s="47"/>
      <c r="H332" s="47"/>
      <c r="I332" s="47"/>
      <c r="J332" s="47"/>
      <c r="K332" s="47"/>
      <c r="L332" s="47"/>
      <c r="M332" s="47"/>
      <c r="N332" s="47"/>
      <c r="O332" s="47"/>
    </row>
    <row r="333" spans="1:15" s="21" customFormat="1" ht="37.5" hidden="1" customHeight="1" x14ac:dyDescent="0.3">
      <c r="A333" s="47"/>
      <c r="F333" s="47"/>
      <c r="G333" s="47"/>
      <c r="H333" s="47"/>
      <c r="I333" s="47"/>
      <c r="J333" s="47"/>
      <c r="K333" s="47"/>
      <c r="L333" s="47"/>
      <c r="M333" s="47"/>
      <c r="N333" s="47"/>
      <c r="O333" s="47"/>
    </row>
    <row r="334" spans="1:15" s="21" customFormat="1" ht="37.5" hidden="1" customHeight="1" x14ac:dyDescent="0.3">
      <c r="A334" s="47"/>
      <c r="F334" s="47"/>
      <c r="G334" s="47"/>
      <c r="H334" s="47"/>
      <c r="I334" s="47"/>
      <c r="J334" s="47"/>
      <c r="K334" s="47"/>
      <c r="L334" s="47"/>
      <c r="M334" s="47"/>
      <c r="N334" s="47"/>
      <c r="O334" s="47"/>
    </row>
    <row r="335" spans="1:15" s="21" customFormat="1" ht="37.5" hidden="1" customHeight="1" x14ac:dyDescent="0.3">
      <c r="A335" s="47"/>
      <c r="F335" s="47"/>
      <c r="G335" s="47"/>
      <c r="H335" s="47"/>
      <c r="I335" s="47"/>
      <c r="J335" s="47"/>
      <c r="K335" s="47"/>
      <c r="L335" s="47"/>
      <c r="M335" s="47"/>
      <c r="N335" s="47"/>
      <c r="O335" s="47"/>
    </row>
    <row r="336" spans="1:15" s="21" customFormat="1" ht="37.5" hidden="1" customHeight="1" x14ac:dyDescent="0.3">
      <c r="A336" s="47"/>
      <c r="F336" s="47"/>
      <c r="G336" s="47"/>
      <c r="H336" s="47"/>
      <c r="I336" s="47"/>
      <c r="J336" s="47"/>
      <c r="K336" s="47"/>
      <c r="L336" s="47"/>
      <c r="M336" s="47"/>
      <c r="N336" s="47"/>
      <c r="O336" s="47"/>
    </row>
    <row r="337" spans="1:15" s="21" customFormat="1" ht="37.5" hidden="1" customHeight="1" x14ac:dyDescent="0.3">
      <c r="A337" s="47"/>
      <c r="F337" s="47"/>
      <c r="G337" s="47"/>
      <c r="H337" s="47"/>
      <c r="I337" s="47"/>
      <c r="J337" s="47"/>
      <c r="K337" s="47"/>
      <c r="L337" s="47"/>
      <c r="M337" s="47"/>
      <c r="N337" s="47"/>
      <c r="O337" s="47"/>
    </row>
    <row r="338" spans="1:15" s="21" customFormat="1" ht="37.5" hidden="1" customHeight="1" x14ac:dyDescent="0.3">
      <c r="A338" s="47"/>
      <c r="F338" s="47"/>
      <c r="G338" s="47"/>
      <c r="H338" s="47"/>
      <c r="I338" s="47"/>
      <c r="J338" s="47"/>
      <c r="K338" s="47"/>
      <c r="L338" s="47"/>
      <c r="M338" s="47"/>
      <c r="N338" s="47"/>
      <c r="O338" s="47"/>
    </row>
    <row r="339" spans="1:15" s="21" customFormat="1" ht="37.5" hidden="1" customHeight="1" x14ac:dyDescent="0.3">
      <c r="A339" s="47"/>
      <c r="F339" s="47"/>
      <c r="G339" s="47"/>
      <c r="H339" s="47"/>
      <c r="I339" s="47"/>
      <c r="J339" s="47"/>
      <c r="K339" s="47"/>
      <c r="L339" s="47"/>
      <c r="M339" s="47"/>
      <c r="N339" s="47"/>
      <c r="O339" s="47"/>
    </row>
    <row r="340" spans="1:15" s="21" customFormat="1" ht="37.5" hidden="1" customHeight="1" x14ac:dyDescent="0.3">
      <c r="A340" s="47"/>
      <c r="F340" s="47"/>
      <c r="G340" s="47"/>
      <c r="H340" s="47"/>
      <c r="I340" s="47"/>
      <c r="J340" s="47"/>
      <c r="K340" s="47"/>
      <c r="L340" s="47"/>
      <c r="M340" s="47"/>
      <c r="N340" s="47"/>
      <c r="O340" s="47"/>
    </row>
    <row r="341" spans="1:15" s="21" customFormat="1" ht="37.5" hidden="1" customHeight="1" x14ac:dyDescent="0.3">
      <c r="A341" s="47"/>
      <c r="F341" s="47"/>
      <c r="G341" s="47"/>
      <c r="H341" s="47"/>
      <c r="I341" s="47"/>
      <c r="J341" s="47"/>
      <c r="K341" s="47"/>
      <c r="L341" s="47"/>
      <c r="M341" s="47"/>
      <c r="N341" s="47"/>
      <c r="O341" s="47"/>
    </row>
    <row r="342" spans="1:15" s="21" customFormat="1" ht="37.5" hidden="1" customHeight="1" x14ac:dyDescent="0.3">
      <c r="A342" s="47"/>
      <c r="F342" s="47"/>
      <c r="G342" s="47"/>
      <c r="H342" s="47"/>
      <c r="I342" s="47"/>
      <c r="J342" s="47"/>
      <c r="K342" s="47"/>
      <c r="L342" s="47"/>
      <c r="M342" s="47"/>
      <c r="N342" s="47"/>
      <c r="O342" s="47"/>
    </row>
    <row r="343" spans="1:15" s="21" customFormat="1" ht="37.5" hidden="1" customHeight="1" x14ac:dyDescent="0.3">
      <c r="A343" s="47"/>
      <c r="F343" s="47"/>
      <c r="G343" s="47"/>
      <c r="H343" s="47"/>
      <c r="I343" s="47"/>
      <c r="J343" s="47"/>
      <c r="K343" s="47"/>
      <c r="L343" s="47"/>
      <c r="M343" s="47"/>
      <c r="N343" s="47"/>
      <c r="O343" s="47"/>
    </row>
    <row r="344" spans="1:15" s="21" customFormat="1" ht="37.5" hidden="1" customHeight="1" x14ac:dyDescent="0.3">
      <c r="A344" s="47"/>
      <c r="F344" s="47"/>
      <c r="G344" s="47"/>
      <c r="H344" s="47"/>
      <c r="I344" s="47"/>
      <c r="J344" s="47"/>
      <c r="K344" s="47"/>
      <c r="L344" s="47"/>
      <c r="M344" s="47"/>
      <c r="N344" s="47"/>
      <c r="O344" s="47"/>
    </row>
    <row r="345" spans="1:15" s="21" customFormat="1" ht="37.5" hidden="1" customHeight="1" x14ac:dyDescent="0.3">
      <c r="A345" s="47"/>
      <c r="F345" s="47"/>
      <c r="G345" s="47"/>
      <c r="H345" s="47"/>
      <c r="I345" s="47"/>
      <c r="J345" s="47"/>
      <c r="K345" s="47"/>
      <c r="L345" s="47"/>
      <c r="M345" s="47"/>
      <c r="N345" s="47"/>
      <c r="O345" s="47"/>
    </row>
    <row r="346" spans="1:15" s="21" customFormat="1" ht="37.5" hidden="1" customHeight="1" x14ac:dyDescent="0.3">
      <c r="A346" s="47"/>
      <c r="F346" s="47"/>
      <c r="G346" s="47"/>
      <c r="H346" s="47"/>
      <c r="I346" s="47"/>
      <c r="J346" s="47"/>
      <c r="K346" s="47"/>
      <c r="L346" s="47"/>
      <c r="M346" s="47"/>
      <c r="N346" s="47"/>
      <c r="O346" s="47"/>
    </row>
    <row r="347" spans="1:15" s="21" customFormat="1" ht="37.5" hidden="1" customHeight="1" x14ac:dyDescent="0.3">
      <c r="A347" s="47"/>
      <c r="F347" s="47"/>
      <c r="G347" s="47"/>
      <c r="H347" s="47"/>
      <c r="I347" s="47"/>
      <c r="J347" s="47"/>
      <c r="K347" s="47"/>
      <c r="L347" s="47"/>
      <c r="M347" s="47"/>
      <c r="N347" s="47"/>
      <c r="O347" s="47"/>
    </row>
    <row r="348" spans="1:15" s="21" customFormat="1" ht="37.5" hidden="1" customHeight="1" x14ac:dyDescent="0.3">
      <c r="A348" s="47"/>
      <c r="F348" s="47"/>
      <c r="G348" s="47"/>
      <c r="H348" s="47"/>
      <c r="I348" s="47"/>
      <c r="J348" s="47"/>
      <c r="K348" s="47"/>
      <c r="L348" s="47"/>
      <c r="M348" s="47"/>
      <c r="N348" s="47"/>
      <c r="O348" s="47"/>
    </row>
    <row r="349" spans="1:15" s="21" customFormat="1" ht="37.5" hidden="1" customHeight="1" x14ac:dyDescent="0.3">
      <c r="A349" s="47"/>
      <c r="F349" s="47"/>
      <c r="G349" s="47"/>
      <c r="H349" s="47"/>
      <c r="I349" s="47"/>
      <c r="J349" s="47"/>
      <c r="K349" s="47"/>
      <c r="L349" s="47"/>
      <c r="M349" s="47"/>
      <c r="N349" s="47"/>
      <c r="O349" s="47"/>
    </row>
    <row r="350" spans="1:15" s="21" customFormat="1" ht="37.5" hidden="1" customHeight="1" x14ac:dyDescent="0.3">
      <c r="A350" s="47"/>
      <c r="F350" s="47"/>
      <c r="G350" s="47"/>
      <c r="H350" s="47"/>
      <c r="I350" s="47"/>
      <c r="J350" s="47"/>
      <c r="K350" s="47"/>
      <c r="L350" s="47"/>
      <c r="M350" s="47"/>
      <c r="N350" s="47"/>
      <c r="O350" s="47"/>
    </row>
    <row r="351" spans="1:15" s="21" customFormat="1" ht="37.5" hidden="1" customHeight="1" x14ac:dyDescent="0.3">
      <c r="A351" s="47"/>
      <c r="F351" s="47"/>
      <c r="G351" s="47"/>
      <c r="H351" s="47"/>
      <c r="I351" s="47"/>
      <c r="J351" s="47"/>
      <c r="K351" s="47"/>
      <c r="L351" s="47"/>
      <c r="M351" s="47"/>
      <c r="N351" s="47"/>
      <c r="O351" s="47"/>
    </row>
    <row r="352" spans="1:15" s="21" customFormat="1" ht="37.5" hidden="1" customHeight="1" x14ac:dyDescent="0.3">
      <c r="A352" s="47"/>
      <c r="F352" s="47"/>
      <c r="G352" s="47"/>
      <c r="H352" s="47"/>
      <c r="I352" s="47"/>
      <c r="J352" s="47"/>
      <c r="K352" s="47"/>
      <c r="L352" s="47"/>
      <c r="M352" s="47"/>
      <c r="N352" s="47"/>
      <c r="O352" s="47"/>
    </row>
    <row r="353" spans="1:15" s="21" customFormat="1" ht="37.5" hidden="1" customHeight="1" x14ac:dyDescent="0.3">
      <c r="A353" s="47"/>
      <c r="F353" s="47"/>
      <c r="G353" s="47"/>
      <c r="H353" s="47"/>
      <c r="I353" s="47"/>
      <c r="J353" s="47"/>
      <c r="K353" s="47"/>
      <c r="L353" s="47"/>
      <c r="M353" s="47"/>
      <c r="N353" s="47"/>
      <c r="O353" s="47"/>
    </row>
    <row r="354" spans="1:15" s="21" customFormat="1" ht="37.5" hidden="1" customHeight="1" x14ac:dyDescent="0.3">
      <c r="A354" s="47"/>
      <c r="F354" s="47"/>
      <c r="G354" s="47"/>
      <c r="H354" s="47"/>
      <c r="I354" s="47"/>
      <c r="J354" s="47"/>
      <c r="K354" s="47"/>
      <c r="L354" s="47"/>
      <c r="M354" s="47"/>
      <c r="N354" s="47"/>
      <c r="O354" s="47"/>
    </row>
    <row r="355" spans="1:15" s="20" customFormat="1" ht="37.5" hidden="1" customHeight="1" x14ac:dyDescent="0.3">
      <c r="A355" s="60"/>
      <c r="F355" s="60"/>
      <c r="G355" s="60"/>
      <c r="H355" s="60"/>
      <c r="I355" s="60"/>
      <c r="J355" s="60"/>
      <c r="K355" s="60"/>
      <c r="L355" s="60"/>
      <c r="M355" s="60"/>
      <c r="N355" s="60"/>
      <c r="O355" s="60"/>
    </row>
    <row r="356" spans="1:15" s="20" customFormat="1" ht="37.5" hidden="1" customHeight="1" x14ac:dyDescent="0.3">
      <c r="A356" s="60"/>
      <c r="F356" s="60"/>
      <c r="G356" s="60"/>
      <c r="H356" s="60"/>
      <c r="I356" s="60"/>
      <c r="J356" s="60"/>
      <c r="K356" s="60"/>
      <c r="L356" s="60"/>
      <c r="M356" s="60"/>
      <c r="N356" s="60"/>
      <c r="O356" s="60"/>
    </row>
    <row r="357" spans="1:15" s="20" customFormat="1" ht="37.5" hidden="1" customHeight="1" x14ac:dyDescent="0.3">
      <c r="A357" s="60"/>
      <c r="F357" s="60"/>
      <c r="G357" s="60"/>
      <c r="H357" s="60"/>
      <c r="I357" s="60"/>
      <c r="J357" s="60"/>
      <c r="K357" s="60"/>
      <c r="L357" s="60"/>
      <c r="M357" s="60"/>
      <c r="N357" s="60"/>
      <c r="O357" s="60"/>
    </row>
    <row r="358" spans="1:15" s="20" customFormat="1" ht="37.5" hidden="1" customHeight="1" x14ac:dyDescent="0.3">
      <c r="A358" s="60"/>
      <c r="F358" s="60"/>
      <c r="G358" s="60"/>
      <c r="H358" s="60"/>
      <c r="I358" s="60"/>
      <c r="J358" s="60"/>
      <c r="K358" s="60"/>
      <c r="L358" s="60"/>
      <c r="M358" s="60"/>
      <c r="N358" s="60"/>
      <c r="O358" s="60"/>
    </row>
    <row r="359" spans="1:15" s="20" customFormat="1" ht="37.5" hidden="1" customHeight="1" x14ac:dyDescent="0.3">
      <c r="A359" s="60"/>
      <c r="F359" s="60"/>
      <c r="G359" s="60"/>
      <c r="H359" s="60"/>
      <c r="I359" s="60"/>
      <c r="J359" s="60"/>
      <c r="K359" s="60"/>
      <c r="L359" s="60"/>
      <c r="M359" s="60"/>
      <c r="N359" s="60"/>
      <c r="O359" s="60"/>
    </row>
    <row r="360" spans="1:15" s="20" customFormat="1" ht="37.5" hidden="1" customHeight="1" x14ac:dyDescent="0.3">
      <c r="A360" s="60"/>
      <c r="F360" s="60"/>
      <c r="G360" s="60"/>
      <c r="H360" s="60"/>
      <c r="I360" s="60"/>
      <c r="J360" s="60"/>
      <c r="K360" s="60"/>
      <c r="L360" s="60"/>
      <c r="M360" s="60"/>
      <c r="N360" s="60"/>
      <c r="O360" s="60"/>
    </row>
    <row r="361" spans="1:15" s="20" customFormat="1" ht="37.5" hidden="1" customHeight="1" x14ac:dyDescent="0.3">
      <c r="A361" s="60"/>
      <c r="F361" s="60"/>
      <c r="G361" s="60"/>
      <c r="H361" s="60"/>
      <c r="I361" s="60"/>
      <c r="J361" s="60"/>
      <c r="K361" s="60"/>
      <c r="L361" s="60"/>
      <c r="M361" s="60"/>
      <c r="N361" s="60"/>
      <c r="O361" s="60"/>
    </row>
    <row r="362" spans="1:15" s="20" customFormat="1" ht="37.5" hidden="1" customHeight="1" x14ac:dyDescent="0.3">
      <c r="A362" s="60"/>
      <c r="F362" s="60"/>
      <c r="G362" s="60"/>
      <c r="H362" s="60"/>
      <c r="I362" s="60"/>
      <c r="J362" s="60"/>
      <c r="K362" s="60"/>
      <c r="L362" s="60"/>
      <c r="M362" s="60"/>
      <c r="N362" s="60"/>
      <c r="O362" s="60"/>
    </row>
    <row r="363" spans="1:15" s="20" customFormat="1" ht="37.5" hidden="1" customHeight="1" x14ac:dyDescent="0.3">
      <c r="A363" s="60"/>
      <c r="F363" s="60"/>
      <c r="G363" s="60"/>
      <c r="H363" s="60"/>
      <c r="I363" s="60"/>
      <c r="J363" s="60"/>
      <c r="K363" s="60"/>
      <c r="L363" s="60"/>
      <c r="M363" s="60"/>
      <c r="N363" s="60"/>
      <c r="O363" s="60"/>
    </row>
    <row r="364" spans="1:15" s="20" customFormat="1" ht="37.5" hidden="1" customHeight="1" x14ac:dyDescent="0.3">
      <c r="A364" s="60"/>
      <c r="F364" s="60"/>
      <c r="G364" s="60"/>
      <c r="H364" s="60"/>
      <c r="I364" s="60"/>
      <c r="J364" s="60"/>
      <c r="K364" s="60"/>
      <c r="L364" s="60"/>
      <c r="M364" s="60"/>
      <c r="N364" s="60"/>
      <c r="O364" s="60"/>
    </row>
    <row r="365" spans="1:15" s="20" customFormat="1" ht="37.5" hidden="1" customHeight="1" x14ac:dyDescent="0.3">
      <c r="A365" s="60"/>
      <c r="F365" s="60"/>
      <c r="G365" s="60"/>
      <c r="H365" s="60"/>
      <c r="I365" s="60"/>
      <c r="J365" s="60"/>
      <c r="K365" s="60"/>
      <c r="L365" s="60"/>
      <c r="M365" s="60"/>
      <c r="N365" s="60"/>
      <c r="O365" s="60"/>
    </row>
    <row r="366" spans="1:15" s="20" customFormat="1" ht="37.5" hidden="1" customHeight="1" x14ac:dyDescent="0.3">
      <c r="A366" s="60"/>
      <c r="F366" s="60"/>
      <c r="G366" s="60"/>
      <c r="H366" s="60"/>
      <c r="I366" s="60"/>
      <c r="J366" s="60"/>
      <c r="K366" s="60"/>
      <c r="L366" s="60"/>
      <c r="M366" s="60"/>
      <c r="N366" s="60"/>
      <c r="O366" s="60"/>
    </row>
    <row r="367" spans="1:15" s="20" customFormat="1" ht="37.5" hidden="1" customHeight="1" x14ac:dyDescent="0.3">
      <c r="A367" s="60"/>
      <c r="F367" s="60"/>
      <c r="G367" s="60"/>
      <c r="H367" s="60"/>
      <c r="I367" s="60"/>
      <c r="J367" s="60"/>
      <c r="K367" s="60"/>
      <c r="L367" s="60"/>
      <c r="M367" s="60"/>
      <c r="N367" s="60"/>
      <c r="O367" s="60"/>
    </row>
    <row r="368" spans="1:15" s="20" customFormat="1" ht="37.5" hidden="1" customHeight="1" x14ac:dyDescent="0.3">
      <c r="A368" s="60"/>
      <c r="F368" s="60"/>
      <c r="G368" s="60"/>
      <c r="H368" s="60"/>
      <c r="I368" s="60"/>
      <c r="J368" s="60"/>
      <c r="K368" s="60"/>
      <c r="L368" s="60"/>
      <c r="M368" s="60"/>
      <c r="N368" s="60"/>
      <c r="O368" s="60"/>
    </row>
    <row r="369" spans="1:15" s="20" customFormat="1" ht="37.5" hidden="1" customHeight="1" x14ac:dyDescent="0.3">
      <c r="A369" s="60"/>
      <c r="F369" s="60"/>
      <c r="G369" s="60"/>
      <c r="H369" s="60"/>
      <c r="I369" s="60"/>
      <c r="J369" s="60"/>
      <c r="K369" s="60"/>
      <c r="L369" s="60"/>
      <c r="M369" s="60"/>
      <c r="N369" s="60"/>
      <c r="O369" s="60"/>
    </row>
    <row r="370" spans="1:15" s="20" customFormat="1" ht="37.5" hidden="1" customHeight="1" x14ac:dyDescent="0.3">
      <c r="A370" s="60"/>
      <c r="F370" s="60"/>
      <c r="G370" s="60"/>
      <c r="H370" s="60"/>
      <c r="I370" s="60"/>
      <c r="J370" s="60"/>
      <c r="K370" s="60"/>
      <c r="L370" s="60"/>
      <c r="M370" s="60"/>
      <c r="N370" s="60"/>
      <c r="O370" s="60"/>
    </row>
    <row r="371" spans="1:15" s="20" customFormat="1" ht="37.5" hidden="1" customHeight="1" x14ac:dyDescent="0.3">
      <c r="A371" s="60"/>
      <c r="F371" s="60"/>
      <c r="G371" s="60"/>
      <c r="H371" s="60"/>
      <c r="I371" s="60"/>
      <c r="J371" s="60"/>
      <c r="K371" s="60"/>
      <c r="L371" s="60"/>
      <c r="M371" s="60"/>
      <c r="N371" s="60"/>
      <c r="O371" s="60"/>
    </row>
    <row r="372" spans="1:15" s="20" customFormat="1" ht="37.5" hidden="1" customHeight="1" x14ac:dyDescent="0.3">
      <c r="A372" s="60"/>
      <c r="F372" s="60"/>
      <c r="G372" s="60"/>
      <c r="H372" s="60"/>
      <c r="I372" s="60"/>
      <c r="J372" s="60"/>
      <c r="K372" s="60"/>
      <c r="L372" s="60"/>
      <c r="M372" s="60"/>
      <c r="N372" s="60"/>
      <c r="O372" s="60"/>
    </row>
    <row r="373" spans="1:15" s="20" customFormat="1" ht="37.5" hidden="1" customHeight="1" x14ac:dyDescent="0.3">
      <c r="A373" s="60"/>
      <c r="F373" s="60"/>
      <c r="G373" s="60"/>
      <c r="H373" s="60"/>
      <c r="I373" s="60"/>
      <c r="J373" s="60"/>
      <c r="K373" s="60"/>
      <c r="L373" s="60"/>
      <c r="M373" s="60"/>
      <c r="N373" s="60"/>
      <c r="O373" s="60"/>
    </row>
    <row r="374" spans="1:15" s="20" customFormat="1" ht="37.5" hidden="1" customHeight="1" x14ac:dyDescent="0.3">
      <c r="A374" s="60"/>
      <c r="F374" s="60"/>
      <c r="G374" s="60"/>
      <c r="H374" s="60"/>
      <c r="I374" s="60"/>
      <c r="J374" s="60"/>
      <c r="K374" s="60"/>
      <c r="L374" s="60"/>
      <c r="M374" s="60"/>
      <c r="N374" s="60"/>
      <c r="O374" s="60"/>
    </row>
    <row r="375" spans="1:15" s="20" customFormat="1" ht="37.5" hidden="1" customHeight="1" x14ac:dyDescent="0.3">
      <c r="A375" s="60"/>
      <c r="F375" s="60"/>
      <c r="G375" s="60"/>
      <c r="H375" s="60"/>
      <c r="I375" s="60"/>
      <c r="J375" s="60"/>
      <c r="K375" s="60"/>
      <c r="L375" s="60"/>
      <c r="M375" s="60"/>
      <c r="N375" s="60"/>
      <c r="O375" s="60"/>
    </row>
    <row r="376" spans="1:15" s="20" customFormat="1" ht="37.5" hidden="1" customHeight="1" x14ac:dyDescent="0.3">
      <c r="A376" s="60"/>
      <c r="F376" s="60"/>
      <c r="G376" s="60"/>
      <c r="H376" s="60"/>
      <c r="I376" s="60"/>
      <c r="J376" s="60"/>
      <c r="K376" s="60"/>
      <c r="L376" s="60"/>
      <c r="M376" s="60"/>
      <c r="N376" s="60"/>
      <c r="O376" s="60"/>
    </row>
    <row r="377" spans="1:15" s="20" customFormat="1" ht="37.5" hidden="1" customHeight="1" x14ac:dyDescent="0.3">
      <c r="A377" s="60"/>
      <c r="F377" s="60"/>
      <c r="G377" s="60"/>
      <c r="H377" s="60"/>
      <c r="I377" s="60"/>
      <c r="J377" s="60"/>
      <c r="K377" s="60"/>
      <c r="L377" s="60"/>
      <c r="M377" s="60"/>
      <c r="N377" s="60"/>
      <c r="O377" s="60"/>
    </row>
    <row r="378" spans="1:15" s="20" customFormat="1" ht="37.5" hidden="1" customHeight="1" x14ac:dyDescent="0.3">
      <c r="A378" s="60"/>
      <c r="F378" s="60"/>
      <c r="G378" s="60"/>
      <c r="H378" s="60"/>
      <c r="I378" s="60"/>
      <c r="J378" s="60"/>
      <c r="K378" s="60"/>
      <c r="L378" s="60"/>
      <c r="M378" s="60"/>
      <c r="N378" s="60"/>
      <c r="O378" s="60"/>
    </row>
    <row r="379" spans="1:15" s="20" customFormat="1" ht="37.5" hidden="1" customHeight="1" x14ac:dyDescent="0.3">
      <c r="A379" s="60"/>
      <c r="F379" s="60"/>
      <c r="G379" s="60"/>
      <c r="H379" s="60"/>
      <c r="I379" s="60"/>
      <c r="J379" s="60"/>
      <c r="K379" s="60"/>
      <c r="L379" s="60"/>
      <c r="M379" s="60"/>
      <c r="N379" s="60"/>
      <c r="O379" s="60"/>
    </row>
    <row r="380" spans="1:15" s="20" customFormat="1" ht="37.5" hidden="1" customHeight="1" x14ac:dyDescent="0.3">
      <c r="A380" s="60"/>
      <c r="F380" s="60"/>
      <c r="G380" s="60"/>
      <c r="H380" s="60"/>
      <c r="I380" s="60"/>
      <c r="J380" s="60"/>
      <c r="K380" s="60"/>
      <c r="L380" s="60"/>
      <c r="M380" s="60"/>
      <c r="N380" s="60"/>
      <c r="O380" s="60"/>
    </row>
    <row r="381" spans="1:15" s="20" customFormat="1" ht="37.5" hidden="1" customHeight="1" x14ac:dyDescent="0.3">
      <c r="A381" s="60"/>
      <c r="F381" s="60"/>
      <c r="G381" s="60"/>
      <c r="H381" s="60"/>
      <c r="I381" s="60"/>
      <c r="J381" s="60"/>
      <c r="K381" s="60"/>
      <c r="L381" s="60"/>
      <c r="M381" s="60"/>
      <c r="N381" s="60"/>
      <c r="O381" s="60"/>
    </row>
    <row r="382" spans="1:15" s="20" customFormat="1" ht="37.5" hidden="1" customHeight="1" x14ac:dyDescent="0.3">
      <c r="A382" s="60"/>
      <c r="F382" s="60"/>
      <c r="G382" s="60"/>
      <c r="H382" s="60"/>
      <c r="I382" s="60"/>
      <c r="J382" s="60"/>
      <c r="K382" s="60"/>
      <c r="L382" s="60"/>
      <c r="M382" s="60"/>
      <c r="N382" s="60"/>
      <c r="O382" s="60"/>
    </row>
    <row r="383" spans="1:15" s="20" customFormat="1" ht="37.5" hidden="1" customHeight="1" x14ac:dyDescent="0.3">
      <c r="A383" s="60"/>
      <c r="F383" s="60"/>
      <c r="G383" s="60"/>
      <c r="H383" s="60"/>
      <c r="I383" s="60"/>
      <c r="J383" s="60"/>
      <c r="K383" s="60"/>
      <c r="L383" s="60"/>
      <c r="M383" s="60"/>
      <c r="N383" s="60"/>
      <c r="O383" s="60"/>
    </row>
    <row r="384" spans="1:15" s="20" customFormat="1" ht="37.5" hidden="1" customHeight="1" x14ac:dyDescent="0.3">
      <c r="A384" s="60"/>
      <c r="F384" s="60"/>
      <c r="G384" s="60"/>
      <c r="H384" s="60"/>
      <c r="I384" s="60"/>
      <c r="J384" s="60"/>
      <c r="K384" s="60"/>
      <c r="L384" s="60"/>
      <c r="M384" s="60"/>
      <c r="N384" s="60"/>
      <c r="O384" s="60"/>
    </row>
    <row r="385" spans="1:15" s="20" customFormat="1" ht="37.5" hidden="1" customHeight="1" x14ac:dyDescent="0.3">
      <c r="A385" s="60"/>
      <c r="F385" s="60"/>
      <c r="G385" s="60"/>
      <c r="H385" s="60"/>
      <c r="I385" s="60"/>
      <c r="J385" s="60"/>
      <c r="K385" s="60"/>
      <c r="L385" s="60"/>
      <c r="M385" s="60"/>
      <c r="N385" s="60"/>
      <c r="O385" s="60"/>
    </row>
    <row r="386" spans="1:15" s="20" customFormat="1" ht="37.5" hidden="1" customHeight="1" x14ac:dyDescent="0.3">
      <c r="A386" s="60"/>
      <c r="F386" s="60"/>
      <c r="G386" s="60"/>
      <c r="H386" s="60"/>
      <c r="I386" s="60"/>
      <c r="J386" s="60"/>
      <c r="K386" s="60"/>
      <c r="L386" s="60"/>
      <c r="M386" s="60"/>
      <c r="N386" s="60"/>
      <c r="O386" s="60"/>
    </row>
    <row r="387" spans="1:15" s="20" customFormat="1" ht="37.5" hidden="1" customHeight="1" x14ac:dyDescent="0.3">
      <c r="A387" s="60"/>
      <c r="F387" s="60"/>
      <c r="G387" s="60"/>
      <c r="H387" s="60"/>
      <c r="I387" s="60"/>
      <c r="J387" s="60"/>
      <c r="K387" s="60"/>
      <c r="L387" s="60"/>
      <c r="M387" s="60"/>
      <c r="N387" s="60"/>
      <c r="O387" s="60"/>
    </row>
    <row r="388" spans="1:15" s="20" customFormat="1" ht="37.5" hidden="1" customHeight="1" x14ac:dyDescent="0.3">
      <c r="A388" s="60"/>
      <c r="F388" s="60"/>
      <c r="G388" s="60"/>
      <c r="H388" s="60"/>
      <c r="I388" s="60"/>
      <c r="J388" s="60"/>
      <c r="K388" s="60"/>
      <c r="L388" s="60"/>
      <c r="M388" s="60"/>
      <c r="N388" s="60"/>
      <c r="O388" s="60"/>
    </row>
    <row r="389" spans="1:15" s="20" customFormat="1" ht="37.5" hidden="1" customHeight="1" x14ac:dyDescent="0.3">
      <c r="A389" s="60"/>
      <c r="F389" s="60"/>
      <c r="G389" s="60"/>
      <c r="H389" s="60"/>
      <c r="I389" s="60"/>
      <c r="J389" s="60"/>
      <c r="K389" s="60"/>
      <c r="L389" s="60"/>
      <c r="M389" s="60"/>
      <c r="N389" s="60"/>
      <c r="O389" s="60"/>
    </row>
    <row r="390" spans="1:15" s="20" customFormat="1" ht="37.5" hidden="1" customHeight="1" x14ac:dyDescent="0.3">
      <c r="A390" s="60"/>
      <c r="F390" s="60"/>
      <c r="G390" s="60"/>
      <c r="H390" s="60"/>
      <c r="I390" s="60"/>
      <c r="J390" s="60"/>
      <c r="K390" s="60"/>
      <c r="L390" s="60"/>
      <c r="M390" s="60"/>
      <c r="N390" s="60"/>
      <c r="O390" s="60"/>
    </row>
    <row r="391" spans="1:15" s="20" customFormat="1" ht="37.5" hidden="1" customHeight="1" x14ac:dyDescent="0.3">
      <c r="A391" s="60"/>
      <c r="F391" s="60"/>
      <c r="G391" s="60"/>
      <c r="H391" s="60"/>
      <c r="I391" s="60"/>
      <c r="J391" s="60"/>
      <c r="K391" s="60"/>
      <c r="L391" s="60"/>
      <c r="M391" s="60"/>
      <c r="N391" s="60"/>
      <c r="O391" s="60"/>
    </row>
    <row r="392" spans="1:15" s="20" customFormat="1" ht="37.5" hidden="1" customHeight="1" x14ac:dyDescent="0.3">
      <c r="A392" s="60"/>
      <c r="F392" s="60"/>
      <c r="G392" s="60"/>
      <c r="H392" s="60"/>
      <c r="I392" s="60"/>
      <c r="J392" s="60"/>
      <c r="K392" s="60"/>
      <c r="L392" s="60"/>
      <c r="M392" s="60"/>
      <c r="N392" s="60"/>
      <c r="O392" s="60"/>
    </row>
    <row r="393" spans="1:15" s="20" customFormat="1" ht="37.5" hidden="1" customHeight="1" x14ac:dyDescent="0.3">
      <c r="A393" s="60"/>
      <c r="F393" s="60"/>
      <c r="G393" s="60"/>
      <c r="H393" s="60"/>
      <c r="I393" s="60"/>
      <c r="J393" s="60"/>
      <c r="K393" s="60"/>
      <c r="L393" s="60"/>
      <c r="M393" s="60"/>
      <c r="N393" s="60"/>
      <c r="O393" s="60"/>
    </row>
    <row r="394" spans="1:15" s="20" customFormat="1" ht="37.5" hidden="1" customHeight="1" x14ac:dyDescent="0.3">
      <c r="A394" s="60"/>
      <c r="F394" s="60"/>
      <c r="G394" s="60"/>
      <c r="H394" s="60"/>
      <c r="I394" s="60"/>
      <c r="J394" s="60"/>
      <c r="K394" s="60"/>
      <c r="L394" s="60"/>
      <c r="M394" s="60"/>
      <c r="N394" s="60"/>
      <c r="O394" s="60"/>
    </row>
    <row r="395" spans="1:15" s="20" customFormat="1" ht="37.5" hidden="1" customHeight="1" x14ac:dyDescent="0.3">
      <c r="A395" s="60"/>
      <c r="F395" s="60"/>
      <c r="G395" s="60"/>
      <c r="H395" s="60"/>
      <c r="I395" s="60"/>
      <c r="J395" s="60"/>
      <c r="K395" s="60"/>
      <c r="L395" s="60"/>
      <c r="M395" s="60"/>
      <c r="N395" s="60"/>
      <c r="O395" s="60"/>
    </row>
    <row r="396" spans="1:15" s="20" customFormat="1" ht="37.5" hidden="1" customHeight="1" x14ac:dyDescent="0.3">
      <c r="A396" s="60"/>
      <c r="F396" s="60"/>
      <c r="G396" s="60"/>
      <c r="H396" s="60"/>
      <c r="I396" s="60"/>
      <c r="J396" s="60"/>
      <c r="K396" s="60"/>
      <c r="L396" s="60"/>
      <c r="M396" s="60"/>
      <c r="N396" s="60"/>
      <c r="O396" s="60"/>
    </row>
    <row r="397" spans="1:15" s="20" customFormat="1" ht="37.5" hidden="1" customHeight="1" x14ac:dyDescent="0.3">
      <c r="A397" s="60"/>
      <c r="F397" s="60"/>
      <c r="G397" s="60"/>
      <c r="H397" s="60"/>
      <c r="I397" s="60"/>
      <c r="J397" s="60"/>
      <c r="K397" s="60"/>
      <c r="L397" s="60"/>
      <c r="M397" s="60"/>
      <c r="N397" s="60"/>
      <c r="O397" s="60"/>
    </row>
    <row r="398" spans="1:15" s="20" customFormat="1" ht="37.5" hidden="1" customHeight="1" x14ac:dyDescent="0.3">
      <c r="A398" s="60"/>
      <c r="F398" s="60"/>
      <c r="G398" s="60"/>
      <c r="H398" s="60"/>
      <c r="I398" s="60"/>
      <c r="J398" s="60"/>
      <c r="K398" s="60"/>
      <c r="L398" s="60"/>
      <c r="M398" s="60"/>
      <c r="N398" s="60"/>
      <c r="O398" s="60"/>
    </row>
    <row r="399" spans="1:15" s="20" customFormat="1" ht="37.5" hidden="1" customHeight="1" x14ac:dyDescent="0.3">
      <c r="A399" s="60"/>
      <c r="F399" s="60"/>
      <c r="G399" s="60"/>
      <c r="H399" s="60"/>
      <c r="I399" s="60"/>
      <c r="J399" s="60"/>
      <c r="K399" s="60"/>
      <c r="L399" s="60"/>
      <c r="M399" s="60"/>
      <c r="N399" s="60"/>
      <c r="O399" s="60"/>
    </row>
    <row r="400" spans="1:15" s="20" customFormat="1" ht="37.5" hidden="1" customHeight="1" x14ac:dyDescent="0.3">
      <c r="A400" s="60"/>
      <c r="F400" s="60"/>
      <c r="G400" s="60"/>
      <c r="H400" s="60"/>
      <c r="I400" s="60"/>
      <c r="J400" s="60"/>
      <c r="K400" s="60"/>
      <c r="L400" s="60"/>
      <c r="M400" s="60"/>
      <c r="N400" s="60"/>
      <c r="O400" s="60"/>
    </row>
    <row r="401" spans="1:15" s="20" customFormat="1" ht="37.5" hidden="1" customHeight="1" x14ac:dyDescent="0.3">
      <c r="A401" s="60"/>
      <c r="F401" s="60"/>
      <c r="G401" s="60"/>
      <c r="H401" s="60"/>
      <c r="I401" s="60"/>
      <c r="J401" s="60"/>
      <c r="K401" s="60"/>
      <c r="L401" s="60"/>
      <c r="M401" s="60"/>
      <c r="N401" s="60"/>
      <c r="O401" s="60"/>
    </row>
    <row r="402" spans="1:15" s="20" customFormat="1" ht="37.5" hidden="1" customHeight="1" x14ac:dyDescent="0.3">
      <c r="A402" s="60"/>
      <c r="F402" s="60"/>
      <c r="G402" s="60"/>
      <c r="H402" s="60"/>
      <c r="I402" s="60"/>
      <c r="J402" s="60"/>
      <c r="K402" s="60"/>
      <c r="L402" s="60"/>
      <c r="M402" s="60"/>
      <c r="N402" s="60"/>
      <c r="O402" s="60"/>
    </row>
    <row r="403" spans="1:15" s="20" customFormat="1" ht="37.5" hidden="1" customHeight="1" x14ac:dyDescent="0.3">
      <c r="A403" s="60"/>
      <c r="F403" s="60"/>
      <c r="G403" s="60"/>
      <c r="H403" s="60"/>
      <c r="I403" s="60"/>
      <c r="J403" s="60"/>
      <c r="K403" s="60"/>
      <c r="L403" s="60"/>
      <c r="M403" s="60"/>
      <c r="N403" s="60"/>
      <c r="O403" s="60"/>
    </row>
    <row r="404" spans="1:15" s="20" customFormat="1" ht="37.5" hidden="1" customHeight="1" x14ac:dyDescent="0.3">
      <c r="A404" s="60"/>
      <c r="F404" s="60"/>
      <c r="G404" s="60"/>
      <c r="H404" s="60"/>
      <c r="I404" s="60"/>
      <c r="J404" s="60"/>
      <c r="K404" s="60"/>
      <c r="L404" s="60"/>
      <c r="M404" s="60"/>
      <c r="N404" s="60"/>
      <c r="O404" s="60"/>
    </row>
    <row r="405" spans="1:15" s="20" customFormat="1" ht="37.5" hidden="1" customHeight="1" x14ac:dyDescent="0.3">
      <c r="A405" s="60"/>
      <c r="F405" s="60"/>
      <c r="G405" s="60"/>
      <c r="H405" s="60"/>
      <c r="I405" s="60"/>
      <c r="J405" s="60"/>
      <c r="K405" s="60"/>
      <c r="L405" s="60"/>
      <c r="M405" s="60"/>
      <c r="N405" s="60"/>
      <c r="O405" s="60"/>
    </row>
    <row r="406" spans="1:15" s="20" customFormat="1" ht="37.5" hidden="1" customHeight="1" x14ac:dyDescent="0.3">
      <c r="A406" s="60"/>
      <c r="F406" s="60"/>
      <c r="G406" s="60"/>
      <c r="H406" s="60"/>
      <c r="I406" s="60"/>
      <c r="J406" s="60"/>
      <c r="K406" s="60"/>
      <c r="L406" s="60"/>
      <c r="M406" s="60"/>
      <c r="N406" s="60"/>
      <c r="O406" s="60"/>
    </row>
    <row r="407" spans="1:15" s="20" customFormat="1" ht="37.5" hidden="1" customHeight="1" x14ac:dyDescent="0.3">
      <c r="A407" s="60"/>
      <c r="F407" s="60"/>
      <c r="G407" s="60"/>
      <c r="H407" s="60"/>
      <c r="I407" s="60"/>
      <c r="J407" s="60"/>
      <c r="K407" s="60"/>
      <c r="L407" s="60"/>
      <c r="M407" s="60"/>
      <c r="N407" s="60"/>
      <c r="O407" s="60"/>
    </row>
    <row r="408" spans="1:15" s="20" customFormat="1" ht="37.5" hidden="1" customHeight="1" x14ac:dyDescent="0.3">
      <c r="A408" s="60"/>
      <c r="F408" s="60"/>
      <c r="G408" s="60"/>
      <c r="H408" s="60"/>
      <c r="I408" s="60"/>
      <c r="J408" s="60"/>
      <c r="K408" s="60"/>
      <c r="L408" s="60"/>
      <c r="M408" s="60"/>
      <c r="N408" s="60"/>
      <c r="O408" s="60"/>
    </row>
    <row r="409" spans="1:15" s="20" customFormat="1" ht="37.5" hidden="1" customHeight="1" x14ac:dyDescent="0.3">
      <c r="A409" s="60"/>
      <c r="F409" s="60"/>
      <c r="G409" s="60"/>
      <c r="H409" s="60"/>
      <c r="I409" s="60"/>
      <c r="J409" s="60"/>
      <c r="K409" s="60"/>
      <c r="L409" s="60"/>
      <c r="M409" s="60"/>
      <c r="N409" s="60"/>
      <c r="O409" s="60"/>
    </row>
    <row r="410" spans="1:15" s="20" customFormat="1" ht="37.5" hidden="1" customHeight="1" x14ac:dyDescent="0.3">
      <c r="A410" s="60"/>
      <c r="F410" s="60"/>
      <c r="G410" s="60"/>
      <c r="H410" s="60"/>
      <c r="I410" s="60"/>
      <c r="J410" s="60"/>
      <c r="K410" s="60"/>
      <c r="L410" s="60"/>
      <c r="M410" s="60"/>
      <c r="N410" s="60"/>
      <c r="O410" s="60"/>
    </row>
    <row r="411" spans="1:15" s="20" customFormat="1" ht="37.5" hidden="1" customHeight="1" x14ac:dyDescent="0.3">
      <c r="A411" s="60"/>
      <c r="F411" s="60"/>
      <c r="G411" s="60"/>
      <c r="H411" s="60"/>
      <c r="I411" s="60"/>
      <c r="J411" s="60"/>
      <c r="K411" s="60"/>
      <c r="L411" s="60"/>
      <c r="M411" s="60"/>
      <c r="N411" s="60"/>
      <c r="O411" s="60"/>
    </row>
    <row r="412" spans="1:15" s="20" customFormat="1" ht="37.5" hidden="1" customHeight="1" x14ac:dyDescent="0.3">
      <c r="A412" s="60"/>
      <c r="F412" s="60"/>
      <c r="G412" s="60"/>
      <c r="H412" s="60"/>
      <c r="I412" s="60"/>
      <c r="J412" s="60"/>
      <c r="K412" s="60"/>
      <c r="L412" s="60"/>
      <c r="M412" s="60"/>
      <c r="N412" s="60"/>
      <c r="O412" s="60"/>
    </row>
    <row r="413" spans="1:15" s="20" customFormat="1" ht="37.5" hidden="1" customHeight="1" x14ac:dyDescent="0.3">
      <c r="A413" s="60"/>
      <c r="F413" s="60"/>
      <c r="G413" s="60"/>
      <c r="H413" s="60"/>
      <c r="I413" s="60"/>
      <c r="J413" s="60"/>
      <c r="K413" s="60"/>
      <c r="L413" s="60"/>
      <c r="M413" s="60"/>
      <c r="N413" s="60"/>
      <c r="O413" s="60"/>
    </row>
    <row r="414" spans="1:15" s="20" customFormat="1" ht="37.5" hidden="1" customHeight="1" x14ac:dyDescent="0.3">
      <c r="A414" s="60"/>
      <c r="F414" s="60"/>
      <c r="G414" s="60"/>
      <c r="H414" s="60"/>
      <c r="I414" s="60"/>
      <c r="J414" s="60"/>
      <c r="K414" s="60"/>
      <c r="L414" s="60"/>
      <c r="M414" s="60"/>
      <c r="N414" s="60"/>
      <c r="O414" s="60"/>
    </row>
    <row r="415" spans="1:15" s="20" customFormat="1" ht="37.5" hidden="1" customHeight="1" x14ac:dyDescent="0.3">
      <c r="A415" s="60"/>
      <c r="F415" s="60"/>
      <c r="G415" s="60"/>
      <c r="H415" s="60"/>
      <c r="I415" s="60"/>
      <c r="J415" s="60"/>
      <c r="K415" s="60"/>
      <c r="L415" s="60"/>
      <c r="M415" s="60"/>
      <c r="N415" s="60"/>
      <c r="O415" s="60"/>
    </row>
    <row r="416" spans="1:15" s="20" customFormat="1" ht="37.5" hidden="1" customHeight="1" x14ac:dyDescent="0.3">
      <c r="A416" s="60"/>
      <c r="F416" s="60"/>
      <c r="G416" s="60"/>
      <c r="H416" s="60"/>
      <c r="I416" s="60"/>
      <c r="J416" s="60"/>
      <c r="K416" s="60"/>
      <c r="L416" s="60"/>
      <c r="M416" s="60"/>
      <c r="N416" s="60"/>
      <c r="O416" s="60"/>
    </row>
    <row r="417" spans="1:15" s="20" customFormat="1" ht="37.5" hidden="1" customHeight="1" x14ac:dyDescent="0.3">
      <c r="A417" s="60"/>
      <c r="F417" s="60"/>
      <c r="G417" s="60"/>
      <c r="H417" s="60"/>
      <c r="I417" s="60"/>
      <c r="J417" s="60"/>
      <c r="K417" s="60"/>
      <c r="L417" s="60"/>
      <c r="M417" s="60"/>
      <c r="N417" s="60"/>
      <c r="O417" s="60"/>
    </row>
    <row r="418" spans="1:15" s="20" customFormat="1" ht="37.5" hidden="1" customHeight="1" x14ac:dyDescent="0.3">
      <c r="A418" s="60"/>
      <c r="F418" s="60"/>
      <c r="G418" s="60"/>
      <c r="H418" s="60"/>
      <c r="I418" s="60"/>
      <c r="J418" s="60"/>
      <c r="K418" s="60"/>
      <c r="L418" s="60"/>
      <c r="M418" s="60"/>
      <c r="N418" s="60"/>
      <c r="O418" s="60"/>
    </row>
    <row r="419" spans="1:15" s="20" customFormat="1" ht="37.5" hidden="1" customHeight="1" x14ac:dyDescent="0.3">
      <c r="A419" s="60"/>
      <c r="F419" s="60"/>
      <c r="G419" s="60"/>
      <c r="H419" s="60"/>
      <c r="I419" s="60"/>
      <c r="J419" s="60"/>
      <c r="K419" s="60"/>
      <c r="L419" s="60"/>
      <c r="M419" s="60"/>
      <c r="N419" s="60"/>
      <c r="O419" s="60"/>
    </row>
    <row r="420" spans="1:15" s="20" customFormat="1" ht="37.5" hidden="1" customHeight="1" x14ac:dyDescent="0.3">
      <c r="A420" s="60"/>
      <c r="F420" s="60"/>
      <c r="G420" s="60"/>
      <c r="H420" s="60"/>
      <c r="I420" s="60"/>
      <c r="J420" s="60"/>
      <c r="K420" s="60"/>
      <c r="L420" s="60"/>
      <c r="M420" s="60"/>
      <c r="N420" s="60"/>
      <c r="O420" s="60"/>
    </row>
    <row r="421" spans="1:15" s="20" customFormat="1" ht="37.5" hidden="1" customHeight="1" x14ac:dyDescent="0.3">
      <c r="A421" s="60"/>
      <c r="F421" s="60"/>
      <c r="G421" s="60"/>
      <c r="H421" s="60"/>
      <c r="I421" s="60"/>
      <c r="J421" s="60"/>
      <c r="K421" s="60"/>
      <c r="L421" s="60"/>
      <c r="M421" s="60"/>
      <c r="N421" s="60"/>
      <c r="O421" s="60"/>
    </row>
    <row r="422" spans="1:15" s="20" customFormat="1" ht="37.5" hidden="1" customHeight="1" x14ac:dyDescent="0.3">
      <c r="A422" s="60"/>
      <c r="F422" s="60"/>
      <c r="G422" s="60"/>
      <c r="H422" s="60"/>
      <c r="I422" s="60"/>
      <c r="J422" s="60"/>
      <c r="K422" s="60"/>
      <c r="L422" s="60"/>
      <c r="M422" s="60"/>
      <c r="N422" s="60"/>
      <c r="O422" s="60"/>
    </row>
    <row r="423" spans="1:15" s="20" customFormat="1" ht="37.5" hidden="1" customHeight="1" x14ac:dyDescent="0.3">
      <c r="A423" s="60"/>
      <c r="F423" s="60"/>
      <c r="G423" s="60"/>
      <c r="H423" s="60"/>
      <c r="I423" s="60"/>
      <c r="J423" s="60"/>
      <c r="K423" s="60"/>
      <c r="L423" s="60"/>
      <c r="M423" s="60"/>
      <c r="N423" s="60"/>
      <c r="O423" s="60"/>
    </row>
    <row r="424" spans="1:15" s="20" customFormat="1" ht="37.5" hidden="1" customHeight="1" x14ac:dyDescent="0.3">
      <c r="A424" s="60"/>
      <c r="F424" s="60"/>
      <c r="G424" s="60"/>
      <c r="H424" s="60"/>
      <c r="I424" s="60"/>
      <c r="J424" s="60"/>
      <c r="K424" s="60"/>
      <c r="L424" s="60"/>
      <c r="M424" s="60"/>
      <c r="N424" s="60"/>
      <c r="O424" s="60"/>
    </row>
    <row r="425" spans="1:15" s="20" customFormat="1" ht="37.5" hidden="1" customHeight="1" x14ac:dyDescent="0.3">
      <c r="A425" s="60"/>
      <c r="F425" s="60"/>
      <c r="G425" s="60"/>
      <c r="H425" s="60"/>
      <c r="I425" s="60"/>
      <c r="J425" s="60"/>
      <c r="K425" s="60"/>
      <c r="L425" s="60"/>
      <c r="M425" s="60"/>
      <c r="N425" s="60"/>
      <c r="O425" s="60"/>
    </row>
    <row r="426" spans="1:15" s="20" customFormat="1" ht="37.5" hidden="1" customHeight="1" x14ac:dyDescent="0.3">
      <c r="A426" s="60"/>
      <c r="F426" s="60"/>
      <c r="G426" s="60"/>
      <c r="H426" s="60"/>
      <c r="I426" s="60"/>
      <c r="J426" s="60"/>
      <c r="K426" s="60"/>
      <c r="L426" s="60"/>
      <c r="M426" s="60"/>
      <c r="N426" s="60"/>
      <c r="O426" s="60"/>
    </row>
    <row r="427" spans="1:15" s="20" customFormat="1" ht="37.5" hidden="1" customHeight="1" x14ac:dyDescent="0.3">
      <c r="A427" s="60"/>
      <c r="F427" s="60"/>
      <c r="G427" s="60"/>
      <c r="H427" s="60"/>
      <c r="I427" s="60"/>
      <c r="J427" s="60"/>
      <c r="K427" s="60"/>
      <c r="L427" s="60"/>
      <c r="M427" s="60"/>
      <c r="N427" s="60"/>
      <c r="O427" s="60"/>
    </row>
    <row r="428" spans="1:15" s="20" customFormat="1" ht="37.5" hidden="1" customHeight="1" x14ac:dyDescent="0.3">
      <c r="A428" s="60"/>
      <c r="F428" s="60"/>
      <c r="G428" s="60"/>
      <c r="H428" s="60"/>
      <c r="I428" s="60"/>
      <c r="J428" s="60"/>
      <c r="K428" s="60"/>
      <c r="L428" s="60"/>
      <c r="M428" s="60"/>
      <c r="N428" s="60"/>
      <c r="O428" s="60"/>
    </row>
    <row r="429" spans="1:15" s="20" customFormat="1" ht="37.5" hidden="1" customHeight="1" x14ac:dyDescent="0.3">
      <c r="A429" s="60"/>
      <c r="F429" s="60"/>
      <c r="G429" s="60"/>
      <c r="H429" s="60"/>
      <c r="I429" s="60"/>
      <c r="J429" s="60"/>
      <c r="K429" s="60"/>
      <c r="L429" s="60"/>
      <c r="M429" s="60"/>
      <c r="N429" s="60"/>
      <c r="O429" s="60"/>
    </row>
    <row r="430" spans="1:15" s="20" customFormat="1" ht="37.5" hidden="1" customHeight="1" x14ac:dyDescent="0.3">
      <c r="A430" s="60"/>
      <c r="F430" s="60"/>
      <c r="G430" s="60"/>
      <c r="H430" s="60"/>
      <c r="I430" s="60"/>
      <c r="J430" s="60"/>
      <c r="K430" s="60"/>
      <c r="L430" s="60"/>
      <c r="M430" s="60"/>
      <c r="N430" s="60"/>
      <c r="O430" s="60"/>
    </row>
    <row r="431" spans="1:15" s="20" customFormat="1" ht="37.5" hidden="1" customHeight="1" x14ac:dyDescent="0.3">
      <c r="A431" s="60"/>
      <c r="F431" s="60"/>
      <c r="G431" s="60"/>
      <c r="H431" s="60"/>
      <c r="I431" s="60"/>
      <c r="J431" s="60"/>
      <c r="K431" s="60"/>
      <c r="L431" s="60"/>
      <c r="M431" s="60"/>
      <c r="N431" s="60"/>
      <c r="O431" s="60"/>
    </row>
    <row r="432" spans="1:15" s="20" customFormat="1" ht="37.5" hidden="1" customHeight="1" x14ac:dyDescent="0.3">
      <c r="A432" s="60"/>
      <c r="F432" s="60"/>
      <c r="G432" s="60"/>
      <c r="H432" s="60"/>
      <c r="I432" s="60"/>
      <c r="J432" s="60"/>
      <c r="K432" s="60"/>
      <c r="L432" s="60"/>
      <c r="M432" s="60"/>
      <c r="N432" s="60"/>
      <c r="O432" s="60"/>
    </row>
    <row r="433" spans="1:15" s="20" customFormat="1" ht="37.5" hidden="1" customHeight="1" x14ac:dyDescent="0.3">
      <c r="A433" s="60"/>
      <c r="F433" s="60"/>
      <c r="G433" s="60"/>
      <c r="H433" s="60"/>
      <c r="I433" s="60"/>
      <c r="J433" s="60"/>
      <c r="K433" s="60"/>
      <c r="L433" s="60"/>
      <c r="M433" s="60"/>
      <c r="N433" s="60"/>
      <c r="O433" s="60"/>
    </row>
    <row r="434" spans="1:15" s="20" customFormat="1" ht="37.5" hidden="1" customHeight="1" x14ac:dyDescent="0.3">
      <c r="A434" s="60"/>
      <c r="F434" s="60"/>
      <c r="G434" s="60"/>
      <c r="H434" s="60"/>
      <c r="I434" s="60"/>
      <c r="J434" s="60"/>
      <c r="K434" s="60"/>
      <c r="L434" s="60"/>
      <c r="M434" s="60"/>
      <c r="N434" s="60"/>
      <c r="O434" s="60"/>
    </row>
    <row r="435" spans="1:15" s="20" customFormat="1" ht="37.5" hidden="1" customHeight="1" x14ac:dyDescent="0.3">
      <c r="A435" s="60"/>
      <c r="F435" s="60"/>
      <c r="G435" s="60"/>
      <c r="H435" s="60"/>
      <c r="I435" s="60"/>
      <c r="J435" s="60"/>
      <c r="K435" s="60"/>
      <c r="L435" s="60"/>
      <c r="M435" s="60"/>
      <c r="N435" s="60"/>
      <c r="O435" s="60"/>
    </row>
    <row r="436" spans="1:15" s="20" customFormat="1" ht="37.5" hidden="1" customHeight="1" x14ac:dyDescent="0.3">
      <c r="A436" s="60"/>
      <c r="F436" s="60"/>
      <c r="G436" s="60"/>
      <c r="H436" s="60"/>
      <c r="I436" s="60"/>
      <c r="J436" s="60"/>
      <c r="K436" s="60"/>
      <c r="L436" s="60"/>
      <c r="M436" s="60"/>
      <c r="N436" s="60"/>
      <c r="O436" s="60"/>
    </row>
    <row r="437" spans="1:15" s="20" customFormat="1" ht="37.5" hidden="1" customHeight="1" x14ac:dyDescent="0.3">
      <c r="A437" s="60"/>
      <c r="F437" s="60"/>
      <c r="G437" s="60"/>
      <c r="H437" s="60"/>
      <c r="I437" s="60"/>
      <c r="J437" s="60"/>
      <c r="K437" s="60"/>
      <c r="L437" s="60"/>
      <c r="M437" s="60"/>
      <c r="N437" s="60"/>
      <c r="O437" s="60"/>
    </row>
    <row r="438" spans="1:15" s="20" customFormat="1" ht="37.5" hidden="1" customHeight="1" x14ac:dyDescent="0.3">
      <c r="A438" s="60"/>
      <c r="F438" s="60"/>
      <c r="G438" s="60"/>
      <c r="H438" s="60"/>
      <c r="I438" s="60"/>
      <c r="J438" s="60"/>
      <c r="K438" s="60"/>
      <c r="L438" s="60"/>
      <c r="M438" s="60"/>
      <c r="N438" s="60"/>
      <c r="O438" s="60"/>
    </row>
    <row r="439" spans="1:15" s="20" customFormat="1" ht="37.5" hidden="1" customHeight="1" x14ac:dyDescent="0.3">
      <c r="A439" s="60"/>
      <c r="F439" s="60"/>
      <c r="G439" s="60"/>
      <c r="H439" s="60"/>
      <c r="I439" s="60"/>
      <c r="J439" s="60"/>
      <c r="K439" s="60"/>
      <c r="L439" s="60"/>
      <c r="M439" s="60"/>
      <c r="N439" s="60"/>
      <c r="O439" s="60"/>
    </row>
    <row r="440" spans="1:15" s="20" customFormat="1" ht="37.5" hidden="1" customHeight="1" x14ac:dyDescent="0.3">
      <c r="A440" s="60"/>
      <c r="F440" s="60"/>
      <c r="G440" s="60"/>
      <c r="H440" s="60"/>
      <c r="I440" s="60"/>
      <c r="J440" s="60"/>
      <c r="K440" s="60"/>
      <c r="L440" s="60"/>
      <c r="M440" s="60"/>
      <c r="N440" s="60"/>
      <c r="O440" s="60"/>
    </row>
    <row r="441" spans="1:15" s="20" customFormat="1" ht="37.5" hidden="1" customHeight="1" x14ac:dyDescent="0.3">
      <c r="A441" s="60"/>
      <c r="F441" s="60"/>
      <c r="G441" s="60"/>
      <c r="H441" s="60"/>
      <c r="I441" s="60"/>
      <c r="J441" s="60"/>
      <c r="K441" s="60"/>
      <c r="L441" s="60"/>
      <c r="M441" s="60"/>
      <c r="N441" s="60"/>
      <c r="O441" s="60"/>
    </row>
    <row r="442" spans="1:15" s="20" customFormat="1" ht="37.5" hidden="1" customHeight="1" x14ac:dyDescent="0.3">
      <c r="A442" s="60"/>
      <c r="F442" s="60"/>
      <c r="G442" s="60"/>
      <c r="H442" s="60"/>
      <c r="I442" s="60"/>
      <c r="J442" s="60"/>
      <c r="K442" s="60"/>
      <c r="L442" s="60"/>
      <c r="M442" s="60"/>
      <c r="N442" s="60"/>
      <c r="O442" s="60"/>
    </row>
    <row r="443" spans="1:15" s="20" customFormat="1" ht="37.5" hidden="1" customHeight="1" x14ac:dyDescent="0.3">
      <c r="A443" s="60"/>
      <c r="F443" s="60"/>
      <c r="G443" s="60"/>
      <c r="H443" s="60"/>
      <c r="I443" s="60"/>
      <c r="J443" s="60"/>
      <c r="K443" s="60"/>
      <c r="L443" s="60"/>
      <c r="M443" s="60"/>
      <c r="N443" s="60"/>
      <c r="O443" s="60"/>
    </row>
    <row r="444" spans="1:15" s="20" customFormat="1" ht="37.5" hidden="1" customHeight="1" x14ac:dyDescent="0.3">
      <c r="A444" s="60"/>
      <c r="F444" s="60"/>
      <c r="G444" s="60"/>
      <c r="H444" s="60"/>
      <c r="I444" s="60"/>
      <c r="J444" s="60"/>
      <c r="K444" s="60"/>
      <c r="L444" s="60"/>
      <c r="M444" s="60"/>
      <c r="N444" s="60"/>
      <c r="O444" s="60"/>
    </row>
    <row r="445" spans="1:15" s="20" customFormat="1" ht="37.5" hidden="1" customHeight="1" x14ac:dyDescent="0.3">
      <c r="A445" s="60"/>
      <c r="F445" s="60"/>
      <c r="G445" s="60"/>
      <c r="H445" s="60"/>
      <c r="I445" s="60"/>
      <c r="J445" s="60"/>
      <c r="K445" s="60"/>
      <c r="L445" s="60"/>
      <c r="M445" s="60"/>
      <c r="N445" s="60"/>
      <c r="O445" s="60"/>
    </row>
    <row r="446" spans="1:15" s="20" customFormat="1" ht="37.5" hidden="1" customHeight="1" x14ac:dyDescent="0.3">
      <c r="A446" s="60"/>
      <c r="F446" s="60"/>
      <c r="G446" s="60"/>
      <c r="H446" s="60"/>
      <c r="I446" s="60"/>
      <c r="J446" s="60"/>
      <c r="K446" s="60"/>
      <c r="L446" s="60"/>
      <c r="M446" s="60"/>
      <c r="N446" s="60"/>
      <c r="O446" s="60"/>
    </row>
    <row r="447" spans="1:15" s="20" customFormat="1" ht="37.5" hidden="1" customHeight="1" x14ac:dyDescent="0.3">
      <c r="A447" s="60"/>
      <c r="F447" s="60"/>
      <c r="G447" s="60"/>
      <c r="H447" s="60"/>
      <c r="I447" s="60"/>
      <c r="J447" s="60"/>
      <c r="K447" s="60"/>
      <c r="L447" s="60"/>
      <c r="M447" s="60"/>
      <c r="N447" s="60"/>
      <c r="O447" s="60"/>
    </row>
    <row r="448" spans="1:15" s="20" customFormat="1" ht="37.5" hidden="1" customHeight="1" x14ac:dyDescent="0.3">
      <c r="A448" s="60"/>
      <c r="F448" s="60"/>
      <c r="G448" s="60"/>
      <c r="H448" s="60"/>
      <c r="I448" s="60"/>
      <c r="J448" s="60"/>
      <c r="K448" s="60"/>
      <c r="L448" s="60"/>
      <c r="M448" s="60"/>
      <c r="N448" s="60"/>
      <c r="O448" s="60"/>
    </row>
    <row r="449" spans="1:15" s="20" customFormat="1" ht="37.5" hidden="1" customHeight="1" x14ac:dyDescent="0.3">
      <c r="A449" s="60"/>
      <c r="F449" s="60"/>
      <c r="G449" s="60"/>
      <c r="H449" s="60"/>
      <c r="I449" s="60"/>
      <c r="J449" s="60"/>
      <c r="K449" s="60"/>
      <c r="L449" s="60"/>
      <c r="M449" s="60"/>
      <c r="N449" s="60"/>
      <c r="O449" s="60"/>
    </row>
    <row r="450" spans="1:15" s="20" customFormat="1" ht="37.5" hidden="1" customHeight="1" x14ac:dyDescent="0.3">
      <c r="A450" s="60"/>
      <c r="F450" s="60"/>
      <c r="G450" s="60"/>
      <c r="H450" s="60"/>
      <c r="I450" s="60"/>
      <c r="J450" s="60"/>
      <c r="K450" s="60"/>
      <c r="L450" s="60"/>
      <c r="M450" s="60"/>
      <c r="N450" s="60"/>
      <c r="O450" s="60"/>
    </row>
    <row r="451" spans="1:15" s="20" customFormat="1" ht="37.5" hidden="1" customHeight="1" x14ac:dyDescent="0.3">
      <c r="A451" s="60"/>
      <c r="F451" s="60"/>
      <c r="G451" s="60"/>
      <c r="H451" s="60"/>
      <c r="I451" s="60"/>
      <c r="J451" s="60"/>
      <c r="K451" s="60"/>
      <c r="L451" s="60"/>
      <c r="M451" s="60"/>
      <c r="N451" s="60"/>
      <c r="O451" s="60"/>
    </row>
    <row r="452" spans="1:15" s="20" customFormat="1" ht="37.5" hidden="1" customHeight="1" x14ac:dyDescent="0.3">
      <c r="A452" s="60"/>
      <c r="F452" s="60"/>
      <c r="G452" s="60"/>
      <c r="H452" s="60"/>
      <c r="I452" s="60"/>
      <c r="J452" s="60"/>
      <c r="K452" s="60"/>
      <c r="L452" s="60"/>
      <c r="M452" s="60"/>
      <c r="N452" s="60"/>
      <c r="O452" s="60"/>
    </row>
    <row r="453" spans="1:15" s="20" customFormat="1" ht="37.5" hidden="1" customHeight="1" x14ac:dyDescent="0.3">
      <c r="A453" s="60"/>
      <c r="F453" s="60"/>
      <c r="G453" s="60"/>
      <c r="H453" s="60"/>
      <c r="I453" s="60"/>
      <c r="J453" s="60"/>
      <c r="K453" s="60"/>
      <c r="L453" s="60"/>
      <c r="M453" s="60"/>
      <c r="N453" s="60"/>
      <c r="O453" s="60"/>
    </row>
    <row r="454" spans="1:15" s="20" customFormat="1" ht="37.5" hidden="1" customHeight="1" x14ac:dyDescent="0.3">
      <c r="A454" s="60"/>
      <c r="F454" s="60"/>
      <c r="G454" s="60"/>
      <c r="H454" s="60"/>
      <c r="I454" s="60"/>
      <c r="J454" s="60"/>
      <c r="K454" s="60"/>
      <c r="L454" s="60"/>
      <c r="M454" s="60"/>
      <c r="N454" s="60"/>
      <c r="O454" s="60"/>
    </row>
    <row r="455" spans="1:15" s="20" customFormat="1" ht="37.5" hidden="1" customHeight="1" x14ac:dyDescent="0.3">
      <c r="A455" s="60"/>
      <c r="F455" s="60"/>
      <c r="G455" s="60"/>
      <c r="H455" s="60"/>
      <c r="I455" s="60"/>
      <c r="J455" s="60"/>
      <c r="K455" s="60"/>
      <c r="L455" s="60"/>
      <c r="M455" s="60"/>
      <c r="N455" s="60"/>
      <c r="O455" s="60"/>
    </row>
    <row r="456" spans="1:15" s="20" customFormat="1" ht="37.5" hidden="1" customHeight="1" x14ac:dyDescent="0.3">
      <c r="A456" s="60"/>
      <c r="F456" s="60"/>
      <c r="G456" s="60"/>
      <c r="H456" s="60"/>
      <c r="I456" s="60"/>
      <c r="J456" s="60"/>
      <c r="K456" s="60"/>
      <c r="L456" s="60"/>
      <c r="M456" s="60"/>
      <c r="N456" s="60"/>
      <c r="O456" s="60"/>
    </row>
    <row r="457" spans="1:15" s="20" customFormat="1" ht="37.5" hidden="1" customHeight="1" x14ac:dyDescent="0.3">
      <c r="A457" s="60"/>
      <c r="F457" s="60"/>
      <c r="G457" s="60"/>
      <c r="H457" s="60"/>
      <c r="I457" s="60"/>
      <c r="J457" s="60"/>
      <c r="K457" s="60"/>
      <c r="L457" s="60"/>
      <c r="M457" s="60"/>
      <c r="N457" s="60"/>
      <c r="O457" s="60"/>
    </row>
    <row r="458" spans="1:15" s="20" customFormat="1" ht="37.5" hidden="1" customHeight="1" x14ac:dyDescent="0.3">
      <c r="A458" s="60"/>
      <c r="F458" s="60"/>
      <c r="G458" s="60"/>
      <c r="H458" s="60"/>
      <c r="I458" s="60"/>
      <c r="J458" s="60"/>
      <c r="K458" s="60"/>
      <c r="L458" s="60"/>
      <c r="M458" s="60"/>
      <c r="N458" s="60"/>
      <c r="O458" s="60"/>
    </row>
    <row r="459" spans="1:15" s="20" customFormat="1" ht="37.5" hidden="1" customHeight="1" x14ac:dyDescent="0.3">
      <c r="A459" s="60"/>
      <c r="F459" s="60"/>
      <c r="G459" s="60"/>
      <c r="H459" s="60"/>
      <c r="I459" s="60"/>
      <c r="J459" s="60"/>
      <c r="K459" s="60"/>
      <c r="L459" s="60"/>
      <c r="M459" s="60"/>
      <c r="N459" s="60"/>
      <c r="O459" s="60"/>
    </row>
    <row r="460" spans="1:15" s="20" customFormat="1" ht="37.5" hidden="1" customHeight="1" x14ac:dyDescent="0.3">
      <c r="A460" s="60"/>
      <c r="F460" s="60"/>
      <c r="G460" s="60"/>
      <c r="H460" s="60"/>
      <c r="I460" s="60"/>
      <c r="J460" s="60"/>
      <c r="K460" s="60"/>
      <c r="L460" s="60"/>
      <c r="M460" s="60"/>
      <c r="N460" s="60"/>
      <c r="O460" s="60"/>
    </row>
    <row r="461" spans="1:15" s="20" customFormat="1" ht="37.5" hidden="1" customHeight="1" x14ac:dyDescent="0.3">
      <c r="A461" s="60"/>
      <c r="F461" s="60"/>
      <c r="G461" s="60"/>
      <c r="H461" s="60"/>
      <c r="I461" s="60"/>
      <c r="J461" s="60"/>
      <c r="K461" s="60"/>
      <c r="L461" s="60"/>
      <c r="M461" s="60"/>
      <c r="N461" s="60"/>
      <c r="O461" s="60"/>
    </row>
    <row r="462" spans="1:15" s="20" customFormat="1" ht="37.5" hidden="1" customHeight="1" x14ac:dyDescent="0.3">
      <c r="A462" s="60"/>
      <c r="F462" s="60"/>
      <c r="G462" s="60"/>
      <c r="H462" s="60"/>
      <c r="I462" s="60"/>
      <c r="J462" s="60"/>
      <c r="K462" s="60"/>
      <c r="L462" s="60"/>
      <c r="M462" s="60"/>
      <c r="N462" s="60"/>
      <c r="O462" s="60"/>
    </row>
    <row r="463" spans="1:15" s="20" customFormat="1" ht="37.5" hidden="1" customHeight="1" x14ac:dyDescent="0.3">
      <c r="A463" s="60"/>
      <c r="F463" s="60"/>
      <c r="G463" s="60"/>
      <c r="H463" s="60"/>
      <c r="I463" s="60"/>
      <c r="J463" s="60"/>
      <c r="K463" s="60"/>
      <c r="L463" s="60"/>
      <c r="M463" s="60"/>
      <c r="N463" s="60"/>
      <c r="O463" s="60"/>
    </row>
    <row r="464" spans="1:15" s="20" customFormat="1" ht="37.5" hidden="1" customHeight="1" x14ac:dyDescent="0.3">
      <c r="A464" s="60"/>
      <c r="F464" s="60"/>
      <c r="G464" s="60"/>
      <c r="H464" s="60"/>
      <c r="I464" s="60"/>
      <c r="J464" s="60"/>
      <c r="K464" s="60"/>
      <c r="L464" s="60"/>
      <c r="M464" s="60"/>
      <c r="N464" s="60"/>
      <c r="O464" s="60"/>
    </row>
    <row r="465" spans="1:15" s="20" customFormat="1" ht="37.5" hidden="1" customHeight="1" x14ac:dyDescent="0.3">
      <c r="A465" s="60"/>
      <c r="F465" s="60"/>
      <c r="G465" s="60"/>
      <c r="H465" s="60"/>
      <c r="I465" s="60"/>
      <c r="J465" s="60"/>
      <c r="K465" s="60"/>
      <c r="L465" s="60"/>
      <c r="M465" s="60"/>
      <c r="N465" s="60"/>
      <c r="O465" s="60"/>
    </row>
    <row r="466" spans="1:15" s="20" customFormat="1" ht="37.5" hidden="1" customHeight="1" x14ac:dyDescent="0.3">
      <c r="A466" s="60"/>
      <c r="F466" s="60"/>
      <c r="G466" s="60"/>
      <c r="H466" s="60"/>
      <c r="I466" s="60"/>
      <c r="J466" s="60"/>
      <c r="K466" s="60"/>
      <c r="L466" s="60"/>
      <c r="M466" s="60"/>
      <c r="N466" s="60"/>
      <c r="O466" s="60"/>
    </row>
    <row r="467" spans="1:15" s="20" customFormat="1" ht="37.5" hidden="1" customHeight="1" x14ac:dyDescent="0.3">
      <c r="A467" s="60"/>
      <c r="F467" s="60"/>
      <c r="G467" s="60"/>
      <c r="H467" s="60"/>
      <c r="I467" s="60"/>
      <c r="J467" s="60"/>
      <c r="K467" s="60"/>
      <c r="L467" s="60"/>
      <c r="M467" s="60"/>
      <c r="N467" s="60"/>
      <c r="O467" s="60"/>
    </row>
    <row r="468" spans="1:15" s="20" customFormat="1" ht="37.5" hidden="1" customHeight="1" x14ac:dyDescent="0.3">
      <c r="A468" s="60"/>
      <c r="F468" s="60"/>
      <c r="G468" s="60"/>
      <c r="H468" s="60"/>
      <c r="I468" s="60"/>
      <c r="J468" s="60"/>
      <c r="K468" s="60"/>
      <c r="L468" s="60"/>
      <c r="M468" s="60"/>
      <c r="N468" s="60"/>
      <c r="O468" s="60"/>
    </row>
    <row r="469" spans="1:15" s="20" customFormat="1" ht="37.5" hidden="1" customHeight="1" x14ac:dyDescent="0.3">
      <c r="A469" s="60"/>
      <c r="F469" s="60"/>
      <c r="G469" s="60"/>
      <c r="H469" s="60"/>
      <c r="I469" s="60"/>
      <c r="J469" s="60"/>
      <c r="K469" s="60"/>
      <c r="L469" s="60"/>
      <c r="M469" s="60"/>
      <c r="N469" s="60"/>
      <c r="O469" s="60"/>
    </row>
    <row r="470" spans="1:15" s="20" customFormat="1" ht="37.5" hidden="1" customHeight="1" x14ac:dyDescent="0.3">
      <c r="A470" s="60"/>
      <c r="F470" s="60"/>
      <c r="G470" s="60"/>
      <c r="H470" s="60"/>
      <c r="I470" s="60"/>
      <c r="J470" s="60"/>
      <c r="K470" s="60"/>
      <c r="L470" s="60"/>
      <c r="M470" s="60"/>
      <c r="N470" s="60"/>
      <c r="O470" s="60"/>
    </row>
    <row r="471" spans="1:15" s="20" customFormat="1" ht="37.5" hidden="1" customHeight="1" x14ac:dyDescent="0.3">
      <c r="A471" s="60"/>
      <c r="F471" s="60"/>
      <c r="G471" s="60"/>
      <c r="H471" s="60"/>
      <c r="I471" s="60"/>
      <c r="J471" s="60"/>
      <c r="K471" s="60"/>
      <c r="L471" s="60"/>
      <c r="M471" s="60"/>
      <c r="N471" s="60"/>
      <c r="O471" s="60"/>
    </row>
    <row r="472" spans="1:15" s="20" customFormat="1" ht="37.5" hidden="1" customHeight="1" x14ac:dyDescent="0.3">
      <c r="A472" s="60"/>
      <c r="F472" s="60"/>
      <c r="G472" s="60"/>
      <c r="H472" s="60"/>
      <c r="I472" s="60"/>
      <c r="J472" s="60"/>
      <c r="K472" s="60"/>
      <c r="L472" s="60"/>
      <c r="M472" s="60"/>
      <c r="N472" s="60"/>
      <c r="O472" s="60"/>
    </row>
    <row r="473" spans="1:15" s="20" customFormat="1" ht="37.5" hidden="1" customHeight="1" x14ac:dyDescent="0.3">
      <c r="A473" s="60"/>
      <c r="F473" s="60"/>
      <c r="G473" s="60"/>
      <c r="H473" s="60"/>
      <c r="I473" s="60"/>
      <c r="J473" s="60"/>
      <c r="K473" s="60"/>
      <c r="L473" s="60"/>
      <c r="M473" s="60"/>
      <c r="N473" s="60"/>
      <c r="O473" s="60"/>
    </row>
    <row r="474" spans="1:15" s="20" customFormat="1" ht="37.5" hidden="1" customHeight="1" x14ac:dyDescent="0.3">
      <c r="A474" s="60"/>
      <c r="F474" s="60"/>
      <c r="G474" s="60"/>
      <c r="H474" s="60"/>
      <c r="I474" s="60"/>
      <c r="J474" s="60"/>
      <c r="K474" s="60"/>
      <c r="L474" s="60"/>
      <c r="M474" s="60"/>
      <c r="N474" s="60"/>
      <c r="O474" s="60"/>
    </row>
    <row r="475" spans="1:15" s="20" customFormat="1" ht="37.5" hidden="1" customHeight="1" x14ac:dyDescent="0.3">
      <c r="A475" s="60"/>
      <c r="F475" s="60"/>
      <c r="G475" s="60"/>
      <c r="H475" s="60"/>
      <c r="I475" s="60"/>
      <c r="J475" s="60"/>
      <c r="K475" s="60"/>
      <c r="L475" s="60"/>
      <c r="M475" s="60"/>
      <c r="N475" s="60"/>
      <c r="O475" s="60"/>
    </row>
    <row r="476" spans="1:15" s="20" customFormat="1" ht="37.5" hidden="1" customHeight="1" x14ac:dyDescent="0.3">
      <c r="A476" s="60"/>
      <c r="F476" s="60"/>
      <c r="G476" s="60"/>
      <c r="H476" s="60"/>
      <c r="I476" s="60"/>
      <c r="J476" s="60"/>
      <c r="K476" s="60"/>
      <c r="L476" s="60"/>
      <c r="M476" s="60"/>
      <c r="N476" s="60"/>
      <c r="O476" s="60"/>
    </row>
    <row r="477" spans="1:15" s="20" customFormat="1" ht="37.5" hidden="1" customHeight="1" x14ac:dyDescent="0.3">
      <c r="A477" s="60"/>
      <c r="F477" s="60"/>
      <c r="G477" s="60"/>
      <c r="H477" s="60"/>
      <c r="I477" s="60"/>
      <c r="J477" s="60"/>
      <c r="K477" s="60"/>
      <c r="L477" s="60"/>
      <c r="M477" s="60"/>
      <c r="N477" s="60"/>
      <c r="O477" s="60"/>
    </row>
    <row r="478" spans="1:15" s="20" customFormat="1" ht="37.5" hidden="1" customHeight="1" x14ac:dyDescent="0.3">
      <c r="A478" s="60"/>
      <c r="F478" s="60"/>
      <c r="G478" s="60"/>
      <c r="H478" s="60"/>
      <c r="I478" s="60"/>
      <c r="J478" s="60"/>
      <c r="K478" s="60"/>
      <c r="L478" s="60"/>
      <c r="M478" s="60"/>
      <c r="N478" s="60"/>
      <c r="O478" s="60"/>
    </row>
    <row r="479" spans="1:15" s="20" customFormat="1" ht="37.5" hidden="1" customHeight="1" x14ac:dyDescent="0.3">
      <c r="A479" s="60"/>
      <c r="F479" s="60"/>
      <c r="G479" s="60"/>
      <c r="H479" s="60"/>
      <c r="I479" s="60"/>
      <c r="J479" s="60"/>
      <c r="K479" s="60"/>
      <c r="L479" s="60"/>
      <c r="M479" s="60"/>
      <c r="N479" s="60"/>
      <c r="O479" s="60"/>
    </row>
    <row r="480" spans="1:15" s="20" customFormat="1" ht="37.5" hidden="1" customHeight="1" x14ac:dyDescent="0.3">
      <c r="A480" s="60"/>
      <c r="F480" s="60"/>
      <c r="G480" s="60"/>
      <c r="H480" s="60"/>
      <c r="I480" s="60"/>
      <c r="J480" s="60"/>
      <c r="K480" s="60"/>
      <c r="L480" s="60"/>
      <c r="M480" s="60"/>
      <c r="N480" s="60"/>
      <c r="O480" s="60"/>
    </row>
    <row r="481" spans="1:15" s="20" customFormat="1" ht="37.5" hidden="1" customHeight="1" x14ac:dyDescent="0.3">
      <c r="A481" s="60"/>
      <c r="F481" s="60"/>
      <c r="G481" s="60"/>
      <c r="H481" s="60"/>
      <c r="I481" s="60"/>
      <c r="J481" s="60"/>
      <c r="K481" s="60"/>
      <c r="L481" s="60"/>
      <c r="M481" s="60"/>
      <c r="N481" s="60"/>
      <c r="O481" s="60"/>
    </row>
    <row r="482" spans="1:15" s="20" customFormat="1" ht="37.5" hidden="1" customHeight="1" x14ac:dyDescent="0.3">
      <c r="A482" s="60"/>
      <c r="F482" s="60"/>
      <c r="G482" s="60"/>
      <c r="H482" s="60"/>
      <c r="I482" s="60"/>
      <c r="J482" s="60"/>
      <c r="K482" s="60"/>
      <c r="L482" s="60"/>
      <c r="M482" s="60"/>
      <c r="N482" s="60"/>
      <c r="O482" s="60"/>
    </row>
    <row r="483" spans="1:15" s="20" customFormat="1" ht="37.5" hidden="1" customHeight="1" x14ac:dyDescent="0.3">
      <c r="A483" s="60"/>
      <c r="F483" s="60"/>
      <c r="G483" s="60"/>
      <c r="H483" s="60"/>
      <c r="I483" s="60"/>
      <c r="J483" s="60"/>
      <c r="K483" s="60"/>
      <c r="L483" s="60"/>
      <c r="M483" s="60"/>
      <c r="N483" s="60"/>
      <c r="O483" s="60"/>
    </row>
    <row r="484" spans="1:15" s="20" customFormat="1" ht="37.5" hidden="1" customHeight="1" x14ac:dyDescent="0.3">
      <c r="A484" s="60"/>
      <c r="F484" s="60"/>
      <c r="G484" s="60"/>
      <c r="H484" s="60"/>
      <c r="I484" s="60"/>
      <c r="J484" s="60"/>
      <c r="K484" s="60"/>
      <c r="L484" s="60"/>
      <c r="M484" s="60"/>
      <c r="N484" s="60"/>
      <c r="O484" s="60"/>
    </row>
    <row r="485" spans="1:15" s="20" customFormat="1" ht="37.5" hidden="1" customHeight="1" x14ac:dyDescent="0.3">
      <c r="A485" s="60"/>
      <c r="F485" s="60"/>
      <c r="G485" s="60"/>
      <c r="H485" s="60"/>
      <c r="I485" s="60"/>
      <c r="J485" s="60"/>
      <c r="K485" s="60"/>
      <c r="L485" s="60"/>
      <c r="M485" s="60"/>
      <c r="N485" s="60"/>
      <c r="O485" s="60"/>
    </row>
    <row r="486" spans="1:15" s="20" customFormat="1" ht="37.5" hidden="1" customHeight="1" x14ac:dyDescent="0.3">
      <c r="A486" s="60"/>
      <c r="F486" s="60"/>
      <c r="G486" s="60"/>
      <c r="H486" s="60"/>
      <c r="I486" s="60"/>
      <c r="J486" s="60"/>
      <c r="K486" s="60"/>
      <c r="L486" s="60"/>
      <c r="M486" s="60"/>
      <c r="N486" s="60"/>
      <c r="O486" s="60"/>
    </row>
    <row r="487" spans="1:15" s="20" customFormat="1" ht="37.5" hidden="1" customHeight="1" x14ac:dyDescent="0.3">
      <c r="A487" s="60"/>
      <c r="F487" s="60"/>
      <c r="G487" s="60"/>
      <c r="H487" s="60"/>
      <c r="I487" s="60"/>
      <c r="J487" s="60"/>
      <c r="K487" s="60"/>
      <c r="L487" s="60"/>
      <c r="M487" s="60"/>
      <c r="N487" s="60"/>
      <c r="O487" s="60"/>
    </row>
    <row r="488" spans="1:15" s="20" customFormat="1" ht="37.5" hidden="1" customHeight="1" x14ac:dyDescent="0.3">
      <c r="A488" s="60"/>
      <c r="F488" s="60"/>
      <c r="G488" s="60"/>
      <c r="H488" s="60"/>
      <c r="I488" s="60"/>
      <c r="J488" s="60"/>
      <c r="K488" s="60"/>
      <c r="L488" s="60"/>
      <c r="M488" s="60"/>
      <c r="N488" s="60"/>
      <c r="O488" s="60"/>
    </row>
    <row r="489" spans="1:15" s="20" customFormat="1" ht="37.5" hidden="1" customHeight="1" x14ac:dyDescent="0.3">
      <c r="A489" s="60"/>
      <c r="F489" s="60"/>
      <c r="G489" s="60"/>
      <c r="H489" s="60"/>
      <c r="I489" s="60"/>
      <c r="J489" s="60"/>
      <c r="K489" s="60"/>
      <c r="L489" s="60"/>
      <c r="M489" s="60"/>
      <c r="N489" s="60"/>
      <c r="O489" s="60"/>
    </row>
    <row r="490" spans="1:15" s="20" customFormat="1" ht="37.5" hidden="1" customHeight="1" x14ac:dyDescent="0.3">
      <c r="A490" s="60"/>
      <c r="F490" s="60"/>
      <c r="G490" s="60"/>
      <c r="H490" s="60"/>
      <c r="I490" s="60"/>
      <c r="J490" s="60"/>
      <c r="K490" s="60"/>
      <c r="L490" s="60"/>
      <c r="M490" s="60"/>
      <c r="N490" s="60"/>
      <c r="O490" s="60"/>
    </row>
    <row r="491" spans="1:15" s="20" customFormat="1" ht="37.5" hidden="1" customHeight="1" x14ac:dyDescent="0.3">
      <c r="A491" s="60"/>
      <c r="F491" s="60"/>
      <c r="G491" s="60"/>
      <c r="H491" s="60"/>
      <c r="I491" s="60"/>
      <c r="J491" s="60"/>
      <c r="K491" s="60"/>
      <c r="L491" s="60"/>
      <c r="M491" s="60"/>
      <c r="N491" s="60"/>
      <c r="O491" s="60"/>
    </row>
    <row r="492" spans="1:15" s="20" customFormat="1" ht="37.5" hidden="1" customHeight="1" x14ac:dyDescent="0.3">
      <c r="A492" s="60"/>
      <c r="F492" s="60"/>
      <c r="G492" s="60"/>
      <c r="H492" s="60"/>
      <c r="I492" s="60"/>
      <c r="J492" s="60"/>
      <c r="K492" s="60"/>
      <c r="L492" s="60"/>
      <c r="M492" s="60"/>
      <c r="N492" s="60"/>
      <c r="O492" s="60"/>
    </row>
    <row r="493" spans="1:15" s="20" customFormat="1" ht="37.5" hidden="1" customHeight="1" x14ac:dyDescent="0.3">
      <c r="A493" s="60"/>
      <c r="F493" s="60"/>
      <c r="G493" s="60"/>
      <c r="H493" s="60"/>
      <c r="I493" s="60"/>
      <c r="J493" s="60"/>
      <c r="K493" s="60"/>
      <c r="L493" s="60"/>
      <c r="M493" s="60"/>
      <c r="N493" s="60"/>
      <c r="O493" s="60"/>
    </row>
    <row r="494" spans="1:15" s="20" customFormat="1" ht="37.5" hidden="1" customHeight="1" x14ac:dyDescent="0.3">
      <c r="A494" s="60"/>
      <c r="F494" s="60"/>
      <c r="G494" s="60"/>
      <c r="H494" s="60"/>
      <c r="I494" s="60"/>
      <c r="J494" s="60"/>
      <c r="K494" s="60"/>
      <c r="L494" s="60"/>
      <c r="M494" s="60"/>
      <c r="N494" s="60"/>
      <c r="O494" s="60"/>
    </row>
    <row r="495" spans="1:15" s="20" customFormat="1" ht="37.5" hidden="1" customHeight="1" x14ac:dyDescent="0.3">
      <c r="A495" s="60"/>
      <c r="F495" s="60"/>
      <c r="G495" s="60"/>
      <c r="H495" s="60"/>
      <c r="I495" s="60"/>
      <c r="J495" s="60"/>
      <c r="K495" s="60"/>
      <c r="L495" s="60"/>
      <c r="M495" s="60"/>
      <c r="N495" s="60"/>
      <c r="O495" s="60"/>
    </row>
    <row r="496" spans="1:15" s="20" customFormat="1" ht="37.5" hidden="1" customHeight="1" x14ac:dyDescent="0.3">
      <c r="A496" s="60"/>
      <c r="F496" s="60"/>
      <c r="G496" s="60"/>
      <c r="H496" s="60"/>
      <c r="I496" s="60"/>
      <c r="J496" s="60"/>
      <c r="K496" s="60"/>
      <c r="L496" s="60"/>
      <c r="M496" s="60"/>
      <c r="N496" s="60"/>
      <c r="O496" s="60"/>
    </row>
    <row r="497" spans="1:15" s="20" customFormat="1" ht="37.5" hidden="1" customHeight="1" x14ac:dyDescent="0.3">
      <c r="A497" s="60"/>
      <c r="F497" s="60"/>
      <c r="G497" s="60"/>
      <c r="H497" s="60"/>
      <c r="I497" s="60"/>
      <c r="J497" s="60"/>
      <c r="K497" s="60"/>
      <c r="L497" s="60"/>
      <c r="M497" s="60"/>
      <c r="N497" s="60"/>
      <c r="O497" s="60"/>
    </row>
    <row r="498" spans="1:15" s="20" customFormat="1" ht="37.5" hidden="1" customHeight="1" x14ac:dyDescent="0.3">
      <c r="A498" s="60"/>
      <c r="F498" s="60"/>
      <c r="G498" s="60"/>
      <c r="H498" s="60"/>
      <c r="I498" s="60"/>
      <c r="J498" s="60"/>
      <c r="K498" s="60"/>
      <c r="L498" s="60"/>
      <c r="M498" s="60"/>
      <c r="N498" s="60"/>
      <c r="O498" s="60"/>
    </row>
    <row r="499" spans="1:15" s="20" customFormat="1" ht="37.5" hidden="1" customHeight="1" x14ac:dyDescent="0.3">
      <c r="A499" s="60"/>
      <c r="F499" s="60"/>
      <c r="G499" s="60"/>
      <c r="H499" s="60"/>
      <c r="I499" s="60"/>
      <c r="J499" s="60"/>
      <c r="K499" s="60"/>
      <c r="L499" s="60"/>
      <c r="M499" s="60"/>
      <c r="N499" s="60"/>
      <c r="O499" s="60"/>
    </row>
    <row r="500" spans="1:15" s="20" customFormat="1" ht="37.5" hidden="1" customHeight="1" x14ac:dyDescent="0.3">
      <c r="A500" s="60"/>
      <c r="F500" s="60"/>
      <c r="G500" s="60"/>
      <c r="H500" s="60"/>
      <c r="I500" s="60"/>
      <c r="J500" s="60"/>
      <c r="K500" s="60"/>
      <c r="L500" s="60"/>
      <c r="M500" s="60"/>
      <c r="N500" s="60"/>
      <c r="O500" s="60"/>
    </row>
    <row r="501" spans="1:15" s="20" customFormat="1" ht="37.5" hidden="1" customHeight="1" x14ac:dyDescent="0.3">
      <c r="A501" s="60"/>
      <c r="F501" s="60"/>
      <c r="G501" s="60"/>
      <c r="H501" s="60"/>
      <c r="I501" s="60"/>
      <c r="J501" s="60"/>
      <c r="K501" s="60"/>
      <c r="L501" s="60"/>
      <c r="M501" s="60"/>
      <c r="N501" s="60"/>
      <c r="O501" s="60"/>
    </row>
    <row r="502" spans="1:15" s="20" customFormat="1" ht="37.5" hidden="1" customHeight="1" x14ac:dyDescent="0.3">
      <c r="A502" s="60"/>
      <c r="F502" s="60"/>
      <c r="G502" s="60"/>
      <c r="H502" s="60"/>
      <c r="I502" s="60"/>
      <c r="J502" s="60"/>
      <c r="K502" s="60"/>
      <c r="L502" s="60"/>
      <c r="M502" s="60"/>
      <c r="N502" s="60"/>
      <c r="O502" s="60"/>
    </row>
    <row r="503" spans="1:15" s="20" customFormat="1" ht="37.5" hidden="1" customHeight="1" x14ac:dyDescent="0.3">
      <c r="A503" s="60"/>
      <c r="F503" s="60"/>
      <c r="G503" s="60"/>
      <c r="H503" s="60"/>
      <c r="I503" s="60"/>
      <c r="J503" s="60"/>
      <c r="K503" s="60"/>
      <c r="L503" s="60"/>
      <c r="M503" s="60"/>
      <c r="N503" s="60"/>
      <c r="O503" s="60"/>
    </row>
    <row r="504" spans="1:15" s="20" customFormat="1" ht="37.5" hidden="1" customHeight="1" x14ac:dyDescent="0.3">
      <c r="A504" s="60"/>
      <c r="F504" s="60"/>
      <c r="G504" s="60"/>
      <c r="H504" s="60"/>
      <c r="I504" s="60"/>
      <c r="J504" s="60"/>
      <c r="K504" s="60"/>
      <c r="L504" s="60"/>
      <c r="M504" s="60"/>
      <c r="N504" s="60"/>
      <c r="O504" s="60"/>
    </row>
    <row r="505" spans="1:15" s="20" customFormat="1" ht="37.5" hidden="1" customHeight="1" x14ac:dyDescent="0.3">
      <c r="A505" s="60"/>
      <c r="F505" s="60"/>
      <c r="G505" s="60"/>
      <c r="H505" s="60"/>
      <c r="I505" s="60"/>
      <c r="J505" s="60"/>
      <c r="K505" s="60"/>
      <c r="L505" s="60"/>
      <c r="M505" s="60"/>
      <c r="N505" s="60"/>
      <c r="O505" s="60"/>
    </row>
    <row r="506" spans="1:15" s="20" customFormat="1" ht="37.5" hidden="1" customHeight="1" x14ac:dyDescent="0.3">
      <c r="A506" s="60"/>
      <c r="F506" s="60"/>
      <c r="G506" s="60"/>
      <c r="H506" s="60"/>
      <c r="I506" s="60"/>
      <c r="J506" s="60"/>
      <c r="K506" s="60"/>
      <c r="L506" s="60"/>
      <c r="M506" s="60"/>
      <c r="N506" s="60"/>
      <c r="O506" s="60"/>
    </row>
    <row r="507" spans="1:15" s="20" customFormat="1" ht="37.5" hidden="1" customHeight="1" x14ac:dyDescent="0.3">
      <c r="A507" s="60"/>
      <c r="F507" s="60"/>
      <c r="G507" s="60"/>
      <c r="H507" s="60"/>
      <c r="I507" s="60"/>
      <c r="J507" s="60"/>
      <c r="K507" s="60"/>
      <c r="L507" s="60"/>
      <c r="M507" s="60"/>
      <c r="N507" s="60"/>
      <c r="O507" s="60"/>
    </row>
    <row r="508" spans="1:15" s="20" customFormat="1" ht="37.5" hidden="1" customHeight="1" x14ac:dyDescent="0.3">
      <c r="A508" s="60"/>
      <c r="F508" s="60"/>
      <c r="G508" s="60"/>
      <c r="H508" s="60"/>
      <c r="I508" s="60"/>
      <c r="J508" s="60"/>
      <c r="K508" s="60"/>
      <c r="L508" s="60"/>
      <c r="M508" s="60"/>
      <c r="N508" s="60"/>
      <c r="O508" s="60"/>
    </row>
    <row r="509" spans="1:15" s="20" customFormat="1" ht="37.5" hidden="1" customHeight="1" x14ac:dyDescent="0.3">
      <c r="A509" s="60"/>
      <c r="F509" s="60"/>
      <c r="G509" s="60"/>
      <c r="H509" s="60"/>
      <c r="I509" s="60"/>
      <c r="J509" s="60"/>
      <c r="K509" s="60"/>
      <c r="L509" s="60"/>
      <c r="M509" s="60"/>
      <c r="N509" s="60"/>
      <c r="O509" s="60"/>
    </row>
    <row r="510" spans="1:15" s="20" customFormat="1" ht="37.5" hidden="1" customHeight="1" x14ac:dyDescent="0.3">
      <c r="A510" s="60"/>
      <c r="F510" s="60"/>
      <c r="G510" s="60"/>
      <c r="H510" s="60"/>
      <c r="I510" s="60"/>
      <c r="J510" s="60"/>
      <c r="K510" s="60"/>
      <c r="L510" s="60"/>
      <c r="M510" s="60"/>
      <c r="N510" s="60"/>
      <c r="O510" s="60"/>
    </row>
    <row r="511" spans="1:15" s="20" customFormat="1" ht="37.5" hidden="1" customHeight="1" x14ac:dyDescent="0.3">
      <c r="A511" s="60"/>
      <c r="F511" s="60"/>
      <c r="G511" s="60"/>
      <c r="H511" s="60"/>
      <c r="I511" s="60"/>
      <c r="J511" s="60"/>
      <c r="K511" s="60"/>
      <c r="L511" s="60"/>
      <c r="M511" s="60"/>
      <c r="N511" s="60"/>
      <c r="O511" s="60"/>
    </row>
    <row r="512" spans="1:15" s="20" customFormat="1" ht="37.5" hidden="1" customHeight="1" x14ac:dyDescent="0.3">
      <c r="A512" s="60"/>
      <c r="F512" s="60"/>
      <c r="G512" s="60"/>
      <c r="H512" s="60"/>
      <c r="I512" s="60"/>
      <c r="J512" s="60"/>
      <c r="K512" s="60"/>
      <c r="L512" s="60"/>
      <c r="M512" s="60"/>
      <c r="N512" s="60"/>
      <c r="O512" s="60"/>
    </row>
    <row r="513" spans="1:15" s="20" customFormat="1" ht="37.5" hidden="1" customHeight="1" x14ac:dyDescent="0.3">
      <c r="A513" s="60"/>
      <c r="F513" s="60"/>
      <c r="G513" s="60"/>
      <c r="H513" s="60"/>
      <c r="I513" s="60"/>
      <c r="J513" s="60"/>
      <c r="K513" s="60"/>
      <c r="L513" s="60"/>
      <c r="M513" s="60"/>
      <c r="N513" s="60"/>
      <c r="O513" s="60"/>
    </row>
    <row r="514" spans="1:15" s="20" customFormat="1" ht="37.5" hidden="1" customHeight="1" x14ac:dyDescent="0.3">
      <c r="A514" s="60"/>
      <c r="F514" s="60"/>
      <c r="G514" s="60"/>
      <c r="H514" s="60"/>
      <c r="I514" s="60"/>
      <c r="J514" s="60"/>
      <c r="K514" s="60"/>
      <c r="L514" s="60"/>
      <c r="M514" s="60"/>
      <c r="N514" s="60"/>
      <c r="O514" s="60"/>
    </row>
    <row r="515" spans="1:15" s="20" customFormat="1" ht="37.5" hidden="1" customHeight="1" x14ac:dyDescent="0.3">
      <c r="A515" s="60"/>
      <c r="F515" s="60"/>
      <c r="G515" s="60"/>
      <c r="H515" s="60"/>
      <c r="I515" s="60"/>
      <c r="J515" s="60"/>
      <c r="K515" s="60"/>
      <c r="L515" s="60"/>
      <c r="M515" s="60"/>
      <c r="N515" s="60"/>
      <c r="O515" s="60"/>
    </row>
    <row r="516" spans="1:15" s="20" customFormat="1" ht="37.5" hidden="1" customHeight="1" x14ac:dyDescent="0.3">
      <c r="A516" s="60"/>
      <c r="F516" s="60"/>
      <c r="G516" s="60"/>
      <c r="H516" s="60"/>
      <c r="I516" s="60"/>
      <c r="J516" s="60"/>
      <c r="K516" s="60"/>
      <c r="L516" s="60"/>
      <c r="M516" s="60"/>
      <c r="N516" s="60"/>
      <c r="O516" s="60"/>
    </row>
    <row r="517" spans="1:15" s="20" customFormat="1" ht="37.5" hidden="1" customHeight="1" x14ac:dyDescent="0.3">
      <c r="A517" s="60"/>
      <c r="F517" s="60"/>
      <c r="G517" s="60"/>
      <c r="H517" s="60"/>
      <c r="I517" s="60"/>
      <c r="J517" s="60"/>
      <c r="K517" s="60"/>
      <c r="L517" s="60"/>
      <c r="M517" s="60"/>
      <c r="N517" s="60"/>
      <c r="O517" s="60"/>
    </row>
    <row r="518" spans="1:15" s="20" customFormat="1" ht="37.5" hidden="1" customHeight="1" x14ac:dyDescent="0.3">
      <c r="A518" s="60"/>
      <c r="F518" s="60"/>
      <c r="G518" s="60"/>
      <c r="H518" s="60"/>
      <c r="I518" s="60"/>
      <c r="J518" s="60"/>
      <c r="K518" s="60"/>
      <c r="L518" s="60"/>
      <c r="M518" s="60"/>
      <c r="N518" s="60"/>
      <c r="O518" s="60"/>
    </row>
    <row r="519" spans="1:15" s="20" customFormat="1" ht="37.5" hidden="1" customHeight="1" x14ac:dyDescent="0.3">
      <c r="A519" s="60"/>
      <c r="F519" s="60"/>
      <c r="G519" s="60"/>
      <c r="H519" s="60"/>
      <c r="I519" s="60"/>
      <c r="J519" s="60"/>
      <c r="K519" s="60"/>
      <c r="L519" s="60"/>
      <c r="M519" s="60"/>
      <c r="N519" s="60"/>
      <c r="O519" s="60"/>
    </row>
    <row r="520" spans="1:15" s="20" customFormat="1" ht="37.5" hidden="1" customHeight="1" x14ac:dyDescent="0.3">
      <c r="A520" s="60"/>
      <c r="F520" s="60"/>
      <c r="G520" s="60"/>
      <c r="H520" s="60"/>
      <c r="I520" s="60"/>
      <c r="J520" s="60"/>
      <c r="K520" s="60"/>
      <c r="L520" s="60"/>
      <c r="M520" s="60"/>
      <c r="N520" s="60"/>
      <c r="O520" s="60"/>
    </row>
    <row r="521" spans="1:15" s="20" customFormat="1" ht="37.5" hidden="1" customHeight="1" x14ac:dyDescent="0.3">
      <c r="A521" s="60"/>
      <c r="F521" s="60"/>
      <c r="G521" s="60"/>
      <c r="H521" s="60"/>
      <c r="I521" s="60"/>
      <c r="J521" s="60"/>
      <c r="K521" s="60"/>
      <c r="L521" s="60"/>
      <c r="M521" s="60"/>
      <c r="N521" s="60"/>
      <c r="O521" s="60"/>
    </row>
    <row r="522" spans="1:15" s="20" customFormat="1" ht="37.5" hidden="1" customHeight="1" x14ac:dyDescent="0.3">
      <c r="A522" s="60"/>
      <c r="F522" s="60"/>
      <c r="G522" s="60"/>
      <c r="H522" s="60"/>
      <c r="I522" s="60"/>
      <c r="J522" s="60"/>
      <c r="K522" s="60"/>
      <c r="L522" s="60"/>
      <c r="M522" s="60"/>
      <c r="N522" s="60"/>
      <c r="O522" s="60"/>
    </row>
    <row r="523" spans="1:15" s="20" customFormat="1" ht="37.5" hidden="1" customHeight="1" x14ac:dyDescent="0.3">
      <c r="A523" s="60"/>
      <c r="F523" s="60"/>
      <c r="G523" s="60"/>
      <c r="H523" s="60"/>
      <c r="I523" s="60"/>
      <c r="J523" s="60"/>
      <c r="K523" s="60"/>
      <c r="L523" s="60"/>
      <c r="M523" s="60"/>
      <c r="N523" s="60"/>
      <c r="O523" s="60"/>
    </row>
    <row r="524" spans="1:15" s="20" customFormat="1" ht="37.5" hidden="1" customHeight="1" x14ac:dyDescent="0.3">
      <c r="A524" s="60"/>
      <c r="F524" s="60"/>
      <c r="G524" s="60"/>
      <c r="H524" s="60"/>
      <c r="I524" s="60"/>
      <c r="J524" s="60"/>
      <c r="K524" s="60"/>
      <c r="L524" s="60"/>
      <c r="M524" s="60"/>
      <c r="N524" s="60"/>
      <c r="O524" s="60"/>
    </row>
    <row r="525" spans="1:15" s="20" customFormat="1" ht="37.5" hidden="1" customHeight="1" x14ac:dyDescent="0.3">
      <c r="A525" s="60"/>
      <c r="F525" s="60"/>
      <c r="G525" s="60"/>
      <c r="H525" s="60"/>
      <c r="I525" s="60"/>
      <c r="J525" s="60"/>
      <c r="K525" s="60"/>
      <c r="L525" s="60"/>
      <c r="M525" s="60"/>
      <c r="N525" s="60"/>
      <c r="O525" s="60"/>
    </row>
    <row r="526" spans="1:15" s="20" customFormat="1" ht="37.5" hidden="1" customHeight="1" x14ac:dyDescent="0.3">
      <c r="A526" s="60"/>
      <c r="F526" s="60"/>
      <c r="G526" s="60"/>
      <c r="H526" s="60"/>
      <c r="I526" s="60"/>
      <c r="J526" s="60"/>
      <c r="K526" s="60"/>
      <c r="L526" s="60"/>
      <c r="M526" s="60"/>
      <c r="N526" s="60"/>
      <c r="O526" s="60"/>
    </row>
    <row r="527" spans="1:15" s="20" customFormat="1" ht="37.5" hidden="1" customHeight="1" x14ac:dyDescent="0.3">
      <c r="A527" s="60"/>
      <c r="F527" s="60"/>
      <c r="G527" s="60"/>
      <c r="H527" s="60"/>
      <c r="I527" s="60"/>
      <c r="J527" s="60"/>
      <c r="K527" s="60"/>
      <c r="L527" s="60"/>
      <c r="M527" s="60"/>
      <c r="N527" s="60"/>
      <c r="O527" s="60"/>
    </row>
    <row r="528" spans="1:15" s="20" customFormat="1" ht="37.5" hidden="1" customHeight="1" x14ac:dyDescent="0.3">
      <c r="A528" s="60"/>
      <c r="F528" s="60"/>
      <c r="G528" s="60"/>
      <c r="H528" s="60"/>
      <c r="I528" s="60"/>
      <c r="J528" s="60"/>
      <c r="K528" s="60"/>
      <c r="L528" s="60"/>
      <c r="M528" s="60"/>
      <c r="N528" s="60"/>
      <c r="O528" s="60"/>
    </row>
    <row r="529" spans="1:15" s="20" customFormat="1" ht="37.5" hidden="1" customHeight="1" x14ac:dyDescent="0.3">
      <c r="A529" s="60"/>
      <c r="F529" s="60"/>
      <c r="G529" s="60"/>
      <c r="H529" s="60"/>
      <c r="I529" s="60"/>
      <c r="J529" s="60"/>
      <c r="K529" s="60"/>
      <c r="L529" s="60"/>
      <c r="M529" s="60"/>
      <c r="N529" s="60"/>
      <c r="O529" s="60"/>
    </row>
    <row r="530" spans="1:15" s="20" customFormat="1" ht="37.5" hidden="1" customHeight="1" x14ac:dyDescent="0.3">
      <c r="A530" s="60"/>
      <c r="F530" s="60"/>
      <c r="G530" s="60"/>
      <c r="H530" s="60"/>
      <c r="I530" s="60"/>
      <c r="J530" s="60"/>
      <c r="K530" s="60"/>
      <c r="L530" s="60"/>
      <c r="M530" s="60"/>
      <c r="N530" s="60"/>
      <c r="O530" s="60"/>
    </row>
    <row r="531" spans="1:15" s="20" customFormat="1" ht="37.5" hidden="1" customHeight="1" x14ac:dyDescent="0.3">
      <c r="A531" s="60"/>
      <c r="F531" s="60"/>
      <c r="G531" s="60"/>
      <c r="H531" s="60"/>
      <c r="I531" s="60"/>
      <c r="J531" s="60"/>
      <c r="K531" s="60"/>
      <c r="L531" s="60"/>
      <c r="M531" s="60"/>
      <c r="N531" s="60"/>
      <c r="O531" s="60"/>
    </row>
    <row r="532" spans="1:15" s="20" customFormat="1" ht="37.5" hidden="1" customHeight="1" x14ac:dyDescent="0.3">
      <c r="A532" s="60"/>
      <c r="F532" s="60"/>
      <c r="G532" s="60"/>
      <c r="H532" s="60"/>
      <c r="I532" s="60"/>
      <c r="J532" s="60"/>
      <c r="K532" s="60"/>
      <c r="L532" s="60"/>
      <c r="M532" s="60"/>
      <c r="N532" s="60"/>
      <c r="O532" s="60"/>
    </row>
    <row r="533" spans="1:15" s="20" customFormat="1" ht="37.5" hidden="1" customHeight="1" x14ac:dyDescent="0.3">
      <c r="A533" s="60"/>
      <c r="F533" s="60"/>
      <c r="G533" s="60"/>
      <c r="H533" s="60"/>
      <c r="I533" s="60"/>
      <c r="J533" s="60"/>
      <c r="K533" s="60"/>
      <c r="L533" s="60"/>
      <c r="M533" s="60"/>
      <c r="N533" s="60"/>
      <c r="O533" s="60"/>
    </row>
    <row r="534" spans="1:15" s="20" customFormat="1" ht="37.5" hidden="1" customHeight="1" x14ac:dyDescent="0.3">
      <c r="A534" s="60"/>
      <c r="F534" s="60"/>
      <c r="G534" s="60"/>
      <c r="H534" s="60"/>
      <c r="I534" s="60"/>
      <c r="J534" s="60"/>
      <c r="K534" s="60"/>
      <c r="L534" s="60"/>
      <c r="M534" s="60"/>
      <c r="N534" s="60"/>
      <c r="O534" s="60"/>
    </row>
    <row r="535" spans="1:15" s="20" customFormat="1" ht="37.5" hidden="1" customHeight="1" x14ac:dyDescent="0.3">
      <c r="A535" s="60"/>
      <c r="F535" s="60"/>
      <c r="G535" s="60"/>
      <c r="H535" s="60"/>
      <c r="I535" s="60"/>
      <c r="J535" s="60"/>
      <c r="K535" s="60"/>
      <c r="L535" s="60"/>
      <c r="M535" s="60"/>
      <c r="N535" s="60"/>
      <c r="O535" s="60"/>
    </row>
    <row r="536" spans="1:15" s="20" customFormat="1" ht="37.5" hidden="1" customHeight="1" x14ac:dyDescent="0.3">
      <c r="A536" s="60"/>
      <c r="F536" s="60"/>
      <c r="G536" s="60"/>
      <c r="H536" s="60"/>
      <c r="I536" s="60"/>
      <c r="J536" s="60"/>
      <c r="K536" s="60"/>
      <c r="L536" s="60"/>
      <c r="M536" s="60"/>
      <c r="N536" s="60"/>
      <c r="O536" s="60"/>
    </row>
    <row r="537" spans="1:15" s="20" customFormat="1" ht="37.5" hidden="1" customHeight="1" x14ac:dyDescent="0.3">
      <c r="A537" s="60"/>
      <c r="F537" s="60"/>
      <c r="G537" s="60"/>
      <c r="H537" s="60"/>
      <c r="I537" s="60"/>
      <c r="J537" s="60"/>
      <c r="K537" s="60"/>
      <c r="L537" s="60"/>
      <c r="M537" s="60"/>
      <c r="N537" s="60"/>
      <c r="O537" s="60"/>
    </row>
    <row r="538" spans="1:15" s="20" customFormat="1" ht="37.5" hidden="1" customHeight="1" x14ac:dyDescent="0.3">
      <c r="A538" s="60"/>
      <c r="F538" s="60"/>
      <c r="G538" s="60"/>
      <c r="H538" s="60"/>
      <c r="I538" s="60"/>
      <c r="J538" s="60"/>
      <c r="K538" s="60"/>
      <c r="L538" s="60"/>
      <c r="M538" s="60"/>
      <c r="N538" s="60"/>
      <c r="O538" s="60"/>
    </row>
    <row r="539" spans="1:15" s="20" customFormat="1" ht="37.5" hidden="1" customHeight="1" x14ac:dyDescent="0.3">
      <c r="A539" s="60"/>
      <c r="F539" s="60"/>
      <c r="G539" s="60"/>
      <c r="H539" s="60"/>
      <c r="I539" s="60"/>
      <c r="J539" s="60"/>
      <c r="K539" s="60"/>
      <c r="L539" s="60"/>
      <c r="M539" s="60"/>
      <c r="N539" s="60"/>
      <c r="O539" s="60"/>
    </row>
    <row r="540" spans="1:15" s="20" customFormat="1" ht="37.5" hidden="1" customHeight="1" x14ac:dyDescent="0.3">
      <c r="A540" s="60"/>
      <c r="F540" s="60"/>
      <c r="G540" s="60"/>
      <c r="H540" s="60"/>
      <c r="I540" s="60"/>
      <c r="J540" s="60"/>
      <c r="K540" s="60"/>
      <c r="L540" s="60"/>
      <c r="M540" s="60"/>
      <c r="N540" s="60"/>
      <c r="O540" s="60"/>
    </row>
    <row r="541" spans="1:15" s="20" customFormat="1" ht="37.5" hidden="1" customHeight="1" x14ac:dyDescent="0.3">
      <c r="A541" s="60"/>
      <c r="F541" s="60"/>
      <c r="G541" s="60"/>
      <c r="H541" s="60"/>
      <c r="I541" s="60"/>
      <c r="J541" s="60"/>
      <c r="K541" s="60"/>
      <c r="L541" s="60"/>
      <c r="M541" s="60"/>
      <c r="N541" s="60"/>
      <c r="O541" s="60"/>
    </row>
    <row r="542" spans="1:15" s="20" customFormat="1" ht="37.5" hidden="1" customHeight="1" x14ac:dyDescent="0.3">
      <c r="A542" s="60"/>
      <c r="F542" s="60"/>
      <c r="G542" s="60"/>
      <c r="H542" s="60"/>
      <c r="I542" s="60"/>
      <c r="J542" s="60"/>
      <c r="K542" s="60"/>
      <c r="L542" s="60"/>
      <c r="M542" s="60"/>
      <c r="N542" s="60"/>
      <c r="O542" s="60"/>
    </row>
    <row r="543" spans="1:15" s="20" customFormat="1" ht="37.5" hidden="1" customHeight="1" x14ac:dyDescent="0.3">
      <c r="A543" s="60"/>
      <c r="F543" s="60"/>
      <c r="G543" s="60"/>
      <c r="H543" s="60"/>
      <c r="I543" s="60"/>
      <c r="J543" s="60"/>
      <c r="K543" s="60"/>
      <c r="L543" s="60"/>
      <c r="M543" s="60"/>
      <c r="N543" s="60"/>
      <c r="O543" s="60"/>
    </row>
    <row r="544" spans="1:15" s="20" customFormat="1" ht="37.5" hidden="1" customHeight="1" x14ac:dyDescent="0.3">
      <c r="A544" s="60"/>
      <c r="F544" s="60"/>
      <c r="G544" s="60"/>
      <c r="H544" s="60"/>
      <c r="I544" s="60"/>
      <c r="J544" s="60"/>
      <c r="K544" s="60"/>
      <c r="L544" s="60"/>
      <c r="M544" s="60"/>
      <c r="N544" s="60"/>
      <c r="O544" s="60"/>
    </row>
    <row r="545" spans="1:15" s="20" customFormat="1" ht="37.5" hidden="1" customHeight="1" x14ac:dyDescent="0.3">
      <c r="A545" s="60"/>
      <c r="F545" s="60"/>
      <c r="G545" s="60"/>
      <c r="H545" s="60"/>
      <c r="I545" s="60"/>
      <c r="J545" s="60"/>
      <c r="K545" s="60"/>
      <c r="L545" s="60"/>
      <c r="M545" s="60"/>
      <c r="N545" s="60"/>
      <c r="O545" s="60"/>
    </row>
    <row r="546" spans="1:15" s="20" customFormat="1" ht="37.5" hidden="1" customHeight="1" x14ac:dyDescent="0.3">
      <c r="A546" s="60"/>
      <c r="F546" s="60"/>
      <c r="G546" s="60"/>
      <c r="H546" s="60"/>
      <c r="I546" s="60"/>
      <c r="J546" s="60"/>
      <c r="K546" s="60"/>
      <c r="L546" s="60"/>
      <c r="M546" s="60"/>
      <c r="N546" s="60"/>
      <c r="O546" s="60"/>
    </row>
    <row r="547" spans="1:15" s="20" customFormat="1" ht="37.5" hidden="1" customHeight="1" x14ac:dyDescent="0.3">
      <c r="A547" s="60"/>
      <c r="F547" s="60"/>
      <c r="G547" s="60"/>
      <c r="H547" s="60"/>
      <c r="I547" s="60"/>
      <c r="J547" s="60"/>
      <c r="K547" s="60"/>
      <c r="L547" s="60"/>
      <c r="M547" s="60"/>
      <c r="N547" s="60"/>
      <c r="O547" s="60"/>
    </row>
    <row r="548" spans="1:15" s="20" customFormat="1" ht="37.5" hidden="1" customHeight="1" x14ac:dyDescent="0.3">
      <c r="A548" s="60"/>
      <c r="F548" s="60"/>
      <c r="G548" s="60"/>
      <c r="H548" s="60"/>
      <c r="I548" s="60"/>
      <c r="J548" s="60"/>
      <c r="K548" s="60"/>
      <c r="L548" s="60"/>
      <c r="M548" s="60"/>
      <c r="N548" s="60"/>
      <c r="O548" s="60"/>
    </row>
    <row r="549" spans="1:15" s="20" customFormat="1" ht="37.5" hidden="1" customHeight="1" x14ac:dyDescent="0.3">
      <c r="A549" s="60"/>
      <c r="F549" s="60"/>
      <c r="G549" s="60"/>
      <c r="H549" s="60"/>
      <c r="I549" s="60"/>
      <c r="J549" s="60"/>
      <c r="K549" s="60"/>
      <c r="L549" s="60"/>
      <c r="M549" s="60"/>
      <c r="N549" s="60"/>
      <c r="O549" s="60"/>
    </row>
    <row r="550" spans="1:15" s="20" customFormat="1" ht="37.5" hidden="1" customHeight="1" x14ac:dyDescent="0.3">
      <c r="A550" s="60"/>
      <c r="F550" s="60"/>
      <c r="G550" s="60"/>
      <c r="H550" s="60"/>
      <c r="I550" s="60"/>
      <c r="J550" s="60"/>
      <c r="K550" s="60"/>
      <c r="L550" s="60"/>
      <c r="M550" s="60"/>
      <c r="N550" s="60"/>
      <c r="O550" s="60"/>
    </row>
    <row r="551" spans="1:15" s="20" customFormat="1" ht="37.5" hidden="1" customHeight="1" x14ac:dyDescent="0.3">
      <c r="A551" s="60"/>
      <c r="F551" s="60"/>
      <c r="G551" s="60"/>
      <c r="H551" s="60"/>
      <c r="I551" s="60"/>
      <c r="J551" s="60"/>
      <c r="K551" s="60"/>
      <c r="L551" s="60"/>
      <c r="M551" s="60"/>
      <c r="N551" s="60"/>
      <c r="O551" s="60"/>
    </row>
    <row r="552" spans="1:15" s="20" customFormat="1" ht="37.5" hidden="1" customHeight="1" x14ac:dyDescent="0.3">
      <c r="A552" s="60"/>
      <c r="F552" s="60"/>
      <c r="G552" s="60"/>
      <c r="H552" s="60"/>
      <c r="I552" s="60"/>
      <c r="J552" s="60"/>
      <c r="K552" s="60"/>
      <c r="L552" s="60"/>
      <c r="M552" s="60"/>
      <c r="N552" s="60"/>
      <c r="O552" s="60"/>
    </row>
    <row r="553" spans="1:15" s="20" customFormat="1" ht="37.5" hidden="1" customHeight="1" x14ac:dyDescent="0.3">
      <c r="A553" s="60"/>
      <c r="F553" s="60"/>
      <c r="G553" s="60"/>
      <c r="H553" s="60"/>
      <c r="I553" s="60"/>
      <c r="J553" s="60"/>
      <c r="K553" s="60"/>
      <c r="L553" s="60"/>
      <c r="M553" s="60"/>
      <c r="N553" s="60"/>
      <c r="O553" s="60"/>
    </row>
    <row r="554" spans="1:15" s="20" customFormat="1" ht="37.5" hidden="1" customHeight="1" x14ac:dyDescent="0.3">
      <c r="A554" s="60"/>
      <c r="F554" s="60"/>
      <c r="G554" s="60"/>
      <c r="H554" s="60"/>
      <c r="I554" s="60"/>
      <c r="J554" s="60"/>
      <c r="K554" s="60"/>
      <c r="L554" s="60"/>
      <c r="M554" s="60"/>
      <c r="N554" s="60"/>
      <c r="O554" s="60"/>
    </row>
    <row r="555" spans="1:15" s="20" customFormat="1" ht="37.5" hidden="1" customHeight="1" x14ac:dyDescent="0.3">
      <c r="A555" s="60"/>
      <c r="F555" s="60"/>
      <c r="G555" s="60"/>
      <c r="H555" s="60"/>
      <c r="I555" s="60"/>
      <c r="J555" s="60"/>
      <c r="K555" s="60"/>
      <c r="L555" s="60"/>
      <c r="M555" s="60"/>
      <c r="N555" s="60"/>
      <c r="O555" s="60"/>
    </row>
    <row r="556" spans="1:15" s="20" customFormat="1" ht="37.5" hidden="1" customHeight="1" x14ac:dyDescent="0.3">
      <c r="A556" s="60"/>
      <c r="F556" s="60"/>
      <c r="G556" s="60"/>
      <c r="H556" s="60"/>
      <c r="I556" s="60"/>
      <c r="J556" s="60"/>
      <c r="K556" s="60"/>
      <c r="L556" s="60"/>
      <c r="M556" s="60"/>
      <c r="N556" s="60"/>
      <c r="O556" s="60"/>
    </row>
    <row r="557" spans="1:15" s="20" customFormat="1" ht="37.5" hidden="1" customHeight="1" x14ac:dyDescent="0.3">
      <c r="A557" s="60"/>
      <c r="F557" s="60"/>
      <c r="G557" s="60"/>
      <c r="H557" s="60"/>
      <c r="I557" s="60"/>
      <c r="J557" s="60"/>
      <c r="K557" s="60"/>
      <c r="L557" s="60"/>
      <c r="M557" s="60"/>
      <c r="N557" s="60"/>
      <c r="O557" s="60"/>
    </row>
    <row r="558" spans="1:15" s="20" customFormat="1" ht="37.5" hidden="1" customHeight="1" x14ac:dyDescent="0.3">
      <c r="A558" s="60"/>
      <c r="F558" s="60"/>
      <c r="G558" s="60"/>
      <c r="H558" s="60"/>
      <c r="I558" s="60"/>
      <c r="J558" s="60"/>
      <c r="K558" s="60"/>
      <c r="L558" s="60"/>
      <c r="M558" s="60"/>
      <c r="N558" s="60"/>
      <c r="O558" s="60"/>
    </row>
    <row r="559" spans="1:15" s="20" customFormat="1" ht="37.5" hidden="1" customHeight="1" x14ac:dyDescent="0.3">
      <c r="A559" s="60"/>
      <c r="F559" s="60"/>
      <c r="G559" s="60"/>
      <c r="H559" s="60"/>
      <c r="I559" s="60"/>
      <c r="J559" s="60"/>
      <c r="K559" s="60"/>
      <c r="L559" s="60"/>
      <c r="M559" s="60"/>
      <c r="N559" s="60"/>
      <c r="O559" s="60"/>
    </row>
    <row r="560" spans="1:15" s="20" customFormat="1" ht="37.5" hidden="1" customHeight="1" x14ac:dyDescent="0.3">
      <c r="A560" s="60"/>
      <c r="F560" s="60"/>
      <c r="G560" s="60"/>
      <c r="H560" s="60"/>
      <c r="I560" s="60"/>
      <c r="J560" s="60"/>
      <c r="K560" s="60"/>
      <c r="L560" s="60"/>
      <c r="M560" s="60"/>
      <c r="N560" s="60"/>
      <c r="O560" s="60"/>
    </row>
    <row r="561" spans="1:15" s="20" customFormat="1" ht="37.5" hidden="1" customHeight="1" x14ac:dyDescent="0.3">
      <c r="A561" s="60"/>
      <c r="F561" s="60"/>
      <c r="G561" s="60"/>
      <c r="H561" s="60"/>
      <c r="I561" s="60"/>
      <c r="J561" s="60"/>
      <c r="K561" s="60"/>
      <c r="L561" s="60"/>
      <c r="M561" s="60"/>
      <c r="N561" s="60"/>
      <c r="O561" s="60"/>
    </row>
    <row r="562" spans="1:15" s="20" customFormat="1" ht="37.5" hidden="1" customHeight="1" x14ac:dyDescent="0.3">
      <c r="A562" s="61"/>
      <c r="F562" s="60"/>
      <c r="G562" s="60"/>
      <c r="H562" s="60"/>
      <c r="I562" s="60"/>
      <c r="J562" s="60"/>
      <c r="K562" s="60"/>
      <c r="L562" s="60"/>
      <c r="M562" s="60"/>
      <c r="N562" s="60"/>
      <c r="O562" s="60"/>
    </row>
    <row r="563" spans="1:15" s="20" customFormat="1" ht="37.5" hidden="1" customHeight="1" x14ac:dyDescent="0.3">
      <c r="A563" s="61"/>
      <c r="F563" s="60"/>
      <c r="G563" s="60"/>
      <c r="H563" s="60"/>
      <c r="I563" s="60"/>
      <c r="J563" s="60"/>
      <c r="K563" s="60"/>
      <c r="L563" s="60"/>
      <c r="M563" s="60"/>
      <c r="N563" s="60"/>
      <c r="O563" s="60"/>
    </row>
    <row r="564" spans="1:15" s="20" customFormat="1" ht="37.5" hidden="1" customHeight="1" x14ac:dyDescent="0.3">
      <c r="A564" s="61"/>
      <c r="F564" s="60"/>
      <c r="G564" s="60"/>
      <c r="H564" s="60"/>
      <c r="I564" s="60"/>
      <c r="J564" s="60"/>
      <c r="K564" s="60"/>
      <c r="L564" s="60"/>
      <c r="M564" s="60"/>
      <c r="N564" s="60"/>
      <c r="O564" s="60"/>
    </row>
    <row r="565" spans="1:15" s="20" customFormat="1" ht="37.5" hidden="1" customHeight="1" x14ac:dyDescent="0.3">
      <c r="A565" s="61"/>
      <c r="F565" s="60"/>
      <c r="G565" s="60"/>
      <c r="H565" s="60"/>
      <c r="I565" s="60"/>
      <c r="J565" s="60"/>
      <c r="K565" s="60"/>
      <c r="L565" s="60"/>
      <c r="M565" s="60"/>
      <c r="N565" s="60"/>
      <c r="O565" s="60"/>
    </row>
    <row r="566" spans="1:15" s="20" customFormat="1" ht="37.5" hidden="1" customHeight="1" x14ac:dyDescent="0.3">
      <c r="A566" s="61"/>
      <c r="F566" s="60"/>
      <c r="G566" s="60"/>
      <c r="H566" s="60"/>
      <c r="I566" s="60"/>
      <c r="J566" s="60"/>
      <c r="K566" s="60"/>
      <c r="L566" s="60"/>
      <c r="M566" s="60"/>
      <c r="N566" s="60"/>
      <c r="O566" s="60"/>
    </row>
    <row r="567" spans="1:15" s="20" customFormat="1" ht="37.5" hidden="1" customHeight="1" x14ac:dyDescent="0.3">
      <c r="A567" s="61"/>
      <c r="F567" s="60"/>
      <c r="G567" s="60"/>
      <c r="H567" s="60"/>
      <c r="I567" s="60"/>
      <c r="J567" s="60"/>
      <c r="K567" s="60"/>
      <c r="L567" s="60"/>
      <c r="M567" s="60"/>
      <c r="N567" s="60"/>
      <c r="O567" s="60"/>
    </row>
    <row r="568" spans="1:15" s="20" customFormat="1" ht="37.5" hidden="1" customHeight="1" x14ac:dyDescent="0.3">
      <c r="A568" s="61"/>
      <c r="F568" s="60"/>
      <c r="G568" s="60"/>
      <c r="H568" s="60"/>
      <c r="I568" s="60"/>
      <c r="J568" s="60"/>
      <c r="K568" s="60"/>
      <c r="L568" s="60"/>
      <c r="M568" s="60"/>
      <c r="N568" s="60"/>
      <c r="O568" s="60"/>
    </row>
    <row r="569" spans="1:15" s="20" customFormat="1" ht="37.5" hidden="1" customHeight="1" x14ac:dyDescent="0.3">
      <c r="A569" s="61"/>
      <c r="F569" s="60"/>
      <c r="G569" s="60"/>
      <c r="H569" s="60"/>
      <c r="I569" s="60"/>
      <c r="J569" s="60"/>
      <c r="K569" s="60"/>
      <c r="L569" s="60"/>
      <c r="M569" s="60"/>
      <c r="N569" s="60"/>
      <c r="O569" s="60"/>
    </row>
    <row r="570" spans="1:15" s="20" customFormat="1" ht="37.5" hidden="1" customHeight="1" x14ac:dyDescent="0.3">
      <c r="A570" s="61"/>
      <c r="F570" s="60"/>
      <c r="G570" s="60"/>
      <c r="H570" s="60"/>
      <c r="I570" s="60"/>
      <c r="J570" s="60"/>
      <c r="K570" s="60"/>
      <c r="L570" s="60"/>
      <c r="M570" s="60"/>
      <c r="N570" s="60"/>
      <c r="O570" s="60"/>
    </row>
    <row r="571" spans="1:15" s="20" customFormat="1" ht="37.5" hidden="1" customHeight="1" x14ac:dyDescent="0.3">
      <c r="A571" s="61"/>
      <c r="F571" s="60"/>
      <c r="G571" s="60"/>
      <c r="H571" s="60"/>
      <c r="I571" s="60"/>
      <c r="J571" s="60"/>
      <c r="K571" s="60"/>
      <c r="L571" s="60"/>
      <c r="M571" s="60"/>
      <c r="N571" s="60"/>
      <c r="O571" s="60"/>
    </row>
    <row r="572" spans="1:15" s="20" customFormat="1" ht="37.5" hidden="1" customHeight="1" x14ac:dyDescent="0.3">
      <c r="A572" s="61"/>
      <c r="F572" s="60"/>
      <c r="G572" s="60"/>
      <c r="H572" s="60"/>
      <c r="I572" s="60"/>
      <c r="J572" s="60"/>
      <c r="K572" s="60"/>
      <c r="L572" s="60"/>
      <c r="M572" s="60"/>
      <c r="N572" s="60"/>
      <c r="O572" s="60"/>
    </row>
    <row r="573" spans="1:15" s="20" customFormat="1" ht="37.5" hidden="1" customHeight="1" x14ac:dyDescent="0.3">
      <c r="A573" s="61"/>
      <c r="F573" s="60"/>
      <c r="G573" s="60"/>
      <c r="H573" s="60"/>
      <c r="I573" s="60"/>
      <c r="J573" s="60"/>
      <c r="K573" s="60"/>
      <c r="L573" s="60"/>
      <c r="M573" s="60"/>
      <c r="N573" s="60"/>
      <c r="O573" s="60"/>
    </row>
    <row r="574" spans="1:15" s="20" customFormat="1" ht="37.5" hidden="1" customHeight="1" x14ac:dyDescent="0.3">
      <c r="A574" s="61"/>
      <c r="F574" s="60"/>
      <c r="G574" s="60"/>
      <c r="H574" s="60"/>
      <c r="I574" s="60"/>
      <c r="J574" s="60"/>
      <c r="K574" s="60"/>
      <c r="L574" s="60"/>
      <c r="M574" s="60"/>
      <c r="N574" s="60"/>
      <c r="O574" s="60"/>
    </row>
    <row r="575" spans="1:15" s="20" customFormat="1" ht="37.5" hidden="1" customHeight="1" x14ac:dyDescent="0.3">
      <c r="A575" s="61"/>
      <c r="F575" s="60"/>
      <c r="G575" s="60"/>
      <c r="H575" s="60"/>
      <c r="I575" s="60"/>
      <c r="J575" s="60"/>
      <c r="K575" s="60"/>
      <c r="L575" s="60"/>
      <c r="M575" s="60"/>
      <c r="N575" s="60"/>
      <c r="O575" s="60"/>
    </row>
    <row r="576" spans="1:15" s="20" customFormat="1" ht="37.5" hidden="1" customHeight="1" x14ac:dyDescent="0.3">
      <c r="A576" s="61"/>
      <c r="F576" s="60"/>
      <c r="G576" s="60"/>
      <c r="H576" s="60"/>
      <c r="I576" s="60"/>
      <c r="J576" s="60"/>
      <c r="K576" s="60"/>
      <c r="L576" s="60"/>
      <c r="M576" s="60"/>
      <c r="N576" s="60"/>
      <c r="O576" s="60"/>
    </row>
    <row r="577" spans="1:15" s="20" customFormat="1" ht="37.5" hidden="1" customHeight="1" x14ac:dyDescent="0.3">
      <c r="A577" s="61"/>
      <c r="F577" s="60"/>
      <c r="G577" s="60"/>
      <c r="H577" s="60"/>
      <c r="I577" s="60"/>
      <c r="J577" s="60"/>
      <c r="K577" s="60"/>
      <c r="L577" s="60"/>
      <c r="M577" s="60"/>
      <c r="N577" s="60"/>
      <c r="O577" s="60"/>
    </row>
    <row r="578" spans="1:15" s="20" customFormat="1" ht="37.5" hidden="1" customHeight="1" x14ac:dyDescent="0.3">
      <c r="A578" s="61"/>
      <c r="F578" s="60"/>
      <c r="G578" s="60"/>
      <c r="H578" s="60"/>
      <c r="I578" s="60"/>
      <c r="J578" s="60"/>
      <c r="K578" s="60"/>
      <c r="L578" s="60"/>
      <c r="M578" s="60"/>
      <c r="N578" s="60"/>
      <c r="O578" s="60"/>
    </row>
    <row r="579" spans="1:15" s="20" customFormat="1" ht="37.5" hidden="1" customHeight="1" x14ac:dyDescent="0.3">
      <c r="A579" s="61"/>
      <c r="F579" s="60"/>
      <c r="G579" s="60"/>
      <c r="H579" s="60"/>
      <c r="I579" s="60"/>
      <c r="J579" s="60"/>
      <c r="K579" s="60"/>
      <c r="L579" s="60"/>
      <c r="M579" s="60"/>
      <c r="N579" s="60"/>
      <c r="O579" s="60"/>
    </row>
    <row r="580" spans="1:15" s="20" customFormat="1" ht="37.5" hidden="1" customHeight="1" x14ac:dyDescent="0.3">
      <c r="A580" s="61"/>
      <c r="F580" s="60"/>
      <c r="G580" s="60"/>
      <c r="H580" s="60"/>
      <c r="I580" s="60"/>
      <c r="J580" s="60"/>
      <c r="K580" s="60"/>
      <c r="L580" s="60"/>
      <c r="M580" s="60"/>
      <c r="N580" s="60"/>
      <c r="O580" s="60"/>
    </row>
    <row r="581" spans="1:15" s="20" customFormat="1" ht="37.5" hidden="1" customHeight="1" x14ac:dyDescent="0.3">
      <c r="A581" s="61"/>
      <c r="F581" s="60"/>
      <c r="G581" s="60"/>
      <c r="H581" s="60"/>
      <c r="I581" s="60"/>
      <c r="J581" s="60"/>
      <c r="K581" s="60"/>
      <c r="L581" s="60"/>
      <c r="M581" s="60"/>
      <c r="N581" s="60"/>
      <c r="O581" s="60"/>
    </row>
    <row r="582" spans="1:15" s="20" customFormat="1" ht="37.5" hidden="1" customHeight="1" x14ac:dyDescent="0.3">
      <c r="A582" s="61"/>
      <c r="F582" s="60"/>
      <c r="G582" s="60"/>
      <c r="H582" s="60"/>
      <c r="I582" s="60"/>
      <c r="J582" s="60"/>
      <c r="K582" s="60"/>
      <c r="L582" s="60"/>
      <c r="M582" s="60"/>
      <c r="N582" s="60"/>
      <c r="O582" s="60"/>
    </row>
    <row r="583" spans="1:15" s="20" customFormat="1" ht="37.5" hidden="1" customHeight="1" x14ac:dyDescent="0.3">
      <c r="A583" s="61"/>
      <c r="F583" s="60"/>
      <c r="G583" s="60"/>
      <c r="H583" s="60"/>
      <c r="I583" s="60"/>
      <c r="J583" s="60"/>
      <c r="K583" s="60"/>
      <c r="L583" s="60"/>
      <c r="M583" s="60"/>
      <c r="N583" s="60"/>
      <c r="O583" s="60"/>
    </row>
    <row r="584" spans="1:15" s="20" customFormat="1" ht="37.5" hidden="1" customHeight="1" x14ac:dyDescent="0.3">
      <c r="A584" s="61"/>
      <c r="F584" s="60"/>
      <c r="G584" s="60"/>
      <c r="H584" s="60"/>
      <c r="I584" s="60"/>
      <c r="J584" s="60"/>
      <c r="K584" s="60"/>
      <c r="L584" s="60"/>
      <c r="M584" s="60"/>
      <c r="N584" s="60"/>
      <c r="O584" s="60"/>
    </row>
    <row r="585" spans="1:15" s="20" customFormat="1" ht="37.5" hidden="1" customHeight="1" x14ac:dyDescent="0.3">
      <c r="A585" s="61"/>
      <c r="F585" s="60"/>
      <c r="G585" s="60"/>
      <c r="H585" s="60"/>
      <c r="I585" s="60"/>
      <c r="J585" s="60"/>
      <c r="K585" s="60"/>
      <c r="L585" s="60"/>
      <c r="M585" s="60"/>
      <c r="N585" s="60"/>
      <c r="O585" s="60"/>
    </row>
    <row r="586" spans="1:15" s="20" customFormat="1" ht="37.5" hidden="1" customHeight="1" x14ac:dyDescent="0.3">
      <c r="A586" s="61"/>
      <c r="F586" s="60"/>
      <c r="G586" s="60"/>
      <c r="H586" s="60"/>
      <c r="I586" s="60"/>
      <c r="J586" s="60"/>
      <c r="K586" s="60"/>
      <c r="L586" s="60"/>
      <c r="M586" s="60"/>
      <c r="N586" s="60"/>
      <c r="O586" s="60"/>
    </row>
    <row r="587" spans="1:15" s="20" customFormat="1" ht="37.5" hidden="1" customHeight="1" x14ac:dyDescent="0.3">
      <c r="A587" s="61"/>
      <c r="F587" s="60"/>
      <c r="G587" s="60"/>
      <c r="H587" s="60"/>
      <c r="I587" s="60"/>
      <c r="J587" s="60"/>
      <c r="K587" s="60"/>
      <c r="L587" s="60"/>
      <c r="M587" s="60"/>
      <c r="N587" s="60"/>
      <c r="O587" s="60"/>
    </row>
    <row r="588" spans="1:15" s="20" customFormat="1" ht="37.5" hidden="1" customHeight="1" x14ac:dyDescent="0.3">
      <c r="A588" s="61"/>
      <c r="F588" s="60"/>
      <c r="G588" s="60"/>
      <c r="H588" s="60"/>
      <c r="I588" s="60"/>
      <c r="J588" s="60"/>
      <c r="K588" s="60"/>
      <c r="L588" s="60"/>
      <c r="M588" s="60"/>
      <c r="N588" s="60"/>
      <c r="O588" s="60"/>
    </row>
    <row r="589" spans="1:15" s="20" customFormat="1" ht="37.5" hidden="1" customHeight="1" x14ac:dyDescent="0.3">
      <c r="A589" s="61"/>
      <c r="F589" s="60"/>
      <c r="G589" s="60"/>
      <c r="H589" s="60"/>
      <c r="I589" s="60"/>
      <c r="J589" s="60"/>
      <c r="K589" s="60"/>
      <c r="L589" s="60"/>
      <c r="M589" s="60"/>
      <c r="N589" s="60"/>
      <c r="O589" s="60"/>
    </row>
    <row r="590" spans="1:15" s="20" customFormat="1" ht="37.5" hidden="1" customHeight="1" x14ac:dyDescent="0.3">
      <c r="A590" s="61"/>
      <c r="F590" s="60"/>
      <c r="G590" s="60"/>
      <c r="H590" s="60"/>
      <c r="I590" s="60"/>
      <c r="J590" s="60"/>
      <c r="K590" s="60"/>
      <c r="L590" s="60"/>
      <c r="M590" s="60"/>
      <c r="N590" s="60"/>
      <c r="O590" s="60"/>
    </row>
    <row r="591" spans="1:15" s="20" customFormat="1" ht="37.5" hidden="1" customHeight="1" x14ac:dyDescent="0.3">
      <c r="A591" s="61"/>
      <c r="F591" s="60"/>
      <c r="G591" s="60"/>
      <c r="H591" s="60"/>
      <c r="I591" s="60"/>
      <c r="J591" s="60"/>
      <c r="K591" s="60"/>
      <c r="L591" s="60"/>
      <c r="M591" s="60"/>
      <c r="N591" s="60"/>
      <c r="O591" s="60"/>
    </row>
    <row r="592" spans="1:15" s="20" customFormat="1" ht="37.5" hidden="1" customHeight="1" x14ac:dyDescent="0.3">
      <c r="A592" s="61"/>
      <c r="F592" s="60"/>
      <c r="G592" s="60"/>
      <c r="H592" s="60"/>
      <c r="I592" s="60"/>
      <c r="J592" s="60"/>
      <c r="K592" s="60"/>
      <c r="L592" s="60"/>
      <c r="M592" s="60"/>
      <c r="N592" s="60"/>
      <c r="O592" s="60"/>
    </row>
    <row r="593" spans="1:15" s="20" customFormat="1" ht="37.5" hidden="1" customHeight="1" x14ac:dyDescent="0.3">
      <c r="A593" s="61"/>
      <c r="F593" s="60"/>
      <c r="G593" s="60"/>
      <c r="H593" s="60"/>
      <c r="I593" s="60"/>
      <c r="J593" s="60"/>
      <c r="K593" s="60"/>
      <c r="L593" s="60"/>
      <c r="M593" s="60"/>
      <c r="N593" s="60"/>
      <c r="O593" s="60"/>
    </row>
    <row r="594" spans="1:15" s="20" customFormat="1" ht="37.5" hidden="1" customHeight="1" x14ac:dyDescent="0.3">
      <c r="A594" s="61"/>
      <c r="F594" s="60"/>
      <c r="G594" s="60"/>
      <c r="H594" s="60"/>
      <c r="I594" s="60"/>
      <c r="J594" s="60"/>
      <c r="K594" s="60"/>
      <c r="L594" s="60"/>
      <c r="M594" s="60"/>
      <c r="N594" s="60"/>
      <c r="O594" s="60"/>
    </row>
    <row r="595" spans="1:15" s="20" customFormat="1" ht="37.5" hidden="1" customHeight="1" x14ac:dyDescent="0.3">
      <c r="A595" s="61"/>
      <c r="F595" s="60"/>
      <c r="G595" s="60"/>
      <c r="H595" s="60"/>
      <c r="I595" s="60"/>
      <c r="J595" s="60"/>
      <c r="K595" s="60"/>
      <c r="L595" s="60"/>
      <c r="M595" s="60"/>
      <c r="N595" s="60"/>
      <c r="O595" s="60"/>
    </row>
    <row r="596" spans="1:15" s="20" customFormat="1" ht="37.5" hidden="1" customHeight="1" x14ac:dyDescent="0.3">
      <c r="A596" s="61"/>
      <c r="F596" s="60"/>
      <c r="G596" s="60"/>
      <c r="H596" s="60"/>
      <c r="I596" s="60"/>
      <c r="J596" s="60"/>
      <c r="K596" s="60"/>
      <c r="L596" s="60"/>
      <c r="M596" s="60"/>
      <c r="N596" s="60"/>
      <c r="O596" s="60"/>
    </row>
    <row r="597" spans="1:15" s="20" customFormat="1" ht="37.5" hidden="1" customHeight="1" x14ac:dyDescent="0.3">
      <c r="A597" s="61"/>
      <c r="F597" s="60"/>
      <c r="G597" s="60"/>
      <c r="H597" s="60"/>
      <c r="I597" s="60"/>
      <c r="J597" s="60"/>
      <c r="K597" s="60"/>
      <c r="L597" s="60"/>
      <c r="M597" s="60"/>
      <c r="N597" s="60"/>
      <c r="O597" s="60"/>
    </row>
    <row r="598" spans="1:15" s="20" customFormat="1" ht="37.5" hidden="1" customHeight="1" x14ac:dyDescent="0.3">
      <c r="A598" s="61"/>
      <c r="F598" s="60"/>
      <c r="G598" s="60"/>
      <c r="H598" s="60"/>
      <c r="I598" s="60"/>
      <c r="J598" s="60"/>
      <c r="K598" s="60"/>
      <c r="L598" s="60"/>
      <c r="M598" s="60"/>
      <c r="N598" s="60"/>
      <c r="O598" s="60"/>
    </row>
    <row r="599" spans="1:15" s="20" customFormat="1" ht="37.5" hidden="1" customHeight="1" x14ac:dyDescent="0.3">
      <c r="A599" s="61"/>
      <c r="F599" s="60"/>
      <c r="G599" s="60"/>
      <c r="H599" s="60"/>
      <c r="I599" s="60"/>
      <c r="J599" s="60"/>
      <c r="K599" s="60"/>
      <c r="L599" s="60"/>
      <c r="M599" s="60"/>
      <c r="N599" s="60"/>
      <c r="O599" s="60"/>
    </row>
    <row r="600" spans="1:15" s="20" customFormat="1" ht="37.5" hidden="1" customHeight="1" x14ac:dyDescent="0.3">
      <c r="A600" s="61"/>
      <c r="F600" s="60"/>
      <c r="G600" s="60"/>
      <c r="H600" s="60"/>
      <c r="I600" s="60"/>
      <c r="J600" s="60"/>
      <c r="K600" s="60"/>
      <c r="L600" s="60"/>
      <c r="M600" s="60"/>
      <c r="N600" s="60"/>
      <c r="O600" s="60"/>
    </row>
    <row r="601" spans="1:15" s="20" customFormat="1" ht="37.5" hidden="1" customHeight="1" x14ac:dyDescent="0.3">
      <c r="A601" s="61"/>
      <c r="F601" s="60"/>
      <c r="G601" s="60"/>
      <c r="H601" s="60"/>
      <c r="I601" s="60"/>
      <c r="J601" s="60"/>
      <c r="K601" s="60"/>
      <c r="L601" s="60"/>
      <c r="M601" s="60"/>
      <c r="N601" s="60"/>
      <c r="O601" s="60"/>
    </row>
    <row r="602" spans="1:15" s="20" customFormat="1" ht="37.5" hidden="1" customHeight="1" x14ac:dyDescent="0.3">
      <c r="A602" s="61"/>
      <c r="F602" s="60"/>
      <c r="G602" s="60"/>
      <c r="H602" s="60"/>
      <c r="I602" s="60"/>
      <c r="J602" s="60"/>
      <c r="K602" s="60"/>
      <c r="L602" s="60"/>
      <c r="M602" s="60"/>
      <c r="N602" s="60"/>
      <c r="O602" s="60"/>
    </row>
    <row r="603" spans="1:15" s="20" customFormat="1" ht="37.5" hidden="1" customHeight="1" x14ac:dyDescent="0.3">
      <c r="A603" s="61"/>
      <c r="F603" s="60"/>
      <c r="G603" s="60"/>
      <c r="H603" s="60"/>
      <c r="I603" s="60"/>
      <c r="J603" s="60"/>
      <c r="K603" s="60"/>
      <c r="L603" s="60"/>
      <c r="M603" s="60"/>
      <c r="N603" s="60"/>
      <c r="O603" s="60"/>
    </row>
    <row r="604" spans="1:15" s="20" customFormat="1" ht="37.5" hidden="1" customHeight="1" x14ac:dyDescent="0.3">
      <c r="A604" s="61"/>
      <c r="F604" s="60"/>
      <c r="G604" s="60"/>
      <c r="H604" s="60"/>
      <c r="I604" s="60"/>
      <c r="J604" s="60"/>
      <c r="K604" s="60"/>
      <c r="L604" s="60"/>
      <c r="M604" s="60"/>
      <c r="N604" s="60"/>
      <c r="O604" s="60"/>
    </row>
    <row r="605" spans="1:15" s="20" customFormat="1" ht="37.5" hidden="1" customHeight="1" x14ac:dyDescent="0.3">
      <c r="A605" s="61"/>
      <c r="F605" s="60"/>
      <c r="G605" s="60"/>
      <c r="H605" s="60"/>
      <c r="I605" s="60"/>
      <c r="J605" s="60"/>
      <c r="K605" s="60"/>
      <c r="L605" s="60"/>
      <c r="M605" s="60"/>
      <c r="N605" s="60"/>
      <c r="O605" s="60"/>
    </row>
    <row r="606" spans="1:15" s="20" customFormat="1" ht="37.5" hidden="1" customHeight="1" x14ac:dyDescent="0.3">
      <c r="A606" s="61"/>
      <c r="F606" s="60"/>
      <c r="G606" s="60"/>
      <c r="H606" s="60"/>
      <c r="I606" s="60"/>
      <c r="J606" s="60"/>
      <c r="K606" s="60"/>
      <c r="L606" s="60"/>
      <c r="M606" s="60"/>
      <c r="N606" s="60"/>
      <c r="O606" s="60"/>
    </row>
    <row r="607" spans="1:15" s="20" customFormat="1" ht="37.5" hidden="1" customHeight="1" x14ac:dyDescent="0.3">
      <c r="A607" s="61"/>
      <c r="F607" s="60"/>
      <c r="G607" s="60"/>
      <c r="H607" s="60"/>
      <c r="I607" s="60"/>
      <c r="J607" s="60"/>
      <c r="K607" s="60"/>
      <c r="L607" s="60"/>
      <c r="M607" s="60"/>
      <c r="N607" s="60"/>
      <c r="O607" s="60"/>
    </row>
    <row r="608" spans="1:15" s="20" customFormat="1" ht="37.5" hidden="1" customHeight="1" x14ac:dyDescent="0.3">
      <c r="A608" s="61"/>
      <c r="F608" s="60"/>
      <c r="G608" s="60"/>
      <c r="H608" s="60"/>
      <c r="I608" s="60"/>
      <c r="J608" s="60"/>
      <c r="K608" s="60"/>
      <c r="L608" s="60"/>
      <c r="M608" s="60"/>
      <c r="N608" s="60"/>
      <c r="O608" s="60"/>
    </row>
    <row r="609" spans="1:15" s="20" customFormat="1" ht="37.5" hidden="1" customHeight="1" x14ac:dyDescent="0.3">
      <c r="A609" s="61"/>
      <c r="F609" s="60"/>
      <c r="G609" s="60"/>
      <c r="H609" s="60"/>
      <c r="I609" s="60"/>
      <c r="J609" s="60"/>
      <c r="K609" s="60"/>
      <c r="L609" s="60"/>
      <c r="M609" s="60"/>
      <c r="N609" s="60"/>
      <c r="O609" s="60"/>
    </row>
    <row r="610" spans="1:15" s="20" customFormat="1" ht="37.5" hidden="1" customHeight="1" x14ac:dyDescent="0.3">
      <c r="A610" s="61"/>
      <c r="F610" s="60"/>
      <c r="G610" s="60"/>
      <c r="H610" s="60"/>
      <c r="I610" s="60"/>
      <c r="J610" s="60"/>
      <c r="K610" s="60"/>
      <c r="L610" s="60"/>
      <c r="M610" s="60"/>
      <c r="N610" s="60"/>
      <c r="O610" s="60"/>
    </row>
    <row r="611" spans="1:15" s="20" customFormat="1" ht="37.5" hidden="1" customHeight="1" x14ac:dyDescent="0.3">
      <c r="A611" s="61"/>
      <c r="F611" s="60"/>
      <c r="G611" s="60"/>
      <c r="H611" s="60"/>
      <c r="I611" s="60"/>
      <c r="J611" s="60"/>
      <c r="K611" s="60"/>
      <c r="L611" s="60"/>
      <c r="M611" s="60"/>
      <c r="N611" s="60"/>
      <c r="O611" s="60"/>
    </row>
    <row r="612" spans="1:15" s="20" customFormat="1" ht="37.5" hidden="1" customHeight="1" x14ac:dyDescent="0.3">
      <c r="A612" s="61"/>
      <c r="F612" s="60"/>
      <c r="G612" s="60"/>
      <c r="H612" s="60"/>
      <c r="I612" s="60"/>
      <c r="J612" s="60"/>
      <c r="K612" s="60"/>
      <c r="L612" s="60"/>
      <c r="M612" s="60"/>
      <c r="N612" s="60"/>
      <c r="O612" s="60"/>
    </row>
    <row r="613" spans="1:15" s="20" customFormat="1" ht="37.5" hidden="1" customHeight="1" x14ac:dyDescent="0.3">
      <c r="A613" s="61"/>
      <c r="F613" s="60"/>
      <c r="G613" s="60"/>
      <c r="H613" s="60"/>
      <c r="I613" s="60"/>
      <c r="J613" s="60"/>
      <c r="K613" s="60"/>
      <c r="L613" s="60"/>
      <c r="M613" s="60"/>
      <c r="N613" s="60"/>
      <c r="O613" s="60"/>
    </row>
    <row r="614" spans="1:15" s="20" customFormat="1" ht="37.5" hidden="1" customHeight="1" x14ac:dyDescent="0.3">
      <c r="A614" s="61"/>
      <c r="F614" s="60"/>
      <c r="G614" s="60"/>
      <c r="H614" s="60"/>
      <c r="I614" s="60"/>
      <c r="J614" s="60"/>
      <c r="K614" s="60"/>
      <c r="L614" s="60"/>
      <c r="M614" s="60"/>
      <c r="N614" s="60"/>
      <c r="O614" s="60"/>
    </row>
    <row r="615" spans="1:15" s="20" customFormat="1" ht="37.5" hidden="1" customHeight="1" x14ac:dyDescent="0.3">
      <c r="A615" s="61"/>
      <c r="F615" s="60"/>
      <c r="G615" s="60"/>
      <c r="H615" s="60"/>
      <c r="I615" s="60"/>
      <c r="J615" s="60"/>
      <c r="K615" s="60"/>
      <c r="L615" s="60"/>
      <c r="M615" s="60"/>
      <c r="N615" s="60"/>
      <c r="O615" s="60"/>
    </row>
    <row r="616" spans="1:15" s="20" customFormat="1" ht="37.5" hidden="1" customHeight="1" x14ac:dyDescent="0.3">
      <c r="A616" s="61"/>
      <c r="F616" s="60"/>
      <c r="G616" s="60"/>
      <c r="H616" s="60"/>
      <c r="I616" s="60"/>
      <c r="J616" s="60"/>
      <c r="K616" s="60"/>
      <c r="L616" s="60"/>
      <c r="M616" s="60"/>
      <c r="N616" s="60"/>
      <c r="O616" s="60"/>
    </row>
    <row r="617" spans="1:15" s="20" customFormat="1" ht="37.5" hidden="1" customHeight="1" x14ac:dyDescent="0.3">
      <c r="A617" s="61"/>
      <c r="F617" s="60"/>
      <c r="G617" s="60"/>
      <c r="H617" s="60"/>
      <c r="I617" s="60"/>
      <c r="J617" s="60"/>
      <c r="K617" s="60"/>
      <c r="L617" s="60"/>
      <c r="M617" s="60"/>
      <c r="N617" s="60"/>
      <c r="O617" s="60"/>
    </row>
    <row r="618" spans="1:15" s="20" customFormat="1" ht="37.5" hidden="1" customHeight="1" x14ac:dyDescent="0.3">
      <c r="A618" s="61"/>
      <c r="F618" s="60"/>
      <c r="G618" s="60"/>
      <c r="H618" s="60"/>
      <c r="I618" s="60"/>
      <c r="J618" s="60"/>
      <c r="K618" s="60"/>
      <c r="L618" s="60"/>
      <c r="M618" s="60"/>
      <c r="N618" s="60"/>
      <c r="O618" s="60"/>
    </row>
    <row r="619" spans="1:15" s="20" customFormat="1" ht="37.5" hidden="1" customHeight="1" x14ac:dyDescent="0.3">
      <c r="A619" s="61"/>
      <c r="F619" s="60"/>
      <c r="G619" s="60"/>
      <c r="H619" s="60"/>
      <c r="I619" s="60"/>
      <c r="J619" s="60"/>
      <c r="K619" s="60"/>
      <c r="L619" s="60"/>
      <c r="M619" s="60"/>
      <c r="N619" s="60"/>
      <c r="O619" s="60"/>
    </row>
    <row r="620" spans="1:15" s="20" customFormat="1" ht="37.5" hidden="1" customHeight="1" x14ac:dyDescent="0.3">
      <c r="A620" s="61"/>
      <c r="F620" s="60"/>
      <c r="G620" s="60"/>
      <c r="H620" s="60"/>
      <c r="I620" s="60"/>
      <c r="J620" s="60"/>
      <c r="K620" s="60"/>
      <c r="L620" s="60"/>
      <c r="M620" s="60"/>
      <c r="N620" s="60"/>
      <c r="O620" s="60"/>
    </row>
    <row r="621" spans="1:15" s="20" customFormat="1" ht="37.5" hidden="1" customHeight="1" x14ac:dyDescent="0.3">
      <c r="A621" s="61"/>
      <c r="F621" s="60"/>
      <c r="G621" s="60"/>
      <c r="H621" s="60"/>
      <c r="I621" s="60"/>
      <c r="J621" s="60"/>
      <c r="K621" s="60"/>
      <c r="L621" s="60"/>
      <c r="M621" s="60"/>
      <c r="N621" s="60"/>
      <c r="O621" s="60"/>
    </row>
    <row r="622" spans="1:15" s="20" customFormat="1" ht="37.5" hidden="1" customHeight="1" x14ac:dyDescent="0.3">
      <c r="A622" s="61"/>
      <c r="F622" s="60"/>
      <c r="G622" s="60"/>
      <c r="H622" s="60"/>
      <c r="I622" s="60"/>
      <c r="J622" s="60"/>
      <c r="K622" s="60"/>
      <c r="L622" s="60"/>
      <c r="M622" s="60"/>
      <c r="N622" s="60"/>
      <c r="O622" s="60"/>
    </row>
    <row r="623" spans="1:15" s="20" customFormat="1" ht="37.5" hidden="1" customHeight="1" x14ac:dyDescent="0.3">
      <c r="A623" s="61"/>
      <c r="F623" s="60"/>
      <c r="G623" s="60"/>
      <c r="H623" s="60"/>
      <c r="I623" s="60"/>
      <c r="J623" s="60"/>
      <c r="K623" s="60"/>
      <c r="L623" s="60"/>
      <c r="M623" s="60"/>
      <c r="N623" s="60"/>
      <c r="O623" s="60"/>
    </row>
    <row r="624" spans="1:15" s="20" customFormat="1" ht="37.5" hidden="1" customHeight="1" x14ac:dyDescent="0.3">
      <c r="A624" s="61"/>
      <c r="F624" s="60"/>
      <c r="G624" s="60"/>
      <c r="H624" s="60"/>
      <c r="I624" s="60"/>
      <c r="J624" s="60"/>
      <c r="K624" s="60"/>
      <c r="L624" s="60"/>
      <c r="M624" s="60"/>
      <c r="N624" s="60"/>
      <c r="O624" s="60"/>
    </row>
    <row r="625" spans="1:15" s="20" customFormat="1" ht="37.5" hidden="1" customHeight="1" x14ac:dyDescent="0.3">
      <c r="A625" s="61"/>
      <c r="F625" s="60"/>
      <c r="G625" s="60"/>
      <c r="H625" s="60"/>
      <c r="I625" s="60"/>
      <c r="J625" s="60"/>
      <c r="K625" s="60"/>
      <c r="L625" s="60"/>
      <c r="M625" s="60"/>
      <c r="N625" s="60"/>
      <c r="O625" s="60"/>
    </row>
    <row r="626" spans="1:15" s="20" customFormat="1" ht="37.5" hidden="1" customHeight="1" x14ac:dyDescent="0.3">
      <c r="A626" s="61"/>
      <c r="F626" s="60"/>
      <c r="G626" s="60"/>
      <c r="H626" s="60"/>
      <c r="I626" s="60"/>
      <c r="J626" s="60"/>
      <c r="K626" s="60"/>
      <c r="L626" s="60"/>
      <c r="M626" s="60"/>
      <c r="N626" s="60"/>
      <c r="O626" s="60"/>
    </row>
    <row r="627" spans="1:15" s="20" customFormat="1" ht="37.5" hidden="1" customHeight="1" x14ac:dyDescent="0.3">
      <c r="A627" s="61"/>
      <c r="F627" s="60"/>
      <c r="G627" s="60"/>
      <c r="H627" s="60"/>
      <c r="I627" s="60"/>
      <c r="J627" s="60"/>
      <c r="K627" s="60"/>
      <c r="L627" s="60"/>
      <c r="M627" s="60"/>
      <c r="N627" s="60"/>
      <c r="O627" s="60"/>
    </row>
    <row r="628" spans="1:15" s="20" customFormat="1" ht="37.5" hidden="1" customHeight="1" x14ac:dyDescent="0.3">
      <c r="A628" s="61"/>
      <c r="F628" s="60"/>
      <c r="G628" s="60"/>
      <c r="H628" s="60"/>
      <c r="I628" s="60"/>
      <c r="J628" s="60"/>
      <c r="K628" s="60"/>
      <c r="L628" s="60"/>
      <c r="M628" s="60"/>
      <c r="N628" s="60"/>
      <c r="O628" s="60"/>
    </row>
    <row r="629" spans="1:15" s="20" customFormat="1" ht="37.5" hidden="1" customHeight="1" x14ac:dyDescent="0.3">
      <c r="A629" s="61"/>
      <c r="F629" s="60"/>
      <c r="G629" s="60"/>
      <c r="H629" s="60"/>
      <c r="I629" s="60"/>
      <c r="J629" s="60"/>
      <c r="K629" s="60"/>
      <c r="L629" s="60"/>
      <c r="M629" s="60"/>
      <c r="N629" s="60"/>
      <c r="O629" s="60"/>
    </row>
    <row r="630" spans="1:15" s="20" customFormat="1" ht="37.5" hidden="1" customHeight="1" x14ac:dyDescent="0.3">
      <c r="A630" s="61"/>
      <c r="F630" s="60"/>
      <c r="G630" s="60"/>
      <c r="H630" s="60"/>
      <c r="I630" s="60"/>
      <c r="J630" s="60"/>
      <c r="K630" s="60"/>
      <c r="L630" s="60"/>
      <c r="M630" s="60"/>
      <c r="N630" s="60"/>
      <c r="O630" s="60"/>
    </row>
    <row r="631" spans="1:15" s="20" customFormat="1" ht="37.5" hidden="1" customHeight="1" x14ac:dyDescent="0.3">
      <c r="A631" s="61"/>
      <c r="F631" s="60"/>
      <c r="G631" s="60"/>
      <c r="H631" s="60"/>
      <c r="I631" s="60"/>
      <c r="J631" s="60"/>
      <c r="K631" s="60"/>
      <c r="L631" s="60"/>
      <c r="M631" s="60"/>
      <c r="N631" s="60"/>
      <c r="O631" s="60"/>
    </row>
    <row r="632" spans="1:15" s="20" customFormat="1" ht="37.5" hidden="1" customHeight="1" x14ac:dyDescent="0.3">
      <c r="A632" s="61"/>
      <c r="F632" s="60"/>
      <c r="G632" s="60"/>
      <c r="H632" s="60"/>
      <c r="I632" s="60"/>
      <c r="J632" s="60"/>
      <c r="K632" s="60"/>
      <c r="L632" s="60"/>
      <c r="M632" s="60"/>
      <c r="N632" s="60"/>
      <c r="O632" s="60"/>
    </row>
    <row r="633" spans="1:15" s="20" customFormat="1" ht="37.5" hidden="1" customHeight="1" x14ac:dyDescent="0.3">
      <c r="A633" s="61"/>
      <c r="F633" s="60"/>
      <c r="G633" s="60"/>
      <c r="H633" s="60"/>
      <c r="I633" s="60"/>
      <c r="J633" s="60"/>
      <c r="K633" s="60"/>
      <c r="L633" s="60"/>
      <c r="M633" s="60"/>
      <c r="N633" s="60"/>
      <c r="O633" s="60"/>
    </row>
    <row r="634" spans="1:15" s="20" customFormat="1" ht="37.5" hidden="1" customHeight="1" x14ac:dyDescent="0.3">
      <c r="A634" s="61"/>
      <c r="F634" s="60"/>
      <c r="G634" s="60"/>
      <c r="H634" s="60"/>
      <c r="I634" s="60"/>
      <c r="J634" s="60"/>
      <c r="K634" s="60"/>
      <c r="L634" s="60"/>
      <c r="M634" s="60"/>
      <c r="N634" s="60"/>
      <c r="O634" s="60"/>
    </row>
    <row r="635" spans="1:15" s="20" customFormat="1" ht="37.5" hidden="1" customHeight="1" x14ac:dyDescent="0.3">
      <c r="A635" s="61"/>
      <c r="F635" s="60"/>
      <c r="G635" s="60"/>
      <c r="H635" s="60"/>
      <c r="I635" s="60"/>
      <c r="J635" s="60"/>
      <c r="K635" s="60"/>
      <c r="L635" s="60"/>
      <c r="M635" s="60"/>
      <c r="N635" s="60"/>
      <c r="O635" s="60"/>
    </row>
    <row r="636" spans="1:15" s="20" customFormat="1" ht="37.5" hidden="1" customHeight="1" x14ac:dyDescent="0.3">
      <c r="A636" s="61"/>
      <c r="F636" s="60"/>
      <c r="G636" s="60"/>
      <c r="H636" s="60"/>
      <c r="I636" s="60"/>
      <c r="J636" s="60"/>
      <c r="K636" s="60"/>
      <c r="L636" s="60"/>
      <c r="M636" s="60"/>
      <c r="N636" s="60"/>
      <c r="O636" s="60"/>
    </row>
    <row r="637" spans="1:15" s="20" customFormat="1" ht="37.5" hidden="1" customHeight="1" x14ac:dyDescent="0.3">
      <c r="A637" s="61"/>
      <c r="F637" s="60"/>
      <c r="G637" s="60"/>
      <c r="H637" s="60"/>
      <c r="I637" s="60"/>
      <c r="J637" s="60"/>
      <c r="K637" s="60"/>
      <c r="L637" s="60"/>
      <c r="M637" s="60"/>
      <c r="N637" s="60"/>
      <c r="O637" s="60"/>
    </row>
    <row r="638" spans="1:15" s="20" customFormat="1" ht="37.5" hidden="1" customHeight="1" x14ac:dyDescent="0.3">
      <c r="A638" s="61"/>
      <c r="F638" s="60"/>
      <c r="G638" s="60"/>
      <c r="H638" s="60"/>
      <c r="I638" s="60"/>
      <c r="J638" s="60"/>
      <c r="K638" s="60"/>
      <c r="L638" s="60"/>
      <c r="M638" s="60"/>
      <c r="N638" s="60"/>
      <c r="O638" s="60"/>
    </row>
    <row r="639" spans="1:15" s="20" customFormat="1" ht="37.5" hidden="1" customHeight="1" x14ac:dyDescent="0.3">
      <c r="A639" s="61"/>
      <c r="F639" s="60"/>
      <c r="G639" s="60"/>
      <c r="H639" s="60"/>
      <c r="I639" s="60"/>
      <c r="J639" s="60"/>
      <c r="K639" s="60"/>
      <c r="L639" s="60"/>
      <c r="M639" s="60"/>
      <c r="N639" s="60"/>
      <c r="O639" s="60"/>
    </row>
    <row r="640" spans="1:15" s="20" customFormat="1" ht="37.5" hidden="1" customHeight="1" x14ac:dyDescent="0.3">
      <c r="A640" s="61"/>
      <c r="F640" s="60"/>
      <c r="G640" s="60"/>
      <c r="H640" s="60"/>
      <c r="I640" s="60"/>
      <c r="J640" s="60"/>
      <c r="K640" s="60"/>
      <c r="L640" s="60"/>
      <c r="M640" s="60"/>
      <c r="N640" s="60"/>
      <c r="O640" s="60"/>
    </row>
    <row r="641" spans="1:15" s="20" customFormat="1" ht="37.5" hidden="1" customHeight="1" x14ac:dyDescent="0.3">
      <c r="A641" s="61"/>
      <c r="F641" s="60"/>
      <c r="G641" s="60"/>
      <c r="H641" s="60"/>
      <c r="I641" s="60"/>
      <c r="J641" s="60"/>
      <c r="K641" s="60"/>
      <c r="L641" s="60"/>
      <c r="M641" s="60"/>
      <c r="N641" s="60"/>
      <c r="O641" s="60"/>
    </row>
    <row r="642" spans="1:15" s="20" customFormat="1" ht="37.5" hidden="1" customHeight="1" x14ac:dyDescent="0.3">
      <c r="A642" s="61"/>
      <c r="F642" s="60"/>
      <c r="G642" s="60"/>
      <c r="H642" s="60"/>
      <c r="I642" s="60"/>
      <c r="J642" s="60"/>
      <c r="K642" s="60"/>
      <c r="L642" s="60"/>
      <c r="M642" s="60"/>
      <c r="N642" s="60"/>
      <c r="O642" s="60"/>
    </row>
    <row r="643" spans="1:15" s="20" customFormat="1" ht="37.5" hidden="1" customHeight="1" x14ac:dyDescent="0.3">
      <c r="A643" s="61"/>
      <c r="F643" s="60"/>
      <c r="G643" s="60"/>
      <c r="H643" s="60"/>
      <c r="I643" s="60"/>
      <c r="J643" s="60"/>
      <c r="K643" s="60"/>
      <c r="L643" s="60"/>
      <c r="M643" s="60"/>
      <c r="N643" s="60"/>
      <c r="O643" s="60"/>
    </row>
    <row r="644" spans="1:15" s="20" customFormat="1" ht="37.5" hidden="1" customHeight="1" x14ac:dyDescent="0.3">
      <c r="A644" s="61"/>
      <c r="F644" s="60"/>
      <c r="G644" s="60"/>
      <c r="H644" s="60"/>
      <c r="I644" s="60"/>
      <c r="J644" s="60"/>
      <c r="K644" s="60"/>
      <c r="L644" s="60"/>
      <c r="M644" s="60"/>
      <c r="N644" s="60"/>
      <c r="O644" s="60"/>
    </row>
    <row r="645" spans="1:15" s="20" customFormat="1" ht="37.5" hidden="1" customHeight="1" x14ac:dyDescent="0.3">
      <c r="A645" s="61"/>
      <c r="F645" s="60"/>
      <c r="G645" s="60"/>
      <c r="H645" s="60"/>
      <c r="I645" s="60"/>
      <c r="J645" s="60"/>
      <c r="K645" s="60"/>
      <c r="L645" s="60"/>
      <c r="M645" s="60"/>
      <c r="N645" s="60"/>
      <c r="O645" s="60"/>
    </row>
    <row r="646" spans="1:15" s="20" customFormat="1" ht="37.5" hidden="1" customHeight="1" x14ac:dyDescent="0.3">
      <c r="A646" s="61"/>
      <c r="F646" s="60"/>
      <c r="G646" s="60"/>
      <c r="H646" s="60"/>
      <c r="I646" s="60"/>
      <c r="J646" s="60"/>
      <c r="K646" s="60"/>
      <c r="L646" s="60"/>
      <c r="M646" s="60"/>
      <c r="N646" s="60"/>
      <c r="O646" s="60"/>
    </row>
    <row r="647" spans="1:15" s="20" customFormat="1" ht="37.5" hidden="1" customHeight="1" x14ac:dyDescent="0.3">
      <c r="A647" s="61"/>
      <c r="F647" s="60"/>
      <c r="G647" s="60"/>
      <c r="H647" s="60"/>
      <c r="I647" s="60"/>
      <c r="J647" s="60"/>
      <c r="K647" s="60"/>
      <c r="L647" s="60"/>
      <c r="M647" s="60"/>
      <c r="N647" s="60"/>
      <c r="O647" s="60"/>
    </row>
    <row r="648" spans="1:15" s="20" customFormat="1" ht="37.5" hidden="1" customHeight="1" x14ac:dyDescent="0.3">
      <c r="A648" s="61"/>
      <c r="F648" s="60"/>
      <c r="G648" s="60"/>
      <c r="H648" s="60"/>
      <c r="I648" s="60"/>
      <c r="J648" s="60"/>
      <c r="K648" s="60"/>
      <c r="L648" s="60"/>
      <c r="M648" s="60"/>
      <c r="N648" s="60"/>
      <c r="O648" s="60"/>
    </row>
    <row r="649" spans="1:15" s="20" customFormat="1" ht="37.5" hidden="1" customHeight="1" x14ac:dyDescent="0.3">
      <c r="A649" s="61"/>
      <c r="F649" s="60"/>
      <c r="G649" s="60"/>
      <c r="H649" s="60"/>
      <c r="I649" s="60"/>
      <c r="J649" s="60"/>
      <c r="K649" s="60"/>
      <c r="L649" s="60"/>
      <c r="M649" s="60"/>
      <c r="N649" s="60"/>
      <c r="O649" s="60"/>
    </row>
    <row r="650" spans="1:15" s="20" customFormat="1" ht="37.5" hidden="1" customHeight="1" x14ac:dyDescent="0.3">
      <c r="A650" s="61"/>
      <c r="F650" s="60"/>
      <c r="G650" s="60"/>
      <c r="H650" s="60"/>
      <c r="I650" s="60"/>
      <c r="J650" s="60"/>
      <c r="K650" s="60"/>
      <c r="L650" s="60"/>
      <c r="M650" s="60"/>
      <c r="N650" s="60"/>
      <c r="O650" s="60"/>
    </row>
    <row r="651" spans="1:15" s="20" customFormat="1" ht="37.5" hidden="1" customHeight="1" x14ac:dyDescent="0.3">
      <c r="A651" s="61"/>
      <c r="F651" s="60"/>
      <c r="G651" s="60"/>
      <c r="H651" s="60"/>
      <c r="I651" s="60"/>
      <c r="J651" s="60"/>
      <c r="K651" s="60"/>
      <c r="L651" s="60"/>
      <c r="M651" s="60"/>
      <c r="N651" s="60"/>
      <c r="O651" s="60"/>
    </row>
    <row r="652" spans="1:15" s="20" customFormat="1" ht="37.5" hidden="1" customHeight="1" x14ac:dyDescent="0.3">
      <c r="A652" s="61"/>
      <c r="F652" s="60"/>
      <c r="G652" s="60"/>
      <c r="H652" s="60"/>
      <c r="I652" s="60"/>
      <c r="J652" s="60"/>
      <c r="K652" s="60"/>
      <c r="L652" s="60"/>
      <c r="M652" s="60"/>
      <c r="N652" s="60"/>
      <c r="O652" s="60"/>
    </row>
    <row r="653" spans="1:15" s="20" customFormat="1" ht="37.5" hidden="1" customHeight="1" x14ac:dyDescent="0.3">
      <c r="A653" s="61"/>
      <c r="F653" s="60"/>
      <c r="G653" s="60"/>
      <c r="H653" s="60"/>
      <c r="I653" s="60"/>
      <c r="J653" s="60"/>
      <c r="K653" s="60"/>
      <c r="L653" s="60"/>
      <c r="M653" s="60"/>
      <c r="N653" s="60"/>
      <c r="O653" s="60"/>
    </row>
    <row r="654" spans="1:15" s="20" customFormat="1" ht="37.5" hidden="1" customHeight="1" x14ac:dyDescent="0.3">
      <c r="A654" s="61"/>
      <c r="F654" s="60"/>
      <c r="G654" s="60"/>
      <c r="H654" s="60"/>
      <c r="I654" s="60"/>
      <c r="J654" s="60"/>
      <c r="K654" s="60"/>
      <c r="L654" s="60"/>
      <c r="M654" s="60"/>
      <c r="N654" s="60"/>
      <c r="O654" s="60"/>
    </row>
    <row r="655" spans="1:15" s="20" customFormat="1" ht="37.5" hidden="1" customHeight="1" x14ac:dyDescent="0.3">
      <c r="A655" s="61"/>
      <c r="F655" s="60"/>
      <c r="G655" s="60"/>
      <c r="H655" s="60"/>
      <c r="I655" s="60"/>
      <c r="J655" s="60"/>
      <c r="K655" s="60"/>
      <c r="L655" s="60"/>
      <c r="M655" s="60"/>
      <c r="N655" s="60"/>
      <c r="O655" s="60"/>
    </row>
    <row r="656" spans="1:15" s="20" customFormat="1" ht="37.5" hidden="1" customHeight="1" x14ac:dyDescent="0.3">
      <c r="A656" s="61"/>
      <c r="F656" s="60"/>
      <c r="G656" s="60"/>
      <c r="H656" s="60"/>
      <c r="I656" s="60"/>
      <c r="J656" s="60"/>
      <c r="K656" s="60"/>
      <c r="L656" s="60"/>
      <c r="M656" s="60"/>
      <c r="N656" s="60"/>
      <c r="O656" s="60"/>
    </row>
    <row r="657" spans="1:15" s="20" customFormat="1" ht="37.5" hidden="1" customHeight="1" x14ac:dyDescent="0.3">
      <c r="A657" s="61"/>
      <c r="F657" s="60"/>
      <c r="G657" s="60"/>
      <c r="H657" s="60"/>
      <c r="I657" s="60"/>
      <c r="J657" s="60"/>
      <c r="K657" s="60"/>
      <c r="L657" s="60"/>
      <c r="M657" s="60"/>
      <c r="N657" s="60"/>
      <c r="O657" s="60"/>
    </row>
    <row r="658" spans="1:15" s="20" customFormat="1" ht="37.5" hidden="1" customHeight="1" x14ac:dyDescent="0.3">
      <c r="A658" s="61"/>
      <c r="F658" s="60"/>
      <c r="G658" s="60"/>
      <c r="H658" s="60"/>
      <c r="I658" s="60"/>
      <c r="J658" s="60"/>
      <c r="K658" s="60"/>
      <c r="L658" s="60"/>
      <c r="M658" s="60"/>
      <c r="N658" s="60"/>
      <c r="O658" s="60"/>
    </row>
    <row r="659" spans="1:15" s="20" customFormat="1" ht="37.5" hidden="1" customHeight="1" x14ac:dyDescent="0.3">
      <c r="A659" s="61"/>
      <c r="F659" s="60"/>
      <c r="G659" s="60"/>
      <c r="H659" s="60"/>
      <c r="I659" s="60"/>
      <c r="J659" s="60"/>
      <c r="K659" s="60"/>
      <c r="L659" s="60"/>
      <c r="M659" s="60"/>
      <c r="N659" s="60"/>
      <c r="O659" s="60"/>
    </row>
    <row r="660" spans="1:15" s="20" customFormat="1" ht="37.5" hidden="1" customHeight="1" x14ac:dyDescent="0.3">
      <c r="A660" s="61"/>
      <c r="F660" s="60"/>
      <c r="G660" s="60"/>
      <c r="H660" s="60"/>
      <c r="I660" s="60"/>
      <c r="J660" s="60"/>
      <c r="K660" s="60"/>
      <c r="L660" s="60"/>
      <c r="M660" s="60"/>
      <c r="N660" s="60"/>
      <c r="O660" s="60"/>
    </row>
    <row r="661" spans="1:15" s="20" customFormat="1" ht="37.5" hidden="1" customHeight="1" x14ac:dyDescent="0.3">
      <c r="A661" s="61"/>
      <c r="F661" s="60"/>
      <c r="G661" s="60"/>
      <c r="H661" s="60"/>
      <c r="I661" s="60"/>
      <c r="J661" s="60"/>
      <c r="K661" s="60"/>
      <c r="L661" s="60"/>
      <c r="M661" s="60"/>
      <c r="N661" s="60"/>
      <c r="O661" s="60"/>
    </row>
    <row r="662" spans="1:15" s="20" customFormat="1" ht="37.5" hidden="1" customHeight="1" x14ac:dyDescent="0.3">
      <c r="A662" s="61"/>
      <c r="F662" s="60"/>
      <c r="G662" s="60"/>
      <c r="H662" s="60"/>
      <c r="I662" s="60"/>
      <c r="J662" s="60"/>
      <c r="K662" s="60"/>
      <c r="L662" s="60"/>
      <c r="M662" s="60"/>
      <c r="N662" s="60"/>
      <c r="O662" s="60"/>
    </row>
    <row r="663" spans="1:15" s="20" customFormat="1" ht="37.5" hidden="1" customHeight="1" x14ac:dyDescent="0.3">
      <c r="A663" s="61"/>
      <c r="F663" s="60"/>
      <c r="G663" s="60"/>
      <c r="H663" s="60"/>
      <c r="I663" s="60"/>
      <c r="J663" s="60"/>
      <c r="K663" s="60"/>
      <c r="L663" s="60"/>
      <c r="M663" s="60"/>
      <c r="N663" s="60"/>
      <c r="O663" s="60"/>
    </row>
    <row r="664" spans="1:15" s="20" customFormat="1" ht="37.5" hidden="1" customHeight="1" x14ac:dyDescent="0.3">
      <c r="A664" s="61"/>
      <c r="F664" s="60"/>
      <c r="G664" s="60"/>
      <c r="H664" s="60"/>
      <c r="I664" s="60"/>
      <c r="J664" s="60"/>
      <c r="K664" s="60"/>
      <c r="L664" s="60"/>
      <c r="M664" s="60"/>
      <c r="N664" s="60"/>
      <c r="O664" s="60"/>
    </row>
    <row r="665" spans="1:15" s="20" customFormat="1" ht="37.5" hidden="1" customHeight="1" x14ac:dyDescent="0.3">
      <c r="A665" s="61"/>
      <c r="F665" s="60"/>
      <c r="G665" s="60"/>
      <c r="H665" s="60"/>
      <c r="I665" s="60"/>
      <c r="J665" s="60"/>
      <c r="K665" s="60"/>
      <c r="L665" s="60"/>
      <c r="M665" s="60"/>
      <c r="N665" s="60"/>
      <c r="O665" s="60"/>
    </row>
    <row r="666" spans="1:15" s="20" customFormat="1" ht="37.5" hidden="1" customHeight="1" x14ac:dyDescent="0.3">
      <c r="A666" s="61"/>
      <c r="F666" s="60"/>
      <c r="G666" s="60"/>
      <c r="H666" s="60"/>
      <c r="I666" s="60"/>
      <c r="J666" s="60"/>
      <c r="K666" s="60"/>
      <c r="L666" s="60"/>
      <c r="M666" s="60"/>
      <c r="N666" s="60"/>
      <c r="O666" s="60"/>
    </row>
    <row r="667" spans="1:15" s="20" customFormat="1" ht="37.5" hidden="1" customHeight="1" x14ac:dyDescent="0.3">
      <c r="A667" s="61"/>
      <c r="F667" s="60"/>
      <c r="G667" s="60"/>
      <c r="H667" s="60"/>
      <c r="I667" s="60"/>
      <c r="J667" s="60"/>
      <c r="K667" s="60"/>
      <c r="L667" s="60"/>
      <c r="M667" s="60"/>
      <c r="N667" s="60"/>
      <c r="O667" s="60"/>
    </row>
    <row r="668" spans="1:15" s="20" customFormat="1" ht="37.5" hidden="1" customHeight="1" x14ac:dyDescent="0.3">
      <c r="A668" s="61"/>
      <c r="F668" s="60"/>
      <c r="G668" s="60"/>
      <c r="H668" s="60"/>
      <c r="I668" s="60"/>
      <c r="J668" s="60"/>
      <c r="K668" s="60"/>
      <c r="L668" s="60"/>
      <c r="M668" s="60"/>
      <c r="N668" s="60"/>
      <c r="O668" s="60"/>
    </row>
    <row r="669" spans="1:15" s="20" customFormat="1" ht="37.5" hidden="1" customHeight="1" x14ac:dyDescent="0.3">
      <c r="A669" s="61"/>
      <c r="F669" s="60"/>
      <c r="G669" s="60"/>
      <c r="H669" s="60"/>
      <c r="I669" s="60"/>
      <c r="J669" s="60"/>
      <c r="K669" s="60"/>
      <c r="L669" s="60"/>
      <c r="M669" s="60"/>
      <c r="N669" s="60"/>
      <c r="O669" s="60"/>
    </row>
    <row r="670" spans="1:15" s="20" customFormat="1" ht="37.5" hidden="1" customHeight="1" x14ac:dyDescent="0.3">
      <c r="A670" s="61"/>
      <c r="F670" s="60"/>
      <c r="G670" s="60"/>
      <c r="H670" s="60"/>
      <c r="I670" s="60"/>
      <c r="J670" s="60"/>
      <c r="K670" s="60"/>
      <c r="L670" s="60"/>
      <c r="M670" s="60"/>
      <c r="N670" s="60"/>
      <c r="O670" s="60"/>
    </row>
    <row r="671" spans="1:15" s="20" customFormat="1" ht="37.5" hidden="1" customHeight="1" x14ac:dyDescent="0.3">
      <c r="A671" s="61"/>
      <c r="F671" s="60"/>
      <c r="G671" s="60"/>
      <c r="H671" s="60"/>
      <c r="I671" s="60"/>
      <c r="J671" s="60"/>
      <c r="K671" s="60"/>
      <c r="L671" s="60"/>
      <c r="M671" s="60"/>
      <c r="N671" s="60"/>
      <c r="O671" s="60"/>
    </row>
    <row r="672" spans="1:15" s="20" customFormat="1" ht="37.5" hidden="1" customHeight="1" x14ac:dyDescent="0.3">
      <c r="A672" s="61"/>
      <c r="F672" s="60"/>
      <c r="G672" s="60"/>
      <c r="H672" s="60"/>
      <c r="I672" s="60"/>
      <c r="J672" s="60"/>
      <c r="K672" s="60"/>
      <c r="L672" s="60"/>
      <c r="M672" s="60"/>
      <c r="N672" s="60"/>
      <c r="O672" s="60"/>
    </row>
    <row r="673" spans="1:15" s="20" customFormat="1" ht="37.5" hidden="1" customHeight="1" x14ac:dyDescent="0.3">
      <c r="A673" s="61"/>
      <c r="F673" s="60"/>
      <c r="G673" s="60"/>
      <c r="H673" s="60"/>
      <c r="I673" s="60"/>
      <c r="J673" s="60"/>
      <c r="K673" s="60"/>
      <c r="L673" s="60"/>
      <c r="M673" s="60"/>
      <c r="N673" s="60"/>
      <c r="O673" s="60"/>
    </row>
    <row r="674" spans="1:15" s="20" customFormat="1" ht="37.5" hidden="1" customHeight="1" x14ac:dyDescent="0.3">
      <c r="A674" s="61"/>
      <c r="F674" s="60"/>
      <c r="G674" s="60"/>
      <c r="H674" s="60"/>
      <c r="I674" s="60"/>
      <c r="J674" s="60"/>
      <c r="K674" s="60"/>
      <c r="L674" s="60"/>
      <c r="M674" s="60"/>
      <c r="N674" s="60"/>
      <c r="O674" s="60"/>
    </row>
    <row r="675" spans="1:15" s="20" customFormat="1" ht="37.5" hidden="1" customHeight="1" x14ac:dyDescent="0.3">
      <c r="A675" s="61"/>
      <c r="F675" s="60"/>
      <c r="G675" s="60"/>
      <c r="H675" s="60"/>
      <c r="I675" s="60"/>
      <c r="J675" s="60"/>
      <c r="K675" s="60"/>
      <c r="L675" s="60"/>
      <c r="M675" s="60"/>
      <c r="N675" s="60"/>
      <c r="O675" s="60"/>
    </row>
    <row r="676" spans="1:15" s="20" customFormat="1" ht="37.5" hidden="1" customHeight="1" x14ac:dyDescent="0.3">
      <c r="A676" s="61"/>
      <c r="F676" s="60"/>
      <c r="G676" s="60"/>
      <c r="H676" s="60"/>
      <c r="I676" s="60"/>
      <c r="J676" s="60"/>
      <c r="K676" s="60"/>
      <c r="L676" s="60"/>
      <c r="M676" s="60"/>
      <c r="N676" s="60"/>
      <c r="O676" s="60"/>
    </row>
    <row r="677" spans="1:15" s="20" customFormat="1" ht="37.5" hidden="1" customHeight="1" x14ac:dyDescent="0.3">
      <c r="A677" s="61"/>
      <c r="F677" s="60"/>
      <c r="G677" s="60"/>
      <c r="H677" s="60"/>
      <c r="I677" s="60"/>
      <c r="J677" s="60"/>
      <c r="K677" s="60"/>
      <c r="L677" s="60"/>
      <c r="M677" s="60"/>
      <c r="N677" s="60"/>
      <c r="O677" s="60"/>
    </row>
    <row r="678" spans="1:15" s="20" customFormat="1" ht="37.5" hidden="1" customHeight="1" x14ac:dyDescent="0.3">
      <c r="A678" s="61"/>
      <c r="F678" s="60"/>
      <c r="G678" s="60"/>
      <c r="H678" s="60"/>
      <c r="I678" s="60"/>
      <c r="J678" s="60"/>
      <c r="K678" s="60"/>
      <c r="L678" s="60"/>
      <c r="M678" s="60"/>
      <c r="N678" s="60"/>
      <c r="O678" s="60"/>
    </row>
    <row r="679" spans="1:15" s="20" customFormat="1" ht="37.5" hidden="1" customHeight="1" x14ac:dyDescent="0.3">
      <c r="A679" s="61"/>
      <c r="F679" s="60"/>
      <c r="G679" s="60"/>
      <c r="H679" s="60"/>
      <c r="I679" s="60"/>
      <c r="J679" s="60"/>
      <c r="K679" s="60"/>
      <c r="L679" s="60"/>
      <c r="M679" s="60"/>
      <c r="N679" s="60"/>
      <c r="O679" s="60"/>
    </row>
    <row r="680" spans="1:15" s="20" customFormat="1" ht="37.5" hidden="1" customHeight="1" x14ac:dyDescent="0.3">
      <c r="A680" s="61"/>
      <c r="F680" s="60"/>
      <c r="G680" s="60"/>
      <c r="H680" s="60"/>
      <c r="I680" s="60"/>
      <c r="J680" s="60"/>
      <c r="K680" s="60"/>
      <c r="L680" s="60"/>
      <c r="M680" s="60"/>
      <c r="N680" s="60"/>
      <c r="O680" s="60"/>
    </row>
    <row r="681" spans="1:15" s="20" customFormat="1" ht="37.5" hidden="1" customHeight="1" x14ac:dyDescent="0.3">
      <c r="A681" s="61"/>
      <c r="F681" s="60"/>
      <c r="G681" s="60"/>
      <c r="H681" s="60"/>
      <c r="I681" s="60"/>
      <c r="J681" s="60"/>
      <c r="K681" s="60"/>
      <c r="L681" s="60"/>
      <c r="M681" s="60"/>
      <c r="N681" s="60"/>
      <c r="O681" s="60"/>
    </row>
    <row r="682" spans="1:15" s="20" customFormat="1" ht="37.5" hidden="1" customHeight="1" x14ac:dyDescent="0.3">
      <c r="A682" s="61"/>
      <c r="F682" s="60"/>
      <c r="G682" s="60"/>
      <c r="H682" s="60"/>
      <c r="I682" s="60"/>
      <c r="J682" s="60"/>
      <c r="K682" s="60"/>
      <c r="L682" s="60"/>
      <c r="M682" s="60"/>
      <c r="N682" s="60"/>
      <c r="O682" s="60"/>
    </row>
    <row r="683" spans="1:15" s="20" customFormat="1" ht="37.5" hidden="1" customHeight="1" x14ac:dyDescent="0.3">
      <c r="A683" s="61"/>
      <c r="F683" s="60"/>
      <c r="G683" s="60"/>
      <c r="H683" s="60"/>
      <c r="I683" s="60"/>
      <c r="J683" s="60"/>
      <c r="K683" s="60"/>
      <c r="L683" s="60"/>
      <c r="M683" s="60"/>
      <c r="N683" s="60"/>
      <c r="O683" s="60"/>
    </row>
    <row r="684" spans="1:15" s="20" customFormat="1" ht="37.5" hidden="1" customHeight="1" x14ac:dyDescent="0.3">
      <c r="A684" s="61"/>
      <c r="F684" s="60"/>
      <c r="G684" s="60"/>
      <c r="H684" s="60"/>
      <c r="I684" s="60"/>
      <c r="J684" s="60"/>
      <c r="K684" s="60"/>
      <c r="L684" s="60"/>
      <c r="M684" s="60"/>
      <c r="N684" s="60"/>
      <c r="O684" s="60"/>
    </row>
    <row r="685" spans="1:15" s="20" customFormat="1" ht="37.5" hidden="1" customHeight="1" x14ac:dyDescent="0.3">
      <c r="A685" s="61"/>
      <c r="F685" s="60"/>
      <c r="G685" s="60"/>
      <c r="H685" s="60"/>
      <c r="I685" s="60"/>
      <c r="J685" s="60"/>
      <c r="K685" s="60"/>
      <c r="L685" s="60"/>
      <c r="M685" s="60"/>
      <c r="N685" s="60"/>
      <c r="O685" s="60"/>
    </row>
    <row r="686" spans="1:15" s="20" customFormat="1" ht="37.5" hidden="1" customHeight="1" x14ac:dyDescent="0.3">
      <c r="A686" s="61"/>
      <c r="F686" s="60"/>
      <c r="G686" s="60"/>
      <c r="H686" s="60"/>
      <c r="I686" s="60"/>
      <c r="J686" s="60"/>
      <c r="K686" s="60"/>
      <c r="L686" s="60"/>
      <c r="M686" s="60"/>
      <c r="N686" s="60"/>
      <c r="O686" s="60"/>
    </row>
    <row r="687" spans="1:15" s="20" customFormat="1" ht="37.5" hidden="1" customHeight="1" x14ac:dyDescent="0.3">
      <c r="A687" s="61"/>
      <c r="F687" s="60"/>
      <c r="G687" s="60"/>
      <c r="H687" s="60"/>
      <c r="I687" s="60"/>
      <c r="J687" s="60"/>
      <c r="K687" s="60"/>
      <c r="L687" s="60"/>
      <c r="M687" s="60"/>
      <c r="N687" s="60"/>
      <c r="O687" s="60"/>
    </row>
    <row r="688" spans="1:15" s="20" customFormat="1" ht="37.5" hidden="1" customHeight="1" x14ac:dyDescent="0.3">
      <c r="A688" s="61"/>
      <c r="F688" s="60"/>
      <c r="G688" s="60"/>
      <c r="H688" s="60"/>
      <c r="I688" s="60"/>
      <c r="J688" s="60"/>
      <c r="K688" s="60"/>
      <c r="L688" s="60"/>
      <c r="M688" s="60"/>
      <c r="N688" s="60"/>
      <c r="O688" s="60"/>
    </row>
    <row r="689" spans="1:15" s="20" customFormat="1" ht="37.5" hidden="1" customHeight="1" x14ac:dyDescent="0.3">
      <c r="A689" s="61"/>
      <c r="F689" s="60"/>
      <c r="G689" s="60"/>
      <c r="H689" s="60"/>
      <c r="I689" s="60"/>
      <c r="J689" s="60"/>
      <c r="K689" s="60"/>
      <c r="L689" s="60"/>
      <c r="M689" s="60"/>
      <c r="N689" s="60"/>
      <c r="O689" s="60"/>
    </row>
    <row r="690" spans="1:15" s="20" customFormat="1" ht="37.5" hidden="1" customHeight="1" x14ac:dyDescent="0.3">
      <c r="A690" s="61"/>
      <c r="F690" s="60"/>
      <c r="G690" s="60"/>
      <c r="H690" s="60"/>
      <c r="I690" s="60"/>
      <c r="J690" s="60"/>
      <c r="K690" s="60"/>
      <c r="L690" s="60"/>
      <c r="M690" s="60"/>
      <c r="N690" s="60"/>
      <c r="O690" s="60"/>
    </row>
    <row r="691" spans="1:15" s="20" customFormat="1" ht="37.5" hidden="1" customHeight="1" x14ac:dyDescent="0.3">
      <c r="A691" s="61"/>
      <c r="F691" s="60"/>
      <c r="G691" s="60"/>
      <c r="H691" s="60"/>
      <c r="I691" s="60"/>
      <c r="J691" s="60"/>
      <c r="K691" s="60"/>
      <c r="L691" s="60"/>
      <c r="M691" s="60"/>
      <c r="N691" s="60"/>
      <c r="O691" s="60"/>
    </row>
    <row r="692" spans="1:15" s="20" customFormat="1" ht="37.5" hidden="1" customHeight="1" x14ac:dyDescent="0.3">
      <c r="A692" s="61"/>
      <c r="F692" s="60"/>
      <c r="G692" s="60"/>
      <c r="H692" s="60"/>
      <c r="I692" s="60"/>
      <c r="J692" s="60"/>
      <c r="K692" s="60"/>
      <c r="L692" s="60"/>
      <c r="M692" s="60"/>
      <c r="N692" s="60"/>
      <c r="O692" s="60"/>
    </row>
    <row r="693" spans="1:15" s="20" customFormat="1" ht="37.5" hidden="1" customHeight="1" x14ac:dyDescent="0.3">
      <c r="A693" s="61"/>
      <c r="F693" s="60"/>
      <c r="G693" s="60"/>
      <c r="H693" s="60"/>
      <c r="I693" s="60"/>
      <c r="J693" s="60"/>
      <c r="K693" s="60"/>
      <c r="L693" s="60"/>
      <c r="M693" s="60"/>
      <c r="N693" s="60"/>
      <c r="O693" s="60"/>
    </row>
    <row r="694" spans="1:15" s="20" customFormat="1" ht="37.5" hidden="1" customHeight="1" x14ac:dyDescent="0.3">
      <c r="A694" s="61"/>
      <c r="F694" s="60"/>
      <c r="G694" s="60"/>
      <c r="H694" s="60"/>
      <c r="I694" s="60"/>
      <c r="J694" s="60"/>
      <c r="K694" s="60"/>
      <c r="L694" s="60"/>
      <c r="M694" s="60"/>
      <c r="N694" s="60"/>
      <c r="O694" s="60"/>
    </row>
    <row r="695" spans="1:15" s="20" customFormat="1" ht="37.5" hidden="1" customHeight="1" x14ac:dyDescent="0.3">
      <c r="A695" s="61"/>
      <c r="F695" s="60"/>
      <c r="G695" s="60"/>
      <c r="H695" s="60"/>
      <c r="I695" s="60"/>
      <c r="J695" s="60"/>
      <c r="K695" s="60"/>
      <c r="L695" s="60"/>
      <c r="M695" s="60"/>
      <c r="N695" s="60"/>
      <c r="O695" s="60"/>
    </row>
    <row r="696" spans="1:15" s="20" customFormat="1" ht="37.5" hidden="1" customHeight="1" x14ac:dyDescent="0.3">
      <c r="A696" s="61"/>
      <c r="F696" s="60"/>
      <c r="G696" s="60"/>
      <c r="H696" s="60"/>
      <c r="I696" s="60"/>
      <c r="J696" s="60"/>
      <c r="K696" s="60"/>
      <c r="L696" s="60"/>
      <c r="M696" s="60"/>
      <c r="N696" s="60"/>
      <c r="O696" s="60"/>
    </row>
    <row r="697" spans="1:15" s="20" customFormat="1" ht="37.5" hidden="1" customHeight="1" x14ac:dyDescent="0.3">
      <c r="A697" s="61"/>
      <c r="F697" s="60"/>
      <c r="G697" s="60"/>
      <c r="H697" s="60"/>
      <c r="I697" s="60"/>
      <c r="J697" s="60"/>
      <c r="K697" s="60"/>
      <c r="L697" s="60"/>
      <c r="M697" s="60"/>
      <c r="N697" s="60"/>
      <c r="O697" s="60"/>
    </row>
    <row r="698" spans="1:15" s="20" customFormat="1" ht="37.5" hidden="1" customHeight="1" x14ac:dyDescent="0.3">
      <c r="A698" s="61"/>
      <c r="F698" s="60"/>
      <c r="G698" s="60"/>
      <c r="H698" s="60"/>
      <c r="I698" s="60"/>
      <c r="J698" s="60"/>
      <c r="K698" s="60"/>
      <c r="L698" s="60"/>
      <c r="M698" s="60"/>
      <c r="N698" s="60"/>
      <c r="O698" s="60"/>
    </row>
    <row r="699" spans="1:15" s="20" customFormat="1" ht="37.5" hidden="1" customHeight="1" x14ac:dyDescent="0.3">
      <c r="A699" s="61"/>
      <c r="F699" s="60"/>
      <c r="G699" s="60"/>
      <c r="H699" s="60"/>
      <c r="I699" s="60"/>
      <c r="J699" s="60"/>
      <c r="K699" s="60"/>
      <c r="L699" s="60"/>
      <c r="M699" s="60"/>
      <c r="N699" s="60"/>
      <c r="O699" s="60"/>
    </row>
    <row r="700" spans="1:15" s="20" customFormat="1" ht="37.5" hidden="1" customHeight="1" x14ac:dyDescent="0.3">
      <c r="A700" s="61"/>
      <c r="F700" s="60"/>
      <c r="G700" s="60"/>
      <c r="H700" s="60"/>
      <c r="I700" s="60"/>
      <c r="J700" s="60"/>
      <c r="K700" s="60"/>
      <c r="L700" s="60"/>
      <c r="M700" s="60"/>
      <c r="N700" s="60"/>
      <c r="O700" s="60"/>
    </row>
    <row r="701" spans="1:15" s="20" customFormat="1" ht="37.5" hidden="1" customHeight="1" x14ac:dyDescent="0.3">
      <c r="A701" s="61"/>
      <c r="F701" s="60"/>
      <c r="G701" s="60"/>
      <c r="H701" s="60"/>
      <c r="I701" s="60"/>
      <c r="J701" s="60"/>
      <c r="K701" s="60"/>
      <c r="L701" s="60"/>
      <c r="M701" s="60"/>
      <c r="N701" s="60"/>
      <c r="O701" s="60"/>
    </row>
    <row r="702" spans="1:15" s="20" customFormat="1" ht="37.5" hidden="1" customHeight="1" x14ac:dyDescent="0.3">
      <c r="A702" s="61"/>
      <c r="F702" s="60"/>
      <c r="G702" s="60"/>
      <c r="H702" s="60"/>
      <c r="I702" s="60"/>
      <c r="J702" s="60"/>
      <c r="K702" s="60"/>
      <c r="L702" s="60"/>
      <c r="M702" s="60"/>
      <c r="N702" s="60"/>
      <c r="O702" s="60"/>
    </row>
    <row r="703" spans="1:15" s="20" customFormat="1" ht="37.5" hidden="1" customHeight="1" x14ac:dyDescent="0.3">
      <c r="A703" s="61"/>
      <c r="F703" s="60"/>
      <c r="G703" s="60"/>
      <c r="H703" s="60"/>
      <c r="I703" s="60"/>
      <c r="J703" s="60"/>
      <c r="K703" s="60"/>
      <c r="L703" s="60"/>
      <c r="M703" s="60"/>
      <c r="N703" s="60"/>
      <c r="O703" s="60"/>
    </row>
    <row r="704" spans="1:15" s="20" customFormat="1" ht="37.5" hidden="1" customHeight="1" x14ac:dyDescent="0.3">
      <c r="A704" s="61"/>
      <c r="F704" s="60"/>
      <c r="G704" s="60"/>
      <c r="H704" s="60"/>
      <c r="I704" s="60"/>
      <c r="J704" s="60"/>
      <c r="K704" s="60"/>
      <c r="L704" s="60"/>
      <c r="M704" s="60"/>
      <c r="N704" s="60"/>
      <c r="O704" s="60"/>
    </row>
    <row r="705" spans="1:15" s="20" customFormat="1" ht="37.5" hidden="1" customHeight="1" x14ac:dyDescent="0.3">
      <c r="A705" s="61"/>
      <c r="F705" s="60"/>
      <c r="G705" s="60"/>
      <c r="H705" s="60"/>
      <c r="I705" s="60"/>
      <c r="J705" s="60"/>
      <c r="K705" s="60"/>
      <c r="L705" s="60"/>
      <c r="M705" s="60"/>
      <c r="N705" s="60"/>
      <c r="O705" s="60"/>
    </row>
    <row r="706" spans="1:15" s="20" customFormat="1" ht="37.5" hidden="1" customHeight="1" x14ac:dyDescent="0.3">
      <c r="A706" s="61"/>
      <c r="F706" s="60"/>
      <c r="G706" s="60"/>
      <c r="H706" s="60"/>
      <c r="I706" s="60"/>
      <c r="J706" s="60"/>
      <c r="K706" s="60"/>
      <c r="L706" s="60"/>
      <c r="M706" s="60"/>
      <c r="N706" s="60"/>
      <c r="O706" s="60"/>
    </row>
    <row r="707" spans="1:15" s="20" customFormat="1" ht="37.5" hidden="1" customHeight="1" x14ac:dyDescent="0.3">
      <c r="A707" s="61"/>
      <c r="F707" s="60"/>
      <c r="G707" s="60"/>
      <c r="H707" s="60"/>
      <c r="I707" s="60"/>
      <c r="J707" s="60"/>
      <c r="K707" s="60"/>
      <c r="L707" s="60"/>
      <c r="M707" s="60"/>
      <c r="N707" s="60"/>
      <c r="O707" s="60"/>
    </row>
    <row r="708" spans="1:15" s="20" customFormat="1" ht="37.5" hidden="1" customHeight="1" x14ac:dyDescent="0.3">
      <c r="A708" s="61"/>
      <c r="F708" s="60"/>
      <c r="G708" s="60"/>
      <c r="H708" s="60"/>
      <c r="I708" s="60"/>
      <c r="J708" s="60"/>
      <c r="K708" s="60"/>
      <c r="L708" s="60"/>
      <c r="M708" s="60"/>
      <c r="N708" s="60"/>
      <c r="O708" s="60"/>
    </row>
    <row r="709" spans="1:15" s="20" customFormat="1" ht="37.5" hidden="1" customHeight="1" x14ac:dyDescent="0.3">
      <c r="A709" s="61"/>
      <c r="F709" s="60"/>
      <c r="G709" s="60"/>
      <c r="H709" s="60"/>
      <c r="I709" s="60"/>
      <c r="J709" s="60"/>
      <c r="K709" s="60"/>
      <c r="L709" s="60"/>
      <c r="M709" s="60"/>
      <c r="N709" s="60"/>
      <c r="O709" s="60"/>
    </row>
    <row r="710" spans="1:15" s="20" customFormat="1" ht="37.5" hidden="1" customHeight="1" x14ac:dyDescent="0.3">
      <c r="A710" s="61"/>
      <c r="F710" s="60"/>
      <c r="G710" s="60"/>
      <c r="H710" s="60"/>
      <c r="I710" s="60"/>
      <c r="J710" s="60"/>
      <c r="K710" s="60"/>
      <c r="L710" s="60"/>
      <c r="M710" s="60"/>
      <c r="N710" s="60"/>
      <c r="O710" s="60"/>
    </row>
    <row r="711" spans="1:15" s="20" customFormat="1" ht="37.5" hidden="1" customHeight="1" x14ac:dyDescent="0.3">
      <c r="A711" s="61"/>
      <c r="F711" s="60"/>
      <c r="G711" s="60"/>
      <c r="H711" s="60"/>
      <c r="I711" s="60"/>
      <c r="J711" s="60"/>
      <c r="K711" s="60"/>
      <c r="L711" s="60"/>
      <c r="M711" s="60"/>
      <c r="N711" s="60"/>
      <c r="O711" s="60"/>
    </row>
    <row r="712" spans="1:15" s="20" customFormat="1" ht="37.5" hidden="1" customHeight="1" x14ac:dyDescent="0.3">
      <c r="A712" s="61"/>
      <c r="F712" s="60"/>
      <c r="G712" s="60"/>
      <c r="H712" s="60"/>
      <c r="I712" s="60"/>
      <c r="J712" s="60"/>
      <c r="K712" s="60"/>
      <c r="L712" s="60"/>
      <c r="M712" s="60"/>
      <c r="N712" s="60"/>
      <c r="O712" s="60"/>
    </row>
    <row r="713" spans="1:15" s="20" customFormat="1" ht="37.5" hidden="1" customHeight="1" x14ac:dyDescent="0.3">
      <c r="A713" s="61"/>
      <c r="F713" s="60"/>
      <c r="G713" s="60"/>
      <c r="H713" s="60"/>
      <c r="I713" s="60"/>
      <c r="J713" s="60"/>
      <c r="K713" s="60"/>
      <c r="L713" s="60"/>
      <c r="M713" s="60"/>
      <c r="N713" s="60"/>
      <c r="O713" s="60"/>
    </row>
    <row r="714" spans="1:15" s="20" customFormat="1" ht="37.5" hidden="1" customHeight="1" x14ac:dyDescent="0.3">
      <c r="A714" s="61"/>
      <c r="F714" s="60"/>
      <c r="G714" s="60"/>
      <c r="H714" s="60"/>
      <c r="I714" s="60"/>
      <c r="J714" s="60"/>
      <c r="K714" s="60"/>
      <c r="L714" s="60"/>
      <c r="M714" s="60"/>
      <c r="N714" s="60"/>
      <c r="O714" s="60"/>
    </row>
    <row r="715" spans="1:15" s="20" customFormat="1" ht="37.5" hidden="1" customHeight="1" x14ac:dyDescent="0.3">
      <c r="A715" s="61"/>
      <c r="F715" s="60"/>
      <c r="G715" s="60"/>
      <c r="H715" s="60"/>
      <c r="I715" s="60"/>
      <c r="J715" s="60"/>
      <c r="K715" s="60"/>
      <c r="L715" s="60"/>
      <c r="M715" s="60"/>
      <c r="N715" s="60"/>
      <c r="O715" s="60"/>
    </row>
    <row r="716" spans="1:15" s="20" customFormat="1" ht="37.5" hidden="1" customHeight="1" x14ac:dyDescent="0.3">
      <c r="A716" s="61"/>
      <c r="F716" s="60"/>
      <c r="G716" s="60"/>
      <c r="H716" s="60"/>
      <c r="I716" s="60"/>
      <c r="J716" s="60"/>
      <c r="K716" s="60"/>
      <c r="L716" s="60"/>
      <c r="M716" s="60"/>
      <c r="N716" s="60"/>
      <c r="O716" s="60"/>
    </row>
    <row r="717" spans="1:15" s="20" customFormat="1" ht="37.5" hidden="1" customHeight="1" x14ac:dyDescent="0.3">
      <c r="A717" s="61"/>
      <c r="F717" s="60"/>
      <c r="G717" s="60"/>
      <c r="H717" s="60"/>
      <c r="I717" s="60"/>
      <c r="J717" s="60"/>
      <c r="K717" s="60"/>
      <c r="L717" s="60"/>
      <c r="M717" s="60"/>
      <c r="N717" s="60"/>
      <c r="O717" s="60"/>
    </row>
    <row r="718" spans="1:15" s="20" customFormat="1" ht="37.5" hidden="1" customHeight="1" x14ac:dyDescent="0.3">
      <c r="A718" s="61"/>
      <c r="F718" s="60"/>
      <c r="G718" s="60"/>
      <c r="H718" s="60"/>
      <c r="I718" s="60"/>
      <c r="J718" s="60"/>
      <c r="K718" s="60"/>
      <c r="L718" s="60"/>
      <c r="M718" s="60"/>
      <c r="N718" s="60"/>
      <c r="O718" s="60"/>
    </row>
    <row r="719" spans="1:15" s="20" customFormat="1" ht="37.5" hidden="1" customHeight="1" x14ac:dyDescent="0.3">
      <c r="A719" s="61"/>
      <c r="F719" s="60"/>
      <c r="G719" s="60"/>
      <c r="H719" s="60"/>
      <c r="I719" s="60"/>
      <c r="J719" s="60"/>
      <c r="K719" s="60"/>
      <c r="L719" s="60"/>
      <c r="M719" s="60"/>
      <c r="N719" s="60"/>
      <c r="O719" s="60"/>
    </row>
    <row r="720" spans="1:15" s="20" customFormat="1" ht="37.5" hidden="1" customHeight="1" x14ac:dyDescent="0.3">
      <c r="A720" s="61"/>
      <c r="F720" s="60"/>
      <c r="G720" s="60"/>
      <c r="H720" s="60"/>
      <c r="I720" s="60"/>
      <c r="J720" s="60"/>
      <c r="K720" s="60"/>
      <c r="L720" s="60"/>
      <c r="M720" s="60"/>
      <c r="N720" s="60"/>
      <c r="O720" s="60"/>
    </row>
    <row r="721" spans="1:15" s="20" customFormat="1" ht="37.5" hidden="1" customHeight="1" x14ac:dyDescent="0.3">
      <c r="A721" s="61"/>
      <c r="F721" s="60"/>
      <c r="G721" s="60"/>
      <c r="H721" s="60"/>
      <c r="I721" s="60"/>
      <c r="J721" s="60"/>
      <c r="K721" s="60"/>
      <c r="L721" s="60"/>
      <c r="M721" s="60"/>
      <c r="N721" s="60"/>
      <c r="O721" s="60"/>
    </row>
    <row r="722" spans="1:15" s="20" customFormat="1" ht="37.5" hidden="1" customHeight="1" x14ac:dyDescent="0.3">
      <c r="A722" s="61"/>
      <c r="F722" s="60"/>
      <c r="G722" s="60"/>
      <c r="H722" s="60"/>
      <c r="I722" s="60"/>
      <c r="J722" s="60"/>
      <c r="K722" s="60"/>
      <c r="L722" s="60"/>
      <c r="M722" s="60"/>
      <c r="N722" s="60"/>
      <c r="O722" s="60"/>
    </row>
    <row r="723" spans="1:15" s="20" customFormat="1" ht="37.5" hidden="1" customHeight="1" x14ac:dyDescent="0.3">
      <c r="A723" s="61"/>
      <c r="F723" s="60"/>
      <c r="G723" s="60"/>
      <c r="H723" s="60"/>
      <c r="I723" s="60"/>
      <c r="J723" s="60"/>
      <c r="K723" s="60"/>
      <c r="L723" s="60"/>
      <c r="M723" s="60"/>
      <c r="N723" s="60"/>
      <c r="O723" s="60"/>
    </row>
    <row r="724" spans="1:15" s="20" customFormat="1" ht="37.5" hidden="1" customHeight="1" x14ac:dyDescent="0.3">
      <c r="A724" s="61"/>
      <c r="F724" s="60"/>
      <c r="G724" s="60"/>
      <c r="H724" s="60"/>
      <c r="I724" s="60"/>
      <c r="J724" s="60"/>
      <c r="K724" s="60"/>
      <c r="L724" s="60"/>
      <c r="M724" s="60"/>
      <c r="N724" s="60"/>
      <c r="O724" s="60"/>
    </row>
    <row r="725" spans="1:15" s="20" customFormat="1" ht="37.5" hidden="1" customHeight="1" x14ac:dyDescent="0.3">
      <c r="A725" s="61"/>
      <c r="F725" s="60"/>
      <c r="G725" s="60"/>
      <c r="H725" s="60"/>
      <c r="I725" s="60"/>
      <c r="J725" s="60"/>
      <c r="K725" s="60"/>
      <c r="L725" s="60"/>
      <c r="M725" s="60"/>
      <c r="N725" s="60"/>
      <c r="O725" s="60"/>
    </row>
    <row r="726" spans="1:15" s="20" customFormat="1" ht="37.5" hidden="1" customHeight="1" x14ac:dyDescent="0.3">
      <c r="A726" s="61"/>
      <c r="F726" s="60"/>
      <c r="G726" s="60"/>
      <c r="H726" s="60"/>
      <c r="I726" s="60"/>
      <c r="J726" s="60"/>
      <c r="K726" s="60"/>
      <c r="L726" s="60"/>
      <c r="M726" s="60"/>
      <c r="N726" s="60"/>
      <c r="O726" s="60"/>
    </row>
    <row r="727" spans="1:15" s="20" customFormat="1" ht="37.5" hidden="1" customHeight="1" x14ac:dyDescent="0.3">
      <c r="A727" s="61"/>
      <c r="F727" s="60"/>
      <c r="G727" s="60"/>
      <c r="H727" s="60"/>
      <c r="I727" s="60"/>
      <c r="J727" s="60"/>
      <c r="K727" s="60"/>
      <c r="L727" s="60"/>
      <c r="M727" s="60"/>
      <c r="N727" s="60"/>
      <c r="O727" s="60"/>
    </row>
    <row r="728" spans="1:15" s="20" customFormat="1" ht="37.5" hidden="1" customHeight="1" x14ac:dyDescent="0.3">
      <c r="A728" s="61"/>
      <c r="F728" s="60"/>
      <c r="G728" s="60"/>
      <c r="H728" s="60"/>
      <c r="I728" s="60"/>
      <c r="J728" s="60"/>
      <c r="K728" s="60"/>
      <c r="L728" s="60"/>
      <c r="M728" s="60"/>
      <c r="N728" s="60"/>
      <c r="O728" s="60"/>
    </row>
    <row r="729" spans="1:15" s="20" customFormat="1" ht="37.5" hidden="1" customHeight="1" x14ac:dyDescent="0.3">
      <c r="A729" s="61"/>
      <c r="F729" s="60"/>
      <c r="G729" s="60"/>
      <c r="H729" s="60"/>
      <c r="I729" s="60"/>
      <c r="J729" s="60"/>
      <c r="K729" s="60"/>
      <c r="L729" s="60"/>
      <c r="M729" s="60"/>
      <c r="N729" s="60"/>
      <c r="O729" s="60"/>
    </row>
    <row r="730" spans="1:15" s="20" customFormat="1" ht="37.5" hidden="1" customHeight="1" x14ac:dyDescent="0.3">
      <c r="A730" s="61"/>
      <c r="F730" s="60"/>
      <c r="G730" s="60"/>
      <c r="H730" s="60"/>
      <c r="I730" s="60"/>
      <c r="J730" s="60"/>
      <c r="K730" s="60"/>
      <c r="L730" s="60"/>
      <c r="M730" s="60"/>
      <c r="N730" s="60"/>
      <c r="O730" s="60"/>
    </row>
    <row r="731" spans="1:15" s="20" customFormat="1" ht="37.5" hidden="1" customHeight="1" x14ac:dyDescent="0.3">
      <c r="A731" s="61"/>
      <c r="F731" s="60"/>
      <c r="G731" s="60"/>
      <c r="H731" s="60"/>
      <c r="I731" s="60"/>
      <c r="J731" s="60"/>
      <c r="K731" s="60"/>
      <c r="L731" s="60"/>
      <c r="M731" s="60"/>
      <c r="N731" s="60"/>
      <c r="O731" s="60"/>
    </row>
    <row r="732" spans="1:15" s="20" customFormat="1" ht="37.5" hidden="1" customHeight="1" x14ac:dyDescent="0.3">
      <c r="A732" s="61"/>
      <c r="F732" s="60"/>
      <c r="G732" s="60"/>
      <c r="H732" s="60"/>
      <c r="I732" s="60"/>
      <c r="J732" s="60"/>
      <c r="K732" s="60"/>
      <c r="L732" s="60"/>
      <c r="M732" s="60"/>
      <c r="N732" s="60"/>
      <c r="O732" s="60"/>
    </row>
    <row r="733" spans="1:15" s="20" customFormat="1" ht="37.5" hidden="1" customHeight="1" x14ac:dyDescent="0.3">
      <c r="A733" s="61"/>
      <c r="F733" s="60"/>
      <c r="G733" s="60"/>
      <c r="H733" s="60"/>
      <c r="I733" s="60"/>
      <c r="J733" s="60"/>
      <c r="K733" s="60"/>
      <c r="L733" s="60"/>
      <c r="M733" s="60"/>
      <c r="N733" s="60"/>
      <c r="O733" s="60"/>
    </row>
    <row r="734" spans="1:15" s="20" customFormat="1" ht="37.5" hidden="1" customHeight="1" x14ac:dyDescent="0.3">
      <c r="A734" s="61"/>
      <c r="F734" s="60"/>
      <c r="G734" s="60"/>
      <c r="H734" s="60"/>
      <c r="I734" s="60"/>
      <c r="J734" s="60"/>
      <c r="K734" s="60"/>
      <c r="L734" s="60"/>
      <c r="M734" s="60"/>
      <c r="N734" s="60"/>
      <c r="O734" s="60"/>
    </row>
    <row r="735" spans="1:15" s="20" customFormat="1" ht="37.5" hidden="1" customHeight="1" x14ac:dyDescent="0.3">
      <c r="A735" s="61"/>
      <c r="F735" s="60"/>
      <c r="G735" s="60"/>
      <c r="H735" s="60"/>
      <c r="I735" s="60"/>
      <c r="J735" s="60"/>
      <c r="K735" s="60"/>
      <c r="L735" s="60"/>
      <c r="M735" s="60"/>
      <c r="N735" s="60"/>
      <c r="O735" s="60"/>
    </row>
    <row r="736" spans="1:15" s="20" customFormat="1" ht="37.5" hidden="1" customHeight="1" x14ac:dyDescent="0.3">
      <c r="A736" s="61"/>
      <c r="F736" s="60"/>
      <c r="G736" s="60"/>
      <c r="H736" s="60"/>
      <c r="I736" s="60"/>
      <c r="J736" s="60"/>
      <c r="K736" s="60"/>
      <c r="L736" s="60"/>
      <c r="M736" s="60"/>
      <c r="N736" s="60"/>
      <c r="O736" s="60"/>
    </row>
    <row r="737" spans="1:15" s="20" customFormat="1" ht="37.5" hidden="1" customHeight="1" x14ac:dyDescent="0.3">
      <c r="A737" s="61"/>
      <c r="F737" s="60"/>
      <c r="G737" s="60"/>
      <c r="H737" s="60"/>
      <c r="I737" s="60"/>
      <c r="J737" s="60"/>
      <c r="K737" s="60"/>
      <c r="L737" s="60"/>
      <c r="M737" s="60"/>
      <c r="N737" s="60"/>
      <c r="O737" s="60"/>
    </row>
    <row r="738" spans="1:15" s="20" customFormat="1" ht="37.5" hidden="1" customHeight="1" x14ac:dyDescent="0.3">
      <c r="A738" s="61"/>
      <c r="F738" s="60"/>
      <c r="G738" s="60"/>
      <c r="H738" s="60"/>
      <c r="I738" s="60"/>
      <c r="J738" s="60"/>
      <c r="K738" s="60"/>
      <c r="L738" s="60"/>
      <c r="M738" s="60"/>
      <c r="N738" s="60"/>
      <c r="O738" s="60"/>
    </row>
    <row r="739" spans="1:15" s="20" customFormat="1" ht="37.5" hidden="1" customHeight="1" x14ac:dyDescent="0.3">
      <c r="A739" s="61"/>
      <c r="F739" s="60"/>
      <c r="G739" s="60"/>
      <c r="H739" s="60"/>
      <c r="I739" s="60"/>
      <c r="J739" s="60"/>
      <c r="K739" s="60"/>
      <c r="L739" s="60"/>
      <c r="M739" s="60"/>
      <c r="N739" s="60"/>
      <c r="O739" s="60"/>
    </row>
    <row r="740" spans="1:15" s="20" customFormat="1" ht="37.5" hidden="1" customHeight="1" x14ac:dyDescent="0.3">
      <c r="A740" s="61"/>
      <c r="F740" s="60"/>
      <c r="G740" s="60"/>
      <c r="H740" s="60"/>
      <c r="I740" s="60"/>
      <c r="J740" s="60"/>
      <c r="K740" s="60"/>
      <c r="L740" s="60"/>
      <c r="M740" s="60"/>
      <c r="N740" s="60"/>
      <c r="O740" s="60"/>
    </row>
    <row r="741" spans="1:15" s="20" customFormat="1" ht="37.5" hidden="1" customHeight="1" x14ac:dyDescent="0.3">
      <c r="A741" s="61"/>
      <c r="F741" s="60"/>
      <c r="G741" s="60"/>
      <c r="H741" s="60"/>
      <c r="I741" s="60"/>
      <c r="J741" s="60"/>
      <c r="K741" s="60"/>
      <c r="L741" s="60"/>
      <c r="M741" s="60"/>
      <c r="N741" s="60"/>
      <c r="O741" s="60"/>
    </row>
    <row r="742" spans="1:15" s="20" customFormat="1" ht="37.5" hidden="1" customHeight="1" x14ac:dyDescent="0.3">
      <c r="A742" s="61"/>
      <c r="F742" s="60"/>
      <c r="G742" s="60"/>
      <c r="H742" s="60"/>
      <c r="I742" s="60"/>
      <c r="J742" s="60"/>
      <c r="K742" s="60"/>
      <c r="L742" s="60"/>
      <c r="M742" s="60"/>
      <c r="N742" s="60"/>
      <c r="O742" s="60"/>
    </row>
    <row r="743" spans="1:15" s="20" customFormat="1" ht="37.5" hidden="1" customHeight="1" x14ac:dyDescent="0.3">
      <c r="A743" s="61"/>
      <c r="F743" s="60"/>
      <c r="G743" s="60"/>
      <c r="H743" s="60"/>
      <c r="I743" s="60"/>
      <c r="J743" s="60"/>
      <c r="K743" s="60"/>
      <c r="L743" s="60"/>
      <c r="M743" s="60"/>
      <c r="N743" s="60"/>
      <c r="O743" s="60"/>
    </row>
    <row r="744" spans="1:15" s="20" customFormat="1" ht="37.5" hidden="1" customHeight="1" x14ac:dyDescent="0.3">
      <c r="A744" s="61"/>
      <c r="F744" s="60"/>
      <c r="G744" s="60"/>
      <c r="H744" s="60"/>
      <c r="I744" s="60"/>
      <c r="J744" s="60"/>
      <c r="K744" s="60"/>
      <c r="L744" s="60"/>
      <c r="M744" s="60"/>
      <c r="N744" s="60"/>
      <c r="O744" s="60"/>
    </row>
    <row r="745" spans="1:15" s="20" customFormat="1" ht="37.5" hidden="1" customHeight="1" x14ac:dyDescent="0.3">
      <c r="A745" s="61"/>
      <c r="F745" s="60"/>
      <c r="G745" s="60"/>
      <c r="H745" s="60"/>
      <c r="I745" s="60"/>
      <c r="J745" s="60"/>
      <c r="K745" s="60"/>
      <c r="L745" s="60"/>
      <c r="M745" s="60"/>
      <c r="N745" s="60"/>
      <c r="O745" s="60"/>
    </row>
    <row r="746" spans="1:15" s="20" customFormat="1" ht="37.5" hidden="1" customHeight="1" x14ac:dyDescent="0.3">
      <c r="A746" s="61"/>
      <c r="F746" s="60"/>
      <c r="G746" s="60"/>
      <c r="H746" s="60"/>
      <c r="I746" s="60"/>
      <c r="J746" s="60"/>
      <c r="K746" s="60"/>
      <c r="L746" s="60"/>
      <c r="M746" s="60"/>
      <c r="N746" s="60"/>
      <c r="O746" s="60"/>
    </row>
    <row r="747" spans="1:15" s="20" customFormat="1" ht="37.5" hidden="1" customHeight="1" x14ac:dyDescent="0.3">
      <c r="A747" s="61"/>
      <c r="F747" s="60"/>
      <c r="G747" s="60"/>
      <c r="H747" s="60"/>
      <c r="I747" s="60"/>
      <c r="J747" s="60"/>
      <c r="K747" s="60"/>
      <c r="L747" s="60"/>
      <c r="M747" s="60"/>
      <c r="N747" s="60"/>
      <c r="O747" s="60"/>
    </row>
    <row r="748" spans="1:15" s="20" customFormat="1" ht="37.5" hidden="1" customHeight="1" x14ac:dyDescent="0.3">
      <c r="A748" s="61"/>
      <c r="F748" s="60"/>
      <c r="G748" s="60"/>
      <c r="H748" s="60"/>
      <c r="I748" s="60"/>
      <c r="J748" s="60"/>
      <c r="K748" s="60"/>
      <c r="L748" s="60"/>
      <c r="M748" s="60"/>
      <c r="N748" s="60"/>
      <c r="O748" s="60"/>
    </row>
    <row r="749" spans="1:15" s="20" customFormat="1" ht="37.5" hidden="1" customHeight="1" x14ac:dyDescent="0.3">
      <c r="A749" s="61"/>
      <c r="F749" s="60"/>
      <c r="G749" s="60"/>
      <c r="H749" s="60"/>
      <c r="I749" s="60"/>
      <c r="J749" s="60"/>
      <c r="K749" s="60"/>
      <c r="L749" s="60"/>
      <c r="M749" s="60"/>
      <c r="N749" s="60"/>
      <c r="O749" s="60"/>
    </row>
    <row r="750" spans="1:15" s="20" customFormat="1" ht="37.5" hidden="1" customHeight="1" x14ac:dyDescent="0.3">
      <c r="A750" s="61"/>
      <c r="F750" s="60"/>
      <c r="G750" s="60"/>
      <c r="H750" s="60"/>
      <c r="I750" s="60"/>
      <c r="J750" s="60"/>
      <c r="K750" s="60"/>
      <c r="L750" s="60"/>
      <c r="M750" s="60"/>
      <c r="N750" s="60"/>
      <c r="O750" s="60"/>
    </row>
    <row r="751" spans="1:15" s="20" customFormat="1" ht="37.5" hidden="1" customHeight="1" x14ac:dyDescent="0.3">
      <c r="A751" s="61"/>
      <c r="F751" s="60"/>
      <c r="G751" s="60"/>
      <c r="H751" s="60"/>
      <c r="I751" s="60"/>
      <c r="J751" s="60"/>
      <c r="K751" s="60"/>
      <c r="L751" s="60"/>
      <c r="M751" s="60"/>
      <c r="N751" s="60"/>
      <c r="O751" s="60"/>
    </row>
    <row r="752" spans="1:15" s="20" customFormat="1" ht="37.5" hidden="1" customHeight="1" x14ac:dyDescent="0.3">
      <c r="A752" s="61"/>
      <c r="F752" s="60"/>
      <c r="G752" s="60"/>
      <c r="H752" s="60"/>
      <c r="I752" s="60"/>
      <c r="J752" s="60"/>
      <c r="K752" s="60"/>
      <c r="L752" s="60"/>
      <c r="M752" s="60"/>
      <c r="N752" s="60"/>
      <c r="O752" s="60"/>
    </row>
    <row r="753" spans="1:15" s="20" customFormat="1" ht="37.5" hidden="1" customHeight="1" x14ac:dyDescent="0.3">
      <c r="A753" s="61"/>
      <c r="F753" s="60"/>
      <c r="G753" s="60"/>
      <c r="H753" s="60"/>
      <c r="I753" s="60"/>
      <c r="J753" s="60"/>
      <c r="K753" s="60"/>
      <c r="L753" s="60"/>
      <c r="M753" s="60"/>
      <c r="N753" s="60"/>
      <c r="O753" s="60"/>
    </row>
    <row r="754" spans="1:15" s="20" customFormat="1" ht="37.5" hidden="1" customHeight="1" x14ac:dyDescent="0.3">
      <c r="A754" s="61"/>
      <c r="F754" s="60"/>
      <c r="G754" s="60"/>
      <c r="H754" s="60"/>
      <c r="I754" s="60"/>
      <c r="J754" s="60"/>
      <c r="K754" s="60"/>
      <c r="L754" s="60"/>
      <c r="M754" s="60"/>
      <c r="N754" s="60"/>
      <c r="O754" s="60"/>
    </row>
    <row r="755" spans="1:15" s="20" customFormat="1" ht="37.5" hidden="1" customHeight="1" x14ac:dyDescent="0.3">
      <c r="A755" s="61"/>
      <c r="F755" s="60"/>
      <c r="G755" s="60"/>
      <c r="H755" s="60"/>
      <c r="I755" s="60"/>
      <c r="J755" s="60"/>
      <c r="K755" s="60"/>
      <c r="L755" s="60"/>
      <c r="M755" s="60"/>
      <c r="N755" s="60"/>
      <c r="O755" s="60"/>
    </row>
    <row r="756" spans="1:15" s="20" customFormat="1" ht="37.5" hidden="1" customHeight="1" x14ac:dyDescent="0.3">
      <c r="A756" s="61"/>
      <c r="F756" s="60"/>
      <c r="G756" s="60"/>
      <c r="H756" s="60"/>
      <c r="I756" s="60"/>
      <c r="J756" s="60"/>
      <c r="K756" s="60"/>
      <c r="L756" s="60"/>
      <c r="M756" s="60"/>
      <c r="N756" s="60"/>
      <c r="O756" s="60"/>
    </row>
    <row r="757" spans="1:15" s="20" customFormat="1" ht="37.5" hidden="1" customHeight="1" x14ac:dyDescent="0.3">
      <c r="A757" s="61"/>
      <c r="F757" s="60"/>
      <c r="G757" s="60"/>
      <c r="H757" s="60"/>
      <c r="I757" s="60"/>
      <c r="J757" s="60"/>
      <c r="K757" s="60"/>
      <c r="L757" s="60"/>
      <c r="M757" s="60"/>
      <c r="N757" s="60"/>
      <c r="O757" s="60"/>
    </row>
    <row r="758" spans="1:15" s="20" customFormat="1" ht="37.5" hidden="1" customHeight="1" x14ac:dyDescent="0.3">
      <c r="A758" s="61"/>
      <c r="F758" s="60"/>
      <c r="G758" s="60"/>
      <c r="H758" s="60"/>
      <c r="I758" s="60"/>
      <c r="J758" s="60"/>
      <c r="K758" s="60"/>
      <c r="L758" s="60"/>
      <c r="M758" s="60"/>
      <c r="N758" s="60"/>
      <c r="O758" s="60"/>
    </row>
    <row r="759" spans="1:15" s="20" customFormat="1" ht="37.5" hidden="1" customHeight="1" x14ac:dyDescent="0.3">
      <c r="A759" s="61"/>
      <c r="F759" s="60"/>
      <c r="G759" s="60"/>
      <c r="H759" s="60"/>
      <c r="I759" s="60"/>
      <c r="J759" s="60"/>
      <c r="K759" s="60"/>
      <c r="L759" s="60"/>
      <c r="M759" s="60"/>
      <c r="N759" s="60"/>
      <c r="O759" s="60"/>
    </row>
    <row r="760" spans="1:15" s="20" customFormat="1" ht="37.5" hidden="1" customHeight="1" x14ac:dyDescent="0.3">
      <c r="A760" s="61"/>
      <c r="F760" s="60"/>
      <c r="G760" s="60"/>
      <c r="H760" s="60"/>
      <c r="I760" s="60"/>
      <c r="J760" s="60"/>
      <c r="K760" s="60"/>
      <c r="L760" s="60"/>
      <c r="M760" s="60"/>
      <c r="N760" s="60"/>
      <c r="O760" s="60"/>
    </row>
    <row r="761" spans="1:15" s="20" customFormat="1" ht="37.5" hidden="1" customHeight="1" x14ac:dyDescent="0.3">
      <c r="A761" s="61"/>
      <c r="F761" s="60"/>
      <c r="G761" s="60"/>
      <c r="H761" s="60"/>
      <c r="I761" s="60"/>
      <c r="J761" s="60"/>
      <c r="K761" s="60"/>
      <c r="L761" s="60"/>
      <c r="M761" s="60"/>
      <c r="N761" s="60"/>
      <c r="O761" s="60"/>
    </row>
    <row r="762" spans="1:15" s="20" customFormat="1" ht="37.5" hidden="1" customHeight="1" x14ac:dyDescent="0.3">
      <c r="A762" s="61"/>
      <c r="F762" s="60"/>
      <c r="G762" s="60"/>
      <c r="H762" s="60"/>
      <c r="I762" s="60"/>
      <c r="J762" s="60"/>
      <c r="K762" s="60"/>
      <c r="L762" s="60"/>
      <c r="M762" s="60"/>
      <c r="N762" s="60"/>
      <c r="O762" s="60"/>
    </row>
    <row r="763" spans="1:15" s="20" customFormat="1" ht="37.5" hidden="1" customHeight="1" x14ac:dyDescent="0.3">
      <c r="A763" s="61"/>
      <c r="F763" s="60"/>
      <c r="G763" s="60"/>
      <c r="H763" s="60"/>
      <c r="I763" s="60"/>
      <c r="J763" s="60"/>
      <c r="K763" s="60"/>
      <c r="L763" s="60"/>
      <c r="M763" s="60"/>
      <c r="N763" s="60"/>
      <c r="O763" s="60"/>
    </row>
    <row r="764" spans="1:15" s="20" customFormat="1" ht="37.5" hidden="1" customHeight="1" x14ac:dyDescent="0.3">
      <c r="A764" s="61"/>
      <c r="F764" s="60"/>
      <c r="G764" s="60"/>
      <c r="H764" s="60"/>
      <c r="I764" s="60"/>
      <c r="J764" s="60"/>
      <c r="K764" s="60"/>
      <c r="L764" s="60"/>
      <c r="M764" s="60"/>
      <c r="N764" s="60"/>
      <c r="O764" s="60"/>
    </row>
    <row r="765" spans="1:15" s="20" customFormat="1" ht="37.5" hidden="1" customHeight="1" x14ac:dyDescent="0.3">
      <c r="A765" s="61"/>
      <c r="F765" s="60"/>
      <c r="G765" s="60"/>
      <c r="H765" s="60"/>
      <c r="I765" s="60"/>
      <c r="J765" s="60"/>
      <c r="K765" s="60"/>
      <c r="L765" s="60"/>
      <c r="M765" s="60"/>
      <c r="N765" s="60"/>
      <c r="O765" s="60"/>
    </row>
    <row r="766" spans="1:15" s="20" customFormat="1" ht="37.5" hidden="1" customHeight="1" x14ac:dyDescent="0.3">
      <c r="F766" s="60"/>
      <c r="G766" s="60"/>
      <c r="H766" s="60"/>
      <c r="I766" s="60"/>
      <c r="J766" s="60"/>
      <c r="K766" s="60"/>
      <c r="L766" s="60"/>
      <c r="M766" s="60"/>
      <c r="N766" s="60"/>
      <c r="O766" s="60"/>
    </row>
    <row r="767" spans="1:15" s="20" customFormat="1" ht="37.5" hidden="1" customHeight="1" x14ac:dyDescent="0.3">
      <c r="F767" s="60"/>
      <c r="G767" s="60"/>
      <c r="H767" s="60"/>
      <c r="I767" s="60"/>
      <c r="J767" s="60"/>
      <c r="K767" s="60"/>
      <c r="L767" s="60"/>
      <c r="M767" s="60"/>
      <c r="N767" s="60"/>
      <c r="O767" s="60"/>
    </row>
    <row r="768" spans="1:15" s="20" customFormat="1" ht="37.5" hidden="1" customHeight="1" x14ac:dyDescent="0.3">
      <c r="F768" s="60"/>
      <c r="G768" s="60"/>
      <c r="H768" s="60"/>
      <c r="I768" s="60"/>
      <c r="J768" s="60"/>
      <c r="K768" s="60"/>
      <c r="L768" s="60"/>
      <c r="M768" s="60"/>
      <c r="N768" s="60"/>
      <c r="O768" s="60"/>
    </row>
    <row r="769" spans="2:15" s="20" customFormat="1" ht="37.5" hidden="1" customHeight="1" x14ac:dyDescent="0.3">
      <c r="F769" s="60"/>
      <c r="G769" s="60"/>
      <c r="H769" s="60"/>
      <c r="I769" s="60"/>
      <c r="J769" s="60"/>
      <c r="K769" s="60"/>
      <c r="L769" s="60"/>
      <c r="M769" s="60"/>
      <c r="N769" s="60"/>
      <c r="O769" s="60"/>
    </row>
    <row r="770" spans="2:15" s="20" customFormat="1" ht="37.5" hidden="1" customHeight="1" x14ac:dyDescent="0.3">
      <c r="F770" s="60"/>
      <c r="G770" s="60"/>
      <c r="H770" s="60"/>
      <c r="I770" s="60"/>
      <c r="J770" s="60"/>
      <c r="K770" s="60"/>
      <c r="L770" s="60"/>
      <c r="M770" s="60"/>
      <c r="N770" s="60"/>
      <c r="O770" s="60"/>
    </row>
    <row r="771" spans="2:15" s="20" customFormat="1" ht="37.5" hidden="1" customHeight="1" x14ac:dyDescent="0.3">
      <c r="F771" s="60"/>
      <c r="G771" s="60"/>
      <c r="H771" s="60"/>
      <c r="I771" s="60"/>
      <c r="J771" s="60"/>
      <c r="K771" s="60"/>
      <c r="L771" s="60"/>
      <c r="M771" s="60"/>
      <c r="N771" s="60"/>
      <c r="O771" s="60"/>
    </row>
    <row r="772" spans="2:15" s="20" customFormat="1" ht="37.5" hidden="1" customHeight="1" x14ac:dyDescent="0.3">
      <c r="F772" s="60"/>
      <c r="G772" s="60"/>
      <c r="H772" s="60"/>
      <c r="I772" s="60"/>
      <c r="J772" s="60"/>
      <c r="K772" s="60"/>
      <c r="L772" s="60"/>
      <c r="M772" s="60"/>
      <c r="N772" s="60"/>
      <c r="O772" s="60"/>
    </row>
    <row r="773" spans="2:15" s="20" customFormat="1" ht="37.5" hidden="1" customHeight="1" x14ac:dyDescent="0.3">
      <c r="F773" s="60"/>
      <c r="G773" s="60"/>
      <c r="H773" s="60"/>
      <c r="I773" s="60"/>
      <c r="J773" s="60"/>
      <c r="K773" s="60"/>
      <c r="L773" s="60"/>
      <c r="M773" s="60"/>
      <c r="N773" s="60"/>
      <c r="O773" s="60"/>
    </row>
    <row r="774" spans="2:15" s="20" customFormat="1" ht="37.5" hidden="1" customHeight="1" x14ac:dyDescent="0.3">
      <c r="F774" s="60"/>
      <c r="G774" s="60"/>
      <c r="H774" s="60"/>
      <c r="I774" s="60"/>
      <c r="J774" s="60"/>
      <c r="K774" s="60"/>
      <c r="L774" s="60"/>
      <c r="M774" s="60"/>
      <c r="N774" s="60"/>
      <c r="O774" s="60"/>
    </row>
    <row r="775" spans="2:15" s="20" customFormat="1" ht="37.5" hidden="1" customHeight="1" x14ac:dyDescent="0.3">
      <c r="F775" s="60"/>
      <c r="G775" s="60"/>
      <c r="H775" s="60"/>
      <c r="I775" s="60"/>
      <c r="J775" s="60"/>
      <c r="K775" s="60"/>
      <c r="L775" s="60"/>
      <c r="M775" s="60"/>
      <c r="N775" s="60"/>
      <c r="O775" s="60"/>
    </row>
    <row r="776" spans="2:15" s="20" customFormat="1" ht="37.5" hidden="1" customHeight="1" x14ac:dyDescent="0.3">
      <c r="F776" s="60"/>
      <c r="G776" s="60"/>
      <c r="H776" s="60"/>
      <c r="I776" s="60"/>
      <c r="J776" s="60"/>
      <c r="K776" s="60"/>
      <c r="L776" s="60"/>
      <c r="M776" s="60"/>
      <c r="N776" s="60"/>
      <c r="O776" s="60"/>
    </row>
    <row r="777" spans="2:15" s="20" customFormat="1" ht="37.5" hidden="1" customHeight="1" x14ac:dyDescent="0.3">
      <c r="F777" s="60"/>
      <c r="G777" s="60"/>
      <c r="H777" s="60"/>
      <c r="I777" s="60"/>
      <c r="J777" s="60"/>
      <c r="K777" s="60"/>
      <c r="L777" s="60"/>
      <c r="M777" s="60"/>
      <c r="N777" s="60"/>
      <c r="O777" s="60"/>
    </row>
    <row r="778" spans="2:15" s="20" customFormat="1" ht="37.5" hidden="1" customHeight="1" x14ac:dyDescent="0.3">
      <c r="F778" s="60"/>
      <c r="G778" s="60"/>
      <c r="H778" s="60"/>
      <c r="I778" s="60"/>
      <c r="J778" s="60"/>
      <c r="K778" s="60"/>
      <c r="L778" s="60"/>
      <c r="M778" s="60"/>
      <c r="N778" s="60"/>
      <c r="O778" s="60"/>
    </row>
    <row r="779" spans="2:15" ht="37.5" hidden="1" customHeight="1" x14ac:dyDescent="0.3">
      <c r="B779" s="62">
        <v>1</v>
      </c>
      <c r="C779" s="10" t="s">
        <v>63</v>
      </c>
      <c r="D779" s="63">
        <v>114454.605</v>
      </c>
    </row>
    <row r="780" spans="2:15" ht="37.5" hidden="1" customHeight="1" x14ac:dyDescent="0.3">
      <c r="B780" s="62" t="s">
        <v>78</v>
      </c>
      <c r="C780" s="10" t="s">
        <v>63</v>
      </c>
      <c r="D780" s="63">
        <v>5643.8</v>
      </c>
    </row>
    <row r="781" spans="2:15" ht="37.5" hidden="1" customHeight="1" x14ac:dyDescent="0.3">
      <c r="B781" s="62" t="s">
        <v>79</v>
      </c>
      <c r="C781" s="10" t="s">
        <v>63</v>
      </c>
      <c r="D781" s="63">
        <v>55461.508000000002</v>
      </c>
    </row>
    <row r="782" spans="2:15" ht="37.5" hidden="1" customHeight="1" x14ac:dyDescent="0.3">
      <c r="B782" s="62" t="s">
        <v>80</v>
      </c>
      <c r="C782" s="10" t="s">
        <v>63</v>
      </c>
      <c r="D782" s="63">
        <v>4820.7039999999997</v>
      </c>
    </row>
    <row r="783" spans="2:15" ht="37.5" hidden="1" customHeight="1" x14ac:dyDescent="0.3">
      <c r="B783" s="62" t="s">
        <v>81</v>
      </c>
      <c r="C783" s="10" t="s">
        <v>63</v>
      </c>
      <c r="D783" s="63">
        <v>13729.182000000001</v>
      </c>
    </row>
    <row r="784" spans="2:15" ht="37.5" hidden="1" customHeight="1" x14ac:dyDescent="0.3">
      <c r="B784" s="62" t="s">
        <v>82</v>
      </c>
      <c r="C784" s="10" t="s">
        <v>63</v>
      </c>
      <c r="D784" s="63">
        <v>0</v>
      </c>
    </row>
    <row r="785" spans="2:4" ht="37.5" hidden="1" customHeight="1" x14ac:dyDescent="0.3">
      <c r="B785" s="62" t="s">
        <v>83</v>
      </c>
      <c r="C785" s="10" t="s">
        <v>63</v>
      </c>
      <c r="D785" s="63">
        <v>0</v>
      </c>
    </row>
    <row r="786" spans="2:4" ht="37.5" hidden="1" customHeight="1" x14ac:dyDescent="0.3">
      <c r="B786" s="62" t="s">
        <v>84</v>
      </c>
      <c r="C786" s="10" t="s">
        <v>63</v>
      </c>
      <c r="D786" s="63">
        <v>5076.4129999999996</v>
      </c>
    </row>
    <row r="787" spans="2:4" ht="37.5" hidden="1" customHeight="1" x14ac:dyDescent="0.3">
      <c r="B787" s="62">
        <v>2</v>
      </c>
      <c r="C787" s="10" t="s">
        <v>63</v>
      </c>
      <c r="D787" s="63">
        <v>56782.197999999997</v>
      </c>
    </row>
    <row r="788" spans="2:4" ht="37.5" hidden="1" customHeight="1" x14ac:dyDescent="0.3">
      <c r="B788" s="62">
        <v>3</v>
      </c>
      <c r="C788" s="10" t="s">
        <v>63</v>
      </c>
      <c r="D788" s="63">
        <v>405.35300000000001</v>
      </c>
    </row>
    <row r="789" spans="2:4" ht="37.5" hidden="1" customHeight="1" x14ac:dyDescent="0.3">
      <c r="B789" s="62">
        <v>5</v>
      </c>
      <c r="C789" s="10" t="s">
        <v>63</v>
      </c>
      <c r="D789" s="63">
        <v>0</v>
      </c>
    </row>
    <row r="790" spans="2:4" ht="37.5" hidden="1" customHeight="1" x14ac:dyDescent="0.3">
      <c r="B790" s="62" t="s">
        <v>85</v>
      </c>
      <c r="C790" s="10" t="s">
        <v>63</v>
      </c>
      <c r="D790" s="63">
        <v>19728.221000000001</v>
      </c>
    </row>
    <row r="791" spans="2:4" ht="37.5" hidden="1" customHeight="1" x14ac:dyDescent="0.3">
      <c r="B791" s="62">
        <v>6</v>
      </c>
      <c r="C791" s="10" t="s">
        <v>63</v>
      </c>
      <c r="D791" s="63">
        <v>11067.370999999999</v>
      </c>
    </row>
    <row r="792" spans="2:4" ht="37.5" hidden="1" customHeight="1" x14ac:dyDescent="0.3">
      <c r="B792" s="62">
        <v>7</v>
      </c>
      <c r="C792" s="10" t="s">
        <v>63</v>
      </c>
      <c r="D792" s="63">
        <v>46.037999999999997</v>
      </c>
    </row>
    <row r="793" spans="2:4" ht="37.5" hidden="1" customHeight="1" x14ac:dyDescent="0.3">
      <c r="B793" s="62">
        <v>9</v>
      </c>
      <c r="C793" s="10" t="s">
        <v>63</v>
      </c>
      <c r="D793" s="63">
        <v>125.191</v>
      </c>
    </row>
    <row r="794" spans="2:4" ht="37.5" hidden="1" customHeight="1" x14ac:dyDescent="0.3">
      <c r="B794" s="62" t="s">
        <v>86</v>
      </c>
      <c r="C794" s="10" t="s">
        <v>63</v>
      </c>
      <c r="D794" s="63">
        <v>141.541</v>
      </c>
    </row>
    <row r="795" spans="2:4" ht="37.5" hidden="1" customHeight="1" x14ac:dyDescent="0.3">
      <c r="B795" s="62" t="s">
        <v>87</v>
      </c>
      <c r="C795" s="10" t="s">
        <v>63</v>
      </c>
      <c r="D795" s="63">
        <v>4430.1120000000001</v>
      </c>
    </row>
    <row r="796" spans="2:4" ht="37.5" hidden="1" customHeight="1" x14ac:dyDescent="0.3">
      <c r="B796" s="62" t="s">
        <v>88</v>
      </c>
      <c r="C796" s="10" t="s">
        <v>63</v>
      </c>
      <c r="D796" s="63">
        <v>12424.028</v>
      </c>
    </row>
    <row r="797" spans="2:4" ht="37.5" hidden="1" customHeight="1" x14ac:dyDescent="0.3">
      <c r="B797" s="62" t="s">
        <v>89</v>
      </c>
      <c r="C797" s="10" t="s">
        <v>63</v>
      </c>
      <c r="D797" s="63">
        <v>44227.618000000002</v>
      </c>
    </row>
    <row r="798" spans="2:4" ht="37.5" hidden="1" customHeight="1" x14ac:dyDescent="0.3">
      <c r="B798" s="62" t="s">
        <v>90</v>
      </c>
      <c r="C798" s="10" t="s">
        <v>63</v>
      </c>
      <c r="D798" s="63">
        <v>126770.893</v>
      </c>
    </row>
    <row r="799" spans="2:4" ht="37.5" hidden="1" customHeight="1" x14ac:dyDescent="0.3">
      <c r="B799" s="62" t="s">
        <v>91</v>
      </c>
      <c r="C799" s="10" t="s">
        <v>63</v>
      </c>
      <c r="D799" s="63">
        <v>0</v>
      </c>
    </row>
    <row r="800" spans="2:4" ht="37.5" hidden="1" customHeight="1" x14ac:dyDescent="0.3">
      <c r="B800" s="62" t="s">
        <v>92</v>
      </c>
      <c r="C800" s="10" t="s">
        <v>63</v>
      </c>
      <c r="D800" s="63">
        <v>29.803999999999998</v>
      </c>
    </row>
    <row r="801" spans="2:4" ht="37.5" hidden="1" customHeight="1" x14ac:dyDescent="0.3">
      <c r="B801" s="62" t="s">
        <v>93</v>
      </c>
      <c r="C801" s="10" t="s">
        <v>63</v>
      </c>
      <c r="D801" s="63">
        <v>777.14700000000005</v>
      </c>
    </row>
    <row r="802" spans="2:4" ht="37.5" hidden="1" customHeight="1" x14ac:dyDescent="0.3">
      <c r="B802" s="62" t="s">
        <v>94</v>
      </c>
      <c r="C802" s="10" t="s">
        <v>63</v>
      </c>
      <c r="D802" s="63">
        <v>0</v>
      </c>
    </row>
    <row r="803" spans="2:4" ht="37.5" hidden="1" customHeight="1" x14ac:dyDescent="0.3">
      <c r="B803" s="62" t="s">
        <v>95</v>
      </c>
      <c r="C803" s="10" t="s">
        <v>63</v>
      </c>
      <c r="D803" s="63">
        <v>13789.594999999999</v>
      </c>
    </row>
    <row r="804" spans="2:4" ht="37.5" hidden="1" customHeight="1" x14ac:dyDescent="0.3">
      <c r="B804" s="62" t="s">
        <v>96</v>
      </c>
      <c r="C804" s="10" t="s">
        <v>63</v>
      </c>
      <c r="D804" s="63">
        <v>66152.452000000005</v>
      </c>
    </row>
    <row r="805" spans="2:4" ht="37.5" hidden="1" customHeight="1" x14ac:dyDescent="0.3">
      <c r="B805" s="62" t="s">
        <v>97</v>
      </c>
      <c r="C805" s="10" t="s">
        <v>63</v>
      </c>
      <c r="D805" s="63">
        <v>18362.758999999998</v>
      </c>
    </row>
    <row r="806" spans="2:4" ht="37.5" hidden="1" customHeight="1" x14ac:dyDescent="0.3">
      <c r="B806" s="62" t="s">
        <v>98</v>
      </c>
      <c r="C806" s="10" t="s">
        <v>63</v>
      </c>
      <c r="D806" s="63">
        <v>290495.24099999998</v>
      </c>
    </row>
    <row r="807" spans="2:4" ht="37.5" hidden="1" customHeight="1" x14ac:dyDescent="0.3">
      <c r="B807" s="62" t="s">
        <v>99</v>
      </c>
      <c r="C807" s="10" t="s">
        <v>63</v>
      </c>
      <c r="D807" s="63">
        <v>0</v>
      </c>
    </row>
    <row r="808" spans="2:4" ht="37.5" hidden="1" customHeight="1" x14ac:dyDescent="0.3">
      <c r="B808" s="62" t="s">
        <v>100</v>
      </c>
      <c r="C808" s="10" t="s">
        <v>63</v>
      </c>
      <c r="D808" s="63">
        <v>0</v>
      </c>
    </row>
    <row r="809" spans="2:4" ht="37.5" hidden="1" customHeight="1" x14ac:dyDescent="0.3">
      <c r="B809" s="62" t="s">
        <v>101</v>
      </c>
      <c r="C809" s="10" t="s">
        <v>63</v>
      </c>
      <c r="D809" s="63">
        <v>0</v>
      </c>
    </row>
    <row r="810" spans="2:4" ht="37.5" hidden="1" customHeight="1" x14ac:dyDescent="0.3">
      <c r="B810" s="62" t="s">
        <v>102</v>
      </c>
      <c r="C810" s="10" t="s">
        <v>63</v>
      </c>
      <c r="D810" s="63">
        <v>0</v>
      </c>
    </row>
    <row r="811" spans="2:4" ht="37.5" hidden="1" customHeight="1" x14ac:dyDescent="0.3">
      <c r="B811" s="62">
        <v>1</v>
      </c>
      <c r="C811" s="10" t="s">
        <v>64</v>
      </c>
      <c r="D811" s="63">
        <v>215089.98800000001</v>
      </c>
    </row>
    <row r="812" spans="2:4" ht="37.5" hidden="1" customHeight="1" x14ac:dyDescent="0.3">
      <c r="B812" s="62" t="s">
        <v>78</v>
      </c>
      <c r="C812" s="10" t="s">
        <v>64</v>
      </c>
      <c r="D812" s="63">
        <v>0</v>
      </c>
    </row>
    <row r="813" spans="2:4" ht="37.5" hidden="1" customHeight="1" x14ac:dyDescent="0.3">
      <c r="B813" s="62" t="s">
        <v>79</v>
      </c>
      <c r="C813" s="10" t="s">
        <v>64</v>
      </c>
      <c r="D813" s="63">
        <v>84.429000000000002</v>
      </c>
    </row>
    <row r="814" spans="2:4" ht="37.5" hidden="1" customHeight="1" x14ac:dyDescent="0.3">
      <c r="B814" s="62" t="s">
        <v>80</v>
      </c>
      <c r="C814" s="10" t="s">
        <v>64</v>
      </c>
      <c r="D814" s="63">
        <v>0.13500000000000001</v>
      </c>
    </row>
    <row r="815" spans="2:4" ht="37.5" hidden="1" customHeight="1" x14ac:dyDescent="0.3">
      <c r="B815" s="62" t="s">
        <v>81</v>
      </c>
      <c r="C815" s="10" t="s">
        <v>64</v>
      </c>
      <c r="D815" s="63">
        <v>0</v>
      </c>
    </row>
    <row r="816" spans="2:4" ht="37.5" hidden="1" customHeight="1" x14ac:dyDescent="0.3">
      <c r="B816" s="62" t="s">
        <v>82</v>
      </c>
      <c r="C816" s="10" t="s">
        <v>64</v>
      </c>
      <c r="D816" s="63">
        <v>0</v>
      </c>
    </row>
    <row r="817" spans="2:4" ht="37.5" hidden="1" customHeight="1" x14ac:dyDescent="0.3">
      <c r="B817" s="62" t="s">
        <v>83</v>
      </c>
      <c r="C817" s="10" t="s">
        <v>64</v>
      </c>
      <c r="D817" s="63">
        <v>0</v>
      </c>
    </row>
    <row r="818" spans="2:4" ht="37.5" hidden="1" customHeight="1" x14ac:dyDescent="0.3">
      <c r="B818" s="62" t="s">
        <v>84</v>
      </c>
      <c r="C818" s="10" t="s">
        <v>64</v>
      </c>
      <c r="D818" s="63">
        <v>8541.8979999999992</v>
      </c>
    </row>
    <row r="819" spans="2:4" ht="37.5" hidden="1" customHeight="1" x14ac:dyDescent="0.3">
      <c r="B819" s="62">
        <v>2</v>
      </c>
      <c r="C819" s="10" t="s">
        <v>64</v>
      </c>
      <c r="D819" s="63">
        <v>73218.73</v>
      </c>
    </row>
    <row r="820" spans="2:4" ht="37.5" hidden="1" customHeight="1" x14ac:dyDescent="0.3">
      <c r="B820" s="62">
        <v>3</v>
      </c>
      <c r="C820" s="10" t="s">
        <v>64</v>
      </c>
      <c r="D820" s="63">
        <v>3310.14</v>
      </c>
    </row>
    <row r="821" spans="2:4" ht="37.5" hidden="1" customHeight="1" x14ac:dyDescent="0.3">
      <c r="B821" s="62">
        <v>5</v>
      </c>
      <c r="C821" s="10" t="s">
        <v>64</v>
      </c>
      <c r="D821" s="63">
        <v>0</v>
      </c>
    </row>
    <row r="822" spans="2:4" ht="37.5" hidden="1" customHeight="1" x14ac:dyDescent="0.3">
      <c r="B822" s="62" t="s">
        <v>85</v>
      </c>
      <c r="C822" s="10" t="s">
        <v>64</v>
      </c>
      <c r="D822" s="63">
        <v>31233.888999999999</v>
      </c>
    </row>
    <row r="823" spans="2:4" ht="37.5" hidden="1" customHeight="1" x14ac:dyDescent="0.3">
      <c r="B823" s="62">
        <v>6</v>
      </c>
      <c r="C823" s="10" t="s">
        <v>64</v>
      </c>
      <c r="D823" s="63">
        <v>21272.2</v>
      </c>
    </row>
    <row r="824" spans="2:4" ht="37.5" hidden="1" customHeight="1" x14ac:dyDescent="0.3">
      <c r="B824" s="62">
        <v>7</v>
      </c>
      <c r="C824" s="10" t="s">
        <v>64</v>
      </c>
      <c r="D824" s="63">
        <v>133.27000000000001</v>
      </c>
    </row>
    <row r="825" spans="2:4" ht="37.5" hidden="1" customHeight="1" x14ac:dyDescent="0.3">
      <c r="B825" s="62">
        <v>9</v>
      </c>
      <c r="C825" s="10" t="s">
        <v>64</v>
      </c>
      <c r="D825" s="63">
        <v>43.179000000000002</v>
      </c>
    </row>
    <row r="826" spans="2:4" ht="37.5" hidden="1" customHeight="1" x14ac:dyDescent="0.3">
      <c r="B826" s="62" t="s">
        <v>86</v>
      </c>
      <c r="C826" s="10" t="s">
        <v>64</v>
      </c>
      <c r="D826" s="63">
        <v>147.33500000000001</v>
      </c>
    </row>
    <row r="827" spans="2:4" ht="37.5" hidden="1" customHeight="1" x14ac:dyDescent="0.3">
      <c r="B827" s="62" t="s">
        <v>87</v>
      </c>
      <c r="C827" s="10" t="s">
        <v>64</v>
      </c>
      <c r="D827" s="63">
        <v>7512.3860000000004</v>
      </c>
    </row>
    <row r="828" spans="2:4" ht="37.5" hidden="1" customHeight="1" x14ac:dyDescent="0.3">
      <c r="B828" s="62" t="s">
        <v>88</v>
      </c>
      <c r="C828" s="10" t="s">
        <v>64</v>
      </c>
      <c r="D828" s="63">
        <v>10562.237999999999</v>
      </c>
    </row>
    <row r="829" spans="2:4" ht="37.5" hidden="1" customHeight="1" x14ac:dyDescent="0.3">
      <c r="B829" s="62" t="s">
        <v>89</v>
      </c>
      <c r="C829" s="10" t="s">
        <v>64</v>
      </c>
      <c r="D829" s="63">
        <v>53829.853999999999</v>
      </c>
    </row>
    <row r="830" spans="2:4" ht="37.5" hidden="1" customHeight="1" x14ac:dyDescent="0.3">
      <c r="B830" s="62" t="s">
        <v>90</v>
      </c>
      <c r="C830" s="10" t="s">
        <v>64</v>
      </c>
      <c r="D830" s="63">
        <v>313569.76299999998</v>
      </c>
    </row>
    <row r="831" spans="2:4" ht="37.5" hidden="1" customHeight="1" x14ac:dyDescent="0.3">
      <c r="B831" s="62" t="s">
        <v>91</v>
      </c>
      <c r="C831" s="10" t="s">
        <v>64</v>
      </c>
      <c r="D831" s="63">
        <v>0</v>
      </c>
    </row>
    <row r="832" spans="2:4" ht="37.5" hidden="1" customHeight="1" x14ac:dyDescent="0.3">
      <c r="B832" s="62" t="s">
        <v>92</v>
      </c>
      <c r="C832" s="10" t="s">
        <v>64</v>
      </c>
      <c r="D832" s="63">
        <v>0</v>
      </c>
    </row>
    <row r="833" spans="2:4" ht="37.5" hidden="1" customHeight="1" x14ac:dyDescent="0.3">
      <c r="B833" s="62" t="s">
        <v>93</v>
      </c>
      <c r="C833" s="10" t="s">
        <v>64</v>
      </c>
      <c r="D833" s="63">
        <v>5939.2190000000001</v>
      </c>
    </row>
    <row r="834" spans="2:4" ht="37.5" hidden="1" customHeight="1" x14ac:dyDescent="0.3">
      <c r="B834" s="62" t="s">
        <v>94</v>
      </c>
      <c r="C834" s="10" t="s">
        <v>64</v>
      </c>
      <c r="D834" s="63">
        <v>0</v>
      </c>
    </row>
    <row r="835" spans="2:4" ht="37.5" hidden="1" customHeight="1" x14ac:dyDescent="0.3">
      <c r="B835" s="62" t="s">
        <v>95</v>
      </c>
      <c r="C835" s="10" t="s">
        <v>64</v>
      </c>
      <c r="D835" s="63">
        <v>10766.516</v>
      </c>
    </row>
    <row r="836" spans="2:4" ht="37.5" hidden="1" customHeight="1" x14ac:dyDescent="0.3">
      <c r="B836" s="62" t="s">
        <v>96</v>
      </c>
      <c r="C836" s="10" t="s">
        <v>64</v>
      </c>
      <c r="D836" s="63">
        <v>28359.976999999999</v>
      </c>
    </row>
    <row r="837" spans="2:4" ht="37.5" hidden="1" customHeight="1" x14ac:dyDescent="0.3">
      <c r="B837" s="62" t="s">
        <v>97</v>
      </c>
      <c r="C837" s="10" t="s">
        <v>64</v>
      </c>
      <c r="D837" s="63">
        <v>139216.58499999999</v>
      </c>
    </row>
    <row r="838" spans="2:4" ht="37.5" hidden="1" customHeight="1" x14ac:dyDescent="0.3">
      <c r="B838" s="62" t="s">
        <v>98</v>
      </c>
      <c r="C838" s="10" t="s">
        <v>64</v>
      </c>
      <c r="D838" s="63">
        <v>40233.737999999998</v>
      </c>
    </row>
    <row r="839" spans="2:4" ht="37.5" hidden="1" customHeight="1" x14ac:dyDescent="0.3">
      <c r="B839" s="62" t="s">
        <v>99</v>
      </c>
      <c r="C839" s="10" t="s">
        <v>64</v>
      </c>
      <c r="D839" s="63">
        <v>0</v>
      </c>
    </row>
    <row r="840" spans="2:4" ht="37.5" hidden="1" customHeight="1" x14ac:dyDescent="0.3">
      <c r="B840" s="62" t="s">
        <v>100</v>
      </c>
      <c r="C840" s="10" t="s">
        <v>64</v>
      </c>
      <c r="D840" s="63">
        <v>0</v>
      </c>
    </row>
    <row r="841" spans="2:4" ht="37.5" hidden="1" customHeight="1" x14ac:dyDescent="0.3">
      <c r="B841" s="62" t="s">
        <v>101</v>
      </c>
      <c r="C841" s="10" t="s">
        <v>64</v>
      </c>
      <c r="D841" s="63">
        <v>0</v>
      </c>
    </row>
    <row r="842" spans="2:4" ht="37.5" hidden="1" customHeight="1" x14ac:dyDescent="0.3">
      <c r="B842" s="62" t="s">
        <v>102</v>
      </c>
      <c r="C842" s="10" t="s">
        <v>64</v>
      </c>
      <c r="D842" s="63">
        <v>0</v>
      </c>
    </row>
    <row r="843" spans="2:4" ht="37.5" hidden="1" customHeight="1" x14ac:dyDescent="0.3">
      <c r="B843" s="62">
        <v>1</v>
      </c>
      <c r="C843" s="10" t="s">
        <v>65</v>
      </c>
      <c r="D843" s="63">
        <v>69109.468999999997</v>
      </c>
    </row>
    <row r="844" spans="2:4" ht="37.5" hidden="1" customHeight="1" x14ac:dyDescent="0.3">
      <c r="B844" s="62" t="s">
        <v>78</v>
      </c>
      <c r="C844" s="10" t="s">
        <v>65</v>
      </c>
      <c r="D844" s="63">
        <v>59560.552000000003</v>
      </c>
    </row>
    <row r="845" spans="2:4" ht="37.5" hidden="1" customHeight="1" x14ac:dyDescent="0.3">
      <c r="B845" s="62" t="s">
        <v>79</v>
      </c>
      <c r="C845" s="10" t="s">
        <v>65</v>
      </c>
      <c r="D845" s="63">
        <v>63710.618000000002</v>
      </c>
    </row>
    <row r="846" spans="2:4" ht="37.5" hidden="1" customHeight="1" x14ac:dyDescent="0.3">
      <c r="B846" s="62" t="s">
        <v>80</v>
      </c>
      <c r="C846" s="10" t="s">
        <v>65</v>
      </c>
      <c r="D846" s="63">
        <v>15403.111000000001</v>
      </c>
    </row>
    <row r="847" spans="2:4" ht="37.5" hidden="1" customHeight="1" x14ac:dyDescent="0.3">
      <c r="B847" s="62" t="s">
        <v>81</v>
      </c>
      <c r="C847" s="10" t="s">
        <v>65</v>
      </c>
      <c r="D847" s="63">
        <v>1848.69</v>
      </c>
    </row>
    <row r="848" spans="2:4" ht="37.5" hidden="1" customHeight="1" x14ac:dyDescent="0.3">
      <c r="B848" s="62" t="s">
        <v>82</v>
      </c>
      <c r="C848" s="10" t="s">
        <v>65</v>
      </c>
      <c r="D848" s="63">
        <v>3530.386</v>
      </c>
    </row>
    <row r="849" spans="2:4" ht="37.5" hidden="1" customHeight="1" x14ac:dyDescent="0.3">
      <c r="B849" s="62" t="s">
        <v>83</v>
      </c>
      <c r="C849" s="10" t="s">
        <v>65</v>
      </c>
      <c r="D849" s="63">
        <v>6417.799</v>
      </c>
    </row>
    <row r="850" spans="2:4" ht="37.5" hidden="1" customHeight="1" x14ac:dyDescent="0.3">
      <c r="B850" s="62" t="s">
        <v>84</v>
      </c>
      <c r="C850" s="10" t="s">
        <v>65</v>
      </c>
      <c r="D850" s="63">
        <v>9551.4269999999997</v>
      </c>
    </row>
    <row r="851" spans="2:4" ht="37.5" hidden="1" customHeight="1" x14ac:dyDescent="0.3">
      <c r="B851" s="62">
        <v>2</v>
      </c>
      <c r="C851" s="10" t="s">
        <v>65</v>
      </c>
      <c r="D851" s="63">
        <v>50689.873</v>
      </c>
    </row>
    <row r="852" spans="2:4" ht="37.5" hidden="1" customHeight="1" x14ac:dyDescent="0.3">
      <c r="B852" s="62">
        <v>3</v>
      </c>
      <c r="C852" s="10" t="s">
        <v>65</v>
      </c>
      <c r="D852" s="63">
        <v>2478.8240000000001</v>
      </c>
    </row>
    <row r="853" spans="2:4" ht="37.5" hidden="1" customHeight="1" x14ac:dyDescent="0.3">
      <c r="B853" s="62">
        <v>5</v>
      </c>
      <c r="C853" s="10" t="s">
        <v>65</v>
      </c>
      <c r="D853" s="63">
        <v>1362.412</v>
      </c>
    </row>
    <row r="854" spans="2:4" ht="37.5" hidden="1" customHeight="1" x14ac:dyDescent="0.3">
      <c r="B854" s="62" t="s">
        <v>85</v>
      </c>
      <c r="C854" s="10" t="s">
        <v>65</v>
      </c>
      <c r="D854" s="63">
        <v>20753.753000000001</v>
      </c>
    </row>
    <row r="855" spans="2:4" ht="37.5" hidden="1" customHeight="1" x14ac:dyDescent="0.3">
      <c r="B855" s="62">
        <v>6</v>
      </c>
      <c r="C855" s="10" t="s">
        <v>65</v>
      </c>
      <c r="D855" s="63">
        <v>13219.762000000001</v>
      </c>
    </row>
    <row r="856" spans="2:4" ht="37.5" hidden="1" customHeight="1" x14ac:dyDescent="0.3">
      <c r="B856" s="62">
        <v>7</v>
      </c>
      <c r="C856" s="10" t="s">
        <v>65</v>
      </c>
      <c r="D856" s="63">
        <v>17.986000000000001</v>
      </c>
    </row>
    <row r="857" spans="2:4" ht="37.5" hidden="1" customHeight="1" x14ac:dyDescent="0.3">
      <c r="B857" s="62">
        <v>9</v>
      </c>
      <c r="C857" s="10" t="s">
        <v>65</v>
      </c>
      <c r="D857" s="63">
        <v>39.57</v>
      </c>
    </row>
    <row r="858" spans="2:4" ht="37.5" hidden="1" customHeight="1" x14ac:dyDescent="0.3">
      <c r="B858" s="62" t="s">
        <v>86</v>
      </c>
      <c r="C858" s="10" t="s">
        <v>65</v>
      </c>
      <c r="D858" s="63">
        <v>63.41</v>
      </c>
    </row>
    <row r="859" spans="2:4" ht="37.5" hidden="1" customHeight="1" x14ac:dyDescent="0.3">
      <c r="B859" s="62" t="s">
        <v>87</v>
      </c>
      <c r="C859" s="10" t="s">
        <v>65</v>
      </c>
      <c r="D859" s="63">
        <v>1243.4369999999999</v>
      </c>
    </row>
    <row r="860" spans="2:4" ht="37.5" hidden="1" customHeight="1" x14ac:dyDescent="0.3">
      <c r="B860" s="62" t="s">
        <v>88</v>
      </c>
      <c r="C860" s="10" t="s">
        <v>65</v>
      </c>
      <c r="D860" s="63">
        <v>681.61199999999997</v>
      </c>
    </row>
    <row r="861" spans="2:4" ht="37.5" hidden="1" customHeight="1" x14ac:dyDescent="0.3">
      <c r="B861" s="62" t="s">
        <v>89</v>
      </c>
      <c r="C861" s="10" t="s">
        <v>65</v>
      </c>
      <c r="D861" s="63">
        <v>38948.932999999997</v>
      </c>
    </row>
    <row r="862" spans="2:4" ht="37.5" hidden="1" customHeight="1" x14ac:dyDescent="0.3">
      <c r="B862" s="62" t="s">
        <v>90</v>
      </c>
      <c r="C862" s="10" t="s">
        <v>65</v>
      </c>
      <c r="D862" s="63">
        <v>186309.75200000001</v>
      </c>
    </row>
    <row r="863" spans="2:4" ht="37.5" hidden="1" customHeight="1" x14ac:dyDescent="0.3">
      <c r="B863" s="62" t="s">
        <v>91</v>
      </c>
      <c r="C863" s="10" t="s">
        <v>65</v>
      </c>
      <c r="D863" s="63">
        <v>0</v>
      </c>
    </row>
    <row r="864" spans="2:4" ht="37.5" hidden="1" customHeight="1" x14ac:dyDescent="0.3">
      <c r="B864" s="62" t="s">
        <v>92</v>
      </c>
      <c r="C864" s="10" t="s">
        <v>65</v>
      </c>
      <c r="D864" s="63">
        <v>0</v>
      </c>
    </row>
    <row r="865" spans="2:4" ht="37.5" hidden="1" customHeight="1" x14ac:dyDescent="0.3">
      <c r="B865" s="62" t="s">
        <v>93</v>
      </c>
      <c r="C865" s="10" t="s">
        <v>65</v>
      </c>
      <c r="D865" s="63">
        <v>1157.47</v>
      </c>
    </row>
    <row r="866" spans="2:4" ht="37.5" hidden="1" customHeight="1" x14ac:dyDescent="0.3">
      <c r="B866" s="62" t="s">
        <v>94</v>
      </c>
      <c r="C866" s="10" t="s">
        <v>65</v>
      </c>
      <c r="D866" s="63">
        <v>0</v>
      </c>
    </row>
    <row r="867" spans="2:4" ht="37.5" hidden="1" customHeight="1" x14ac:dyDescent="0.3">
      <c r="B867" s="62" t="s">
        <v>95</v>
      </c>
      <c r="C867" s="10" t="s">
        <v>65</v>
      </c>
      <c r="D867" s="63">
        <v>153011.155</v>
      </c>
    </row>
    <row r="868" spans="2:4" ht="37.5" hidden="1" customHeight="1" x14ac:dyDescent="0.3">
      <c r="B868" s="62" t="s">
        <v>96</v>
      </c>
      <c r="C868" s="10" t="s">
        <v>65</v>
      </c>
      <c r="D868" s="63">
        <v>10581.575999999999</v>
      </c>
    </row>
    <row r="869" spans="2:4" ht="37.5" hidden="1" customHeight="1" x14ac:dyDescent="0.3">
      <c r="B869" s="62" t="s">
        <v>97</v>
      </c>
      <c r="C869" s="10" t="s">
        <v>65</v>
      </c>
      <c r="D869" s="63">
        <v>18773.874</v>
      </c>
    </row>
    <row r="870" spans="2:4" ht="37.5" hidden="1" customHeight="1" x14ac:dyDescent="0.3">
      <c r="B870" s="62" t="s">
        <v>98</v>
      </c>
      <c r="C870" s="10" t="s">
        <v>65</v>
      </c>
      <c r="D870" s="63">
        <v>0</v>
      </c>
    </row>
    <row r="871" spans="2:4" ht="37.5" hidden="1" customHeight="1" x14ac:dyDescent="0.3">
      <c r="B871" s="62" t="s">
        <v>99</v>
      </c>
      <c r="C871" s="10" t="s">
        <v>65</v>
      </c>
      <c r="D871" s="63">
        <v>0</v>
      </c>
    </row>
    <row r="872" spans="2:4" ht="37.5" hidden="1" customHeight="1" x14ac:dyDescent="0.3">
      <c r="B872" s="62" t="s">
        <v>100</v>
      </c>
      <c r="C872" s="10" t="s">
        <v>65</v>
      </c>
      <c r="D872" s="63">
        <v>0</v>
      </c>
    </row>
    <row r="873" spans="2:4" ht="37.5" hidden="1" customHeight="1" x14ac:dyDescent="0.3">
      <c r="B873" s="62" t="s">
        <v>101</v>
      </c>
      <c r="C873" s="10" t="s">
        <v>65</v>
      </c>
      <c r="D873" s="63">
        <v>0</v>
      </c>
    </row>
    <row r="874" spans="2:4" ht="37.5" hidden="1" customHeight="1" x14ac:dyDescent="0.3">
      <c r="B874" s="62" t="s">
        <v>102</v>
      </c>
      <c r="C874" s="10" t="s">
        <v>65</v>
      </c>
      <c r="D874" s="63">
        <v>0</v>
      </c>
    </row>
    <row r="875" spans="2:4" ht="37.5" hidden="1" customHeight="1" x14ac:dyDescent="0.3">
      <c r="B875" s="62">
        <v>1</v>
      </c>
      <c r="C875" s="10" t="s">
        <v>66</v>
      </c>
      <c r="D875" s="63">
        <v>57302.466</v>
      </c>
    </row>
    <row r="876" spans="2:4" ht="37.5" hidden="1" customHeight="1" x14ac:dyDescent="0.3">
      <c r="B876" s="62" t="s">
        <v>78</v>
      </c>
      <c r="C876" s="10" t="s">
        <v>66</v>
      </c>
      <c r="D876" s="63">
        <v>12588.743</v>
      </c>
    </row>
    <row r="877" spans="2:4" ht="37.5" hidden="1" customHeight="1" x14ac:dyDescent="0.3">
      <c r="B877" s="62" t="s">
        <v>79</v>
      </c>
      <c r="C877" s="10" t="s">
        <v>66</v>
      </c>
      <c r="D877" s="63">
        <v>36321.175999999999</v>
      </c>
    </row>
    <row r="878" spans="2:4" ht="37.5" hidden="1" customHeight="1" x14ac:dyDescent="0.3">
      <c r="B878" s="62" t="s">
        <v>80</v>
      </c>
      <c r="C878" s="10" t="s">
        <v>66</v>
      </c>
      <c r="D878" s="63">
        <v>129412.738</v>
      </c>
    </row>
    <row r="879" spans="2:4" ht="37.5" hidden="1" customHeight="1" x14ac:dyDescent="0.3">
      <c r="B879" s="62" t="s">
        <v>81</v>
      </c>
      <c r="C879" s="10" t="s">
        <v>66</v>
      </c>
      <c r="D879" s="63">
        <v>21049.24</v>
      </c>
    </row>
    <row r="880" spans="2:4" ht="37.5" hidden="1" customHeight="1" x14ac:dyDescent="0.3">
      <c r="B880" s="62" t="s">
        <v>82</v>
      </c>
      <c r="C880" s="10" t="s">
        <v>66</v>
      </c>
      <c r="D880" s="63">
        <v>0</v>
      </c>
    </row>
    <row r="881" spans="2:4" ht="37.5" hidden="1" customHeight="1" x14ac:dyDescent="0.3">
      <c r="B881" s="62" t="s">
        <v>83</v>
      </c>
      <c r="C881" s="10" t="s">
        <v>66</v>
      </c>
      <c r="D881" s="63">
        <v>0</v>
      </c>
    </row>
    <row r="882" spans="2:4" ht="37.5" hidden="1" customHeight="1" x14ac:dyDescent="0.3">
      <c r="B882" s="62" t="s">
        <v>84</v>
      </c>
      <c r="C882" s="10" t="s">
        <v>66</v>
      </c>
      <c r="D882" s="63">
        <v>6696.4870000000001</v>
      </c>
    </row>
    <row r="883" spans="2:4" ht="37.5" hidden="1" customHeight="1" x14ac:dyDescent="0.3">
      <c r="B883" s="62">
        <v>2</v>
      </c>
      <c r="C883" s="10" t="s">
        <v>66</v>
      </c>
      <c r="D883" s="63">
        <v>44647.540999999997</v>
      </c>
    </row>
    <row r="884" spans="2:4" ht="37.5" hidden="1" customHeight="1" x14ac:dyDescent="0.3">
      <c r="B884" s="62">
        <v>3</v>
      </c>
      <c r="C884" s="10" t="s">
        <v>66</v>
      </c>
      <c r="D884" s="63">
        <v>666.05</v>
      </c>
    </row>
    <row r="885" spans="2:4" ht="37.5" hidden="1" customHeight="1" x14ac:dyDescent="0.3">
      <c r="B885" s="62">
        <v>5</v>
      </c>
      <c r="C885" s="10" t="s">
        <v>66</v>
      </c>
      <c r="D885" s="63">
        <v>0</v>
      </c>
    </row>
    <row r="886" spans="2:4" ht="37.5" hidden="1" customHeight="1" x14ac:dyDescent="0.3">
      <c r="B886" s="62" t="s">
        <v>85</v>
      </c>
      <c r="C886" s="10" t="s">
        <v>66</v>
      </c>
      <c r="D886" s="63">
        <v>17688.031999999999</v>
      </c>
    </row>
    <row r="887" spans="2:4" ht="37.5" hidden="1" customHeight="1" x14ac:dyDescent="0.3">
      <c r="B887" s="62">
        <v>6</v>
      </c>
      <c r="C887" s="10" t="s">
        <v>66</v>
      </c>
      <c r="D887" s="63">
        <v>6678.3969999999999</v>
      </c>
    </row>
    <row r="888" spans="2:4" ht="37.5" hidden="1" customHeight="1" x14ac:dyDescent="0.3">
      <c r="B888" s="62">
        <v>7</v>
      </c>
      <c r="C888" s="10" t="s">
        <v>66</v>
      </c>
      <c r="D888" s="63">
        <v>6.7110000000000003</v>
      </c>
    </row>
    <row r="889" spans="2:4" ht="37.5" hidden="1" customHeight="1" x14ac:dyDescent="0.3">
      <c r="B889" s="62">
        <v>9</v>
      </c>
      <c r="C889" s="10" t="s">
        <v>66</v>
      </c>
      <c r="D889" s="63">
        <v>-14.904</v>
      </c>
    </row>
    <row r="890" spans="2:4" ht="37.5" hidden="1" customHeight="1" x14ac:dyDescent="0.3">
      <c r="B890" s="62" t="s">
        <v>86</v>
      </c>
      <c r="C890" s="10" t="s">
        <v>66</v>
      </c>
      <c r="D890" s="63">
        <v>233.22800000000001</v>
      </c>
    </row>
    <row r="891" spans="2:4" ht="37.5" hidden="1" customHeight="1" x14ac:dyDescent="0.3">
      <c r="B891" s="62" t="s">
        <v>87</v>
      </c>
      <c r="C891" s="10" t="s">
        <v>66</v>
      </c>
      <c r="D891" s="63">
        <v>8520.0810000000001</v>
      </c>
    </row>
    <row r="892" spans="2:4" ht="37.5" hidden="1" customHeight="1" x14ac:dyDescent="0.3">
      <c r="B892" s="62" t="s">
        <v>88</v>
      </c>
      <c r="C892" s="10" t="s">
        <v>66</v>
      </c>
      <c r="D892" s="63">
        <v>10878.402</v>
      </c>
    </row>
    <row r="893" spans="2:4" ht="37.5" hidden="1" customHeight="1" x14ac:dyDescent="0.3">
      <c r="B893" s="62" t="s">
        <v>89</v>
      </c>
      <c r="C893" s="10" t="s">
        <v>66</v>
      </c>
      <c r="D893" s="63">
        <v>53444.991000000002</v>
      </c>
    </row>
    <row r="894" spans="2:4" ht="37.5" hidden="1" customHeight="1" x14ac:dyDescent="0.3">
      <c r="B894" s="62" t="s">
        <v>90</v>
      </c>
      <c r="C894" s="10" t="s">
        <v>66</v>
      </c>
      <c r="D894" s="63">
        <v>197954.48699999999</v>
      </c>
    </row>
    <row r="895" spans="2:4" ht="37.5" hidden="1" customHeight="1" x14ac:dyDescent="0.3">
      <c r="B895" s="62" t="s">
        <v>91</v>
      </c>
      <c r="C895" s="10" t="s">
        <v>66</v>
      </c>
      <c r="D895" s="63">
        <v>0</v>
      </c>
    </row>
    <row r="896" spans="2:4" ht="37.5" hidden="1" customHeight="1" x14ac:dyDescent="0.3">
      <c r="B896" s="62" t="s">
        <v>92</v>
      </c>
      <c r="C896" s="10" t="s">
        <v>66</v>
      </c>
      <c r="D896" s="63">
        <v>0</v>
      </c>
    </row>
    <row r="897" spans="2:4" ht="37.5" hidden="1" customHeight="1" x14ac:dyDescent="0.3">
      <c r="B897" s="62" t="s">
        <v>93</v>
      </c>
      <c r="C897" s="10" t="s">
        <v>66</v>
      </c>
      <c r="D897" s="63">
        <v>1410.9659999999999</v>
      </c>
    </row>
    <row r="898" spans="2:4" ht="37.5" hidden="1" customHeight="1" x14ac:dyDescent="0.3">
      <c r="B898" s="62" t="s">
        <v>94</v>
      </c>
      <c r="C898" s="10" t="s">
        <v>66</v>
      </c>
      <c r="D898" s="63">
        <v>0</v>
      </c>
    </row>
    <row r="899" spans="2:4" ht="37.5" hidden="1" customHeight="1" x14ac:dyDescent="0.3">
      <c r="B899" s="62" t="s">
        <v>95</v>
      </c>
      <c r="C899" s="10" t="s">
        <v>66</v>
      </c>
      <c r="D899" s="63">
        <v>91886.997000000003</v>
      </c>
    </row>
    <row r="900" spans="2:4" ht="37.5" hidden="1" customHeight="1" x14ac:dyDescent="0.3">
      <c r="B900" s="62" t="s">
        <v>96</v>
      </c>
      <c r="C900" s="10" t="s">
        <v>66</v>
      </c>
      <c r="D900" s="63">
        <v>35655.307999999997</v>
      </c>
    </row>
    <row r="901" spans="2:4" ht="37.5" hidden="1" customHeight="1" x14ac:dyDescent="0.3">
      <c r="B901" s="62" t="s">
        <v>97</v>
      </c>
      <c r="C901" s="10" t="s">
        <v>66</v>
      </c>
      <c r="D901" s="63">
        <v>48834.654999999999</v>
      </c>
    </row>
    <row r="902" spans="2:4" ht="37.5" hidden="1" customHeight="1" x14ac:dyDescent="0.3">
      <c r="B902" s="62" t="s">
        <v>98</v>
      </c>
      <c r="C902" s="10" t="s">
        <v>66</v>
      </c>
      <c r="D902" s="63">
        <v>14685.813</v>
      </c>
    </row>
    <row r="903" spans="2:4" ht="37.5" hidden="1" customHeight="1" x14ac:dyDescent="0.3">
      <c r="B903" s="62" t="s">
        <v>99</v>
      </c>
      <c r="C903" s="10" t="s">
        <v>66</v>
      </c>
      <c r="D903" s="63">
        <v>5203.9189999999999</v>
      </c>
    </row>
    <row r="904" spans="2:4" ht="37.5" hidden="1" customHeight="1" x14ac:dyDescent="0.3">
      <c r="B904" s="62" t="s">
        <v>100</v>
      </c>
      <c r="C904" s="10" t="s">
        <v>66</v>
      </c>
      <c r="D904" s="63">
        <v>0</v>
      </c>
    </row>
    <row r="905" spans="2:4" ht="37.5" hidden="1" customHeight="1" x14ac:dyDescent="0.3">
      <c r="B905" s="62" t="s">
        <v>101</v>
      </c>
      <c r="C905" s="10" t="s">
        <v>66</v>
      </c>
      <c r="D905" s="63">
        <v>0</v>
      </c>
    </row>
    <row r="906" spans="2:4" ht="37.5" hidden="1" customHeight="1" x14ac:dyDescent="0.3">
      <c r="B906" s="62" t="s">
        <v>102</v>
      </c>
      <c r="C906" s="10" t="s">
        <v>66</v>
      </c>
      <c r="D906" s="63">
        <v>0</v>
      </c>
    </row>
    <row r="907" spans="2:4" ht="37.5" hidden="1" customHeight="1" x14ac:dyDescent="0.3">
      <c r="B907" s="62">
        <v>1</v>
      </c>
      <c r="C907" s="10" t="s">
        <v>67</v>
      </c>
      <c r="D907" s="63">
        <v>30593.527999999998</v>
      </c>
    </row>
    <row r="908" spans="2:4" ht="37.5" hidden="1" customHeight="1" x14ac:dyDescent="0.3">
      <c r="B908" s="62" t="s">
        <v>78</v>
      </c>
      <c r="C908" s="10" t="s">
        <v>67</v>
      </c>
      <c r="D908" s="63">
        <v>3742.12</v>
      </c>
    </row>
    <row r="909" spans="2:4" ht="37.5" hidden="1" customHeight="1" x14ac:dyDescent="0.3">
      <c r="B909" s="62" t="s">
        <v>79</v>
      </c>
      <c r="C909" s="10" t="s">
        <v>67</v>
      </c>
      <c r="D909" s="63">
        <v>3877.806</v>
      </c>
    </row>
    <row r="910" spans="2:4" ht="37.5" hidden="1" customHeight="1" x14ac:dyDescent="0.3">
      <c r="B910" s="62" t="s">
        <v>80</v>
      </c>
      <c r="C910" s="10" t="s">
        <v>67</v>
      </c>
      <c r="D910" s="63">
        <v>443580.68099999998</v>
      </c>
    </row>
    <row r="911" spans="2:4" ht="37.5" hidden="1" customHeight="1" x14ac:dyDescent="0.3">
      <c r="B911" s="62" t="s">
        <v>81</v>
      </c>
      <c r="C911" s="10" t="s">
        <v>67</v>
      </c>
      <c r="D911" s="63">
        <v>80553.767999999996</v>
      </c>
    </row>
    <row r="912" spans="2:4" ht="37.5" hidden="1" customHeight="1" x14ac:dyDescent="0.3">
      <c r="B912" s="62" t="s">
        <v>82</v>
      </c>
      <c r="C912" s="10" t="s">
        <v>67</v>
      </c>
      <c r="D912" s="63">
        <v>206252.97500000001</v>
      </c>
    </row>
    <row r="913" spans="2:4" ht="37.5" hidden="1" customHeight="1" x14ac:dyDescent="0.3">
      <c r="B913" s="62" t="s">
        <v>83</v>
      </c>
      <c r="C913" s="10" t="s">
        <v>67</v>
      </c>
      <c r="D913" s="63">
        <v>0</v>
      </c>
    </row>
    <row r="914" spans="2:4" ht="37.5" hidden="1" customHeight="1" x14ac:dyDescent="0.3">
      <c r="B914" s="62" t="s">
        <v>84</v>
      </c>
      <c r="C914" s="10" t="s">
        <v>67</v>
      </c>
      <c r="D914" s="63">
        <v>19673.626</v>
      </c>
    </row>
    <row r="915" spans="2:4" ht="37.5" hidden="1" customHeight="1" x14ac:dyDescent="0.3">
      <c r="B915" s="62">
        <v>2</v>
      </c>
      <c r="C915" s="10" t="s">
        <v>67</v>
      </c>
      <c r="D915" s="63">
        <v>92971.095000000001</v>
      </c>
    </row>
    <row r="916" spans="2:4" ht="37.5" hidden="1" customHeight="1" x14ac:dyDescent="0.3">
      <c r="B916" s="62">
        <v>3</v>
      </c>
      <c r="C916" s="10" t="s">
        <v>67</v>
      </c>
      <c r="D916" s="63">
        <v>3516.6680000000001</v>
      </c>
    </row>
    <row r="917" spans="2:4" ht="37.5" hidden="1" customHeight="1" x14ac:dyDescent="0.3">
      <c r="B917" s="62">
        <v>5</v>
      </c>
      <c r="C917" s="10" t="s">
        <v>67</v>
      </c>
      <c r="D917" s="63">
        <v>14015.34</v>
      </c>
    </row>
    <row r="918" spans="2:4" ht="37.5" hidden="1" customHeight="1" x14ac:dyDescent="0.3">
      <c r="B918" s="62" t="s">
        <v>85</v>
      </c>
      <c r="C918" s="10" t="s">
        <v>67</v>
      </c>
      <c r="D918" s="63">
        <v>20116.861000000001</v>
      </c>
    </row>
    <row r="919" spans="2:4" ht="37.5" hidden="1" customHeight="1" x14ac:dyDescent="0.3">
      <c r="B919" s="62">
        <v>6</v>
      </c>
      <c r="C919" s="10" t="s">
        <v>67</v>
      </c>
      <c r="D919" s="63">
        <v>6703.335</v>
      </c>
    </row>
    <row r="920" spans="2:4" ht="37.5" hidden="1" customHeight="1" x14ac:dyDescent="0.3">
      <c r="B920" s="62">
        <v>7</v>
      </c>
      <c r="C920" s="10" t="s">
        <v>67</v>
      </c>
      <c r="D920" s="63">
        <v>5.8970000000000002</v>
      </c>
    </row>
    <row r="921" spans="2:4" ht="37.5" hidden="1" customHeight="1" x14ac:dyDescent="0.3">
      <c r="B921" s="62">
        <v>9</v>
      </c>
      <c r="C921" s="10" t="s">
        <v>67</v>
      </c>
      <c r="D921" s="63">
        <v>69.257999999999996</v>
      </c>
    </row>
    <row r="922" spans="2:4" ht="37.5" hidden="1" customHeight="1" x14ac:dyDescent="0.3">
      <c r="B922" s="62" t="s">
        <v>86</v>
      </c>
      <c r="C922" s="10" t="s">
        <v>67</v>
      </c>
      <c r="D922" s="63">
        <v>187</v>
      </c>
    </row>
    <row r="923" spans="2:4" ht="37.5" hidden="1" customHeight="1" x14ac:dyDescent="0.3">
      <c r="B923" s="62" t="s">
        <v>87</v>
      </c>
      <c r="C923" s="10" t="s">
        <v>67</v>
      </c>
      <c r="D923" s="63">
        <v>7974.8590000000004</v>
      </c>
    </row>
    <row r="924" spans="2:4" ht="37.5" hidden="1" customHeight="1" x14ac:dyDescent="0.3">
      <c r="B924" s="62" t="s">
        <v>88</v>
      </c>
      <c r="C924" s="10" t="s">
        <v>67</v>
      </c>
      <c r="D924" s="63">
        <v>10218.681</v>
      </c>
    </row>
    <row r="925" spans="2:4" ht="37.5" hidden="1" customHeight="1" x14ac:dyDescent="0.3">
      <c r="B925" s="62" t="s">
        <v>89</v>
      </c>
      <c r="C925" s="10" t="s">
        <v>67</v>
      </c>
      <c r="D925" s="63">
        <v>195450.05600000001</v>
      </c>
    </row>
    <row r="926" spans="2:4" ht="37.5" hidden="1" customHeight="1" x14ac:dyDescent="0.3">
      <c r="B926" s="62" t="s">
        <v>90</v>
      </c>
      <c r="C926" s="10" t="s">
        <v>67</v>
      </c>
      <c r="D926" s="63">
        <v>958199.75699999998</v>
      </c>
    </row>
    <row r="927" spans="2:4" ht="37.5" hidden="1" customHeight="1" x14ac:dyDescent="0.3">
      <c r="B927" s="62" t="s">
        <v>91</v>
      </c>
      <c r="C927" s="10" t="s">
        <v>67</v>
      </c>
      <c r="D927" s="63">
        <v>0</v>
      </c>
    </row>
    <row r="928" spans="2:4" ht="37.5" hidden="1" customHeight="1" x14ac:dyDescent="0.3">
      <c r="B928" s="62" t="s">
        <v>92</v>
      </c>
      <c r="C928" s="10" t="s">
        <v>67</v>
      </c>
      <c r="D928" s="63">
        <v>0</v>
      </c>
    </row>
    <row r="929" spans="2:4" ht="37.5" hidden="1" customHeight="1" x14ac:dyDescent="0.3">
      <c r="B929" s="62" t="s">
        <v>93</v>
      </c>
      <c r="C929" s="10" t="s">
        <v>67</v>
      </c>
      <c r="D929" s="63">
        <v>16173.388999999999</v>
      </c>
    </row>
    <row r="930" spans="2:4" ht="37.5" hidden="1" customHeight="1" x14ac:dyDescent="0.3">
      <c r="B930" s="62" t="s">
        <v>94</v>
      </c>
      <c r="C930" s="10" t="s">
        <v>67</v>
      </c>
      <c r="D930" s="63">
        <v>0</v>
      </c>
    </row>
    <row r="931" spans="2:4" ht="37.5" hidden="1" customHeight="1" x14ac:dyDescent="0.3">
      <c r="B931" s="62" t="s">
        <v>95</v>
      </c>
      <c r="C931" s="10" t="s">
        <v>67</v>
      </c>
      <c r="D931" s="63">
        <v>343224.61</v>
      </c>
    </row>
    <row r="932" spans="2:4" ht="37.5" hidden="1" customHeight="1" x14ac:dyDescent="0.3">
      <c r="B932" s="62" t="s">
        <v>96</v>
      </c>
      <c r="C932" s="10" t="s">
        <v>67</v>
      </c>
      <c r="D932" s="63">
        <v>54795.855000000003</v>
      </c>
    </row>
    <row r="933" spans="2:4" ht="37.5" hidden="1" customHeight="1" x14ac:dyDescent="0.3">
      <c r="B933" s="62" t="s">
        <v>97</v>
      </c>
      <c r="C933" s="10" t="s">
        <v>67</v>
      </c>
      <c r="D933" s="63">
        <v>108356.755</v>
      </c>
    </row>
    <row r="934" spans="2:4" ht="37.5" hidden="1" customHeight="1" x14ac:dyDescent="0.3">
      <c r="B934" s="62" t="s">
        <v>98</v>
      </c>
      <c r="C934" s="10" t="s">
        <v>67</v>
      </c>
      <c r="D934" s="63">
        <v>67277.206999999995</v>
      </c>
    </row>
    <row r="935" spans="2:4" ht="37.5" hidden="1" customHeight="1" x14ac:dyDescent="0.3">
      <c r="B935" s="62" t="s">
        <v>99</v>
      </c>
      <c r="C935" s="10" t="s">
        <v>67</v>
      </c>
      <c r="D935" s="63">
        <v>0</v>
      </c>
    </row>
    <row r="936" spans="2:4" ht="37.5" hidden="1" customHeight="1" x14ac:dyDescent="0.3">
      <c r="B936" s="62" t="s">
        <v>100</v>
      </c>
      <c r="C936" s="10" t="s">
        <v>67</v>
      </c>
      <c r="D936" s="63">
        <v>0</v>
      </c>
    </row>
    <row r="937" spans="2:4" ht="37.5" hidden="1" customHeight="1" x14ac:dyDescent="0.3">
      <c r="B937" s="62" t="s">
        <v>101</v>
      </c>
      <c r="C937" s="10" t="s">
        <v>67</v>
      </c>
      <c r="D937" s="63">
        <v>0</v>
      </c>
    </row>
    <row r="938" spans="2:4" ht="37.5" hidden="1" customHeight="1" x14ac:dyDescent="0.3">
      <c r="B938" s="62" t="s">
        <v>102</v>
      </c>
      <c r="C938" s="10" t="s">
        <v>67</v>
      </c>
      <c r="D938" s="63">
        <v>0</v>
      </c>
    </row>
    <row r="939" spans="2:4" ht="37.5" hidden="1" customHeight="1" x14ac:dyDescent="0.3">
      <c r="B939" s="62">
        <v>1</v>
      </c>
      <c r="C939" s="10" t="s">
        <v>68</v>
      </c>
      <c r="D939" s="63">
        <v>192526.614</v>
      </c>
    </row>
    <row r="940" spans="2:4" ht="37.5" hidden="1" customHeight="1" x14ac:dyDescent="0.3">
      <c r="B940" s="62" t="s">
        <v>78</v>
      </c>
      <c r="C940" s="10" t="s">
        <v>68</v>
      </c>
      <c r="D940" s="63">
        <v>32101.594000000001</v>
      </c>
    </row>
    <row r="941" spans="2:4" ht="37.5" hidden="1" customHeight="1" x14ac:dyDescent="0.3">
      <c r="B941" s="62" t="s">
        <v>79</v>
      </c>
      <c r="C941" s="10" t="s">
        <v>68</v>
      </c>
      <c r="D941" s="63">
        <v>59830.413999999997</v>
      </c>
    </row>
    <row r="942" spans="2:4" ht="37.5" hidden="1" customHeight="1" x14ac:dyDescent="0.3">
      <c r="B942" s="62" t="s">
        <v>80</v>
      </c>
      <c r="C942" s="10" t="s">
        <v>68</v>
      </c>
      <c r="D942" s="63">
        <v>48.628999999999998</v>
      </c>
    </row>
    <row r="943" spans="2:4" ht="37.5" hidden="1" customHeight="1" x14ac:dyDescent="0.3">
      <c r="B943" s="62" t="s">
        <v>81</v>
      </c>
      <c r="C943" s="10" t="s">
        <v>68</v>
      </c>
      <c r="D943" s="63">
        <v>0</v>
      </c>
    </row>
    <row r="944" spans="2:4" ht="37.5" hidden="1" customHeight="1" x14ac:dyDescent="0.3">
      <c r="B944" s="62" t="s">
        <v>82</v>
      </c>
      <c r="C944" s="10" t="s">
        <v>68</v>
      </c>
      <c r="D944" s="63">
        <v>0</v>
      </c>
    </row>
    <row r="945" spans="2:4" ht="37.5" hidden="1" customHeight="1" x14ac:dyDescent="0.3">
      <c r="B945" s="62" t="s">
        <v>83</v>
      </c>
      <c r="C945" s="10" t="s">
        <v>68</v>
      </c>
      <c r="D945" s="63">
        <v>0</v>
      </c>
    </row>
    <row r="946" spans="2:4" ht="37.5" hidden="1" customHeight="1" x14ac:dyDescent="0.3">
      <c r="B946" s="62" t="s">
        <v>84</v>
      </c>
      <c r="C946" s="10" t="s">
        <v>68</v>
      </c>
      <c r="D946" s="63">
        <v>24176.83</v>
      </c>
    </row>
    <row r="947" spans="2:4" ht="37.5" hidden="1" customHeight="1" x14ac:dyDescent="0.3">
      <c r="B947" s="62">
        <v>2</v>
      </c>
      <c r="C947" s="10" t="s">
        <v>68</v>
      </c>
      <c r="D947" s="63">
        <v>110937.274</v>
      </c>
    </row>
    <row r="948" spans="2:4" ht="37.5" hidden="1" customHeight="1" x14ac:dyDescent="0.3">
      <c r="B948" s="62">
        <v>3</v>
      </c>
      <c r="C948" s="10" t="s">
        <v>68</v>
      </c>
      <c r="D948" s="63">
        <v>2176.7379999999998</v>
      </c>
    </row>
    <row r="949" spans="2:4" ht="37.5" hidden="1" customHeight="1" x14ac:dyDescent="0.3">
      <c r="B949" s="62">
        <v>5</v>
      </c>
      <c r="C949" s="10" t="s">
        <v>68</v>
      </c>
      <c r="D949" s="63">
        <v>11308.460999999999</v>
      </c>
    </row>
    <row r="950" spans="2:4" ht="37.5" hidden="1" customHeight="1" x14ac:dyDescent="0.3">
      <c r="B950" s="62" t="s">
        <v>85</v>
      </c>
      <c r="C950" s="10" t="s">
        <v>68</v>
      </c>
      <c r="D950" s="63">
        <v>11081.848</v>
      </c>
    </row>
    <row r="951" spans="2:4" ht="37.5" hidden="1" customHeight="1" x14ac:dyDescent="0.3">
      <c r="B951" s="62">
        <v>6</v>
      </c>
      <c r="C951" s="10" t="s">
        <v>68</v>
      </c>
      <c r="D951" s="63">
        <v>18091.201000000001</v>
      </c>
    </row>
    <row r="952" spans="2:4" ht="37.5" hidden="1" customHeight="1" x14ac:dyDescent="0.3">
      <c r="B952" s="62">
        <v>7</v>
      </c>
      <c r="C952" s="10" t="s">
        <v>68</v>
      </c>
      <c r="D952" s="63">
        <v>644.39400000000001</v>
      </c>
    </row>
    <row r="953" spans="2:4" ht="37.5" hidden="1" customHeight="1" x14ac:dyDescent="0.3">
      <c r="B953" s="62">
        <v>9</v>
      </c>
      <c r="C953" s="10" t="s">
        <v>68</v>
      </c>
      <c r="D953" s="63">
        <v>61.134</v>
      </c>
    </row>
    <row r="954" spans="2:4" ht="37.5" hidden="1" customHeight="1" x14ac:dyDescent="0.3">
      <c r="B954" s="62" t="s">
        <v>86</v>
      </c>
      <c r="C954" s="10" t="s">
        <v>68</v>
      </c>
      <c r="D954" s="63">
        <v>1373.692</v>
      </c>
    </row>
    <row r="955" spans="2:4" ht="37.5" hidden="1" customHeight="1" x14ac:dyDescent="0.3">
      <c r="B955" s="62" t="s">
        <v>87</v>
      </c>
      <c r="C955" s="10" t="s">
        <v>68</v>
      </c>
      <c r="D955" s="63">
        <v>7764.3810000000003</v>
      </c>
    </row>
    <row r="956" spans="2:4" ht="37.5" hidden="1" customHeight="1" x14ac:dyDescent="0.3">
      <c r="B956" s="62" t="s">
        <v>88</v>
      </c>
      <c r="C956" s="10" t="s">
        <v>68</v>
      </c>
      <c r="D956" s="63">
        <v>10347.579</v>
      </c>
    </row>
    <row r="957" spans="2:4" ht="37.5" hidden="1" customHeight="1" x14ac:dyDescent="0.3">
      <c r="B957" s="62" t="s">
        <v>89</v>
      </c>
      <c r="C957" s="10" t="s">
        <v>68</v>
      </c>
      <c r="D957" s="63">
        <v>107508.033</v>
      </c>
    </row>
    <row r="958" spans="2:4" ht="37.5" hidden="1" customHeight="1" x14ac:dyDescent="0.3">
      <c r="B958" s="62" t="s">
        <v>90</v>
      </c>
      <c r="C958" s="10" t="s">
        <v>68</v>
      </c>
      <c r="D958" s="63">
        <v>393695.815</v>
      </c>
    </row>
    <row r="959" spans="2:4" ht="37.5" hidden="1" customHeight="1" x14ac:dyDescent="0.3">
      <c r="B959" s="62" t="s">
        <v>91</v>
      </c>
      <c r="C959" s="10" t="s">
        <v>68</v>
      </c>
      <c r="D959" s="63">
        <v>0</v>
      </c>
    </row>
    <row r="960" spans="2:4" ht="37.5" hidden="1" customHeight="1" x14ac:dyDescent="0.3">
      <c r="B960" s="62" t="s">
        <v>92</v>
      </c>
      <c r="C960" s="10" t="s">
        <v>68</v>
      </c>
      <c r="D960" s="63">
        <v>0</v>
      </c>
    </row>
    <row r="961" spans="2:4" ht="37.5" hidden="1" customHeight="1" x14ac:dyDescent="0.3">
      <c r="B961" s="62" t="s">
        <v>93</v>
      </c>
      <c r="C961" s="10" t="s">
        <v>68</v>
      </c>
      <c r="D961" s="63">
        <v>1989.35</v>
      </c>
    </row>
    <row r="962" spans="2:4" ht="37.5" hidden="1" customHeight="1" x14ac:dyDescent="0.3">
      <c r="B962" s="62" t="s">
        <v>94</v>
      </c>
      <c r="C962" s="10" t="s">
        <v>68</v>
      </c>
      <c r="D962" s="63">
        <v>0</v>
      </c>
    </row>
    <row r="963" spans="2:4" ht="37.5" hidden="1" customHeight="1" x14ac:dyDescent="0.3">
      <c r="B963" s="62" t="s">
        <v>95</v>
      </c>
      <c r="C963" s="10" t="s">
        <v>68</v>
      </c>
      <c r="D963" s="63">
        <v>63935.485999999997</v>
      </c>
    </row>
    <row r="964" spans="2:4" ht="37.5" hidden="1" customHeight="1" x14ac:dyDescent="0.3">
      <c r="B964" s="62" t="s">
        <v>96</v>
      </c>
      <c r="C964" s="10" t="s">
        <v>68</v>
      </c>
      <c r="D964" s="63">
        <v>68814.891000000003</v>
      </c>
    </row>
    <row r="965" spans="2:4" ht="37.5" hidden="1" customHeight="1" x14ac:dyDescent="0.3">
      <c r="B965" s="62" t="s">
        <v>97</v>
      </c>
      <c r="C965" s="10" t="s">
        <v>68</v>
      </c>
      <c r="D965" s="63">
        <v>19737.217000000001</v>
      </c>
    </row>
    <row r="966" spans="2:4" ht="37.5" hidden="1" customHeight="1" x14ac:dyDescent="0.3">
      <c r="B966" s="62" t="s">
        <v>98</v>
      </c>
      <c r="C966" s="10" t="s">
        <v>68</v>
      </c>
      <c r="D966" s="63">
        <v>0</v>
      </c>
    </row>
    <row r="967" spans="2:4" ht="37.5" hidden="1" customHeight="1" x14ac:dyDescent="0.3">
      <c r="B967" s="62" t="s">
        <v>99</v>
      </c>
      <c r="C967" s="10" t="s">
        <v>68</v>
      </c>
      <c r="D967" s="63">
        <v>0</v>
      </c>
    </row>
    <row r="968" spans="2:4" ht="37.5" hidden="1" customHeight="1" x14ac:dyDescent="0.3">
      <c r="B968" s="62" t="s">
        <v>100</v>
      </c>
      <c r="C968" s="10" t="s">
        <v>68</v>
      </c>
      <c r="D968" s="63">
        <v>0</v>
      </c>
    </row>
    <row r="969" spans="2:4" ht="37.5" hidden="1" customHeight="1" x14ac:dyDescent="0.3">
      <c r="B969" s="62" t="s">
        <v>101</v>
      </c>
      <c r="C969" s="10" t="s">
        <v>68</v>
      </c>
      <c r="D969" s="63">
        <v>0</v>
      </c>
    </row>
    <row r="970" spans="2:4" ht="37.5" hidden="1" customHeight="1" x14ac:dyDescent="0.3">
      <c r="B970" s="62" t="s">
        <v>102</v>
      </c>
      <c r="C970" s="10" t="s">
        <v>68</v>
      </c>
      <c r="D970" s="63">
        <v>0</v>
      </c>
    </row>
    <row r="971" spans="2:4" ht="37.5" hidden="1" customHeight="1" x14ac:dyDescent="0.3">
      <c r="B971" s="62">
        <v>1</v>
      </c>
      <c r="C971" s="10" t="s">
        <v>69</v>
      </c>
      <c r="D971" s="63">
        <v>0</v>
      </c>
    </row>
    <row r="972" spans="2:4" ht="37.5" hidden="1" customHeight="1" x14ac:dyDescent="0.3">
      <c r="B972" s="62" t="s">
        <v>78</v>
      </c>
      <c r="C972" s="10" t="s">
        <v>69</v>
      </c>
      <c r="D972" s="63">
        <v>15723.948</v>
      </c>
    </row>
    <row r="973" spans="2:4" ht="37.5" hidden="1" customHeight="1" x14ac:dyDescent="0.3">
      <c r="B973" s="62" t="s">
        <v>79</v>
      </c>
      <c r="C973" s="10" t="s">
        <v>69</v>
      </c>
      <c r="D973" s="63">
        <v>8182.88</v>
      </c>
    </row>
    <row r="974" spans="2:4" ht="37.5" hidden="1" customHeight="1" x14ac:dyDescent="0.3">
      <c r="B974" s="62" t="s">
        <v>80</v>
      </c>
      <c r="C974" s="10" t="s">
        <v>69</v>
      </c>
      <c r="D974" s="63">
        <v>7986.5209999999997</v>
      </c>
    </row>
    <row r="975" spans="2:4" ht="37.5" hidden="1" customHeight="1" x14ac:dyDescent="0.3">
      <c r="B975" s="62" t="s">
        <v>81</v>
      </c>
      <c r="C975" s="10" t="s">
        <v>69</v>
      </c>
      <c r="D975" s="63">
        <v>110292.727</v>
      </c>
    </row>
    <row r="976" spans="2:4" ht="37.5" hidden="1" customHeight="1" x14ac:dyDescent="0.3">
      <c r="B976" s="62" t="s">
        <v>82</v>
      </c>
      <c r="C976" s="10" t="s">
        <v>69</v>
      </c>
      <c r="D976" s="63">
        <v>216590.06</v>
      </c>
    </row>
    <row r="977" spans="2:4" ht="37.5" hidden="1" customHeight="1" x14ac:dyDescent="0.3">
      <c r="B977" s="62" t="s">
        <v>83</v>
      </c>
      <c r="C977" s="10" t="s">
        <v>69</v>
      </c>
      <c r="D977" s="63">
        <v>568214.69099999999</v>
      </c>
    </row>
    <row r="978" spans="2:4" ht="37.5" hidden="1" customHeight="1" x14ac:dyDescent="0.3">
      <c r="B978" s="62" t="s">
        <v>84</v>
      </c>
      <c r="C978" s="10" t="s">
        <v>69</v>
      </c>
      <c r="D978" s="63">
        <v>6998.9930000000004</v>
      </c>
    </row>
    <row r="979" spans="2:4" ht="37.5" hidden="1" customHeight="1" x14ac:dyDescent="0.3">
      <c r="B979" s="62">
        <v>2</v>
      </c>
      <c r="C979" s="10" t="s">
        <v>69</v>
      </c>
      <c r="D979" s="63">
        <v>89524.880999999994</v>
      </c>
    </row>
    <row r="980" spans="2:4" ht="37.5" hidden="1" customHeight="1" x14ac:dyDescent="0.3">
      <c r="B980" s="62">
        <v>3</v>
      </c>
      <c r="C980" s="10" t="s">
        <v>69</v>
      </c>
      <c r="D980" s="63">
        <v>1294.8389999999999</v>
      </c>
    </row>
    <row r="981" spans="2:4" ht="37.5" hidden="1" customHeight="1" x14ac:dyDescent="0.3">
      <c r="B981" s="62">
        <v>5</v>
      </c>
      <c r="C981" s="10" t="s">
        <v>69</v>
      </c>
      <c r="D981" s="63">
        <v>0</v>
      </c>
    </row>
    <row r="982" spans="2:4" ht="37.5" hidden="1" customHeight="1" x14ac:dyDescent="0.3">
      <c r="B982" s="62" t="s">
        <v>85</v>
      </c>
      <c r="C982" s="10" t="s">
        <v>69</v>
      </c>
      <c r="D982" s="63">
        <v>17835.698</v>
      </c>
    </row>
    <row r="983" spans="2:4" ht="37.5" hidden="1" customHeight="1" x14ac:dyDescent="0.3">
      <c r="B983" s="62">
        <v>6</v>
      </c>
      <c r="C983" s="10" t="s">
        <v>69</v>
      </c>
      <c r="D983" s="63">
        <v>19156.263999999999</v>
      </c>
    </row>
    <row r="984" spans="2:4" ht="37.5" hidden="1" customHeight="1" x14ac:dyDescent="0.3">
      <c r="B984" s="62">
        <v>7</v>
      </c>
      <c r="C984" s="10" t="s">
        <v>69</v>
      </c>
      <c r="D984" s="63">
        <v>28.516999999999999</v>
      </c>
    </row>
    <row r="985" spans="2:4" ht="37.5" hidden="1" customHeight="1" x14ac:dyDescent="0.3">
      <c r="B985" s="62">
        <v>9</v>
      </c>
      <c r="C985" s="10" t="s">
        <v>69</v>
      </c>
      <c r="D985" s="63">
        <v>28.954000000000001</v>
      </c>
    </row>
    <row r="986" spans="2:4" ht="37.5" hidden="1" customHeight="1" x14ac:dyDescent="0.3">
      <c r="B986" s="62" t="s">
        <v>86</v>
      </c>
      <c r="C986" s="10" t="s">
        <v>69</v>
      </c>
      <c r="D986" s="63">
        <v>688.16899999999998</v>
      </c>
    </row>
    <row r="987" spans="2:4" ht="37.5" hidden="1" customHeight="1" x14ac:dyDescent="0.3">
      <c r="B987" s="62" t="s">
        <v>87</v>
      </c>
      <c r="C987" s="10" t="s">
        <v>69</v>
      </c>
      <c r="D987" s="63">
        <v>18934.490000000002</v>
      </c>
    </row>
    <row r="988" spans="2:4" ht="37.5" hidden="1" customHeight="1" x14ac:dyDescent="0.3">
      <c r="B988" s="62" t="s">
        <v>88</v>
      </c>
      <c r="C988" s="10" t="s">
        <v>69</v>
      </c>
      <c r="D988" s="63">
        <v>79092.566999999995</v>
      </c>
    </row>
    <row r="989" spans="2:4" ht="37.5" hidden="1" customHeight="1" x14ac:dyDescent="0.3">
      <c r="B989" s="62" t="s">
        <v>89</v>
      </c>
      <c r="C989" s="10" t="s">
        <v>69</v>
      </c>
      <c r="D989" s="63">
        <v>131149.20000000001</v>
      </c>
    </row>
    <row r="990" spans="2:4" ht="37.5" hidden="1" customHeight="1" x14ac:dyDescent="0.3">
      <c r="B990" s="62" t="s">
        <v>90</v>
      </c>
      <c r="C990" s="10" t="s">
        <v>69</v>
      </c>
      <c r="D990" s="63">
        <v>397752.03499999997</v>
      </c>
    </row>
    <row r="991" spans="2:4" ht="37.5" hidden="1" customHeight="1" x14ac:dyDescent="0.3">
      <c r="B991" s="62" t="s">
        <v>91</v>
      </c>
      <c r="C991" s="10" t="s">
        <v>69</v>
      </c>
      <c r="D991" s="63">
        <v>836.26</v>
      </c>
    </row>
    <row r="992" spans="2:4" ht="37.5" hidden="1" customHeight="1" x14ac:dyDescent="0.3">
      <c r="B992" s="62" t="s">
        <v>92</v>
      </c>
      <c r="C992" s="10" t="s">
        <v>69</v>
      </c>
      <c r="D992" s="63">
        <v>0</v>
      </c>
    </row>
    <row r="993" spans="2:4" ht="37.5" hidden="1" customHeight="1" x14ac:dyDescent="0.3">
      <c r="B993" s="62" t="s">
        <v>93</v>
      </c>
      <c r="C993" s="10" t="s">
        <v>69</v>
      </c>
      <c r="D993" s="63">
        <v>1285.432</v>
      </c>
    </row>
    <row r="994" spans="2:4" ht="37.5" hidden="1" customHeight="1" x14ac:dyDescent="0.3">
      <c r="B994" s="62" t="s">
        <v>94</v>
      </c>
      <c r="C994" s="10" t="s">
        <v>69</v>
      </c>
      <c r="D994" s="63">
        <v>0</v>
      </c>
    </row>
    <row r="995" spans="2:4" ht="37.5" hidden="1" customHeight="1" x14ac:dyDescent="0.3">
      <c r="B995" s="62" t="s">
        <v>95</v>
      </c>
      <c r="C995" s="10" t="s">
        <v>69</v>
      </c>
      <c r="D995" s="63">
        <v>31779.608</v>
      </c>
    </row>
    <row r="996" spans="2:4" ht="37.5" hidden="1" customHeight="1" x14ac:dyDescent="0.3">
      <c r="B996" s="62" t="s">
        <v>96</v>
      </c>
      <c r="C996" s="10" t="s">
        <v>69</v>
      </c>
      <c r="D996" s="63">
        <v>21495.93</v>
      </c>
    </row>
    <row r="997" spans="2:4" ht="37.5" hidden="1" customHeight="1" x14ac:dyDescent="0.3">
      <c r="B997" s="62" t="s">
        <v>97</v>
      </c>
      <c r="C997" s="10" t="s">
        <v>69</v>
      </c>
      <c r="D997" s="63">
        <v>-294.76900000000001</v>
      </c>
    </row>
    <row r="998" spans="2:4" ht="37.5" hidden="1" customHeight="1" x14ac:dyDescent="0.3">
      <c r="B998" s="62" t="s">
        <v>98</v>
      </c>
      <c r="C998" s="10" t="s">
        <v>69</v>
      </c>
      <c r="D998" s="63">
        <v>1042.5820000000001</v>
      </c>
    </row>
    <row r="999" spans="2:4" ht="37.5" hidden="1" customHeight="1" x14ac:dyDescent="0.3">
      <c r="B999" s="62" t="s">
        <v>99</v>
      </c>
      <c r="C999" s="10" t="s">
        <v>69</v>
      </c>
      <c r="D999" s="63">
        <v>0</v>
      </c>
    </row>
    <row r="1000" spans="2:4" ht="37.5" hidden="1" customHeight="1" x14ac:dyDescent="0.3">
      <c r="B1000" s="62" t="s">
        <v>100</v>
      </c>
      <c r="C1000" s="10" t="s">
        <v>69</v>
      </c>
      <c r="D1000" s="63">
        <v>0</v>
      </c>
    </row>
    <row r="1001" spans="2:4" ht="37.5" hidden="1" customHeight="1" x14ac:dyDescent="0.3">
      <c r="B1001" s="62" t="s">
        <v>101</v>
      </c>
      <c r="C1001" s="10" t="s">
        <v>69</v>
      </c>
      <c r="D1001" s="63">
        <v>0</v>
      </c>
    </row>
    <row r="1002" spans="2:4" ht="37.5" hidden="1" customHeight="1" x14ac:dyDescent="0.3">
      <c r="B1002" s="62" t="s">
        <v>102</v>
      </c>
      <c r="C1002" s="10" t="s">
        <v>69</v>
      </c>
      <c r="D1002" s="63">
        <v>0</v>
      </c>
    </row>
    <row r="1003" spans="2:4" ht="37.5" hidden="1" customHeight="1" x14ac:dyDescent="0.3">
      <c r="B1003" s="62">
        <v>1</v>
      </c>
      <c r="C1003" s="10" t="s">
        <v>70</v>
      </c>
      <c r="D1003" s="63">
        <v>38096.428999999996</v>
      </c>
    </row>
    <row r="1004" spans="2:4" ht="37.5" hidden="1" customHeight="1" x14ac:dyDescent="0.3">
      <c r="B1004" s="62" t="s">
        <v>78</v>
      </c>
      <c r="C1004" s="10" t="s">
        <v>70</v>
      </c>
      <c r="D1004" s="63">
        <v>18416</v>
      </c>
    </row>
    <row r="1005" spans="2:4" ht="37.5" hidden="1" customHeight="1" x14ac:dyDescent="0.3">
      <c r="B1005" s="62" t="s">
        <v>79</v>
      </c>
      <c r="C1005" s="10" t="s">
        <v>70</v>
      </c>
      <c r="D1005" s="63">
        <v>66276.763000000006</v>
      </c>
    </row>
    <row r="1006" spans="2:4" ht="37.5" hidden="1" customHeight="1" x14ac:dyDescent="0.3">
      <c r="B1006" s="62" t="s">
        <v>80</v>
      </c>
      <c r="C1006" s="10" t="s">
        <v>70</v>
      </c>
      <c r="D1006" s="63">
        <v>159971.709</v>
      </c>
    </row>
    <row r="1007" spans="2:4" ht="37.5" hidden="1" customHeight="1" x14ac:dyDescent="0.3">
      <c r="B1007" s="62" t="s">
        <v>81</v>
      </c>
      <c r="C1007" s="10" t="s">
        <v>70</v>
      </c>
      <c r="D1007" s="63">
        <v>4280.5140000000001</v>
      </c>
    </row>
    <row r="1008" spans="2:4" ht="37.5" hidden="1" customHeight="1" x14ac:dyDescent="0.3">
      <c r="B1008" s="62" t="s">
        <v>82</v>
      </c>
      <c r="C1008" s="10" t="s">
        <v>70</v>
      </c>
      <c r="D1008" s="63">
        <v>0</v>
      </c>
    </row>
    <row r="1009" spans="2:4" ht="37.5" hidden="1" customHeight="1" x14ac:dyDescent="0.3">
      <c r="B1009" s="62" t="s">
        <v>83</v>
      </c>
      <c r="C1009" s="10" t="s">
        <v>70</v>
      </c>
      <c r="D1009" s="63">
        <v>0</v>
      </c>
    </row>
    <row r="1010" spans="2:4" ht="37.5" hidden="1" customHeight="1" x14ac:dyDescent="0.3">
      <c r="B1010" s="62" t="s">
        <v>84</v>
      </c>
      <c r="C1010" s="10" t="s">
        <v>70</v>
      </c>
      <c r="D1010" s="63">
        <v>7013.0029999999997</v>
      </c>
    </row>
    <row r="1011" spans="2:4" ht="37.5" hidden="1" customHeight="1" x14ac:dyDescent="0.3">
      <c r="B1011" s="62">
        <v>2</v>
      </c>
      <c r="C1011" s="10" t="s">
        <v>70</v>
      </c>
      <c r="D1011" s="63">
        <v>56383.798999999999</v>
      </c>
    </row>
    <row r="1012" spans="2:4" ht="37.5" hidden="1" customHeight="1" x14ac:dyDescent="0.3">
      <c r="B1012" s="62">
        <v>3</v>
      </c>
      <c r="C1012" s="10" t="s">
        <v>70</v>
      </c>
      <c r="D1012" s="63">
        <v>362.608</v>
      </c>
    </row>
    <row r="1013" spans="2:4" ht="37.5" hidden="1" customHeight="1" x14ac:dyDescent="0.3">
      <c r="B1013" s="62">
        <v>5</v>
      </c>
      <c r="C1013" s="10" t="s">
        <v>70</v>
      </c>
      <c r="D1013" s="63">
        <v>0</v>
      </c>
    </row>
    <row r="1014" spans="2:4" ht="37.5" hidden="1" customHeight="1" x14ac:dyDescent="0.3">
      <c r="B1014" s="62" t="s">
        <v>85</v>
      </c>
      <c r="C1014" s="10" t="s">
        <v>70</v>
      </c>
      <c r="D1014" s="63">
        <v>19552.967000000001</v>
      </c>
    </row>
    <row r="1015" spans="2:4" ht="37.5" hidden="1" customHeight="1" x14ac:dyDescent="0.3">
      <c r="B1015" s="62">
        <v>6</v>
      </c>
      <c r="C1015" s="10" t="s">
        <v>70</v>
      </c>
      <c r="D1015" s="63">
        <v>6517.982</v>
      </c>
    </row>
    <row r="1016" spans="2:4" ht="37.5" hidden="1" customHeight="1" x14ac:dyDescent="0.3">
      <c r="B1016" s="62">
        <v>7</v>
      </c>
      <c r="C1016" s="10" t="s">
        <v>70</v>
      </c>
      <c r="D1016" s="63">
        <v>13.992000000000001</v>
      </c>
    </row>
    <row r="1017" spans="2:4" ht="37.5" hidden="1" customHeight="1" x14ac:dyDescent="0.3">
      <c r="B1017" s="62">
        <v>9</v>
      </c>
      <c r="C1017" s="10" t="s">
        <v>70</v>
      </c>
      <c r="D1017" s="63">
        <v>54.817999999999998</v>
      </c>
    </row>
    <row r="1018" spans="2:4" ht="37.5" hidden="1" customHeight="1" x14ac:dyDescent="0.3">
      <c r="B1018" s="62" t="s">
        <v>86</v>
      </c>
      <c r="C1018" s="10" t="s">
        <v>70</v>
      </c>
      <c r="D1018" s="63">
        <v>828.78399999999999</v>
      </c>
    </row>
    <row r="1019" spans="2:4" ht="37.5" hidden="1" customHeight="1" x14ac:dyDescent="0.3">
      <c r="B1019" s="62" t="s">
        <v>87</v>
      </c>
      <c r="C1019" s="10" t="s">
        <v>70</v>
      </c>
      <c r="D1019" s="63">
        <v>4212.4930000000004</v>
      </c>
    </row>
    <row r="1020" spans="2:4" ht="37.5" hidden="1" customHeight="1" x14ac:dyDescent="0.3">
      <c r="B1020" s="62" t="s">
        <v>88</v>
      </c>
      <c r="C1020" s="10" t="s">
        <v>70</v>
      </c>
      <c r="D1020" s="63">
        <v>284763.17300000001</v>
      </c>
    </row>
    <row r="1021" spans="2:4" ht="37.5" hidden="1" customHeight="1" x14ac:dyDescent="0.3">
      <c r="B1021" s="62" t="s">
        <v>89</v>
      </c>
      <c r="C1021" s="10" t="s">
        <v>70</v>
      </c>
      <c r="D1021" s="63">
        <v>96285.798999999999</v>
      </c>
    </row>
    <row r="1022" spans="2:4" ht="37.5" hidden="1" customHeight="1" x14ac:dyDescent="0.3">
      <c r="B1022" s="62" t="s">
        <v>90</v>
      </c>
      <c r="C1022" s="10" t="s">
        <v>70</v>
      </c>
      <c r="D1022" s="63">
        <v>481699.78499999997</v>
      </c>
    </row>
    <row r="1023" spans="2:4" ht="37.5" hidden="1" customHeight="1" x14ac:dyDescent="0.3">
      <c r="B1023" s="62" t="s">
        <v>91</v>
      </c>
      <c r="C1023" s="10" t="s">
        <v>70</v>
      </c>
      <c r="D1023" s="63">
        <v>0</v>
      </c>
    </row>
    <row r="1024" spans="2:4" ht="37.5" hidden="1" customHeight="1" x14ac:dyDescent="0.3">
      <c r="B1024" s="62" t="s">
        <v>92</v>
      </c>
      <c r="C1024" s="10" t="s">
        <v>70</v>
      </c>
      <c r="D1024" s="63">
        <v>0</v>
      </c>
    </row>
    <row r="1025" spans="2:4" ht="37.5" hidden="1" customHeight="1" x14ac:dyDescent="0.3">
      <c r="B1025" s="62" t="s">
        <v>93</v>
      </c>
      <c r="C1025" s="10" t="s">
        <v>70</v>
      </c>
      <c r="D1025" s="63">
        <v>10832.541999999999</v>
      </c>
    </row>
    <row r="1026" spans="2:4" ht="37.5" hidden="1" customHeight="1" x14ac:dyDescent="0.3">
      <c r="B1026" s="62" t="s">
        <v>94</v>
      </c>
      <c r="C1026" s="10" t="s">
        <v>70</v>
      </c>
      <c r="D1026" s="63">
        <v>0</v>
      </c>
    </row>
    <row r="1027" spans="2:4" ht="37.5" hidden="1" customHeight="1" x14ac:dyDescent="0.3">
      <c r="B1027" s="62" t="s">
        <v>95</v>
      </c>
      <c r="C1027" s="10" t="s">
        <v>70</v>
      </c>
      <c r="D1027" s="63">
        <v>185584.16200000001</v>
      </c>
    </row>
    <row r="1028" spans="2:4" ht="37.5" hidden="1" customHeight="1" x14ac:dyDescent="0.3">
      <c r="B1028" s="62" t="s">
        <v>96</v>
      </c>
      <c r="C1028" s="10" t="s">
        <v>70</v>
      </c>
      <c r="D1028" s="63">
        <v>63299.097000000002</v>
      </c>
    </row>
    <row r="1029" spans="2:4" ht="37.5" hidden="1" customHeight="1" x14ac:dyDescent="0.3">
      <c r="B1029" s="62" t="s">
        <v>97</v>
      </c>
      <c r="C1029" s="10" t="s">
        <v>70</v>
      </c>
      <c r="D1029" s="63">
        <v>21864.579000000002</v>
      </c>
    </row>
    <row r="1030" spans="2:4" ht="37.5" hidden="1" customHeight="1" x14ac:dyDescent="0.3">
      <c r="B1030" s="62" t="s">
        <v>98</v>
      </c>
      <c r="C1030" s="10" t="s">
        <v>70</v>
      </c>
      <c r="D1030" s="63">
        <v>0</v>
      </c>
    </row>
    <row r="1031" spans="2:4" ht="37.5" hidden="1" customHeight="1" x14ac:dyDescent="0.3">
      <c r="B1031" s="62" t="s">
        <v>99</v>
      </c>
      <c r="C1031" s="10" t="s">
        <v>70</v>
      </c>
      <c r="D1031" s="63">
        <v>0</v>
      </c>
    </row>
    <row r="1032" spans="2:4" ht="37.5" hidden="1" customHeight="1" x14ac:dyDescent="0.3">
      <c r="B1032" s="62" t="s">
        <v>100</v>
      </c>
      <c r="C1032" s="10" t="s">
        <v>70</v>
      </c>
      <c r="D1032" s="63">
        <v>0</v>
      </c>
    </row>
    <row r="1033" spans="2:4" ht="37.5" hidden="1" customHeight="1" x14ac:dyDescent="0.3">
      <c r="B1033" s="62" t="s">
        <v>101</v>
      </c>
      <c r="C1033" s="10" t="s">
        <v>70</v>
      </c>
      <c r="D1033" s="63">
        <v>0</v>
      </c>
    </row>
    <row r="1034" spans="2:4" ht="37.5" hidden="1" customHeight="1" x14ac:dyDescent="0.3">
      <c r="B1034" s="62" t="s">
        <v>102</v>
      </c>
      <c r="C1034" s="10" t="s">
        <v>70</v>
      </c>
      <c r="D1034" s="63">
        <v>0</v>
      </c>
    </row>
    <row r="1035" spans="2:4" ht="37.5" hidden="1" customHeight="1" x14ac:dyDescent="0.3">
      <c r="B1035" s="62">
        <v>1</v>
      </c>
      <c r="C1035" s="10" t="s">
        <v>71</v>
      </c>
      <c r="D1035" s="63">
        <v>67977.811000000002</v>
      </c>
    </row>
    <row r="1036" spans="2:4" ht="37.5" hidden="1" customHeight="1" x14ac:dyDescent="0.3">
      <c r="B1036" s="62" t="s">
        <v>78</v>
      </c>
      <c r="C1036" s="10" t="s">
        <v>71</v>
      </c>
      <c r="D1036" s="63">
        <v>25133.395</v>
      </c>
    </row>
    <row r="1037" spans="2:4" ht="37.5" hidden="1" customHeight="1" x14ac:dyDescent="0.3">
      <c r="B1037" s="62" t="s">
        <v>79</v>
      </c>
      <c r="C1037" s="10" t="s">
        <v>71</v>
      </c>
      <c r="D1037" s="63">
        <v>120884.04399999999</v>
      </c>
    </row>
    <row r="1038" spans="2:4" ht="37.5" hidden="1" customHeight="1" x14ac:dyDescent="0.3">
      <c r="B1038" s="62" t="s">
        <v>80</v>
      </c>
      <c r="C1038" s="10" t="s">
        <v>71</v>
      </c>
      <c r="D1038" s="63">
        <v>112044.764</v>
      </c>
    </row>
    <row r="1039" spans="2:4" ht="37.5" hidden="1" customHeight="1" x14ac:dyDescent="0.3">
      <c r="B1039" s="62" t="s">
        <v>81</v>
      </c>
      <c r="C1039" s="10" t="s">
        <v>71</v>
      </c>
      <c r="D1039" s="63">
        <v>5555.3209999999999</v>
      </c>
    </row>
    <row r="1040" spans="2:4" ht="37.5" hidden="1" customHeight="1" x14ac:dyDescent="0.3">
      <c r="B1040" s="62" t="s">
        <v>82</v>
      </c>
      <c r="C1040" s="10" t="s">
        <v>71</v>
      </c>
      <c r="D1040" s="63">
        <v>0</v>
      </c>
    </row>
    <row r="1041" spans="2:4" ht="37.5" hidden="1" customHeight="1" x14ac:dyDescent="0.3">
      <c r="B1041" s="62" t="s">
        <v>83</v>
      </c>
      <c r="C1041" s="10" t="s">
        <v>71</v>
      </c>
      <c r="D1041" s="63">
        <v>0</v>
      </c>
    </row>
    <row r="1042" spans="2:4" ht="37.5" hidden="1" customHeight="1" x14ac:dyDescent="0.3">
      <c r="B1042" s="62" t="s">
        <v>84</v>
      </c>
      <c r="C1042" s="10" t="s">
        <v>71</v>
      </c>
      <c r="D1042" s="63">
        <v>10449.343999999999</v>
      </c>
    </row>
    <row r="1043" spans="2:4" ht="37.5" hidden="1" customHeight="1" x14ac:dyDescent="0.3">
      <c r="B1043" s="62">
        <v>2</v>
      </c>
      <c r="C1043" s="10" t="s">
        <v>71</v>
      </c>
      <c r="D1043" s="63">
        <v>65850.766000000003</v>
      </c>
    </row>
    <row r="1044" spans="2:4" ht="37.5" hidden="1" customHeight="1" x14ac:dyDescent="0.3">
      <c r="B1044" s="62">
        <v>3</v>
      </c>
      <c r="C1044" s="10" t="s">
        <v>71</v>
      </c>
      <c r="D1044" s="63">
        <v>1309.7049999999999</v>
      </c>
    </row>
    <row r="1045" spans="2:4" ht="37.5" hidden="1" customHeight="1" x14ac:dyDescent="0.3">
      <c r="B1045" s="62">
        <v>5</v>
      </c>
      <c r="C1045" s="10" t="s">
        <v>71</v>
      </c>
      <c r="D1045" s="63">
        <v>0</v>
      </c>
    </row>
    <row r="1046" spans="2:4" ht="37.5" hidden="1" customHeight="1" x14ac:dyDescent="0.3">
      <c r="B1046" s="62" t="s">
        <v>85</v>
      </c>
      <c r="C1046" s="10" t="s">
        <v>71</v>
      </c>
      <c r="D1046" s="63">
        <v>24429.463</v>
      </c>
    </row>
    <row r="1047" spans="2:4" ht="37.5" hidden="1" customHeight="1" x14ac:dyDescent="0.3">
      <c r="B1047" s="62">
        <v>6</v>
      </c>
      <c r="C1047" s="10" t="s">
        <v>71</v>
      </c>
      <c r="D1047" s="63">
        <v>5375.3050000000003</v>
      </c>
    </row>
    <row r="1048" spans="2:4" ht="37.5" hidden="1" customHeight="1" x14ac:dyDescent="0.3">
      <c r="B1048" s="62">
        <v>7</v>
      </c>
      <c r="C1048" s="10" t="s">
        <v>71</v>
      </c>
      <c r="D1048" s="63">
        <v>47.444000000000003</v>
      </c>
    </row>
    <row r="1049" spans="2:4" ht="37.5" hidden="1" customHeight="1" x14ac:dyDescent="0.3">
      <c r="B1049" s="62">
        <v>9</v>
      </c>
      <c r="C1049" s="10" t="s">
        <v>71</v>
      </c>
      <c r="D1049" s="63">
        <v>2.883</v>
      </c>
    </row>
    <row r="1050" spans="2:4" ht="37.5" hidden="1" customHeight="1" x14ac:dyDescent="0.3">
      <c r="B1050" s="62" t="s">
        <v>86</v>
      </c>
      <c r="C1050" s="10" t="s">
        <v>71</v>
      </c>
      <c r="D1050" s="63">
        <v>38.524999999999999</v>
      </c>
    </row>
    <row r="1051" spans="2:4" ht="37.5" hidden="1" customHeight="1" x14ac:dyDescent="0.3">
      <c r="B1051" s="62" t="s">
        <v>87</v>
      </c>
      <c r="C1051" s="10" t="s">
        <v>71</v>
      </c>
      <c r="D1051" s="63">
        <v>955.61900000000003</v>
      </c>
    </row>
    <row r="1052" spans="2:4" ht="37.5" hidden="1" customHeight="1" x14ac:dyDescent="0.3">
      <c r="B1052" s="62" t="s">
        <v>88</v>
      </c>
      <c r="C1052" s="10" t="s">
        <v>71</v>
      </c>
      <c r="D1052" s="63">
        <v>504.71</v>
      </c>
    </row>
    <row r="1053" spans="2:4" ht="37.5" hidden="1" customHeight="1" x14ac:dyDescent="0.3">
      <c r="B1053" s="62" t="s">
        <v>89</v>
      </c>
      <c r="C1053" s="10" t="s">
        <v>71</v>
      </c>
      <c r="D1053" s="63">
        <v>65404.749000000003</v>
      </c>
    </row>
    <row r="1054" spans="2:4" ht="37.5" hidden="1" customHeight="1" x14ac:dyDescent="0.3">
      <c r="B1054" s="62" t="s">
        <v>90</v>
      </c>
      <c r="C1054" s="10" t="s">
        <v>71</v>
      </c>
      <c r="D1054" s="63">
        <v>171878.16</v>
      </c>
    </row>
    <row r="1055" spans="2:4" ht="37.5" hidden="1" customHeight="1" x14ac:dyDescent="0.3">
      <c r="B1055" s="62" t="s">
        <v>91</v>
      </c>
      <c r="C1055" s="10" t="s">
        <v>71</v>
      </c>
      <c r="D1055" s="63">
        <v>0</v>
      </c>
    </row>
    <row r="1056" spans="2:4" ht="37.5" hidden="1" customHeight="1" x14ac:dyDescent="0.3">
      <c r="B1056" s="62" t="s">
        <v>92</v>
      </c>
      <c r="C1056" s="10" t="s">
        <v>71</v>
      </c>
      <c r="D1056" s="63">
        <v>0</v>
      </c>
    </row>
    <row r="1057" spans="2:4" ht="37.5" hidden="1" customHeight="1" x14ac:dyDescent="0.3">
      <c r="B1057" s="62" t="s">
        <v>93</v>
      </c>
      <c r="C1057" s="10" t="s">
        <v>71</v>
      </c>
      <c r="D1057" s="63">
        <v>19.167999999999999</v>
      </c>
    </row>
    <row r="1058" spans="2:4" ht="37.5" hidden="1" customHeight="1" x14ac:dyDescent="0.3">
      <c r="B1058" s="62" t="s">
        <v>94</v>
      </c>
      <c r="C1058" s="10" t="s">
        <v>71</v>
      </c>
      <c r="D1058" s="63">
        <v>0</v>
      </c>
    </row>
    <row r="1059" spans="2:4" ht="37.5" hidden="1" customHeight="1" x14ac:dyDescent="0.3">
      <c r="B1059" s="62" t="s">
        <v>95</v>
      </c>
      <c r="C1059" s="10" t="s">
        <v>71</v>
      </c>
      <c r="D1059" s="63">
        <v>107674.6</v>
      </c>
    </row>
    <row r="1060" spans="2:4" ht="37.5" hidden="1" customHeight="1" x14ac:dyDescent="0.3">
      <c r="B1060" s="62" t="s">
        <v>96</v>
      </c>
      <c r="C1060" s="10" t="s">
        <v>71</v>
      </c>
      <c r="D1060" s="63">
        <v>51141.478000000003</v>
      </c>
    </row>
    <row r="1061" spans="2:4" ht="37.5" hidden="1" customHeight="1" x14ac:dyDescent="0.3">
      <c r="B1061" s="62" t="s">
        <v>97</v>
      </c>
      <c r="C1061" s="10" t="s">
        <v>71</v>
      </c>
      <c r="D1061" s="63">
        <v>51458.616000000002</v>
      </c>
    </row>
    <row r="1062" spans="2:4" ht="37.5" hidden="1" customHeight="1" x14ac:dyDescent="0.3">
      <c r="B1062" s="62" t="s">
        <v>98</v>
      </c>
      <c r="C1062" s="10" t="s">
        <v>71</v>
      </c>
      <c r="D1062" s="63">
        <v>3892.5279999999998</v>
      </c>
    </row>
    <row r="1063" spans="2:4" ht="37.5" hidden="1" customHeight="1" x14ac:dyDescent="0.3">
      <c r="B1063" s="62" t="s">
        <v>99</v>
      </c>
      <c r="C1063" s="10" t="s">
        <v>71</v>
      </c>
      <c r="D1063" s="63">
        <v>0</v>
      </c>
    </row>
    <row r="1064" spans="2:4" ht="37.5" hidden="1" customHeight="1" x14ac:dyDescent="0.3">
      <c r="B1064" s="62" t="s">
        <v>100</v>
      </c>
      <c r="C1064" s="10" t="s">
        <v>71</v>
      </c>
      <c r="D1064" s="63">
        <v>0</v>
      </c>
    </row>
    <row r="1065" spans="2:4" ht="37.5" hidden="1" customHeight="1" x14ac:dyDescent="0.3">
      <c r="B1065" s="62" t="s">
        <v>101</v>
      </c>
      <c r="C1065" s="10" t="s">
        <v>71</v>
      </c>
      <c r="D1065" s="63">
        <v>0</v>
      </c>
    </row>
    <row r="1066" spans="2:4" ht="37.5" hidden="1" customHeight="1" x14ac:dyDescent="0.3">
      <c r="B1066" s="62" t="s">
        <v>102</v>
      </c>
      <c r="C1066" s="10" t="s">
        <v>71</v>
      </c>
      <c r="D1066" s="63">
        <v>0</v>
      </c>
    </row>
    <row r="1067" spans="2:4" ht="37.5" hidden="1" customHeight="1" x14ac:dyDescent="0.3">
      <c r="B1067" s="62">
        <v>1</v>
      </c>
      <c r="C1067" s="10" t="s">
        <v>72</v>
      </c>
      <c r="D1067" s="63">
        <v>0</v>
      </c>
    </row>
    <row r="1068" spans="2:4" ht="37.5" hidden="1" customHeight="1" x14ac:dyDescent="0.3">
      <c r="B1068" s="62" t="s">
        <v>78</v>
      </c>
      <c r="C1068" s="10" t="s">
        <v>72</v>
      </c>
      <c r="D1068" s="63">
        <v>740.89</v>
      </c>
    </row>
    <row r="1069" spans="2:4" ht="37.5" hidden="1" customHeight="1" x14ac:dyDescent="0.3">
      <c r="B1069" s="62" t="s">
        <v>79</v>
      </c>
      <c r="C1069" s="10" t="s">
        <v>72</v>
      </c>
      <c r="D1069" s="63">
        <v>64795.684000000001</v>
      </c>
    </row>
    <row r="1070" spans="2:4" ht="37.5" hidden="1" customHeight="1" x14ac:dyDescent="0.3">
      <c r="B1070" s="62" t="s">
        <v>80</v>
      </c>
      <c r="C1070" s="10" t="s">
        <v>72</v>
      </c>
      <c r="D1070" s="63">
        <v>123525.68</v>
      </c>
    </row>
    <row r="1071" spans="2:4" ht="37.5" hidden="1" customHeight="1" x14ac:dyDescent="0.3">
      <c r="B1071" s="62" t="s">
        <v>81</v>
      </c>
      <c r="C1071" s="10" t="s">
        <v>72</v>
      </c>
      <c r="D1071" s="63">
        <v>136994.33300000001</v>
      </c>
    </row>
    <row r="1072" spans="2:4" ht="37.5" hidden="1" customHeight="1" x14ac:dyDescent="0.3">
      <c r="B1072" s="62" t="s">
        <v>82</v>
      </c>
      <c r="C1072" s="10" t="s">
        <v>72</v>
      </c>
      <c r="D1072" s="63">
        <v>0</v>
      </c>
    </row>
    <row r="1073" spans="2:4" ht="37.5" hidden="1" customHeight="1" x14ac:dyDescent="0.3">
      <c r="B1073" s="62" t="s">
        <v>83</v>
      </c>
      <c r="C1073" s="10" t="s">
        <v>72</v>
      </c>
      <c r="D1073" s="63">
        <v>0</v>
      </c>
    </row>
    <row r="1074" spans="2:4" ht="37.5" hidden="1" customHeight="1" x14ac:dyDescent="0.3">
      <c r="B1074" s="62" t="s">
        <v>84</v>
      </c>
      <c r="C1074" s="10" t="s">
        <v>72</v>
      </c>
      <c r="D1074" s="63">
        <v>13775.365</v>
      </c>
    </row>
    <row r="1075" spans="2:4" ht="37.5" hidden="1" customHeight="1" x14ac:dyDescent="0.3">
      <c r="B1075" s="62">
        <v>2</v>
      </c>
      <c r="C1075" s="10" t="s">
        <v>72</v>
      </c>
      <c r="D1075" s="63">
        <v>63902.264999999999</v>
      </c>
    </row>
    <row r="1076" spans="2:4" ht="37.5" hidden="1" customHeight="1" x14ac:dyDescent="0.3">
      <c r="B1076" s="62">
        <v>3</v>
      </c>
      <c r="C1076" s="10" t="s">
        <v>72</v>
      </c>
      <c r="D1076" s="63">
        <v>1886.162</v>
      </c>
    </row>
    <row r="1077" spans="2:4" ht="37.5" hidden="1" customHeight="1" x14ac:dyDescent="0.3">
      <c r="B1077" s="62">
        <v>5</v>
      </c>
      <c r="C1077" s="10" t="s">
        <v>72</v>
      </c>
      <c r="D1077" s="63">
        <v>0</v>
      </c>
    </row>
    <row r="1078" spans="2:4" ht="37.5" hidden="1" customHeight="1" x14ac:dyDescent="0.3">
      <c r="B1078" s="62" t="s">
        <v>85</v>
      </c>
      <c r="C1078" s="10" t="s">
        <v>72</v>
      </c>
      <c r="D1078" s="63">
        <v>23797.172999999999</v>
      </c>
    </row>
    <row r="1079" spans="2:4" ht="37.5" hidden="1" customHeight="1" x14ac:dyDescent="0.3">
      <c r="B1079" s="62">
        <v>6</v>
      </c>
      <c r="C1079" s="10" t="s">
        <v>72</v>
      </c>
      <c r="D1079" s="63">
        <v>7115.5609999999997</v>
      </c>
    </row>
    <row r="1080" spans="2:4" ht="37.5" hidden="1" customHeight="1" x14ac:dyDescent="0.3">
      <c r="B1080" s="62">
        <v>7</v>
      </c>
      <c r="C1080" s="10" t="s">
        <v>72</v>
      </c>
      <c r="D1080" s="63">
        <v>20.475000000000001</v>
      </c>
    </row>
    <row r="1081" spans="2:4" ht="37.5" hidden="1" customHeight="1" x14ac:dyDescent="0.3">
      <c r="B1081" s="62">
        <v>9</v>
      </c>
      <c r="C1081" s="10" t="s">
        <v>72</v>
      </c>
      <c r="D1081" s="63">
        <v>37.908000000000001</v>
      </c>
    </row>
    <row r="1082" spans="2:4" ht="37.5" hidden="1" customHeight="1" x14ac:dyDescent="0.3">
      <c r="B1082" s="62" t="s">
        <v>86</v>
      </c>
      <c r="C1082" s="10" t="s">
        <v>72</v>
      </c>
      <c r="D1082" s="63">
        <v>62.755000000000003</v>
      </c>
    </row>
    <row r="1083" spans="2:4" ht="37.5" hidden="1" customHeight="1" x14ac:dyDescent="0.3">
      <c r="B1083" s="62" t="s">
        <v>87</v>
      </c>
      <c r="C1083" s="10" t="s">
        <v>72</v>
      </c>
      <c r="D1083" s="63">
        <v>2373.4169999999999</v>
      </c>
    </row>
    <row r="1084" spans="2:4" ht="37.5" hidden="1" customHeight="1" x14ac:dyDescent="0.3">
      <c r="B1084" s="62" t="s">
        <v>88</v>
      </c>
      <c r="C1084" s="10" t="s">
        <v>72</v>
      </c>
      <c r="D1084" s="63">
        <v>378.05</v>
      </c>
    </row>
    <row r="1085" spans="2:4" ht="37.5" hidden="1" customHeight="1" x14ac:dyDescent="0.3">
      <c r="B1085" s="62" t="s">
        <v>89</v>
      </c>
      <c r="C1085" s="10" t="s">
        <v>72</v>
      </c>
      <c r="D1085" s="63">
        <v>76233.974000000002</v>
      </c>
    </row>
    <row r="1086" spans="2:4" ht="37.5" hidden="1" customHeight="1" x14ac:dyDescent="0.3">
      <c r="B1086" s="62" t="s">
        <v>90</v>
      </c>
      <c r="C1086" s="10" t="s">
        <v>72</v>
      </c>
      <c r="D1086" s="63">
        <v>350366.65100000001</v>
      </c>
    </row>
    <row r="1087" spans="2:4" ht="37.5" hidden="1" customHeight="1" x14ac:dyDescent="0.3">
      <c r="B1087" s="62" t="s">
        <v>91</v>
      </c>
      <c r="C1087" s="10" t="s">
        <v>72</v>
      </c>
      <c r="D1087" s="63">
        <v>0</v>
      </c>
    </row>
    <row r="1088" spans="2:4" ht="37.5" hidden="1" customHeight="1" x14ac:dyDescent="0.3">
      <c r="B1088" s="62" t="s">
        <v>92</v>
      </c>
      <c r="C1088" s="10" t="s">
        <v>72</v>
      </c>
      <c r="D1088" s="63">
        <v>0</v>
      </c>
    </row>
    <row r="1089" spans="2:4" ht="37.5" hidden="1" customHeight="1" x14ac:dyDescent="0.3">
      <c r="B1089" s="62" t="s">
        <v>93</v>
      </c>
      <c r="C1089" s="10" t="s">
        <v>72</v>
      </c>
      <c r="D1089" s="63">
        <v>6475.0680000000002</v>
      </c>
    </row>
    <row r="1090" spans="2:4" ht="37.5" hidden="1" customHeight="1" x14ac:dyDescent="0.3">
      <c r="B1090" s="62" t="s">
        <v>94</v>
      </c>
      <c r="C1090" s="10" t="s">
        <v>72</v>
      </c>
      <c r="D1090" s="63">
        <v>0</v>
      </c>
    </row>
    <row r="1091" spans="2:4" ht="37.5" hidden="1" customHeight="1" x14ac:dyDescent="0.3">
      <c r="B1091" s="62" t="s">
        <v>95</v>
      </c>
      <c r="C1091" s="10" t="s">
        <v>72</v>
      </c>
      <c r="D1091" s="63">
        <v>14384.16</v>
      </c>
    </row>
    <row r="1092" spans="2:4" ht="37.5" hidden="1" customHeight="1" x14ac:dyDescent="0.3">
      <c r="B1092" s="62" t="s">
        <v>96</v>
      </c>
      <c r="C1092" s="10" t="s">
        <v>72</v>
      </c>
      <c r="D1092" s="63">
        <v>-472.07100000000003</v>
      </c>
    </row>
    <row r="1093" spans="2:4" ht="37.5" hidden="1" customHeight="1" x14ac:dyDescent="0.3">
      <c r="B1093" s="62" t="s">
        <v>97</v>
      </c>
      <c r="C1093" s="10" t="s">
        <v>72</v>
      </c>
      <c r="D1093" s="63">
        <v>1286.1489999999999</v>
      </c>
    </row>
    <row r="1094" spans="2:4" ht="37.5" hidden="1" customHeight="1" x14ac:dyDescent="0.3">
      <c r="B1094" s="62" t="s">
        <v>98</v>
      </c>
      <c r="C1094" s="10" t="s">
        <v>72</v>
      </c>
      <c r="D1094" s="63">
        <v>0</v>
      </c>
    </row>
    <row r="1095" spans="2:4" ht="37.5" hidden="1" customHeight="1" x14ac:dyDescent="0.3">
      <c r="B1095" s="62" t="s">
        <v>99</v>
      </c>
      <c r="C1095" s="10" t="s">
        <v>72</v>
      </c>
      <c r="D1095" s="63">
        <v>0</v>
      </c>
    </row>
    <row r="1096" spans="2:4" ht="37.5" hidden="1" customHeight="1" x14ac:dyDescent="0.3">
      <c r="B1096" s="62" t="s">
        <v>100</v>
      </c>
      <c r="C1096" s="10" t="s">
        <v>72</v>
      </c>
      <c r="D1096" s="63">
        <v>0</v>
      </c>
    </row>
    <row r="1097" spans="2:4" ht="37.5" hidden="1" customHeight="1" x14ac:dyDescent="0.3">
      <c r="B1097" s="62" t="s">
        <v>101</v>
      </c>
      <c r="C1097" s="10" t="s">
        <v>72</v>
      </c>
      <c r="D1097" s="63">
        <v>0</v>
      </c>
    </row>
    <row r="1098" spans="2:4" ht="37.5" hidden="1" customHeight="1" x14ac:dyDescent="0.3">
      <c r="B1098" s="62" t="s">
        <v>102</v>
      </c>
      <c r="C1098" s="10" t="s">
        <v>72</v>
      </c>
      <c r="D1098" s="63">
        <v>0</v>
      </c>
    </row>
    <row r="1099" spans="2:4" ht="37.5" hidden="1" customHeight="1" x14ac:dyDescent="0.3">
      <c r="B1099" s="62">
        <v>1</v>
      </c>
      <c r="C1099" s="10" t="s">
        <v>73</v>
      </c>
      <c r="D1099" s="63">
        <v>76211.392000000007</v>
      </c>
    </row>
    <row r="1100" spans="2:4" ht="37.5" hidden="1" customHeight="1" x14ac:dyDescent="0.3">
      <c r="B1100" s="62" t="s">
        <v>78</v>
      </c>
      <c r="C1100" s="10" t="s">
        <v>73</v>
      </c>
      <c r="D1100" s="63">
        <v>28715.429</v>
      </c>
    </row>
    <row r="1101" spans="2:4" ht="37.5" hidden="1" customHeight="1" x14ac:dyDescent="0.3">
      <c r="B1101" s="62" t="s">
        <v>79</v>
      </c>
      <c r="C1101" s="10" t="s">
        <v>73</v>
      </c>
      <c r="D1101" s="63">
        <v>67198.510999999999</v>
      </c>
    </row>
    <row r="1102" spans="2:4" ht="37.5" hidden="1" customHeight="1" x14ac:dyDescent="0.3">
      <c r="B1102" s="62" t="s">
        <v>80</v>
      </c>
      <c r="C1102" s="10" t="s">
        <v>73</v>
      </c>
      <c r="D1102" s="63">
        <v>155630.38800000001</v>
      </c>
    </row>
    <row r="1103" spans="2:4" ht="37.5" hidden="1" customHeight="1" x14ac:dyDescent="0.3">
      <c r="B1103" s="62" t="s">
        <v>81</v>
      </c>
      <c r="C1103" s="10" t="s">
        <v>73</v>
      </c>
      <c r="D1103" s="63">
        <v>77330.202000000005</v>
      </c>
    </row>
    <row r="1104" spans="2:4" ht="37.5" hidden="1" customHeight="1" x14ac:dyDescent="0.3">
      <c r="B1104" s="62" t="s">
        <v>82</v>
      </c>
      <c r="C1104" s="10" t="s">
        <v>73</v>
      </c>
      <c r="D1104" s="63">
        <v>0</v>
      </c>
    </row>
    <row r="1105" spans="2:4" ht="37.5" hidden="1" customHeight="1" x14ac:dyDescent="0.3">
      <c r="B1105" s="62" t="s">
        <v>83</v>
      </c>
      <c r="C1105" s="10" t="s">
        <v>73</v>
      </c>
      <c r="D1105" s="63">
        <v>0</v>
      </c>
    </row>
    <row r="1106" spans="2:4" ht="37.5" hidden="1" customHeight="1" x14ac:dyDescent="0.3">
      <c r="B1106" s="62" t="s">
        <v>84</v>
      </c>
      <c r="C1106" s="10" t="s">
        <v>73</v>
      </c>
      <c r="D1106" s="63">
        <v>13170.288</v>
      </c>
    </row>
    <row r="1107" spans="2:4" ht="37.5" hidden="1" customHeight="1" x14ac:dyDescent="0.3">
      <c r="B1107" s="62">
        <v>2</v>
      </c>
      <c r="C1107" s="10" t="s">
        <v>73</v>
      </c>
      <c r="D1107" s="63">
        <v>76510.922000000006</v>
      </c>
    </row>
    <row r="1108" spans="2:4" ht="37.5" hidden="1" customHeight="1" x14ac:dyDescent="0.3">
      <c r="B1108" s="62">
        <v>3</v>
      </c>
      <c r="C1108" s="10" t="s">
        <v>73</v>
      </c>
      <c r="D1108" s="63">
        <v>2329.7739999999999</v>
      </c>
    </row>
    <row r="1109" spans="2:4" ht="37.5" hidden="1" customHeight="1" x14ac:dyDescent="0.3">
      <c r="B1109" s="62">
        <v>5</v>
      </c>
      <c r="C1109" s="10" t="s">
        <v>73</v>
      </c>
      <c r="D1109" s="63">
        <v>0</v>
      </c>
    </row>
    <row r="1110" spans="2:4" ht="37.5" hidden="1" customHeight="1" x14ac:dyDescent="0.3">
      <c r="B1110" s="62" t="s">
        <v>85</v>
      </c>
      <c r="C1110" s="10" t="s">
        <v>73</v>
      </c>
      <c r="D1110" s="63">
        <v>33356.783000000003</v>
      </c>
    </row>
    <row r="1111" spans="2:4" ht="37.5" hidden="1" customHeight="1" x14ac:dyDescent="0.3">
      <c r="B1111" s="62">
        <v>6</v>
      </c>
      <c r="C1111" s="10" t="s">
        <v>73</v>
      </c>
      <c r="D1111" s="63">
        <v>12372.751</v>
      </c>
    </row>
    <row r="1112" spans="2:4" ht="37.5" hidden="1" customHeight="1" x14ac:dyDescent="0.3">
      <c r="B1112" s="62">
        <v>7</v>
      </c>
      <c r="C1112" s="10" t="s">
        <v>73</v>
      </c>
      <c r="D1112" s="63">
        <v>90.481999999999999</v>
      </c>
    </row>
    <row r="1113" spans="2:4" ht="37.5" hidden="1" customHeight="1" x14ac:dyDescent="0.3">
      <c r="B1113" s="62">
        <v>9</v>
      </c>
      <c r="C1113" s="10" t="s">
        <v>73</v>
      </c>
      <c r="D1113" s="63">
        <v>43.981999999999999</v>
      </c>
    </row>
    <row r="1114" spans="2:4" ht="37.5" hidden="1" customHeight="1" x14ac:dyDescent="0.3">
      <c r="B1114" s="62" t="s">
        <v>86</v>
      </c>
      <c r="C1114" s="10" t="s">
        <v>73</v>
      </c>
      <c r="D1114" s="63">
        <v>55.472000000000001</v>
      </c>
    </row>
    <row r="1115" spans="2:4" ht="37.5" hidden="1" customHeight="1" x14ac:dyDescent="0.3">
      <c r="B1115" s="62" t="s">
        <v>87</v>
      </c>
      <c r="C1115" s="10" t="s">
        <v>73</v>
      </c>
      <c r="D1115" s="63">
        <v>1629.8910000000001</v>
      </c>
    </row>
    <row r="1116" spans="2:4" ht="37.5" hidden="1" customHeight="1" x14ac:dyDescent="0.3">
      <c r="B1116" s="62" t="s">
        <v>88</v>
      </c>
      <c r="C1116" s="10" t="s">
        <v>73</v>
      </c>
      <c r="D1116" s="63">
        <v>849.01700000000005</v>
      </c>
    </row>
    <row r="1117" spans="2:4" ht="37.5" hidden="1" customHeight="1" x14ac:dyDescent="0.3">
      <c r="B1117" s="62" t="s">
        <v>89</v>
      </c>
      <c r="C1117" s="10" t="s">
        <v>73</v>
      </c>
      <c r="D1117" s="63">
        <v>52826.182000000001</v>
      </c>
    </row>
    <row r="1118" spans="2:4" ht="37.5" hidden="1" customHeight="1" x14ac:dyDescent="0.3">
      <c r="B1118" s="62" t="s">
        <v>90</v>
      </c>
      <c r="C1118" s="10" t="s">
        <v>73</v>
      </c>
      <c r="D1118" s="63">
        <v>138688.04</v>
      </c>
    </row>
    <row r="1119" spans="2:4" ht="37.5" hidden="1" customHeight="1" x14ac:dyDescent="0.3">
      <c r="B1119" s="62" t="s">
        <v>91</v>
      </c>
      <c r="C1119" s="10" t="s">
        <v>73</v>
      </c>
      <c r="D1119" s="63">
        <v>0</v>
      </c>
    </row>
    <row r="1120" spans="2:4" ht="37.5" hidden="1" customHeight="1" x14ac:dyDescent="0.3">
      <c r="B1120" s="62" t="s">
        <v>92</v>
      </c>
      <c r="C1120" s="10" t="s">
        <v>73</v>
      </c>
      <c r="D1120" s="63">
        <v>0</v>
      </c>
    </row>
    <row r="1121" spans="2:4" ht="37.5" hidden="1" customHeight="1" x14ac:dyDescent="0.3">
      <c r="B1121" s="62" t="s">
        <v>93</v>
      </c>
      <c r="C1121" s="10" t="s">
        <v>73</v>
      </c>
      <c r="D1121" s="63">
        <v>0</v>
      </c>
    </row>
    <row r="1122" spans="2:4" ht="37.5" hidden="1" customHeight="1" x14ac:dyDescent="0.3">
      <c r="B1122" s="62" t="s">
        <v>94</v>
      </c>
      <c r="C1122" s="10" t="s">
        <v>73</v>
      </c>
      <c r="D1122" s="63">
        <v>0</v>
      </c>
    </row>
    <row r="1123" spans="2:4" ht="37.5" hidden="1" customHeight="1" x14ac:dyDescent="0.3">
      <c r="B1123" s="62" t="s">
        <v>95</v>
      </c>
      <c r="C1123" s="10" t="s">
        <v>73</v>
      </c>
      <c r="D1123" s="63">
        <v>12061.772999999999</v>
      </c>
    </row>
    <row r="1124" spans="2:4" ht="37.5" hidden="1" customHeight="1" x14ac:dyDescent="0.3">
      <c r="B1124" s="62" t="s">
        <v>96</v>
      </c>
      <c r="C1124" s="10" t="s">
        <v>73</v>
      </c>
      <c r="D1124" s="63">
        <v>14885.960999999999</v>
      </c>
    </row>
    <row r="1125" spans="2:4" ht="37.5" hidden="1" customHeight="1" x14ac:dyDescent="0.3">
      <c r="B1125" s="62" t="s">
        <v>97</v>
      </c>
      <c r="C1125" s="10" t="s">
        <v>73</v>
      </c>
      <c r="D1125" s="63">
        <v>310.16300000000001</v>
      </c>
    </row>
    <row r="1126" spans="2:4" ht="37.5" hidden="1" customHeight="1" x14ac:dyDescent="0.3">
      <c r="B1126" s="62" t="s">
        <v>98</v>
      </c>
      <c r="C1126" s="10" t="s">
        <v>73</v>
      </c>
      <c r="D1126" s="63">
        <v>0</v>
      </c>
    </row>
    <row r="1127" spans="2:4" ht="37.5" hidden="1" customHeight="1" x14ac:dyDescent="0.3">
      <c r="B1127" s="62" t="s">
        <v>99</v>
      </c>
      <c r="C1127" s="10" t="s">
        <v>73</v>
      </c>
      <c r="D1127" s="63">
        <v>0</v>
      </c>
    </row>
    <row r="1128" spans="2:4" ht="37.5" hidden="1" customHeight="1" x14ac:dyDescent="0.3">
      <c r="B1128" s="62" t="s">
        <v>100</v>
      </c>
      <c r="C1128" s="10" t="s">
        <v>73</v>
      </c>
      <c r="D1128" s="63">
        <v>0</v>
      </c>
    </row>
    <row r="1129" spans="2:4" ht="37.5" hidden="1" customHeight="1" x14ac:dyDescent="0.3">
      <c r="B1129" s="62" t="s">
        <v>101</v>
      </c>
      <c r="C1129" s="10" t="s">
        <v>73</v>
      </c>
      <c r="D1129" s="63">
        <v>0</v>
      </c>
    </row>
    <row r="1130" spans="2:4" ht="37.5" hidden="1" customHeight="1" x14ac:dyDescent="0.3">
      <c r="B1130" s="62" t="s">
        <v>102</v>
      </c>
      <c r="C1130" s="10" t="s">
        <v>73</v>
      </c>
      <c r="D1130" s="63">
        <v>0</v>
      </c>
    </row>
    <row r="1131" spans="2:4" ht="37.5" hidden="1" customHeight="1" x14ac:dyDescent="0.3">
      <c r="B1131" s="62">
        <v>1</v>
      </c>
      <c r="C1131" s="10" t="s">
        <v>74</v>
      </c>
      <c r="D1131" s="63">
        <v>148406.413</v>
      </c>
    </row>
    <row r="1132" spans="2:4" ht="37.5" hidden="1" customHeight="1" x14ac:dyDescent="0.3">
      <c r="B1132" s="62" t="s">
        <v>78</v>
      </c>
      <c r="C1132" s="10" t="s">
        <v>74</v>
      </c>
      <c r="D1132" s="63">
        <v>0</v>
      </c>
    </row>
    <row r="1133" spans="2:4" ht="37.5" hidden="1" customHeight="1" x14ac:dyDescent="0.3">
      <c r="B1133" s="62" t="s">
        <v>79</v>
      </c>
      <c r="C1133" s="10" t="s">
        <v>74</v>
      </c>
      <c r="D1133" s="63">
        <v>0</v>
      </c>
    </row>
    <row r="1134" spans="2:4" ht="37.5" hidden="1" customHeight="1" x14ac:dyDescent="0.3">
      <c r="B1134" s="62" t="s">
        <v>80</v>
      </c>
      <c r="C1134" s="10" t="s">
        <v>74</v>
      </c>
      <c r="D1134" s="63">
        <v>0</v>
      </c>
    </row>
    <row r="1135" spans="2:4" ht="37.5" hidden="1" customHeight="1" x14ac:dyDescent="0.3">
      <c r="B1135" s="62" t="s">
        <v>81</v>
      </c>
      <c r="C1135" s="10" t="s">
        <v>74</v>
      </c>
      <c r="D1135" s="63">
        <v>0</v>
      </c>
    </row>
    <row r="1136" spans="2:4" ht="37.5" hidden="1" customHeight="1" x14ac:dyDescent="0.3">
      <c r="B1136" s="62" t="s">
        <v>82</v>
      </c>
      <c r="C1136" s="10" t="s">
        <v>74</v>
      </c>
      <c r="D1136" s="63">
        <v>0</v>
      </c>
    </row>
    <row r="1137" spans="2:4" ht="37.5" hidden="1" customHeight="1" x14ac:dyDescent="0.3">
      <c r="B1137" s="62" t="s">
        <v>83</v>
      </c>
      <c r="C1137" s="10" t="s">
        <v>74</v>
      </c>
      <c r="D1137" s="63">
        <v>0</v>
      </c>
    </row>
    <row r="1138" spans="2:4" ht="37.5" hidden="1" customHeight="1" x14ac:dyDescent="0.3">
      <c r="B1138" s="62" t="s">
        <v>84</v>
      </c>
      <c r="C1138" s="10" t="s">
        <v>74</v>
      </c>
      <c r="D1138" s="63">
        <v>22468.261999999999</v>
      </c>
    </row>
    <row r="1139" spans="2:4" ht="37.5" hidden="1" customHeight="1" x14ac:dyDescent="0.3">
      <c r="B1139" s="62">
        <v>2</v>
      </c>
      <c r="C1139" s="10" t="s">
        <v>74</v>
      </c>
      <c r="D1139" s="63">
        <v>94734.195999999996</v>
      </c>
    </row>
    <row r="1140" spans="2:4" ht="37.5" hidden="1" customHeight="1" x14ac:dyDescent="0.3">
      <c r="B1140" s="62">
        <v>3</v>
      </c>
      <c r="C1140" s="10" t="s">
        <v>74</v>
      </c>
      <c r="D1140" s="63">
        <v>55026.197</v>
      </c>
    </row>
    <row r="1141" spans="2:4" ht="37.5" hidden="1" customHeight="1" x14ac:dyDescent="0.3">
      <c r="B1141" s="62">
        <v>5</v>
      </c>
      <c r="C1141" s="10" t="s">
        <v>74</v>
      </c>
      <c r="D1141" s="63">
        <v>24004.845000000001</v>
      </c>
    </row>
    <row r="1142" spans="2:4" ht="37.5" hidden="1" customHeight="1" x14ac:dyDescent="0.3">
      <c r="B1142" s="62" t="s">
        <v>85</v>
      </c>
      <c r="C1142" s="10" t="s">
        <v>74</v>
      </c>
      <c r="D1142" s="63">
        <v>680.38800000000003</v>
      </c>
    </row>
    <row r="1143" spans="2:4" ht="37.5" hidden="1" customHeight="1" x14ac:dyDescent="0.3">
      <c r="B1143" s="62">
        <v>6</v>
      </c>
      <c r="C1143" s="10" t="s">
        <v>74</v>
      </c>
      <c r="D1143" s="63">
        <v>15571.64</v>
      </c>
    </row>
    <row r="1144" spans="2:4" ht="37.5" hidden="1" customHeight="1" x14ac:dyDescent="0.3">
      <c r="B1144" s="62">
        <v>7</v>
      </c>
      <c r="C1144" s="10" t="s">
        <v>74</v>
      </c>
      <c r="D1144" s="63">
        <v>29.146000000000001</v>
      </c>
    </row>
    <row r="1145" spans="2:4" ht="37.5" hidden="1" customHeight="1" x14ac:dyDescent="0.3">
      <c r="B1145" s="62">
        <v>9</v>
      </c>
      <c r="C1145" s="10" t="s">
        <v>74</v>
      </c>
      <c r="D1145" s="63">
        <v>7.46</v>
      </c>
    </row>
    <row r="1146" spans="2:4" ht="37.5" hidden="1" customHeight="1" x14ac:dyDescent="0.3">
      <c r="B1146" s="62" t="s">
        <v>86</v>
      </c>
      <c r="C1146" s="10" t="s">
        <v>74</v>
      </c>
      <c r="D1146" s="63">
        <v>7.0510000000000002</v>
      </c>
    </row>
    <row r="1147" spans="2:4" ht="37.5" hidden="1" customHeight="1" x14ac:dyDescent="0.3">
      <c r="B1147" s="62" t="s">
        <v>87</v>
      </c>
      <c r="C1147" s="10" t="s">
        <v>74</v>
      </c>
      <c r="D1147" s="63">
        <v>261.06200000000001</v>
      </c>
    </row>
    <row r="1148" spans="2:4" ht="37.5" hidden="1" customHeight="1" x14ac:dyDescent="0.3">
      <c r="B1148" s="62" t="s">
        <v>88</v>
      </c>
      <c r="C1148" s="10" t="s">
        <v>74</v>
      </c>
      <c r="D1148" s="63">
        <v>27.573</v>
      </c>
    </row>
    <row r="1149" spans="2:4" ht="37.5" hidden="1" customHeight="1" x14ac:dyDescent="0.3">
      <c r="B1149" s="62" t="s">
        <v>89</v>
      </c>
      <c r="C1149" s="10" t="s">
        <v>74</v>
      </c>
      <c r="D1149" s="63">
        <v>37093.167999999998</v>
      </c>
    </row>
    <row r="1150" spans="2:4" ht="37.5" hidden="1" customHeight="1" x14ac:dyDescent="0.3">
      <c r="B1150" s="62" t="s">
        <v>90</v>
      </c>
      <c r="C1150" s="10" t="s">
        <v>74</v>
      </c>
      <c r="D1150" s="63">
        <v>260567.54699999999</v>
      </c>
    </row>
    <row r="1151" spans="2:4" ht="37.5" hidden="1" customHeight="1" x14ac:dyDescent="0.3">
      <c r="B1151" s="62" t="s">
        <v>91</v>
      </c>
      <c r="C1151" s="10" t="s">
        <v>74</v>
      </c>
      <c r="D1151" s="63">
        <v>0</v>
      </c>
    </row>
    <row r="1152" spans="2:4" ht="37.5" hidden="1" customHeight="1" x14ac:dyDescent="0.3">
      <c r="B1152" s="62" t="s">
        <v>92</v>
      </c>
      <c r="C1152" s="10" t="s">
        <v>74</v>
      </c>
      <c r="D1152" s="63">
        <v>0</v>
      </c>
    </row>
    <row r="1153" spans="2:4" ht="37.5" hidden="1" customHeight="1" x14ac:dyDescent="0.3">
      <c r="B1153" s="62" t="s">
        <v>93</v>
      </c>
      <c r="C1153" s="10" t="s">
        <v>74</v>
      </c>
      <c r="D1153" s="63">
        <v>8189.1869999999999</v>
      </c>
    </row>
    <row r="1154" spans="2:4" ht="37.5" hidden="1" customHeight="1" x14ac:dyDescent="0.3">
      <c r="B1154" s="62" t="s">
        <v>94</v>
      </c>
      <c r="C1154" s="10" t="s">
        <v>74</v>
      </c>
      <c r="D1154" s="63">
        <v>0</v>
      </c>
    </row>
    <row r="1155" spans="2:4" ht="37.5" hidden="1" customHeight="1" x14ac:dyDescent="0.3">
      <c r="B1155" s="62" t="s">
        <v>95</v>
      </c>
      <c r="C1155" s="10" t="s">
        <v>74</v>
      </c>
      <c r="D1155" s="63">
        <v>10388.486000000001</v>
      </c>
    </row>
    <row r="1156" spans="2:4" ht="37.5" hidden="1" customHeight="1" x14ac:dyDescent="0.3">
      <c r="B1156" s="62" t="s">
        <v>96</v>
      </c>
      <c r="C1156" s="10" t="s">
        <v>74</v>
      </c>
      <c r="D1156" s="63">
        <v>0</v>
      </c>
    </row>
    <row r="1157" spans="2:4" ht="37.5" hidden="1" customHeight="1" x14ac:dyDescent="0.3">
      <c r="B1157" s="62" t="s">
        <v>97</v>
      </c>
      <c r="C1157" s="10" t="s">
        <v>74</v>
      </c>
      <c r="D1157" s="63">
        <v>0</v>
      </c>
    </row>
    <row r="1158" spans="2:4" ht="37.5" hidden="1" customHeight="1" x14ac:dyDescent="0.3">
      <c r="B1158" s="62" t="s">
        <v>98</v>
      </c>
      <c r="C1158" s="10" t="s">
        <v>74</v>
      </c>
      <c r="D1158" s="63">
        <v>0</v>
      </c>
    </row>
    <row r="1159" spans="2:4" ht="37.5" hidden="1" customHeight="1" x14ac:dyDescent="0.3">
      <c r="B1159" s="62" t="s">
        <v>99</v>
      </c>
      <c r="C1159" s="10" t="s">
        <v>74</v>
      </c>
      <c r="D1159" s="63">
        <v>0</v>
      </c>
    </row>
    <row r="1160" spans="2:4" ht="37.5" hidden="1" customHeight="1" x14ac:dyDescent="0.3">
      <c r="B1160" s="62" t="s">
        <v>100</v>
      </c>
      <c r="C1160" s="10" t="s">
        <v>74</v>
      </c>
      <c r="D1160" s="63">
        <v>0</v>
      </c>
    </row>
    <row r="1161" spans="2:4" ht="37.5" hidden="1" customHeight="1" x14ac:dyDescent="0.3">
      <c r="B1161" s="62" t="s">
        <v>101</v>
      </c>
      <c r="C1161" s="10" t="s">
        <v>74</v>
      </c>
      <c r="D1161" s="63">
        <v>0</v>
      </c>
    </row>
    <row r="1162" spans="2:4" ht="37.5" hidden="1" customHeight="1" x14ac:dyDescent="0.3">
      <c r="B1162" s="62" t="s">
        <v>102</v>
      </c>
      <c r="C1162" s="10" t="s">
        <v>74</v>
      </c>
      <c r="D1162" s="63">
        <v>0</v>
      </c>
    </row>
    <row r="1163" spans="2:4" ht="37.5" hidden="1" customHeight="1" x14ac:dyDescent="0.3">
      <c r="B1163" s="62">
        <v>1</v>
      </c>
      <c r="C1163" s="10" t="s">
        <v>75</v>
      </c>
      <c r="D1163" s="63">
        <v>200755.375</v>
      </c>
    </row>
    <row r="1164" spans="2:4" ht="37.5" hidden="1" customHeight="1" x14ac:dyDescent="0.3">
      <c r="B1164" s="62" t="s">
        <v>78</v>
      </c>
      <c r="C1164" s="10" t="s">
        <v>75</v>
      </c>
      <c r="D1164" s="63">
        <v>0</v>
      </c>
    </row>
    <row r="1165" spans="2:4" ht="37.5" hidden="1" customHeight="1" x14ac:dyDescent="0.3">
      <c r="B1165" s="62" t="s">
        <v>79</v>
      </c>
      <c r="C1165" s="10" t="s">
        <v>75</v>
      </c>
      <c r="D1165" s="63">
        <v>0</v>
      </c>
    </row>
    <row r="1166" spans="2:4" ht="37.5" hidden="1" customHeight="1" x14ac:dyDescent="0.3">
      <c r="B1166" s="62" t="s">
        <v>80</v>
      </c>
      <c r="C1166" s="10" t="s">
        <v>75</v>
      </c>
      <c r="D1166" s="63">
        <v>0</v>
      </c>
    </row>
    <row r="1167" spans="2:4" ht="37.5" hidden="1" customHeight="1" x14ac:dyDescent="0.3">
      <c r="B1167" s="62" t="s">
        <v>81</v>
      </c>
      <c r="C1167" s="10" t="s">
        <v>75</v>
      </c>
      <c r="D1167" s="63">
        <v>0</v>
      </c>
    </row>
    <row r="1168" spans="2:4" ht="37.5" hidden="1" customHeight="1" x14ac:dyDescent="0.3">
      <c r="B1168" s="62" t="s">
        <v>82</v>
      </c>
      <c r="C1168" s="10" t="s">
        <v>75</v>
      </c>
      <c r="D1168" s="63">
        <v>0</v>
      </c>
    </row>
    <row r="1169" spans="2:4" ht="37.5" hidden="1" customHeight="1" x14ac:dyDescent="0.3">
      <c r="B1169" s="62" t="s">
        <v>83</v>
      </c>
      <c r="C1169" s="10" t="s">
        <v>75</v>
      </c>
      <c r="D1169" s="63">
        <v>0</v>
      </c>
    </row>
    <row r="1170" spans="2:4" ht="37.5" hidden="1" customHeight="1" x14ac:dyDescent="0.3">
      <c r="B1170" s="62" t="s">
        <v>84</v>
      </c>
      <c r="C1170" s="10" t="s">
        <v>75</v>
      </c>
      <c r="D1170" s="63">
        <v>13542.994000000001</v>
      </c>
    </row>
    <row r="1171" spans="2:4" ht="37.5" hidden="1" customHeight="1" x14ac:dyDescent="0.3">
      <c r="B1171" s="62">
        <v>2</v>
      </c>
      <c r="C1171" s="10" t="s">
        <v>75</v>
      </c>
      <c r="D1171" s="63">
        <v>65776.350999999995</v>
      </c>
    </row>
    <row r="1172" spans="2:4" ht="37.5" hidden="1" customHeight="1" x14ac:dyDescent="0.3">
      <c r="B1172" s="62">
        <v>3</v>
      </c>
      <c r="C1172" s="10" t="s">
        <v>75</v>
      </c>
      <c r="D1172" s="63">
        <v>18284.666000000001</v>
      </c>
    </row>
    <row r="1173" spans="2:4" ht="37.5" hidden="1" customHeight="1" x14ac:dyDescent="0.3">
      <c r="B1173" s="62">
        <v>5</v>
      </c>
      <c r="C1173" s="10" t="s">
        <v>75</v>
      </c>
      <c r="D1173" s="63">
        <v>24727.361000000001</v>
      </c>
    </row>
    <row r="1174" spans="2:4" ht="37.5" hidden="1" customHeight="1" x14ac:dyDescent="0.3">
      <c r="B1174" s="62" t="s">
        <v>85</v>
      </c>
      <c r="C1174" s="10" t="s">
        <v>75</v>
      </c>
      <c r="D1174" s="63">
        <v>5575.9889999999996</v>
      </c>
    </row>
    <row r="1175" spans="2:4" ht="37.5" hidden="1" customHeight="1" x14ac:dyDescent="0.3">
      <c r="B1175" s="62">
        <v>6</v>
      </c>
      <c r="C1175" s="10" t="s">
        <v>75</v>
      </c>
      <c r="D1175" s="63">
        <v>35810.67</v>
      </c>
    </row>
    <row r="1176" spans="2:4" ht="37.5" hidden="1" customHeight="1" x14ac:dyDescent="0.3">
      <c r="B1176" s="62">
        <v>7</v>
      </c>
      <c r="C1176" s="10" t="s">
        <v>75</v>
      </c>
      <c r="D1176" s="63">
        <v>2.5979999999999999</v>
      </c>
    </row>
    <row r="1177" spans="2:4" ht="37.5" hidden="1" customHeight="1" x14ac:dyDescent="0.3">
      <c r="B1177" s="62">
        <v>9</v>
      </c>
      <c r="C1177" s="10" t="s">
        <v>75</v>
      </c>
      <c r="D1177" s="63">
        <v>39.994999999999997</v>
      </c>
    </row>
    <row r="1178" spans="2:4" ht="37.5" hidden="1" customHeight="1" x14ac:dyDescent="0.3">
      <c r="B1178" s="62" t="s">
        <v>86</v>
      </c>
      <c r="C1178" s="10" t="s">
        <v>75</v>
      </c>
      <c r="D1178" s="63">
        <v>1.901</v>
      </c>
    </row>
    <row r="1179" spans="2:4" ht="37.5" hidden="1" customHeight="1" x14ac:dyDescent="0.3">
      <c r="B1179" s="62" t="s">
        <v>87</v>
      </c>
      <c r="C1179" s="10" t="s">
        <v>75</v>
      </c>
      <c r="D1179" s="63">
        <v>263.55799999999999</v>
      </c>
    </row>
    <row r="1180" spans="2:4" ht="37.5" hidden="1" customHeight="1" x14ac:dyDescent="0.3">
      <c r="B1180" s="62" t="s">
        <v>88</v>
      </c>
      <c r="C1180" s="10" t="s">
        <v>75</v>
      </c>
      <c r="D1180" s="63">
        <v>163.666</v>
      </c>
    </row>
    <row r="1181" spans="2:4" ht="37.5" hidden="1" customHeight="1" x14ac:dyDescent="0.3">
      <c r="B1181" s="62" t="s">
        <v>89</v>
      </c>
      <c r="C1181" s="10" t="s">
        <v>75</v>
      </c>
      <c r="D1181" s="63">
        <v>45265.167000000001</v>
      </c>
    </row>
    <row r="1182" spans="2:4" ht="37.5" hidden="1" customHeight="1" x14ac:dyDescent="0.3">
      <c r="B1182" s="62" t="s">
        <v>90</v>
      </c>
      <c r="C1182" s="10" t="s">
        <v>75</v>
      </c>
      <c r="D1182" s="63">
        <v>355941.58299999998</v>
      </c>
    </row>
    <row r="1183" spans="2:4" ht="37.5" hidden="1" customHeight="1" x14ac:dyDescent="0.3">
      <c r="B1183" s="62" t="s">
        <v>91</v>
      </c>
      <c r="C1183" s="10" t="s">
        <v>75</v>
      </c>
      <c r="D1183" s="63">
        <v>0</v>
      </c>
    </row>
    <row r="1184" spans="2:4" ht="37.5" hidden="1" customHeight="1" x14ac:dyDescent="0.3">
      <c r="B1184" s="62" t="s">
        <v>92</v>
      </c>
      <c r="C1184" s="10" t="s">
        <v>75</v>
      </c>
      <c r="D1184" s="63">
        <v>0</v>
      </c>
    </row>
    <row r="1185" spans="2:4" ht="37.5" hidden="1" customHeight="1" x14ac:dyDescent="0.3">
      <c r="B1185" s="62" t="s">
        <v>93</v>
      </c>
      <c r="C1185" s="10" t="s">
        <v>75</v>
      </c>
      <c r="D1185" s="63">
        <v>21959.105</v>
      </c>
    </row>
    <row r="1186" spans="2:4" ht="37.5" hidden="1" customHeight="1" x14ac:dyDescent="0.3">
      <c r="B1186" s="62" t="s">
        <v>94</v>
      </c>
      <c r="C1186" s="10" t="s">
        <v>75</v>
      </c>
      <c r="D1186" s="63">
        <v>0</v>
      </c>
    </row>
    <row r="1187" spans="2:4" ht="37.5" hidden="1" customHeight="1" x14ac:dyDescent="0.3">
      <c r="B1187" s="62" t="s">
        <v>95</v>
      </c>
      <c r="C1187" s="10" t="s">
        <v>75</v>
      </c>
      <c r="D1187" s="63">
        <v>35180.256999999998</v>
      </c>
    </row>
    <row r="1188" spans="2:4" ht="37.5" hidden="1" customHeight="1" x14ac:dyDescent="0.3">
      <c r="B1188" s="62" t="s">
        <v>96</v>
      </c>
      <c r="C1188" s="10" t="s">
        <v>75</v>
      </c>
      <c r="D1188" s="63">
        <v>545.00699999999995</v>
      </c>
    </row>
    <row r="1189" spans="2:4" ht="37.5" hidden="1" customHeight="1" x14ac:dyDescent="0.3">
      <c r="B1189" s="62" t="s">
        <v>97</v>
      </c>
      <c r="C1189" s="10" t="s">
        <v>75</v>
      </c>
      <c r="D1189" s="63">
        <v>16374.391</v>
      </c>
    </row>
    <row r="1190" spans="2:4" ht="37.5" hidden="1" customHeight="1" x14ac:dyDescent="0.3">
      <c r="B1190" s="62" t="s">
        <v>98</v>
      </c>
      <c r="C1190" s="10" t="s">
        <v>75</v>
      </c>
      <c r="D1190" s="63">
        <v>0</v>
      </c>
    </row>
    <row r="1191" spans="2:4" ht="37.5" hidden="1" customHeight="1" x14ac:dyDescent="0.3">
      <c r="B1191" s="62" t="s">
        <v>99</v>
      </c>
      <c r="C1191" s="10" t="s">
        <v>75</v>
      </c>
      <c r="D1191" s="63">
        <v>0</v>
      </c>
    </row>
    <row r="1192" spans="2:4" ht="37.5" hidden="1" customHeight="1" x14ac:dyDescent="0.3">
      <c r="B1192" s="62" t="s">
        <v>100</v>
      </c>
      <c r="C1192" s="10" t="s">
        <v>75</v>
      </c>
      <c r="D1192" s="63">
        <v>0</v>
      </c>
    </row>
    <row r="1193" spans="2:4" ht="37.5" hidden="1" customHeight="1" x14ac:dyDescent="0.3">
      <c r="B1193" s="62" t="s">
        <v>101</v>
      </c>
      <c r="C1193" s="10" t="s">
        <v>75</v>
      </c>
      <c r="D1193" s="63">
        <v>9768.2469999999994</v>
      </c>
    </row>
    <row r="1194" spans="2:4" ht="37.5" hidden="1" customHeight="1" x14ac:dyDescent="0.3">
      <c r="B1194" s="62" t="s">
        <v>102</v>
      </c>
      <c r="C1194" s="10" t="s">
        <v>75</v>
      </c>
      <c r="D1194" s="63">
        <v>0</v>
      </c>
    </row>
    <row r="1195" spans="2:4" ht="37.5" hidden="1" customHeight="1" x14ac:dyDescent="0.3">
      <c r="B1195" s="62">
        <v>1</v>
      </c>
      <c r="C1195" s="10" t="s">
        <v>76</v>
      </c>
      <c r="D1195" s="63">
        <v>180845.978</v>
      </c>
    </row>
    <row r="1196" spans="2:4" ht="37.5" hidden="1" customHeight="1" x14ac:dyDescent="0.3">
      <c r="B1196" s="62" t="s">
        <v>78</v>
      </c>
      <c r="C1196" s="10" t="s">
        <v>76</v>
      </c>
      <c r="D1196" s="63">
        <v>0</v>
      </c>
    </row>
    <row r="1197" spans="2:4" ht="37.5" hidden="1" customHeight="1" x14ac:dyDescent="0.3">
      <c r="B1197" s="62" t="s">
        <v>79</v>
      </c>
      <c r="C1197" s="10" t="s">
        <v>76</v>
      </c>
      <c r="D1197" s="63">
        <v>0</v>
      </c>
    </row>
    <row r="1198" spans="2:4" ht="37.5" hidden="1" customHeight="1" x14ac:dyDescent="0.3">
      <c r="B1198" s="62" t="s">
        <v>80</v>
      </c>
      <c r="C1198" s="10" t="s">
        <v>76</v>
      </c>
      <c r="D1198" s="63">
        <v>0</v>
      </c>
    </row>
    <row r="1199" spans="2:4" ht="37.5" hidden="1" customHeight="1" x14ac:dyDescent="0.3">
      <c r="B1199" s="62" t="s">
        <v>81</v>
      </c>
      <c r="C1199" s="10" t="s">
        <v>76</v>
      </c>
      <c r="D1199" s="63">
        <v>0</v>
      </c>
    </row>
    <row r="1200" spans="2:4" ht="37.5" hidden="1" customHeight="1" x14ac:dyDescent="0.3">
      <c r="B1200" s="62" t="s">
        <v>82</v>
      </c>
      <c r="C1200" s="10" t="s">
        <v>76</v>
      </c>
      <c r="D1200" s="63">
        <v>0</v>
      </c>
    </row>
    <row r="1201" spans="2:4" ht="37.5" hidden="1" customHeight="1" x14ac:dyDescent="0.3">
      <c r="B1201" s="62" t="s">
        <v>83</v>
      </c>
      <c r="C1201" s="10" t="s">
        <v>76</v>
      </c>
      <c r="D1201" s="63">
        <v>0</v>
      </c>
    </row>
    <row r="1202" spans="2:4" ht="37.5" hidden="1" customHeight="1" x14ac:dyDescent="0.3">
      <c r="B1202" s="62" t="s">
        <v>84</v>
      </c>
      <c r="C1202" s="10" t="s">
        <v>76</v>
      </c>
      <c r="D1202" s="63">
        <v>20756.454000000002</v>
      </c>
    </row>
    <row r="1203" spans="2:4" ht="37.5" hidden="1" customHeight="1" x14ac:dyDescent="0.3">
      <c r="B1203" s="62">
        <v>2</v>
      </c>
      <c r="C1203" s="10" t="s">
        <v>76</v>
      </c>
      <c r="D1203" s="63">
        <v>76193.654999999999</v>
      </c>
    </row>
    <row r="1204" spans="2:4" ht="37.5" hidden="1" customHeight="1" x14ac:dyDescent="0.3">
      <c r="B1204" s="62">
        <v>3</v>
      </c>
      <c r="C1204" s="10" t="s">
        <v>76</v>
      </c>
      <c r="D1204" s="63">
        <v>23485.396000000001</v>
      </c>
    </row>
    <row r="1205" spans="2:4" ht="37.5" hidden="1" customHeight="1" x14ac:dyDescent="0.3">
      <c r="B1205" s="62">
        <v>5</v>
      </c>
      <c r="C1205" s="10" t="s">
        <v>76</v>
      </c>
      <c r="D1205" s="63">
        <v>25019.258000000002</v>
      </c>
    </row>
    <row r="1206" spans="2:4" ht="37.5" hidden="1" customHeight="1" x14ac:dyDescent="0.3">
      <c r="B1206" s="62" t="s">
        <v>85</v>
      </c>
      <c r="C1206" s="10" t="s">
        <v>76</v>
      </c>
      <c r="D1206" s="63">
        <v>7438.36</v>
      </c>
    </row>
    <row r="1207" spans="2:4" ht="37.5" hidden="1" customHeight="1" x14ac:dyDescent="0.3">
      <c r="B1207" s="62">
        <v>6</v>
      </c>
      <c r="C1207" s="10" t="s">
        <v>76</v>
      </c>
      <c r="D1207" s="63">
        <v>40884.561000000002</v>
      </c>
    </row>
    <row r="1208" spans="2:4" ht="37.5" hidden="1" customHeight="1" x14ac:dyDescent="0.3">
      <c r="B1208" s="62">
        <v>7</v>
      </c>
      <c r="C1208" s="10" t="s">
        <v>76</v>
      </c>
      <c r="D1208" s="63">
        <v>57.073999999999998</v>
      </c>
    </row>
    <row r="1209" spans="2:4" ht="37.5" hidden="1" customHeight="1" x14ac:dyDescent="0.3">
      <c r="B1209" s="62">
        <v>9</v>
      </c>
      <c r="C1209" s="10" t="s">
        <v>76</v>
      </c>
      <c r="D1209" s="63">
        <v>21.66</v>
      </c>
    </row>
    <row r="1210" spans="2:4" ht="37.5" hidden="1" customHeight="1" x14ac:dyDescent="0.3">
      <c r="B1210" s="62" t="s">
        <v>86</v>
      </c>
      <c r="C1210" s="10" t="s">
        <v>76</v>
      </c>
      <c r="D1210" s="63">
        <v>24.725999999999999</v>
      </c>
    </row>
    <row r="1211" spans="2:4" ht="37.5" hidden="1" customHeight="1" x14ac:dyDescent="0.3">
      <c r="B1211" s="62" t="s">
        <v>87</v>
      </c>
      <c r="C1211" s="10" t="s">
        <v>76</v>
      </c>
      <c r="D1211" s="63">
        <v>70.037999999999997</v>
      </c>
    </row>
    <row r="1212" spans="2:4" ht="37.5" hidden="1" customHeight="1" x14ac:dyDescent="0.3">
      <c r="B1212" s="62" t="s">
        <v>88</v>
      </c>
      <c r="C1212" s="10" t="s">
        <v>76</v>
      </c>
      <c r="D1212" s="63">
        <v>0</v>
      </c>
    </row>
    <row r="1213" spans="2:4" ht="37.5" hidden="1" customHeight="1" x14ac:dyDescent="0.3">
      <c r="B1213" s="62" t="s">
        <v>89</v>
      </c>
      <c r="C1213" s="10" t="s">
        <v>76</v>
      </c>
      <c r="D1213" s="63">
        <v>50534.892999999996</v>
      </c>
    </row>
    <row r="1214" spans="2:4" ht="37.5" hidden="1" customHeight="1" x14ac:dyDescent="0.3">
      <c r="B1214" s="62" t="s">
        <v>90</v>
      </c>
      <c r="C1214" s="10" t="s">
        <v>76</v>
      </c>
      <c r="D1214" s="63">
        <v>337573.85600000003</v>
      </c>
    </row>
    <row r="1215" spans="2:4" ht="37.5" hidden="1" customHeight="1" x14ac:dyDescent="0.3">
      <c r="B1215" s="62" t="s">
        <v>91</v>
      </c>
      <c r="C1215" s="10" t="s">
        <v>76</v>
      </c>
      <c r="D1215" s="63">
        <v>0</v>
      </c>
    </row>
    <row r="1216" spans="2:4" ht="37.5" hidden="1" customHeight="1" x14ac:dyDescent="0.3">
      <c r="B1216" s="62" t="s">
        <v>92</v>
      </c>
      <c r="C1216" s="10" t="s">
        <v>76</v>
      </c>
      <c r="D1216" s="63">
        <v>0</v>
      </c>
    </row>
    <row r="1217" spans="2:4" ht="37.5" hidden="1" customHeight="1" x14ac:dyDescent="0.3">
      <c r="B1217" s="62" t="s">
        <v>93</v>
      </c>
      <c r="C1217" s="10" t="s">
        <v>76</v>
      </c>
      <c r="D1217" s="63">
        <v>599.226</v>
      </c>
    </row>
    <row r="1218" spans="2:4" ht="37.5" hidden="1" customHeight="1" x14ac:dyDescent="0.3">
      <c r="B1218" s="62" t="s">
        <v>94</v>
      </c>
      <c r="C1218" s="10" t="s">
        <v>76</v>
      </c>
      <c r="D1218" s="63">
        <v>0</v>
      </c>
    </row>
    <row r="1219" spans="2:4" ht="37.5" hidden="1" customHeight="1" x14ac:dyDescent="0.3">
      <c r="B1219" s="62" t="s">
        <v>95</v>
      </c>
      <c r="C1219" s="10" t="s">
        <v>76</v>
      </c>
      <c r="D1219" s="63">
        <v>45013.13</v>
      </c>
    </row>
    <row r="1220" spans="2:4" ht="37.5" hidden="1" customHeight="1" x14ac:dyDescent="0.3">
      <c r="B1220" s="62" t="s">
        <v>96</v>
      </c>
      <c r="C1220" s="10" t="s">
        <v>76</v>
      </c>
      <c r="D1220" s="63">
        <v>3068.5140000000001</v>
      </c>
    </row>
    <row r="1221" spans="2:4" ht="37.5" hidden="1" customHeight="1" x14ac:dyDescent="0.3">
      <c r="B1221" s="62" t="s">
        <v>97</v>
      </c>
      <c r="C1221" s="10" t="s">
        <v>76</v>
      </c>
      <c r="D1221" s="63">
        <v>0</v>
      </c>
    </row>
    <row r="1222" spans="2:4" ht="37.5" hidden="1" customHeight="1" x14ac:dyDescent="0.3">
      <c r="B1222" s="62" t="s">
        <v>98</v>
      </c>
      <c r="C1222" s="10" t="s">
        <v>76</v>
      </c>
      <c r="D1222" s="63">
        <v>0</v>
      </c>
    </row>
    <row r="1223" spans="2:4" ht="37.5" hidden="1" customHeight="1" x14ac:dyDescent="0.3">
      <c r="B1223" s="62" t="s">
        <v>99</v>
      </c>
      <c r="C1223" s="10" t="s">
        <v>76</v>
      </c>
      <c r="D1223" s="63">
        <v>0</v>
      </c>
    </row>
    <row r="1224" spans="2:4" ht="37.5" hidden="1" customHeight="1" x14ac:dyDescent="0.3">
      <c r="B1224" s="62" t="s">
        <v>100</v>
      </c>
      <c r="C1224" s="10" t="s">
        <v>76</v>
      </c>
      <c r="D1224" s="63">
        <v>0</v>
      </c>
    </row>
    <row r="1225" spans="2:4" ht="37.5" hidden="1" customHeight="1" x14ac:dyDescent="0.3">
      <c r="B1225" s="62" t="s">
        <v>101</v>
      </c>
      <c r="C1225" s="10" t="s">
        <v>76</v>
      </c>
      <c r="D1225" s="63">
        <v>0</v>
      </c>
    </row>
    <row r="1226" spans="2:4" ht="37.5" hidden="1" customHeight="1" x14ac:dyDescent="0.3">
      <c r="B1226" s="62" t="s">
        <v>102</v>
      </c>
      <c r="C1226" s="10" t="s">
        <v>76</v>
      </c>
      <c r="D1226" s="63">
        <v>0</v>
      </c>
    </row>
  </sheetData>
  <sheetProtection algorithmName="SHA-512" hashValue="OMk2Vy7APwG06H++toShSPazcWfJh+nicocqdQBXidR98lSq3uPtnlCkD2TFd7vSSRt9ucTqmtZV5SLBLkJ+Xw==" saltValue="DneZLwLvNUtLgTQnvQDAHQ==" spinCount="100000" sheet="1" objects="1" scenarios="1"/>
  <mergeCells count="6">
    <mergeCell ref="B222:C222"/>
    <mergeCell ref="B1:B5"/>
    <mergeCell ref="B9:C9"/>
    <mergeCell ref="B10:C10"/>
    <mergeCell ref="B12:C12"/>
    <mergeCell ref="B13:C13"/>
  </mergeCells>
  <hyperlinks>
    <hyperlink ref="I5" location="Índice!A1" display="Regresar" xr:uid="{995DE702-CD3C-463E-B582-F35B2ADC0353}"/>
  </hyperlinks>
  <pageMargins left="0.7" right="0.7" top="0.75" bottom="0.75" header="0.3" footer="0.3"/>
  <pageSetup scale="5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9E4CB-95C2-4DE5-8AF4-90C37C4982B0}">
  <sheetPr>
    <tabColor rgb="FF691C32"/>
  </sheetPr>
  <dimension ref="A1:BG63"/>
  <sheetViews>
    <sheetView showGridLines="0" topLeftCell="A21" zoomScale="90" zoomScaleNormal="90" workbookViewId="0">
      <selection activeCell="F29" sqref="F29:F35"/>
    </sheetView>
  </sheetViews>
  <sheetFormatPr baseColWidth="10" defaultColWidth="0" defaultRowHeight="14.25" customHeight="1" zeroHeight="1" x14ac:dyDescent="0.3"/>
  <cols>
    <col min="1" max="1" width="15.7109375" style="117" customWidth="1"/>
    <col min="2" max="4" width="21" style="117" customWidth="1"/>
    <col min="5" max="5" width="21" style="117" hidden="1" customWidth="1"/>
    <col min="6" max="8" width="21" style="117" customWidth="1"/>
    <col min="9" max="13" width="11.42578125" style="117" customWidth="1"/>
    <col min="14" max="14" width="5.7109375" style="117" customWidth="1"/>
    <col min="15" max="16384" width="11.42578125" style="117" hidden="1"/>
  </cols>
  <sheetData>
    <row r="1" spans="1:13" s="3" customFormat="1" ht="18" customHeight="1" x14ac:dyDescent="0.25">
      <c r="B1" s="574"/>
      <c r="C1" s="2"/>
      <c r="D1" s="2"/>
      <c r="E1" s="2"/>
      <c r="F1" s="2"/>
      <c r="G1" s="2"/>
      <c r="H1" s="2"/>
      <c r="I1" s="2"/>
      <c r="J1" s="2"/>
    </row>
    <row r="2" spans="1:13" s="3" customFormat="1" ht="18" customHeight="1" x14ac:dyDescent="0.25">
      <c r="B2" s="574"/>
      <c r="D2" s="4" t="s">
        <v>0</v>
      </c>
    </row>
    <row r="3" spans="1:13" s="3" customFormat="1" ht="18" customHeight="1" x14ac:dyDescent="0.25">
      <c r="B3" s="574"/>
      <c r="D3" s="483" t="s">
        <v>1</v>
      </c>
      <c r="H3" s="2"/>
      <c r="I3" s="2"/>
      <c r="J3" s="2"/>
    </row>
    <row r="4" spans="1:13" s="3" customFormat="1" ht="6.95" customHeight="1" x14ac:dyDescent="0.25">
      <c r="B4" s="574"/>
      <c r="C4" s="2"/>
      <c r="H4" s="2"/>
      <c r="I4" s="2"/>
      <c r="J4" s="2"/>
    </row>
    <row r="5" spans="1:13" s="3" customFormat="1" ht="18" customHeight="1" x14ac:dyDescent="0.3">
      <c r="A5" s="5"/>
      <c r="B5" s="575"/>
      <c r="C5" s="32"/>
      <c r="D5" s="487" t="s">
        <v>138</v>
      </c>
      <c r="E5" s="6"/>
      <c r="F5" s="6"/>
      <c r="G5" s="6"/>
      <c r="H5" s="6"/>
      <c r="I5" s="6"/>
      <c r="J5" s="6"/>
      <c r="K5" s="6"/>
      <c r="L5" s="6"/>
      <c r="M5" s="33" t="s">
        <v>38</v>
      </c>
    </row>
    <row r="6" spans="1:13" x14ac:dyDescent="0.3"/>
    <row r="7" spans="1:13" x14ac:dyDescent="0.3"/>
    <row r="8" spans="1:13" ht="19.5" customHeight="1" x14ac:dyDescent="0.3">
      <c r="B8" s="15" t="s">
        <v>139</v>
      </c>
      <c r="C8" s="45"/>
      <c r="D8" s="45"/>
      <c r="E8" s="45"/>
      <c r="F8" s="45"/>
      <c r="G8" s="15"/>
      <c r="H8" s="15"/>
      <c r="I8" s="15"/>
      <c r="J8" s="15"/>
      <c r="K8" s="15"/>
      <c r="L8" s="15"/>
      <c r="M8" s="15"/>
    </row>
    <row r="9" spans="1:13" ht="15" x14ac:dyDescent="0.3">
      <c r="B9" s="118"/>
      <c r="C9" s="118"/>
      <c r="D9" s="118"/>
      <c r="E9" s="118"/>
      <c r="F9" s="118"/>
    </row>
    <row r="10" spans="1:13" s="119" customFormat="1" ht="17.25" thickBot="1" x14ac:dyDescent="0.35">
      <c r="B10" s="120" t="s">
        <v>44</v>
      </c>
      <c r="C10" s="121" t="s">
        <v>140</v>
      </c>
      <c r="D10" s="122"/>
      <c r="E10" s="123"/>
      <c r="F10" s="123"/>
      <c r="G10" s="124"/>
    </row>
    <row r="11" spans="1:13" s="119" customFormat="1" ht="16.5" x14ac:dyDescent="0.3">
      <c r="B11" s="125" t="s">
        <v>48</v>
      </c>
      <c r="C11" s="126">
        <v>0.59</v>
      </c>
      <c r="D11" s="127"/>
      <c r="E11" s="122"/>
      <c r="F11" s="123"/>
      <c r="G11" s="128"/>
    </row>
    <row r="12" spans="1:13" s="119" customFormat="1" ht="16.5" x14ac:dyDescent="0.3">
      <c r="B12" s="125" t="s">
        <v>50</v>
      </c>
      <c r="C12" s="126">
        <v>0.59</v>
      </c>
      <c r="D12" s="127"/>
      <c r="E12" s="122"/>
      <c r="F12" s="123"/>
      <c r="G12" s="128"/>
    </row>
    <row r="13" spans="1:13" s="119" customFormat="1" ht="16.5" x14ac:dyDescent="0.3">
      <c r="B13" s="125" t="s">
        <v>57</v>
      </c>
      <c r="C13" s="126">
        <v>0.5</v>
      </c>
      <c r="D13" s="127"/>
      <c r="E13" s="122"/>
      <c r="F13" s="123"/>
      <c r="G13" s="128"/>
    </row>
    <row r="14" spans="1:13" s="119" customFormat="1" ht="16.5" x14ac:dyDescent="0.3">
      <c r="B14" s="125" t="s">
        <v>58</v>
      </c>
      <c r="C14" s="126">
        <v>0.5</v>
      </c>
      <c r="D14" s="127"/>
      <c r="E14" s="122"/>
      <c r="F14" s="123"/>
      <c r="G14" s="128"/>
    </row>
    <row r="15" spans="1:13" s="119" customFormat="1" ht="16.5" x14ac:dyDescent="0.3">
      <c r="B15" s="125" t="s">
        <v>59</v>
      </c>
      <c r="C15" s="126">
        <v>0.5</v>
      </c>
      <c r="D15" s="127"/>
      <c r="E15" s="122"/>
      <c r="F15" s="123"/>
      <c r="G15" s="128"/>
    </row>
    <row r="16" spans="1:13" s="119" customFormat="1" ht="16.5" x14ac:dyDescent="0.3">
      <c r="B16" s="125" t="s">
        <v>60</v>
      </c>
      <c r="C16" s="126">
        <v>0.5</v>
      </c>
      <c r="D16" s="127"/>
      <c r="E16" s="122"/>
      <c r="F16" s="123"/>
      <c r="G16" s="128"/>
    </row>
    <row r="17" spans="2:59" s="119" customFormat="1" ht="16.5" x14ac:dyDescent="0.3">
      <c r="B17" s="125" t="s">
        <v>56</v>
      </c>
      <c r="C17" s="126">
        <v>0.57999999999999996</v>
      </c>
      <c r="D17" s="127"/>
      <c r="E17" s="122"/>
      <c r="F17" s="123"/>
      <c r="G17" s="128"/>
    </row>
    <row r="18" spans="2:59" s="119" customFormat="1" ht="16.5" x14ac:dyDescent="0.3">
      <c r="B18" s="125" t="s">
        <v>53</v>
      </c>
      <c r="C18" s="126">
        <v>0.49</v>
      </c>
      <c r="D18" s="127"/>
      <c r="E18" s="122"/>
      <c r="F18" s="123"/>
      <c r="G18" s="128"/>
    </row>
    <row r="19" spans="2:59" s="119" customFormat="1" ht="16.5" x14ac:dyDescent="0.3">
      <c r="B19" s="125" t="s">
        <v>54</v>
      </c>
      <c r="C19" s="126">
        <v>0.56999999999999995</v>
      </c>
      <c r="D19" s="127"/>
      <c r="E19" s="122"/>
      <c r="F19" s="123"/>
      <c r="G19" s="128"/>
    </row>
    <row r="20" spans="2:59" s="119" customFormat="1" ht="16.5" x14ac:dyDescent="0.3">
      <c r="B20" s="125" t="s">
        <v>55</v>
      </c>
      <c r="C20" s="126">
        <v>0.55000000000000004</v>
      </c>
      <c r="D20" s="127"/>
      <c r="E20" s="122"/>
      <c r="F20" s="123"/>
      <c r="G20" s="128"/>
    </row>
    <row r="21" spans="2:59" s="119" customFormat="1" ht="16.5" x14ac:dyDescent="0.3">
      <c r="B21" s="125" t="s">
        <v>51</v>
      </c>
      <c r="C21" s="126">
        <v>0.74</v>
      </c>
      <c r="D21" s="127"/>
      <c r="E21" s="122"/>
      <c r="F21" s="123"/>
      <c r="G21" s="128"/>
    </row>
    <row r="22" spans="2:59" s="119" customFormat="1" ht="16.5" x14ac:dyDescent="0.3">
      <c r="B22" s="129" t="s">
        <v>52</v>
      </c>
      <c r="C22" s="130">
        <v>0.71</v>
      </c>
      <c r="D22" s="127"/>
      <c r="E22" s="122"/>
      <c r="F22" s="123"/>
      <c r="G22" s="128"/>
    </row>
    <row r="23" spans="2:59" ht="15" x14ac:dyDescent="0.3">
      <c r="B23" s="118"/>
      <c r="C23" s="131"/>
      <c r="D23" s="30"/>
      <c r="E23" s="127"/>
      <c r="F23" s="122"/>
      <c r="G23" s="132"/>
      <c r="H23" s="132"/>
    </row>
    <row r="24" spans="2:59" s="134" customFormat="1" ht="20.25" customHeight="1" x14ac:dyDescent="0.25">
      <c r="B24" s="15" t="s">
        <v>141</v>
      </c>
      <c r="C24" s="45"/>
      <c r="D24" s="45"/>
      <c r="E24" s="45"/>
      <c r="F24" s="45"/>
      <c r="G24" s="15"/>
      <c r="H24" s="15"/>
      <c r="I24" s="15"/>
      <c r="J24" s="15"/>
      <c r="K24" s="15"/>
      <c r="L24" s="15"/>
      <c r="M24" s="15"/>
      <c r="N24" s="133"/>
      <c r="O24" s="133"/>
      <c r="P24" s="133"/>
      <c r="Q24" s="133"/>
      <c r="R24" s="133"/>
      <c r="S24" s="133"/>
      <c r="T24" s="133"/>
      <c r="U24" s="133"/>
      <c r="V24" s="133"/>
      <c r="W24" s="133"/>
      <c r="X24" s="133"/>
      <c r="Y24" s="133"/>
      <c r="Z24" s="133"/>
      <c r="AA24" s="133"/>
      <c r="AB24" s="133"/>
      <c r="AF24" s="135"/>
      <c r="BG24" s="135"/>
    </row>
    <row r="25" spans="2:59" s="142" customFormat="1" ht="12" customHeight="1" x14ac:dyDescent="0.25">
      <c r="B25" s="136"/>
      <c r="C25" s="137"/>
      <c r="D25" s="138"/>
      <c r="E25" s="139"/>
      <c r="F25" s="137"/>
      <c r="G25" s="140"/>
      <c r="H25" s="141"/>
      <c r="I25" s="141"/>
      <c r="J25" s="141"/>
      <c r="K25" s="141"/>
      <c r="L25" s="141"/>
      <c r="M25" s="141"/>
      <c r="N25" s="141"/>
      <c r="O25" s="141"/>
      <c r="P25" s="141"/>
      <c r="Q25" s="141"/>
      <c r="R25" s="141"/>
      <c r="S25" s="141"/>
      <c r="T25" s="141"/>
      <c r="U25" s="141"/>
      <c r="V25" s="141"/>
      <c r="W25" s="141"/>
      <c r="X25" s="141"/>
      <c r="Y25" s="141"/>
      <c r="Z25" s="141"/>
      <c r="AA25" s="141"/>
      <c r="AB25" s="141"/>
      <c r="AF25" s="143"/>
      <c r="BG25" s="143"/>
    </row>
    <row r="26" spans="2:59" ht="9.6" customHeight="1" x14ac:dyDescent="0.3">
      <c r="B26" s="144"/>
      <c r="C26" s="144"/>
      <c r="D26" s="144"/>
      <c r="E26" s="144"/>
      <c r="F26" s="145">
        <v>3</v>
      </c>
    </row>
    <row r="27" spans="2:59" s="150" customFormat="1" ht="30.75" thickBot="1" x14ac:dyDescent="0.4">
      <c r="B27" s="146" t="s">
        <v>44</v>
      </c>
      <c r="C27" s="147" t="s">
        <v>142</v>
      </c>
      <c r="D27" s="147" t="s">
        <v>143</v>
      </c>
      <c r="E27" s="148"/>
      <c r="F27" s="149" t="s">
        <v>381</v>
      </c>
    </row>
    <row r="28" spans="2:59" s="119" customFormat="1" ht="16.5" x14ac:dyDescent="0.3">
      <c r="B28" s="151" t="s">
        <v>54</v>
      </c>
      <c r="C28" s="152" t="s">
        <v>145</v>
      </c>
      <c r="D28" s="152" t="s">
        <v>146</v>
      </c>
      <c r="E28" s="153" t="str">
        <f>B28&amp;C28&amp;D28</f>
        <v>GDMTHBCB</v>
      </c>
      <c r="F28" s="154">
        <v>0.82348912060435642</v>
      </c>
    </row>
    <row r="29" spans="2:59" s="119" customFormat="1" ht="16.5" x14ac:dyDescent="0.3">
      <c r="B29" s="151" t="s">
        <v>54</v>
      </c>
      <c r="C29" s="152" t="s">
        <v>145</v>
      </c>
      <c r="D29" s="152" t="s">
        <v>147</v>
      </c>
      <c r="E29" s="153" t="str">
        <f t="shared" ref="E29:E60" si="0">B29&amp;C29&amp;D29</f>
        <v>GDMTHBCI</v>
      </c>
      <c r="F29" s="154">
        <v>0.17651087939564303</v>
      </c>
    </row>
    <row r="30" spans="2:59" s="119" customFormat="1" ht="16.5" x14ac:dyDescent="0.3">
      <c r="B30" s="151" t="s">
        <v>54</v>
      </c>
      <c r="C30" s="152" t="s">
        <v>145</v>
      </c>
      <c r="D30" s="152" t="s">
        <v>148</v>
      </c>
      <c r="E30" s="153" t="str">
        <f t="shared" si="0"/>
        <v>GDMTHBCP</v>
      </c>
      <c r="F30" s="154">
        <v>0</v>
      </c>
    </row>
    <row r="31" spans="2:59" s="119" customFormat="1" ht="16.5" x14ac:dyDescent="0.3">
      <c r="B31" s="151" t="s">
        <v>54</v>
      </c>
      <c r="C31" s="152" t="s">
        <v>149</v>
      </c>
      <c r="D31" s="152" t="s">
        <v>146</v>
      </c>
      <c r="E31" s="153" t="str">
        <f t="shared" si="0"/>
        <v>GDMTHBCSB</v>
      </c>
      <c r="F31" s="154">
        <v>0.84453139485732087</v>
      </c>
    </row>
    <row r="32" spans="2:59" s="119" customFormat="1" ht="16.5" x14ac:dyDescent="0.3">
      <c r="B32" s="151" t="s">
        <v>54</v>
      </c>
      <c r="C32" s="152" t="s">
        <v>149</v>
      </c>
      <c r="D32" s="152" t="s">
        <v>147</v>
      </c>
      <c r="E32" s="153" t="str">
        <f t="shared" si="0"/>
        <v>GDMTHBCSI</v>
      </c>
      <c r="F32" s="154">
        <v>0.15546860514267849</v>
      </c>
    </row>
    <row r="33" spans="2:6" s="119" customFormat="1" ht="16.5" x14ac:dyDescent="0.3">
      <c r="B33" s="151" t="s">
        <v>54</v>
      </c>
      <c r="C33" s="152" t="s">
        <v>149</v>
      </c>
      <c r="D33" s="152" t="s">
        <v>148</v>
      </c>
      <c r="E33" s="153" t="str">
        <f t="shared" si="0"/>
        <v>GDMTHBCSP</v>
      </c>
      <c r="F33" s="154">
        <v>0</v>
      </c>
    </row>
    <row r="34" spans="2:6" s="119" customFormat="1" ht="16.5" x14ac:dyDescent="0.3">
      <c r="B34" s="151" t="s">
        <v>54</v>
      </c>
      <c r="C34" s="152" t="s">
        <v>150</v>
      </c>
      <c r="D34" s="152" t="s">
        <v>146</v>
      </c>
      <c r="E34" s="153" t="str">
        <f t="shared" si="0"/>
        <v>GDMTHSINB</v>
      </c>
      <c r="F34" s="154">
        <v>0.29640809373539717</v>
      </c>
    </row>
    <row r="35" spans="2:6" s="119" customFormat="1" ht="16.5" x14ac:dyDescent="0.3">
      <c r="B35" s="151" t="s">
        <v>54</v>
      </c>
      <c r="C35" s="152" t="s">
        <v>150</v>
      </c>
      <c r="D35" s="152" t="s">
        <v>147</v>
      </c>
      <c r="E35" s="153" t="str">
        <f t="shared" si="0"/>
        <v>GDMTHSINI</v>
      </c>
      <c r="F35" s="154">
        <v>0.56885293132856385</v>
      </c>
    </row>
    <row r="36" spans="2:6" s="119" customFormat="1" ht="16.5" x14ac:dyDescent="0.3">
      <c r="B36" s="151" t="s">
        <v>54</v>
      </c>
      <c r="C36" s="152" t="s">
        <v>150</v>
      </c>
      <c r="D36" s="152" t="s">
        <v>148</v>
      </c>
      <c r="E36" s="153" t="str">
        <f t="shared" si="0"/>
        <v>GDMTHSINP</v>
      </c>
      <c r="F36" s="154">
        <v>0.13473897493604062</v>
      </c>
    </row>
    <row r="37" spans="2:6" s="119" customFormat="1" ht="16.5" x14ac:dyDescent="0.3">
      <c r="B37" s="155" t="s">
        <v>51</v>
      </c>
      <c r="C37" s="156" t="s">
        <v>145</v>
      </c>
      <c r="D37" s="156" t="s">
        <v>146</v>
      </c>
      <c r="E37" s="153" t="str">
        <f t="shared" si="0"/>
        <v>DISTBCB</v>
      </c>
      <c r="F37" s="157">
        <v>0.83758308956790029</v>
      </c>
    </row>
    <row r="38" spans="2:6" s="119" customFormat="1" ht="16.5" x14ac:dyDescent="0.3">
      <c r="B38" s="155" t="s">
        <v>51</v>
      </c>
      <c r="C38" s="156" t="s">
        <v>145</v>
      </c>
      <c r="D38" s="156" t="s">
        <v>147</v>
      </c>
      <c r="E38" s="153" t="str">
        <f t="shared" si="0"/>
        <v>DISTBCI</v>
      </c>
      <c r="F38" s="158">
        <v>0.16241691043209938</v>
      </c>
    </row>
    <row r="39" spans="2:6" s="119" customFormat="1" ht="16.5" x14ac:dyDescent="0.3">
      <c r="B39" s="155" t="s">
        <v>51</v>
      </c>
      <c r="C39" s="156" t="s">
        <v>145</v>
      </c>
      <c r="D39" s="156" t="s">
        <v>148</v>
      </c>
      <c r="E39" s="153" t="str">
        <f t="shared" si="0"/>
        <v>DISTBCP</v>
      </c>
      <c r="F39" s="158">
        <v>0</v>
      </c>
    </row>
    <row r="40" spans="2:6" s="119" customFormat="1" ht="16.5" x14ac:dyDescent="0.3">
      <c r="B40" s="155" t="s">
        <v>51</v>
      </c>
      <c r="C40" s="156" t="s">
        <v>145</v>
      </c>
      <c r="D40" s="156" t="s">
        <v>151</v>
      </c>
      <c r="E40" s="153" t="str">
        <f t="shared" si="0"/>
        <v>DISTBCSP</v>
      </c>
      <c r="F40" s="158">
        <v>0</v>
      </c>
    </row>
    <row r="41" spans="2:6" s="119" customFormat="1" ht="16.5" x14ac:dyDescent="0.3">
      <c r="B41" s="155" t="s">
        <v>51</v>
      </c>
      <c r="C41" s="156" t="s">
        <v>149</v>
      </c>
      <c r="D41" s="156" t="s">
        <v>146</v>
      </c>
      <c r="E41" s="153" t="str">
        <f t="shared" si="0"/>
        <v>DISTBCSB</v>
      </c>
      <c r="F41" s="158">
        <v>0.85369461493776322</v>
      </c>
    </row>
    <row r="42" spans="2:6" s="119" customFormat="1" ht="16.5" x14ac:dyDescent="0.3">
      <c r="B42" s="155" t="s">
        <v>51</v>
      </c>
      <c r="C42" s="156" t="s">
        <v>149</v>
      </c>
      <c r="D42" s="156" t="s">
        <v>147</v>
      </c>
      <c r="E42" s="153" t="str">
        <f t="shared" si="0"/>
        <v>DISTBCSI</v>
      </c>
      <c r="F42" s="158">
        <v>0.1463053850622367</v>
      </c>
    </row>
    <row r="43" spans="2:6" s="119" customFormat="1" ht="16.5" x14ac:dyDescent="0.3">
      <c r="B43" s="155" t="s">
        <v>51</v>
      </c>
      <c r="C43" s="156" t="s">
        <v>149</v>
      </c>
      <c r="D43" s="156" t="s">
        <v>148</v>
      </c>
      <c r="E43" s="153" t="str">
        <f t="shared" si="0"/>
        <v>DISTBCSP</v>
      </c>
      <c r="F43" s="158">
        <v>0</v>
      </c>
    </row>
    <row r="44" spans="2:6" s="119" customFormat="1" ht="16.5" x14ac:dyDescent="0.3">
      <c r="B44" s="155" t="s">
        <v>51</v>
      </c>
      <c r="C44" s="156" t="s">
        <v>149</v>
      </c>
      <c r="D44" s="156" t="s">
        <v>151</v>
      </c>
      <c r="E44" s="153" t="str">
        <f t="shared" si="0"/>
        <v>DISTBCSSP</v>
      </c>
      <c r="F44" s="158">
        <v>0</v>
      </c>
    </row>
    <row r="45" spans="2:6" s="119" customFormat="1" ht="16.5" x14ac:dyDescent="0.3">
      <c r="B45" s="155" t="s">
        <v>51</v>
      </c>
      <c r="C45" s="156" t="s">
        <v>150</v>
      </c>
      <c r="D45" s="156" t="s">
        <v>146</v>
      </c>
      <c r="E45" s="153" t="str">
        <f t="shared" si="0"/>
        <v>DISTSINB</v>
      </c>
      <c r="F45" s="158">
        <v>0.33389616121244847</v>
      </c>
    </row>
    <row r="46" spans="2:6" s="119" customFormat="1" ht="16.5" x14ac:dyDescent="0.3">
      <c r="B46" s="155" t="s">
        <v>51</v>
      </c>
      <c r="C46" s="156" t="s">
        <v>150</v>
      </c>
      <c r="D46" s="156" t="s">
        <v>147</v>
      </c>
      <c r="E46" s="153" t="str">
        <f t="shared" si="0"/>
        <v>DISTSINI</v>
      </c>
      <c r="F46" s="158">
        <v>0.58058718799279407</v>
      </c>
    </row>
    <row r="47" spans="2:6" s="119" customFormat="1" ht="16.5" x14ac:dyDescent="0.3">
      <c r="B47" s="155" t="s">
        <v>51</v>
      </c>
      <c r="C47" s="156" t="s">
        <v>150</v>
      </c>
      <c r="D47" s="156" t="s">
        <v>148</v>
      </c>
      <c r="E47" s="153" t="str">
        <f t="shared" si="0"/>
        <v>DISTSINP</v>
      </c>
      <c r="F47" s="158">
        <v>8.5516650794757801E-2</v>
      </c>
    </row>
    <row r="48" spans="2:6" s="119" customFormat="1" ht="16.5" x14ac:dyDescent="0.3">
      <c r="B48" s="155" t="s">
        <v>51</v>
      </c>
      <c r="C48" s="156" t="s">
        <v>150</v>
      </c>
      <c r="D48" s="156" t="s">
        <v>151</v>
      </c>
      <c r="E48" s="153" t="str">
        <f t="shared" si="0"/>
        <v>DISTSINSP</v>
      </c>
      <c r="F48" s="158">
        <v>0</v>
      </c>
    </row>
    <row r="49" spans="2:6" s="119" customFormat="1" ht="16.5" x14ac:dyDescent="0.3">
      <c r="B49" s="151" t="s">
        <v>52</v>
      </c>
      <c r="C49" s="152" t="s">
        <v>145</v>
      </c>
      <c r="D49" s="152" t="s">
        <v>146</v>
      </c>
      <c r="E49" s="153" t="str">
        <f t="shared" si="0"/>
        <v>DITBCB</v>
      </c>
      <c r="F49" s="154">
        <v>0.81009263457945868</v>
      </c>
    </row>
    <row r="50" spans="2:6" s="119" customFormat="1" ht="16.5" x14ac:dyDescent="0.3">
      <c r="B50" s="151" t="s">
        <v>52</v>
      </c>
      <c r="C50" s="152" t="s">
        <v>145</v>
      </c>
      <c r="D50" s="152" t="s">
        <v>147</v>
      </c>
      <c r="E50" s="153" t="str">
        <f t="shared" si="0"/>
        <v>DITBCI</v>
      </c>
      <c r="F50" s="154">
        <v>0.18990736542054137</v>
      </c>
    </row>
    <row r="51" spans="2:6" s="119" customFormat="1" ht="16.5" x14ac:dyDescent="0.3">
      <c r="B51" s="151" t="s">
        <v>52</v>
      </c>
      <c r="C51" s="152" t="s">
        <v>145</v>
      </c>
      <c r="D51" s="152" t="s">
        <v>148</v>
      </c>
      <c r="E51" s="153" t="str">
        <f t="shared" si="0"/>
        <v>DITBCP</v>
      </c>
      <c r="F51" s="154">
        <v>0</v>
      </c>
    </row>
    <row r="52" spans="2:6" s="119" customFormat="1" ht="16.5" x14ac:dyDescent="0.3">
      <c r="B52" s="151" t="s">
        <v>52</v>
      </c>
      <c r="C52" s="152" t="s">
        <v>145</v>
      </c>
      <c r="D52" s="152" t="s">
        <v>151</v>
      </c>
      <c r="E52" s="153" t="str">
        <f t="shared" si="0"/>
        <v>DITBCSP</v>
      </c>
      <c r="F52" s="154">
        <v>0</v>
      </c>
    </row>
    <row r="53" spans="2:6" s="119" customFormat="1" ht="16.5" x14ac:dyDescent="0.3">
      <c r="B53" s="151" t="s">
        <v>52</v>
      </c>
      <c r="C53" s="152" t="s">
        <v>149</v>
      </c>
      <c r="D53" s="152" t="s">
        <v>146</v>
      </c>
      <c r="E53" s="153" t="str">
        <f t="shared" si="0"/>
        <v>DITBCSB</v>
      </c>
      <c r="F53" s="154">
        <v>0.84464032296893843</v>
      </c>
    </row>
    <row r="54" spans="2:6" s="119" customFormat="1" ht="16.5" x14ac:dyDescent="0.3">
      <c r="B54" s="151" t="s">
        <v>52</v>
      </c>
      <c r="C54" s="152" t="s">
        <v>149</v>
      </c>
      <c r="D54" s="152" t="s">
        <v>147</v>
      </c>
      <c r="E54" s="153" t="str">
        <f t="shared" si="0"/>
        <v>DITBCSI</v>
      </c>
      <c r="F54" s="154">
        <v>0.15535967703106165</v>
      </c>
    </row>
    <row r="55" spans="2:6" s="119" customFormat="1" ht="16.5" x14ac:dyDescent="0.3">
      <c r="B55" s="151" t="s">
        <v>52</v>
      </c>
      <c r="C55" s="152" t="s">
        <v>149</v>
      </c>
      <c r="D55" s="152" t="s">
        <v>148</v>
      </c>
      <c r="E55" s="153" t="str">
        <f t="shared" si="0"/>
        <v>DITBCSP</v>
      </c>
      <c r="F55" s="154">
        <v>0</v>
      </c>
    </row>
    <row r="56" spans="2:6" s="119" customFormat="1" ht="16.5" x14ac:dyDescent="0.3">
      <c r="B56" s="151" t="s">
        <v>52</v>
      </c>
      <c r="C56" s="152" t="s">
        <v>149</v>
      </c>
      <c r="D56" s="152" t="s">
        <v>151</v>
      </c>
      <c r="E56" s="153" t="str">
        <f t="shared" si="0"/>
        <v>DITBCSSP</v>
      </c>
      <c r="F56" s="154">
        <v>0</v>
      </c>
    </row>
    <row r="57" spans="2:6" s="119" customFormat="1" ht="16.5" x14ac:dyDescent="0.3">
      <c r="B57" s="151" t="s">
        <v>52</v>
      </c>
      <c r="C57" s="152" t="s">
        <v>150</v>
      </c>
      <c r="D57" s="152" t="s">
        <v>146</v>
      </c>
      <c r="E57" s="153" t="str">
        <f t="shared" si="0"/>
        <v>DITSINB</v>
      </c>
      <c r="F57" s="154">
        <v>0.38962011744371056</v>
      </c>
    </row>
    <row r="58" spans="2:6" s="119" customFormat="1" ht="16.5" x14ac:dyDescent="0.3">
      <c r="B58" s="151" t="s">
        <v>52</v>
      </c>
      <c r="C58" s="152" t="s">
        <v>150</v>
      </c>
      <c r="D58" s="152" t="s">
        <v>147</v>
      </c>
      <c r="E58" s="153" t="str">
        <f t="shared" si="0"/>
        <v>DITSINI</v>
      </c>
      <c r="F58" s="154">
        <v>0.55291490612789873</v>
      </c>
    </row>
    <row r="59" spans="2:6" s="119" customFormat="1" ht="16.5" x14ac:dyDescent="0.3">
      <c r="B59" s="151" t="s">
        <v>52</v>
      </c>
      <c r="C59" s="152" t="s">
        <v>150</v>
      </c>
      <c r="D59" s="152" t="s">
        <v>148</v>
      </c>
      <c r="E59" s="153" t="str">
        <f t="shared" si="0"/>
        <v>DITSINP</v>
      </c>
      <c r="F59" s="154">
        <v>5.7464976428391941E-2</v>
      </c>
    </row>
    <row r="60" spans="2:6" s="119" customFormat="1" ht="16.5" x14ac:dyDescent="0.3">
      <c r="B60" s="159" t="s">
        <v>52</v>
      </c>
      <c r="C60" s="160" t="s">
        <v>150</v>
      </c>
      <c r="D60" s="160" t="s">
        <v>151</v>
      </c>
      <c r="E60" s="161" t="str">
        <f t="shared" si="0"/>
        <v>DITSINSP</v>
      </c>
      <c r="F60" s="162">
        <v>0</v>
      </c>
    </row>
    <row r="61" spans="2:6" s="119" customFormat="1" ht="16.5" x14ac:dyDescent="0.3">
      <c r="B61" s="118"/>
      <c r="C61" s="118"/>
      <c r="D61" s="118"/>
      <c r="E61" s="118"/>
      <c r="F61" s="118"/>
    </row>
    <row r="62" spans="2:6" x14ac:dyDescent="0.3"/>
    <row r="63" spans="2:6" x14ac:dyDescent="0.3"/>
  </sheetData>
  <sheetProtection algorithmName="SHA-512" hashValue="gBzXQV5XfPsESoJ3cYsPWBr/rsNiqNcCVfYFcMUbbAdCZe9pciEbei5iC48XFN3gVyTAXErqGybo15G4oG51Rg==" saltValue="RAfr8hcCypomNosAfFqwng==" spinCount="100000" sheet="1" objects="1" scenarios="1"/>
  <mergeCells count="1">
    <mergeCell ref="B1:B5"/>
  </mergeCells>
  <dataValidations count="1">
    <dataValidation type="list" allowBlank="1" showInputMessage="1" showErrorMessage="1" sqref="WVO982963 WLS982963 WBW982963 VSA982963 VIE982963 UYI982963 UOM982963 UEQ982963 TUU982963 TKY982963 TBC982963 SRG982963 SHK982963 RXO982963 RNS982963 RDW982963 QUA982963 QKE982963 QAI982963 PQM982963 PGQ982963 OWU982963 OMY982963 ODC982963 NTG982963 NJK982963 MZO982963 MPS982963 MFW982963 LWA982963 LME982963 LCI982963 KSM982963 KIQ982963 JYU982963 JOY982963 JFC982963 IVG982963 ILK982963 IBO982963 HRS982963 HHW982963 GYA982963 GOE982963 GEI982963 FUM982963 FKQ982963 FAU982963 EQY982963 EHC982963 DXG982963 DNK982963 DDO982963 CTS982963 CJW982963 CAA982963 BQE982963 BGI982963 AWM982963 AMQ982963 ACU982963 SY982963 JC982963 C982963 WVO917427 WLS917427 WBW917427 VSA917427 VIE917427 UYI917427 UOM917427 UEQ917427 TUU917427 TKY917427 TBC917427 SRG917427 SHK917427 RXO917427 RNS917427 RDW917427 QUA917427 QKE917427 QAI917427 PQM917427 PGQ917427 OWU917427 OMY917427 ODC917427 NTG917427 NJK917427 MZO917427 MPS917427 MFW917427 LWA917427 LME917427 LCI917427 KSM917427 KIQ917427 JYU917427 JOY917427 JFC917427 IVG917427 ILK917427 IBO917427 HRS917427 HHW917427 GYA917427 GOE917427 GEI917427 FUM917427 FKQ917427 FAU917427 EQY917427 EHC917427 DXG917427 DNK917427 DDO917427 CTS917427 CJW917427 CAA917427 BQE917427 BGI917427 AWM917427 AMQ917427 ACU917427 SY917427 JC917427 C917427 WVO851891 WLS851891 WBW851891 VSA851891 VIE851891 UYI851891 UOM851891 UEQ851891 TUU851891 TKY851891 TBC851891 SRG851891 SHK851891 RXO851891 RNS851891 RDW851891 QUA851891 QKE851891 QAI851891 PQM851891 PGQ851891 OWU851891 OMY851891 ODC851891 NTG851891 NJK851891 MZO851891 MPS851891 MFW851891 LWA851891 LME851891 LCI851891 KSM851891 KIQ851891 JYU851891 JOY851891 JFC851891 IVG851891 ILK851891 IBO851891 HRS851891 HHW851891 GYA851891 GOE851891 GEI851891 FUM851891 FKQ851891 FAU851891 EQY851891 EHC851891 DXG851891 DNK851891 DDO851891 CTS851891 CJW851891 CAA851891 BQE851891 BGI851891 AWM851891 AMQ851891 ACU851891 SY851891 JC851891 C851891 WVO786355 WLS786355 WBW786355 VSA786355 VIE786355 UYI786355 UOM786355 UEQ786355 TUU786355 TKY786355 TBC786355 SRG786355 SHK786355 RXO786355 RNS786355 RDW786355 QUA786355 QKE786355 QAI786355 PQM786355 PGQ786355 OWU786355 OMY786355 ODC786355 NTG786355 NJK786355 MZO786355 MPS786355 MFW786355 LWA786355 LME786355 LCI786355 KSM786355 KIQ786355 JYU786355 JOY786355 JFC786355 IVG786355 ILK786355 IBO786355 HRS786355 HHW786355 GYA786355 GOE786355 GEI786355 FUM786355 FKQ786355 FAU786355 EQY786355 EHC786355 DXG786355 DNK786355 DDO786355 CTS786355 CJW786355 CAA786355 BQE786355 BGI786355 AWM786355 AMQ786355 ACU786355 SY786355 JC786355 C786355 WVO720819 WLS720819 WBW720819 VSA720819 VIE720819 UYI720819 UOM720819 UEQ720819 TUU720819 TKY720819 TBC720819 SRG720819 SHK720819 RXO720819 RNS720819 RDW720819 QUA720819 QKE720819 QAI720819 PQM720819 PGQ720819 OWU720819 OMY720819 ODC720819 NTG720819 NJK720819 MZO720819 MPS720819 MFW720819 LWA720819 LME720819 LCI720819 KSM720819 KIQ720819 JYU720819 JOY720819 JFC720819 IVG720819 ILK720819 IBO720819 HRS720819 HHW720819 GYA720819 GOE720819 GEI720819 FUM720819 FKQ720819 FAU720819 EQY720819 EHC720819 DXG720819 DNK720819 DDO720819 CTS720819 CJW720819 CAA720819 BQE720819 BGI720819 AWM720819 AMQ720819 ACU720819 SY720819 JC720819 C720819 WVO655283 WLS655283 WBW655283 VSA655283 VIE655283 UYI655283 UOM655283 UEQ655283 TUU655283 TKY655283 TBC655283 SRG655283 SHK655283 RXO655283 RNS655283 RDW655283 QUA655283 QKE655283 QAI655283 PQM655283 PGQ655283 OWU655283 OMY655283 ODC655283 NTG655283 NJK655283 MZO655283 MPS655283 MFW655283 LWA655283 LME655283 LCI655283 KSM655283 KIQ655283 JYU655283 JOY655283 JFC655283 IVG655283 ILK655283 IBO655283 HRS655283 HHW655283 GYA655283 GOE655283 GEI655283 FUM655283 FKQ655283 FAU655283 EQY655283 EHC655283 DXG655283 DNK655283 DDO655283 CTS655283 CJW655283 CAA655283 BQE655283 BGI655283 AWM655283 AMQ655283 ACU655283 SY655283 JC655283 C655283 WVO589747 WLS589747 WBW589747 VSA589747 VIE589747 UYI589747 UOM589747 UEQ589747 TUU589747 TKY589747 TBC589747 SRG589747 SHK589747 RXO589747 RNS589747 RDW589747 QUA589747 QKE589747 QAI589747 PQM589747 PGQ589747 OWU589747 OMY589747 ODC589747 NTG589747 NJK589747 MZO589747 MPS589747 MFW589747 LWA589747 LME589747 LCI589747 KSM589747 KIQ589747 JYU589747 JOY589747 JFC589747 IVG589747 ILK589747 IBO589747 HRS589747 HHW589747 GYA589747 GOE589747 GEI589747 FUM589747 FKQ589747 FAU589747 EQY589747 EHC589747 DXG589747 DNK589747 DDO589747 CTS589747 CJW589747 CAA589747 BQE589747 BGI589747 AWM589747 AMQ589747 ACU589747 SY589747 JC589747 C589747 WVO524211 WLS524211 WBW524211 VSA524211 VIE524211 UYI524211 UOM524211 UEQ524211 TUU524211 TKY524211 TBC524211 SRG524211 SHK524211 RXO524211 RNS524211 RDW524211 QUA524211 QKE524211 QAI524211 PQM524211 PGQ524211 OWU524211 OMY524211 ODC524211 NTG524211 NJK524211 MZO524211 MPS524211 MFW524211 LWA524211 LME524211 LCI524211 KSM524211 KIQ524211 JYU524211 JOY524211 JFC524211 IVG524211 ILK524211 IBO524211 HRS524211 HHW524211 GYA524211 GOE524211 GEI524211 FUM524211 FKQ524211 FAU524211 EQY524211 EHC524211 DXG524211 DNK524211 DDO524211 CTS524211 CJW524211 CAA524211 BQE524211 BGI524211 AWM524211 AMQ524211 ACU524211 SY524211 JC524211 C524211 WVO458675 WLS458675 WBW458675 VSA458675 VIE458675 UYI458675 UOM458675 UEQ458675 TUU458675 TKY458675 TBC458675 SRG458675 SHK458675 RXO458675 RNS458675 RDW458675 QUA458675 QKE458675 QAI458675 PQM458675 PGQ458675 OWU458675 OMY458675 ODC458675 NTG458675 NJK458675 MZO458675 MPS458675 MFW458675 LWA458675 LME458675 LCI458675 KSM458675 KIQ458675 JYU458675 JOY458675 JFC458675 IVG458675 ILK458675 IBO458675 HRS458675 HHW458675 GYA458675 GOE458675 GEI458675 FUM458675 FKQ458675 FAU458675 EQY458675 EHC458675 DXG458675 DNK458675 DDO458675 CTS458675 CJW458675 CAA458675 BQE458675 BGI458675 AWM458675 AMQ458675 ACU458675 SY458675 JC458675 C458675 WVO393139 WLS393139 WBW393139 VSA393139 VIE393139 UYI393139 UOM393139 UEQ393139 TUU393139 TKY393139 TBC393139 SRG393139 SHK393139 RXO393139 RNS393139 RDW393139 QUA393139 QKE393139 QAI393139 PQM393139 PGQ393139 OWU393139 OMY393139 ODC393139 NTG393139 NJK393139 MZO393139 MPS393139 MFW393139 LWA393139 LME393139 LCI393139 KSM393139 KIQ393139 JYU393139 JOY393139 JFC393139 IVG393139 ILK393139 IBO393139 HRS393139 HHW393139 GYA393139 GOE393139 GEI393139 FUM393139 FKQ393139 FAU393139 EQY393139 EHC393139 DXG393139 DNK393139 DDO393139 CTS393139 CJW393139 CAA393139 BQE393139 BGI393139 AWM393139 AMQ393139 ACU393139 SY393139 JC393139 C393139 WVO327603 WLS327603 WBW327603 VSA327603 VIE327603 UYI327603 UOM327603 UEQ327603 TUU327603 TKY327603 TBC327603 SRG327603 SHK327603 RXO327603 RNS327603 RDW327603 QUA327603 QKE327603 QAI327603 PQM327603 PGQ327603 OWU327603 OMY327603 ODC327603 NTG327603 NJK327603 MZO327603 MPS327603 MFW327603 LWA327603 LME327603 LCI327603 KSM327603 KIQ327603 JYU327603 JOY327603 JFC327603 IVG327603 ILK327603 IBO327603 HRS327603 HHW327603 GYA327603 GOE327603 GEI327603 FUM327603 FKQ327603 FAU327603 EQY327603 EHC327603 DXG327603 DNK327603 DDO327603 CTS327603 CJW327603 CAA327603 BQE327603 BGI327603 AWM327603 AMQ327603 ACU327603 SY327603 JC327603 C327603 WVO262067 WLS262067 WBW262067 VSA262067 VIE262067 UYI262067 UOM262067 UEQ262067 TUU262067 TKY262067 TBC262067 SRG262067 SHK262067 RXO262067 RNS262067 RDW262067 QUA262067 QKE262067 QAI262067 PQM262067 PGQ262067 OWU262067 OMY262067 ODC262067 NTG262067 NJK262067 MZO262067 MPS262067 MFW262067 LWA262067 LME262067 LCI262067 KSM262067 KIQ262067 JYU262067 JOY262067 JFC262067 IVG262067 ILK262067 IBO262067 HRS262067 HHW262067 GYA262067 GOE262067 GEI262067 FUM262067 FKQ262067 FAU262067 EQY262067 EHC262067 DXG262067 DNK262067 DDO262067 CTS262067 CJW262067 CAA262067 BQE262067 BGI262067 AWM262067 AMQ262067 ACU262067 SY262067 JC262067 C262067 WVO196531 WLS196531 WBW196531 VSA196531 VIE196531 UYI196531 UOM196531 UEQ196531 TUU196531 TKY196531 TBC196531 SRG196531 SHK196531 RXO196531 RNS196531 RDW196531 QUA196531 QKE196531 QAI196531 PQM196531 PGQ196531 OWU196531 OMY196531 ODC196531 NTG196531 NJK196531 MZO196531 MPS196531 MFW196531 LWA196531 LME196531 LCI196531 KSM196531 KIQ196531 JYU196531 JOY196531 JFC196531 IVG196531 ILK196531 IBO196531 HRS196531 HHW196531 GYA196531 GOE196531 GEI196531 FUM196531 FKQ196531 FAU196531 EQY196531 EHC196531 DXG196531 DNK196531 DDO196531 CTS196531 CJW196531 CAA196531 BQE196531 BGI196531 AWM196531 AMQ196531 ACU196531 SY196531 JC196531 C196531 WVO130995 WLS130995 WBW130995 VSA130995 VIE130995 UYI130995 UOM130995 UEQ130995 TUU130995 TKY130995 TBC130995 SRG130995 SHK130995 RXO130995 RNS130995 RDW130995 QUA130995 QKE130995 QAI130995 PQM130995 PGQ130995 OWU130995 OMY130995 ODC130995 NTG130995 NJK130995 MZO130995 MPS130995 MFW130995 LWA130995 LME130995 LCI130995 KSM130995 KIQ130995 JYU130995 JOY130995 JFC130995 IVG130995 ILK130995 IBO130995 HRS130995 HHW130995 GYA130995 GOE130995 GEI130995 FUM130995 FKQ130995 FAU130995 EQY130995 EHC130995 DXG130995 DNK130995 DDO130995 CTS130995 CJW130995 CAA130995 BQE130995 BGI130995 AWM130995 AMQ130995 ACU130995 SY130995 JC130995 C130995 WVO65459 WLS65459 WBW65459 VSA65459 VIE65459 UYI65459 UOM65459 UEQ65459 TUU65459 TKY65459 TBC65459 SRG65459 SHK65459 RXO65459 RNS65459 RDW65459 QUA65459 QKE65459 QAI65459 PQM65459 PGQ65459 OWU65459 OMY65459 ODC65459 NTG65459 NJK65459 MZO65459 MPS65459 MFW65459 LWA65459 LME65459 LCI65459 KSM65459 KIQ65459 JYU65459 JOY65459 JFC65459 IVG65459 ILK65459 IBO65459 HRS65459 HHW65459 GYA65459 GOE65459 GEI65459 FUM65459 FKQ65459 FAU65459 EQY65459 EHC65459 DXG65459 DNK65459 DDO65459 CTS65459 CJW65459 CAA65459 BQE65459 BGI65459 AWM65459 AMQ65459 ACU65459 SY65459 JC65459 C65459" xr:uid="{6064FF0E-A1BA-434B-82B1-24D93EFE9A6E}">
      <formula1>#REF!</formula1>
    </dataValidation>
  </dataValidations>
  <hyperlinks>
    <hyperlink ref="M5" location="Índice!A1" display="Regresar" xr:uid="{EE2F09BB-5591-44BE-8BEA-A4F5CBFCFEFF}"/>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0E2F4-3FDA-40BC-A25B-686B733B7145}">
  <sheetPr>
    <tabColor rgb="FF691C32"/>
  </sheetPr>
  <dimension ref="A1:X621"/>
  <sheetViews>
    <sheetView showGridLines="0" topLeftCell="B5" zoomScale="90" zoomScaleNormal="90" workbookViewId="0">
      <selection activeCell="R5" sqref="R5"/>
    </sheetView>
  </sheetViews>
  <sheetFormatPr baseColWidth="10" defaultColWidth="0" defaultRowHeight="0" customHeight="1" zeroHeight="1" x14ac:dyDescent="0.3"/>
  <cols>
    <col min="1" max="1" width="29.7109375" style="484" hidden="1" customWidth="1"/>
    <col min="2" max="2" width="15.7109375" style="67" customWidth="1"/>
    <col min="3" max="4" width="19.28515625" style="119" customWidth="1"/>
    <col min="5" max="5" width="35.42578125" style="119" customWidth="1"/>
    <col min="6" max="7" width="19.28515625" style="119" customWidth="1"/>
    <col min="8" max="11" width="19.28515625" style="119" hidden="1" customWidth="1"/>
    <col min="12" max="12" width="5.140625" style="67" customWidth="1"/>
    <col min="13" max="15" width="19.28515625" style="119" customWidth="1"/>
    <col min="16" max="16" width="23.85546875" style="119" customWidth="1"/>
    <col min="17" max="18" width="19.28515625" style="119" customWidth="1"/>
    <col min="19" max="19" width="5.7109375" style="119" customWidth="1"/>
    <col min="20" max="20" width="13" style="67" hidden="1" customWidth="1"/>
    <col min="21" max="22" width="11.42578125" style="67" hidden="1" customWidth="1"/>
    <col min="23" max="24" width="0" style="67" hidden="1" customWidth="1"/>
    <col min="25" max="16384" width="11.42578125" style="119" hidden="1"/>
  </cols>
  <sheetData>
    <row r="1" spans="1:24" ht="18" customHeight="1" x14ac:dyDescent="0.3">
      <c r="F1" s="2"/>
      <c r="G1" s="2"/>
    </row>
    <row r="2" spans="1:24" ht="18" customHeight="1" x14ac:dyDescent="0.3">
      <c r="E2" s="4" t="s">
        <v>0</v>
      </c>
      <c r="F2" s="4"/>
      <c r="G2" s="3"/>
    </row>
    <row r="3" spans="1:24" ht="18" customHeight="1" x14ac:dyDescent="0.3">
      <c r="E3" s="483" t="s">
        <v>1</v>
      </c>
      <c r="F3" s="4"/>
      <c r="G3" s="3"/>
    </row>
    <row r="4" spans="1:24" ht="6.95" customHeight="1" x14ac:dyDescent="0.3"/>
    <row r="5" spans="1:24" ht="18" customHeight="1" x14ac:dyDescent="0.3">
      <c r="C5" s="116"/>
      <c r="D5" s="116"/>
      <c r="E5" s="487" t="s">
        <v>152</v>
      </c>
      <c r="F5" s="116"/>
      <c r="G5" s="116"/>
      <c r="H5" s="116"/>
      <c r="I5" s="116"/>
      <c r="J5" s="116"/>
      <c r="K5" s="116"/>
      <c r="L5" s="116"/>
      <c r="M5" s="116"/>
      <c r="N5" s="116"/>
      <c r="O5" s="116"/>
      <c r="P5" s="116"/>
      <c r="Q5" s="116"/>
      <c r="R5" s="33" t="s">
        <v>38</v>
      </c>
    </row>
    <row r="6" spans="1:24" ht="16.5" x14ac:dyDescent="0.3">
      <c r="L6" s="119"/>
    </row>
    <row r="7" spans="1:24" ht="16.5" x14ac:dyDescent="0.3">
      <c r="C7" s="15" t="s">
        <v>153</v>
      </c>
      <c r="D7" s="45"/>
      <c r="E7" s="45"/>
      <c r="F7" s="45"/>
      <c r="G7" s="45"/>
      <c r="H7" s="45"/>
      <c r="I7" s="45"/>
      <c r="J7" s="45"/>
      <c r="K7" s="45"/>
      <c r="L7" s="45"/>
      <c r="M7" s="45"/>
      <c r="N7" s="45"/>
      <c r="O7" s="45"/>
      <c r="P7" s="45"/>
      <c r="Q7" s="45"/>
      <c r="R7" s="45"/>
    </row>
    <row r="8" spans="1:24" s="117" customFormat="1" ht="15" customHeight="1" x14ac:dyDescent="0.3">
      <c r="A8" s="485"/>
      <c r="B8" s="67"/>
      <c r="C8" s="163"/>
      <c r="D8" s="163"/>
      <c r="E8" s="163"/>
      <c r="F8" s="163"/>
      <c r="G8" s="164"/>
      <c r="H8" s="165"/>
      <c r="I8" s="163"/>
      <c r="J8" s="163"/>
      <c r="K8" s="163"/>
      <c r="L8" s="67"/>
      <c r="M8" s="163"/>
      <c r="N8" s="163"/>
      <c r="P8" s="592"/>
      <c r="Q8" s="592"/>
      <c r="R8" s="593">
        <f>MONTH(R9)</f>
        <v>3</v>
      </c>
      <c r="S8" s="593"/>
    </row>
    <row r="9" spans="1:24" s="166" customFormat="1" ht="17.25" thickBot="1" x14ac:dyDescent="0.35">
      <c r="A9" s="486"/>
      <c r="B9" s="67"/>
      <c r="C9" s="167" t="s">
        <v>44</v>
      </c>
      <c r="D9" s="168" t="s">
        <v>133</v>
      </c>
      <c r="E9" s="168" t="s">
        <v>45</v>
      </c>
      <c r="F9" s="168" t="s">
        <v>154</v>
      </c>
      <c r="G9" s="169">
        <f>INSUMOS_MARZO_2025!B10</f>
        <v>45717</v>
      </c>
      <c r="H9" s="170"/>
      <c r="I9" s="170" t="s">
        <v>155</v>
      </c>
      <c r="J9" s="170" t="s">
        <v>156</v>
      </c>
      <c r="K9" s="170" t="s">
        <v>142</v>
      </c>
      <c r="L9" s="67"/>
      <c r="M9" s="171" t="s">
        <v>44</v>
      </c>
      <c r="N9" s="172" t="s">
        <v>157</v>
      </c>
      <c r="O9" s="172" t="s">
        <v>133</v>
      </c>
      <c r="P9" s="172" t="s">
        <v>45</v>
      </c>
      <c r="Q9" s="172" t="s">
        <v>143</v>
      </c>
      <c r="R9" s="173">
        <f>G9</f>
        <v>45717</v>
      </c>
      <c r="S9" s="174"/>
      <c r="V9" s="175"/>
      <c r="W9" s="175"/>
      <c r="X9" s="175"/>
    </row>
    <row r="10" spans="1:24" ht="16.899999999999999" customHeight="1" x14ac:dyDescent="0.3">
      <c r="A10" s="484" t="str">
        <f>C10&amp;D10&amp;E10</f>
        <v>DB1EnergíaBaja California</v>
      </c>
      <c r="C10" s="176" t="s">
        <v>48</v>
      </c>
      <c r="D10" s="177" t="s">
        <v>135</v>
      </c>
      <c r="E10" s="177" t="s">
        <v>49</v>
      </c>
      <c r="F10" s="178" t="s">
        <v>158</v>
      </c>
      <c r="G10" s="179">
        <f t="array" ref="G10">INDEX(INSUMOS_MARZO_2025!$D$18:$D$221,MATCH($C10&amp;$E10,INSUMOS_MARZO_2025!$B$18:$B$221&amp;INSUMOS_MARZO_2025!$C$18:$C$221,0))</f>
        <v>96173.308641680313</v>
      </c>
      <c r="H10" s="118"/>
      <c r="I10" s="118" t="str">
        <f t="shared" ref="I10:I73" si="0">M10&amp;K10&amp;Q10</f>
        <v>DB1BCNA</v>
      </c>
      <c r="J10" s="118" t="str">
        <f t="shared" ref="J10:J73" si="1">M10&amp;P10&amp;Q10</f>
        <v>DB1Baja CaliforniaNA</v>
      </c>
      <c r="K10" s="118" t="s">
        <v>145</v>
      </c>
      <c r="M10" s="180" t="s">
        <v>48</v>
      </c>
      <c r="N10" s="181" t="s">
        <v>159</v>
      </c>
      <c r="O10" s="181" t="s">
        <v>160</v>
      </c>
      <c r="P10" s="181" t="s">
        <v>49</v>
      </c>
      <c r="Q10" s="182" t="s">
        <v>161</v>
      </c>
      <c r="R10" s="183">
        <f t="array" ref="R10">IF(Q10="NA",INDEX($G$10:$G$213,MATCH(M10&amp;P10,$C$10:$C$213&amp;$E$10:$E$213,0)),INDEX($G$10:$G$213,MATCH(M10&amp;P10,$C$10:$C$213&amp;$E$10:$E$213,0))*INDEX([3]PC_ENERO_2025!$F$28:$F$60,MATCH(I10,[3]PC_ENERO_2025!$E$28:$E$60,0),MATCH($R$8,[3]PC_ENERO_2025!$F$26,0)))</f>
        <v>96173.308641680313</v>
      </c>
      <c r="S10" s="184"/>
      <c r="T10" s="185"/>
      <c r="U10" s="119"/>
      <c r="V10" s="186"/>
      <c r="W10" s="186"/>
    </row>
    <row r="11" spans="1:24" ht="16.899999999999999" customHeight="1" x14ac:dyDescent="0.3">
      <c r="A11" s="484" t="str">
        <f t="shared" ref="A11:A74" si="2">C11&amp;D11&amp;E11</f>
        <v>DB2EnergíaBaja California</v>
      </c>
      <c r="C11" s="176" t="s">
        <v>50</v>
      </c>
      <c r="D11" s="177" t="s">
        <v>135</v>
      </c>
      <c r="E11" s="177" t="s">
        <v>49</v>
      </c>
      <c r="F11" s="178" t="s">
        <v>158</v>
      </c>
      <c r="G11" s="179">
        <f t="array" ref="G11">INDEX(INSUMOS_MARZO_2025!$D$18:$D$221,MATCH($C11&amp;$E11,INSUMOS_MARZO_2025!$B$18:$B$221&amp;INSUMOS_MARZO_2025!$C$18:$C$221,0))</f>
        <v>164047.18341540371</v>
      </c>
      <c r="H11" s="118"/>
      <c r="I11" s="118" t="str">
        <f t="shared" si="0"/>
        <v>DB2BCNA</v>
      </c>
      <c r="J11" s="118" t="str">
        <f t="shared" si="1"/>
        <v>DB2Baja CaliforniaNA</v>
      </c>
      <c r="K11" s="118" t="s">
        <v>145</v>
      </c>
      <c r="M11" s="180" t="s">
        <v>50</v>
      </c>
      <c r="N11" s="181" t="s">
        <v>159</v>
      </c>
      <c r="O11" s="181" t="s">
        <v>160</v>
      </c>
      <c r="P11" s="181" t="s">
        <v>49</v>
      </c>
      <c r="Q11" s="182" t="s">
        <v>161</v>
      </c>
      <c r="R11" s="183">
        <f t="array" ref="R11">IF(Q11="NA",INDEX($G$10:$G$213,MATCH(M11&amp;P11,$C$10:$C$213&amp;$E$10:$E$213,0)),INDEX($G$10:$G$213,MATCH(M11&amp;P11,$C$10:$C$213&amp;$E$10:$E$213,0))*INDEX(PC_MARZO_2025!$F$28:$F$60,MATCH(I11,PC_MARZO_2025!$E$28:$E$60,0),MATCH($R$8,PC_MARZO_2025!$F$26,0)))</f>
        <v>164047.18341540371</v>
      </c>
      <c r="S11" s="184"/>
      <c r="T11" s="185"/>
    </row>
    <row r="12" spans="1:24" ht="16.899999999999999" customHeight="1" x14ac:dyDescent="0.3">
      <c r="A12" s="484" t="str">
        <f t="shared" si="2"/>
        <v>DISTEnergíaBaja California</v>
      </c>
      <c r="C12" s="176" t="s">
        <v>51</v>
      </c>
      <c r="D12" s="177" t="s">
        <v>135</v>
      </c>
      <c r="E12" s="177" t="s">
        <v>49</v>
      </c>
      <c r="F12" s="178" t="s">
        <v>158</v>
      </c>
      <c r="G12" s="179">
        <f t="array" ref="G12">INDEX(INSUMOS_MARZO_2025!$D$18:$D$221,MATCH($C12&amp;$E12,INSUMOS_MARZO_2025!$B$18:$B$221&amp;INSUMOS_MARZO_2025!$C$18:$C$221,0))</f>
        <v>167740.73906462849</v>
      </c>
      <c r="H12" s="118"/>
      <c r="I12" s="118" t="str">
        <f t="shared" si="0"/>
        <v>PDBTBCNA</v>
      </c>
      <c r="J12" s="118" t="str">
        <f t="shared" si="1"/>
        <v>PDBTBaja CaliforniaNA</v>
      </c>
      <c r="K12" s="118" t="s">
        <v>145</v>
      </c>
      <c r="M12" s="180" t="s">
        <v>56</v>
      </c>
      <c r="N12" s="181" t="s">
        <v>159</v>
      </c>
      <c r="O12" s="181" t="s">
        <v>160</v>
      </c>
      <c r="P12" s="181" t="s">
        <v>49</v>
      </c>
      <c r="Q12" s="182" t="s">
        <v>161</v>
      </c>
      <c r="R12" s="183">
        <f t="array" ref="R12">IF(Q12="NA",INDEX($G$10:$G$213,MATCH(M12&amp;P12,$C$10:$C$213&amp;$E$10:$E$213,0)),INDEX($G$10:$G$213,MATCH(M12&amp;P12,$C$10:$C$213&amp;$E$10:$E$213,0))*INDEX(PC_MARZO_2025!$F$28:$F$60,MATCH(I12,PC_MARZO_2025!$E$28:$E$60,0),MATCH($R$8,PC_MARZO_2025!$F$26,0)))</f>
        <v>51505.588207237946</v>
      </c>
      <c r="S12" s="184"/>
      <c r="T12" s="185"/>
    </row>
    <row r="13" spans="1:24" ht="16.899999999999999" customHeight="1" x14ac:dyDescent="0.3">
      <c r="A13" s="484" t="str">
        <f t="shared" si="2"/>
        <v>DITEnergíaBaja California</v>
      </c>
      <c r="C13" s="176" t="s">
        <v>52</v>
      </c>
      <c r="D13" s="177" t="s">
        <v>135</v>
      </c>
      <c r="E13" s="177" t="s">
        <v>49</v>
      </c>
      <c r="F13" s="178" t="s">
        <v>158</v>
      </c>
      <c r="G13" s="179">
        <f t="array" ref="G13">INDEX(INSUMOS_MARZO_2025!$D$18:$D$221,MATCH($C13&amp;$E13,INSUMOS_MARZO_2025!$B$18:$B$221&amp;INSUMOS_MARZO_2025!$C$18:$C$221,0))</f>
        <v>37596.032561692358</v>
      </c>
      <c r="H13" s="118"/>
      <c r="I13" s="118" t="str">
        <f t="shared" si="0"/>
        <v>GDBTBCNA</v>
      </c>
      <c r="J13" s="118" t="str">
        <f t="shared" si="1"/>
        <v>GDBTBaja CaliforniaNA</v>
      </c>
      <c r="K13" s="118" t="s">
        <v>145</v>
      </c>
      <c r="M13" s="180" t="s">
        <v>53</v>
      </c>
      <c r="N13" s="181" t="s">
        <v>159</v>
      </c>
      <c r="O13" s="181" t="s">
        <v>160</v>
      </c>
      <c r="P13" s="181" t="s">
        <v>49</v>
      </c>
      <c r="Q13" s="182" t="s">
        <v>161</v>
      </c>
      <c r="R13" s="183">
        <f t="array" ref="R13">IF(Q13="NA",INDEX($G$10:$G$213,MATCH(M13&amp;P13,$C$10:$C$213&amp;$E$10:$E$213,0)),INDEX($G$10:$G$213,MATCH(M13&amp;P13,$C$10:$C$213&amp;$E$10:$E$213,0))*INDEX(PC_MARZO_2025!$F$28:$F$60,MATCH(I13,PC_MARZO_2025!$E$28:$E$60,0),MATCH($R$8,PC_MARZO_2025!$F$26,0)))</f>
        <v>3570.6138305641152</v>
      </c>
      <c r="S13" s="184"/>
      <c r="T13" s="185"/>
    </row>
    <row r="14" spans="1:24" ht="16.899999999999999" customHeight="1" x14ac:dyDescent="0.3">
      <c r="A14" s="484" t="str">
        <f t="shared" si="2"/>
        <v>GDBTEnergíaBaja California</v>
      </c>
      <c r="C14" s="176" t="s">
        <v>53</v>
      </c>
      <c r="D14" s="177" t="s">
        <v>135</v>
      </c>
      <c r="E14" s="177" t="s">
        <v>49</v>
      </c>
      <c r="F14" s="178" t="s">
        <v>158</v>
      </c>
      <c r="G14" s="179">
        <f t="array" ref="G14">INDEX(INSUMOS_MARZO_2025!$D$18:$D$221,MATCH($C14&amp;$E14,INSUMOS_MARZO_2025!$B$18:$B$221&amp;INSUMOS_MARZO_2025!$C$18:$C$221,0))</f>
        <v>3570.6138305641152</v>
      </c>
      <c r="H14" s="118"/>
      <c r="I14" s="118" t="str">
        <f t="shared" si="0"/>
        <v>RABTBCNA</v>
      </c>
      <c r="J14" s="118" t="str">
        <f t="shared" si="1"/>
        <v>RABTBaja CaliforniaNA</v>
      </c>
      <c r="K14" s="118" t="s">
        <v>145</v>
      </c>
      <c r="M14" s="180" t="s">
        <v>59</v>
      </c>
      <c r="N14" s="181" t="s">
        <v>159</v>
      </c>
      <c r="O14" s="181" t="s">
        <v>160</v>
      </c>
      <c r="P14" s="181" t="s">
        <v>49</v>
      </c>
      <c r="Q14" s="182" t="s">
        <v>161</v>
      </c>
      <c r="R14" s="183">
        <f t="array" ref="R14">IF(Q14="NA",INDEX($G$10:$G$213,MATCH(M14&amp;P14,$C$10:$C$213&amp;$E$10:$E$213,0)),INDEX($G$10:$G$213,MATCH(M14&amp;P14,$C$10:$C$213&amp;$E$10:$E$213,0))*INDEX(PC_MARZO_2025!$F$28:$F$60,MATCH(I14,PC_MARZO_2025!$E$28:$E$60,0),MATCH($R$8,PC_MARZO_2025!$F$26,0)))</f>
        <v>15153.853004070057</v>
      </c>
      <c r="S14" s="184"/>
      <c r="T14" s="185"/>
    </row>
    <row r="15" spans="1:24" ht="16.899999999999999" customHeight="1" x14ac:dyDescent="0.3">
      <c r="A15" s="484" t="str">
        <f t="shared" si="2"/>
        <v>GDMTHEnergíaBaja California</v>
      </c>
      <c r="C15" s="176" t="s">
        <v>54</v>
      </c>
      <c r="D15" s="177" t="s">
        <v>135</v>
      </c>
      <c r="E15" s="177" t="s">
        <v>49</v>
      </c>
      <c r="F15" s="178" t="s">
        <v>158</v>
      </c>
      <c r="G15" s="179">
        <f t="array" ref="G15">INDEX(INSUMOS_MARZO_2025!$D$18:$D$221,MATCH($C15&amp;$E15,INSUMOS_MARZO_2025!$B$18:$B$221&amp;INSUMOS_MARZO_2025!$C$18:$C$221,0))</f>
        <v>339236.64861735946</v>
      </c>
      <c r="H15" s="118"/>
      <c r="I15" s="118" t="str">
        <f t="shared" si="0"/>
        <v>APBTBCNA</v>
      </c>
      <c r="J15" s="118" t="str">
        <f t="shared" si="1"/>
        <v>APBTBaja CaliforniaNA</v>
      </c>
      <c r="K15" s="118" t="s">
        <v>145</v>
      </c>
      <c r="M15" s="180" t="s">
        <v>57</v>
      </c>
      <c r="N15" s="181" t="s">
        <v>159</v>
      </c>
      <c r="O15" s="181" t="s">
        <v>160</v>
      </c>
      <c r="P15" s="181" t="s">
        <v>49</v>
      </c>
      <c r="Q15" s="182" t="s">
        <v>161</v>
      </c>
      <c r="R15" s="183">
        <f t="array" ref="R15">IF(Q15="NA",INDEX($G$10:$G$213,MATCH(M15&amp;P15,$C$10:$C$213&amp;$E$10:$E$213,0)),INDEX($G$10:$G$213,MATCH(M15&amp;P15,$C$10:$C$213&amp;$E$10:$E$213,0))*INDEX(PC_MARZO_2025!$F$28:$F$60,MATCH(I15,PC_MARZO_2025!$E$28:$E$60,0),MATCH($R$8,PC_MARZO_2025!$F$26,0)))</f>
        <v>7315.7511887667797</v>
      </c>
      <c r="S15" s="184"/>
      <c r="T15" s="185"/>
    </row>
    <row r="16" spans="1:24" ht="16.899999999999999" customHeight="1" x14ac:dyDescent="0.3">
      <c r="A16" s="484" t="str">
        <f t="shared" si="2"/>
        <v>GDMTOEnergíaBaja California</v>
      </c>
      <c r="C16" s="176" t="s">
        <v>55</v>
      </c>
      <c r="D16" s="177" t="s">
        <v>135</v>
      </c>
      <c r="E16" s="177" t="s">
        <v>49</v>
      </c>
      <c r="F16" s="178" t="s">
        <v>158</v>
      </c>
      <c r="G16" s="179">
        <f t="array" ref="G16">INDEX(INSUMOS_MARZO_2025!$D$18:$D$221,MATCH($C16&amp;$E16,INSUMOS_MARZO_2025!$B$18:$B$221&amp;INSUMOS_MARZO_2025!$C$18:$C$221,0))</f>
        <v>76191.726176138298</v>
      </c>
      <c r="H16" s="118"/>
      <c r="I16" s="118" t="str">
        <f t="shared" si="0"/>
        <v>APMTBCNA</v>
      </c>
      <c r="J16" s="118" t="str">
        <f t="shared" si="1"/>
        <v>APMTBaja CaliforniaNA</v>
      </c>
      <c r="K16" s="118" t="s">
        <v>145</v>
      </c>
      <c r="M16" s="180" t="s">
        <v>58</v>
      </c>
      <c r="N16" s="181" t="s">
        <v>159</v>
      </c>
      <c r="O16" s="181" t="s">
        <v>160</v>
      </c>
      <c r="P16" s="181" t="s">
        <v>49</v>
      </c>
      <c r="Q16" s="182" t="s">
        <v>161</v>
      </c>
      <c r="R16" s="183">
        <f t="array" ref="R16">IF(Q16="NA",INDEX($G$10:$G$213,MATCH(M16&amp;P16,$C$10:$C$213&amp;$E$10:$E$213,0)),INDEX($G$10:$G$213,MATCH(M16&amp;P16,$C$10:$C$213&amp;$E$10:$E$213,0))*INDEX(PC_MARZO_2025!$F$28:$F$60,MATCH(I16,PC_MARZO_2025!$E$28:$E$60,0),MATCH($R$8,PC_MARZO_2025!$F$26,0)))</f>
        <v>768.74054110793543</v>
      </c>
      <c r="S16" s="184"/>
      <c r="T16" s="185"/>
    </row>
    <row r="17" spans="1:20" ht="16.899999999999999" customHeight="1" x14ac:dyDescent="0.3">
      <c r="A17" s="484" t="str">
        <f t="shared" si="2"/>
        <v>PDBTEnergíaBaja California</v>
      </c>
      <c r="C17" s="176" t="s">
        <v>56</v>
      </c>
      <c r="D17" s="177" t="s">
        <v>135</v>
      </c>
      <c r="E17" s="177" t="s">
        <v>49</v>
      </c>
      <c r="F17" s="178" t="s">
        <v>158</v>
      </c>
      <c r="G17" s="179">
        <f t="array" ref="G17">INDEX(INSUMOS_MARZO_2025!$D$18:$D$221,MATCH($C17&amp;$E17,INSUMOS_MARZO_2025!$B$18:$B$221&amp;INSUMOS_MARZO_2025!$C$18:$C$221,0))</f>
        <v>51505.588207237946</v>
      </c>
      <c r="H17" s="118"/>
      <c r="I17" s="118" t="str">
        <f t="shared" si="0"/>
        <v>GDMTHBCB</v>
      </c>
      <c r="J17" s="118" t="str">
        <f t="shared" si="1"/>
        <v>GDMTHBaja CaliforniaB</v>
      </c>
      <c r="K17" s="118" t="s">
        <v>145</v>
      </c>
      <c r="M17" s="180" t="s">
        <v>54</v>
      </c>
      <c r="N17" s="181" t="s">
        <v>159</v>
      </c>
      <c r="O17" s="181" t="s">
        <v>160</v>
      </c>
      <c r="P17" s="181" t="s">
        <v>49</v>
      </c>
      <c r="Q17" s="182" t="s">
        <v>146</v>
      </c>
      <c r="R17" s="183">
        <f t="array" ref="R17">IF(Q17="NA",INDEX($G$10:$G$213,MATCH(M17&amp;P17,$C$10:$C$213&amp;$E$10:$E$213,0)),INDEX($G$10:$G$213,MATCH(M17&amp;P17,$C$10:$C$213&amp;$E$10:$E$213,0))*INDEX(PC_MARZO_2025!$F$28:$F$60,MATCH(I17,PC_MARZO_2025!$E$28:$E$60,0),MATCH($R$8,PC_MARZO_2025!$F$26,0)))</f>
        <v>279357.68944667839</v>
      </c>
      <c r="S17" s="184"/>
      <c r="T17" s="185"/>
    </row>
    <row r="18" spans="1:20" ht="16.899999999999999" customHeight="1" x14ac:dyDescent="0.3">
      <c r="A18" s="484" t="str">
        <f t="shared" si="2"/>
        <v>APBTEnergíaBaja California</v>
      </c>
      <c r="C18" s="176" t="s">
        <v>57</v>
      </c>
      <c r="D18" s="177" t="s">
        <v>135</v>
      </c>
      <c r="E18" s="177" t="s">
        <v>49</v>
      </c>
      <c r="F18" s="178" t="s">
        <v>158</v>
      </c>
      <c r="G18" s="179">
        <f t="array" ref="G18">INDEX(INSUMOS_MARZO_2025!$D$18:$D$221,MATCH($C18&amp;$E18,INSUMOS_MARZO_2025!$B$18:$B$221&amp;INSUMOS_MARZO_2025!$C$18:$C$221,0))</f>
        <v>7315.7511887667797</v>
      </c>
      <c r="H18" s="118"/>
      <c r="I18" s="118" t="str">
        <f t="shared" si="0"/>
        <v>GDMTHBCI</v>
      </c>
      <c r="J18" s="118" t="str">
        <f t="shared" si="1"/>
        <v>GDMTHBaja CaliforniaI</v>
      </c>
      <c r="K18" s="118" t="s">
        <v>145</v>
      </c>
      <c r="M18" s="180" t="s">
        <v>54</v>
      </c>
      <c r="N18" s="181" t="s">
        <v>159</v>
      </c>
      <c r="O18" s="181" t="s">
        <v>160</v>
      </c>
      <c r="P18" s="181" t="s">
        <v>49</v>
      </c>
      <c r="Q18" s="182" t="s">
        <v>147</v>
      </c>
      <c r="R18" s="183">
        <f t="array" ref="R18">IF(Q18="NA",INDEX($G$10:$G$213,MATCH(M18&amp;P18,$C$10:$C$213&amp;$E$10:$E$213,0)),INDEX($G$10:$G$213,MATCH(M18&amp;P18,$C$10:$C$213&amp;$E$10:$E$213,0))*INDEX(PC_MARZO_2025!$F$28:$F$60,MATCH(I18,PC_MARZO_2025!$E$28:$E$60,0),MATCH($R$8,PC_MARZO_2025!$F$26,0)))</f>
        <v>59878.959170680864</v>
      </c>
      <c r="S18" s="184"/>
      <c r="T18" s="185"/>
    </row>
    <row r="19" spans="1:20" ht="16.899999999999999" customHeight="1" x14ac:dyDescent="0.3">
      <c r="A19" s="484" t="str">
        <f t="shared" si="2"/>
        <v>APMTEnergíaBaja California</v>
      </c>
      <c r="C19" s="176" t="s">
        <v>58</v>
      </c>
      <c r="D19" s="177" t="s">
        <v>135</v>
      </c>
      <c r="E19" s="177" t="s">
        <v>49</v>
      </c>
      <c r="F19" s="178" t="s">
        <v>158</v>
      </c>
      <c r="G19" s="179">
        <f t="array" ref="G19">INDEX(INSUMOS_MARZO_2025!$D$18:$D$221,MATCH($C19&amp;$E19,INSUMOS_MARZO_2025!$B$18:$B$221&amp;INSUMOS_MARZO_2025!$C$18:$C$221,0))</f>
        <v>768.74054110793543</v>
      </c>
      <c r="H19" s="118"/>
      <c r="I19" s="118" t="str">
        <f t="shared" si="0"/>
        <v>GDMTHBCP</v>
      </c>
      <c r="J19" s="118" t="str">
        <f t="shared" si="1"/>
        <v>GDMTHBaja CaliforniaP</v>
      </c>
      <c r="K19" s="118" t="s">
        <v>145</v>
      </c>
      <c r="M19" s="180" t="s">
        <v>54</v>
      </c>
      <c r="N19" s="181" t="s">
        <v>159</v>
      </c>
      <c r="O19" s="181" t="s">
        <v>160</v>
      </c>
      <c r="P19" s="181" t="s">
        <v>49</v>
      </c>
      <c r="Q19" s="182" t="s">
        <v>148</v>
      </c>
      <c r="R19" s="183">
        <f t="array" ref="R19">IF(Q19="NA",INDEX($G$10:$G$213,MATCH(M19&amp;P19,$C$10:$C$213&amp;$E$10:$E$213,0)),INDEX($G$10:$G$213,MATCH(M19&amp;P19,$C$10:$C$213&amp;$E$10:$E$213,0))*INDEX(PC_MARZO_2025!$F$28:$F$60,MATCH(I19,PC_MARZO_2025!$E$28:$E$60,0),MATCH($R$8,PC_MARZO_2025!$F$26,0)))</f>
        <v>0</v>
      </c>
      <c r="S19" s="184"/>
      <c r="T19" s="185"/>
    </row>
    <row r="20" spans="1:20" ht="16.899999999999999" customHeight="1" x14ac:dyDescent="0.3">
      <c r="A20" s="484" t="str">
        <f t="shared" si="2"/>
        <v>RABTEnergíaBaja California</v>
      </c>
      <c r="C20" s="176" t="s">
        <v>59</v>
      </c>
      <c r="D20" s="177" t="s">
        <v>135</v>
      </c>
      <c r="E20" s="177" t="s">
        <v>49</v>
      </c>
      <c r="F20" s="178" t="s">
        <v>158</v>
      </c>
      <c r="G20" s="179">
        <f t="array" ref="G20">INDEX(INSUMOS_MARZO_2025!$D$18:$D$221,MATCH($C20&amp;$E20,INSUMOS_MARZO_2025!$B$18:$B$221&amp;INSUMOS_MARZO_2025!$C$18:$C$221,0))</f>
        <v>15153.853004070057</v>
      </c>
      <c r="H20" s="118"/>
      <c r="I20" s="118" t="str">
        <f t="shared" si="0"/>
        <v>GDMTOBCNA</v>
      </c>
      <c r="J20" s="118" t="str">
        <f t="shared" si="1"/>
        <v>GDMTOBaja CaliforniaNA</v>
      </c>
      <c r="K20" s="118" t="s">
        <v>145</v>
      </c>
      <c r="M20" s="180" t="s">
        <v>55</v>
      </c>
      <c r="N20" s="181" t="s">
        <v>159</v>
      </c>
      <c r="O20" s="181" t="s">
        <v>160</v>
      </c>
      <c r="P20" s="181" t="s">
        <v>49</v>
      </c>
      <c r="Q20" s="182" t="s">
        <v>161</v>
      </c>
      <c r="R20" s="183">
        <f t="array" ref="R20">IF(Q20="NA",INDEX($G$10:$G$213,MATCH(M20&amp;P20,$C$10:$C$213&amp;$E$10:$E$213,0)),INDEX($G$10:$G$213,MATCH(M20&amp;P20,$C$10:$C$213&amp;$E$10:$E$213,0))*INDEX(PC_MARZO_2025!$F$28:$F$60,MATCH(I20,PC_MARZO_2025!$E$28:$E$60,0),MATCH($R$8,PC_MARZO_2025!$F$26,0)))</f>
        <v>76191.726176138298</v>
      </c>
      <c r="S20" s="184"/>
      <c r="T20" s="185"/>
    </row>
    <row r="21" spans="1:20" ht="16.899999999999999" customHeight="1" x14ac:dyDescent="0.3">
      <c r="A21" s="484" t="str">
        <f t="shared" si="2"/>
        <v>RAMTEnergíaBaja California</v>
      </c>
      <c r="C21" s="176" t="s">
        <v>60</v>
      </c>
      <c r="D21" s="177" t="s">
        <v>135</v>
      </c>
      <c r="E21" s="177" t="s">
        <v>49</v>
      </c>
      <c r="F21" s="178" t="s">
        <v>158</v>
      </c>
      <c r="G21" s="179">
        <f t="array" ref="G21">INDEX(INSUMOS_MARZO_2025!$D$18:$D$221,MATCH($C21&amp;$E21,INSUMOS_MARZO_2025!$B$18:$B$221&amp;INSUMOS_MARZO_2025!$C$18:$C$221,0))</f>
        <v>13834.125833309316</v>
      </c>
      <c r="H21" s="118"/>
      <c r="I21" s="118" t="str">
        <f t="shared" si="0"/>
        <v>RAMTBCNA</v>
      </c>
      <c r="J21" s="118" t="str">
        <f t="shared" si="1"/>
        <v>RAMTBaja CaliforniaNA</v>
      </c>
      <c r="K21" s="118" t="s">
        <v>145</v>
      </c>
      <c r="M21" s="180" t="s">
        <v>60</v>
      </c>
      <c r="N21" s="181" t="s">
        <v>159</v>
      </c>
      <c r="O21" s="181" t="s">
        <v>160</v>
      </c>
      <c r="P21" s="181" t="s">
        <v>49</v>
      </c>
      <c r="Q21" s="182" t="s">
        <v>161</v>
      </c>
      <c r="R21" s="183">
        <f t="array" ref="R21">IF(Q21="NA",INDEX($G$10:$G$213,MATCH(M21&amp;P21,$C$10:$C$213&amp;$E$10:$E$213,0)),INDEX($G$10:$G$213,MATCH(M21&amp;P21,$C$10:$C$213&amp;$E$10:$E$213,0))*INDEX(PC_MARZO_2025!$F$28:$F$60,MATCH(I21,PC_MARZO_2025!$E$28:$E$60,0),MATCH($R$8,PC_MARZO_2025!$F$26,0)))</f>
        <v>13834.125833309316</v>
      </c>
      <c r="S21" s="184"/>
      <c r="T21" s="185"/>
    </row>
    <row r="22" spans="1:20" ht="16.899999999999999" customHeight="1" x14ac:dyDescent="0.3">
      <c r="A22" s="484" t="str">
        <f t="shared" si="2"/>
        <v>DB1EnergíaBaja California Sur</v>
      </c>
      <c r="C22" s="176" t="s">
        <v>48</v>
      </c>
      <c r="D22" s="177" t="s">
        <v>135</v>
      </c>
      <c r="E22" s="177" t="s">
        <v>61</v>
      </c>
      <c r="F22" s="178" t="s">
        <v>158</v>
      </c>
      <c r="G22" s="179">
        <f t="array" ref="G22">INDEX(INSUMOS_MARZO_2025!$D$18:$D$221,MATCH($C22&amp;$E22,INSUMOS_MARZO_2025!$B$18:$B$221&amp;INSUMOS_MARZO_2025!$C$18:$C$221,0))</f>
        <v>15697.589833036523</v>
      </c>
      <c r="H22" s="118"/>
      <c r="I22" s="118" t="str">
        <f t="shared" si="0"/>
        <v>DISTBCB</v>
      </c>
      <c r="J22" s="118" t="str">
        <f t="shared" si="1"/>
        <v>DISTBaja CaliforniaB</v>
      </c>
      <c r="K22" s="118" t="s">
        <v>145</v>
      </c>
      <c r="M22" s="180" t="s">
        <v>51</v>
      </c>
      <c r="N22" s="181" t="s">
        <v>159</v>
      </c>
      <c r="O22" s="181" t="s">
        <v>160</v>
      </c>
      <c r="P22" s="181" t="s">
        <v>49</v>
      </c>
      <c r="Q22" s="182" t="s">
        <v>146</v>
      </c>
      <c r="R22" s="183">
        <f t="array" ref="R22">IF(Q22="NA",INDEX($G$10:$G$213,MATCH(M22&amp;P22,$C$10:$C$213&amp;$E$10:$E$213,0)),INDEX($G$10:$G$213,MATCH(M22&amp;P22,$C$10:$C$213&amp;$E$10:$E$213,0))*INDEX(PC_MARZO_2025!$F$28:$F$60,MATCH(I22,PC_MARZO_2025!$E$28:$E$60,0),MATCH($R$8,PC_MARZO_2025!$F$26,0)))</f>
        <v>140496.80647215451</v>
      </c>
      <c r="S22" s="184"/>
      <c r="T22" s="185"/>
    </row>
    <row r="23" spans="1:20" ht="16.899999999999999" customHeight="1" x14ac:dyDescent="0.3">
      <c r="A23" s="484" t="str">
        <f t="shared" si="2"/>
        <v>DB2EnergíaBaja California Sur</v>
      </c>
      <c r="C23" s="176" t="s">
        <v>50</v>
      </c>
      <c r="D23" s="29" t="s">
        <v>135</v>
      </c>
      <c r="E23" s="177" t="s">
        <v>61</v>
      </c>
      <c r="F23" s="178" t="s">
        <v>158</v>
      </c>
      <c r="G23" s="179">
        <f t="array" ref="G23">INDEX(INSUMOS_MARZO_2025!$D$18:$D$221,MATCH($C23&amp;$E23,INSUMOS_MARZO_2025!$B$18:$B$221&amp;INSUMOS_MARZO_2025!$C$18:$C$221,0))</f>
        <v>48393.128308468615</v>
      </c>
      <c r="H23" s="118"/>
      <c r="I23" s="118" t="str">
        <f t="shared" si="0"/>
        <v>DISTBCI</v>
      </c>
      <c r="J23" s="118" t="str">
        <f t="shared" si="1"/>
        <v>DISTBaja CaliforniaI</v>
      </c>
      <c r="K23" s="118" t="s">
        <v>145</v>
      </c>
      <c r="M23" s="180" t="s">
        <v>51</v>
      </c>
      <c r="N23" s="181" t="s">
        <v>159</v>
      </c>
      <c r="O23" s="181" t="s">
        <v>160</v>
      </c>
      <c r="P23" s="181" t="s">
        <v>49</v>
      </c>
      <c r="Q23" s="182" t="s">
        <v>147</v>
      </c>
      <c r="R23" s="183">
        <f t="array" ref="R23">IF(Q23="NA",INDEX($G$10:$G$213,MATCH(M23&amp;P23,$C$10:$C$213&amp;$E$10:$E$213,0)),INDEX($G$10:$G$213,MATCH(M23&amp;P23,$C$10:$C$213&amp;$E$10:$E$213,0))*INDEX(PC_MARZO_2025!$F$28:$F$60,MATCH(I23,PC_MARZO_2025!$E$28:$E$60,0),MATCH($R$8,PC_MARZO_2025!$F$26,0)))</f>
        <v>27243.932592473921</v>
      </c>
      <c r="S23" s="184"/>
      <c r="T23" s="185"/>
    </row>
    <row r="24" spans="1:20" ht="16.899999999999999" customHeight="1" x14ac:dyDescent="0.3">
      <c r="A24" s="484" t="str">
        <f t="shared" si="2"/>
        <v>DISTEnergíaBaja California Sur</v>
      </c>
      <c r="C24" s="176" t="s">
        <v>51</v>
      </c>
      <c r="D24" s="177" t="s">
        <v>135</v>
      </c>
      <c r="E24" s="177" t="s">
        <v>61</v>
      </c>
      <c r="F24" s="178" t="s">
        <v>158</v>
      </c>
      <c r="G24" s="179">
        <f t="array" ref="G24">INDEX(INSUMOS_MARZO_2025!$D$18:$D$221,MATCH($C24&amp;$E24,INSUMOS_MARZO_2025!$B$18:$B$221&amp;INSUMOS_MARZO_2025!$C$18:$C$221,0))</f>
        <v>5757.0713993395993</v>
      </c>
      <c r="H24" s="118"/>
      <c r="I24" s="118" t="str">
        <f t="shared" si="0"/>
        <v>DISTBCP</v>
      </c>
      <c r="J24" s="118" t="str">
        <f t="shared" si="1"/>
        <v>DISTBaja CaliforniaP</v>
      </c>
      <c r="K24" s="118" t="s">
        <v>145</v>
      </c>
      <c r="M24" s="180" t="s">
        <v>51</v>
      </c>
      <c r="N24" s="181" t="s">
        <v>159</v>
      </c>
      <c r="O24" s="181" t="s">
        <v>160</v>
      </c>
      <c r="P24" s="181" t="s">
        <v>49</v>
      </c>
      <c r="Q24" s="182" t="s">
        <v>148</v>
      </c>
      <c r="R24" s="183">
        <f t="array" ref="R24">IF(Q24="NA",INDEX($G$10:$G$213,MATCH(M24&amp;P24,$C$10:$C$213&amp;$E$10:$E$213,0)),INDEX($G$10:$G$213,MATCH(M24&amp;P24,$C$10:$C$213&amp;$E$10:$E$213,0))*INDEX(PC_MARZO_2025!$F$28:$F$60,MATCH(I24,PC_MARZO_2025!$E$28:$E$60,0),MATCH($R$8,PC_MARZO_2025!$F$26,0)))</f>
        <v>0</v>
      </c>
      <c r="S24" s="184"/>
      <c r="T24" s="185"/>
    </row>
    <row r="25" spans="1:20" ht="16.899999999999999" customHeight="1" x14ac:dyDescent="0.3">
      <c r="A25" s="484" t="str">
        <f t="shared" si="2"/>
        <v>DITEnergíaBaja California Sur</v>
      </c>
      <c r="C25" s="176" t="s">
        <v>52</v>
      </c>
      <c r="D25" s="177" t="s">
        <v>135</v>
      </c>
      <c r="E25" s="177" t="s">
        <v>61</v>
      </c>
      <c r="F25" s="178" t="s">
        <v>158</v>
      </c>
      <c r="G25" s="179">
        <f t="array" ref="G25">INDEX(INSUMOS_MARZO_2025!$D$18:$D$221,MATCH($C25&amp;$E25,INSUMOS_MARZO_2025!$B$18:$B$221&amp;INSUMOS_MARZO_2025!$C$18:$C$221,0))</f>
        <v>0</v>
      </c>
      <c r="H25" s="118"/>
      <c r="I25" s="118" t="str">
        <f t="shared" si="0"/>
        <v>DISTBCSP</v>
      </c>
      <c r="J25" s="118" t="str">
        <f t="shared" si="1"/>
        <v>DISTBaja CaliforniaSP</v>
      </c>
      <c r="K25" s="118" t="s">
        <v>145</v>
      </c>
      <c r="M25" s="187" t="s">
        <v>51</v>
      </c>
      <c r="N25" s="181" t="s">
        <v>159</v>
      </c>
      <c r="O25" s="181" t="s">
        <v>160</v>
      </c>
      <c r="P25" s="181" t="s">
        <v>49</v>
      </c>
      <c r="Q25" s="182" t="s">
        <v>151</v>
      </c>
      <c r="R25" s="183">
        <f t="array" ref="R25">IF(Q25="NA",INDEX($G$10:$G$213,MATCH(M25&amp;P25,$C$10:$C$213&amp;$E$10:$E$213,0)),INDEX($G$10:$G$213,MATCH(M25&amp;P25,$C$10:$C$213&amp;$E$10:$E$213,0))*INDEX(PC_MARZO_2025!$F$28:$F$60,MATCH(I25,PC_MARZO_2025!$E$28:$E$60,0),MATCH($R$8,PC_MARZO_2025!$F$26,0)))</f>
        <v>0</v>
      </c>
      <c r="S25" s="184"/>
      <c r="T25" s="185"/>
    </row>
    <row r="26" spans="1:20" ht="16.899999999999999" customHeight="1" x14ac:dyDescent="0.3">
      <c r="A26" s="484" t="str">
        <f t="shared" si="2"/>
        <v>GDBTEnergíaBaja California Sur</v>
      </c>
      <c r="C26" s="176" t="s">
        <v>53</v>
      </c>
      <c r="D26" s="177" t="s">
        <v>135</v>
      </c>
      <c r="E26" s="177" t="s">
        <v>61</v>
      </c>
      <c r="F26" s="178" t="s">
        <v>158</v>
      </c>
      <c r="G26" s="179">
        <f t="array" ref="G26">INDEX(INSUMOS_MARZO_2025!$D$18:$D$221,MATCH($C26&amp;$E26,INSUMOS_MARZO_2025!$B$18:$B$221&amp;INSUMOS_MARZO_2025!$C$18:$C$221,0))</f>
        <v>1072.0102094006743</v>
      </c>
      <c r="H26" s="118"/>
      <c r="I26" s="118" t="str">
        <f t="shared" si="0"/>
        <v>DITBCB</v>
      </c>
      <c r="J26" s="118" t="str">
        <f t="shared" si="1"/>
        <v>DITBaja CaliforniaB</v>
      </c>
      <c r="K26" s="118" t="s">
        <v>145</v>
      </c>
      <c r="M26" s="187" t="s">
        <v>52</v>
      </c>
      <c r="N26" s="181" t="s">
        <v>159</v>
      </c>
      <c r="O26" s="181" t="s">
        <v>160</v>
      </c>
      <c r="P26" s="181" t="s">
        <v>49</v>
      </c>
      <c r="Q26" s="182" t="s">
        <v>146</v>
      </c>
      <c r="R26" s="183">
        <f t="array" ref="R26">IF(Q26="NA",INDEX($G$10:$G$213,MATCH(M26&amp;P26,$C$10:$C$213&amp;$E$10:$E$213,0)),INDEX($G$10:$G$213,MATCH(M26&amp;P26,$C$10:$C$213&amp;$E$10:$E$213,0))*INDEX(PC_MARZO_2025!$F$28:$F$60,MATCH(I26,PC_MARZO_2025!$E$28:$E$60,0),MATCH($R$8,PC_MARZO_2025!$F$26,0)))</f>
        <v>30456.269067636476</v>
      </c>
      <c r="S26" s="184"/>
      <c r="T26" s="185"/>
    </row>
    <row r="27" spans="1:20" ht="16.899999999999999" customHeight="1" x14ac:dyDescent="0.3">
      <c r="A27" s="484" t="str">
        <f t="shared" si="2"/>
        <v>GDMTHEnergíaBaja California Sur</v>
      </c>
      <c r="C27" s="176" t="s">
        <v>54</v>
      </c>
      <c r="D27" s="177" t="s">
        <v>135</v>
      </c>
      <c r="E27" s="177" t="s">
        <v>61</v>
      </c>
      <c r="F27" s="178" t="s">
        <v>158</v>
      </c>
      <c r="G27" s="179">
        <f t="array" ref="G27">INDEX(INSUMOS_MARZO_2025!$D$18:$D$221,MATCH($C27&amp;$E27,INSUMOS_MARZO_2025!$B$18:$B$221&amp;INSUMOS_MARZO_2025!$C$18:$C$221,0))</f>
        <v>81138.305118438351</v>
      </c>
      <c r="H27" s="118"/>
      <c r="I27" s="118" t="str">
        <f t="shared" si="0"/>
        <v>DITBCI</v>
      </c>
      <c r="J27" s="118" t="str">
        <f t="shared" si="1"/>
        <v>DITBaja CaliforniaI</v>
      </c>
      <c r="K27" s="118" t="s">
        <v>145</v>
      </c>
      <c r="M27" s="187" t="s">
        <v>52</v>
      </c>
      <c r="N27" s="181" t="s">
        <v>159</v>
      </c>
      <c r="O27" s="181" t="s">
        <v>160</v>
      </c>
      <c r="P27" s="181" t="s">
        <v>49</v>
      </c>
      <c r="Q27" s="182" t="s">
        <v>147</v>
      </c>
      <c r="R27" s="183">
        <f t="array" ref="R27">IF(Q27="NA",INDEX($G$10:$G$213,MATCH(M27&amp;P27,$C$10:$C$213&amp;$E$10:$E$213,0)),INDEX($G$10:$G$213,MATCH(M27&amp;P27,$C$10:$C$213&amp;$E$10:$E$213,0))*INDEX(PC_MARZO_2025!$F$28:$F$60,MATCH(I27,PC_MARZO_2025!$E$28:$E$60,0),MATCH($R$8,PC_MARZO_2025!$F$26,0)))</f>
        <v>7139.7634940558828</v>
      </c>
      <c r="S27" s="184"/>
      <c r="T27" s="185"/>
    </row>
    <row r="28" spans="1:20" ht="16.899999999999999" customHeight="1" x14ac:dyDescent="0.3">
      <c r="A28" s="484" t="str">
        <f t="shared" si="2"/>
        <v>GDMTOEnergíaBaja California Sur</v>
      </c>
      <c r="C28" s="176" t="s">
        <v>55</v>
      </c>
      <c r="D28" s="177" t="s">
        <v>135</v>
      </c>
      <c r="E28" s="177" t="s">
        <v>61</v>
      </c>
      <c r="F28" s="178" t="s">
        <v>158</v>
      </c>
      <c r="G28" s="179">
        <f t="array" ref="G28">INDEX(INSUMOS_MARZO_2025!$D$18:$D$221,MATCH($C28&amp;$E28,INSUMOS_MARZO_2025!$B$18:$B$221&amp;INSUMOS_MARZO_2025!$C$18:$C$221,0))</f>
        <v>18089.712104536597</v>
      </c>
      <c r="H28" s="118"/>
      <c r="I28" s="118" t="str">
        <f t="shared" si="0"/>
        <v>DITBCP</v>
      </c>
      <c r="J28" s="118" t="str">
        <f t="shared" si="1"/>
        <v>DITBaja CaliforniaP</v>
      </c>
      <c r="K28" s="118" t="s">
        <v>145</v>
      </c>
      <c r="M28" s="180" t="s">
        <v>52</v>
      </c>
      <c r="N28" s="181" t="s">
        <v>159</v>
      </c>
      <c r="O28" s="181" t="s">
        <v>160</v>
      </c>
      <c r="P28" s="181" t="s">
        <v>49</v>
      </c>
      <c r="Q28" s="182" t="s">
        <v>148</v>
      </c>
      <c r="R28" s="183">
        <f t="array" ref="R28">IF(Q28="NA",INDEX($G$10:$G$213,MATCH(M28&amp;P28,$C$10:$C$213&amp;$E$10:$E$213,0)),INDEX($G$10:$G$213,MATCH(M28&amp;P28,$C$10:$C$213&amp;$E$10:$E$213,0))*INDEX(PC_MARZO_2025!$F$28:$F$60,MATCH(I28,PC_MARZO_2025!$E$28:$E$60,0),MATCH($R$8,PC_MARZO_2025!$F$26,0)))</f>
        <v>0</v>
      </c>
      <c r="S28" s="184"/>
      <c r="T28" s="185"/>
    </row>
    <row r="29" spans="1:20" ht="16.899999999999999" customHeight="1" x14ac:dyDescent="0.3">
      <c r="A29" s="484" t="str">
        <f t="shared" si="2"/>
        <v>PDBTEnergíaBaja California Sur</v>
      </c>
      <c r="C29" s="176" t="s">
        <v>56</v>
      </c>
      <c r="D29" s="177" t="s">
        <v>135</v>
      </c>
      <c r="E29" s="177" t="s">
        <v>61</v>
      </c>
      <c r="F29" s="178" t="s">
        <v>158</v>
      </c>
      <c r="G29" s="179">
        <f t="array" ref="G29">INDEX(INSUMOS_MARZO_2025!$D$18:$D$221,MATCH($C29&amp;$E29,INSUMOS_MARZO_2025!$B$18:$B$221&amp;INSUMOS_MARZO_2025!$C$18:$C$221,0))</f>
        <v>16511.305011676173</v>
      </c>
      <c r="H29" s="118"/>
      <c r="I29" s="118" t="str">
        <f t="shared" si="0"/>
        <v>DITBCSP</v>
      </c>
      <c r="J29" s="118" t="str">
        <f t="shared" si="1"/>
        <v>DITBaja CaliforniaSP</v>
      </c>
      <c r="K29" s="118" t="s">
        <v>145</v>
      </c>
      <c r="M29" s="180" t="s">
        <v>52</v>
      </c>
      <c r="N29" s="181" t="s">
        <v>159</v>
      </c>
      <c r="O29" s="181" t="s">
        <v>160</v>
      </c>
      <c r="P29" s="181" t="s">
        <v>49</v>
      </c>
      <c r="Q29" s="182" t="s">
        <v>151</v>
      </c>
      <c r="R29" s="183">
        <f t="array" ref="R29">IF(Q29="NA",INDEX($G$10:$G$213,MATCH(M29&amp;P29,$C$10:$C$213&amp;$E$10:$E$213,0)),INDEX($G$10:$G$213,MATCH(M29&amp;P29,$C$10:$C$213&amp;$E$10:$E$213,0))*INDEX(PC_MARZO_2025!$F$28:$F$60,MATCH(I29,PC_MARZO_2025!$E$28:$E$60,0),MATCH($R$8,PC_MARZO_2025!$F$26,0)))</f>
        <v>0</v>
      </c>
      <c r="S29" s="184"/>
      <c r="T29" s="185"/>
    </row>
    <row r="30" spans="1:20" ht="16.899999999999999" customHeight="1" x14ac:dyDescent="0.3">
      <c r="A30" s="484" t="str">
        <f t="shared" si="2"/>
        <v>APBTEnergíaBaja California Sur</v>
      </c>
      <c r="C30" s="176" t="s">
        <v>57</v>
      </c>
      <c r="D30" s="177" t="s">
        <v>135</v>
      </c>
      <c r="E30" s="177" t="s">
        <v>61</v>
      </c>
      <c r="F30" s="178" t="s">
        <v>158</v>
      </c>
      <c r="G30" s="179">
        <f t="array" ref="G30">INDEX(INSUMOS_MARZO_2025!$D$18:$D$221,MATCH($C30&amp;$E30,INSUMOS_MARZO_2025!$B$18:$B$221&amp;INSUMOS_MARZO_2025!$C$18:$C$221,0))</f>
        <v>1956.8331514232366</v>
      </c>
      <c r="H30" s="118"/>
      <c r="I30" s="118" t="str">
        <f t="shared" si="0"/>
        <v>DB1BCNA</v>
      </c>
      <c r="J30" s="118" t="str">
        <f t="shared" si="1"/>
        <v>DB1Baja California SurNA</v>
      </c>
      <c r="K30" s="118" t="s">
        <v>145</v>
      </c>
      <c r="M30" s="180" t="s">
        <v>48</v>
      </c>
      <c r="N30" s="181" t="s">
        <v>159</v>
      </c>
      <c r="O30" s="181" t="s">
        <v>160</v>
      </c>
      <c r="P30" s="181" t="s">
        <v>61</v>
      </c>
      <c r="Q30" s="182" t="s">
        <v>161</v>
      </c>
      <c r="R30" s="183">
        <f t="array" ref="R30">IF(Q30="NA",INDEX($G$10:$G$213,MATCH(M30&amp;P30,$C$10:$C$213&amp;$E$10:$E$213,0)),INDEX($G$10:$G$213,MATCH(M30&amp;P30,$C$10:$C$213&amp;$E$10:$E$213,0))*INDEX(PC_MARZO_2025!$F$28:$F$60,MATCH(I30,PC_MARZO_2025!$E$28:$E$60,0),MATCH($R$8,PC_MARZO_2025!$F$26,0)))</f>
        <v>15697.589833036523</v>
      </c>
      <c r="S30" s="184"/>
      <c r="T30" s="188"/>
    </row>
    <row r="31" spans="1:20" ht="16.899999999999999" customHeight="1" x14ac:dyDescent="0.3">
      <c r="A31" s="484" t="str">
        <f t="shared" si="2"/>
        <v>APMTEnergíaBaja California Sur</v>
      </c>
      <c r="C31" s="176" t="s">
        <v>58</v>
      </c>
      <c r="D31" s="177" t="s">
        <v>135</v>
      </c>
      <c r="E31" s="177" t="s">
        <v>61</v>
      </c>
      <c r="F31" s="178" t="s">
        <v>158</v>
      </c>
      <c r="G31" s="179">
        <f t="array" ref="G31">INDEX(INSUMOS_MARZO_2025!$D$18:$D$221,MATCH($C31&amp;$E31,INSUMOS_MARZO_2025!$B$18:$B$221&amp;INSUMOS_MARZO_2025!$C$18:$C$221,0))</f>
        <v>21.018367870401907</v>
      </c>
      <c r="H31" s="118"/>
      <c r="I31" s="118" t="str">
        <f t="shared" si="0"/>
        <v>DB2BCSNA</v>
      </c>
      <c r="J31" s="118" t="str">
        <f t="shared" si="1"/>
        <v>DB2Baja California SurNA</v>
      </c>
      <c r="K31" s="118" t="s">
        <v>149</v>
      </c>
      <c r="M31" s="180" t="s">
        <v>50</v>
      </c>
      <c r="N31" s="181" t="s">
        <v>159</v>
      </c>
      <c r="O31" s="181" t="s">
        <v>160</v>
      </c>
      <c r="P31" s="181" t="s">
        <v>61</v>
      </c>
      <c r="Q31" s="182" t="s">
        <v>161</v>
      </c>
      <c r="R31" s="183">
        <f t="array" ref="R31">IF(Q31="NA",INDEX($G$10:$G$213,MATCH(M31&amp;P31,$C$10:$C$213&amp;$E$10:$E$213,0)),INDEX($G$10:$G$213,MATCH(M31&amp;P31,$C$10:$C$213&amp;$E$10:$E$213,0))*INDEX(PC_MARZO_2025!$F$28:$F$60,MATCH(I31,PC_MARZO_2025!$E$28:$E$60,0),MATCH($R$8,PC_MARZO_2025!$F$26,0)))</f>
        <v>48393.128308468615</v>
      </c>
      <c r="S31" s="184"/>
      <c r="T31" s="189"/>
    </row>
    <row r="32" spans="1:20" ht="16.899999999999999" customHeight="1" x14ac:dyDescent="0.3">
      <c r="A32" s="484" t="str">
        <f t="shared" si="2"/>
        <v>RABTEnergíaBaja California Sur</v>
      </c>
      <c r="C32" s="176" t="s">
        <v>59</v>
      </c>
      <c r="D32" s="177" t="s">
        <v>135</v>
      </c>
      <c r="E32" s="177" t="s">
        <v>61</v>
      </c>
      <c r="F32" s="178" t="s">
        <v>158</v>
      </c>
      <c r="G32" s="179">
        <f t="array" ref="G32">INDEX(INSUMOS_MARZO_2025!$D$18:$D$221,MATCH($C32&amp;$E32,INSUMOS_MARZO_2025!$B$18:$B$221&amp;INSUMOS_MARZO_2025!$C$18:$C$221,0))</f>
        <v>8399.3867424079108</v>
      </c>
      <c r="H32" s="118"/>
      <c r="I32" s="118" t="str">
        <f t="shared" si="0"/>
        <v>PDBTBCSNA</v>
      </c>
      <c r="J32" s="118" t="str">
        <f t="shared" si="1"/>
        <v>PDBTBaja California SurNA</v>
      </c>
      <c r="K32" s="118" t="s">
        <v>149</v>
      </c>
      <c r="M32" s="180" t="s">
        <v>56</v>
      </c>
      <c r="N32" s="181" t="s">
        <v>159</v>
      </c>
      <c r="O32" s="181" t="s">
        <v>160</v>
      </c>
      <c r="P32" s="181" t="s">
        <v>61</v>
      </c>
      <c r="Q32" s="182" t="s">
        <v>161</v>
      </c>
      <c r="R32" s="183">
        <f t="array" ref="R32">IF(Q32="NA",INDEX($G$10:$G$213,MATCH(M32&amp;P32,$C$10:$C$213&amp;$E$10:$E$213,0)),INDEX($G$10:$G$213,MATCH(M32&amp;P32,$C$10:$C$213&amp;$E$10:$E$213,0))*INDEX(PC_MARZO_2025!$F$28:$F$60,MATCH(I32,PC_MARZO_2025!$E$28:$E$60,0),MATCH($R$8,PC_MARZO_2025!$F$26,0)))</f>
        <v>16511.305011676173</v>
      </c>
      <c r="S32" s="185"/>
      <c r="T32" s="188"/>
    </row>
    <row r="33" spans="1:20" ht="16.899999999999999" customHeight="1" x14ac:dyDescent="0.3">
      <c r="A33" s="484" t="str">
        <f t="shared" si="2"/>
        <v>RAMTEnergíaBaja California Sur</v>
      </c>
      <c r="C33" s="176" t="s">
        <v>60</v>
      </c>
      <c r="D33" s="177" t="s">
        <v>135</v>
      </c>
      <c r="E33" s="177" t="s">
        <v>61</v>
      </c>
      <c r="F33" s="178" t="s">
        <v>158</v>
      </c>
      <c r="G33" s="179">
        <f t="array" ref="G33">INDEX(INSUMOS_MARZO_2025!$D$18:$D$221,MATCH($C33&amp;$E33,INSUMOS_MARZO_2025!$B$18:$B$221&amp;INSUMOS_MARZO_2025!$C$18:$C$221,0))</f>
        <v>8725.9691878346384</v>
      </c>
      <c r="H33" s="118"/>
      <c r="I33" s="118" t="str">
        <f t="shared" si="0"/>
        <v>GDBTBCSNA</v>
      </c>
      <c r="J33" s="118" t="str">
        <f t="shared" si="1"/>
        <v>GDBTBaja California SurNA</v>
      </c>
      <c r="K33" s="118" t="s">
        <v>149</v>
      </c>
      <c r="M33" s="180" t="s">
        <v>53</v>
      </c>
      <c r="N33" s="181" t="s">
        <v>159</v>
      </c>
      <c r="O33" s="181" t="s">
        <v>160</v>
      </c>
      <c r="P33" s="181" t="s">
        <v>61</v>
      </c>
      <c r="Q33" s="182" t="s">
        <v>161</v>
      </c>
      <c r="R33" s="183">
        <f t="array" ref="R33">IF(Q33="NA",INDEX($G$10:$G$213,MATCH(M33&amp;P33,$C$10:$C$213&amp;$E$10:$E$213,0)),INDEX($G$10:$G$213,MATCH(M33&amp;P33,$C$10:$C$213&amp;$E$10:$E$213,0))*INDEX(PC_MARZO_2025!$F$28:$F$60,MATCH(I33,PC_MARZO_2025!$E$28:$E$60,0),MATCH($R$8,PC_MARZO_2025!$F$26,0)))</f>
        <v>1072.0102094006743</v>
      </c>
      <c r="S33" s="185"/>
      <c r="T33" s="189"/>
    </row>
    <row r="34" spans="1:20" ht="16.899999999999999" customHeight="1" x14ac:dyDescent="0.3">
      <c r="A34" s="484" t="str">
        <f t="shared" si="2"/>
        <v>DB1EnergíaBajío</v>
      </c>
      <c r="C34" s="176" t="s">
        <v>48</v>
      </c>
      <c r="D34" s="177" t="s">
        <v>135</v>
      </c>
      <c r="E34" s="177" t="s">
        <v>62</v>
      </c>
      <c r="F34" s="178" t="s">
        <v>158</v>
      </c>
      <c r="G34" s="179">
        <f t="array" ref="G34">INDEX(INSUMOS_MARZO_2025!$D$18:$D$221,MATCH($C34&amp;$E34,INSUMOS_MARZO_2025!$B$18:$B$221&amp;INSUMOS_MARZO_2025!$C$18:$C$221,0))</f>
        <v>233763.1454317687</v>
      </c>
      <c r="H34" s="118"/>
      <c r="I34" s="190" t="str">
        <f t="shared" si="0"/>
        <v>RABTBCSNA</v>
      </c>
      <c r="J34" s="118" t="str">
        <f t="shared" si="1"/>
        <v>RABTBaja California SurNA</v>
      </c>
      <c r="K34" s="118" t="s">
        <v>149</v>
      </c>
      <c r="M34" s="180" t="s">
        <v>59</v>
      </c>
      <c r="N34" s="181" t="s">
        <v>159</v>
      </c>
      <c r="O34" s="181" t="s">
        <v>160</v>
      </c>
      <c r="P34" s="181" t="s">
        <v>61</v>
      </c>
      <c r="Q34" s="182" t="s">
        <v>161</v>
      </c>
      <c r="R34" s="183">
        <f t="array" ref="R34">IF(Q34="NA",INDEX($G$10:$G$213,MATCH(M34&amp;P34,$C$10:$C$213&amp;$E$10:$E$213,0)),INDEX($G$10:$G$213,MATCH(M34&amp;P34,$C$10:$C$213&amp;$E$10:$E$213,0))*INDEX(PC_MARZO_2025!$F$28:$F$60,MATCH(I34,PC_MARZO_2025!$E$28:$E$60,0),MATCH($R$8,PC_MARZO_2025!$F$26,0)))</f>
        <v>8399.3867424079108</v>
      </c>
      <c r="S34" s="185"/>
      <c r="T34" s="189"/>
    </row>
    <row r="35" spans="1:20" ht="16.899999999999999" customHeight="1" x14ac:dyDescent="0.3">
      <c r="A35" s="484" t="str">
        <f t="shared" si="2"/>
        <v>DB2EnergíaBajío</v>
      </c>
      <c r="C35" s="176" t="s">
        <v>50</v>
      </c>
      <c r="D35" s="177" t="s">
        <v>135</v>
      </c>
      <c r="E35" s="177" t="s">
        <v>62</v>
      </c>
      <c r="F35" s="178" t="s">
        <v>158</v>
      </c>
      <c r="G35" s="179">
        <f t="array" ref="G35">INDEX(INSUMOS_MARZO_2025!$D$18:$D$221,MATCH($C35&amp;$E35,INSUMOS_MARZO_2025!$B$18:$B$221&amp;INSUMOS_MARZO_2025!$C$18:$C$221,0))</f>
        <v>143496.61174054942</v>
      </c>
      <c r="H35" s="118"/>
      <c r="I35" s="118" t="str">
        <f t="shared" si="0"/>
        <v>APBTBCSNA</v>
      </c>
      <c r="J35" s="118" t="str">
        <f t="shared" si="1"/>
        <v>APBTBaja California SurNA</v>
      </c>
      <c r="K35" s="118" t="s">
        <v>149</v>
      </c>
      <c r="M35" s="180" t="s">
        <v>57</v>
      </c>
      <c r="N35" s="181" t="s">
        <v>159</v>
      </c>
      <c r="O35" s="181" t="s">
        <v>160</v>
      </c>
      <c r="P35" s="181" t="s">
        <v>61</v>
      </c>
      <c r="Q35" s="182" t="s">
        <v>161</v>
      </c>
      <c r="R35" s="183">
        <f t="array" ref="R35">IF(Q35="NA",INDEX($G$10:$G$213,MATCH(M35&amp;P35,$C$10:$C$213&amp;$E$10:$E$213,0)),INDEX($G$10:$G$213,MATCH(M35&amp;P35,$C$10:$C$213&amp;$E$10:$E$213,0))*INDEX(PC_MARZO_2025!$F$28:$F$60,MATCH(I35,PC_MARZO_2025!$E$28:$E$60,0),MATCH($R$8,PC_MARZO_2025!$F$26,0)))</f>
        <v>1956.8331514232366</v>
      </c>
      <c r="S35" s="185"/>
      <c r="T35" s="188"/>
    </row>
    <row r="36" spans="1:20" ht="16.899999999999999" customHeight="1" x14ac:dyDescent="0.3">
      <c r="A36" s="484" t="str">
        <f t="shared" si="2"/>
        <v>DISTEnergíaBajío</v>
      </c>
      <c r="C36" s="176" t="s">
        <v>51</v>
      </c>
      <c r="D36" s="177" t="s">
        <v>135</v>
      </c>
      <c r="E36" s="177" t="s">
        <v>62</v>
      </c>
      <c r="F36" s="178" t="s">
        <v>158</v>
      </c>
      <c r="G36" s="179">
        <f t="array" ref="G36">INDEX(INSUMOS_MARZO_2025!$D$18:$D$221,MATCH($C36&amp;$E36,INSUMOS_MARZO_2025!$B$18:$B$221&amp;INSUMOS_MARZO_2025!$C$18:$C$221,0))</f>
        <v>227610.58345721613</v>
      </c>
      <c r="H36" s="118"/>
      <c r="I36" s="118" t="str">
        <f t="shared" si="0"/>
        <v>APMTBCSNA</v>
      </c>
      <c r="J36" s="118" t="str">
        <f t="shared" si="1"/>
        <v>APMTBaja California SurNA</v>
      </c>
      <c r="K36" s="118" t="s">
        <v>149</v>
      </c>
      <c r="M36" s="180" t="s">
        <v>58</v>
      </c>
      <c r="N36" s="181" t="s">
        <v>159</v>
      </c>
      <c r="O36" s="181" t="s">
        <v>160</v>
      </c>
      <c r="P36" s="181" t="s">
        <v>61</v>
      </c>
      <c r="Q36" s="182" t="s">
        <v>161</v>
      </c>
      <c r="R36" s="183">
        <f t="array" ref="R36">IF(Q36="NA",INDEX($G$10:$G$213,MATCH(M36&amp;P36,$C$10:$C$213&amp;$E$10:$E$213,0)),INDEX($G$10:$G$213,MATCH(M36&amp;P36,$C$10:$C$213&amp;$E$10:$E$213,0))*INDEX(PC_MARZO_2025!$F$28:$F$60,MATCH(I36,PC_MARZO_2025!$E$28:$E$60,0),MATCH($R$8,PC_MARZO_2025!$F$26,0)))</f>
        <v>21.018367870401907</v>
      </c>
      <c r="S36" s="185"/>
      <c r="T36" s="188"/>
    </row>
    <row r="37" spans="1:20" ht="16.899999999999999" customHeight="1" x14ac:dyDescent="0.3">
      <c r="A37" s="484" t="str">
        <f t="shared" si="2"/>
        <v>DITEnergíaBajío</v>
      </c>
      <c r="C37" s="176" t="s">
        <v>52</v>
      </c>
      <c r="D37" s="177" t="s">
        <v>135</v>
      </c>
      <c r="E37" s="177" t="s">
        <v>62</v>
      </c>
      <c r="F37" s="178" t="s">
        <v>158</v>
      </c>
      <c r="G37" s="179">
        <f t="array" ref="G37">INDEX(INSUMOS_MARZO_2025!$D$18:$D$221,MATCH($C37&amp;$E37,INSUMOS_MARZO_2025!$B$18:$B$221&amp;INSUMOS_MARZO_2025!$C$18:$C$221,0))</f>
        <v>65422.458186816024</v>
      </c>
      <c r="H37" s="118"/>
      <c r="I37" s="118" t="str">
        <f t="shared" si="0"/>
        <v>GDMTHBCSB</v>
      </c>
      <c r="J37" s="118" t="str">
        <f t="shared" si="1"/>
        <v>GDMTHBaja California SurB</v>
      </c>
      <c r="K37" s="118" t="s">
        <v>149</v>
      </c>
      <c r="M37" s="180" t="s">
        <v>54</v>
      </c>
      <c r="N37" s="181" t="s">
        <v>159</v>
      </c>
      <c r="O37" s="181" t="s">
        <v>160</v>
      </c>
      <c r="P37" s="181" t="s">
        <v>61</v>
      </c>
      <c r="Q37" s="182" t="s">
        <v>146</v>
      </c>
      <c r="R37" s="183">
        <f t="array" ref="R37">IF(Q37="NA",INDEX($G$10:$G$213,MATCH(M37&amp;P37,$C$10:$C$213&amp;$E$10:$E$213,0)),INDEX($G$10:$G$213,MATCH(M37&amp;P37,$C$10:$C$213&amp;$E$10:$E$213,0))*INDEX(PC_MARZO_2025!$F$28:$F$60,MATCH(I37,PC_MARZO_2025!$E$28:$E$60,0),MATCH($R$8,PC_MARZO_2025!$F$26,0)))</f>
        <v>68523.845998033634</v>
      </c>
      <c r="S37" s="185"/>
      <c r="T37" s="185"/>
    </row>
    <row r="38" spans="1:20" ht="16.899999999999999" customHeight="1" x14ac:dyDescent="0.3">
      <c r="A38" s="484" t="str">
        <f t="shared" si="2"/>
        <v>GDBTEnergíaBajío</v>
      </c>
      <c r="C38" s="176" t="s">
        <v>53</v>
      </c>
      <c r="D38" s="177" t="s">
        <v>135</v>
      </c>
      <c r="E38" s="177" t="s">
        <v>62</v>
      </c>
      <c r="F38" s="178" t="s">
        <v>158</v>
      </c>
      <c r="G38" s="179">
        <f t="array" ref="G38">INDEX(INSUMOS_MARZO_2025!$D$18:$D$221,MATCH($C38&amp;$E38,INSUMOS_MARZO_2025!$B$18:$B$221&amp;INSUMOS_MARZO_2025!$C$18:$C$221,0))</f>
        <v>561.19161667360356</v>
      </c>
      <c r="H38" s="118"/>
      <c r="I38" s="118" t="str">
        <f t="shared" si="0"/>
        <v>GDMTHBCSI</v>
      </c>
      <c r="J38" s="118" t="str">
        <f t="shared" si="1"/>
        <v>GDMTHBaja California SurI</v>
      </c>
      <c r="K38" s="118" t="s">
        <v>149</v>
      </c>
      <c r="M38" s="180" t="s">
        <v>54</v>
      </c>
      <c r="N38" s="181" t="s">
        <v>159</v>
      </c>
      <c r="O38" s="181" t="s">
        <v>160</v>
      </c>
      <c r="P38" s="181" t="s">
        <v>61</v>
      </c>
      <c r="Q38" s="182" t="s">
        <v>147</v>
      </c>
      <c r="R38" s="183">
        <f t="array" ref="R38">IF(Q38="NA",INDEX($G$10:$G$213,MATCH(M38&amp;P38,$C$10:$C$213&amp;$E$10:$E$213,0)),INDEX($G$10:$G$213,MATCH(M38&amp;P38,$C$10:$C$213&amp;$E$10:$E$213,0))*INDEX(PC_MARZO_2025!$F$28:$F$60,MATCH(I38,PC_MARZO_2025!$E$28:$E$60,0),MATCH($R$8,PC_MARZO_2025!$F$26,0)))</f>
        <v>12614.459120404661</v>
      </c>
      <c r="S38" s="185"/>
      <c r="T38" s="185"/>
    </row>
    <row r="39" spans="1:20" ht="16.899999999999999" customHeight="1" x14ac:dyDescent="0.3">
      <c r="A39" s="484" t="str">
        <f t="shared" si="2"/>
        <v>GDMTHEnergíaBajío</v>
      </c>
      <c r="C39" s="176" t="s">
        <v>54</v>
      </c>
      <c r="D39" s="177" t="s">
        <v>135</v>
      </c>
      <c r="E39" s="177" t="s">
        <v>62</v>
      </c>
      <c r="F39" s="178" t="s">
        <v>158</v>
      </c>
      <c r="G39" s="179">
        <f t="array" ref="G39">INDEX(INSUMOS_MARZO_2025!$D$18:$D$221,MATCH($C39&amp;$E39,INSUMOS_MARZO_2025!$B$18:$B$221&amp;INSUMOS_MARZO_2025!$C$18:$C$221,0))</f>
        <v>627756.46656696254</v>
      </c>
      <c r="H39" s="118"/>
      <c r="I39" s="118" t="str">
        <f t="shared" si="0"/>
        <v>GDMTHBCSP</v>
      </c>
      <c r="J39" s="118" t="str">
        <f t="shared" si="1"/>
        <v>GDMTHBaja California SurP</v>
      </c>
      <c r="K39" s="118" t="s">
        <v>149</v>
      </c>
      <c r="M39" s="180" t="s">
        <v>54</v>
      </c>
      <c r="N39" s="181" t="s">
        <v>159</v>
      </c>
      <c r="O39" s="181" t="s">
        <v>160</v>
      </c>
      <c r="P39" s="181" t="s">
        <v>61</v>
      </c>
      <c r="Q39" s="182" t="s">
        <v>148</v>
      </c>
      <c r="R39" s="183">
        <f t="array" ref="R39">IF(Q39="NA",INDEX($G$10:$G$213,MATCH(M39&amp;P39,$C$10:$C$213&amp;$E$10:$E$213,0)),INDEX($G$10:$G$213,MATCH(M39&amp;P39,$C$10:$C$213&amp;$E$10:$E$213,0))*INDEX(PC_MARZO_2025!$F$28:$F$60,MATCH(I39,PC_MARZO_2025!$E$28:$E$60,0),MATCH($R$8,PC_MARZO_2025!$F$26,0)))</f>
        <v>0</v>
      </c>
      <c r="S39" s="185"/>
      <c r="T39" s="185"/>
    </row>
    <row r="40" spans="1:20" ht="16.899999999999999" customHeight="1" x14ac:dyDescent="0.3">
      <c r="A40" s="484" t="str">
        <f t="shared" si="2"/>
        <v>GDMTOEnergíaBajío</v>
      </c>
      <c r="C40" s="176" t="s">
        <v>55</v>
      </c>
      <c r="D40" s="177" t="s">
        <v>135</v>
      </c>
      <c r="E40" s="177" t="s">
        <v>62</v>
      </c>
      <c r="F40" s="178" t="s">
        <v>158</v>
      </c>
      <c r="G40" s="179">
        <f t="array" ref="G40">INDEX(INSUMOS_MARZO_2025!$D$18:$D$221,MATCH($C40&amp;$E40,INSUMOS_MARZO_2025!$B$18:$B$221&amp;INSUMOS_MARZO_2025!$C$18:$C$221,0))</f>
        <v>149133.77827230649</v>
      </c>
      <c r="H40" s="118"/>
      <c r="I40" s="118" t="str">
        <f t="shared" si="0"/>
        <v>GDMTOBCSNA</v>
      </c>
      <c r="J40" s="118" t="str">
        <f t="shared" si="1"/>
        <v>GDMTOBaja California SurNA</v>
      </c>
      <c r="K40" s="118" t="s">
        <v>149</v>
      </c>
      <c r="M40" s="180" t="s">
        <v>55</v>
      </c>
      <c r="N40" s="181" t="s">
        <v>159</v>
      </c>
      <c r="O40" s="181" t="s">
        <v>160</v>
      </c>
      <c r="P40" s="181" t="s">
        <v>61</v>
      </c>
      <c r="Q40" s="182" t="s">
        <v>161</v>
      </c>
      <c r="R40" s="183">
        <f t="array" ref="R40">IF(Q40="NA",INDEX($G$10:$G$213,MATCH(M40&amp;P40,$C$10:$C$213&amp;$E$10:$E$213,0)),INDEX($G$10:$G$213,MATCH(M40&amp;P40,$C$10:$C$213&amp;$E$10:$E$213,0))*INDEX(PC_MARZO_2025!$F$28:$F$60,MATCH(I40,PC_MARZO_2025!$E$28:$E$60,0),MATCH($R$8,PC_MARZO_2025!$F$26,0)))</f>
        <v>18089.712104536597</v>
      </c>
      <c r="S40" s="185"/>
      <c r="T40" s="185"/>
    </row>
    <row r="41" spans="1:20" ht="16.899999999999999" customHeight="1" x14ac:dyDescent="0.3">
      <c r="A41" s="484" t="str">
        <f t="shared" si="2"/>
        <v>PDBTEnergíaBajío</v>
      </c>
      <c r="C41" s="176" t="s">
        <v>56</v>
      </c>
      <c r="D41" s="177" t="s">
        <v>135</v>
      </c>
      <c r="E41" s="177" t="s">
        <v>62</v>
      </c>
      <c r="F41" s="178" t="s">
        <v>158</v>
      </c>
      <c r="G41" s="179">
        <f t="array" ref="G41">INDEX(INSUMOS_MARZO_2025!$D$18:$D$221,MATCH($C41&amp;$E41,INSUMOS_MARZO_2025!$B$18:$B$221&amp;INSUMOS_MARZO_2025!$C$18:$C$221,0))</f>
        <v>105900.49615326538</v>
      </c>
      <c r="H41" s="118"/>
      <c r="I41" s="118" t="str">
        <f t="shared" si="0"/>
        <v>RAMTBCSNA</v>
      </c>
      <c r="J41" s="118" t="str">
        <f t="shared" si="1"/>
        <v>RAMTBaja California SurNA</v>
      </c>
      <c r="K41" s="118" t="s">
        <v>149</v>
      </c>
      <c r="M41" s="180" t="s">
        <v>60</v>
      </c>
      <c r="N41" s="181" t="s">
        <v>159</v>
      </c>
      <c r="O41" s="181" t="s">
        <v>160</v>
      </c>
      <c r="P41" s="181" t="s">
        <v>61</v>
      </c>
      <c r="Q41" s="182" t="s">
        <v>161</v>
      </c>
      <c r="R41" s="183">
        <f t="array" ref="R41">IF(Q41="NA",INDEX($G$10:$G$213,MATCH(M41&amp;P41,$C$10:$C$213&amp;$E$10:$E$213,0)),INDEX($G$10:$G$213,MATCH(M41&amp;P41,$C$10:$C$213&amp;$E$10:$E$213,0))*INDEX(PC_MARZO_2025!$F$28:$F$60,MATCH(I41,PC_MARZO_2025!$E$28:$E$60,0),MATCH($R$8,PC_MARZO_2025!$F$26,0)))</f>
        <v>8725.9691878346384</v>
      </c>
      <c r="S41" s="185"/>
      <c r="T41" s="185"/>
    </row>
    <row r="42" spans="1:20" ht="16.899999999999999" customHeight="1" x14ac:dyDescent="0.3">
      <c r="A42" s="484" t="str">
        <f t="shared" si="2"/>
        <v>APBTEnergíaBajío</v>
      </c>
      <c r="C42" s="176" t="s">
        <v>57</v>
      </c>
      <c r="D42" s="177" t="s">
        <v>135</v>
      </c>
      <c r="E42" s="177" t="s">
        <v>62</v>
      </c>
      <c r="F42" s="178" t="s">
        <v>158</v>
      </c>
      <c r="G42" s="179">
        <f t="array" ref="G42">INDEX(INSUMOS_MARZO_2025!$D$18:$D$221,MATCH($C42&amp;$E42,INSUMOS_MARZO_2025!$B$18:$B$221&amp;INSUMOS_MARZO_2025!$C$18:$C$221,0))</f>
        <v>25329.476081865585</v>
      </c>
      <c r="H42" s="118"/>
      <c r="I42" s="118" t="str">
        <f t="shared" si="0"/>
        <v>DISTBCSB</v>
      </c>
      <c r="J42" s="118" t="str">
        <f t="shared" si="1"/>
        <v>DISTBaja California SurB</v>
      </c>
      <c r="K42" s="118" t="s">
        <v>149</v>
      </c>
      <c r="M42" s="180" t="s">
        <v>51</v>
      </c>
      <c r="N42" s="181" t="s">
        <v>162</v>
      </c>
      <c r="O42" s="181" t="s">
        <v>160</v>
      </c>
      <c r="P42" s="181" t="s">
        <v>61</v>
      </c>
      <c r="Q42" s="191" t="s">
        <v>146</v>
      </c>
      <c r="R42" s="183">
        <f t="array" ref="R42">IF(Q42="NA",INDEX($G$10:$G$213,MATCH(M42&amp;P42,$C$10:$C$213&amp;$E$10:$E$213,0)),INDEX($G$10:$G$213,MATCH(M42&amp;P42,$C$10:$C$213&amp;$E$10:$E$213,0))*INDEX(PC_MARZO_2025!$F$28:$F$60,MATCH(I42,PC_MARZO_2025!$E$28:$E$60,0),MATCH($R$8,PC_MARZO_2025!$F$26,0)))</f>
        <v>4914.7808514284288</v>
      </c>
      <c r="S42" s="185"/>
      <c r="T42" s="185"/>
    </row>
    <row r="43" spans="1:20" ht="16.899999999999999" customHeight="1" x14ac:dyDescent="0.3">
      <c r="A43" s="484" t="str">
        <f t="shared" si="2"/>
        <v>APMTEnergíaBajío</v>
      </c>
      <c r="C43" s="176" t="s">
        <v>58</v>
      </c>
      <c r="D43" s="177" t="s">
        <v>135</v>
      </c>
      <c r="E43" s="177" t="s">
        <v>62</v>
      </c>
      <c r="F43" s="178" t="s">
        <v>158</v>
      </c>
      <c r="G43" s="179">
        <f t="array" ref="G43">INDEX(INSUMOS_MARZO_2025!$D$18:$D$221,MATCH($C43&amp;$E43,INSUMOS_MARZO_2025!$B$18:$B$221&amp;INSUMOS_MARZO_2025!$C$18:$C$221,0))</f>
        <v>7521.7845140284899</v>
      </c>
      <c r="H43" s="118"/>
      <c r="I43" s="118" t="str">
        <f t="shared" si="0"/>
        <v>DISTBCSI</v>
      </c>
      <c r="J43" s="118" t="str">
        <f t="shared" si="1"/>
        <v>DISTBaja California SurI</v>
      </c>
      <c r="K43" s="118" t="s">
        <v>149</v>
      </c>
      <c r="M43" s="180" t="s">
        <v>51</v>
      </c>
      <c r="N43" s="181" t="s">
        <v>159</v>
      </c>
      <c r="O43" s="181" t="s">
        <v>160</v>
      </c>
      <c r="P43" s="181" t="s">
        <v>61</v>
      </c>
      <c r="Q43" s="191" t="s">
        <v>147</v>
      </c>
      <c r="R43" s="183">
        <f t="array" ref="R43">IF(Q43="NA",INDEX($G$10:$G$213,MATCH(M43&amp;P43,$C$10:$C$213&amp;$E$10:$E$213,0)),INDEX($G$10:$G$213,MATCH(M43&amp;P43,$C$10:$C$213&amp;$E$10:$E$213,0))*INDEX(PC_MARZO_2025!$F$28:$F$60,MATCH(I43,PC_MARZO_2025!$E$28:$E$60,0),MATCH($R$8,PC_MARZO_2025!$F$26,0)))</f>
        <v>842.29054791116994</v>
      </c>
      <c r="S43" s="185"/>
      <c r="T43" s="185"/>
    </row>
    <row r="44" spans="1:20" ht="16.899999999999999" customHeight="1" x14ac:dyDescent="0.3">
      <c r="A44" s="484" t="str">
        <f t="shared" si="2"/>
        <v>RABTEnergíaBajío</v>
      </c>
      <c r="C44" s="176" t="s">
        <v>59</v>
      </c>
      <c r="D44" s="177" t="s">
        <v>135</v>
      </c>
      <c r="E44" s="177" t="s">
        <v>62</v>
      </c>
      <c r="F44" s="178" t="s">
        <v>158</v>
      </c>
      <c r="G44" s="179">
        <f t="array" ref="G44">INDEX(INSUMOS_MARZO_2025!$D$18:$D$221,MATCH($C44&amp;$E44,INSUMOS_MARZO_2025!$B$18:$B$221&amp;INSUMOS_MARZO_2025!$C$18:$C$221,0))</f>
        <v>81890.562015673786</v>
      </c>
      <c r="H44" s="118"/>
      <c r="I44" s="118" t="str">
        <f t="shared" si="0"/>
        <v>DISTBCSP</v>
      </c>
      <c r="J44" s="118" t="str">
        <f t="shared" si="1"/>
        <v>DISTBaja California SurP</v>
      </c>
      <c r="K44" s="118" t="s">
        <v>149</v>
      </c>
      <c r="M44" s="180" t="s">
        <v>51</v>
      </c>
      <c r="N44" s="181" t="s">
        <v>159</v>
      </c>
      <c r="O44" s="181" t="s">
        <v>160</v>
      </c>
      <c r="P44" s="181" t="s">
        <v>61</v>
      </c>
      <c r="Q44" s="191" t="s">
        <v>148</v>
      </c>
      <c r="R44" s="183">
        <f t="array" ref="R44">IF(Q44="NA",INDEX($G$10:$G$213,MATCH(M44&amp;P44,$C$10:$C$213&amp;$E$10:$E$213,0)),INDEX($G$10:$G$213,MATCH(M44&amp;P44,$C$10:$C$213&amp;$E$10:$E$213,0))*INDEX(PC_MARZO_2025!$F$28:$F$60,MATCH(I44,PC_MARZO_2025!$E$28:$E$60,0),MATCH($R$8,PC_MARZO_2025!$F$26,0)))</f>
        <v>0</v>
      </c>
      <c r="S44" s="185"/>
      <c r="T44" s="185"/>
    </row>
    <row r="45" spans="1:20" ht="16.899999999999999" customHeight="1" x14ac:dyDescent="0.3">
      <c r="A45" s="484" t="str">
        <f t="shared" si="2"/>
        <v>RAMTEnergíaBajío</v>
      </c>
      <c r="C45" s="176" t="s">
        <v>60</v>
      </c>
      <c r="D45" s="177" t="s">
        <v>135</v>
      </c>
      <c r="E45" s="177" t="s">
        <v>62</v>
      </c>
      <c r="F45" s="178" t="s">
        <v>158</v>
      </c>
      <c r="G45" s="179">
        <f t="array" ref="G45">INDEX(INSUMOS_MARZO_2025!$D$18:$D$221,MATCH($C45&amp;$E45,INSUMOS_MARZO_2025!$B$18:$B$221&amp;INSUMOS_MARZO_2025!$C$18:$C$221,0))</f>
        <v>236050.64699130852</v>
      </c>
      <c r="H45" s="118"/>
      <c r="I45" s="118" t="str">
        <f t="shared" si="0"/>
        <v>DISTBCSSP</v>
      </c>
      <c r="J45" s="118" t="str">
        <f t="shared" si="1"/>
        <v>DISTBaja California SurSP</v>
      </c>
      <c r="K45" s="118" t="s">
        <v>149</v>
      </c>
      <c r="M45" s="180" t="s">
        <v>51</v>
      </c>
      <c r="N45" s="181" t="s">
        <v>159</v>
      </c>
      <c r="O45" s="181" t="s">
        <v>160</v>
      </c>
      <c r="P45" s="181" t="s">
        <v>61</v>
      </c>
      <c r="Q45" s="191" t="s">
        <v>151</v>
      </c>
      <c r="R45" s="183">
        <f t="array" ref="R45">IF(Q45="NA",INDEX($G$10:$G$213,MATCH(M45&amp;P45,$C$10:$C$213&amp;$E$10:$E$213,0)),INDEX($G$10:$G$213,MATCH(M45&amp;P45,$C$10:$C$213&amp;$E$10:$E$213,0))*INDEX(PC_MARZO_2025!$F$28:$F$60,MATCH(I45,PC_MARZO_2025!$E$28:$E$60,0),MATCH($R$8,PC_MARZO_2025!$F$26,0)))</f>
        <v>0</v>
      </c>
      <c r="S45" s="185"/>
      <c r="T45" s="185"/>
    </row>
    <row r="46" spans="1:20" ht="16.899999999999999" customHeight="1" x14ac:dyDescent="0.3">
      <c r="A46" s="484" t="str">
        <f t="shared" si="2"/>
        <v>DB1EnergíaCentro Occidente</v>
      </c>
      <c r="C46" s="176" t="s">
        <v>48</v>
      </c>
      <c r="D46" s="177" t="s">
        <v>135</v>
      </c>
      <c r="E46" s="177" t="s">
        <v>63</v>
      </c>
      <c r="F46" s="178" t="s">
        <v>158</v>
      </c>
      <c r="G46" s="179">
        <f t="array" ref="G46">INDEX(INSUMOS_MARZO_2025!$D$18:$D$221,MATCH($C46&amp;$E46,INSUMOS_MARZO_2025!$B$18:$B$221&amp;INSUMOS_MARZO_2025!$C$18:$C$221,0))</f>
        <v>115958.1749004577</v>
      </c>
      <c r="H46" s="118"/>
      <c r="I46" s="118" t="str">
        <f t="shared" si="0"/>
        <v>DITBCSB</v>
      </c>
      <c r="J46" s="118" t="str">
        <f t="shared" si="1"/>
        <v>DITBaja California SurB</v>
      </c>
      <c r="K46" s="118" t="s">
        <v>149</v>
      </c>
      <c r="M46" s="180" t="s">
        <v>52</v>
      </c>
      <c r="N46" s="181" t="s">
        <v>159</v>
      </c>
      <c r="O46" s="181" t="s">
        <v>160</v>
      </c>
      <c r="P46" s="181" t="s">
        <v>61</v>
      </c>
      <c r="Q46" s="182" t="s">
        <v>146</v>
      </c>
      <c r="R46" s="183">
        <f t="array" ref="R46">IF(Q46="NA",INDEX($G$10:$G$213,MATCH(M46&amp;P46,$C$10:$C$213&amp;$E$10:$E$213,0)),INDEX($G$10:$G$213,MATCH(M46&amp;P46,$C$10:$C$213&amp;$E$10:$E$213,0))*INDEX(PC_MARZO_2025!$F$28:$F$60,MATCH(I46,PC_MARZO_2025!$E$28:$E$60,0),MATCH($R$8,PC_MARZO_2025!$F$26,0)))</f>
        <v>0</v>
      </c>
      <c r="S46" s="185"/>
      <c r="T46" s="185"/>
    </row>
    <row r="47" spans="1:20" ht="16.899999999999999" customHeight="1" x14ac:dyDescent="0.3">
      <c r="A47" s="484" t="str">
        <f t="shared" si="2"/>
        <v>DB2EnergíaCentro Occidente</v>
      </c>
      <c r="C47" s="176" t="s">
        <v>50</v>
      </c>
      <c r="D47" s="177" t="s">
        <v>135</v>
      </c>
      <c r="E47" s="177" t="s">
        <v>63</v>
      </c>
      <c r="F47" s="178" t="s">
        <v>158</v>
      </c>
      <c r="G47" s="179">
        <f t="array" ref="G47">INDEX(INSUMOS_MARZO_2025!$D$18:$D$221,MATCH($C47&amp;$E47,INSUMOS_MARZO_2025!$B$18:$B$221&amp;INSUMOS_MARZO_2025!$C$18:$C$221,0))</f>
        <v>104782.49101595742</v>
      </c>
      <c r="H47" s="118"/>
      <c r="I47" s="118" t="str">
        <f t="shared" si="0"/>
        <v>DITBCSI</v>
      </c>
      <c r="J47" s="118" t="str">
        <f t="shared" si="1"/>
        <v>DITBaja California SurI</v>
      </c>
      <c r="K47" s="118" t="s">
        <v>149</v>
      </c>
      <c r="M47" s="187" t="s">
        <v>52</v>
      </c>
      <c r="N47" s="181" t="s">
        <v>159</v>
      </c>
      <c r="O47" s="181" t="s">
        <v>160</v>
      </c>
      <c r="P47" s="181" t="s">
        <v>61</v>
      </c>
      <c r="Q47" s="182" t="s">
        <v>147</v>
      </c>
      <c r="R47" s="183">
        <f t="array" ref="R47">IF(Q47="NA",INDEX($G$10:$G$213,MATCH(M47&amp;P47,$C$10:$C$213&amp;$E$10:$E$213,0)),INDEX($G$10:$G$213,MATCH(M47&amp;P47,$C$10:$C$213&amp;$E$10:$E$213,0))*INDEX(PC_MARZO_2025!$F$28:$F$60,MATCH(I47,PC_MARZO_2025!$E$28:$E$60,0),MATCH($R$8,PC_MARZO_2025!$F$26,0)))</f>
        <v>0</v>
      </c>
      <c r="S47" s="185"/>
      <c r="T47" s="185"/>
    </row>
    <row r="48" spans="1:20" ht="16.899999999999999" customHeight="1" x14ac:dyDescent="0.3">
      <c r="A48" s="484" t="str">
        <f t="shared" si="2"/>
        <v>DISTEnergíaCentro Occidente</v>
      </c>
      <c r="C48" s="176" t="s">
        <v>51</v>
      </c>
      <c r="D48" s="177" t="s">
        <v>135</v>
      </c>
      <c r="E48" s="177" t="s">
        <v>63</v>
      </c>
      <c r="F48" s="178" t="s">
        <v>158</v>
      </c>
      <c r="G48" s="179">
        <f t="array" ref="G48">INDEX(INSUMOS_MARZO_2025!$D$18:$D$221,MATCH($C48&amp;$E48,INSUMOS_MARZO_2025!$B$18:$B$221&amp;INSUMOS_MARZO_2025!$C$18:$C$221,0))</f>
        <v>76714.161214642183</v>
      </c>
      <c r="H48" s="118"/>
      <c r="I48" s="118" t="str">
        <f t="shared" si="0"/>
        <v>DITBCSP</v>
      </c>
      <c r="J48" s="118" t="str">
        <f t="shared" si="1"/>
        <v>DITBaja California SurP</v>
      </c>
      <c r="K48" s="118" t="s">
        <v>149</v>
      </c>
      <c r="M48" s="187" t="s">
        <v>52</v>
      </c>
      <c r="N48" s="181" t="s">
        <v>159</v>
      </c>
      <c r="O48" s="181" t="s">
        <v>160</v>
      </c>
      <c r="P48" s="181" t="s">
        <v>61</v>
      </c>
      <c r="Q48" s="182" t="s">
        <v>148</v>
      </c>
      <c r="R48" s="183">
        <f t="array" ref="R48">IF(Q48="NA",INDEX($G$10:$G$213,MATCH(M48&amp;P48,$C$10:$C$213&amp;$E$10:$E$213,0)),INDEX($G$10:$G$213,MATCH(M48&amp;P48,$C$10:$C$213&amp;$E$10:$E$213,0))*INDEX(PC_MARZO_2025!$F$28:$F$60,MATCH(I48,PC_MARZO_2025!$E$28:$E$60,0),MATCH($R$8,PC_MARZO_2025!$F$26,0)))</f>
        <v>0</v>
      </c>
      <c r="S48" s="185"/>
      <c r="T48" s="185"/>
    </row>
    <row r="49" spans="1:20" ht="16.899999999999999" customHeight="1" x14ac:dyDescent="0.3">
      <c r="A49" s="484" t="str">
        <f t="shared" si="2"/>
        <v>DITEnergíaCentro Occidente</v>
      </c>
      <c r="C49" s="176" t="s">
        <v>52</v>
      </c>
      <c r="D49" s="177" t="s">
        <v>135</v>
      </c>
      <c r="E49" s="177" t="s">
        <v>63</v>
      </c>
      <c r="F49" s="178" t="s">
        <v>158</v>
      </c>
      <c r="G49" s="179">
        <f t="array" ref="G49">INDEX(INSUMOS_MARZO_2025!$D$18:$D$221,MATCH($C49&amp;$E49,INSUMOS_MARZO_2025!$B$18:$B$221&amp;INSUMOS_MARZO_2025!$C$18:$C$221,0))</f>
        <v>0</v>
      </c>
      <c r="H49" s="118"/>
      <c r="I49" s="118" t="str">
        <f t="shared" si="0"/>
        <v>DITBCSSP</v>
      </c>
      <c r="J49" s="118" t="str">
        <f t="shared" si="1"/>
        <v>DITBaja California SurSP</v>
      </c>
      <c r="K49" s="118" t="s">
        <v>149</v>
      </c>
      <c r="M49" s="187" t="s">
        <v>52</v>
      </c>
      <c r="N49" s="181" t="s">
        <v>159</v>
      </c>
      <c r="O49" s="181" t="s">
        <v>160</v>
      </c>
      <c r="P49" s="181" t="s">
        <v>61</v>
      </c>
      <c r="Q49" s="182" t="s">
        <v>151</v>
      </c>
      <c r="R49" s="183">
        <f t="array" ref="R49">IF(Q49="NA",INDEX($G$10:$G$213,MATCH(M49&amp;P49,$C$10:$C$213&amp;$E$10:$E$213,0)),INDEX($G$10:$G$213,MATCH(M49&amp;P49,$C$10:$C$213&amp;$E$10:$E$213,0))*INDEX(PC_MARZO_2025!$F$28:$F$60,MATCH(I49,PC_MARZO_2025!$E$28:$E$60,0),MATCH($R$8,PC_MARZO_2025!$F$26,0)))</f>
        <v>0</v>
      </c>
      <c r="S49" s="185"/>
      <c r="T49" s="185"/>
    </row>
    <row r="50" spans="1:20" ht="16.899999999999999" customHeight="1" x14ac:dyDescent="0.3">
      <c r="A50" s="484" t="str">
        <f t="shared" si="2"/>
        <v>GDBTEnergíaCentro Occidente</v>
      </c>
      <c r="C50" s="176" t="s">
        <v>53</v>
      </c>
      <c r="D50" s="177" t="s">
        <v>135</v>
      </c>
      <c r="E50" s="177" t="s">
        <v>63</v>
      </c>
      <c r="F50" s="178" t="s">
        <v>158</v>
      </c>
      <c r="G50" s="179">
        <f t="array" ref="G50">INDEX(INSUMOS_MARZO_2025!$D$18:$D$221,MATCH($C50&amp;$E50,INSUMOS_MARZO_2025!$B$18:$B$221&amp;INSUMOS_MARZO_2025!$C$18:$C$221,0))</f>
        <v>374.48545044077935</v>
      </c>
      <c r="H50" s="118"/>
      <c r="I50" s="118" t="str">
        <f t="shared" si="0"/>
        <v>DB1SINNA</v>
      </c>
      <c r="J50" s="118" t="str">
        <f t="shared" si="1"/>
        <v>DB1BajíoNA</v>
      </c>
      <c r="K50" s="118" t="s">
        <v>150</v>
      </c>
      <c r="M50" s="180" t="s">
        <v>48</v>
      </c>
      <c r="N50" s="181" t="s">
        <v>159</v>
      </c>
      <c r="O50" s="181" t="s">
        <v>160</v>
      </c>
      <c r="P50" s="181" t="s">
        <v>62</v>
      </c>
      <c r="Q50" s="182" t="s">
        <v>161</v>
      </c>
      <c r="R50" s="183">
        <f t="array" ref="R50">IF(Q50="NA",INDEX($G$10:$G$213,MATCH(M50&amp;P50,$C$10:$C$213&amp;$E$10:$E$213,0)),INDEX($G$10:$G$213,MATCH(M50&amp;P50,$C$10:$C$213&amp;$E$10:$E$213,0))*INDEX(PC_MARZO_2025!$F$28:$F$60,MATCH(I50,PC_MARZO_2025!$E$28:$E$60,0),MATCH($R$8,PC_MARZO_2025!$F$26,0)))</f>
        <v>233763.1454317687</v>
      </c>
      <c r="S50" s="185"/>
      <c r="T50" s="185"/>
    </row>
    <row r="51" spans="1:20" ht="16.899999999999999" customHeight="1" x14ac:dyDescent="0.3">
      <c r="A51" s="484" t="str">
        <f t="shared" si="2"/>
        <v>GDMTHEnergíaCentro Occidente</v>
      </c>
      <c r="C51" s="176" t="s">
        <v>54</v>
      </c>
      <c r="D51" s="177" t="s">
        <v>135</v>
      </c>
      <c r="E51" s="177" t="s">
        <v>63</v>
      </c>
      <c r="F51" s="178" t="s">
        <v>158</v>
      </c>
      <c r="G51" s="179">
        <f t="array" ref="G51">INDEX(INSUMOS_MARZO_2025!$D$18:$D$221,MATCH($C51&amp;$E51,INSUMOS_MARZO_2025!$B$18:$B$221&amp;INSUMOS_MARZO_2025!$C$18:$C$221,0))</f>
        <v>134065.6282025064</v>
      </c>
      <c r="H51" s="118"/>
      <c r="I51" s="118" t="str">
        <f t="shared" si="0"/>
        <v>DB2SINNA</v>
      </c>
      <c r="J51" s="118" t="str">
        <f t="shared" si="1"/>
        <v>DB2BajíoNA</v>
      </c>
      <c r="K51" s="118" t="s">
        <v>150</v>
      </c>
      <c r="M51" s="180" t="s">
        <v>50</v>
      </c>
      <c r="N51" s="181" t="s">
        <v>159</v>
      </c>
      <c r="O51" s="181" t="s">
        <v>160</v>
      </c>
      <c r="P51" s="181" t="s">
        <v>62</v>
      </c>
      <c r="Q51" s="182" t="s">
        <v>161</v>
      </c>
      <c r="R51" s="183">
        <f t="array" ref="R51">IF(Q51="NA",INDEX($G$10:$G$213,MATCH(M51&amp;P51,$C$10:$C$213&amp;$E$10:$E$213,0)),INDEX($G$10:$G$213,MATCH(M51&amp;P51,$C$10:$C$213&amp;$E$10:$E$213,0))*INDEX(PC_MARZO_2025!$F$28:$F$60,MATCH(I51,PC_MARZO_2025!$E$28:$E$60,0),MATCH($R$8,PC_MARZO_2025!$F$26,0)))</f>
        <v>143496.61174054942</v>
      </c>
      <c r="S51" s="185"/>
      <c r="T51" s="185"/>
    </row>
    <row r="52" spans="1:20" ht="16.899999999999999" customHeight="1" x14ac:dyDescent="0.3">
      <c r="A52" s="484" t="str">
        <f t="shared" si="2"/>
        <v>GDMTOEnergíaCentro Occidente</v>
      </c>
      <c r="C52" s="176" t="s">
        <v>55</v>
      </c>
      <c r="D52" s="177" t="s">
        <v>135</v>
      </c>
      <c r="E52" s="177" t="s">
        <v>63</v>
      </c>
      <c r="F52" s="178" t="s">
        <v>158</v>
      </c>
      <c r="G52" s="179">
        <f t="array" ref="G52">INDEX(INSUMOS_MARZO_2025!$D$18:$D$221,MATCH($C52&amp;$E52,INSUMOS_MARZO_2025!$B$18:$B$221&amp;INSUMOS_MARZO_2025!$C$18:$C$221,0))</f>
        <v>56268.390471136176</v>
      </c>
      <c r="H52" s="118"/>
      <c r="I52" s="118" t="str">
        <f t="shared" si="0"/>
        <v>PDBTSINNA</v>
      </c>
      <c r="J52" s="118" t="str">
        <f t="shared" si="1"/>
        <v>PDBTBajíoNA</v>
      </c>
      <c r="K52" s="118" t="s">
        <v>150</v>
      </c>
      <c r="M52" s="180" t="s">
        <v>56</v>
      </c>
      <c r="N52" s="181" t="s">
        <v>159</v>
      </c>
      <c r="O52" s="181" t="s">
        <v>160</v>
      </c>
      <c r="P52" s="181" t="s">
        <v>62</v>
      </c>
      <c r="Q52" s="182" t="s">
        <v>161</v>
      </c>
      <c r="R52" s="183">
        <f t="array" ref="R52">IF(Q52="NA",INDEX($G$10:$G$213,MATCH(M52&amp;P52,$C$10:$C$213&amp;$E$10:$E$213,0)),INDEX($G$10:$G$213,MATCH(M52&amp;P52,$C$10:$C$213&amp;$E$10:$E$213,0))*INDEX(PC_MARZO_2025!$F$28:$F$60,MATCH(I52,PC_MARZO_2025!$E$28:$E$60,0),MATCH($R$8,PC_MARZO_2025!$F$26,0)))</f>
        <v>105900.49615326538</v>
      </c>
      <c r="S52" s="185"/>
      <c r="T52" s="185"/>
    </row>
    <row r="53" spans="1:20" ht="16.899999999999999" customHeight="1" x14ac:dyDescent="0.3">
      <c r="A53" s="484" t="str">
        <f t="shared" si="2"/>
        <v>PDBTEnergíaCentro Occidente</v>
      </c>
      <c r="C53" s="176" t="s">
        <v>56</v>
      </c>
      <c r="D53" s="177" t="s">
        <v>135</v>
      </c>
      <c r="E53" s="177" t="s">
        <v>63</v>
      </c>
      <c r="F53" s="178" t="s">
        <v>158</v>
      </c>
      <c r="G53" s="179">
        <f t="array" ref="G53">INDEX(INSUMOS_MARZO_2025!$D$18:$D$221,MATCH($C53&amp;$E53,INSUMOS_MARZO_2025!$B$18:$B$221&amp;INSUMOS_MARZO_2025!$C$18:$C$221,0))</f>
        <v>60020.276486413837</v>
      </c>
      <c r="H53" s="118"/>
      <c r="I53" s="118" t="str">
        <f t="shared" si="0"/>
        <v>GDBTSINNA</v>
      </c>
      <c r="J53" s="118" t="str">
        <f t="shared" si="1"/>
        <v>GDBTBajíoNA</v>
      </c>
      <c r="K53" s="118" t="s">
        <v>150</v>
      </c>
      <c r="M53" s="180" t="s">
        <v>53</v>
      </c>
      <c r="N53" s="181" t="s">
        <v>159</v>
      </c>
      <c r="O53" s="181" t="s">
        <v>160</v>
      </c>
      <c r="P53" s="181" t="s">
        <v>62</v>
      </c>
      <c r="Q53" s="182" t="s">
        <v>161</v>
      </c>
      <c r="R53" s="183">
        <f t="array" ref="R53">IF(Q53="NA",INDEX($G$10:$G$213,MATCH(M53&amp;P53,$C$10:$C$213&amp;$E$10:$E$213,0)),INDEX($G$10:$G$213,MATCH(M53&amp;P53,$C$10:$C$213&amp;$E$10:$E$213,0))*INDEX(PC_MARZO_2025!$F$28:$F$60,MATCH(I53,PC_MARZO_2025!$E$28:$E$60,0),MATCH($R$8,PC_MARZO_2025!$F$26,0)))</f>
        <v>561.19161667360356</v>
      </c>
      <c r="S53" s="185"/>
      <c r="T53" s="185"/>
    </row>
    <row r="54" spans="1:20" ht="16.899999999999999" customHeight="1" x14ac:dyDescent="0.3">
      <c r="A54" s="484" t="str">
        <f t="shared" si="2"/>
        <v>APBTEnergíaCentro Occidente</v>
      </c>
      <c r="C54" s="176" t="s">
        <v>57</v>
      </c>
      <c r="D54" s="177" t="s">
        <v>135</v>
      </c>
      <c r="E54" s="177" t="s">
        <v>63</v>
      </c>
      <c r="F54" s="178" t="s">
        <v>158</v>
      </c>
      <c r="G54" s="179">
        <f t="array" ref="G54">INDEX(INSUMOS_MARZO_2025!$D$18:$D$221,MATCH($C54&amp;$E54,INSUMOS_MARZO_2025!$B$18:$B$221&amp;INSUMOS_MARZO_2025!$C$18:$C$221,0))</f>
        <v>14246.417177156418</v>
      </c>
      <c r="H54" s="118"/>
      <c r="I54" s="118" t="str">
        <f t="shared" si="0"/>
        <v>RABTSINNA</v>
      </c>
      <c r="J54" s="118" t="str">
        <f t="shared" si="1"/>
        <v>RABTBajíoNA</v>
      </c>
      <c r="K54" s="118" t="s">
        <v>150</v>
      </c>
      <c r="M54" s="180" t="s">
        <v>59</v>
      </c>
      <c r="N54" s="181" t="s">
        <v>159</v>
      </c>
      <c r="O54" s="181" t="s">
        <v>160</v>
      </c>
      <c r="P54" s="181" t="s">
        <v>62</v>
      </c>
      <c r="Q54" s="182" t="s">
        <v>161</v>
      </c>
      <c r="R54" s="183">
        <f t="array" ref="R54">IF(Q54="NA",INDEX($G$10:$G$213,MATCH(M54&amp;P54,$C$10:$C$213&amp;$E$10:$E$213,0)),INDEX($G$10:$G$213,MATCH(M54&amp;P54,$C$10:$C$213&amp;$E$10:$E$213,0))*INDEX(PC_MARZO_2025!$F$28:$F$60,MATCH(I54,PC_MARZO_2025!$E$28:$E$60,0),MATCH($R$8,PC_MARZO_2025!$F$26,0)))</f>
        <v>81890.562015673786</v>
      </c>
      <c r="S54" s="185"/>
      <c r="T54" s="185"/>
    </row>
    <row r="55" spans="1:20" ht="16.899999999999999" customHeight="1" x14ac:dyDescent="0.3">
      <c r="A55" s="484" t="str">
        <f t="shared" si="2"/>
        <v>APMTEnergíaCentro Occidente</v>
      </c>
      <c r="C55" s="176" t="s">
        <v>58</v>
      </c>
      <c r="D55" s="177" t="s">
        <v>135</v>
      </c>
      <c r="E55" s="177" t="s">
        <v>63</v>
      </c>
      <c r="F55" s="178" t="s">
        <v>158</v>
      </c>
      <c r="G55" s="179">
        <f t="array" ref="G55">INDEX(INSUMOS_MARZO_2025!$D$18:$D$221,MATCH($C55&amp;$E55,INSUMOS_MARZO_2025!$B$18:$B$221&amp;INSUMOS_MARZO_2025!$C$18:$C$221,0))</f>
        <v>822.88433000335408</v>
      </c>
      <c r="H55" s="118"/>
      <c r="I55" s="118" t="str">
        <f t="shared" si="0"/>
        <v>APBTSINNA</v>
      </c>
      <c r="J55" s="118" t="str">
        <f t="shared" si="1"/>
        <v>APBTBajíoNA</v>
      </c>
      <c r="K55" s="118" t="s">
        <v>150</v>
      </c>
      <c r="M55" s="180" t="s">
        <v>57</v>
      </c>
      <c r="N55" s="181" t="s">
        <v>159</v>
      </c>
      <c r="O55" s="181" t="s">
        <v>160</v>
      </c>
      <c r="P55" s="181" t="s">
        <v>62</v>
      </c>
      <c r="Q55" s="182" t="s">
        <v>161</v>
      </c>
      <c r="R55" s="183">
        <f t="array" ref="R55">IF(Q55="NA",INDEX($G$10:$G$213,MATCH(M55&amp;P55,$C$10:$C$213&amp;$E$10:$E$213,0)),INDEX($G$10:$G$213,MATCH(M55&amp;P55,$C$10:$C$213&amp;$E$10:$E$213,0))*INDEX(PC_MARZO_2025!$F$28:$F$60,MATCH(I55,PC_MARZO_2025!$E$28:$E$60,0),MATCH($R$8,PC_MARZO_2025!$F$26,0)))</f>
        <v>25329.476081865585</v>
      </c>
      <c r="S55" s="185"/>
      <c r="T55" s="185"/>
    </row>
    <row r="56" spans="1:20" ht="16.899999999999999" customHeight="1" x14ac:dyDescent="0.3">
      <c r="A56" s="484" t="str">
        <f t="shared" si="2"/>
        <v>RABTEnergíaCentro Occidente</v>
      </c>
      <c r="C56" s="176" t="s">
        <v>59</v>
      </c>
      <c r="D56" s="177" t="s">
        <v>135</v>
      </c>
      <c r="E56" s="177" t="s">
        <v>63</v>
      </c>
      <c r="F56" s="178" t="s">
        <v>158</v>
      </c>
      <c r="G56" s="179">
        <f t="array" ref="G56">INDEX(INSUMOS_MARZO_2025!$D$18:$D$221,MATCH($C56&amp;$E56,INSUMOS_MARZO_2025!$B$18:$B$221&amp;INSUMOS_MARZO_2025!$C$18:$C$221,0))</f>
        <v>29719.806372690484</v>
      </c>
      <c r="H56" s="118"/>
      <c r="I56" s="118" t="str">
        <f t="shared" si="0"/>
        <v>APMTSINNA</v>
      </c>
      <c r="J56" s="118" t="str">
        <f t="shared" si="1"/>
        <v>APMTBajíoNA</v>
      </c>
      <c r="K56" s="118" t="s">
        <v>150</v>
      </c>
      <c r="M56" s="180" t="s">
        <v>58</v>
      </c>
      <c r="N56" s="181" t="s">
        <v>159</v>
      </c>
      <c r="O56" s="181" t="s">
        <v>160</v>
      </c>
      <c r="P56" s="181" t="s">
        <v>62</v>
      </c>
      <c r="Q56" s="182" t="s">
        <v>161</v>
      </c>
      <c r="R56" s="183">
        <f t="array" ref="R56">IF(Q56="NA",INDEX($G$10:$G$213,MATCH(M56&amp;P56,$C$10:$C$213&amp;$E$10:$E$213,0)),INDEX($G$10:$G$213,MATCH(M56&amp;P56,$C$10:$C$213&amp;$E$10:$E$213,0))*INDEX(PC_MARZO_2025!$F$28:$F$60,MATCH(I56,PC_MARZO_2025!$E$28:$E$60,0),MATCH($R$8,PC_MARZO_2025!$F$26,0)))</f>
        <v>7521.7845140284899</v>
      </c>
      <c r="S56" s="185"/>
      <c r="T56" s="185"/>
    </row>
    <row r="57" spans="1:20" ht="16.899999999999999" customHeight="1" x14ac:dyDescent="0.3">
      <c r="A57" s="484" t="str">
        <f t="shared" si="2"/>
        <v>RAMTEnergíaCentro Occidente</v>
      </c>
      <c r="C57" s="176" t="s">
        <v>60</v>
      </c>
      <c r="D57" s="177" t="s">
        <v>135</v>
      </c>
      <c r="E57" s="177" t="s">
        <v>63</v>
      </c>
      <c r="F57" s="178" t="s">
        <v>158</v>
      </c>
      <c r="G57" s="179">
        <f t="array" ref="G57">INDEX(INSUMOS_MARZO_2025!$D$18:$D$221,MATCH($C57&amp;$E57,INSUMOS_MARZO_2025!$B$18:$B$221&amp;INSUMOS_MARZO_2025!$C$18:$C$221,0))</f>
        <v>60439.66877918526</v>
      </c>
      <c r="H57" s="118"/>
      <c r="I57" s="118" t="str">
        <f t="shared" si="0"/>
        <v>GDMTHSINB</v>
      </c>
      <c r="J57" s="118" t="str">
        <f t="shared" si="1"/>
        <v>GDMTHBajíoB</v>
      </c>
      <c r="K57" s="118" t="s">
        <v>150</v>
      </c>
      <c r="M57" s="180" t="s">
        <v>54</v>
      </c>
      <c r="N57" s="181" t="s">
        <v>159</v>
      </c>
      <c r="O57" s="181" t="s">
        <v>160</v>
      </c>
      <c r="P57" s="181" t="s">
        <v>62</v>
      </c>
      <c r="Q57" s="182" t="s">
        <v>146</v>
      </c>
      <c r="R57" s="183">
        <f t="array" ref="R57">IF(Q57="NA",INDEX($G$10:$G$213,MATCH(M57&amp;P57,$C$10:$C$213&amp;$E$10:$E$213,0)),INDEX($G$10:$G$213,MATCH(M57&amp;P57,$C$10:$C$213&amp;$E$10:$E$213,0))*INDEX(PC_MARZO_2025!$F$28:$F$60,MATCH(I57,PC_MARZO_2025!$E$28:$E$60,0),MATCH($R$8,PC_MARZO_2025!$F$26,0)))</f>
        <v>186072.09758518194</v>
      </c>
      <c r="S57" s="185"/>
      <c r="T57" s="185"/>
    </row>
    <row r="58" spans="1:20" ht="16.899999999999999" customHeight="1" x14ac:dyDescent="0.3">
      <c r="A58" s="484" t="str">
        <f t="shared" si="2"/>
        <v>DB1EnergíaCentro Oriente</v>
      </c>
      <c r="C58" s="176" t="s">
        <v>48</v>
      </c>
      <c r="D58" s="177" t="s">
        <v>135</v>
      </c>
      <c r="E58" s="177" t="s">
        <v>64</v>
      </c>
      <c r="F58" s="178" t="s">
        <v>158</v>
      </c>
      <c r="G58" s="179">
        <f t="array" ref="G58">INDEX(INSUMOS_MARZO_2025!$D$18:$D$221,MATCH($C58&amp;$E58,INSUMOS_MARZO_2025!$B$18:$B$221&amp;INSUMOS_MARZO_2025!$C$18:$C$221,0))</f>
        <v>159760.35175158945</v>
      </c>
      <c r="H58" s="118"/>
      <c r="I58" s="118" t="str">
        <f t="shared" si="0"/>
        <v>GDMTHSINI</v>
      </c>
      <c r="J58" s="118" t="str">
        <f t="shared" si="1"/>
        <v>GDMTHBajíoI</v>
      </c>
      <c r="K58" s="118" t="s">
        <v>150</v>
      </c>
      <c r="M58" s="180" t="s">
        <v>54</v>
      </c>
      <c r="N58" s="181" t="s">
        <v>159</v>
      </c>
      <c r="O58" s="181" t="s">
        <v>160</v>
      </c>
      <c r="P58" s="181" t="s">
        <v>62</v>
      </c>
      <c r="Q58" s="182" t="s">
        <v>147</v>
      </c>
      <c r="R58" s="183">
        <f t="array" ref="R58">IF(Q58="NA",INDEX($G$10:$G$213,MATCH(M58&amp;P58,$C$10:$C$213&amp;$E$10:$E$213,0)),INDEX($G$10:$G$213,MATCH(M58&amp;P58,$C$10:$C$213&amp;$E$10:$E$213,0))*INDEX(PC_MARZO_2025!$F$28:$F$60,MATCH(I58,PC_MARZO_2025!$E$28:$E$60,0),MATCH($R$8,PC_MARZO_2025!$F$26,0)))</f>
        <v>357101.10616707825</v>
      </c>
      <c r="S58" s="185"/>
      <c r="T58" s="185"/>
    </row>
    <row r="59" spans="1:20" ht="16.899999999999999" customHeight="1" x14ac:dyDescent="0.3">
      <c r="A59" s="484" t="str">
        <f t="shared" si="2"/>
        <v>DB2EnergíaCentro Oriente</v>
      </c>
      <c r="C59" s="176" t="s">
        <v>50</v>
      </c>
      <c r="D59" s="177" t="s">
        <v>135</v>
      </c>
      <c r="E59" s="177" t="s">
        <v>64</v>
      </c>
      <c r="F59" s="178" t="s">
        <v>158</v>
      </c>
      <c r="G59" s="179">
        <f t="array" ref="G59">INDEX(INSUMOS_MARZO_2025!$D$18:$D$221,MATCH($C59&amp;$E59,INSUMOS_MARZO_2025!$B$18:$B$221&amp;INSUMOS_MARZO_2025!$C$18:$C$221,0))</f>
        <v>98199.045369890096</v>
      </c>
      <c r="H59" s="118"/>
      <c r="I59" s="118" t="str">
        <f t="shared" si="0"/>
        <v>GDMTHSINP</v>
      </c>
      <c r="J59" s="118" t="str">
        <f t="shared" si="1"/>
        <v>GDMTHBajíoP</v>
      </c>
      <c r="K59" s="118" t="s">
        <v>150</v>
      </c>
      <c r="M59" s="180" t="s">
        <v>54</v>
      </c>
      <c r="N59" s="181" t="s">
        <v>159</v>
      </c>
      <c r="O59" s="181" t="s">
        <v>160</v>
      </c>
      <c r="P59" s="181" t="s">
        <v>62</v>
      </c>
      <c r="Q59" s="182" t="s">
        <v>148</v>
      </c>
      <c r="R59" s="183">
        <f t="array" ref="R59">IF(Q59="NA",INDEX($G$10:$G$213,MATCH(M59&amp;P59,$C$10:$C$213&amp;$E$10:$E$213,0)),INDEX($G$10:$G$213,MATCH(M59&amp;P59,$C$10:$C$213&amp;$E$10:$E$213,0))*INDEX(PC_MARZO_2025!$F$28:$F$60,MATCH(I59,PC_MARZO_2025!$E$28:$E$60,0),MATCH($R$8,PC_MARZO_2025!$F$26,0)))</f>
        <v>84583.262814703383</v>
      </c>
      <c r="S59" s="185"/>
      <c r="T59" s="185"/>
    </row>
    <row r="60" spans="1:20" ht="16.899999999999999" customHeight="1" x14ac:dyDescent="0.3">
      <c r="A60" s="484" t="str">
        <f t="shared" si="2"/>
        <v>DISTEnergíaCentro Oriente</v>
      </c>
      <c r="C60" s="176" t="s">
        <v>51</v>
      </c>
      <c r="D60" s="177" t="s">
        <v>135</v>
      </c>
      <c r="E60" s="177" t="s">
        <v>64</v>
      </c>
      <c r="F60" s="178" t="s">
        <v>158</v>
      </c>
      <c r="G60" s="179">
        <f t="array" ref="G60">INDEX(INSUMOS_MARZO_2025!$D$18:$D$221,MATCH($C60&amp;$E60,INSUMOS_MARZO_2025!$B$18:$B$221&amp;INSUMOS_MARZO_2025!$C$18:$C$221,0))</f>
        <v>60565.478083432434</v>
      </c>
      <c r="H60" s="118"/>
      <c r="I60" s="118" t="str">
        <f t="shared" si="0"/>
        <v>GDMTOSINNA</v>
      </c>
      <c r="J60" s="118" t="str">
        <f t="shared" si="1"/>
        <v>GDMTOBajíoNA</v>
      </c>
      <c r="K60" s="118" t="s">
        <v>150</v>
      </c>
      <c r="M60" s="180" t="s">
        <v>55</v>
      </c>
      <c r="N60" s="181" t="s">
        <v>159</v>
      </c>
      <c r="O60" s="181" t="s">
        <v>160</v>
      </c>
      <c r="P60" s="181" t="s">
        <v>62</v>
      </c>
      <c r="Q60" s="182" t="s">
        <v>161</v>
      </c>
      <c r="R60" s="183">
        <f t="array" ref="R60">IF(Q60="NA",INDEX($G$10:$G$213,MATCH(M60&amp;P60,$C$10:$C$213&amp;$E$10:$E$213,0)),INDEX($G$10:$G$213,MATCH(M60&amp;P60,$C$10:$C$213&amp;$E$10:$E$213,0))*INDEX(PC_MARZO_2025!$F$28:$F$60,MATCH(I60,PC_MARZO_2025!$E$28:$E$60,0),MATCH($R$8,PC_MARZO_2025!$F$26,0)))</f>
        <v>149133.77827230649</v>
      </c>
      <c r="S60" s="185"/>
      <c r="T60" s="185"/>
    </row>
    <row r="61" spans="1:20" ht="16.899999999999999" customHeight="1" x14ac:dyDescent="0.3">
      <c r="A61" s="484" t="str">
        <f t="shared" si="2"/>
        <v>DITEnergíaCentro Oriente</v>
      </c>
      <c r="C61" s="176" t="s">
        <v>52</v>
      </c>
      <c r="D61" s="177" t="s">
        <v>135</v>
      </c>
      <c r="E61" s="177" t="s">
        <v>64</v>
      </c>
      <c r="F61" s="178" t="s">
        <v>158</v>
      </c>
      <c r="G61" s="179">
        <f t="array" ref="G61">INDEX(INSUMOS_MARZO_2025!$D$18:$D$221,MATCH($C61&amp;$E61,INSUMOS_MARZO_2025!$B$18:$B$221&amp;INSUMOS_MARZO_2025!$C$18:$C$221,0))</f>
        <v>99681.309687008164</v>
      </c>
      <c r="H61" s="118"/>
      <c r="I61" s="118" t="str">
        <f t="shared" si="0"/>
        <v>RAMTSINNA</v>
      </c>
      <c r="J61" s="118" t="str">
        <f t="shared" si="1"/>
        <v>RAMTBajíoNA</v>
      </c>
      <c r="K61" s="118" t="s">
        <v>150</v>
      </c>
      <c r="M61" s="180" t="s">
        <v>60</v>
      </c>
      <c r="N61" s="181" t="s">
        <v>159</v>
      </c>
      <c r="O61" s="181" t="s">
        <v>160</v>
      </c>
      <c r="P61" s="181" t="s">
        <v>62</v>
      </c>
      <c r="Q61" s="182" t="s">
        <v>161</v>
      </c>
      <c r="R61" s="183">
        <f t="array" ref="R61">IF(Q61="NA",INDEX($G$10:$G$213,MATCH(M61&amp;P61,$C$10:$C$213&amp;$E$10:$E$213,0)),INDEX($G$10:$G$213,MATCH(M61&amp;P61,$C$10:$C$213&amp;$E$10:$E$213,0))*INDEX(PC_MARZO_2025!$F$28:$F$60,MATCH(I61,PC_MARZO_2025!$E$28:$E$60,0),MATCH($R$8,PC_MARZO_2025!$F$26,0)))</f>
        <v>236050.64699130852</v>
      </c>
      <c r="S61" s="185"/>
      <c r="T61" s="185"/>
    </row>
    <row r="62" spans="1:20" ht="16.899999999999999" customHeight="1" x14ac:dyDescent="0.3">
      <c r="A62" s="484" t="str">
        <f t="shared" si="2"/>
        <v>GDBTEnergíaCentro Oriente</v>
      </c>
      <c r="C62" s="176" t="s">
        <v>53</v>
      </c>
      <c r="D62" s="177" t="s">
        <v>135</v>
      </c>
      <c r="E62" s="177" t="s">
        <v>64</v>
      </c>
      <c r="F62" s="178" t="s">
        <v>158</v>
      </c>
      <c r="G62" s="179">
        <f t="array" ref="G62">INDEX(INSUMOS_MARZO_2025!$D$18:$D$221,MATCH($C62&amp;$E62,INSUMOS_MARZO_2025!$B$18:$B$221&amp;INSUMOS_MARZO_2025!$C$18:$C$221,0))</f>
        <v>2652.0671911083496</v>
      </c>
      <c r="H62" s="118"/>
      <c r="I62" s="118" t="str">
        <f t="shared" si="0"/>
        <v>DISTSINB</v>
      </c>
      <c r="J62" s="118" t="str">
        <f t="shared" si="1"/>
        <v>DISTBajíoB</v>
      </c>
      <c r="K62" s="118" t="s">
        <v>150</v>
      </c>
      <c r="M62" s="180" t="s">
        <v>51</v>
      </c>
      <c r="N62" s="181" t="s">
        <v>159</v>
      </c>
      <c r="O62" s="181" t="s">
        <v>160</v>
      </c>
      <c r="P62" s="181" t="s">
        <v>62</v>
      </c>
      <c r="Q62" s="182" t="s">
        <v>146</v>
      </c>
      <c r="R62" s="183">
        <f t="array" ref="R62">IF(Q62="NA",INDEX($G$10:$G$213,MATCH(M62&amp;P62,$C$10:$C$213&amp;$E$10:$E$213,0)),INDEX($G$10:$G$213,MATCH(M62&amp;P62,$C$10:$C$213&amp;$E$10:$E$213,0))*INDEX(PC_MARZO_2025!$F$28:$F$60,MATCH(I62,PC_MARZO_2025!$E$28:$E$60,0),MATCH($R$8,PC_MARZO_2025!$F$26,0)))</f>
        <v>75998.300067690099</v>
      </c>
      <c r="S62" s="185"/>
      <c r="T62" s="185"/>
    </row>
    <row r="63" spans="1:20" ht="16.899999999999999" customHeight="1" x14ac:dyDescent="0.3">
      <c r="A63" s="484" t="str">
        <f t="shared" si="2"/>
        <v>GDMTHEnergíaCentro Oriente</v>
      </c>
      <c r="C63" s="176" t="s">
        <v>54</v>
      </c>
      <c r="D63" s="177" t="s">
        <v>135</v>
      </c>
      <c r="E63" s="177" t="s">
        <v>64</v>
      </c>
      <c r="F63" s="178" t="s">
        <v>158</v>
      </c>
      <c r="G63" s="179">
        <f t="array" ref="G63">INDEX(INSUMOS_MARZO_2025!$D$18:$D$221,MATCH($C63&amp;$E63,INSUMOS_MARZO_2025!$B$18:$B$221&amp;INSUMOS_MARZO_2025!$C$18:$C$221,0))</f>
        <v>270541.29605797998</v>
      </c>
      <c r="H63" s="118"/>
      <c r="I63" s="118" t="str">
        <f t="shared" si="0"/>
        <v>DISTSINI</v>
      </c>
      <c r="J63" s="118" t="str">
        <f t="shared" si="1"/>
        <v>DISTBajíoI</v>
      </c>
      <c r="K63" s="118" t="s">
        <v>150</v>
      </c>
      <c r="M63" s="180" t="s">
        <v>51</v>
      </c>
      <c r="N63" s="181" t="s">
        <v>159</v>
      </c>
      <c r="O63" s="181" t="s">
        <v>160</v>
      </c>
      <c r="P63" s="181" t="s">
        <v>62</v>
      </c>
      <c r="Q63" s="182" t="s">
        <v>147</v>
      </c>
      <c r="R63" s="183">
        <f t="array" ref="R63">IF(Q63="NA",INDEX($G$10:$G$213,MATCH(M63&amp;P63,$C$10:$C$213&amp;$E$10:$E$213,0)),INDEX($G$10:$G$213,MATCH(M63&amp;P63,$C$10:$C$213&amp;$E$10:$E$213,0))*INDEX(PC_MARZO_2025!$F$28:$F$60,MATCH(I63,PC_MARZO_2025!$E$28:$E$60,0),MATCH($R$8,PC_MARZO_2025!$F$26,0)))</f>
        <v>132147.7886068243</v>
      </c>
      <c r="S63" s="185"/>
      <c r="T63" s="185"/>
    </row>
    <row r="64" spans="1:20" ht="16.899999999999999" customHeight="1" x14ac:dyDescent="0.3">
      <c r="A64" s="484" t="str">
        <f t="shared" si="2"/>
        <v>GDMTOEnergíaCentro Oriente</v>
      </c>
      <c r="C64" s="176" t="s">
        <v>55</v>
      </c>
      <c r="D64" s="177" t="s">
        <v>135</v>
      </c>
      <c r="E64" s="177" t="s">
        <v>64</v>
      </c>
      <c r="F64" s="178" t="s">
        <v>158</v>
      </c>
      <c r="G64" s="179">
        <f t="array" ref="G64">INDEX(INSUMOS_MARZO_2025!$D$18:$D$221,MATCH($C64&amp;$E64,INSUMOS_MARZO_2025!$B$18:$B$221&amp;INSUMOS_MARZO_2025!$C$18:$C$221,0))</f>
        <v>80540.416397131252</v>
      </c>
      <c r="H64" s="118"/>
      <c r="I64" s="118" t="str">
        <f t="shared" si="0"/>
        <v>DISTSINP</v>
      </c>
      <c r="J64" s="118" t="str">
        <f t="shared" si="1"/>
        <v>DISTBajíoP</v>
      </c>
      <c r="K64" s="118" t="s">
        <v>150</v>
      </c>
      <c r="M64" s="180" t="s">
        <v>51</v>
      </c>
      <c r="N64" s="181" t="s">
        <v>159</v>
      </c>
      <c r="O64" s="181" t="s">
        <v>160</v>
      </c>
      <c r="P64" s="181" t="s">
        <v>62</v>
      </c>
      <c r="Q64" s="182" t="s">
        <v>148</v>
      </c>
      <c r="R64" s="183">
        <f t="array" ref="R64">IF(Q64="NA",INDEX($G$10:$G$213,MATCH(M64&amp;P64,$C$10:$C$213&amp;$E$10:$E$213,0)),INDEX($G$10:$G$213,MATCH(M64&amp;P64,$C$10:$C$213&amp;$E$10:$E$213,0))*INDEX(PC_MARZO_2025!$F$28:$F$60,MATCH(I64,PC_MARZO_2025!$E$28:$E$60,0),MATCH($R$8,PC_MARZO_2025!$F$26,0)))</f>
        <v>19464.49478270183</v>
      </c>
      <c r="S64" s="185"/>
      <c r="T64" s="185"/>
    </row>
    <row r="65" spans="1:20" ht="16.899999999999999" customHeight="1" x14ac:dyDescent="0.3">
      <c r="A65" s="484" t="str">
        <f t="shared" si="2"/>
        <v>PDBTEnergíaCentro Oriente</v>
      </c>
      <c r="C65" s="176" t="s">
        <v>56</v>
      </c>
      <c r="D65" s="177" t="s">
        <v>135</v>
      </c>
      <c r="E65" s="177" t="s">
        <v>64</v>
      </c>
      <c r="F65" s="178" t="s">
        <v>158</v>
      </c>
      <c r="G65" s="179">
        <f t="array" ref="G65">INDEX(INSUMOS_MARZO_2025!$D$18:$D$221,MATCH($C65&amp;$E65,INSUMOS_MARZO_2025!$B$18:$B$221&amp;INSUMOS_MARZO_2025!$C$18:$C$221,0))</f>
        <v>81041.027512691406</v>
      </c>
      <c r="H65" s="118"/>
      <c r="I65" s="118" t="str">
        <f t="shared" si="0"/>
        <v>DISTSINSP</v>
      </c>
      <c r="J65" s="118" t="str">
        <f t="shared" si="1"/>
        <v>DISTBajíoSP</v>
      </c>
      <c r="K65" s="118" t="s">
        <v>150</v>
      </c>
      <c r="M65" s="180" t="s">
        <v>51</v>
      </c>
      <c r="N65" s="181" t="s">
        <v>159</v>
      </c>
      <c r="O65" s="181" t="s">
        <v>160</v>
      </c>
      <c r="P65" s="181" t="s">
        <v>62</v>
      </c>
      <c r="Q65" s="182" t="s">
        <v>151</v>
      </c>
      <c r="R65" s="183">
        <f t="array" ref="R65">IF(Q65="NA",INDEX($G$10:$G$213,MATCH(M65&amp;P65,$C$10:$C$213&amp;$E$10:$E$213,0)),INDEX($G$10:$G$213,MATCH(M65&amp;P65,$C$10:$C$213&amp;$E$10:$E$213,0))*INDEX(PC_MARZO_2025!$F$28:$F$60,MATCH(I65,PC_MARZO_2025!$E$28:$E$60,0),MATCH($R$8,PC_MARZO_2025!$F$26,0)))</f>
        <v>0</v>
      </c>
      <c r="S65" s="185"/>
      <c r="T65" s="185"/>
    </row>
    <row r="66" spans="1:20" ht="16.899999999999999" customHeight="1" x14ac:dyDescent="0.3">
      <c r="A66" s="484" t="str">
        <f t="shared" si="2"/>
        <v>APBTEnergíaCentro Oriente</v>
      </c>
      <c r="C66" s="176" t="s">
        <v>57</v>
      </c>
      <c r="D66" s="177" t="s">
        <v>135</v>
      </c>
      <c r="E66" s="177" t="s">
        <v>64</v>
      </c>
      <c r="F66" s="178" t="s">
        <v>158</v>
      </c>
      <c r="G66" s="179">
        <f t="array" ref="G66">INDEX(INSUMOS_MARZO_2025!$D$18:$D$221,MATCH($C66&amp;$E66,INSUMOS_MARZO_2025!$B$18:$B$221&amp;INSUMOS_MARZO_2025!$C$18:$C$221,0))</f>
        <v>26499.10877277363</v>
      </c>
      <c r="H66" s="118"/>
      <c r="I66" s="118" t="str">
        <f t="shared" si="0"/>
        <v>DITSINB</v>
      </c>
      <c r="J66" s="118" t="str">
        <f t="shared" si="1"/>
        <v>DITBajíoB</v>
      </c>
      <c r="K66" s="118" t="s">
        <v>150</v>
      </c>
      <c r="M66" s="180" t="s">
        <v>52</v>
      </c>
      <c r="N66" s="181" t="s">
        <v>159</v>
      </c>
      <c r="O66" s="181" t="s">
        <v>160</v>
      </c>
      <c r="P66" s="181" t="s">
        <v>62</v>
      </c>
      <c r="Q66" s="182" t="s">
        <v>146</v>
      </c>
      <c r="R66" s="183">
        <f t="array" ref="R66">IF(Q66="NA",INDEX($G$10:$G$213,MATCH(M66&amp;P66,$C$10:$C$213&amp;$E$10:$E$213,0)),INDEX($G$10:$G$213,MATCH(M66&amp;P66,$C$10:$C$213&amp;$E$10:$E$213,0))*INDEX(PC_MARZO_2025!$F$28:$F$60,MATCH(I66,PC_MARZO_2025!$E$28:$E$60,0),MATCH($R$8,PC_MARZO_2025!$F$26,0)))</f>
        <v>25489.905842203501</v>
      </c>
      <c r="S66" s="185"/>
      <c r="T66" s="185"/>
    </row>
    <row r="67" spans="1:20" ht="16.899999999999999" customHeight="1" x14ac:dyDescent="0.3">
      <c r="A67" s="484" t="str">
        <f t="shared" si="2"/>
        <v>APMTEnergíaCentro Oriente</v>
      </c>
      <c r="C67" s="176" t="s">
        <v>58</v>
      </c>
      <c r="D67" s="177" t="s">
        <v>135</v>
      </c>
      <c r="E67" s="177" t="s">
        <v>64</v>
      </c>
      <c r="F67" s="178" t="s">
        <v>158</v>
      </c>
      <c r="G67" s="179">
        <f t="array" ref="G67">INDEX(INSUMOS_MARZO_2025!$D$18:$D$221,MATCH($C67&amp;$E67,INSUMOS_MARZO_2025!$B$18:$B$221&amp;INSUMOS_MARZO_2025!$C$18:$C$221,0))</f>
        <v>681.22769443322318</v>
      </c>
      <c r="H67" s="118"/>
      <c r="I67" s="118" t="str">
        <f t="shared" si="0"/>
        <v>DITSINI</v>
      </c>
      <c r="J67" s="118" t="str">
        <f t="shared" si="1"/>
        <v>DITBajíoI</v>
      </c>
      <c r="K67" s="118" t="s">
        <v>150</v>
      </c>
      <c r="M67" s="180" t="s">
        <v>52</v>
      </c>
      <c r="N67" s="181" t="s">
        <v>159</v>
      </c>
      <c r="O67" s="181" t="s">
        <v>160</v>
      </c>
      <c r="P67" s="181" t="s">
        <v>62</v>
      </c>
      <c r="Q67" s="182" t="s">
        <v>147</v>
      </c>
      <c r="R67" s="183">
        <f t="array" ref="R67">IF(Q67="NA",INDEX($G$10:$G$213,MATCH(M67&amp;P67,$C$10:$C$213&amp;$E$10:$E$213,0)),INDEX($G$10:$G$213,MATCH(M67&amp;P67,$C$10:$C$213&amp;$E$10:$E$213,0))*INDEX(PC_MARZO_2025!$F$28:$F$60,MATCH(I67,PC_MARZO_2025!$E$28:$E$60,0),MATCH($R$8,PC_MARZO_2025!$F$26,0)))</f>
        <v>36173.052327019759</v>
      </c>
      <c r="S67" s="185"/>
      <c r="T67" s="185"/>
    </row>
    <row r="68" spans="1:20" ht="16.899999999999999" customHeight="1" x14ac:dyDescent="0.3">
      <c r="A68" s="484" t="str">
        <f t="shared" si="2"/>
        <v>RABTEnergíaCentro Oriente</v>
      </c>
      <c r="C68" s="176" t="s">
        <v>59</v>
      </c>
      <c r="D68" s="177" t="s">
        <v>135</v>
      </c>
      <c r="E68" s="177" t="s">
        <v>64</v>
      </c>
      <c r="F68" s="178" t="s">
        <v>158</v>
      </c>
      <c r="G68" s="179">
        <f t="array" ref="G68">INDEX(INSUMOS_MARZO_2025!$D$18:$D$221,MATCH($C68&amp;$E68,INSUMOS_MARZO_2025!$B$18:$B$221&amp;INSUMOS_MARZO_2025!$C$18:$C$221,0))</f>
        <v>21356.347245653546</v>
      </c>
      <c r="H68" s="118"/>
      <c r="I68" s="118" t="str">
        <f t="shared" si="0"/>
        <v>DITSINP</v>
      </c>
      <c r="J68" s="118" t="str">
        <f t="shared" si="1"/>
        <v>DITBajíoP</v>
      </c>
      <c r="K68" s="118" t="s">
        <v>150</v>
      </c>
      <c r="M68" s="180" t="s">
        <v>52</v>
      </c>
      <c r="N68" s="181" t="s">
        <v>159</v>
      </c>
      <c r="O68" s="181" t="s">
        <v>160</v>
      </c>
      <c r="P68" s="181" t="s">
        <v>62</v>
      </c>
      <c r="Q68" s="182" t="s">
        <v>148</v>
      </c>
      <c r="R68" s="183">
        <f t="array" ref="R68">IF(Q68="NA",INDEX($G$10:$G$213,MATCH(M68&amp;P68,$C$10:$C$213&amp;$E$10:$E$213,0)),INDEX($G$10:$G$213,MATCH(M68&amp;P68,$C$10:$C$213&amp;$E$10:$E$213,0))*INDEX(PC_MARZO_2025!$F$28:$F$60,MATCH(I68,PC_MARZO_2025!$E$28:$E$60,0),MATCH($R$8,PC_MARZO_2025!$F$26,0)))</f>
        <v>3759.5000175928403</v>
      </c>
      <c r="S68" s="185"/>
      <c r="T68" s="185"/>
    </row>
    <row r="69" spans="1:20" ht="16.899999999999999" customHeight="1" x14ac:dyDescent="0.3">
      <c r="A69" s="484" t="str">
        <f t="shared" si="2"/>
        <v>RAMTEnergíaCentro Oriente</v>
      </c>
      <c r="C69" s="176" t="s">
        <v>60</v>
      </c>
      <c r="D69" s="177" t="s">
        <v>135</v>
      </c>
      <c r="E69" s="177" t="s">
        <v>64</v>
      </c>
      <c r="F69" s="178" t="s">
        <v>158</v>
      </c>
      <c r="G69" s="179">
        <f t="array" ref="G69">INDEX(INSUMOS_MARZO_2025!$D$18:$D$221,MATCH($C69&amp;$E69,INSUMOS_MARZO_2025!$B$18:$B$221&amp;INSUMOS_MARZO_2025!$C$18:$C$221,0))</f>
        <v>37564.652982677588</v>
      </c>
      <c r="H69" s="118"/>
      <c r="I69" s="118" t="str">
        <f t="shared" si="0"/>
        <v>DITSINSP</v>
      </c>
      <c r="J69" s="118" t="str">
        <f t="shared" si="1"/>
        <v>DITBajíoSP</v>
      </c>
      <c r="K69" s="118" t="s">
        <v>150</v>
      </c>
      <c r="M69" s="187" t="s">
        <v>52</v>
      </c>
      <c r="N69" s="181" t="s">
        <v>159</v>
      </c>
      <c r="O69" s="181" t="s">
        <v>160</v>
      </c>
      <c r="P69" s="181" t="s">
        <v>62</v>
      </c>
      <c r="Q69" s="182" t="s">
        <v>151</v>
      </c>
      <c r="R69" s="183">
        <f t="array" ref="R69">IF(Q69="NA",INDEX($G$10:$G$213,MATCH(M69&amp;P69,$C$10:$C$213&amp;$E$10:$E$213,0)),INDEX($G$10:$G$213,MATCH(M69&amp;P69,$C$10:$C$213&amp;$E$10:$E$213,0))*INDEX(PC_MARZO_2025!$F$28:$F$60,MATCH(I69,PC_MARZO_2025!$E$28:$E$60,0),MATCH($R$8,PC_MARZO_2025!$F$26,0)))</f>
        <v>0</v>
      </c>
      <c r="S69" s="185"/>
      <c r="T69" s="185"/>
    </row>
    <row r="70" spans="1:20" ht="16.899999999999999" customHeight="1" x14ac:dyDescent="0.3">
      <c r="A70" s="484" t="str">
        <f t="shared" si="2"/>
        <v>DB1EnergíaCentro Sur</v>
      </c>
      <c r="C70" s="176" t="s">
        <v>48</v>
      </c>
      <c r="D70" s="177" t="s">
        <v>135</v>
      </c>
      <c r="E70" s="177" t="s">
        <v>65</v>
      </c>
      <c r="F70" s="178" t="s">
        <v>158</v>
      </c>
      <c r="G70" s="179">
        <f t="array" ref="G70">INDEX(INSUMOS_MARZO_2025!$D$18:$D$221,MATCH($C70&amp;$E70,INSUMOS_MARZO_2025!$B$18:$B$221&amp;INSUMOS_MARZO_2025!$C$18:$C$221,0))</f>
        <v>133491.61683560273</v>
      </c>
      <c r="H70" s="118"/>
      <c r="I70" s="118" t="str">
        <f t="shared" si="0"/>
        <v>DB1SINNA</v>
      </c>
      <c r="J70" s="118" t="str">
        <f t="shared" si="1"/>
        <v>DB1Centro OccidenteNA</v>
      </c>
      <c r="K70" s="118" t="s">
        <v>150</v>
      </c>
      <c r="M70" s="187" t="s">
        <v>48</v>
      </c>
      <c r="N70" s="181" t="s">
        <v>159</v>
      </c>
      <c r="O70" s="181" t="s">
        <v>160</v>
      </c>
      <c r="P70" s="181" t="s">
        <v>63</v>
      </c>
      <c r="Q70" s="182" t="s">
        <v>161</v>
      </c>
      <c r="R70" s="183">
        <f t="array" ref="R70">IF(Q70="NA",INDEX($G$10:$G$213,MATCH(M70&amp;P70,$C$10:$C$213&amp;$E$10:$E$213,0)),INDEX($G$10:$G$213,MATCH(M70&amp;P70,$C$10:$C$213&amp;$E$10:$E$213,0))*INDEX(PC_MARZO_2025!$F$28:$F$60,MATCH(I70,PC_MARZO_2025!$E$28:$E$60,0),MATCH($R$8,PC_MARZO_2025!$F$26,0)))</f>
        <v>115958.1749004577</v>
      </c>
      <c r="S70" s="185"/>
      <c r="T70" s="185"/>
    </row>
    <row r="71" spans="1:20" ht="16.899999999999999" customHeight="1" x14ac:dyDescent="0.3">
      <c r="A71" s="484" t="str">
        <f t="shared" si="2"/>
        <v>DB2EnergíaCentro Sur</v>
      </c>
      <c r="C71" s="176" t="s">
        <v>50</v>
      </c>
      <c r="D71" s="177" t="s">
        <v>135</v>
      </c>
      <c r="E71" s="177" t="s">
        <v>65</v>
      </c>
      <c r="F71" s="178" t="s">
        <v>158</v>
      </c>
      <c r="G71" s="179">
        <f t="array" ref="G71">INDEX(INSUMOS_MARZO_2025!$D$18:$D$221,MATCH($C71&amp;$E71,INSUMOS_MARZO_2025!$B$18:$B$221&amp;INSUMOS_MARZO_2025!$C$18:$C$221,0))</f>
        <v>129194.31884411587</v>
      </c>
      <c r="H71" s="118"/>
      <c r="I71" s="118" t="str">
        <f t="shared" si="0"/>
        <v>DB2SINNA</v>
      </c>
      <c r="J71" s="118" t="str">
        <f t="shared" si="1"/>
        <v>DB2Centro OccidenteNA</v>
      </c>
      <c r="K71" s="118" t="s">
        <v>150</v>
      </c>
      <c r="M71" s="187" t="s">
        <v>50</v>
      </c>
      <c r="N71" s="181" t="s">
        <v>159</v>
      </c>
      <c r="O71" s="181" t="s">
        <v>160</v>
      </c>
      <c r="P71" s="181" t="s">
        <v>63</v>
      </c>
      <c r="Q71" s="182" t="s">
        <v>161</v>
      </c>
      <c r="R71" s="183">
        <f t="array" ref="R71">IF(Q71="NA",INDEX($G$10:$G$213,MATCH(M71&amp;P71,$C$10:$C$213&amp;$E$10:$E$213,0)),INDEX($G$10:$G$213,MATCH(M71&amp;P71,$C$10:$C$213&amp;$E$10:$E$213,0))*INDEX(PC_MARZO_2025!$F$28:$F$60,MATCH(I71,PC_MARZO_2025!$E$28:$E$60,0),MATCH($R$8,PC_MARZO_2025!$F$26,0)))</f>
        <v>104782.49101595742</v>
      </c>
      <c r="S71" s="185"/>
      <c r="T71" s="185"/>
    </row>
    <row r="72" spans="1:20" ht="16.899999999999999" customHeight="1" x14ac:dyDescent="0.3">
      <c r="A72" s="484" t="str">
        <f t="shared" si="2"/>
        <v>DISTEnergíaCentro Sur</v>
      </c>
      <c r="C72" s="176" t="s">
        <v>51</v>
      </c>
      <c r="D72" s="177" t="s">
        <v>135</v>
      </c>
      <c r="E72" s="177" t="s">
        <v>65</v>
      </c>
      <c r="F72" s="178" t="s">
        <v>158</v>
      </c>
      <c r="G72" s="179">
        <f t="array" ref="G72">INDEX(INSUMOS_MARZO_2025!$D$18:$D$221,MATCH($C72&amp;$E72,INSUMOS_MARZO_2025!$B$18:$B$221&amp;INSUMOS_MARZO_2025!$C$18:$C$221,0))</f>
        <v>121245.04177713451</v>
      </c>
      <c r="H72" s="118"/>
      <c r="I72" s="118" t="str">
        <f t="shared" si="0"/>
        <v>PDBTSINNA</v>
      </c>
      <c r="J72" s="118" t="str">
        <f t="shared" si="1"/>
        <v>PDBTCentro OccidenteNA</v>
      </c>
      <c r="K72" s="118" t="s">
        <v>150</v>
      </c>
      <c r="M72" s="180" t="s">
        <v>56</v>
      </c>
      <c r="N72" s="181" t="s">
        <v>159</v>
      </c>
      <c r="O72" s="181" t="s">
        <v>160</v>
      </c>
      <c r="P72" s="181" t="s">
        <v>63</v>
      </c>
      <c r="Q72" s="182" t="s">
        <v>161</v>
      </c>
      <c r="R72" s="183">
        <f t="array" ref="R72">IF(Q72="NA",INDEX($G$10:$G$213,MATCH(M72&amp;P72,$C$10:$C$213&amp;$E$10:$E$213,0)),INDEX($G$10:$G$213,MATCH(M72&amp;P72,$C$10:$C$213&amp;$E$10:$E$213,0))*INDEX(PC_MARZO_2025!$F$28:$F$60,MATCH(I72,PC_MARZO_2025!$E$28:$E$60,0),MATCH($R$8,PC_MARZO_2025!$F$26,0)))</f>
        <v>60020.276486413837</v>
      </c>
      <c r="S72" s="185"/>
      <c r="T72" s="185"/>
    </row>
    <row r="73" spans="1:20" ht="16.899999999999999" customHeight="1" x14ac:dyDescent="0.3">
      <c r="A73" s="484" t="str">
        <f t="shared" si="2"/>
        <v>DITEnergíaCentro Sur</v>
      </c>
      <c r="C73" s="176" t="s">
        <v>52</v>
      </c>
      <c r="D73" s="177" t="s">
        <v>135</v>
      </c>
      <c r="E73" s="177" t="s">
        <v>65</v>
      </c>
      <c r="F73" s="178" t="s">
        <v>158</v>
      </c>
      <c r="G73" s="179">
        <f t="array" ref="G73">INDEX(INSUMOS_MARZO_2025!$D$18:$D$221,MATCH($C73&amp;$E73,INSUMOS_MARZO_2025!$B$18:$B$221&amp;INSUMOS_MARZO_2025!$C$18:$C$221,0))</f>
        <v>12500.971189142725</v>
      </c>
      <c r="H73" s="118"/>
      <c r="I73" s="118" t="str">
        <f t="shared" si="0"/>
        <v>GDBTSINNA</v>
      </c>
      <c r="J73" s="118" t="str">
        <f t="shared" si="1"/>
        <v>GDBTCentro OccidenteNA</v>
      </c>
      <c r="K73" s="118" t="s">
        <v>150</v>
      </c>
      <c r="M73" s="180" t="s">
        <v>53</v>
      </c>
      <c r="N73" s="181" t="s">
        <v>159</v>
      </c>
      <c r="O73" s="181" t="s">
        <v>160</v>
      </c>
      <c r="P73" s="181" t="s">
        <v>63</v>
      </c>
      <c r="Q73" s="182" t="s">
        <v>161</v>
      </c>
      <c r="R73" s="183">
        <f t="array" ref="R73">IF(Q73="NA",INDEX($G$10:$G$213,MATCH(M73&amp;P73,$C$10:$C$213&amp;$E$10:$E$213,0)),INDEX($G$10:$G$213,MATCH(M73&amp;P73,$C$10:$C$213&amp;$E$10:$E$213,0))*INDEX(PC_MARZO_2025!$F$28:$F$60,MATCH(I73,PC_MARZO_2025!$E$28:$E$60,0),MATCH($R$8,PC_MARZO_2025!$F$26,0)))</f>
        <v>374.48545044077935</v>
      </c>
      <c r="S73" s="185"/>
      <c r="T73" s="185"/>
    </row>
    <row r="74" spans="1:20" ht="16.899999999999999" customHeight="1" x14ac:dyDescent="0.3">
      <c r="A74" s="484" t="str">
        <f t="shared" si="2"/>
        <v>GDBTEnergíaCentro Sur</v>
      </c>
      <c r="C74" s="176" t="s">
        <v>53</v>
      </c>
      <c r="D74" s="177" t="s">
        <v>135</v>
      </c>
      <c r="E74" s="177" t="s">
        <v>65</v>
      </c>
      <c r="F74" s="178" t="s">
        <v>158</v>
      </c>
      <c r="G74" s="179">
        <f t="array" ref="G74">INDEX(INSUMOS_MARZO_2025!$D$18:$D$221,MATCH($C74&amp;$E74,INSUMOS_MARZO_2025!$B$18:$B$221&amp;INSUMOS_MARZO_2025!$C$18:$C$221,0))</f>
        <v>2027.2671079823808</v>
      </c>
      <c r="H74" s="118"/>
      <c r="I74" s="118" t="str">
        <f t="shared" ref="I74:I137" si="3">M74&amp;K74&amp;Q74</f>
        <v>RABTSINNA</v>
      </c>
      <c r="J74" s="118" t="str">
        <f t="shared" ref="J74:J137" si="4">M74&amp;P74&amp;Q74</f>
        <v>RABTCentro OccidenteNA</v>
      </c>
      <c r="K74" s="118" t="s">
        <v>150</v>
      </c>
      <c r="M74" s="180" t="s">
        <v>59</v>
      </c>
      <c r="N74" s="181" t="s">
        <v>159</v>
      </c>
      <c r="O74" s="181" t="s">
        <v>160</v>
      </c>
      <c r="P74" s="181" t="s">
        <v>63</v>
      </c>
      <c r="Q74" s="182" t="s">
        <v>161</v>
      </c>
      <c r="R74" s="183">
        <f t="array" ref="R74">IF(Q74="NA",INDEX($G$10:$G$213,MATCH(M74&amp;P74,$C$10:$C$213&amp;$E$10:$E$213,0)),INDEX($G$10:$G$213,MATCH(M74&amp;P74,$C$10:$C$213&amp;$E$10:$E$213,0))*INDEX(PC_MARZO_2025!$F$28:$F$60,MATCH(I74,PC_MARZO_2025!$E$28:$E$60,0),MATCH($R$8,PC_MARZO_2025!$F$26,0)))</f>
        <v>29719.806372690484</v>
      </c>
      <c r="S74" s="185"/>
      <c r="T74" s="185"/>
    </row>
    <row r="75" spans="1:20" ht="16.899999999999999" customHeight="1" x14ac:dyDescent="0.3">
      <c r="A75" s="484" t="str">
        <f t="shared" ref="A75:A138" si="5">C75&amp;D75&amp;E75</f>
        <v>GDMTHEnergíaCentro Sur</v>
      </c>
      <c r="C75" s="176" t="s">
        <v>54</v>
      </c>
      <c r="D75" s="177" t="s">
        <v>135</v>
      </c>
      <c r="E75" s="177" t="s">
        <v>65</v>
      </c>
      <c r="F75" s="178" t="s">
        <v>158</v>
      </c>
      <c r="G75" s="179">
        <f t="array" ref="G75">INDEX(INSUMOS_MARZO_2025!$D$18:$D$221,MATCH($C75&amp;$E75,INSUMOS_MARZO_2025!$B$18:$B$221&amp;INSUMOS_MARZO_2025!$C$18:$C$221,0))</f>
        <v>137106.85350465661</v>
      </c>
      <c r="H75" s="118"/>
      <c r="I75" s="118" t="str">
        <f t="shared" si="3"/>
        <v>APBTSINNA</v>
      </c>
      <c r="J75" s="118" t="str">
        <f t="shared" si="4"/>
        <v>APBTCentro OccidenteNA</v>
      </c>
      <c r="K75" s="118" t="s">
        <v>150</v>
      </c>
      <c r="M75" s="180" t="s">
        <v>57</v>
      </c>
      <c r="N75" s="181" t="s">
        <v>159</v>
      </c>
      <c r="O75" s="181" t="s">
        <v>160</v>
      </c>
      <c r="P75" s="181" t="s">
        <v>63</v>
      </c>
      <c r="Q75" s="182" t="s">
        <v>161</v>
      </c>
      <c r="R75" s="183">
        <f t="array" ref="R75">IF(Q75="NA",INDEX($G$10:$G$213,MATCH(M75&amp;P75,$C$10:$C$213&amp;$E$10:$E$213,0)),INDEX($G$10:$G$213,MATCH(M75&amp;P75,$C$10:$C$213&amp;$E$10:$E$213,0))*INDEX(PC_MARZO_2025!$F$28:$F$60,MATCH(I75,PC_MARZO_2025!$E$28:$E$60,0),MATCH($R$8,PC_MARZO_2025!$F$26,0)))</f>
        <v>14246.417177156418</v>
      </c>
      <c r="S75" s="185"/>
      <c r="T75" s="185"/>
    </row>
    <row r="76" spans="1:20" ht="16.899999999999999" customHeight="1" x14ac:dyDescent="0.3">
      <c r="A76" s="484" t="str">
        <f t="shared" si="5"/>
        <v>GDMTOEnergíaCentro Sur</v>
      </c>
      <c r="C76" s="176" t="s">
        <v>55</v>
      </c>
      <c r="D76" s="177" t="s">
        <v>135</v>
      </c>
      <c r="E76" s="177" t="s">
        <v>65</v>
      </c>
      <c r="F76" s="178" t="s">
        <v>158</v>
      </c>
      <c r="G76" s="179">
        <f t="array" ref="G76">INDEX(INSUMOS_MARZO_2025!$D$18:$D$221,MATCH($C76&amp;$E76,INSUMOS_MARZO_2025!$B$18:$B$221&amp;INSUMOS_MARZO_2025!$C$18:$C$221,0))</f>
        <v>55679.034373030663</v>
      </c>
      <c r="H76" s="118"/>
      <c r="I76" s="118" t="str">
        <f t="shared" si="3"/>
        <v>APMTSINNA</v>
      </c>
      <c r="J76" s="118" t="str">
        <f t="shared" si="4"/>
        <v>APMTCentro OccidenteNA</v>
      </c>
      <c r="K76" s="118" t="s">
        <v>150</v>
      </c>
      <c r="M76" s="180" t="s">
        <v>58</v>
      </c>
      <c r="N76" s="181" t="s">
        <v>159</v>
      </c>
      <c r="O76" s="181" t="s">
        <v>160</v>
      </c>
      <c r="P76" s="181" t="s">
        <v>63</v>
      </c>
      <c r="Q76" s="182" t="s">
        <v>161</v>
      </c>
      <c r="R76" s="183">
        <f t="array" ref="R76">IF(Q76="NA",INDEX($G$10:$G$213,MATCH(M76&amp;P76,$C$10:$C$213&amp;$E$10:$E$213,0)),INDEX($G$10:$G$213,MATCH(M76&amp;P76,$C$10:$C$213&amp;$E$10:$E$213,0))*INDEX(PC_MARZO_2025!$F$28:$F$60,MATCH(I76,PC_MARZO_2025!$E$28:$E$60,0),MATCH($R$8,PC_MARZO_2025!$F$26,0)))</f>
        <v>822.88433000335408</v>
      </c>
      <c r="S76" s="185"/>
      <c r="T76" s="185"/>
    </row>
    <row r="77" spans="1:20" ht="16.899999999999999" customHeight="1" x14ac:dyDescent="0.3">
      <c r="A77" s="484" t="str">
        <f t="shared" si="5"/>
        <v>PDBTEnergíaCentro Sur</v>
      </c>
      <c r="C77" s="176" t="s">
        <v>56</v>
      </c>
      <c r="D77" s="177" t="s">
        <v>135</v>
      </c>
      <c r="E77" s="177" t="s">
        <v>65</v>
      </c>
      <c r="F77" s="178" t="s">
        <v>158</v>
      </c>
      <c r="G77" s="179">
        <f t="array" ref="G77">INDEX(INSUMOS_MARZO_2025!$D$18:$D$221,MATCH($C77&amp;$E77,INSUMOS_MARZO_2025!$B$18:$B$221&amp;INSUMOS_MARZO_2025!$C$18:$C$221,0))</f>
        <v>52581.386492430145</v>
      </c>
      <c r="H77" s="118"/>
      <c r="I77" s="118" t="str">
        <f t="shared" si="3"/>
        <v>GDMTHSINB</v>
      </c>
      <c r="J77" s="118" t="str">
        <f t="shared" si="4"/>
        <v>GDMTHCentro OccidenteB</v>
      </c>
      <c r="K77" s="118" t="s">
        <v>150</v>
      </c>
      <c r="M77" s="180" t="s">
        <v>54</v>
      </c>
      <c r="N77" s="181" t="s">
        <v>159</v>
      </c>
      <c r="O77" s="181" t="s">
        <v>160</v>
      </c>
      <c r="P77" s="181" t="s">
        <v>63</v>
      </c>
      <c r="Q77" s="182" t="s">
        <v>146</v>
      </c>
      <c r="R77" s="183">
        <f t="array" ref="R77">IF(Q77="NA",INDEX($G$10:$G$213,MATCH(M77&amp;P77,$C$10:$C$213&amp;$E$10:$E$213,0)),INDEX($G$10:$G$213,MATCH(M77&amp;P77,$C$10:$C$213&amp;$E$10:$E$213,0))*INDEX(PC_MARZO_2025!$F$28:$F$60,MATCH(I77,PC_MARZO_2025!$E$28:$E$60,0),MATCH($R$8,PC_MARZO_2025!$F$26,0)))</f>
        <v>39738.137290943421</v>
      </c>
      <c r="S77" s="185"/>
      <c r="T77" s="185"/>
    </row>
    <row r="78" spans="1:20" ht="16.899999999999999" customHeight="1" x14ac:dyDescent="0.3">
      <c r="A78" s="484" t="str">
        <f t="shared" si="5"/>
        <v>APBTEnergíaCentro Sur</v>
      </c>
      <c r="C78" s="176" t="s">
        <v>57</v>
      </c>
      <c r="D78" s="177" t="s">
        <v>135</v>
      </c>
      <c r="E78" s="177" t="s">
        <v>65</v>
      </c>
      <c r="F78" s="178" t="s">
        <v>158</v>
      </c>
      <c r="G78" s="179">
        <f t="array" ref="G78">INDEX(INSUMOS_MARZO_2025!$D$18:$D$221,MATCH($C78&amp;$E78,INSUMOS_MARZO_2025!$B$18:$B$221&amp;INSUMOS_MARZO_2025!$C$18:$C$221,0))</f>
        <v>19438.423022856095</v>
      </c>
      <c r="H78" s="118"/>
      <c r="I78" s="118" t="str">
        <f t="shared" si="3"/>
        <v>GDMTHSINI</v>
      </c>
      <c r="J78" s="118" t="str">
        <f t="shared" si="4"/>
        <v>GDMTHCentro OccidenteI</v>
      </c>
      <c r="K78" s="118" t="s">
        <v>150</v>
      </c>
      <c r="M78" s="180" t="s">
        <v>54</v>
      </c>
      <c r="N78" s="181" t="s">
        <v>159</v>
      </c>
      <c r="O78" s="181" t="s">
        <v>160</v>
      </c>
      <c r="P78" s="181" t="s">
        <v>63</v>
      </c>
      <c r="Q78" s="182" t="s">
        <v>147</v>
      </c>
      <c r="R78" s="183">
        <f t="array" ref="R78">IF(Q78="NA",INDEX($G$10:$G$213,MATCH(M78&amp;P78,$C$10:$C$213&amp;$E$10:$E$213,0)),INDEX($G$10:$G$213,MATCH(M78&amp;P78,$C$10:$C$213&amp;$E$10:$E$213,0))*INDEX(PC_MARZO_2025!$F$28:$F$60,MATCH(I78,PC_MARZO_2025!$E$28:$E$60,0),MATCH($R$8,PC_MARZO_2025!$F$26,0)))</f>
        <v>76263.625593401142</v>
      </c>
      <c r="S78" s="185"/>
      <c r="T78" s="185"/>
    </row>
    <row r="79" spans="1:20" ht="16.899999999999999" customHeight="1" x14ac:dyDescent="0.3">
      <c r="A79" s="484" t="str">
        <f t="shared" si="5"/>
        <v>APMTEnergíaCentro Sur</v>
      </c>
      <c r="C79" s="176" t="s">
        <v>58</v>
      </c>
      <c r="D79" s="177" t="s">
        <v>135</v>
      </c>
      <c r="E79" s="177" t="s">
        <v>65</v>
      </c>
      <c r="F79" s="178" t="s">
        <v>158</v>
      </c>
      <c r="G79" s="179">
        <f t="array" ref="G79">INDEX(INSUMOS_MARZO_2025!$D$18:$D$221,MATCH($C79&amp;$E79,INSUMOS_MARZO_2025!$B$18:$B$221&amp;INSUMOS_MARZO_2025!$C$18:$C$221,0))</f>
        <v>86.559485058861796</v>
      </c>
      <c r="H79" s="118"/>
      <c r="I79" s="118" t="str">
        <f t="shared" si="3"/>
        <v>GDMTHSINP</v>
      </c>
      <c r="J79" s="118" t="str">
        <f t="shared" si="4"/>
        <v>GDMTHCentro OccidenteP</v>
      </c>
      <c r="K79" s="118" t="s">
        <v>150</v>
      </c>
      <c r="M79" s="180" t="s">
        <v>54</v>
      </c>
      <c r="N79" s="181" t="s">
        <v>159</v>
      </c>
      <c r="O79" s="181" t="s">
        <v>160</v>
      </c>
      <c r="P79" s="181" t="s">
        <v>63</v>
      </c>
      <c r="Q79" s="182" t="s">
        <v>148</v>
      </c>
      <c r="R79" s="183">
        <f t="array" ref="R79">IF(Q79="NA",INDEX($G$10:$G$213,MATCH(M79&amp;P79,$C$10:$C$213&amp;$E$10:$E$213,0)),INDEX($G$10:$G$213,MATCH(M79&amp;P79,$C$10:$C$213&amp;$E$10:$E$213,0))*INDEX(PC_MARZO_2025!$F$28:$F$60,MATCH(I79,PC_MARZO_2025!$E$28:$E$60,0),MATCH($R$8,PC_MARZO_2025!$F$26,0)))</f>
        <v>18063.86531816205</v>
      </c>
      <c r="S79" s="185"/>
      <c r="T79" s="185"/>
    </row>
    <row r="80" spans="1:20" ht="16.899999999999999" customHeight="1" x14ac:dyDescent="0.3">
      <c r="A80" s="484" t="str">
        <f t="shared" si="5"/>
        <v>RABTEnergíaCentro Sur</v>
      </c>
      <c r="C80" s="176" t="s">
        <v>59</v>
      </c>
      <c r="D80" s="177" t="s">
        <v>135</v>
      </c>
      <c r="E80" s="177" t="s">
        <v>65</v>
      </c>
      <c r="F80" s="178" t="s">
        <v>158</v>
      </c>
      <c r="G80" s="179">
        <f t="array" ref="G80">INDEX(INSUMOS_MARZO_2025!$D$18:$D$221,MATCH($C80&amp;$E80,INSUMOS_MARZO_2025!$B$18:$B$221&amp;INSUMOS_MARZO_2025!$C$18:$C$221,0))</f>
        <v>3598.7170337269108</v>
      </c>
      <c r="H80" s="118"/>
      <c r="I80" s="118" t="str">
        <f t="shared" si="3"/>
        <v>GDMTOSINNA</v>
      </c>
      <c r="J80" s="118" t="str">
        <f t="shared" si="4"/>
        <v>GDMTOCentro OccidenteNA</v>
      </c>
      <c r="K80" s="118" t="s">
        <v>150</v>
      </c>
      <c r="M80" s="180" t="s">
        <v>55</v>
      </c>
      <c r="N80" s="181" t="s">
        <v>159</v>
      </c>
      <c r="O80" s="181" t="s">
        <v>160</v>
      </c>
      <c r="P80" s="181" t="s">
        <v>63</v>
      </c>
      <c r="Q80" s="182" t="s">
        <v>161</v>
      </c>
      <c r="R80" s="183">
        <f t="array" ref="R80">IF(Q80="NA",INDEX($G$10:$G$213,MATCH(M80&amp;P80,$C$10:$C$213&amp;$E$10:$E$213,0)),INDEX($G$10:$G$213,MATCH(M80&amp;P80,$C$10:$C$213&amp;$E$10:$E$213,0))*INDEX(PC_MARZO_2025!$F$28:$F$60,MATCH(I80,PC_MARZO_2025!$E$28:$E$60,0),MATCH($R$8,PC_MARZO_2025!$F$26,0)))</f>
        <v>56268.390471136176</v>
      </c>
      <c r="S80" s="185"/>
      <c r="T80" s="185"/>
    </row>
    <row r="81" spans="1:20" ht="16.899999999999999" customHeight="1" x14ac:dyDescent="0.3">
      <c r="A81" s="484" t="str">
        <f t="shared" si="5"/>
        <v>RAMTEnergíaCentro Sur</v>
      </c>
      <c r="C81" s="176" t="s">
        <v>60</v>
      </c>
      <c r="D81" s="177" t="s">
        <v>135</v>
      </c>
      <c r="E81" s="177" t="s">
        <v>65</v>
      </c>
      <c r="F81" s="178" t="s">
        <v>158</v>
      </c>
      <c r="G81" s="179">
        <f t="array" ref="G81">INDEX(INSUMOS_MARZO_2025!$D$18:$D$221,MATCH($C81&amp;$E81,INSUMOS_MARZO_2025!$B$18:$B$221&amp;INSUMOS_MARZO_2025!$C$18:$C$221,0))</f>
        <v>7350.2524149990431</v>
      </c>
      <c r="H81" s="118"/>
      <c r="I81" s="118" t="str">
        <f t="shared" si="3"/>
        <v>RAMTSINNA</v>
      </c>
      <c r="J81" s="118" t="str">
        <f t="shared" si="4"/>
        <v>RAMTCentro OccidenteNA</v>
      </c>
      <c r="K81" s="118" t="s">
        <v>150</v>
      </c>
      <c r="M81" s="180" t="s">
        <v>60</v>
      </c>
      <c r="N81" s="181" t="s">
        <v>159</v>
      </c>
      <c r="O81" s="181" t="s">
        <v>160</v>
      </c>
      <c r="P81" s="181" t="s">
        <v>63</v>
      </c>
      <c r="Q81" s="182" t="s">
        <v>161</v>
      </c>
      <c r="R81" s="183">
        <f t="array" ref="R81">IF(Q81="NA",INDEX($G$10:$G$213,MATCH(M81&amp;P81,$C$10:$C$213&amp;$E$10:$E$213,0)),INDEX($G$10:$G$213,MATCH(M81&amp;P81,$C$10:$C$213&amp;$E$10:$E$213,0))*INDEX(PC_MARZO_2025!$F$28:$F$60,MATCH(I81,PC_MARZO_2025!$E$28:$E$60,0),MATCH($R$8,PC_MARZO_2025!$F$26,0)))</f>
        <v>60439.66877918526</v>
      </c>
      <c r="S81" s="185"/>
      <c r="T81" s="185"/>
    </row>
    <row r="82" spans="1:20" ht="16.899999999999999" customHeight="1" x14ac:dyDescent="0.3">
      <c r="A82" s="484" t="str">
        <f t="shared" si="5"/>
        <v>DB1EnergíaGolfo Centro</v>
      </c>
      <c r="C82" s="176" t="s">
        <v>48</v>
      </c>
      <c r="D82" s="177" t="s">
        <v>135</v>
      </c>
      <c r="E82" s="177" t="s">
        <v>66</v>
      </c>
      <c r="F82" s="178" t="s">
        <v>158</v>
      </c>
      <c r="G82" s="179">
        <f t="array" ref="G82">INDEX(INSUMOS_MARZO_2025!$D$18:$D$221,MATCH($C82&amp;$E82,INSUMOS_MARZO_2025!$B$18:$B$221&amp;INSUMOS_MARZO_2025!$C$18:$C$221,0))</f>
        <v>91021.804903444645</v>
      </c>
      <c r="H82" s="118"/>
      <c r="I82" s="118" t="str">
        <f t="shared" si="3"/>
        <v>DISTSINB</v>
      </c>
      <c r="J82" s="118" t="str">
        <f t="shared" si="4"/>
        <v>DISTCentro OccidenteB</v>
      </c>
      <c r="K82" s="118" t="s">
        <v>150</v>
      </c>
      <c r="M82" s="180" t="s">
        <v>51</v>
      </c>
      <c r="N82" s="181" t="s">
        <v>159</v>
      </c>
      <c r="O82" s="181" t="s">
        <v>160</v>
      </c>
      <c r="P82" s="181" t="s">
        <v>63</v>
      </c>
      <c r="Q82" s="182" t="s">
        <v>146</v>
      </c>
      <c r="R82" s="183">
        <f t="array" ref="R82">IF(Q82="NA",INDEX($G$10:$G$213,MATCH(M82&amp;P82,$C$10:$C$213&amp;$E$10:$E$213,0)),INDEX($G$10:$G$213,MATCH(M82&amp;P82,$C$10:$C$213&amp;$E$10:$E$213,0))*INDEX(PC_MARZO_2025!$F$28:$F$60,MATCH(I82,PC_MARZO_2025!$E$28:$E$60,0),MATCH($R$8,PC_MARZO_2025!$F$26,0)))</f>
        <v>25614.56394020193</v>
      </c>
      <c r="S82" s="185"/>
      <c r="T82" s="185"/>
    </row>
    <row r="83" spans="1:20" ht="16.899999999999999" customHeight="1" x14ac:dyDescent="0.3">
      <c r="A83" s="484" t="str">
        <f t="shared" si="5"/>
        <v>DB2EnergíaGolfo Centro</v>
      </c>
      <c r="C83" s="176" t="s">
        <v>50</v>
      </c>
      <c r="D83" s="177" t="s">
        <v>135</v>
      </c>
      <c r="E83" s="177" t="s">
        <v>66</v>
      </c>
      <c r="F83" s="178" t="s">
        <v>158</v>
      </c>
      <c r="G83" s="179">
        <f t="array" ref="G83">INDEX(INSUMOS_MARZO_2025!$D$18:$D$221,MATCH($C83&amp;$E83,INSUMOS_MARZO_2025!$B$18:$B$221&amp;INSUMOS_MARZO_2025!$C$18:$C$221,0))</f>
        <v>120696.91136604392</v>
      </c>
      <c r="H83" s="118"/>
      <c r="I83" s="118" t="str">
        <f t="shared" si="3"/>
        <v>DISTSINI</v>
      </c>
      <c r="J83" s="118" t="str">
        <f t="shared" si="4"/>
        <v>DISTCentro OccidenteI</v>
      </c>
      <c r="K83" s="118" t="s">
        <v>150</v>
      </c>
      <c r="M83" s="180" t="s">
        <v>51</v>
      </c>
      <c r="N83" s="181" t="s">
        <v>159</v>
      </c>
      <c r="O83" s="181" t="s">
        <v>160</v>
      </c>
      <c r="P83" s="181" t="s">
        <v>63</v>
      </c>
      <c r="Q83" s="182" t="s">
        <v>147</v>
      </c>
      <c r="R83" s="183">
        <f t="array" ref="R83">IF(Q83="NA",INDEX($G$10:$G$213,MATCH(M83&amp;P83,$C$10:$C$213&amp;$E$10:$E$213,0)),INDEX($G$10:$G$213,MATCH(M83&amp;P83,$C$10:$C$213&amp;$E$10:$E$213,0))*INDEX(PC_MARZO_2025!$F$28:$F$60,MATCH(I83,PC_MARZO_2025!$E$28:$E$60,0),MATCH($R$8,PC_MARZO_2025!$F$26,0)))</f>
        <v>44539.259138834976</v>
      </c>
      <c r="S83" s="185"/>
      <c r="T83" s="185"/>
    </row>
    <row r="84" spans="1:20" ht="16.899999999999999" customHeight="1" x14ac:dyDescent="0.3">
      <c r="A84" s="484" t="str">
        <f t="shared" si="5"/>
        <v>DISTEnergíaGolfo Centro</v>
      </c>
      <c r="C84" s="176" t="s">
        <v>51</v>
      </c>
      <c r="D84" s="177" t="s">
        <v>135</v>
      </c>
      <c r="E84" s="177" t="s">
        <v>66</v>
      </c>
      <c r="F84" s="178" t="s">
        <v>158</v>
      </c>
      <c r="G84" s="179">
        <f t="array" ref="G84">INDEX(INSUMOS_MARZO_2025!$D$18:$D$221,MATCH($C84&amp;$E84,INSUMOS_MARZO_2025!$B$18:$B$221&amp;INSUMOS_MARZO_2025!$C$18:$C$221,0))</f>
        <v>117218.16267694125</v>
      </c>
      <c r="H84" s="118"/>
      <c r="I84" s="118" t="str">
        <f t="shared" si="3"/>
        <v>DISTSINP</v>
      </c>
      <c r="J84" s="118" t="str">
        <f t="shared" si="4"/>
        <v>DISTCentro OccidenteP</v>
      </c>
      <c r="K84" s="118" t="s">
        <v>150</v>
      </c>
      <c r="M84" s="187" t="s">
        <v>51</v>
      </c>
      <c r="N84" s="181" t="s">
        <v>159</v>
      </c>
      <c r="O84" s="181" t="s">
        <v>160</v>
      </c>
      <c r="P84" s="181" t="s">
        <v>63</v>
      </c>
      <c r="Q84" s="182" t="s">
        <v>148</v>
      </c>
      <c r="R84" s="183">
        <f t="array" ref="R84">IF(Q84="NA",INDEX($G$10:$G$213,MATCH(M84&amp;P84,$C$10:$C$213&amp;$E$10:$E$213,0)),INDEX($G$10:$G$213,MATCH(M84&amp;P84,$C$10:$C$213&amp;$E$10:$E$213,0))*INDEX(PC_MARZO_2025!$F$28:$F$60,MATCH(I84,PC_MARZO_2025!$E$28:$E$60,0),MATCH($R$8,PC_MARZO_2025!$F$26,0)))</f>
        <v>6560.3381356053087</v>
      </c>
      <c r="S84" s="185"/>
      <c r="T84" s="185"/>
    </row>
    <row r="85" spans="1:20" ht="16.899999999999999" customHeight="1" x14ac:dyDescent="0.3">
      <c r="A85" s="484" t="str">
        <f t="shared" si="5"/>
        <v>DITEnergíaGolfo Centro</v>
      </c>
      <c r="C85" s="176" t="s">
        <v>52</v>
      </c>
      <c r="D85" s="177" t="s">
        <v>135</v>
      </c>
      <c r="E85" s="177" t="s">
        <v>66</v>
      </c>
      <c r="F85" s="178" t="s">
        <v>158</v>
      </c>
      <c r="G85" s="179">
        <f t="array" ref="G85">INDEX(INSUMOS_MARZO_2025!$D$18:$D$221,MATCH($C85&amp;$E85,INSUMOS_MARZO_2025!$B$18:$B$221&amp;INSUMOS_MARZO_2025!$C$18:$C$221,0))</f>
        <v>31055.910424277979</v>
      </c>
      <c r="H85" s="118"/>
      <c r="I85" s="118" t="str">
        <f t="shared" si="3"/>
        <v>DISTSINSP</v>
      </c>
      <c r="J85" s="118" t="str">
        <f t="shared" si="4"/>
        <v>DISTCentro OccidenteSP</v>
      </c>
      <c r="K85" s="118" t="s">
        <v>150</v>
      </c>
      <c r="M85" s="180" t="s">
        <v>51</v>
      </c>
      <c r="N85" s="181" t="s">
        <v>159</v>
      </c>
      <c r="O85" s="181" t="s">
        <v>160</v>
      </c>
      <c r="P85" s="181" t="s">
        <v>63</v>
      </c>
      <c r="Q85" s="182" t="s">
        <v>151</v>
      </c>
      <c r="R85" s="183">
        <f t="array" ref="R85">IF(Q85="NA",INDEX($G$10:$G$213,MATCH(M85&amp;P85,$C$10:$C$213&amp;$E$10:$E$213,0)),INDEX($G$10:$G$213,MATCH(M85&amp;P85,$C$10:$C$213&amp;$E$10:$E$213,0))*INDEX(PC_MARZO_2025!$F$28:$F$60,MATCH(I85,PC_MARZO_2025!$E$28:$E$60,0),MATCH($R$8,PC_MARZO_2025!$F$26,0)))</f>
        <v>0</v>
      </c>
      <c r="S85" s="185"/>
      <c r="T85" s="185"/>
    </row>
    <row r="86" spans="1:20" ht="16.899999999999999" customHeight="1" x14ac:dyDescent="0.3">
      <c r="A86" s="484" t="str">
        <f t="shared" si="5"/>
        <v>GDBTEnergíaGolfo Centro</v>
      </c>
      <c r="C86" s="176" t="s">
        <v>53</v>
      </c>
      <c r="D86" s="177" t="s">
        <v>135</v>
      </c>
      <c r="E86" s="177" t="s">
        <v>66</v>
      </c>
      <c r="F86" s="178" t="s">
        <v>158</v>
      </c>
      <c r="G86" s="179">
        <f t="array" ref="G86">INDEX(INSUMOS_MARZO_2025!$D$18:$D$221,MATCH($C86&amp;$E86,INSUMOS_MARZO_2025!$B$18:$B$221&amp;INSUMOS_MARZO_2025!$C$18:$C$221,0))</f>
        <v>391.98834146834292</v>
      </c>
      <c r="H86" s="118"/>
      <c r="I86" s="118" t="str">
        <f t="shared" si="3"/>
        <v>DITSINB</v>
      </c>
      <c r="J86" s="118" t="str">
        <f t="shared" si="4"/>
        <v>DITCentro OccidenteB</v>
      </c>
      <c r="K86" s="118" t="s">
        <v>150</v>
      </c>
      <c r="M86" s="180" t="s">
        <v>52</v>
      </c>
      <c r="N86" s="181" t="s">
        <v>159</v>
      </c>
      <c r="O86" s="181" t="s">
        <v>160</v>
      </c>
      <c r="P86" s="181" t="s">
        <v>63</v>
      </c>
      <c r="Q86" s="182" t="s">
        <v>146</v>
      </c>
      <c r="R86" s="183">
        <f t="array" ref="R86">IF(Q86="NA",INDEX($G$10:$G$213,MATCH(M86&amp;P86,$C$10:$C$213&amp;$E$10:$E$213,0)),INDEX($G$10:$G$213,MATCH(M86&amp;P86,$C$10:$C$213&amp;$E$10:$E$213,0))*INDEX(PC_MARZO_2025!$F$28:$F$60,MATCH(I86,PC_MARZO_2025!$E$28:$E$60,0),MATCH($R$8,PC_MARZO_2025!$F$26,0)))</f>
        <v>0</v>
      </c>
      <c r="S86" s="185"/>
      <c r="T86" s="185"/>
    </row>
    <row r="87" spans="1:20" ht="16.899999999999999" customHeight="1" x14ac:dyDescent="0.3">
      <c r="A87" s="484" t="str">
        <f t="shared" si="5"/>
        <v>GDMTHEnergíaGolfo Centro</v>
      </c>
      <c r="C87" s="176" t="s">
        <v>54</v>
      </c>
      <c r="D87" s="177" t="s">
        <v>135</v>
      </c>
      <c r="E87" s="177" t="s">
        <v>66</v>
      </c>
      <c r="F87" s="178" t="s">
        <v>158</v>
      </c>
      <c r="G87" s="179">
        <f t="array" ref="G87">INDEX(INSUMOS_MARZO_2025!$D$18:$D$221,MATCH($C87&amp;$E87,INSUMOS_MARZO_2025!$B$18:$B$221&amp;INSUMOS_MARZO_2025!$C$18:$C$221,0))</f>
        <v>187993.85143559179</v>
      </c>
      <c r="H87" s="118"/>
      <c r="I87" s="118" t="str">
        <f t="shared" si="3"/>
        <v>DITSINI</v>
      </c>
      <c r="J87" s="118" t="str">
        <f t="shared" si="4"/>
        <v>DITCentro OccidenteI</v>
      </c>
      <c r="K87" s="118" t="s">
        <v>150</v>
      </c>
      <c r="M87" s="180" t="s">
        <v>52</v>
      </c>
      <c r="N87" s="181" t="s">
        <v>159</v>
      </c>
      <c r="O87" s="181" t="s">
        <v>160</v>
      </c>
      <c r="P87" s="181" t="s">
        <v>63</v>
      </c>
      <c r="Q87" s="182" t="s">
        <v>147</v>
      </c>
      <c r="R87" s="183">
        <f t="array" ref="R87">IF(Q87="NA",INDEX($G$10:$G$213,MATCH(M87&amp;P87,$C$10:$C$213&amp;$E$10:$E$213,0)),INDEX($G$10:$G$213,MATCH(M87&amp;P87,$C$10:$C$213&amp;$E$10:$E$213,0))*INDEX(PC_MARZO_2025!$F$28:$F$60,MATCH(I87,PC_MARZO_2025!$E$28:$E$60,0),MATCH($R$8,PC_MARZO_2025!$F$26,0)))</f>
        <v>0</v>
      </c>
      <c r="S87" s="185"/>
      <c r="T87" s="185"/>
    </row>
    <row r="88" spans="1:20" ht="16.899999999999999" customHeight="1" x14ac:dyDescent="0.3">
      <c r="A88" s="484" t="str">
        <f t="shared" si="5"/>
        <v>GDMTOEnergíaGolfo Centro</v>
      </c>
      <c r="C88" s="176" t="s">
        <v>55</v>
      </c>
      <c r="D88" s="177" t="s">
        <v>135</v>
      </c>
      <c r="E88" s="177" t="s">
        <v>66</v>
      </c>
      <c r="F88" s="178" t="s">
        <v>158</v>
      </c>
      <c r="G88" s="179">
        <f t="array" ref="G88">INDEX(INSUMOS_MARZO_2025!$D$18:$D$221,MATCH($C88&amp;$E88,INSUMOS_MARZO_2025!$B$18:$B$221&amp;INSUMOS_MARZO_2025!$C$18:$C$221,0))</f>
        <v>52840.118083071844</v>
      </c>
      <c r="H88" s="118"/>
      <c r="I88" s="118" t="str">
        <f t="shared" si="3"/>
        <v>DITSINP</v>
      </c>
      <c r="J88" s="118" t="str">
        <f t="shared" si="4"/>
        <v>DITCentro OccidenteP</v>
      </c>
      <c r="K88" s="118" t="s">
        <v>150</v>
      </c>
      <c r="M88" s="180" t="s">
        <v>52</v>
      </c>
      <c r="N88" s="181" t="s">
        <v>159</v>
      </c>
      <c r="O88" s="181" t="s">
        <v>160</v>
      </c>
      <c r="P88" s="181" t="s">
        <v>63</v>
      </c>
      <c r="Q88" s="182" t="s">
        <v>148</v>
      </c>
      <c r="R88" s="183">
        <f t="array" ref="R88">IF(Q88="NA",INDEX($G$10:$G$213,MATCH(M88&amp;P88,$C$10:$C$213&amp;$E$10:$E$213,0)),INDEX($G$10:$G$213,MATCH(M88&amp;P88,$C$10:$C$213&amp;$E$10:$E$213,0))*INDEX(PC_MARZO_2025!$F$28:$F$60,MATCH(I88,PC_MARZO_2025!$E$28:$E$60,0),MATCH($R$8,PC_MARZO_2025!$F$26,0)))</f>
        <v>0</v>
      </c>
      <c r="S88" s="185"/>
      <c r="T88" s="185"/>
    </row>
    <row r="89" spans="1:20" ht="16.899999999999999" customHeight="1" x14ac:dyDescent="0.3">
      <c r="A89" s="484" t="str">
        <f t="shared" si="5"/>
        <v>PDBTEnergíaGolfo Centro</v>
      </c>
      <c r="C89" s="176" t="s">
        <v>56</v>
      </c>
      <c r="D89" s="177" t="s">
        <v>135</v>
      </c>
      <c r="E89" s="177" t="s">
        <v>66</v>
      </c>
      <c r="F89" s="178" t="s">
        <v>158</v>
      </c>
      <c r="G89" s="179">
        <f t="array" ref="G89">INDEX(INSUMOS_MARZO_2025!$D$18:$D$221,MATCH($C89&amp;$E89,INSUMOS_MARZO_2025!$B$18:$B$221&amp;INSUMOS_MARZO_2025!$C$18:$C$221,0))</f>
        <v>40540.072883572728</v>
      </c>
      <c r="H89" s="118"/>
      <c r="I89" s="118" t="str">
        <f t="shared" si="3"/>
        <v>DITSINSP</v>
      </c>
      <c r="J89" s="118" t="str">
        <f t="shared" si="4"/>
        <v>DITCentro OccidenteSP</v>
      </c>
      <c r="K89" s="118" t="s">
        <v>150</v>
      </c>
      <c r="M89" s="180" t="s">
        <v>52</v>
      </c>
      <c r="N89" s="181" t="s">
        <v>159</v>
      </c>
      <c r="O89" s="181" t="s">
        <v>160</v>
      </c>
      <c r="P89" s="181" t="s">
        <v>63</v>
      </c>
      <c r="Q89" s="182" t="s">
        <v>151</v>
      </c>
      <c r="R89" s="183">
        <f t="array" ref="R89">IF(Q89="NA",INDEX($G$10:$G$213,MATCH(M89&amp;P89,$C$10:$C$213&amp;$E$10:$E$213,0)),INDEX($G$10:$G$213,MATCH(M89&amp;P89,$C$10:$C$213&amp;$E$10:$E$213,0))*INDEX(PC_MARZO_2025!$F$28:$F$60,MATCH(I89,PC_MARZO_2025!$E$28:$E$60,0),MATCH($R$8,PC_MARZO_2025!$F$26,0)))</f>
        <v>0</v>
      </c>
      <c r="S89" s="185"/>
      <c r="T89" s="185"/>
    </row>
    <row r="90" spans="1:20" ht="16.899999999999999" customHeight="1" x14ac:dyDescent="0.3">
      <c r="A90" s="484" t="str">
        <f t="shared" si="5"/>
        <v>APBTEnergíaGolfo Centro</v>
      </c>
      <c r="C90" s="176" t="s">
        <v>57</v>
      </c>
      <c r="D90" s="177" t="s">
        <v>135</v>
      </c>
      <c r="E90" s="177" t="s">
        <v>66</v>
      </c>
      <c r="F90" s="178" t="s">
        <v>158</v>
      </c>
      <c r="G90" s="179">
        <f t="array" ref="G90">INDEX(INSUMOS_MARZO_2025!$D$18:$D$221,MATCH($C90&amp;$E90,INSUMOS_MARZO_2025!$B$18:$B$221&amp;INSUMOS_MARZO_2025!$C$18:$C$221,0))</f>
        <v>12406.793801232721</v>
      </c>
      <c r="H90" s="118"/>
      <c r="I90" s="118" t="str">
        <f t="shared" si="3"/>
        <v>DB1SINNA</v>
      </c>
      <c r="J90" s="118" t="str">
        <f t="shared" si="4"/>
        <v>DB1Centro OrienteNA</v>
      </c>
      <c r="K90" s="118" t="s">
        <v>150</v>
      </c>
      <c r="M90" s="180" t="s">
        <v>48</v>
      </c>
      <c r="N90" s="181" t="s">
        <v>159</v>
      </c>
      <c r="O90" s="181" t="s">
        <v>160</v>
      </c>
      <c r="P90" s="181" t="s">
        <v>64</v>
      </c>
      <c r="Q90" s="182" t="s">
        <v>161</v>
      </c>
      <c r="R90" s="183">
        <f t="array" ref="R90">IF(Q90="NA",INDEX($G$10:$G$213,MATCH(M90&amp;P90,$C$10:$C$213&amp;$E$10:$E$213,0)),INDEX($G$10:$G$213,MATCH(M90&amp;P90,$C$10:$C$213&amp;$E$10:$E$213,0))*INDEX(PC_MARZO_2025!$F$28:$F$60,MATCH(I90,PC_MARZO_2025!$E$28:$E$60,0),MATCH($R$8,PC_MARZO_2025!$F$26,0)))</f>
        <v>159760.35175158945</v>
      </c>
      <c r="S90" s="185"/>
      <c r="T90" s="185"/>
    </row>
    <row r="91" spans="1:20" ht="16.899999999999999" customHeight="1" x14ac:dyDescent="0.3">
      <c r="A91" s="484" t="str">
        <f t="shared" si="5"/>
        <v>APMTEnergíaGolfo Centro</v>
      </c>
      <c r="C91" s="176" t="s">
        <v>58</v>
      </c>
      <c r="D91" s="177" t="s">
        <v>135</v>
      </c>
      <c r="E91" s="177" t="s">
        <v>66</v>
      </c>
      <c r="F91" s="178" t="s">
        <v>158</v>
      </c>
      <c r="G91" s="179">
        <f t="array" ref="G91">INDEX(INSUMOS_MARZO_2025!$D$18:$D$221,MATCH($C91&amp;$E91,INSUMOS_MARZO_2025!$B$18:$B$221&amp;INSUMOS_MARZO_2025!$C$18:$C$221,0))</f>
        <v>1502.1600165977204</v>
      </c>
      <c r="H91" s="118"/>
      <c r="I91" s="118" t="str">
        <f t="shared" si="3"/>
        <v>DB2SINNA</v>
      </c>
      <c r="J91" s="118" t="str">
        <f t="shared" si="4"/>
        <v>DB2Centro OrienteNA</v>
      </c>
      <c r="K91" s="118" t="s">
        <v>150</v>
      </c>
      <c r="M91" s="187" t="s">
        <v>50</v>
      </c>
      <c r="N91" s="181" t="s">
        <v>159</v>
      </c>
      <c r="O91" s="181" t="s">
        <v>160</v>
      </c>
      <c r="P91" s="181" t="s">
        <v>64</v>
      </c>
      <c r="Q91" s="182" t="s">
        <v>161</v>
      </c>
      <c r="R91" s="183">
        <f t="array" ref="R91">IF(Q91="NA",INDEX($G$10:$G$213,MATCH(M91&amp;P91,$C$10:$C$213&amp;$E$10:$E$213,0)),INDEX($G$10:$G$213,MATCH(M91&amp;P91,$C$10:$C$213&amp;$E$10:$E$213,0))*INDEX(PC_MARZO_2025!$F$28:$F$60,MATCH(I91,PC_MARZO_2025!$E$28:$E$60,0),MATCH($R$8,PC_MARZO_2025!$F$26,0)))</f>
        <v>98199.045369890096</v>
      </c>
      <c r="S91" s="185"/>
      <c r="T91" s="185"/>
    </row>
    <row r="92" spans="1:20" ht="16.899999999999999" customHeight="1" x14ac:dyDescent="0.3">
      <c r="A92" s="484" t="str">
        <f t="shared" si="5"/>
        <v>RABTEnergíaGolfo Centro</v>
      </c>
      <c r="C92" s="176" t="s">
        <v>59</v>
      </c>
      <c r="D92" s="177" t="s">
        <v>135</v>
      </c>
      <c r="E92" s="177" t="s">
        <v>66</v>
      </c>
      <c r="F92" s="178" t="s">
        <v>158</v>
      </c>
      <c r="G92" s="179">
        <f t="array" ref="G92">INDEX(INSUMOS_MARZO_2025!$D$18:$D$221,MATCH($C92&amp;$E92,INSUMOS_MARZO_2025!$B$18:$B$221&amp;INSUMOS_MARZO_2025!$C$18:$C$221,0))</f>
        <v>15543.594688419073</v>
      </c>
      <c r="H92" s="118"/>
      <c r="I92" s="118" t="str">
        <f t="shared" si="3"/>
        <v>PDBTSINNA</v>
      </c>
      <c r="J92" s="118" t="str">
        <f t="shared" si="4"/>
        <v>PDBTCentro OrienteNA</v>
      </c>
      <c r="K92" s="118" t="s">
        <v>150</v>
      </c>
      <c r="M92" s="187" t="s">
        <v>56</v>
      </c>
      <c r="N92" s="181" t="s">
        <v>159</v>
      </c>
      <c r="O92" s="181" t="s">
        <v>160</v>
      </c>
      <c r="P92" s="181" t="s">
        <v>64</v>
      </c>
      <c r="Q92" s="182" t="s">
        <v>161</v>
      </c>
      <c r="R92" s="183">
        <f t="array" ref="R92">IF(Q92="NA",INDEX($G$10:$G$213,MATCH(M92&amp;P92,$C$10:$C$213&amp;$E$10:$E$213,0)),INDEX($G$10:$G$213,MATCH(M92&amp;P92,$C$10:$C$213&amp;$E$10:$E$213,0))*INDEX(PC_MARZO_2025!$F$28:$F$60,MATCH(I92,PC_MARZO_2025!$E$28:$E$60,0),MATCH($R$8,PC_MARZO_2025!$F$26,0)))</f>
        <v>81041.027512691406</v>
      </c>
      <c r="S92" s="185"/>
      <c r="T92" s="185"/>
    </row>
    <row r="93" spans="1:20" ht="16.899999999999999" customHeight="1" x14ac:dyDescent="0.3">
      <c r="A93" s="484" t="str">
        <f t="shared" si="5"/>
        <v>RAMTEnergíaGolfo Centro</v>
      </c>
      <c r="C93" s="176" t="s">
        <v>60</v>
      </c>
      <c r="D93" s="177" t="s">
        <v>135</v>
      </c>
      <c r="E93" s="177" t="s">
        <v>66</v>
      </c>
      <c r="F93" s="178" t="s">
        <v>158</v>
      </c>
      <c r="G93" s="179">
        <f t="array" ref="G93">INDEX(INSUMOS_MARZO_2025!$D$18:$D$221,MATCH($C93&amp;$E93,INSUMOS_MARZO_2025!$B$18:$B$221&amp;INSUMOS_MARZO_2025!$C$18:$C$221,0))</f>
        <v>35813.235871517463</v>
      </c>
      <c r="H93" s="118"/>
      <c r="I93" s="118" t="str">
        <f t="shared" si="3"/>
        <v>GDBTSINNA</v>
      </c>
      <c r="J93" s="118" t="str">
        <f t="shared" si="4"/>
        <v>GDBTCentro OrienteNA</v>
      </c>
      <c r="K93" s="118" t="s">
        <v>150</v>
      </c>
      <c r="M93" s="187" t="s">
        <v>53</v>
      </c>
      <c r="N93" s="181" t="s">
        <v>159</v>
      </c>
      <c r="O93" s="181" t="s">
        <v>160</v>
      </c>
      <c r="P93" s="181" t="s">
        <v>64</v>
      </c>
      <c r="Q93" s="182" t="s">
        <v>161</v>
      </c>
      <c r="R93" s="183">
        <f t="array" ref="R93">IF(Q93="NA",INDEX($G$10:$G$213,MATCH(M93&amp;P93,$C$10:$C$213&amp;$E$10:$E$213,0)),INDEX($G$10:$G$213,MATCH(M93&amp;P93,$C$10:$C$213&amp;$E$10:$E$213,0))*INDEX(PC_MARZO_2025!$F$28:$F$60,MATCH(I93,PC_MARZO_2025!$E$28:$E$60,0),MATCH($R$8,PC_MARZO_2025!$F$26,0)))</f>
        <v>2652.0671911083496</v>
      </c>
      <c r="S93" s="185"/>
      <c r="T93" s="185"/>
    </row>
    <row r="94" spans="1:20" ht="16.899999999999999" customHeight="1" x14ac:dyDescent="0.3">
      <c r="A94" s="484" t="str">
        <f t="shared" si="5"/>
        <v>DB1EnergíaGolfo Norte</v>
      </c>
      <c r="C94" s="176" t="s">
        <v>48</v>
      </c>
      <c r="D94" s="177" t="s">
        <v>135</v>
      </c>
      <c r="E94" s="177" t="s">
        <v>67</v>
      </c>
      <c r="F94" s="178" t="s">
        <v>158</v>
      </c>
      <c r="G94" s="179">
        <f t="array" ref="G94">INDEX(INSUMOS_MARZO_2025!$D$18:$D$221,MATCH($C94&amp;$E94,INSUMOS_MARZO_2025!$B$18:$B$221&amp;INSUMOS_MARZO_2025!$C$18:$C$221,0))</f>
        <v>158015.24914701364</v>
      </c>
      <c r="H94" s="118"/>
      <c r="I94" s="118" t="str">
        <f t="shared" si="3"/>
        <v>RABTSINNA</v>
      </c>
      <c r="J94" s="118" t="str">
        <f t="shared" si="4"/>
        <v>RABTCentro OrienteNA</v>
      </c>
      <c r="K94" s="118" t="s">
        <v>150</v>
      </c>
      <c r="M94" s="180" t="s">
        <v>59</v>
      </c>
      <c r="N94" s="181" t="s">
        <v>159</v>
      </c>
      <c r="O94" s="181" t="s">
        <v>160</v>
      </c>
      <c r="P94" s="181" t="s">
        <v>64</v>
      </c>
      <c r="Q94" s="182" t="s">
        <v>161</v>
      </c>
      <c r="R94" s="183">
        <f t="array" ref="R94">IF(Q94="NA",INDEX($G$10:$G$213,MATCH(M94&amp;P94,$C$10:$C$213&amp;$E$10:$E$213,0)),INDEX($G$10:$G$213,MATCH(M94&amp;P94,$C$10:$C$213&amp;$E$10:$E$213,0))*INDEX(PC_MARZO_2025!$F$28:$F$60,MATCH(I94,PC_MARZO_2025!$E$28:$E$60,0),MATCH($R$8,PC_MARZO_2025!$F$26,0)))</f>
        <v>21356.347245653546</v>
      </c>
      <c r="S94" s="185"/>
      <c r="T94" s="185"/>
    </row>
    <row r="95" spans="1:20" ht="16.899999999999999" customHeight="1" x14ac:dyDescent="0.3">
      <c r="A95" s="484" t="str">
        <f t="shared" si="5"/>
        <v>DB2EnergíaGolfo Norte</v>
      </c>
      <c r="C95" s="176" t="s">
        <v>50</v>
      </c>
      <c r="D95" s="177" t="s">
        <v>135</v>
      </c>
      <c r="E95" s="177" t="s">
        <v>67</v>
      </c>
      <c r="F95" s="178" t="s">
        <v>158</v>
      </c>
      <c r="G95" s="179">
        <f t="array" ref="G95">INDEX(INSUMOS_MARZO_2025!$D$18:$D$221,MATCH($C95&amp;$E95,INSUMOS_MARZO_2025!$B$18:$B$221&amp;INSUMOS_MARZO_2025!$C$18:$C$221,0))</f>
        <v>383093.73862585711</v>
      </c>
      <c r="H95" s="118"/>
      <c r="I95" s="118" t="str">
        <f t="shared" si="3"/>
        <v>APBTSINNA</v>
      </c>
      <c r="J95" s="118" t="str">
        <f t="shared" si="4"/>
        <v>APBTCentro OrienteNA</v>
      </c>
      <c r="K95" s="118" t="s">
        <v>150</v>
      </c>
      <c r="M95" s="180" t="s">
        <v>57</v>
      </c>
      <c r="N95" s="181" t="s">
        <v>159</v>
      </c>
      <c r="O95" s="181" t="s">
        <v>160</v>
      </c>
      <c r="P95" s="181" t="s">
        <v>64</v>
      </c>
      <c r="Q95" s="182" t="s">
        <v>161</v>
      </c>
      <c r="R95" s="183">
        <f t="array" ref="R95">IF(Q95="NA",INDEX($G$10:$G$213,MATCH(M95&amp;P95,$C$10:$C$213&amp;$E$10:$E$213,0)),INDEX($G$10:$G$213,MATCH(M95&amp;P95,$C$10:$C$213&amp;$E$10:$E$213,0))*INDEX(PC_MARZO_2025!$F$28:$F$60,MATCH(I95,PC_MARZO_2025!$E$28:$E$60,0),MATCH($R$8,PC_MARZO_2025!$F$26,0)))</f>
        <v>26499.10877277363</v>
      </c>
      <c r="S95" s="185"/>
      <c r="T95" s="185"/>
    </row>
    <row r="96" spans="1:20" ht="16.899999999999999" customHeight="1" x14ac:dyDescent="0.3">
      <c r="A96" s="484" t="str">
        <f t="shared" si="5"/>
        <v>DISTEnergíaGolfo Norte</v>
      </c>
      <c r="C96" s="176" t="s">
        <v>51</v>
      </c>
      <c r="D96" s="177" t="s">
        <v>135</v>
      </c>
      <c r="E96" s="177" t="s">
        <v>67</v>
      </c>
      <c r="F96" s="178" t="s">
        <v>158</v>
      </c>
      <c r="G96" s="179">
        <f t="array" ref="G96">INDEX(INSUMOS_MARZO_2025!$D$18:$D$221,MATCH($C96&amp;$E96,INSUMOS_MARZO_2025!$B$18:$B$221&amp;INSUMOS_MARZO_2025!$C$18:$C$221,0))</f>
        <v>287430.68609858304</v>
      </c>
      <c r="H96" s="118"/>
      <c r="I96" s="118" t="str">
        <f t="shared" si="3"/>
        <v>APMTSINNA</v>
      </c>
      <c r="J96" s="118" t="str">
        <f t="shared" si="4"/>
        <v>APMTCentro OrienteNA</v>
      </c>
      <c r="K96" s="118" t="s">
        <v>150</v>
      </c>
      <c r="M96" s="180" t="s">
        <v>58</v>
      </c>
      <c r="N96" s="181" t="s">
        <v>159</v>
      </c>
      <c r="O96" s="181" t="s">
        <v>160</v>
      </c>
      <c r="P96" s="181" t="s">
        <v>64</v>
      </c>
      <c r="Q96" s="182" t="s">
        <v>161</v>
      </c>
      <c r="R96" s="183">
        <f t="array" ref="R96">IF(Q96="NA",INDEX($G$10:$G$213,MATCH(M96&amp;P96,$C$10:$C$213&amp;$E$10:$E$213,0)),INDEX($G$10:$G$213,MATCH(M96&amp;P96,$C$10:$C$213&amp;$E$10:$E$213,0))*INDEX(PC_MARZO_2025!$F$28:$F$60,MATCH(I96,PC_MARZO_2025!$E$28:$E$60,0),MATCH($R$8,PC_MARZO_2025!$F$26,0)))</f>
        <v>681.22769443322318</v>
      </c>
      <c r="S96" s="185"/>
      <c r="T96" s="185"/>
    </row>
    <row r="97" spans="1:20" ht="16.899999999999999" customHeight="1" x14ac:dyDescent="0.3">
      <c r="A97" s="484" t="str">
        <f t="shared" si="5"/>
        <v>DITEnergíaGolfo Norte</v>
      </c>
      <c r="C97" s="176" t="s">
        <v>52</v>
      </c>
      <c r="D97" s="177" t="s">
        <v>135</v>
      </c>
      <c r="E97" s="177" t="s">
        <v>67</v>
      </c>
      <c r="F97" s="178" t="s">
        <v>158</v>
      </c>
      <c r="G97" s="179">
        <f t="array" ref="G97">INDEX(INSUMOS_MARZO_2025!$D$18:$D$221,MATCH($C97&amp;$E97,INSUMOS_MARZO_2025!$B$18:$B$221&amp;INSUMOS_MARZO_2025!$C$18:$C$221,0))</f>
        <v>32409.816381209708</v>
      </c>
      <c r="H97" s="118"/>
      <c r="I97" s="118" t="str">
        <f t="shared" si="3"/>
        <v>GDMTHSINB</v>
      </c>
      <c r="J97" s="118" t="str">
        <f t="shared" si="4"/>
        <v>GDMTHCentro OrienteB</v>
      </c>
      <c r="K97" s="118" t="s">
        <v>150</v>
      </c>
      <c r="M97" s="180" t="s">
        <v>54</v>
      </c>
      <c r="N97" s="181" t="s">
        <v>159</v>
      </c>
      <c r="O97" s="181" t="s">
        <v>160</v>
      </c>
      <c r="P97" s="181" t="s">
        <v>64</v>
      </c>
      <c r="Q97" s="182" t="s">
        <v>146</v>
      </c>
      <c r="R97" s="183">
        <f t="array" ref="R97">IF(Q97="NA",INDEX($G$10:$G$213,MATCH(M97&amp;P97,$C$10:$C$213&amp;$E$10:$E$213,0)),INDEX($G$10:$G$213,MATCH(M97&amp;P97,$C$10:$C$213&amp;$E$10:$E$213,0))*INDEX(PC_MARZO_2025!$F$28:$F$60,MATCH(I97,PC_MARZO_2025!$E$28:$E$60,0),MATCH($R$8,PC_MARZO_2025!$F$26,0)))</f>
        <v>80190.629841249567</v>
      </c>
      <c r="S97" s="185"/>
      <c r="T97" s="185"/>
    </row>
    <row r="98" spans="1:20" ht="16.899999999999999" customHeight="1" x14ac:dyDescent="0.3">
      <c r="A98" s="484" t="str">
        <f t="shared" si="5"/>
        <v>GDBTEnergíaGolfo Norte</v>
      </c>
      <c r="C98" s="176" t="s">
        <v>53</v>
      </c>
      <c r="D98" s="177" t="s">
        <v>135</v>
      </c>
      <c r="E98" s="177" t="s">
        <v>67</v>
      </c>
      <c r="F98" s="178" t="s">
        <v>158</v>
      </c>
      <c r="G98" s="179">
        <f t="array" ref="G98">INDEX(INSUMOS_MARZO_2025!$D$18:$D$221,MATCH($C98&amp;$E98,INSUMOS_MARZO_2025!$B$18:$B$221&amp;INSUMOS_MARZO_2025!$C$18:$C$221,0))</f>
        <v>1793.2263334509955</v>
      </c>
      <c r="H98" s="118"/>
      <c r="I98" s="118" t="str">
        <f t="shared" si="3"/>
        <v>GDMTHSINI</v>
      </c>
      <c r="J98" s="118" t="str">
        <f t="shared" si="4"/>
        <v>GDMTHCentro OrienteI</v>
      </c>
      <c r="K98" s="118" t="s">
        <v>150</v>
      </c>
      <c r="M98" s="180" t="s">
        <v>54</v>
      </c>
      <c r="N98" s="181" t="s">
        <v>159</v>
      </c>
      <c r="O98" s="181" t="s">
        <v>160</v>
      </c>
      <c r="P98" s="181" t="s">
        <v>64</v>
      </c>
      <c r="Q98" s="182" t="s">
        <v>147</v>
      </c>
      <c r="R98" s="183">
        <f t="array" ref="R98">IF(Q98="NA",INDEX($G$10:$G$213,MATCH(M98&amp;P98,$C$10:$C$213&amp;$E$10:$E$213,0)),INDEX($G$10:$G$213,MATCH(M98&amp;P98,$C$10:$C$213&amp;$E$10:$E$213,0))*INDEX(PC_MARZO_2025!$F$28:$F$60,MATCH(I98,PC_MARZO_2025!$E$28:$E$60,0),MATCH($R$8,PC_MARZO_2025!$F$26,0)))</f>
        <v>153898.20930801076</v>
      </c>
      <c r="S98" s="185"/>
      <c r="T98" s="185"/>
    </row>
    <row r="99" spans="1:20" ht="16.899999999999999" customHeight="1" x14ac:dyDescent="0.3">
      <c r="A99" s="484" t="str">
        <f t="shared" si="5"/>
        <v>GDMTHEnergíaGolfo Norte</v>
      </c>
      <c r="C99" s="176" t="s">
        <v>54</v>
      </c>
      <c r="D99" s="177" t="s">
        <v>135</v>
      </c>
      <c r="E99" s="177" t="s">
        <v>67</v>
      </c>
      <c r="F99" s="178" t="s">
        <v>158</v>
      </c>
      <c r="G99" s="179">
        <f t="array" ref="G99">INDEX(INSUMOS_MARZO_2025!$D$18:$D$221,MATCH($C99&amp;$E99,INSUMOS_MARZO_2025!$B$18:$B$221&amp;INSUMOS_MARZO_2025!$C$18:$C$221,0))</f>
        <v>909449.65590208478</v>
      </c>
      <c r="H99" s="118"/>
      <c r="I99" s="118" t="str">
        <f t="shared" si="3"/>
        <v>GDMTHSINP</v>
      </c>
      <c r="J99" s="118" t="str">
        <f t="shared" si="4"/>
        <v>GDMTHCentro OrienteP</v>
      </c>
      <c r="K99" s="118" t="s">
        <v>150</v>
      </c>
      <c r="M99" s="180" t="s">
        <v>54</v>
      </c>
      <c r="N99" s="181" t="s">
        <v>159</v>
      </c>
      <c r="O99" s="181" t="s">
        <v>160</v>
      </c>
      <c r="P99" s="181" t="s">
        <v>64</v>
      </c>
      <c r="Q99" s="182" t="s">
        <v>148</v>
      </c>
      <c r="R99" s="183">
        <f t="array" ref="R99">IF(Q99="NA",INDEX($G$10:$G$213,MATCH(M99&amp;P99,$C$10:$C$213&amp;$E$10:$E$213,0)),INDEX($G$10:$G$213,MATCH(M99&amp;P99,$C$10:$C$213&amp;$E$10:$E$213,0))*INDEX(PC_MARZO_2025!$F$28:$F$60,MATCH(I99,PC_MARZO_2025!$E$28:$E$60,0),MATCH($R$8,PC_MARZO_2025!$F$26,0)))</f>
        <v>36452.456908720109</v>
      </c>
      <c r="S99" s="185"/>
      <c r="T99" s="185"/>
    </row>
    <row r="100" spans="1:20" ht="16.899999999999999" customHeight="1" x14ac:dyDescent="0.3">
      <c r="A100" s="484" t="str">
        <f t="shared" si="5"/>
        <v>GDMTOEnergíaGolfo Norte</v>
      </c>
      <c r="C100" s="176" t="s">
        <v>55</v>
      </c>
      <c r="D100" s="177" t="s">
        <v>135</v>
      </c>
      <c r="E100" s="177" t="s">
        <v>67</v>
      </c>
      <c r="F100" s="178" t="s">
        <v>158</v>
      </c>
      <c r="G100" s="179">
        <f t="array" ref="G100">INDEX(INSUMOS_MARZO_2025!$D$18:$D$221,MATCH($C100&amp;$E100,INSUMOS_MARZO_2025!$B$18:$B$221&amp;INSUMOS_MARZO_2025!$C$18:$C$221,0))</f>
        <v>159357.60966097694</v>
      </c>
      <c r="H100" s="118"/>
      <c r="I100" s="118" t="str">
        <f t="shared" si="3"/>
        <v>GDMTOSINNA</v>
      </c>
      <c r="J100" s="118" t="str">
        <f t="shared" si="4"/>
        <v>GDMTOCentro OrienteNA</v>
      </c>
      <c r="K100" s="118" t="s">
        <v>150</v>
      </c>
      <c r="M100" s="180" t="s">
        <v>55</v>
      </c>
      <c r="N100" s="181" t="s">
        <v>159</v>
      </c>
      <c r="O100" s="181" t="s">
        <v>160</v>
      </c>
      <c r="P100" s="181" t="s">
        <v>64</v>
      </c>
      <c r="Q100" s="182" t="s">
        <v>161</v>
      </c>
      <c r="R100" s="183">
        <f t="array" ref="R100">IF(Q100="NA",INDEX($G$10:$G$213,MATCH(M100&amp;P100,$C$10:$C$213&amp;$E$10:$E$213,0)),INDEX($G$10:$G$213,MATCH(M100&amp;P100,$C$10:$C$213&amp;$E$10:$E$213,0))*INDEX(PC_MARZO_2025!$F$28:$F$60,MATCH(I100,PC_MARZO_2025!$E$28:$E$60,0),MATCH($R$8,PC_MARZO_2025!$F$26,0)))</f>
        <v>80540.416397131252</v>
      </c>
      <c r="S100" s="185"/>
      <c r="T100" s="185"/>
    </row>
    <row r="101" spans="1:20" ht="16.899999999999999" customHeight="1" x14ac:dyDescent="0.3">
      <c r="A101" s="484" t="str">
        <f t="shared" si="5"/>
        <v>PDBTEnergíaGolfo Norte</v>
      </c>
      <c r="C101" s="176" t="s">
        <v>56</v>
      </c>
      <c r="D101" s="177" t="s">
        <v>135</v>
      </c>
      <c r="E101" s="177" t="s">
        <v>67</v>
      </c>
      <c r="F101" s="178" t="s">
        <v>158</v>
      </c>
      <c r="G101" s="179">
        <f t="array" ref="G101">INDEX(INSUMOS_MARZO_2025!$D$18:$D$221,MATCH($C101&amp;$E101,INSUMOS_MARZO_2025!$B$18:$B$221&amp;INSUMOS_MARZO_2025!$C$18:$C$221,0))</f>
        <v>72650.414971755483</v>
      </c>
      <c r="H101" s="118"/>
      <c r="I101" s="118" t="str">
        <f t="shared" si="3"/>
        <v>RAMTSINNA</v>
      </c>
      <c r="J101" s="118" t="str">
        <f t="shared" si="4"/>
        <v>RAMTCentro OrienteNA</v>
      </c>
      <c r="K101" s="118" t="s">
        <v>150</v>
      </c>
      <c r="M101" s="180" t="s">
        <v>60</v>
      </c>
      <c r="N101" s="181" t="s">
        <v>159</v>
      </c>
      <c r="O101" s="181" t="s">
        <v>160</v>
      </c>
      <c r="P101" s="181" t="s">
        <v>64</v>
      </c>
      <c r="Q101" s="182" t="s">
        <v>161</v>
      </c>
      <c r="R101" s="183">
        <f t="array" ref="R101">IF(Q101="NA",INDEX($G$10:$G$213,MATCH(M101&amp;P101,$C$10:$C$213&amp;$E$10:$E$213,0)),INDEX($G$10:$G$213,MATCH(M101&amp;P101,$C$10:$C$213&amp;$E$10:$E$213,0))*INDEX(PC_MARZO_2025!$F$28:$F$60,MATCH(I101,PC_MARZO_2025!$E$28:$E$60,0),MATCH($R$8,PC_MARZO_2025!$F$26,0)))</f>
        <v>37564.652982677588</v>
      </c>
      <c r="S101" s="185"/>
      <c r="T101" s="185"/>
    </row>
    <row r="102" spans="1:20" ht="16.899999999999999" customHeight="1" x14ac:dyDescent="0.3">
      <c r="A102" s="484" t="str">
        <f t="shared" si="5"/>
        <v>APBTEnergíaGolfo Norte</v>
      </c>
      <c r="C102" s="176" t="s">
        <v>57</v>
      </c>
      <c r="D102" s="177" t="s">
        <v>135</v>
      </c>
      <c r="E102" s="177" t="s">
        <v>67</v>
      </c>
      <c r="F102" s="178" t="s">
        <v>158</v>
      </c>
      <c r="G102" s="179">
        <f t="array" ref="G102">INDEX(INSUMOS_MARZO_2025!$D$18:$D$221,MATCH($C102&amp;$E102,INSUMOS_MARZO_2025!$B$18:$B$221&amp;INSUMOS_MARZO_2025!$C$18:$C$221,0))</f>
        <v>16330.896945695238</v>
      </c>
      <c r="H102" s="118"/>
      <c r="I102" s="118" t="str">
        <f t="shared" si="3"/>
        <v>DISTSINB</v>
      </c>
      <c r="J102" s="118" t="str">
        <f t="shared" si="4"/>
        <v>DISTCentro OrienteB</v>
      </c>
      <c r="K102" s="118" t="s">
        <v>150</v>
      </c>
      <c r="M102" s="180" t="s">
        <v>51</v>
      </c>
      <c r="N102" s="181" t="s">
        <v>159</v>
      </c>
      <c r="O102" s="181" t="s">
        <v>160</v>
      </c>
      <c r="P102" s="181" t="s">
        <v>64</v>
      </c>
      <c r="Q102" s="182" t="s">
        <v>146</v>
      </c>
      <c r="R102" s="183">
        <f t="array" ref="R102">IF(Q102="NA",INDEX($G$10:$G$213,MATCH(M102&amp;P102,$C$10:$C$213&amp;$E$10:$E$213,0)),INDEX($G$10:$G$213,MATCH(M102&amp;P102,$C$10:$C$213&amp;$E$10:$E$213,0))*INDEX(PC_MARZO_2025!$F$28:$F$60,MATCH(I102,PC_MARZO_2025!$E$28:$E$60,0),MATCH($R$8,PC_MARZO_2025!$F$26,0)))</f>
        <v>20222.580634054772</v>
      </c>
      <c r="S102" s="185"/>
      <c r="T102" s="185"/>
    </row>
    <row r="103" spans="1:20" ht="16.899999999999999" customHeight="1" x14ac:dyDescent="0.3">
      <c r="A103" s="484" t="str">
        <f t="shared" si="5"/>
        <v>APMTEnergíaGolfo Norte</v>
      </c>
      <c r="C103" s="176" t="s">
        <v>58</v>
      </c>
      <c r="D103" s="177" t="s">
        <v>135</v>
      </c>
      <c r="E103" s="177" t="s">
        <v>67</v>
      </c>
      <c r="F103" s="178" t="s">
        <v>158</v>
      </c>
      <c r="G103" s="179">
        <f t="array" ref="G103">INDEX(INSUMOS_MARZO_2025!$D$18:$D$221,MATCH($C103&amp;$E103,INSUMOS_MARZO_2025!$B$18:$B$221&amp;INSUMOS_MARZO_2025!$C$18:$C$221,0))</f>
        <v>10700.870188148985</v>
      </c>
      <c r="H103" s="118"/>
      <c r="I103" s="118" t="str">
        <f t="shared" si="3"/>
        <v>DISTSINI</v>
      </c>
      <c r="J103" s="118" t="str">
        <f t="shared" si="4"/>
        <v>DISTCentro OrienteI</v>
      </c>
      <c r="K103" s="118" t="s">
        <v>150</v>
      </c>
      <c r="M103" s="180" t="s">
        <v>51</v>
      </c>
      <c r="N103" s="181" t="s">
        <v>159</v>
      </c>
      <c r="O103" s="181" t="s">
        <v>160</v>
      </c>
      <c r="P103" s="181" t="s">
        <v>64</v>
      </c>
      <c r="Q103" s="182" t="s">
        <v>147</v>
      </c>
      <c r="R103" s="183">
        <f t="array" ref="R103">IF(Q103="NA",INDEX($G$10:$G$213,MATCH(M103&amp;P103,$C$10:$C$213&amp;$E$10:$E$213,0)),INDEX($G$10:$G$213,MATCH(M103&amp;P103,$C$10:$C$213&amp;$E$10:$E$213,0))*INDEX(PC_MARZO_2025!$F$28:$F$60,MATCH(I103,PC_MARZO_2025!$E$28:$E$60,0),MATCH($R$8,PC_MARZO_2025!$F$26,0)))</f>
        <v>35163.540609899239</v>
      </c>
      <c r="S103" s="185"/>
      <c r="T103" s="185"/>
    </row>
    <row r="104" spans="1:20" ht="16.899999999999999" customHeight="1" x14ac:dyDescent="0.3">
      <c r="A104" s="484" t="str">
        <f t="shared" si="5"/>
        <v>RABTEnergíaGolfo Norte</v>
      </c>
      <c r="C104" s="176" t="s">
        <v>59</v>
      </c>
      <c r="D104" s="177" t="s">
        <v>135</v>
      </c>
      <c r="E104" s="177" t="s">
        <v>67</v>
      </c>
      <c r="F104" s="178" t="s">
        <v>158</v>
      </c>
      <c r="G104" s="179">
        <f t="array" ref="G104">INDEX(INSUMOS_MARZO_2025!$D$18:$D$221,MATCH($C104&amp;$E104,INSUMOS_MARZO_2025!$B$18:$B$221&amp;INSUMOS_MARZO_2025!$C$18:$C$221,0))</f>
        <v>7691.826269385012</v>
      </c>
      <c r="H104" s="118"/>
      <c r="I104" s="118" t="str">
        <f t="shared" si="3"/>
        <v>DISTSINP</v>
      </c>
      <c r="J104" s="118" t="str">
        <f t="shared" si="4"/>
        <v>DISTCentro OrienteP</v>
      </c>
      <c r="K104" s="118" t="s">
        <v>150</v>
      </c>
      <c r="M104" s="180" t="s">
        <v>51</v>
      </c>
      <c r="N104" s="181" t="s">
        <v>159</v>
      </c>
      <c r="O104" s="181" t="s">
        <v>160</v>
      </c>
      <c r="P104" s="181" t="s">
        <v>64</v>
      </c>
      <c r="Q104" s="182" t="s">
        <v>148</v>
      </c>
      <c r="R104" s="183">
        <f t="array" ref="R104">IF(Q104="NA",INDEX($G$10:$G$213,MATCH(M104&amp;P104,$C$10:$C$213&amp;$E$10:$E$213,0)),INDEX($G$10:$G$213,MATCH(M104&amp;P104,$C$10:$C$213&amp;$E$10:$E$213,0))*INDEX(PC_MARZO_2025!$F$28:$F$60,MATCH(I104,PC_MARZO_2025!$E$28:$E$60,0),MATCH($R$8,PC_MARZO_2025!$F$26,0)))</f>
        <v>5179.3568394784488</v>
      </c>
      <c r="S104" s="185"/>
      <c r="T104" s="185"/>
    </row>
    <row r="105" spans="1:20" ht="16.899999999999999" customHeight="1" x14ac:dyDescent="0.3">
      <c r="A105" s="484" t="str">
        <f t="shared" si="5"/>
        <v>RAMTEnergíaGolfo Norte</v>
      </c>
      <c r="C105" s="176" t="s">
        <v>60</v>
      </c>
      <c r="D105" s="177" t="s">
        <v>135</v>
      </c>
      <c r="E105" s="177" t="s">
        <v>67</v>
      </c>
      <c r="F105" s="178" t="s">
        <v>158</v>
      </c>
      <c r="G105" s="179">
        <f t="array" ref="G105">INDEX(INSUMOS_MARZO_2025!$D$18:$D$221,MATCH($C105&amp;$E105,INSUMOS_MARZO_2025!$B$18:$B$221&amp;INSUMOS_MARZO_2025!$C$18:$C$221,0))</f>
        <v>12441.686973018592</v>
      </c>
      <c r="H105" s="118"/>
      <c r="I105" s="118" t="str">
        <f t="shared" si="3"/>
        <v>DISTSINSP</v>
      </c>
      <c r="J105" s="118" t="str">
        <f t="shared" si="4"/>
        <v>DISTCentro OrienteSP</v>
      </c>
      <c r="K105" s="118" t="s">
        <v>150</v>
      </c>
      <c r="M105" s="180" t="s">
        <v>51</v>
      </c>
      <c r="N105" s="181" t="s">
        <v>159</v>
      </c>
      <c r="O105" s="181" t="s">
        <v>160</v>
      </c>
      <c r="P105" s="181" t="s">
        <v>64</v>
      </c>
      <c r="Q105" s="182" t="s">
        <v>151</v>
      </c>
      <c r="R105" s="183">
        <f t="array" ref="R105">IF(Q105="NA",INDEX($G$10:$G$213,MATCH(M105&amp;P105,$C$10:$C$213&amp;$E$10:$E$213,0)),INDEX($G$10:$G$213,MATCH(M105&amp;P105,$C$10:$C$213&amp;$E$10:$E$213,0))*INDEX(PC_MARZO_2025!$F$28:$F$60,MATCH(I105,PC_MARZO_2025!$E$28:$E$60,0),MATCH($R$8,PC_MARZO_2025!$F$26,0)))</f>
        <v>0</v>
      </c>
      <c r="S105" s="185"/>
      <c r="T105" s="185"/>
    </row>
    <row r="106" spans="1:20" ht="16.899999999999999" customHeight="1" x14ac:dyDescent="0.3">
      <c r="A106" s="484" t="str">
        <f t="shared" si="5"/>
        <v>DB1EnergíaJalisco</v>
      </c>
      <c r="C106" s="176" t="s">
        <v>48</v>
      </c>
      <c r="D106" s="177" t="s">
        <v>135</v>
      </c>
      <c r="E106" s="177" t="s">
        <v>68</v>
      </c>
      <c r="F106" s="178" t="s">
        <v>158</v>
      </c>
      <c r="G106" s="179">
        <f t="array" ref="G106">INDEX(INSUMOS_MARZO_2025!$D$18:$D$221,MATCH($C106&amp;$E106,INSUMOS_MARZO_2025!$B$18:$B$221&amp;INSUMOS_MARZO_2025!$C$18:$C$221,0))</f>
        <v>187938.3815248466</v>
      </c>
      <c r="H106" s="118"/>
      <c r="I106" s="118" t="str">
        <f t="shared" si="3"/>
        <v>DITSINB</v>
      </c>
      <c r="J106" s="118" t="str">
        <f t="shared" si="4"/>
        <v>DITCentro OrienteB</v>
      </c>
      <c r="K106" s="118" t="s">
        <v>150</v>
      </c>
      <c r="M106" s="180" t="s">
        <v>52</v>
      </c>
      <c r="N106" s="181" t="s">
        <v>159</v>
      </c>
      <c r="O106" s="181" t="s">
        <v>160</v>
      </c>
      <c r="P106" s="181" t="s">
        <v>64</v>
      </c>
      <c r="Q106" s="182" t="s">
        <v>146</v>
      </c>
      <c r="R106" s="183">
        <f t="array" ref="R106">IF(Q106="NA",INDEX($G$10:$G$213,MATCH(M106&amp;P106,$C$10:$C$213&amp;$E$10:$E$213,0)),INDEX($G$10:$G$213,MATCH(M106&amp;P106,$C$10:$C$213&amp;$E$10:$E$213,0))*INDEX(PC_MARZO_2025!$F$28:$F$60,MATCH(I106,PC_MARZO_2025!$E$28:$E$60,0),MATCH($R$8,PC_MARZO_2025!$F$26,0)))</f>
        <v>38837.843587195006</v>
      </c>
      <c r="S106" s="185"/>
      <c r="T106" s="185"/>
    </row>
    <row r="107" spans="1:20" ht="16.899999999999999" customHeight="1" x14ac:dyDescent="0.3">
      <c r="A107" s="484" t="str">
        <f t="shared" si="5"/>
        <v>DB2EnergíaJalisco</v>
      </c>
      <c r="C107" s="176" t="s">
        <v>50</v>
      </c>
      <c r="D107" s="177" t="s">
        <v>135</v>
      </c>
      <c r="E107" s="177" t="s">
        <v>68</v>
      </c>
      <c r="F107" s="178" t="s">
        <v>158</v>
      </c>
      <c r="G107" s="179">
        <f t="array" ref="G107">INDEX(INSUMOS_MARZO_2025!$D$18:$D$221,MATCH($C107&amp;$E107,INSUMOS_MARZO_2025!$B$18:$B$221&amp;INSUMOS_MARZO_2025!$C$18:$C$221,0))</f>
        <v>137098.46795373331</v>
      </c>
      <c r="H107" s="118"/>
      <c r="I107" s="118" t="str">
        <f t="shared" si="3"/>
        <v>DITSINI</v>
      </c>
      <c r="J107" s="118" t="str">
        <f t="shared" si="4"/>
        <v>DITCentro OrienteI</v>
      </c>
      <c r="K107" s="118" t="s">
        <v>150</v>
      </c>
      <c r="M107" s="180" t="s">
        <v>52</v>
      </c>
      <c r="N107" s="181" t="s">
        <v>159</v>
      </c>
      <c r="O107" s="181" t="s">
        <v>160</v>
      </c>
      <c r="P107" s="181" t="s">
        <v>64</v>
      </c>
      <c r="Q107" s="182" t="s">
        <v>147</v>
      </c>
      <c r="R107" s="183">
        <f t="array" ref="R107">IF(Q107="NA",INDEX($G$10:$G$213,MATCH(M107&amp;P107,$C$10:$C$213&amp;$E$10:$E$213,0)),INDEX($G$10:$G$213,MATCH(M107&amp;P107,$C$10:$C$213&amp;$E$10:$E$213,0))*INDEX(PC_MARZO_2025!$F$28:$F$60,MATCH(I107,PC_MARZO_2025!$E$28:$E$60,0),MATCH($R$8,PC_MARZO_2025!$F$26,0)))</f>
        <v>55115.28198829812</v>
      </c>
      <c r="S107" s="185"/>
      <c r="T107" s="185"/>
    </row>
    <row r="108" spans="1:20" ht="16.899999999999999" customHeight="1" x14ac:dyDescent="0.3">
      <c r="A108" s="484" t="str">
        <f t="shared" si="5"/>
        <v>DISTEnergíaJalisco</v>
      </c>
      <c r="C108" s="176" t="s">
        <v>51</v>
      </c>
      <c r="D108" s="177" t="s">
        <v>135</v>
      </c>
      <c r="E108" s="177" t="s">
        <v>68</v>
      </c>
      <c r="F108" s="178" t="s">
        <v>158</v>
      </c>
      <c r="G108" s="179">
        <f t="array" ref="G108">INDEX(INSUMOS_MARZO_2025!$D$18:$D$221,MATCH($C108&amp;$E108,INSUMOS_MARZO_2025!$B$18:$B$221&amp;INSUMOS_MARZO_2025!$C$18:$C$221,0))</f>
        <v>103594.50333415116</v>
      </c>
      <c r="H108" s="118"/>
      <c r="I108" s="118" t="str">
        <f t="shared" si="3"/>
        <v>DITSINP</v>
      </c>
      <c r="J108" s="118" t="str">
        <f t="shared" si="4"/>
        <v>DITCentro OrienteP</v>
      </c>
      <c r="K108" s="118" t="s">
        <v>150</v>
      </c>
      <c r="M108" s="180" t="s">
        <v>52</v>
      </c>
      <c r="N108" s="181" t="s">
        <v>159</v>
      </c>
      <c r="O108" s="181" t="s">
        <v>160</v>
      </c>
      <c r="P108" s="181" t="s">
        <v>64</v>
      </c>
      <c r="Q108" s="182" t="s">
        <v>148</v>
      </c>
      <c r="R108" s="183">
        <f t="array" ref="R108">IF(Q108="NA",INDEX($G$10:$G$213,MATCH(M108&amp;P108,$C$10:$C$213&amp;$E$10:$E$213,0)),INDEX($G$10:$G$213,MATCH(M108&amp;P108,$C$10:$C$213&amp;$E$10:$E$213,0))*INDEX(PC_MARZO_2025!$F$28:$F$60,MATCH(I108,PC_MARZO_2025!$E$28:$E$60,0),MATCH($R$8,PC_MARZO_2025!$F$26,0)))</f>
        <v>5728.184111515161</v>
      </c>
      <c r="S108" s="185"/>
      <c r="T108" s="185"/>
    </row>
    <row r="109" spans="1:20" ht="16.899999999999999" customHeight="1" x14ac:dyDescent="0.3">
      <c r="A109" s="484" t="str">
        <f t="shared" si="5"/>
        <v>DITEnergíaJalisco</v>
      </c>
      <c r="C109" s="176" t="s">
        <v>52</v>
      </c>
      <c r="D109" s="177" t="s">
        <v>135</v>
      </c>
      <c r="E109" s="177" t="s">
        <v>68</v>
      </c>
      <c r="F109" s="178" t="s">
        <v>158</v>
      </c>
      <c r="G109" s="179">
        <f t="array" ref="G109">INDEX(INSUMOS_MARZO_2025!$D$18:$D$221,MATCH($C109&amp;$E109,INSUMOS_MARZO_2025!$B$18:$B$221&amp;INSUMOS_MARZO_2025!$C$18:$C$221,0))</f>
        <v>17122.071547694108</v>
      </c>
      <c r="H109" s="118"/>
      <c r="I109" s="118" t="str">
        <f t="shared" si="3"/>
        <v>DITSINSP</v>
      </c>
      <c r="J109" s="118" t="str">
        <f t="shared" si="4"/>
        <v>DITCentro OrienteSP</v>
      </c>
      <c r="K109" s="118" t="s">
        <v>150</v>
      </c>
      <c r="M109" s="180" t="s">
        <v>52</v>
      </c>
      <c r="N109" s="181" t="s">
        <v>159</v>
      </c>
      <c r="O109" s="181" t="s">
        <v>160</v>
      </c>
      <c r="P109" s="181" t="s">
        <v>64</v>
      </c>
      <c r="Q109" s="182" t="s">
        <v>151</v>
      </c>
      <c r="R109" s="183">
        <f t="array" ref="R109">IF(Q109="NA",INDEX($G$10:$G$213,MATCH(M109&amp;P109,$C$10:$C$213&amp;$E$10:$E$213,0)),INDEX($G$10:$G$213,MATCH(M109&amp;P109,$C$10:$C$213&amp;$E$10:$E$213,0))*INDEX(PC_MARZO_2025!$F$28:$F$60,MATCH(I109,PC_MARZO_2025!$E$28:$E$60,0),MATCH($R$8,PC_MARZO_2025!$F$26,0)))</f>
        <v>0</v>
      </c>
      <c r="S109" s="185"/>
      <c r="T109" s="185"/>
    </row>
    <row r="110" spans="1:20" ht="16.899999999999999" customHeight="1" x14ac:dyDescent="0.3">
      <c r="A110" s="484" t="str">
        <f t="shared" si="5"/>
        <v>GDBTEnergíaJalisco</v>
      </c>
      <c r="C110" s="176" t="s">
        <v>53</v>
      </c>
      <c r="D110" s="177" t="s">
        <v>135</v>
      </c>
      <c r="E110" s="177" t="s">
        <v>68</v>
      </c>
      <c r="F110" s="178" t="s">
        <v>158</v>
      </c>
      <c r="G110" s="179">
        <f t="array" ref="G110">INDEX(INSUMOS_MARZO_2025!$D$18:$D$221,MATCH($C110&amp;$E110,INSUMOS_MARZO_2025!$B$18:$B$221&amp;INSUMOS_MARZO_2025!$C$18:$C$221,0))</f>
        <v>2250.0050148008163</v>
      </c>
      <c r="H110" s="118"/>
      <c r="I110" s="118" t="str">
        <f t="shared" si="3"/>
        <v>DB1SINNA</v>
      </c>
      <c r="J110" s="118" t="str">
        <f t="shared" si="4"/>
        <v>DB1Centro SurNA</v>
      </c>
      <c r="K110" s="118" t="s">
        <v>150</v>
      </c>
      <c r="M110" s="180" t="s">
        <v>48</v>
      </c>
      <c r="N110" s="181" t="s">
        <v>159</v>
      </c>
      <c r="O110" s="181" t="s">
        <v>160</v>
      </c>
      <c r="P110" s="181" t="s">
        <v>65</v>
      </c>
      <c r="Q110" s="182" t="s">
        <v>161</v>
      </c>
      <c r="R110" s="183">
        <f t="array" ref="R110">IF(Q110="NA",INDEX($G$10:$G$213,MATCH(M110&amp;P110,$C$10:$C$213&amp;$E$10:$E$213,0)),INDEX($G$10:$G$213,MATCH(M110&amp;P110,$C$10:$C$213&amp;$E$10:$E$213,0))*INDEX(PC_MARZO_2025!$F$28:$F$60,MATCH(I110,PC_MARZO_2025!$E$28:$E$60,0),MATCH($R$8,PC_MARZO_2025!$F$26,0)))</f>
        <v>133491.61683560273</v>
      </c>
      <c r="S110" s="185"/>
      <c r="T110" s="185"/>
    </row>
    <row r="111" spans="1:20" ht="16.899999999999999" customHeight="1" x14ac:dyDescent="0.3">
      <c r="A111" s="484" t="str">
        <f t="shared" si="5"/>
        <v>GDMTHEnergíaJalisco</v>
      </c>
      <c r="C111" s="176" t="s">
        <v>54</v>
      </c>
      <c r="D111" s="177" t="s">
        <v>135</v>
      </c>
      <c r="E111" s="177" t="s">
        <v>68</v>
      </c>
      <c r="F111" s="178" t="s">
        <v>158</v>
      </c>
      <c r="G111" s="179">
        <f t="array" ref="G111">INDEX(INSUMOS_MARZO_2025!$D$18:$D$221,MATCH($C111&amp;$E111,INSUMOS_MARZO_2025!$B$18:$B$221&amp;INSUMOS_MARZO_2025!$C$18:$C$221,0))</f>
        <v>430811.9663048737</v>
      </c>
      <c r="H111" s="118"/>
      <c r="I111" s="118" t="str">
        <f t="shared" si="3"/>
        <v>DB2SINNA</v>
      </c>
      <c r="J111" s="118" t="str">
        <f t="shared" si="4"/>
        <v>DB2Centro SurNA</v>
      </c>
      <c r="K111" s="118" t="s">
        <v>150</v>
      </c>
      <c r="M111" s="180" t="s">
        <v>50</v>
      </c>
      <c r="N111" s="181" t="s">
        <v>159</v>
      </c>
      <c r="O111" s="181" t="s">
        <v>160</v>
      </c>
      <c r="P111" s="181" t="s">
        <v>65</v>
      </c>
      <c r="Q111" s="182" t="s">
        <v>161</v>
      </c>
      <c r="R111" s="183">
        <f t="array" ref="R111">IF(Q111="NA",INDEX($G$10:$G$213,MATCH(M111&amp;P111,$C$10:$C$213&amp;$E$10:$E$213,0)),INDEX($G$10:$G$213,MATCH(M111&amp;P111,$C$10:$C$213&amp;$E$10:$E$213,0))*INDEX(PC_MARZO_2025!$F$28:$F$60,MATCH(I111,PC_MARZO_2025!$E$28:$E$60,0),MATCH($R$8,PC_MARZO_2025!$F$26,0)))</f>
        <v>129194.31884411587</v>
      </c>
      <c r="S111" s="185"/>
      <c r="T111" s="185"/>
    </row>
    <row r="112" spans="1:20" ht="16.899999999999999" customHeight="1" x14ac:dyDescent="0.3">
      <c r="A112" s="484" t="str">
        <f t="shared" si="5"/>
        <v>GDMTOEnergíaJalisco</v>
      </c>
      <c r="C112" s="176" t="s">
        <v>55</v>
      </c>
      <c r="D112" s="177" t="s">
        <v>135</v>
      </c>
      <c r="E112" s="177" t="s">
        <v>68</v>
      </c>
      <c r="F112" s="178" t="s">
        <v>158</v>
      </c>
      <c r="G112" s="179">
        <f t="array" ref="G112">INDEX(INSUMOS_MARZO_2025!$D$18:$D$221,MATCH($C112&amp;$E112,INSUMOS_MARZO_2025!$B$18:$B$221&amp;INSUMOS_MARZO_2025!$C$18:$C$221,0))</f>
        <v>139959.86308915328</v>
      </c>
      <c r="H112" s="118"/>
      <c r="I112" s="118" t="str">
        <f t="shared" si="3"/>
        <v>PDBTSINNA</v>
      </c>
      <c r="J112" s="118" t="str">
        <f t="shared" si="4"/>
        <v>PDBTCentro SurNA</v>
      </c>
      <c r="K112" s="118" t="s">
        <v>150</v>
      </c>
      <c r="M112" s="180" t="s">
        <v>56</v>
      </c>
      <c r="N112" s="181" t="s">
        <v>159</v>
      </c>
      <c r="O112" s="181" t="s">
        <v>160</v>
      </c>
      <c r="P112" s="181" t="s">
        <v>65</v>
      </c>
      <c r="Q112" s="182" t="s">
        <v>161</v>
      </c>
      <c r="R112" s="183">
        <f t="array" ref="R112">IF(Q112="NA",INDEX($G$10:$G$213,MATCH(M112&amp;P112,$C$10:$C$213&amp;$E$10:$E$213,0)),INDEX($G$10:$G$213,MATCH(M112&amp;P112,$C$10:$C$213&amp;$E$10:$E$213,0))*INDEX(PC_MARZO_2025!$F$28:$F$60,MATCH(I112,PC_MARZO_2025!$E$28:$E$60,0),MATCH($R$8,PC_MARZO_2025!$F$26,0)))</f>
        <v>52581.386492430145</v>
      </c>
      <c r="S112" s="185"/>
      <c r="T112" s="185"/>
    </row>
    <row r="113" spans="1:20" ht="16.899999999999999" customHeight="1" x14ac:dyDescent="0.3">
      <c r="A113" s="484" t="str">
        <f t="shared" si="5"/>
        <v>PDBTEnergíaJalisco</v>
      </c>
      <c r="C113" s="176" t="s">
        <v>56</v>
      </c>
      <c r="D113" s="177" t="s">
        <v>135</v>
      </c>
      <c r="E113" s="177" t="s">
        <v>68</v>
      </c>
      <c r="F113" s="178" t="s">
        <v>158</v>
      </c>
      <c r="G113" s="179">
        <f t="array" ref="G113">INDEX(INSUMOS_MARZO_2025!$D$18:$D$221,MATCH($C113&amp;$E113,INSUMOS_MARZO_2025!$B$18:$B$221&amp;INSUMOS_MARZO_2025!$C$18:$C$221,0))</f>
        <v>98790.197439464362</v>
      </c>
      <c r="H113" s="118"/>
      <c r="I113" s="118" t="str">
        <f t="shared" si="3"/>
        <v>GDBTSINNA</v>
      </c>
      <c r="J113" s="118" t="str">
        <f t="shared" si="4"/>
        <v>GDBTCentro SurNA</v>
      </c>
      <c r="K113" s="118" t="s">
        <v>150</v>
      </c>
      <c r="M113" s="187" t="s">
        <v>53</v>
      </c>
      <c r="N113" s="181" t="s">
        <v>159</v>
      </c>
      <c r="O113" s="181" t="s">
        <v>160</v>
      </c>
      <c r="P113" s="181" t="s">
        <v>65</v>
      </c>
      <c r="Q113" s="182" t="s">
        <v>161</v>
      </c>
      <c r="R113" s="183">
        <f t="array" ref="R113">IF(Q113="NA",INDEX($G$10:$G$213,MATCH(M113&amp;P113,$C$10:$C$213&amp;$E$10:$E$213,0)),INDEX($G$10:$G$213,MATCH(M113&amp;P113,$C$10:$C$213&amp;$E$10:$E$213,0))*INDEX(PC_MARZO_2025!$F$28:$F$60,MATCH(I113,PC_MARZO_2025!$E$28:$E$60,0),MATCH($R$8,PC_MARZO_2025!$F$26,0)))</f>
        <v>2027.2671079823808</v>
      </c>
      <c r="S113" s="185"/>
      <c r="T113" s="185"/>
    </row>
    <row r="114" spans="1:20" ht="16.899999999999999" customHeight="1" x14ac:dyDescent="0.3">
      <c r="A114" s="484" t="str">
        <f t="shared" si="5"/>
        <v>APBTEnergíaJalisco</v>
      </c>
      <c r="C114" s="176" t="s">
        <v>57</v>
      </c>
      <c r="D114" s="177" t="s">
        <v>135</v>
      </c>
      <c r="E114" s="177" t="s">
        <v>68</v>
      </c>
      <c r="F114" s="178" t="s">
        <v>158</v>
      </c>
      <c r="G114" s="179">
        <f t="array" ref="G114">INDEX(INSUMOS_MARZO_2025!$D$18:$D$221,MATCH($C114&amp;$E114,INSUMOS_MARZO_2025!$B$18:$B$221&amp;INSUMOS_MARZO_2025!$C$18:$C$221,0))</f>
        <v>13753.032977873987</v>
      </c>
      <c r="H114" s="118"/>
      <c r="I114" s="118" t="str">
        <f t="shared" si="3"/>
        <v>RABTSINNA</v>
      </c>
      <c r="J114" s="118" t="str">
        <f t="shared" si="4"/>
        <v>RABTCentro SurNA</v>
      </c>
      <c r="K114" s="118" t="s">
        <v>150</v>
      </c>
      <c r="M114" s="187" t="s">
        <v>59</v>
      </c>
      <c r="N114" s="181" t="s">
        <v>159</v>
      </c>
      <c r="O114" s="181" t="s">
        <v>160</v>
      </c>
      <c r="P114" s="181" t="s">
        <v>65</v>
      </c>
      <c r="Q114" s="182" t="s">
        <v>161</v>
      </c>
      <c r="R114" s="183">
        <f t="array" ref="R114">IF(Q114="NA",INDEX($G$10:$G$213,MATCH(M114&amp;P114,$C$10:$C$213&amp;$E$10:$E$213,0)),INDEX($G$10:$G$213,MATCH(M114&amp;P114,$C$10:$C$213&amp;$E$10:$E$213,0))*INDEX(PC_MARZO_2025!$F$28:$F$60,MATCH(I114,PC_MARZO_2025!$E$28:$E$60,0),MATCH($R$8,PC_MARZO_2025!$F$26,0)))</f>
        <v>3598.7170337269108</v>
      </c>
      <c r="S114" s="185"/>
      <c r="T114" s="185"/>
    </row>
    <row r="115" spans="1:20" ht="16.899999999999999" customHeight="1" x14ac:dyDescent="0.3">
      <c r="A115" s="484" t="str">
        <f t="shared" si="5"/>
        <v>APMTEnergíaJalisco</v>
      </c>
      <c r="C115" s="176" t="s">
        <v>58</v>
      </c>
      <c r="D115" s="177" t="s">
        <v>135</v>
      </c>
      <c r="E115" s="177" t="s">
        <v>68</v>
      </c>
      <c r="F115" s="178" t="s">
        <v>158</v>
      </c>
      <c r="G115" s="179">
        <f t="array" ref="G115">INDEX(INSUMOS_MARZO_2025!$D$18:$D$221,MATCH($C115&amp;$E115,INSUMOS_MARZO_2025!$B$18:$B$221&amp;INSUMOS_MARZO_2025!$C$18:$C$221,0))</f>
        <v>3003.3651589994743</v>
      </c>
      <c r="H115" s="118"/>
      <c r="I115" s="118" t="str">
        <f t="shared" si="3"/>
        <v>APBTSINNA</v>
      </c>
      <c r="J115" s="118" t="str">
        <f t="shared" si="4"/>
        <v>APBTCentro SurNA</v>
      </c>
      <c r="K115" s="118" t="s">
        <v>150</v>
      </c>
      <c r="M115" s="187" t="s">
        <v>57</v>
      </c>
      <c r="N115" s="181" t="s">
        <v>159</v>
      </c>
      <c r="O115" s="181" t="s">
        <v>160</v>
      </c>
      <c r="P115" s="181" t="s">
        <v>65</v>
      </c>
      <c r="Q115" s="182" t="s">
        <v>161</v>
      </c>
      <c r="R115" s="183">
        <f t="array" ref="R115">IF(Q115="NA",INDEX($G$10:$G$213,MATCH(M115&amp;P115,$C$10:$C$213&amp;$E$10:$E$213,0)),INDEX($G$10:$G$213,MATCH(M115&amp;P115,$C$10:$C$213&amp;$E$10:$E$213,0))*INDEX(PC_MARZO_2025!$F$28:$F$60,MATCH(I115,PC_MARZO_2025!$E$28:$E$60,0),MATCH($R$8,PC_MARZO_2025!$F$26,0)))</f>
        <v>19438.423022856095</v>
      </c>
      <c r="S115" s="185"/>
      <c r="T115" s="185"/>
    </row>
    <row r="116" spans="1:20" ht="16.899999999999999" customHeight="1" x14ac:dyDescent="0.3">
      <c r="A116" s="484" t="str">
        <f t="shared" si="5"/>
        <v>RABTEnergíaJalisco</v>
      </c>
      <c r="C116" s="176" t="s">
        <v>59</v>
      </c>
      <c r="D116" s="177" t="s">
        <v>135</v>
      </c>
      <c r="E116" s="177" t="s">
        <v>68</v>
      </c>
      <c r="F116" s="178" t="s">
        <v>158</v>
      </c>
      <c r="G116" s="179">
        <f t="array" ref="G116">INDEX(INSUMOS_MARZO_2025!$D$18:$D$221,MATCH($C116&amp;$E116,INSUMOS_MARZO_2025!$B$18:$B$221&amp;INSUMOS_MARZO_2025!$C$18:$C$221,0))</f>
        <v>29450.947556100346</v>
      </c>
      <c r="H116" s="118"/>
      <c r="I116" s="118" t="str">
        <f t="shared" si="3"/>
        <v>APMTSINNA</v>
      </c>
      <c r="J116" s="118" t="str">
        <f t="shared" si="4"/>
        <v>APMTCentro SurNA</v>
      </c>
      <c r="K116" s="118" t="s">
        <v>150</v>
      </c>
      <c r="M116" s="187" t="s">
        <v>58</v>
      </c>
      <c r="N116" s="181" t="s">
        <v>159</v>
      </c>
      <c r="O116" s="181" t="s">
        <v>160</v>
      </c>
      <c r="P116" s="181" t="s">
        <v>65</v>
      </c>
      <c r="Q116" s="182" t="s">
        <v>161</v>
      </c>
      <c r="R116" s="183">
        <f t="array" ref="R116">IF(Q116="NA",INDEX($G$10:$G$213,MATCH(M116&amp;P116,$C$10:$C$213&amp;$E$10:$E$213,0)),INDEX($G$10:$G$213,MATCH(M116&amp;P116,$C$10:$C$213&amp;$E$10:$E$213,0))*INDEX(PC_MARZO_2025!$F$28:$F$60,MATCH(I116,PC_MARZO_2025!$E$28:$E$60,0),MATCH($R$8,PC_MARZO_2025!$F$26,0)))</f>
        <v>86.559485058861796</v>
      </c>
      <c r="S116" s="185"/>
      <c r="T116" s="185"/>
    </row>
    <row r="117" spans="1:20" ht="16.899999999999999" customHeight="1" x14ac:dyDescent="0.3">
      <c r="A117" s="484" t="str">
        <f t="shared" si="5"/>
        <v>RAMTEnergíaJalisco</v>
      </c>
      <c r="C117" s="176" t="s">
        <v>60</v>
      </c>
      <c r="D117" s="177" t="s">
        <v>135</v>
      </c>
      <c r="E117" s="177" t="s">
        <v>68</v>
      </c>
      <c r="F117" s="178" t="s">
        <v>158</v>
      </c>
      <c r="G117" s="179">
        <f t="array" ref="G117">INDEX(INSUMOS_MARZO_2025!$D$18:$D$221,MATCH($C117&amp;$E117,INSUMOS_MARZO_2025!$B$18:$B$221&amp;INSUMOS_MARZO_2025!$C$18:$C$221,0))</f>
        <v>55585.654765545463</v>
      </c>
      <c r="H117" s="118"/>
      <c r="I117" s="118" t="str">
        <f t="shared" si="3"/>
        <v>GDMTHSINB</v>
      </c>
      <c r="J117" s="118" t="str">
        <f t="shared" si="4"/>
        <v>GDMTHCentro SurB</v>
      </c>
      <c r="K117" s="118" t="s">
        <v>150</v>
      </c>
      <c r="M117" s="180" t="s">
        <v>54</v>
      </c>
      <c r="N117" s="181" t="s">
        <v>159</v>
      </c>
      <c r="O117" s="181" t="s">
        <v>160</v>
      </c>
      <c r="P117" s="181" t="s">
        <v>65</v>
      </c>
      <c r="Q117" s="182" t="s">
        <v>146</v>
      </c>
      <c r="R117" s="183">
        <f t="array" ref="R117">IF(Q117="NA",INDEX($G$10:$G$213,MATCH(M117&amp;P117,$C$10:$C$213&amp;$E$10:$E$213,0)),INDEX($G$10:$G$213,MATCH(M117&amp;P117,$C$10:$C$213&amp;$E$10:$E$213,0))*INDEX(PC_MARZO_2025!$F$28:$F$60,MATCH(I117,PC_MARZO_2025!$E$28:$E$60,0),MATCH($R$8,PC_MARZO_2025!$F$26,0)))</f>
        <v>40639.581085373626</v>
      </c>
      <c r="S117" s="185"/>
      <c r="T117" s="185"/>
    </row>
    <row r="118" spans="1:20" ht="16.899999999999999" customHeight="1" x14ac:dyDescent="0.3">
      <c r="A118" s="484" t="str">
        <f t="shared" si="5"/>
        <v>DB1EnergíaNoroeste</v>
      </c>
      <c r="C118" s="176" t="s">
        <v>48</v>
      </c>
      <c r="D118" s="177" t="s">
        <v>135</v>
      </c>
      <c r="E118" s="177" t="s">
        <v>69</v>
      </c>
      <c r="F118" s="178" t="s">
        <v>158</v>
      </c>
      <c r="G118" s="179">
        <f t="array" ref="G118">INDEX(INSUMOS_MARZO_2025!$D$18:$D$221,MATCH($C118&amp;$E118,INSUMOS_MARZO_2025!$B$18:$B$221&amp;INSUMOS_MARZO_2025!$C$18:$C$221,0))</f>
        <v>68395.493528691164</v>
      </c>
      <c r="H118" s="118"/>
      <c r="I118" s="118" t="str">
        <f t="shared" si="3"/>
        <v>GDMTHSINI</v>
      </c>
      <c r="J118" s="118" t="str">
        <f t="shared" si="4"/>
        <v>GDMTHCentro SurI</v>
      </c>
      <c r="K118" s="118" t="s">
        <v>150</v>
      </c>
      <c r="M118" s="180" t="s">
        <v>54</v>
      </c>
      <c r="N118" s="181" t="s">
        <v>159</v>
      </c>
      <c r="O118" s="181" t="s">
        <v>160</v>
      </c>
      <c r="P118" s="181" t="s">
        <v>65</v>
      </c>
      <c r="Q118" s="182" t="s">
        <v>147</v>
      </c>
      <c r="R118" s="183">
        <f t="array" ref="R118">IF(Q118="NA",INDEX($G$10:$G$213,MATCH(M118&amp;P118,$C$10:$C$213&amp;$E$10:$E$213,0)),INDEX($G$10:$G$213,MATCH(M118&amp;P118,$C$10:$C$213&amp;$E$10:$E$213,0))*INDEX(PC_MARZO_2025!$F$28:$F$60,MATCH(I118,PC_MARZO_2025!$E$28:$E$60,0),MATCH($R$8,PC_MARZO_2025!$F$26,0)))</f>
        <v>77993.635521359887</v>
      </c>
      <c r="S118" s="185"/>
      <c r="T118" s="185"/>
    </row>
    <row r="119" spans="1:20" ht="16.899999999999999" customHeight="1" x14ac:dyDescent="0.3">
      <c r="A119" s="484" t="str">
        <f t="shared" si="5"/>
        <v>DB2EnergíaNoroeste</v>
      </c>
      <c r="C119" s="176" t="s">
        <v>50</v>
      </c>
      <c r="D119" s="177" t="s">
        <v>135</v>
      </c>
      <c r="E119" s="177" t="s">
        <v>69</v>
      </c>
      <c r="F119" s="178" t="s">
        <v>158</v>
      </c>
      <c r="G119" s="179">
        <f t="array" ref="G119">INDEX(INSUMOS_MARZO_2025!$D$18:$D$221,MATCH($C119&amp;$E119,INSUMOS_MARZO_2025!$B$18:$B$221&amp;INSUMOS_MARZO_2025!$C$18:$C$221,0))</f>
        <v>270193.79296548845</v>
      </c>
      <c r="H119" s="118"/>
      <c r="I119" s="118" t="str">
        <f t="shared" si="3"/>
        <v>GDMTHSINP</v>
      </c>
      <c r="J119" s="118" t="str">
        <f t="shared" si="4"/>
        <v>GDMTHCentro SurP</v>
      </c>
      <c r="K119" s="118" t="s">
        <v>150</v>
      </c>
      <c r="M119" s="180" t="s">
        <v>54</v>
      </c>
      <c r="N119" s="181" t="s">
        <v>159</v>
      </c>
      <c r="O119" s="181" t="s">
        <v>160</v>
      </c>
      <c r="P119" s="181" t="s">
        <v>65</v>
      </c>
      <c r="Q119" s="182" t="s">
        <v>148</v>
      </c>
      <c r="R119" s="183">
        <f t="array" ref="R119">IF(Q119="NA",INDEX($G$10:$G$213,MATCH(M119&amp;P119,$C$10:$C$213&amp;$E$10:$E$213,0)),INDEX($G$10:$G$213,MATCH(M119&amp;P119,$C$10:$C$213&amp;$E$10:$E$213,0))*INDEX(PC_MARZO_2025!$F$28:$F$60,MATCH(I119,PC_MARZO_2025!$E$28:$E$60,0),MATCH($R$8,PC_MARZO_2025!$F$26,0)))</f>
        <v>18473.636897923319</v>
      </c>
      <c r="S119" s="185"/>
      <c r="T119" s="185"/>
    </row>
    <row r="120" spans="1:20" ht="16.899999999999999" customHeight="1" x14ac:dyDescent="0.3">
      <c r="A120" s="484" t="str">
        <f t="shared" si="5"/>
        <v>DISTEnergíaNoroeste</v>
      </c>
      <c r="C120" s="176" t="s">
        <v>51</v>
      </c>
      <c r="D120" s="177" t="s">
        <v>135</v>
      </c>
      <c r="E120" s="177" t="s">
        <v>69</v>
      </c>
      <c r="F120" s="178" t="s">
        <v>158</v>
      </c>
      <c r="G120" s="179">
        <f t="array" ref="G120">INDEX(INSUMOS_MARZO_2025!$D$18:$D$221,MATCH($C120&amp;$E120,INSUMOS_MARZO_2025!$B$18:$B$221&amp;INSUMOS_MARZO_2025!$C$18:$C$221,0))</f>
        <v>45183.191578966645</v>
      </c>
      <c r="H120" s="118"/>
      <c r="I120" s="118" t="str">
        <f t="shared" si="3"/>
        <v>GDMTOSINNA</v>
      </c>
      <c r="J120" s="118" t="str">
        <f t="shared" si="4"/>
        <v>GDMTOCentro SurNA</v>
      </c>
      <c r="K120" s="118" t="s">
        <v>150</v>
      </c>
      <c r="M120" s="180" t="s">
        <v>55</v>
      </c>
      <c r="N120" s="181" t="s">
        <v>159</v>
      </c>
      <c r="O120" s="181" t="s">
        <v>160</v>
      </c>
      <c r="P120" s="181" t="s">
        <v>65</v>
      </c>
      <c r="Q120" s="182" t="s">
        <v>161</v>
      </c>
      <c r="R120" s="183">
        <f t="array" ref="R120">IF(Q120="NA",INDEX($G$10:$G$213,MATCH(M120&amp;P120,$C$10:$C$213&amp;$E$10:$E$213,0)),INDEX($G$10:$G$213,MATCH(M120&amp;P120,$C$10:$C$213&amp;$E$10:$E$213,0))*INDEX(PC_MARZO_2025!$F$28:$F$60,MATCH(I120,PC_MARZO_2025!$E$28:$E$60,0),MATCH($R$8,PC_MARZO_2025!$F$26,0)))</f>
        <v>55679.034373030663</v>
      </c>
      <c r="S120" s="185"/>
      <c r="T120" s="185"/>
    </row>
    <row r="121" spans="1:20" ht="16.899999999999999" customHeight="1" x14ac:dyDescent="0.3">
      <c r="A121" s="484" t="str">
        <f t="shared" si="5"/>
        <v>DITEnergíaNoroeste</v>
      </c>
      <c r="C121" s="176" t="s">
        <v>52</v>
      </c>
      <c r="D121" s="177" t="s">
        <v>135</v>
      </c>
      <c r="E121" s="177" t="s">
        <v>69</v>
      </c>
      <c r="F121" s="178" t="s">
        <v>158</v>
      </c>
      <c r="G121" s="179">
        <f t="array" ref="G121">INDEX(INSUMOS_MARZO_2025!$D$18:$D$221,MATCH($C121&amp;$E121,INSUMOS_MARZO_2025!$B$18:$B$221&amp;INSUMOS_MARZO_2025!$C$18:$C$221,0))</f>
        <v>30239.875030425719</v>
      </c>
      <c r="H121" s="118"/>
      <c r="I121" s="118" t="str">
        <f t="shared" si="3"/>
        <v>RAMTSINNA</v>
      </c>
      <c r="J121" s="118" t="str">
        <f t="shared" si="4"/>
        <v>RAMTCentro SurNA</v>
      </c>
      <c r="K121" s="118" t="s">
        <v>150</v>
      </c>
      <c r="M121" s="180" t="s">
        <v>60</v>
      </c>
      <c r="N121" s="181" t="s">
        <v>159</v>
      </c>
      <c r="O121" s="181" t="s">
        <v>160</v>
      </c>
      <c r="P121" s="181" t="s">
        <v>65</v>
      </c>
      <c r="Q121" s="182" t="s">
        <v>161</v>
      </c>
      <c r="R121" s="183">
        <f t="array" ref="R121">IF(Q121="NA",INDEX($G$10:$G$213,MATCH(M121&amp;P121,$C$10:$C$213&amp;$E$10:$E$213,0)),INDEX($G$10:$G$213,MATCH(M121&amp;P121,$C$10:$C$213&amp;$E$10:$E$213,0))*INDEX(PC_MARZO_2025!$F$28:$F$60,MATCH(I121,PC_MARZO_2025!$E$28:$E$60,0),MATCH($R$8,PC_MARZO_2025!$F$26,0)))</f>
        <v>7350.2524149990431</v>
      </c>
      <c r="S121" s="185"/>
      <c r="T121" s="185"/>
    </row>
    <row r="122" spans="1:20" ht="16.899999999999999" customHeight="1" x14ac:dyDescent="0.3">
      <c r="A122" s="484" t="str">
        <f t="shared" si="5"/>
        <v>GDBTEnergíaNoroeste</v>
      </c>
      <c r="C122" s="176" t="s">
        <v>53</v>
      </c>
      <c r="D122" s="177" t="s">
        <v>135</v>
      </c>
      <c r="E122" s="177" t="s">
        <v>69</v>
      </c>
      <c r="F122" s="178" t="s">
        <v>158</v>
      </c>
      <c r="G122" s="179">
        <f t="array" ref="G122">INDEX(INSUMOS_MARZO_2025!$D$18:$D$221,MATCH($C122&amp;$E122,INSUMOS_MARZO_2025!$B$18:$B$221&amp;INSUMOS_MARZO_2025!$C$18:$C$221,0))</f>
        <v>830.05819742034055</v>
      </c>
      <c r="H122" s="118"/>
      <c r="I122" s="118" t="str">
        <f t="shared" si="3"/>
        <v>DISTSINB</v>
      </c>
      <c r="J122" s="118" t="str">
        <f t="shared" si="4"/>
        <v>DISTCentro SurB</v>
      </c>
      <c r="K122" s="118" t="s">
        <v>150</v>
      </c>
      <c r="M122" s="180" t="s">
        <v>51</v>
      </c>
      <c r="N122" s="181" t="s">
        <v>159</v>
      </c>
      <c r="O122" s="181" t="s">
        <v>160</v>
      </c>
      <c r="P122" s="181" t="s">
        <v>65</v>
      </c>
      <c r="Q122" s="182" t="s">
        <v>146</v>
      </c>
      <c r="R122" s="183">
        <f t="array" ref="R122">IF(Q122="NA",INDEX($G$10:$G$213,MATCH(M122&amp;P122,$C$10:$C$213&amp;$E$10:$E$213,0)),INDEX($G$10:$G$213,MATCH(M122&amp;P122,$C$10:$C$213&amp;$E$10:$E$213,0))*INDEX(PC_MARZO_2025!$F$28:$F$60,MATCH(I122,PC_MARZO_2025!$E$28:$E$60,0),MATCH($R$8,PC_MARZO_2025!$F$26,0)))</f>
        <v>40483.254015428152</v>
      </c>
      <c r="S122" s="185"/>
      <c r="T122" s="185"/>
    </row>
    <row r="123" spans="1:20" ht="16.899999999999999" customHeight="1" x14ac:dyDescent="0.3">
      <c r="A123" s="484" t="str">
        <f t="shared" si="5"/>
        <v>GDMTHEnergíaNoroeste</v>
      </c>
      <c r="C123" s="176" t="s">
        <v>54</v>
      </c>
      <c r="D123" s="177" t="s">
        <v>135</v>
      </c>
      <c r="E123" s="177" t="s">
        <v>69</v>
      </c>
      <c r="F123" s="178" t="s">
        <v>158</v>
      </c>
      <c r="G123" s="179">
        <f t="array" ref="G123">INDEX(INSUMOS_MARZO_2025!$D$18:$D$221,MATCH($C123&amp;$E123,INSUMOS_MARZO_2025!$B$18:$B$221&amp;INSUMOS_MARZO_2025!$C$18:$C$221,0))</f>
        <v>292928.24592077691</v>
      </c>
      <c r="H123" s="118"/>
      <c r="I123" s="118" t="str">
        <f t="shared" si="3"/>
        <v>DISTSINI</v>
      </c>
      <c r="J123" s="118" t="str">
        <f t="shared" si="4"/>
        <v>DISTCentro SurI</v>
      </c>
      <c r="K123" s="118" t="s">
        <v>150</v>
      </c>
      <c r="M123" s="180" t="s">
        <v>51</v>
      </c>
      <c r="N123" s="181" t="s">
        <v>159</v>
      </c>
      <c r="O123" s="181" t="s">
        <v>160</v>
      </c>
      <c r="P123" s="181" t="s">
        <v>65</v>
      </c>
      <c r="Q123" s="182" t="s">
        <v>147</v>
      </c>
      <c r="R123" s="183">
        <f t="array" ref="R123">IF(Q123="NA",INDEX($G$10:$G$213,MATCH(M123&amp;P123,$C$10:$C$213&amp;$E$10:$E$213,0)),INDEX($G$10:$G$213,MATCH(M123&amp;P123,$C$10:$C$213&amp;$E$10:$E$213,0))*INDEX(PC_MARZO_2025!$F$28:$F$60,MATCH(I123,PC_MARZO_2025!$E$28:$E$60,0),MATCH($R$8,PC_MARZO_2025!$F$26,0)))</f>
        <v>70393.317863455362</v>
      </c>
      <c r="S123" s="185"/>
      <c r="T123" s="185"/>
    </row>
    <row r="124" spans="1:20" ht="16.899999999999999" customHeight="1" x14ac:dyDescent="0.3">
      <c r="A124" s="484" t="str">
        <f t="shared" si="5"/>
        <v>GDMTOEnergíaNoroeste</v>
      </c>
      <c r="C124" s="176" t="s">
        <v>55</v>
      </c>
      <c r="D124" s="177" t="s">
        <v>135</v>
      </c>
      <c r="E124" s="177" t="s">
        <v>69</v>
      </c>
      <c r="F124" s="178" t="s">
        <v>158</v>
      </c>
      <c r="G124" s="179">
        <f t="array" ref="G124">INDEX(INSUMOS_MARZO_2025!$D$18:$D$221,MATCH($C124&amp;$E124,INSUMOS_MARZO_2025!$B$18:$B$221&amp;INSUMOS_MARZO_2025!$C$18:$C$221,0))</f>
        <v>84362.258460339086</v>
      </c>
      <c r="H124" s="118"/>
      <c r="I124" s="118" t="str">
        <f t="shared" si="3"/>
        <v>DISTSINP</v>
      </c>
      <c r="J124" s="118" t="str">
        <f t="shared" si="4"/>
        <v>DISTCentro SurP</v>
      </c>
      <c r="K124" s="118" t="s">
        <v>150</v>
      </c>
      <c r="M124" s="180" t="s">
        <v>51</v>
      </c>
      <c r="N124" s="181" t="s">
        <v>159</v>
      </c>
      <c r="O124" s="181" t="s">
        <v>160</v>
      </c>
      <c r="P124" s="181" t="s">
        <v>65</v>
      </c>
      <c r="Q124" s="182" t="s">
        <v>148</v>
      </c>
      <c r="R124" s="183">
        <f t="array" ref="R124">IF(Q124="NA",INDEX($G$10:$G$213,MATCH(M124&amp;P124,$C$10:$C$213&amp;$E$10:$E$213,0)),INDEX($G$10:$G$213,MATCH(M124&amp;P124,$C$10:$C$213&amp;$E$10:$E$213,0))*INDEX(PC_MARZO_2025!$F$28:$F$60,MATCH(I124,PC_MARZO_2025!$E$28:$E$60,0),MATCH($R$8,PC_MARZO_2025!$F$26,0)))</f>
        <v>10368.469898251033</v>
      </c>
      <c r="S124" s="185"/>
      <c r="T124" s="185"/>
    </row>
    <row r="125" spans="1:20" ht="16.899999999999999" customHeight="1" x14ac:dyDescent="0.3">
      <c r="A125" s="484" t="str">
        <f t="shared" si="5"/>
        <v>PDBTEnergíaNoroeste</v>
      </c>
      <c r="C125" s="176" t="s">
        <v>56</v>
      </c>
      <c r="D125" s="177" t="s">
        <v>135</v>
      </c>
      <c r="E125" s="177" t="s">
        <v>69</v>
      </c>
      <c r="F125" s="178" t="s">
        <v>158</v>
      </c>
      <c r="G125" s="179">
        <f t="array" ref="G125">INDEX(INSUMOS_MARZO_2025!$D$18:$D$221,MATCH($C125&amp;$E125,INSUMOS_MARZO_2025!$B$18:$B$221&amp;INSUMOS_MARZO_2025!$C$18:$C$221,0))</f>
        <v>56405.640741596959</v>
      </c>
      <c r="H125" s="118"/>
      <c r="I125" s="118" t="str">
        <f t="shared" si="3"/>
        <v>DISTSINSP</v>
      </c>
      <c r="J125" s="118" t="str">
        <f t="shared" si="4"/>
        <v>DISTCentro SurSP</v>
      </c>
      <c r="K125" s="118" t="s">
        <v>150</v>
      </c>
      <c r="M125" s="180" t="s">
        <v>51</v>
      </c>
      <c r="N125" s="181" t="s">
        <v>159</v>
      </c>
      <c r="O125" s="181" t="s">
        <v>160</v>
      </c>
      <c r="P125" s="181" t="s">
        <v>65</v>
      </c>
      <c r="Q125" s="182" t="s">
        <v>151</v>
      </c>
      <c r="R125" s="183">
        <f t="array" ref="R125">IF(Q125="NA",INDEX($G$10:$G$213,MATCH(M125&amp;P125,$C$10:$C$213&amp;$E$10:$E$213,0)),INDEX($G$10:$G$213,MATCH(M125&amp;P125,$C$10:$C$213&amp;$E$10:$E$213,0))*INDEX(PC_MARZO_2025!$F$28:$F$60,MATCH(I125,PC_MARZO_2025!$E$28:$E$60,0),MATCH($R$8,PC_MARZO_2025!$F$26,0)))</f>
        <v>0</v>
      </c>
      <c r="S125" s="185"/>
      <c r="T125" s="185"/>
    </row>
    <row r="126" spans="1:20" ht="16.899999999999999" customHeight="1" x14ac:dyDescent="0.3">
      <c r="A126" s="484" t="str">
        <f t="shared" si="5"/>
        <v>APBTEnergíaNoroeste</v>
      </c>
      <c r="C126" s="176" t="s">
        <v>57</v>
      </c>
      <c r="D126" s="177" t="s">
        <v>135</v>
      </c>
      <c r="E126" s="177" t="s">
        <v>69</v>
      </c>
      <c r="F126" s="178" t="s">
        <v>158</v>
      </c>
      <c r="G126" s="179">
        <f t="array" ref="G126">INDEX(INSUMOS_MARZO_2025!$D$18:$D$221,MATCH($C126&amp;$E126,INSUMOS_MARZO_2025!$B$18:$B$221&amp;INSUMOS_MARZO_2025!$C$18:$C$221,0))</f>
        <v>14203.264258866986</v>
      </c>
      <c r="H126" s="118"/>
      <c r="I126" s="118" t="str">
        <f t="shared" si="3"/>
        <v>DITSINB</v>
      </c>
      <c r="J126" s="118" t="str">
        <f t="shared" si="4"/>
        <v>DITCentro SurB</v>
      </c>
      <c r="K126" s="118" t="s">
        <v>150</v>
      </c>
      <c r="M126" s="180" t="s">
        <v>52</v>
      </c>
      <c r="N126" s="181" t="s">
        <v>159</v>
      </c>
      <c r="O126" s="181" t="s">
        <v>160</v>
      </c>
      <c r="P126" s="181" t="s">
        <v>65</v>
      </c>
      <c r="Q126" s="182" t="s">
        <v>146</v>
      </c>
      <c r="R126" s="183">
        <f t="array" ref="R126">IF(Q126="NA",INDEX($G$10:$G$213,MATCH(M126&amp;P126,$C$10:$C$213&amp;$E$10:$E$213,0)),INDEX($G$10:$G$213,MATCH(M126&amp;P126,$C$10:$C$213&amp;$E$10:$E$213,0))*INDEX(PC_MARZO_2025!$F$28:$F$60,MATCH(I126,PC_MARZO_2025!$E$28:$E$60,0),MATCH($R$8,PC_MARZO_2025!$F$26,0)))</f>
        <v>4870.6298628742306</v>
      </c>
      <c r="S126" s="185"/>
      <c r="T126" s="185"/>
    </row>
    <row r="127" spans="1:20" ht="16.899999999999999" customHeight="1" x14ac:dyDescent="0.3">
      <c r="A127" s="484" t="str">
        <f t="shared" si="5"/>
        <v>APMTEnergíaNoroeste</v>
      </c>
      <c r="C127" s="176" t="s">
        <v>58</v>
      </c>
      <c r="D127" s="177" t="s">
        <v>135</v>
      </c>
      <c r="E127" s="177" t="s">
        <v>69</v>
      </c>
      <c r="F127" s="178" t="s">
        <v>158</v>
      </c>
      <c r="G127" s="179">
        <f t="array" ref="G127">INDEX(INSUMOS_MARZO_2025!$D$18:$D$221,MATCH($C127&amp;$E127,INSUMOS_MARZO_2025!$B$18:$B$221&amp;INSUMOS_MARZO_2025!$C$18:$C$221,0))</f>
        <v>682.52467156513239</v>
      </c>
      <c r="H127" s="118"/>
      <c r="I127" s="118" t="str">
        <f t="shared" si="3"/>
        <v>DITSINI</v>
      </c>
      <c r="J127" s="118" t="str">
        <f t="shared" si="4"/>
        <v>DITCentro SurI</v>
      </c>
      <c r="K127" s="118" t="s">
        <v>150</v>
      </c>
      <c r="M127" s="180" t="s">
        <v>52</v>
      </c>
      <c r="N127" s="181" t="s">
        <v>159</v>
      </c>
      <c r="O127" s="181" t="s">
        <v>160</v>
      </c>
      <c r="P127" s="181" t="s">
        <v>65</v>
      </c>
      <c r="Q127" s="182" t="s">
        <v>147</v>
      </c>
      <c r="R127" s="183">
        <f t="array" ref="R127">IF(Q127="NA",INDEX($G$10:$G$213,MATCH(M127&amp;P127,$C$10:$C$213&amp;$E$10:$E$213,0)),INDEX($G$10:$G$213,MATCH(M127&amp;P127,$C$10:$C$213&amp;$E$10:$E$213,0))*INDEX(PC_MARZO_2025!$F$28:$F$60,MATCH(I127,PC_MARZO_2025!$E$28:$E$60,0),MATCH($R$8,PC_MARZO_2025!$F$26,0)))</f>
        <v>6911.9733115524168</v>
      </c>
      <c r="S127" s="185"/>
      <c r="T127" s="185"/>
    </row>
    <row r="128" spans="1:20" ht="16.899999999999999" customHeight="1" x14ac:dyDescent="0.3">
      <c r="A128" s="484" t="str">
        <f t="shared" si="5"/>
        <v>RABTEnergíaNoroeste</v>
      </c>
      <c r="C128" s="176" t="s">
        <v>59</v>
      </c>
      <c r="D128" s="177" t="s">
        <v>135</v>
      </c>
      <c r="E128" s="177" t="s">
        <v>69</v>
      </c>
      <c r="F128" s="178" t="s">
        <v>158</v>
      </c>
      <c r="G128" s="179">
        <f t="array" ref="G128">INDEX(INSUMOS_MARZO_2025!$D$18:$D$221,MATCH($C128&amp;$E128,INSUMOS_MARZO_2025!$B$18:$B$221&amp;INSUMOS_MARZO_2025!$C$18:$C$221,0))</f>
        <v>44288.50908251584</v>
      </c>
      <c r="H128" s="118"/>
      <c r="I128" s="118" t="str">
        <f t="shared" si="3"/>
        <v>DITSINP</v>
      </c>
      <c r="J128" s="118" t="str">
        <f t="shared" si="4"/>
        <v>DITCentro SurP</v>
      </c>
      <c r="K128" s="118" t="s">
        <v>150</v>
      </c>
      <c r="M128" s="180" t="s">
        <v>52</v>
      </c>
      <c r="N128" s="181" t="s">
        <v>159</v>
      </c>
      <c r="O128" s="181" t="s">
        <v>160</v>
      </c>
      <c r="P128" s="181" t="s">
        <v>65</v>
      </c>
      <c r="Q128" s="182" t="s">
        <v>148</v>
      </c>
      <c r="R128" s="183">
        <f t="array" ref="R128">IF(Q128="NA",INDEX($G$10:$G$213,MATCH(M128&amp;P128,$C$10:$C$213&amp;$E$10:$E$213,0)),INDEX($G$10:$G$213,MATCH(M128&amp;P128,$C$10:$C$213&amp;$E$10:$E$213,0))*INDEX(PC_MARZO_2025!$F$28:$F$60,MATCH(I128,PC_MARZO_2025!$E$28:$E$60,0),MATCH($R$8,PC_MARZO_2025!$F$26,0)))</f>
        <v>718.36801471609351</v>
      </c>
      <c r="S128" s="185"/>
      <c r="T128" s="185"/>
    </row>
    <row r="129" spans="1:20" ht="16.899999999999999" customHeight="1" x14ac:dyDescent="0.3">
      <c r="A129" s="484" t="str">
        <f t="shared" si="5"/>
        <v>RAMTEnergíaNoroeste</v>
      </c>
      <c r="C129" s="176" t="s">
        <v>60</v>
      </c>
      <c r="D129" s="177" t="s">
        <v>135</v>
      </c>
      <c r="E129" s="177" t="s">
        <v>69</v>
      </c>
      <c r="F129" s="178" t="s">
        <v>158</v>
      </c>
      <c r="G129" s="179">
        <f t="array" ref="G129">INDEX(INSUMOS_MARZO_2025!$D$18:$D$221,MATCH($C129&amp;$E129,INSUMOS_MARZO_2025!$B$18:$B$221&amp;INSUMOS_MARZO_2025!$C$18:$C$221,0))</f>
        <v>87159.345512849948</v>
      </c>
      <c r="H129" s="118"/>
      <c r="I129" s="118" t="str">
        <f t="shared" si="3"/>
        <v>DITSINSP</v>
      </c>
      <c r="J129" s="118" t="str">
        <f t="shared" si="4"/>
        <v>DITCentro SurSP</v>
      </c>
      <c r="K129" s="118" t="s">
        <v>150</v>
      </c>
      <c r="M129" s="180" t="s">
        <v>52</v>
      </c>
      <c r="N129" s="181" t="s">
        <v>159</v>
      </c>
      <c r="O129" s="181" t="s">
        <v>160</v>
      </c>
      <c r="P129" s="181" t="s">
        <v>65</v>
      </c>
      <c r="Q129" s="182" t="s">
        <v>151</v>
      </c>
      <c r="R129" s="183">
        <f t="array" ref="R129">IF(Q129="NA",INDEX($G$10:$G$213,MATCH(M129&amp;P129,$C$10:$C$213&amp;$E$10:$E$213,0)),INDEX($G$10:$G$213,MATCH(M129&amp;P129,$C$10:$C$213&amp;$E$10:$E$213,0))*INDEX(PC_MARZO_2025!$F$28:$F$60,MATCH(I129,PC_MARZO_2025!$E$28:$E$60,0),MATCH($R$8,PC_MARZO_2025!$F$26,0)))</f>
        <v>0</v>
      </c>
      <c r="S129" s="185"/>
      <c r="T129" s="185"/>
    </row>
    <row r="130" spans="1:20" ht="16.899999999999999" customHeight="1" x14ac:dyDescent="0.3">
      <c r="A130" s="484" t="str">
        <f t="shared" si="5"/>
        <v>DB1EnergíaNorte</v>
      </c>
      <c r="C130" s="176" t="s">
        <v>48</v>
      </c>
      <c r="D130" s="177" t="s">
        <v>135</v>
      </c>
      <c r="E130" s="177" t="s">
        <v>70</v>
      </c>
      <c r="F130" s="178" t="s">
        <v>158</v>
      </c>
      <c r="G130" s="179">
        <f t="array" ref="G130">INDEX(INSUMOS_MARZO_2025!$D$18:$D$221,MATCH($C130&amp;$E130,INSUMOS_MARZO_2025!$B$18:$B$221&amp;INSUMOS_MARZO_2025!$C$18:$C$221,0))</f>
        <v>102154.35599166134</v>
      </c>
      <c r="H130" s="118"/>
      <c r="I130" s="118" t="str">
        <f t="shared" si="3"/>
        <v>DB1SINNA</v>
      </c>
      <c r="J130" s="118" t="str">
        <f t="shared" si="4"/>
        <v>DB1Golfo CentroNA</v>
      </c>
      <c r="K130" s="118" t="s">
        <v>150</v>
      </c>
      <c r="M130" s="187" t="s">
        <v>48</v>
      </c>
      <c r="N130" s="181" t="s">
        <v>159</v>
      </c>
      <c r="O130" s="181" t="s">
        <v>160</v>
      </c>
      <c r="P130" s="181" t="s">
        <v>66</v>
      </c>
      <c r="Q130" s="182" t="s">
        <v>161</v>
      </c>
      <c r="R130" s="183">
        <f t="array" ref="R130">IF(Q130="NA",INDEX($G$10:$G$213,MATCH(M130&amp;P130,$C$10:$C$213&amp;$E$10:$E$213,0)),INDEX($G$10:$G$213,MATCH(M130&amp;P130,$C$10:$C$213&amp;$E$10:$E$213,0))*INDEX(PC_MARZO_2025!$F$28:$F$60,MATCH(I130,PC_MARZO_2025!$E$28:$E$60,0),MATCH($R$8,PC_MARZO_2025!$F$26,0)))</f>
        <v>91021.804903444645</v>
      </c>
      <c r="S130" s="185"/>
      <c r="T130" s="185"/>
    </row>
    <row r="131" spans="1:20" ht="16.899999999999999" customHeight="1" x14ac:dyDescent="0.3">
      <c r="A131" s="484" t="str">
        <f t="shared" si="5"/>
        <v>DB2EnergíaNorte</v>
      </c>
      <c r="C131" s="176" t="s">
        <v>50</v>
      </c>
      <c r="D131" s="177" t="s">
        <v>135</v>
      </c>
      <c r="E131" s="177" t="s">
        <v>70</v>
      </c>
      <c r="F131" s="178" t="s">
        <v>158</v>
      </c>
      <c r="G131" s="179">
        <f t="array" ref="G131">INDEX(INSUMOS_MARZO_2025!$D$18:$D$221,MATCH($C131&amp;$E131,INSUMOS_MARZO_2025!$B$18:$B$221&amp;INSUMOS_MARZO_2025!$C$18:$C$221,0))</f>
        <v>149788.34711619531</v>
      </c>
      <c r="H131" s="118"/>
      <c r="I131" s="118" t="str">
        <f t="shared" si="3"/>
        <v>DB2SINNA</v>
      </c>
      <c r="J131" s="118" t="str">
        <f t="shared" si="4"/>
        <v>DB2Golfo CentroNA</v>
      </c>
      <c r="K131" s="118" t="s">
        <v>150</v>
      </c>
      <c r="M131" s="180" t="s">
        <v>50</v>
      </c>
      <c r="N131" s="181" t="s">
        <v>159</v>
      </c>
      <c r="O131" s="181" t="s">
        <v>160</v>
      </c>
      <c r="P131" s="181" t="s">
        <v>66</v>
      </c>
      <c r="Q131" s="182" t="s">
        <v>161</v>
      </c>
      <c r="R131" s="183">
        <f t="array" ref="R131">IF(Q131="NA",INDEX($G$10:$G$213,MATCH(M131&amp;P131,$C$10:$C$213&amp;$E$10:$E$213,0)),INDEX($G$10:$G$213,MATCH(M131&amp;P131,$C$10:$C$213&amp;$E$10:$E$213,0))*INDEX(PC_MARZO_2025!$F$28:$F$60,MATCH(I131,PC_MARZO_2025!$E$28:$E$60,0),MATCH($R$8,PC_MARZO_2025!$F$26,0)))</f>
        <v>120696.91136604392</v>
      </c>
      <c r="S131" s="185"/>
      <c r="T131" s="185"/>
    </row>
    <row r="132" spans="1:20" ht="16.899999999999999" customHeight="1" x14ac:dyDescent="0.3">
      <c r="A132" s="484" t="str">
        <f t="shared" si="5"/>
        <v>DISTEnergíaNorte</v>
      </c>
      <c r="C132" s="176" t="s">
        <v>51</v>
      </c>
      <c r="D132" s="177" t="s">
        <v>135</v>
      </c>
      <c r="E132" s="177" t="s">
        <v>70</v>
      </c>
      <c r="F132" s="178" t="s">
        <v>158</v>
      </c>
      <c r="G132" s="179">
        <f t="array" ref="G132">INDEX(INSUMOS_MARZO_2025!$D$18:$D$221,MATCH($C132&amp;$E132,INSUMOS_MARZO_2025!$B$18:$B$221&amp;INSUMOS_MARZO_2025!$C$18:$C$221,0))</f>
        <v>136010.30219827258</v>
      </c>
      <c r="H132" s="118"/>
      <c r="I132" s="118" t="str">
        <f t="shared" si="3"/>
        <v>PDBTSINNA</v>
      </c>
      <c r="J132" s="118" t="str">
        <f t="shared" si="4"/>
        <v>PDBTGolfo CentroNA</v>
      </c>
      <c r="K132" s="118" t="s">
        <v>150</v>
      </c>
      <c r="M132" s="180" t="s">
        <v>56</v>
      </c>
      <c r="N132" s="181" t="s">
        <v>159</v>
      </c>
      <c r="O132" s="181" t="s">
        <v>160</v>
      </c>
      <c r="P132" s="181" t="s">
        <v>66</v>
      </c>
      <c r="Q132" s="182" t="s">
        <v>161</v>
      </c>
      <c r="R132" s="183">
        <f t="array" ref="R132">IF(Q132="NA",INDEX($G$10:$G$213,MATCH(M132&amp;P132,$C$10:$C$213&amp;$E$10:$E$213,0)),INDEX($G$10:$G$213,MATCH(M132&amp;P132,$C$10:$C$213&amp;$E$10:$E$213,0))*INDEX(PC_MARZO_2025!$F$28:$F$60,MATCH(I132,PC_MARZO_2025!$E$28:$E$60,0),MATCH($R$8,PC_MARZO_2025!$F$26,0)))</f>
        <v>40540.072883572728</v>
      </c>
      <c r="S132" s="185"/>
      <c r="T132" s="185"/>
    </row>
    <row r="133" spans="1:20" ht="16.899999999999999" customHeight="1" x14ac:dyDescent="0.3">
      <c r="A133" s="484" t="str">
        <f t="shared" si="5"/>
        <v>DITEnergíaNorte</v>
      </c>
      <c r="C133" s="176" t="s">
        <v>52</v>
      </c>
      <c r="D133" s="177" t="s">
        <v>135</v>
      </c>
      <c r="E133" s="177" t="s">
        <v>70</v>
      </c>
      <c r="F133" s="178" t="s">
        <v>158</v>
      </c>
      <c r="G133" s="179">
        <f t="array" ref="G133">INDEX(INSUMOS_MARZO_2025!$D$18:$D$221,MATCH($C133&amp;$E133,INSUMOS_MARZO_2025!$B$18:$B$221&amp;INSUMOS_MARZO_2025!$C$18:$C$221,0))</f>
        <v>193.66876377159548</v>
      </c>
      <c r="H133" s="118"/>
      <c r="I133" s="118" t="str">
        <f t="shared" si="3"/>
        <v>GDBTSINNA</v>
      </c>
      <c r="J133" s="118" t="str">
        <f t="shared" si="4"/>
        <v>GDBTGolfo CentroNA</v>
      </c>
      <c r="K133" s="118" t="s">
        <v>150</v>
      </c>
      <c r="M133" s="180" t="s">
        <v>53</v>
      </c>
      <c r="N133" s="181" t="s">
        <v>159</v>
      </c>
      <c r="O133" s="181" t="s">
        <v>160</v>
      </c>
      <c r="P133" s="181" t="s">
        <v>66</v>
      </c>
      <c r="Q133" s="182" t="s">
        <v>161</v>
      </c>
      <c r="R133" s="183">
        <f t="array" ref="R133">IF(Q133="NA",INDEX($G$10:$G$213,MATCH(M133&amp;P133,$C$10:$C$213&amp;$E$10:$E$213,0)),INDEX($G$10:$G$213,MATCH(M133&amp;P133,$C$10:$C$213&amp;$E$10:$E$213,0))*INDEX(PC_MARZO_2025!$F$28:$F$60,MATCH(I133,PC_MARZO_2025!$E$28:$E$60,0),MATCH($R$8,PC_MARZO_2025!$F$26,0)))</f>
        <v>391.98834146834292</v>
      </c>
      <c r="S133" s="185"/>
      <c r="T133" s="185"/>
    </row>
    <row r="134" spans="1:20" ht="16.899999999999999" customHeight="1" x14ac:dyDescent="0.3">
      <c r="A134" s="484" t="str">
        <f t="shared" si="5"/>
        <v>GDBTEnergíaNorte</v>
      </c>
      <c r="C134" s="176" t="s">
        <v>53</v>
      </c>
      <c r="D134" s="177" t="s">
        <v>135</v>
      </c>
      <c r="E134" s="177" t="s">
        <v>70</v>
      </c>
      <c r="F134" s="178" t="s">
        <v>158</v>
      </c>
      <c r="G134" s="179">
        <f t="array" ref="G134">INDEX(INSUMOS_MARZO_2025!$D$18:$D$221,MATCH($C134&amp;$E134,INSUMOS_MARZO_2025!$B$18:$B$221&amp;INSUMOS_MARZO_2025!$C$18:$C$221,0))</f>
        <v>603.35697237626425</v>
      </c>
      <c r="H134" s="118"/>
      <c r="I134" s="118" t="str">
        <f t="shared" si="3"/>
        <v>RABTSINNA</v>
      </c>
      <c r="J134" s="118" t="str">
        <f t="shared" si="4"/>
        <v>RABTGolfo CentroNA</v>
      </c>
      <c r="K134" s="118" t="s">
        <v>150</v>
      </c>
      <c r="M134" s="180" t="s">
        <v>59</v>
      </c>
      <c r="N134" s="181" t="s">
        <v>159</v>
      </c>
      <c r="O134" s="181" t="s">
        <v>160</v>
      </c>
      <c r="P134" s="181" t="s">
        <v>66</v>
      </c>
      <c r="Q134" s="182" t="s">
        <v>161</v>
      </c>
      <c r="R134" s="183">
        <f t="array" ref="R134">IF(Q134="NA",INDEX($G$10:$G$213,MATCH(M134&amp;P134,$C$10:$C$213&amp;$E$10:$E$213,0)),INDEX($G$10:$G$213,MATCH(M134&amp;P134,$C$10:$C$213&amp;$E$10:$E$213,0))*INDEX(PC_MARZO_2025!$F$28:$F$60,MATCH(I134,PC_MARZO_2025!$E$28:$E$60,0),MATCH($R$8,PC_MARZO_2025!$F$26,0)))</f>
        <v>15543.594688419073</v>
      </c>
      <c r="S134" s="185"/>
      <c r="T134" s="185"/>
    </row>
    <row r="135" spans="1:20" ht="16.899999999999999" customHeight="1" x14ac:dyDescent="0.3">
      <c r="A135" s="484" t="str">
        <f t="shared" si="5"/>
        <v>GDMTHEnergíaNorte</v>
      </c>
      <c r="C135" s="176" t="s">
        <v>54</v>
      </c>
      <c r="D135" s="177" t="s">
        <v>135</v>
      </c>
      <c r="E135" s="177" t="s">
        <v>70</v>
      </c>
      <c r="F135" s="178" t="s">
        <v>158</v>
      </c>
      <c r="G135" s="179">
        <f t="array" ref="G135">INDEX(INSUMOS_MARZO_2025!$D$18:$D$221,MATCH($C135&amp;$E135,INSUMOS_MARZO_2025!$B$18:$B$221&amp;INSUMOS_MARZO_2025!$C$18:$C$221,0))</f>
        <v>393152.82224414783</v>
      </c>
      <c r="H135" s="118"/>
      <c r="I135" s="118" t="str">
        <f t="shared" si="3"/>
        <v>APBTSINNA</v>
      </c>
      <c r="J135" s="118" t="str">
        <f t="shared" si="4"/>
        <v>APBTGolfo CentroNA</v>
      </c>
      <c r="K135" s="118" t="s">
        <v>150</v>
      </c>
      <c r="M135" s="187" t="s">
        <v>57</v>
      </c>
      <c r="N135" s="181" t="s">
        <v>159</v>
      </c>
      <c r="O135" s="181" t="s">
        <v>160</v>
      </c>
      <c r="P135" s="181" t="s">
        <v>66</v>
      </c>
      <c r="Q135" s="182" t="s">
        <v>161</v>
      </c>
      <c r="R135" s="183">
        <f t="array" ref="R135">IF(Q135="NA",INDEX($G$10:$G$213,MATCH(M135&amp;P135,$C$10:$C$213&amp;$E$10:$E$213,0)),INDEX($G$10:$G$213,MATCH(M135&amp;P135,$C$10:$C$213&amp;$E$10:$E$213,0))*INDEX(PC_MARZO_2025!$F$28:$F$60,MATCH(I135,PC_MARZO_2025!$E$28:$E$60,0),MATCH($R$8,PC_MARZO_2025!$F$26,0)))</f>
        <v>12406.793801232721</v>
      </c>
      <c r="S135" s="185"/>
      <c r="T135" s="185"/>
    </row>
    <row r="136" spans="1:20" ht="16.899999999999999" customHeight="1" x14ac:dyDescent="0.3">
      <c r="A136" s="484" t="str">
        <f t="shared" si="5"/>
        <v>GDMTOEnergíaNorte</v>
      </c>
      <c r="C136" s="176" t="s">
        <v>55</v>
      </c>
      <c r="D136" s="177" t="s">
        <v>135</v>
      </c>
      <c r="E136" s="177" t="s">
        <v>70</v>
      </c>
      <c r="F136" s="178" t="s">
        <v>158</v>
      </c>
      <c r="G136" s="179">
        <f t="array" ref="G136">INDEX(INSUMOS_MARZO_2025!$D$18:$D$221,MATCH($C136&amp;$E136,INSUMOS_MARZO_2025!$B$18:$B$221&amp;INSUMOS_MARZO_2025!$C$18:$C$221,0))</f>
        <v>91500.714431902263</v>
      </c>
      <c r="H136" s="118"/>
      <c r="I136" s="118" t="str">
        <f t="shared" si="3"/>
        <v>APMTSINNA</v>
      </c>
      <c r="J136" s="118" t="str">
        <f t="shared" si="4"/>
        <v>APMTGolfo CentroNA</v>
      </c>
      <c r="K136" s="118" t="s">
        <v>150</v>
      </c>
      <c r="M136" s="187" t="s">
        <v>58</v>
      </c>
      <c r="N136" s="181" t="s">
        <v>159</v>
      </c>
      <c r="O136" s="181" t="s">
        <v>160</v>
      </c>
      <c r="P136" s="181" t="s">
        <v>66</v>
      </c>
      <c r="Q136" s="182" t="s">
        <v>161</v>
      </c>
      <c r="R136" s="183">
        <f t="array" ref="R136">IF(Q136="NA",INDEX($G$10:$G$213,MATCH(M136&amp;P136,$C$10:$C$213&amp;$E$10:$E$213,0)),INDEX($G$10:$G$213,MATCH(M136&amp;P136,$C$10:$C$213&amp;$E$10:$E$213,0))*INDEX(PC_MARZO_2025!$F$28:$F$60,MATCH(I136,PC_MARZO_2025!$E$28:$E$60,0),MATCH($R$8,PC_MARZO_2025!$F$26,0)))</f>
        <v>1502.1600165977204</v>
      </c>
      <c r="S136" s="185"/>
      <c r="T136" s="185"/>
    </row>
    <row r="137" spans="1:20" ht="16.899999999999999" customHeight="1" x14ac:dyDescent="0.3">
      <c r="A137" s="484" t="str">
        <f t="shared" si="5"/>
        <v>PDBTEnergíaNorte</v>
      </c>
      <c r="C137" s="176" t="s">
        <v>56</v>
      </c>
      <c r="D137" s="177" t="s">
        <v>135</v>
      </c>
      <c r="E137" s="177" t="s">
        <v>70</v>
      </c>
      <c r="F137" s="178" t="s">
        <v>158</v>
      </c>
      <c r="G137" s="179">
        <f t="array" ref="G137">INDEX(INSUMOS_MARZO_2025!$D$18:$D$221,MATCH($C137&amp;$E137,INSUMOS_MARZO_2025!$B$18:$B$221&amp;INSUMOS_MARZO_2025!$C$18:$C$221,0))</f>
        <v>47012.097050507611</v>
      </c>
      <c r="H137" s="118"/>
      <c r="I137" s="118" t="str">
        <f t="shared" si="3"/>
        <v>GDMTHSINB</v>
      </c>
      <c r="J137" s="118" t="str">
        <f t="shared" si="4"/>
        <v>GDMTHGolfo CentroB</v>
      </c>
      <c r="K137" s="118" t="s">
        <v>150</v>
      </c>
      <c r="M137" s="180" t="s">
        <v>54</v>
      </c>
      <c r="N137" s="181" t="s">
        <v>159</v>
      </c>
      <c r="O137" s="181" t="s">
        <v>160</v>
      </c>
      <c r="P137" s="181" t="s">
        <v>66</v>
      </c>
      <c r="Q137" s="182" t="s">
        <v>146</v>
      </c>
      <c r="R137" s="183">
        <f t="array" ref="R137">IF(Q137="NA",INDEX($G$10:$G$213,MATCH(M137&amp;P137,$C$10:$C$213&amp;$E$10:$E$213,0)),INDEX($G$10:$G$213,MATCH(M137&amp;P137,$C$10:$C$213&amp;$E$10:$E$213,0))*INDEX(PC_MARZO_2025!$F$28:$F$60,MATCH(I137,PC_MARZO_2025!$E$28:$E$60,0),MATCH($R$8,PC_MARZO_2025!$F$26,0)))</f>
        <v>55722.899137999222</v>
      </c>
      <c r="S137" s="185"/>
      <c r="T137" s="185"/>
    </row>
    <row r="138" spans="1:20" ht="16.899999999999999" customHeight="1" x14ac:dyDescent="0.3">
      <c r="A138" s="484" t="str">
        <f t="shared" si="5"/>
        <v>APBTEnergíaNorte</v>
      </c>
      <c r="C138" s="176" t="s">
        <v>57</v>
      </c>
      <c r="D138" s="177" t="s">
        <v>135</v>
      </c>
      <c r="E138" s="177" t="s">
        <v>70</v>
      </c>
      <c r="F138" s="178" t="s">
        <v>158</v>
      </c>
      <c r="G138" s="179">
        <f t="array" ref="G138">INDEX(INSUMOS_MARZO_2025!$D$18:$D$221,MATCH($C138&amp;$E138,INSUMOS_MARZO_2025!$B$18:$B$221&amp;INSUMOS_MARZO_2025!$C$18:$C$221,0))</f>
        <v>11552.895911766826</v>
      </c>
      <c r="H138" s="118"/>
      <c r="I138" s="118" t="str">
        <f t="shared" ref="I138:I201" si="6">M138&amp;K138&amp;Q138</f>
        <v>GDMTHSINI</v>
      </c>
      <c r="J138" s="118" t="str">
        <f t="shared" ref="J138:J201" si="7">M138&amp;P138&amp;Q138</f>
        <v>GDMTHGolfo CentroI</v>
      </c>
      <c r="K138" s="118" t="s">
        <v>150</v>
      </c>
      <c r="M138" s="180" t="s">
        <v>54</v>
      </c>
      <c r="N138" s="181" t="s">
        <v>159</v>
      </c>
      <c r="O138" s="181" t="s">
        <v>160</v>
      </c>
      <c r="P138" s="181" t="s">
        <v>66</v>
      </c>
      <c r="Q138" s="182" t="s">
        <v>147</v>
      </c>
      <c r="R138" s="183">
        <f t="array" ref="R138">IF(Q138="NA",INDEX($G$10:$G$213,MATCH(M138&amp;P138,$C$10:$C$213&amp;$E$10:$E$213,0)),INDEX($G$10:$G$213,MATCH(M138&amp;P138,$C$10:$C$213&amp;$E$10:$E$213,0))*INDEX(PC_MARZO_2025!$F$28:$F$60,MATCH(I138,PC_MARZO_2025!$E$28:$E$60,0),MATCH($R$8,PC_MARZO_2025!$F$26,0)))</f>
        <v>106940.85346088294</v>
      </c>
      <c r="S138" s="185"/>
      <c r="T138" s="185"/>
    </row>
    <row r="139" spans="1:20" ht="16.899999999999999" customHeight="1" x14ac:dyDescent="0.3">
      <c r="A139" s="484" t="str">
        <f t="shared" ref="A139:A202" si="8">C139&amp;D139&amp;E139</f>
        <v>APMTEnergíaNorte</v>
      </c>
      <c r="C139" s="176" t="s">
        <v>58</v>
      </c>
      <c r="D139" s="177" t="s">
        <v>135</v>
      </c>
      <c r="E139" s="177" t="s">
        <v>70</v>
      </c>
      <c r="F139" s="178" t="s">
        <v>158</v>
      </c>
      <c r="G139" s="179">
        <f t="array" ref="G139">INDEX(INSUMOS_MARZO_2025!$D$18:$D$221,MATCH($C139&amp;$E139,INSUMOS_MARZO_2025!$B$18:$B$221&amp;INSUMOS_MARZO_2025!$C$18:$C$221,0))</f>
        <v>5752.3873360678263</v>
      </c>
      <c r="H139" s="118"/>
      <c r="I139" s="118" t="str">
        <f t="shared" si="6"/>
        <v>GDMTHSINP</v>
      </c>
      <c r="J139" s="118" t="str">
        <f t="shared" si="7"/>
        <v>GDMTHGolfo CentroP</v>
      </c>
      <c r="K139" s="118" t="s">
        <v>150</v>
      </c>
      <c r="M139" s="180" t="s">
        <v>54</v>
      </c>
      <c r="N139" s="181" t="s">
        <v>159</v>
      </c>
      <c r="O139" s="181" t="s">
        <v>160</v>
      </c>
      <c r="P139" s="181" t="s">
        <v>66</v>
      </c>
      <c r="Q139" s="182" t="s">
        <v>148</v>
      </c>
      <c r="R139" s="183">
        <f t="array" ref="R139">IF(Q139="NA",INDEX($G$10:$G$213,MATCH(M139&amp;P139,$C$10:$C$213&amp;$E$10:$E$213,0)),INDEX($G$10:$G$213,MATCH(M139&amp;P139,$C$10:$C$213&amp;$E$10:$E$213,0))*INDEX(PC_MARZO_2025!$F$28:$F$60,MATCH(I139,PC_MARZO_2025!$E$28:$E$60,0),MATCH($R$8,PC_MARZO_2025!$F$26,0)))</f>
        <v>25330.098836709945</v>
      </c>
      <c r="S139" s="185"/>
      <c r="T139" s="185"/>
    </row>
    <row r="140" spans="1:20" ht="16.899999999999999" customHeight="1" x14ac:dyDescent="0.3">
      <c r="A140" s="484" t="str">
        <f t="shared" si="8"/>
        <v>RABTEnergíaNorte</v>
      </c>
      <c r="C140" s="176" t="s">
        <v>59</v>
      </c>
      <c r="D140" s="177" t="s">
        <v>135</v>
      </c>
      <c r="E140" s="177" t="s">
        <v>70</v>
      </c>
      <c r="F140" s="178" t="s">
        <v>158</v>
      </c>
      <c r="G140" s="179">
        <f t="array" ref="G140">INDEX(INSUMOS_MARZO_2025!$D$18:$D$221,MATCH($C140&amp;$E140,INSUMOS_MARZO_2025!$B$18:$B$221&amp;INSUMOS_MARZO_2025!$C$18:$C$221,0))</f>
        <v>118519.99316746905</v>
      </c>
      <c r="H140" s="118"/>
      <c r="I140" s="118" t="str">
        <f t="shared" si="6"/>
        <v>GDMTOSINNA</v>
      </c>
      <c r="J140" s="118" t="str">
        <f t="shared" si="7"/>
        <v>GDMTOGolfo CentroNA</v>
      </c>
      <c r="K140" s="118" t="s">
        <v>150</v>
      </c>
      <c r="M140" s="180" t="s">
        <v>55</v>
      </c>
      <c r="N140" s="181" t="s">
        <v>159</v>
      </c>
      <c r="O140" s="181" t="s">
        <v>160</v>
      </c>
      <c r="P140" s="181" t="s">
        <v>66</v>
      </c>
      <c r="Q140" s="182" t="s">
        <v>161</v>
      </c>
      <c r="R140" s="183">
        <f t="array" ref="R140">IF(Q140="NA",INDEX($G$10:$G$213,MATCH(M140&amp;P140,$C$10:$C$213&amp;$E$10:$E$213,0)),INDEX($G$10:$G$213,MATCH(M140&amp;P140,$C$10:$C$213&amp;$E$10:$E$213,0))*INDEX(PC_MARZO_2025!$F$28:$F$60,MATCH(I140,PC_MARZO_2025!$E$28:$E$60,0),MATCH($R$8,PC_MARZO_2025!$F$26,0)))</f>
        <v>52840.118083071844</v>
      </c>
      <c r="S140" s="185"/>
      <c r="T140" s="185"/>
    </row>
    <row r="141" spans="1:20" ht="16.899999999999999" customHeight="1" x14ac:dyDescent="0.3">
      <c r="A141" s="484" t="str">
        <f t="shared" si="8"/>
        <v>RAMTEnergíaNorte</v>
      </c>
      <c r="C141" s="176" t="s">
        <v>60</v>
      </c>
      <c r="D141" s="177" t="s">
        <v>135</v>
      </c>
      <c r="E141" s="177" t="s">
        <v>70</v>
      </c>
      <c r="F141" s="178" t="s">
        <v>158</v>
      </c>
      <c r="G141" s="179">
        <f t="array" ref="G141">INDEX(INSUMOS_MARZO_2025!$D$18:$D$221,MATCH($C141&amp;$E141,INSUMOS_MARZO_2025!$B$18:$B$221&amp;INSUMOS_MARZO_2025!$C$18:$C$221,0))</f>
        <v>329744.07888633705</v>
      </c>
      <c r="H141" s="118"/>
      <c r="I141" s="118" t="str">
        <f t="shared" si="6"/>
        <v>RAMTSINNA</v>
      </c>
      <c r="J141" s="118" t="str">
        <f t="shared" si="7"/>
        <v>RAMTGolfo CentroNA</v>
      </c>
      <c r="K141" s="118" t="s">
        <v>150</v>
      </c>
      <c r="M141" s="180" t="s">
        <v>60</v>
      </c>
      <c r="N141" s="181" t="s">
        <v>159</v>
      </c>
      <c r="O141" s="181" t="s">
        <v>160</v>
      </c>
      <c r="P141" s="181" t="s">
        <v>66</v>
      </c>
      <c r="Q141" s="182" t="s">
        <v>161</v>
      </c>
      <c r="R141" s="183">
        <f t="array" ref="R141">IF(Q141="NA",INDEX($G$10:$G$213,MATCH(M141&amp;P141,$C$10:$C$213&amp;$E$10:$E$213,0)),INDEX($G$10:$G$213,MATCH(M141&amp;P141,$C$10:$C$213&amp;$E$10:$E$213,0))*INDEX(PC_MARZO_2025!$F$28:$F$60,MATCH(I141,PC_MARZO_2025!$E$28:$E$60,0),MATCH($R$8,PC_MARZO_2025!$F$26,0)))</f>
        <v>35813.235871517463</v>
      </c>
      <c r="S141" s="185"/>
      <c r="T141" s="185"/>
    </row>
    <row r="142" spans="1:20" ht="16.899999999999999" customHeight="1" x14ac:dyDescent="0.3">
      <c r="A142" s="484" t="str">
        <f t="shared" si="8"/>
        <v>DB1EnergíaOriente</v>
      </c>
      <c r="C142" s="176" t="s">
        <v>48</v>
      </c>
      <c r="D142" s="177" t="s">
        <v>135</v>
      </c>
      <c r="E142" s="177" t="s">
        <v>71</v>
      </c>
      <c r="F142" s="178" t="s">
        <v>158</v>
      </c>
      <c r="G142" s="179">
        <f t="array" ref="G142">INDEX(INSUMOS_MARZO_2025!$D$18:$D$221,MATCH($C142&amp;$E142,INSUMOS_MARZO_2025!$B$18:$B$221&amp;INSUMOS_MARZO_2025!$C$18:$C$221,0))</f>
        <v>138020.95056441723</v>
      </c>
      <c r="H142" s="118"/>
      <c r="I142" s="118" t="str">
        <f t="shared" si="6"/>
        <v>DISTSINB</v>
      </c>
      <c r="J142" s="118" t="str">
        <f t="shared" si="7"/>
        <v>DISTGolfo CentroB</v>
      </c>
      <c r="K142" s="118" t="s">
        <v>150</v>
      </c>
      <c r="M142" s="180" t="s">
        <v>51</v>
      </c>
      <c r="N142" s="181" t="s">
        <v>159</v>
      </c>
      <c r="O142" s="181" t="s">
        <v>160</v>
      </c>
      <c r="P142" s="181" t="s">
        <v>66</v>
      </c>
      <c r="Q142" s="182" t="s">
        <v>146</v>
      </c>
      <c r="R142" s="183">
        <f t="array" ref="R142">IF(Q142="NA",INDEX($G$10:$G$213,MATCH(M142&amp;P142,$C$10:$C$213&amp;$E$10:$E$213,0)),INDEX($G$10:$G$213,MATCH(M142&amp;P142,$C$10:$C$213&amp;$E$10:$E$213,0))*INDEX(PC_MARZO_2025!$F$28:$F$60,MATCH(I142,PC_MARZO_2025!$E$28:$E$60,0),MATCH($R$8,PC_MARZO_2025!$F$26,0)))</f>
        <v>39138.694542206991</v>
      </c>
      <c r="S142" s="185"/>
      <c r="T142" s="185"/>
    </row>
    <row r="143" spans="1:20" ht="16.899999999999999" customHeight="1" x14ac:dyDescent="0.3">
      <c r="A143" s="484" t="str">
        <f t="shared" si="8"/>
        <v>DB2EnergíaOriente</v>
      </c>
      <c r="C143" s="176" t="s">
        <v>50</v>
      </c>
      <c r="D143" s="177" t="s">
        <v>135</v>
      </c>
      <c r="E143" s="177" t="s">
        <v>71</v>
      </c>
      <c r="F143" s="178" t="s">
        <v>158</v>
      </c>
      <c r="G143" s="179">
        <f t="array" ref="G143">INDEX(INSUMOS_MARZO_2025!$D$18:$D$221,MATCH($C143&amp;$E143,INSUMOS_MARZO_2025!$B$18:$B$221&amp;INSUMOS_MARZO_2025!$C$18:$C$221,0))</f>
        <v>178737.42000851402</v>
      </c>
      <c r="H143" s="118"/>
      <c r="I143" s="118" t="str">
        <f t="shared" si="6"/>
        <v>DISTSINI</v>
      </c>
      <c r="J143" s="118" t="str">
        <f t="shared" si="7"/>
        <v>DISTGolfo CentroI</v>
      </c>
      <c r="K143" s="118" t="s">
        <v>150</v>
      </c>
      <c r="M143" s="180" t="s">
        <v>51</v>
      </c>
      <c r="N143" s="181" t="s">
        <v>159</v>
      </c>
      <c r="O143" s="181" t="s">
        <v>160</v>
      </c>
      <c r="P143" s="181" t="s">
        <v>66</v>
      </c>
      <c r="Q143" s="182" t="s">
        <v>147</v>
      </c>
      <c r="R143" s="183">
        <f t="array" ref="R143">IF(Q143="NA",INDEX($G$10:$G$213,MATCH(M143&amp;P143,$C$10:$C$213&amp;$E$10:$E$213,0)),INDEX($G$10:$G$213,MATCH(M143&amp;P143,$C$10:$C$213&amp;$E$10:$E$213,0))*INDEX(PC_MARZO_2025!$F$28:$F$60,MATCH(I143,PC_MARZO_2025!$E$28:$E$60,0),MATCH($R$8,PC_MARZO_2025!$F$26,0)))</f>
        <v>68055.363450287216</v>
      </c>
      <c r="S143" s="185"/>
      <c r="T143" s="185"/>
    </row>
    <row r="144" spans="1:20" ht="16.899999999999999" customHeight="1" x14ac:dyDescent="0.3">
      <c r="A144" s="484" t="str">
        <f t="shared" si="8"/>
        <v>DISTEnergíaOriente</v>
      </c>
      <c r="C144" s="176" t="s">
        <v>51</v>
      </c>
      <c r="D144" s="177" t="s">
        <v>135</v>
      </c>
      <c r="E144" s="177" t="s">
        <v>71</v>
      </c>
      <c r="F144" s="178" t="s">
        <v>158</v>
      </c>
      <c r="G144" s="179">
        <f t="array" ref="G144">INDEX(INSUMOS_MARZO_2025!$D$18:$D$221,MATCH($C144&amp;$E144,INSUMOS_MARZO_2025!$B$18:$B$221&amp;INSUMOS_MARZO_2025!$C$18:$C$221,0))</f>
        <v>130121.2940508997</v>
      </c>
      <c r="H144" s="118"/>
      <c r="I144" s="118" t="str">
        <f t="shared" si="6"/>
        <v>DISTSINP</v>
      </c>
      <c r="J144" s="118" t="str">
        <f t="shared" si="7"/>
        <v>DISTGolfo CentroP</v>
      </c>
      <c r="K144" s="118" t="s">
        <v>150</v>
      </c>
      <c r="M144" s="180" t="s">
        <v>51</v>
      </c>
      <c r="N144" s="181" t="s">
        <v>159</v>
      </c>
      <c r="O144" s="181" t="s">
        <v>160</v>
      </c>
      <c r="P144" s="181" t="s">
        <v>66</v>
      </c>
      <c r="Q144" s="182" t="s">
        <v>148</v>
      </c>
      <c r="R144" s="183">
        <f t="array" ref="R144">IF(Q144="NA",INDEX($G$10:$G$213,MATCH(M144&amp;P144,$C$10:$C$213&amp;$E$10:$E$213,0)),INDEX($G$10:$G$213,MATCH(M144&amp;P144,$C$10:$C$213&amp;$E$10:$E$213,0))*INDEX(PC_MARZO_2025!$F$28:$F$60,MATCH(I144,PC_MARZO_2025!$E$28:$E$60,0),MATCH($R$8,PC_MARZO_2025!$F$26,0)))</f>
        <v>10024.104684447097</v>
      </c>
      <c r="S144" s="185"/>
      <c r="T144" s="185"/>
    </row>
    <row r="145" spans="1:20" ht="16.899999999999999" customHeight="1" x14ac:dyDescent="0.3">
      <c r="A145" s="484" t="str">
        <f t="shared" si="8"/>
        <v>DITEnergíaOriente</v>
      </c>
      <c r="C145" s="176" t="s">
        <v>52</v>
      </c>
      <c r="D145" s="177" t="s">
        <v>135</v>
      </c>
      <c r="E145" s="177" t="s">
        <v>71</v>
      </c>
      <c r="F145" s="178" t="s">
        <v>158</v>
      </c>
      <c r="G145" s="179">
        <f t="array" ref="G145">INDEX(INSUMOS_MARZO_2025!$D$18:$D$221,MATCH($C145&amp;$E145,INSUMOS_MARZO_2025!$B$18:$B$221&amp;INSUMOS_MARZO_2025!$C$18:$C$221,0))</f>
        <v>39909.804302541481</v>
      </c>
      <c r="H145" s="118"/>
      <c r="I145" s="118" t="str">
        <f t="shared" si="6"/>
        <v>DISTSINSP</v>
      </c>
      <c r="J145" s="118" t="str">
        <f t="shared" si="7"/>
        <v>DISTGolfo CentroSP</v>
      </c>
      <c r="K145" s="118" t="s">
        <v>150</v>
      </c>
      <c r="M145" s="180" t="s">
        <v>51</v>
      </c>
      <c r="N145" s="181" t="s">
        <v>159</v>
      </c>
      <c r="O145" s="181" t="s">
        <v>160</v>
      </c>
      <c r="P145" s="181" t="s">
        <v>66</v>
      </c>
      <c r="Q145" s="182" t="s">
        <v>151</v>
      </c>
      <c r="R145" s="183">
        <f t="array" ref="R145">IF(Q145="NA",INDEX($G$10:$G$213,MATCH(M145&amp;P145,$C$10:$C$213&amp;$E$10:$E$213,0)),INDEX($G$10:$G$213,MATCH(M145&amp;P145,$C$10:$C$213&amp;$E$10:$E$213,0))*INDEX(PC_MARZO_2025!$F$28:$F$60,MATCH(I145,PC_MARZO_2025!$E$28:$E$60,0),MATCH($R$8,PC_MARZO_2025!$F$26,0)))</f>
        <v>0</v>
      </c>
      <c r="S145" s="185"/>
      <c r="T145" s="185"/>
    </row>
    <row r="146" spans="1:20" ht="16.899999999999999" customHeight="1" x14ac:dyDescent="0.3">
      <c r="A146" s="484" t="str">
        <f t="shared" si="8"/>
        <v>GDBTEnergíaOriente</v>
      </c>
      <c r="C146" s="176" t="s">
        <v>53</v>
      </c>
      <c r="D146" s="177" t="s">
        <v>135</v>
      </c>
      <c r="E146" s="177" t="s">
        <v>71</v>
      </c>
      <c r="F146" s="178" t="s">
        <v>158</v>
      </c>
      <c r="G146" s="179">
        <f t="array" ref="G146">INDEX(INSUMOS_MARZO_2025!$D$18:$D$221,MATCH($C146&amp;$E146,INSUMOS_MARZO_2025!$B$18:$B$221&amp;INSUMOS_MARZO_2025!$C$18:$C$221,0))</f>
        <v>995.47428048915208</v>
      </c>
      <c r="H146" s="118"/>
      <c r="I146" s="118" t="str">
        <f t="shared" si="6"/>
        <v>DITSINB</v>
      </c>
      <c r="J146" s="118" t="str">
        <f t="shared" si="7"/>
        <v>DITGolfo CentroB</v>
      </c>
      <c r="K146" s="118" t="s">
        <v>150</v>
      </c>
      <c r="M146" s="180" t="s">
        <v>52</v>
      </c>
      <c r="N146" s="181" t="s">
        <v>159</v>
      </c>
      <c r="O146" s="181" t="s">
        <v>160</v>
      </c>
      <c r="P146" s="181" t="s">
        <v>66</v>
      </c>
      <c r="Q146" s="182" t="s">
        <v>146</v>
      </c>
      <c r="R146" s="183">
        <f t="array" ref="R146">IF(Q146="NA",INDEX($G$10:$G$213,MATCH(M146&amp;P146,$C$10:$C$213&amp;$E$10:$E$213,0)),INDEX($G$10:$G$213,MATCH(M146&amp;P146,$C$10:$C$213&amp;$E$10:$E$213,0))*INDEX(PC_MARZO_2025!$F$28:$F$60,MATCH(I146,PC_MARZO_2025!$E$28:$E$60,0),MATCH($R$8,PC_MARZO_2025!$F$26,0)))</f>
        <v>12100.007466828542</v>
      </c>
      <c r="S146" s="185"/>
      <c r="T146" s="185"/>
    </row>
    <row r="147" spans="1:20" ht="16.899999999999999" customHeight="1" x14ac:dyDescent="0.3">
      <c r="A147" s="484" t="str">
        <f t="shared" si="8"/>
        <v>GDMTHEnergíaOriente</v>
      </c>
      <c r="C147" s="176" t="s">
        <v>54</v>
      </c>
      <c r="D147" s="177" t="s">
        <v>135</v>
      </c>
      <c r="E147" s="177" t="s">
        <v>71</v>
      </c>
      <c r="F147" s="178" t="s">
        <v>158</v>
      </c>
      <c r="G147" s="179">
        <f t="array" ref="G147">INDEX(INSUMOS_MARZO_2025!$D$18:$D$221,MATCH($C147&amp;$E147,INSUMOS_MARZO_2025!$B$18:$B$221&amp;INSUMOS_MARZO_2025!$C$18:$C$221,0))</f>
        <v>164878.64341345488</v>
      </c>
      <c r="H147" s="118"/>
      <c r="I147" s="118" t="str">
        <f t="shared" si="6"/>
        <v>DITSINI</v>
      </c>
      <c r="J147" s="118" t="str">
        <f t="shared" si="7"/>
        <v>DITGolfo CentroI</v>
      </c>
      <c r="K147" s="118" t="s">
        <v>150</v>
      </c>
      <c r="M147" s="180" t="s">
        <v>52</v>
      </c>
      <c r="N147" s="181" t="s">
        <v>159</v>
      </c>
      <c r="O147" s="181" t="s">
        <v>160</v>
      </c>
      <c r="P147" s="181" t="s">
        <v>66</v>
      </c>
      <c r="Q147" s="182" t="s">
        <v>147</v>
      </c>
      <c r="R147" s="183">
        <f t="array" ref="R147">IF(Q147="NA",INDEX($G$10:$G$213,MATCH(M147&amp;P147,$C$10:$C$213&amp;$E$10:$E$213,0)),INDEX($G$10:$G$213,MATCH(M147&amp;P147,$C$10:$C$213&amp;$E$10:$E$213,0))*INDEX(PC_MARZO_2025!$F$28:$F$60,MATCH(I147,PC_MARZO_2025!$E$28:$E$60,0),MATCH($R$8,PC_MARZO_2025!$F$26,0)))</f>
        <v>17171.275796956092</v>
      </c>
      <c r="S147" s="185"/>
      <c r="T147" s="185"/>
    </row>
    <row r="148" spans="1:20" ht="16.899999999999999" customHeight="1" x14ac:dyDescent="0.3">
      <c r="A148" s="484" t="str">
        <f t="shared" si="8"/>
        <v>GDMTOEnergíaOriente</v>
      </c>
      <c r="C148" s="176" t="s">
        <v>55</v>
      </c>
      <c r="D148" s="177" t="s">
        <v>135</v>
      </c>
      <c r="E148" s="177" t="s">
        <v>71</v>
      </c>
      <c r="F148" s="178" t="s">
        <v>158</v>
      </c>
      <c r="G148" s="179">
        <f t="array" ref="G148">INDEX(INSUMOS_MARZO_2025!$D$18:$D$221,MATCH($C148&amp;$E148,INSUMOS_MARZO_2025!$B$18:$B$221&amp;INSUMOS_MARZO_2025!$C$18:$C$221,0))</f>
        <v>68185.35896054942</v>
      </c>
      <c r="H148" s="118"/>
      <c r="I148" s="118" t="str">
        <f t="shared" si="6"/>
        <v>DITSINP</v>
      </c>
      <c r="J148" s="118" t="str">
        <f t="shared" si="7"/>
        <v>DITGolfo CentroP</v>
      </c>
      <c r="K148" s="118" t="s">
        <v>150</v>
      </c>
      <c r="M148" s="180" t="s">
        <v>52</v>
      </c>
      <c r="N148" s="181" t="s">
        <v>159</v>
      </c>
      <c r="O148" s="181" t="s">
        <v>160</v>
      </c>
      <c r="P148" s="181" t="s">
        <v>66</v>
      </c>
      <c r="Q148" s="182" t="s">
        <v>148</v>
      </c>
      <c r="R148" s="183">
        <f t="array" ref="R148">IF(Q148="NA",INDEX($G$10:$G$213,MATCH(M148&amp;P148,$C$10:$C$213&amp;$E$10:$E$213,0)),INDEX($G$10:$G$213,MATCH(M148&amp;P148,$C$10:$C$213&amp;$E$10:$E$213,0))*INDEX(PC_MARZO_2025!$F$28:$F$60,MATCH(I148,PC_MARZO_2025!$E$28:$E$60,0),MATCH($R$8,PC_MARZO_2025!$F$26,0)))</f>
        <v>1784.6271604933856</v>
      </c>
      <c r="S148" s="185"/>
      <c r="T148" s="185"/>
    </row>
    <row r="149" spans="1:20" ht="16.899999999999999" customHeight="1" x14ac:dyDescent="0.3">
      <c r="A149" s="484" t="str">
        <f t="shared" si="8"/>
        <v>PDBTEnergíaOriente</v>
      </c>
      <c r="C149" s="176" t="s">
        <v>56</v>
      </c>
      <c r="D149" s="177" t="s">
        <v>135</v>
      </c>
      <c r="E149" s="177" t="s">
        <v>71</v>
      </c>
      <c r="F149" s="178" t="s">
        <v>158</v>
      </c>
      <c r="G149" s="179">
        <f t="array" ref="G149">INDEX(INSUMOS_MARZO_2025!$D$18:$D$221,MATCH($C149&amp;$E149,INSUMOS_MARZO_2025!$B$18:$B$221&amp;INSUMOS_MARZO_2025!$C$18:$C$221,0))</f>
        <v>62474.817862137279</v>
      </c>
      <c r="H149" s="118"/>
      <c r="I149" s="118" t="str">
        <f t="shared" si="6"/>
        <v>DITSINSP</v>
      </c>
      <c r="J149" s="118" t="str">
        <f t="shared" si="7"/>
        <v>DITGolfo CentroSP</v>
      </c>
      <c r="K149" s="118" t="s">
        <v>150</v>
      </c>
      <c r="M149" s="180" t="s">
        <v>52</v>
      </c>
      <c r="N149" s="181" t="s">
        <v>159</v>
      </c>
      <c r="O149" s="181" t="s">
        <v>160</v>
      </c>
      <c r="P149" s="181" t="s">
        <v>66</v>
      </c>
      <c r="Q149" s="182" t="s">
        <v>151</v>
      </c>
      <c r="R149" s="183">
        <f t="array" ref="R149">IF(Q149="NA",INDEX($G$10:$G$213,MATCH(M149&amp;P149,$C$10:$C$213&amp;$E$10:$E$213,0)),INDEX($G$10:$G$213,MATCH(M149&amp;P149,$C$10:$C$213&amp;$E$10:$E$213,0))*INDEX(PC_MARZO_2025!$F$28:$F$60,MATCH(I149,PC_MARZO_2025!$E$28:$E$60,0),MATCH($R$8,PC_MARZO_2025!$F$26,0)))</f>
        <v>0</v>
      </c>
      <c r="S149" s="185"/>
      <c r="T149" s="185"/>
    </row>
    <row r="150" spans="1:20" ht="16.899999999999999" customHeight="1" x14ac:dyDescent="0.3">
      <c r="A150" s="484" t="str">
        <f t="shared" si="8"/>
        <v>APBTEnergíaOriente</v>
      </c>
      <c r="C150" s="176" t="s">
        <v>57</v>
      </c>
      <c r="D150" s="177" t="s">
        <v>135</v>
      </c>
      <c r="E150" s="177" t="s">
        <v>71</v>
      </c>
      <c r="F150" s="178" t="s">
        <v>158</v>
      </c>
      <c r="G150" s="179">
        <f t="array" ref="G150">INDEX(INSUMOS_MARZO_2025!$D$18:$D$221,MATCH($C150&amp;$E150,INSUMOS_MARZO_2025!$B$18:$B$221&amp;INSUMOS_MARZO_2025!$C$18:$C$221,0))</f>
        <v>19255.337064419014</v>
      </c>
      <c r="H150" s="118"/>
      <c r="I150" s="118" t="str">
        <f t="shared" si="6"/>
        <v>DB1SINNA</v>
      </c>
      <c r="J150" s="118" t="str">
        <f t="shared" si="7"/>
        <v>DB1Golfo NorteNA</v>
      </c>
      <c r="K150" s="118" t="s">
        <v>150</v>
      </c>
      <c r="M150" s="180" t="s">
        <v>48</v>
      </c>
      <c r="N150" s="181" t="s">
        <v>159</v>
      </c>
      <c r="O150" s="181" t="s">
        <v>160</v>
      </c>
      <c r="P150" s="181" t="s">
        <v>67</v>
      </c>
      <c r="Q150" s="182" t="s">
        <v>161</v>
      </c>
      <c r="R150" s="183">
        <f t="array" ref="R150">IF(Q150="NA",INDEX($G$10:$G$213,MATCH(M150&amp;P150,$C$10:$C$213&amp;$E$10:$E$213,0)),INDEX($G$10:$G$213,MATCH(M150&amp;P150,$C$10:$C$213&amp;$E$10:$E$213,0))*INDEX(PC_MARZO_2025!$F$28:$F$60,MATCH(I150,PC_MARZO_2025!$E$28:$E$60,0),MATCH($R$8,PC_MARZO_2025!$F$26,0)))</f>
        <v>158015.24914701364</v>
      </c>
      <c r="S150" s="185"/>
      <c r="T150" s="185"/>
    </row>
    <row r="151" spans="1:20" ht="16.899999999999999" customHeight="1" x14ac:dyDescent="0.3">
      <c r="A151" s="484" t="str">
        <f t="shared" si="8"/>
        <v>APMTEnergíaOriente</v>
      </c>
      <c r="C151" s="176" t="s">
        <v>58</v>
      </c>
      <c r="D151" s="177" t="s">
        <v>135</v>
      </c>
      <c r="E151" s="177" t="s">
        <v>71</v>
      </c>
      <c r="F151" s="178" t="s">
        <v>158</v>
      </c>
      <c r="G151" s="179">
        <f t="array" ref="G151">INDEX(INSUMOS_MARZO_2025!$D$18:$D$221,MATCH($C151&amp;$E151,INSUMOS_MARZO_2025!$B$18:$B$221&amp;INSUMOS_MARZO_2025!$C$18:$C$221,0))</f>
        <v>1237.4185938670107</v>
      </c>
      <c r="H151" s="118"/>
      <c r="I151" s="118" t="str">
        <f t="shared" si="6"/>
        <v>DB2SINNA</v>
      </c>
      <c r="J151" s="118" t="str">
        <f t="shared" si="7"/>
        <v>DB2Golfo NorteNA</v>
      </c>
      <c r="K151" s="118" t="s">
        <v>150</v>
      </c>
      <c r="M151" s="180" t="s">
        <v>50</v>
      </c>
      <c r="N151" s="181" t="s">
        <v>159</v>
      </c>
      <c r="O151" s="181" t="s">
        <v>160</v>
      </c>
      <c r="P151" s="181" t="s">
        <v>67</v>
      </c>
      <c r="Q151" s="182" t="s">
        <v>161</v>
      </c>
      <c r="R151" s="183">
        <f t="array" ref="R151">IF(Q151="NA",INDEX($G$10:$G$213,MATCH(M151&amp;P151,$C$10:$C$213&amp;$E$10:$E$213,0)),INDEX($G$10:$G$213,MATCH(M151&amp;P151,$C$10:$C$213&amp;$E$10:$E$213,0))*INDEX(PC_MARZO_2025!$F$28:$F$60,MATCH(I151,PC_MARZO_2025!$E$28:$E$60,0),MATCH($R$8,PC_MARZO_2025!$F$26,0)))</f>
        <v>383093.73862585711</v>
      </c>
      <c r="S151" s="185"/>
      <c r="T151" s="185"/>
    </row>
    <row r="152" spans="1:20" ht="16.899999999999999" customHeight="1" x14ac:dyDescent="0.3">
      <c r="A152" s="484" t="str">
        <f t="shared" si="8"/>
        <v>RABTEnergíaOriente</v>
      </c>
      <c r="C152" s="176" t="s">
        <v>59</v>
      </c>
      <c r="D152" s="177" t="s">
        <v>135</v>
      </c>
      <c r="E152" s="177" t="s">
        <v>71</v>
      </c>
      <c r="F152" s="178" t="s">
        <v>158</v>
      </c>
      <c r="G152" s="179">
        <f t="array" ref="G152">INDEX(INSUMOS_MARZO_2025!$D$18:$D$221,MATCH($C152&amp;$E152,INSUMOS_MARZO_2025!$B$18:$B$221&amp;INSUMOS_MARZO_2025!$C$18:$C$221,0))</f>
        <v>7644.4544492810546</v>
      </c>
      <c r="H152" s="118"/>
      <c r="I152" s="118" t="str">
        <f t="shared" si="6"/>
        <v>PDBTSINNA</v>
      </c>
      <c r="J152" s="118" t="str">
        <f t="shared" si="7"/>
        <v>PDBTGolfo NorteNA</v>
      </c>
      <c r="K152" s="118" t="s">
        <v>150</v>
      </c>
      <c r="M152" s="187" t="s">
        <v>56</v>
      </c>
      <c r="N152" s="181" t="s">
        <v>159</v>
      </c>
      <c r="O152" s="181" t="s">
        <v>160</v>
      </c>
      <c r="P152" s="181" t="s">
        <v>67</v>
      </c>
      <c r="Q152" s="182" t="s">
        <v>161</v>
      </c>
      <c r="R152" s="183">
        <f t="array" ref="R152">IF(Q152="NA",INDEX($G$10:$G$213,MATCH(M152&amp;P152,$C$10:$C$213&amp;$E$10:$E$213,0)),INDEX($G$10:$G$213,MATCH(M152&amp;P152,$C$10:$C$213&amp;$E$10:$E$213,0))*INDEX(PC_MARZO_2025!$F$28:$F$60,MATCH(I152,PC_MARZO_2025!$E$28:$E$60,0),MATCH($R$8,PC_MARZO_2025!$F$26,0)))</f>
        <v>72650.414971755483</v>
      </c>
      <c r="S152" s="185"/>
      <c r="T152" s="185"/>
    </row>
    <row r="153" spans="1:20" ht="16.899999999999999" customHeight="1" x14ac:dyDescent="0.3">
      <c r="A153" s="484" t="str">
        <f t="shared" si="8"/>
        <v>RAMTEnergíaOriente</v>
      </c>
      <c r="C153" s="176" t="s">
        <v>60</v>
      </c>
      <c r="D153" s="177" t="s">
        <v>135</v>
      </c>
      <c r="E153" s="177" t="s">
        <v>71</v>
      </c>
      <c r="F153" s="178" t="s">
        <v>158</v>
      </c>
      <c r="G153" s="179">
        <f t="array" ref="G153">INDEX(INSUMOS_MARZO_2025!$D$18:$D$221,MATCH($C153&amp;$E153,INSUMOS_MARZO_2025!$B$18:$B$221&amp;INSUMOS_MARZO_2025!$C$18:$C$221,0))</f>
        <v>10616.96819496008</v>
      </c>
      <c r="H153" s="118"/>
      <c r="I153" s="118" t="str">
        <f t="shared" si="6"/>
        <v>GDBTSINNA</v>
      </c>
      <c r="J153" s="118" t="str">
        <f t="shared" si="7"/>
        <v>GDBTGolfo NorteNA</v>
      </c>
      <c r="K153" s="118" t="s">
        <v>150</v>
      </c>
      <c r="M153" s="180" t="s">
        <v>53</v>
      </c>
      <c r="N153" s="181" t="s">
        <v>159</v>
      </c>
      <c r="O153" s="181" t="s">
        <v>160</v>
      </c>
      <c r="P153" s="181" t="s">
        <v>67</v>
      </c>
      <c r="Q153" s="182" t="s">
        <v>161</v>
      </c>
      <c r="R153" s="183">
        <f t="array" ref="R153">IF(Q153="NA",INDEX($G$10:$G$213,MATCH(M153&amp;P153,$C$10:$C$213&amp;$E$10:$E$213,0)),INDEX($G$10:$G$213,MATCH(M153&amp;P153,$C$10:$C$213&amp;$E$10:$E$213,0))*INDEX(PC_MARZO_2025!$F$28:$F$60,MATCH(I153,PC_MARZO_2025!$E$28:$E$60,0),MATCH($R$8,PC_MARZO_2025!$F$26,0)))</f>
        <v>1793.2263334509955</v>
      </c>
      <c r="S153" s="185"/>
      <c r="T153" s="185"/>
    </row>
    <row r="154" spans="1:20" ht="16.899999999999999" customHeight="1" x14ac:dyDescent="0.3">
      <c r="A154" s="484" t="str">
        <f t="shared" si="8"/>
        <v>DB1EnergíaPeninsular</v>
      </c>
      <c r="C154" s="176" t="s">
        <v>48</v>
      </c>
      <c r="D154" s="177" t="s">
        <v>135</v>
      </c>
      <c r="E154" s="177" t="s">
        <v>72</v>
      </c>
      <c r="F154" s="178" t="s">
        <v>158</v>
      </c>
      <c r="G154" s="179">
        <f t="array" ref="G154">INDEX(INSUMOS_MARZO_2025!$D$18:$D$221,MATCH($C154&amp;$E154,INSUMOS_MARZO_2025!$B$18:$B$221&amp;INSUMOS_MARZO_2025!$C$18:$C$221,0))</f>
        <v>101549.10859298971</v>
      </c>
      <c r="H154" s="118"/>
      <c r="I154" s="118" t="str">
        <f t="shared" si="6"/>
        <v>RABTSINNA</v>
      </c>
      <c r="J154" s="118" t="str">
        <f t="shared" si="7"/>
        <v>RABTGolfo NorteNA</v>
      </c>
      <c r="K154" s="118" t="s">
        <v>150</v>
      </c>
      <c r="M154" s="180" t="s">
        <v>59</v>
      </c>
      <c r="N154" s="181" t="s">
        <v>159</v>
      </c>
      <c r="O154" s="181" t="s">
        <v>160</v>
      </c>
      <c r="P154" s="181" t="s">
        <v>67</v>
      </c>
      <c r="Q154" s="182" t="s">
        <v>161</v>
      </c>
      <c r="R154" s="183">
        <f t="array" ref="R154">IF(Q154="NA",INDEX($G$10:$G$213,MATCH(M154&amp;P154,$C$10:$C$213&amp;$E$10:$E$213,0)),INDEX($G$10:$G$213,MATCH(M154&amp;P154,$C$10:$C$213&amp;$E$10:$E$213,0))*INDEX(PC_MARZO_2025!$F$28:$F$60,MATCH(I154,PC_MARZO_2025!$E$28:$E$60,0),MATCH($R$8,PC_MARZO_2025!$F$26,0)))</f>
        <v>7691.826269385012</v>
      </c>
      <c r="S154" s="185"/>
      <c r="T154" s="185"/>
    </row>
    <row r="155" spans="1:20" ht="16.899999999999999" customHeight="1" x14ac:dyDescent="0.3">
      <c r="A155" s="484" t="str">
        <f t="shared" si="8"/>
        <v>DB2EnergíaPeninsular</v>
      </c>
      <c r="C155" s="176" t="s">
        <v>50</v>
      </c>
      <c r="D155" s="177" t="s">
        <v>135</v>
      </c>
      <c r="E155" s="177" t="s">
        <v>72</v>
      </c>
      <c r="F155" s="178" t="s">
        <v>158</v>
      </c>
      <c r="G155" s="179">
        <f t="array" ref="G155">INDEX(INSUMOS_MARZO_2025!$D$18:$D$221,MATCH($C155&amp;$E155,INSUMOS_MARZO_2025!$B$18:$B$221&amp;INSUMOS_MARZO_2025!$C$18:$C$221,0))</f>
        <v>259555.8438211258</v>
      </c>
      <c r="H155" s="118"/>
      <c r="I155" s="118" t="str">
        <f t="shared" si="6"/>
        <v>APBTSINNA</v>
      </c>
      <c r="J155" s="118" t="str">
        <f t="shared" si="7"/>
        <v>APBTGolfo NorteNA</v>
      </c>
      <c r="K155" s="118" t="s">
        <v>150</v>
      </c>
      <c r="M155" s="180" t="s">
        <v>57</v>
      </c>
      <c r="N155" s="181" t="s">
        <v>159</v>
      </c>
      <c r="O155" s="181" t="s">
        <v>160</v>
      </c>
      <c r="P155" s="181" t="s">
        <v>67</v>
      </c>
      <c r="Q155" s="182" t="s">
        <v>161</v>
      </c>
      <c r="R155" s="183">
        <f t="array" ref="R155">IF(Q155="NA",INDEX($G$10:$G$213,MATCH(M155&amp;P155,$C$10:$C$213&amp;$E$10:$E$213,0)),INDEX($G$10:$G$213,MATCH(M155&amp;P155,$C$10:$C$213&amp;$E$10:$E$213,0))*INDEX(PC_MARZO_2025!$F$28:$F$60,MATCH(I155,PC_MARZO_2025!$E$28:$E$60,0),MATCH($R$8,PC_MARZO_2025!$F$26,0)))</f>
        <v>16330.896945695238</v>
      </c>
      <c r="S155" s="185"/>
      <c r="T155" s="185"/>
    </row>
    <row r="156" spans="1:20" ht="16.899999999999999" customHeight="1" x14ac:dyDescent="0.3">
      <c r="A156" s="484" t="str">
        <f t="shared" si="8"/>
        <v>DISTEnergíaPeninsular</v>
      </c>
      <c r="C156" s="176" t="s">
        <v>51</v>
      </c>
      <c r="D156" s="177" t="s">
        <v>135</v>
      </c>
      <c r="E156" s="177" t="s">
        <v>72</v>
      </c>
      <c r="F156" s="178" t="s">
        <v>158</v>
      </c>
      <c r="G156" s="179">
        <f t="array" ref="G156">INDEX(INSUMOS_MARZO_2025!$D$18:$D$221,MATCH($C156&amp;$E156,INSUMOS_MARZO_2025!$B$18:$B$221&amp;INSUMOS_MARZO_2025!$C$18:$C$221,0))</f>
        <v>14171.169641865521</v>
      </c>
      <c r="H156" s="118"/>
      <c r="I156" s="118" t="str">
        <f t="shared" si="6"/>
        <v>APMTSINNA</v>
      </c>
      <c r="J156" s="118" t="str">
        <f t="shared" si="7"/>
        <v>APMTGolfo NorteNA</v>
      </c>
      <c r="K156" s="118" t="s">
        <v>150</v>
      </c>
      <c r="M156" s="180" t="s">
        <v>58</v>
      </c>
      <c r="N156" s="181" t="s">
        <v>159</v>
      </c>
      <c r="O156" s="181" t="s">
        <v>160</v>
      </c>
      <c r="P156" s="181" t="s">
        <v>67</v>
      </c>
      <c r="Q156" s="182" t="s">
        <v>161</v>
      </c>
      <c r="R156" s="183">
        <f t="array" ref="R156">IF(Q156="NA",INDEX($G$10:$G$213,MATCH(M156&amp;P156,$C$10:$C$213&amp;$E$10:$E$213,0)),INDEX($G$10:$G$213,MATCH(M156&amp;P156,$C$10:$C$213&amp;$E$10:$E$213,0))*INDEX(PC_MARZO_2025!$F$28:$F$60,MATCH(I156,PC_MARZO_2025!$E$28:$E$60,0),MATCH($R$8,PC_MARZO_2025!$F$26,0)))</f>
        <v>10700.870188148985</v>
      </c>
      <c r="S156" s="185"/>
      <c r="T156" s="185"/>
    </row>
    <row r="157" spans="1:20" ht="16.899999999999999" customHeight="1" x14ac:dyDescent="0.3">
      <c r="A157" s="484" t="str">
        <f t="shared" si="8"/>
        <v>DITEnergíaPeninsular</v>
      </c>
      <c r="C157" s="176" t="s">
        <v>52</v>
      </c>
      <c r="D157" s="177" t="s">
        <v>135</v>
      </c>
      <c r="E157" s="177" t="s">
        <v>72</v>
      </c>
      <c r="F157" s="178" t="s">
        <v>158</v>
      </c>
      <c r="G157" s="179">
        <f t="array" ref="G157">INDEX(INSUMOS_MARZO_2025!$D$18:$D$221,MATCH($C157&amp;$E157,INSUMOS_MARZO_2025!$B$18:$B$221&amp;INSUMOS_MARZO_2025!$C$18:$C$221,0))</f>
        <v>855.2957109833086</v>
      </c>
      <c r="H157" s="118"/>
      <c r="I157" s="118" t="str">
        <f t="shared" si="6"/>
        <v>GDMTHSINB</v>
      </c>
      <c r="J157" s="118" t="str">
        <f t="shared" si="7"/>
        <v>GDMTHGolfo NorteB</v>
      </c>
      <c r="K157" s="118" t="s">
        <v>150</v>
      </c>
      <c r="M157" s="180" t="s">
        <v>54</v>
      </c>
      <c r="N157" s="181" t="s">
        <v>159</v>
      </c>
      <c r="O157" s="181" t="s">
        <v>160</v>
      </c>
      <c r="P157" s="181" t="s">
        <v>67</v>
      </c>
      <c r="Q157" s="182" t="s">
        <v>146</v>
      </c>
      <c r="R157" s="183">
        <f t="array" ref="R157">IF(Q157="NA",INDEX($G$10:$G$213,MATCH(M157&amp;P157,$C$10:$C$213&amp;$E$10:$E$213,0)),INDEX($G$10:$G$213,MATCH(M157&amp;P157,$C$10:$C$213&amp;$E$10:$E$213,0))*INDEX(PC_MARZO_2025!$F$28:$F$60,MATCH(I157,PC_MARZO_2025!$E$28:$E$60,0),MATCH($R$8,PC_MARZO_2025!$F$26,0)))</f>
        <v>269568.23885424982</v>
      </c>
      <c r="S157" s="185"/>
      <c r="T157" s="185"/>
    </row>
    <row r="158" spans="1:20" ht="16.899999999999999" customHeight="1" x14ac:dyDescent="0.3">
      <c r="A158" s="484" t="str">
        <f t="shared" si="8"/>
        <v>GDBTEnergíaPeninsular</v>
      </c>
      <c r="C158" s="176" t="s">
        <v>53</v>
      </c>
      <c r="D158" s="177" t="s">
        <v>135</v>
      </c>
      <c r="E158" s="177" t="s">
        <v>72</v>
      </c>
      <c r="F158" s="178" t="s">
        <v>158</v>
      </c>
      <c r="G158" s="179">
        <f t="array" ref="G158">INDEX(INSUMOS_MARZO_2025!$D$18:$D$221,MATCH($C158&amp;$E158,INSUMOS_MARZO_2025!$B$18:$B$221&amp;INSUMOS_MARZO_2025!$C$18:$C$221,0))</f>
        <v>1275.7938692215928</v>
      </c>
      <c r="H158" s="118"/>
      <c r="I158" s="118" t="str">
        <f t="shared" si="6"/>
        <v>GDMTHSINI</v>
      </c>
      <c r="J158" s="118" t="str">
        <f t="shared" si="7"/>
        <v>GDMTHGolfo NorteI</v>
      </c>
      <c r="K158" s="118" t="s">
        <v>150</v>
      </c>
      <c r="M158" s="180" t="s">
        <v>54</v>
      </c>
      <c r="N158" s="181" t="s">
        <v>159</v>
      </c>
      <c r="O158" s="181" t="s">
        <v>160</v>
      </c>
      <c r="P158" s="181" t="s">
        <v>67</v>
      </c>
      <c r="Q158" s="182" t="s">
        <v>147</v>
      </c>
      <c r="R158" s="183">
        <f t="array" ref="R158">IF(Q158="NA",INDEX($G$10:$G$213,MATCH(M158&amp;P158,$C$10:$C$213&amp;$E$10:$E$213,0)),INDEX($G$10:$G$213,MATCH(M158&amp;P158,$C$10:$C$213&amp;$E$10:$E$213,0))*INDEX(PC_MARZO_2025!$F$28:$F$60,MATCH(I158,PC_MARZO_2025!$E$28:$E$60,0),MATCH($R$8,PC_MARZO_2025!$F$26,0)))</f>
        <v>517343.10265565466</v>
      </c>
      <c r="S158" s="185"/>
      <c r="T158" s="185"/>
    </row>
    <row r="159" spans="1:20" ht="16.899999999999999" customHeight="1" x14ac:dyDescent="0.3">
      <c r="A159" s="484" t="str">
        <f t="shared" si="8"/>
        <v>GDMTHEnergíaPeninsular</v>
      </c>
      <c r="C159" s="176" t="s">
        <v>54</v>
      </c>
      <c r="D159" s="177" t="s">
        <v>135</v>
      </c>
      <c r="E159" s="177" t="s">
        <v>72</v>
      </c>
      <c r="F159" s="178" t="s">
        <v>158</v>
      </c>
      <c r="G159" s="179">
        <f t="array" ref="G159">INDEX(INSUMOS_MARZO_2025!$D$18:$D$221,MATCH($C159&amp;$E159,INSUMOS_MARZO_2025!$B$18:$B$221&amp;INSUMOS_MARZO_2025!$C$18:$C$221,0))</f>
        <v>376291.07513326471</v>
      </c>
      <c r="H159" s="118"/>
      <c r="I159" s="118" t="str">
        <f t="shared" si="6"/>
        <v>GDMTHSINP</v>
      </c>
      <c r="J159" s="118" t="str">
        <f t="shared" si="7"/>
        <v>GDMTHGolfo NorteP</v>
      </c>
      <c r="K159" s="118" t="s">
        <v>150</v>
      </c>
      <c r="M159" s="180" t="s">
        <v>54</v>
      </c>
      <c r="N159" s="181" t="s">
        <v>159</v>
      </c>
      <c r="O159" s="181" t="s">
        <v>160</v>
      </c>
      <c r="P159" s="181" t="s">
        <v>67</v>
      </c>
      <c r="Q159" s="182" t="s">
        <v>148</v>
      </c>
      <c r="R159" s="183">
        <f t="array" ref="R159">IF(Q159="NA",INDEX($G$10:$G$213,MATCH(M159&amp;P159,$C$10:$C$213&amp;$E$10:$E$213,0)),INDEX($G$10:$G$213,MATCH(M159&amp;P159,$C$10:$C$213&amp;$E$10:$E$213,0))*INDEX(PC_MARZO_2025!$F$28:$F$60,MATCH(I159,PC_MARZO_2025!$E$28:$E$60,0),MATCH($R$8,PC_MARZO_2025!$F$26,0)))</f>
        <v>122538.31439218177</v>
      </c>
      <c r="S159" s="185"/>
      <c r="T159" s="185"/>
    </row>
    <row r="160" spans="1:20" ht="16.899999999999999" customHeight="1" x14ac:dyDescent="0.3">
      <c r="A160" s="484" t="str">
        <f t="shared" si="8"/>
        <v>GDMTOEnergíaPeninsular</v>
      </c>
      <c r="C160" s="176" t="s">
        <v>55</v>
      </c>
      <c r="D160" s="177" t="s">
        <v>135</v>
      </c>
      <c r="E160" s="177" t="s">
        <v>72</v>
      </c>
      <c r="F160" s="178" t="s">
        <v>158</v>
      </c>
      <c r="G160" s="179">
        <f t="array" ref="G160">INDEX(INSUMOS_MARZO_2025!$D$18:$D$221,MATCH($C160&amp;$E160,INSUMOS_MARZO_2025!$B$18:$B$221&amp;INSUMOS_MARZO_2025!$C$18:$C$221,0))</f>
        <v>77198.852750348102</v>
      </c>
      <c r="H160" s="118"/>
      <c r="I160" s="118" t="str">
        <f t="shared" si="6"/>
        <v>GDMTOSINNA</v>
      </c>
      <c r="J160" s="118" t="str">
        <f t="shared" si="7"/>
        <v>GDMTOGolfo NorteNA</v>
      </c>
      <c r="K160" s="118" t="s">
        <v>150</v>
      </c>
      <c r="M160" s="180" t="s">
        <v>55</v>
      </c>
      <c r="N160" s="181" t="s">
        <v>159</v>
      </c>
      <c r="O160" s="181" t="s">
        <v>160</v>
      </c>
      <c r="P160" s="181" t="s">
        <v>67</v>
      </c>
      <c r="Q160" s="182" t="s">
        <v>161</v>
      </c>
      <c r="R160" s="183">
        <f t="array" ref="R160">IF(Q160="NA",INDEX($G$10:$G$213,MATCH(M160&amp;P160,$C$10:$C$213&amp;$E$10:$E$213,0)),INDEX($G$10:$G$213,MATCH(M160&amp;P160,$C$10:$C$213&amp;$E$10:$E$213,0))*INDEX(PC_MARZO_2025!$F$28:$F$60,MATCH(I160,PC_MARZO_2025!$E$28:$E$60,0),MATCH($R$8,PC_MARZO_2025!$F$26,0)))</f>
        <v>159357.60966097694</v>
      </c>
      <c r="S160" s="185"/>
      <c r="T160" s="185"/>
    </row>
    <row r="161" spans="1:20" ht="16.899999999999999" customHeight="1" x14ac:dyDescent="0.3">
      <c r="A161" s="484" t="str">
        <f t="shared" si="8"/>
        <v>PDBTEnergíaPeninsular</v>
      </c>
      <c r="C161" s="176" t="s">
        <v>56</v>
      </c>
      <c r="D161" s="177" t="s">
        <v>135</v>
      </c>
      <c r="E161" s="177" t="s">
        <v>72</v>
      </c>
      <c r="F161" s="178" t="s">
        <v>158</v>
      </c>
      <c r="G161" s="179">
        <f t="array" ref="G161">INDEX(INSUMOS_MARZO_2025!$D$18:$D$221,MATCH($C161&amp;$E161,INSUMOS_MARZO_2025!$B$18:$B$221&amp;INSUMOS_MARZO_2025!$C$18:$C$221,0))</f>
        <v>64432.964738105038</v>
      </c>
      <c r="H161" s="118"/>
      <c r="I161" s="118" t="str">
        <f t="shared" si="6"/>
        <v>RAMTSINNA</v>
      </c>
      <c r="J161" s="118" t="str">
        <f t="shared" si="7"/>
        <v>RAMTGolfo NorteNA</v>
      </c>
      <c r="K161" s="118" t="s">
        <v>150</v>
      </c>
      <c r="M161" s="187" t="s">
        <v>60</v>
      </c>
      <c r="N161" s="181" t="s">
        <v>159</v>
      </c>
      <c r="O161" s="181" t="s">
        <v>160</v>
      </c>
      <c r="P161" s="181" t="s">
        <v>67</v>
      </c>
      <c r="Q161" s="182" t="s">
        <v>161</v>
      </c>
      <c r="R161" s="183">
        <f t="array" ref="R161">IF(Q161="NA",INDEX($G$10:$G$213,MATCH(M161&amp;P161,$C$10:$C$213&amp;$E$10:$E$213,0)),INDEX($G$10:$G$213,MATCH(M161&amp;P161,$C$10:$C$213&amp;$E$10:$E$213,0))*INDEX(PC_MARZO_2025!$F$28:$F$60,MATCH(I161,PC_MARZO_2025!$E$28:$E$60,0),MATCH($R$8,PC_MARZO_2025!$F$26,0)))</f>
        <v>12441.686973018592</v>
      </c>
      <c r="S161" s="185"/>
      <c r="T161" s="185"/>
    </row>
    <row r="162" spans="1:20" ht="16.899999999999999" customHeight="1" x14ac:dyDescent="0.3">
      <c r="A162" s="484" t="str">
        <f t="shared" si="8"/>
        <v>APBTEnergíaPeninsular</v>
      </c>
      <c r="C162" s="176" t="s">
        <v>57</v>
      </c>
      <c r="D162" s="177" t="s">
        <v>135</v>
      </c>
      <c r="E162" s="177" t="s">
        <v>72</v>
      </c>
      <c r="F162" s="178" t="s">
        <v>158</v>
      </c>
      <c r="G162" s="179">
        <f t="array" ref="G162">INDEX(INSUMOS_MARZO_2025!$D$18:$D$221,MATCH($C162&amp;$E162,INSUMOS_MARZO_2025!$B$18:$B$221&amp;INSUMOS_MARZO_2025!$C$18:$C$221,0))</f>
        <v>15564.618839280884</v>
      </c>
      <c r="H162" s="118"/>
      <c r="I162" s="118" t="str">
        <f t="shared" si="6"/>
        <v>DISTSINB</v>
      </c>
      <c r="J162" s="118" t="str">
        <f t="shared" si="7"/>
        <v>DISTGolfo NorteB</v>
      </c>
      <c r="K162" s="118" t="s">
        <v>150</v>
      </c>
      <c r="M162" s="180" t="s">
        <v>51</v>
      </c>
      <c r="N162" s="181" t="s">
        <v>159</v>
      </c>
      <c r="O162" s="181" t="s">
        <v>160</v>
      </c>
      <c r="P162" s="181" t="s">
        <v>67</v>
      </c>
      <c r="Q162" s="182" t="s">
        <v>146</v>
      </c>
      <c r="R162" s="183">
        <f t="array" ref="R162">IF(Q162="NA",INDEX($G$10:$G$213,MATCH(M162&amp;P162,$C$10:$C$213&amp;$E$10:$E$213,0)),INDEX($G$10:$G$213,MATCH(M162&amp;P162,$C$10:$C$213&amp;$E$10:$E$213,0))*INDEX(PC_MARZO_2025!$F$28:$F$60,MATCH(I162,PC_MARZO_2025!$E$28:$E$60,0),MATCH($R$8,PC_MARZO_2025!$F$26,0)))</f>
        <v>95972.002702977159</v>
      </c>
      <c r="S162" s="185"/>
      <c r="T162" s="185"/>
    </row>
    <row r="163" spans="1:20" ht="16.899999999999999" customHeight="1" x14ac:dyDescent="0.3">
      <c r="A163" s="484" t="str">
        <f t="shared" si="8"/>
        <v>APMTEnergíaPeninsular</v>
      </c>
      <c r="C163" s="176" t="s">
        <v>58</v>
      </c>
      <c r="D163" s="177" t="s">
        <v>135</v>
      </c>
      <c r="E163" s="177" t="s">
        <v>72</v>
      </c>
      <c r="F163" s="178" t="s">
        <v>158</v>
      </c>
      <c r="G163" s="179">
        <f t="array" ref="G163">INDEX(INSUMOS_MARZO_2025!$D$18:$D$221,MATCH($C163&amp;$E163,INSUMOS_MARZO_2025!$B$18:$B$221&amp;INSUMOS_MARZO_2025!$C$18:$C$221,0))</f>
        <v>1984.1653478019705</v>
      </c>
      <c r="H163" s="118"/>
      <c r="I163" s="118" t="str">
        <f t="shared" si="6"/>
        <v>DISTSINI</v>
      </c>
      <c r="J163" s="118" t="str">
        <f t="shared" si="7"/>
        <v>DISTGolfo NorteI</v>
      </c>
      <c r="K163" s="118" t="s">
        <v>150</v>
      </c>
      <c r="M163" s="180" t="s">
        <v>51</v>
      </c>
      <c r="N163" s="181" t="s">
        <v>159</v>
      </c>
      <c r="O163" s="181" t="s">
        <v>160</v>
      </c>
      <c r="P163" s="181" t="s">
        <v>67</v>
      </c>
      <c r="Q163" s="182" t="s">
        <v>147</v>
      </c>
      <c r="R163" s="183">
        <f t="array" ref="R163">IF(Q163="NA",INDEX($G$10:$G$213,MATCH(M163&amp;P163,$C$10:$C$213&amp;$E$10:$E$213,0)),INDEX($G$10:$G$213,MATCH(M163&amp;P163,$C$10:$C$213&amp;$E$10:$E$213,0))*INDEX(PC_MARZO_2025!$F$28:$F$60,MATCH(I163,PC_MARZO_2025!$E$28:$E$60,0),MATCH($R$8,PC_MARZO_2025!$F$26,0)))</f>
        <v>166878.57378481582</v>
      </c>
      <c r="S163" s="185"/>
      <c r="T163" s="185"/>
    </row>
    <row r="164" spans="1:20" ht="16.899999999999999" customHeight="1" x14ac:dyDescent="0.3">
      <c r="A164" s="484" t="str">
        <f t="shared" si="8"/>
        <v>RABTEnergíaPeninsular</v>
      </c>
      <c r="C164" s="176" t="s">
        <v>59</v>
      </c>
      <c r="D164" s="177" t="s">
        <v>135</v>
      </c>
      <c r="E164" s="177" t="s">
        <v>72</v>
      </c>
      <c r="F164" s="178" t="s">
        <v>158</v>
      </c>
      <c r="G164" s="179">
        <f t="array" ref="G164">INDEX(INSUMOS_MARZO_2025!$D$18:$D$221,MATCH($C164&amp;$E164,INSUMOS_MARZO_2025!$B$18:$B$221&amp;INSUMOS_MARZO_2025!$C$18:$C$221,0))</f>
        <v>8054.4564676905111</v>
      </c>
      <c r="H164" s="118"/>
      <c r="I164" s="118" t="str">
        <f t="shared" si="6"/>
        <v>DISTSINP</v>
      </c>
      <c r="J164" s="118" t="str">
        <f t="shared" si="7"/>
        <v>DISTGolfo NorteP</v>
      </c>
      <c r="K164" s="118" t="s">
        <v>150</v>
      </c>
      <c r="M164" s="180" t="s">
        <v>51</v>
      </c>
      <c r="N164" s="181" t="s">
        <v>159</v>
      </c>
      <c r="O164" s="181" t="s">
        <v>160</v>
      </c>
      <c r="P164" s="181" t="s">
        <v>67</v>
      </c>
      <c r="Q164" s="182" t="s">
        <v>148</v>
      </c>
      <c r="R164" s="183">
        <f t="array" ref="R164">IF(Q164="NA",INDEX($G$10:$G$213,MATCH(M164&amp;P164,$C$10:$C$213&amp;$E$10:$E$213,0)),INDEX($G$10:$G$213,MATCH(M164&amp;P164,$C$10:$C$213&amp;$E$10:$E$213,0))*INDEX(PC_MARZO_2025!$F$28:$F$60,MATCH(I164,PC_MARZO_2025!$E$28:$E$60,0),MATCH($R$8,PC_MARZO_2025!$F$26,0)))</f>
        <v>24580.109610790172</v>
      </c>
      <c r="S164" s="185"/>
      <c r="T164" s="185"/>
    </row>
    <row r="165" spans="1:20" ht="16.899999999999999" customHeight="1" x14ac:dyDescent="0.3">
      <c r="A165" s="484" t="str">
        <f t="shared" si="8"/>
        <v>RAMTEnergíaPeninsular</v>
      </c>
      <c r="C165" s="176" t="s">
        <v>60</v>
      </c>
      <c r="D165" s="177" t="s">
        <v>135</v>
      </c>
      <c r="E165" s="177" t="s">
        <v>72</v>
      </c>
      <c r="F165" s="178" t="s">
        <v>158</v>
      </c>
      <c r="G165" s="179">
        <f t="array" ref="G165">INDEX(INSUMOS_MARZO_2025!$D$18:$D$221,MATCH($C165&amp;$E165,INSUMOS_MARZO_2025!$B$18:$B$221&amp;INSUMOS_MARZO_2025!$C$18:$C$221,0))</f>
        <v>11242.411651806045</v>
      </c>
      <c r="H165" s="118"/>
      <c r="I165" s="118" t="str">
        <f t="shared" si="6"/>
        <v>DISTSINSP</v>
      </c>
      <c r="J165" s="118" t="str">
        <f t="shared" si="7"/>
        <v>DISTGolfo NorteSP</v>
      </c>
      <c r="K165" s="118" t="s">
        <v>150</v>
      </c>
      <c r="M165" s="180" t="s">
        <v>51</v>
      </c>
      <c r="N165" s="181" t="s">
        <v>159</v>
      </c>
      <c r="O165" s="181" t="s">
        <v>160</v>
      </c>
      <c r="P165" s="181" t="s">
        <v>67</v>
      </c>
      <c r="Q165" s="182" t="s">
        <v>151</v>
      </c>
      <c r="R165" s="183">
        <f t="array" ref="R165">IF(Q165="NA",INDEX($G$10:$G$213,MATCH(M165&amp;P165,$C$10:$C$213&amp;$E$10:$E$213,0)),INDEX($G$10:$G$213,MATCH(M165&amp;P165,$C$10:$C$213&amp;$E$10:$E$213,0))*INDEX(PC_MARZO_2025!$F$28:$F$60,MATCH(I165,PC_MARZO_2025!$E$28:$E$60,0),MATCH($R$8,PC_MARZO_2025!$F$26,0)))</f>
        <v>0</v>
      </c>
      <c r="S165" s="185"/>
      <c r="T165" s="185"/>
    </row>
    <row r="166" spans="1:20" ht="16.899999999999999" customHeight="1" x14ac:dyDescent="0.3">
      <c r="A166" s="484" t="str">
        <f t="shared" si="8"/>
        <v>DB1EnergíaSureste</v>
      </c>
      <c r="C166" s="176" t="s">
        <v>48</v>
      </c>
      <c r="D166" s="177" t="s">
        <v>135</v>
      </c>
      <c r="E166" s="177" t="s">
        <v>73</v>
      </c>
      <c r="F166" s="178" t="s">
        <v>158</v>
      </c>
      <c r="G166" s="179">
        <f t="array" ref="G166">INDEX(INSUMOS_MARZO_2025!$D$18:$D$221,MATCH($C166&amp;$E166,INSUMOS_MARZO_2025!$B$18:$B$221&amp;INSUMOS_MARZO_2025!$C$18:$C$221,0))</f>
        <v>148286.48272999961</v>
      </c>
      <c r="H166" s="118"/>
      <c r="I166" s="118" t="str">
        <f t="shared" si="6"/>
        <v>DITSINB</v>
      </c>
      <c r="J166" s="118" t="str">
        <f t="shared" si="7"/>
        <v>DITGolfo NorteB</v>
      </c>
      <c r="K166" s="118" t="s">
        <v>150</v>
      </c>
      <c r="M166" s="180" t="s">
        <v>52</v>
      </c>
      <c r="N166" s="181" t="s">
        <v>159</v>
      </c>
      <c r="O166" s="181" t="s">
        <v>160</v>
      </c>
      <c r="P166" s="181" t="s">
        <v>67</v>
      </c>
      <c r="Q166" s="182" t="s">
        <v>146</v>
      </c>
      <c r="R166" s="183">
        <f t="array" ref="R166">IF(Q166="NA",INDEX($G$10:$G$213,MATCH(M166&amp;P166,$C$10:$C$213&amp;$E$10:$E$213,0)),INDEX($G$10:$G$213,MATCH(M166&amp;P166,$C$10:$C$213&amp;$E$10:$E$213,0))*INDEX(PC_MARZO_2025!$F$28:$F$60,MATCH(I166,PC_MARZO_2025!$E$28:$E$60,0),MATCH($R$8,PC_MARZO_2025!$F$26,0)))</f>
        <v>12627.516464776021</v>
      </c>
      <c r="S166" s="185"/>
      <c r="T166" s="185"/>
    </row>
    <row r="167" spans="1:20" ht="16.899999999999999" customHeight="1" x14ac:dyDescent="0.3">
      <c r="A167" s="484" t="str">
        <f t="shared" si="8"/>
        <v>DB2EnergíaSureste</v>
      </c>
      <c r="C167" s="176" t="s">
        <v>50</v>
      </c>
      <c r="D167" s="177" t="s">
        <v>135</v>
      </c>
      <c r="E167" s="177" t="s">
        <v>73</v>
      </c>
      <c r="F167" s="178" t="s">
        <v>158</v>
      </c>
      <c r="G167" s="179">
        <f t="array" ref="G167">INDEX(INSUMOS_MARZO_2025!$D$18:$D$221,MATCH($C167&amp;$E167,INSUMOS_MARZO_2025!$B$18:$B$221&amp;INSUMOS_MARZO_2025!$C$18:$C$221,0))</f>
        <v>290938.82427463232</v>
      </c>
      <c r="H167" s="118"/>
      <c r="I167" s="118" t="str">
        <f t="shared" si="6"/>
        <v>DITSINI</v>
      </c>
      <c r="J167" s="118" t="str">
        <f t="shared" si="7"/>
        <v>DITGolfo NorteI</v>
      </c>
      <c r="K167" s="118" t="s">
        <v>150</v>
      </c>
      <c r="M167" s="180" t="s">
        <v>52</v>
      </c>
      <c r="N167" s="181" t="s">
        <v>159</v>
      </c>
      <c r="O167" s="181" t="s">
        <v>160</v>
      </c>
      <c r="P167" s="181" t="s">
        <v>67</v>
      </c>
      <c r="Q167" s="182" t="s">
        <v>147</v>
      </c>
      <c r="R167" s="183">
        <f t="array" ref="R167">IF(Q167="NA",INDEX($G$10:$G$213,MATCH(M167&amp;P167,$C$10:$C$213&amp;$E$10:$E$213,0)),INDEX($G$10:$G$213,MATCH(M167&amp;P167,$C$10:$C$213&amp;$E$10:$E$213,0))*INDEX(PC_MARZO_2025!$F$28:$F$60,MATCH(I167,PC_MARZO_2025!$E$28:$E$60,0),MATCH($R$8,PC_MARZO_2025!$F$26,0)))</f>
        <v>17919.870582038999</v>
      </c>
      <c r="S167" s="185"/>
      <c r="T167" s="185"/>
    </row>
    <row r="168" spans="1:20" ht="16.899999999999999" customHeight="1" x14ac:dyDescent="0.3">
      <c r="A168" s="484" t="str">
        <f t="shared" si="8"/>
        <v>DISTEnergíaSureste</v>
      </c>
      <c r="C168" s="176" t="s">
        <v>51</v>
      </c>
      <c r="D168" s="177" t="s">
        <v>135</v>
      </c>
      <c r="E168" s="177" t="s">
        <v>73</v>
      </c>
      <c r="F168" s="178" t="s">
        <v>158</v>
      </c>
      <c r="G168" s="179">
        <f t="array" ref="G168">INDEX(INSUMOS_MARZO_2025!$D$18:$D$221,MATCH($C168&amp;$E168,INSUMOS_MARZO_2025!$B$18:$B$221&amp;INSUMOS_MARZO_2025!$C$18:$C$221,0))</f>
        <v>53232.840712081859</v>
      </c>
      <c r="H168" s="118"/>
      <c r="I168" s="118" t="str">
        <f t="shared" si="6"/>
        <v>DITSINP</v>
      </c>
      <c r="J168" s="118" t="str">
        <f t="shared" si="7"/>
        <v>DITGolfo NorteP</v>
      </c>
      <c r="K168" s="118" t="s">
        <v>150</v>
      </c>
      <c r="M168" s="180" t="s">
        <v>52</v>
      </c>
      <c r="N168" s="181" t="s">
        <v>159</v>
      </c>
      <c r="O168" s="181" t="s">
        <v>160</v>
      </c>
      <c r="P168" s="181" t="s">
        <v>67</v>
      </c>
      <c r="Q168" s="182" t="s">
        <v>148</v>
      </c>
      <c r="R168" s="183">
        <f t="array" ref="R168">IF(Q168="NA",INDEX($G$10:$G$213,MATCH(M168&amp;P168,$C$10:$C$213&amp;$E$10:$E$213,0)),INDEX($G$10:$G$213,MATCH(M168&amp;P168,$C$10:$C$213&amp;$E$10:$E$213,0))*INDEX(PC_MARZO_2025!$F$28:$F$60,MATCH(I168,PC_MARZO_2025!$E$28:$E$60,0),MATCH($R$8,PC_MARZO_2025!$F$26,0)))</f>
        <v>1862.4293343947268</v>
      </c>
      <c r="S168" s="185"/>
      <c r="T168" s="185"/>
    </row>
    <row r="169" spans="1:20" ht="16.899999999999999" customHeight="1" x14ac:dyDescent="0.3">
      <c r="A169" s="484" t="str">
        <f t="shared" si="8"/>
        <v>DITEnergíaSureste</v>
      </c>
      <c r="C169" s="176" t="s">
        <v>52</v>
      </c>
      <c r="D169" s="177" t="s">
        <v>135</v>
      </c>
      <c r="E169" s="177" t="s">
        <v>73</v>
      </c>
      <c r="F169" s="178" t="s">
        <v>158</v>
      </c>
      <c r="G169" s="179">
        <f t="array" ref="G169">INDEX(INSUMOS_MARZO_2025!$D$18:$D$221,MATCH($C169&amp;$E169,INSUMOS_MARZO_2025!$B$18:$B$221&amp;INSUMOS_MARZO_2025!$C$18:$C$221,0))</f>
        <v>1862.1295333595631</v>
      </c>
      <c r="H169" s="118"/>
      <c r="I169" s="118" t="str">
        <f t="shared" si="6"/>
        <v>DITSINSP</v>
      </c>
      <c r="J169" s="118" t="str">
        <f t="shared" si="7"/>
        <v>DITGolfo NorteSP</v>
      </c>
      <c r="K169" s="118" t="s">
        <v>150</v>
      </c>
      <c r="M169" s="180" t="s">
        <v>52</v>
      </c>
      <c r="N169" s="181" t="s">
        <v>159</v>
      </c>
      <c r="O169" s="181" t="s">
        <v>160</v>
      </c>
      <c r="P169" s="181" t="s">
        <v>67</v>
      </c>
      <c r="Q169" s="182" t="s">
        <v>151</v>
      </c>
      <c r="R169" s="183">
        <f t="array" ref="R169">IF(Q169="NA",INDEX($G$10:$G$213,MATCH(M169&amp;P169,$C$10:$C$213&amp;$E$10:$E$213,0)),INDEX($G$10:$G$213,MATCH(M169&amp;P169,$C$10:$C$213&amp;$E$10:$E$213,0))*INDEX(PC_MARZO_2025!$F$28:$F$60,MATCH(I169,PC_MARZO_2025!$E$28:$E$60,0),MATCH($R$8,PC_MARZO_2025!$F$26,0)))</f>
        <v>0</v>
      </c>
      <c r="S169" s="185"/>
      <c r="T169" s="185"/>
    </row>
    <row r="170" spans="1:20" ht="16.899999999999999" customHeight="1" x14ac:dyDescent="0.3">
      <c r="A170" s="484" t="str">
        <f t="shared" si="8"/>
        <v>GDBTEnergíaSureste</v>
      </c>
      <c r="C170" s="176" t="s">
        <v>53</v>
      </c>
      <c r="D170" s="177" t="s">
        <v>135</v>
      </c>
      <c r="E170" s="177" t="s">
        <v>73</v>
      </c>
      <c r="F170" s="178" t="s">
        <v>158</v>
      </c>
      <c r="G170" s="179">
        <f t="array" ref="G170">INDEX(INSUMOS_MARZO_2025!$D$18:$D$221,MATCH($C170&amp;$E170,INSUMOS_MARZO_2025!$B$18:$B$221&amp;INSUMOS_MARZO_2025!$C$18:$C$221,0))</f>
        <v>2161.6253282193725</v>
      </c>
      <c r="H170" s="118"/>
      <c r="I170" s="118" t="str">
        <f t="shared" si="6"/>
        <v>DB1SINNA</v>
      </c>
      <c r="J170" s="118" t="str">
        <f t="shared" si="7"/>
        <v>DB1JaliscoNA</v>
      </c>
      <c r="K170" s="118" t="s">
        <v>150</v>
      </c>
      <c r="M170" s="180" t="s">
        <v>48</v>
      </c>
      <c r="N170" s="181" t="s">
        <v>159</v>
      </c>
      <c r="O170" s="181" t="s">
        <v>160</v>
      </c>
      <c r="P170" s="181" t="s">
        <v>68</v>
      </c>
      <c r="Q170" s="182" t="s">
        <v>161</v>
      </c>
      <c r="R170" s="183">
        <f t="array" ref="R170">IF(Q170="NA",INDEX($G$10:$G$213,MATCH(M170&amp;P170,$C$10:$C$213&amp;$E$10:$E$213,0)),INDEX($G$10:$G$213,MATCH(M170&amp;P170,$C$10:$C$213&amp;$E$10:$E$213,0))*INDEX(PC_MARZO_2025!$F$28:$F$60,MATCH(I170,PC_MARZO_2025!$E$28:$E$60,0),MATCH($R$8,PC_MARZO_2025!$F$26,0)))</f>
        <v>187938.3815248466</v>
      </c>
      <c r="S170" s="185"/>
      <c r="T170" s="185"/>
    </row>
    <row r="171" spans="1:20" ht="16.899999999999999" customHeight="1" x14ac:dyDescent="0.3">
      <c r="A171" s="484" t="str">
        <f t="shared" si="8"/>
        <v>GDMTHEnergíaSureste</v>
      </c>
      <c r="C171" s="176" t="s">
        <v>54</v>
      </c>
      <c r="D171" s="177" t="s">
        <v>135</v>
      </c>
      <c r="E171" s="177" t="s">
        <v>73</v>
      </c>
      <c r="F171" s="178" t="s">
        <v>158</v>
      </c>
      <c r="G171" s="179">
        <f t="array" ref="G171">INDEX(INSUMOS_MARZO_2025!$D$18:$D$221,MATCH($C171&amp;$E171,INSUMOS_MARZO_2025!$B$18:$B$221&amp;INSUMOS_MARZO_2025!$C$18:$C$221,0))</f>
        <v>146024.90633959777</v>
      </c>
      <c r="H171" s="118"/>
      <c r="I171" s="118" t="str">
        <f t="shared" si="6"/>
        <v>DB2SINNA</v>
      </c>
      <c r="J171" s="118" t="str">
        <f t="shared" si="7"/>
        <v>DB2JaliscoNA</v>
      </c>
      <c r="K171" s="118" t="s">
        <v>150</v>
      </c>
      <c r="M171" s="180" t="s">
        <v>50</v>
      </c>
      <c r="N171" s="181" t="s">
        <v>159</v>
      </c>
      <c r="O171" s="181" t="s">
        <v>160</v>
      </c>
      <c r="P171" s="181" t="s">
        <v>68</v>
      </c>
      <c r="Q171" s="182" t="s">
        <v>161</v>
      </c>
      <c r="R171" s="183">
        <f t="array" ref="R171">IF(Q171="NA",INDEX($G$10:$G$213,MATCH(M171&amp;P171,$C$10:$C$213&amp;$E$10:$E$213,0)),INDEX($G$10:$G$213,MATCH(M171&amp;P171,$C$10:$C$213&amp;$E$10:$E$213,0))*INDEX(PC_MARZO_2025!$F$28:$F$60,MATCH(I171,PC_MARZO_2025!$E$28:$E$60,0),MATCH($R$8,PC_MARZO_2025!$F$26,0)))</f>
        <v>137098.46795373331</v>
      </c>
      <c r="S171" s="185"/>
      <c r="T171" s="185"/>
    </row>
    <row r="172" spans="1:20" ht="16.899999999999999" customHeight="1" x14ac:dyDescent="0.3">
      <c r="A172" s="484" t="str">
        <f t="shared" si="8"/>
        <v>GDMTOEnergíaSureste</v>
      </c>
      <c r="C172" s="176" t="s">
        <v>55</v>
      </c>
      <c r="D172" s="177" t="s">
        <v>135</v>
      </c>
      <c r="E172" s="177" t="s">
        <v>73</v>
      </c>
      <c r="F172" s="178" t="s">
        <v>158</v>
      </c>
      <c r="G172" s="179">
        <f t="array" ref="G172">INDEX(INSUMOS_MARZO_2025!$D$18:$D$221,MATCH($C172&amp;$E172,INSUMOS_MARZO_2025!$B$18:$B$221&amp;INSUMOS_MARZO_2025!$C$18:$C$221,0))</f>
        <v>71589.431559730612</v>
      </c>
      <c r="H172" s="118"/>
      <c r="I172" s="118" t="str">
        <f t="shared" si="6"/>
        <v>PDBTSINNA</v>
      </c>
      <c r="J172" s="118" t="str">
        <f t="shared" si="7"/>
        <v>PDBTJaliscoNA</v>
      </c>
      <c r="K172" s="118" t="s">
        <v>150</v>
      </c>
      <c r="M172" s="180" t="s">
        <v>56</v>
      </c>
      <c r="N172" s="181" t="s">
        <v>159</v>
      </c>
      <c r="O172" s="181" t="s">
        <v>160</v>
      </c>
      <c r="P172" s="181" t="s">
        <v>68</v>
      </c>
      <c r="Q172" s="182" t="s">
        <v>161</v>
      </c>
      <c r="R172" s="183">
        <f t="array" ref="R172">IF(Q172="NA",INDEX($G$10:$G$213,MATCH(M172&amp;P172,$C$10:$C$213&amp;$E$10:$E$213,0)),INDEX($G$10:$G$213,MATCH(M172&amp;P172,$C$10:$C$213&amp;$E$10:$E$213,0))*INDEX(PC_MARZO_2025!$F$28:$F$60,MATCH(I172,PC_MARZO_2025!$E$28:$E$60,0),MATCH($R$8,PC_MARZO_2025!$F$26,0)))</f>
        <v>98790.197439464362</v>
      </c>
      <c r="S172" s="185"/>
      <c r="T172" s="185"/>
    </row>
    <row r="173" spans="1:20" ht="16.899999999999999" customHeight="1" x14ac:dyDescent="0.3">
      <c r="A173" s="484" t="str">
        <f t="shared" si="8"/>
        <v>PDBTEnergíaSureste</v>
      </c>
      <c r="C173" s="176" t="s">
        <v>56</v>
      </c>
      <c r="D173" s="177" t="s">
        <v>135</v>
      </c>
      <c r="E173" s="177" t="s">
        <v>73</v>
      </c>
      <c r="F173" s="178" t="s">
        <v>158</v>
      </c>
      <c r="G173" s="179">
        <f t="array" ref="G173">INDEX(INSUMOS_MARZO_2025!$D$18:$D$221,MATCH($C173&amp;$E173,INSUMOS_MARZO_2025!$B$18:$B$221&amp;INSUMOS_MARZO_2025!$C$18:$C$221,0))</f>
        <v>82725.074024324611</v>
      </c>
      <c r="H173" s="118"/>
      <c r="I173" s="118" t="str">
        <f t="shared" si="6"/>
        <v>GDBTSINNA</v>
      </c>
      <c r="J173" s="118" t="str">
        <f t="shared" si="7"/>
        <v>GDBTJaliscoNA</v>
      </c>
      <c r="K173" s="118" t="s">
        <v>150</v>
      </c>
      <c r="M173" s="180" t="s">
        <v>53</v>
      </c>
      <c r="N173" s="181" t="s">
        <v>159</v>
      </c>
      <c r="O173" s="181" t="s">
        <v>160</v>
      </c>
      <c r="P173" s="181" t="s">
        <v>68</v>
      </c>
      <c r="Q173" s="182" t="s">
        <v>161</v>
      </c>
      <c r="R173" s="183">
        <f t="array" ref="R173">IF(Q173="NA",INDEX($G$10:$G$213,MATCH(M173&amp;P173,$C$10:$C$213&amp;$E$10:$E$213,0)),INDEX($G$10:$G$213,MATCH(M173&amp;P173,$C$10:$C$213&amp;$E$10:$E$213,0))*INDEX(PC_MARZO_2025!$F$28:$F$60,MATCH(I173,PC_MARZO_2025!$E$28:$E$60,0),MATCH($R$8,PC_MARZO_2025!$F$26,0)))</f>
        <v>2250.0050148008163</v>
      </c>
      <c r="S173" s="185"/>
      <c r="T173" s="185"/>
    </row>
    <row r="174" spans="1:20" ht="16.899999999999999" customHeight="1" x14ac:dyDescent="0.3">
      <c r="A174" s="484" t="str">
        <f t="shared" si="8"/>
        <v>APBTEnergíaSureste</v>
      </c>
      <c r="C174" s="176" t="s">
        <v>57</v>
      </c>
      <c r="D174" s="177" t="s">
        <v>135</v>
      </c>
      <c r="E174" s="177" t="s">
        <v>73</v>
      </c>
      <c r="F174" s="178" t="s">
        <v>158</v>
      </c>
      <c r="G174" s="179">
        <f t="array" ref="G174">INDEX(INSUMOS_MARZO_2025!$D$18:$D$221,MATCH($C174&amp;$E174,INSUMOS_MARZO_2025!$B$18:$B$221&amp;INSUMOS_MARZO_2025!$C$18:$C$221,0))</f>
        <v>25298.302306933674</v>
      </c>
      <c r="H174" s="118"/>
      <c r="I174" s="118" t="str">
        <f t="shared" si="6"/>
        <v>RABTSINNA</v>
      </c>
      <c r="J174" s="118" t="str">
        <f t="shared" si="7"/>
        <v>RABTJaliscoNA</v>
      </c>
      <c r="K174" s="118" t="s">
        <v>150</v>
      </c>
      <c r="M174" s="187" t="s">
        <v>59</v>
      </c>
      <c r="N174" s="181" t="s">
        <v>159</v>
      </c>
      <c r="O174" s="181" t="s">
        <v>160</v>
      </c>
      <c r="P174" s="181" t="s">
        <v>68</v>
      </c>
      <c r="Q174" s="182" t="s">
        <v>161</v>
      </c>
      <c r="R174" s="183">
        <f t="array" ref="R174">IF(Q174="NA",INDEX($G$10:$G$213,MATCH(M174&amp;P174,$C$10:$C$213&amp;$E$10:$E$213,0)),INDEX($G$10:$G$213,MATCH(M174&amp;P174,$C$10:$C$213&amp;$E$10:$E$213,0))*INDEX(PC_MARZO_2025!$F$28:$F$60,MATCH(I174,PC_MARZO_2025!$E$28:$E$60,0),MATCH($R$8,PC_MARZO_2025!$F$26,0)))</f>
        <v>29450.947556100346</v>
      </c>
      <c r="S174" s="185"/>
      <c r="T174" s="185"/>
    </row>
    <row r="175" spans="1:20" ht="16.899999999999999" customHeight="1" x14ac:dyDescent="0.3">
      <c r="A175" s="484" t="str">
        <f t="shared" si="8"/>
        <v>APMTEnergíaSureste</v>
      </c>
      <c r="C175" s="176" t="s">
        <v>58</v>
      </c>
      <c r="D175" s="177" t="s">
        <v>135</v>
      </c>
      <c r="E175" s="177" t="s">
        <v>73</v>
      </c>
      <c r="F175" s="178" t="s">
        <v>158</v>
      </c>
      <c r="G175" s="179">
        <f t="array" ref="G175">INDEX(INSUMOS_MARZO_2025!$D$18:$D$221,MATCH($C175&amp;$E175,INSUMOS_MARZO_2025!$B$18:$B$221&amp;INSUMOS_MARZO_2025!$C$18:$C$221,0))</f>
        <v>1383.1162496107665</v>
      </c>
      <c r="H175" s="118"/>
      <c r="I175" s="118" t="str">
        <f t="shared" si="6"/>
        <v>APBTSINNA</v>
      </c>
      <c r="J175" s="118" t="str">
        <f t="shared" si="7"/>
        <v>APBTJaliscoNA</v>
      </c>
      <c r="K175" s="118" t="s">
        <v>150</v>
      </c>
      <c r="M175" s="180" t="s">
        <v>57</v>
      </c>
      <c r="N175" s="181" t="s">
        <v>159</v>
      </c>
      <c r="O175" s="181" t="s">
        <v>160</v>
      </c>
      <c r="P175" s="181" t="s">
        <v>68</v>
      </c>
      <c r="Q175" s="182" t="s">
        <v>161</v>
      </c>
      <c r="R175" s="183">
        <f t="array" ref="R175">IF(Q175="NA",INDEX($G$10:$G$213,MATCH(M175&amp;P175,$C$10:$C$213&amp;$E$10:$E$213,0)),INDEX($G$10:$G$213,MATCH(M175&amp;P175,$C$10:$C$213&amp;$E$10:$E$213,0))*INDEX(PC_MARZO_2025!$F$28:$F$60,MATCH(I175,PC_MARZO_2025!$E$28:$E$60,0),MATCH($R$8,PC_MARZO_2025!$F$26,0)))</f>
        <v>13753.032977873987</v>
      </c>
      <c r="S175" s="185"/>
      <c r="T175" s="185"/>
    </row>
    <row r="176" spans="1:20" ht="16.899999999999999" customHeight="1" x14ac:dyDescent="0.3">
      <c r="A176" s="484" t="str">
        <f t="shared" si="8"/>
        <v>RABTEnergíaSureste</v>
      </c>
      <c r="C176" s="176" t="s">
        <v>59</v>
      </c>
      <c r="D176" s="177" t="s">
        <v>135</v>
      </c>
      <c r="E176" s="177" t="s">
        <v>73</v>
      </c>
      <c r="F176" s="178" t="s">
        <v>158</v>
      </c>
      <c r="G176" s="179">
        <f t="array" ref="G176">INDEX(INSUMOS_MARZO_2025!$D$18:$D$221,MATCH($C176&amp;$E176,INSUMOS_MARZO_2025!$B$18:$B$221&amp;INSUMOS_MARZO_2025!$C$18:$C$221,0))</f>
        <v>8487.4312894252053</v>
      </c>
      <c r="H176" s="118"/>
      <c r="I176" s="118" t="str">
        <f t="shared" si="6"/>
        <v>APMTSINNA</v>
      </c>
      <c r="J176" s="118" t="str">
        <f t="shared" si="7"/>
        <v>APMTJaliscoNA</v>
      </c>
      <c r="K176" s="118" t="s">
        <v>150</v>
      </c>
      <c r="M176" s="180" t="s">
        <v>58</v>
      </c>
      <c r="N176" s="181" t="s">
        <v>159</v>
      </c>
      <c r="O176" s="181" t="s">
        <v>160</v>
      </c>
      <c r="P176" s="181" t="s">
        <v>68</v>
      </c>
      <c r="Q176" s="182" t="s">
        <v>161</v>
      </c>
      <c r="R176" s="183">
        <f t="array" ref="R176">IF(Q176="NA",INDEX($G$10:$G$213,MATCH(M176&amp;P176,$C$10:$C$213&amp;$E$10:$E$213,0)),INDEX($G$10:$G$213,MATCH(M176&amp;P176,$C$10:$C$213&amp;$E$10:$E$213,0))*INDEX(PC_MARZO_2025!$F$28:$F$60,MATCH(I176,PC_MARZO_2025!$E$28:$E$60,0),MATCH($R$8,PC_MARZO_2025!$F$26,0)))</f>
        <v>3003.3651589994743</v>
      </c>
      <c r="S176" s="185"/>
      <c r="T176" s="185"/>
    </row>
    <row r="177" spans="1:20" ht="16.899999999999999" customHeight="1" x14ac:dyDescent="0.3">
      <c r="A177" s="484" t="str">
        <f t="shared" si="8"/>
        <v>RAMTEnergíaSureste</v>
      </c>
      <c r="C177" s="176" t="s">
        <v>60</v>
      </c>
      <c r="D177" s="177" t="s">
        <v>135</v>
      </c>
      <c r="E177" s="177" t="s">
        <v>73</v>
      </c>
      <c r="F177" s="178" t="s">
        <v>158</v>
      </c>
      <c r="G177" s="179">
        <f t="array" ref="G177">INDEX(INSUMOS_MARZO_2025!$D$18:$D$221,MATCH($C177&amp;$E177,INSUMOS_MARZO_2025!$B$18:$B$221&amp;INSUMOS_MARZO_2025!$C$18:$C$221,0))</f>
        <v>11589.461884740262</v>
      </c>
      <c r="H177" s="118"/>
      <c r="I177" s="118" t="str">
        <f t="shared" si="6"/>
        <v>GDMTHSINB</v>
      </c>
      <c r="J177" s="118" t="str">
        <f t="shared" si="7"/>
        <v>GDMTHJaliscoB</v>
      </c>
      <c r="K177" s="118" t="s">
        <v>150</v>
      </c>
      <c r="M177" s="180" t="s">
        <v>54</v>
      </c>
      <c r="N177" s="181" t="s">
        <v>159</v>
      </c>
      <c r="O177" s="181" t="s">
        <v>160</v>
      </c>
      <c r="P177" s="181" t="s">
        <v>68</v>
      </c>
      <c r="Q177" s="182" t="s">
        <v>146</v>
      </c>
      <c r="R177" s="183">
        <f t="array" ref="R177">IF(Q177="NA",INDEX($G$10:$G$213,MATCH(M177&amp;P177,$C$10:$C$213&amp;$E$10:$E$213,0)),INDEX($G$10:$G$213,MATCH(M177&amp;P177,$C$10:$C$213&amp;$E$10:$E$213,0))*INDEX(PC_MARZO_2025!$F$28:$F$60,MATCH(I177,PC_MARZO_2025!$E$28:$E$60,0),MATCH($R$8,PC_MARZO_2025!$F$26,0)))</f>
        <v>127696.15369082577</v>
      </c>
      <c r="S177" s="185"/>
      <c r="T177" s="185"/>
    </row>
    <row r="178" spans="1:20" ht="16.899999999999999" customHeight="1" x14ac:dyDescent="0.3">
      <c r="A178" s="484" t="str">
        <f t="shared" si="8"/>
        <v>DB1EnergíaValle de México Centro</v>
      </c>
      <c r="C178" s="176" t="s">
        <v>48</v>
      </c>
      <c r="D178" s="177" t="s">
        <v>135</v>
      </c>
      <c r="E178" s="177" t="s">
        <v>74</v>
      </c>
      <c r="F178" s="178" t="s">
        <v>158</v>
      </c>
      <c r="G178" s="179">
        <f t="array" ref="G178">INDEX(INSUMOS_MARZO_2025!$D$18:$D$221,MATCH($C178&amp;$E178,INSUMOS_MARZO_2025!$B$18:$B$221&amp;INSUMOS_MARZO_2025!$C$18:$C$221,0))</f>
        <v>107402.46625252407</v>
      </c>
      <c r="H178" s="118"/>
      <c r="I178" s="118" t="str">
        <f t="shared" si="6"/>
        <v>GDMTHSINI</v>
      </c>
      <c r="J178" s="118" t="str">
        <f t="shared" si="7"/>
        <v>GDMTHJaliscoI</v>
      </c>
      <c r="K178" s="118" t="s">
        <v>150</v>
      </c>
      <c r="M178" s="180" t="s">
        <v>54</v>
      </c>
      <c r="N178" s="181" t="s">
        <v>159</v>
      </c>
      <c r="O178" s="181" t="s">
        <v>160</v>
      </c>
      <c r="P178" s="181" t="s">
        <v>68</v>
      </c>
      <c r="Q178" s="182" t="s">
        <v>147</v>
      </c>
      <c r="R178" s="183">
        <f t="array" ref="R178">IF(Q178="NA",INDEX($G$10:$G$213,MATCH(M178&amp;P178,$C$10:$C$213&amp;$E$10:$E$213,0)),INDEX($G$10:$G$213,MATCH(M178&amp;P178,$C$10:$C$213&amp;$E$10:$E$213,0))*INDEX(PC_MARZO_2025!$F$28:$F$60,MATCH(I178,PC_MARZO_2025!$E$28:$E$60,0),MATCH($R$8,PC_MARZO_2025!$F$26,0)))</f>
        <v>245068.64988394987</v>
      </c>
      <c r="S178" s="185"/>
      <c r="T178" s="185"/>
    </row>
    <row r="179" spans="1:20" ht="16.899999999999999" customHeight="1" x14ac:dyDescent="0.3">
      <c r="A179" s="484" t="str">
        <f t="shared" si="8"/>
        <v>DB2EnergíaValle de México Centro</v>
      </c>
      <c r="C179" s="176" t="s">
        <v>50</v>
      </c>
      <c r="D179" s="177" t="s">
        <v>135</v>
      </c>
      <c r="E179" s="177" t="s">
        <v>74</v>
      </c>
      <c r="F179" s="178" t="s">
        <v>158</v>
      </c>
      <c r="G179" s="179">
        <f t="array" ref="G179">INDEX(INSUMOS_MARZO_2025!$D$18:$D$221,MATCH($C179&amp;$E179,INSUMOS_MARZO_2025!$B$18:$B$221&amp;INSUMOS_MARZO_2025!$C$18:$C$221,0))</f>
        <v>68708.524531384784</v>
      </c>
      <c r="H179" s="118"/>
      <c r="I179" s="118" t="str">
        <f t="shared" si="6"/>
        <v>GDMTHSINP</v>
      </c>
      <c r="J179" s="118" t="str">
        <f t="shared" si="7"/>
        <v>GDMTHJaliscoP</v>
      </c>
      <c r="K179" s="118" t="s">
        <v>150</v>
      </c>
      <c r="M179" s="180" t="s">
        <v>54</v>
      </c>
      <c r="N179" s="181" t="s">
        <v>159</v>
      </c>
      <c r="O179" s="181" t="s">
        <v>160</v>
      </c>
      <c r="P179" s="181" t="s">
        <v>68</v>
      </c>
      <c r="Q179" s="182" t="s">
        <v>148</v>
      </c>
      <c r="R179" s="183">
        <f t="array" ref="R179">IF(Q179="NA",INDEX($G$10:$G$213,MATCH(M179&amp;P179,$C$10:$C$213&amp;$E$10:$E$213,0)),INDEX($G$10:$G$213,MATCH(M179&amp;P179,$C$10:$C$213&amp;$E$10:$E$213,0))*INDEX(PC_MARZO_2025!$F$28:$F$60,MATCH(I179,PC_MARZO_2025!$E$28:$E$60,0),MATCH($R$8,PC_MARZO_2025!$F$26,0)))</f>
        <v>58047.162730098753</v>
      </c>
      <c r="S179" s="185"/>
      <c r="T179" s="185"/>
    </row>
    <row r="180" spans="1:20" ht="16.899999999999999" customHeight="1" x14ac:dyDescent="0.3">
      <c r="A180" s="484" t="str">
        <f t="shared" si="8"/>
        <v>DISTEnergíaValle de México Centro</v>
      </c>
      <c r="C180" s="176" t="s">
        <v>51</v>
      </c>
      <c r="D180" s="177" t="s">
        <v>135</v>
      </c>
      <c r="E180" s="177" t="s">
        <v>74</v>
      </c>
      <c r="F180" s="178" t="s">
        <v>158</v>
      </c>
      <c r="G180" s="179">
        <f t="array" ref="G180">INDEX(INSUMOS_MARZO_2025!$D$18:$D$221,MATCH($C180&amp;$E180,INSUMOS_MARZO_2025!$B$18:$B$221&amp;INSUMOS_MARZO_2025!$C$18:$C$221,0))</f>
        <v>4733.6874258100506</v>
      </c>
      <c r="H180" s="118"/>
      <c r="I180" s="118" t="str">
        <f t="shared" si="6"/>
        <v>GDMTOSINNA</v>
      </c>
      <c r="J180" s="118" t="str">
        <f t="shared" si="7"/>
        <v>GDMTOJaliscoNA</v>
      </c>
      <c r="K180" s="118" t="s">
        <v>150</v>
      </c>
      <c r="M180" s="180" t="s">
        <v>55</v>
      </c>
      <c r="N180" s="181" t="s">
        <v>159</v>
      </c>
      <c r="O180" s="181" t="s">
        <v>160</v>
      </c>
      <c r="P180" s="181" t="s">
        <v>68</v>
      </c>
      <c r="Q180" s="182" t="s">
        <v>161</v>
      </c>
      <c r="R180" s="183">
        <f t="array" ref="R180">IF(Q180="NA",INDEX($G$10:$G$213,MATCH(M180&amp;P180,$C$10:$C$213&amp;$E$10:$E$213,0)),INDEX($G$10:$G$213,MATCH(M180&amp;P180,$C$10:$C$213&amp;$E$10:$E$213,0))*INDEX(PC_MARZO_2025!$F$28:$F$60,MATCH(I180,PC_MARZO_2025!$E$28:$E$60,0),MATCH($R$8,PC_MARZO_2025!$F$26,0)))</f>
        <v>139959.86308915328</v>
      </c>
      <c r="S180" s="185"/>
      <c r="T180" s="185"/>
    </row>
    <row r="181" spans="1:20" ht="16.899999999999999" customHeight="1" x14ac:dyDescent="0.3">
      <c r="A181" s="484" t="str">
        <f t="shared" si="8"/>
        <v>DITEnergíaValle de México Centro</v>
      </c>
      <c r="C181" s="176" t="s">
        <v>52</v>
      </c>
      <c r="D181" s="177" t="s">
        <v>135</v>
      </c>
      <c r="E181" s="177" t="s">
        <v>74</v>
      </c>
      <c r="F181" s="178" t="s">
        <v>158</v>
      </c>
      <c r="G181" s="179">
        <f t="array" ref="G181">INDEX(INSUMOS_MARZO_2025!$D$18:$D$221,MATCH($C181&amp;$E181,INSUMOS_MARZO_2025!$B$18:$B$221&amp;INSUMOS_MARZO_2025!$C$18:$C$221,0))</f>
        <v>0</v>
      </c>
      <c r="H181" s="118"/>
      <c r="I181" s="118" t="str">
        <f t="shared" si="6"/>
        <v>RAMTSINNA</v>
      </c>
      <c r="J181" s="118" t="str">
        <f t="shared" si="7"/>
        <v>RAMTJaliscoNA</v>
      </c>
      <c r="K181" s="118" t="s">
        <v>150</v>
      </c>
      <c r="M181" s="187" t="s">
        <v>60</v>
      </c>
      <c r="N181" s="181" t="s">
        <v>159</v>
      </c>
      <c r="O181" s="181" t="s">
        <v>160</v>
      </c>
      <c r="P181" s="181" t="s">
        <v>68</v>
      </c>
      <c r="Q181" s="182" t="s">
        <v>161</v>
      </c>
      <c r="R181" s="183">
        <f t="array" ref="R181">IF(Q181="NA",INDEX($G$10:$G$213,MATCH(M181&amp;P181,$C$10:$C$213&amp;$E$10:$E$213,0)),INDEX($G$10:$G$213,MATCH(M181&amp;P181,$C$10:$C$213&amp;$E$10:$E$213,0))*INDEX(PC_MARZO_2025!$F$28:$F$60,MATCH(I181,PC_MARZO_2025!$E$28:$E$60,0),MATCH($R$8,PC_MARZO_2025!$F$26,0)))</f>
        <v>55585.654765545463</v>
      </c>
      <c r="S181" s="185"/>
      <c r="T181" s="185"/>
    </row>
    <row r="182" spans="1:20" ht="16.899999999999999" customHeight="1" x14ac:dyDescent="0.3">
      <c r="A182" s="484" t="str">
        <f t="shared" si="8"/>
        <v>GDBTEnergíaValle de México Centro</v>
      </c>
      <c r="C182" s="176" t="s">
        <v>53</v>
      </c>
      <c r="D182" s="177" t="s">
        <v>135</v>
      </c>
      <c r="E182" s="177" t="s">
        <v>74</v>
      </c>
      <c r="F182" s="178" t="s">
        <v>158</v>
      </c>
      <c r="G182" s="179">
        <f t="array" ref="G182">INDEX(INSUMOS_MARZO_2025!$D$18:$D$221,MATCH($C182&amp;$E182,INSUMOS_MARZO_2025!$B$18:$B$221&amp;INSUMOS_MARZO_2025!$C$18:$C$221,0))</f>
        <v>34626.906926583608</v>
      </c>
      <c r="H182" s="118"/>
      <c r="I182" s="118" t="str">
        <f t="shared" si="6"/>
        <v>DISTSINB</v>
      </c>
      <c r="J182" s="118" t="str">
        <f t="shared" si="7"/>
        <v>DISTJaliscoB</v>
      </c>
      <c r="K182" s="118" t="s">
        <v>150</v>
      </c>
      <c r="M182" s="187" t="s">
        <v>51</v>
      </c>
      <c r="N182" s="181" t="s">
        <v>159</v>
      </c>
      <c r="O182" s="181" t="s">
        <v>160</v>
      </c>
      <c r="P182" s="181" t="s">
        <v>68</v>
      </c>
      <c r="Q182" s="182" t="s">
        <v>146</v>
      </c>
      <c r="R182" s="183">
        <f t="array" ref="R182">IF(Q182="NA",INDEX($G$10:$G$213,MATCH(M182&amp;P182,$C$10:$C$213&amp;$E$10:$E$213,0)),INDEX($G$10:$G$213,MATCH(M182&amp;P182,$C$10:$C$213&amp;$E$10:$E$213,0))*INDEX(PC_MARZO_2025!$F$28:$F$60,MATCH(I182,PC_MARZO_2025!$E$28:$E$60,0),MATCH($R$8,PC_MARZO_2025!$F$26,0)))</f>
        <v>34589.806985983269</v>
      </c>
      <c r="S182" s="185"/>
      <c r="T182" s="185"/>
    </row>
    <row r="183" spans="1:20" ht="16.899999999999999" customHeight="1" x14ac:dyDescent="0.3">
      <c r="A183" s="484" t="str">
        <f t="shared" si="8"/>
        <v>GDMTHEnergíaValle de México Centro</v>
      </c>
      <c r="C183" s="176" t="s">
        <v>54</v>
      </c>
      <c r="D183" s="177" t="s">
        <v>135</v>
      </c>
      <c r="E183" s="177" t="s">
        <v>74</v>
      </c>
      <c r="F183" s="178" t="s">
        <v>158</v>
      </c>
      <c r="G183" s="179">
        <f t="array" ref="G183">INDEX(INSUMOS_MARZO_2025!$D$18:$D$221,MATCH($C183&amp;$E183,INSUMOS_MARZO_2025!$B$18:$B$221&amp;INSUMOS_MARZO_2025!$C$18:$C$221,0))</f>
        <v>272100.99440259638</v>
      </c>
      <c r="H183" s="118"/>
      <c r="I183" s="118" t="str">
        <f t="shared" si="6"/>
        <v>DISTSINI</v>
      </c>
      <c r="J183" s="118" t="str">
        <f t="shared" si="7"/>
        <v>DISTJaliscoI</v>
      </c>
      <c r="K183" s="118" t="s">
        <v>150</v>
      </c>
      <c r="M183" s="187" t="s">
        <v>51</v>
      </c>
      <c r="N183" s="181" t="s">
        <v>159</v>
      </c>
      <c r="O183" s="181" t="s">
        <v>160</v>
      </c>
      <c r="P183" s="181" t="s">
        <v>68</v>
      </c>
      <c r="Q183" s="182" t="s">
        <v>147</v>
      </c>
      <c r="R183" s="183">
        <f t="array" ref="R183">IF(Q183="NA",INDEX($G$10:$G$213,MATCH(M183&amp;P183,$C$10:$C$213&amp;$E$10:$E$213,0)),INDEX($G$10:$G$213,MATCH(M183&amp;P183,$C$10:$C$213&amp;$E$10:$E$213,0))*INDEX(PC_MARZO_2025!$F$28:$F$60,MATCH(I183,PC_MARZO_2025!$E$28:$E$60,0),MATCH($R$8,PC_MARZO_2025!$F$26,0)))</f>
        <v>60145.64138228495</v>
      </c>
      <c r="S183" s="185"/>
      <c r="T183" s="185"/>
    </row>
    <row r="184" spans="1:20" ht="16.899999999999999" customHeight="1" x14ac:dyDescent="0.3">
      <c r="A184" s="484" t="str">
        <f t="shared" si="8"/>
        <v>GDMTOEnergíaValle de México Centro</v>
      </c>
      <c r="C184" s="176" t="s">
        <v>55</v>
      </c>
      <c r="D184" s="177" t="s">
        <v>135</v>
      </c>
      <c r="E184" s="177" t="s">
        <v>74</v>
      </c>
      <c r="F184" s="178" t="s">
        <v>158</v>
      </c>
      <c r="G184" s="179">
        <f t="array" ref="G184">INDEX(INSUMOS_MARZO_2025!$D$18:$D$221,MATCH($C184&amp;$E184,INSUMOS_MARZO_2025!$B$18:$B$221&amp;INSUMOS_MARZO_2025!$C$18:$C$221,0))</f>
        <v>47796.437170485449</v>
      </c>
      <c r="H184" s="118"/>
      <c r="I184" s="118" t="str">
        <f t="shared" si="6"/>
        <v>DISTSINP</v>
      </c>
      <c r="J184" s="118" t="str">
        <f t="shared" si="7"/>
        <v>DISTJaliscoP</v>
      </c>
      <c r="K184" s="118" t="s">
        <v>150</v>
      </c>
      <c r="M184" s="180" t="s">
        <v>51</v>
      </c>
      <c r="N184" s="181" t="s">
        <v>159</v>
      </c>
      <c r="O184" s="181" t="s">
        <v>160</v>
      </c>
      <c r="P184" s="181" t="s">
        <v>68</v>
      </c>
      <c r="Q184" s="182" t="s">
        <v>148</v>
      </c>
      <c r="R184" s="183">
        <f t="array" ref="R184">IF(Q184="NA",INDEX($G$10:$G$213,MATCH(M184&amp;P184,$C$10:$C$213&amp;$E$10:$E$213,0)),INDEX($G$10:$G$213,MATCH(M184&amp;P184,$C$10:$C$213&amp;$E$10:$E$213,0))*INDEX(PC_MARZO_2025!$F$28:$F$60,MATCH(I184,PC_MARZO_2025!$E$28:$E$60,0),MATCH($R$8,PC_MARZO_2025!$F$26,0)))</f>
        <v>8859.0549658829768</v>
      </c>
      <c r="S184" s="185"/>
      <c r="T184" s="185"/>
    </row>
    <row r="185" spans="1:20" ht="16.899999999999999" customHeight="1" x14ac:dyDescent="0.3">
      <c r="A185" s="484" t="str">
        <f t="shared" si="8"/>
        <v>PDBTEnergíaValle de México Centro</v>
      </c>
      <c r="C185" s="176" t="s">
        <v>56</v>
      </c>
      <c r="D185" s="177" t="s">
        <v>135</v>
      </c>
      <c r="E185" s="177" t="s">
        <v>74</v>
      </c>
      <c r="F185" s="178" t="s">
        <v>158</v>
      </c>
      <c r="G185" s="179">
        <f t="array" ref="G185">INDEX(INSUMOS_MARZO_2025!$D$18:$D$221,MATCH($C185&amp;$E185,INSUMOS_MARZO_2025!$B$18:$B$221&amp;INSUMOS_MARZO_2025!$C$18:$C$221,0))</f>
        <v>88866.948558315897</v>
      </c>
      <c r="H185" s="118"/>
      <c r="I185" s="118" t="str">
        <f t="shared" si="6"/>
        <v>DISTSINSP</v>
      </c>
      <c r="J185" s="118" t="str">
        <f t="shared" si="7"/>
        <v>DISTJaliscoSP</v>
      </c>
      <c r="K185" s="118" t="s">
        <v>150</v>
      </c>
      <c r="M185" s="180" t="s">
        <v>51</v>
      </c>
      <c r="N185" s="181" t="s">
        <v>159</v>
      </c>
      <c r="O185" s="181" t="s">
        <v>160</v>
      </c>
      <c r="P185" s="181" t="s">
        <v>68</v>
      </c>
      <c r="Q185" s="182" t="s">
        <v>151</v>
      </c>
      <c r="R185" s="183">
        <f t="array" ref="R185">IF(Q185="NA",INDEX($G$10:$G$213,MATCH(M185&amp;P185,$C$10:$C$213&amp;$E$10:$E$213,0)),INDEX($G$10:$G$213,MATCH(M185&amp;P185,$C$10:$C$213&amp;$E$10:$E$213,0))*INDEX(PC_MARZO_2025!$F$28:$F$60,MATCH(I185,PC_MARZO_2025!$E$28:$E$60,0),MATCH($R$8,PC_MARZO_2025!$F$26,0)))</f>
        <v>0</v>
      </c>
      <c r="S185" s="185"/>
      <c r="T185" s="185"/>
    </row>
    <row r="186" spans="1:20" ht="16.899999999999999" customHeight="1" x14ac:dyDescent="0.3">
      <c r="A186" s="484" t="str">
        <f t="shared" si="8"/>
        <v>APBTEnergíaValle de México Centro</v>
      </c>
      <c r="C186" s="176" t="s">
        <v>57</v>
      </c>
      <c r="D186" s="177" t="s">
        <v>135</v>
      </c>
      <c r="E186" s="177" t="s">
        <v>74</v>
      </c>
      <c r="F186" s="178" t="s">
        <v>158</v>
      </c>
      <c r="G186" s="179">
        <f t="array" ref="G186">INDEX(INSUMOS_MARZO_2025!$D$18:$D$221,MATCH($C186&amp;$E186,INSUMOS_MARZO_2025!$B$18:$B$221&amp;INSUMOS_MARZO_2025!$C$18:$C$221,0))</f>
        <v>6533.2827448719027</v>
      </c>
      <c r="H186" s="118"/>
      <c r="I186" s="118" t="str">
        <f t="shared" si="6"/>
        <v>DITSINB</v>
      </c>
      <c r="J186" s="118" t="str">
        <f t="shared" si="7"/>
        <v>DITJaliscoB</v>
      </c>
      <c r="K186" s="118" t="s">
        <v>150</v>
      </c>
      <c r="M186" s="180" t="s">
        <v>52</v>
      </c>
      <c r="N186" s="181" t="s">
        <v>159</v>
      </c>
      <c r="O186" s="181" t="s">
        <v>160</v>
      </c>
      <c r="P186" s="181" t="s">
        <v>68</v>
      </c>
      <c r="Q186" s="182" t="s">
        <v>146</v>
      </c>
      <c r="R186" s="183">
        <f t="array" ref="R186">IF(Q186="NA",INDEX($G$10:$G$213,MATCH(M186&amp;P186,$C$10:$C$213&amp;$E$10:$E$213,0)),INDEX($G$10:$G$213,MATCH(M186&amp;P186,$C$10:$C$213&amp;$E$10:$E$213,0))*INDEX(PC_MARZO_2025!$F$28:$F$60,MATCH(I186,PC_MARZO_2025!$E$28:$E$60,0),MATCH($R$8,PC_MARZO_2025!$F$26,0)))</f>
        <v>6671.1035272921936</v>
      </c>
      <c r="S186" s="185"/>
      <c r="T186" s="185"/>
    </row>
    <row r="187" spans="1:20" ht="16.899999999999999" customHeight="1" x14ac:dyDescent="0.3">
      <c r="A187" s="484" t="str">
        <f t="shared" si="8"/>
        <v>APMTEnergíaValle de México Centro</v>
      </c>
      <c r="C187" s="176" t="s">
        <v>58</v>
      </c>
      <c r="D187" s="177" t="s">
        <v>135</v>
      </c>
      <c r="E187" s="177" t="s">
        <v>74</v>
      </c>
      <c r="F187" s="178" t="s">
        <v>158</v>
      </c>
      <c r="G187" s="179">
        <f t="array" ref="G187">INDEX(INSUMOS_MARZO_2025!$D$18:$D$221,MATCH($C187&amp;$E187,INSUMOS_MARZO_2025!$B$18:$B$221&amp;INSUMOS_MARZO_2025!$C$18:$C$221,0))</f>
        <v>81.609729022626738</v>
      </c>
      <c r="H187" s="118"/>
      <c r="I187" s="118" t="str">
        <f t="shared" si="6"/>
        <v>DITSINI</v>
      </c>
      <c r="J187" s="118" t="str">
        <f t="shared" si="7"/>
        <v>DITJaliscoI</v>
      </c>
      <c r="K187" s="118" t="s">
        <v>150</v>
      </c>
      <c r="M187" s="180" t="s">
        <v>52</v>
      </c>
      <c r="N187" s="181" t="s">
        <v>159</v>
      </c>
      <c r="O187" s="181" t="s">
        <v>160</v>
      </c>
      <c r="P187" s="181" t="s">
        <v>68</v>
      </c>
      <c r="Q187" s="182" t="s">
        <v>147</v>
      </c>
      <c r="R187" s="183">
        <f t="array" ref="R187">IF(Q187="NA",INDEX($G$10:$G$213,MATCH(M187&amp;P187,$C$10:$C$213&amp;$E$10:$E$213,0)),INDEX($G$10:$G$213,MATCH(M187&amp;P187,$C$10:$C$213&amp;$E$10:$E$213,0))*INDEX(PC_MARZO_2025!$F$28:$F$60,MATCH(I187,PC_MARZO_2025!$E$28:$E$60,0),MATCH($R$8,PC_MARZO_2025!$F$26,0)))</f>
        <v>9467.0485825084525</v>
      </c>
      <c r="S187" s="185"/>
      <c r="T187" s="185"/>
    </row>
    <row r="188" spans="1:20" ht="16.899999999999999" customHeight="1" x14ac:dyDescent="0.3">
      <c r="A188" s="484" t="str">
        <f t="shared" si="8"/>
        <v>RABTEnergíaValle de México Centro</v>
      </c>
      <c r="C188" s="176" t="s">
        <v>59</v>
      </c>
      <c r="D188" s="177" t="s">
        <v>135</v>
      </c>
      <c r="E188" s="177" t="s">
        <v>74</v>
      </c>
      <c r="F188" s="178" t="s">
        <v>158</v>
      </c>
      <c r="G188" s="179">
        <f t="array" ref="G188">INDEX(INSUMOS_MARZO_2025!$D$18:$D$221,MATCH($C188&amp;$E188,INSUMOS_MARZO_2025!$B$18:$B$221&amp;INSUMOS_MARZO_2025!$C$18:$C$221,0))</f>
        <v>509.3709166515934</v>
      </c>
      <c r="H188" s="118"/>
      <c r="I188" s="118" t="str">
        <f t="shared" si="6"/>
        <v>DITSINP</v>
      </c>
      <c r="J188" s="118" t="str">
        <f t="shared" si="7"/>
        <v>DITJaliscoP</v>
      </c>
      <c r="K188" s="118" t="s">
        <v>150</v>
      </c>
      <c r="M188" s="180" t="s">
        <v>52</v>
      </c>
      <c r="N188" s="181" t="s">
        <v>159</v>
      </c>
      <c r="O188" s="181" t="s">
        <v>160</v>
      </c>
      <c r="P188" s="181" t="s">
        <v>68</v>
      </c>
      <c r="Q188" s="182" t="s">
        <v>148</v>
      </c>
      <c r="R188" s="183">
        <f t="array" ref="R188">IF(Q188="NA",INDEX($G$10:$G$213,MATCH(M188&amp;P188,$C$10:$C$213&amp;$E$10:$E$213,0)),INDEX($G$10:$G$213,MATCH(M188&amp;P188,$C$10:$C$213&amp;$E$10:$E$213,0))*INDEX(PC_MARZO_2025!$F$28:$F$60,MATCH(I188,PC_MARZO_2025!$E$28:$E$60,0),MATCH($R$8,PC_MARZO_2025!$F$26,0)))</f>
        <v>983.91943789348227</v>
      </c>
      <c r="S188" s="185"/>
      <c r="T188" s="185"/>
    </row>
    <row r="189" spans="1:20" ht="16.899999999999999" customHeight="1" x14ac:dyDescent="0.3">
      <c r="A189" s="484" t="str">
        <f t="shared" si="8"/>
        <v>RAMTEnergíaValle de México Centro</v>
      </c>
      <c r="C189" s="176" t="s">
        <v>60</v>
      </c>
      <c r="D189" s="177" t="s">
        <v>135</v>
      </c>
      <c r="E189" s="177" t="s">
        <v>74</v>
      </c>
      <c r="F189" s="178" t="s">
        <v>158</v>
      </c>
      <c r="G189" s="179">
        <f t="array" ref="G189">INDEX(INSUMOS_MARZO_2025!$D$18:$D$221,MATCH($C189&amp;$E189,INSUMOS_MARZO_2025!$B$18:$B$221&amp;INSUMOS_MARZO_2025!$C$18:$C$221,0))</f>
        <v>658.28445972037059</v>
      </c>
      <c r="H189" s="118"/>
      <c r="I189" s="118" t="str">
        <f t="shared" si="6"/>
        <v>DITSINSP</v>
      </c>
      <c r="J189" s="118" t="str">
        <f t="shared" si="7"/>
        <v>DITJaliscoSP</v>
      </c>
      <c r="K189" s="118" t="s">
        <v>150</v>
      </c>
      <c r="M189" s="180" t="s">
        <v>52</v>
      </c>
      <c r="N189" s="181" t="s">
        <v>159</v>
      </c>
      <c r="O189" s="181" t="s">
        <v>160</v>
      </c>
      <c r="P189" s="181" t="s">
        <v>68</v>
      </c>
      <c r="Q189" s="182" t="s">
        <v>151</v>
      </c>
      <c r="R189" s="183">
        <f t="array" ref="R189">IF(Q189="NA",INDEX($G$10:$G$213,MATCH(M189&amp;P189,$C$10:$C$213&amp;$E$10:$E$213,0)),INDEX($G$10:$G$213,MATCH(M189&amp;P189,$C$10:$C$213&amp;$E$10:$E$213,0))*INDEX(PC_MARZO_2025!$F$28:$F$60,MATCH(I189,PC_MARZO_2025!$E$28:$E$60,0),MATCH($R$8,PC_MARZO_2025!$F$26,0)))</f>
        <v>0</v>
      </c>
      <c r="S189" s="185"/>
      <c r="T189" s="185"/>
    </row>
    <row r="190" spans="1:20" ht="16.899999999999999" customHeight="1" x14ac:dyDescent="0.3">
      <c r="A190" s="484" t="str">
        <f t="shared" si="8"/>
        <v>DB1EnergíaValle de México Norte</v>
      </c>
      <c r="C190" s="176" t="s">
        <v>48</v>
      </c>
      <c r="D190" s="177" t="s">
        <v>135</v>
      </c>
      <c r="E190" s="177" t="s">
        <v>75</v>
      </c>
      <c r="F190" s="178" t="s">
        <v>158</v>
      </c>
      <c r="G190" s="179">
        <f t="array" ref="G190">INDEX(INSUMOS_MARZO_2025!$D$18:$D$221,MATCH($C190&amp;$E190,INSUMOS_MARZO_2025!$B$18:$B$221&amp;INSUMOS_MARZO_2025!$C$18:$C$221,0))</f>
        <v>141978.94335187908</v>
      </c>
      <c r="H190" s="118"/>
      <c r="I190" s="118" t="str">
        <f t="shared" si="6"/>
        <v>DB1SINNA</v>
      </c>
      <c r="J190" s="118" t="str">
        <f t="shared" si="7"/>
        <v>DB1NoroesteNA</v>
      </c>
      <c r="K190" s="118" t="s">
        <v>150</v>
      </c>
      <c r="M190" s="180" t="s">
        <v>48</v>
      </c>
      <c r="N190" s="181" t="s">
        <v>159</v>
      </c>
      <c r="O190" s="181" t="s">
        <v>160</v>
      </c>
      <c r="P190" s="181" t="s">
        <v>69</v>
      </c>
      <c r="Q190" s="182" t="s">
        <v>161</v>
      </c>
      <c r="R190" s="183">
        <f t="array" ref="R190">IF(Q190="NA",INDEX($G$10:$G$213,MATCH(M190&amp;P190,$C$10:$C$213&amp;$E$10:$E$213,0)),INDEX($G$10:$G$213,MATCH(M190&amp;P190,$C$10:$C$213&amp;$E$10:$E$213,0))*INDEX(PC_MARZO_2025!$F$28:$F$60,MATCH(I190,PC_MARZO_2025!$E$28:$E$60,0),MATCH($R$8,PC_MARZO_2025!$F$26,0)))</f>
        <v>68395.493528691164</v>
      </c>
      <c r="S190" s="185"/>
      <c r="T190" s="185"/>
    </row>
    <row r="191" spans="1:20" ht="16.899999999999999" customHeight="1" x14ac:dyDescent="0.3">
      <c r="A191" s="484" t="str">
        <f t="shared" si="8"/>
        <v>DB2EnergíaValle de México Norte</v>
      </c>
      <c r="C191" s="176" t="s">
        <v>50</v>
      </c>
      <c r="D191" s="177" t="s">
        <v>135</v>
      </c>
      <c r="E191" s="177" t="s">
        <v>75</v>
      </c>
      <c r="F191" s="178" t="s">
        <v>158</v>
      </c>
      <c r="G191" s="179">
        <f t="array" ref="G191">INDEX(INSUMOS_MARZO_2025!$D$18:$D$221,MATCH($C191&amp;$E191,INSUMOS_MARZO_2025!$B$18:$B$221&amp;INSUMOS_MARZO_2025!$C$18:$C$221,0))</f>
        <v>88216.287055806984</v>
      </c>
      <c r="H191" s="118"/>
      <c r="I191" s="118" t="str">
        <f t="shared" si="6"/>
        <v>DB2SINNA</v>
      </c>
      <c r="J191" s="118" t="str">
        <f t="shared" si="7"/>
        <v>DB2NoroesteNA</v>
      </c>
      <c r="K191" s="118" t="s">
        <v>150</v>
      </c>
      <c r="M191" s="180" t="s">
        <v>50</v>
      </c>
      <c r="N191" s="181" t="s">
        <v>159</v>
      </c>
      <c r="O191" s="181" t="s">
        <v>160</v>
      </c>
      <c r="P191" s="181" t="s">
        <v>69</v>
      </c>
      <c r="Q191" s="182" t="s">
        <v>161</v>
      </c>
      <c r="R191" s="183">
        <f t="array" ref="R191">IF(Q191="NA",INDEX($G$10:$G$213,MATCH(M191&amp;P191,$C$10:$C$213&amp;$E$10:$E$213,0)),INDEX($G$10:$G$213,MATCH(M191&amp;P191,$C$10:$C$213&amp;$E$10:$E$213,0))*INDEX(PC_MARZO_2025!$F$28:$F$60,MATCH(I191,PC_MARZO_2025!$E$28:$E$60,0),MATCH($R$8,PC_MARZO_2025!$F$26,0)))</f>
        <v>270193.79296548845</v>
      </c>
      <c r="S191" s="185"/>
      <c r="T191" s="185"/>
    </row>
    <row r="192" spans="1:20" ht="16.899999999999999" customHeight="1" x14ac:dyDescent="0.3">
      <c r="A192" s="484" t="str">
        <f t="shared" si="8"/>
        <v>DISTEnergíaValle de México Norte</v>
      </c>
      <c r="C192" s="176" t="s">
        <v>51</v>
      </c>
      <c r="D192" s="177" t="s">
        <v>135</v>
      </c>
      <c r="E192" s="177" t="s">
        <v>75</v>
      </c>
      <c r="F192" s="178" t="s">
        <v>158</v>
      </c>
      <c r="G192" s="179">
        <f t="array" ref="G192">INDEX(INSUMOS_MARZO_2025!$D$18:$D$221,MATCH($C192&amp;$E192,INSUMOS_MARZO_2025!$B$18:$B$221&amp;INSUMOS_MARZO_2025!$C$18:$C$221,0))</f>
        <v>107379.88648569348</v>
      </c>
      <c r="H192" s="118"/>
      <c r="I192" s="118" t="str">
        <f t="shared" si="6"/>
        <v>PDBTSINNA</v>
      </c>
      <c r="J192" s="118" t="str">
        <f t="shared" si="7"/>
        <v>PDBTNoroesteNA</v>
      </c>
      <c r="K192" s="118" t="s">
        <v>150</v>
      </c>
      <c r="M192" s="180" t="s">
        <v>56</v>
      </c>
      <c r="N192" s="181" t="s">
        <v>159</v>
      </c>
      <c r="O192" s="181" t="s">
        <v>160</v>
      </c>
      <c r="P192" s="181" t="s">
        <v>69</v>
      </c>
      <c r="Q192" s="182" t="s">
        <v>161</v>
      </c>
      <c r="R192" s="183">
        <f t="array" ref="R192">IF(Q192="NA",INDEX($G$10:$G$213,MATCH(M192&amp;P192,$C$10:$C$213&amp;$E$10:$E$213,0)),INDEX($G$10:$G$213,MATCH(M192&amp;P192,$C$10:$C$213&amp;$E$10:$E$213,0))*INDEX(PC_MARZO_2025!$F$28:$F$60,MATCH(I192,PC_MARZO_2025!$E$28:$E$60,0),MATCH($R$8,PC_MARZO_2025!$F$26,0)))</f>
        <v>56405.640741596959</v>
      </c>
      <c r="S192" s="185"/>
      <c r="T192" s="185"/>
    </row>
    <row r="193" spans="1:20" ht="16.899999999999999" customHeight="1" x14ac:dyDescent="0.3">
      <c r="A193" s="484" t="str">
        <f t="shared" si="8"/>
        <v>DITEnergíaValle de México Norte</v>
      </c>
      <c r="C193" s="176" t="s">
        <v>52</v>
      </c>
      <c r="D193" s="177" t="s">
        <v>135</v>
      </c>
      <c r="E193" s="177" t="s">
        <v>75</v>
      </c>
      <c r="F193" s="178" t="s">
        <v>158</v>
      </c>
      <c r="G193" s="179">
        <f t="array" ref="G193">INDEX(INSUMOS_MARZO_2025!$D$18:$D$221,MATCH($C193&amp;$E193,INSUMOS_MARZO_2025!$B$18:$B$221&amp;INSUMOS_MARZO_2025!$C$18:$C$221,0))</f>
        <v>26824.601592350482</v>
      </c>
      <c r="H193" s="118"/>
      <c r="I193" s="118" t="str">
        <f t="shared" si="6"/>
        <v>GDBTSINNA</v>
      </c>
      <c r="J193" s="118" t="str">
        <f t="shared" si="7"/>
        <v>GDBTNoroesteNA</v>
      </c>
      <c r="K193" s="118" t="s">
        <v>150</v>
      </c>
      <c r="M193" s="180" t="s">
        <v>53</v>
      </c>
      <c r="N193" s="181" t="s">
        <v>159</v>
      </c>
      <c r="O193" s="181" t="s">
        <v>160</v>
      </c>
      <c r="P193" s="181" t="s">
        <v>69</v>
      </c>
      <c r="Q193" s="182" t="s">
        <v>161</v>
      </c>
      <c r="R193" s="183">
        <f t="array" ref="R193">IF(Q193="NA",INDEX($G$10:$G$213,MATCH(M193&amp;P193,$C$10:$C$213&amp;$E$10:$E$213,0)),INDEX($G$10:$G$213,MATCH(M193&amp;P193,$C$10:$C$213&amp;$E$10:$E$213,0))*INDEX(PC_MARZO_2025!$F$28:$F$60,MATCH(I193,PC_MARZO_2025!$E$28:$E$60,0),MATCH($R$8,PC_MARZO_2025!$F$26,0)))</f>
        <v>830.05819742034055</v>
      </c>
      <c r="S193" s="185"/>
      <c r="T193" s="185"/>
    </row>
    <row r="194" spans="1:20" ht="16.899999999999999" customHeight="1" x14ac:dyDescent="0.3">
      <c r="A194" s="484" t="str">
        <f t="shared" si="8"/>
        <v>GDBTEnergíaValle de México Norte</v>
      </c>
      <c r="C194" s="176" t="s">
        <v>53</v>
      </c>
      <c r="D194" s="177" t="s">
        <v>135</v>
      </c>
      <c r="E194" s="177" t="s">
        <v>75</v>
      </c>
      <c r="F194" s="178" t="s">
        <v>158</v>
      </c>
      <c r="G194" s="179">
        <f t="array" ref="G194">INDEX(INSUMOS_MARZO_2025!$D$18:$D$221,MATCH($C194&amp;$E194,INSUMOS_MARZO_2025!$B$18:$B$221&amp;INSUMOS_MARZO_2025!$C$18:$C$221,0))</f>
        <v>13367.033717836795</v>
      </c>
      <c r="H194" s="118"/>
      <c r="I194" s="118" t="str">
        <f t="shared" si="6"/>
        <v>RABTSINNA</v>
      </c>
      <c r="J194" s="118" t="str">
        <f t="shared" si="7"/>
        <v>RABTNoroesteNA</v>
      </c>
      <c r="K194" s="118" t="s">
        <v>150</v>
      </c>
      <c r="M194" s="180" t="s">
        <v>59</v>
      </c>
      <c r="N194" s="181" t="s">
        <v>159</v>
      </c>
      <c r="O194" s="181" t="s">
        <v>160</v>
      </c>
      <c r="P194" s="181" t="s">
        <v>69</v>
      </c>
      <c r="Q194" s="182" t="s">
        <v>161</v>
      </c>
      <c r="R194" s="183">
        <f t="array" ref="R194">IF(Q194="NA",INDEX($G$10:$G$213,MATCH(M194&amp;P194,$C$10:$C$213&amp;$E$10:$E$213,0)),INDEX($G$10:$G$213,MATCH(M194&amp;P194,$C$10:$C$213&amp;$E$10:$E$213,0))*INDEX(PC_MARZO_2025!$F$28:$F$60,MATCH(I194,PC_MARZO_2025!$E$28:$E$60,0),MATCH($R$8,PC_MARZO_2025!$F$26,0)))</f>
        <v>44288.50908251584</v>
      </c>
      <c r="S194" s="185"/>
      <c r="T194" s="185"/>
    </row>
    <row r="195" spans="1:20" ht="16.899999999999999" customHeight="1" x14ac:dyDescent="0.3">
      <c r="A195" s="484" t="str">
        <f t="shared" si="8"/>
        <v>GDMTHEnergíaValle de México Norte</v>
      </c>
      <c r="C195" s="176" t="s">
        <v>54</v>
      </c>
      <c r="D195" s="177" t="s">
        <v>135</v>
      </c>
      <c r="E195" s="177" t="s">
        <v>75</v>
      </c>
      <c r="F195" s="178" t="s">
        <v>158</v>
      </c>
      <c r="G195" s="179">
        <f t="array" ref="G195">INDEX(INSUMOS_MARZO_2025!$D$18:$D$221,MATCH($C195&amp;$E195,INSUMOS_MARZO_2025!$B$18:$B$221&amp;INSUMOS_MARZO_2025!$C$18:$C$221,0))</f>
        <v>347615.1513953731</v>
      </c>
      <c r="H195" s="118"/>
      <c r="I195" s="118" t="str">
        <f t="shared" si="6"/>
        <v>APBTSINNA</v>
      </c>
      <c r="J195" s="118" t="str">
        <f t="shared" si="7"/>
        <v>APBTNoroesteNA</v>
      </c>
      <c r="K195" s="118" t="s">
        <v>150</v>
      </c>
      <c r="M195" s="180" t="s">
        <v>57</v>
      </c>
      <c r="N195" s="181" t="s">
        <v>159</v>
      </c>
      <c r="O195" s="181" t="s">
        <v>160</v>
      </c>
      <c r="P195" s="181" t="s">
        <v>69</v>
      </c>
      <c r="Q195" s="182" t="s">
        <v>161</v>
      </c>
      <c r="R195" s="183">
        <f t="array" ref="R195">IF(Q195="NA",INDEX($G$10:$G$213,MATCH(M195&amp;P195,$C$10:$C$213&amp;$E$10:$E$213,0)),INDEX($G$10:$G$213,MATCH(M195&amp;P195,$C$10:$C$213&amp;$E$10:$E$213,0))*INDEX(PC_MARZO_2025!$F$28:$F$60,MATCH(I195,PC_MARZO_2025!$E$28:$E$60,0),MATCH($R$8,PC_MARZO_2025!$F$26,0)))</f>
        <v>14203.264258866986</v>
      </c>
      <c r="S195" s="185"/>
      <c r="T195" s="185"/>
    </row>
    <row r="196" spans="1:20" ht="16.899999999999999" customHeight="1" x14ac:dyDescent="0.3">
      <c r="A196" s="484" t="str">
        <f t="shared" si="8"/>
        <v>GDMTOEnergíaValle de México Norte</v>
      </c>
      <c r="C196" s="176" t="s">
        <v>55</v>
      </c>
      <c r="D196" s="177" t="s">
        <v>135</v>
      </c>
      <c r="E196" s="177" t="s">
        <v>75</v>
      </c>
      <c r="F196" s="178" t="s">
        <v>158</v>
      </c>
      <c r="G196" s="179">
        <f t="array" ref="G196">INDEX(INSUMOS_MARZO_2025!$D$18:$D$221,MATCH($C196&amp;$E196,INSUMOS_MARZO_2025!$B$18:$B$221&amp;INSUMOS_MARZO_2025!$C$18:$C$221,0))</f>
        <v>63827.94159391056</v>
      </c>
      <c r="H196" s="118"/>
      <c r="I196" s="118" t="str">
        <f t="shared" si="6"/>
        <v>APMTSINNA</v>
      </c>
      <c r="J196" s="118" t="str">
        <f t="shared" si="7"/>
        <v>APMTNoroesteNA</v>
      </c>
      <c r="K196" s="118" t="s">
        <v>150</v>
      </c>
      <c r="M196" s="180" t="s">
        <v>58</v>
      </c>
      <c r="N196" s="181" t="s">
        <v>159</v>
      </c>
      <c r="O196" s="181" t="s">
        <v>160</v>
      </c>
      <c r="P196" s="181" t="s">
        <v>69</v>
      </c>
      <c r="Q196" s="182" t="s">
        <v>161</v>
      </c>
      <c r="R196" s="183">
        <f t="array" ref="R196">IF(Q196="NA",INDEX($G$10:$G$213,MATCH(M196&amp;P196,$C$10:$C$213&amp;$E$10:$E$213,0)),INDEX($G$10:$G$213,MATCH(M196&amp;P196,$C$10:$C$213&amp;$E$10:$E$213,0))*INDEX(PC_MARZO_2025!$F$28:$F$60,MATCH(I196,PC_MARZO_2025!$E$28:$E$60,0),MATCH($R$8,PC_MARZO_2025!$F$26,0)))</f>
        <v>682.52467156513239</v>
      </c>
      <c r="S196" s="185"/>
      <c r="T196" s="185"/>
    </row>
    <row r="197" spans="1:20" ht="16.899999999999999" customHeight="1" x14ac:dyDescent="0.3">
      <c r="A197" s="484" t="str">
        <f t="shared" si="8"/>
        <v>PDBTEnergíaValle de México Norte</v>
      </c>
      <c r="C197" s="176" t="s">
        <v>56</v>
      </c>
      <c r="D197" s="177" t="s">
        <v>135</v>
      </c>
      <c r="E197" s="177" t="s">
        <v>75</v>
      </c>
      <c r="F197" s="178" t="s">
        <v>158</v>
      </c>
      <c r="G197" s="179">
        <f t="array" ref="G197">INDEX(INSUMOS_MARZO_2025!$D$18:$D$221,MATCH($C197&amp;$E197,INSUMOS_MARZO_2025!$B$18:$B$221&amp;INSUMOS_MARZO_2025!$C$18:$C$221,0))</f>
        <v>66979.430411640613</v>
      </c>
      <c r="H197" s="118"/>
      <c r="I197" s="118" t="str">
        <f t="shared" si="6"/>
        <v>GDMTHSINB</v>
      </c>
      <c r="J197" s="118" t="str">
        <f t="shared" si="7"/>
        <v>GDMTHNoroesteB</v>
      </c>
      <c r="K197" s="118" t="s">
        <v>150</v>
      </c>
      <c r="M197" s="180" t="s">
        <v>54</v>
      </c>
      <c r="N197" s="181" t="s">
        <v>159</v>
      </c>
      <c r="O197" s="181" t="s">
        <v>160</v>
      </c>
      <c r="P197" s="181" t="s">
        <v>69</v>
      </c>
      <c r="Q197" s="182" t="s">
        <v>146</v>
      </c>
      <c r="R197" s="183">
        <f t="array" ref="R197">IF(Q197="NA",INDEX($G$10:$G$213,MATCH(M197&amp;P197,$C$10:$C$213&amp;$E$10:$E$213,0)),INDEX($G$10:$G$213,MATCH(M197&amp;P197,$C$10:$C$213&amp;$E$10:$E$213,0))*INDEX(PC_MARZO_2025!$F$28:$F$60,MATCH(I197,PC_MARZO_2025!$E$28:$E$60,0),MATCH($R$8,PC_MARZO_2025!$F$26,0)))</f>
        <v>86826.302974631122</v>
      </c>
      <c r="S197" s="185"/>
      <c r="T197" s="185"/>
    </row>
    <row r="198" spans="1:20" ht="16.899999999999999" customHeight="1" x14ac:dyDescent="0.3">
      <c r="A198" s="484" t="str">
        <f t="shared" si="8"/>
        <v>APBTEnergíaValle de México Norte</v>
      </c>
      <c r="C198" s="176" t="s">
        <v>57</v>
      </c>
      <c r="D198" s="177" t="s">
        <v>135</v>
      </c>
      <c r="E198" s="177" t="s">
        <v>75</v>
      </c>
      <c r="F198" s="178" t="s">
        <v>158</v>
      </c>
      <c r="G198" s="179">
        <f t="array" ref="G198">INDEX(INSUMOS_MARZO_2025!$D$18:$D$221,MATCH($C198&amp;$E198,INSUMOS_MARZO_2025!$B$18:$B$221&amp;INSUMOS_MARZO_2025!$C$18:$C$221,0))</f>
        <v>20290.700521093804</v>
      </c>
      <c r="H198" s="118"/>
      <c r="I198" s="118" t="str">
        <f t="shared" si="6"/>
        <v>GDMTHSINI</v>
      </c>
      <c r="J198" s="118" t="str">
        <f t="shared" si="7"/>
        <v>GDMTHNoroesteI</v>
      </c>
      <c r="K198" s="118" t="s">
        <v>150</v>
      </c>
      <c r="M198" s="180" t="s">
        <v>54</v>
      </c>
      <c r="N198" s="181" t="s">
        <v>159</v>
      </c>
      <c r="O198" s="181" t="s">
        <v>160</v>
      </c>
      <c r="P198" s="181" t="s">
        <v>69</v>
      </c>
      <c r="Q198" s="182" t="s">
        <v>147</v>
      </c>
      <c r="R198" s="183">
        <f t="array" ref="R198">IF(Q198="NA",INDEX($G$10:$G$213,MATCH(M198&amp;P198,$C$10:$C$213&amp;$E$10:$E$213,0)),INDEX($G$10:$G$213,MATCH(M198&amp;P198,$C$10:$C$213&amp;$E$10:$E$213,0))*INDEX(PC_MARZO_2025!$F$28:$F$60,MATCH(I198,PC_MARZO_2025!$E$28:$E$60,0),MATCH($R$8,PC_MARZO_2025!$F$26,0)))</f>
        <v>166633.09136096836</v>
      </c>
      <c r="S198" s="185"/>
      <c r="T198" s="185"/>
    </row>
    <row r="199" spans="1:20" ht="16.899999999999999" customHeight="1" x14ac:dyDescent="0.3">
      <c r="A199" s="484" t="str">
        <f t="shared" si="8"/>
        <v>APMTEnergíaValle de México Norte</v>
      </c>
      <c r="C199" s="176" t="s">
        <v>58</v>
      </c>
      <c r="D199" s="177" t="s">
        <v>135</v>
      </c>
      <c r="E199" s="177" t="s">
        <v>75</v>
      </c>
      <c r="F199" s="178" t="s">
        <v>158</v>
      </c>
      <c r="G199" s="179">
        <f t="array" ref="G199">INDEX(INSUMOS_MARZO_2025!$D$18:$D$221,MATCH($C199&amp;$E199,INSUMOS_MARZO_2025!$B$18:$B$221&amp;INSUMOS_MARZO_2025!$C$18:$C$221,0))</f>
        <v>2.4785898711630683</v>
      </c>
      <c r="H199" s="118"/>
      <c r="I199" s="118" t="str">
        <f t="shared" si="6"/>
        <v>GDMTHSINP</v>
      </c>
      <c r="J199" s="118" t="str">
        <f t="shared" si="7"/>
        <v>GDMTHNoroesteP</v>
      </c>
      <c r="K199" s="118" t="s">
        <v>150</v>
      </c>
      <c r="M199" s="180" t="s">
        <v>54</v>
      </c>
      <c r="N199" s="99" t="s">
        <v>159</v>
      </c>
      <c r="O199" s="99" t="s">
        <v>160</v>
      </c>
      <c r="P199" s="99" t="s">
        <v>69</v>
      </c>
      <c r="Q199" s="182" t="s">
        <v>148</v>
      </c>
      <c r="R199" s="183">
        <f t="array" ref="R199">IF(Q199="NA",INDEX($G$10:$G$213,MATCH(M199&amp;P199,$C$10:$C$213&amp;$E$10:$E$213,0)),INDEX($G$10:$G$213,MATCH(M199&amp;P199,$C$10:$C$213&amp;$E$10:$E$213,0))*INDEX(PC_MARZO_2025!$F$28:$F$60,MATCH(I199,PC_MARZO_2025!$E$28:$E$60,0),MATCH($R$8,PC_MARZO_2025!$F$26,0)))</f>
        <v>39468.851585177901</v>
      </c>
      <c r="S199" s="185"/>
      <c r="T199" s="185"/>
    </row>
    <row r="200" spans="1:20" ht="16.899999999999999" customHeight="1" x14ac:dyDescent="0.3">
      <c r="A200" s="484" t="str">
        <f t="shared" si="8"/>
        <v>RABTEnergíaValle de México Norte</v>
      </c>
      <c r="C200" s="176" t="s">
        <v>59</v>
      </c>
      <c r="D200" s="177" t="s">
        <v>135</v>
      </c>
      <c r="E200" s="177" t="s">
        <v>75</v>
      </c>
      <c r="F200" s="178" t="s">
        <v>158</v>
      </c>
      <c r="G200" s="179">
        <f t="array" ref="G200">INDEX(INSUMOS_MARZO_2025!$D$18:$D$221,MATCH($C200&amp;$E200,INSUMOS_MARZO_2025!$B$18:$B$221&amp;INSUMOS_MARZO_2025!$C$18:$C$221,0))</f>
        <v>1492.5496538897887</v>
      </c>
      <c r="H200" s="118"/>
      <c r="I200" s="118" t="str">
        <f t="shared" si="6"/>
        <v>GDMTOSINNA</v>
      </c>
      <c r="J200" s="118" t="str">
        <f t="shared" si="7"/>
        <v>GDMTONoroesteNA</v>
      </c>
      <c r="K200" s="118" t="s">
        <v>150</v>
      </c>
      <c r="M200" s="180" t="s">
        <v>55</v>
      </c>
      <c r="N200" s="181" t="s">
        <v>159</v>
      </c>
      <c r="O200" s="181" t="s">
        <v>160</v>
      </c>
      <c r="P200" s="181" t="s">
        <v>69</v>
      </c>
      <c r="Q200" s="182" t="s">
        <v>161</v>
      </c>
      <c r="R200" s="183">
        <f t="array" ref="R200">IF(Q200="NA",INDEX($G$10:$G$213,MATCH(M200&amp;P200,$C$10:$C$213&amp;$E$10:$E$213,0)),INDEX($G$10:$G$213,MATCH(M200&amp;P200,$C$10:$C$213&amp;$E$10:$E$213,0))*INDEX(PC_MARZO_2025!$F$28:$F$60,MATCH(I200,PC_MARZO_2025!$E$28:$E$60,0),MATCH($R$8,PC_MARZO_2025!$F$26,0)))</f>
        <v>84362.258460339086</v>
      </c>
      <c r="S200" s="185"/>
      <c r="T200" s="185"/>
    </row>
    <row r="201" spans="1:20" ht="16.899999999999999" customHeight="1" x14ac:dyDescent="0.3">
      <c r="A201" s="484" t="str">
        <f t="shared" si="8"/>
        <v>RAMTEnergíaValle de México Norte</v>
      </c>
      <c r="C201" s="176" t="s">
        <v>60</v>
      </c>
      <c r="D201" s="177" t="s">
        <v>135</v>
      </c>
      <c r="E201" s="177" t="s">
        <v>75</v>
      </c>
      <c r="F201" s="178" t="s">
        <v>158</v>
      </c>
      <c r="G201" s="179">
        <f t="array" ref="G201">INDEX(INSUMOS_MARZO_2025!$D$18:$D$221,MATCH($C201&amp;$E201,INSUMOS_MARZO_2025!$B$18:$B$221&amp;INSUMOS_MARZO_2025!$C$18:$C$221,0))</f>
        <v>1902.6515822476292</v>
      </c>
      <c r="H201" s="118"/>
      <c r="I201" s="118" t="str">
        <f t="shared" si="6"/>
        <v>RAMTSINNA</v>
      </c>
      <c r="J201" s="118" t="str">
        <f t="shared" si="7"/>
        <v>RAMTNoroesteNA</v>
      </c>
      <c r="K201" s="118" t="s">
        <v>150</v>
      </c>
      <c r="M201" s="192" t="s">
        <v>60</v>
      </c>
      <c r="N201" s="99" t="s">
        <v>159</v>
      </c>
      <c r="O201" s="99" t="s">
        <v>160</v>
      </c>
      <c r="P201" s="99" t="s">
        <v>69</v>
      </c>
      <c r="Q201" s="182" t="s">
        <v>161</v>
      </c>
      <c r="R201" s="183">
        <f t="array" ref="R201">IF(Q201="NA",INDEX($G$10:$G$213,MATCH(M201&amp;P201,$C$10:$C$213&amp;$E$10:$E$213,0)),INDEX($G$10:$G$213,MATCH(M201&amp;P201,$C$10:$C$213&amp;$E$10:$E$213,0))*INDEX(PC_MARZO_2025!$F$28:$F$60,MATCH(I201,PC_MARZO_2025!$E$28:$E$60,0),MATCH($R$8,PC_MARZO_2025!$F$26,0)))</f>
        <v>87159.345512849948</v>
      </c>
      <c r="S201" s="185"/>
      <c r="T201" s="185"/>
    </row>
    <row r="202" spans="1:20" ht="16.899999999999999" customHeight="1" x14ac:dyDescent="0.3">
      <c r="A202" s="484" t="str">
        <f t="shared" si="8"/>
        <v>DB1EnergíaValle de México Sur</v>
      </c>
      <c r="C202" s="176" t="s">
        <v>48</v>
      </c>
      <c r="D202" s="177" t="s">
        <v>135</v>
      </c>
      <c r="E202" s="177" t="s">
        <v>76</v>
      </c>
      <c r="F202" s="178" t="s">
        <v>158</v>
      </c>
      <c r="G202" s="179">
        <f t="array" ref="G202">INDEX(INSUMOS_MARZO_2025!$D$18:$D$221,MATCH($C202&amp;$E202,INSUMOS_MARZO_2025!$B$18:$B$221&amp;INSUMOS_MARZO_2025!$C$18:$C$221,0))</f>
        <v>148340.50357663611</v>
      </c>
      <c r="H202" s="118"/>
      <c r="I202" s="118" t="str">
        <f t="shared" ref="I202:I265" si="9">M202&amp;K202&amp;Q202</f>
        <v>DISTSINB</v>
      </c>
      <c r="J202" s="118" t="str">
        <f t="shared" ref="J202:J265" si="10">M202&amp;P202&amp;Q202</f>
        <v>DISTNoroesteB</v>
      </c>
      <c r="K202" s="118" t="s">
        <v>150</v>
      </c>
      <c r="M202" s="192" t="s">
        <v>51</v>
      </c>
      <c r="N202" s="99" t="s">
        <v>159</v>
      </c>
      <c r="O202" s="99" t="s">
        <v>160</v>
      </c>
      <c r="P202" s="99" t="s">
        <v>69</v>
      </c>
      <c r="Q202" s="182" t="s">
        <v>146</v>
      </c>
      <c r="R202" s="183">
        <f t="array" ref="R202">IF(Q202="NA",INDEX($G$10:$G$213,MATCH(M202&amp;P202,$C$10:$C$213&amp;$E$10:$E$213,0)),INDEX($G$10:$G$213,MATCH(M202&amp;P202,$C$10:$C$213&amp;$E$10:$E$213,0))*INDEX(PC_MARZO_2025!$F$28:$F$60,MATCH(I202,PC_MARZO_2025!$E$28:$E$60,0),MATCH($R$8,PC_MARZO_2025!$F$26,0)))</f>
        <v>15086.494219543591</v>
      </c>
      <c r="S202" s="185"/>
      <c r="T202" s="185"/>
    </row>
    <row r="203" spans="1:20" ht="16.899999999999999" customHeight="1" x14ac:dyDescent="0.3">
      <c r="A203" s="484" t="str">
        <f t="shared" ref="A203:A266" si="11">C203&amp;D203&amp;E203</f>
        <v>DB2EnergíaValle de México Sur</v>
      </c>
      <c r="C203" s="176" t="s">
        <v>50</v>
      </c>
      <c r="D203" s="177" t="s">
        <v>135</v>
      </c>
      <c r="E203" s="177" t="s">
        <v>76</v>
      </c>
      <c r="F203" s="178" t="s">
        <v>158</v>
      </c>
      <c r="G203" s="179">
        <f t="array" ref="G203">INDEX(INSUMOS_MARZO_2025!$D$18:$D$221,MATCH($C203&amp;$E203,INSUMOS_MARZO_2025!$B$18:$B$221&amp;INSUMOS_MARZO_2025!$C$18:$C$221,0))</f>
        <v>93911.006916292812</v>
      </c>
      <c r="H203" s="118"/>
      <c r="I203" s="118" t="str">
        <f t="shared" si="9"/>
        <v>DISTSINI</v>
      </c>
      <c r="J203" s="118" t="str">
        <f t="shared" si="10"/>
        <v>DISTNoroesteI</v>
      </c>
      <c r="K203" s="118" t="s">
        <v>150</v>
      </c>
      <c r="M203" s="192" t="s">
        <v>51</v>
      </c>
      <c r="N203" s="99" t="s">
        <v>159</v>
      </c>
      <c r="O203" s="99" t="s">
        <v>160</v>
      </c>
      <c r="P203" s="99" t="s">
        <v>69</v>
      </c>
      <c r="Q203" s="182" t="s">
        <v>147</v>
      </c>
      <c r="R203" s="183">
        <f t="array" ref="R203">IF(Q203="NA",INDEX($G$10:$G$213,MATCH(M203&amp;P203,$C$10:$C$213&amp;$E$10:$E$213,0)),INDEX($G$10:$G$213,MATCH(M203&amp;P203,$C$10:$C$213&amp;$E$10:$E$213,0))*INDEX(PC_MARZO_2025!$F$28:$F$60,MATCH(I203,PC_MARZO_2025!$E$28:$E$60,0),MATCH($R$8,PC_MARZO_2025!$F$26,0)))</f>
        <v>26232.782143371936</v>
      </c>
      <c r="S203" s="185"/>
      <c r="T203" s="185"/>
    </row>
    <row r="204" spans="1:20" ht="16.899999999999999" customHeight="1" x14ac:dyDescent="0.3">
      <c r="A204" s="484" t="str">
        <f t="shared" si="11"/>
        <v>DISTEnergíaValle de México Sur</v>
      </c>
      <c r="C204" s="176" t="s">
        <v>51</v>
      </c>
      <c r="D204" s="177" t="s">
        <v>135</v>
      </c>
      <c r="E204" s="177" t="s">
        <v>76</v>
      </c>
      <c r="F204" s="178" t="s">
        <v>158</v>
      </c>
      <c r="G204" s="179">
        <f t="array" ref="G204">INDEX(INSUMOS_MARZO_2025!$D$18:$D$221,MATCH($C204&amp;$E204,INSUMOS_MARZO_2025!$B$18:$B$221&amp;INSUMOS_MARZO_2025!$C$18:$C$221,0))</f>
        <v>12705.807410924597</v>
      </c>
      <c r="H204" s="118"/>
      <c r="I204" s="118" t="str">
        <f t="shared" si="9"/>
        <v>DISTSINP</v>
      </c>
      <c r="J204" s="118" t="str">
        <f t="shared" si="10"/>
        <v>DISTNoroesteP</v>
      </c>
      <c r="K204" s="118" t="s">
        <v>150</v>
      </c>
      <c r="M204" s="192" t="s">
        <v>51</v>
      </c>
      <c r="N204" s="99" t="s">
        <v>159</v>
      </c>
      <c r="O204" s="99" t="s">
        <v>160</v>
      </c>
      <c r="P204" s="99" t="s">
        <v>69</v>
      </c>
      <c r="Q204" s="182" t="s">
        <v>148</v>
      </c>
      <c r="R204" s="183">
        <f t="array" ref="R204">IF(Q204="NA",INDEX($G$10:$G$213,MATCH(M204&amp;P204,$C$10:$C$213&amp;$E$10:$E$213,0)),INDEX($G$10:$G$213,MATCH(M204&amp;P204,$C$10:$C$213&amp;$E$10:$E$213,0))*INDEX(PC_MARZO_2025!$F$28:$F$60,MATCH(I204,PC_MARZO_2025!$E$28:$E$60,0),MATCH($R$8,PC_MARZO_2025!$F$26,0)))</f>
        <v>3863.9152160511321</v>
      </c>
      <c r="S204" s="185"/>
      <c r="T204" s="185"/>
    </row>
    <row r="205" spans="1:20" ht="16.899999999999999" customHeight="1" x14ac:dyDescent="0.3">
      <c r="A205" s="484" t="str">
        <f t="shared" si="11"/>
        <v>DITEnergíaValle de México Sur</v>
      </c>
      <c r="C205" s="176" t="s">
        <v>52</v>
      </c>
      <c r="D205" s="177" t="s">
        <v>135</v>
      </c>
      <c r="E205" s="177" t="s">
        <v>76</v>
      </c>
      <c r="F205" s="178" t="s">
        <v>158</v>
      </c>
      <c r="G205" s="179">
        <f t="array" ref="G205">INDEX(INSUMOS_MARZO_2025!$D$18:$D$221,MATCH($C205&amp;$E205,INSUMOS_MARZO_2025!$B$18:$B$221&amp;INSUMOS_MARZO_2025!$C$18:$C$221,0))</f>
        <v>2397.9881106456683</v>
      </c>
      <c r="H205" s="118"/>
      <c r="I205" s="118" t="str">
        <f t="shared" si="9"/>
        <v>DISTSINSP</v>
      </c>
      <c r="J205" s="118" t="str">
        <f t="shared" si="10"/>
        <v>DISTNoroesteSP</v>
      </c>
      <c r="K205" s="118" t="s">
        <v>150</v>
      </c>
      <c r="M205" s="192" t="s">
        <v>51</v>
      </c>
      <c r="N205" s="99" t="s">
        <v>159</v>
      </c>
      <c r="O205" s="99" t="s">
        <v>160</v>
      </c>
      <c r="P205" s="99" t="s">
        <v>69</v>
      </c>
      <c r="Q205" s="182" t="s">
        <v>151</v>
      </c>
      <c r="R205" s="183">
        <f t="array" ref="R205">IF(Q205="NA",INDEX($G$10:$G$213,MATCH(M205&amp;P205,$C$10:$C$213&amp;$E$10:$E$213,0)),INDEX($G$10:$G$213,MATCH(M205&amp;P205,$C$10:$C$213&amp;$E$10:$E$213,0))*INDEX(PC_MARZO_2025!$F$28:$F$60,MATCH(I205,PC_MARZO_2025!$E$28:$E$60,0),MATCH($R$8,PC_MARZO_2025!$F$26,0)))</f>
        <v>0</v>
      </c>
      <c r="S205" s="185"/>
      <c r="T205" s="185"/>
    </row>
    <row r="206" spans="1:20" ht="16.899999999999999" customHeight="1" x14ac:dyDescent="0.3">
      <c r="A206" s="484" t="str">
        <f t="shared" si="11"/>
        <v>GDBTEnergíaValle de México Sur</v>
      </c>
      <c r="C206" s="176" t="s">
        <v>53</v>
      </c>
      <c r="D206" s="177" t="s">
        <v>135</v>
      </c>
      <c r="E206" s="177" t="s">
        <v>76</v>
      </c>
      <c r="F206" s="178" t="s">
        <v>158</v>
      </c>
      <c r="G206" s="179">
        <f t="array" ref="G206">INDEX(INSUMOS_MARZO_2025!$D$18:$D$221,MATCH($C206&amp;$E206,INSUMOS_MARZO_2025!$B$18:$B$221&amp;INSUMOS_MARZO_2025!$C$18:$C$221,0))</f>
        <v>18743.979395275546</v>
      </c>
      <c r="H206" s="118"/>
      <c r="I206" s="118" t="str">
        <f t="shared" si="9"/>
        <v>DITSINB</v>
      </c>
      <c r="J206" s="118" t="str">
        <f t="shared" si="10"/>
        <v>DITNoroesteB</v>
      </c>
      <c r="K206" s="118" t="s">
        <v>150</v>
      </c>
      <c r="M206" s="192" t="s">
        <v>52</v>
      </c>
      <c r="N206" s="99" t="s">
        <v>159</v>
      </c>
      <c r="O206" s="99" t="s">
        <v>160</v>
      </c>
      <c r="P206" s="99" t="s">
        <v>69</v>
      </c>
      <c r="Q206" s="182" t="s">
        <v>146</v>
      </c>
      <c r="R206" s="183">
        <f t="array" ref="R206">IF(Q206="NA",INDEX($G$10:$G$213,MATCH(M206&amp;P206,$C$10:$C$213&amp;$E$10:$E$213,0)),INDEX($G$10:$G$213,MATCH(M206&amp;P206,$C$10:$C$213&amp;$E$10:$E$213,0))*INDEX(PC_MARZO_2025!$F$28:$F$60,MATCH(I206,PC_MARZO_2025!$E$28:$E$60,0),MATCH($R$8,PC_MARZO_2025!$F$26,0)))</f>
        <v>11782.063660837599</v>
      </c>
      <c r="S206" s="185"/>
      <c r="T206" s="185"/>
    </row>
    <row r="207" spans="1:20" ht="16.899999999999999" customHeight="1" x14ac:dyDescent="0.3">
      <c r="A207" s="484" t="str">
        <f t="shared" si="11"/>
        <v>GDMTHEnergíaValle de México Sur</v>
      </c>
      <c r="C207" s="176" t="s">
        <v>54</v>
      </c>
      <c r="D207" s="177" t="s">
        <v>135</v>
      </c>
      <c r="E207" s="177" t="s">
        <v>76</v>
      </c>
      <c r="F207" s="178" t="s">
        <v>158</v>
      </c>
      <c r="G207" s="179">
        <f t="array" ref="G207">INDEX(INSUMOS_MARZO_2025!$D$18:$D$221,MATCH($C207&amp;$E207,INSUMOS_MARZO_2025!$B$18:$B$221&amp;INSUMOS_MARZO_2025!$C$18:$C$221,0))</f>
        <v>317854.21909276641</v>
      </c>
      <c r="H207" s="118"/>
      <c r="I207" s="118" t="str">
        <f t="shared" si="9"/>
        <v>DITSINI</v>
      </c>
      <c r="J207" s="118" t="str">
        <f t="shared" si="10"/>
        <v>DITNoroesteI</v>
      </c>
      <c r="K207" s="118" t="s">
        <v>150</v>
      </c>
      <c r="M207" s="192" t="s">
        <v>52</v>
      </c>
      <c r="N207" s="99" t="s">
        <v>159</v>
      </c>
      <c r="O207" s="99" t="s">
        <v>160</v>
      </c>
      <c r="P207" s="99" t="s">
        <v>69</v>
      </c>
      <c r="Q207" s="182" t="s">
        <v>147</v>
      </c>
      <c r="R207" s="183">
        <f t="array" ref="R207">IF(Q207="NA",INDEX($G$10:$G$213,MATCH(M207&amp;P207,$C$10:$C$213&amp;$E$10:$E$213,0)),INDEX($G$10:$G$213,MATCH(M207&amp;P207,$C$10:$C$213&amp;$E$10:$E$213,0))*INDEX(PC_MARZO_2025!$F$28:$F$60,MATCH(I207,PC_MARZO_2025!$E$28:$E$60,0),MATCH($R$8,PC_MARZO_2025!$F$26,0)))</f>
        <v>16720.077663767224</v>
      </c>
      <c r="S207" s="185"/>
      <c r="T207" s="185"/>
    </row>
    <row r="208" spans="1:20" ht="16.899999999999999" customHeight="1" x14ac:dyDescent="0.3">
      <c r="A208" s="484" t="str">
        <f t="shared" si="11"/>
        <v>GDMTOEnergíaValle de México Sur</v>
      </c>
      <c r="C208" s="176" t="s">
        <v>55</v>
      </c>
      <c r="D208" s="177" t="s">
        <v>135</v>
      </c>
      <c r="E208" s="177" t="s">
        <v>76</v>
      </c>
      <c r="F208" s="178" t="s">
        <v>158</v>
      </c>
      <c r="G208" s="179">
        <f t="array" ref="G208">INDEX(INSUMOS_MARZO_2025!$D$18:$D$221,MATCH($C208&amp;$E208,INSUMOS_MARZO_2025!$B$18:$B$221&amp;INSUMOS_MARZO_2025!$C$18:$C$221,0))</f>
        <v>86026.809427628483</v>
      </c>
      <c r="H208" s="118"/>
      <c r="I208" s="118" t="str">
        <f t="shared" si="9"/>
        <v>DITSINP</v>
      </c>
      <c r="J208" s="118" t="str">
        <f t="shared" si="10"/>
        <v>DITNoroesteP</v>
      </c>
      <c r="K208" s="118" t="s">
        <v>150</v>
      </c>
      <c r="M208" s="192" t="s">
        <v>52</v>
      </c>
      <c r="N208" s="99" t="s">
        <v>159</v>
      </c>
      <c r="O208" s="99" t="s">
        <v>160</v>
      </c>
      <c r="P208" s="99" t="s">
        <v>69</v>
      </c>
      <c r="Q208" s="182" t="s">
        <v>148</v>
      </c>
      <c r="R208" s="183">
        <f t="array" ref="R208">IF(Q208="NA",INDEX($G$10:$G$213,MATCH(M208&amp;P208,$C$10:$C$213&amp;$E$10:$E$213,0)),INDEX($G$10:$G$213,MATCH(M208&amp;P208,$C$10:$C$213&amp;$E$10:$E$213,0))*INDEX(PC_MARZO_2025!$F$28:$F$60,MATCH(I208,PC_MARZO_2025!$E$28:$E$60,0),MATCH($R$8,PC_MARZO_2025!$F$26,0)))</f>
        <v>1737.7337058209321</v>
      </c>
      <c r="S208" s="185"/>
      <c r="T208" s="185"/>
    </row>
    <row r="209" spans="1:20" ht="16.899999999999999" customHeight="1" x14ac:dyDescent="0.3">
      <c r="A209" s="484" t="str">
        <f t="shared" si="11"/>
        <v>PDBTEnergíaValle de México Sur</v>
      </c>
      <c r="C209" s="176" t="s">
        <v>56</v>
      </c>
      <c r="D209" s="177" t="s">
        <v>135</v>
      </c>
      <c r="E209" s="177" t="s">
        <v>76</v>
      </c>
      <c r="F209" s="178" t="s">
        <v>158</v>
      </c>
      <c r="G209" s="179">
        <f t="array" ref="G209">INDEX(INSUMOS_MARZO_2025!$D$18:$D$221,MATCH($C209&amp;$E209,INSUMOS_MARZO_2025!$B$18:$B$221&amp;INSUMOS_MARZO_2025!$C$18:$C$221,0))</f>
        <v>75302.343582733054</v>
      </c>
      <c r="H209" s="118"/>
      <c r="I209" s="118" t="str">
        <f t="shared" si="9"/>
        <v>DITSINSP</v>
      </c>
      <c r="J209" s="118" t="str">
        <f t="shared" si="10"/>
        <v>DITNoroesteSP</v>
      </c>
      <c r="K209" s="118" t="s">
        <v>150</v>
      </c>
      <c r="M209" s="192" t="s">
        <v>52</v>
      </c>
      <c r="N209" s="99" t="s">
        <v>159</v>
      </c>
      <c r="O209" s="99" t="s">
        <v>160</v>
      </c>
      <c r="P209" s="99" t="s">
        <v>69</v>
      </c>
      <c r="Q209" s="182" t="s">
        <v>151</v>
      </c>
      <c r="R209" s="183">
        <f t="array" ref="R209">IF(Q209="NA",INDEX($G$10:$G$213,MATCH(M209&amp;P209,$C$10:$C$213&amp;$E$10:$E$213,0)),INDEX($G$10:$G$213,MATCH(M209&amp;P209,$C$10:$C$213&amp;$E$10:$E$213,0))*INDEX(PC_MARZO_2025!$F$28:$F$60,MATCH(I209,PC_MARZO_2025!$E$28:$E$60,0),MATCH($R$8,PC_MARZO_2025!$F$26,0)))</f>
        <v>0</v>
      </c>
      <c r="S209" s="185"/>
      <c r="T209" s="185"/>
    </row>
    <row r="210" spans="1:20" ht="16.899999999999999" customHeight="1" x14ac:dyDescent="0.3">
      <c r="A210" s="484" t="str">
        <f t="shared" si="11"/>
        <v>APBTEnergíaValle de México Sur</v>
      </c>
      <c r="C210" s="176" t="s">
        <v>57</v>
      </c>
      <c r="D210" s="177" t="s">
        <v>135</v>
      </c>
      <c r="E210" s="177" t="s">
        <v>76</v>
      </c>
      <c r="F210" s="178" t="s">
        <v>158</v>
      </c>
      <c r="G210" s="179">
        <f t="array" ref="G210">INDEX(INSUMOS_MARZO_2025!$D$18:$D$221,MATCH($C210&amp;$E210,INSUMOS_MARZO_2025!$B$18:$B$221&amp;INSUMOS_MARZO_2025!$C$18:$C$221,0))</f>
        <v>10319.460839301173</v>
      </c>
      <c r="H210" s="118"/>
      <c r="I210" s="118" t="str">
        <f t="shared" si="9"/>
        <v>DB1SINNA</v>
      </c>
      <c r="J210" s="118" t="str">
        <f t="shared" si="10"/>
        <v>DB1NorteNA</v>
      </c>
      <c r="K210" s="118" t="s">
        <v>150</v>
      </c>
      <c r="M210" s="192" t="s">
        <v>48</v>
      </c>
      <c r="N210" s="99" t="s">
        <v>159</v>
      </c>
      <c r="O210" s="99" t="s">
        <v>160</v>
      </c>
      <c r="P210" s="99" t="s">
        <v>70</v>
      </c>
      <c r="Q210" s="182" t="s">
        <v>161</v>
      </c>
      <c r="R210" s="183">
        <f t="array" ref="R210">IF(Q210="NA",INDEX($G$10:$G$213,MATCH(M210&amp;P210,$C$10:$C$213&amp;$E$10:$E$213,0)),INDEX($G$10:$G$213,MATCH(M210&amp;P210,$C$10:$C$213&amp;$E$10:$E$213,0))*INDEX(PC_MARZO_2025!$F$28:$F$60,MATCH(I210,PC_MARZO_2025!$E$28:$E$60,0),MATCH($R$8,PC_MARZO_2025!$F$26,0)))</f>
        <v>102154.35599166134</v>
      </c>
      <c r="S210" s="185"/>
      <c r="T210" s="185"/>
    </row>
    <row r="211" spans="1:20" ht="16.899999999999999" customHeight="1" x14ac:dyDescent="0.3">
      <c r="A211" s="484" t="str">
        <f t="shared" si="11"/>
        <v>APMTEnergíaValle de México Sur</v>
      </c>
      <c r="C211" s="176" t="s">
        <v>58</v>
      </c>
      <c r="D211" s="177" t="s">
        <v>135</v>
      </c>
      <c r="E211" s="177" t="s">
        <v>76</v>
      </c>
      <c r="F211" s="178" t="s">
        <v>158</v>
      </c>
      <c r="G211" s="179">
        <f t="array" ref="G211">INDEX(INSUMOS_MARZO_2025!$D$18:$D$221,MATCH($C211&amp;$E211,INSUMOS_MARZO_2025!$B$18:$B$221&amp;INSUMOS_MARZO_2025!$C$18:$C$221,0))</f>
        <v>1.9979049017649144</v>
      </c>
      <c r="H211" s="118"/>
      <c r="I211" s="118" t="str">
        <f t="shared" si="9"/>
        <v>DB2SINNA</v>
      </c>
      <c r="J211" s="118" t="str">
        <f t="shared" si="10"/>
        <v>DB2NorteNA</v>
      </c>
      <c r="K211" s="118" t="s">
        <v>150</v>
      </c>
      <c r="M211" s="192" t="s">
        <v>50</v>
      </c>
      <c r="N211" s="99" t="s">
        <v>159</v>
      </c>
      <c r="O211" s="99" t="s">
        <v>160</v>
      </c>
      <c r="P211" s="99" t="s">
        <v>70</v>
      </c>
      <c r="Q211" s="182" t="s">
        <v>161</v>
      </c>
      <c r="R211" s="183">
        <f t="array" ref="R211">IF(Q211="NA",INDEX($G$10:$G$213,MATCH(M211&amp;P211,$C$10:$C$213&amp;$E$10:$E$213,0)),INDEX($G$10:$G$213,MATCH(M211&amp;P211,$C$10:$C$213&amp;$E$10:$E$213,0))*INDEX(PC_MARZO_2025!$F$28:$F$60,MATCH(I211,PC_MARZO_2025!$E$28:$E$60,0),MATCH($R$8,PC_MARZO_2025!$F$26,0)))</f>
        <v>149788.34711619531</v>
      </c>
      <c r="S211" s="185"/>
      <c r="T211" s="185"/>
    </row>
    <row r="212" spans="1:20" ht="16.899999999999999" customHeight="1" x14ac:dyDescent="0.3">
      <c r="A212" s="484" t="str">
        <f t="shared" si="11"/>
        <v>RABTEnergíaValle de México Sur</v>
      </c>
      <c r="C212" s="176" t="s">
        <v>59</v>
      </c>
      <c r="D212" s="177" t="s">
        <v>135</v>
      </c>
      <c r="E212" s="177" t="s">
        <v>76</v>
      </c>
      <c r="F212" s="178" t="s">
        <v>158</v>
      </c>
      <c r="G212" s="179">
        <f t="array" ref="G212">INDEX(INSUMOS_MARZO_2025!$D$18:$D$221,MATCH($C212&amp;$E212,INSUMOS_MARZO_2025!$B$18:$B$221&amp;INSUMOS_MARZO_2025!$C$18:$C$221,0))</f>
        <v>191.06739053184228</v>
      </c>
      <c r="H212" s="118"/>
      <c r="I212" s="118" t="str">
        <f t="shared" si="9"/>
        <v>PDBTSINNA</v>
      </c>
      <c r="J212" s="118" t="str">
        <f t="shared" si="10"/>
        <v>PDBTNorteNA</v>
      </c>
      <c r="K212" s="118" t="s">
        <v>150</v>
      </c>
      <c r="M212" s="192" t="s">
        <v>56</v>
      </c>
      <c r="N212" s="99" t="s">
        <v>159</v>
      </c>
      <c r="O212" s="99" t="s">
        <v>160</v>
      </c>
      <c r="P212" s="99" t="s">
        <v>70</v>
      </c>
      <c r="Q212" s="182" t="s">
        <v>161</v>
      </c>
      <c r="R212" s="183">
        <f t="array" ref="R212">IF(Q212="NA",INDEX($G$10:$G$213,MATCH(M212&amp;P212,$C$10:$C$213&amp;$E$10:$E$213,0)),INDEX($G$10:$G$213,MATCH(M212&amp;P212,$C$10:$C$213&amp;$E$10:$E$213,0))*INDEX(PC_MARZO_2025!$F$28:$F$60,MATCH(I212,PC_MARZO_2025!$E$28:$E$60,0),MATCH($R$8,PC_MARZO_2025!$F$26,0)))</f>
        <v>47012.097050507611</v>
      </c>
      <c r="S212" s="185"/>
      <c r="T212" s="185"/>
    </row>
    <row r="213" spans="1:20" ht="16.899999999999999" customHeight="1" x14ac:dyDescent="0.3">
      <c r="A213" s="484" t="str">
        <f t="shared" si="11"/>
        <v>RAMTEnergíaValle de México Sur</v>
      </c>
      <c r="C213" s="176" t="s">
        <v>60</v>
      </c>
      <c r="D213" s="177" t="s">
        <v>135</v>
      </c>
      <c r="E213" s="177" t="s">
        <v>76</v>
      </c>
      <c r="F213" s="178" t="s">
        <v>158</v>
      </c>
      <c r="G213" s="179">
        <f t="array" ref="G213">INDEX(INSUMOS_MARZO_2025!$D$18:$D$221,MATCH($C213&amp;$E213,INSUMOS_MARZO_2025!$B$18:$B$221&amp;INSUMOS_MARZO_2025!$C$18:$C$221,0))</f>
        <v>239.62396277472584</v>
      </c>
      <c r="H213" s="118"/>
      <c r="I213" s="118" t="str">
        <f t="shared" si="9"/>
        <v>GDBTSINNA</v>
      </c>
      <c r="J213" s="118" t="str">
        <f t="shared" si="10"/>
        <v>GDBTNorteNA</v>
      </c>
      <c r="K213" s="118" t="s">
        <v>150</v>
      </c>
      <c r="M213" s="192" t="s">
        <v>53</v>
      </c>
      <c r="N213" s="99" t="s">
        <v>159</v>
      </c>
      <c r="O213" s="99" t="s">
        <v>160</v>
      </c>
      <c r="P213" s="99" t="s">
        <v>70</v>
      </c>
      <c r="Q213" s="182" t="s">
        <v>161</v>
      </c>
      <c r="R213" s="183">
        <f t="array" ref="R213">IF(Q213="NA",INDEX($G$10:$G$213,MATCH(M213&amp;P213,$C$10:$C$213&amp;$E$10:$E$213,0)),INDEX($G$10:$G$213,MATCH(M213&amp;P213,$C$10:$C$213&amp;$E$10:$E$213,0))*INDEX(PC_MARZO_2025!$F$28:$F$60,MATCH(I213,PC_MARZO_2025!$E$28:$E$60,0),MATCH($R$8,PC_MARZO_2025!$F$26,0)))</f>
        <v>603.35697237626425</v>
      </c>
      <c r="S213" s="185"/>
      <c r="T213" s="185"/>
    </row>
    <row r="214" spans="1:20" ht="16.899999999999999" customHeight="1" x14ac:dyDescent="0.3">
      <c r="A214" s="484" t="str">
        <f t="shared" si="11"/>
        <v>DB1PotenciaBaja California</v>
      </c>
      <c r="C214" s="176" t="s">
        <v>48</v>
      </c>
      <c r="D214" s="177" t="s">
        <v>136</v>
      </c>
      <c r="E214" s="177" t="s">
        <v>49</v>
      </c>
      <c r="F214" s="178" t="s">
        <v>163</v>
      </c>
      <c r="G214" s="179">
        <f t="array" ref="G214">INDEX(INSUMOS_MARZO_2025!$E$18:$E$221,MATCH($C214&amp;$E214,INSUMOS_MARZO_2025!$B$18:$B$221&amp;INSUMOS_MARZO_2025!$C$18:$C$221,0))</f>
        <v>219.09355896136395</v>
      </c>
      <c r="H214" s="118"/>
      <c r="I214" s="118" t="str">
        <f t="shared" si="9"/>
        <v>RABTSINNA</v>
      </c>
      <c r="J214" s="118" t="str">
        <f t="shared" si="10"/>
        <v>RABTNorteNA</v>
      </c>
      <c r="K214" s="118" t="s">
        <v>150</v>
      </c>
      <c r="M214" s="192" t="s">
        <v>59</v>
      </c>
      <c r="N214" s="99" t="s">
        <v>159</v>
      </c>
      <c r="O214" s="99" t="s">
        <v>160</v>
      </c>
      <c r="P214" s="99" t="s">
        <v>70</v>
      </c>
      <c r="Q214" s="182" t="s">
        <v>161</v>
      </c>
      <c r="R214" s="183">
        <f t="array" ref="R214">IF(Q214="NA",INDEX($G$10:$G$213,MATCH(M214&amp;P214,$C$10:$C$213&amp;$E$10:$E$213,0)),INDEX($G$10:$G$213,MATCH(M214&amp;P214,$C$10:$C$213&amp;$E$10:$E$213,0))*INDEX(PC_MARZO_2025!$F$28:$F$60,MATCH(I214,PC_MARZO_2025!$E$28:$E$60,0),MATCH($R$8,PC_MARZO_2025!$F$26,0)))</f>
        <v>118519.99316746905</v>
      </c>
      <c r="S214" s="185"/>
      <c r="T214" s="185"/>
    </row>
    <row r="215" spans="1:20" ht="16.899999999999999" customHeight="1" x14ac:dyDescent="0.3">
      <c r="A215" s="484" t="str">
        <f t="shared" si="11"/>
        <v>DB2PotenciaBaja California</v>
      </c>
      <c r="C215" s="176" t="s">
        <v>50</v>
      </c>
      <c r="D215" s="177" t="s">
        <v>136</v>
      </c>
      <c r="E215" s="177" t="s">
        <v>49</v>
      </c>
      <c r="F215" s="178" t="s">
        <v>163</v>
      </c>
      <c r="G215" s="179">
        <f t="array" ref="G215">INDEX(INSUMOS_MARZO_2025!$E$18:$E$221,MATCH($C215&amp;$E215,INSUMOS_MARZO_2025!$B$18:$B$221&amp;INSUMOS_MARZO_2025!$C$18:$C$221,0))</f>
        <v>373.71784084063177</v>
      </c>
      <c r="H215" s="118"/>
      <c r="I215" s="118" t="str">
        <f t="shared" si="9"/>
        <v>APBTSINNA</v>
      </c>
      <c r="J215" s="118" t="str">
        <f t="shared" si="10"/>
        <v>APBTNorteNA</v>
      </c>
      <c r="K215" s="118" t="s">
        <v>150</v>
      </c>
      <c r="M215" s="192" t="s">
        <v>57</v>
      </c>
      <c r="N215" s="99" t="s">
        <v>159</v>
      </c>
      <c r="O215" s="99" t="s">
        <v>160</v>
      </c>
      <c r="P215" s="99" t="s">
        <v>70</v>
      </c>
      <c r="Q215" s="182" t="s">
        <v>161</v>
      </c>
      <c r="R215" s="183">
        <f t="array" ref="R215">IF(Q215="NA",INDEX($G$10:$G$213,MATCH(M215&amp;P215,$C$10:$C$213&amp;$E$10:$E$213,0)),INDEX($G$10:$G$213,MATCH(M215&amp;P215,$C$10:$C$213&amp;$E$10:$E$213,0))*INDEX(PC_MARZO_2025!$F$28:$F$60,MATCH(I215,PC_MARZO_2025!$E$28:$E$60,0),MATCH($R$8,PC_MARZO_2025!$F$26,0)))</f>
        <v>11552.895911766826</v>
      </c>
      <c r="S215" s="185"/>
      <c r="T215" s="185"/>
    </row>
    <row r="216" spans="1:20" ht="16.899999999999999" customHeight="1" x14ac:dyDescent="0.3">
      <c r="A216" s="484" t="str">
        <f t="shared" si="11"/>
        <v>DISTPotenciaBaja California</v>
      </c>
      <c r="C216" s="176" t="s">
        <v>51</v>
      </c>
      <c r="D216" s="177" t="s">
        <v>136</v>
      </c>
      <c r="E216" s="177" t="s">
        <v>49</v>
      </c>
      <c r="F216" s="178" t="s">
        <v>163</v>
      </c>
      <c r="G216" s="179">
        <f t="array" ref="G216">INDEX(INSUMOS_MARZO_2025!$E$18:$E$221,MATCH($C216&amp;$E216,INSUMOS_MARZO_2025!$B$18:$B$221&amp;INSUMOS_MARZO_2025!$C$18:$C$221,0))</f>
        <v>304.67294947803782</v>
      </c>
      <c r="H216" s="118"/>
      <c r="I216" s="118" t="str">
        <f t="shared" si="9"/>
        <v>APMTSINNA</v>
      </c>
      <c r="J216" s="118" t="str">
        <f t="shared" si="10"/>
        <v>APMTNorteNA</v>
      </c>
      <c r="K216" s="118" t="s">
        <v>150</v>
      </c>
      <c r="M216" s="192" t="s">
        <v>58</v>
      </c>
      <c r="N216" s="99" t="s">
        <v>159</v>
      </c>
      <c r="O216" s="99" t="s">
        <v>160</v>
      </c>
      <c r="P216" s="99" t="s">
        <v>70</v>
      </c>
      <c r="Q216" s="182" t="s">
        <v>161</v>
      </c>
      <c r="R216" s="183">
        <f t="array" ref="R216">IF(Q216="NA",INDEX($G$10:$G$213,MATCH(M216&amp;P216,$C$10:$C$213&amp;$E$10:$E$213,0)),INDEX($G$10:$G$213,MATCH(M216&amp;P216,$C$10:$C$213&amp;$E$10:$E$213,0))*INDEX(PC_MARZO_2025!$F$28:$F$60,MATCH(I216,PC_MARZO_2025!$E$28:$E$60,0),MATCH($R$8,PC_MARZO_2025!$F$26,0)))</f>
        <v>5752.3873360678263</v>
      </c>
      <c r="S216" s="185"/>
      <c r="T216" s="185"/>
    </row>
    <row r="217" spans="1:20" ht="16.899999999999999" customHeight="1" x14ac:dyDescent="0.3">
      <c r="A217" s="484" t="str">
        <f t="shared" si="11"/>
        <v>DITPotenciaBaja California</v>
      </c>
      <c r="C217" s="176" t="s">
        <v>52</v>
      </c>
      <c r="D217" s="177" t="s">
        <v>136</v>
      </c>
      <c r="E217" s="177" t="s">
        <v>49</v>
      </c>
      <c r="F217" s="178" t="s">
        <v>163</v>
      </c>
      <c r="G217" s="179">
        <f t="array" ref="G217">INDEX(INSUMOS_MARZO_2025!$E$18:$E$221,MATCH($C217&amp;$E217,INSUMOS_MARZO_2025!$B$18:$B$221&amp;INSUMOS_MARZO_2025!$C$18:$C$221,0))</f>
        <v>71.172256098917842</v>
      </c>
      <c r="H217" s="118"/>
      <c r="I217" s="118" t="str">
        <f t="shared" si="9"/>
        <v>GDMTHSINB</v>
      </c>
      <c r="J217" s="118" t="str">
        <f t="shared" si="10"/>
        <v>GDMTHNorteB</v>
      </c>
      <c r="K217" s="118" t="s">
        <v>150</v>
      </c>
      <c r="M217" s="180" t="s">
        <v>54</v>
      </c>
      <c r="N217" s="99" t="s">
        <v>159</v>
      </c>
      <c r="O217" s="99" t="s">
        <v>160</v>
      </c>
      <c r="P217" s="99" t="s">
        <v>70</v>
      </c>
      <c r="Q217" s="182" t="s">
        <v>146</v>
      </c>
      <c r="R217" s="183">
        <f t="array" ref="R217">IF(Q217="NA",INDEX($G$10:$G$213,MATCH(M217&amp;P217,$C$10:$C$213&amp;$E$10:$E$213,0)),INDEX($G$10:$G$213,MATCH(M217&amp;P217,$C$10:$C$213&amp;$E$10:$E$213,0))*INDEX(PC_MARZO_2025!$F$28:$F$60,MATCH(I217,PC_MARZO_2025!$E$28:$E$60,0),MATCH($R$8,PC_MARZO_2025!$F$26,0)))</f>
        <v>116533.67858807932</v>
      </c>
      <c r="S217" s="185"/>
      <c r="T217" s="185"/>
    </row>
    <row r="218" spans="1:20" ht="16.899999999999999" customHeight="1" x14ac:dyDescent="0.3">
      <c r="A218" s="484" t="str">
        <f t="shared" si="11"/>
        <v>GDBTPotenciaBaja California</v>
      </c>
      <c r="C218" s="176" t="s">
        <v>53</v>
      </c>
      <c r="D218" s="177" t="s">
        <v>136</v>
      </c>
      <c r="E218" s="177" t="s">
        <v>49</v>
      </c>
      <c r="F218" s="178" t="s">
        <v>163</v>
      </c>
      <c r="G218" s="179">
        <f t="array" ref="G218">INDEX(INSUMOS_MARZO_2025!$E$18:$E$221,MATCH($C218&amp;$E218,INSUMOS_MARZO_2025!$B$18:$B$221&amp;INSUMOS_MARZO_2025!$C$18:$C$221,0))</f>
        <v>9.7943104854183538</v>
      </c>
      <c r="H218" s="118"/>
      <c r="I218" s="118" t="str">
        <f t="shared" si="9"/>
        <v>GDMTHSINI</v>
      </c>
      <c r="J218" s="118" t="str">
        <f t="shared" si="10"/>
        <v>GDMTHNorteI</v>
      </c>
      <c r="K218" s="118" t="s">
        <v>150</v>
      </c>
      <c r="M218" s="180" t="s">
        <v>54</v>
      </c>
      <c r="N218" s="99" t="s">
        <v>159</v>
      </c>
      <c r="O218" s="99" t="s">
        <v>160</v>
      </c>
      <c r="P218" s="99" t="s">
        <v>70</v>
      </c>
      <c r="Q218" s="182" t="s">
        <v>147</v>
      </c>
      <c r="R218" s="183">
        <f t="array" ref="R218">IF(Q218="NA",INDEX($G$10:$G$213,MATCH(M218&amp;P218,$C$10:$C$213&amp;$E$10:$E$213,0)),INDEX($G$10:$G$213,MATCH(M218&amp;P218,$C$10:$C$213&amp;$E$10:$E$213,0))*INDEX(PC_MARZO_2025!$F$28:$F$60,MATCH(I218,PC_MARZO_2025!$E$28:$E$60,0),MATCH($R$8,PC_MARZO_2025!$F$26,0)))</f>
        <v>223646.1353936813</v>
      </c>
      <c r="S218" s="185"/>
      <c r="T218" s="185"/>
    </row>
    <row r="219" spans="1:20" ht="16.899999999999999" customHeight="1" x14ac:dyDescent="0.3">
      <c r="A219" s="484" t="str">
        <f t="shared" si="11"/>
        <v>GDMTHPotenciaBaja California</v>
      </c>
      <c r="C219" s="176" t="s">
        <v>54</v>
      </c>
      <c r="D219" s="177" t="s">
        <v>136</v>
      </c>
      <c r="E219" s="177" t="s">
        <v>49</v>
      </c>
      <c r="F219" s="178" t="s">
        <v>163</v>
      </c>
      <c r="G219" s="179">
        <f t="array" ref="G219">INDEX(INSUMOS_MARZO_2025!$E$18:$E$221,MATCH($C219&amp;$E219,INSUMOS_MARZO_2025!$B$18:$B$221&amp;INSUMOS_MARZO_2025!$C$18:$C$221,0))</f>
        <v>799.93550419109476</v>
      </c>
      <c r="H219" s="118"/>
      <c r="I219" s="118" t="str">
        <f t="shared" si="9"/>
        <v>GDMTHSINP</v>
      </c>
      <c r="J219" s="118" t="str">
        <f t="shared" si="10"/>
        <v>GDMTHNorteP</v>
      </c>
      <c r="K219" s="118" t="s">
        <v>150</v>
      </c>
      <c r="M219" s="180" t="s">
        <v>54</v>
      </c>
      <c r="N219" s="99" t="s">
        <v>159</v>
      </c>
      <c r="O219" s="99" t="s">
        <v>160</v>
      </c>
      <c r="P219" s="99" t="s">
        <v>70</v>
      </c>
      <c r="Q219" s="182" t="s">
        <v>148</v>
      </c>
      <c r="R219" s="183">
        <f t="array" ref="R219">IF(Q219="NA",INDEX($G$10:$G$213,MATCH(M219&amp;P219,$C$10:$C$213&amp;$E$10:$E$213,0)),INDEX($G$10:$G$213,MATCH(M219&amp;P219,$C$10:$C$213&amp;$E$10:$E$213,0))*INDEX(PC_MARZO_2025!$F$28:$F$60,MATCH(I219,PC_MARZO_2025!$E$28:$E$60,0),MATCH($R$8,PC_MARZO_2025!$F$26,0)))</f>
        <v>52973.00826238787</v>
      </c>
      <c r="S219" s="185"/>
      <c r="T219" s="185"/>
    </row>
    <row r="220" spans="1:20" ht="16.899999999999999" customHeight="1" x14ac:dyDescent="0.3">
      <c r="A220" s="484" t="str">
        <f t="shared" si="11"/>
        <v>GDMTOPotenciaBaja California</v>
      </c>
      <c r="C220" s="176" t="s">
        <v>55</v>
      </c>
      <c r="D220" s="177" t="s">
        <v>136</v>
      </c>
      <c r="E220" s="177" t="s">
        <v>49</v>
      </c>
      <c r="F220" s="178" t="s">
        <v>163</v>
      </c>
      <c r="G220" s="179">
        <f t="array" ref="G220">INDEX(INSUMOS_MARZO_2025!$E$18:$E$221,MATCH($C220&amp;$E220,INSUMOS_MARZO_2025!$B$18:$B$221&amp;INSUMOS_MARZO_2025!$C$18:$C$221,0))</f>
        <v>186.19678928675046</v>
      </c>
      <c r="H220" s="118"/>
      <c r="I220" s="118" t="str">
        <f t="shared" si="9"/>
        <v>GDMTOSINNA</v>
      </c>
      <c r="J220" s="118" t="str">
        <f t="shared" si="10"/>
        <v>GDMTONorteNA</v>
      </c>
      <c r="K220" s="118" t="s">
        <v>150</v>
      </c>
      <c r="M220" s="180" t="s">
        <v>55</v>
      </c>
      <c r="N220" s="99" t="s">
        <v>159</v>
      </c>
      <c r="O220" s="99" t="s">
        <v>160</v>
      </c>
      <c r="P220" s="99" t="s">
        <v>70</v>
      </c>
      <c r="Q220" s="182" t="s">
        <v>161</v>
      </c>
      <c r="R220" s="183">
        <f t="array" ref="R220">IF(Q220="NA",INDEX($G$10:$G$213,MATCH(M220&amp;P220,$C$10:$C$213&amp;$E$10:$E$213,0)),INDEX($G$10:$G$213,MATCH(M220&amp;P220,$C$10:$C$213&amp;$E$10:$E$213,0))*INDEX(PC_MARZO_2025!$F$28:$F$60,MATCH(I220,PC_MARZO_2025!$E$28:$E$60,0),MATCH($R$8,PC_MARZO_2025!$F$26,0)))</f>
        <v>91500.714431902263</v>
      </c>
      <c r="S220" s="185"/>
      <c r="T220" s="185"/>
    </row>
    <row r="221" spans="1:20" ht="16.899999999999999" customHeight="1" x14ac:dyDescent="0.3">
      <c r="A221" s="484" t="str">
        <f t="shared" si="11"/>
        <v>PDBTPotenciaBaja California</v>
      </c>
      <c r="C221" s="176" t="s">
        <v>56</v>
      </c>
      <c r="D221" s="177" t="s">
        <v>136</v>
      </c>
      <c r="E221" s="177" t="s">
        <v>49</v>
      </c>
      <c r="F221" s="178" t="s">
        <v>163</v>
      </c>
      <c r="G221" s="179">
        <f t="array" ref="G221">INDEX(INSUMOS_MARZO_2025!$E$18:$E$221,MATCH($C221&amp;$E221,INSUMOS_MARZO_2025!$B$18:$B$221&amp;INSUMOS_MARZO_2025!$C$18:$C$221,0))</f>
        <v>119.3585192047598</v>
      </c>
      <c r="H221" s="118"/>
      <c r="I221" s="118" t="str">
        <f t="shared" si="9"/>
        <v>RAMTSINNA</v>
      </c>
      <c r="J221" s="118" t="str">
        <f t="shared" si="10"/>
        <v>RAMTNorteNA</v>
      </c>
      <c r="K221" s="118" t="s">
        <v>150</v>
      </c>
      <c r="M221" s="192" t="s">
        <v>60</v>
      </c>
      <c r="N221" s="99" t="s">
        <v>159</v>
      </c>
      <c r="O221" s="99" t="s">
        <v>160</v>
      </c>
      <c r="P221" s="99" t="s">
        <v>70</v>
      </c>
      <c r="Q221" s="182" t="s">
        <v>161</v>
      </c>
      <c r="R221" s="183">
        <f t="array" ref="R221">IF(Q221="NA",INDEX($G$10:$G$213,MATCH(M221&amp;P221,$C$10:$C$213&amp;$E$10:$E$213,0)),INDEX($G$10:$G$213,MATCH(M221&amp;P221,$C$10:$C$213&amp;$E$10:$E$213,0))*INDEX(PC_MARZO_2025!$F$28:$F$60,MATCH(I221,PC_MARZO_2025!$E$28:$E$60,0),MATCH($R$8,PC_MARZO_2025!$F$26,0)))</f>
        <v>329744.07888633705</v>
      </c>
      <c r="S221" s="185"/>
      <c r="T221" s="185"/>
    </row>
    <row r="222" spans="1:20" ht="16.899999999999999" customHeight="1" x14ac:dyDescent="0.3">
      <c r="A222" s="484" t="str">
        <f t="shared" si="11"/>
        <v>APBTPotenciaBaja California</v>
      </c>
      <c r="C222" s="176" t="s">
        <v>57</v>
      </c>
      <c r="D222" s="177" t="s">
        <v>136</v>
      </c>
      <c r="E222" s="177" t="s">
        <v>49</v>
      </c>
      <c r="F222" s="178" t="s">
        <v>163</v>
      </c>
      <c r="G222" s="179">
        <f t="array" ref="G222">INDEX(INSUMOS_MARZO_2025!$E$18:$E$221,MATCH($C222&amp;$E222,INSUMOS_MARZO_2025!$B$18:$B$221&amp;INSUMOS_MARZO_2025!$C$18:$C$221,0))</f>
        <v>19.665997819265538</v>
      </c>
      <c r="H222" s="118"/>
      <c r="I222" s="118" t="str">
        <f t="shared" si="9"/>
        <v>DISTSINB</v>
      </c>
      <c r="J222" s="118" t="str">
        <f t="shared" si="10"/>
        <v>DISTNorteB</v>
      </c>
      <c r="K222" s="118" t="s">
        <v>150</v>
      </c>
      <c r="M222" s="192" t="s">
        <v>51</v>
      </c>
      <c r="N222" s="99" t="s">
        <v>159</v>
      </c>
      <c r="O222" s="99" t="s">
        <v>160</v>
      </c>
      <c r="P222" s="99" t="s">
        <v>70</v>
      </c>
      <c r="Q222" s="182" t="s">
        <v>146</v>
      </c>
      <c r="R222" s="183">
        <f t="array" ref="R222">IF(Q222="NA",INDEX($G$10:$G$213,MATCH(M222&amp;P222,$C$10:$C$213&amp;$E$10:$E$213,0)),INDEX($G$10:$G$213,MATCH(M222&amp;P222,$C$10:$C$213&amp;$E$10:$E$213,0))*INDEX(PC_MARZO_2025!$F$28:$F$60,MATCH(I222,PC_MARZO_2025!$E$28:$E$60,0),MATCH($R$8,PC_MARZO_2025!$F$26,0)))</f>
        <v>45413.317789348257</v>
      </c>
      <c r="S222" s="185"/>
      <c r="T222" s="185"/>
    </row>
    <row r="223" spans="1:20" ht="16.899999999999999" customHeight="1" x14ac:dyDescent="0.3">
      <c r="A223" s="484" t="str">
        <f t="shared" si="11"/>
        <v>APMTPotenciaBaja California</v>
      </c>
      <c r="C223" s="176" t="s">
        <v>58</v>
      </c>
      <c r="D223" s="177" t="s">
        <v>136</v>
      </c>
      <c r="E223" s="177" t="s">
        <v>49</v>
      </c>
      <c r="F223" s="178" t="s">
        <v>163</v>
      </c>
      <c r="G223" s="179">
        <f t="array" ref="G223">INDEX(INSUMOS_MARZO_2025!$E$18:$E$221,MATCH($C223&amp;$E223,INSUMOS_MARZO_2025!$B$18:$B$221&amp;INSUMOS_MARZO_2025!$C$18:$C$221,0))</f>
        <v>2.0665068309353103</v>
      </c>
      <c r="H223" s="118"/>
      <c r="I223" s="118" t="str">
        <f t="shared" si="9"/>
        <v>DISTSINI</v>
      </c>
      <c r="J223" s="118" t="str">
        <f t="shared" si="10"/>
        <v>DISTNorteI</v>
      </c>
      <c r="K223" s="118" t="s">
        <v>150</v>
      </c>
      <c r="M223" s="192" t="s">
        <v>51</v>
      </c>
      <c r="N223" s="99" t="s">
        <v>159</v>
      </c>
      <c r="O223" s="99" t="s">
        <v>160</v>
      </c>
      <c r="P223" s="99" t="s">
        <v>70</v>
      </c>
      <c r="Q223" s="182" t="s">
        <v>147</v>
      </c>
      <c r="R223" s="183">
        <f t="array" ref="R223">IF(Q223="NA",INDEX($G$10:$G$213,MATCH(M223&amp;P223,$C$10:$C$213&amp;$E$10:$E$213,0)),INDEX($G$10:$G$213,MATCH(M223&amp;P223,$C$10:$C$213&amp;$E$10:$E$213,0))*INDEX(PC_MARZO_2025!$F$28:$F$60,MATCH(I223,PC_MARZO_2025!$E$28:$E$60,0),MATCH($R$8,PC_MARZO_2025!$F$26,0)))</f>
        <v>78965.838891345207</v>
      </c>
      <c r="S223" s="185"/>
      <c r="T223" s="185"/>
    </row>
    <row r="224" spans="1:20" ht="16.899999999999999" customHeight="1" x14ac:dyDescent="0.3">
      <c r="A224" s="484" t="str">
        <f t="shared" si="11"/>
        <v>RABTPotenciaBaja California</v>
      </c>
      <c r="C224" s="176" t="s">
        <v>59</v>
      </c>
      <c r="D224" s="177" t="s">
        <v>136</v>
      </c>
      <c r="E224" s="177" t="s">
        <v>49</v>
      </c>
      <c r="F224" s="178" t="s">
        <v>163</v>
      </c>
      <c r="G224" s="179">
        <f t="array" ref="G224">INDEX(INSUMOS_MARZO_2025!$E$18:$E$221,MATCH($C224&amp;$E224,INSUMOS_MARZO_2025!$B$18:$B$221&amp;INSUMOS_MARZO_2025!$C$18:$C$221,0))</f>
        <v>40.736163989435639</v>
      </c>
      <c r="H224" s="118"/>
      <c r="I224" s="118" t="str">
        <f t="shared" si="9"/>
        <v>DISTSINP</v>
      </c>
      <c r="J224" s="118" t="str">
        <f t="shared" si="10"/>
        <v>DISTNorteP</v>
      </c>
      <c r="K224" s="118" t="s">
        <v>150</v>
      </c>
      <c r="M224" s="192" t="s">
        <v>51</v>
      </c>
      <c r="N224" s="99" t="s">
        <v>159</v>
      </c>
      <c r="O224" s="99" t="s">
        <v>160</v>
      </c>
      <c r="P224" s="99" t="s">
        <v>70</v>
      </c>
      <c r="Q224" s="182" t="s">
        <v>148</v>
      </c>
      <c r="R224" s="183">
        <f t="array" ref="R224">IF(Q224="NA",INDEX($G$10:$G$213,MATCH(M224&amp;P224,$C$10:$C$213&amp;$E$10:$E$213,0)),INDEX($G$10:$G$213,MATCH(M224&amp;P224,$C$10:$C$213&amp;$E$10:$E$213,0))*INDEX(PC_MARZO_2025!$F$28:$F$60,MATCH(I224,PC_MARZO_2025!$E$28:$E$60,0),MATCH($R$8,PC_MARZO_2025!$F$26,0)))</f>
        <v>11631.145517579154</v>
      </c>
      <c r="S224" s="185"/>
      <c r="T224" s="185"/>
    </row>
    <row r="225" spans="1:20" ht="16.899999999999999" customHeight="1" x14ac:dyDescent="0.3">
      <c r="A225" s="484" t="str">
        <f t="shared" si="11"/>
        <v>RAMTPotenciaBaja California</v>
      </c>
      <c r="C225" s="176" t="s">
        <v>60</v>
      </c>
      <c r="D225" s="177" t="s">
        <v>136</v>
      </c>
      <c r="E225" s="177" t="s">
        <v>49</v>
      </c>
      <c r="F225" s="178" t="s">
        <v>163</v>
      </c>
      <c r="G225" s="179">
        <f t="array" ref="G225">INDEX(INSUMOS_MARZO_2025!$E$18:$E$221,MATCH($C225&amp;$E225,INSUMOS_MARZO_2025!$B$18:$B$221&amp;INSUMOS_MARZO_2025!$C$18:$C$221,0))</f>
        <v>37.188510304594935</v>
      </c>
      <c r="H225" s="118"/>
      <c r="I225" s="118" t="str">
        <f t="shared" si="9"/>
        <v>DISTSINSP</v>
      </c>
      <c r="J225" s="118" t="str">
        <f t="shared" si="10"/>
        <v>DISTNorteSP</v>
      </c>
      <c r="K225" s="118" t="s">
        <v>150</v>
      </c>
      <c r="M225" s="192" t="s">
        <v>51</v>
      </c>
      <c r="N225" s="99" t="s">
        <v>159</v>
      </c>
      <c r="O225" s="99" t="s">
        <v>160</v>
      </c>
      <c r="P225" s="99" t="s">
        <v>70</v>
      </c>
      <c r="Q225" s="182" t="s">
        <v>151</v>
      </c>
      <c r="R225" s="183">
        <f t="array" ref="R225">IF(Q225="NA",INDEX($G$10:$G$213,MATCH(M225&amp;P225,$C$10:$C$213&amp;$E$10:$E$213,0)),INDEX($G$10:$G$213,MATCH(M225&amp;P225,$C$10:$C$213&amp;$E$10:$E$213,0))*INDEX(PC_MARZO_2025!$F$28:$F$60,MATCH(I225,PC_MARZO_2025!$E$28:$E$60,0),MATCH($R$8,PC_MARZO_2025!$F$26,0)))</f>
        <v>0</v>
      </c>
      <c r="S225" s="185"/>
      <c r="T225" s="185"/>
    </row>
    <row r="226" spans="1:20" ht="16.899999999999999" customHeight="1" x14ac:dyDescent="0.3">
      <c r="A226" s="484" t="str">
        <f t="shared" si="11"/>
        <v>DB1PotenciaBaja California Sur</v>
      </c>
      <c r="C226" s="176" t="s">
        <v>48</v>
      </c>
      <c r="D226" s="177" t="s">
        <v>136</v>
      </c>
      <c r="E226" s="177" t="s">
        <v>61</v>
      </c>
      <c r="F226" s="178" t="s">
        <v>163</v>
      </c>
      <c r="G226" s="179">
        <f t="array" ref="G226">INDEX(INSUMOS_MARZO_2025!$E$18:$E$221,MATCH($C226&amp;$E226,INSUMOS_MARZO_2025!$B$18:$B$221&amp;INSUMOS_MARZO_2025!$C$18:$C$221,0))</f>
        <v>35.760866213405606</v>
      </c>
      <c r="H226" s="118"/>
      <c r="I226" s="118" t="str">
        <f t="shared" si="9"/>
        <v>DITSINB</v>
      </c>
      <c r="J226" s="118" t="str">
        <f t="shared" si="10"/>
        <v>DITNorteB</v>
      </c>
      <c r="K226" s="118" t="s">
        <v>150</v>
      </c>
      <c r="M226" s="192" t="s">
        <v>52</v>
      </c>
      <c r="N226" s="99" t="s">
        <v>159</v>
      </c>
      <c r="O226" s="99" t="s">
        <v>160</v>
      </c>
      <c r="P226" s="99" t="s">
        <v>70</v>
      </c>
      <c r="Q226" s="182" t="s">
        <v>146</v>
      </c>
      <c r="R226" s="183">
        <f t="array" ref="R226">IF(Q226="NA",INDEX($G$10:$G$213,MATCH(M226&amp;P226,$C$10:$C$213&amp;$E$10:$E$213,0)),INDEX($G$10:$G$213,MATCH(M226&amp;P226,$C$10:$C$213&amp;$E$10:$E$213,0))*INDEX(PC_MARZO_2025!$F$28:$F$60,MATCH(I226,PC_MARZO_2025!$E$28:$E$60,0),MATCH($R$8,PC_MARZO_2025!$F$26,0)))</f>
        <v>75.457246485867273</v>
      </c>
      <c r="S226" s="185"/>
      <c r="T226" s="185"/>
    </row>
    <row r="227" spans="1:20" ht="16.899999999999999" customHeight="1" x14ac:dyDescent="0.3">
      <c r="A227" s="484" t="str">
        <f t="shared" si="11"/>
        <v>DB2PotenciaBaja California Sur</v>
      </c>
      <c r="C227" s="193" t="s">
        <v>50</v>
      </c>
      <c r="D227" s="177" t="s">
        <v>136</v>
      </c>
      <c r="E227" s="177" t="s">
        <v>61</v>
      </c>
      <c r="F227" s="178" t="s">
        <v>163</v>
      </c>
      <c r="G227" s="179">
        <f t="array" ref="G227">INDEX(INSUMOS_MARZO_2025!$E$18:$E$221,MATCH($C227&amp;$E227,INSUMOS_MARZO_2025!$B$18:$B$221&amp;INSUMOS_MARZO_2025!$C$18:$C$221,0))</f>
        <v>110.24496151920134</v>
      </c>
      <c r="H227" s="118"/>
      <c r="I227" s="118" t="str">
        <f t="shared" si="9"/>
        <v>DITSINI</v>
      </c>
      <c r="J227" s="118" t="str">
        <f t="shared" si="10"/>
        <v>DITNorteI</v>
      </c>
      <c r="K227" s="118" t="s">
        <v>150</v>
      </c>
      <c r="M227" s="192" t="s">
        <v>52</v>
      </c>
      <c r="N227" s="99" t="s">
        <v>159</v>
      </c>
      <c r="O227" s="99" t="s">
        <v>160</v>
      </c>
      <c r="P227" s="99" t="s">
        <v>70</v>
      </c>
      <c r="Q227" s="182" t="s">
        <v>147</v>
      </c>
      <c r="R227" s="183">
        <f t="array" ref="R227">IF(Q227="NA",INDEX($G$10:$G$213,MATCH(M227&amp;P227,$C$10:$C$213&amp;$E$10:$E$213,0)),INDEX($G$10:$G$213,MATCH(M227&amp;P227,$C$10:$C$213&amp;$E$10:$E$213,0))*INDEX(PC_MARZO_2025!$F$28:$F$60,MATCH(I227,PC_MARZO_2025!$E$28:$E$60,0),MATCH($R$8,PC_MARZO_2025!$F$26,0)))</f>
        <v>107.08234634067792</v>
      </c>
      <c r="S227" s="185"/>
      <c r="T227" s="185"/>
    </row>
    <row r="228" spans="1:20" ht="16.899999999999999" customHeight="1" x14ac:dyDescent="0.3">
      <c r="A228" s="484" t="str">
        <f t="shared" si="11"/>
        <v>DISTPotenciaBaja California Sur</v>
      </c>
      <c r="C228" s="193" t="s">
        <v>51</v>
      </c>
      <c r="D228" s="177" t="s">
        <v>136</v>
      </c>
      <c r="E228" s="177" t="s">
        <v>61</v>
      </c>
      <c r="F228" s="178" t="s">
        <v>163</v>
      </c>
      <c r="G228" s="179">
        <f t="array" ref="G228">INDEX(INSUMOS_MARZO_2025!$E$18:$E$221,MATCH($C228&amp;$E228,INSUMOS_MARZO_2025!$B$18:$B$221&amp;INSUMOS_MARZO_2025!$C$18:$C$221,0))</f>
        <v>10.456755665757774</v>
      </c>
      <c r="H228" s="118"/>
      <c r="I228" s="118" t="str">
        <f t="shared" si="9"/>
        <v>DITSINP</v>
      </c>
      <c r="J228" s="118" t="str">
        <f t="shared" si="10"/>
        <v>DITNorteP</v>
      </c>
      <c r="K228" s="118" t="s">
        <v>150</v>
      </c>
      <c r="M228" s="192" t="s">
        <v>52</v>
      </c>
      <c r="N228" s="99" t="s">
        <v>159</v>
      </c>
      <c r="O228" s="99" t="s">
        <v>160</v>
      </c>
      <c r="P228" s="99" t="s">
        <v>70</v>
      </c>
      <c r="Q228" s="182" t="s">
        <v>148</v>
      </c>
      <c r="R228" s="183">
        <f t="array" ref="R228">IF(Q228="NA",INDEX($G$10:$G$213,MATCH(M228&amp;P228,$C$10:$C$213&amp;$E$10:$E$213,0)),INDEX($G$10:$G$213,MATCH(M228&amp;P228,$C$10:$C$213&amp;$E$10:$E$213,0))*INDEX(PC_MARZO_2025!$F$28:$F$60,MATCH(I228,PC_MARZO_2025!$E$28:$E$60,0),MATCH($R$8,PC_MARZO_2025!$F$26,0)))</f>
        <v>11.129170945050541</v>
      </c>
      <c r="S228" s="185"/>
      <c r="T228" s="185"/>
    </row>
    <row r="229" spans="1:20" ht="16.899999999999999" customHeight="1" x14ac:dyDescent="0.3">
      <c r="A229" s="484" t="str">
        <f t="shared" si="11"/>
        <v>DITPotenciaBaja California Sur</v>
      </c>
      <c r="C229" s="193" t="s">
        <v>52</v>
      </c>
      <c r="D229" s="177" t="s">
        <v>136</v>
      </c>
      <c r="E229" s="177" t="s">
        <v>61</v>
      </c>
      <c r="F229" s="178" t="s">
        <v>163</v>
      </c>
      <c r="G229" s="179">
        <f t="array" ref="G229">INDEX(INSUMOS_MARZO_2025!$E$18:$E$221,MATCH($C229&amp;$E229,INSUMOS_MARZO_2025!$B$18:$B$221&amp;INSUMOS_MARZO_2025!$C$18:$C$221,0))</f>
        <v>0</v>
      </c>
      <c r="H229" s="118"/>
      <c r="I229" s="118" t="str">
        <f t="shared" si="9"/>
        <v>DITSINSP</v>
      </c>
      <c r="J229" s="118" t="str">
        <f t="shared" si="10"/>
        <v>DITNorteSP</v>
      </c>
      <c r="K229" s="118" t="s">
        <v>150</v>
      </c>
      <c r="M229" s="192" t="s">
        <v>52</v>
      </c>
      <c r="N229" s="99" t="s">
        <v>159</v>
      </c>
      <c r="O229" s="99" t="s">
        <v>160</v>
      </c>
      <c r="P229" s="99" t="s">
        <v>70</v>
      </c>
      <c r="Q229" s="182" t="s">
        <v>151</v>
      </c>
      <c r="R229" s="183">
        <f t="array" ref="R229">IF(Q229="NA",INDEX($G$10:$G$213,MATCH(M229&amp;P229,$C$10:$C$213&amp;$E$10:$E$213,0)),INDEX($G$10:$G$213,MATCH(M229&amp;P229,$C$10:$C$213&amp;$E$10:$E$213,0))*INDEX(PC_MARZO_2025!$F$28:$F$60,MATCH(I229,PC_MARZO_2025!$E$28:$E$60,0),MATCH($R$8,PC_MARZO_2025!$F$26,0)))</f>
        <v>0</v>
      </c>
      <c r="S229" s="185"/>
      <c r="T229" s="185"/>
    </row>
    <row r="230" spans="1:20" ht="16.899999999999999" customHeight="1" x14ac:dyDescent="0.3">
      <c r="A230" s="484" t="str">
        <f t="shared" si="11"/>
        <v>GDBTPotenciaBaja California Sur</v>
      </c>
      <c r="C230" s="193" t="s">
        <v>53</v>
      </c>
      <c r="D230" s="177" t="s">
        <v>136</v>
      </c>
      <c r="E230" s="177" t="s">
        <v>61</v>
      </c>
      <c r="F230" s="178" t="s">
        <v>163</v>
      </c>
      <c r="G230" s="179">
        <f t="array" ref="G230">INDEX(INSUMOS_MARZO_2025!$E$18:$E$221,MATCH($C230&amp;$E230,INSUMOS_MARZO_2025!$B$18:$B$221&amp;INSUMOS_MARZO_2025!$C$18:$C$221,0))</f>
        <v>2.9405590558499952</v>
      </c>
      <c r="H230" s="118"/>
      <c r="I230" s="118" t="str">
        <f t="shared" si="9"/>
        <v>DB1SINNA</v>
      </c>
      <c r="J230" s="118" t="str">
        <f t="shared" si="10"/>
        <v>DB1OrienteNA</v>
      </c>
      <c r="K230" s="118" t="s">
        <v>150</v>
      </c>
      <c r="M230" s="192" t="s">
        <v>48</v>
      </c>
      <c r="N230" s="99" t="s">
        <v>159</v>
      </c>
      <c r="O230" s="99" t="s">
        <v>160</v>
      </c>
      <c r="P230" s="99" t="s">
        <v>71</v>
      </c>
      <c r="Q230" s="182" t="s">
        <v>161</v>
      </c>
      <c r="R230" s="183">
        <f t="array" ref="R230">IF(Q230="NA",INDEX($G$10:$G$213,MATCH(M230&amp;P230,$C$10:$C$213&amp;$E$10:$E$213,0)),INDEX($G$10:$G$213,MATCH(M230&amp;P230,$C$10:$C$213&amp;$E$10:$E$213,0))*INDEX(PC_MARZO_2025!$F$28:$F$60,MATCH(I230,PC_MARZO_2025!$E$28:$E$60,0),MATCH($R$8,PC_MARZO_2025!$F$26,0)))</f>
        <v>138020.95056441723</v>
      </c>
      <c r="S230" s="185"/>
      <c r="T230" s="185"/>
    </row>
    <row r="231" spans="1:20" ht="16.899999999999999" customHeight="1" x14ac:dyDescent="0.3">
      <c r="A231" s="484" t="str">
        <f t="shared" si="11"/>
        <v>GDMTHPotenciaBaja California Sur</v>
      </c>
      <c r="C231" s="193" t="s">
        <v>54</v>
      </c>
      <c r="D231" s="177" t="s">
        <v>136</v>
      </c>
      <c r="E231" s="177" t="s">
        <v>61</v>
      </c>
      <c r="F231" s="178" t="s">
        <v>163</v>
      </c>
      <c r="G231" s="179">
        <f t="array" ref="G231">INDEX(INSUMOS_MARZO_2025!$E$18:$E$221,MATCH($C231&amp;$E231,INSUMOS_MARZO_2025!$B$18:$B$221&amp;INSUMOS_MARZO_2025!$C$18:$C$221,0))</f>
        <v>191.3278275760195</v>
      </c>
      <c r="H231" s="118"/>
      <c r="I231" s="118" t="str">
        <f t="shared" si="9"/>
        <v>DB2SINNA</v>
      </c>
      <c r="J231" s="118" t="str">
        <f t="shared" si="10"/>
        <v>DB2OrienteNA</v>
      </c>
      <c r="K231" s="118" t="s">
        <v>150</v>
      </c>
      <c r="M231" s="192" t="s">
        <v>50</v>
      </c>
      <c r="N231" s="99" t="s">
        <v>159</v>
      </c>
      <c r="O231" s="99" t="s">
        <v>160</v>
      </c>
      <c r="P231" s="99" t="s">
        <v>71</v>
      </c>
      <c r="Q231" s="182" t="s">
        <v>161</v>
      </c>
      <c r="R231" s="183">
        <f t="array" ref="R231">IF(Q231="NA",INDEX($G$10:$G$213,MATCH(M231&amp;P231,$C$10:$C$213&amp;$E$10:$E$213,0)),INDEX($G$10:$G$213,MATCH(M231&amp;P231,$C$10:$C$213&amp;$E$10:$E$213,0))*INDEX(PC_MARZO_2025!$F$28:$F$60,MATCH(I231,PC_MARZO_2025!$E$28:$E$60,0),MATCH($R$8,PC_MARZO_2025!$F$26,0)))</f>
        <v>178737.42000851402</v>
      </c>
      <c r="S231" s="185"/>
      <c r="T231" s="185"/>
    </row>
    <row r="232" spans="1:20" ht="16.899999999999999" customHeight="1" x14ac:dyDescent="0.3">
      <c r="A232" s="484" t="str">
        <f t="shared" si="11"/>
        <v>GDMTOPotenciaBaja California Sur</v>
      </c>
      <c r="C232" s="193" t="s">
        <v>55</v>
      </c>
      <c r="D232" s="177" t="s">
        <v>136</v>
      </c>
      <c r="E232" s="177" t="s">
        <v>61</v>
      </c>
      <c r="F232" s="178" t="s">
        <v>163</v>
      </c>
      <c r="G232" s="179">
        <f t="array" ref="G232">INDEX(INSUMOS_MARZO_2025!$E$18:$E$221,MATCH($C232&amp;$E232,INSUMOS_MARZO_2025!$B$18:$B$221&amp;INSUMOS_MARZO_2025!$C$18:$C$221,0))</f>
        <v>44.207507586844073</v>
      </c>
      <c r="H232" s="118"/>
      <c r="I232" s="118" t="str">
        <f t="shared" si="9"/>
        <v>PDBTSINNA</v>
      </c>
      <c r="J232" s="118" t="str">
        <f t="shared" si="10"/>
        <v>PDBTOrienteNA</v>
      </c>
      <c r="K232" s="118" t="s">
        <v>150</v>
      </c>
      <c r="M232" s="192" t="s">
        <v>56</v>
      </c>
      <c r="N232" s="99" t="s">
        <v>159</v>
      </c>
      <c r="O232" s="99" t="s">
        <v>160</v>
      </c>
      <c r="P232" s="99" t="s">
        <v>71</v>
      </c>
      <c r="Q232" s="182" t="s">
        <v>161</v>
      </c>
      <c r="R232" s="183">
        <f t="array" ref="R232">IF(Q232="NA",INDEX($G$10:$G$213,MATCH(M232&amp;P232,$C$10:$C$213&amp;$E$10:$E$213,0)),INDEX($G$10:$G$213,MATCH(M232&amp;P232,$C$10:$C$213&amp;$E$10:$E$213,0))*INDEX(PC_MARZO_2025!$F$28:$F$60,MATCH(I232,PC_MARZO_2025!$E$28:$E$60,0),MATCH($R$8,PC_MARZO_2025!$F$26,0)))</f>
        <v>62474.817862137279</v>
      </c>
      <c r="S232" s="185"/>
      <c r="T232" s="185"/>
    </row>
    <row r="233" spans="1:20" ht="16.899999999999999" customHeight="1" x14ac:dyDescent="0.3">
      <c r="A233" s="484" t="str">
        <f t="shared" si="11"/>
        <v>PDBTPotenciaBaja California Sur</v>
      </c>
      <c r="C233" s="193" t="s">
        <v>56</v>
      </c>
      <c r="D233" s="177" t="s">
        <v>136</v>
      </c>
      <c r="E233" s="177" t="s">
        <v>61</v>
      </c>
      <c r="F233" s="178" t="s">
        <v>163</v>
      </c>
      <c r="G233" s="179">
        <f t="array" ref="G233">INDEX(INSUMOS_MARZO_2025!$E$18:$E$221,MATCH($C233&amp;$E233,INSUMOS_MARZO_2025!$B$18:$B$221&amp;INSUMOS_MARZO_2025!$C$18:$C$221,0))</f>
        <v>38.263128039664842</v>
      </c>
      <c r="H233" s="118"/>
      <c r="I233" s="118" t="str">
        <f t="shared" si="9"/>
        <v>GDBTSINNA</v>
      </c>
      <c r="J233" s="118" t="str">
        <f t="shared" si="10"/>
        <v>GDBTOrienteNA</v>
      </c>
      <c r="K233" s="118" t="s">
        <v>150</v>
      </c>
      <c r="M233" s="192" t="s">
        <v>53</v>
      </c>
      <c r="N233" s="99" t="s">
        <v>159</v>
      </c>
      <c r="O233" s="99" t="s">
        <v>160</v>
      </c>
      <c r="P233" s="99" t="s">
        <v>71</v>
      </c>
      <c r="Q233" s="182" t="s">
        <v>161</v>
      </c>
      <c r="R233" s="183">
        <f t="array" ref="R233">IF(Q233="NA",INDEX($G$10:$G$213,MATCH(M233&amp;P233,$C$10:$C$213&amp;$E$10:$E$213,0)),INDEX($G$10:$G$213,MATCH(M233&amp;P233,$C$10:$C$213&amp;$E$10:$E$213,0))*INDEX(PC_MARZO_2025!$F$28:$F$60,MATCH(I233,PC_MARZO_2025!$E$28:$E$60,0),MATCH($R$8,PC_MARZO_2025!$F$26,0)))</f>
        <v>995.47428048915208</v>
      </c>
      <c r="S233" s="185"/>
      <c r="T233" s="185"/>
    </row>
    <row r="234" spans="1:20" ht="16.899999999999999" customHeight="1" x14ac:dyDescent="0.3">
      <c r="A234" s="484" t="str">
        <f t="shared" si="11"/>
        <v>APBTPotenciaBaja California Sur</v>
      </c>
      <c r="C234" s="176" t="s">
        <v>57</v>
      </c>
      <c r="D234" s="177" t="s">
        <v>136</v>
      </c>
      <c r="E234" s="177" t="s">
        <v>61</v>
      </c>
      <c r="F234" s="178" t="s">
        <v>163</v>
      </c>
      <c r="G234" s="179">
        <f t="array" ref="G234">INDEX(INSUMOS_MARZO_2025!$E$18:$E$221,MATCH($C234&amp;$E234,INSUMOS_MARZO_2025!$B$18:$B$221&amp;INSUMOS_MARZO_2025!$C$18:$C$221,0))</f>
        <v>5.2603041704925717</v>
      </c>
      <c r="H234" s="118"/>
      <c r="I234" s="118" t="str">
        <f t="shared" si="9"/>
        <v>RABTSINNA</v>
      </c>
      <c r="J234" s="118" t="str">
        <f t="shared" si="10"/>
        <v>RABTOrienteNA</v>
      </c>
      <c r="K234" s="118" t="s">
        <v>150</v>
      </c>
      <c r="M234" s="192" t="s">
        <v>59</v>
      </c>
      <c r="N234" s="99" t="s">
        <v>159</v>
      </c>
      <c r="O234" s="99" t="s">
        <v>160</v>
      </c>
      <c r="P234" s="99" t="s">
        <v>71</v>
      </c>
      <c r="Q234" s="182" t="s">
        <v>161</v>
      </c>
      <c r="R234" s="183">
        <f t="array" ref="R234">IF(Q234="NA",INDEX($G$10:$G$213,MATCH(M234&amp;P234,$C$10:$C$213&amp;$E$10:$E$213,0)),INDEX($G$10:$G$213,MATCH(M234&amp;P234,$C$10:$C$213&amp;$E$10:$E$213,0))*INDEX(PC_MARZO_2025!$F$28:$F$60,MATCH(I234,PC_MARZO_2025!$E$28:$E$60,0),MATCH($R$8,PC_MARZO_2025!$F$26,0)))</f>
        <v>7644.4544492810546</v>
      </c>
      <c r="S234" s="185"/>
      <c r="T234" s="185"/>
    </row>
    <row r="235" spans="1:20" ht="16.899999999999999" customHeight="1" x14ac:dyDescent="0.3">
      <c r="A235" s="484" t="str">
        <f t="shared" si="11"/>
        <v>APMTPotenciaBaja California Sur</v>
      </c>
      <c r="C235" s="176" t="s">
        <v>58</v>
      </c>
      <c r="D235" s="177" t="s">
        <v>136</v>
      </c>
      <c r="E235" s="177" t="s">
        <v>61</v>
      </c>
      <c r="F235" s="178" t="s">
        <v>163</v>
      </c>
      <c r="G235" s="179">
        <f t="array" ref="G235">INDEX(INSUMOS_MARZO_2025!$E$18:$E$221,MATCH($C235&amp;$E235,INSUMOS_MARZO_2025!$B$18:$B$221&amp;INSUMOS_MARZO_2025!$C$18:$C$221,0))</f>
        <v>5.6500988898929856E-2</v>
      </c>
      <c r="H235" s="118"/>
      <c r="I235" s="118" t="str">
        <f t="shared" si="9"/>
        <v>APBTSINNA</v>
      </c>
      <c r="J235" s="118" t="str">
        <f t="shared" si="10"/>
        <v>APBTOrienteNA</v>
      </c>
      <c r="K235" s="118" t="s">
        <v>150</v>
      </c>
      <c r="M235" s="192" t="s">
        <v>57</v>
      </c>
      <c r="N235" s="99" t="s">
        <v>159</v>
      </c>
      <c r="O235" s="99" t="s">
        <v>160</v>
      </c>
      <c r="P235" s="99" t="s">
        <v>71</v>
      </c>
      <c r="Q235" s="182" t="s">
        <v>161</v>
      </c>
      <c r="R235" s="183">
        <f t="array" ref="R235">IF(Q235="NA",INDEX($G$10:$G$213,MATCH(M235&amp;P235,$C$10:$C$213&amp;$E$10:$E$213,0)),INDEX($G$10:$G$213,MATCH(M235&amp;P235,$C$10:$C$213&amp;$E$10:$E$213,0))*INDEX(PC_MARZO_2025!$F$28:$F$60,MATCH(I235,PC_MARZO_2025!$E$28:$E$60,0),MATCH($R$8,PC_MARZO_2025!$F$26,0)))</f>
        <v>19255.337064419014</v>
      </c>
      <c r="S235" s="185"/>
      <c r="T235" s="185"/>
    </row>
    <row r="236" spans="1:20" ht="16.899999999999999" customHeight="1" x14ac:dyDescent="0.3">
      <c r="A236" s="484" t="str">
        <f t="shared" si="11"/>
        <v>RABTPotenciaBaja California Sur</v>
      </c>
      <c r="C236" s="176" t="s">
        <v>59</v>
      </c>
      <c r="D236" s="177" t="s">
        <v>136</v>
      </c>
      <c r="E236" s="177" t="s">
        <v>61</v>
      </c>
      <c r="F236" s="178" t="s">
        <v>163</v>
      </c>
      <c r="G236" s="179">
        <f t="array" ref="G236">INDEX(INSUMOS_MARZO_2025!$E$18:$E$221,MATCH($C236&amp;$E236,INSUMOS_MARZO_2025!$B$18:$B$221&amp;INSUMOS_MARZO_2025!$C$18:$C$221,0))</f>
        <v>22.578996619376106</v>
      </c>
      <c r="H236" s="118"/>
      <c r="I236" s="118" t="str">
        <f t="shared" si="9"/>
        <v>APMTSINNA</v>
      </c>
      <c r="J236" s="118" t="str">
        <f t="shared" si="10"/>
        <v>APMTOrienteNA</v>
      </c>
      <c r="K236" s="118" t="s">
        <v>150</v>
      </c>
      <c r="M236" s="192" t="s">
        <v>58</v>
      </c>
      <c r="N236" s="99" t="s">
        <v>159</v>
      </c>
      <c r="O236" s="99" t="s">
        <v>160</v>
      </c>
      <c r="P236" s="99" t="s">
        <v>71</v>
      </c>
      <c r="Q236" s="182" t="s">
        <v>161</v>
      </c>
      <c r="R236" s="183">
        <f t="array" ref="R236">IF(Q236="NA",INDEX($G$10:$G$213,MATCH(M236&amp;P236,$C$10:$C$213&amp;$E$10:$E$213,0)),INDEX($G$10:$G$213,MATCH(M236&amp;P236,$C$10:$C$213&amp;$E$10:$E$213,0))*INDEX(PC_MARZO_2025!$F$28:$F$60,MATCH(I236,PC_MARZO_2025!$E$28:$E$60,0),MATCH($R$8,PC_MARZO_2025!$F$26,0)))</f>
        <v>1237.4185938670107</v>
      </c>
      <c r="S236" s="185"/>
      <c r="T236" s="185"/>
    </row>
    <row r="237" spans="1:20" ht="16.899999999999999" customHeight="1" x14ac:dyDescent="0.3">
      <c r="A237" s="484" t="str">
        <f t="shared" si="11"/>
        <v>RAMTPotenciaBaja California Sur</v>
      </c>
      <c r="C237" s="176" t="s">
        <v>60</v>
      </c>
      <c r="D237" s="177" t="s">
        <v>136</v>
      </c>
      <c r="E237" s="177" t="s">
        <v>61</v>
      </c>
      <c r="F237" s="178" t="s">
        <v>163</v>
      </c>
      <c r="G237" s="179">
        <f t="array" ref="G237">INDEX(INSUMOS_MARZO_2025!$E$18:$E$221,MATCH($C237&amp;$E237,INSUMOS_MARZO_2025!$B$18:$B$221&amp;INSUMOS_MARZO_2025!$C$18:$C$221,0))</f>
        <v>23.456906418910318</v>
      </c>
      <c r="H237" s="118"/>
      <c r="I237" s="118" t="str">
        <f t="shared" si="9"/>
        <v>GDMTHSINB</v>
      </c>
      <c r="J237" s="118" t="str">
        <f t="shared" si="10"/>
        <v>GDMTHOrienteB</v>
      </c>
      <c r="K237" s="118" t="s">
        <v>150</v>
      </c>
      <c r="M237" s="180" t="s">
        <v>54</v>
      </c>
      <c r="N237" s="99" t="s">
        <v>159</v>
      </c>
      <c r="O237" s="99" t="s">
        <v>160</v>
      </c>
      <c r="P237" s="99" t="s">
        <v>71</v>
      </c>
      <c r="Q237" s="182" t="s">
        <v>146</v>
      </c>
      <c r="R237" s="183">
        <f t="array" ref="R237">IF(Q237="NA",INDEX($G$10:$G$213,MATCH(M237&amp;P237,$C$10:$C$213&amp;$E$10:$E$213,0)),INDEX($G$10:$G$213,MATCH(M237&amp;P237,$C$10:$C$213&amp;$E$10:$E$213,0))*INDEX(PC_MARZO_2025!$F$28:$F$60,MATCH(I237,PC_MARZO_2025!$E$28:$E$60,0),MATCH($R$8,PC_MARZO_2025!$F$26,0)))</f>
        <v>48871.364391860458</v>
      </c>
      <c r="S237" s="185"/>
      <c r="T237" s="185"/>
    </row>
    <row r="238" spans="1:20" ht="16.899999999999999" customHeight="1" x14ac:dyDescent="0.3">
      <c r="A238" s="484" t="str">
        <f t="shared" si="11"/>
        <v>DB1PotenciaBajío</v>
      </c>
      <c r="C238" s="176" t="s">
        <v>48</v>
      </c>
      <c r="D238" s="177" t="s">
        <v>136</v>
      </c>
      <c r="E238" s="177" t="s">
        <v>62</v>
      </c>
      <c r="F238" s="178" t="s">
        <v>163</v>
      </c>
      <c r="G238" s="179">
        <f t="array" ref="G238">INDEX(INSUMOS_MARZO_2025!$E$18:$E$221,MATCH($C238&amp;$E238,INSUMOS_MARZO_2025!$B$18:$B$221&amp;INSUMOS_MARZO_2025!$C$18:$C$221,0))</f>
        <v>532.53860358977749</v>
      </c>
      <c r="H238" s="118"/>
      <c r="I238" s="118" t="str">
        <f t="shared" si="9"/>
        <v>GDMTHSINI</v>
      </c>
      <c r="J238" s="118" t="str">
        <f t="shared" si="10"/>
        <v>GDMTHOrienteI</v>
      </c>
      <c r="K238" s="118" t="s">
        <v>150</v>
      </c>
      <c r="M238" s="180" t="s">
        <v>54</v>
      </c>
      <c r="N238" s="99" t="s">
        <v>159</v>
      </c>
      <c r="O238" s="99" t="s">
        <v>160</v>
      </c>
      <c r="P238" s="99" t="s">
        <v>71</v>
      </c>
      <c r="Q238" s="182" t="s">
        <v>147</v>
      </c>
      <c r="R238" s="183">
        <f t="array" ref="R238">IF(Q238="NA",INDEX($G$10:$G$213,MATCH(M238&amp;P238,$C$10:$C$213&amp;$E$10:$E$213,0)),INDEX($G$10:$G$213,MATCH(M238&amp;P238,$C$10:$C$213&amp;$E$10:$E$213,0))*INDEX(PC_MARZO_2025!$F$28:$F$60,MATCH(I238,PC_MARZO_2025!$E$28:$E$60,0),MATCH($R$8,PC_MARZO_2025!$F$26,0)))</f>
        <v>93791.699619220817</v>
      </c>
      <c r="S238" s="185"/>
      <c r="T238" s="185"/>
    </row>
    <row r="239" spans="1:20" ht="16.899999999999999" customHeight="1" x14ac:dyDescent="0.3">
      <c r="A239" s="484" t="str">
        <f t="shared" si="11"/>
        <v>DB2PotenciaBajío</v>
      </c>
      <c r="C239" s="176" t="s">
        <v>50</v>
      </c>
      <c r="D239" s="177" t="s">
        <v>136</v>
      </c>
      <c r="E239" s="177" t="s">
        <v>62</v>
      </c>
      <c r="F239" s="178" t="s">
        <v>163</v>
      </c>
      <c r="G239" s="179">
        <f t="array" ref="G239">INDEX(INSUMOS_MARZO_2025!$E$18:$E$221,MATCH($C239&amp;$E239,INSUMOS_MARZO_2025!$B$18:$B$221&amp;INSUMOS_MARZO_2025!$C$18:$C$221,0))</f>
        <v>326.90133893874025</v>
      </c>
      <c r="H239" s="118"/>
      <c r="I239" s="118" t="str">
        <f t="shared" si="9"/>
        <v>GDMTHSINP</v>
      </c>
      <c r="J239" s="118" t="str">
        <f t="shared" si="10"/>
        <v>GDMTHOrienteP</v>
      </c>
      <c r="K239" s="118" t="s">
        <v>150</v>
      </c>
      <c r="M239" s="180" t="s">
        <v>54</v>
      </c>
      <c r="N239" s="99" t="s">
        <v>159</v>
      </c>
      <c r="O239" s="99" t="s">
        <v>160</v>
      </c>
      <c r="P239" s="99" t="s">
        <v>71</v>
      </c>
      <c r="Q239" s="182" t="s">
        <v>148</v>
      </c>
      <c r="R239" s="183">
        <f t="array" ref="R239">IF(Q239="NA",INDEX($G$10:$G$213,MATCH(M239&amp;P239,$C$10:$C$213&amp;$E$10:$E$213,0)),INDEX($G$10:$G$213,MATCH(M239&amp;P239,$C$10:$C$213&amp;$E$10:$E$213,0))*INDEX(PC_MARZO_2025!$F$28:$F$60,MATCH(I239,PC_MARZO_2025!$E$28:$E$60,0),MATCH($R$8,PC_MARZO_2025!$F$26,0)))</f>
        <v>22215.579402373874</v>
      </c>
      <c r="S239" s="185"/>
      <c r="T239" s="185"/>
    </row>
    <row r="240" spans="1:20" ht="16.899999999999999" customHeight="1" x14ac:dyDescent="0.3">
      <c r="A240" s="484" t="str">
        <f t="shared" si="11"/>
        <v>DISTPotenciaBajío</v>
      </c>
      <c r="C240" s="176" t="s">
        <v>51</v>
      </c>
      <c r="D240" s="177" t="s">
        <v>136</v>
      </c>
      <c r="E240" s="177" t="s">
        <v>62</v>
      </c>
      <c r="F240" s="178" t="s">
        <v>163</v>
      </c>
      <c r="G240" s="179">
        <f t="array" ref="G240">INDEX(INSUMOS_MARZO_2025!$E$18:$E$221,MATCH($C240&amp;$E240,INSUMOS_MARZO_2025!$B$18:$B$221&amp;INSUMOS_MARZO_2025!$C$18:$C$221,0))</f>
        <v>413.41649131287443</v>
      </c>
      <c r="H240" s="118"/>
      <c r="I240" s="118" t="str">
        <f t="shared" si="9"/>
        <v>GDMTOSINNA</v>
      </c>
      <c r="J240" s="118" t="str">
        <f t="shared" si="10"/>
        <v>GDMTOOrienteNA</v>
      </c>
      <c r="K240" s="118" t="s">
        <v>150</v>
      </c>
      <c r="M240" s="180" t="s">
        <v>55</v>
      </c>
      <c r="N240" s="99" t="s">
        <v>159</v>
      </c>
      <c r="O240" s="99" t="s">
        <v>160</v>
      </c>
      <c r="P240" s="99" t="s">
        <v>71</v>
      </c>
      <c r="Q240" s="182" t="s">
        <v>161</v>
      </c>
      <c r="R240" s="183">
        <f t="array" ref="R240">IF(Q240="NA",INDEX($G$10:$G$213,MATCH(M240&amp;P240,$C$10:$C$213&amp;$E$10:$E$213,0)),INDEX($G$10:$G$213,MATCH(M240&amp;P240,$C$10:$C$213&amp;$E$10:$E$213,0))*INDEX(PC_MARZO_2025!$F$28:$F$60,MATCH(I240,PC_MARZO_2025!$E$28:$E$60,0),MATCH($R$8,PC_MARZO_2025!$F$26,0)))</f>
        <v>68185.35896054942</v>
      </c>
      <c r="S240" s="185"/>
      <c r="T240" s="185"/>
    </row>
    <row r="241" spans="1:20" ht="16.899999999999999" customHeight="1" x14ac:dyDescent="0.3">
      <c r="A241" s="484" t="str">
        <f t="shared" si="11"/>
        <v>DITPotenciaBajío</v>
      </c>
      <c r="C241" s="176" t="s">
        <v>52</v>
      </c>
      <c r="D241" s="177" t="s">
        <v>136</v>
      </c>
      <c r="E241" s="177" t="s">
        <v>62</v>
      </c>
      <c r="F241" s="178" t="s">
        <v>163</v>
      </c>
      <c r="G241" s="179">
        <f t="array" ref="G241">INDEX(INSUMOS_MARZO_2025!$E$18:$E$221,MATCH($C241&amp;$E241,INSUMOS_MARZO_2025!$B$18:$B$221&amp;INSUMOS_MARZO_2025!$C$18:$C$221,0))</f>
        <v>123.84987541044984</v>
      </c>
      <c r="H241" s="118"/>
      <c r="I241" s="118" t="str">
        <f t="shared" si="9"/>
        <v>RAMTSINNA</v>
      </c>
      <c r="J241" s="118" t="str">
        <f t="shared" si="10"/>
        <v>RAMTOrienteNA</v>
      </c>
      <c r="K241" s="118" t="s">
        <v>150</v>
      </c>
      <c r="M241" s="192" t="s">
        <v>60</v>
      </c>
      <c r="N241" s="99" t="s">
        <v>159</v>
      </c>
      <c r="O241" s="99" t="s">
        <v>160</v>
      </c>
      <c r="P241" s="99" t="s">
        <v>71</v>
      </c>
      <c r="Q241" s="182" t="s">
        <v>161</v>
      </c>
      <c r="R241" s="183">
        <f t="array" ref="R241">IF(Q241="NA",INDEX($G$10:$G$213,MATCH(M241&amp;P241,$C$10:$C$213&amp;$E$10:$E$213,0)),INDEX($G$10:$G$213,MATCH(M241&amp;P241,$C$10:$C$213&amp;$E$10:$E$213,0))*INDEX(PC_MARZO_2025!$F$28:$F$60,MATCH(I241,PC_MARZO_2025!$E$28:$E$60,0),MATCH($R$8,PC_MARZO_2025!$F$26,0)))</f>
        <v>10616.96819496008</v>
      </c>
      <c r="S241" s="185"/>
      <c r="T241" s="185"/>
    </row>
    <row r="242" spans="1:20" ht="16.899999999999999" customHeight="1" x14ac:dyDescent="0.3">
      <c r="A242" s="484" t="str">
        <f t="shared" si="11"/>
        <v>GDBTPotenciaBajío</v>
      </c>
      <c r="C242" s="176" t="s">
        <v>53</v>
      </c>
      <c r="D242" s="177" t="s">
        <v>136</v>
      </c>
      <c r="E242" s="177" t="s">
        <v>62</v>
      </c>
      <c r="F242" s="178" t="s">
        <v>163</v>
      </c>
      <c r="G242" s="179">
        <f t="array" ref="G242">INDEX(INSUMOS_MARZO_2025!$E$18:$E$221,MATCH($C242&amp;$E242,INSUMOS_MARZO_2025!$B$18:$B$221&amp;INSUMOS_MARZO_2025!$C$18:$C$221,0))</f>
        <v>1.5393669537897838</v>
      </c>
      <c r="H242" s="118"/>
      <c r="I242" s="118" t="str">
        <f t="shared" si="9"/>
        <v>DISTSINB</v>
      </c>
      <c r="J242" s="118" t="str">
        <f t="shared" si="10"/>
        <v>DISTOrienteB</v>
      </c>
      <c r="K242" s="118" t="s">
        <v>150</v>
      </c>
      <c r="M242" s="192" t="s">
        <v>51</v>
      </c>
      <c r="N242" s="99" t="s">
        <v>159</v>
      </c>
      <c r="O242" s="99" t="s">
        <v>160</v>
      </c>
      <c r="P242" s="99" t="s">
        <v>71</v>
      </c>
      <c r="Q242" s="182" t="s">
        <v>146</v>
      </c>
      <c r="R242" s="183">
        <f t="array" ref="R242">IF(Q242="NA",INDEX($G$10:$G$213,MATCH(M242&amp;P242,$C$10:$C$213&amp;$E$10:$E$213,0)),INDEX($G$10:$G$213,MATCH(M242&amp;P242,$C$10:$C$213&amp;$E$10:$E$213,0))*INDEX(PC_MARZO_2025!$F$28:$F$60,MATCH(I242,PC_MARZO_2025!$E$28:$E$60,0),MATCH($R$8,PC_MARZO_2025!$F$26,0)))</f>
        <v>43447.000575591621</v>
      </c>
      <c r="S242" s="185"/>
      <c r="T242" s="185"/>
    </row>
    <row r="243" spans="1:20" ht="16.899999999999999" customHeight="1" x14ac:dyDescent="0.3">
      <c r="A243" s="484" t="str">
        <f t="shared" si="11"/>
        <v>GDMTHPotenciaBajío</v>
      </c>
      <c r="C243" s="176" t="s">
        <v>54</v>
      </c>
      <c r="D243" s="177" t="s">
        <v>136</v>
      </c>
      <c r="E243" s="177" t="s">
        <v>62</v>
      </c>
      <c r="F243" s="178" t="s">
        <v>163</v>
      </c>
      <c r="G243" s="179">
        <f t="array" ref="G243">INDEX(INSUMOS_MARZO_2025!$E$18:$E$221,MATCH($C243&amp;$E243,INSUMOS_MARZO_2025!$B$18:$B$221&amp;INSUMOS_MARZO_2025!$C$18:$C$221,0))</f>
        <v>1480.2784063548447</v>
      </c>
      <c r="H243" s="118"/>
      <c r="I243" s="118" t="str">
        <f t="shared" si="9"/>
        <v>DISTSINI</v>
      </c>
      <c r="J243" s="118" t="str">
        <f t="shared" si="10"/>
        <v>DISTOrienteI</v>
      </c>
      <c r="K243" s="118" t="s">
        <v>150</v>
      </c>
      <c r="M243" s="192" t="s">
        <v>51</v>
      </c>
      <c r="N243" s="99" t="s">
        <v>159</v>
      </c>
      <c r="O243" s="99" t="s">
        <v>160</v>
      </c>
      <c r="P243" s="99" t="s">
        <v>71</v>
      </c>
      <c r="Q243" s="182" t="s">
        <v>147</v>
      </c>
      <c r="R243" s="183">
        <f t="array" ref="R243">IF(Q243="NA",INDEX($G$10:$G$213,MATCH(M243&amp;P243,$C$10:$C$213&amp;$E$10:$E$213,0)),INDEX($G$10:$G$213,MATCH(M243&amp;P243,$C$10:$C$213&amp;$E$10:$E$213,0))*INDEX(PC_MARZO_2025!$F$28:$F$60,MATCH(I243,PC_MARZO_2025!$E$28:$E$60,0),MATCH($R$8,PC_MARZO_2025!$F$26,0)))</f>
        <v>75546.756210995343</v>
      </c>
      <c r="S243" s="185"/>
      <c r="T243" s="185"/>
    </row>
    <row r="244" spans="1:20" ht="16.899999999999999" customHeight="1" x14ac:dyDescent="0.3">
      <c r="A244" s="484" t="str">
        <f t="shared" si="11"/>
        <v>GDMTOPotenciaBajío</v>
      </c>
      <c r="C244" s="176" t="s">
        <v>55</v>
      </c>
      <c r="D244" s="177" t="s">
        <v>136</v>
      </c>
      <c r="E244" s="177" t="s">
        <v>62</v>
      </c>
      <c r="F244" s="178" t="s">
        <v>163</v>
      </c>
      <c r="G244" s="179">
        <f t="array" ref="G244">INDEX(INSUMOS_MARZO_2025!$E$18:$E$221,MATCH($C244&amp;$E244,INSUMOS_MARZO_2025!$B$18:$B$221&amp;INSUMOS_MARZO_2025!$C$18:$C$221,0))</f>
        <v>364.45204856379883</v>
      </c>
      <c r="H244" s="118"/>
      <c r="I244" s="118" t="str">
        <f t="shared" si="9"/>
        <v>DISTSINP</v>
      </c>
      <c r="J244" s="118" t="str">
        <f t="shared" si="10"/>
        <v>DISTOrienteP</v>
      </c>
      <c r="K244" s="118" t="s">
        <v>150</v>
      </c>
      <c r="M244" s="192" t="s">
        <v>51</v>
      </c>
      <c r="N244" s="99" t="s">
        <v>159</v>
      </c>
      <c r="O244" s="99" t="s">
        <v>160</v>
      </c>
      <c r="P244" s="99" t="s">
        <v>71</v>
      </c>
      <c r="Q244" s="182" t="s">
        <v>148</v>
      </c>
      <c r="R244" s="183">
        <f t="array" ref="R244">IF(Q244="NA",INDEX($G$10:$G$213,MATCH(M244&amp;P244,$C$10:$C$213&amp;$E$10:$E$213,0)),INDEX($G$10:$G$213,MATCH(M244&amp;P244,$C$10:$C$213&amp;$E$10:$E$213,0))*INDEX(PC_MARZO_2025!$F$28:$F$60,MATCH(I244,PC_MARZO_2025!$E$28:$E$60,0),MATCH($R$8,PC_MARZO_2025!$F$26,0)))</f>
        <v>11127.537264312785</v>
      </c>
      <c r="S244" s="185"/>
      <c r="T244" s="185"/>
    </row>
    <row r="245" spans="1:20" ht="16.899999999999999" customHeight="1" x14ac:dyDescent="0.3">
      <c r="A245" s="484" t="str">
        <f t="shared" si="11"/>
        <v>PDBTPotenciaBajío</v>
      </c>
      <c r="C245" s="176" t="s">
        <v>56</v>
      </c>
      <c r="D245" s="177" t="s">
        <v>136</v>
      </c>
      <c r="E245" s="177" t="s">
        <v>62</v>
      </c>
      <c r="F245" s="178" t="s">
        <v>163</v>
      </c>
      <c r="G245" s="179">
        <f t="array" ref="G245">INDEX(INSUMOS_MARZO_2025!$E$18:$E$221,MATCH($C245&amp;$E245,INSUMOS_MARZO_2025!$B$18:$B$221&amp;INSUMOS_MARZO_2025!$C$18:$C$221,0))</f>
        <v>245.4127181898067</v>
      </c>
      <c r="H245" s="118"/>
      <c r="I245" s="118" t="str">
        <f t="shared" si="9"/>
        <v>DISTSINSP</v>
      </c>
      <c r="J245" s="118" t="str">
        <f t="shared" si="10"/>
        <v>DISTOrienteSP</v>
      </c>
      <c r="K245" s="118" t="s">
        <v>150</v>
      </c>
      <c r="M245" s="192" t="s">
        <v>51</v>
      </c>
      <c r="N245" s="99" t="s">
        <v>159</v>
      </c>
      <c r="O245" s="99" t="s">
        <v>160</v>
      </c>
      <c r="P245" s="99" t="s">
        <v>71</v>
      </c>
      <c r="Q245" s="182" t="s">
        <v>151</v>
      </c>
      <c r="R245" s="183">
        <f t="array" ref="R245">IF(Q245="NA",INDEX($G$10:$G$213,MATCH(M245&amp;P245,$C$10:$C$213&amp;$E$10:$E$213,0)),INDEX($G$10:$G$213,MATCH(M245&amp;P245,$C$10:$C$213&amp;$E$10:$E$213,0))*INDEX(PC_MARZO_2025!$F$28:$F$60,MATCH(I245,PC_MARZO_2025!$E$28:$E$60,0),MATCH($R$8,PC_MARZO_2025!$F$26,0)))</f>
        <v>0</v>
      </c>
      <c r="S245" s="185"/>
      <c r="T245" s="185"/>
    </row>
    <row r="246" spans="1:20" ht="16.899999999999999" customHeight="1" x14ac:dyDescent="0.3">
      <c r="A246" s="484" t="str">
        <f t="shared" si="11"/>
        <v>APBTPotenciaBajío</v>
      </c>
      <c r="C246" s="176" t="s">
        <v>57</v>
      </c>
      <c r="D246" s="177" t="s">
        <v>136</v>
      </c>
      <c r="E246" s="177" t="s">
        <v>62</v>
      </c>
      <c r="F246" s="178" t="s">
        <v>163</v>
      </c>
      <c r="G246" s="179">
        <f t="array" ref="G246">INDEX(INSUMOS_MARZO_2025!$E$18:$E$221,MATCH($C246&amp;$E246,INSUMOS_MARZO_2025!$B$18:$B$221&amp;INSUMOS_MARZO_2025!$C$18:$C$221,0))</f>
        <v>68.089989467380605</v>
      </c>
      <c r="H246" s="118"/>
      <c r="I246" s="118" t="str">
        <f t="shared" si="9"/>
        <v>DITSINB</v>
      </c>
      <c r="J246" s="118" t="str">
        <f t="shared" si="10"/>
        <v>DITOrienteB</v>
      </c>
      <c r="K246" s="118" t="s">
        <v>150</v>
      </c>
      <c r="M246" s="192" t="s">
        <v>52</v>
      </c>
      <c r="N246" s="99" t="s">
        <v>159</v>
      </c>
      <c r="O246" s="99" t="s">
        <v>160</v>
      </c>
      <c r="P246" s="99" t="s">
        <v>71</v>
      </c>
      <c r="Q246" s="182" t="s">
        <v>146</v>
      </c>
      <c r="R246" s="183">
        <f t="array" ref="R246">IF(Q246="NA",INDEX($G$10:$G$213,MATCH(M246&amp;P246,$C$10:$C$213&amp;$E$10:$E$213,0)),INDEX($G$10:$G$213,MATCH(M246&amp;P246,$C$10:$C$213&amp;$E$10:$E$213,0))*INDEX(PC_MARZO_2025!$F$28:$F$60,MATCH(I246,PC_MARZO_2025!$E$28:$E$60,0),MATCH($R$8,PC_MARZO_2025!$F$26,0)))</f>
        <v>15549.662639511716</v>
      </c>
      <c r="S246" s="185"/>
      <c r="T246" s="185"/>
    </row>
    <row r="247" spans="1:20" ht="16.899999999999999" customHeight="1" x14ac:dyDescent="0.3">
      <c r="A247" s="484" t="str">
        <f t="shared" si="11"/>
        <v>APMTPotenciaBajío</v>
      </c>
      <c r="C247" s="176" t="s">
        <v>58</v>
      </c>
      <c r="D247" s="177" t="s">
        <v>136</v>
      </c>
      <c r="E247" s="177" t="s">
        <v>62</v>
      </c>
      <c r="F247" s="178" t="s">
        <v>163</v>
      </c>
      <c r="G247" s="179">
        <f t="array" ref="G247">INDEX(INSUMOS_MARZO_2025!$E$18:$E$221,MATCH($C247&amp;$E247,INSUMOS_MARZO_2025!$B$18:$B$221&amp;INSUMOS_MARZO_2025!$C$18:$C$221,0))</f>
        <v>20.219850844162607</v>
      </c>
      <c r="H247" s="118"/>
      <c r="I247" s="118" t="str">
        <f t="shared" si="9"/>
        <v>DITSINI</v>
      </c>
      <c r="J247" s="118" t="str">
        <f t="shared" si="10"/>
        <v>DITOrienteI</v>
      </c>
      <c r="K247" s="118" t="s">
        <v>150</v>
      </c>
      <c r="M247" s="192" t="s">
        <v>52</v>
      </c>
      <c r="N247" s="99" t="s">
        <v>159</v>
      </c>
      <c r="O247" s="99" t="s">
        <v>160</v>
      </c>
      <c r="P247" s="99" t="s">
        <v>71</v>
      </c>
      <c r="Q247" s="182" t="s">
        <v>147</v>
      </c>
      <c r="R247" s="183">
        <f t="array" ref="R247">IF(Q247="NA",INDEX($G$10:$G$213,MATCH(M247&amp;P247,$C$10:$C$213&amp;$E$10:$E$213,0)),INDEX($G$10:$G$213,MATCH(M247&amp;P247,$C$10:$C$213&amp;$E$10:$E$213,0))*INDEX(PC_MARZO_2025!$F$28:$F$60,MATCH(I247,PC_MARZO_2025!$E$28:$E$60,0),MATCH($R$8,PC_MARZO_2025!$F$26,0)))</f>
        <v>22066.725699522533</v>
      </c>
      <c r="S247" s="185"/>
      <c r="T247" s="185"/>
    </row>
    <row r="248" spans="1:20" ht="16.899999999999999" customHeight="1" x14ac:dyDescent="0.3">
      <c r="A248" s="484" t="str">
        <f t="shared" si="11"/>
        <v>RABTPotenciaBajío</v>
      </c>
      <c r="C248" s="176" t="s">
        <v>59</v>
      </c>
      <c r="D248" s="177" t="s">
        <v>136</v>
      </c>
      <c r="E248" s="177" t="s">
        <v>62</v>
      </c>
      <c r="F248" s="178" t="s">
        <v>163</v>
      </c>
      <c r="G248" s="179">
        <f t="array" ref="G248">INDEX(INSUMOS_MARZO_2025!$E$18:$E$221,MATCH($C248&amp;$E248,INSUMOS_MARZO_2025!$B$18:$B$221&amp;INSUMOS_MARZO_2025!$C$18:$C$221,0))</f>
        <v>220.13591939697255</v>
      </c>
      <c r="H248" s="118"/>
      <c r="I248" s="118" t="str">
        <f t="shared" si="9"/>
        <v>DITSINP</v>
      </c>
      <c r="J248" s="118" t="str">
        <f t="shared" si="10"/>
        <v>DITOrienteP</v>
      </c>
      <c r="K248" s="118" t="s">
        <v>150</v>
      </c>
      <c r="M248" s="192" t="s">
        <v>52</v>
      </c>
      <c r="N248" s="99" t="s">
        <v>159</v>
      </c>
      <c r="O248" s="99" t="s">
        <v>160</v>
      </c>
      <c r="P248" s="99" t="s">
        <v>71</v>
      </c>
      <c r="Q248" s="182" t="s">
        <v>148</v>
      </c>
      <c r="R248" s="183">
        <f t="array" ref="R248">IF(Q248="NA",INDEX($G$10:$G$213,MATCH(M248&amp;P248,$C$10:$C$213&amp;$E$10:$E$213,0)),INDEX($G$10:$G$213,MATCH(M248&amp;P248,$C$10:$C$213&amp;$E$10:$E$213,0))*INDEX(PC_MARZO_2025!$F$28:$F$60,MATCH(I248,PC_MARZO_2025!$E$28:$E$60,0),MATCH($R$8,PC_MARZO_2025!$F$26,0)))</f>
        <v>2293.4159635072815</v>
      </c>
      <c r="S248" s="185"/>
      <c r="T248" s="185"/>
    </row>
    <row r="249" spans="1:20" ht="16.899999999999999" customHeight="1" x14ac:dyDescent="0.3">
      <c r="A249" s="484" t="str">
        <f t="shared" si="11"/>
        <v>RAMTPotenciaBajío</v>
      </c>
      <c r="C249" s="176" t="s">
        <v>60</v>
      </c>
      <c r="D249" s="177" t="s">
        <v>136</v>
      </c>
      <c r="E249" s="177" t="s">
        <v>62</v>
      </c>
      <c r="F249" s="178" t="s">
        <v>163</v>
      </c>
      <c r="G249" s="179">
        <f t="array" ref="G249">INDEX(INSUMOS_MARZO_2025!$E$18:$E$221,MATCH($C249&amp;$E249,INSUMOS_MARZO_2025!$B$18:$B$221&amp;INSUMOS_MARZO_2025!$C$18:$C$221,0))</f>
        <v>634.54474997663579</v>
      </c>
      <c r="H249" s="118"/>
      <c r="I249" s="118" t="str">
        <f t="shared" si="9"/>
        <v>DITSINSP</v>
      </c>
      <c r="J249" s="118" t="str">
        <f t="shared" si="10"/>
        <v>DITOrienteSP</v>
      </c>
      <c r="K249" s="118" t="s">
        <v>150</v>
      </c>
      <c r="M249" s="192" t="s">
        <v>52</v>
      </c>
      <c r="N249" s="99" t="s">
        <v>159</v>
      </c>
      <c r="O249" s="99" t="s">
        <v>160</v>
      </c>
      <c r="P249" s="99" t="s">
        <v>71</v>
      </c>
      <c r="Q249" s="182" t="s">
        <v>151</v>
      </c>
      <c r="R249" s="183">
        <f t="array" ref="R249">IF(Q249="NA",INDEX($G$10:$G$213,MATCH(M249&amp;P249,$C$10:$C$213&amp;$E$10:$E$213,0)),INDEX($G$10:$G$213,MATCH(M249&amp;P249,$C$10:$C$213&amp;$E$10:$E$213,0))*INDEX(PC_MARZO_2025!$F$28:$F$60,MATCH(I249,PC_MARZO_2025!$E$28:$E$60,0),MATCH($R$8,PC_MARZO_2025!$F$26,0)))</f>
        <v>0</v>
      </c>
      <c r="S249" s="185"/>
      <c r="T249" s="185"/>
    </row>
    <row r="250" spans="1:20" ht="16.899999999999999" customHeight="1" x14ac:dyDescent="0.3">
      <c r="A250" s="484" t="str">
        <f t="shared" si="11"/>
        <v>DB1PotenciaCentro Occidente</v>
      </c>
      <c r="C250" s="176" t="s">
        <v>48</v>
      </c>
      <c r="D250" s="177" t="s">
        <v>136</v>
      </c>
      <c r="E250" s="177" t="s">
        <v>63</v>
      </c>
      <c r="F250" s="178" t="s">
        <v>163</v>
      </c>
      <c r="G250" s="179">
        <f t="array" ref="G250">INDEX(INSUMOS_MARZO_2025!$E$18:$E$221,MATCH($C250&amp;$E250,INSUMOS_MARZO_2025!$B$18:$B$221&amp;INSUMOS_MARZO_2025!$C$18:$C$221,0))</f>
        <v>264.16569824234034</v>
      </c>
      <c r="H250" s="118"/>
      <c r="I250" s="118" t="str">
        <f t="shared" si="9"/>
        <v>DB1SINNA</v>
      </c>
      <c r="J250" s="118" t="str">
        <f t="shared" si="10"/>
        <v>DB1PeninsularNA</v>
      </c>
      <c r="K250" s="118" t="s">
        <v>150</v>
      </c>
      <c r="M250" s="192" t="s">
        <v>48</v>
      </c>
      <c r="N250" s="99" t="s">
        <v>159</v>
      </c>
      <c r="O250" s="99" t="s">
        <v>160</v>
      </c>
      <c r="P250" s="99" t="s">
        <v>72</v>
      </c>
      <c r="Q250" s="182" t="s">
        <v>161</v>
      </c>
      <c r="R250" s="183">
        <f t="array" ref="R250">IF(Q250="NA",INDEX($G$10:$G$213,MATCH(M250&amp;P250,$C$10:$C$213&amp;$E$10:$E$213,0)),INDEX($G$10:$G$213,MATCH(M250&amp;P250,$C$10:$C$213&amp;$E$10:$E$213,0))*INDEX(PC_MARZO_2025!$F$28:$F$60,MATCH(I250,PC_MARZO_2025!$E$28:$E$60,0),MATCH($R$8,PC_MARZO_2025!$F$26,0)))</f>
        <v>101549.10859298971</v>
      </c>
      <c r="S250" s="185"/>
      <c r="T250" s="185"/>
    </row>
    <row r="251" spans="1:20" ht="16.899999999999999" customHeight="1" x14ac:dyDescent="0.3">
      <c r="A251" s="484" t="str">
        <f t="shared" si="11"/>
        <v>DB2PotenciaCentro Occidente</v>
      </c>
      <c r="C251" s="193" t="s">
        <v>50</v>
      </c>
      <c r="D251" s="177" t="s">
        <v>136</v>
      </c>
      <c r="E251" s="177" t="s">
        <v>63</v>
      </c>
      <c r="F251" s="178" t="s">
        <v>163</v>
      </c>
      <c r="G251" s="179">
        <f t="array" ref="G251">INDEX(INSUMOS_MARZO_2025!$E$18:$E$221,MATCH($C251&amp;$E251,INSUMOS_MARZO_2025!$B$18:$B$221&amp;INSUMOS_MARZO_2025!$C$18:$C$221,0))</f>
        <v>238.70623978484926</v>
      </c>
      <c r="H251" s="118"/>
      <c r="I251" s="118" t="str">
        <f t="shared" si="9"/>
        <v>DB2SINNA</v>
      </c>
      <c r="J251" s="118" t="str">
        <f t="shared" si="10"/>
        <v>DB2PeninsularNA</v>
      </c>
      <c r="K251" s="118" t="s">
        <v>150</v>
      </c>
      <c r="M251" s="192" t="s">
        <v>50</v>
      </c>
      <c r="N251" s="99" t="s">
        <v>159</v>
      </c>
      <c r="O251" s="99" t="s">
        <v>160</v>
      </c>
      <c r="P251" s="99" t="s">
        <v>72</v>
      </c>
      <c r="Q251" s="182" t="s">
        <v>161</v>
      </c>
      <c r="R251" s="183">
        <f t="array" ref="R251">IF(Q251="NA",INDEX($G$10:$G$213,MATCH(M251&amp;P251,$C$10:$C$213&amp;$E$10:$E$213,0)),INDEX($G$10:$G$213,MATCH(M251&amp;P251,$C$10:$C$213&amp;$E$10:$E$213,0))*INDEX(PC_MARZO_2025!$F$28:$F$60,MATCH(I251,PC_MARZO_2025!$E$28:$E$60,0),MATCH($R$8,PC_MARZO_2025!$F$26,0)))</f>
        <v>259555.8438211258</v>
      </c>
      <c r="S251" s="185"/>
      <c r="T251" s="185"/>
    </row>
    <row r="252" spans="1:20" ht="16.899999999999999" customHeight="1" x14ac:dyDescent="0.3">
      <c r="A252" s="484" t="str">
        <f t="shared" si="11"/>
        <v>DISTPotenciaCentro Occidente</v>
      </c>
      <c r="C252" s="193" t="s">
        <v>51</v>
      </c>
      <c r="D252" s="177" t="s">
        <v>136</v>
      </c>
      <c r="E252" s="177" t="s">
        <v>63</v>
      </c>
      <c r="F252" s="178" t="s">
        <v>163</v>
      </c>
      <c r="G252" s="179">
        <f t="array" ref="G252">INDEX(INSUMOS_MARZO_2025!$E$18:$E$221,MATCH($C252&amp;$E252,INSUMOS_MARZO_2025!$B$18:$B$221&amp;INSUMOS_MARZO_2025!$C$18:$C$221,0))</f>
        <v>139.33842127041956</v>
      </c>
      <c r="H252" s="118"/>
      <c r="I252" s="118" t="str">
        <f t="shared" si="9"/>
        <v>PDBTSINNA</v>
      </c>
      <c r="J252" s="118" t="str">
        <f t="shared" si="10"/>
        <v>PDBTPeninsularNA</v>
      </c>
      <c r="K252" s="118" t="s">
        <v>150</v>
      </c>
      <c r="M252" s="192" t="s">
        <v>56</v>
      </c>
      <c r="N252" s="99" t="s">
        <v>159</v>
      </c>
      <c r="O252" s="99" t="s">
        <v>160</v>
      </c>
      <c r="P252" s="99" t="s">
        <v>72</v>
      </c>
      <c r="Q252" s="182" t="s">
        <v>161</v>
      </c>
      <c r="R252" s="183">
        <f t="array" ref="R252">IF(Q252="NA",INDEX($G$10:$G$213,MATCH(M252&amp;P252,$C$10:$C$213&amp;$E$10:$E$213,0)),INDEX($G$10:$G$213,MATCH(M252&amp;P252,$C$10:$C$213&amp;$E$10:$E$213,0))*INDEX(PC_MARZO_2025!$F$28:$F$60,MATCH(I252,PC_MARZO_2025!$E$28:$E$60,0),MATCH($R$8,PC_MARZO_2025!$F$26,0)))</f>
        <v>64432.964738105038</v>
      </c>
      <c r="S252" s="185"/>
      <c r="T252" s="185"/>
    </row>
    <row r="253" spans="1:20" ht="16.899999999999999" customHeight="1" x14ac:dyDescent="0.3">
      <c r="A253" s="484" t="str">
        <f t="shared" si="11"/>
        <v>DITPotenciaCentro Occidente</v>
      </c>
      <c r="C253" s="193" t="s">
        <v>52</v>
      </c>
      <c r="D253" s="177" t="s">
        <v>136</v>
      </c>
      <c r="E253" s="177" t="s">
        <v>63</v>
      </c>
      <c r="F253" s="178" t="s">
        <v>163</v>
      </c>
      <c r="G253" s="179">
        <f t="array" ref="G253">INDEX(INSUMOS_MARZO_2025!$E$18:$E$221,MATCH($C253&amp;$E253,INSUMOS_MARZO_2025!$B$18:$B$221&amp;INSUMOS_MARZO_2025!$C$18:$C$221,0))</f>
        <v>0</v>
      </c>
      <c r="H253" s="118"/>
      <c r="I253" s="118" t="str">
        <f t="shared" si="9"/>
        <v>GDBTSINNA</v>
      </c>
      <c r="J253" s="118" t="str">
        <f t="shared" si="10"/>
        <v>GDBTPeninsularNA</v>
      </c>
      <c r="K253" s="118" t="s">
        <v>150</v>
      </c>
      <c r="M253" s="192" t="s">
        <v>53</v>
      </c>
      <c r="N253" s="99" t="s">
        <v>159</v>
      </c>
      <c r="O253" s="99" t="s">
        <v>160</v>
      </c>
      <c r="P253" s="99" t="s">
        <v>72</v>
      </c>
      <c r="Q253" s="182" t="s">
        <v>161</v>
      </c>
      <c r="R253" s="183">
        <f t="array" ref="R253">IF(Q253="NA",INDEX($G$10:$G$213,MATCH(M253&amp;P253,$C$10:$C$213&amp;$E$10:$E$213,0)),INDEX($G$10:$G$213,MATCH(M253&amp;P253,$C$10:$C$213&amp;$E$10:$E$213,0))*INDEX(PC_MARZO_2025!$F$28:$F$60,MATCH(I253,PC_MARZO_2025!$E$28:$E$60,0),MATCH($R$8,PC_MARZO_2025!$F$26,0)))</f>
        <v>1275.7938692215928</v>
      </c>
      <c r="S253" s="185"/>
      <c r="T253" s="185"/>
    </row>
    <row r="254" spans="1:20" ht="16.899999999999999" customHeight="1" x14ac:dyDescent="0.3">
      <c r="A254" s="484" t="str">
        <f t="shared" si="11"/>
        <v>GDBTPotenciaCentro Occidente</v>
      </c>
      <c r="C254" s="193" t="s">
        <v>53</v>
      </c>
      <c r="D254" s="177" t="s">
        <v>136</v>
      </c>
      <c r="E254" s="177" t="s">
        <v>63</v>
      </c>
      <c r="F254" s="178" t="s">
        <v>163</v>
      </c>
      <c r="G254" s="179">
        <f t="array" ref="G254">INDEX(INSUMOS_MARZO_2025!$E$18:$E$221,MATCH($C254&amp;$E254,INSUMOS_MARZO_2025!$B$18:$B$221&amp;INSUMOS_MARZO_2025!$C$18:$C$221,0))</f>
        <v>1.027225835091012</v>
      </c>
      <c r="H254" s="118"/>
      <c r="I254" s="118" t="str">
        <f t="shared" si="9"/>
        <v>RABTSINNA</v>
      </c>
      <c r="J254" s="118" t="str">
        <f t="shared" si="10"/>
        <v>RABTPeninsularNA</v>
      </c>
      <c r="K254" s="118" t="s">
        <v>150</v>
      </c>
      <c r="M254" s="192" t="s">
        <v>59</v>
      </c>
      <c r="N254" s="99" t="s">
        <v>159</v>
      </c>
      <c r="O254" s="99" t="s">
        <v>160</v>
      </c>
      <c r="P254" s="99" t="s">
        <v>72</v>
      </c>
      <c r="Q254" s="182" t="s">
        <v>161</v>
      </c>
      <c r="R254" s="183">
        <f t="array" ref="R254">IF(Q254="NA",INDEX($G$10:$G$213,MATCH(M254&amp;P254,$C$10:$C$213&amp;$E$10:$E$213,0)),INDEX($G$10:$G$213,MATCH(M254&amp;P254,$C$10:$C$213&amp;$E$10:$E$213,0))*INDEX(PC_MARZO_2025!$F$28:$F$60,MATCH(I254,PC_MARZO_2025!$E$28:$E$60,0),MATCH($R$8,PC_MARZO_2025!$F$26,0)))</f>
        <v>8054.4564676905111</v>
      </c>
      <c r="S254" s="185"/>
      <c r="T254" s="185"/>
    </row>
    <row r="255" spans="1:20" ht="16.899999999999999" customHeight="1" x14ac:dyDescent="0.3">
      <c r="A255" s="484" t="str">
        <f t="shared" si="11"/>
        <v>GDMTHPotenciaCentro Occidente</v>
      </c>
      <c r="C255" s="193" t="s">
        <v>54</v>
      </c>
      <c r="D255" s="177" t="s">
        <v>136</v>
      </c>
      <c r="E255" s="177" t="s">
        <v>63</v>
      </c>
      <c r="F255" s="178" t="s">
        <v>163</v>
      </c>
      <c r="G255" s="179">
        <f t="array" ref="G255">INDEX(INSUMOS_MARZO_2025!$E$18:$E$221,MATCH($C255&amp;$E255,INSUMOS_MARZO_2025!$B$18:$B$221&amp;INSUMOS_MARZO_2025!$C$18:$C$221,0))</f>
        <v>316.13287163390493</v>
      </c>
      <c r="H255" s="118"/>
      <c r="I255" s="118" t="str">
        <f t="shared" si="9"/>
        <v>APBTSINNA</v>
      </c>
      <c r="J255" s="118" t="str">
        <f t="shared" si="10"/>
        <v>APBTPeninsularNA</v>
      </c>
      <c r="K255" s="118" t="s">
        <v>150</v>
      </c>
      <c r="M255" s="192" t="s">
        <v>57</v>
      </c>
      <c r="N255" s="99" t="s">
        <v>159</v>
      </c>
      <c r="O255" s="99" t="s">
        <v>160</v>
      </c>
      <c r="P255" s="99" t="s">
        <v>72</v>
      </c>
      <c r="Q255" s="182" t="s">
        <v>161</v>
      </c>
      <c r="R255" s="183">
        <f t="array" ref="R255">IF(Q255="NA",INDEX($G$10:$G$213,MATCH(M255&amp;P255,$C$10:$C$213&amp;$E$10:$E$213,0)),INDEX($G$10:$G$213,MATCH(M255&amp;P255,$C$10:$C$213&amp;$E$10:$E$213,0))*INDEX(PC_MARZO_2025!$F$28:$F$60,MATCH(I255,PC_MARZO_2025!$E$28:$E$60,0),MATCH($R$8,PC_MARZO_2025!$F$26,0)))</f>
        <v>15564.618839280884</v>
      </c>
      <c r="S255" s="185"/>
      <c r="T255" s="185"/>
    </row>
    <row r="256" spans="1:20" ht="16.899999999999999" customHeight="1" x14ac:dyDescent="0.3">
      <c r="A256" s="484" t="str">
        <f t="shared" si="11"/>
        <v>GDMTOPotenciaCentro Occidente</v>
      </c>
      <c r="C256" s="193" t="s">
        <v>55</v>
      </c>
      <c r="D256" s="177" t="s">
        <v>136</v>
      </c>
      <c r="E256" s="177" t="s">
        <v>63</v>
      </c>
      <c r="F256" s="178" t="s">
        <v>163</v>
      </c>
      <c r="G256" s="179">
        <f t="array" ref="G256">INDEX(INSUMOS_MARZO_2025!$E$18:$E$221,MATCH($C256&amp;$E256,INSUMOS_MARZO_2025!$B$18:$B$221&amp;INSUMOS_MARZO_2025!$C$18:$C$221,0))</f>
        <v>137.50828560883716</v>
      </c>
      <c r="H256" s="118"/>
      <c r="I256" s="118" t="str">
        <f t="shared" si="9"/>
        <v>APMTSINNA</v>
      </c>
      <c r="J256" s="118" t="str">
        <f t="shared" si="10"/>
        <v>APMTPeninsularNA</v>
      </c>
      <c r="K256" s="118" t="s">
        <v>150</v>
      </c>
      <c r="M256" s="192" t="s">
        <v>58</v>
      </c>
      <c r="N256" s="99" t="s">
        <v>159</v>
      </c>
      <c r="O256" s="99" t="s">
        <v>160</v>
      </c>
      <c r="P256" s="99" t="s">
        <v>72</v>
      </c>
      <c r="Q256" s="182" t="s">
        <v>161</v>
      </c>
      <c r="R256" s="183">
        <f t="array" ref="R256">IF(Q256="NA",INDEX($G$10:$G$213,MATCH(M256&amp;P256,$C$10:$C$213&amp;$E$10:$E$213,0)),INDEX($G$10:$G$213,MATCH(M256&amp;P256,$C$10:$C$213&amp;$E$10:$E$213,0))*INDEX(PC_MARZO_2025!$F$28:$F$60,MATCH(I256,PC_MARZO_2025!$E$28:$E$60,0),MATCH($R$8,PC_MARZO_2025!$F$26,0)))</f>
        <v>1984.1653478019705</v>
      </c>
      <c r="S256" s="185"/>
      <c r="T256" s="185"/>
    </row>
    <row r="257" spans="1:20" ht="16.899999999999999" customHeight="1" x14ac:dyDescent="0.3">
      <c r="A257" s="484" t="str">
        <f t="shared" si="11"/>
        <v>PDBTPotenciaCentro Occidente</v>
      </c>
      <c r="C257" s="193" t="s">
        <v>56</v>
      </c>
      <c r="D257" s="177" t="s">
        <v>136</v>
      </c>
      <c r="E257" s="177" t="s">
        <v>63</v>
      </c>
      <c r="F257" s="178" t="s">
        <v>163</v>
      </c>
      <c r="G257" s="179">
        <f t="array" ref="G257">INDEX(INSUMOS_MARZO_2025!$E$18:$E$221,MATCH($C257&amp;$E257,INSUMOS_MARZO_2025!$B$18:$B$221&amp;INSUMOS_MARZO_2025!$C$18:$C$221,0))</f>
        <v>139.09037005564943</v>
      </c>
      <c r="H257" s="118"/>
      <c r="I257" s="118" t="str">
        <f t="shared" si="9"/>
        <v>GDMTHSINB</v>
      </c>
      <c r="J257" s="118" t="str">
        <f t="shared" si="10"/>
        <v>GDMTHPeninsularB</v>
      </c>
      <c r="K257" s="118" t="s">
        <v>150</v>
      </c>
      <c r="M257" s="180" t="s">
        <v>54</v>
      </c>
      <c r="N257" s="99" t="s">
        <v>159</v>
      </c>
      <c r="O257" s="99" t="s">
        <v>160</v>
      </c>
      <c r="P257" s="99" t="s">
        <v>72</v>
      </c>
      <c r="Q257" s="182" t="s">
        <v>146</v>
      </c>
      <c r="R257" s="183">
        <f t="array" ref="R257">IF(Q257="NA",INDEX($G$10:$G$213,MATCH(M257&amp;P257,$C$10:$C$213&amp;$E$10:$E$213,0)),INDEX($G$10:$G$213,MATCH(M257&amp;P257,$C$10:$C$213&amp;$E$10:$E$213,0))*INDEX(PC_MARZO_2025!$F$28:$F$60,MATCH(I257,PC_MARZO_2025!$E$28:$E$60,0),MATCH($R$8,PC_MARZO_2025!$F$26,0)))</f>
        <v>111535.72026989411</v>
      </c>
      <c r="S257" s="185"/>
      <c r="T257" s="185"/>
    </row>
    <row r="258" spans="1:20" ht="16.899999999999999" customHeight="1" x14ac:dyDescent="0.3">
      <c r="A258" s="484" t="str">
        <f t="shared" si="11"/>
        <v>APBTPotenciaCentro Occidente</v>
      </c>
      <c r="C258" s="176" t="s">
        <v>57</v>
      </c>
      <c r="D258" s="177" t="s">
        <v>136</v>
      </c>
      <c r="E258" s="177" t="s">
        <v>63</v>
      </c>
      <c r="F258" s="178" t="s">
        <v>163</v>
      </c>
      <c r="G258" s="179">
        <f t="array" ref="G258">INDEX(INSUMOS_MARZO_2025!$E$18:$E$221,MATCH($C258&amp;$E258,INSUMOS_MARZO_2025!$B$18:$B$221&amp;INSUMOS_MARZO_2025!$C$18:$C$221,0))</f>
        <v>38.296820368700047</v>
      </c>
      <c r="H258" s="118"/>
      <c r="I258" s="118" t="str">
        <f t="shared" si="9"/>
        <v>GDMTHSINI</v>
      </c>
      <c r="J258" s="118" t="str">
        <f t="shared" si="10"/>
        <v>GDMTHPeninsularI</v>
      </c>
      <c r="K258" s="118" t="s">
        <v>150</v>
      </c>
      <c r="M258" s="180" t="s">
        <v>54</v>
      </c>
      <c r="N258" s="99" t="s">
        <v>159</v>
      </c>
      <c r="O258" s="99" t="s">
        <v>160</v>
      </c>
      <c r="P258" s="99" t="s">
        <v>72</v>
      </c>
      <c r="Q258" s="182" t="s">
        <v>147</v>
      </c>
      <c r="R258" s="183">
        <f t="array" ref="R258">IF(Q258="NA",INDEX($G$10:$G$213,MATCH(M258&amp;P258,$C$10:$C$213&amp;$E$10:$E$213,0)),INDEX($G$10:$G$213,MATCH(M258&amp;P258,$C$10:$C$213&amp;$E$10:$E$213,0))*INDEX(PC_MARZO_2025!$F$28:$F$60,MATCH(I258,PC_MARZO_2025!$E$28:$E$60,0),MATCH($R$8,PC_MARZO_2025!$F$26,0)))</f>
        <v>214054.28112233448</v>
      </c>
      <c r="S258" s="185"/>
      <c r="T258" s="185"/>
    </row>
    <row r="259" spans="1:20" ht="16.899999999999999" customHeight="1" x14ac:dyDescent="0.3">
      <c r="A259" s="484" t="str">
        <f t="shared" si="11"/>
        <v>APMTPotenciaCentro Occidente</v>
      </c>
      <c r="C259" s="176" t="s">
        <v>58</v>
      </c>
      <c r="D259" s="177" t="s">
        <v>136</v>
      </c>
      <c r="E259" s="177" t="s">
        <v>63</v>
      </c>
      <c r="F259" s="178" t="s">
        <v>163</v>
      </c>
      <c r="G259" s="179">
        <f t="array" ref="G259">INDEX(INSUMOS_MARZO_2025!$E$18:$E$221,MATCH($C259&amp;$E259,INSUMOS_MARZO_2025!$B$18:$B$221&amp;INSUMOS_MARZO_2025!$C$18:$C$221,0))</f>
        <v>2.212054650546651</v>
      </c>
      <c r="H259" s="118"/>
      <c r="I259" s="118" t="str">
        <f t="shared" si="9"/>
        <v>GDMTHSINP</v>
      </c>
      <c r="J259" s="118" t="str">
        <f t="shared" si="10"/>
        <v>GDMTHPeninsularP</v>
      </c>
      <c r="K259" s="118" t="s">
        <v>150</v>
      </c>
      <c r="M259" s="180" t="s">
        <v>54</v>
      </c>
      <c r="N259" s="99" t="s">
        <v>159</v>
      </c>
      <c r="O259" s="99" t="s">
        <v>160</v>
      </c>
      <c r="P259" s="99" t="s">
        <v>72</v>
      </c>
      <c r="Q259" s="182" t="s">
        <v>148</v>
      </c>
      <c r="R259" s="183">
        <f t="array" ref="R259">IF(Q259="NA",INDEX($G$10:$G$213,MATCH(M259&amp;P259,$C$10:$C$213&amp;$E$10:$E$213,0)),INDEX($G$10:$G$213,MATCH(M259&amp;P259,$C$10:$C$213&amp;$E$10:$E$213,0))*INDEX(PC_MARZO_2025!$F$28:$F$60,MATCH(I259,PC_MARZO_2025!$E$28:$E$60,0),MATCH($R$8,PC_MARZO_2025!$F$26,0)))</f>
        <v>50701.073741036729</v>
      </c>
      <c r="S259" s="185"/>
      <c r="T259" s="185"/>
    </row>
    <row r="260" spans="1:20" ht="16.899999999999999" customHeight="1" x14ac:dyDescent="0.3">
      <c r="A260" s="484" t="str">
        <f t="shared" si="11"/>
        <v>RABTPotenciaCentro Occidente</v>
      </c>
      <c r="C260" s="176" t="s">
        <v>59</v>
      </c>
      <c r="D260" s="177" t="s">
        <v>136</v>
      </c>
      <c r="E260" s="177" t="s">
        <v>63</v>
      </c>
      <c r="F260" s="178" t="s">
        <v>163</v>
      </c>
      <c r="G260" s="179">
        <f t="array" ref="G260">INDEX(INSUMOS_MARZO_2025!$E$18:$E$221,MATCH($C260&amp;$E260,INSUMOS_MARZO_2025!$B$18:$B$221&amp;INSUMOS_MARZO_2025!$C$18:$C$221,0))</f>
        <v>79.891952614759361</v>
      </c>
      <c r="H260" s="118"/>
      <c r="I260" s="118" t="str">
        <f t="shared" si="9"/>
        <v>GDMTOSINNA</v>
      </c>
      <c r="J260" s="118" t="str">
        <f t="shared" si="10"/>
        <v>GDMTOPeninsularNA</v>
      </c>
      <c r="K260" s="118" t="s">
        <v>150</v>
      </c>
      <c r="M260" s="180" t="s">
        <v>55</v>
      </c>
      <c r="N260" s="99" t="s">
        <v>159</v>
      </c>
      <c r="O260" s="99" t="s">
        <v>160</v>
      </c>
      <c r="P260" s="99" t="s">
        <v>72</v>
      </c>
      <c r="Q260" s="182" t="s">
        <v>161</v>
      </c>
      <c r="R260" s="183">
        <f t="array" ref="R260">IF(Q260="NA",INDEX($G$10:$G$213,MATCH(M260&amp;P260,$C$10:$C$213&amp;$E$10:$E$213,0)),INDEX($G$10:$G$213,MATCH(M260&amp;P260,$C$10:$C$213&amp;$E$10:$E$213,0))*INDEX(PC_MARZO_2025!$F$28:$F$60,MATCH(I260,PC_MARZO_2025!$E$28:$E$60,0),MATCH($R$8,PC_MARZO_2025!$F$26,0)))</f>
        <v>77198.852750348102</v>
      </c>
      <c r="S260" s="185"/>
      <c r="T260" s="185"/>
    </row>
    <row r="261" spans="1:20" ht="16.899999999999999" customHeight="1" x14ac:dyDescent="0.3">
      <c r="A261" s="484" t="str">
        <f t="shared" si="11"/>
        <v>RAMTPotenciaCentro Occidente</v>
      </c>
      <c r="C261" s="176" t="s">
        <v>60</v>
      </c>
      <c r="D261" s="177" t="s">
        <v>136</v>
      </c>
      <c r="E261" s="177" t="s">
        <v>63</v>
      </c>
      <c r="F261" s="178" t="s">
        <v>163</v>
      </c>
      <c r="G261" s="179">
        <f t="array" ref="G261">INDEX(INSUMOS_MARZO_2025!$E$18:$E$221,MATCH($C261&amp;$E261,INSUMOS_MARZO_2025!$B$18:$B$221&amp;INSUMOS_MARZO_2025!$C$18:$C$221,0))</f>
        <v>162.47222790103564</v>
      </c>
      <c r="H261" s="118"/>
      <c r="I261" s="118" t="str">
        <f t="shared" si="9"/>
        <v>RAMTSINNA</v>
      </c>
      <c r="J261" s="118" t="str">
        <f t="shared" si="10"/>
        <v>RAMTPeninsularNA</v>
      </c>
      <c r="K261" s="118" t="s">
        <v>150</v>
      </c>
      <c r="M261" s="192" t="s">
        <v>60</v>
      </c>
      <c r="N261" s="99" t="s">
        <v>159</v>
      </c>
      <c r="O261" s="99" t="s">
        <v>160</v>
      </c>
      <c r="P261" s="99" t="s">
        <v>72</v>
      </c>
      <c r="Q261" s="182" t="s">
        <v>161</v>
      </c>
      <c r="R261" s="183">
        <f t="array" ref="R261">IF(Q261="NA",INDEX($G$10:$G$213,MATCH(M261&amp;P261,$C$10:$C$213&amp;$E$10:$E$213,0)),INDEX($G$10:$G$213,MATCH(M261&amp;P261,$C$10:$C$213&amp;$E$10:$E$213,0))*INDEX(PC_MARZO_2025!$F$28:$F$60,MATCH(I261,PC_MARZO_2025!$E$28:$E$60,0),MATCH($R$8,PC_MARZO_2025!$F$26,0)))</f>
        <v>11242.411651806045</v>
      </c>
      <c r="S261" s="185"/>
      <c r="T261" s="185"/>
    </row>
    <row r="262" spans="1:20" ht="16.899999999999999" customHeight="1" x14ac:dyDescent="0.3">
      <c r="A262" s="484" t="str">
        <f t="shared" si="11"/>
        <v>DB1PotenciaCentro Oriente</v>
      </c>
      <c r="C262" s="176" t="s">
        <v>48</v>
      </c>
      <c r="D262" s="177" t="s">
        <v>136</v>
      </c>
      <c r="E262" s="177" t="s">
        <v>64</v>
      </c>
      <c r="F262" s="178" t="s">
        <v>163</v>
      </c>
      <c r="G262" s="179">
        <f t="array" ref="G262">INDEX(INSUMOS_MARZO_2025!$E$18:$E$221,MATCH($C262&amp;$E262,INSUMOS_MARZO_2025!$B$18:$B$221&amp;INSUMOS_MARZO_2025!$C$18:$C$221,0))</f>
        <v>363.95195861032772</v>
      </c>
      <c r="H262" s="118"/>
      <c r="I262" s="118" t="str">
        <f t="shared" si="9"/>
        <v>DISTSINB</v>
      </c>
      <c r="J262" s="118" t="str">
        <f t="shared" si="10"/>
        <v>DISTPeninsularB</v>
      </c>
      <c r="K262" s="118" t="s">
        <v>150</v>
      </c>
      <c r="M262" s="192" t="s">
        <v>51</v>
      </c>
      <c r="N262" s="99" t="s">
        <v>159</v>
      </c>
      <c r="O262" s="99" t="s">
        <v>160</v>
      </c>
      <c r="P262" s="99" t="s">
        <v>72</v>
      </c>
      <c r="Q262" s="182" t="s">
        <v>146</v>
      </c>
      <c r="R262" s="183">
        <f t="array" ref="R262">IF(Q262="NA",INDEX($G$10:$G$213,MATCH(M262&amp;P262,$C$10:$C$213&amp;$E$10:$E$213,0)),INDEX($G$10:$G$213,MATCH(M262&amp;P262,$C$10:$C$213&amp;$E$10:$E$213,0))*INDEX(PC_MARZO_2025!$F$28:$F$60,MATCH(I262,PC_MARZO_2025!$E$28:$E$60,0),MATCH($R$8,PC_MARZO_2025!$F$26,0)))</f>
        <v>4731.6991433092853</v>
      </c>
      <c r="S262" s="185"/>
      <c r="T262" s="185"/>
    </row>
    <row r="263" spans="1:20" ht="16.899999999999999" customHeight="1" x14ac:dyDescent="0.3">
      <c r="A263" s="484" t="str">
        <f t="shared" si="11"/>
        <v>DB2PotenciaCentro Oriente</v>
      </c>
      <c r="C263" s="176" t="s">
        <v>50</v>
      </c>
      <c r="D263" s="177" t="s">
        <v>136</v>
      </c>
      <c r="E263" s="177" t="s">
        <v>64</v>
      </c>
      <c r="F263" s="178" t="s">
        <v>163</v>
      </c>
      <c r="G263" s="179">
        <f t="array" ref="G263">INDEX(INSUMOS_MARZO_2025!$E$18:$E$221,MATCH($C263&amp;$E263,INSUMOS_MARZO_2025!$B$18:$B$221&amp;INSUMOS_MARZO_2025!$C$18:$C$221,0))</f>
        <v>223.70841390990091</v>
      </c>
      <c r="H263" s="118"/>
      <c r="I263" s="118" t="str">
        <f t="shared" si="9"/>
        <v>DISTSINI</v>
      </c>
      <c r="J263" s="118" t="str">
        <f t="shared" si="10"/>
        <v>DISTPeninsularI</v>
      </c>
      <c r="K263" s="118" t="s">
        <v>150</v>
      </c>
      <c r="M263" s="192" t="s">
        <v>51</v>
      </c>
      <c r="N263" s="99" t="s">
        <v>159</v>
      </c>
      <c r="O263" s="99" t="s">
        <v>160</v>
      </c>
      <c r="P263" s="99" t="s">
        <v>72</v>
      </c>
      <c r="Q263" s="182" t="s">
        <v>147</v>
      </c>
      <c r="R263" s="183">
        <f t="array" ref="R263">IF(Q263="NA",INDEX($G$10:$G$213,MATCH(M263&amp;P263,$C$10:$C$213&amp;$E$10:$E$213,0)),INDEX($G$10:$G$213,MATCH(M263&amp;P263,$C$10:$C$213&amp;$E$10:$E$213,0))*INDEX(PC_MARZO_2025!$F$28:$F$60,MATCH(I263,PC_MARZO_2025!$E$28:$E$60,0),MATCH($R$8,PC_MARZO_2025!$F$26,0)))</f>
        <v>8227.5995329395537</v>
      </c>
      <c r="S263" s="185"/>
      <c r="T263" s="185"/>
    </row>
    <row r="264" spans="1:20" ht="16.899999999999999" customHeight="1" x14ac:dyDescent="0.3">
      <c r="A264" s="484" t="str">
        <f t="shared" si="11"/>
        <v>DISTPotenciaCentro Oriente</v>
      </c>
      <c r="C264" s="176" t="s">
        <v>51</v>
      </c>
      <c r="D264" s="177" t="s">
        <v>136</v>
      </c>
      <c r="E264" s="177" t="s">
        <v>64</v>
      </c>
      <c r="F264" s="178" t="s">
        <v>163</v>
      </c>
      <c r="G264" s="179">
        <f t="array" ref="G264">INDEX(INSUMOS_MARZO_2025!$E$18:$E$221,MATCH($C264&amp;$E264,INSUMOS_MARZO_2025!$B$18:$B$221&amp;INSUMOS_MARZO_2025!$C$18:$C$221,0))</f>
        <v>110.00704388882671</v>
      </c>
      <c r="H264" s="118"/>
      <c r="I264" s="118" t="str">
        <f t="shared" si="9"/>
        <v>DISTSINP</v>
      </c>
      <c r="J264" s="118" t="str">
        <f t="shared" si="10"/>
        <v>DISTPeninsularP</v>
      </c>
      <c r="K264" s="118" t="s">
        <v>150</v>
      </c>
      <c r="M264" s="192" t="s">
        <v>51</v>
      </c>
      <c r="N264" s="99" t="s">
        <v>159</v>
      </c>
      <c r="O264" s="99" t="s">
        <v>160</v>
      </c>
      <c r="P264" s="99" t="s">
        <v>72</v>
      </c>
      <c r="Q264" s="182" t="s">
        <v>148</v>
      </c>
      <c r="R264" s="183">
        <f t="array" ref="R264">IF(Q264="NA",INDEX($G$10:$G$213,MATCH(M264&amp;P264,$C$10:$C$213&amp;$E$10:$E$213,0)),INDEX($G$10:$G$213,MATCH(M264&amp;P264,$C$10:$C$213&amp;$E$10:$E$213,0))*INDEX(PC_MARZO_2025!$F$28:$F$60,MATCH(I264,PC_MARZO_2025!$E$28:$E$60,0),MATCH($R$8,PC_MARZO_2025!$F$26,0)))</f>
        <v>1211.8709656166868</v>
      </c>
      <c r="S264" s="185"/>
      <c r="T264" s="185"/>
    </row>
    <row r="265" spans="1:20" ht="16.899999999999999" customHeight="1" x14ac:dyDescent="0.3">
      <c r="A265" s="484" t="str">
        <f t="shared" si="11"/>
        <v>DITPotenciaCentro Oriente</v>
      </c>
      <c r="C265" s="176" t="s">
        <v>52</v>
      </c>
      <c r="D265" s="177" t="s">
        <v>136</v>
      </c>
      <c r="E265" s="177" t="s">
        <v>64</v>
      </c>
      <c r="F265" s="178" t="s">
        <v>163</v>
      </c>
      <c r="G265" s="179">
        <f t="array" ref="G265">INDEX(INSUMOS_MARZO_2025!$E$18:$E$221,MATCH($C265&amp;$E265,INSUMOS_MARZO_2025!$B$18:$B$221&amp;INSUMOS_MARZO_2025!$C$18:$C$221,0))</f>
        <v>188.70458444458609</v>
      </c>
      <c r="H265" s="118"/>
      <c r="I265" s="118" t="str">
        <f t="shared" si="9"/>
        <v>DISTSINSP</v>
      </c>
      <c r="J265" s="118" t="str">
        <f t="shared" si="10"/>
        <v>DISTPeninsularSP</v>
      </c>
      <c r="K265" s="118" t="s">
        <v>150</v>
      </c>
      <c r="M265" s="192" t="s">
        <v>51</v>
      </c>
      <c r="N265" s="99" t="s">
        <v>159</v>
      </c>
      <c r="O265" s="99" t="s">
        <v>160</v>
      </c>
      <c r="P265" s="99" t="s">
        <v>72</v>
      </c>
      <c r="Q265" s="182" t="s">
        <v>151</v>
      </c>
      <c r="R265" s="183">
        <f t="array" ref="R265">IF(Q265="NA",INDEX($G$10:$G$213,MATCH(M265&amp;P265,$C$10:$C$213&amp;$E$10:$E$213,0)),INDEX($G$10:$G$213,MATCH(M265&amp;P265,$C$10:$C$213&amp;$E$10:$E$213,0))*INDEX(PC_MARZO_2025!$F$28:$F$60,MATCH(I265,PC_MARZO_2025!$E$28:$E$60,0),MATCH($R$8,PC_MARZO_2025!$F$26,0)))</f>
        <v>0</v>
      </c>
      <c r="S265" s="185"/>
      <c r="T265" s="185"/>
    </row>
    <row r="266" spans="1:20" ht="16.899999999999999" customHeight="1" x14ac:dyDescent="0.3">
      <c r="A266" s="484" t="str">
        <f t="shared" si="11"/>
        <v>GDBTPotenciaCentro Oriente</v>
      </c>
      <c r="C266" s="176" t="s">
        <v>53</v>
      </c>
      <c r="D266" s="177" t="s">
        <v>136</v>
      </c>
      <c r="E266" s="177" t="s">
        <v>64</v>
      </c>
      <c r="F266" s="178" t="s">
        <v>163</v>
      </c>
      <c r="G266" s="179">
        <f t="array" ref="G266">INDEX(INSUMOS_MARZO_2025!$E$18:$E$221,MATCH($C266&amp;$E266,INSUMOS_MARZO_2025!$B$18:$B$221&amp;INSUMOS_MARZO_2025!$C$18:$C$221,0))</f>
        <v>7.2747070197178783</v>
      </c>
      <c r="H266" s="118"/>
      <c r="I266" s="118" t="str">
        <f t="shared" ref="I266:I329" si="12">M266&amp;K266&amp;Q266</f>
        <v>DITSINB</v>
      </c>
      <c r="J266" s="118" t="str">
        <f t="shared" ref="J266:J329" si="13">M266&amp;P266&amp;Q266</f>
        <v>DITPeninsularB</v>
      </c>
      <c r="K266" s="118" t="s">
        <v>150</v>
      </c>
      <c r="M266" s="192" t="s">
        <v>52</v>
      </c>
      <c r="N266" s="99" t="s">
        <v>159</v>
      </c>
      <c r="O266" s="99" t="s">
        <v>160</v>
      </c>
      <c r="P266" s="99" t="s">
        <v>72</v>
      </c>
      <c r="Q266" s="182" t="s">
        <v>146</v>
      </c>
      <c r="R266" s="183">
        <f t="array" ref="R266">IF(Q266="NA",INDEX($G$10:$G$213,MATCH(M266&amp;P266,$C$10:$C$213&amp;$E$10:$E$213,0)),INDEX($G$10:$G$213,MATCH(M266&amp;P266,$C$10:$C$213&amp;$E$10:$E$213,0))*INDEX(PC_MARZO_2025!$F$28:$F$60,MATCH(I266,PC_MARZO_2025!$E$28:$E$60,0),MATCH($R$8,PC_MARZO_2025!$F$26,0)))</f>
        <v>333.24041536241862</v>
      </c>
      <c r="S266" s="185"/>
      <c r="T266" s="185"/>
    </row>
    <row r="267" spans="1:20" ht="16.899999999999999" customHeight="1" x14ac:dyDescent="0.3">
      <c r="A267" s="484" t="str">
        <f t="shared" ref="A267:A330" si="14">C267&amp;D267&amp;E267</f>
        <v>GDMTHPotenciaCentro Oriente</v>
      </c>
      <c r="C267" s="176" t="s">
        <v>54</v>
      </c>
      <c r="D267" s="177" t="s">
        <v>136</v>
      </c>
      <c r="E267" s="177" t="s">
        <v>64</v>
      </c>
      <c r="F267" s="178" t="s">
        <v>163</v>
      </c>
      <c r="G267" s="179">
        <f t="array" ref="G267">INDEX(INSUMOS_MARZO_2025!$E$18:$E$221,MATCH($C267&amp;$E267,INSUMOS_MARZO_2025!$B$18:$B$221&amp;INSUMOS_MARZO_2025!$C$18:$C$221,0))</f>
        <v>637.94872679206753</v>
      </c>
      <c r="H267" s="118"/>
      <c r="I267" s="118" t="str">
        <f t="shared" si="12"/>
        <v>DITSINI</v>
      </c>
      <c r="J267" s="118" t="str">
        <f t="shared" si="13"/>
        <v>DITPeninsularI</v>
      </c>
      <c r="K267" s="118" t="s">
        <v>150</v>
      </c>
      <c r="M267" s="192" t="s">
        <v>52</v>
      </c>
      <c r="N267" s="99" t="s">
        <v>159</v>
      </c>
      <c r="O267" s="99" t="s">
        <v>160</v>
      </c>
      <c r="P267" s="99" t="s">
        <v>72</v>
      </c>
      <c r="Q267" s="182" t="s">
        <v>147</v>
      </c>
      <c r="R267" s="183">
        <f t="array" ref="R267">IF(Q267="NA",INDEX($G$10:$G$213,MATCH(M267&amp;P267,$C$10:$C$213&amp;$E$10:$E$213,0)),INDEX($G$10:$G$213,MATCH(M267&amp;P267,$C$10:$C$213&amp;$E$10:$E$213,0))*INDEX(PC_MARZO_2025!$F$28:$F$60,MATCH(I267,PC_MARZO_2025!$E$28:$E$60,0),MATCH($R$8,PC_MARZO_2025!$F$26,0)))</f>
        <v>472.90574774993047</v>
      </c>
      <c r="S267" s="185"/>
      <c r="T267" s="185"/>
    </row>
    <row r="268" spans="1:20" ht="16.899999999999999" customHeight="1" x14ac:dyDescent="0.3">
      <c r="A268" s="484" t="str">
        <f t="shared" si="14"/>
        <v>GDMTOPotenciaCentro Oriente</v>
      </c>
      <c r="C268" s="176" t="s">
        <v>55</v>
      </c>
      <c r="D268" s="177" t="s">
        <v>136</v>
      </c>
      <c r="E268" s="177" t="s">
        <v>64</v>
      </c>
      <c r="F268" s="178" t="s">
        <v>163</v>
      </c>
      <c r="G268" s="179">
        <f t="array" ref="G268">INDEX(INSUMOS_MARZO_2025!$E$18:$E$221,MATCH($C268&amp;$E268,INSUMOS_MARZO_2025!$B$18:$B$221&amp;INSUMOS_MARZO_2025!$C$18:$C$221,0))</f>
        <v>196.82408699201184</v>
      </c>
      <c r="H268" s="118"/>
      <c r="I268" s="118" t="str">
        <f t="shared" si="12"/>
        <v>DITSINP</v>
      </c>
      <c r="J268" s="118" t="str">
        <f t="shared" si="13"/>
        <v>DITPeninsularP</v>
      </c>
      <c r="K268" s="118" t="s">
        <v>150</v>
      </c>
      <c r="M268" s="192" t="s">
        <v>52</v>
      </c>
      <c r="N268" s="99" t="s">
        <v>159</v>
      </c>
      <c r="O268" s="99" t="s">
        <v>160</v>
      </c>
      <c r="P268" s="99" t="s">
        <v>72</v>
      </c>
      <c r="Q268" s="182" t="s">
        <v>148</v>
      </c>
      <c r="R268" s="183">
        <f t="array" ref="R268">IF(Q268="NA",INDEX($G$10:$G$213,MATCH(M268&amp;P268,$C$10:$C$213&amp;$E$10:$E$213,0)),INDEX($G$10:$G$213,MATCH(M268&amp;P268,$C$10:$C$213&amp;$E$10:$E$213,0))*INDEX(PC_MARZO_2025!$F$28:$F$60,MATCH(I268,PC_MARZO_2025!$E$28:$E$60,0),MATCH($R$8,PC_MARZO_2025!$F$26,0)))</f>
        <v>49.149547870960554</v>
      </c>
      <c r="S268" s="185"/>
      <c r="T268" s="185"/>
    </row>
    <row r="269" spans="1:20" ht="16.899999999999999" customHeight="1" x14ac:dyDescent="0.3">
      <c r="A269" s="484" t="str">
        <f t="shared" si="14"/>
        <v>PDBTPotenciaCentro Oriente</v>
      </c>
      <c r="C269" s="176" t="s">
        <v>56</v>
      </c>
      <c r="D269" s="177" t="s">
        <v>136</v>
      </c>
      <c r="E269" s="177" t="s">
        <v>64</v>
      </c>
      <c r="F269" s="178" t="s">
        <v>163</v>
      </c>
      <c r="G269" s="179">
        <f t="array" ref="G269">INDEX(INSUMOS_MARZO_2025!$E$18:$E$221,MATCH($C269&amp;$E269,INSUMOS_MARZO_2025!$B$18:$B$221&amp;INSUMOS_MARZO_2025!$C$18:$C$221,0))</f>
        <v>187.80364180731232</v>
      </c>
      <c r="H269" s="118"/>
      <c r="I269" s="118" t="str">
        <f t="shared" si="12"/>
        <v>DITSINSP</v>
      </c>
      <c r="J269" s="118" t="str">
        <f t="shared" si="13"/>
        <v>DITPeninsularSP</v>
      </c>
      <c r="K269" s="118" t="s">
        <v>150</v>
      </c>
      <c r="M269" s="192" t="s">
        <v>52</v>
      </c>
      <c r="N269" s="99" t="s">
        <v>159</v>
      </c>
      <c r="O269" s="99" t="s">
        <v>160</v>
      </c>
      <c r="P269" s="99" t="s">
        <v>72</v>
      </c>
      <c r="Q269" s="182" t="s">
        <v>151</v>
      </c>
      <c r="R269" s="183">
        <f t="array" ref="R269">IF(Q269="NA",INDEX($G$10:$G$213,MATCH(M269&amp;P269,$C$10:$C$213&amp;$E$10:$E$213,0)),INDEX($G$10:$G$213,MATCH(M269&amp;P269,$C$10:$C$213&amp;$E$10:$E$213,0))*INDEX(PC_MARZO_2025!$F$28:$F$60,MATCH(I269,PC_MARZO_2025!$E$28:$E$60,0),MATCH($R$8,PC_MARZO_2025!$F$26,0)))</f>
        <v>0</v>
      </c>
      <c r="S269" s="185"/>
      <c r="T269" s="185"/>
    </row>
    <row r="270" spans="1:20" ht="16.899999999999999" customHeight="1" x14ac:dyDescent="0.3">
      <c r="A270" s="484" t="str">
        <f t="shared" si="14"/>
        <v>APBTPotenciaCentro Oriente</v>
      </c>
      <c r="C270" s="176" t="s">
        <v>57</v>
      </c>
      <c r="D270" s="177" t="s">
        <v>136</v>
      </c>
      <c r="E270" s="177" t="s">
        <v>64</v>
      </c>
      <c r="F270" s="178" t="s">
        <v>163</v>
      </c>
      <c r="G270" s="179">
        <f t="array" ref="G270">INDEX(INSUMOS_MARZO_2025!$E$18:$E$221,MATCH($C270&amp;$E270,INSUMOS_MARZO_2025!$B$18:$B$221&amp;INSUMOS_MARZO_2025!$C$18:$C$221,0))</f>
        <v>71.234163367671044</v>
      </c>
      <c r="H270" s="118"/>
      <c r="I270" s="118" t="str">
        <f t="shared" si="12"/>
        <v>DB1SINNA</v>
      </c>
      <c r="J270" s="118" t="str">
        <f t="shared" si="13"/>
        <v>DB1SuresteNA</v>
      </c>
      <c r="K270" s="118" t="s">
        <v>150</v>
      </c>
      <c r="M270" s="192" t="s">
        <v>48</v>
      </c>
      <c r="N270" s="99" t="s">
        <v>159</v>
      </c>
      <c r="O270" s="99" t="s">
        <v>160</v>
      </c>
      <c r="P270" s="99" t="s">
        <v>73</v>
      </c>
      <c r="Q270" s="182" t="s">
        <v>161</v>
      </c>
      <c r="R270" s="183">
        <f t="array" ref="R270">IF(Q270="NA",INDEX($G$10:$G$213,MATCH(M270&amp;P270,$C$10:$C$213&amp;$E$10:$E$213,0)),INDEX($G$10:$G$213,MATCH(M270&amp;P270,$C$10:$C$213&amp;$E$10:$E$213,0))*INDEX(PC_MARZO_2025!$F$28:$F$60,MATCH(I270,PC_MARZO_2025!$E$28:$E$60,0),MATCH($R$8,PC_MARZO_2025!$F$26,0)))</f>
        <v>148286.48272999961</v>
      </c>
      <c r="S270" s="185"/>
      <c r="T270" s="185"/>
    </row>
    <row r="271" spans="1:20" ht="16.899999999999999" customHeight="1" x14ac:dyDescent="0.3">
      <c r="A271" s="484" t="str">
        <f t="shared" si="14"/>
        <v>APMTPotenciaCentro Oriente</v>
      </c>
      <c r="C271" s="176" t="s">
        <v>58</v>
      </c>
      <c r="D271" s="177" t="s">
        <v>136</v>
      </c>
      <c r="E271" s="177" t="s">
        <v>64</v>
      </c>
      <c r="F271" s="178" t="s">
        <v>163</v>
      </c>
      <c r="G271" s="179">
        <f t="array" ref="G271">INDEX(INSUMOS_MARZO_2025!$E$18:$E$221,MATCH($C271&amp;$E271,INSUMOS_MARZO_2025!$B$18:$B$221&amp;INSUMOS_MARZO_2025!$C$18:$C$221,0))</f>
        <v>1.8312572431000622</v>
      </c>
      <c r="H271" s="118"/>
      <c r="I271" s="118" t="str">
        <f t="shared" si="12"/>
        <v>DB2SINNA</v>
      </c>
      <c r="J271" s="118" t="str">
        <f t="shared" si="13"/>
        <v>DB2SuresteNA</v>
      </c>
      <c r="K271" s="118" t="s">
        <v>150</v>
      </c>
      <c r="M271" s="192" t="s">
        <v>50</v>
      </c>
      <c r="N271" s="99" t="s">
        <v>159</v>
      </c>
      <c r="O271" s="99" t="s">
        <v>160</v>
      </c>
      <c r="P271" s="99" t="s">
        <v>73</v>
      </c>
      <c r="Q271" s="182" t="s">
        <v>161</v>
      </c>
      <c r="R271" s="183">
        <f t="array" ref="R271">IF(Q271="NA",INDEX($G$10:$G$213,MATCH(M271&amp;P271,$C$10:$C$213&amp;$E$10:$E$213,0)),INDEX($G$10:$G$213,MATCH(M271&amp;P271,$C$10:$C$213&amp;$E$10:$E$213,0))*INDEX(PC_MARZO_2025!$F$28:$F$60,MATCH(I271,PC_MARZO_2025!$E$28:$E$60,0),MATCH($R$8,PC_MARZO_2025!$F$26,0)))</f>
        <v>290938.82427463232</v>
      </c>
      <c r="S271" s="185"/>
      <c r="T271" s="185"/>
    </row>
    <row r="272" spans="1:20" ht="16.899999999999999" customHeight="1" x14ac:dyDescent="0.3">
      <c r="A272" s="484" t="str">
        <f t="shared" si="14"/>
        <v>RABTPotenciaCentro Oriente</v>
      </c>
      <c r="C272" s="176" t="s">
        <v>59</v>
      </c>
      <c r="D272" s="177" t="s">
        <v>136</v>
      </c>
      <c r="E272" s="177" t="s">
        <v>64</v>
      </c>
      <c r="F272" s="178" t="s">
        <v>163</v>
      </c>
      <c r="G272" s="179">
        <f t="array" ref="G272">INDEX(INSUMOS_MARZO_2025!$E$18:$E$221,MATCH($C272&amp;$E272,INSUMOS_MARZO_2025!$B$18:$B$221&amp;INSUMOS_MARZO_2025!$C$18:$C$221,0))</f>
        <v>57.409535606595554</v>
      </c>
      <c r="H272" s="118"/>
      <c r="I272" s="118" t="str">
        <f t="shared" si="12"/>
        <v>PDBTSINNA</v>
      </c>
      <c r="J272" s="118" t="str">
        <f t="shared" si="13"/>
        <v>PDBTSuresteNA</v>
      </c>
      <c r="K272" s="118" t="s">
        <v>150</v>
      </c>
      <c r="M272" s="192" t="s">
        <v>56</v>
      </c>
      <c r="N272" s="99" t="s">
        <v>159</v>
      </c>
      <c r="O272" s="99" t="s">
        <v>160</v>
      </c>
      <c r="P272" s="99" t="s">
        <v>73</v>
      </c>
      <c r="Q272" s="182" t="s">
        <v>161</v>
      </c>
      <c r="R272" s="183">
        <f t="array" ref="R272">IF(Q272="NA",INDEX($G$10:$G$213,MATCH(M272&amp;P272,$C$10:$C$213&amp;$E$10:$E$213,0)),INDEX($G$10:$G$213,MATCH(M272&amp;P272,$C$10:$C$213&amp;$E$10:$E$213,0))*INDEX(PC_MARZO_2025!$F$28:$F$60,MATCH(I272,PC_MARZO_2025!$E$28:$E$60,0),MATCH($R$8,PC_MARZO_2025!$F$26,0)))</f>
        <v>82725.074024324611</v>
      </c>
      <c r="S272" s="185"/>
      <c r="T272" s="185"/>
    </row>
    <row r="273" spans="1:20" ht="16.899999999999999" customHeight="1" x14ac:dyDescent="0.3">
      <c r="A273" s="484" t="str">
        <f t="shared" si="14"/>
        <v>RAMTPotenciaCentro Oriente</v>
      </c>
      <c r="C273" s="176" t="s">
        <v>60</v>
      </c>
      <c r="D273" s="177" t="s">
        <v>136</v>
      </c>
      <c r="E273" s="177" t="s">
        <v>64</v>
      </c>
      <c r="F273" s="178" t="s">
        <v>163</v>
      </c>
      <c r="G273" s="179">
        <f t="array" ref="G273">INDEX(INSUMOS_MARZO_2025!$E$18:$E$221,MATCH($C273&amp;$E273,INSUMOS_MARZO_2025!$B$18:$B$221&amp;INSUMOS_MARZO_2025!$C$18:$C$221,0))</f>
        <v>100.98024995343438</v>
      </c>
      <c r="H273" s="118"/>
      <c r="I273" s="118" t="str">
        <f t="shared" si="12"/>
        <v>GDBTSINNA</v>
      </c>
      <c r="J273" s="118" t="str">
        <f t="shared" si="13"/>
        <v>GDBTSuresteNA</v>
      </c>
      <c r="K273" s="118" t="s">
        <v>150</v>
      </c>
      <c r="M273" s="192" t="s">
        <v>53</v>
      </c>
      <c r="N273" s="99" t="s">
        <v>159</v>
      </c>
      <c r="O273" s="99" t="s">
        <v>160</v>
      </c>
      <c r="P273" s="99" t="s">
        <v>73</v>
      </c>
      <c r="Q273" s="182" t="s">
        <v>161</v>
      </c>
      <c r="R273" s="183">
        <f t="array" ref="R273">IF(Q273="NA",INDEX($G$10:$G$213,MATCH(M273&amp;P273,$C$10:$C$213&amp;$E$10:$E$213,0)),INDEX($G$10:$G$213,MATCH(M273&amp;P273,$C$10:$C$213&amp;$E$10:$E$213,0))*INDEX(PC_MARZO_2025!$F$28:$F$60,MATCH(I273,PC_MARZO_2025!$E$28:$E$60,0),MATCH($R$8,PC_MARZO_2025!$F$26,0)))</f>
        <v>2161.6253282193725</v>
      </c>
      <c r="S273" s="185"/>
      <c r="T273" s="185"/>
    </row>
    <row r="274" spans="1:20" ht="16.899999999999999" customHeight="1" x14ac:dyDescent="0.3">
      <c r="A274" s="484" t="str">
        <f t="shared" si="14"/>
        <v>DB1PotenciaCentro Sur</v>
      </c>
      <c r="C274" s="176" t="s">
        <v>48</v>
      </c>
      <c r="D274" s="177" t="s">
        <v>136</v>
      </c>
      <c r="E274" s="177" t="s">
        <v>65</v>
      </c>
      <c r="F274" s="178" t="s">
        <v>163</v>
      </c>
      <c r="G274" s="179">
        <f t="array" ref="G274">INDEX(INSUMOS_MARZO_2025!$E$18:$E$221,MATCH($C274&amp;$E274,INSUMOS_MARZO_2025!$B$18:$B$221&amp;INSUMOS_MARZO_2025!$C$18:$C$221,0))</f>
        <v>304.10884097777188</v>
      </c>
      <c r="H274" s="118"/>
      <c r="I274" s="118" t="str">
        <f t="shared" si="12"/>
        <v>RABTSINNA</v>
      </c>
      <c r="J274" s="118" t="str">
        <f t="shared" si="13"/>
        <v>RABTSuresteNA</v>
      </c>
      <c r="K274" s="118" t="s">
        <v>150</v>
      </c>
      <c r="M274" s="192" t="s">
        <v>59</v>
      </c>
      <c r="N274" s="99" t="s">
        <v>159</v>
      </c>
      <c r="O274" s="99" t="s">
        <v>160</v>
      </c>
      <c r="P274" s="99" t="s">
        <v>73</v>
      </c>
      <c r="Q274" s="182" t="s">
        <v>161</v>
      </c>
      <c r="R274" s="183">
        <f t="array" ref="R274">IF(Q274="NA",INDEX($G$10:$G$213,MATCH(M274&amp;P274,$C$10:$C$213&amp;$E$10:$E$213,0)),INDEX($G$10:$G$213,MATCH(M274&amp;P274,$C$10:$C$213&amp;$E$10:$E$213,0))*INDEX(PC_MARZO_2025!$F$28:$F$60,MATCH(I274,PC_MARZO_2025!$E$28:$E$60,0),MATCH($R$8,PC_MARZO_2025!$F$26,0)))</f>
        <v>8487.4312894252053</v>
      </c>
      <c r="S274" s="185"/>
      <c r="T274" s="185"/>
    </row>
    <row r="275" spans="1:20" ht="16.899999999999999" customHeight="1" x14ac:dyDescent="0.3">
      <c r="A275" s="484" t="str">
        <f t="shared" si="14"/>
        <v>DB2PotenciaCentro Sur</v>
      </c>
      <c r="C275" s="193" t="s">
        <v>50</v>
      </c>
      <c r="D275" s="177" t="s">
        <v>136</v>
      </c>
      <c r="E275" s="177" t="s">
        <v>65</v>
      </c>
      <c r="F275" s="178" t="s">
        <v>163</v>
      </c>
      <c r="G275" s="179">
        <f t="array" ref="G275">INDEX(INSUMOS_MARZO_2025!$E$18:$E$221,MATCH($C275&amp;$E275,INSUMOS_MARZO_2025!$B$18:$B$221&amp;INSUMOS_MARZO_2025!$C$18:$C$221,0))</f>
        <v>294.31911528183861</v>
      </c>
      <c r="H275" s="118"/>
      <c r="I275" s="118" t="str">
        <f t="shared" si="12"/>
        <v>APBTSINNA</v>
      </c>
      <c r="J275" s="118" t="str">
        <f t="shared" si="13"/>
        <v>APBTSuresteNA</v>
      </c>
      <c r="K275" s="118" t="s">
        <v>150</v>
      </c>
      <c r="M275" s="192" t="s">
        <v>57</v>
      </c>
      <c r="N275" s="99" t="s">
        <v>159</v>
      </c>
      <c r="O275" s="99" t="s">
        <v>160</v>
      </c>
      <c r="P275" s="99" t="s">
        <v>73</v>
      </c>
      <c r="Q275" s="182" t="s">
        <v>161</v>
      </c>
      <c r="R275" s="183">
        <f t="array" ref="R275">IF(Q275="NA",INDEX($G$10:$G$213,MATCH(M275&amp;P275,$C$10:$C$213&amp;$E$10:$E$213,0)),INDEX($G$10:$G$213,MATCH(M275&amp;P275,$C$10:$C$213&amp;$E$10:$E$213,0))*INDEX(PC_MARZO_2025!$F$28:$F$60,MATCH(I275,PC_MARZO_2025!$E$28:$E$60,0),MATCH($R$8,PC_MARZO_2025!$F$26,0)))</f>
        <v>25298.302306933674</v>
      </c>
      <c r="S275" s="185"/>
      <c r="T275" s="185"/>
    </row>
    <row r="276" spans="1:20" ht="16.899999999999999" customHeight="1" x14ac:dyDescent="0.3">
      <c r="A276" s="484" t="str">
        <f t="shared" si="14"/>
        <v>DISTPotenciaCentro Sur</v>
      </c>
      <c r="C276" s="193" t="s">
        <v>51</v>
      </c>
      <c r="D276" s="177" t="s">
        <v>136</v>
      </c>
      <c r="E276" s="177" t="s">
        <v>65</v>
      </c>
      <c r="F276" s="178" t="s">
        <v>163</v>
      </c>
      <c r="G276" s="179">
        <f t="array" ref="G276">INDEX(INSUMOS_MARZO_2025!$E$18:$E$221,MATCH($C276&amp;$E276,INSUMOS_MARZO_2025!$B$18:$B$221&amp;INSUMOS_MARZO_2025!$C$18:$C$221,0))</f>
        <v>220.22130517497553</v>
      </c>
      <c r="H276" s="118"/>
      <c r="I276" s="118" t="str">
        <f t="shared" si="12"/>
        <v>APMTSINNA</v>
      </c>
      <c r="J276" s="118" t="str">
        <f t="shared" si="13"/>
        <v>APMTSuresteNA</v>
      </c>
      <c r="K276" s="118" t="s">
        <v>150</v>
      </c>
      <c r="M276" s="192" t="s">
        <v>58</v>
      </c>
      <c r="N276" s="99" t="s">
        <v>159</v>
      </c>
      <c r="O276" s="99" t="s">
        <v>160</v>
      </c>
      <c r="P276" s="99" t="s">
        <v>73</v>
      </c>
      <c r="Q276" s="182" t="s">
        <v>161</v>
      </c>
      <c r="R276" s="183">
        <f t="array" ref="R276">IF(Q276="NA",INDEX($G$10:$G$213,MATCH(M276&amp;P276,$C$10:$C$213&amp;$E$10:$E$213,0)),INDEX($G$10:$G$213,MATCH(M276&amp;P276,$C$10:$C$213&amp;$E$10:$E$213,0))*INDEX(PC_MARZO_2025!$F$28:$F$60,MATCH(I276,PC_MARZO_2025!$E$28:$E$60,0),MATCH($R$8,PC_MARZO_2025!$F$26,0)))</f>
        <v>1383.1162496107665</v>
      </c>
      <c r="S276" s="185"/>
      <c r="T276" s="185"/>
    </row>
    <row r="277" spans="1:20" ht="16.899999999999999" customHeight="1" x14ac:dyDescent="0.3">
      <c r="A277" s="484" t="str">
        <f t="shared" si="14"/>
        <v>DITPotenciaCentro Sur</v>
      </c>
      <c r="C277" s="193" t="s">
        <v>52</v>
      </c>
      <c r="D277" s="177" t="s">
        <v>136</v>
      </c>
      <c r="E277" s="177" t="s">
        <v>65</v>
      </c>
      <c r="F277" s="178" t="s">
        <v>163</v>
      </c>
      <c r="G277" s="179">
        <f t="array" ref="G277">INDEX(INSUMOS_MARZO_2025!$E$18:$E$221,MATCH($C277&amp;$E277,INSUMOS_MARZO_2025!$B$18:$B$221&amp;INSUMOS_MARZO_2025!$C$18:$C$221,0))</f>
        <v>23.665324831786165</v>
      </c>
      <c r="H277" s="118"/>
      <c r="I277" s="118" t="str">
        <f t="shared" si="12"/>
        <v>GDMTHSINB</v>
      </c>
      <c r="J277" s="118" t="str">
        <f t="shared" si="13"/>
        <v>GDMTHSuresteB</v>
      </c>
      <c r="K277" s="118" t="s">
        <v>150</v>
      </c>
      <c r="M277" s="180" t="s">
        <v>54</v>
      </c>
      <c r="N277" s="99" t="s">
        <v>159</v>
      </c>
      <c r="O277" s="99" t="s">
        <v>160</v>
      </c>
      <c r="P277" s="99" t="s">
        <v>73</v>
      </c>
      <c r="Q277" s="182" t="s">
        <v>146</v>
      </c>
      <c r="R277" s="183">
        <f t="array" ref="R277">IF(Q277="NA",INDEX($G$10:$G$213,MATCH(M277&amp;P277,$C$10:$C$213&amp;$E$10:$E$213,0)),INDEX($G$10:$G$213,MATCH(M277&amp;P277,$C$10:$C$213&amp;$E$10:$E$213,0))*INDEX(PC_MARZO_2025!$F$28:$F$60,MATCH(I277,PC_MARZO_2025!$E$28:$E$60,0),MATCH($R$8,PC_MARZO_2025!$F$26,0)))</f>
        <v>43282.964126010091</v>
      </c>
      <c r="S277" s="185"/>
      <c r="T277" s="185"/>
    </row>
    <row r="278" spans="1:20" ht="16.899999999999999" customHeight="1" x14ac:dyDescent="0.3">
      <c r="A278" s="484" t="str">
        <f t="shared" si="14"/>
        <v>GDBTPotenciaCentro Sur</v>
      </c>
      <c r="C278" s="193" t="s">
        <v>53</v>
      </c>
      <c r="D278" s="177" t="s">
        <v>136</v>
      </c>
      <c r="E278" s="177" t="s">
        <v>65</v>
      </c>
      <c r="F278" s="178" t="s">
        <v>163</v>
      </c>
      <c r="G278" s="179">
        <f t="array" ref="G278">INDEX(INSUMOS_MARZO_2025!$E$18:$E$221,MATCH($C278&amp;$E278,INSUMOS_MARZO_2025!$B$18:$B$221&amp;INSUMOS_MARZO_2025!$C$18:$C$221,0))</f>
        <v>5.5608599626464255</v>
      </c>
      <c r="H278" s="118"/>
      <c r="I278" s="118" t="str">
        <f t="shared" si="12"/>
        <v>GDMTHSINI</v>
      </c>
      <c r="J278" s="118" t="str">
        <f t="shared" si="13"/>
        <v>GDMTHSuresteI</v>
      </c>
      <c r="K278" s="118" t="s">
        <v>150</v>
      </c>
      <c r="M278" s="180" t="s">
        <v>54</v>
      </c>
      <c r="N278" s="99" t="s">
        <v>159</v>
      </c>
      <c r="O278" s="99" t="s">
        <v>160</v>
      </c>
      <c r="P278" s="99" t="s">
        <v>73</v>
      </c>
      <c r="Q278" s="182" t="s">
        <v>147</v>
      </c>
      <c r="R278" s="183">
        <f t="array" ref="R278">IF(Q278="NA",INDEX($G$10:$G$213,MATCH(M278&amp;P278,$C$10:$C$213&amp;$E$10:$E$213,0)),INDEX($G$10:$G$213,MATCH(M278&amp;P278,$C$10:$C$213&amp;$E$10:$E$213,0))*INDEX(PC_MARZO_2025!$F$28:$F$60,MATCH(I278,PC_MARZO_2025!$E$28:$E$60,0),MATCH($R$8,PC_MARZO_2025!$F$26,0)))</f>
        <v>83066.696018259172</v>
      </c>
      <c r="S278" s="185"/>
      <c r="T278" s="185"/>
    </row>
    <row r="279" spans="1:20" ht="16.899999999999999" customHeight="1" x14ac:dyDescent="0.3">
      <c r="A279" s="484" t="str">
        <f t="shared" si="14"/>
        <v>GDMTHPotenciaCentro Sur</v>
      </c>
      <c r="C279" s="193" t="s">
        <v>54</v>
      </c>
      <c r="D279" s="177" t="s">
        <v>136</v>
      </c>
      <c r="E279" s="177" t="s">
        <v>65</v>
      </c>
      <c r="F279" s="178" t="s">
        <v>163</v>
      </c>
      <c r="G279" s="179">
        <f t="array" ref="G279">INDEX(INSUMOS_MARZO_2025!$E$18:$E$221,MATCH($C279&amp;$E279,INSUMOS_MARZO_2025!$B$18:$B$221&amp;INSUMOS_MARZO_2025!$C$18:$C$221,0))</f>
        <v>323.30421973367436</v>
      </c>
      <c r="H279" s="118"/>
      <c r="I279" s="118" t="str">
        <f t="shared" si="12"/>
        <v>GDMTHSINP</v>
      </c>
      <c r="J279" s="118" t="str">
        <f t="shared" si="13"/>
        <v>GDMTHSuresteP</v>
      </c>
      <c r="K279" s="118" t="s">
        <v>150</v>
      </c>
      <c r="M279" s="180" t="s">
        <v>54</v>
      </c>
      <c r="N279" s="99" t="s">
        <v>159</v>
      </c>
      <c r="O279" s="99" t="s">
        <v>160</v>
      </c>
      <c r="P279" s="99" t="s">
        <v>73</v>
      </c>
      <c r="Q279" s="182" t="s">
        <v>148</v>
      </c>
      <c r="R279" s="183">
        <f t="array" ref="R279">IF(Q279="NA",INDEX($G$10:$G$213,MATCH(M279&amp;P279,$C$10:$C$213&amp;$E$10:$E$213,0)),INDEX($G$10:$G$213,MATCH(M279&amp;P279,$C$10:$C$213&amp;$E$10:$E$213,0))*INDEX(PC_MARZO_2025!$F$28:$F$60,MATCH(I279,PC_MARZO_2025!$E$28:$E$60,0),MATCH($R$8,PC_MARZO_2025!$F$26,0)))</f>
        <v>19675.246195328742</v>
      </c>
      <c r="S279" s="185"/>
      <c r="T279" s="185"/>
    </row>
    <row r="280" spans="1:20" ht="16.899999999999999" customHeight="1" x14ac:dyDescent="0.3">
      <c r="A280" s="484" t="str">
        <f t="shared" si="14"/>
        <v>GDMTOPotenciaCentro Sur</v>
      </c>
      <c r="C280" s="193" t="s">
        <v>55</v>
      </c>
      <c r="D280" s="177" t="s">
        <v>136</v>
      </c>
      <c r="E280" s="177" t="s">
        <v>65</v>
      </c>
      <c r="F280" s="178" t="s">
        <v>163</v>
      </c>
      <c r="G280" s="179">
        <f t="array" ref="G280">INDEX(INSUMOS_MARZO_2025!$E$18:$E$221,MATCH($C280&amp;$E280,INSUMOS_MARZO_2025!$B$18:$B$221&amp;INSUMOS_MARZO_2025!$C$18:$C$221,0))</f>
        <v>136.06802143946885</v>
      </c>
      <c r="H280" s="118"/>
      <c r="I280" s="118" t="str">
        <f t="shared" si="12"/>
        <v>GDMTOSINNA</v>
      </c>
      <c r="J280" s="118" t="str">
        <f t="shared" si="13"/>
        <v>GDMTOSuresteNA</v>
      </c>
      <c r="K280" s="118" t="s">
        <v>150</v>
      </c>
      <c r="M280" s="180" t="s">
        <v>55</v>
      </c>
      <c r="N280" s="99" t="s">
        <v>159</v>
      </c>
      <c r="O280" s="99" t="s">
        <v>160</v>
      </c>
      <c r="P280" s="99" t="s">
        <v>73</v>
      </c>
      <c r="Q280" s="182" t="s">
        <v>161</v>
      </c>
      <c r="R280" s="183">
        <f t="array" ref="R280">IF(Q280="NA",INDEX($G$10:$G$213,MATCH(M280&amp;P280,$C$10:$C$213&amp;$E$10:$E$213,0)),INDEX($G$10:$G$213,MATCH(M280&amp;P280,$C$10:$C$213&amp;$E$10:$E$213,0))*INDEX(PC_MARZO_2025!$F$28:$F$60,MATCH(I280,PC_MARZO_2025!$E$28:$E$60,0),MATCH($R$8,PC_MARZO_2025!$F$26,0)))</f>
        <v>71589.431559730612</v>
      </c>
      <c r="S280" s="185"/>
      <c r="T280" s="185"/>
    </row>
    <row r="281" spans="1:20" ht="16.899999999999999" customHeight="1" x14ac:dyDescent="0.3">
      <c r="A281" s="484" t="str">
        <f t="shared" si="14"/>
        <v>PDBTPotenciaCentro Sur</v>
      </c>
      <c r="C281" s="193" t="s">
        <v>56</v>
      </c>
      <c r="D281" s="177" t="s">
        <v>136</v>
      </c>
      <c r="E281" s="177" t="s">
        <v>65</v>
      </c>
      <c r="F281" s="178" t="s">
        <v>163</v>
      </c>
      <c r="G281" s="179">
        <f t="array" ref="G281">INDEX(INSUMOS_MARZO_2025!$E$18:$E$221,MATCH($C281&amp;$E281,INSUMOS_MARZO_2025!$B$18:$B$221&amp;INSUMOS_MARZO_2025!$C$18:$C$221,0))</f>
        <v>121.85156306180512</v>
      </c>
      <c r="H281" s="118"/>
      <c r="I281" s="118" t="str">
        <f t="shared" si="12"/>
        <v>RAMTSINNA</v>
      </c>
      <c r="J281" s="118" t="str">
        <f t="shared" si="13"/>
        <v>RAMTSuresteNA</v>
      </c>
      <c r="K281" s="118" t="s">
        <v>150</v>
      </c>
      <c r="M281" s="192" t="s">
        <v>60</v>
      </c>
      <c r="N281" s="99" t="s">
        <v>159</v>
      </c>
      <c r="O281" s="99" t="s">
        <v>160</v>
      </c>
      <c r="P281" s="99" t="s">
        <v>73</v>
      </c>
      <c r="Q281" s="182" t="s">
        <v>161</v>
      </c>
      <c r="R281" s="183">
        <f t="array" ref="R281">IF(Q281="NA",INDEX($G$10:$G$213,MATCH(M281&amp;P281,$C$10:$C$213&amp;$E$10:$E$213,0)),INDEX($G$10:$G$213,MATCH(M281&amp;P281,$C$10:$C$213&amp;$E$10:$E$213,0))*INDEX(PC_MARZO_2025!$F$28:$F$60,MATCH(I281,PC_MARZO_2025!$E$28:$E$60,0),MATCH($R$8,PC_MARZO_2025!$F$26,0)))</f>
        <v>11589.461884740262</v>
      </c>
      <c r="S281" s="185"/>
      <c r="T281" s="185"/>
    </row>
    <row r="282" spans="1:20" ht="16.899999999999999" customHeight="1" x14ac:dyDescent="0.3">
      <c r="A282" s="484" t="str">
        <f t="shared" si="14"/>
        <v>APBTPotenciaCentro Sur</v>
      </c>
      <c r="C282" s="176" t="s">
        <v>57</v>
      </c>
      <c r="D282" s="177" t="s">
        <v>136</v>
      </c>
      <c r="E282" s="177" t="s">
        <v>65</v>
      </c>
      <c r="F282" s="178" t="s">
        <v>163</v>
      </c>
      <c r="G282" s="179">
        <f t="array" ref="G282">INDEX(INSUMOS_MARZO_2025!$E$18:$E$221,MATCH($C282&amp;$E282,INSUMOS_MARZO_2025!$B$18:$B$221&amp;INSUMOS_MARZO_2025!$C$18:$C$221,0))</f>
        <v>52.253825330258323</v>
      </c>
      <c r="H282" s="118"/>
      <c r="I282" s="118" t="str">
        <f t="shared" si="12"/>
        <v>DISTSINB</v>
      </c>
      <c r="J282" s="118" t="str">
        <f t="shared" si="13"/>
        <v>DISTSuresteB</v>
      </c>
      <c r="K282" s="118" t="s">
        <v>150</v>
      </c>
      <c r="M282" s="192" t="s">
        <v>51</v>
      </c>
      <c r="N282" s="99" t="s">
        <v>159</v>
      </c>
      <c r="O282" s="99" t="s">
        <v>160</v>
      </c>
      <c r="P282" s="99" t="s">
        <v>73</v>
      </c>
      <c r="Q282" s="182" t="s">
        <v>146</v>
      </c>
      <c r="R282" s="183">
        <f t="array" ref="R282">IF(Q282="NA",INDEX($G$10:$G$213,MATCH(M282&amp;P282,$C$10:$C$213&amp;$E$10:$E$213,0)),INDEX($G$10:$G$213,MATCH(M282&amp;P282,$C$10:$C$213&amp;$E$10:$E$213,0))*INDEX(PC_MARZO_2025!$F$28:$F$60,MATCH(I282,PC_MARZO_2025!$E$28:$E$60,0),MATCH($R$8,PC_MARZO_2025!$F$26,0)))</f>
        <v>17774.241164197876</v>
      </c>
      <c r="S282" s="185"/>
      <c r="T282" s="185"/>
    </row>
    <row r="283" spans="1:20" ht="16.899999999999999" customHeight="1" x14ac:dyDescent="0.3">
      <c r="A283" s="484" t="str">
        <f t="shared" si="14"/>
        <v>APMTPotenciaCentro Sur</v>
      </c>
      <c r="C283" s="176" t="s">
        <v>58</v>
      </c>
      <c r="D283" s="177" t="s">
        <v>136</v>
      </c>
      <c r="E283" s="177" t="s">
        <v>65</v>
      </c>
      <c r="F283" s="178" t="s">
        <v>163</v>
      </c>
      <c r="G283" s="179">
        <f t="array" ref="G283">INDEX(INSUMOS_MARZO_2025!$E$18:$E$221,MATCH($C283&amp;$E283,INSUMOS_MARZO_2025!$B$18:$B$221&amp;INSUMOS_MARZO_2025!$C$18:$C$221,0))</f>
        <v>0.23268678779263924</v>
      </c>
      <c r="H283" s="118"/>
      <c r="I283" s="118" t="str">
        <f t="shared" si="12"/>
        <v>DISTSINI</v>
      </c>
      <c r="J283" s="118" t="str">
        <f t="shared" si="13"/>
        <v>DISTSuresteI</v>
      </c>
      <c r="K283" s="118" t="s">
        <v>150</v>
      </c>
      <c r="M283" s="192" t="s">
        <v>51</v>
      </c>
      <c r="N283" s="99" t="s">
        <v>159</v>
      </c>
      <c r="O283" s="99" t="s">
        <v>160</v>
      </c>
      <c r="P283" s="99" t="s">
        <v>73</v>
      </c>
      <c r="Q283" s="182" t="s">
        <v>147</v>
      </c>
      <c r="R283" s="183">
        <f t="array" ref="R283">IF(Q283="NA",INDEX($G$10:$G$213,MATCH(M283&amp;P283,$C$10:$C$213&amp;$E$10:$E$213,0)),INDEX($G$10:$G$213,MATCH(M283&amp;P283,$C$10:$C$213&amp;$E$10:$E$213,0))*INDEX(PC_MARZO_2025!$F$28:$F$60,MATCH(I283,PC_MARZO_2025!$E$28:$E$60,0),MATCH($R$8,PC_MARZO_2025!$F$26,0)))</f>
        <v>30906.305297895931</v>
      </c>
      <c r="S283" s="185"/>
      <c r="T283" s="185"/>
    </row>
    <row r="284" spans="1:20" ht="16.899999999999999" customHeight="1" x14ac:dyDescent="0.3">
      <c r="A284" s="484" t="str">
        <f t="shared" si="14"/>
        <v>RABTPotenciaCentro Sur</v>
      </c>
      <c r="C284" s="176" t="s">
        <v>59</v>
      </c>
      <c r="D284" s="177" t="s">
        <v>136</v>
      </c>
      <c r="E284" s="177" t="s">
        <v>65</v>
      </c>
      <c r="F284" s="178" t="s">
        <v>163</v>
      </c>
      <c r="G284" s="179">
        <f t="array" ref="G284">INDEX(INSUMOS_MARZO_2025!$E$18:$E$221,MATCH($C284&amp;$E284,INSUMOS_MARZO_2025!$B$18:$B$221&amp;INSUMOS_MARZO_2025!$C$18:$C$221,0))</f>
        <v>9.673970520771265</v>
      </c>
      <c r="H284" s="118"/>
      <c r="I284" s="118" t="str">
        <f t="shared" si="12"/>
        <v>DISTSINP</v>
      </c>
      <c r="J284" s="118" t="str">
        <f t="shared" si="13"/>
        <v>DISTSuresteP</v>
      </c>
      <c r="K284" s="118" t="s">
        <v>150</v>
      </c>
      <c r="M284" s="192" t="s">
        <v>51</v>
      </c>
      <c r="N284" s="99" t="s">
        <v>159</v>
      </c>
      <c r="O284" s="99" t="s">
        <v>160</v>
      </c>
      <c r="P284" s="99" t="s">
        <v>73</v>
      </c>
      <c r="Q284" s="182" t="s">
        <v>148</v>
      </c>
      <c r="R284" s="183">
        <f t="array" ref="R284">IF(Q284="NA",INDEX($G$10:$G$213,MATCH(M284&amp;P284,$C$10:$C$213&amp;$E$10:$E$213,0)),INDEX($G$10:$G$213,MATCH(M284&amp;P284,$C$10:$C$213&amp;$E$10:$E$213,0))*INDEX(PC_MARZO_2025!$F$28:$F$60,MATCH(I284,PC_MARZO_2025!$E$28:$E$60,0),MATCH($R$8,PC_MARZO_2025!$F$26,0)))</f>
        <v>4552.294249988071</v>
      </c>
      <c r="S284" s="185"/>
      <c r="T284" s="185"/>
    </row>
    <row r="285" spans="1:20" ht="16.899999999999999" customHeight="1" x14ac:dyDescent="0.3">
      <c r="A285" s="484" t="str">
        <f t="shared" si="14"/>
        <v>RAMTPotenciaCentro Sur</v>
      </c>
      <c r="C285" s="176" t="s">
        <v>60</v>
      </c>
      <c r="D285" s="177" t="s">
        <v>136</v>
      </c>
      <c r="E285" s="177" t="s">
        <v>65</v>
      </c>
      <c r="F285" s="178" t="s">
        <v>163</v>
      </c>
      <c r="G285" s="179">
        <f t="array" ref="G285">INDEX(INSUMOS_MARZO_2025!$E$18:$E$221,MATCH($C285&amp;$E285,INSUMOS_MARZO_2025!$B$18:$B$221&amp;INSUMOS_MARZO_2025!$C$18:$C$221,0))</f>
        <v>19.758743051072695</v>
      </c>
      <c r="H285" s="118"/>
      <c r="I285" s="118" t="str">
        <f t="shared" si="12"/>
        <v>DISTSINSP</v>
      </c>
      <c r="J285" s="118" t="str">
        <f t="shared" si="13"/>
        <v>DISTSuresteSP</v>
      </c>
      <c r="K285" s="118" t="s">
        <v>150</v>
      </c>
      <c r="M285" s="192" t="s">
        <v>51</v>
      </c>
      <c r="N285" s="99" t="s">
        <v>159</v>
      </c>
      <c r="O285" s="99" t="s">
        <v>160</v>
      </c>
      <c r="P285" s="99" t="s">
        <v>73</v>
      </c>
      <c r="Q285" s="182" t="s">
        <v>151</v>
      </c>
      <c r="R285" s="183">
        <f t="array" ref="R285">IF(Q285="NA",INDEX($G$10:$G$213,MATCH(M285&amp;P285,$C$10:$C$213&amp;$E$10:$E$213,0)),INDEX($G$10:$G$213,MATCH(M285&amp;P285,$C$10:$C$213&amp;$E$10:$E$213,0))*INDEX(PC_MARZO_2025!$F$28:$F$60,MATCH(I285,PC_MARZO_2025!$E$28:$E$60,0),MATCH($R$8,PC_MARZO_2025!$F$26,0)))</f>
        <v>0</v>
      </c>
      <c r="S285" s="185"/>
      <c r="T285" s="185"/>
    </row>
    <row r="286" spans="1:20" ht="16.899999999999999" customHeight="1" x14ac:dyDescent="0.3">
      <c r="A286" s="484" t="str">
        <f t="shared" si="14"/>
        <v>DB1PotenciaGolfo Centro</v>
      </c>
      <c r="C286" s="176" t="s">
        <v>48</v>
      </c>
      <c r="D286" s="177" t="s">
        <v>136</v>
      </c>
      <c r="E286" s="177" t="s">
        <v>66</v>
      </c>
      <c r="F286" s="178" t="s">
        <v>163</v>
      </c>
      <c r="G286" s="179">
        <f t="array" ref="G286">INDEX(INSUMOS_MARZO_2025!$E$18:$E$221,MATCH($C286&amp;$E286,INSUMOS_MARZO_2025!$B$18:$B$221&amp;INSUMOS_MARZO_2025!$C$18:$C$221,0))</f>
        <v>207.35785698798216</v>
      </c>
      <c r="H286" s="118"/>
      <c r="I286" s="118" t="str">
        <f t="shared" si="12"/>
        <v>DITSINB</v>
      </c>
      <c r="J286" s="118" t="str">
        <f t="shared" si="13"/>
        <v>DITSuresteB</v>
      </c>
      <c r="K286" s="118" t="s">
        <v>150</v>
      </c>
      <c r="M286" s="192" t="s">
        <v>52</v>
      </c>
      <c r="N286" s="99" t="s">
        <v>159</v>
      </c>
      <c r="O286" s="99" t="s">
        <v>160</v>
      </c>
      <c r="P286" s="99" t="s">
        <v>73</v>
      </c>
      <c r="Q286" s="182" t="s">
        <v>146</v>
      </c>
      <c r="R286" s="183">
        <f t="array" ref="R286">IF(Q286="NA",INDEX($G$10:$G$213,MATCH(M286&amp;P286,$C$10:$C$213&amp;$E$10:$E$213,0)),INDEX($G$10:$G$213,MATCH(M286&amp;P286,$C$10:$C$213&amp;$E$10:$E$213,0))*INDEX(PC_MARZO_2025!$F$28:$F$60,MATCH(I286,PC_MARZO_2025!$E$28:$E$60,0),MATCH($R$8,PC_MARZO_2025!$F$26,0)))</f>
        <v>725.52312748295492</v>
      </c>
      <c r="S286" s="185"/>
      <c r="T286" s="185"/>
    </row>
    <row r="287" spans="1:20" ht="16.899999999999999" customHeight="1" x14ac:dyDescent="0.3">
      <c r="A287" s="484" t="str">
        <f t="shared" si="14"/>
        <v>DB2PotenciaGolfo Centro</v>
      </c>
      <c r="C287" s="176" t="s">
        <v>50</v>
      </c>
      <c r="D287" s="177" t="s">
        <v>136</v>
      </c>
      <c r="E287" s="177" t="s">
        <v>66</v>
      </c>
      <c r="F287" s="178" t="s">
        <v>163</v>
      </c>
      <c r="G287" s="179">
        <f t="array" ref="G287">INDEX(INSUMOS_MARZO_2025!$E$18:$E$221,MATCH($C287&amp;$E287,INSUMOS_MARZO_2025!$B$18:$B$221&amp;INSUMOS_MARZO_2025!$C$18:$C$221,0))</f>
        <v>274.96107017961526</v>
      </c>
      <c r="H287" s="118"/>
      <c r="I287" s="118" t="str">
        <f t="shared" si="12"/>
        <v>DITSINI</v>
      </c>
      <c r="J287" s="118" t="str">
        <f t="shared" si="13"/>
        <v>DITSuresteI</v>
      </c>
      <c r="K287" s="118" t="s">
        <v>150</v>
      </c>
      <c r="M287" s="192" t="s">
        <v>52</v>
      </c>
      <c r="N287" s="99" t="s">
        <v>159</v>
      </c>
      <c r="O287" s="99" t="s">
        <v>160</v>
      </c>
      <c r="P287" s="99" t="s">
        <v>73</v>
      </c>
      <c r="Q287" s="182" t="s">
        <v>147</v>
      </c>
      <c r="R287" s="183">
        <f t="array" ref="R287">IF(Q287="NA",INDEX($G$10:$G$213,MATCH(M287&amp;P287,$C$10:$C$213&amp;$E$10:$E$213,0)),INDEX($G$10:$G$213,MATCH(M287&amp;P287,$C$10:$C$213&amp;$E$10:$E$213,0))*INDEX(PC_MARZO_2025!$F$28:$F$60,MATCH(I287,PC_MARZO_2025!$E$28:$E$60,0),MATCH($R$8,PC_MARZO_2025!$F$26,0)))</f>
        <v>1029.5991761354908</v>
      </c>
      <c r="S287" s="185"/>
      <c r="T287" s="185"/>
    </row>
    <row r="288" spans="1:20" ht="16.899999999999999" customHeight="1" x14ac:dyDescent="0.3">
      <c r="A288" s="484" t="str">
        <f t="shared" si="14"/>
        <v>DISTPotenciaGolfo Centro</v>
      </c>
      <c r="C288" s="176" t="s">
        <v>51</v>
      </c>
      <c r="D288" s="177" t="s">
        <v>136</v>
      </c>
      <c r="E288" s="177" t="s">
        <v>66</v>
      </c>
      <c r="F288" s="178" t="s">
        <v>163</v>
      </c>
      <c r="G288" s="179">
        <f t="array" ref="G288">INDEX(INSUMOS_MARZO_2025!$E$18:$E$221,MATCH($C288&amp;$E288,INSUMOS_MARZO_2025!$B$18:$B$221&amp;INSUMOS_MARZO_2025!$C$18:$C$221,0))</f>
        <v>212.90715394678375</v>
      </c>
      <c r="H288" s="118"/>
      <c r="I288" s="118" t="str">
        <f t="shared" si="12"/>
        <v>DITSINP</v>
      </c>
      <c r="J288" s="118" t="str">
        <f t="shared" si="13"/>
        <v>DITSuresteP</v>
      </c>
      <c r="K288" s="118" t="s">
        <v>150</v>
      </c>
      <c r="M288" s="192" t="s">
        <v>52</v>
      </c>
      <c r="N288" s="99" t="s">
        <v>159</v>
      </c>
      <c r="O288" s="99" t="s">
        <v>160</v>
      </c>
      <c r="P288" s="99" t="s">
        <v>73</v>
      </c>
      <c r="Q288" s="182" t="s">
        <v>148</v>
      </c>
      <c r="R288" s="183">
        <f t="array" ref="R288">IF(Q288="NA",INDEX($G$10:$G$213,MATCH(M288&amp;P288,$C$10:$C$213&amp;$E$10:$E$213,0)),INDEX($G$10:$G$213,MATCH(M288&amp;P288,$C$10:$C$213&amp;$E$10:$E$213,0))*INDEX(PC_MARZO_2025!$F$28:$F$60,MATCH(I288,PC_MARZO_2025!$E$28:$E$60,0),MATCH($R$8,PC_MARZO_2025!$F$26,0)))</f>
        <v>107.00722974111977</v>
      </c>
      <c r="S288" s="185"/>
      <c r="T288" s="185"/>
    </row>
    <row r="289" spans="1:20" ht="16.899999999999999" customHeight="1" x14ac:dyDescent="0.3">
      <c r="A289" s="484" t="str">
        <f t="shared" si="14"/>
        <v>DITPotenciaGolfo Centro</v>
      </c>
      <c r="C289" s="176" t="s">
        <v>52</v>
      </c>
      <c r="D289" s="177" t="s">
        <v>136</v>
      </c>
      <c r="E289" s="177" t="s">
        <v>66</v>
      </c>
      <c r="F289" s="178" t="s">
        <v>163</v>
      </c>
      <c r="G289" s="179">
        <f t="array" ref="G289">INDEX(INSUMOS_MARZO_2025!$E$18:$E$221,MATCH($C289&amp;$E289,INSUMOS_MARZO_2025!$B$18:$B$221&amp;INSUMOS_MARZO_2025!$C$18:$C$221,0))</f>
        <v>58.791288854077649</v>
      </c>
      <c r="H289" s="118"/>
      <c r="I289" s="118" t="str">
        <f t="shared" si="12"/>
        <v>DITSINSP</v>
      </c>
      <c r="J289" s="118" t="str">
        <f t="shared" si="13"/>
        <v>DITSuresteSP</v>
      </c>
      <c r="K289" s="118" t="s">
        <v>150</v>
      </c>
      <c r="M289" s="192" t="s">
        <v>52</v>
      </c>
      <c r="N289" s="99" t="s">
        <v>159</v>
      </c>
      <c r="O289" s="99" t="s">
        <v>160</v>
      </c>
      <c r="P289" s="99" t="s">
        <v>73</v>
      </c>
      <c r="Q289" s="182" t="s">
        <v>151</v>
      </c>
      <c r="R289" s="183">
        <f t="array" ref="R289">IF(Q289="NA",INDEX($G$10:$G$213,MATCH(M289&amp;P289,$C$10:$C$213&amp;$E$10:$E$213,0)),INDEX($G$10:$G$213,MATCH(M289&amp;P289,$C$10:$C$213&amp;$E$10:$E$213,0))*INDEX(PC_MARZO_2025!$F$28:$F$60,MATCH(I289,PC_MARZO_2025!$E$28:$E$60,0),MATCH($R$8,PC_MARZO_2025!$F$26,0)))</f>
        <v>0</v>
      </c>
      <c r="S289" s="185"/>
      <c r="T289" s="185"/>
    </row>
    <row r="290" spans="1:20" ht="16.899999999999999" customHeight="1" x14ac:dyDescent="0.3">
      <c r="A290" s="484" t="str">
        <f t="shared" si="14"/>
        <v>GDBTPotenciaGolfo Centro</v>
      </c>
      <c r="C290" s="176" t="s">
        <v>53</v>
      </c>
      <c r="D290" s="177" t="s">
        <v>136</v>
      </c>
      <c r="E290" s="177" t="s">
        <v>66</v>
      </c>
      <c r="F290" s="178" t="s">
        <v>163</v>
      </c>
      <c r="G290" s="179">
        <f t="array" ref="G290">INDEX(INSUMOS_MARZO_2025!$E$18:$E$221,MATCH($C290&amp;$E290,INSUMOS_MARZO_2025!$B$18:$B$221&amp;INSUMOS_MARZO_2025!$C$18:$C$221,0))</f>
        <v>1.0752368374707673</v>
      </c>
      <c r="H290" s="118"/>
      <c r="I290" s="118" t="str">
        <f t="shared" si="12"/>
        <v>DB1SINNA</v>
      </c>
      <c r="J290" s="118" t="str">
        <f t="shared" si="13"/>
        <v>DB1Valle de México CentroNA</v>
      </c>
      <c r="K290" s="118" t="s">
        <v>150</v>
      </c>
      <c r="M290" s="192" t="s">
        <v>48</v>
      </c>
      <c r="N290" s="99" t="s">
        <v>159</v>
      </c>
      <c r="O290" s="99" t="s">
        <v>160</v>
      </c>
      <c r="P290" s="99" t="s">
        <v>74</v>
      </c>
      <c r="Q290" s="182" t="s">
        <v>161</v>
      </c>
      <c r="R290" s="183">
        <f t="array" ref="R290">IF(Q290="NA",INDEX($G$10:$G$213,MATCH(M290&amp;P290,$C$10:$C$213&amp;$E$10:$E$213,0)),INDEX($G$10:$G$213,MATCH(M290&amp;P290,$C$10:$C$213&amp;$E$10:$E$213,0))*INDEX(PC_MARZO_2025!$F$28:$F$60,MATCH(I290,PC_MARZO_2025!$E$28:$E$60,0),MATCH($R$8,PC_MARZO_2025!$F$26,0)))</f>
        <v>107402.46625252407</v>
      </c>
      <c r="S290" s="185"/>
      <c r="T290" s="185"/>
    </row>
    <row r="291" spans="1:20" ht="16.899999999999999" customHeight="1" x14ac:dyDescent="0.3">
      <c r="A291" s="484" t="str">
        <f t="shared" si="14"/>
        <v>GDMTHPotenciaGolfo Centro</v>
      </c>
      <c r="C291" s="176" t="s">
        <v>54</v>
      </c>
      <c r="D291" s="177" t="s">
        <v>136</v>
      </c>
      <c r="E291" s="177" t="s">
        <v>66</v>
      </c>
      <c r="F291" s="178" t="s">
        <v>163</v>
      </c>
      <c r="G291" s="179">
        <f t="array" ref="G291">INDEX(INSUMOS_MARZO_2025!$E$18:$E$221,MATCH($C291&amp;$E291,INSUMOS_MARZO_2025!$B$18:$B$221&amp;INSUMOS_MARZO_2025!$C$18:$C$221,0))</f>
        <v>443.29808393603048</v>
      </c>
      <c r="H291" s="118"/>
      <c r="I291" s="118" t="str">
        <f t="shared" si="12"/>
        <v>DB2SINNA</v>
      </c>
      <c r="J291" s="118" t="str">
        <f t="shared" si="13"/>
        <v>DB2Valle de México CentroNA</v>
      </c>
      <c r="K291" s="118" t="s">
        <v>150</v>
      </c>
      <c r="M291" s="192" t="s">
        <v>50</v>
      </c>
      <c r="N291" s="99" t="s">
        <v>159</v>
      </c>
      <c r="O291" s="99" t="s">
        <v>160</v>
      </c>
      <c r="P291" s="99" t="s">
        <v>74</v>
      </c>
      <c r="Q291" s="182" t="s">
        <v>161</v>
      </c>
      <c r="R291" s="183">
        <f t="array" ref="R291">IF(Q291="NA",INDEX($G$10:$G$213,MATCH(M291&amp;P291,$C$10:$C$213&amp;$E$10:$E$213,0)),INDEX($G$10:$G$213,MATCH(M291&amp;P291,$C$10:$C$213&amp;$E$10:$E$213,0))*INDEX(PC_MARZO_2025!$F$28:$F$60,MATCH(I291,PC_MARZO_2025!$E$28:$E$60,0),MATCH($R$8,PC_MARZO_2025!$F$26,0)))</f>
        <v>68708.524531384784</v>
      </c>
      <c r="S291" s="185"/>
      <c r="T291" s="185"/>
    </row>
    <row r="292" spans="1:20" ht="16.899999999999999" customHeight="1" x14ac:dyDescent="0.3">
      <c r="A292" s="484" t="str">
        <f t="shared" si="14"/>
        <v>GDMTOPotenciaGolfo Centro</v>
      </c>
      <c r="C292" s="176" t="s">
        <v>55</v>
      </c>
      <c r="D292" s="177" t="s">
        <v>136</v>
      </c>
      <c r="E292" s="177" t="s">
        <v>66</v>
      </c>
      <c r="F292" s="178" t="s">
        <v>163</v>
      </c>
      <c r="G292" s="179">
        <f t="array" ref="G292">INDEX(INSUMOS_MARZO_2025!$E$18:$E$221,MATCH($C292&amp;$E292,INSUMOS_MARZO_2025!$B$18:$B$221&amp;INSUMOS_MARZO_2025!$C$18:$C$221,0))</f>
        <v>129.13029834572785</v>
      </c>
      <c r="H292" s="118"/>
      <c r="I292" s="118" t="str">
        <f t="shared" si="12"/>
        <v>PDBTSINNA</v>
      </c>
      <c r="J292" s="118" t="str">
        <f t="shared" si="13"/>
        <v>PDBTValle de México CentroNA</v>
      </c>
      <c r="K292" s="118" t="s">
        <v>150</v>
      </c>
      <c r="M292" s="192" t="s">
        <v>56</v>
      </c>
      <c r="N292" s="99" t="s">
        <v>159</v>
      </c>
      <c r="O292" s="99" t="s">
        <v>160</v>
      </c>
      <c r="P292" s="99" t="s">
        <v>74</v>
      </c>
      <c r="Q292" s="182" t="s">
        <v>161</v>
      </c>
      <c r="R292" s="183">
        <f t="array" ref="R292">IF(Q292="NA",INDEX($G$10:$G$213,MATCH(M292&amp;P292,$C$10:$C$213&amp;$E$10:$E$213,0)),INDEX($G$10:$G$213,MATCH(M292&amp;P292,$C$10:$C$213&amp;$E$10:$E$213,0))*INDEX(PC_MARZO_2025!$F$28:$F$60,MATCH(I292,PC_MARZO_2025!$E$28:$E$60,0),MATCH($R$8,PC_MARZO_2025!$F$26,0)))</f>
        <v>88866.948558315897</v>
      </c>
      <c r="S292" s="185"/>
      <c r="T292" s="185"/>
    </row>
    <row r="293" spans="1:20" ht="16.899999999999999" customHeight="1" x14ac:dyDescent="0.3">
      <c r="A293" s="484" t="str">
        <f t="shared" si="14"/>
        <v>PDBTPotenciaGolfo Centro</v>
      </c>
      <c r="C293" s="176" t="s">
        <v>56</v>
      </c>
      <c r="D293" s="177" t="s">
        <v>136</v>
      </c>
      <c r="E293" s="177" t="s">
        <v>66</v>
      </c>
      <c r="F293" s="178" t="s">
        <v>163</v>
      </c>
      <c r="G293" s="179">
        <f t="array" ref="G293">INDEX(INSUMOS_MARZO_2025!$E$18:$E$221,MATCH($C293&amp;$E293,INSUMOS_MARZO_2025!$B$18:$B$221&amp;INSUMOS_MARZO_2025!$C$18:$C$221,0))</f>
        <v>93.947147023481477</v>
      </c>
      <c r="H293" s="118"/>
      <c r="I293" s="118" t="str">
        <f t="shared" si="12"/>
        <v>GDBTSINNA</v>
      </c>
      <c r="J293" s="118" t="str">
        <f t="shared" si="13"/>
        <v>GDBTValle de México CentroNA</v>
      </c>
      <c r="K293" s="118" t="s">
        <v>150</v>
      </c>
      <c r="M293" s="192" t="s">
        <v>53</v>
      </c>
      <c r="N293" s="99" t="s">
        <v>159</v>
      </c>
      <c r="O293" s="99" t="s">
        <v>160</v>
      </c>
      <c r="P293" s="99" t="s">
        <v>74</v>
      </c>
      <c r="Q293" s="182" t="s">
        <v>161</v>
      </c>
      <c r="R293" s="183">
        <f t="array" ref="R293">IF(Q293="NA",INDEX($G$10:$G$213,MATCH(M293&amp;P293,$C$10:$C$213&amp;$E$10:$E$213,0)),INDEX($G$10:$G$213,MATCH(M293&amp;P293,$C$10:$C$213&amp;$E$10:$E$213,0))*INDEX(PC_MARZO_2025!$F$28:$F$60,MATCH(I293,PC_MARZO_2025!$E$28:$E$60,0),MATCH($R$8,PC_MARZO_2025!$F$26,0)))</f>
        <v>34626.906926583608</v>
      </c>
      <c r="S293" s="185"/>
      <c r="T293" s="185"/>
    </row>
    <row r="294" spans="1:20" ht="16.899999999999999" customHeight="1" x14ac:dyDescent="0.3">
      <c r="A294" s="484" t="str">
        <f t="shared" si="14"/>
        <v>APBTPotenciaGolfo Centro</v>
      </c>
      <c r="C294" s="176" t="s">
        <v>57</v>
      </c>
      <c r="D294" s="177" t="s">
        <v>136</v>
      </c>
      <c r="E294" s="177" t="s">
        <v>66</v>
      </c>
      <c r="F294" s="178" t="s">
        <v>163</v>
      </c>
      <c r="G294" s="179">
        <f t="array" ref="G294">INDEX(INSUMOS_MARZO_2025!$E$18:$E$221,MATCH($C294&amp;$E294,INSUMOS_MARZO_2025!$B$18:$B$221&amp;INSUMOS_MARZO_2025!$C$18:$C$221,0))</f>
        <v>33.351596239872904</v>
      </c>
      <c r="H294" s="118"/>
      <c r="I294" s="118" t="str">
        <f t="shared" si="12"/>
        <v>RABTSINNA</v>
      </c>
      <c r="J294" s="118" t="str">
        <f t="shared" si="13"/>
        <v>RABTValle de México CentroNA</v>
      </c>
      <c r="K294" s="118" t="s">
        <v>150</v>
      </c>
      <c r="M294" s="192" t="s">
        <v>59</v>
      </c>
      <c r="N294" s="99" t="s">
        <v>159</v>
      </c>
      <c r="O294" s="99" t="s">
        <v>160</v>
      </c>
      <c r="P294" s="99" t="s">
        <v>74</v>
      </c>
      <c r="Q294" s="182" t="s">
        <v>161</v>
      </c>
      <c r="R294" s="183">
        <f t="array" ref="R294">IF(Q294="NA",INDEX($G$10:$G$213,MATCH(M294&amp;P294,$C$10:$C$213&amp;$E$10:$E$213,0)),INDEX($G$10:$G$213,MATCH(M294&amp;P294,$C$10:$C$213&amp;$E$10:$E$213,0))*INDEX(PC_MARZO_2025!$F$28:$F$60,MATCH(I294,PC_MARZO_2025!$E$28:$E$60,0),MATCH($R$8,PC_MARZO_2025!$F$26,0)))</f>
        <v>509.3709166515934</v>
      </c>
      <c r="S294" s="185"/>
      <c r="T294" s="185"/>
    </row>
    <row r="295" spans="1:20" ht="16.899999999999999" customHeight="1" x14ac:dyDescent="0.3">
      <c r="A295" s="484" t="str">
        <f t="shared" si="14"/>
        <v>APMTPotenciaGolfo Centro</v>
      </c>
      <c r="C295" s="176" t="s">
        <v>58</v>
      </c>
      <c r="D295" s="177" t="s">
        <v>136</v>
      </c>
      <c r="E295" s="177" t="s">
        <v>66</v>
      </c>
      <c r="F295" s="178" t="s">
        <v>163</v>
      </c>
      <c r="G295" s="179">
        <f t="array" ref="G295">INDEX(INSUMOS_MARZO_2025!$E$18:$E$221,MATCH($C295&amp;$E295,INSUMOS_MARZO_2025!$B$18:$B$221&amp;INSUMOS_MARZO_2025!$C$18:$C$221,0))</f>
        <v>4.0380645607465606</v>
      </c>
      <c r="H295" s="118"/>
      <c r="I295" s="118" t="str">
        <f t="shared" si="12"/>
        <v>APBTSINNA</v>
      </c>
      <c r="J295" s="118" t="str">
        <f t="shared" si="13"/>
        <v>APBTValle de México CentroNA</v>
      </c>
      <c r="K295" s="118" t="s">
        <v>150</v>
      </c>
      <c r="M295" s="192" t="s">
        <v>57</v>
      </c>
      <c r="N295" s="99" t="s">
        <v>159</v>
      </c>
      <c r="O295" s="99" t="s">
        <v>160</v>
      </c>
      <c r="P295" s="99" t="s">
        <v>74</v>
      </c>
      <c r="Q295" s="182" t="s">
        <v>161</v>
      </c>
      <c r="R295" s="183">
        <f t="array" ref="R295">IF(Q295="NA",INDEX($G$10:$G$213,MATCH(M295&amp;P295,$C$10:$C$213&amp;$E$10:$E$213,0)),INDEX($G$10:$G$213,MATCH(M295&amp;P295,$C$10:$C$213&amp;$E$10:$E$213,0))*INDEX(PC_MARZO_2025!$F$28:$F$60,MATCH(I295,PC_MARZO_2025!$E$28:$E$60,0),MATCH($R$8,PC_MARZO_2025!$F$26,0)))</f>
        <v>6533.2827448719027</v>
      </c>
      <c r="S295" s="185"/>
      <c r="T295" s="185"/>
    </row>
    <row r="296" spans="1:20" ht="16.899999999999999" customHeight="1" x14ac:dyDescent="0.3">
      <c r="A296" s="484" t="str">
        <f t="shared" si="14"/>
        <v>RABTPotenciaGolfo Centro</v>
      </c>
      <c r="C296" s="176" t="s">
        <v>59</v>
      </c>
      <c r="D296" s="177" t="s">
        <v>136</v>
      </c>
      <c r="E296" s="177" t="s">
        <v>66</v>
      </c>
      <c r="F296" s="178" t="s">
        <v>163</v>
      </c>
      <c r="G296" s="179">
        <f t="array" ref="G296">INDEX(INSUMOS_MARZO_2025!$E$18:$E$221,MATCH($C296&amp;$E296,INSUMOS_MARZO_2025!$B$18:$B$221&amp;INSUMOS_MARZO_2025!$C$18:$C$221,0))</f>
        <v>41.783856689298581</v>
      </c>
      <c r="H296" s="118"/>
      <c r="I296" s="118" t="str">
        <f t="shared" si="12"/>
        <v>APMTSINNA</v>
      </c>
      <c r="J296" s="118" t="str">
        <f t="shared" si="13"/>
        <v>APMTValle de México CentroNA</v>
      </c>
      <c r="K296" s="118" t="s">
        <v>150</v>
      </c>
      <c r="M296" s="192" t="s">
        <v>58</v>
      </c>
      <c r="N296" s="99" t="s">
        <v>159</v>
      </c>
      <c r="O296" s="99" t="s">
        <v>160</v>
      </c>
      <c r="P296" s="99" t="s">
        <v>74</v>
      </c>
      <c r="Q296" s="182" t="s">
        <v>161</v>
      </c>
      <c r="R296" s="183">
        <f t="array" ref="R296">IF(Q296="NA",INDEX($G$10:$G$213,MATCH(M296&amp;P296,$C$10:$C$213&amp;$E$10:$E$213,0)),INDEX($G$10:$G$213,MATCH(M296&amp;P296,$C$10:$C$213&amp;$E$10:$E$213,0))*INDEX(PC_MARZO_2025!$F$28:$F$60,MATCH(I296,PC_MARZO_2025!$E$28:$E$60,0),MATCH($R$8,PC_MARZO_2025!$F$26,0)))</f>
        <v>81.609729022626738</v>
      </c>
      <c r="S296" s="185"/>
      <c r="T296" s="185"/>
    </row>
    <row r="297" spans="1:20" ht="16.899999999999999" customHeight="1" x14ac:dyDescent="0.3">
      <c r="A297" s="484" t="str">
        <f t="shared" si="14"/>
        <v>RAMTPotenciaGolfo Centro</v>
      </c>
      <c r="C297" s="176" t="s">
        <v>60</v>
      </c>
      <c r="D297" s="177" t="s">
        <v>136</v>
      </c>
      <c r="E297" s="177" t="s">
        <v>66</v>
      </c>
      <c r="F297" s="178" t="s">
        <v>163</v>
      </c>
      <c r="G297" s="179">
        <f t="array" ref="G297">INDEX(INSUMOS_MARZO_2025!$E$18:$E$221,MATCH($C297&amp;$E297,INSUMOS_MARZO_2025!$B$18:$B$221&amp;INSUMOS_MARZO_2025!$C$18:$C$221,0))</f>
        <v>96.272139439563077</v>
      </c>
      <c r="H297" s="118"/>
      <c r="I297" s="118" t="str">
        <f t="shared" si="12"/>
        <v>GDMTHSINB</v>
      </c>
      <c r="J297" s="118" t="str">
        <f t="shared" si="13"/>
        <v>GDMTHValle de México CentroB</v>
      </c>
      <c r="K297" s="118" t="s">
        <v>150</v>
      </c>
      <c r="M297" s="180" t="s">
        <v>54</v>
      </c>
      <c r="N297" s="99" t="s">
        <v>159</v>
      </c>
      <c r="O297" s="99" t="s">
        <v>160</v>
      </c>
      <c r="P297" s="99" t="s">
        <v>74</v>
      </c>
      <c r="Q297" s="182" t="s">
        <v>146</v>
      </c>
      <c r="R297" s="183">
        <f t="array" ref="R297">IF(Q297="NA",INDEX($G$10:$G$213,MATCH(M297&amp;P297,$C$10:$C$213&amp;$E$10:$E$213,0)),INDEX($G$10:$G$213,MATCH(M297&amp;P297,$C$10:$C$213&amp;$E$10:$E$213,0))*INDEX(PC_MARZO_2025!$F$28:$F$60,MATCH(I297,PC_MARZO_2025!$E$28:$E$60,0),MATCH($R$8,PC_MARZO_2025!$F$26,0)))</f>
        <v>80652.937054379567</v>
      </c>
      <c r="S297" s="185"/>
      <c r="T297" s="185"/>
    </row>
    <row r="298" spans="1:20" ht="16.899999999999999" customHeight="1" x14ac:dyDescent="0.3">
      <c r="A298" s="484" t="str">
        <f t="shared" si="14"/>
        <v>DB1PotenciaGolfo Norte</v>
      </c>
      <c r="C298" s="176" t="s">
        <v>48</v>
      </c>
      <c r="D298" s="177" t="s">
        <v>136</v>
      </c>
      <c r="E298" s="177" t="s">
        <v>67</v>
      </c>
      <c r="F298" s="178" t="s">
        <v>163</v>
      </c>
      <c r="G298" s="179">
        <f t="array" ref="G298">INDEX(INSUMOS_MARZO_2025!$E$18:$E$221,MATCH($C298&amp;$E298,INSUMOS_MARZO_2025!$B$18:$B$221&amp;INSUMOS_MARZO_2025!$C$18:$C$221,0))</f>
        <v>359.97641959862779</v>
      </c>
      <c r="H298" s="118"/>
      <c r="I298" s="118" t="str">
        <f t="shared" si="12"/>
        <v>GDMTHSINI</v>
      </c>
      <c r="J298" s="118" t="str">
        <f t="shared" si="13"/>
        <v>GDMTHValle de México CentroI</v>
      </c>
      <c r="K298" s="118" t="s">
        <v>150</v>
      </c>
      <c r="M298" s="180" t="s">
        <v>54</v>
      </c>
      <c r="N298" s="99" t="s">
        <v>159</v>
      </c>
      <c r="O298" s="99" t="s">
        <v>160</v>
      </c>
      <c r="P298" s="99" t="s">
        <v>74</v>
      </c>
      <c r="Q298" s="182" t="s">
        <v>147</v>
      </c>
      <c r="R298" s="183">
        <f t="array" ref="R298">IF(Q298="NA",INDEX($G$10:$G$213,MATCH(M298&amp;P298,$C$10:$C$213&amp;$E$10:$E$213,0)),INDEX($G$10:$G$213,MATCH(M298&amp;P298,$C$10:$C$213&amp;$E$10:$E$213,0))*INDEX(PC_MARZO_2025!$F$28:$F$60,MATCH(I298,PC_MARZO_2025!$E$28:$E$60,0),MATCH($R$8,PC_MARZO_2025!$F$26,0)))</f>
        <v>154785.44828333409</v>
      </c>
      <c r="S298" s="185"/>
      <c r="T298" s="185"/>
    </row>
    <row r="299" spans="1:20" ht="16.899999999999999" customHeight="1" x14ac:dyDescent="0.3">
      <c r="A299" s="484" t="str">
        <f t="shared" si="14"/>
        <v>DB2PotenciaGolfo Norte</v>
      </c>
      <c r="C299" s="193" t="s">
        <v>50</v>
      </c>
      <c r="D299" s="177" t="s">
        <v>136</v>
      </c>
      <c r="E299" s="177" t="s">
        <v>67</v>
      </c>
      <c r="F299" s="178" t="s">
        <v>163</v>
      </c>
      <c r="G299" s="179">
        <f t="array" ref="G299">INDEX(INSUMOS_MARZO_2025!$E$18:$E$221,MATCH($C299&amp;$E299,INSUMOS_MARZO_2025!$B$18:$B$221&amp;INSUMOS_MARZO_2025!$C$18:$C$221,0))</f>
        <v>872.73040510720136</v>
      </c>
      <c r="H299" s="118"/>
      <c r="I299" s="118" t="str">
        <f t="shared" si="12"/>
        <v>GDMTHSINP</v>
      </c>
      <c r="J299" s="118" t="str">
        <f t="shared" si="13"/>
        <v>GDMTHValle de México CentroP</v>
      </c>
      <c r="K299" s="118" t="s">
        <v>150</v>
      </c>
      <c r="M299" s="180" t="s">
        <v>54</v>
      </c>
      <c r="N299" s="99" t="s">
        <v>159</v>
      </c>
      <c r="O299" s="99" t="s">
        <v>160</v>
      </c>
      <c r="P299" s="99" t="s">
        <v>74</v>
      </c>
      <c r="Q299" s="182" t="s">
        <v>148</v>
      </c>
      <c r="R299" s="183">
        <f t="array" ref="R299">IF(Q299="NA",INDEX($G$10:$G$213,MATCH(M299&amp;P299,$C$10:$C$213&amp;$E$10:$E$213,0)),INDEX($G$10:$G$213,MATCH(M299&amp;P299,$C$10:$C$213&amp;$E$10:$E$213,0))*INDEX(PC_MARZO_2025!$F$28:$F$60,MATCH(I299,PC_MARZO_2025!$E$28:$E$60,0),MATCH($R$8,PC_MARZO_2025!$F$26,0)))</f>
        <v>36662.60906488316</v>
      </c>
      <c r="S299" s="185"/>
      <c r="T299" s="185"/>
    </row>
    <row r="300" spans="1:20" ht="16.899999999999999" customHeight="1" x14ac:dyDescent="0.3">
      <c r="A300" s="484" t="str">
        <f t="shared" si="14"/>
        <v>DISTPotenciaGolfo Norte</v>
      </c>
      <c r="C300" s="193" t="s">
        <v>51</v>
      </c>
      <c r="D300" s="177" t="s">
        <v>136</v>
      </c>
      <c r="E300" s="177" t="s">
        <v>67</v>
      </c>
      <c r="F300" s="178" t="s">
        <v>163</v>
      </c>
      <c r="G300" s="179">
        <f t="array" ref="G300">INDEX(INSUMOS_MARZO_2025!$E$18:$E$221,MATCH($C300&amp;$E300,INSUMOS_MARZO_2025!$B$18:$B$221&amp;INSUMOS_MARZO_2025!$C$18:$C$221,0))</f>
        <v>522.06968559027734</v>
      </c>
      <c r="H300" s="118"/>
      <c r="I300" s="118" t="str">
        <f t="shared" si="12"/>
        <v>GDMTOSINNA</v>
      </c>
      <c r="J300" s="118" t="str">
        <f t="shared" si="13"/>
        <v>GDMTOValle de México CentroNA</v>
      </c>
      <c r="K300" s="118" t="s">
        <v>150</v>
      </c>
      <c r="M300" s="180" t="s">
        <v>55</v>
      </c>
      <c r="N300" s="99" t="s">
        <v>159</v>
      </c>
      <c r="O300" s="99" t="s">
        <v>160</v>
      </c>
      <c r="P300" s="99" t="s">
        <v>74</v>
      </c>
      <c r="Q300" s="182" t="s">
        <v>161</v>
      </c>
      <c r="R300" s="183">
        <f t="array" ref="R300">IF(Q300="NA",INDEX($G$10:$G$213,MATCH(M300&amp;P300,$C$10:$C$213&amp;$E$10:$E$213,0)),INDEX($G$10:$G$213,MATCH(M300&amp;P300,$C$10:$C$213&amp;$E$10:$E$213,0))*INDEX(PC_MARZO_2025!$F$28:$F$60,MATCH(I300,PC_MARZO_2025!$E$28:$E$60,0),MATCH($R$8,PC_MARZO_2025!$F$26,0)))</f>
        <v>47796.437170485449</v>
      </c>
      <c r="S300" s="185"/>
      <c r="T300" s="185"/>
    </row>
    <row r="301" spans="1:20" ht="16.899999999999999" customHeight="1" x14ac:dyDescent="0.3">
      <c r="A301" s="484" t="str">
        <f t="shared" si="14"/>
        <v>DITPotenciaGolfo Norte</v>
      </c>
      <c r="C301" s="193" t="s">
        <v>52</v>
      </c>
      <c r="D301" s="177" t="s">
        <v>136</v>
      </c>
      <c r="E301" s="177" t="s">
        <v>67</v>
      </c>
      <c r="F301" s="178" t="s">
        <v>163</v>
      </c>
      <c r="G301" s="179">
        <f t="array" ref="G301">INDEX(INSUMOS_MARZO_2025!$E$18:$E$221,MATCH($C301&amp;$E301,INSUMOS_MARZO_2025!$B$18:$B$221&amp;INSUMOS_MARZO_2025!$C$18:$C$221,0))</f>
        <v>61.354339658506944</v>
      </c>
      <c r="H301" s="118"/>
      <c r="I301" s="118" t="str">
        <f t="shared" si="12"/>
        <v>RAMTSINNA</v>
      </c>
      <c r="J301" s="118" t="str">
        <f t="shared" si="13"/>
        <v>RAMTValle de México CentroNA</v>
      </c>
      <c r="K301" s="118" t="s">
        <v>150</v>
      </c>
      <c r="M301" s="192" t="s">
        <v>60</v>
      </c>
      <c r="N301" s="99" t="s">
        <v>159</v>
      </c>
      <c r="O301" s="99" t="s">
        <v>160</v>
      </c>
      <c r="P301" s="99" t="s">
        <v>74</v>
      </c>
      <c r="Q301" s="182" t="s">
        <v>161</v>
      </c>
      <c r="R301" s="183">
        <f t="array" ref="R301">IF(Q301="NA",INDEX($G$10:$G$213,MATCH(M301&amp;P301,$C$10:$C$213&amp;$E$10:$E$213,0)),INDEX($G$10:$G$213,MATCH(M301&amp;P301,$C$10:$C$213&amp;$E$10:$E$213,0))*INDEX(PC_MARZO_2025!$F$28:$F$60,MATCH(I301,PC_MARZO_2025!$E$28:$E$60,0),MATCH($R$8,PC_MARZO_2025!$F$26,0)))</f>
        <v>658.28445972037059</v>
      </c>
      <c r="S301" s="185"/>
      <c r="T301" s="185"/>
    </row>
    <row r="302" spans="1:20" ht="16.899999999999999" customHeight="1" x14ac:dyDescent="0.3">
      <c r="A302" s="484" t="str">
        <f t="shared" si="14"/>
        <v>GDBTPotenciaGolfo Norte</v>
      </c>
      <c r="C302" s="193" t="s">
        <v>53</v>
      </c>
      <c r="D302" s="177" t="s">
        <v>136</v>
      </c>
      <c r="E302" s="177" t="s">
        <v>67</v>
      </c>
      <c r="F302" s="178" t="s">
        <v>163</v>
      </c>
      <c r="G302" s="179">
        <f t="array" ref="G302">INDEX(INSUMOS_MARZO_2025!$E$18:$E$221,MATCH($C302&amp;$E302,INSUMOS_MARZO_2025!$B$18:$B$221&amp;INSUMOS_MARZO_2025!$C$18:$C$221,0))</f>
        <v>4.9188784656873921</v>
      </c>
      <c r="H302" s="118"/>
      <c r="I302" s="118" t="str">
        <f t="shared" si="12"/>
        <v>DISTSINB</v>
      </c>
      <c r="J302" s="118" t="str">
        <f t="shared" si="13"/>
        <v>DISTValle de México CentroB</v>
      </c>
      <c r="K302" s="118" t="s">
        <v>150</v>
      </c>
      <c r="M302" s="192" t="s">
        <v>51</v>
      </c>
      <c r="N302" s="99" t="s">
        <v>159</v>
      </c>
      <c r="O302" s="99" t="s">
        <v>160</v>
      </c>
      <c r="P302" s="99" t="s">
        <v>74</v>
      </c>
      <c r="Q302" s="182" t="s">
        <v>146</v>
      </c>
      <c r="R302" s="183">
        <f t="array" ref="R302">IF(Q302="NA",INDEX($G$10:$G$213,MATCH(M302&amp;P302,$C$10:$C$213&amp;$E$10:$E$213,0)),INDEX($G$10:$G$213,MATCH(M302&amp;P302,$C$10:$C$213&amp;$E$10:$E$213,0))*INDEX(PC_MARZO_2025!$F$28:$F$60,MATCH(I302,PC_MARZO_2025!$E$28:$E$60,0),MATCH($R$8,PC_MARZO_2025!$F$26,0)))</f>
        <v>1580.5600598576129</v>
      </c>
      <c r="S302" s="185"/>
      <c r="T302" s="185"/>
    </row>
    <row r="303" spans="1:20" ht="16.899999999999999" customHeight="1" x14ac:dyDescent="0.3">
      <c r="A303" s="484" t="str">
        <f t="shared" si="14"/>
        <v>GDMTHPotenciaGolfo Norte</v>
      </c>
      <c r="C303" s="193" t="s">
        <v>54</v>
      </c>
      <c r="D303" s="177" t="s">
        <v>136</v>
      </c>
      <c r="E303" s="177" t="s">
        <v>67</v>
      </c>
      <c r="F303" s="178" t="s">
        <v>163</v>
      </c>
      <c r="G303" s="179">
        <f t="array" ref="G303">INDEX(INSUMOS_MARZO_2025!$E$18:$E$221,MATCH($C303&amp;$E303,INSUMOS_MARZO_2025!$B$18:$B$221&amp;INSUMOS_MARZO_2025!$C$18:$C$221,0))</f>
        <v>2144.5238065980116</v>
      </c>
      <c r="H303" s="118"/>
      <c r="I303" s="118" t="str">
        <f t="shared" si="12"/>
        <v>DISTSINI</v>
      </c>
      <c r="J303" s="118" t="str">
        <f t="shared" si="13"/>
        <v>DISTValle de México CentroI</v>
      </c>
      <c r="K303" s="118" t="s">
        <v>150</v>
      </c>
      <c r="M303" s="192" t="s">
        <v>51</v>
      </c>
      <c r="N303" s="99" t="s">
        <v>159</v>
      </c>
      <c r="O303" s="99" t="s">
        <v>160</v>
      </c>
      <c r="P303" s="99" t="s">
        <v>74</v>
      </c>
      <c r="Q303" s="182" t="s">
        <v>147</v>
      </c>
      <c r="R303" s="183">
        <f t="array" ref="R303">IF(Q303="NA",INDEX($G$10:$G$213,MATCH(M303&amp;P303,$C$10:$C$213&amp;$E$10:$E$213,0)),INDEX($G$10:$G$213,MATCH(M303&amp;P303,$C$10:$C$213&amp;$E$10:$E$213,0))*INDEX(PC_MARZO_2025!$F$28:$F$60,MATCH(I303,PC_MARZO_2025!$E$28:$E$60,0),MATCH($R$8,PC_MARZO_2025!$F$26,0)))</f>
        <v>2748.3182713879055</v>
      </c>
      <c r="S303" s="185"/>
      <c r="T303" s="185"/>
    </row>
    <row r="304" spans="1:20" ht="16.899999999999999" customHeight="1" x14ac:dyDescent="0.3">
      <c r="A304" s="484" t="str">
        <f t="shared" si="14"/>
        <v>GDMTOPotenciaGolfo Norte</v>
      </c>
      <c r="C304" s="193" t="s">
        <v>55</v>
      </c>
      <c r="D304" s="177" t="s">
        <v>136</v>
      </c>
      <c r="E304" s="177" t="s">
        <v>67</v>
      </c>
      <c r="F304" s="178" t="s">
        <v>163</v>
      </c>
      <c r="G304" s="179">
        <f t="array" ref="G304">INDEX(INSUMOS_MARZO_2025!$E$18:$E$221,MATCH($C304&amp;$E304,INSUMOS_MARZO_2025!$B$18:$B$221&amp;INSUMOS_MARZO_2025!$C$18:$C$221,0))</f>
        <v>389.43697375605308</v>
      </c>
      <c r="H304" s="118"/>
      <c r="I304" s="118" t="str">
        <f t="shared" si="12"/>
        <v>DISTSINP</v>
      </c>
      <c r="J304" s="118" t="str">
        <f t="shared" si="13"/>
        <v>DISTValle de México CentroP</v>
      </c>
      <c r="K304" s="118" t="s">
        <v>150</v>
      </c>
      <c r="M304" s="192" t="s">
        <v>51</v>
      </c>
      <c r="N304" s="99" t="s">
        <v>159</v>
      </c>
      <c r="O304" s="99" t="s">
        <v>160</v>
      </c>
      <c r="P304" s="99" t="s">
        <v>74</v>
      </c>
      <c r="Q304" s="182" t="s">
        <v>148</v>
      </c>
      <c r="R304" s="183">
        <f t="array" ref="R304">IF(Q304="NA",INDEX($G$10:$G$213,MATCH(M304&amp;P304,$C$10:$C$213&amp;$E$10:$E$213,0)),INDEX($G$10:$G$213,MATCH(M304&amp;P304,$C$10:$C$213&amp;$E$10:$E$213,0))*INDEX(PC_MARZO_2025!$F$28:$F$60,MATCH(I304,PC_MARZO_2025!$E$28:$E$60,0),MATCH($R$8,PC_MARZO_2025!$F$26,0)))</f>
        <v>404.80909456453406</v>
      </c>
      <c r="S304" s="185"/>
      <c r="T304" s="185"/>
    </row>
    <row r="305" spans="1:20" ht="16.899999999999999" customHeight="1" x14ac:dyDescent="0.3">
      <c r="A305" s="484" t="str">
        <f t="shared" si="14"/>
        <v>PDBTPotenciaGolfo Norte</v>
      </c>
      <c r="C305" s="193" t="s">
        <v>56</v>
      </c>
      <c r="D305" s="177" t="s">
        <v>136</v>
      </c>
      <c r="E305" s="177" t="s">
        <v>67</v>
      </c>
      <c r="F305" s="178" t="s">
        <v>163</v>
      </c>
      <c r="G305" s="179">
        <f t="array" ref="G305">INDEX(INSUMOS_MARZO_2025!$E$18:$E$221,MATCH($C305&amp;$E305,INSUMOS_MARZO_2025!$B$18:$B$221&amp;INSUMOS_MARZO_2025!$C$18:$C$221,0))</f>
        <v>168.35932279327838</v>
      </c>
      <c r="H305" s="118"/>
      <c r="I305" s="118" t="str">
        <f t="shared" si="12"/>
        <v>DISTSINSP</v>
      </c>
      <c r="J305" s="118" t="str">
        <f t="shared" si="13"/>
        <v>DISTValle de México CentroSP</v>
      </c>
      <c r="K305" s="118" t="s">
        <v>150</v>
      </c>
      <c r="M305" s="192" t="s">
        <v>51</v>
      </c>
      <c r="N305" s="99" t="s">
        <v>159</v>
      </c>
      <c r="O305" s="99" t="s">
        <v>160</v>
      </c>
      <c r="P305" s="99" t="s">
        <v>74</v>
      </c>
      <c r="Q305" s="182" t="s">
        <v>151</v>
      </c>
      <c r="R305" s="183">
        <f t="array" ref="R305">IF(Q305="NA",INDEX($G$10:$G$213,MATCH(M305&amp;P305,$C$10:$C$213&amp;$E$10:$E$213,0)),INDEX($G$10:$G$213,MATCH(M305&amp;P305,$C$10:$C$213&amp;$E$10:$E$213,0))*INDEX(PC_MARZO_2025!$F$28:$F$60,MATCH(I305,PC_MARZO_2025!$E$28:$E$60,0),MATCH($R$8,PC_MARZO_2025!$F$26,0)))</f>
        <v>0</v>
      </c>
      <c r="S305" s="185"/>
      <c r="T305" s="185"/>
    </row>
    <row r="306" spans="1:20" ht="16.899999999999999" customHeight="1" x14ac:dyDescent="0.3">
      <c r="A306" s="484" t="str">
        <f t="shared" si="14"/>
        <v>APBTPotenciaGolfo Norte</v>
      </c>
      <c r="C306" s="176" t="s">
        <v>57</v>
      </c>
      <c r="D306" s="177" t="s">
        <v>136</v>
      </c>
      <c r="E306" s="177" t="s">
        <v>67</v>
      </c>
      <c r="F306" s="178" t="s">
        <v>163</v>
      </c>
      <c r="G306" s="179">
        <f t="array" ref="G306">INDEX(INSUMOS_MARZO_2025!$E$18:$E$221,MATCH($C306&amp;$E306,INSUMOS_MARZO_2025!$B$18:$B$221&amp;INSUMOS_MARZO_2025!$C$18:$C$221,0))</f>
        <v>43.900260606707633</v>
      </c>
      <c r="H306" s="118"/>
      <c r="I306" s="118" t="str">
        <f t="shared" si="12"/>
        <v>DITSINB</v>
      </c>
      <c r="J306" s="118" t="str">
        <f t="shared" si="13"/>
        <v>DITValle de México CentroB</v>
      </c>
      <c r="K306" s="118" t="s">
        <v>150</v>
      </c>
      <c r="M306" s="192" t="s">
        <v>52</v>
      </c>
      <c r="N306" s="99" t="s">
        <v>159</v>
      </c>
      <c r="O306" s="99" t="s">
        <v>160</v>
      </c>
      <c r="P306" s="99" t="s">
        <v>74</v>
      </c>
      <c r="Q306" s="182" t="s">
        <v>146</v>
      </c>
      <c r="R306" s="183">
        <f t="array" ref="R306">IF(Q306="NA",INDEX($G$10:$G$213,MATCH(M306&amp;P306,$C$10:$C$213&amp;$E$10:$E$213,0)),INDEX($G$10:$G$213,MATCH(M306&amp;P306,$C$10:$C$213&amp;$E$10:$E$213,0))*INDEX(PC_MARZO_2025!$F$28:$F$60,MATCH(I306,PC_MARZO_2025!$E$28:$E$60,0),MATCH($R$8,PC_MARZO_2025!$F$26,0)))</f>
        <v>0</v>
      </c>
      <c r="S306" s="185"/>
      <c r="T306" s="185"/>
    </row>
    <row r="307" spans="1:20" ht="16.899999999999999" customHeight="1" x14ac:dyDescent="0.3">
      <c r="A307" s="484" t="str">
        <f t="shared" si="14"/>
        <v>APMTPotenciaGolfo Norte</v>
      </c>
      <c r="C307" s="176" t="s">
        <v>58</v>
      </c>
      <c r="D307" s="177" t="s">
        <v>136</v>
      </c>
      <c r="E307" s="177" t="s">
        <v>67</v>
      </c>
      <c r="F307" s="178" t="s">
        <v>163</v>
      </c>
      <c r="G307" s="179">
        <f t="array" ref="G307">INDEX(INSUMOS_MARZO_2025!$E$18:$E$221,MATCH($C307&amp;$E307,INSUMOS_MARZO_2025!$B$18:$B$221&amp;INSUMOS_MARZO_2025!$C$18:$C$221,0))</f>
        <v>28.765780075669316</v>
      </c>
      <c r="H307" s="118"/>
      <c r="I307" s="118" t="str">
        <f t="shared" si="12"/>
        <v>DITSINI</v>
      </c>
      <c r="J307" s="118" t="str">
        <f t="shared" si="13"/>
        <v>DITValle de México CentroI</v>
      </c>
      <c r="K307" s="118" t="s">
        <v>150</v>
      </c>
      <c r="M307" s="192" t="s">
        <v>52</v>
      </c>
      <c r="N307" s="99" t="s">
        <v>159</v>
      </c>
      <c r="O307" s="99" t="s">
        <v>160</v>
      </c>
      <c r="P307" s="99" t="s">
        <v>74</v>
      </c>
      <c r="Q307" s="182" t="s">
        <v>147</v>
      </c>
      <c r="R307" s="183">
        <f t="array" ref="R307">IF(Q307="NA",INDEX($G$10:$G$213,MATCH(M307&amp;P307,$C$10:$C$213&amp;$E$10:$E$213,0)),INDEX($G$10:$G$213,MATCH(M307&amp;P307,$C$10:$C$213&amp;$E$10:$E$213,0))*INDEX(PC_MARZO_2025!$F$28:$F$60,MATCH(I307,PC_MARZO_2025!$E$28:$E$60,0),MATCH($R$8,PC_MARZO_2025!$F$26,0)))</f>
        <v>0</v>
      </c>
      <c r="S307" s="185"/>
      <c r="T307" s="185"/>
    </row>
    <row r="308" spans="1:20" ht="16.899999999999999" customHeight="1" x14ac:dyDescent="0.3">
      <c r="A308" s="484" t="str">
        <f t="shared" si="14"/>
        <v>RABTPotenciaGolfo Norte</v>
      </c>
      <c r="C308" s="176" t="s">
        <v>59</v>
      </c>
      <c r="D308" s="177" t="s">
        <v>136</v>
      </c>
      <c r="E308" s="177" t="s">
        <v>67</v>
      </c>
      <c r="F308" s="178" t="s">
        <v>163</v>
      </c>
      <c r="G308" s="179">
        <f t="array" ref="G308">INDEX(INSUMOS_MARZO_2025!$E$18:$E$221,MATCH($C308&amp;$E308,INSUMOS_MARZO_2025!$B$18:$B$221&amp;INSUMOS_MARZO_2025!$C$18:$C$221,0))</f>
        <v>20.676952337056484</v>
      </c>
      <c r="H308" s="118"/>
      <c r="I308" s="118" t="str">
        <f t="shared" si="12"/>
        <v>DITSINP</v>
      </c>
      <c r="J308" s="118" t="str">
        <f t="shared" si="13"/>
        <v>DITValle de México CentroP</v>
      </c>
      <c r="K308" s="118" t="s">
        <v>150</v>
      </c>
      <c r="M308" s="192" t="s">
        <v>52</v>
      </c>
      <c r="N308" s="99" t="s">
        <v>159</v>
      </c>
      <c r="O308" s="99" t="s">
        <v>160</v>
      </c>
      <c r="P308" s="99" t="s">
        <v>74</v>
      </c>
      <c r="Q308" s="182" t="s">
        <v>148</v>
      </c>
      <c r="R308" s="183">
        <f t="array" ref="R308">IF(Q308="NA",INDEX($G$10:$G$213,MATCH(M308&amp;P308,$C$10:$C$213&amp;$E$10:$E$213,0)),INDEX($G$10:$G$213,MATCH(M308&amp;P308,$C$10:$C$213&amp;$E$10:$E$213,0))*INDEX(PC_MARZO_2025!$F$28:$F$60,MATCH(I308,PC_MARZO_2025!$E$28:$E$60,0),MATCH($R$8,PC_MARZO_2025!$F$26,0)))</f>
        <v>0</v>
      </c>
      <c r="S308" s="185"/>
      <c r="T308" s="185"/>
    </row>
    <row r="309" spans="1:20" ht="16.899999999999999" customHeight="1" x14ac:dyDescent="0.3">
      <c r="A309" s="484" t="str">
        <f t="shared" si="14"/>
        <v>RAMTPotenciaGolfo Norte</v>
      </c>
      <c r="C309" s="176" t="s">
        <v>60</v>
      </c>
      <c r="D309" s="177" t="s">
        <v>136</v>
      </c>
      <c r="E309" s="177" t="s">
        <v>67</v>
      </c>
      <c r="F309" s="178" t="s">
        <v>163</v>
      </c>
      <c r="G309" s="179">
        <f t="array" ref="G309">INDEX(INSUMOS_MARZO_2025!$E$18:$E$221,MATCH($C309&amp;$E309,INSUMOS_MARZO_2025!$B$18:$B$221&amp;INSUMOS_MARZO_2025!$C$18:$C$221,0))</f>
        <v>33.445395088759653</v>
      </c>
      <c r="H309" s="118"/>
      <c r="I309" s="118" t="str">
        <f t="shared" si="12"/>
        <v>DITSINSP</v>
      </c>
      <c r="J309" s="118" t="str">
        <f t="shared" si="13"/>
        <v>DITValle de México CentroSP</v>
      </c>
      <c r="K309" s="118" t="s">
        <v>150</v>
      </c>
      <c r="M309" s="192" t="s">
        <v>52</v>
      </c>
      <c r="N309" s="99" t="s">
        <v>159</v>
      </c>
      <c r="O309" s="99" t="s">
        <v>160</v>
      </c>
      <c r="P309" s="99" t="s">
        <v>74</v>
      </c>
      <c r="Q309" s="182" t="s">
        <v>151</v>
      </c>
      <c r="R309" s="183">
        <f t="array" ref="R309">IF(Q309="NA",INDEX($G$10:$G$213,MATCH(M309&amp;P309,$C$10:$C$213&amp;$E$10:$E$213,0)),INDEX($G$10:$G$213,MATCH(M309&amp;P309,$C$10:$C$213&amp;$E$10:$E$213,0))*INDEX(PC_MARZO_2025!$F$28:$F$60,MATCH(I309,PC_MARZO_2025!$E$28:$E$60,0),MATCH($R$8,PC_MARZO_2025!$F$26,0)))</f>
        <v>0</v>
      </c>
      <c r="S309" s="185"/>
      <c r="T309" s="185"/>
    </row>
    <row r="310" spans="1:20" ht="16.899999999999999" customHeight="1" x14ac:dyDescent="0.3">
      <c r="A310" s="484" t="str">
        <f t="shared" si="14"/>
        <v>DB1PotenciaJalisco</v>
      </c>
      <c r="C310" s="176" t="s">
        <v>48</v>
      </c>
      <c r="D310" s="177" t="s">
        <v>136</v>
      </c>
      <c r="E310" s="177" t="s">
        <v>68</v>
      </c>
      <c r="F310" s="178" t="s">
        <v>163</v>
      </c>
      <c r="G310" s="179">
        <f t="array" ref="G310">INDEX(INSUMOS_MARZO_2025!$E$18:$E$221,MATCH($C310&amp;$E310,INSUMOS_MARZO_2025!$B$18:$B$221&amp;INSUMOS_MARZO_2025!$C$18:$C$221,0))</f>
        <v>428.1446635794756</v>
      </c>
      <c r="H310" s="118"/>
      <c r="I310" s="118" t="str">
        <f t="shared" si="12"/>
        <v>DB1SINNA</v>
      </c>
      <c r="J310" s="118" t="str">
        <f t="shared" si="13"/>
        <v>DB1Valle de México NorteNA</v>
      </c>
      <c r="K310" s="118" t="s">
        <v>150</v>
      </c>
      <c r="M310" s="192" t="s">
        <v>48</v>
      </c>
      <c r="N310" s="99" t="s">
        <v>159</v>
      </c>
      <c r="O310" s="99" t="s">
        <v>160</v>
      </c>
      <c r="P310" s="99" t="s">
        <v>75</v>
      </c>
      <c r="Q310" s="182" t="s">
        <v>161</v>
      </c>
      <c r="R310" s="183">
        <f t="array" ref="R310">IF(Q310="NA",INDEX($G$10:$G$213,MATCH(M310&amp;P310,$C$10:$C$213&amp;$E$10:$E$213,0)),INDEX($G$10:$G$213,MATCH(M310&amp;P310,$C$10:$C$213&amp;$E$10:$E$213,0))*INDEX(PC_MARZO_2025!$F$28:$F$60,MATCH(I310,PC_MARZO_2025!$E$28:$E$60,0),MATCH($R$8,PC_MARZO_2025!$F$26,0)))</f>
        <v>141978.94335187908</v>
      </c>
      <c r="S310" s="185"/>
      <c r="T310" s="185"/>
    </row>
    <row r="311" spans="1:20" ht="16.899999999999999" customHeight="1" x14ac:dyDescent="0.3">
      <c r="A311" s="484" t="str">
        <f t="shared" si="14"/>
        <v>DB2PotenciaJalisco</v>
      </c>
      <c r="C311" s="176" t="s">
        <v>50</v>
      </c>
      <c r="D311" s="177" t="s">
        <v>136</v>
      </c>
      <c r="E311" s="177" t="s">
        <v>68</v>
      </c>
      <c r="F311" s="178" t="s">
        <v>163</v>
      </c>
      <c r="G311" s="179">
        <f t="array" ref="G311">INDEX(INSUMOS_MARZO_2025!$E$18:$E$221,MATCH($C311&amp;$E311,INSUMOS_MARZO_2025!$B$18:$B$221&amp;INSUMOS_MARZO_2025!$C$18:$C$221,0))</f>
        <v>312.32565143460295</v>
      </c>
      <c r="H311" s="118"/>
      <c r="I311" s="118" t="str">
        <f t="shared" si="12"/>
        <v>DB2SINNA</v>
      </c>
      <c r="J311" s="118" t="str">
        <f t="shared" si="13"/>
        <v>DB2Valle de México NorteNA</v>
      </c>
      <c r="K311" s="118" t="s">
        <v>150</v>
      </c>
      <c r="M311" s="192" t="s">
        <v>50</v>
      </c>
      <c r="N311" s="99" t="s">
        <v>159</v>
      </c>
      <c r="O311" s="99" t="s">
        <v>160</v>
      </c>
      <c r="P311" s="99" t="s">
        <v>75</v>
      </c>
      <c r="Q311" s="182" t="s">
        <v>161</v>
      </c>
      <c r="R311" s="183">
        <f t="array" ref="R311">IF(Q311="NA",INDEX($G$10:$G$213,MATCH(M311&amp;P311,$C$10:$C$213&amp;$E$10:$E$213,0)),INDEX($G$10:$G$213,MATCH(M311&amp;P311,$C$10:$C$213&amp;$E$10:$E$213,0))*INDEX(PC_MARZO_2025!$F$28:$F$60,MATCH(I311,PC_MARZO_2025!$E$28:$E$60,0),MATCH($R$8,PC_MARZO_2025!$F$26,0)))</f>
        <v>88216.287055806984</v>
      </c>
      <c r="S311" s="185"/>
      <c r="T311" s="185"/>
    </row>
    <row r="312" spans="1:20" ht="16.899999999999999" customHeight="1" x14ac:dyDescent="0.3">
      <c r="A312" s="484" t="str">
        <f t="shared" si="14"/>
        <v>DISTPotenciaJalisco</v>
      </c>
      <c r="C312" s="176" t="s">
        <v>51</v>
      </c>
      <c r="D312" s="177" t="s">
        <v>136</v>
      </c>
      <c r="E312" s="177" t="s">
        <v>68</v>
      </c>
      <c r="F312" s="178" t="s">
        <v>163</v>
      </c>
      <c r="G312" s="179">
        <f t="array" ref="G312">INDEX(INSUMOS_MARZO_2025!$E$18:$E$221,MATCH($C312&amp;$E312,INSUMOS_MARZO_2025!$B$18:$B$221&amp;INSUMOS_MARZO_2025!$C$18:$C$221,0))</f>
        <v>188.16205923814147</v>
      </c>
      <c r="H312" s="118"/>
      <c r="I312" s="118" t="str">
        <f t="shared" si="12"/>
        <v>PDBTSINNA</v>
      </c>
      <c r="J312" s="118" t="str">
        <f t="shared" si="13"/>
        <v>PDBTValle de México NorteNA</v>
      </c>
      <c r="K312" s="118" t="s">
        <v>150</v>
      </c>
      <c r="M312" s="192" t="s">
        <v>56</v>
      </c>
      <c r="N312" s="99" t="s">
        <v>159</v>
      </c>
      <c r="O312" s="99" t="s">
        <v>160</v>
      </c>
      <c r="P312" s="99" t="s">
        <v>75</v>
      </c>
      <c r="Q312" s="182" t="s">
        <v>161</v>
      </c>
      <c r="R312" s="183">
        <f t="array" ref="R312">IF(Q312="NA",INDEX($G$10:$G$213,MATCH(M312&amp;P312,$C$10:$C$213&amp;$E$10:$E$213,0)),INDEX($G$10:$G$213,MATCH(M312&amp;P312,$C$10:$C$213&amp;$E$10:$E$213,0))*INDEX(PC_MARZO_2025!$F$28:$F$60,MATCH(I312,PC_MARZO_2025!$E$28:$E$60,0),MATCH($R$8,PC_MARZO_2025!$F$26,0)))</f>
        <v>66979.430411640613</v>
      </c>
      <c r="S312" s="185"/>
      <c r="T312" s="185"/>
    </row>
    <row r="313" spans="1:20" ht="16.899999999999999" customHeight="1" x14ac:dyDescent="0.3">
      <c r="A313" s="484" t="str">
        <f t="shared" si="14"/>
        <v>DITPotenciaJalisco</v>
      </c>
      <c r="C313" s="176" t="s">
        <v>52</v>
      </c>
      <c r="D313" s="177" t="s">
        <v>136</v>
      </c>
      <c r="E313" s="177" t="s">
        <v>68</v>
      </c>
      <c r="F313" s="178" t="s">
        <v>163</v>
      </c>
      <c r="G313" s="179">
        <f t="array" ref="G313">INDEX(INSUMOS_MARZO_2025!$E$18:$E$221,MATCH($C313&amp;$E313,INSUMOS_MARZO_2025!$B$18:$B$221&amp;INSUMOS_MARZO_2025!$C$18:$C$221,0))</f>
        <v>32.413432431648694</v>
      </c>
      <c r="H313" s="118"/>
      <c r="I313" s="118" t="str">
        <f t="shared" si="12"/>
        <v>GDBTSINNA</v>
      </c>
      <c r="J313" s="118" t="str">
        <f t="shared" si="13"/>
        <v>GDBTValle de México NorteNA</v>
      </c>
      <c r="K313" s="118" t="s">
        <v>150</v>
      </c>
      <c r="M313" s="192" t="s">
        <v>53</v>
      </c>
      <c r="N313" s="99" t="s">
        <v>159</v>
      </c>
      <c r="O313" s="99" t="s">
        <v>160</v>
      </c>
      <c r="P313" s="99" t="s">
        <v>75</v>
      </c>
      <c r="Q313" s="182" t="s">
        <v>161</v>
      </c>
      <c r="R313" s="183">
        <f t="array" ref="R313">IF(Q313="NA",INDEX($G$10:$G$213,MATCH(M313&amp;P313,$C$10:$C$213&amp;$E$10:$E$213,0)),INDEX($G$10:$G$213,MATCH(M313&amp;P313,$C$10:$C$213&amp;$E$10:$E$213,0))*INDEX(PC_MARZO_2025!$F$28:$F$60,MATCH(I313,PC_MARZO_2025!$E$28:$E$60,0),MATCH($R$8,PC_MARZO_2025!$F$26,0)))</f>
        <v>13367.033717836795</v>
      </c>
      <c r="S313" s="185"/>
      <c r="T313" s="185"/>
    </row>
    <row r="314" spans="1:20" ht="16.899999999999999" customHeight="1" x14ac:dyDescent="0.3">
      <c r="A314" s="484" t="str">
        <f t="shared" si="14"/>
        <v>GDBTPotenciaJalisco</v>
      </c>
      <c r="C314" s="176" t="s">
        <v>53</v>
      </c>
      <c r="D314" s="177" t="s">
        <v>136</v>
      </c>
      <c r="E314" s="177" t="s">
        <v>68</v>
      </c>
      <c r="F314" s="178" t="s">
        <v>163</v>
      </c>
      <c r="G314" s="179">
        <f t="array" ref="G314">INDEX(INSUMOS_MARZO_2025!$E$18:$E$221,MATCH($C314&amp;$E314,INSUMOS_MARZO_2025!$B$18:$B$221&amp;INSUMOS_MARZO_2025!$C$18:$C$221,0))</f>
        <v>6.1718373238995401</v>
      </c>
      <c r="H314" s="118"/>
      <c r="I314" s="118" t="str">
        <f t="shared" si="12"/>
        <v>RABTSINNA</v>
      </c>
      <c r="J314" s="118" t="str">
        <f t="shared" si="13"/>
        <v>RABTValle de México NorteNA</v>
      </c>
      <c r="K314" s="118" t="s">
        <v>150</v>
      </c>
      <c r="M314" s="192" t="s">
        <v>59</v>
      </c>
      <c r="N314" s="99" t="s">
        <v>159</v>
      </c>
      <c r="O314" s="99" t="s">
        <v>160</v>
      </c>
      <c r="P314" s="99" t="s">
        <v>75</v>
      </c>
      <c r="Q314" s="182" t="s">
        <v>161</v>
      </c>
      <c r="R314" s="183">
        <f t="array" ref="R314">IF(Q314="NA",INDEX($G$10:$G$213,MATCH(M314&amp;P314,$C$10:$C$213&amp;$E$10:$E$213,0)),INDEX($G$10:$G$213,MATCH(M314&amp;P314,$C$10:$C$213&amp;$E$10:$E$213,0))*INDEX(PC_MARZO_2025!$F$28:$F$60,MATCH(I314,PC_MARZO_2025!$E$28:$E$60,0),MATCH($R$8,PC_MARZO_2025!$F$26,0)))</f>
        <v>1492.5496538897887</v>
      </c>
      <c r="S314" s="185"/>
      <c r="T314" s="185"/>
    </row>
    <row r="315" spans="1:20" ht="16.899999999999999" customHeight="1" x14ac:dyDescent="0.3">
      <c r="A315" s="484" t="str">
        <f t="shared" si="14"/>
        <v>GDMTHPotenciaJalisco</v>
      </c>
      <c r="C315" s="176" t="s">
        <v>54</v>
      </c>
      <c r="D315" s="177" t="s">
        <v>136</v>
      </c>
      <c r="E315" s="177" t="s">
        <v>68</v>
      </c>
      <c r="F315" s="178" t="s">
        <v>163</v>
      </c>
      <c r="G315" s="179">
        <f t="array" ref="G315">INDEX(INSUMOS_MARZO_2025!$E$18:$E$221,MATCH($C315&amp;$E315,INSUMOS_MARZO_2025!$B$18:$B$221&amp;INSUMOS_MARZO_2025!$C$18:$C$221,0))</f>
        <v>1015.874283873028</v>
      </c>
      <c r="H315" s="118"/>
      <c r="I315" s="118" t="str">
        <f t="shared" si="12"/>
        <v>APBTSINNA</v>
      </c>
      <c r="J315" s="118" t="str">
        <f t="shared" si="13"/>
        <v>APBTValle de México NorteNA</v>
      </c>
      <c r="K315" s="118" t="s">
        <v>150</v>
      </c>
      <c r="M315" s="192" t="s">
        <v>57</v>
      </c>
      <c r="N315" s="99" t="s">
        <v>159</v>
      </c>
      <c r="O315" s="99" t="s">
        <v>160</v>
      </c>
      <c r="P315" s="99" t="s">
        <v>75</v>
      </c>
      <c r="Q315" s="182" t="s">
        <v>161</v>
      </c>
      <c r="R315" s="183">
        <f t="array" ref="R315">IF(Q315="NA",INDEX($G$10:$G$213,MATCH(M315&amp;P315,$C$10:$C$213&amp;$E$10:$E$213,0)),INDEX($G$10:$G$213,MATCH(M315&amp;P315,$C$10:$C$213&amp;$E$10:$E$213,0))*INDEX(PC_MARZO_2025!$F$28:$F$60,MATCH(I315,PC_MARZO_2025!$E$28:$E$60,0),MATCH($R$8,PC_MARZO_2025!$F$26,0)))</f>
        <v>20290.700521093804</v>
      </c>
      <c r="S315" s="185"/>
      <c r="T315" s="185"/>
    </row>
    <row r="316" spans="1:20" ht="16.899999999999999" customHeight="1" x14ac:dyDescent="0.3">
      <c r="A316" s="484" t="str">
        <f t="shared" si="14"/>
        <v>GDMTOPotenciaJalisco</v>
      </c>
      <c r="C316" s="176" t="s">
        <v>55</v>
      </c>
      <c r="D316" s="177" t="s">
        <v>136</v>
      </c>
      <c r="E316" s="177" t="s">
        <v>68</v>
      </c>
      <c r="F316" s="178" t="s">
        <v>163</v>
      </c>
      <c r="G316" s="179">
        <f t="array" ref="G316">INDEX(INSUMOS_MARZO_2025!$E$18:$E$221,MATCH($C316&amp;$E316,INSUMOS_MARZO_2025!$B$18:$B$221&amp;INSUMOS_MARZO_2025!$C$18:$C$221,0))</f>
        <v>342.03290099988578</v>
      </c>
      <c r="H316" s="118"/>
      <c r="I316" s="118" t="str">
        <f t="shared" si="12"/>
        <v>APMTSINNA</v>
      </c>
      <c r="J316" s="118" t="str">
        <f t="shared" si="13"/>
        <v>APMTValle de México NorteNA</v>
      </c>
      <c r="K316" s="118" t="s">
        <v>150</v>
      </c>
      <c r="M316" s="192" t="s">
        <v>58</v>
      </c>
      <c r="N316" s="99" t="s">
        <v>159</v>
      </c>
      <c r="O316" s="99" t="s">
        <v>160</v>
      </c>
      <c r="P316" s="99" t="s">
        <v>75</v>
      </c>
      <c r="Q316" s="182" t="s">
        <v>161</v>
      </c>
      <c r="R316" s="183">
        <f t="array" ref="R316">IF(Q316="NA",INDEX($G$10:$G$213,MATCH(M316&amp;P316,$C$10:$C$213&amp;$E$10:$E$213,0)),INDEX($G$10:$G$213,MATCH(M316&amp;P316,$C$10:$C$213&amp;$E$10:$E$213,0))*INDEX(PC_MARZO_2025!$F$28:$F$60,MATCH(I316,PC_MARZO_2025!$E$28:$E$60,0),MATCH($R$8,PC_MARZO_2025!$F$26,0)))</f>
        <v>2.4785898711630683</v>
      </c>
      <c r="S316" s="185"/>
      <c r="T316" s="185"/>
    </row>
    <row r="317" spans="1:20" ht="16.899999999999999" customHeight="1" x14ac:dyDescent="0.3">
      <c r="A317" s="484" t="str">
        <f t="shared" si="14"/>
        <v>PDBTPotenciaJalisco</v>
      </c>
      <c r="C317" s="176" t="s">
        <v>56</v>
      </c>
      <c r="D317" s="177" t="s">
        <v>136</v>
      </c>
      <c r="E317" s="177" t="s">
        <v>68</v>
      </c>
      <c r="F317" s="178" t="s">
        <v>163</v>
      </c>
      <c r="G317" s="179">
        <f t="array" ref="G317">INDEX(INSUMOS_MARZO_2025!$E$18:$E$221,MATCH($C317&amp;$E317,INSUMOS_MARZO_2025!$B$18:$B$221&amp;INSUMOS_MARZO_2025!$C$18:$C$221,0))</f>
        <v>228.93538524162116</v>
      </c>
      <c r="H317" s="118"/>
      <c r="I317" s="118" t="str">
        <f t="shared" si="12"/>
        <v>GDMTHSINB</v>
      </c>
      <c r="J317" s="118" t="str">
        <f t="shared" si="13"/>
        <v>GDMTHValle de México NorteB</v>
      </c>
      <c r="K317" s="118" t="s">
        <v>150</v>
      </c>
      <c r="M317" s="180" t="s">
        <v>54</v>
      </c>
      <c r="N317" s="99" t="s">
        <v>159</v>
      </c>
      <c r="O317" s="99" t="s">
        <v>160</v>
      </c>
      <c r="P317" s="99" t="s">
        <v>75</v>
      </c>
      <c r="Q317" s="182" t="s">
        <v>146</v>
      </c>
      <c r="R317" s="183">
        <f t="array" ref="R317">IF(Q317="NA",INDEX($G$10:$G$213,MATCH(M317&amp;P317,$C$10:$C$213&amp;$E$10:$E$213,0)),INDEX($G$10:$G$213,MATCH(M317&amp;P317,$C$10:$C$213&amp;$E$10:$E$213,0))*INDEX(PC_MARZO_2025!$F$28:$F$60,MATCH(I317,PC_MARZO_2025!$E$28:$E$60,0),MATCH($R$8,PC_MARZO_2025!$F$26,0)))</f>
        <v>103035.94437864402</v>
      </c>
      <c r="S317" s="185"/>
      <c r="T317" s="185"/>
    </row>
    <row r="318" spans="1:20" ht="16.899999999999999" customHeight="1" x14ac:dyDescent="0.3">
      <c r="A318" s="484" t="str">
        <f t="shared" si="14"/>
        <v>APBTPotenciaJalisco</v>
      </c>
      <c r="C318" s="176" t="s">
        <v>57</v>
      </c>
      <c r="D318" s="177" t="s">
        <v>136</v>
      </c>
      <c r="E318" s="177" t="s">
        <v>68</v>
      </c>
      <c r="F318" s="178" t="s">
        <v>163</v>
      </c>
      <c r="G318" s="179">
        <f t="array" ref="G318">INDEX(INSUMOS_MARZO_2025!$E$18:$E$221,MATCH($C318&amp;$E318,INSUMOS_MARZO_2025!$B$18:$B$221&amp;INSUMOS_MARZO_2025!$C$18:$C$221,0))</f>
        <v>36.97051875772577</v>
      </c>
      <c r="H318" s="118"/>
      <c r="I318" s="118" t="str">
        <f t="shared" si="12"/>
        <v>GDMTHSINI</v>
      </c>
      <c r="J318" s="118" t="str">
        <f t="shared" si="13"/>
        <v>GDMTHValle de México NorteI</v>
      </c>
      <c r="K318" s="118" t="s">
        <v>150</v>
      </c>
      <c r="M318" s="180" t="s">
        <v>54</v>
      </c>
      <c r="N318" s="99" t="s">
        <v>159</v>
      </c>
      <c r="O318" s="99" t="s">
        <v>160</v>
      </c>
      <c r="P318" s="99" t="s">
        <v>75</v>
      </c>
      <c r="Q318" s="182" t="s">
        <v>147</v>
      </c>
      <c r="R318" s="183">
        <f t="array" ref="R318">IF(Q318="NA",INDEX($G$10:$G$213,MATCH(M318&amp;P318,$C$10:$C$213&amp;$E$10:$E$213,0)),INDEX($G$10:$G$213,MATCH(M318&amp;P318,$C$10:$C$213&amp;$E$10:$E$213,0))*INDEX(PC_MARZO_2025!$F$28:$F$60,MATCH(I318,PC_MARZO_2025!$E$28:$E$60,0),MATCH($R$8,PC_MARZO_2025!$F$26,0)))</f>
        <v>197741.8978454805</v>
      </c>
      <c r="S318" s="185"/>
      <c r="T318" s="185"/>
    </row>
    <row r="319" spans="1:20" ht="16.899999999999999" customHeight="1" x14ac:dyDescent="0.3">
      <c r="A319" s="484" t="str">
        <f t="shared" si="14"/>
        <v>APMTPotenciaJalisco</v>
      </c>
      <c r="C319" s="176" t="s">
        <v>58</v>
      </c>
      <c r="D319" s="177" t="s">
        <v>136</v>
      </c>
      <c r="E319" s="177" t="s">
        <v>68</v>
      </c>
      <c r="F319" s="178" t="s">
        <v>163</v>
      </c>
      <c r="G319" s="179">
        <f t="array" ref="G319">INDEX(INSUMOS_MARZO_2025!$E$18:$E$221,MATCH($C319&amp;$E319,INSUMOS_MARZO_2025!$B$18:$B$221&amp;INSUMOS_MARZO_2025!$C$18:$C$221,0))</f>
        <v>8.0735622553749309</v>
      </c>
      <c r="H319" s="118"/>
      <c r="I319" s="118" t="str">
        <f t="shared" si="12"/>
        <v>GDMTHSINP</v>
      </c>
      <c r="J319" s="118" t="str">
        <f t="shared" si="13"/>
        <v>GDMTHValle de México NorteP</v>
      </c>
      <c r="K319" s="118" t="s">
        <v>150</v>
      </c>
      <c r="M319" s="180" t="s">
        <v>54</v>
      </c>
      <c r="N319" s="99" t="s">
        <v>159</v>
      </c>
      <c r="O319" s="99" t="s">
        <v>160</v>
      </c>
      <c r="P319" s="99" t="s">
        <v>75</v>
      </c>
      <c r="Q319" s="182" t="s">
        <v>148</v>
      </c>
      <c r="R319" s="183">
        <f t="array" ref="R319">IF(Q319="NA",INDEX($G$10:$G$213,MATCH(M319&amp;P319,$C$10:$C$213&amp;$E$10:$E$213,0)),INDEX($G$10:$G$213,MATCH(M319&amp;P319,$C$10:$C$213&amp;$E$10:$E$213,0))*INDEX(PC_MARZO_2025!$F$28:$F$60,MATCH(I319,PC_MARZO_2025!$E$28:$E$60,0),MATCH($R$8,PC_MARZO_2025!$F$26,0)))</f>
        <v>46837.309171249144</v>
      </c>
      <c r="S319" s="185"/>
      <c r="T319" s="185"/>
    </row>
    <row r="320" spans="1:20" ht="16.899999999999999" customHeight="1" x14ac:dyDescent="0.3">
      <c r="A320" s="484" t="str">
        <f t="shared" si="14"/>
        <v>RABTPotenciaJalisco</v>
      </c>
      <c r="C320" s="176" t="s">
        <v>59</v>
      </c>
      <c r="D320" s="177" t="s">
        <v>136</v>
      </c>
      <c r="E320" s="177" t="s">
        <v>68</v>
      </c>
      <c r="F320" s="178" t="s">
        <v>163</v>
      </c>
      <c r="G320" s="179">
        <f t="array" ref="G320">INDEX(INSUMOS_MARZO_2025!$E$18:$E$221,MATCH($C320&amp;$E320,INSUMOS_MARZO_2025!$B$18:$B$221&amp;INSUMOS_MARZO_2025!$C$18:$C$221,0))</f>
        <v>79.169213860484803</v>
      </c>
      <c r="H320" s="118"/>
      <c r="I320" s="118" t="str">
        <f t="shared" si="12"/>
        <v>GDMTOSINNA</v>
      </c>
      <c r="J320" s="118" t="str">
        <f t="shared" si="13"/>
        <v>GDMTOValle de México NorteNA</v>
      </c>
      <c r="K320" s="118" t="s">
        <v>150</v>
      </c>
      <c r="M320" s="180" t="s">
        <v>55</v>
      </c>
      <c r="N320" s="99" t="s">
        <v>159</v>
      </c>
      <c r="O320" s="99" t="s">
        <v>160</v>
      </c>
      <c r="P320" s="99" t="s">
        <v>75</v>
      </c>
      <c r="Q320" s="182" t="s">
        <v>161</v>
      </c>
      <c r="R320" s="183">
        <f t="array" ref="R320">IF(Q320="NA",INDEX($G$10:$G$213,MATCH(M320&amp;P320,$C$10:$C$213&amp;$E$10:$E$213,0)),INDEX($G$10:$G$213,MATCH(M320&amp;P320,$C$10:$C$213&amp;$E$10:$E$213,0))*INDEX(PC_MARZO_2025!$F$28:$F$60,MATCH(I320,PC_MARZO_2025!$E$28:$E$60,0),MATCH($R$8,PC_MARZO_2025!$F$26,0)))</f>
        <v>63827.94159391056</v>
      </c>
      <c r="S320" s="185"/>
      <c r="T320" s="185"/>
    </row>
    <row r="321" spans="1:20" ht="16.899999999999999" customHeight="1" x14ac:dyDescent="0.3">
      <c r="A321" s="484" t="str">
        <f t="shared" si="14"/>
        <v>RAMTPotenciaJalisco</v>
      </c>
      <c r="C321" s="176" t="s">
        <v>60</v>
      </c>
      <c r="D321" s="177" t="s">
        <v>136</v>
      </c>
      <c r="E321" s="177" t="s">
        <v>68</v>
      </c>
      <c r="F321" s="178" t="s">
        <v>163</v>
      </c>
      <c r="G321" s="179">
        <f t="array" ref="G321">INDEX(INSUMOS_MARZO_2025!$E$18:$E$221,MATCH($C321&amp;$E321,INSUMOS_MARZO_2025!$B$18:$B$221&amp;INSUMOS_MARZO_2025!$C$18:$C$221,0))</f>
        <v>149.42380313318674</v>
      </c>
      <c r="H321" s="118"/>
      <c r="I321" s="118" t="str">
        <f t="shared" si="12"/>
        <v>RAMTSINNA</v>
      </c>
      <c r="J321" s="118" t="str">
        <f t="shared" si="13"/>
        <v>RAMTValle de México NorteNA</v>
      </c>
      <c r="K321" s="118" t="s">
        <v>150</v>
      </c>
      <c r="M321" s="192" t="s">
        <v>60</v>
      </c>
      <c r="N321" s="99" t="s">
        <v>159</v>
      </c>
      <c r="O321" s="99" t="s">
        <v>160</v>
      </c>
      <c r="P321" s="99" t="s">
        <v>75</v>
      </c>
      <c r="Q321" s="182" t="s">
        <v>161</v>
      </c>
      <c r="R321" s="183">
        <f t="array" ref="R321">IF(Q321="NA",INDEX($G$10:$G$213,MATCH(M321&amp;P321,$C$10:$C$213&amp;$E$10:$E$213,0)),INDEX($G$10:$G$213,MATCH(M321&amp;P321,$C$10:$C$213&amp;$E$10:$E$213,0))*INDEX(PC_MARZO_2025!$F$28:$F$60,MATCH(I321,PC_MARZO_2025!$E$28:$E$60,0),MATCH($R$8,PC_MARZO_2025!$F$26,0)))</f>
        <v>1902.6515822476292</v>
      </c>
      <c r="S321" s="185"/>
      <c r="T321" s="185"/>
    </row>
    <row r="322" spans="1:20" ht="16.899999999999999" customHeight="1" x14ac:dyDescent="0.3">
      <c r="A322" s="484" t="str">
        <f t="shared" si="14"/>
        <v>DB1PotenciaNoroeste</v>
      </c>
      <c r="C322" s="176" t="s">
        <v>48</v>
      </c>
      <c r="D322" s="177" t="s">
        <v>136</v>
      </c>
      <c r="E322" s="177" t="s">
        <v>69</v>
      </c>
      <c r="F322" s="178" t="s">
        <v>163</v>
      </c>
      <c r="G322" s="179">
        <f t="array" ref="G322">INDEX(INSUMOS_MARZO_2025!$E$18:$E$221,MATCH($C322&amp;$E322,INSUMOS_MARZO_2025!$B$18:$B$221&amp;INSUMOS_MARZO_2025!$C$18:$C$221,0))</f>
        <v>155.81258777266987</v>
      </c>
      <c r="H322" s="118"/>
      <c r="I322" s="118" t="str">
        <f t="shared" si="12"/>
        <v>DISTSINB</v>
      </c>
      <c r="J322" s="118" t="str">
        <f t="shared" si="13"/>
        <v>DISTValle de México NorteB</v>
      </c>
      <c r="K322" s="118" t="s">
        <v>150</v>
      </c>
      <c r="M322" s="192" t="s">
        <v>51</v>
      </c>
      <c r="N322" s="99" t="s">
        <v>159</v>
      </c>
      <c r="O322" s="99" t="s">
        <v>160</v>
      </c>
      <c r="P322" s="99" t="s">
        <v>75</v>
      </c>
      <c r="Q322" s="182" t="s">
        <v>146</v>
      </c>
      <c r="R322" s="183">
        <f t="array" ref="R322">IF(Q322="NA",INDEX($G$10:$G$213,MATCH(M322&amp;P322,$C$10:$C$213&amp;$E$10:$E$213,0)),INDEX($G$10:$G$213,MATCH(M322&amp;P322,$C$10:$C$213&amp;$E$10:$E$213,0))*INDEX(PC_MARZO_2025!$F$28:$F$60,MATCH(I322,PC_MARZO_2025!$E$28:$E$60,0),MATCH($R$8,PC_MARZO_2025!$F$26,0)))</f>
        <v>35853.73188900153</v>
      </c>
      <c r="S322" s="185"/>
      <c r="T322" s="185"/>
    </row>
    <row r="323" spans="1:20" ht="16.899999999999999" customHeight="1" x14ac:dyDescent="0.3">
      <c r="A323" s="484" t="str">
        <f t="shared" si="14"/>
        <v>DB2PotenciaNoroeste</v>
      </c>
      <c r="C323" s="193" t="s">
        <v>50</v>
      </c>
      <c r="D323" s="177" t="s">
        <v>136</v>
      </c>
      <c r="E323" s="177" t="s">
        <v>69</v>
      </c>
      <c r="F323" s="178" t="s">
        <v>163</v>
      </c>
      <c r="G323" s="179">
        <f t="array" ref="G323">INDEX(INSUMOS_MARZO_2025!$E$18:$E$221,MATCH($C323&amp;$E323,INSUMOS_MARZO_2025!$B$18:$B$221&amp;INSUMOS_MARZO_2025!$C$18:$C$221,0))</f>
        <v>615.53169529225545</v>
      </c>
      <c r="H323" s="118"/>
      <c r="I323" s="118" t="str">
        <f t="shared" si="12"/>
        <v>DISTSINI</v>
      </c>
      <c r="J323" s="118" t="str">
        <f t="shared" si="13"/>
        <v>DISTValle de México NorteI</v>
      </c>
      <c r="K323" s="118" t="s">
        <v>150</v>
      </c>
      <c r="M323" s="192" t="s">
        <v>51</v>
      </c>
      <c r="N323" s="99" t="s">
        <v>159</v>
      </c>
      <c r="O323" s="99" t="s">
        <v>160</v>
      </c>
      <c r="P323" s="99" t="s">
        <v>75</v>
      </c>
      <c r="Q323" s="182" t="s">
        <v>147</v>
      </c>
      <c r="R323" s="183">
        <f t="array" ref="R323">IF(Q323="NA",INDEX($G$10:$G$213,MATCH(M323&amp;P323,$C$10:$C$213&amp;$E$10:$E$213,0)),INDEX($G$10:$G$213,MATCH(M323&amp;P323,$C$10:$C$213&amp;$E$10:$E$213,0))*INDEX(PC_MARZO_2025!$F$28:$F$60,MATCH(I323,PC_MARZO_2025!$E$28:$E$60,0),MATCH($R$8,PC_MARZO_2025!$F$26,0)))</f>
        <v>62343.386341714206</v>
      </c>
      <c r="S323" s="185"/>
      <c r="T323" s="185"/>
    </row>
    <row r="324" spans="1:20" ht="16.899999999999999" customHeight="1" x14ac:dyDescent="0.3">
      <c r="A324" s="484" t="str">
        <f t="shared" si="14"/>
        <v>DISTPotenciaNoroeste</v>
      </c>
      <c r="C324" s="193" t="s">
        <v>51</v>
      </c>
      <c r="D324" s="177" t="s">
        <v>136</v>
      </c>
      <c r="E324" s="177" t="s">
        <v>69</v>
      </c>
      <c r="F324" s="178" t="s">
        <v>163</v>
      </c>
      <c r="G324" s="179">
        <f t="array" ref="G324">INDEX(INSUMOS_MARZO_2025!$E$18:$E$221,MATCH($C324&amp;$E324,INSUMOS_MARZO_2025!$B$18:$B$221&amp;INSUMOS_MARZO_2025!$C$18:$C$221,0))</f>
        <v>82.067697578768261</v>
      </c>
      <c r="H324" s="118"/>
      <c r="I324" s="118" t="str">
        <f t="shared" si="12"/>
        <v>DISTSINP</v>
      </c>
      <c r="J324" s="118" t="str">
        <f t="shared" si="13"/>
        <v>DISTValle de México NorteP</v>
      </c>
      <c r="K324" s="118" t="s">
        <v>150</v>
      </c>
      <c r="M324" s="192" t="s">
        <v>51</v>
      </c>
      <c r="N324" s="99" t="s">
        <v>159</v>
      </c>
      <c r="O324" s="99" t="s">
        <v>160</v>
      </c>
      <c r="P324" s="99" t="s">
        <v>75</v>
      </c>
      <c r="Q324" s="182" t="s">
        <v>148</v>
      </c>
      <c r="R324" s="183">
        <f t="array" ref="R324">IF(Q324="NA",INDEX($G$10:$G$213,MATCH(M324&amp;P324,$C$10:$C$213&amp;$E$10:$E$213,0)),INDEX($G$10:$G$213,MATCH(M324&amp;P324,$C$10:$C$213&amp;$E$10:$E$213,0))*INDEX(PC_MARZO_2025!$F$28:$F$60,MATCH(I324,PC_MARZO_2025!$E$28:$E$60,0),MATCH($R$8,PC_MARZO_2025!$F$26,0)))</f>
        <v>9182.7682549777819</v>
      </c>
      <c r="S324" s="185"/>
      <c r="T324" s="185"/>
    </row>
    <row r="325" spans="1:20" ht="16.899999999999999" customHeight="1" x14ac:dyDescent="0.3">
      <c r="A325" s="484" t="str">
        <f t="shared" si="14"/>
        <v>DITPotenciaNoroeste</v>
      </c>
      <c r="C325" s="193" t="s">
        <v>52</v>
      </c>
      <c r="D325" s="177" t="s">
        <v>136</v>
      </c>
      <c r="E325" s="177" t="s">
        <v>69</v>
      </c>
      <c r="F325" s="178" t="s">
        <v>163</v>
      </c>
      <c r="G325" s="179">
        <f t="array" ref="G325">INDEX(INSUMOS_MARZO_2025!$E$18:$E$221,MATCH($C325&amp;$E325,INSUMOS_MARZO_2025!$B$18:$B$221&amp;INSUMOS_MARZO_2025!$C$18:$C$221,0))</f>
        <v>57.246469465443205</v>
      </c>
      <c r="H325" s="118"/>
      <c r="I325" s="118" t="str">
        <f t="shared" si="12"/>
        <v>DISTSINSP</v>
      </c>
      <c r="J325" s="118" t="str">
        <f t="shared" si="13"/>
        <v>DISTValle de México NorteSP</v>
      </c>
      <c r="K325" s="118" t="s">
        <v>150</v>
      </c>
      <c r="M325" s="192" t="s">
        <v>51</v>
      </c>
      <c r="N325" s="99" t="s">
        <v>159</v>
      </c>
      <c r="O325" s="99" t="s">
        <v>160</v>
      </c>
      <c r="P325" s="99" t="s">
        <v>75</v>
      </c>
      <c r="Q325" s="182" t="s">
        <v>151</v>
      </c>
      <c r="R325" s="183">
        <f t="array" ref="R325">IF(Q325="NA",INDEX($G$10:$G$213,MATCH(M325&amp;P325,$C$10:$C$213&amp;$E$10:$E$213,0)),INDEX($G$10:$G$213,MATCH(M325&amp;P325,$C$10:$C$213&amp;$E$10:$E$213,0))*INDEX(PC_MARZO_2025!$F$28:$F$60,MATCH(I325,PC_MARZO_2025!$E$28:$E$60,0),MATCH($R$8,PC_MARZO_2025!$F$26,0)))</f>
        <v>0</v>
      </c>
      <c r="S325" s="185"/>
      <c r="T325" s="185"/>
    </row>
    <row r="326" spans="1:20" ht="16.899999999999999" customHeight="1" x14ac:dyDescent="0.3">
      <c r="A326" s="484" t="str">
        <f t="shared" si="14"/>
        <v>GDBTPotenciaNoroeste</v>
      </c>
      <c r="C326" s="193" t="s">
        <v>53</v>
      </c>
      <c r="D326" s="177" t="s">
        <v>136</v>
      </c>
      <c r="E326" s="177" t="s">
        <v>69</v>
      </c>
      <c r="F326" s="178" t="s">
        <v>163</v>
      </c>
      <c r="G326" s="179">
        <f t="array" ref="G326">INDEX(INSUMOS_MARZO_2025!$E$18:$E$221,MATCH($C326&amp;$E326,INSUMOS_MARZO_2025!$B$18:$B$221&amp;INSUMOS_MARZO_2025!$C$18:$C$221,0))</f>
        <v>2.2768767758951629</v>
      </c>
      <c r="H326" s="118"/>
      <c r="I326" s="118" t="str">
        <f t="shared" si="12"/>
        <v>DITSINB</v>
      </c>
      <c r="J326" s="118" t="str">
        <f t="shared" si="13"/>
        <v>DITValle de México NorteB</v>
      </c>
      <c r="K326" s="118" t="s">
        <v>150</v>
      </c>
      <c r="M326" s="192" t="s">
        <v>52</v>
      </c>
      <c r="N326" s="99" t="s">
        <v>159</v>
      </c>
      <c r="O326" s="99" t="s">
        <v>160</v>
      </c>
      <c r="P326" s="99" t="s">
        <v>75</v>
      </c>
      <c r="Q326" s="182" t="s">
        <v>146</v>
      </c>
      <c r="R326" s="183">
        <f t="array" ref="R326">IF(Q326="NA",INDEX($G$10:$G$213,MATCH(M326&amp;P326,$C$10:$C$213&amp;$E$10:$E$213,0)),INDEX($G$10:$G$213,MATCH(M326&amp;P326,$C$10:$C$213&amp;$E$10:$E$213,0))*INDEX(PC_MARZO_2025!$F$28:$F$60,MATCH(I326,PC_MARZO_2025!$E$28:$E$60,0),MATCH($R$8,PC_MARZO_2025!$F$26,0)))</f>
        <v>10451.40442279234</v>
      </c>
      <c r="S326" s="185"/>
      <c r="T326" s="185"/>
    </row>
    <row r="327" spans="1:20" ht="16.899999999999999" customHeight="1" x14ac:dyDescent="0.3">
      <c r="A327" s="484" t="str">
        <f t="shared" si="14"/>
        <v>GDMTHPotenciaNoroeste</v>
      </c>
      <c r="C327" s="193" t="s">
        <v>54</v>
      </c>
      <c r="D327" s="177" t="s">
        <v>136</v>
      </c>
      <c r="E327" s="177" t="s">
        <v>69</v>
      </c>
      <c r="F327" s="178" t="s">
        <v>163</v>
      </c>
      <c r="G327" s="179">
        <f t="array" ref="G327">INDEX(INSUMOS_MARZO_2025!$E$18:$E$221,MATCH($C327&amp;$E327,INSUMOS_MARZO_2025!$B$18:$B$221&amp;INSUMOS_MARZO_2025!$C$18:$C$221,0))</f>
        <v>690.7381765722904</v>
      </c>
      <c r="H327" s="118"/>
      <c r="I327" s="118" t="str">
        <f t="shared" si="12"/>
        <v>DITSINI</v>
      </c>
      <c r="J327" s="118" t="str">
        <f t="shared" si="13"/>
        <v>DITValle de México NorteI</v>
      </c>
      <c r="K327" s="118" t="s">
        <v>150</v>
      </c>
      <c r="M327" s="192" t="s">
        <v>52</v>
      </c>
      <c r="N327" s="99" t="s">
        <v>159</v>
      </c>
      <c r="O327" s="99" t="s">
        <v>160</v>
      </c>
      <c r="P327" s="99" t="s">
        <v>75</v>
      </c>
      <c r="Q327" s="182" t="s">
        <v>147</v>
      </c>
      <c r="R327" s="183">
        <f t="array" ref="R327">IF(Q327="NA",INDEX($G$10:$G$213,MATCH(M327&amp;P327,$C$10:$C$213&amp;$E$10:$E$213,0)),INDEX($G$10:$G$213,MATCH(M327&amp;P327,$C$10:$C$213&amp;$E$10:$E$213,0))*INDEX(PC_MARZO_2025!$F$28:$F$60,MATCH(I327,PC_MARZO_2025!$E$28:$E$60,0),MATCH($R$8,PC_MARZO_2025!$F$26,0)))</f>
        <v>14831.722071352749</v>
      </c>
      <c r="S327" s="185"/>
      <c r="T327" s="185"/>
    </row>
    <row r="328" spans="1:20" ht="16.899999999999999" customHeight="1" x14ac:dyDescent="0.3">
      <c r="A328" s="484" t="str">
        <f t="shared" si="14"/>
        <v>GDMTOPotenciaNoroeste</v>
      </c>
      <c r="C328" s="193" t="s">
        <v>55</v>
      </c>
      <c r="D328" s="177" t="s">
        <v>136</v>
      </c>
      <c r="E328" s="177" t="s">
        <v>69</v>
      </c>
      <c r="F328" s="178" t="s">
        <v>163</v>
      </c>
      <c r="G328" s="179">
        <f t="array" ref="G328">INDEX(INSUMOS_MARZO_2025!$E$18:$E$221,MATCH($C328&amp;$E328,INSUMOS_MARZO_2025!$B$18:$B$221&amp;INSUMOS_MARZO_2025!$C$18:$C$221,0))</f>
        <v>206.16387698030078</v>
      </c>
      <c r="H328" s="118"/>
      <c r="I328" s="118" t="str">
        <f t="shared" si="12"/>
        <v>DITSINP</v>
      </c>
      <c r="J328" s="118" t="str">
        <f t="shared" si="13"/>
        <v>DITValle de México NorteP</v>
      </c>
      <c r="K328" s="118" t="s">
        <v>150</v>
      </c>
      <c r="M328" s="192" t="s">
        <v>52</v>
      </c>
      <c r="N328" s="99" t="s">
        <v>159</v>
      </c>
      <c r="O328" s="99" t="s">
        <v>160</v>
      </c>
      <c r="P328" s="99" t="s">
        <v>75</v>
      </c>
      <c r="Q328" s="182" t="s">
        <v>148</v>
      </c>
      <c r="R328" s="183">
        <f t="array" ref="R328">IF(Q328="NA",INDEX($G$10:$G$213,MATCH(M328&amp;P328,$C$10:$C$213&amp;$E$10:$E$213,0)),INDEX($G$10:$G$213,MATCH(M328&amp;P328,$C$10:$C$213&amp;$E$10:$E$213,0))*INDEX(PC_MARZO_2025!$F$28:$F$60,MATCH(I328,PC_MARZO_2025!$E$28:$E$60,0),MATCH($R$8,PC_MARZO_2025!$F$26,0)))</f>
        <v>1541.4750982054254</v>
      </c>
      <c r="S328" s="185"/>
      <c r="T328" s="185"/>
    </row>
    <row r="329" spans="1:20" ht="16.899999999999999" customHeight="1" x14ac:dyDescent="0.3">
      <c r="A329" s="484" t="str">
        <f t="shared" si="14"/>
        <v>PDBTPotenciaNoroeste</v>
      </c>
      <c r="C329" s="193" t="s">
        <v>56</v>
      </c>
      <c r="D329" s="177" t="s">
        <v>136</v>
      </c>
      <c r="E329" s="177" t="s">
        <v>69</v>
      </c>
      <c r="F329" s="178" t="s">
        <v>163</v>
      </c>
      <c r="G329" s="179">
        <f t="array" ref="G329">INDEX(INSUMOS_MARZO_2025!$E$18:$E$221,MATCH($C329&amp;$E329,INSUMOS_MARZO_2025!$B$18:$B$221&amp;INSUMOS_MARZO_2025!$C$18:$C$221,0))</f>
        <v>130.71385043937005</v>
      </c>
      <c r="H329" s="118"/>
      <c r="I329" s="118" t="str">
        <f t="shared" si="12"/>
        <v>DITSINSP</v>
      </c>
      <c r="J329" s="118" t="str">
        <f t="shared" si="13"/>
        <v>DITValle de México NorteSP</v>
      </c>
      <c r="K329" s="118" t="s">
        <v>150</v>
      </c>
      <c r="M329" s="192" t="s">
        <v>52</v>
      </c>
      <c r="N329" s="99" t="s">
        <v>159</v>
      </c>
      <c r="O329" s="99" t="s">
        <v>160</v>
      </c>
      <c r="P329" s="99" t="s">
        <v>75</v>
      </c>
      <c r="Q329" s="182" t="s">
        <v>151</v>
      </c>
      <c r="R329" s="183">
        <f t="array" ref="R329">IF(Q329="NA",INDEX($G$10:$G$213,MATCH(M329&amp;P329,$C$10:$C$213&amp;$E$10:$E$213,0)),INDEX($G$10:$G$213,MATCH(M329&amp;P329,$C$10:$C$213&amp;$E$10:$E$213,0))*INDEX(PC_MARZO_2025!$F$28:$F$60,MATCH(I329,PC_MARZO_2025!$E$28:$E$60,0),MATCH($R$8,PC_MARZO_2025!$F$26,0)))</f>
        <v>0</v>
      </c>
      <c r="S329" s="185"/>
      <c r="T329" s="185"/>
    </row>
    <row r="330" spans="1:20" ht="16.899999999999999" customHeight="1" x14ac:dyDescent="0.3">
      <c r="A330" s="484" t="str">
        <f t="shared" si="14"/>
        <v>APBTPotenciaNoroeste</v>
      </c>
      <c r="C330" s="176" t="s">
        <v>57</v>
      </c>
      <c r="D330" s="177" t="s">
        <v>136</v>
      </c>
      <c r="E330" s="177" t="s">
        <v>69</v>
      </c>
      <c r="F330" s="178" t="s">
        <v>163</v>
      </c>
      <c r="G330" s="179">
        <f t="array" ref="G330">INDEX(INSUMOS_MARZO_2025!$E$18:$E$221,MATCH($C330&amp;$E330,INSUMOS_MARZO_2025!$B$18:$B$221&amp;INSUMOS_MARZO_2025!$C$18:$C$221,0))</f>
        <v>38.180817900180067</v>
      </c>
      <c r="H330" s="118"/>
      <c r="I330" s="118" t="str">
        <f t="shared" ref="I330:I349" si="15">M330&amp;K330&amp;Q330</f>
        <v>DB1SINNA</v>
      </c>
      <c r="J330" s="118" t="str">
        <f t="shared" ref="J330:J349" si="16">M330&amp;P330&amp;Q330</f>
        <v>DB1Valle de México SurNA</v>
      </c>
      <c r="K330" s="118" t="s">
        <v>150</v>
      </c>
      <c r="M330" s="192" t="s">
        <v>48</v>
      </c>
      <c r="N330" s="99" t="s">
        <v>159</v>
      </c>
      <c r="O330" s="99" t="s">
        <v>160</v>
      </c>
      <c r="P330" s="99" t="s">
        <v>76</v>
      </c>
      <c r="Q330" s="182" t="s">
        <v>161</v>
      </c>
      <c r="R330" s="183">
        <f t="array" ref="R330">IF(Q330="NA",INDEX($G$10:$G$213,MATCH(M330&amp;P330,$C$10:$C$213&amp;$E$10:$E$213,0)),INDEX($G$10:$G$213,MATCH(M330&amp;P330,$C$10:$C$213&amp;$E$10:$E$213,0))*INDEX(PC_MARZO_2025!$F$28:$F$60,MATCH(I330,PC_MARZO_2025!$E$28:$E$60,0),MATCH($R$8,PC_MARZO_2025!$F$26,0)))</f>
        <v>148340.50357663611</v>
      </c>
      <c r="S330" s="185"/>
      <c r="T330" s="185"/>
    </row>
    <row r="331" spans="1:20" ht="16.899999999999999" customHeight="1" x14ac:dyDescent="0.3">
      <c r="A331" s="484" t="str">
        <f t="shared" ref="A331:A394" si="17">C331&amp;D331&amp;E331</f>
        <v>APMTPotenciaNoroeste</v>
      </c>
      <c r="C331" s="176" t="s">
        <v>58</v>
      </c>
      <c r="D331" s="177" t="s">
        <v>136</v>
      </c>
      <c r="E331" s="177" t="s">
        <v>69</v>
      </c>
      <c r="F331" s="178" t="s">
        <v>163</v>
      </c>
      <c r="G331" s="179">
        <f t="array" ref="G331">INDEX(INSUMOS_MARZO_2025!$E$18:$E$221,MATCH($C331&amp;$E331,INSUMOS_MARZO_2025!$B$18:$B$221&amp;INSUMOS_MARZO_2025!$C$18:$C$221,0))</f>
        <v>1.8347437407664848</v>
      </c>
      <c r="H331" s="118"/>
      <c r="I331" s="118" t="str">
        <f t="shared" si="15"/>
        <v>DB2SINNA</v>
      </c>
      <c r="J331" s="118" t="str">
        <f t="shared" si="16"/>
        <v>DB2Valle de México SurNA</v>
      </c>
      <c r="K331" s="118" t="s">
        <v>150</v>
      </c>
      <c r="M331" s="192" t="s">
        <v>50</v>
      </c>
      <c r="N331" s="99" t="s">
        <v>159</v>
      </c>
      <c r="O331" s="99" t="s">
        <v>160</v>
      </c>
      <c r="P331" s="99" t="s">
        <v>76</v>
      </c>
      <c r="Q331" s="182" t="s">
        <v>161</v>
      </c>
      <c r="R331" s="183">
        <f t="array" ref="R331">IF(Q331="NA",INDEX($G$10:$G$213,MATCH(M331&amp;P331,$C$10:$C$213&amp;$E$10:$E$213,0)),INDEX($G$10:$G$213,MATCH(M331&amp;P331,$C$10:$C$213&amp;$E$10:$E$213,0))*INDEX(PC_MARZO_2025!$F$28:$F$60,MATCH(I331,PC_MARZO_2025!$E$28:$E$60,0),MATCH($R$8,PC_MARZO_2025!$F$26,0)))</f>
        <v>93911.006916292812</v>
      </c>
      <c r="S331" s="185"/>
      <c r="T331" s="185"/>
    </row>
    <row r="332" spans="1:20" ht="16.899999999999999" customHeight="1" x14ac:dyDescent="0.3">
      <c r="A332" s="484" t="str">
        <f t="shared" si="17"/>
        <v>RABTPotenciaNoroeste</v>
      </c>
      <c r="C332" s="176" t="s">
        <v>59</v>
      </c>
      <c r="D332" s="177" t="s">
        <v>136</v>
      </c>
      <c r="E332" s="177" t="s">
        <v>69</v>
      </c>
      <c r="F332" s="178" t="s">
        <v>163</v>
      </c>
      <c r="G332" s="179">
        <f t="array" ref="G332">INDEX(INSUMOS_MARZO_2025!$E$18:$E$221,MATCH($C332&amp;$E332,INSUMOS_MARZO_2025!$B$18:$B$221&amp;INSUMOS_MARZO_2025!$C$18:$C$221,0))</f>
        <v>119.05513194224689</v>
      </c>
      <c r="H332" s="118"/>
      <c r="I332" s="118" t="str">
        <f t="shared" si="15"/>
        <v>PDBTSINNA</v>
      </c>
      <c r="J332" s="118" t="str">
        <f t="shared" si="16"/>
        <v>PDBTValle de México SurNA</v>
      </c>
      <c r="K332" s="118" t="s">
        <v>150</v>
      </c>
      <c r="M332" s="192" t="s">
        <v>56</v>
      </c>
      <c r="N332" s="99" t="s">
        <v>159</v>
      </c>
      <c r="O332" s="99" t="s">
        <v>160</v>
      </c>
      <c r="P332" s="99" t="s">
        <v>76</v>
      </c>
      <c r="Q332" s="182" t="s">
        <v>161</v>
      </c>
      <c r="R332" s="183">
        <f t="array" ref="R332">IF(Q332="NA",INDEX($G$10:$G$213,MATCH(M332&amp;P332,$C$10:$C$213&amp;$E$10:$E$213,0)),INDEX($G$10:$G$213,MATCH(M332&amp;P332,$C$10:$C$213&amp;$E$10:$E$213,0))*INDEX(PC_MARZO_2025!$F$28:$F$60,MATCH(I332,PC_MARZO_2025!$E$28:$E$60,0),MATCH($R$8,PC_MARZO_2025!$F$26,0)))</f>
        <v>75302.343582733054</v>
      </c>
      <c r="S332" s="185"/>
      <c r="T332" s="185"/>
    </row>
    <row r="333" spans="1:20" ht="16.899999999999999" customHeight="1" x14ac:dyDescent="0.3">
      <c r="A333" s="484" t="str">
        <f t="shared" si="17"/>
        <v>RAMTPotenciaNoroeste</v>
      </c>
      <c r="C333" s="176" t="s">
        <v>60</v>
      </c>
      <c r="D333" s="177" t="s">
        <v>136</v>
      </c>
      <c r="E333" s="177" t="s">
        <v>69</v>
      </c>
      <c r="F333" s="178" t="s">
        <v>163</v>
      </c>
      <c r="G333" s="179">
        <f t="array" ref="G333">INDEX(INSUMOS_MARZO_2025!$E$18:$E$221,MATCH($C333&amp;$E333,INSUMOS_MARZO_2025!$B$18:$B$221&amp;INSUMOS_MARZO_2025!$C$18:$C$221,0))</f>
        <v>234.29931589475794</v>
      </c>
      <c r="H333" s="118"/>
      <c r="I333" s="118" t="str">
        <f t="shared" si="15"/>
        <v>GDBTSINNA</v>
      </c>
      <c r="J333" s="118" t="str">
        <f t="shared" si="16"/>
        <v>GDBTValle de México SurNA</v>
      </c>
      <c r="K333" s="118" t="s">
        <v>150</v>
      </c>
      <c r="M333" s="192" t="s">
        <v>53</v>
      </c>
      <c r="N333" s="99" t="s">
        <v>159</v>
      </c>
      <c r="O333" s="99" t="s">
        <v>160</v>
      </c>
      <c r="P333" s="99" t="s">
        <v>76</v>
      </c>
      <c r="Q333" s="182" t="s">
        <v>161</v>
      </c>
      <c r="R333" s="183">
        <f t="array" ref="R333">IF(Q333="NA",INDEX($G$10:$G$213,MATCH(M333&amp;P333,$C$10:$C$213&amp;$E$10:$E$213,0)),INDEX($G$10:$G$213,MATCH(M333&amp;P333,$C$10:$C$213&amp;$E$10:$E$213,0))*INDEX(PC_MARZO_2025!$F$28:$F$60,MATCH(I333,PC_MARZO_2025!$E$28:$E$60,0),MATCH($R$8,PC_MARZO_2025!$F$26,0)))</f>
        <v>18743.979395275546</v>
      </c>
      <c r="S333" s="185"/>
      <c r="T333" s="185"/>
    </row>
    <row r="334" spans="1:20" ht="16.899999999999999" customHeight="1" x14ac:dyDescent="0.3">
      <c r="A334" s="484" t="str">
        <f t="shared" si="17"/>
        <v>DB1PotenciaNorte</v>
      </c>
      <c r="C334" s="176" t="s">
        <v>48</v>
      </c>
      <c r="D334" s="177" t="s">
        <v>136</v>
      </c>
      <c r="E334" s="177" t="s">
        <v>70</v>
      </c>
      <c r="F334" s="178" t="s">
        <v>163</v>
      </c>
      <c r="G334" s="179">
        <f t="array" ref="G334">INDEX(INSUMOS_MARZO_2025!$E$18:$E$221,MATCH($C334&amp;$E334,INSUMOS_MARZO_2025!$B$18:$B$221&amp;INSUMOS_MARZO_2025!$C$18:$C$221,0))</f>
        <v>232.71905410894237</v>
      </c>
      <c r="H334" s="118"/>
      <c r="I334" s="118" t="str">
        <f t="shared" si="15"/>
        <v>RABTSINNA</v>
      </c>
      <c r="J334" s="118" t="str">
        <f t="shared" si="16"/>
        <v>RABTValle de México SurNA</v>
      </c>
      <c r="K334" s="118" t="s">
        <v>150</v>
      </c>
      <c r="M334" s="192" t="s">
        <v>59</v>
      </c>
      <c r="N334" s="99" t="s">
        <v>159</v>
      </c>
      <c r="O334" s="99" t="s">
        <v>160</v>
      </c>
      <c r="P334" s="99" t="s">
        <v>76</v>
      </c>
      <c r="Q334" s="182" t="s">
        <v>161</v>
      </c>
      <c r="R334" s="183">
        <f t="array" ref="R334">IF(Q334="NA",INDEX($G$10:$G$213,MATCH(M334&amp;P334,$C$10:$C$213&amp;$E$10:$E$213,0)),INDEX($G$10:$G$213,MATCH(M334&amp;P334,$C$10:$C$213&amp;$E$10:$E$213,0))*INDEX(PC_MARZO_2025!$F$28:$F$60,MATCH(I334,PC_MARZO_2025!$E$28:$E$60,0),MATCH($R$8,PC_MARZO_2025!$F$26,0)))</f>
        <v>191.06739053184228</v>
      </c>
      <c r="S334" s="185"/>
      <c r="T334" s="185"/>
    </row>
    <row r="335" spans="1:20" ht="16.899999999999999" customHeight="1" x14ac:dyDescent="0.3">
      <c r="A335" s="484" t="str">
        <f t="shared" si="17"/>
        <v>DB2PotenciaNorte</v>
      </c>
      <c r="C335" s="176" t="s">
        <v>50</v>
      </c>
      <c r="D335" s="177" t="s">
        <v>136</v>
      </c>
      <c r="E335" s="177" t="s">
        <v>70</v>
      </c>
      <c r="F335" s="178" t="s">
        <v>163</v>
      </c>
      <c r="G335" s="179">
        <f t="array" ref="G335">INDEX(INSUMOS_MARZO_2025!$E$18:$E$221,MATCH($C335&amp;$E335,INSUMOS_MARZO_2025!$B$18:$B$221&amp;INSUMOS_MARZO_2025!$C$18:$C$221,0))</f>
        <v>341.23461617503943</v>
      </c>
      <c r="H335" s="118"/>
      <c r="I335" s="118" t="str">
        <f t="shared" si="15"/>
        <v>APBTSINNA</v>
      </c>
      <c r="J335" s="118" t="str">
        <f t="shared" si="16"/>
        <v>APBTValle de México SurNA</v>
      </c>
      <c r="K335" s="118" t="s">
        <v>150</v>
      </c>
      <c r="M335" s="192" t="s">
        <v>57</v>
      </c>
      <c r="N335" s="99" t="s">
        <v>159</v>
      </c>
      <c r="O335" s="99" t="s">
        <v>160</v>
      </c>
      <c r="P335" s="99" t="s">
        <v>76</v>
      </c>
      <c r="Q335" s="182" t="s">
        <v>161</v>
      </c>
      <c r="R335" s="183">
        <f t="array" ref="R335">IF(Q335="NA",INDEX($G$10:$G$213,MATCH(M335&amp;P335,$C$10:$C$213&amp;$E$10:$E$213,0)),INDEX($G$10:$G$213,MATCH(M335&amp;P335,$C$10:$C$213&amp;$E$10:$E$213,0))*INDEX(PC_MARZO_2025!$F$28:$F$60,MATCH(I335,PC_MARZO_2025!$E$28:$E$60,0),MATCH($R$8,PC_MARZO_2025!$F$26,0)))</f>
        <v>10319.460839301173</v>
      </c>
      <c r="S335" s="185"/>
      <c r="T335" s="185"/>
    </row>
    <row r="336" spans="1:20" ht="16.899999999999999" customHeight="1" x14ac:dyDescent="0.3">
      <c r="A336" s="484" t="str">
        <f t="shared" si="17"/>
        <v>DISTPotenciaNorte</v>
      </c>
      <c r="C336" s="176" t="s">
        <v>51</v>
      </c>
      <c r="D336" s="177" t="s">
        <v>136</v>
      </c>
      <c r="E336" s="177" t="s">
        <v>70</v>
      </c>
      <c r="F336" s="178" t="s">
        <v>163</v>
      </c>
      <c r="G336" s="179">
        <f t="array" ref="G336">INDEX(INSUMOS_MARZO_2025!$E$18:$E$221,MATCH($C336&amp;$E336,INSUMOS_MARZO_2025!$B$18:$B$221&amp;INSUMOS_MARZO_2025!$C$18:$C$221,0))</f>
        <v>247.03992698029751</v>
      </c>
      <c r="H336" s="118"/>
      <c r="I336" s="118" t="str">
        <f t="shared" si="15"/>
        <v>APMTSINNA</v>
      </c>
      <c r="J336" s="118" t="str">
        <f t="shared" si="16"/>
        <v>APMTValle de México SurNA</v>
      </c>
      <c r="K336" s="118" t="s">
        <v>150</v>
      </c>
      <c r="M336" s="192" t="s">
        <v>58</v>
      </c>
      <c r="N336" s="99" t="s">
        <v>159</v>
      </c>
      <c r="O336" s="99" t="s">
        <v>160</v>
      </c>
      <c r="P336" s="99" t="s">
        <v>76</v>
      </c>
      <c r="Q336" s="182" t="s">
        <v>161</v>
      </c>
      <c r="R336" s="183">
        <f t="array" ref="R336">IF(Q336="NA",INDEX($G$10:$G$213,MATCH(M336&amp;P336,$C$10:$C$213&amp;$E$10:$E$213,0)),INDEX($G$10:$G$213,MATCH(M336&amp;P336,$C$10:$C$213&amp;$E$10:$E$213,0))*INDEX(PC_MARZO_2025!$F$28:$F$60,MATCH(I336,PC_MARZO_2025!$E$28:$E$60,0),MATCH($R$8,PC_MARZO_2025!$F$26,0)))</f>
        <v>1.9979049017649144</v>
      </c>
      <c r="S336" s="185"/>
      <c r="T336" s="185"/>
    </row>
    <row r="337" spans="1:20" ht="16.899999999999999" customHeight="1" x14ac:dyDescent="0.3">
      <c r="A337" s="484" t="str">
        <f t="shared" si="17"/>
        <v>DITPotenciaNorte</v>
      </c>
      <c r="C337" s="176" t="s">
        <v>52</v>
      </c>
      <c r="D337" s="177" t="s">
        <v>136</v>
      </c>
      <c r="E337" s="177" t="s">
        <v>70</v>
      </c>
      <c r="F337" s="178" t="s">
        <v>163</v>
      </c>
      <c r="G337" s="179">
        <f t="array" ref="G337">INDEX(INSUMOS_MARZO_2025!$E$18:$E$221,MATCH($C337&amp;$E337,INSUMOS_MARZO_2025!$B$18:$B$221&amp;INSUMOS_MARZO_2025!$C$18:$C$221,0))</f>
        <v>0.36663025096849061</v>
      </c>
      <c r="H337" s="118"/>
      <c r="I337" s="118" t="str">
        <f t="shared" si="15"/>
        <v>GDMTHSINB</v>
      </c>
      <c r="J337" s="118" t="str">
        <f t="shared" si="16"/>
        <v>GDMTHValle de México SurB</v>
      </c>
      <c r="K337" s="118" t="s">
        <v>150</v>
      </c>
      <c r="M337" s="180" t="s">
        <v>54</v>
      </c>
      <c r="N337" s="99" t="s">
        <v>159</v>
      </c>
      <c r="O337" s="99" t="s">
        <v>160</v>
      </c>
      <c r="P337" s="99" t="s">
        <v>76</v>
      </c>
      <c r="Q337" s="182" t="s">
        <v>146</v>
      </c>
      <c r="R337" s="183">
        <f t="array" ref="R337">IF(Q337="NA",INDEX($G$10:$G$213,MATCH(M337&amp;P337,$C$10:$C$213&amp;$E$10:$E$213,0)),INDEX($G$10:$G$213,MATCH(M337&amp;P337,$C$10:$C$213&amp;$E$10:$E$213,0))*INDEX(PC_MARZO_2025!$F$28:$F$60,MATCH(I337,PC_MARZO_2025!$E$28:$E$60,0),MATCH($R$8,PC_MARZO_2025!$F$26,0)))</f>
        <v>94214.563167040178</v>
      </c>
      <c r="S337" s="185"/>
      <c r="T337" s="185"/>
    </row>
    <row r="338" spans="1:20" ht="16.899999999999999" customHeight="1" x14ac:dyDescent="0.3">
      <c r="A338" s="484" t="str">
        <f t="shared" si="17"/>
        <v>GDBTPotenciaNorte</v>
      </c>
      <c r="C338" s="176" t="s">
        <v>53</v>
      </c>
      <c r="D338" s="177" t="s">
        <v>136</v>
      </c>
      <c r="E338" s="177" t="s">
        <v>70</v>
      </c>
      <c r="F338" s="178" t="s">
        <v>163</v>
      </c>
      <c r="G338" s="179">
        <f t="array" ref="G338">INDEX(INSUMOS_MARZO_2025!$E$18:$E$221,MATCH($C338&amp;$E338,INSUMOS_MARZO_2025!$B$18:$B$221&amp;INSUMOS_MARZO_2025!$C$18:$C$221,0))</f>
        <v>1.6550279031606985</v>
      </c>
      <c r="H338" s="118"/>
      <c r="I338" s="118" t="str">
        <f t="shared" si="15"/>
        <v>GDMTHSINI</v>
      </c>
      <c r="J338" s="118" t="str">
        <f t="shared" si="16"/>
        <v>GDMTHValle de México SurI</v>
      </c>
      <c r="K338" s="118" t="s">
        <v>150</v>
      </c>
      <c r="M338" s="180" t="s">
        <v>54</v>
      </c>
      <c r="N338" s="99" t="s">
        <v>159</v>
      </c>
      <c r="O338" s="99" t="s">
        <v>160</v>
      </c>
      <c r="P338" s="99" t="s">
        <v>76</v>
      </c>
      <c r="Q338" s="182" t="s">
        <v>147</v>
      </c>
      <c r="R338" s="183">
        <f t="array" ref="R338">IF(Q338="NA",INDEX($G$10:$G$213,MATCH(M338&amp;P338,$C$10:$C$213&amp;$E$10:$E$213,0)),INDEX($G$10:$G$213,MATCH(M338&amp;P338,$C$10:$C$213&amp;$E$10:$E$213,0))*INDEX(PC_MARZO_2025!$F$28:$F$60,MATCH(I338,PC_MARZO_2025!$E$28:$E$60,0),MATCH($R$8,PC_MARZO_2025!$F$26,0)))</f>
        <v>180812.30426607173</v>
      </c>
      <c r="S338" s="185"/>
      <c r="T338" s="185"/>
    </row>
    <row r="339" spans="1:20" ht="16.899999999999999" customHeight="1" x14ac:dyDescent="0.3">
      <c r="A339" s="484" t="str">
        <f t="shared" si="17"/>
        <v>GDMTHPotenciaNorte</v>
      </c>
      <c r="C339" s="176" t="s">
        <v>54</v>
      </c>
      <c r="D339" s="177" t="s">
        <v>136</v>
      </c>
      <c r="E339" s="177" t="s">
        <v>70</v>
      </c>
      <c r="F339" s="178" t="s">
        <v>163</v>
      </c>
      <c r="G339" s="179">
        <f t="array" ref="G339">INDEX(INSUMOS_MARZO_2025!$E$18:$E$221,MATCH($C339&amp;$E339,INSUMOS_MARZO_2025!$B$18:$B$221&amp;INSUMOS_MARZO_2025!$C$18:$C$221,0))</f>
        <v>927.07230297148612</v>
      </c>
      <c r="H339" s="118"/>
      <c r="I339" s="118" t="str">
        <f t="shared" si="15"/>
        <v>GDMTHSINP</v>
      </c>
      <c r="J339" s="118" t="str">
        <f t="shared" si="16"/>
        <v>GDMTHValle de México SurP</v>
      </c>
      <c r="K339" s="118" t="s">
        <v>150</v>
      </c>
      <c r="M339" s="180" t="s">
        <v>54</v>
      </c>
      <c r="N339" s="99" t="s">
        <v>159</v>
      </c>
      <c r="O339" s="99" t="s">
        <v>160</v>
      </c>
      <c r="P339" s="99" t="s">
        <v>76</v>
      </c>
      <c r="Q339" s="182" t="s">
        <v>148</v>
      </c>
      <c r="R339" s="183">
        <f t="array" ref="R339">IF(Q339="NA",INDEX($G$10:$G$213,MATCH(M339&amp;P339,$C$10:$C$213&amp;$E$10:$E$213,0)),INDEX($G$10:$G$213,MATCH(M339&amp;P339,$C$10:$C$213&amp;$E$10:$E$213,0))*INDEX(PC_MARZO_2025!$F$28:$F$60,MATCH(I339,PC_MARZO_2025!$E$28:$E$60,0),MATCH($R$8,PC_MARZO_2025!$F$26,0)))</f>
        <v>42827.351659655018</v>
      </c>
      <c r="S339" s="185"/>
      <c r="T339" s="185"/>
    </row>
    <row r="340" spans="1:20" ht="16.899999999999999" customHeight="1" x14ac:dyDescent="0.3">
      <c r="A340" s="484" t="str">
        <f t="shared" si="17"/>
        <v>GDMTOPotenciaNorte</v>
      </c>
      <c r="C340" s="176" t="s">
        <v>55</v>
      </c>
      <c r="D340" s="177" t="s">
        <v>136</v>
      </c>
      <c r="E340" s="177" t="s">
        <v>70</v>
      </c>
      <c r="F340" s="178" t="s">
        <v>163</v>
      </c>
      <c r="G340" s="179">
        <f t="array" ref="G340">INDEX(INSUMOS_MARZO_2025!$E$18:$E$221,MATCH($C340&amp;$E340,INSUMOS_MARZO_2025!$B$18:$B$221&amp;INSUMOS_MARZO_2025!$C$18:$C$221,0))</f>
        <v>223.60878404668193</v>
      </c>
      <c r="H340" s="118"/>
      <c r="I340" s="118" t="str">
        <f t="shared" si="15"/>
        <v>GDMTOSINNA</v>
      </c>
      <c r="J340" s="118" t="str">
        <f t="shared" si="16"/>
        <v>GDMTOValle de México SurNA</v>
      </c>
      <c r="K340" s="118" t="s">
        <v>150</v>
      </c>
      <c r="M340" s="180" t="s">
        <v>55</v>
      </c>
      <c r="N340" s="99" t="s">
        <v>159</v>
      </c>
      <c r="O340" s="99" t="s">
        <v>160</v>
      </c>
      <c r="P340" s="99" t="s">
        <v>76</v>
      </c>
      <c r="Q340" s="182" t="s">
        <v>161</v>
      </c>
      <c r="R340" s="183">
        <f t="array" ref="R340">IF(Q340="NA",INDEX($G$10:$G$213,MATCH(M340&amp;P340,$C$10:$C$213&amp;$E$10:$E$213,0)),INDEX($G$10:$G$213,MATCH(M340&amp;P340,$C$10:$C$213&amp;$E$10:$E$213,0))*INDEX(PC_MARZO_2025!$F$28:$F$60,MATCH(I340,PC_MARZO_2025!$E$28:$E$60,0),MATCH($R$8,PC_MARZO_2025!$F$26,0)))</f>
        <v>86026.809427628483</v>
      </c>
      <c r="S340" s="185"/>
      <c r="T340" s="185"/>
    </row>
    <row r="341" spans="1:20" ht="16.899999999999999" customHeight="1" x14ac:dyDescent="0.3">
      <c r="A341" s="484" t="str">
        <f t="shared" si="17"/>
        <v>PDBTPotenciaNorte</v>
      </c>
      <c r="C341" s="176" t="s">
        <v>56</v>
      </c>
      <c r="D341" s="177" t="s">
        <v>136</v>
      </c>
      <c r="E341" s="177" t="s">
        <v>70</v>
      </c>
      <c r="F341" s="178" t="s">
        <v>163</v>
      </c>
      <c r="G341" s="179">
        <f t="array" ref="G341">INDEX(INSUMOS_MARZO_2025!$E$18:$E$221,MATCH($C341&amp;$E341,INSUMOS_MARZO_2025!$B$18:$B$221&amp;INSUMOS_MARZO_2025!$C$18:$C$221,0))</f>
        <v>108.94534911593348</v>
      </c>
      <c r="H341" s="118"/>
      <c r="I341" s="118" t="str">
        <f t="shared" si="15"/>
        <v>RAMTSINNA</v>
      </c>
      <c r="J341" s="118" t="str">
        <f t="shared" si="16"/>
        <v>RAMTValle de México SurNA</v>
      </c>
      <c r="K341" s="118" t="s">
        <v>150</v>
      </c>
      <c r="M341" s="192" t="s">
        <v>60</v>
      </c>
      <c r="N341" s="99" t="s">
        <v>159</v>
      </c>
      <c r="O341" s="99" t="s">
        <v>160</v>
      </c>
      <c r="P341" s="99" t="s">
        <v>76</v>
      </c>
      <c r="Q341" s="182" t="s">
        <v>161</v>
      </c>
      <c r="R341" s="183">
        <f t="array" ref="R341">IF(Q341="NA",INDEX($G$10:$G$213,MATCH(M341&amp;P341,$C$10:$C$213&amp;$E$10:$E$213,0)),INDEX($G$10:$G$213,MATCH(M341&amp;P341,$C$10:$C$213&amp;$E$10:$E$213,0))*INDEX(PC_MARZO_2025!$F$28:$F$60,MATCH(I341,PC_MARZO_2025!$E$28:$E$60,0),MATCH($R$8,PC_MARZO_2025!$F$26,0)))</f>
        <v>239.62396277472584</v>
      </c>
      <c r="S341" s="185"/>
      <c r="T341" s="185"/>
    </row>
    <row r="342" spans="1:20" ht="16.899999999999999" customHeight="1" x14ac:dyDescent="0.3">
      <c r="A342" s="484" t="str">
        <f t="shared" si="17"/>
        <v>APBTPotenciaNorte</v>
      </c>
      <c r="C342" s="176" t="s">
        <v>57</v>
      </c>
      <c r="D342" s="177" t="s">
        <v>136</v>
      </c>
      <c r="E342" s="177" t="s">
        <v>70</v>
      </c>
      <c r="F342" s="178" t="s">
        <v>163</v>
      </c>
      <c r="G342" s="179">
        <f t="array" ref="G342">INDEX(INSUMOS_MARZO_2025!$E$18:$E$221,MATCH($C342&amp;$E342,INSUMOS_MARZO_2025!$B$18:$B$221&amp;INSUMOS_MARZO_2025!$C$18:$C$221,0))</f>
        <v>31.0561718058248</v>
      </c>
      <c r="H342" s="118"/>
      <c r="I342" s="118" t="str">
        <f t="shared" si="15"/>
        <v>DISTSINB</v>
      </c>
      <c r="J342" s="118" t="str">
        <f t="shared" si="16"/>
        <v>DISTValle de México SurB</v>
      </c>
      <c r="K342" s="118" t="s">
        <v>150</v>
      </c>
      <c r="M342" s="192" t="s">
        <v>51</v>
      </c>
      <c r="N342" s="99" t="s">
        <v>159</v>
      </c>
      <c r="O342" s="99" t="s">
        <v>160</v>
      </c>
      <c r="P342" s="99" t="s">
        <v>76</v>
      </c>
      <c r="Q342" s="182" t="s">
        <v>146</v>
      </c>
      <c r="R342" s="183">
        <f t="array" ref="R342">IF(Q342="NA",INDEX($G$10:$G$213,MATCH(M342&amp;P342,$C$10:$C$213&amp;$E$10:$E$213,0)),INDEX($G$10:$G$213,MATCH(M342&amp;P342,$C$10:$C$213&amp;$E$10:$E$213,0))*INDEX(PC_MARZO_2025!$F$28:$F$60,MATCH(I342,PC_MARZO_2025!$E$28:$E$60,0),MATCH($R$8,PC_MARZO_2025!$F$26,0)))</f>
        <v>4242.4203196124017</v>
      </c>
      <c r="S342" s="185"/>
      <c r="T342" s="185"/>
    </row>
    <row r="343" spans="1:20" ht="16.899999999999999" customHeight="1" x14ac:dyDescent="0.3">
      <c r="A343" s="484" t="str">
        <f t="shared" si="17"/>
        <v>APMTPotenciaNorte</v>
      </c>
      <c r="C343" s="176" t="s">
        <v>58</v>
      </c>
      <c r="D343" s="177" t="s">
        <v>136</v>
      </c>
      <c r="E343" s="177" t="s">
        <v>70</v>
      </c>
      <c r="F343" s="178" t="s">
        <v>163</v>
      </c>
      <c r="G343" s="179">
        <f t="array" ref="G343">INDEX(INSUMOS_MARZO_2025!$E$18:$E$221,MATCH($C343&amp;$E343,INSUMOS_MARZO_2025!$B$18:$B$221&amp;INSUMOS_MARZO_2025!$C$18:$C$221,0))</f>
        <v>15.46340681738663</v>
      </c>
      <c r="H343" s="118"/>
      <c r="I343" s="118" t="str">
        <f t="shared" si="15"/>
        <v>DISTSINI</v>
      </c>
      <c r="J343" s="118" t="str">
        <f t="shared" si="16"/>
        <v>DISTValle de México SurI</v>
      </c>
      <c r="K343" s="118" t="s">
        <v>150</v>
      </c>
      <c r="M343" s="192" t="s">
        <v>51</v>
      </c>
      <c r="N343" s="99" t="s">
        <v>159</v>
      </c>
      <c r="O343" s="99" t="s">
        <v>160</v>
      </c>
      <c r="P343" s="99" t="s">
        <v>76</v>
      </c>
      <c r="Q343" s="182" t="s">
        <v>147</v>
      </c>
      <c r="R343" s="183">
        <f t="array" ref="R343">IF(Q343="NA",INDEX($G$10:$G$213,MATCH(M343&amp;P343,$C$10:$C$213&amp;$E$10:$E$213,0)),INDEX($G$10:$G$213,MATCH(M343&amp;P343,$C$10:$C$213&amp;$E$10:$E$213,0))*INDEX(PC_MARZO_2025!$F$28:$F$60,MATCH(I343,PC_MARZO_2025!$E$28:$E$60,0),MATCH($R$8,PC_MARZO_2025!$F$26,0)))</f>
        <v>7376.8289958867153</v>
      </c>
      <c r="S343" s="185"/>
      <c r="T343" s="185"/>
    </row>
    <row r="344" spans="1:20" ht="16.899999999999999" customHeight="1" x14ac:dyDescent="0.3">
      <c r="A344" s="484" t="str">
        <f t="shared" si="17"/>
        <v>RABTPotenciaNorte</v>
      </c>
      <c r="C344" s="176" t="s">
        <v>59</v>
      </c>
      <c r="D344" s="177" t="s">
        <v>136</v>
      </c>
      <c r="E344" s="177" t="s">
        <v>70</v>
      </c>
      <c r="F344" s="178" t="s">
        <v>163</v>
      </c>
      <c r="G344" s="179">
        <f t="array" ref="G344">INDEX(INSUMOS_MARZO_2025!$E$18:$E$221,MATCH($C344&amp;$E344,INSUMOS_MARZO_2025!$B$18:$B$221&amp;INSUMOS_MARZO_2025!$C$18:$C$221,0))</f>
        <v>318.60213217061573</v>
      </c>
      <c r="H344" s="118"/>
      <c r="I344" s="118" t="str">
        <f t="shared" si="15"/>
        <v>DISTSINP</v>
      </c>
      <c r="J344" s="118" t="str">
        <f t="shared" si="16"/>
        <v>DISTValle de México SurP</v>
      </c>
      <c r="K344" s="118" t="s">
        <v>150</v>
      </c>
      <c r="M344" s="192" t="s">
        <v>51</v>
      </c>
      <c r="N344" s="99" t="s">
        <v>159</v>
      </c>
      <c r="O344" s="99" t="s">
        <v>160</v>
      </c>
      <c r="P344" s="99" t="s">
        <v>76</v>
      </c>
      <c r="Q344" s="182" t="s">
        <v>148</v>
      </c>
      <c r="R344" s="183">
        <f t="array" ref="R344">IF(Q344="NA",INDEX($G$10:$G$213,MATCH(M344&amp;P344,$C$10:$C$213&amp;$E$10:$E$213,0)),INDEX($G$10:$G$213,MATCH(M344&amp;P344,$C$10:$C$213&amp;$E$10:$E$213,0))*INDEX(PC_MARZO_2025!$F$28:$F$60,MATCH(I344,PC_MARZO_2025!$E$28:$E$60,0),MATCH($R$8,PC_MARZO_2025!$F$26,0)))</f>
        <v>1086.5580954254845</v>
      </c>
      <c r="S344" s="185"/>
      <c r="T344" s="185"/>
    </row>
    <row r="345" spans="1:20" ht="16.899999999999999" customHeight="1" x14ac:dyDescent="0.3">
      <c r="A345" s="484" t="str">
        <f t="shared" si="17"/>
        <v>RAMTPotenciaNorte</v>
      </c>
      <c r="C345" s="176" t="s">
        <v>60</v>
      </c>
      <c r="D345" s="177" t="s">
        <v>136</v>
      </c>
      <c r="E345" s="177" t="s">
        <v>70</v>
      </c>
      <c r="F345" s="178" t="s">
        <v>163</v>
      </c>
      <c r="G345" s="179">
        <f t="array" ref="G345">INDEX(INSUMOS_MARZO_2025!$E$18:$E$221,MATCH($C345&amp;$E345,INSUMOS_MARZO_2025!$B$18:$B$221&amp;INSUMOS_MARZO_2025!$C$18:$C$221,0))</f>
        <v>886.4088142105835</v>
      </c>
      <c r="H345" s="118"/>
      <c r="I345" s="118" t="str">
        <f t="shared" si="15"/>
        <v>DISTSINSP</v>
      </c>
      <c r="J345" s="118" t="str">
        <f t="shared" si="16"/>
        <v>DISTValle de México SurSP</v>
      </c>
      <c r="K345" s="118" t="s">
        <v>150</v>
      </c>
      <c r="M345" s="192" t="s">
        <v>51</v>
      </c>
      <c r="N345" s="99" t="s">
        <v>159</v>
      </c>
      <c r="O345" s="99" t="s">
        <v>160</v>
      </c>
      <c r="P345" s="99" t="s">
        <v>76</v>
      </c>
      <c r="Q345" s="182" t="s">
        <v>151</v>
      </c>
      <c r="R345" s="183">
        <f t="array" ref="R345">IF(Q345="NA",INDEX($G$10:$G$213,MATCH(M345&amp;P345,$C$10:$C$213&amp;$E$10:$E$213,0)),INDEX($G$10:$G$213,MATCH(M345&amp;P345,$C$10:$C$213&amp;$E$10:$E$213,0))*INDEX(PC_MARZO_2025!$F$28:$F$60,MATCH(I345,PC_MARZO_2025!$E$28:$E$60,0),MATCH($R$8,PC_MARZO_2025!$F$26,0)))</f>
        <v>0</v>
      </c>
      <c r="S345" s="185"/>
      <c r="T345" s="185"/>
    </row>
    <row r="346" spans="1:20" ht="16.899999999999999" customHeight="1" x14ac:dyDescent="0.3">
      <c r="A346" s="484" t="str">
        <f t="shared" si="17"/>
        <v>DB1PotenciaOriente</v>
      </c>
      <c r="C346" s="176" t="s">
        <v>48</v>
      </c>
      <c r="D346" s="177" t="s">
        <v>136</v>
      </c>
      <c r="E346" s="177" t="s">
        <v>71</v>
      </c>
      <c r="F346" s="178" t="s">
        <v>163</v>
      </c>
      <c r="G346" s="179">
        <f t="array" ref="G346">INDEX(INSUMOS_MARZO_2025!$E$18:$E$221,MATCH($C346&amp;$E346,INSUMOS_MARZO_2025!$B$18:$B$221&amp;INSUMOS_MARZO_2025!$C$18:$C$221,0))</f>
        <v>314.42717004833526</v>
      </c>
      <c r="H346" s="118"/>
      <c r="I346" s="118" t="str">
        <f t="shared" si="15"/>
        <v>DITSINB</v>
      </c>
      <c r="J346" s="118" t="str">
        <f t="shared" si="16"/>
        <v>DITValle de México SurB</v>
      </c>
      <c r="K346" s="118" t="s">
        <v>150</v>
      </c>
      <c r="M346" s="192" t="s">
        <v>52</v>
      </c>
      <c r="N346" s="99" t="s">
        <v>159</v>
      </c>
      <c r="O346" s="99" t="s">
        <v>160</v>
      </c>
      <c r="P346" s="99" t="s">
        <v>76</v>
      </c>
      <c r="Q346" s="182" t="s">
        <v>146</v>
      </c>
      <c r="R346" s="183">
        <f t="array" ref="R346">IF(Q346="NA",INDEX($G$10:$G$213,MATCH(M346&amp;P346,$C$10:$C$213&amp;$E$10:$E$213,0)),INDEX($G$10:$G$213,MATCH(M346&amp;P346,$C$10:$C$213&amp;$E$10:$E$213,0))*INDEX(PC_MARZO_2025!$F$28:$F$60,MATCH(I346,PC_MARZO_2025!$E$28:$E$60,0),MATCH($R$8,PC_MARZO_2025!$F$26,0)))</f>
        <v>934.30440929838687</v>
      </c>
      <c r="S346" s="185"/>
      <c r="T346" s="185"/>
    </row>
    <row r="347" spans="1:20" ht="16.899999999999999" customHeight="1" x14ac:dyDescent="0.3">
      <c r="A347" s="484" t="str">
        <f t="shared" si="17"/>
        <v>DB2PotenciaOriente</v>
      </c>
      <c r="C347" s="193" t="s">
        <v>50</v>
      </c>
      <c r="D347" s="177" t="s">
        <v>136</v>
      </c>
      <c r="E347" s="177" t="s">
        <v>71</v>
      </c>
      <c r="F347" s="178" t="s">
        <v>163</v>
      </c>
      <c r="G347" s="179">
        <f t="array" ref="G347">INDEX(INSUMOS_MARZO_2025!$E$18:$E$221,MATCH($C347&amp;$E347,INSUMOS_MARZO_2025!$B$18:$B$221&amp;INSUMOS_MARZO_2025!$C$18:$C$221,0))</f>
        <v>407.18384364979505</v>
      </c>
      <c r="H347" s="118"/>
      <c r="I347" s="118" t="str">
        <f t="shared" si="15"/>
        <v>DITSINI</v>
      </c>
      <c r="J347" s="118" t="str">
        <f t="shared" si="16"/>
        <v>DITValle de México SurI</v>
      </c>
      <c r="K347" s="118" t="s">
        <v>150</v>
      </c>
      <c r="M347" s="192" t="s">
        <v>52</v>
      </c>
      <c r="N347" s="99" t="s">
        <v>159</v>
      </c>
      <c r="O347" s="99" t="s">
        <v>160</v>
      </c>
      <c r="P347" s="99" t="s">
        <v>76</v>
      </c>
      <c r="Q347" s="182" t="s">
        <v>147</v>
      </c>
      <c r="R347" s="183">
        <f t="array" ref="R347">IF(Q347="NA",INDEX($G$10:$G$213,MATCH(M347&amp;P347,$C$10:$C$213&amp;$E$10:$E$213,0)),INDEX($G$10:$G$213,MATCH(M347&amp;P347,$C$10:$C$213&amp;$E$10:$E$213,0))*INDEX(PC_MARZO_2025!$F$28:$F$60,MATCH(I347,PC_MARZO_2025!$E$28:$E$60,0),MATCH($R$8,PC_MARZO_2025!$F$26,0)))</f>
        <v>1325.8833710934668</v>
      </c>
      <c r="S347" s="185"/>
      <c r="T347" s="185"/>
    </row>
    <row r="348" spans="1:20" ht="16.899999999999999" customHeight="1" x14ac:dyDescent="0.3">
      <c r="A348" s="484" t="str">
        <f t="shared" si="17"/>
        <v>DISTPotenciaOriente</v>
      </c>
      <c r="C348" s="193" t="s">
        <v>51</v>
      </c>
      <c r="D348" s="177" t="s">
        <v>136</v>
      </c>
      <c r="E348" s="177" t="s">
        <v>71</v>
      </c>
      <c r="F348" s="178" t="s">
        <v>163</v>
      </c>
      <c r="G348" s="179">
        <f t="array" ref="G348">INDEX(INSUMOS_MARZO_2025!$E$18:$E$221,MATCH($C348&amp;$E348,INSUMOS_MARZO_2025!$B$18:$B$221&amp;INSUMOS_MARZO_2025!$C$18:$C$221,0))</f>
        <v>236.34353031622297</v>
      </c>
      <c r="H348" s="118"/>
      <c r="I348" s="118" t="str">
        <f t="shared" si="15"/>
        <v>DITSINP</v>
      </c>
      <c r="J348" s="118" t="str">
        <f t="shared" si="16"/>
        <v>DITValle de México SurP</v>
      </c>
      <c r="K348" s="118" t="s">
        <v>150</v>
      </c>
      <c r="M348" s="192" t="s">
        <v>52</v>
      </c>
      <c r="N348" s="99" t="s">
        <v>159</v>
      </c>
      <c r="O348" s="99" t="s">
        <v>160</v>
      </c>
      <c r="P348" s="99" t="s">
        <v>76</v>
      </c>
      <c r="Q348" s="182" t="s">
        <v>148</v>
      </c>
      <c r="R348" s="183">
        <f t="array" ref="R348">IF(Q348="NA",INDEX($G$10:$G$213,MATCH(M348&amp;P348,$C$10:$C$213&amp;$E$10:$E$213,0)),INDEX($G$10:$G$213,MATCH(M348&amp;P348,$C$10:$C$213&amp;$E$10:$E$213,0))*INDEX(PC_MARZO_2025!$F$28:$F$60,MATCH(I348,PC_MARZO_2025!$E$28:$E$60,0),MATCH($R$8,PC_MARZO_2025!$F$26,0)))</f>
        <v>137.80033025381746</v>
      </c>
      <c r="S348" s="185"/>
      <c r="T348" s="185"/>
    </row>
    <row r="349" spans="1:20" ht="16.899999999999999" customHeight="1" x14ac:dyDescent="0.3">
      <c r="A349" s="484" t="str">
        <f t="shared" si="17"/>
        <v>DITPotenciaOriente</v>
      </c>
      <c r="C349" s="193" t="s">
        <v>52</v>
      </c>
      <c r="D349" s="177" t="s">
        <v>136</v>
      </c>
      <c r="E349" s="177" t="s">
        <v>71</v>
      </c>
      <c r="F349" s="178" t="s">
        <v>163</v>
      </c>
      <c r="G349" s="179">
        <f t="array" ref="G349">INDEX(INSUMOS_MARZO_2025!$E$18:$E$221,MATCH($C349&amp;$E349,INSUMOS_MARZO_2025!$B$18:$B$221&amp;INSUMOS_MARZO_2025!$C$18:$C$221,0))</f>
        <v>75.55240856910018</v>
      </c>
      <c r="H349" s="118"/>
      <c r="I349" s="118" t="str">
        <f t="shared" si="15"/>
        <v>DITSINSP</v>
      </c>
      <c r="J349" s="118" t="str">
        <f t="shared" si="16"/>
        <v>DITValle de México SurSP</v>
      </c>
      <c r="K349" s="118" t="s">
        <v>150</v>
      </c>
      <c r="M349" s="194" t="s">
        <v>52</v>
      </c>
      <c r="N349" s="101" t="s">
        <v>159</v>
      </c>
      <c r="O349" s="101" t="s">
        <v>160</v>
      </c>
      <c r="P349" s="101" t="s">
        <v>76</v>
      </c>
      <c r="Q349" s="195" t="s">
        <v>151</v>
      </c>
      <c r="R349" s="196">
        <f t="array" ref="R349">IF(Q349="NA",INDEX($G$10:$G$213,MATCH(M349&amp;P349,$C$10:$C$213&amp;$E$10:$E$213,0)),INDEX($G$10:$G$213,MATCH(M349&amp;P349,$C$10:$C$213&amp;$E$10:$E$213,0))*INDEX(PC_MARZO_2025!$F$28:$F$60,MATCH(I349,PC_MARZO_2025!$E$28:$E$60,0),MATCH($R$8,PC_MARZO_2025!$F$26,0)))</f>
        <v>0</v>
      </c>
      <c r="S349" s="185"/>
      <c r="T349" s="185"/>
    </row>
    <row r="350" spans="1:20" ht="16.899999999999999" customHeight="1" x14ac:dyDescent="0.3">
      <c r="A350" s="484" t="str">
        <f t="shared" si="17"/>
        <v>GDBTPotenciaOriente</v>
      </c>
      <c r="C350" s="193" t="s">
        <v>53</v>
      </c>
      <c r="D350" s="177" t="s">
        <v>136</v>
      </c>
      <c r="E350" s="177" t="s">
        <v>71</v>
      </c>
      <c r="F350" s="178" t="s">
        <v>163</v>
      </c>
      <c r="G350" s="179">
        <f t="array" ref="G350">INDEX(INSUMOS_MARZO_2025!$E$18:$E$221,MATCH($C350&amp;$E350,INSUMOS_MARZO_2025!$B$18:$B$221&amp;INSUMOS_MARZO_2025!$C$18:$C$221,0))</f>
        <v>2.7306185003542685</v>
      </c>
      <c r="H350" s="118"/>
      <c r="I350" s="118"/>
      <c r="J350" s="118"/>
      <c r="K350" s="118"/>
      <c r="M350" s="118"/>
      <c r="N350" s="118"/>
      <c r="O350" s="118"/>
      <c r="P350" s="118"/>
      <c r="Q350" s="118"/>
      <c r="R350" s="118"/>
    </row>
    <row r="351" spans="1:20" ht="16.899999999999999" customHeight="1" x14ac:dyDescent="0.3">
      <c r="A351" s="484" t="str">
        <f t="shared" si="17"/>
        <v>GDMTHPotenciaOriente</v>
      </c>
      <c r="C351" s="193" t="s">
        <v>54</v>
      </c>
      <c r="D351" s="177" t="s">
        <v>136</v>
      </c>
      <c r="E351" s="177" t="s">
        <v>71</v>
      </c>
      <c r="F351" s="178" t="s">
        <v>163</v>
      </c>
      <c r="G351" s="179">
        <f t="array" ref="G351">INDEX(INSUMOS_MARZO_2025!$E$18:$E$221,MATCH($C351&amp;$E351,INSUMOS_MARZO_2025!$B$18:$B$221&amp;INSUMOS_MARZO_2025!$C$18:$C$221,0))</f>
        <v>388.7913681698144</v>
      </c>
      <c r="H351" s="118"/>
      <c r="I351" s="118"/>
      <c r="J351" s="118"/>
      <c r="K351" s="118"/>
      <c r="M351" s="118"/>
      <c r="N351" s="118"/>
      <c r="O351" s="118"/>
      <c r="P351" s="118"/>
      <c r="Q351" s="118"/>
      <c r="R351" s="118"/>
    </row>
    <row r="352" spans="1:20" ht="16.899999999999999" customHeight="1" x14ac:dyDescent="0.3">
      <c r="A352" s="484" t="str">
        <f t="shared" si="17"/>
        <v>GDMTOPotenciaOriente</v>
      </c>
      <c r="C352" s="193" t="s">
        <v>55</v>
      </c>
      <c r="D352" s="177" t="s">
        <v>136</v>
      </c>
      <c r="E352" s="177" t="s">
        <v>71</v>
      </c>
      <c r="F352" s="178" t="s">
        <v>163</v>
      </c>
      <c r="G352" s="179">
        <f t="array" ref="G352">INDEX(INSUMOS_MARZO_2025!$E$18:$E$221,MATCH($C352&amp;$E352,INSUMOS_MARZO_2025!$B$18:$B$221&amp;INSUMOS_MARZO_2025!$C$18:$C$221,0))</f>
        <v>166.63088700036514</v>
      </c>
      <c r="H352" s="118"/>
      <c r="I352" s="118"/>
      <c r="J352" s="118"/>
      <c r="K352" s="118"/>
      <c r="M352" s="118"/>
      <c r="N352" s="118"/>
      <c r="O352" s="118"/>
      <c r="P352" s="118"/>
      <c r="Q352" s="118"/>
      <c r="R352" s="118"/>
    </row>
    <row r="353" spans="1:18" ht="16.899999999999999" customHeight="1" x14ac:dyDescent="0.3">
      <c r="A353" s="484" t="str">
        <f t="shared" si="17"/>
        <v>PDBTPotenciaOriente</v>
      </c>
      <c r="C353" s="193" t="s">
        <v>56</v>
      </c>
      <c r="D353" s="177" t="s">
        <v>136</v>
      </c>
      <c r="E353" s="177" t="s">
        <v>71</v>
      </c>
      <c r="F353" s="178" t="s">
        <v>163</v>
      </c>
      <c r="G353" s="179">
        <f t="array" ref="G353">INDEX(INSUMOS_MARZO_2025!$E$18:$E$221,MATCH($C353&amp;$E353,INSUMOS_MARZO_2025!$B$18:$B$221&amp;INSUMOS_MARZO_2025!$C$18:$C$221,0))</f>
        <v>144.77849893895365</v>
      </c>
      <c r="H353" s="118"/>
      <c r="I353" s="118"/>
      <c r="J353" s="118"/>
      <c r="K353" s="118"/>
      <c r="M353" s="118"/>
      <c r="N353" s="118"/>
      <c r="O353" s="118"/>
      <c r="P353" s="118"/>
      <c r="Q353" s="118"/>
      <c r="R353" s="118"/>
    </row>
    <row r="354" spans="1:18" ht="16.899999999999999" customHeight="1" x14ac:dyDescent="0.3">
      <c r="A354" s="484" t="str">
        <f t="shared" si="17"/>
        <v>APBTPotenciaOriente</v>
      </c>
      <c r="C354" s="176" t="s">
        <v>57</v>
      </c>
      <c r="D354" s="177" t="s">
        <v>136</v>
      </c>
      <c r="E354" s="177" t="s">
        <v>71</v>
      </c>
      <c r="F354" s="178" t="s">
        <v>163</v>
      </c>
      <c r="G354" s="179">
        <f t="array" ref="G354">INDEX(INSUMOS_MARZO_2025!$E$18:$E$221,MATCH($C354&amp;$E354,INSUMOS_MARZO_2025!$B$18:$B$221&amp;INSUMOS_MARZO_2025!$C$18:$C$221,0))</f>
        <v>51.76165877531993</v>
      </c>
      <c r="H354" s="118"/>
      <c r="I354" s="118"/>
      <c r="J354" s="118"/>
      <c r="K354" s="118"/>
      <c r="M354" s="118"/>
      <c r="N354" s="118"/>
      <c r="O354" s="118"/>
      <c r="P354" s="118"/>
      <c r="Q354" s="118"/>
      <c r="R354" s="118"/>
    </row>
    <row r="355" spans="1:18" ht="16.899999999999999" customHeight="1" x14ac:dyDescent="0.3">
      <c r="A355" s="484" t="str">
        <f t="shared" si="17"/>
        <v>APMTPotenciaOriente</v>
      </c>
      <c r="C355" s="176" t="s">
        <v>58</v>
      </c>
      <c r="D355" s="177" t="s">
        <v>136</v>
      </c>
      <c r="E355" s="177" t="s">
        <v>71</v>
      </c>
      <c r="F355" s="178" t="s">
        <v>163</v>
      </c>
      <c r="G355" s="179">
        <f t="array" ref="G355">INDEX(INSUMOS_MARZO_2025!$E$18:$E$221,MATCH($C355&amp;$E355,INSUMOS_MARZO_2025!$B$18:$B$221&amp;INSUMOS_MARZO_2025!$C$18:$C$221,0))</f>
        <v>3.3263940695349752</v>
      </c>
      <c r="H355" s="118"/>
      <c r="I355" s="118"/>
      <c r="J355" s="118"/>
      <c r="K355" s="118"/>
      <c r="M355" s="118"/>
      <c r="N355" s="118"/>
      <c r="O355" s="118"/>
      <c r="P355" s="118"/>
      <c r="Q355" s="118"/>
      <c r="R355" s="118"/>
    </row>
    <row r="356" spans="1:18" ht="16.899999999999999" customHeight="1" x14ac:dyDescent="0.3">
      <c r="A356" s="484" t="str">
        <f t="shared" si="17"/>
        <v>RABTPotenciaOriente</v>
      </c>
      <c r="C356" s="176" t="s">
        <v>59</v>
      </c>
      <c r="D356" s="177" t="s">
        <v>136</v>
      </c>
      <c r="E356" s="177" t="s">
        <v>71</v>
      </c>
      <c r="F356" s="178" t="s">
        <v>163</v>
      </c>
      <c r="G356" s="179">
        <f t="array" ref="G356">INDEX(INSUMOS_MARZO_2025!$E$18:$E$221,MATCH($C356&amp;$E356,INSUMOS_MARZO_2025!$B$18:$B$221&amp;INSUMOS_MARZO_2025!$C$18:$C$221,0))</f>
        <v>20.549608734626492</v>
      </c>
      <c r="H356" s="118"/>
      <c r="I356" s="118"/>
      <c r="J356" s="118"/>
      <c r="K356" s="118"/>
      <c r="M356" s="118"/>
      <c r="N356" s="118"/>
      <c r="O356" s="118"/>
      <c r="P356" s="118"/>
      <c r="Q356" s="118"/>
      <c r="R356" s="118"/>
    </row>
    <row r="357" spans="1:18" ht="16.899999999999999" customHeight="1" x14ac:dyDescent="0.3">
      <c r="A357" s="484" t="str">
        <f t="shared" si="17"/>
        <v>RAMTPotenciaOriente</v>
      </c>
      <c r="C357" s="176" t="s">
        <v>60</v>
      </c>
      <c r="D357" s="177" t="s">
        <v>136</v>
      </c>
      <c r="E357" s="177" t="s">
        <v>71</v>
      </c>
      <c r="F357" s="178" t="s">
        <v>163</v>
      </c>
      <c r="G357" s="179">
        <f t="array" ref="G357">INDEX(INSUMOS_MARZO_2025!$E$18:$E$221,MATCH($C357&amp;$E357,INSUMOS_MARZO_2025!$B$18:$B$221&amp;INSUMOS_MARZO_2025!$C$18:$C$221,0))</f>
        <v>28.540237083226021</v>
      </c>
      <c r="H357" s="118"/>
      <c r="I357" s="118"/>
      <c r="J357" s="118"/>
      <c r="K357" s="118"/>
      <c r="M357" s="118"/>
      <c r="N357" s="118"/>
      <c r="O357" s="118"/>
      <c r="P357" s="118"/>
      <c r="Q357" s="118"/>
      <c r="R357" s="118"/>
    </row>
    <row r="358" spans="1:18" ht="16.899999999999999" customHeight="1" x14ac:dyDescent="0.3">
      <c r="A358" s="484" t="str">
        <f t="shared" si="17"/>
        <v>DB1PotenciaPeninsular</v>
      </c>
      <c r="C358" s="176" t="s">
        <v>48</v>
      </c>
      <c r="D358" s="177" t="s">
        <v>136</v>
      </c>
      <c r="E358" s="177" t="s">
        <v>72</v>
      </c>
      <c r="F358" s="178" t="s">
        <v>163</v>
      </c>
      <c r="G358" s="179">
        <f t="array" ref="G358">INDEX(INSUMOS_MARZO_2025!$E$18:$E$221,MATCH($C358&amp;$E358,INSUMOS_MARZO_2025!$B$18:$B$221&amp;INSUMOS_MARZO_2025!$C$18:$C$221,0))</f>
        <v>231.34023280706606</v>
      </c>
      <c r="H358" s="118"/>
      <c r="I358" s="118"/>
      <c r="J358" s="118"/>
      <c r="K358" s="118"/>
      <c r="M358" s="118"/>
      <c r="N358" s="118"/>
      <c r="O358" s="118"/>
      <c r="P358" s="118"/>
      <c r="Q358" s="118"/>
      <c r="R358" s="118"/>
    </row>
    <row r="359" spans="1:18" ht="16.899999999999999" customHeight="1" x14ac:dyDescent="0.3">
      <c r="A359" s="484" t="str">
        <f t="shared" si="17"/>
        <v>DB2PotenciaPeninsular</v>
      </c>
      <c r="C359" s="176" t="s">
        <v>50</v>
      </c>
      <c r="D359" s="177" t="s">
        <v>136</v>
      </c>
      <c r="E359" s="177" t="s">
        <v>72</v>
      </c>
      <c r="F359" s="178" t="s">
        <v>163</v>
      </c>
      <c r="G359" s="179">
        <f t="array" ref="G359">INDEX(INSUMOS_MARZO_2025!$E$18:$E$221,MATCH($C359&amp;$E359,INSUMOS_MARZO_2025!$B$18:$B$221&amp;INSUMOS_MARZO_2025!$C$18:$C$221,0))</f>
        <v>591.29725674577594</v>
      </c>
      <c r="H359" s="118"/>
      <c r="I359" s="118"/>
      <c r="J359" s="118"/>
      <c r="K359" s="118"/>
      <c r="M359" s="118"/>
      <c r="N359" s="118"/>
      <c r="O359" s="118"/>
      <c r="P359" s="118"/>
      <c r="Q359" s="118"/>
      <c r="R359" s="118"/>
    </row>
    <row r="360" spans="1:18" ht="16.899999999999999" customHeight="1" x14ac:dyDescent="0.3">
      <c r="A360" s="484" t="str">
        <f t="shared" si="17"/>
        <v>DISTPotenciaPeninsular</v>
      </c>
      <c r="C360" s="176" t="s">
        <v>51</v>
      </c>
      <c r="D360" s="177" t="s">
        <v>136</v>
      </c>
      <c r="E360" s="177" t="s">
        <v>72</v>
      </c>
      <c r="F360" s="178" t="s">
        <v>163</v>
      </c>
      <c r="G360" s="179">
        <f t="array" ref="G360">INDEX(INSUMOS_MARZO_2025!$E$18:$E$221,MATCH($C360&amp;$E360,INSUMOS_MARZO_2025!$B$18:$B$221&amp;INSUMOS_MARZO_2025!$C$18:$C$221,0))</f>
        <v>25.739555437855135</v>
      </c>
      <c r="H360" s="118"/>
      <c r="I360" s="118"/>
      <c r="J360" s="118"/>
      <c r="K360" s="118"/>
      <c r="M360" s="118"/>
      <c r="N360" s="118"/>
      <c r="O360" s="118"/>
      <c r="P360" s="118"/>
      <c r="Q360" s="118"/>
      <c r="R360" s="118"/>
    </row>
    <row r="361" spans="1:18" ht="16.899999999999999" customHeight="1" x14ac:dyDescent="0.3">
      <c r="A361" s="484" t="str">
        <f t="shared" si="17"/>
        <v>DITPotenciaPeninsular</v>
      </c>
      <c r="C361" s="176" t="s">
        <v>52</v>
      </c>
      <c r="D361" s="177" t="s">
        <v>136</v>
      </c>
      <c r="E361" s="177" t="s">
        <v>72</v>
      </c>
      <c r="F361" s="178" t="s">
        <v>163</v>
      </c>
      <c r="G361" s="179">
        <f t="array" ref="G361">INDEX(INSUMOS_MARZO_2025!$E$18:$E$221,MATCH($C361&amp;$E361,INSUMOS_MARZO_2025!$B$18:$B$221&amp;INSUMOS_MARZO_2025!$C$18:$C$221,0))</f>
        <v>1.6191422667410809</v>
      </c>
      <c r="H361" s="118"/>
      <c r="I361" s="118"/>
      <c r="J361" s="118"/>
      <c r="K361" s="118"/>
      <c r="M361" s="118"/>
      <c r="N361" s="118"/>
      <c r="O361" s="118"/>
      <c r="P361" s="118"/>
      <c r="Q361" s="118"/>
      <c r="R361" s="118"/>
    </row>
    <row r="362" spans="1:18" ht="16.899999999999999" customHeight="1" x14ac:dyDescent="0.3">
      <c r="A362" s="484" t="str">
        <f t="shared" si="17"/>
        <v>GDBTPotenciaPeninsular</v>
      </c>
      <c r="C362" s="176" t="s">
        <v>53</v>
      </c>
      <c r="D362" s="177" t="s">
        <v>136</v>
      </c>
      <c r="E362" s="177" t="s">
        <v>72</v>
      </c>
      <c r="F362" s="178" t="s">
        <v>163</v>
      </c>
      <c r="G362" s="179">
        <f t="array" ref="G362">INDEX(INSUMOS_MARZO_2025!$E$18:$E$221,MATCH($C362&amp;$E362,INSUMOS_MARZO_2025!$B$18:$B$221&amp;INSUMOS_MARZO_2025!$C$18:$C$221,0))</f>
        <v>3.4995442978428595</v>
      </c>
      <c r="H362" s="118"/>
      <c r="I362" s="118"/>
      <c r="J362" s="118"/>
      <c r="K362" s="118"/>
      <c r="M362" s="118"/>
      <c r="N362" s="118"/>
      <c r="O362" s="118"/>
      <c r="P362" s="118"/>
      <c r="Q362" s="118"/>
      <c r="R362" s="118"/>
    </row>
    <row r="363" spans="1:18" ht="16.899999999999999" customHeight="1" x14ac:dyDescent="0.3">
      <c r="A363" s="484" t="str">
        <f t="shared" si="17"/>
        <v>GDMTHPotenciaPeninsular</v>
      </c>
      <c r="C363" s="176" t="s">
        <v>54</v>
      </c>
      <c r="D363" s="177" t="s">
        <v>136</v>
      </c>
      <c r="E363" s="177" t="s">
        <v>72</v>
      </c>
      <c r="F363" s="178" t="s">
        <v>163</v>
      </c>
      <c r="G363" s="179">
        <f t="array" ref="G363">INDEX(INSUMOS_MARZO_2025!$E$18:$E$221,MATCH($C363&amp;$E363,INSUMOS_MARZO_2025!$B$18:$B$221&amp;INSUMOS_MARZO_2025!$C$18:$C$221,0))</f>
        <v>887.31153351552712</v>
      </c>
      <c r="H363" s="118"/>
      <c r="I363" s="118"/>
      <c r="J363" s="118"/>
      <c r="K363" s="118"/>
      <c r="M363" s="118"/>
      <c r="N363" s="118"/>
      <c r="O363" s="118"/>
      <c r="P363" s="118"/>
      <c r="Q363" s="118"/>
      <c r="R363" s="118"/>
    </row>
    <row r="364" spans="1:18" ht="16.899999999999999" customHeight="1" x14ac:dyDescent="0.3">
      <c r="A364" s="484" t="str">
        <f t="shared" si="17"/>
        <v>GDMTOPotenciaPeninsular</v>
      </c>
      <c r="C364" s="176" t="s">
        <v>55</v>
      </c>
      <c r="D364" s="177" t="s">
        <v>136</v>
      </c>
      <c r="E364" s="177" t="s">
        <v>72</v>
      </c>
      <c r="F364" s="178" t="s">
        <v>163</v>
      </c>
      <c r="G364" s="179">
        <f t="array" ref="G364">INDEX(INSUMOS_MARZO_2025!$E$18:$E$221,MATCH($C364&amp;$E364,INSUMOS_MARZO_2025!$B$18:$B$221&amp;INSUMOS_MARZO_2025!$C$18:$C$221,0))</f>
        <v>188.65799792362682</v>
      </c>
      <c r="H364" s="118"/>
      <c r="I364" s="118"/>
      <c r="J364" s="118"/>
      <c r="K364" s="118"/>
      <c r="M364" s="118"/>
      <c r="N364" s="118"/>
      <c r="O364" s="118"/>
      <c r="P364" s="118"/>
      <c r="Q364" s="118"/>
      <c r="R364" s="118"/>
    </row>
    <row r="365" spans="1:18" ht="16.899999999999999" customHeight="1" x14ac:dyDescent="0.3">
      <c r="A365" s="484" t="str">
        <f t="shared" si="17"/>
        <v>PDBTPotenciaPeninsular</v>
      </c>
      <c r="C365" s="176" t="s">
        <v>56</v>
      </c>
      <c r="D365" s="177" t="s">
        <v>136</v>
      </c>
      <c r="E365" s="177" t="s">
        <v>72</v>
      </c>
      <c r="F365" s="178" t="s">
        <v>163</v>
      </c>
      <c r="G365" s="179">
        <f t="array" ref="G365">INDEX(INSUMOS_MARZO_2025!$E$18:$E$221,MATCH($C365&amp;$E365,INSUMOS_MARZO_2025!$B$18:$B$221&amp;INSUMOS_MARZO_2025!$C$18:$C$221,0))</f>
        <v>149.31628832523415</v>
      </c>
      <c r="H365" s="118"/>
      <c r="I365" s="118"/>
      <c r="J365" s="118"/>
      <c r="K365" s="118"/>
      <c r="M365" s="118"/>
      <c r="N365" s="118"/>
      <c r="O365" s="118"/>
      <c r="P365" s="118"/>
      <c r="Q365" s="118"/>
      <c r="R365" s="118"/>
    </row>
    <row r="366" spans="1:18" ht="16.899999999999999" customHeight="1" x14ac:dyDescent="0.3">
      <c r="A366" s="484" t="str">
        <f t="shared" si="17"/>
        <v>APBTPotenciaPeninsular</v>
      </c>
      <c r="C366" s="176" t="s">
        <v>57</v>
      </c>
      <c r="D366" s="177" t="s">
        <v>136</v>
      </c>
      <c r="E366" s="177" t="s">
        <v>72</v>
      </c>
      <c r="F366" s="178" t="s">
        <v>163</v>
      </c>
      <c r="G366" s="179">
        <f t="array" ref="G366">INDEX(INSUMOS_MARZO_2025!$E$18:$E$221,MATCH($C366&amp;$E366,INSUMOS_MARZO_2025!$B$18:$B$221&amp;INSUMOS_MARZO_2025!$C$18:$C$221,0))</f>
        <v>41.840373223873343</v>
      </c>
      <c r="H366" s="118"/>
      <c r="I366" s="118"/>
      <c r="J366" s="118"/>
      <c r="K366" s="118"/>
      <c r="M366" s="118"/>
      <c r="N366" s="118"/>
      <c r="O366" s="118"/>
      <c r="P366" s="118"/>
      <c r="Q366" s="118"/>
      <c r="R366" s="118"/>
    </row>
    <row r="367" spans="1:18" ht="16.899999999999999" customHeight="1" x14ac:dyDescent="0.3">
      <c r="A367" s="484" t="str">
        <f t="shared" si="17"/>
        <v>APMTPotenciaPeninsular</v>
      </c>
      <c r="C367" s="176" t="s">
        <v>58</v>
      </c>
      <c r="D367" s="177" t="s">
        <v>136</v>
      </c>
      <c r="E367" s="177" t="s">
        <v>72</v>
      </c>
      <c r="F367" s="178" t="s">
        <v>163</v>
      </c>
      <c r="G367" s="179">
        <f t="array" ref="G367">INDEX(INSUMOS_MARZO_2025!$E$18:$E$221,MATCH($C367&amp;$E367,INSUMOS_MARZO_2025!$B$18:$B$221&amp;INSUMOS_MARZO_2025!$C$18:$C$221,0))</f>
        <v>5.3337778166719634</v>
      </c>
      <c r="H367" s="118"/>
      <c r="I367" s="118"/>
      <c r="J367" s="118"/>
      <c r="K367" s="118"/>
      <c r="M367" s="118"/>
      <c r="N367" s="118"/>
      <c r="O367" s="118"/>
      <c r="P367" s="118"/>
      <c r="Q367" s="118"/>
      <c r="R367" s="118"/>
    </row>
    <row r="368" spans="1:18" ht="16.899999999999999" customHeight="1" x14ac:dyDescent="0.3">
      <c r="A368" s="484" t="str">
        <f t="shared" si="17"/>
        <v>RABTPotenciaPeninsular</v>
      </c>
      <c r="C368" s="176" t="s">
        <v>59</v>
      </c>
      <c r="D368" s="177" t="s">
        <v>136</v>
      </c>
      <c r="E368" s="177" t="s">
        <v>72</v>
      </c>
      <c r="F368" s="178" t="s">
        <v>163</v>
      </c>
      <c r="G368" s="179">
        <f t="array" ref="G368">INDEX(INSUMOS_MARZO_2025!$E$18:$E$221,MATCH($C368&amp;$E368,INSUMOS_MARZO_2025!$B$18:$B$221&amp;INSUMOS_MARZO_2025!$C$18:$C$221,0))</f>
        <v>21.651764698092773</v>
      </c>
      <c r="H368" s="118"/>
      <c r="I368" s="118"/>
      <c r="J368" s="118"/>
      <c r="K368" s="118"/>
      <c r="M368" s="118"/>
      <c r="N368" s="118"/>
      <c r="O368" s="118"/>
      <c r="P368" s="118"/>
      <c r="Q368" s="118"/>
      <c r="R368" s="118"/>
    </row>
    <row r="369" spans="1:18" ht="16.899999999999999" customHeight="1" x14ac:dyDescent="0.3">
      <c r="A369" s="484" t="str">
        <f t="shared" si="17"/>
        <v>RAMTPotenciaPeninsular</v>
      </c>
      <c r="C369" s="176" t="s">
        <v>60</v>
      </c>
      <c r="D369" s="177" t="s">
        <v>136</v>
      </c>
      <c r="E369" s="177" t="s">
        <v>72</v>
      </c>
      <c r="F369" s="178" t="s">
        <v>163</v>
      </c>
      <c r="G369" s="179">
        <f t="array" ref="G369">INDEX(INSUMOS_MARZO_2025!$E$18:$E$221,MATCH($C369&amp;$E369,INSUMOS_MARZO_2025!$B$18:$B$221&amp;INSUMOS_MARZO_2025!$C$18:$C$221,0))</f>
        <v>30.221536698403348</v>
      </c>
      <c r="H369" s="118"/>
      <c r="I369" s="118"/>
      <c r="J369" s="118"/>
      <c r="K369" s="118"/>
      <c r="M369" s="118"/>
      <c r="N369" s="118"/>
      <c r="O369" s="118"/>
      <c r="P369" s="118"/>
      <c r="Q369" s="118"/>
      <c r="R369" s="118"/>
    </row>
    <row r="370" spans="1:18" ht="16.899999999999999" customHeight="1" x14ac:dyDescent="0.3">
      <c r="A370" s="484" t="str">
        <f t="shared" si="17"/>
        <v>DB1PotenciaSureste</v>
      </c>
      <c r="C370" s="176" t="s">
        <v>48</v>
      </c>
      <c r="D370" s="177" t="s">
        <v>136</v>
      </c>
      <c r="E370" s="177" t="s">
        <v>73</v>
      </c>
      <c r="F370" s="178" t="s">
        <v>163</v>
      </c>
      <c r="G370" s="179">
        <f t="array" ref="G370">INDEX(INSUMOS_MARZO_2025!$E$18:$E$221,MATCH($C370&amp;$E370,INSUMOS_MARZO_2025!$B$18:$B$221&amp;INSUMOS_MARZO_2025!$C$18:$C$221,0))</f>
        <v>337.81320104337436</v>
      </c>
      <c r="H370" s="118"/>
      <c r="I370" s="118"/>
      <c r="J370" s="118"/>
      <c r="K370" s="118"/>
      <c r="M370" s="118"/>
      <c r="N370" s="118"/>
      <c r="O370" s="118"/>
      <c r="P370" s="118"/>
      <c r="Q370" s="118"/>
      <c r="R370" s="118"/>
    </row>
    <row r="371" spans="1:18" ht="16.899999999999999" customHeight="1" x14ac:dyDescent="0.3">
      <c r="A371" s="484" t="str">
        <f t="shared" si="17"/>
        <v>DB2PotenciaSureste</v>
      </c>
      <c r="C371" s="193" t="s">
        <v>50</v>
      </c>
      <c r="D371" s="177" t="s">
        <v>136</v>
      </c>
      <c r="E371" s="177" t="s">
        <v>73</v>
      </c>
      <c r="F371" s="178" t="s">
        <v>163</v>
      </c>
      <c r="G371" s="179">
        <f t="array" ref="G371">INDEX(INSUMOS_MARZO_2025!$E$18:$E$221,MATCH($C371&amp;$E371,INSUMOS_MARZO_2025!$B$18:$B$221&amp;INSUMOS_MARZO_2025!$C$18:$C$221,0))</f>
        <v>662.79119800125829</v>
      </c>
      <c r="H371" s="118"/>
      <c r="I371" s="118"/>
      <c r="J371" s="118"/>
      <c r="K371" s="118"/>
      <c r="M371" s="118"/>
      <c r="N371" s="118"/>
      <c r="O371" s="118"/>
      <c r="P371" s="118"/>
      <c r="Q371" s="118"/>
      <c r="R371" s="118"/>
    </row>
    <row r="372" spans="1:18" ht="16.899999999999999" customHeight="1" x14ac:dyDescent="0.3">
      <c r="A372" s="484" t="str">
        <f t="shared" si="17"/>
        <v>DISTPotenciaSureste</v>
      </c>
      <c r="C372" s="193" t="s">
        <v>51</v>
      </c>
      <c r="D372" s="177" t="s">
        <v>136</v>
      </c>
      <c r="E372" s="177" t="s">
        <v>73</v>
      </c>
      <c r="F372" s="178" t="s">
        <v>163</v>
      </c>
      <c r="G372" s="179">
        <f t="array" ref="G372">INDEX(INSUMOS_MARZO_2025!$E$18:$E$221,MATCH($C372&amp;$E372,INSUMOS_MARZO_2025!$B$18:$B$221&amp;INSUMOS_MARZO_2025!$C$18:$C$221,0))</f>
        <v>96.688536602880461</v>
      </c>
      <c r="H372" s="118"/>
      <c r="I372" s="118"/>
      <c r="J372" s="118"/>
      <c r="K372" s="118"/>
      <c r="M372" s="118"/>
      <c r="N372" s="118"/>
      <c r="O372" s="118"/>
      <c r="P372" s="118"/>
      <c r="Q372" s="118"/>
      <c r="R372" s="118"/>
    </row>
    <row r="373" spans="1:18" ht="16.899999999999999" customHeight="1" x14ac:dyDescent="0.3">
      <c r="A373" s="484" t="str">
        <f t="shared" si="17"/>
        <v>DITPotenciaSureste</v>
      </c>
      <c r="C373" s="193" t="s">
        <v>52</v>
      </c>
      <c r="D373" s="177" t="s">
        <v>136</v>
      </c>
      <c r="E373" s="177" t="s">
        <v>73</v>
      </c>
      <c r="F373" s="178" t="s">
        <v>163</v>
      </c>
      <c r="G373" s="179">
        <f t="array" ref="G373">INDEX(INSUMOS_MARZO_2025!$E$18:$E$221,MATCH($C373&amp;$E373,INSUMOS_MARZO_2025!$B$18:$B$221&amp;INSUMOS_MARZO_2025!$C$18:$C$221,0))</f>
        <v>3.5251581352407295</v>
      </c>
      <c r="H373" s="118"/>
      <c r="I373" s="118"/>
      <c r="J373" s="118"/>
      <c r="K373" s="118"/>
      <c r="M373" s="118"/>
      <c r="N373" s="118"/>
      <c r="O373" s="118"/>
      <c r="P373" s="118"/>
      <c r="Q373" s="118"/>
      <c r="R373" s="118"/>
    </row>
    <row r="374" spans="1:18" ht="16.899999999999999" customHeight="1" x14ac:dyDescent="0.3">
      <c r="A374" s="484" t="str">
        <f t="shared" si="17"/>
        <v>GDBTPotenciaSureste</v>
      </c>
      <c r="C374" s="193" t="s">
        <v>53</v>
      </c>
      <c r="D374" s="177" t="s">
        <v>136</v>
      </c>
      <c r="E374" s="177" t="s">
        <v>73</v>
      </c>
      <c r="F374" s="178" t="s">
        <v>163</v>
      </c>
      <c r="G374" s="179">
        <f t="array" ref="G374">INDEX(INSUMOS_MARZO_2025!$E$18:$E$221,MATCH($C374&amp;$E374,INSUMOS_MARZO_2025!$B$18:$B$221&amp;INSUMOS_MARZO_2025!$C$18:$C$221,0))</f>
        <v>5.9294089538604684</v>
      </c>
      <c r="H374" s="118"/>
      <c r="I374" s="118"/>
      <c r="J374" s="118"/>
      <c r="K374" s="118"/>
      <c r="M374" s="118"/>
      <c r="N374" s="118"/>
      <c r="O374" s="118"/>
      <c r="P374" s="118"/>
      <c r="Q374" s="118"/>
      <c r="R374" s="118"/>
    </row>
    <row r="375" spans="1:18" ht="16.899999999999999" customHeight="1" x14ac:dyDescent="0.3">
      <c r="A375" s="484" t="str">
        <f t="shared" si="17"/>
        <v>GDMTHPotenciaSureste</v>
      </c>
      <c r="C375" s="193" t="s">
        <v>54</v>
      </c>
      <c r="D375" s="177" t="s">
        <v>136</v>
      </c>
      <c r="E375" s="177" t="s">
        <v>73</v>
      </c>
      <c r="F375" s="178" t="s">
        <v>163</v>
      </c>
      <c r="G375" s="179">
        <f t="array" ref="G375">INDEX(INSUMOS_MARZO_2025!$E$18:$E$221,MATCH($C375&amp;$E375,INSUMOS_MARZO_2025!$B$18:$B$221&amp;INSUMOS_MARZO_2025!$C$18:$C$221,0))</f>
        <v>344.33339544330732</v>
      </c>
      <c r="H375" s="118"/>
      <c r="I375" s="118"/>
      <c r="J375" s="118"/>
      <c r="K375" s="118"/>
      <c r="M375" s="118"/>
      <c r="N375" s="118"/>
      <c r="O375" s="118"/>
      <c r="P375" s="118"/>
      <c r="Q375" s="118"/>
      <c r="R375" s="118"/>
    </row>
    <row r="376" spans="1:18" ht="16.899999999999999" customHeight="1" x14ac:dyDescent="0.3">
      <c r="A376" s="484" t="str">
        <f t="shared" si="17"/>
        <v>GDMTOPotenciaSureste</v>
      </c>
      <c r="C376" s="193" t="s">
        <v>55</v>
      </c>
      <c r="D376" s="177" t="s">
        <v>136</v>
      </c>
      <c r="E376" s="177" t="s">
        <v>73</v>
      </c>
      <c r="F376" s="178" t="s">
        <v>163</v>
      </c>
      <c r="G376" s="179">
        <f t="array" ref="G376">INDEX(INSUMOS_MARZO_2025!$E$18:$E$221,MATCH($C376&amp;$E376,INSUMOS_MARZO_2025!$B$18:$B$221&amp;INSUMOS_MARZO_2025!$C$18:$C$221,0))</f>
        <v>174.94973499445408</v>
      </c>
      <c r="H376" s="118"/>
      <c r="I376" s="118"/>
      <c r="J376" s="118"/>
      <c r="K376" s="118"/>
      <c r="M376" s="118"/>
      <c r="N376" s="118"/>
      <c r="O376" s="118"/>
      <c r="P376" s="118"/>
      <c r="Q376" s="118"/>
      <c r="R376" s="118"/>
    </row>
    <row r="377" spans="1:18" ht="16.899999999999999" customHeight="1" x14ac:dyDescent="0.3">
      <c r="A377" s="484" t="str">
        <f t="shared" si="17"/>
        <v>PDBTPotenciaSureste</v>
      </c>
      <c r="C377" s="193" t="s">
        <v>56</v>
      </c>
      <c r="D377" s="177" t="s">
        <v>136</v>
      </c>
      <c r="E377" s="177" t="s">
        <v>73</v>
      </c>
      <c r="F377" s="178" t="s">
        <v>163</v>
      </c>
      <c r="G377" s="179">
        <f t="array" ref="G377">INDEX(INSUMOS_MARZO_2025!$E$18:$E$221,MATCH($C377&amp;$E377,INSUMOS_MARZO_2025!$B$18:$B$221&amp;INSUMOS_MARZO_2025!$C$18:$C$221,0))</f>
        <v>191.70623383464178</v>
      </c>
      <c r="H377" s="118"/>
      <c r="I377" s="118"/>
      <c r="J377" s="118"/>
      <c r="K377" s="118"/>
      <c r="M377" s="118"/>
      <c r="N377" s="118"/>
      <c r="O377" s="118"/>
      <c r="P377" s="118"/>
      <c r="Q377" s="118"/>
      <c r="R377" s="118"/>
    </row>
    <row r="378" spans="1:18" ht="16.899999999999999" customHeight="1" x14ac:dyDescent="0.3">
      <c r="A378" s="484" t="str">
        <f t="shared" si="17"/>
        <v>APBTPotenciaSureste</v>
      </c>
      <c r="C378" s="176" t="s">
        <v>57</v>
      </c>
      <c r="D378" s="177" t="s">
        <v>136</v>
      </c>
      <c r="E378" s="177" t="s">
        <v>73</v>
      </c>
      <c r="F378" s="178" t="s">
        <v>163</v>
      </c>
      <c r="G378" s="179">
        <f t="array" ref="G378">INDEX(INSUMOS_MARZO_2025!$E$18:$E$221,MATCH($C378&amp;$E378,INSUMOS_MARZO_2025!$B$18:$B$221&amp;INSUMOS_MARZO_2025!$C$18:$C$221,0))</f>
        <v>68.006188997133535</v>
      </c>
      <c r="H378" s="118"/>
      <c r="I378" s="118"/>
      <c r="J378" s="118"/>
      <c r="K378" s="118"/>
      <c r="M378" s="118"/>
      <c r="N378" s="118"/>
      <c r="O378" s="118"/>
      <c r="P378" s="118"/>
      <c r="Q378" s="118"/>
      <c r="R378" s="118"/>
    </row>
    <row r="379" spans="1:18" ht="16.899999999999999" customHeight="1" x14ac:dyDescent="0.3">
      <c r="A379" s="484" t="str">
        <f t="shared" si="17"/>
        <v>APMTPotenciaSureste</v>
      </c>
      <c r="C379" s="176" t="s">
        <v>58</v>
      </c>
      <c r="D379" s="177" t="s">
        <v>136</v>
      </c>
      <c r="E379" s="177" t="s">
        <v>73</v>
      </c>
      <c r="F379" s="178" t="s">
        <v>163</v>
      </c>
      <c r="G379" s="179">
        <f t="array" ref="G379">INDEX(INSUMOS_MARZO_2025!$E$18:$E$221,MATCH($C379&amp;$E379,INSUMOS_MARZO_2025!$B$18:$B$221&amp;INSUMOS_MARZO_2025!$C$18:$C$221,0))</f>
        <v>3.7180544344375446</v>
      </c>
      <c r="H379" s="118"/>
      <c r="I379" s="118"/>
      <c r="J379" s="118"/>
      <c r="K379" s="118"/>
      <c r="M379" s="118"/>
      <c r="N379" s="118"/>
      <c r="O379" s="118"/>
      <c r="P379" s="118"/>
      <c r="Q379" s="118"/>
      <c r="R379" s="118"/>
    </row>
    <row r="380" spans="1:18" ht="16.899999999999999" customHeight="1" x14ac:dyDescent="0.3">
      <c r="A380" s="484" t="str">
        <f t="shared" si="17"/>
        <v>RABTPotenciaSureste</v>
      </c>
      <c r="C380" s="176" t="s">
        <v>59</v>
      </c>
      <c r="D380" s="177" t="s">
        <v>136</v>
      </c>
      <c r="E380" s="177" t="s">
        <v>73</v>
      </c>
      <c r="F380" s="178" t="s">
        <v>163</v>
      </c>
      <c r="G380" s="179">
        <f t="array" ref="G380">INDEX(INSUMOS_MARZO_2025!$E$18:$E$221,MATCH($C380&amp;$E380,INSUMOS_MARZO_2025!$B$18:$B$221&amp;INSUMOS_MARZO_2025!$C$18:$C$221,0))</f>
        <v>22.815675509207541</v>
      </c>
      <c r="H380" s="118"/>
      <c r="I380" s="118"/>
      <c r="J380" s="118"/>
      <c r="K380" s="118"/>
      <c r="M380" s="118"/>
      <c r="N380" s="118"/>
      <c r="O380" s="118"/>
      <c r="P380" s="118"/>
      <c r="Q380" s="118"/>
      <c r="R380" s="118"/>
    </row>
    <row r="381" spans="1:18" ht="16.899999999999999" customHeight="1" x14ac:dyDescent="0.3">
      <c r="A381" s="484" t="str">
        <f t="shared" si="17"/>
        <v>RAMTPotenciaSureste</v>
      </c>
      <c r="C381" s="176" t="s">
        <v>60</v>
      </c>
      <c r="D381" s="177" t="s">
        <v>136</v>
      </c>
      <c r="E381" s="177" t="s">
        <v>73</v>
      </c>
      <c r="F381" s="178" t="s">
        <v>163</v>
      </c>
      <c r="G381" s="179">
        <f t="array" ref="G381">INDEX(INSUMOS_MARZO_2025!$E$18:$E$221,MATCH($C381&amp;$E381,INSUMOS_MARZO_2025!$B$18:$B$221&amp;INSUMOS_MARZO_2025!$C$18:$C$221,0))</f>
        <v>31.154467432097476</v>
      </c>
      <c r="H381" s="118"/>
      <c r="I381" s="118"/>
      <c r="J381" s="118"/>
      <c r="K381" s="118"/>
      <c r="M381" s="118"/>
      <c r="N381" s="118"/>
      <c r="O381" s="118"/>
      <c r="P381" s="118"/>
      <c r="Q381" s="118"/>
      <c r="R381" s="118"/>
    </row>
    <row r="382" spans="1:18" ht="16.899999999999999" customHeight="1" x14ac:dyDescent="0.3">
      <c r="A382" s="484" t="str">
        <f t="shared" si="17"/>
        <v>DB1PotenciaValle de México Centro</v>
      </c>
      <c r="C382" s="176" t="s">
        <v>48</v>
      </c>
      <c r="D382" s="177" t="s">
        <v>136</v>
      </c>
      <c r="E382" s="177" t="s">
        <v>74</v>
      </c>
      <c r="F382" s="178" t="s">
        <v>163</v>
      </c>
      <c r="G382" s="179">
        <f t="array" ref="G382">INDEX(INSUMOS_MARZO_2025!$E$18:$E$221,MATCH($C382&amp;$E382,INSUMOS_MARZO_2025!$B$18:$B$221&amp;INSUMOS_MARZO_2025!$C$18:$C$221,0))</f>
        <v>244.67483655122123</v>
      </c>
      <c r="H382" s="118"/>
      <c r="I382" s="118"/>
      <c r="J382" s="118"/>
      <c r="K382" s="118"/>
      <c r="M382" s="118"/>
      <c r="N382" s="118"/>
      <c r="O382" s="118"/>
      <c r="P382" s="118"/>
      <c r="Q382" s="118"/>
      <c r="R382" s="118"/>
    </row>
    <row r="383" spans="1:18" ht="16.899999999999999" customHeight="1" x14ac:dyDescent="0.3">
      <c r="A383" s="484" t="str">
        <f t="shared" si="17"/>
        <v>DB2PotenciaValle de México Centro</v>
      </c>
      <c r="C383" s="176" t="s">
        <v>50</v>
      </c>
      <c r="D383" s="177" t="s">
        <v>136</v>
      </c>
      <c r="E383" s="177" t="s">
        <v>74</v>
      </c>
      <c r="F383" s="178" t="s">
        <v>163</v>
      </c>
      <c r="G383" s="179">
        <f t="array" ref="G383">INDEX(INSUMOS_MARZO_2025!$E$18:$E$221,MATCH($C383&amp;$E383,INSUMOS_MARZO_2025!$B$18:$B$221&amp;INSUMOS_MARZO_2025!$C$18:$C$221,0))</f>
        <v>156.52570742524327</v>
      </c>
      <c r="H383" s="118"/>
      <c r="I383" s="118"/>
      <c r="J383" s="118"/>
      <c r="K383" s="118"/>
      <c r="M383" s="118"/>
      <c r="N383" s="118"/>
      <c r="O383" s="118"/>
      <c r="P383" s="118"/>
      <c r="Q383" s="118"/>
      <c r="R383" s="118"/>
    </row>
    <row r="384" spans="1:18" ht="16.899999999999999" customHeight="1" x14ac:dyDescent="0.3">
      <c r="A384" s="484" t="str">
        <f t="shared" si="17"/>
        <v>DISTPotenciaValle de México Centro</v>
      </c>
      <c r="C384" s="176" t="s">
        <v>51</v>
      </c>
      <c r="D384" s="177" t="s">
        <v>136</v>
      </c>
      <c r="E384" s="177" t="s">
        <v>74</v>
      </c>
      <c r="F384" s="178" t="s">
        <v>163</v>
      </c>
      <c r="G384" s="179">
        <f t="array" ref="G384">INDEX(INSUMOS_MARZO_2025!$E$18:$E$221,MATCH($C384&amp;$E384,INSUMOS_MARZO_2025!$B$18:$B$221&amp;INSUMOS_MARZO_2025!$C$18:$C$221,0))</f>
        <v>8.5979501340635913</v>
      </c>
      <c r="H384" s="118"/>
      <c r="I384" s="118"/>
      <c r="J384" s="118"/>
      <c r="K384" s="118"/>
      <c r="M384" s="118"/>
      <c r="N384" s="118"/>
      <c r="O384" s="118"/>
      <c r="P384" s="118"/>
      <c r="Q384" s="118"/>
      <c r="R384" s="118"/>
    </row>
    <row r="385" spans="1:18" ht="16.899999999999999" customHeight="1" x14ac:dyDescent="0.3">
      <c r="A385" s="484" t="str">
        <f t="shared" si="17"/>
        <v>DITPotenciaValle de México Centro</v>
      </c>
      <c r="C385" s="176" t="s">
        <v>52</v>
      </c>
      <c r="D385" s="177" t="s">
        <v>136</v>
      </c>
      <c r="E385" s="177" t="s">
        <v>74</v>
      </c>
      <c r="F385" s="178" t="s">
        <v>163</v>
      </c>
      <c r="G385" s="179">
        <f t="array" ref="G385">INDEX(INSUMOS_MARZO_2025!$E$18:$E$221,MATCH($C385&amp;$E385,INSUMOS_MARZO_2025!$B$18:$B$221&amp;INSUMOS_MARZO_2025!$C$18:$C$221,0))</f>
        <v>0</v>
      </c>
      <c r="H385" s="118"/>
      <c r="I385" s="118"/>
      <c r="J385" s="118"/>
      <c r="K385" s="118"/>
      <c r="M385" s="118"/>
      <c r="N385" s="118"/>
      <c r="O385" s="118"/>
      <c r="P385" s="118"/>
      <c r="Q385" s="118"/>
      <c r="R385" s="118"/>
    </row>
    <row r="386" spans="1:18" ht="16.899999999999999" customHeight="1" x14ac:dyDescent="0.3">
      <c r="A386" s="484" t="str">
        <f t="shared" si="17"/>
        <v>GDBTPotenciaValle de México Centro</v>
      </c>
      <c r="C386" s="176" t="s">
        <v>53</v>
      </c>
      <c r="D386" s="177" t="s">
        <v>136</v>
      </c>
      <c r="E386" s="177" t="s">
        <v>74</v>
      </c>
      <c r="F386" s="178" t="s">
        <v>163</v>
      </c>
      <c r="G386" s="179">
        <f t="array" ref="G386">INDEX(INSUMOS_MARZO_2025!$E$18:$E$221,MATCH($C386&amp;$E386,INSUMOS_MARZO_2025!$B$18:$B$221&amp;INSUMOS_MARZO_2025!$C$18:$C$221,0))</f>
        <v>94.982737893854534</v>
      </c>
      <c r="H386" s="118"/>
      <c r="I386" s="118"/>
      <c r="J386" s="118"/>
      <c r="K386" s="118"/>
      <c r="M386" s="118"/>
      <c r="N386" s="118"/>
      <c r="O386" s="118"/>
      <c r="P386" s="118"/>
      <c r="Q386" s="118"/>
      <c r="R386" s="118"/>
    </row>
    <row r="387" spans="1:18" ht="16.899999999999999" customHeight="1" x14ac:dyDescent="0.3">
      <c r="A387" s="484" t="str">
        <f t="shared" si="17"/>
        <v>GDMTHPotenciaValle de México Centro</v>
      </c>
      <c r="C387" s="176" t="s">
        <v>54</v>
      </c>
      <c r="D387" s="177" t="s">
        <v>136</v>
      </c>
      <c r="E387" s="177" t="s">
        <v>74</v>
      </c>
      <c r="F387" s="178" t="s">
        <v>163</v>
      </c>
      <c r="G387" s="179">
        <f t="array" ref="G387">INDEX(INSUMOS_MARZO_2025!$E$18:$E$221,MATCH($C387&amp;$E387,INSUMOS_MARZO_2025!$B$18:$B$221&amp;INSUMOS_MARZO_2025!$C$18:$C$221,0))</f>
        <v>641.62656669165347</v>
      </c>
      <c r="H387" s="118"/>
      <c r="I387" s="118"/>
      <c r="J387" s="118"/>
      <c r="K387" s="118"/>
      <c r="M387" s="118"/>
      <c r="N387" s="118"/>
      <c r="O387" s="118"/>
      <c r="P387" s="118"/>
      <c r="Q387" s="118"/>
      <c r="R387" s="118"/>
    </row>
    <row r="388" spans="1:18" ht="16.899999999999999" customHeight="1" x14ac:dyDescent="0.3">
      <c r="A388" s="484" t="str">
        <f t="shared" si="17"/>
        <v>GDMTOPotenciaValle de México Centro</v>
      </c>
      <c r="C388" s="176" t="s">
        <v>55</v>
      </c>
      <c r="D388" s="177" t="s">
        <v>136</v>
      </c>
      <c r="E388" s="177" t="s">
        <v>74</v>
      </c>
      <c r="F388" s="178" t="s">
        <v>163</v>
      </c>
      <c r="G388" s="179">
        <f t="array" ref="G388">INDEX(INSUMOS_MARZO_2025!$E$18:$E$221,MATCH($C388&amp;$E388,INSUMOS_MARZO_2025!$B$18:$B$221&amp;INSUMOS_MARZO_2025!$C$18:$C$221,0))</f>
        <v>116.80458741565357</v>
      </c>
      <c r="H388" s="118"/>
      <c r="I388" s="118"/>
      <c r="J388" s="118"/>
      <c r="K388" s="118"/>
      <c r="M388" s="118"/>
      <c r="N388" s="118"/>
      <c r="O388" s="118"/>
      <c r="P388" s="118"/>
      <c r="Q388" s="118"/>
      <c r="R388" s="118"/>
    </row>
    <row r="389" spans="1:18" ht="16.899999999999999" customHeight="1" x14ac:dyDescent="0.3">
      <c r="A389" s="484" t="str">
        <f t="shared" si="17"/>
        <v>PDBTPotenciaValle de México Centro</v>
      </c>
      <c r="C389" s="176" t="s">
        <v>56</v>
      </c>
      <c r="D389" s="177" t="s">
        <v>136</v>
      </c>
      <c r="E389" s="177" t="s">
        <v>74</v>
      </c>
      <c r="F389" s="178" t="s">
        <v>163</v>
      </c>
      <c r="G389" s="179">
        <f t="array" ref="G389">INDEX(INSUMOS_MARZO_2025!$E$18:$E$221,MATCH($C389&amp;$E389,INSUMOS_MARZO_2025!$B$18:$B$221&amp;INSUMOS_MARZO_2025!$C$18:$C$221,0))</f>
        <v>205.93935057080992</v>
      </c>
      <c r="H389" s="118"/>
      <c r="I389" s="118"/>
      <c r="J389" s="118"/>
      <c r="K389" s="118"/>
      <c r="M389" s="118"/>
      <c r="N389" s="118"/>
      <c r="O389" s="118"/>
      <c r="P389" s="118"/>
      <c r="Q389" s="118"/>
      <c r="R389" s="118"/>
    </row>
    <row r="390" spans="1:18" ht="16.899999999999999" customHeight="1" x14ac:dyDescent="0.3">
      <c r="A390" s="484" t="str">
        <f t="shared" si="17"/>
        <v>APBTPotenciaValle de México Centro</v>
      </c>
      <c r="C390" s="176" t="s">
        <v>57</v>
      </c>
      <c r="D390" s="177" t="s">
        <v>136</v>
      </c>
      <c r="E390" s="177" t="s">
        <v>74</v>
      </c>
      <c r="F390" s="178" t="s">
        <v>163</v>
      </c>
      <c r="G390" s="179">
        <f t="array" ref="G390">INDEX(INSUMOS_MARZO_2025!$E$18:$E$221,MATCH($C390&amp;$E390,INSUMOS_MARZO_2025!$B$18:$B$221&amp;INSUMOS_MARZO_2025!$C$18:$C$221,0))</f>
        <v>17.562588023849202</v>
      </c>
      <c r="H390" s="118"/>
      <c r="I390" s="118"/>
      <c r="J390" s="118"/>
      <c r="K390" s="118"/>
      <c r="M390" s="118"/>
      <c r="N390" s="118"/>
      <c r="O390" s="118"/>
      <c r="P390" s="118"/>
      <c r="Q390" s="118"/>
      <c r="R390" s="118"/>
    </row>
    <row r="391" spans="1:18" ht="16.899999999999999" customHeight="1" x14ac:dyDescent="0.3">
      <c r="A391" s="484" t="str">
        <f t="shared" si="17"/>
        <v>APMTPotenciaValle de México Centro</v>
      </c>
      <c r="C391" s="176" t="s">
        <v>58</v>
      </c>
      <c r="D391" s="177" t="s">
        <v>136</v>
      </c>
      <c r="E391" s="177" t="s">
        <v>74</v>
      </c>
      <c r="F391" s="178" t="s">
        <v>163</v>
      </c>
      <c r="G391" s="179">
        <f t="array" ref="G391">INDEX(INSUMOS_MARZO_2025!$E$18:$E$221,MATCH($C391&amp;$E391,INSUMOS_MARZO_2025!$B$18:$B$221&amp;INSUMOS_MARZO_2025!$C$18:$C$221,0))</f>
        <v>0.21938099199630842</v>
      </c>
      <c r="H391" s="118"/>
      <c r="I391" s="118"/>
      <c r="J391" s="118"/>
      <c r="K391" s="118"/>
      <c r="M391" s="118"/>
      <c r="N391" s="118"/>
      <c r="O391" s="118"/>
      <c r="P391" s="118"/>
      <c r="Q391" s="118"/>
      <c r="R391" s="118"/>
    </row>
    <row r="392" spans="1:18" ht="16.899999999999999" customHeight="1" x14ac:dyDescent="0.3">
      <c r="A392" s="484" t="str">
        <f t="shared" si="17"/>
        <v>RABTPotenciaValle de México Centro</v>
      </c>
      <c r="C392" s="176" t="s">
        <v>59</v>
      </c>
      <c r="D392" s="177" t="s">
        <v>136</v>
      </c>
      <c r="E392" s="177" t="s">
        <v>74</v>
      </c>
      <c r="F392" s="178" t="s">
        <v>163</v>
      </c>
      <c r="G392" s="179">
        <f t="array" ref="G392">INDEX(INSUMOS_MARZO_2025!$E$18:$E$221,MATCH($C392&amp;$E392,INSUMOS_MARZO_2025!$B$18:$B$221&amp;INSUMOS_MARZO_2025!$C$18:$C$221,0))</f>
        <v>1.3692766576655737</v>
      </c>
      <c r="H392" s="118"/>
      <c r="I392" s="118"/>
      <c r="J392" s="118"/>
      <c r="K392" s="118"/>
      <c r="M392" s="118"/>
      <c r="N392" s="118"/>
      <c r="O392" s="118"/>
      <c r="P392" s="118"/>
      <c r="Q392" s="118"/>
      <c r="R392" s="118"/>
    </row>
    <row r="393" spans="1:18" ht="16.899999999999999" customHeight="1" x14ac:dyDescent="0.3">
      <c r="A393" s="484" t="str">
        <f t="shared" si="17"/>
        <v>RAMTPotenciaValle de México Centro</v>
      </c>
      <c r="C393" s="176" t="s">
        <v>60</v>
      </c>
      <c r="D393" s="177" t="s">
        <v>136</v>
      </c>
      <c r="E393" s="177" t="s">
        <v>74</v>
      </c>
      <c r="F393" s="178" t="s">
        <v>163</v>
      </c>
      <c r="G393" s="179">
        <f t="array" ref="G393">INDEX(INSUMOS_MARZO_2025!$E$18:$E$221,MATCH($C393&amp;$E393,INSUMOS_MARZO_2025!$B$18:$B$221&amp;INSUMOS_MARZO_2025!$C$18:$C$221,0))</f>
        <v>1.7695818809687383</v>
      </c>
      <c r="H393" s="118"/>
      <c r="I393" s="118"/>
      <c r="J393" s="118"/>
      <c r="K393" s="118"/>
      <c r="M393" s="118"/>
      <c r="N393" s="118"/>
      <c r="O393" s="118"/>
      <c r="P393" s="118"/>
      <c r="Q393" s="118"/>
      <c r="R393" s="118"/>
    </row>
    <row r="394" spans="1:18" ht="16.899999999999999" customHeight="1" x14ac:dyDescent="0.3">
      <c r="A394" s="484" t="str">
        <f t="shared" si="17"/>
        <v>DB1PotenciaValle de México Norte</v>
      </c>
      <c r="C394" s="176" t="s">
        <v>48</v>
      </c>
      <c r="D394" s="177" t="s">
        <v>136</v>
      </c>
      <c r="E394" s="177" t="s">
        <v>75</v>
      </c>
      <c r="F394" s="178" t="s">
        <v>163</v>
      </c>
      <c r="G394" s="179">
        <f t="array" ref="G394">INDEX(INSUMOS_MARZO_2025!$E$18:$E$221,MATCH($C394&amp;$E394,INSUMOS_MARZO_2025!$B$18:$B$221&amp;INSUMOS_MARZO_2025!$C$18:$C$221,0))</f>
        <v>323.44392052095657</v>
      </c>
      <c r="H394" s="118"/>
      <c r="I394" s="118"/>
      <c r="J394" s="118"/>
      <c r="K394" s="118"/>
      <c r="M394" s="118"/>
      <c r="N394" s="118"/>
      <c r="O394" s="118"/>
      <c r="P394" s="118"/>
      <c r="Q394" s="118"/>
      <c r="R394" s="118"/>
    </row>
    <row r="395" spans="1:18" ht="16.899999999999999" customHeight="1" x14ac:dyDescent="0.3">
      <c r="A395" s="484" t="str">
        <f t="shared" ref="A395:A458" si="18">C395&amp;D395&amp;E395</f>
        <v>DB2PotenciaValle de México Norte</v>
      </c>
      <c r="C395" s="193" t="s">
        <v>50</v>
      </c>
      <c r="D395" s="177" t="s">
        <v>136</v>
      </c>
      <c r="E395" s="177" t="s">
        <v>75</v>
      </c>
      <c r="F395" s="178" t="s">
        <v>163</v>
      </c>
      <c r="G395" s="179">
        <f t="array" ref="G395">INDEX(INSUMOS_MARZO_2025!$E$18:$E$221,MATCH($C395&amp;$E395,INSUMOS_MARZO_2025!$B$18:$B$221&amp;INSUMOS_MARZO_2025!$C$18:$C$221,0))</f>
        <v>200.9665733912133</v>
      </c>
      <c r="H395" s="118"/>
      <c r="I395" s="118"/>
      <c r="J395" s="118"/>
      <c r="K395" s="118"/>
      <c r="M395" s="118"/>
      <c r="N395" s="118"/>
      <c r="O395" s="118"/>
      <c r="P395" s="118"/>
      <c r="Q395" s="118"/>
      <c r="R395" s="118"/>
    </row>
    <row r="396" spans="1:18" ht="16.899999999999999" customHeight="1" x14ac:dyDescent="0.3">
      <c r="A396" s="484" t="str">
        <f t="shared" si="18"/>
        <v>DISTPotenciaValle de México Norte</v>
      </c>
      <c r="C396" s="193" t="s">
        <v>51</v>
      </c>
      <c r="D396" s="177" t="s">
        <v>136</v>
      </c>
      <c r="E396" s="177" t="s">
        <v>75</v>
      </c>
      <c r="F396" s="178" t="s">
        <v>163</v>
      </c>
      <c r="G396" s="179">
        <f t="array" ref="G396">INDEX(INSUMOS_MARZO_2025!$E$18:$E$221,MATCH($C396&amp;$E396,INSUMOS_MARZO_2025!$B$18:$B$221&amp;INSUMOS_MARZO_2025!$C$18:$C$221,0))</f>
        <v>195.03757353547931</v>
      </c>
      <c r="H396" s="118"/>
      <c r="I396" s="118"/>
      <c r="J396" s="118"/>
      <c r="K396" s="118"/>
      <c r="M396" s="118"/>
      <c r="N396" s="118"/>
      <c r="O396" s="118"/>
      <c r="P396" s="118"/>
      <c r="Q396" s="118"/>
      <c r="R396" s="118"/>
    </row>
    <row r="397" spans="1:18" ht="16.899999999999999" customHeight="1" x14ac:dyDescent="0.3">
      <c r="A397" s="484" t="str">
        <f t="shared" si="18"/>
        <v>DITPotenciaValle de México Norte</v>
      </c>
      <c r="C397" s="193" t="s">
        <v>52</v>
      </c>
      <c r="D397" s="177" t="s">
        <v>136</v>
      </c>
      <c r="E397" s="177" t="s">
        <v>75</v>
      </c>
      <c r="F397" s="178" t="s">
        <v>163</v>
      </c>
      <c r="G397" s="179">
        <f t="array" ref="G397">INDEX(INSUMOS_MARZO_2025!$E$18:$E$221,MATCH($C397&amp;$E397,INSUMOS_MARZO_2025!$B$18:$B$221&amp;INSUMOS_MARZO_2025!$C$18:$C$221,0))</f>
        <v>50.781087370041043</v>
      </c>
      <c r="H397" s="118"/>
      <c r="I397" s="118"/>
      <c r="J397" s="118"/>
      <c r="K397" s="118"/>
      <c r="M397" s="118"/>
      <c r="N397" s="118"/>
      <c r="O397" s="118"/>
      <c r="P397" s="118"/>
      <c r="Q397" s="118"/>
      <c r="R397" s="118"/>
    </row>
    <row r="398" spans="1:18" ht="16.899999999999999" customHeight="1" x14ac:dyDescent="0.3">
      <c r="A398" s="484" t="str">
        <f t="shared" si="18"/>
        <v>GDBTPotenciaValle de México Norte</v>
      </c>
      <c r="C398" s="193" t="s">
        <v>53</v>
      </c>
      <c r="D398" s="177" t="s">
        <v>136</v>
      </c>
      <c r="E398" s="177" t="s">
        <v>75</v>
      </c>
      <c r="F398" s="178" t="s">
        <v>163</v>
      </c>
      <c r="G398" s="179">
        <f t="array" ref="G398">INDEX(INSUMOS_MARZO_2025!$E$18:$E$221,MATCH($C398&amp;$E398,INSUMOS_MARZO_2025!$B$18:$B$221&amp;INSUMOS_MARZO_2025!$C$18:$C$221,0))</f>
        <v>36.666210549256078</v>
      </c>
      <c r="H398" s="118"/>
      <c r="I398" s="118"/>
      <c r="J398" s="118"/>
      <c r="K398" s="118"/>
      <c r="M398" s="118"/>
      <c r="N398" s="118"/>
      <c r="O398" s="118"/>
      <c r="P398" s="118"/>
      <c r="Q398" s="118"/>
      <c r="R398" s="118"/>
    </row>
    <row r="399" spans="1:18" ht="16.899999999999999" customHeight="1" x14ac:dyDescent="0.3">
      <c r="A399" s="484" t="str">
        <f t="shared" si="18"/>
        <v>GDMTHPotenciaValle de México Norte</v>
      </c>
      <c r="C399" s="193" t="s">
        <v>54</v>
      </c>
      <c r="D399" s="177" t="s">
        <v>136</v>
      </c>
      <c r="E399" s="177" t="s">
        <v>75</v>
      </c>
      <c r="F399" s="178" t="s">
        <v>163</v>
      </c>
      <c r="G399" s="179">
        <f t="array" ref="G399">INDEX(INSUMOS_MARZO_2025!$E$18:$E$221,MATCH($C399&amp;$E399,INSUMOS_MARZO_2025!$B$18:$B$221&amp;INSUMOS_MARZO_2025!$C$18:$C$221,0))</f>
        <v>819.69239623508088</v>
      </c>
      <c r="H399" s="118"/>
      <c r="I399" s="118"/>
      <c r="J399" s="118"/>
      <c r="K399" s="118"/>
      <c r="M399" s="118"/>
      <c r="N399" s="118"/>
      <c r="O399" s="118"/>
      <c r="P399" s="118"/>
      <c r="Q399" s="118"/>
      <c r="R399" s="118"/>
    </row>
    <row r="400" spans="1:18" ht="16.899999999999999" customHeight="1" x14ac:dyDescent="0.3">
      <c r="A400" s="484" t="str">
        <f t="shared" si="18"/>
        <v>GDMTOPotenciaValle de México Norte</v>
      </c>
      <c r="C400" s="193" t="s">
        <v>55</v>
      </c>
      <c r="D400" s="177" t="s">
        <v>136</v>
      </c>
      <c r="E400" s="177" t="s">
        <v>75</v>
      </c>
      <c r="F400" s="178" t="s">
        <v>163</v>
      </c>
      <c r="G400" s="179">
        <f t="array" ref="G400">INDEX(INSUMOS_MARZO_2025!$E$18:$E$221,MATCH($C400&amp;$E400,INSUMOS_MARZO_2025!$B$18:$B$221&amp;INSUMOS_MARZO_2025!$C$18:$C$221,0))</f>
        <v>155.98226195970321</v>
      </c>
      <c r="H400" s="118"/>
      <c r="I400" s="118"/>
      <c r="J400" s="118"/>
      <c r="K400" s="118"/>
      <c r="M400" s="118"/>
      <c r="N400" s="118"/>
      <c r="O400" s="118"/>
      <c r="P400" s="118"/>
      <c r="Q400" s="118"/>
      <c r="R400" s="118"/>
    </row>
    <row r="401" spans="1:18" ht="16.899999999999999" customHeight="1" x14ac:dyDescent="0.3">
      <c r="A401" s="484" t="str">
        <f t="shared" si="18"/>
        <v>PDBTPotenciaValle de México Norte</v>
      </c>
      <c r="C401" s="193" t="s">
        <v>56</v>
      </c>
      <c r="D401" s="177" t="s">
        <v>136</v>
      </c>
      <c r="E401" s="177" t="s">
        <v>75</v>
      </c>
      <c r="F401" s="178" t="s">
        <v>163</v>
      </c>
      <c r="G401" s="179">
        <f t="array" ref="G401">INDEX(INSUMOS_MARZO_2025!$E$18:$E$221,MATCH($C401&amp;$E401,INSUMOS_MARZO_2025!$B$18:$B$221&amp;INSUMOS_MARZO_2025!$C$18:$C$221,0))</f>
        <v>155.21744162875561</v>
      </c>
      <c r="H401" s="118"/>
      <c r="I401" s="118"/>
      <c r="J401" s="118"/>
      <c r="K401" s="118"/>
      <c r="M401" s="118"/>
      <c r="N401" s="118"/>
      <c r="O401" s="118"/>
      <c r="P401" s="118"/>
      <c r="Q401" s="118"/>
      <c r="R401" s="118"/>
    </row>
    <row r="402" spans="1:18" ht="16.899999999999999" customHeight="1" x14ac:dyDescent="0.3">
      <c r="A402" s="484" t="str">
        <f t="shared" si="18"/>
        <v>APBTPotenciaValle de México Norte</v>
      </c>
      <c r="C402" s="176" t="s">
        <v>57</v>
      </c>
      <c r="D402" s="177" t="s">
        <v>136</v>
      </c>
      <c r="E402" s="177" t="s">
        <v>75</v>
      </c>
      <c r="F402" s="178" t="s">
        <v>163</v>
      </c>
      <c r="G402" s="179">
        <f t="array" ref="G402">INDEX(INSUMOS_MARZO_2025!$E$18:$E$221,MATCH($C402&amp;$E402,INSUMOS_MARZO_2025!$B$18:$B$221&amp;INSUMOS_MARZO_2025!$C$18:$C$221,0))</f>
        <v>54.544893873908073</v>
      </c>
      <c r="H402" s="118"/>
      <c r="I402" s="118"/>
      <c r="J402" s="118"/>
      <c r="K402" s="118"/>
      <c r="M402" s="118"/>
      <c r="N402" s="118"/>
      <c r="O402" s="118"/>
      <c r="P402" s="118"/>
      <c r="Q402" s="118"/>
      <c r="R402" s="118"/>
    </row>
    <row r="403" spans="1:18" ht="16.899999999999999" customHeight="1" x14ac:dyDescent="0.3">
      <c r="A403" s="484" t="str">
        <f t="shared" si="18"/>
        <v>APMTPotenciaValle de México Norte</v>
      </c>
      <c r="C403" s="176" t="s">
        <v>58</v>
      </c>
      <c r="D403" s="177" t="s">
        <v>136</v>
      </c>
      <c r="E403" s="177" t="s">
        <v>75</v>
      </c>
      <c r="F403" s="178" t="s">
        <v>163</v>
      </c>
      <c r="G403" s="179">
        <f t="array" ref="G403">INDEX(INSUMOS_MARZO_2025!$E$18:$E$221,MATCH($C403&amp;$E403,INSUMOS_MARZO_2025!$B$18:$B$221&amp;INSUMOS_MARZO_2025!$C$18:$C$221,0))</f>
        <v>6.6628759977501832E-3</v>
      </c>
      <c r="H403" s="118"/>
      <c r="I403" s="118"/>
      <c r="J403" s="118"/>
      <c r="K403" s="118"/>
      <c r="M403" s="118"/>
      <c r="N403" s="118"/>
      <c r="O403" s="118"/>
      <c r="P403" s="118"/>
      <c r="Q403" s="118"/>
      <c r="R403" s="118"/>
    </row>
    <row r="404" spans="1:18" ht="16.899999999999999" customHeight="1" x14ac:dyDescent="0.3">
      <c r="A404" s="484" t="str">
        <f t="shared" si="18"/>
        <v>RABTPotenciaValle de México Norte</v>
      </c>
      <c r="C404" s="176" t="s">
        <v>59</v>
      </c>
      <c r="D404" s="177" t="s">
        <v>136</v>
      </c>
      <c r="E404" s="177" t="s">
        <v>75</v>
      </c>
      <c r="F404" s="178" t="s">
        <v>163</v>
      </c>
      <c r="G404" s="179">
        <f t="array" ref="G404">INDEX(INSUMOS_MARZO_2025!$E$18:$E$221,MATCH($C404&amp;$E404,INSUMOS_MARZO_2025!$B$18:$B$221&amp;INSUMOS_MARZO_2025!$C$18:$C$221,0))</f>
        <v>4.0122302523919053</v>
      </c>
      <c r="H404" s="118"/>
      <c r="I404" s="118"/>
      <c r="J404" s="118"/>
      <c r="K404" s="118"/>
      <c r="M404" s="118"/>
      <c r="N404" s="118"/>
      <c r="O404" s="118"/>
      <c r="P404" s="118"/>
      <c r="Q404" s="118"/>
      <c r="R404" s="118"/>
    </row>
    <row r="405" spans="1:18" ht="16.899999999999999" customHeight="1" x14ac:dyDescent="0.3">
      <c r="A405" s="484" t="str">
        <f t="shared" si="18"/>
        <v>RAMTPotenciaValle de México Norte</v>
      </c>
      <c r="C405" s="176" t="s">
        <v>60</v>
      </c>
      <c r="D405" s="177" t="s">
        <v>136</v>
      </c>
      <c r="E405" s="177" t="s">
        <v>75</v>
      </c>
      <c r="F405" s="178" t="s">
        <v>163</v>
      </c>
      <c r="G405" s="179">
        <f t="array" ref="G405">INDEX(INSUMOS_MARZO_2025!$E$18:$E$221,MATCH($C405&amp;$E405,INSUMOS_MARZO_2025!$B$18:$B$221&amp;INSUMOS_MARZO_2025!$C$18:$C$221,0))</f>
        <v>5.1146547909882507</v>
      </c>
      <c r="H405" s="118"/>
      <c r="I405" s="118"/>
      <c r="J405" s="118"/>
      <c r="K405" s="118"/>
      <c r="M405" s="118"/>
      <c r="N405" s="118"/>
      <c r="O405" s="118"/>
      <c r="P405" s="118"/>
      <c r="Q405" s="118"/>
      <c r="R405" s="118"/>
    </row>
    <row r="406" spans="1:18" ht="16.899999999999999" customHeight="1" x14ac:dyDescent="0.3">
      <c r="A406" s="484" t="str">
        <f t="shared" si="18"/>
        <v>DB1PotenciaValle de México Sur</v>
      </c>
      <c r="C406" s="176" t="s">
        <v>48</v>
      </c>
      <c r="D406" s="177" t="s">
        <v>136</v>
      </c>
      <c r="E406" s="177" t="s">
        <v>76</v>
      </c>
      <c r="F406" s="178" t="s">
        <v>163</v>
      </c>
      <c r="G406" s="179">
        <f t="array" ref="G406">INDEX(INSUMOS_MARZO_2025!$E$18:$E$221,MATCH($C406&amp;$E406,INSUMOS_MARZO_2025!$B$18:$B$221&amp;INSUMOS_MARZO_2025!$C$18:$C$221,0))</f>
        <v>337.93626657699133</v>
      </c>
      <c r="H406" s="118"/>
      <c r="I406" s="118"/>
      <c r="J406" s="118"/>
      <c r="K406" s="118"/>
      <c r="M406" s="118"/>
      <c r="N406" s="118"/>
      <c r="O406" s="118"/>
      <c r="P406" s="118"/>
      <c r="Q406" s="118"/>
      <c r="R406" s="118"/>
    </row>
    <row r="407" spans="1:18" ht="16.899999999999999" customHeight="1" x14ac:dyDescent="0.3">
      <c r="A407" s="484" t="str">
        <f t="shared" si="18"/>
        <v>DB2PotenciaValle de México Sur</v>
      </c>
      <c r="C407" s="176" t="s">
        <v>50</v>
      </c>
      <c r="D407" s="177" t="s">
        <v>136</v>
      </c>
      <c r="E407" s="177" t="s">
        <v>76</v>
      </c>
      <c r="F407" s="178" t="s">
        <v>163</v>
      </c>
      <c r="G407" s="179">
        <f t="array" ref="G407">INDEX(INSUMOS_MARZO_2025!$E$18:$E$221,MATCH($C407&amp;$E407,INSUMOS_MARZO_2025!$B$18:$B$221&amp;INSUMOS_MARZO_2025!$C$18:$C$221,0))</f>
        <v>213.93978247743033</v>
      </c>
      <c r="H407" s="118"/>
      <c r="I407" s="118"/>
      <c r="J407" s="118"/>
      <c r="K407" s="118"/>
      <c r="M407" s="118"/>
      <c r="N407" s="118"/>
      <c r="O407" s="118"/>
      <c r="P407" s="118"/>
      <c r="Q407" s="118"/>
      <c r="R407" s="118"/>
    </row>
    <row r="408" spans="1:18" ht="16.899999999999999" customHeight="1" x14ac:dyDescent="0.3">
      <c r="A408" s="484" t="str">
        <f t="shared" si="18"/>
        <v>DISTPotenciaValle de México Sur</v>
      </c>
      <c r="C408" s="176" t="s">
        <v>51</v>
      </c>
      <c r="D408" s="177" t="s">
        <v>136</v>
      </c>
      <c r="E408" s="177" t="s">
        <v>76</v>
      </c>
      <c r="F408" s="178" t="s">
        <v>163</v>
      </c>
      <c r="G408" s="179">
        <f t="array" ref="G408">INDEX(INSUMOS_MARZO_2025!$E$18:$E$221,MATCH($C408&amp;$E408,INSUMOS_MARZO_2025!$B$18:$B$221&amp;INSUMOS_MARZO_2025!$C$18:$C$221,0))</f>
        <v>23.077970449950229</v>
      </c>
      <c r="H408" s="118"/>
      <c r="I408" s="118"/>
      <c r="J408" s="118"/>
      <c r="K408" s="118"/>
      <c r="M408" s="118"/>
      <c r="N408" s="118"/>
      <c r="O408" s="118"/>
      <c r="P408" s="118"/>
      <c r="Q408" s="118"/>
      <c r="R408" s="118"/>
    </row>
    <row r="409" spans="1:18" ht="16.899999999999999" customHeight="1" x14ac:dyDescent="0.3">
      <c r="A409" s="484" t="str">
        <f t="shared" si="18"/>
        <v>DITPotenciaValle de México Sur</v>
      </c>
      <c r="C409" s="176" t="s">
        <v>52</v>
      </c>
      <c r="D409" s="177" t="s">
        <v>136</v>
      </c>
      <c r="E409" s="177" t="s">
        <v>76</v>
      </c>
      <c r="F409" s="178" t="s">
        <v>163</v>
      </c>
      <c r="G409" s="179">
        <f t="array" ref="G409">INDEX(INSUMOS_MARZO_2025!$E$18:$E$221,MATCH($C409&amp;$E409,INSUMOS_MARZO_2025!$B$18:$B$221&amp;INSUMOS_MARZO_2025!$C$18:$C$221,0))</f>
        <v>4.5395807031759583</v>
      </c>
      <c r="H409" s="118"/>
      <c r="I409" s="118"/>
      <c r="J409" s="118"/>
      <c r="K409" s="118"/>
      <c r="M409" s="118"/>
      <c r="N409" s="118"/>
      <c r="O409" s="118"/>
      <c r="P409" s="118"/>
      <c r="Q409" s="118"/>
      <c r="R409" s="118"/>
    </row>
    <row r="410" spans="1:18" ht="16.899999999999999" customHeight="1" x14ac:dyDescent="0.3">
      <c r="A410" s="484" t="str">
        <f t="shared" si="18"/>
        <v>GDBTPotenciaValle de México Sur</v>
      </c>
      <c r="C410" s="176" t="s">
        <v>53</v>
      </c>
      <c r="D410" s="177" t="s">
        <v>136</v>
      </c>
      <c r="E410" s="177" t="s">
        <v>76</v>
      </c>
      <c r="F410" s="178" t="s">
        <v>163</v>
      </c>
      <c r="G410" s="179">
        <f t="array" ref="G410">INDEX(INSUMOS_MARZO_2025!$E$18:$E$221,MATCH($C410&amp;$E410,INSUMOS_MARZO_2025!$B$18:$B$221&amp;INSUMOS_MARZO_2025!$C$18:$C$221,0))</f>
        <v>51.415348352193185</v>
      </c>
      <c r="H410" s="118"/>
      <c r="I410" s="118"/>
      <c r="J410" s="118"/>
      <c r="K410" s="118"/>
      <c r="M410" s="118"/>
      <c r="N410" s="118"/>
      <c r="O410" s="118"/>
      <c r="P410" s="118"/>
      <c r="Q410" s="118"/>
      <c r="R410" s="118"/>
    </row>
    <row r="411" spans="1:18" ht="16.899999999999999" customHeight="1" x14ac:dyDescent="0.3">
      <c r="A411" s="484" t="str">
        <f t="shared" si="18"/>
        <v>GDMTHPotenciaValle de México Sur</v>
      </c>
      <c r="C411" s="176" t="s">
        <v>54</v>
      </c>
      <c r="D411" s="177" t="s">
        <v>136</v>
      </c>
      <c r="E411" s="177" t="s">
        <v>76</v>
      </c>
      <c r="F411" s="178" t="s">
        <v>163</v>
      </c>
      <c r="G411" s="179">
        <f t="array" ref="G411">INDEX(INSUMOS_MARZO_2025!$E$18:$E$221,MATCH($C411&amp;$E411,INSUMOS_MARZO_2025!$B$18:$B$221&amp;INSUMOS_MARZO_2025!$C$18:$C$221,0))</f>
        <v>749.51475922648183</v>
      </c>
      <c r="H411" s="118"/>
      <c r="I411" s="118"/>
      <c r="J411" s="118"/>
      <c r="K411" s="118"/>
      <c r="M411" s="118"/>
      <c r="N411" s="118"/>
      <c r="O411" s="118"/>
      <c r="P411" s="118"/>
      <c r="Q411" s="118"/>
      <c r="R411" s="118"/>
    </row>
    <row r="412" spans="1:18" ht="16.899999999999999" customHeight="1" x14ac:dyDescent="0.3">
      <c r="A412" s="484" t="str">
        <f t="shared" si="18"/>
        <v>GDMTOPotenciaValle de México Sur</v>
      </c>
      <c r="C412" s="176" t="s">
        <v>55</v>
      </c>
      <c r="D412" s="177" t="s">
        <v>136</v>
      </c>
      <c r="E412" s="177" t="s">
        <v>76</v>
      </c>
      <c r="F412" s="178" t="s">
        <v>163</v>
      </c>
      <c r="G412" s="179">
        <f t="array" ref="G412">INDEX(INSUMOS_MARZO_2025!$E$18:$E$221,MATCH($C412&amp;$E412,INSUMOS_MARZO_2025!$B$18:$B$221&amp;INSUMOS_MARZO_2025!$C$18:$C$221,0))</f>
        <v>210.23169459342247</v>
      </c>
      <c r="H412" s="118"/>
      <c r="I412" s="118"/>
      <c r="J412" s="118"/>
      <c r="K412" s="118"/>
      <c r="M412" s="118"/>
      <c r="N412" s="118"/>
      <c r="O412" s="118"/>
      <c r="P412" s="118"/>
      <c r="Q412" s="118"/>
      <c r="R412" s="118"/>
    </row>
    <row r="413" spans="1:18" ht="16.899999999999999" customHeight="1" x14ac:dyDescent="0.3">
      <c r="A413" s="484" t="str">
        <f t="shared" si="18"/>
        <v>PDBTPotenciaValle de México Sur</v>
      </c>
      <c r="C413" s="176" t="s">
        <v>56</v>
      </c>
      <c r="D413" s="177" t="s">
        <v>136</v>
      </c>
      <c r="E413" s="177" t="s">
        <v>76</v>
      </c>
      <c r="F413" s="178" t="s">
        <v>163</v>
      </c>
      <c r="G413" s="179">
        <f t="array" ref="G413">INDEX(INSUMOS_MARZO_2025!$E$18:$E$221,MATCH($C413&amp;$E413,INSUMOS_MARZO_2025!$B$18:$B$221&amp;INSUMOS_MARZO_2025!$C$18:$C$221,0))</f>
        <v>174.50487482094238</v>
      </c>
      <c r="H413" s="118"/>
      <c r="I413" s="118"/>
      <c r="J413" s="118"/>
      <c r="K413" s="118"/>
      <c r="M413" s="118"/>
      <c r="N413" s="118"/>
      <c r="O413" s="118"/>
      <c r="P413" s="118"/>
      <c r="Q413" s="118"/>
      <c r="R413" s="118"/>
    </row>
    <row r="414" spans="1:18" ht="16.899999999999999" customHeight="1" x14ac:dyDescent="0.3">
      <c r="A414" s="484" t="str">
        <f t="shared" si="18"/>
        <v>APBTPotenciaValle de México Sur</v>
      </c>
      <c r="C414" s="176" t="s">
        <v>57</v>
      </c>
      <c r="D414" s="177" t="s">
        <v>136</v>
      </c>
      <c r="E414" s="177" t="s">
        <v>76</v>
      </c>
      <c r="F414" s="178" t="s">
        <v>163</v>
      </c>
      <c r="G414" s="179">
        <f t="array" ref="G414">INDEX(INSUMOS_MARZO_2025!$E$18:$E$221,MATCH($C414&amp;$E414,INSUMOS_MARZO_2025!$B$18:$B$221&amp;INSUMOS_MARZO_2025!$C$18:$C$221,0))</f>
        <v>27.740486127153691</v>
      </c>
      <c r="H414" s="118"/>
      <c r="I414" s="118"/>
      <c r="J414" s="118"/>
      <c r="K414" s="118"/>
      <c r="M414" s="118"/>
      <c r="N414" s="118"/>
      <c r="O414" s="118"/>
      <c r="P414" s="118"/>
      <c r="Q414" s="118"/>
      <c r="R414" s="118"/>
    </row>
    <row r="415" spans="1:18" ht="16.899999999999999" customHeight="1" x14ac:dyDescent="0.3">
      <c r="A415" s="484" t="str">
        <f t="shared" si="18"/>
        <v>APMTPotenciaValle de México Sur</v>
      </c>
      <c r="C415" s="176" t="s">
        <v>58</v>
      </c>
      <c r="D415" s="177" t="s">
        <v>136</v>
      </c>
      <c r="E415" s="177" t="s">
        <v>76</v>
      </c>
      <c r="F415" s="178" t="s">
        <v>163</v>
      </c>
      <c r="G415" s="179">
        <f t="array" ref="G415">INDEX(INSUMOS_MARZO_2025!$E$18:$E$221,MATCH($C415&amp;$E415,INSUMOS_MARZO_2025!$B$18:$B$221&amp;INSUMOS_MARZO_2025!$C$18:$C$221,0))</f>
        <v>5.3707121015185875E-3</v>
      </c>
      <c r="H415" s="118"/>
      <c r="I415" s="118"/>
      <c r="J415" s="118"/>
      <c r="K415" s="118"/>
      <c r="M415" s="118"/>
      <c r="N415" s="118"/>
      <c r="O415" s="118"/>
      <c r="P415" s="118"/>
      <c r="Q415" s="118"/>
      <c r="R415" s="118"/>
    </row>
    <row r="416" spans="1:18" ht="16.899999999999999" customHeight="1" x14ac:dyDescent="0.3">
      <c r="A416" s="484" t="str">
        <f t="shared" si="18"/>
        <v>RABTPotenciaValle de México Sur</v>
      </c>
      <c r="C416" s="176" t="s">
        <v>59</v>
      </c>
      <c r="D416" s="177" t="s">
        <v>136</v>
      </c>
      <c r="E416" s="177" t="s">
        <v>76</v>
      </c>
      <c r="F416" s="178" t="s">
        <v>163</v>
      </c>
      <c r="G416" s="179">
        <f t="array" ref="G416">INDEX(INSUMOS_MARZO_2025!$E$18:$E$221,MATCH($C416&amp;$E416,INSUMOS_MARZO_2025!$B$18:$B$221&amp;INSUMOS_MARZO_2025!$C$18:$C$221,0))</f>
        <v>0.51362201755871584</v>
      </c>
      <c r="H416" s="118"/>
      <c r="I416" s="118"/>
      <c r="J416" s="118"/>
      <c r="K416" s="118"/>
      <c r="M416" s="118"/>
      <c r="N416" s="118"/>
      <c r="O416" s="118"/>
      <c r="P416" s="118"/>
      <c r="Q416" s="118"/>
      <c r="R416" s="118"/>
    </row>
    <row r="417" spans="1:18" ht="16.899999999999999" customHeight="1" x14ac:dyDescent="0.3">
      <c r="A417" s="484" t="str">
        <f t="shared" si="18"/>
        <v>RAMTPotenciaValle de México Sur</v>
      </c>
      <c r="C417" s="197" t="s">
        <v>60</v>
      </c>
      <c r="D417" s="198" t="s">
        <v>136</v>
      </c>
      <c r="E417" s="198" t="s">
        <v>76</v>
      </c>
      <c r="F417" s="199" t="s">
        <v>163</v>
      </c>
      <c r="G417" s="200">
        <f t="array" ref="G417">INDEX(INSUMOS_MARZO_2025!$E$18:$E$221,MATCH($C417&amp;$E417,INSUMOS_MARZO_2025!$B$18:$B$221&amp;INSUMOS_MARZO_2025!$C$18:$C$221,0))</f>
        <v>0.64415043756646728</v>
      </c>
      <c r="H417" s="118"/>
      <c r="I417" s="118"/>
      <c r="J417" s="118"/>
      <c r="K417" s="118"/>
      <c r="M417" s="118"/>
      <c r="N417" s="118"/>
      <c r="O417" s="118"/>
      <c r="P417" s="118"/>
      <c r="Q417" s="118"/>
      <c r="R417" s="118"/>
    </row>
    <row r="418" spans="1:18" ht="16.5" x14ac:dyDescent="0.3">
      <c r="A418" s="484" t="str">
        <f t="shared" si="18"/>
        <v/>
      </c>
    </row>
    <row r="419" spans="1:18" ht="16.5" x14ac:dyDescent="0.3">
      <c r="A419" s="484" t="str">
        <f t="shared" si="18"/>
        <v/>
      </c>
    </row>
    <row r="420" spans="1:18" ht="16.5" x14ac:dyDescent="0.3">
      <c r="A420" s="484" t="str">
        <f t="shared" si="18"/>
        <v/>
      </c>
    </row>
    <row r="421" spans="1:18" ht="16.5" hidden="1" x14ac:dyDescent="0.3">
      <c r="A421" s="484" t="str">
        <f t="shared" si="18"/>
        <v/>
      </c>
    </row>
    <row r="422" spans="1:18" ht="16.5" hidden="1" x14ac:dyDescent="0.3">
      <c r="A422" s="484" t="str">
        <f t="shared" si="18"/>
        <v/>
      </c>
    </row>
    <row r="423" spans="1:18" ht="16.5" hidden="1" x14ac:dyDescent="0.3">
      <c r="A423" s="484" t="str">
        <f t="shared" si="18"/>
        <v/>
      </c>
    </row>
    <row r="424" spans="1:18" ht="16.5" hidden="1" x14ac:dyDescent="0.3">
      <c r="A424" s="484" t="str">
        <f t="shared" si="18"/>
        <v/>
      </c>
    </row>
    <row r="425" spans="1:18" ht="16.5" hidden="1" x14ac:dyDescent="0.3">
      <c r="A425" s="484" t="str">
        <f t="shared" si="18"/>
        <v/>
      </c>
    </row>
    <row r="426" spans="1:18" ht="16.5" hidden="1" x14ac:dyDescent="0.3">
      <c r="A426" s="484" t="str">
        <f t="shared" si="18"/>
        <v/>
      </c>
    </row>
    <row r="427" spans="1:18" ht="16.5" hidden="1" x14ac:dyDescent="0.3">
      <c r="A427" s="484" t="str">
        <f t="shared" si="18"/>
        <v/>
      </c>
    </row>
    <row r="428" spans="1:18" ht="16.5" hidden="1" x14ac:dyDescent="0.3">
      <c r="A428" s="484" t="str">
        <f t="shared" si="18"/>
        <v/>
      </c>
    </row>
    <row r="429" spans="1:18" ht="16.5" hidden="1" x14ac:dyDescent="0.3">
      <c r="A429" s="484" t="str">
        <f t="shared" si="18"/>
        <v/>
      </c>
    </row>
    <row r="430" spans="1:18" ht="16.5" hidden="1" x14ac:dyDescent="0.3">
      <c r="A430" s="484" t="str">
        <f t="shared" si="18"/>
        <v/>
      </c>
    </row>
    <row r="431" spans="1:18" ht="16.5" hidden="1" x14ac:dyDescent="0.3">
      <c r="A431" s="484" t="str">
        <f t="shared" si="18"/>
        <v/>
      </c>
    </row>
    <row r="432" spans="1:18" ht="16.5" hidden="1" x14ac:dyDescent="0.3">
      <c r="A432" s="484" t="str">
        <f t="shared" si="18"/>
        <v/>
      </c>
    </row>
    <row r="433" spans="1:1" ht="16.5" hidden="1" x14ac:dyDescent="0.3">
      <c r="A433" s="484" t="str">
        <f t="shared" si="18"/>
        <v/>
      </c>
    </row>
    <row r="434" spans="1:1" ht="16.5" hidden="1" x14ac:dyDescent="0.3">
      <c r="A434" s="484" t="str">
        <f t="shared" si="18"/>
        <v/>
      </c>
    </row>
    <row r="435" spans="1:1" ht="16.5" hidden="1" x14ac:dyDescent="0.3">
      <c r="A435" s="484" t="str">
        <f t="shared" si="18"/>
        <v/>
      </c>
    </row>
    <row r="436" spans="1:1" ht="16.5" hidden="1" x14ac:dyDescent="0.3">
      <c r="A436" s="484" t="str">
        <f t="shared" si="18"/>
        <v/>
      </c>
    </row>
    <row r="437" spans="1:1" ht="16.5" hidden="1" x14ac:dyDescent="0.3">
      <c r="A437" s="484" t="str">
        <f t="shared" si="18"/>
        <v/>
      </c>
    </row>
    <row r="438" spans="1:1" ht="16.5" hidden="1" x14ac:dyDescent="0.3">
      <c r="A438" s="484" t="str">
        <f t="shared" si="18"/>
        <v/>
      </c>
    </row>
    <row r="439" spans="1:1" ht="16.5" hidden="1" x14ac:dyDescent="0.3">
      <c r="A439" s="484" t="str">
        <f t="shared" si="18"/>
        <v/>
      </c>
    </row>
    <row r="440" spans="1:1" ht="16.5" hidden="1" x14ac:dyDescent="0.3">
      <c r="A440" s="484" t="str">
        <f t="shared" si="18"/>
        <v/>
      </c>
    </row>
    <row r="441" spans="1:1" ht="16.5" hidden="1" x14ac:dyDescent="0.3">
      <c r="A441" s="484" t="str">
        <f t="shared" si="18"/>
        <v/>
      </c>
    </row>
    <row r="442" spans="1:1" ht="16.5" hidden="1" x14ac:dyDescent="0.3">
      <c r="A442" s="484" t="str">
        <f t="shared" si="18"/>
        <v/>
      </c>
    </row>
    <row r="443" spans="1:1" ht="16.5" hidden="1" x14ac:dyDescent="0.3">
      <c r="A443" s="484" t="str">
        <f t="shared" si="18"/>
        <v/>
      </c>
    </row>
    <row r="444" spans="1:1" ht="16.5" hidden="1" x14ac:dyDescent="0.3">
      <c r="A444" s="484" t="str">
        <f t="shared" si="18"/>
        <v/>
      </c>
    </row>
    <row r="445" spans="1:1" ht="16.5" hidden="1" x14ac:dyDescent="0.3">
      <c r="A445" s="484" t="str">
        <f t="shared" si="18"/>
        <v/>
      </c>
    </row>
    <row r="446" spans="1:1" ht="16.5" hidden="1" x14ac:dyDescent="0.3">
      <c r="A446" s="484" t="str">
        <f t="shared" si="18"/>
        <v/>
      </c>
    </row>
    <row r="447" spans="1:1" ht="16.5" hidden="1" x14ac:dyDescent="0.3">
      <c r="A447" s="484" t="str">
        <f t="shared" si="18"/>
        <v/>
      </c>
    </row>
    <row r="448" spans="1:1" ht="16.5" hidden="1" x14ac:dyDescent="0.3">
      <c r="A448" s="484" t="str">
        <f t="shared" si="18"/>
        <v/>
      </c>
    </row>
    <row r="449" spans="1:1" ht="16.5" hidden="1" x14ac:dyDescent="0.3">
      <c r="A449" s="484" t="str">
        <f t="shared" si="18"/>
        <v/>
      </c>
    </row>
    <row r="450" spans="1:1" ht="16.5" hidden="1" x14ac:dyDescent="0.3">
      <c r="A450" s="484" t="str">
        <f t="shared" si="18"/>
        <v/>
      </c>
    </row>
    <row r="451" spans="1:1" ht="16.5" hidden="1" x14ac:dyDescent="0.3">
      <c r="A451" s="484" t="str">
        <f t="shared" si="18"/>
        <v/>
      </c>
    </row>
    <row r="452" spans="1:1" ht="16.5" hidden="1" x14ac:dyDescent="0.3">
      <c r="A452" s="484" t="str">
        <f t="shared" si="18"/>
        <v/>
      </c>
    </row>
    <row r="453" spans="1:1" ht="16.5" hidden="1" x14ac:dyDescent="0.3">
      <c r="A453" s="484" t="str">
        <f t="shared" si="18"/>
        <v/>
      </c>
    </row>
    <row r="454" spans="1:1" ht="16.5" hidden="1" x14ac:dyDescent="0.3">
      <c r="A454" s="484" t="str">
        <f t="shared" si="18"/>
        <v/>
      </c>
    </row>
    <row r="455" spans="1:1" ht="16.5" hidden="1" x14ac:dyDescent="0.3">
      <c r="A455" s="484" t="str">
        <f t="shared" si="18"/>
        <v/>
      </c>
    </row>
    <row r="456" spans="1:1" ht="16.5" hidden="1" x14ac:dyDescent="0.3">
      <c r="A456" s="484" t="str">
        <f t="shared" si="18"/>
        <v/>
      </c>
    </row>
    <row r="457" spans="1:1" ht="16.5" hidden="1" x14ac:dyDescent="0.3">
      <c r="A457" s="484" t="str">
        <f t="shared" si="18"/>
        <v/>
      </c>
    </row>
    <row r="458" spans="1:1" ht="16.5" hidden="1" x14ac:dyDescent="0.3">
      <c r="A458" s="484" t="str">
        <f t="shared" si="18"/>
        <v/>
      </c>
    </row>
    <row r="459" spans="1:1" ht="16.5" hidden="1" x14ac:dyDescent="0.3">
      <c r="A459" s="484" t="str">
        <f t="shared" ref="A459:A522" si="19">C459&amp;D459&amp;E459</f>
        <v/>
      </c>
    </row>
    <row r="460" spans="1:1" ht="16.5" hidden="1" x14ac:dyDescent="0.3">
      <c r="A460" s="484" t="str">
        <f t="shared" si="19"/>
        <v/>
      </c>
    </row>
    <row r="461" spans="1:1" ht="16.5" hidden="1" x14ac:dyDescent="0.3">
      <c r="A461" s="484" t="str">
        <f t="shared" si="19"/>
        <v/>
      </c>
    </row>
    <row r="462" spans="1:1" ht="16.5" hidden="1" x14ac:dyDescent="0.3">
      <c r="A462" s="484" t="str">
        <f t="shared" si="19"/>
        <v/>
      </c>
    </row>
    <row r="463" spans="1:1" ht="16.5" hidden="1" x14ac:dyDescent="0.3">
      <c r="A463" s="484" t="str">
        <f t="shared" si="19"/>
        <v/>
      </c>
    </row>
    <row r="464" spans="1:1" ht="16.5" hidden="1" x14ac:dyDescent="0.3">
      <c r="A464" s="484" t="str">
        <f t="shared" si="19"/>
        <v/>
      </c>
    </row>
    <row r="465" spans="1:1" ht="16.5" hidden="1" x14ac:dyDescent="0.3">
      <c r="A465" s="484" t="str">
        <f t="shared" si="19"/>
        <v/>
      </c>
    </row>
    <row r="466" spans="1:1" ht="16.5" hidden="1" x14ac:dyDescent="0.3">
      <c r="A466" s="484" t="str">
        <f t="shared" si="19"/>
        <v/>
      </c>
    </row>
    <row r="467" spans="1:1" ht="16.5" hidden="1" x14ac:dyDescent="0.3">
      <c r="A467" s="484" t="str">
        <f t="shared" si="19"/>
        <v/>
      </c>
    </row>
    <row r="468" spans="1:1" ht="16.5" hidden="1" x14ac:dyDescent="0.3">
      <c r="A468" s="484" t="str">
        <f t="shared" si="19"/>
        <v/>
      </c>
    </row>
    <row r="469" spans="1:1" ht="16.5" hidden="1" x14ac:dyDescent="0.3">
      <c r="A469" s="484" t="str">
        <f t="shared" si="19"/>
        <v/>
      </c>
    </row>
    <row r="470" spans="1:1" ht="16.5" hidden="1" x14ac:dyDescent="0.3">
      <c r="A470" s="484" t="str">
        <f t="shared" si="19"/>
        <v/>
      </c>
    </row>
    <row r="471" spans="1:1" ht="16.5" hidden="1" x14ac:dyDescent="0.3">
      <c r="A471" s="484" t="str">
        <f t="shared" si="19"/>
        <v/>
      </c>
    </row>
    <row r="472" spans="1:1" ht="16.5" hidden="1" x14ac:dyDescent="0.3">
      <c r="A472" s="484" t="str">
        <f t="shared" si="19"/>
        <v/>
      </c>
    </row>
    <row r="473" spans="1:1" ht="16.5" hidden="1" x14ac:dyDescent="0.3">
      <c r="A473" s="484" t="str">
        <f t="shared" si="19"/>
        <v/>
      </c>
    </row>
    <row r="474" spans="1:1" ht="16.5" hidden="1" x14ac:dyDescent="0.3">
      <c r="A474" s="484" t="str">
        <f t="shared" si="19"/>
        <v/>
      </c>
    </row>
    <row r="475" spans="1:1" ht="16.5" hidden="1" x14ac:dyDescent="0.3">
      <c r="A475" s="484" t="str">
        <f t="shared" si="19"/>
        <v/>
      </c>
    </row>
    <row r="476" spans="1:1" ht="16.5" hidden="1" x14ac:dyDescent="0.3">
      <c r="A476" s="484" t="str">
        <f t="shared" si="19"/>
        <v/>
      </c>
    </row>
    <row r="477" spans="1:1" ht="16.5" hidden="1" x14ac:dyDescent="0.3">
      <c r="A477" s="484" t="str">
        <f t="shared" si="19"/>
        <v/>
      </c>
    </row>
    <row r="478" spans="1:1" ht="16.5" hidden="1" x14ac:dyDescent="0.3">
      <c r="A478" s="484" t="str">
        <f t="shared" si="19"/>
        <v/>
      </c>
    </row>
    <row r="479" spans="1:1" ht="16.5" hidden="1" x14ac:dyDescent="0.3">
      <c r="A479" s="484" t="str">
        <f t="shared" si="19"/>
        <v/>
      </c>
    </row>
    <row r="480" spans="1:1" ht="16.5" hidden="1" x14ac:dyDescent="0.3">
      <c r="A480" s="484" t="str">
        <f t="shared" si="19"/>
        <v/>
      </c>
    </row>
    <row r="481" spans="1:1" ht="16.5" hidden="1" x14ac:dyDescent="0.3">
      <c r="A481" s="484" t="str">
        <f t="shared" si="19"/>
        <v/>
      </c>
    </row>
    <row r="482" spans="1:1" ht="16.5" hidden="1" x14ac:dyDescent="0.3">
      <c r="A482" s="484" t="str">
        <f t="shared" si="19"/>
        <v/>
      </c>
    </row>
    <row r="483" spans="1:1" ht="16.5" hidden="1" x14ac:dyDescent="0.3">
      <c r="A483" s="484" t="str">
        <f t="shared" si="19"/>
        <v/>
      </c>
    </row>
    <row r="484" spans="1:1" ht="16.5" hidden="1" x14ac:dyDescent="0.3">
      <c r="A484" s="484" t="str">
        <f t="shared" si="19"/>
        <v/>
      </c>
    </row>
    <row r="485" spans="1:1" ht="16.5" hidden="1" x14ac:dyDescent="0.3">
      <c r="A485" s="484" t="str">
        <f t="shared" si="19"/>
        <v/>
      </c>
    </row>
    <row r="486" spans="1:1" ht="16.5" hidden="1" x14ac:dyDescent="0.3">
      <c r="A486" s="484" t="str">
        <f t="shared" si="19"/>
        <v/>
      </c>
    </row>
    <row r="487" spans="1:1" ht="16.5" hidden="1" x14ac:dyDescent="0.3">
      <c r="A487" s="484" t="str">
        <f t="shared" si="19"/>
        <v/>
      </c>
    </row>
    <row r="488" spans="1:1" ht="16.5" hidden="1" x14ac:dyDescent="0.3">
      <c r="A488" s="484" t="str">
        <f t="shared" si="19"/>
        <v/>
      </c>
    </row>
    <row r="489" spans="1:1" ht="16.5" hidden="1" x14ac:dyDescent="0.3">
      <c r="A489" s="484" t="str">
        <f t="shared" si="19"/>
        <v/>
      </c>
    </row>
    <row r="490" spans="1:1" ht="16.5" hidden="1" x14ac:dyDescent="0.3">
      <c r="A490" s="484" t="str">
        <f t="shared" si="19"/>
        <v/>
      </c>
    </row>
    <row r="491" spans="1:1" ht="16.5" hidden="1" x14ac:dyDescent="0.3">
      <c r="A491" s="484" t="str">
        <f t="shared" si="19"/>
        <v/>
      </c>
    </row>
    <row r="492" spans="1:1" ht="16.5" hidden="1" x14ac:dyDescent="0.3">
      <c r="A492" s="484" t="str">
        <f t="shared" si="19"/>
        <v/>
      </c>
    </row>
    <row r="493" spans="1:1" ht="16.5" hidden="1" x14ac:dyDescent="0.3">
      <c r="A493" s="484" t="str">
        <f t="shared" si="19"/>
        <v/>
      </c>
    </row>
    <row r="494" spans="1:1" ht="16.5" hidden="1" x14ac:dyDescent="0.3">
      <c r="A494" s="484" t="str">
        <f t="shared" si="19"/>
        <v/>
      </c>
    </row>
    <row r="495" spans="1:1" ht="16.5" hidden="1" x14ac:dyDescent="0.3">
      <c r="A495" s="484" t="str">
        <f t="shared" si="19"/>
        <v/>
      </c>
    </row>
    <row r="496" spans="1:1" ht="16.5" hidden="1" x14ac:dyDescent="0.3">
      <c r="A496" s="484" t="str">
        <f t="shared" si="19"/>
        <v/>
      </c>
    </row>
    <row r="497" spans="1:1" ht="16.5" hidden="1" x14ac:dyDescent="0.3">
      <c r="A497" s="484" t="str">
        <f t="shared" si="19"/>
        <v/>
      </c>
    </row>
    <row r="498" spans="1:1" ht="16.5" hidden="1" x14ac:dyDescent="0.3">
      <c r="A498" s="484" t="str">
        <f t="shared" si="19"/>
        <v/>
      </c>
    </row>
    <row r="499" spans="1:1" ht="16.5" hidden="1" x14ac:dyDescent="0.3">
      <c r="A499" s="484" t="str">
        <f t="shared" si="19"/>
        <v/>
      </c>
    </row>
    <row r="500" spans="1:1" ht="16.5" hidden="1" x14ac:dyDescent="0.3">
      <c r="A500" s="484" t="str">
        <f t="shared" si="19"/>
        <v/>
      </c>
    </row>
    <row r="501" spans="1:1" ht="16.5" hidden="1" x14ac:dyDescent="0.3">
      <c r="A501" s="484" t="str">
        <f t="shared" si="19"/>
        <v/>
      </c>
    </row>
    <row r="502" spans="1:1" ht="16.5" hidden="1" x14ac:dyDescent="0.3">
      <c r="A502" s="484" t="str">
        <f t="shared" si="19"/>
        <v/>
      </c>
    </row>
    <row r="503" spans="1:1" ht="16.5" hidden="1" x14ac:dyDescent="0.3">
      <c r="A503" s="484" t="str">
        <f t="shared" si="19"/>
        <v/>
      </c>
    </row>
    <row r="504" spans="1:1" ht="16.5" hidden="1" x14ac:dyDescent="0.3">
      <c r="A504" s="484" t="str">
        <f t="shared" si="19"/>
        <v/>
      </c>
    </row>
    <row r="505" spans="1:1" ht="16.5" hidden="1" x14ac:dyDescent="0.3">
      <c r="A505" s="484" t="str">
        <f t="shared" si="19"/>
        <v/>
      </c>
    </row>
    <row r="506" spans="1:1" ht="16.5" hidden="1" x14ac:dyDescent="0.3">
      <c r="A506" s="484" t="str">
        <f t="shared" si="19"/>
        <v/>
      </c>
    </row>
    <row r="507" spans="1:1" ht="16.5" hidden="1" x14ac:dyDescent="0.3">
      <c r="A507" s="484" t="str">
        <f t="shared" si="19"/>
        <v/>
      </c>
    </row>
    <row r="508" spans="1:1" ht="16.5" hidden="1" x14ac:dyDescent="0.3">
      <c r="A508" s="484" t="str">
        <f t="shared" si="19"/>
        <v/>
      </c>
    </row>
    <row r="509" spans="1:1" ht="16.5" hidden="1" x14ac:dyDescent="0.3">
      <c r="A509" s="484" t="str">
        <f t="shared" si="19"/>
        <v/>
      </c>
    </row>
    <row r="510" spans="1:1" ht="16.5" hidden="1" x14ac:dyDescent="0.3">
      <c r="A510" s="484" t="str">
        <f t="shared" si="19"/>
        <v/>
      </c>
    </row>
    <row r="511" spans="1:1" ht="16.5" hidden="1" x14ac:dyDescent="0.3">
      <c r="A511" s="484" t="str">
        <f t="shared" si="19"/>
        <v/>
      </c>
    </row>
    <row r="512" spans="1:1" ht="16.5" hidden="1" x14ac:dyDescent="0.3">
      <c r="A512" s="484" t="str">
        <f t="shared" si="19"/>
        <v/>
      </c>
    </row>
    <row r="513" spans="1:1" ht="16.5" hidden="1" x14ac:dyDescent="0.3">
      <c r="A513" s="484" t="str">
        <f t="shared" si="19"/>
        <v/>
      </c>
    </row>
    <row r="514" spans="1:1" ht="16.5" hidden="1" x14ac:dyDescent="0.3">
      <c r="A514" s="484" t="str">
        <f t="shared" si="19"/>
        <v/>
      </c>
    </row>
    <row r="515" spans="1:1" ht="16.5" hidden="1" x14ac:dyDescent="0.3">
      <c r="A515" s="484" t="str">
        <f t="shared" si="19"/>
        <v/>
      </c>
    </row>
    <row r="516" spans="1:1" ht="16.5" hidden="1" x14ac:dyDescent="0.3">
      <c r="A516" s="484" t="str">
        <f t="shared" si="19"/>
        <v/>
      </c>
    </row>
    <row r="517" spans="1:1" ht="16.5" hidden="1" x14ac:dyDescent="0.3">
      <c r="A517" s="484" t="str">
        <f t="shared" si="19"/>
        <v/>
      </c>
    </row>
    <row r="518" spans="1:1" ht="16.5" hidden="1" x14ac:dyDescent="0.3">
      <c r="A518" s="484" t="str">
        <f t="shared" si="19"/>
        <v/>
      </c>
    </row>
    <row r="519" spans="1:1" ht="16.5" hidden="1" x14ac:dyDescent="0.3">
      <c r="A519" s="484" t="str">
        <f t="shared" si="19"/>
        <v/>
      </c>
    </row>
    <row r="520" spans="1:1" ht="16.5" hidden="1" x14ac:dyDescent="0.3">
      <c r="A520" s="484" t="str">
        <f t="shared" si="19"/>
        <v/>
      </c>
    </row>
    <row r="521" spans="1:1" ht="16.5" hidden="1" x14ac:dyDescent="0.3">
      <c r="A521" s="484" t="str">
        <f t="shared" si="19"/>
        <v/>
      </c>
    </row>
    <row r="522" spans="1:1" ht="16.5" hidden="1" x14ac:dyDescent="0.3">
      <c r="A522" s="484" t="str">
        <f t="shared" si="19"/>
        <v/>
      </c>
    </row>
    <row r="523" spans="1:1" ht="16.5" hidden="1" x14ac:dyDescent="0.3">
      <c r="A523" s="484" t="str">
        <f t="shared" ref="A523:A586" si="20">C523&amp;D523&amp;E523</f>
        <v/>
      </c>
    </row>
    <row r="524" spans="1:1" ht="16.5" hidden="1" x14ac:dyDescent="0.3">
      <c r="A524" s="484" t="str">
        <f t="shared" si="20"/>
        <v/>
      </c>
    </row>
    <row r="525" spans="1:1" ht="16.5" hidden="1" x14ac:dyDescent="0.3">
      <c r="A525" s="484" t="str">
        <f t="shared" si="20"/>
        <v/>
      </c>
    </row>
    <row r="526" spans="1:1" ht="16.5" hidden="1" x14ac:dyDescent="0.3">
      <c r="A526" s="484" t="str">
        <f t="shared" si="20"/>
        <v/>
      </c>
    </row>
    <row r="527" spans="1:1" ht="16.5" hidden="1" x14ac:dyDescent="0.3">
      <c r="A527" s="484" t="str">
        <f t="shared" si="20"/>
        <v/>
      </c>
    </row>
    <row r="528" spans="1:1" ht="16.5" hidden="1" x14ac:dyDescent="0.3">
      <c r="A528" s="484" t="str">
        <f t="shared" si="20"/>
        <v/>
      </c>
    </row>
    <row r="529" spans="1:1" ht="16.5" hidden="1" x14ac:dyDescent="0.3">
      <c r="A529" s="484" t="str">
        <f t="shared" si="20"/>
        <v/>
      </c>
    </row>
    <row r="530" spans="1:1" ht="16.5" hidden="1" x14ac:dyDescent="0.3">
      <c r="A530" s="484" t="str">
        <f t="shared" si="20"/>
        <v/>
      </c>
    </row>
    <row r="531" spans="1:1" ht="16.5" hidden="1" x14ac:dyDescent="0.3">
      <c r="A531" s="484" t="str">
        <f t="shared" si="20"/>
        <v/>
      </c>
    </row>
    <row r="532" spans="1:1" ht="16.5" hidden="1" x14ac:dyDescent="0.3">
      <c r="A532" s="484" t="str">
        <f t="shared" si="20"/>
        <v/>
      </c>
    </row>
    <row r="533" spans="1:1" ht="16.5" hidden="1" x14ac:dyDescent="0.3">
      <c r="A533" s="484" t="str">
        <f t="shared" si="20"/>
        <v/>
      </c>
    </row>
    <row r="534" spans="1:1" ht="16.5" hidden="1" x14ac:dyDescent="0.3">
      <c r="A534" s="484" t="str">
        <f t="shared" si="20"/>
        <v/>
      </c>
    </row>
    <row r="535" spans="1:1" ht="16.5" hidden="1" x14ac:dyDescent="0.3">
      <c r="A535" s="484" t="str">
        <f t="shared" si="20"/>
        <v/>
      </c>
    </row>
    <row r="536" spans="1:1" ht="16.5" hidden="1" x14ac:dyDescent="0.3">
      <c r="A536" s="484" t="str">
        <f t="shared" si="20"/>
        <v/>
      </c>
    </row>
    <row r="537" spans="1:1" ht="16.5" hidden="1" x14ac:dyDescent="0.3">
      <c r="A537" s="484" t="str">
        <f t="shared" si="20"/>
        <v/>
      </c>
    </row>
    <row r="538" spans="1:1" ht="16.5" hidden="1" x14ac:dyDescent="0.3">
      <c r="A538" s="484" t="str">
        <f t="shared" si="20"/>
        <v/>
      </c>
    </row>
    <row r="539" spans="1:1" ht="16.5" hidden="1" x14ac:dyDescent="0.3">
      <c r="A539" s="484" t="str">
        <f t="shared" si="20"/>
        <v/>
      </c>
    </row>
    <row r="540" spans="1:1" ht="16.5" hidden="1" x14ac:dyDescent="0.3">
      <c r="A540" s="484" t="str">
        <f t="shared" si="20"/>
        <v/>
      </c>
    </row>
    <row r="541" spans="1:1" ht="16.5" hidden="1" x14ac:dyDescent="0.3">
      <c r="A541" s="484" t="str">
        <f t="shared" si="20"/>
        <v/>
      </c>
    </row>
    <row r="542" spans="1:1" ht="16.5" hidden="1" x14ac:dyDescent="0.3">
      <c r="A542" s="484" t="str">
        <f t="shared" si="20"/>
        <v/>
      </c>
    </row>
    <row r="543" spans="1:1" ht="16.5" hidden="1" x14ac:dyDescent="0.3">
      <c r="A543" s="484" t="str">
        <f t="shared" si="20"/>
        <v/>
      </c>
    </row>
    <row r="544" spans="1:1" ht="16.5" hidden="1" x14ac:dyDescent="0.3">
      <c r="A544" s="484" t="str">
        <f t="shared" si="20"/>
        <v/>
      </c>
    </row>
    <row r="545" spans="1:1" ht="16.5" hidden="1" x14ac:dyDescent="0.3">
      <c r="A545" s="484" t="str">
        <f t="shared" si="20"/>
        <v/>
      </c>
    </row>
    <row r="546" spans="1:1" ht="16.5" hidden="1" x14ac:dyDescent="0.3">
      <c r="A546" s="484" t="str">
        <f t="shared" si="20"/>
        <v/>
      </c>
    </row>
    <row r="547" spans="1:1" ht="16.5" hidden="1" x14ac:dyDescent="0.3">
      <c r="A547" s="484" t="str">
        <f t="shared" si="20"/>
        <v/>
      </c>
    </row>
    <row r="548" spans="1:1" ht="16.5" hidden="1" x14ac:dyDescent="0.3">
      <c r="A548" s="484" t="str">
        <f t="shared" si="20"/>
        <v/>
      </c>
    </row>
    <row r="549" spans="1:1" ht="16.5" hidden="1" x14ac:dyDescent="0.3">
      <c r="A549" s="484" t="str">
        <f t="shared" si="20"/>
        <v/>
      </c>
    </row>
    <row r="550" spans="1:1" ht="16.5" hidden="1" x14ac:dyDescent="0.3">
      <c r="A550" s="484" t="str">
        <f t="shared" si="20"/>
        <v/>
      </c>
    </row>
    <row r="551" spans="1:1" ht="16.5" hidden="1" x14ac:dyDescent="0.3">
      <c r="A551" s="484" t="str">
        <f t="shared" si="20"/>
        <v/>
      </c>
    </row>
    <row r="552" spans="1:1" ht="16.5" hidden="1" x14ac:dyDescent="0.3">
      <c r="A552" s="484" t="str">
        <f t="shared" si="20"/>
        <v/>
      </c>
    </row>
    <row r="553" spans="1:1" ht="16.5" hidden="1" x14ac:dyDescent="0.3">
      <c r="A553" s="484" t="str">
        <f t="shared" si="20"/>
        <v/>
      </c>
    </row>
    <row r="554" spans="1:1" ht="16.5" hidden="1" x14ac:dyDescent="0.3">
      <c r="A554" s="484" t="str">
        <f t="shared" si="20"/>
        <v/>
      </c>
    </row>
    <row r="555" spans="1:1" ht="16.5" hidden="1" x14ac:dyDescent="0.3">
      <c r="A555" s="484" t="str">
        <f t="shared" si="20"/>
        <v/>
      </c>
    </row>
    <row r="556" spans="1:1" ht="16.5" hidden="1" x14ac:dyDescent="0.3">
      <c r="A556" s="484" t="str">
        <f t="shared" si="20"/>
        <v/>
      </c>
    </row>
    <row r="557" spans="1:1" ht="16.5" hidden="1" x14ac:dyDescent="0.3">
      <c r="A557" s="484" t="str">
        <f t="shared" si="20"/>
        <v/>
      </c>
    </row>
    <row r="558" spans="1:1" ht="16.5" hidden="1" x14ac:dyDescent="0.3">
      <c r="A558" s="484" t="str">
        <f t="shared" si="20"/>
        <v/>
      </c>
    </row>
    <row r="559" spans="1:1" ht="16.5" hidden="1" x14ac:dyDescent="0.3">
      <c r="A559" s="484" t="str">
        <f t="shared" si="20"/>
        <v/>
      </c>
    </row>
    <row r="560" spans="1:1" ht="16.5" hidden="1" x14ac:dyDescent="0.3">
      <c r="A560" s="484" t="str">
        <f t="shared" si="20"/>
        <v/>
      </c>
    </row>
    <row r="561" spans="1:1" ht="16.5" hidden="1" x14ac:dyDescent="0.3">
      <c r="A561" s="484" t="str">
        <f t="shared" si="20"/>
        <v/>
      </c>
    </row>
    <row r="562" spans="1:1" ht="16.5" hidden="1" x14ac:dyDescent="0.3">
      <c r="A562" s="484" t="str">
        <f t="shared" si="20"/>
        <v/>
      </c>
    </row>
    <row r="563" spans="1:1" ht="16.5" hidden="1" x14ac:dyDescent="0.3">
      <c r="A563" s="484" t="str">
        <f t="shared" si="20"/>
        <v/>
      </c>
    </row>
    <row r="564" spans="1:1" ht="16.5" hidden="1" x14ac:dyDescent="0.3">
      <c r="A564" s="484" t="str">
        <f t="shared" si="20"/>
        <v/>
      </c>
    </row>
    <row r="565" spans="1:1" ht="16.5" hidden="1" x14ac:dyDescent="0.3">
      <c r="A565" s="484" t="str">
        <f t="shared" si="20"/>
        <v/>
      </c>
    </row>
    <row r="566" spans="1:1" ht="16.5" hidden="1" x14ac:dyDescent="0.3">
      <c r="A566" s="484" t="str">
        <f t="shared" si="20"/>
        <v/>
      </c>
    </row>
    <row r="567" spans="1:1" ht="16.5" hidden="1" x14ac:dyDescent="0.3">
      <c r="A567" s="484" t="str">
        <f t="shared" si="20"/>
        <v/>
      </c>
    </row>
    <row r="568" spans="1:1" ht="16.5" hidden="1" x14ac:dyDescent="0.3">
      <c r="A568" s="484" t="str">
        <f t="shared" si="20"/>
        <v/>
      </c>
    </row>
    <row r="569" spans="1:1" ht="16.5" hidden="1" x14ac:dyDescent="0.3">
      <c r="A569" s="484" t="str">
        <f t="shared" si="20"/>
        <v/>
      </c>
    </row>
    <row r="570" spans="1:1" ht="16.5" hidden="1" x14ac:dyDescent="0.3">
      <c r="A570" s="484" t="str">
        <f t="shared" si="20"/>
        <v/>
      </c>
    </row>
    <row r="571" spans="1:1" ht="16.5" hidden="1" x14ac:dyDescent="0.3">
      <c r="A571" s="484" t="str">
        <f t="shared" si="20"/>
        <v/>
      </c>
    </row>
    <row r="572" spans="1:1" ht="16.5" hidden="1" x14ac:dyDescent="0.3">
      <c r="A572" s="484" t="str">
        <f t="shared" si="20"/>
        <v/>
      </c>
    </row>
    <row r="573" spans="1:1" ht="16.5" hidden="1" x14ac:dyDescent="0.3">
      <c r="A573" s="484" t="str">
        <f t="shared" si="20"/>
        <v/>
      </c>
    </row>
    <row r="574" spans="1:1" ht="16.5" hidden="1" x14ac:dyDescent="0.3">
      <c r="A574" s="484" t="str">
        <f t="shared" si="20"/>
        <v/>
      </c>
    </row>
    <row r="575" spans="1:1" ht="16.5" hidden="1" x14ac:dyDescent="0.3">
      <c r="A575" s="484" t="str">
        <f t="shared" si="20"/>
        <v/>
      </c>
    </row>
    <row r="576" spans="1:1" ht="16.5" hidden="1" x14ac:dyDescent="0.3">
      <c r="A576" s="484" t="str">
        <f t="shared" si="20"/>
        <v/>
      </c>
    </row>
    <row r="577" spans="1:1" ht="16.5" hidden="1" x14ac:dyDescent="0.3">
      <c r="A577" s="484" t="str">
        <f t="shared" si="20"/>
        <v/>
      </c>
    </row>
    <row r="578" spans="1:1" ht="16.5" hidden="1" x14ac:dyDescent="0.3">
      <c r="A578" s="484" t="str">
        <f t="shared" si="20"/>
        <v/>
      </c>
    </row>
    <row r="579" spans="1:1" ht="16.5" hidden="1" x14ac:dyDescent="0.3">
      <c r="A579" s="484" t="str">
        <f t="shared" si="20"/>
        <v/>
      </c>
    </row>
    <row r="580" spans="1:1" ht="16.5" hidden="1" x14ac:dyDescent="0.3">
      <c r="A580" s="484" t="str">
        <f t="shared" si="20"/>
        <v/>
      </c>
    </row>
    <row r="581" spans="1:1" ht="16.5" hidden="1" x14ac:dyDescent="0.3">
      <c r="A581" s="484" t="str">
        <f t="shared" si="20"/>
        <v/>
      </c>
    </row>
    <row r="582" spans="1:1" ht="16.5" hidden="1" x14ac:dyDescent="0.3">
      <c r="A582" s="484" t="str">
        <f t="shared" si="20"/>
        <v/>
      </c>
    </row>
    <row r="583" spans="1:1" ht="16.5" hidden="1" x14ac:dyDescent="0.3">
      <c r="A583" s="484" t="str">
        <f t="shared" si="20"/>
        <v/>
      </c>
    </row>
    <row r="584" spans="1:1" ht="16.5" hidden="1" x14ac:dyDescent="0.3">
      <c r="A584" s="484" t="str">
        <f t="shared" si="20"/>
        <v/>
      </c>
    </row>
    <row r="585" spans="1:1" ht="16.5" hidden="1" x14ac:dyDescent="0.3">
      <c r="A585" s="484" t="str">
        <f t="shared" si="20"/>
        <v/>
      </c>
    </row>
    <row r="586" spans="1:1" ht="16.5" hidden="1" x14ac:dyDescent="0.3">
      <c r="A586" s="484" t="str">
        <f t="shared" si="20"/>
        <v/>
      </c>
    </row>
    <row r="587" spans="1:1" ht="16.5" hidden="1" x14ac:dyDescent="0.3">
      <c r="A587" s="484" t="str">
        <f t="shared" ref="A587:A621" si="21">C587&amp;D587&amp;E587</f>
        <v/>
      </c>
    </row>
    <row r="588" spans="1:1" ht="16.5" hidden="1" x14ac:dyDescent="0.3">
      <c r="A588" s="484" t="str">
        <f t="shared" si="21"/>
        <v/>
      </c>
    </row>
    <row r="589" spans="1:1" ht="16.5" hidden="1" x14ac:dyDescent="0.3">
      <c r="A589" s="484" t="str">
        <f t="shared" si="21"/>
        <v/>
      </c>
    </row>
    <row r="590" spans="1:1" ht="16.5" hidden="1" x14ac:dyDescent="0.3">
      <c r="A590" s="484" t="str">
        <f t="shared" si="21"/>
        <v/>
      </c>
    </row>
    <row r="591" spans="1:1" ht="16.5" hidden="1" x14ac:dyDescent="0.3">
      <c r="A591" s="484" t="str">
        <f t="shared" si="21"/>
        <v/>
      </c>
    </row>
    <row r="592" spans="1:1" ht="16.5" hidden="1" x14ac:dyDescent="0.3">
      <c r="A592" s="484" t="str">
        <f t="shared" si="21"/>
        <v/>
      </c>
    </row>
    <row r="593" spans="1:1" ht="16.5" hidden="1" x14ac:dyDescent="0.3">
      <c r="A593" s="484" t="str">
        <f t="shared" si="21"/>
        <v/>
      </c>
    </row>
    <row r="594" spans="1:1" ht="16.5" hidden="1" x14ac:dyDescent="0.3">
      <c r="A594" s="484" t="str">
        <f t="shared" si="21"/>
        <v/>
      </c>
    </row>
    <row r="595" spans="1:1" ht="16.5" hidden="1" x14ac:dyDescent="0.3">
      <c r="A595" s="484" t="str">
        <f t="shared" si="21"/>
        <v/>
      </c>
    </row>
    <row r="596" spans="1:1" ht="16.5" hidden="1" x14ac:dyDescent="0.3">
      <c r="A596" s="484" t="str">
        <f t="shared" si="21"/>
        <v/>
      </c>
    </row>
    <row r="597" spans="1:1" ht="16.5" hidden="1" x14ac:dyDescent="0.3">
      <c r="A597" s="484" t="str">
        <f t="shared" si="21"/>
        <v/>
      </c>
    </row>
    <row r="598" spans="1:1" ht="16.5" hidden="1" x14ac:dyDescent="0.3">
      <c r="A598" s="484" t="str">
        <f t="shared" si="21"/>
        <v/>
      </c>
    </row>
    <row r="599" spans="1:1" ht="16.5" hidden="1" x14ac:dyDescent="0.3">
      <c r="A599" s="484" t="str">
        <f t="shared" si="21"/>
        <v/>
      </c>
    </row>
    <row r="600" spans="1:1" ht="16.5" hidden="1" x14ac:dyDescent="0.3">
      <c r="A600" s="484" t="str">
        <f t="shared" si="21"/>
        <v/>
      </c>
    </row>
    <row r="601" spans="1:1" ht="16.5" hidden="1" x14ac:dyDescent="0.3">
      <c r="A601" s="484" t="str">
        <f t="shared" si="21"/>
        <v/>
      </c>
    </row>
    <row r="602" spans="1:1" ht="16.5" hidden="1" x14ac:dyDescent="0.3">
      <c r="A602" s="484" t="str">
        <f t="shared" si="21"/>
        <v/>
      </c>
    </row>
    <row r="603" spans="1:1" ht="16.5" hidden="1" x14ac:dyDescent="0.3">
      <c r="A603" s="484" t="str">
        <f t="shared" si="21"/>
        <v/>
      </c>
    </row>
    <row r="604" spans="1:1" ht="16.5" hidden="1" x14ac:dyDescent="0.3">
      <c r="A604" s="484" t="str">
        <f t="shared" si="21"/>
        <v/>
      </c>
    </row>
    <row r="605" spans="1:1" ht="16.5" hidden="1" x14ac:dyDescent="0.3">
      <c r="A605" s="484" t="str">
        <f t="shared" si="21"/>
        <v/>
      </c>
    </row>
    <row r="606" spans="1:1" ht="16.5" hidden="1" x14ac:dyDescent="0.3">
      <c r="A606" s="484" t="str">
        <f t="shared" si="21"/>
        <v/>
      </c>
    </row>
    <row r="607" spans="1:1" ht="16.5" hidden="1" x14ac:dyDescent="0.3">
      <c r="A607" s="484" t="str">
        <f t="shared" si="21"/>
        <v/>
      </c>
    </row>
    <row r="608" spans="1:1" ht="16.5" hidden="1" x14ac:dyDescent="0.3">
      <c r="A608" s="484" t="str">
        <f t="shared" si="21"/>
        <v/>
      </c>
    </row>
    <row r="609" spans="1:1" ht="16.5" hidden="1" x14ac:dyDescent="0.3">
      <c r="A609" s="484" t="str">
        <f t="shared" si="21"/>
        <v/>
      </c>
    </row>
    <row r="610" spans="1:1" ht="16.5" hidden="1" x14ac:dyDescent="0.3">
      <c r="A610" s="484" t="str">
        <f t="shared" si="21"/>
        <v/>
      </c>
    </row>
    <row r="611" spans="1:1" ht="16.5" hidden="1" x14ac:dyDescent="0.3">
      <c r="A611" s="484" t="str">
        <f t="shared" si="21"/>
        <v/>
      </c>
    </row>
    <row r="612" spans="1:1" ht="16.5" hidden="1" x14ac:dyDescent="0.3">
      <c r="A612" s="484" t="str">
        <f t="shared" si="21"/>
        <v/>
      </c>
    </row>
    <row r="613" spans="1:1" ht="16.5" hidden="1" x14ac:dyDescent="0.3">
      <c r="A613" s="484" t="str">
        <f t="shared" si="21"/>
        <v/>
      </c>
    </row>
    <row r="614" spans="1:1" ht="16.5" hidden="1" x14ac:dyDescent="0.3">
      <c r="A614" s="484" t="str">
        <f t="shared" si="21"/>
        <v/>
      </c>
    </row>
    <row r="615" spans="1:1" ht="16.5" hidden="1" x14ac:dyDescent="0.3">
      <c r="A615" s="484" t="str">
        <f t="shared" si="21"/>
        <v/>
      </c>
    </row>
    <row r="616" spans="1:1" ht="16.5" hidden="1" x14ac:dyDescent="0.3">
      <c r="A616" s="484" t="str">
        <f t="shared" si="21"/>
        <v/>
      </c>
    </row>
    <row r="617" spans="1:1" ht="16.5" hidden="1" x14ac:dyDescent="0.3">
      <c r="A617" s="484" t="str">
        <f t="shared" si="21"/>
        <v/>
      </c>
    </row>
    <row r="618" spans="1:1" ht="16.5" hidden="1" x14ac:dyDescent="0.3">
      <c r="A618" s="484" t="str">
        <f t="shared" si="21"/>
        <v/>
      </c>
    </row>
    <row r="619" spans="1:1" ht="16.5" hidden="1" x14ac:dyDescent="0.3">
      <c r="A619" s="484" t="str">
        <f t="shared" si="21"/>
        <v/>
      </c>
    </row>
    <row r="620" spans="1:1" ht="16.5" hidden="1" x14ac:dyDescent="0.3">
      <c r="A620" s="484" t="str">
        <f t="shared" si="21"/>
        <v/>
      </c>
    </row>
    <row r="621" spans="1:1" ht="16.5" hidden="1" x14ac:dyDescent="0.3">
      <c r="A621" s="484" t="str">
        <f t="shared" si="21"/>
        <v/>
      </c>
    </row>
  </sheetData>
  <sheetProtection algorithmName="SHA-512" hashValue="+1QWTPo5CTKrrI5TsW7De57XO1bPHbY9yJmON81aDJB0je39mXpqLDNG5Y2Nw+fzHpi/pRpba2rXcw4BLm9GbQ==" saltValue="KeEg08LIwqxJAncy7gLD4w==" spinCount="100000" sheet="1" objects="1" scenarios="1"/>
  <mergeCells count="2">
    <mergeCell ref="P8:Q8"/>
    <mergeCell ref="R8:S8"/>
  </mergeCells>
  <hyperlinks>
    <hyperlink ref="R5" location="Índice!A1" display="Regresar" xr:uid="{310B6669-D12D-4E88-A662-A2CF78D611A1}"/>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31F5-4FBC-4F52-92E5-E0BA4732AD61}">
  <sheetPr>
    <tabColor rgb="FF691C32"/>
  </sheetPr>
  <dimension ref="A1:W224"/>
  <sheetViews>
    <sheetView showGridLines="0" topLeftCell="D3" zoomScale="90" zoomScaleNormal="90" workbookViewId="0">
      <selection activeCell="I11" sqref="I11"/>
    </sheetView>
  </sheetViews>
  <sheetFormatPr baseColWidth="10" defaultColWidth="0" defaultRowHeight="0" customHeight="1" zeroHeight="1" x14ac:dyDescent="0.3"/>
  <cols>
    <col min="1" max="1" width="15.7109375" style="202" customWidth="1"/>
    <col min="2" max="2" width="23.140625" style="67" customWidth="1"/>
    <col min="3" max="3" width="18.5703125" style="67" customWidth="1"/>
    <col min="4" max="6" width="15.7109375" style="67" customWidth="1"/>
    <col min="7" max="7" width="15.7109375" style="203" customWidth="1"/>
    <col min="8" max="13" width="15.7109375" style="67" customWidth="1"/>
    <col min="14" max="14" width="16.85546875" style="67" customWidth="1"/>
    <col min="15" max="15" width="19.85546875" style="67" customWidth="1"/>
    <col min="16" max="16" width="5.7109375" style="67" customWidth="1"/>
    <col min="17" max="17" width="21.42578125" style="67" hidden="1" customWidth="1"/>
    <col min="18" max="18" width="18.7109375" style="67" hidden="1" customWidth="1"/>
    <col min="19" max="19" width="39.28515625" style="67" hidden="1" customWidth="1"/>
    <col min="20" max="20" width="18.42578125" style="67" hidden="1" customWidth="1"/>
    <col min="21" max="23" width="0" style="67" hidden="1" customWidth="1"/>
    <col min="24" max="16384" width="11.42578125" style="67" hidden="1"/>
  </cols>
  <sheetData>
    <row r="1" spans="1:23" s="119" customFormat="1" ht="18" customHeight="1" x14ac:dyDescent="0.3">
      <c r="B1" s="67"/>
      <c r="F1" s="2"/>
      <c r="G1" s="2"/>
      <c r="S1" s="67"/>
      <c r="T1" s="67"/>
      <c r="U1" s="67"/>
      <c r="V1" s="67"/>
      <c r="W1" s="67"/>
    </row>
    <row r="2" spans="1:23" s="119" customFormat="1" ht="18" customHeight="1" x14ac:dyDescent="0.3">
      <c r="B2" s="67"/>
      <c r="D2" s="4" t="s">
        <v>0</v>
      </c>
      <c r="F2" s="4"/>
      <c r="G2" s="3"/>
      <c r="S2" s="67"/>
      <c r="T2" s="67"/>
      <c r="U2" s="67"/>
      <c r="V2" s="67"/>
      <c r="W2" s="67"/>
    </row>
    <row r="3" spans="1:23" s="119" customFormat="1" ht="18" customHeight="1" x14ac:dyDescent="0.3">
      <c r="B3" s="67"/>
      <c r="D3" s="483" t="s">
        <v>1</v>
      </c>
      <c r="F3" s="4"/>
      <c r="G3" s="3"/>
      <c r="S3" s="67"/>
      <c r="T3" s="67"/>
      <c r="U3" s="67"/>
      <c r="V3" s="67"/>
      <c r="W3" s="67"/>
    </row>
    <row r="4" spans="1:23" s="119" customFormat="1" ht="6.95" customHeight="1" x14ac:dyDescent="0.3">
      <c r="B4" s="67"/>
      <c r="S4" s="67"/>
      <c r="T4" s="67"/>
      <c r="U4" s="67"/>
      <c r="V4" s="67"/>
      <c r="W4" s="67"/>
    </row>
    <row r="5" spans="1:23" s="119" customFormat="1" ht="18" customHeight="1" x14ac:dyDescent="0.3">
      <c r="B5" s="201"/>
      <c r="C5" s="116"/>
      <c r="D5" s="487" t="s">
        <v>164</v>
      </c>
      <c r="E5" s="116"/>
      <c r="F5" s="116"/>
      <c r="G5" s="116"/>
      <c r="H5" s="116"/>
      <c r="I5" s="116"/>
      <c r="J5" s="116"/>
      <c r="K5" s="116"/>
      <c r="L5" s="116"/>
      <c r="M5" s="116"/>
      <c r="N5" s="116"/>
      <c r="O5" s="33" t="s">
        <v>38</v>
      </c>
      <c r="S5" s="67"/>
      <c r="T5" s="67"/>
      <c r="U5" s="67"/>
      <c r="V5" s="67"/>
      <c r="W5" s="67"/>
    </row>
    <row r="6" spans="1:23" ht="16.5" x14ac:dyDescent="0.3">
      <c r="P6" s="119"/>
    </row>
    <row r="7" spans="1:23" s="206" customFormat="1" ht="23.45" customHeight="1" x14ac:dyDescent="0.5">
      <c r="A7" s="204" t="s">
        <v>165</v>
      </c>
      <c r="B7" s="15" t="s">
        <v>166</v>
      </c>
      <c r="C7" s="15"/>
      <c r="D7" s="15"/>
      <c r="E7" s="15"/>
      <c r="F7" s="15"/>
      <c r="G7" s="15"/>
      <c r="H7" s="15"/>
      <c r="I7" s="15"/>
      <c r="J7" s="15"/>
      <c r="K7" s="15"/>
      <c r="L7" s="15"/>
      <c r="M7" s="15"/>
      <c r="N7" s="15"/>
      <c r="O7" s="15"/>
      <c r="P7" s="119"/>
      <c r="Q7" s="205"/>
    </row>
    <row r="8" spans="1:23" s="186" customFormat="1" ht="16.5" x14ac:dyDescent="0.3">
      <c r="D8" s="207"/>
      <c r="E8" s="207"/>
      <c r="P8" s="119"/>
    </row>
    <row r="9" spans="1:23" s="186" customFormat="1" ht="9.6" customHeight="1" x14ac:dyDescent="0.3">
      <c r="D9" s="208"/>
      <c r="E9" s="208"/>
      <c r="G9" s="209"/>
      <c r="I9" s="594"/>
      <c r="J9" s="594"/>
      <c r="K9" s="594"/>
      <c r="L9" s="594"/>
      <c r="M9" s="594"/>
      <c r="N9" s="594"/>
      <c r="P9" s="119"/>
      <c r="Q9" s="210"/>
    </row>
    <row r="10" spans="1:23" ht="60" x14ac:dyDescent="0.3">
      <c r="B10" s="211" t="s">
        <v>45</v>
      </c>
      <c r="C10" s="212" t="s">
        <v>44</v>
      </c>
      <c r="D10" s="212" t="s">
        <v>167</v>
      </c>
      <c r="E10" s="212" t="s">
        <v>168</v>
      </c>
      <c r="F10" s="212" t="s">
        <v>169</v>
      </c>
      <c r="G10" s="212" t="s">
        <v>170</v>
      </c>
      <c r="H10" s="212" t="s">
        <v>171</v>
      </c>
      <c r="I10" s="212" t="s">
        <v>172</v>
      </c>
      <c r="J10" s="212" t="s">
        <v>173</v>
      </c>
      <c r="K10" s="212" t="s">
        <v>174</v>
      </c>
      <c r="L10" s="212" t="s">
        <v>175</v>
      </c>
      <c r="M10" s="212" t="s">
        <v>176</v>
      </c>
      <c r="N10" s="212" t="s">
        <v>177</v>
      </c>
      <c r="O10" s="213" t="s">
        <v>178</v>
      </c>
      <c r="P10" s="119"/>
    </row>
    <row r="11" spans="1:23" ht="16.5" x14ac:dyDescent="0.3">
      <c r="A11" s="214" t="str">
        <f t="shared" ref="A11:A74" si="0">C11&amp;B11</f>
        <v>DB1Baja California</v>
      </c>
      <c r="B11" s="180" t="s">
        <v>49</v>
      </c>
      <c r="C11" s="181" t="s">
        <v>48</v>
      </c>
      <c r="D11" s="28">
        <f t="array" ref="D11">+INDEX(Mercado_MARZO_2025!$G$10:$G$417,MATCH(EC_MARZO_2025!$C11&amp;EC_MARZO_2025!$B11&amp;"Energía",Mercado_MARZO_2025!$C$10:$C$417&amp;Mercado_MARZO_2025!$E$10:$E$417&amp;Mercado_MARZO_2025!$D$10:$D$417,0))*1000</f>
        <v>96173308.641680315</v>
      </c>
      <c r="E11" s="28" cm="1">
        <f t="array" ref="E11">+INDEX(Mercado_MARZO_2025!$G$10:$G$417,MATCH(EC_MARZO_2025!$C11&amp;EC_MARZO_2025!$B11&amp;"Potencia",Mercado_MARZO_2025!$C$10:$C$417&amp;Mercado_MARZO_2025!$E$10:$E$417&amp;Mercado_MARZO_2025!$D$10:$D$417,0))*1000</f>
        <v>219093.55896136395</v>
      </c>
      <c r="F11" s="215">
        <v>1.153945</v>
      </c>
      <c r="G11" s="215">
        <f>VLOOKUP($C11,PC_MARZO_2025!$B$11:$C$22,2,0)</f>
        <v>0.59</v>
      </c>
      <c r="H11" s="216">
        <f>0.3*G11+0.7*G11*G11</f>
        <v>0.42066999999999999</v>
      </c>
      <c r="I11" s="28">
        <f>D11*(F11-1)/(31*24)/H11</f>
        <v>47304.849837737966</v>
      </c>
      <c r="J11" s="217">
        <f>IFERROR(((I11+E11)/E11),0)</f>
        <v>1.2159116409537165</v>
      </c>
      <c r="K11" s="28">
        <f>E11*J11</f>
        <v>266398.40879910189</v>
      </c>
      <c r="L11" s="218">
        <v>1</v>
      </c>
      <c r="M11" s="28">
        <f>K11/L11</f>
        <v>266398.40879910189</v>
      </c>
      <c r="N11" s="28">
        <f>IF(OR(C11="GDMTH",C11="DIST",C11="DIT"),M11,K11)</f>
        <v>266398.40879910189</v>
      </c>
      <c r="O11" s="219">
        <f>IF(OR(C11="DB1",C11="DB2",C11="PDBT",C11="RABT",C11="APBT",C11="APMT"),D11,N11)</f>
        <v>96173308.641680315</v>
      </c>
      <c r="P11" s="119"/>
      <c r="Q11" s="220"/>
      <c r="R11" s="221"/>
    </row>
    <row r="12" spans="1:23" ht="16.5" x14ac:dyDescent="0.3">
      <c r="A12" s="214" t="str">
        <f t="shared" si="0"/>
        <v>DB2Baja California</v>
      </c>
      <c r="B12" s="180" t="s">
        <v>49</v>
      </c>
      <c r="C12" s="181" t="s">
        <v>50</v>
      </c>
      <c r="D12" s="28">
        <f t="array" ref="D12">+INDEX(Mercado_MARZO_2025!$G$10:$G$417,MATCH(EC_MARZO_2025!$C12&amp;EC_MARZO_2025!$B12&amp;"Energía",Mercado_MARZO_2025!$C$10:$C$417&amp;Mercado_MARZO_2025!$E$10:$E$417&amp;Mercado_MARZO_2025!$D$10:$D$417,0))*1000</f>
        <v>164047183.41540369</v>
      </c>
      <c r="E12" s="28">
        <f t="array" ref="E12">+INDEX(Mercado_MARZO_2025!$G$10:$G$417,MATCH(EC_MARZO_2025!$C12&amp;EC_MARZO_2025!$B12&amp;"Potencia",Mercado_MARZO_2025!$C$10:$C$417&amp;Mercado_MARZO_2025!$E$10:$E$417&amp;Mercado_MARZO_2025!$D$10:$D$417,0))*1000</f>
        <v>373717.84084063175</v>
      </c>
      <c r="F12" s="215">
        <v>1.153945</v>
      </c>
      <c r="G12" s="215">
        <f>VLOOKUP($C12,PC_MARZO_2025!$B$11:$C$22,2,0)</f>
        <v>0.59</v>
      </c>
      <c r="H12" s="216">
        <f t="shared" ref="H12:H75" si="1">0.3*G12+0.7*G12*G12</f>
        <v>0.42066999999999999</v>
      </c>
      <c r="I12" s="28">
        <f t="shared" ref="I12:I75" si="2">D12*(F12-1)/(31*24)/H12</f>
        <v>80690.032269580712</v>
      </c>
      <c r="J12" s="217">
        <f t="shared" ref="J12:J75" si="3">IFERROR(((I12+E12)/E12),0)</f>
        <v>1.2159116409537167</v>
      </c>
      <c r="K12" s="28">
        <f t="shared" ref="K12:K63" si="4">E12*J12</f>
        <v>454407.8731102125</v>
      </c>
      <c r="L12" s="218">
        <v>1.0062500000000001</v>
      </c>
      <c r="M12" s="28">
        <f t="shared" ref="M12:M63" si="5">K12/L12</f>
        <v>451585.46396045957</v>
      </c>
      <c r="N12" s="28">
        <f>IF(OR(C12="GDMTH",C12="DIST",C12="DIT"),M12,K12)</f>
        <v>454407.8731102125</v>
      </c>
      <c r="O12" s="219">
        <f>IF(OR(C12="DB1",C12="DB2",C12="PDBT",C12="RABT",C12="APBT",C12="APMT"),D12,N12)</f>
        <v>164047183.41540369</v>
      </c>
      <c r="P12" s="119"/>
      <c r="Q12" s="220"/>
    </row>
    <row r="13" spans="1:23" ht="16.5" x14ac:dyDescent="0.3">
      <c r="A13" s="214" t="str">
        <f t="shared" si="0"/>
        <v>PDBTBaja California</v>
      </c>
      <c r="B13" s="180" t="s">
        <v>49</v>
      </c>
      <c r="C13" s="181" t="s">
        <v>56</v>
      </c>
      <c r="D13" s="28">
        <f t="array" ref="D13">+INDEX(Mercado_MARZO_2025!$G$10:$G$417,MATCH(EC_MARZO_2025!$C13&amp;EC_MARZO_2025!$B13&amp;"Energía",Mercado_MARZO_2025!$C$10:$C$417&amp;Mercado_MARZO_2025!$E$10:$E$417&amp;Mercado_MARZO_2025!$D$10:$D$417,0))*1000</f>
        <v>51505588.207237944</v>
      </c>
      <c r="E13" s="28">
        <f t="array" ref="E13">+INDEX(Mercado_MARZO_2025!$G$10:$G$417,MATCH(EC_MARZO_2025!$C13&amp;EC_MARZO_2025!$B13&amp;"Potencia",Mercado_MARZO_2025!$C$10:$C$417&amp;Mercado_MARZO_2025!$E$10:$E$417&amp;Mercado_MARZO_2025!$D$10:$D$417,0))*1000</f>
        <v>119358.5192047598</v>
      </c>
      <c r="F13" s="215">
        <v>1.153945</v>
      </c>
      <c r="G13" s="215">
        <f>VLOOKUP($C13,PC_MARZO_2025!$B$11:$C$22,2,0)</f>
        <v>0.57999999999999996</v>
      </c>
      <c r="H13" s="216">
        <f t="shared" si="1"/>
        <v>0.40947999999999996</v>
      </c>
      <c r="I13" s="28">
        <f t="shared" si="2"/>
        <v>26026.41251979709</v>
      </c>
      <c r="J13" s="217">
        <f t="shared" si="3"/>
        <v>1.2180524079320114</v>
      </c>
      <c r="K13" s="28">
        <f t="shared" si="4"/>
        <v>145384.9317245569</v>
      </c>
      <c r="L13" s="218">
        <v>1.18</v>
      </c>
      <c r="M13" s="28">
        <f t="shared" si="5"/>
        <v>123207.56925809907</v>
      </c>
      <c r="N13" s="28">
        <f>IF(OR(C13="GDMTH",C13="DIST",C13="DIT"),M13,K13)</f>
        <v>145384.9317245569</v>
      </c>
      <c r="O13" s="219">
        <f>IF(OR(C13="DB1",C13="DB2",C13="PDBT",C13="RABT",C13="APBT",C13="APMT"),D13,N13)</f>
        <v>51505588.207237944</v>
      </c>
      <c r="P13" s="119"/>
      <c r="Q13" s="220"/>
      <c r="T13" s="222"/>
    </row>
    <row r="14" spans="1:23" ht="16.5" x14ac:dyDescent="0.3">
      <c r="A14" s="214" t="str">
        <f t="shared" si="0"/>
        <v>GDBTBaja California</v>
      </c>
      <c r="B14" s="180" t="s">
        <v>49</v>
      </c>
      <c r="C14" s="223" t="s">
        <v>53</v>
      </c>
      <c r="D14" s="28">
        <f t="array" ref="D14">+INDEX(Mercado_MARZO_2025!$G$10:$G$417,MATCH(EC_MARZO_2025!$C14&amp;EC_MARZO_2025!$B14&amp;"Energía",Mercado_MARZO_2025!$C$10:$C$417&amp;Mercado_MARZO_2025!$E$10:$E$417&amp;Mercado_MARZO_2025!$D$10:$D$417,0))*1000</f>
        <v>3570613.8305641152</v>
      </c>
      <c r="E14" s="28">
        <f t="array" ref="E14">+INDEX(Mercado_MARZO_2025!$G$10:$G$417,MATCH(EC_MARZO_2025!$C14&amp;EC_MARZO_2025!$B14&amp;"Potencia",Mercado_MARZO_2025!$C$10:$C$417&amp;Mercado_MARZO_2025!$E$10:$E$417&amp;Mercado_MARZO_2025!$D$10:$D$417,0))*1000</f>
        <v>9794.310485418353</v>
      </c>
      <c r="F14" s="215">
        <v>1.153945</v>
      </c>
      <c r="G14" s="215">
        <f>VLOOKUP($C14,PC_MARZO_2025!$B$11:$C$22,2,0)</f>
        <v>0.49</v>
      </c>
      <c r="H14" s="216">
        <f t="shared" si="1"/>
        <v>0.31506999999999996</v>
      </c>
      <c r="I14" s="28">
        <f t="shared" si="2"/>
        <v>2344.9224380680071</v>
      </c>
      <c r="J14" s="217">
        <f t="shared" si="3"/>
        <v>1.2394167962674962</v>
      </c>
      <c r="K14" s="28">
        <f t="shared" si="4"/>
        <v>12139.232923486361</v>
      </c>
      <c r="L14" s="218">
        <v>1.29</v>
      </c>
      <c r="M14" s="28">
        <f t="shared" si="5"/>
        <v>9410.2580802219854</v>
      </c>
      <c r="N14" s="28">
        <f t="shared" ref="N14:N77" si="6">IF(OR(C14="GDMTH",C14="DIST",C14="DIT"),M14,K14)</f>
        <v>12139.232923486361</v>
      </c>
      <c r="O14" s="219">
        <f>IF(OR(C14="DB1",C14="DB2",C14="PDBT",C14="RABT",C14="APBT",C14="APMT"),D14,N14)</f>
        <v>12139.232923486361</v>
      </c>
      <c r="P14" s="119"/>
      <c r="Q14" s="220"/>
      <c r="T14" s="222"/>
    </row>
    <row r="15" spans="1:23" ht="16.5" x14ac:dyDescent="0.3">
      <c r="A15" s="214" t="str">
        <f t="shared" si="0"/>
        <v>RABTBaja California</v>
      </c>
      <c r="B15" s="180" t="s">
        <v>49</v>
      </c>
      <c r="C15" s="223" t="s">
        <v>59</v>
      </c>
      <c r="D15" s="28">
        <f t="array" ref="D15">+INDEX(Mercado_MARZO_2025!$G$10:$G$417,MATCH(EC_MARZO_2025!$C15&amp;EC_MARZO_2025!$B15&amp;"Energía",Mercado_MARZO_2025!$C$10:$C$417&amp;Mercado_MARZO_2025!$E$10:$E$417&amp;Mercado_MARZO_2025!$D$10:$D$417,0))*1000</f>
        <v>15153853.004070057</v>
      </c>
      <c r="E15" s="28">
        <f t="array" ref="E15">+INDEX(Mercado_MARZO_2025!$G$10:$G$417,MATCH(EC_MARZO_2025!$C15&amp;EC_MARZO_2025!$B15&amp;"Potencia",Mercado_MARZO_2025!$C$10:$C$417&amp;Mercado_MARZO_2025!$E$10:$E$417&amp;Mercado_MARZO_2025!$D$10:$D$417,0))*1000</f>
        <v>40736.163989435641</v>
      </c>
      <c r="F15" s="215">
        <v>1.153945</v>
      </c>
      <c r="G15" s="215">
        <f>VLOOKUP($C15,PC_MARZO_2025!$B$11:$C$22,2,0)</f>
        <v>0.5</v>
      </c>
      <c r="H15" s="216">
        <f t="shared" si="1"/>
        <v>0.32499999999999996</v>
      </c>
      <c r="I15" s="28">
        <f t="shared" si="2"/>
        <v>9647.8904082364152</v>
      </c>
      <c r="J15" s="217">
        <f t="shared" si="3"/>
        <v>1.2368384615384616</v>
      </c>
      <c r="K15" s="28">
        <f t="shared" si="4"/>
        <v>50384.054397672058</v>
      </c>
      <c r="L15" s="218">
        <v>1.05</v>
      </c>
      <c r="M15" s="28">
        <f t="shared" si="5"/>
        <v>47984.813712068622</v>
      </c>
      <c r="N15" s="28">
        <f t="shared" si="6"/>
        <v>50384.054397672058</v>
      </c>
      <c r="O15" s="219">
        <f t="shared" ref="O15:O78" si="7">IF(OR(C15="DB1",C15="DB2",C15="PDBT",C15="RABT",C15="APBT",C15="APMT"),D15,N15)</f>
        <v>15153853.004070057</v>
      </c>
      <c r="P15" s="119"/>
      <c r="Q15" s="220"/>
      <c r="T15" s="222"/>
    </row>
    <row r="16" spans="1:23" ht="16.5" x14ac:dyDescent="0.3">
      <c r="A16" s="214" t="str">
        <f t="shared" si="0"/>
        <v>APBTBaja California</v>
      </c>
      <c r="B16" s="180" t="s">
        <v>49</v>
      </c>
      <c r="C16" s="223" t="s">
        <v>57</v>
      </c>
      <c r="D16" s="28">
        <f t="array" ref="D16">+INDEX(Mercado_MARZO_2025!$G$10:$G$417,MATCH(EC_MARZO_2025!$C16&amp;EC_MARZO_2025!$B16&amp;"Energía",Mercado_MARZO_2025!$C$10:$C$417&amp;Mercado_MARZO_2025!$E$10:$E$417&amp;Mercado_MARZO_2025!$D$10:$D$417,0))*1000</f>
        <v>7315751.1887667794</v>
      </c>
      <c r="E16" s="28">
        <f t="array" ref="E16">+INDEX(Mercado_MARZO_2025!$G$10:$G$417,MATCH(EC_MARZO_2025!$C16&amp;EC_MARZO_2025!$B16&amp;"Potencia",Mercado_MARZO_2025!$C$10:$C$417&amp;Mercado_MARZO_2025!$E$10:$E$417&amp;Mercado_MARZO_2025!$D$10:$D$417,0))*1000</f>
        <v>19665.997819265536</v>
      </c>
      <c r="F16" s="215">
        <v>1.153945</v>
      </c>
      <c r="G16" s="215">
        <f>VLOOKUP($C16,PC_MARZO_2025!$B$11:$C$22,2,0)</f>
        <v>0.5</v>
      </c>
      <c r="H16" s="216">
        <f t="shared" si="1"/>
        <v>0.32499999999999996</v>
      </c>
      <c r="I16" s="28">
        <f t="shared" si="2"/>
        <v>4657.6646681335897</v>
      </c>
      <c r="J16" s="217">
        <f t="shared" si="3"/>
        <v>1.2368384615384616</v>
      </c>
      <c r="K16" s="28">
        <f t="shared" si="4"/>
        <v>24323.662487399124</v>
      </c>
      <c r="L16" s="218">
        <v>1</v>
      </c>
      <c r="M16" s="28">
        <f t="shared" si="5"/>
        <v>24323.662487399124</v>
      </c>
      <c r="N16" s="28">
        <f t="shared" si="6"/>
        <v>24323.662487399124</v>
      </c>
      <c r="O16" s="219">
        <f t="shared" si="7"/>
        <v>7315751.1887667794</v>
      </c>
      <c r="P16" s="119"/>
      <c r="Q16" s="220"/>
      <c r="T16" s="222"/>
    </row>
    <row r="17" spans="1:20" ht="16.5" x14ac:dyDescent="0.3">
      <c r="A17" s="214" t="str">
        <f t="shared" si="0"/>
        <v>APMTBaja California</v>
      </c>
      <c r="B17" s="180" t="s">
        <v>49</v>
      </c>
      <c r="C17" s="223" t="s">
        <v>58</v>
      </c>
      <c r="D17" s="28">
        <f t="array" ref="D17">+INDEX(Mercado_MARZO_2025!$G$10:$G$417,MATCH(EC_MARZO_2025!$C17&amp;EC_MARZO_2025!$B17&amp;"Energía",Mercado_MARZO_2025!$C$10:$C$417&amp;Mercado_MARZO_2025!$E$10:$E$417&amp;Mercado_MARZO_2025!$D$10:$D$417,0))*1000</f>
        <v>768740.54110793548</v>
      </c>
      <c r="E17" s="28">
        <f t="array" ref="E17">+INDEX(Mercado_MARZO_2025!$G$10:$G$417,MATCH(EC_MARZO_2025!$C17&amp;EC_MARZO_2025!$B17&amp;"Potencia",Mercado_MARZO_2025!$C$10:$C$417&amp;Mercado_MARZO_2025!$E$10:$E$417&amp;Mercado_MARZO_2025!$D$10:$D$417,0))*1000</f>
        <v>2066.5068309353101</v>
      </c>
      <c r="F17" s="215">
        <v>1.0106459999999999</v>
      </c>
      <c r="G17" s="215">
        <f>VLOOKUP($C17,PC_MARZO_2025!$B$11:$C$22,2,0)</f>
        <v>0.5</v>
      </c>
      <c r="H17" s="216">
        <f t="shared" si="1"/>
        <v>0.32499999999999996</v>
      </c>
      <c r="I17" s="28">
        <f t="shared" si="2"/>
        <v>33.846202649441814</v>
      </c>
      <c r="J17" s="217">
        <f t="shared" si="3"/>
        <v>1.0163784615384615</v>
      </c>
      <c r="K17" s="28">
        <f t="shared" si="4"/>
        <v>2100.3530335847518</v>
      </c>
      <c r="L17" s="218">
        <v>1</v>
      </c>
      <c r="M17" s="28">
        <f t="shared" si="5"/>
        <v>2100.3530335847518</v>
      </c>
      <c r="N17" s="28">
        <f t="shared" si="6"/>
        <v>2100.3530335847518</v>
      </c>
      <c r="O17" s="219">
        <f t="shared" si="7"/>
        <v>768740.54110793548</v>
      </c>
      <c r="P17" s="119"/>
      <c r="Q17" s="220"/>
      <c r="T17" s="222"/>
    </row>
    <row r="18" spans="1:20" ht="16.5" x14ac:dyDescent="0.3">
      <c r="A18" s="214" t="str">
        <f t="shared" si="0"/>
        <v>GDMTHBaja California</v>
      </c>
      <c r="B18" s="180" t="s">
        <v>49</v>
      </c>
      <c r="C18" s="181" t="s">
        <v>54</v>
      </c>
      <c r="D18" s="28">
        <f t="array" ref="D18">+INDEX(Mercado_MARZO_2025!$G$10:$G$417,MATCH(EC_MARZO_2025!$C18&amp;EC_MARZO_2025!$B18&amp;"Energía",Mercado_MARZO_2025!$C$10:$C$417&amp;Mercado_MARZO_2025!$E$10:$E$417&amp;Mercado_MARZO_2025!$D$10:$D$417,0))*1000</f>
        <v>339236648.61735946</v>
      </c>
      <c r="E18" s="28">
        <f t="array" ref="E18">+INDEX(Mercado_MARZO_2025!$G$10:$G$417,MATCH(EC_MARZO_2025!$C18&amp;EC_MARZO_2025!$B18&amp;"Potencia",Mercado_MARZO_2025!$C$10:$C$417&amp;Mercado_MARZO_2025!$E$10:$E$417&amp;Mercado_MARZO_2025!$D$10:$D$417,0))*1000</f>
        <v>799935.50419109478</v>
      </c>
      <c r="F18" s="215">
        <v>1.0106459999999999</v>
      </c>
      <c r="G18" s="215">
        <f>VLOOKUP($C18,PC_MARZO_2025!$B$11:$C$22,2,0)</f>
        <v>0.56999999999999995</v>
      </c>
      <c r="H18" s="216">
        <f t="shared" si="1"/>
        <v>0.39842999999999995</v>
      </c>
      <c r="I18" s="28">
        <f t="shared" si="2"/>
        <v>12183.280940798773</v>
      </c>
      <c r="J18" s="217">
        <f t="shared" si="3"/>
        <v>1.0152303290414877</v>
      </c>
      <c r="K18" s="28">
        <f t="shared" si="4"/>
        <v>812118.78513189347</v>
      </c>
      <c r="L18" s="218">
        <v>1.25</v>
      </c>
      <c r="M18" s="28">
        <f t="shared" si="5"/>
        <v>649695.02810551482</v>
      </c>
      <c r="N18" s="28">
        <f t="shared" si="6"/>
        <v>649695.02810551482</v>
      </c>
      <c r="O18" s="219">
        <f t="shared" si="7"/>
        <v>649695.02810551482</v>
      </c>
      <c r="P18" s="119"/>
      <c r="Q18" s="220"/>
      <c r="T18" s="222"/>
    </row>
    <row r="19" spans="1:20" ht="16.5" x14ac:dyDescent="0.3">
      <c r="A19" s="214" t="str">
        <f t="shared" si="0"/>
        <v>GDMTOBaja California</v>
      </c>
      <c r="B19" s="180" t="s">
        <v>49</v>
      </c>
      <c r="C19" s="181" t="s">
        <v>55</v>
      </c>
      <c r="D19" s="28">
        <f t="array" ref="D19">+INDEX(Mercado_MARZO_2025!$G$10:$G$417,MATCH(EC_MARZO_2025!$C19&amp;EC_MARZO_2025!$B19&amp;"Energía",Mercado_MARZO_2025!$C$10:$C$417&amp;Mercado_MARZO_2025!$E$10:$E$417&amp;Mercado_MARZO_2025!$D$10:$D$417,0))*1000</f>
        <v>76191726.176138297</v>
      </c>
      <c r="E19" s="28">
        <f t="array" ref="E19">+INDEX(Mercado_MARZO_2025!$G$10:$G$417,MATCH(EC_MARZO_2025!$C19&amp;EC_MARZO_2025!$B19&amp;"Potencia",Mercado_MARZO_2025!$C$10:$C$417&amp;Mercado_MARZO_2025!$E$10:$E$417&amp;Mercado_MARZO_2025!$D$10:$D$417,0))*1000</f>
        <v>186196.78928675046</v>
      </c>
      <c r="F19" s="215">
        <v>1.0106459999999999</v>
      </c>
      <c r="G19" s="215">
        <f>VLOOKUP($C19,PC_MARZO_2025!$B$11:$C$22,2,0)</f>
        <v>0.55000000000000004</v>
      </c>
      <c r="H19" s="216">
        <f t="shared" si="1"/>
        <v>0.37675000000000003</v>
      </c>
      <c r="I19" s="28">
        <f t="shared" si="2"/>
        <v>2893.7971076594645</v>
      </c>
      <c r="J19" s="217">
        <f t="shared" si="3"/>
        <v>1.015541605839416</v>
      </c>
      <c r="K19" s="28">
        <f t="shared" si="4"/>
        <v>189090.58639440994</v>
      </c>
      <c r="L19" s="218">
        <v>1.05</v>
      </c>
      <c r="M19" s="28">
        <f t="shared" si="5"/>
        <v>180086.27275658087</v>
      </c>
      <c r="N19" s="28">
        <f t="shared" si="6"/>
        <v>189090.58639440994</v>
      </c>
      <c r="O19" s="219">
        <f t="shared" si="7"/>
        <v>189090.58639440994</v>
      </c>
      <c r="P19" s="119"/>
      <c r="Q19" s="220"/>
      <c r="T19" s="222"/>
    </row>
    <row r="20" spans="1:20" ht="16.5" x14ac:dyDescent="0.3">
      <c r="A20" s="214" t="str">
        <f t="shared" si="0"/>
        <v>RAMTBaja California</v>
      </c>
      <c r="B20" s="180" t="s">
        <v>49</v>
      </c>
      <c r="C20" s="181" t="s">
        <v>60</v>
      </c>
      <c r="D20" s="28">
        <f t="array" ref="D20">+INDEX(Mercado_MARZO_2025!$G$10:$G$417,MATCH(EC_MARZO_2025!$C20&amp;EC_MARZO_2025!$B20&amp;"Energía",Mercado_MARZO_2025!$C$10:$C$417&amp;Mercado_MARZO_2025!$E$10:$E$417&amp;Mercado_MARZO_2025!$D$10:$D$417,0))*1000</f>
        <v>13834125.833309315</v>
      </c>
      <c r="E20" s="28">
        <f t="array" ref="E20">+INDEX(Mercado_MARZO_2025!$G$10:$G$417,MATCH(EC_MARZO_2025!$C20&amp;EC_MARZO_2025!$B20&amp;"Potencia",Mercado_MARZO_2025!$C$10:$C$417&amp;Mercado_MARZO_2025!$E$10:$E$417&amp;Mercado_MARZO_2025!$D$10:$D$417,0))*1000</f>
        <v>37188.510304594936</v>
      </c>
      <c r="F20" s="215">
        <v>1.0106459999999999</v>
      </c>
      <c r="G20" s="215">
        <f>VLOOKUP($C20,PC_MARZO_2025!$B$11:$C$22,2,0)</f>
        <v>0.5</v>
      </c>
      <c r="H20" s="216">
        <f t="shared" si="1"/>
        <v>0.32499999999999996</v>
      </c>
      <c r="I20" s="28">
        <f t="shared" si="2"/>
        <v>609.09058569648505</v>
      </c>
      <c r="J20" s="217">
        <f t="shared" si="3"/>
        <v>1.0163784615384615</v>
      </c>
      <c r="K20" s="28">
        <f t="shared" si="4"/>
        <v>37797.600890291425</v>
      </c>
      <c r="L20" s="218">
        <v>1.05</v>
      </c>
      <c r="M20" s="28">
        <f t="shared" si="5"/>
        <v>35997.71513361088</v>
      </c>
      <c r="N20" s="28">
        <f t="shared" si="6"/>
        <v>37797.600890291425</v>
      </c>
      <c r="O20" s="219">
        <f t="shared" si="7"/>
        <v>37797.600890291425</v>
      </c>
      <c r="P20" s="119"/>
      <c r="Q20" s="220"/>
      <c r="R20" s="224"/>
      <c r="T20" s="222"/>
    </row>
    <row r="21" spans="1:20" ht="16.5" x14ac:dyDescent="0.3">
      <c r="A21" s="214" t="str">
        <f t="shared" si="0"/>
        <v>DISTBaja California</v>
      </c>
      <c r="B21" s="180" t="s">
        <v>49</v>
      </c>
      <c r="C21" s="181" t="s">
        <v>51</v>
      </c>
      <c r="D21" s="28">
        <f t="array" ref="D21">+INDEX(Mercado_MARZO_2025!$G$10:$G$417,MATCH(EC_MARZO_2025!$C21&amp;EC_MARZO_2025!$B21&amp;"Energía",Mercado_MARZO_2025!$C$10:$C$417&amp;Mercado_MARZO_2025!$E$10:$E$417&amp;Mercado_MARZO_2025!$D$10:$D$417,0))*1000</f>
        <v>167740739.06462848</v>
      </c>
      <c r="E21" s="28">
        <f t="array" ref="E21">+INDEX(Mercado_MARZO_2025!$G$10:$G$417,MATCH(EC_MARZO_2025!$C21&amp;EC_MARZO_2025!$B21&amp;"Potencia",Mercado_MARZO_2025!$C$10:$C$417&amp;Mercado_MARZO_2025!$E$10:$E$417&amp;Mercado_MARZO_2025!$D$10:$D$417,0))*1000</f>
        <v>304672.94947803783</v>
      </c>
      <c r="F21" s="225">
        <v>1</v>
      </c>
      <c r="G21" s="215">
        <f>VLOOKUP($C21,PC_MARZO_2025!$B$11:$C$22,2,0)</f>
        <v>0.74</v>
      </c>
      <c r="H21" s="216">
        <f t="shared" si="1"/>
        <v>0.60531999999999997</v>
      </c>
      <c r="I21" s="28">
        <f t="shared" si="2"/>
        <v>0</v>
      </c>
      <c r="J21" s="217">
        <f t="shared" si="3"/>
        <v>1</v>
      </c>
      <c r="K21" s="28">
        <f t="shared" si="4"/>
        <v>304672.94947803783</v>
      </c>
      <c r="L21" s="218">
        <v>1.35</v>
      </c>
      <c r="M21" s="28">
        <f t="shared" si="5"/>
        <v>225683.666280028</v>
      </c>
      <c r="N21" s="28">
        <f t="shared" si="6"/>
        <v>225683.666280028</v>
      </c>
      <c r="O21" s="219">
        <f t="shared" si="7"/>
        <v>225683.666280028</v>
      </c>
      <c r="P21" s="119"/>
      <c r="Q21" s="220"/>
      <c r="R21" s="224"/>
      <c r="T21" s="222"/>
    </row>
    <row r="22" spans="1:20" ht="16.5" x14ac:dyDescent="0.3">
      <c r="A22" s="214" t="str">
        <f t="shared" si="0"/>
        <v>DITBaja California</v>
      </c>
      <c r="B22" s="180" t="s">
        <v>49</v>
      </c>
      <c r="C22" s="181" t="s">
        <v>52</v>
      </c>
      <c r="D22" s="28">
        <f t="array" ref="D22">+INDEX(Mercado_MARZO_2025!$G$10:$G$417,MATCH(EC_MARZO_2025!$C22&amp;EC_MARZO_2025!$B22&amp;"Energía",Mercado_MARZO_2025!$C$10:$C$417&amp;Mercado_MARZO_2025!$E$10:$E$417&amp;Mercado_MARZO_2025!$D$10:$D$417,0))*1000</f>
        <v>37596032.561692357</v>
      </c>
      <c r="E22" s="28">
        <f t="array" ref="E22">+INDEX(Mercado_MARZO_2025!$G$10:$G$417,MATCH(EC_MARZO_2025!$C22&amp;EC_MARZO_2025!$B22&amp;"Potencia",Mercado_MARZO_2025!$C$10:$C$417&amp;Mercado_MARZO_2025!$E$10:$E$417&amp;Mercado_MARZO_2025!$D$10:$D$417,0))*1000</f>
        <v>71172.256098917846</v>
      </c>
      <c r="F22" s="225">
        <v>1</v>
      </c>
      <c r="G22" s="215">
        <f>VLOOKUP($C22,PC_MARZO_2025!$B$11:$C$22,2,0)</f>
        <v>0.71</v>
      </c>
      <c r="H22" s="216">
        <f t="shared" si="1"/>
        <v>0.56586999999999998</v>
      </c>
      <c r="I22" s="28">
        <f t="shared" si="2"/>
        <v>0</v>
      </c>
      <c r="J22" s="217">
        <f t="shared" si="3"/>
        <v>1</v>
      </c>
      <c r="K22" s="28">
        <f t="shared" si="4"/>
        <v>71172.256098917846</v>
      </c>
      <c r="L22" s="218">
        <v>2.5</v>
      </c>
      <c r="M22" s="28">
        <f t="shared" si="5"/>
        <v>28468.902439567137</v>
      </c>
      <c r="N22" s="28">
        <f t="shared" si="6"/>
        <v>28468.902439567137</v>
      </c>
      <c r="O22" s="219">
        <f t="shared" si="7"/>
        <v>28468.902439567137</v>
      </c>
      <c r="P22" s="119"/>
      <c r="Q22" s="220"/>
      <c r="R22" s="224"/>
      <c r="T22" s="222"/>
    </row>
    <row r="23" spans="1:20" ht="16.5" x14ac:dyDescent="0.3">
      <c r="A23" s="214" t="str">
        <f t="shared" si="0"/>
        <v>DB1Baja California Sur</v>
      </c>
      <c r="B23" s="180" t="s">
        <v>61</v>
      </c>
      <c r="C23" s="181" t="s">
        <v>48</v>
      </c>
      <c r="D23" s="28">
        <f t="array" ref="D23">+INDEX(Mercado_MARZO_2025!$G$10:$G$417,MATCH(EC_MARZO_2025!$C23&amp;EC_MARZO_2025!$B23&amp;"Energía",Mercado_MARZO_2025!$C$10:$C$417&amp;Mercado_MARZO_2025!$E$10:$E$417&amp;Mercado_MARZO_2025!$D$10:$D$417,0))*1000</f>
        <v>15697589.833036523</v>
      </c>
      <c r="E23" s="28">
        <f t="array" ref="E23">+INDEX(Mercado_MARZO_2025!$G$10:$G$417,MATCH(EC_MARZO_2025!$C23&amp;EC_MARZO_2025!$B23&amp;"Potencia",Mercado_MARZO_2025!$C$10:$C$417&amp;Mercado_MARZO_2025!$E$10:$E$417&amp;Mercado_MARZO_2025!$D$10:$D$417,0))*1000</f>
        <v>35760.866213405607</v>
      </c>
      <c r="F23" s="215">
        <v>1.153945</v>
      </c>
      <c r="G23" s="215">
        <f>VLOOKUP($C23,PC_MARZO_2025!$B$11:$C$22,2,0)</f>
        <v>0.59</v>
      </c>
      <c r="H23" s="216">
        <f t="shared" si="1"/>
        <v>0.42066999999999999</v>
      </c>
      <c r="I23" s="28">
        <f t="shared" si="2"/>
        <v>7721.1873060627286</v>
      </c>
      <c r="J23" s="217">
        <f t="shared" si="3"/>
        <v>1.2159116409537165</v>
      </c>
      <c r="K23" s="28">
        <f t="shared" si="4"/>
        <v>43482.053519468333</v>
      </c>
      <c r="L23" s="218">
        <v>1</v>
      </c>
      <c r="M23" s="28">
        <f t="shared" si="5"/>
        <v>43482.053519468333</v>
      </c>
      <c r="N23" s="28">
        <f t="shared" si="6"/>
        <v>43482.053519468333</v>
      </c>
      <c r="O23" s="219">
        <f t="shared" si="7"/>
        <v>15697589.833036523</v>
      </c>
      <c r="P23" s="119"/>
      <c r="Q23" s="220"/>
      <c r="T23" s="222"/>
    </row>
    <row r="24" spans="1:20" ht="16.5" x14ac:dyDescent="0.3">
      <c r="A24" s="214" t="str">
        <f t="shared" si="0"/>
        <v>DB2Baja California Sur</v>
      </c>
      <c r="B24" s="180" t="s">
        <v>61</v>
      </c>
      <c r="C24" s="223" t="s">
        <v>50</v>
      </c>
      <c r="D24" s="28">
        <f t="array" ref="D24">+INDEX(Mercado_MARZO_2025!$G$10:$G$417,MATCH(EC_MARZO_2025!$C24&amp;EC_MARZO_2025!$B24&amp;"Energía",Mercado_MARZO_2025!$C$10:$C$417&amp;Mercado_MARZO_2025!$E$10:$E$417&amp;Mercado_MARZO_2025!$D$10:$D$417,0))*1000</f>
        <v>48393128.308468617</v>
      </c>
      <c r="E24" s="28">
        <f t="array" ref="E24">+INDEX(Mercado_MARZO_2025!$G$10:$G$417,MATCH(EC_MARZO_2025!$C24&amp;EC_MARZO_2025!$B24&amp;"Potencia",Mercado_MARZO_2025!$C$10:$C$417&amp;Mercado_MARZO_2025!$E$10:$E$417&amp;Mercado_MARZO_2025!$D$10:$D$417,0))*1000</f>
        <v>110244.96151920134</v>
      </c>
      <c r="F24" s="215">
        <v>1.153945</v>
      </c>
      <c r="G24" s="215">
        <f>VLOOKUP($C24,PC_MARZO_2025!$B$11:$C$22,2,0)</f>
        <v>0.59</v>
      </c>
      <c r="H24" s="216">
        <f t="shared" si="1"/>
        <v>0.42066999999999999</v>
      </c>
      <c r="I24" s="28">
        <f t="shared" si="2"/>
        <v>23803.17054849011</v>
      </c>
      <c r="J24" s="217">
        <f t="shared" si="3"/>
        <v>1.2159116409537165</v>
      </c>
      <c r="K24" s="28">
        <f t="shared" si="4"/>
        <v>134048.13206769145</v>
      </c>
      <c r="L24" s="218">
        <v>1.0062500000000001</v>
      </c>
      <c r="M24" s="28">
        <f t="shared" si="5"/>
        <v>133215.5349741033</v>
      </c>
      <c r="N24" s="28">
        <f t="shared" si="6"/>
        <v>134048.13206769145</v>
      </c>
      <c r="O24" s="219">
        <f t="shared" si="7"/>
        <v>48393128.308468617</v>
      </c>
      <c r="P24" s="119"/>
      <c r="Q24" s="220"/>
      <c r="T24" s="222"/>
    </row>
    <row r="25" spans="1:20" ht="16.5" x14ac:dyDescent="0.3">
      <c r="A25" s="214" t="str">
        <f t="shared" si="0"/>
        <v>PDBTBaja California Sur</v>
      </c>
      <c r="B25" s="180" t="s">
        <v>61</v>
      </c>
      <c r="C25" s="181" t="s">
        <v>56</v>
      </c>
      <c r="D25" s="28">
        <f t="array" ref="D25">+INDEX(Mercado_MARZO_2025!$G$10:$G$417,MATCH(EC_MARZO_2025!$C25&amp;EC_MARZO_2025!$B25&amp;"Energía",Mercado_MARZO_2025!$C$10:$C$417&amp;Mercado_MARZO_2025!$E$10:$E$417&amp;Mercado_MARZO_2025!$D$10:$D$417,0))*1000</f>
        <v>16511305.011676174</v>
      </c>
      <c r="E25" s="28">
        <f t="array" ref="E25">+INDEX(Mercado_MARZO_2025!$G$10:$G$417,MATCH(EC_MARZO_2025!$C25&amp;EC_MARZO_2025!$B25&amp;"Potencia",Mercado_MARZO_2025!$C$10:$C$417&amp;Mercado_MARZO_2025!$E$10:$E$417&amp;Mercado_MARZO_2025!$D$10:$D$417,0))*1000</f>
        <v>38263.128039664844</v>
      </c>
      <c r="F25" s="215">
        <v>1.153945</v>
      </c>
      <c r="G25" s="215">
        <f>VLOOKUP($C25,PC_MARZO_2025!$B$11:$C$22,2,0)</f>
        <v>0.57999999999999996</v>
      </c>
      <c r="H25" s="216">
        <f t="shared" si="1"/>
        <v>0.40947999999999996</v>
      </c>
      <c r="I25" s="28">
        <f t="shared" si="2"/>
        <v>8343.3672040597812</v>
      </c>
      <c r="J25" s="217">
        <f t="shared" si="3"/>
        <v>1.2180524079320114</v>
      </c>
      <c r="K25" s="28">
        <f t="shared" si="4"/>
        <v>46606.495243724625</v>
      </c>
      <c r="L25" s="218">
        <v>1.1800000000000002</v>
      </c>
      <c r="M25" s="28">
        <f t="shared" si="5"/>
        <v>39497.029867563237</v>
      </c>
      <c r="N25" s="28">
        <f t="shared" si="6"/>
        <v>46606.495243724625</v>
      </c>
      <c r="O25" s="219">
        <f t="shared" si="7"/>
        <v>16511305.011676174</v>
      </c>
      <c r="P25" s="119"/>
      <c r="Q25" s="220"/>
      <c r="T25" s="222"/>
    </row>
    <row r="26" spans="1:20" ht="16.5" x14ac:dyDescent="0.3">
      <c r="A26" s="214" t="str">
        <f t="shared" si="0"/>
        <v>GDBTBaja California Sur</v>
      </c>
      <c r="B26" s="180" t="s">
        <v>61</v>
      </c>
      <c r="C26" s="223" t="s">
        <v>53</v>
      </c>
      <c r="D26" s="28">
        <f t="array" ref="D26">+INDEX(Mercado_MARZO_2025!$G$10:$G$417,MATCH(EC_MARZO_2025!$C26&amp;EC_MARZO_2025!$B26&amp;"Energía",Mercado_MARZO_2025!$C$10:$C$417&amp;Mercado_MARZO_2025!$E$10:$E$417&amp;Mercado_MARZO_2025!$D$10:$D$417,0))*1000</f>
        <v>1072010.2094006743</v>
      </c>
      <c r="E26" s="28">
        <f t="array" ref="E26">+INDEX(Mercado_MARZO_2025!$G$10:$G$417,MATCH(EC_MARZO_2025!$C26&amp;EC_MARZO_2025!$B26&amp;"Potencia",Mercado_MARZO_2025!$C$10:$C$417&amp;Mercado_MARZO_2025!$E$10:$E$417&amp;Mercado_MARZO_2025!$D$10:$D$417,0))*1000</f>
        <v>2940.5590558499953</v>
      </c>
      <c r="F26" s="215">
        <v>1.153945</v>
      </c>
      <c r="G26" s="215">
        <f>VLOOKUP($C26,PC_MARZO_2025!$B$11:$C$22,2,0)</f>
        <v>0.49</v>
      </c>
      <c r="H26" s="216">
        <f t="shared" si="1"/>
        <v>0.31506999999999996</v>
      </c>
      <c r="I26" s="28">
        <f t="shared" si="2"/>
        <v>704.01922838697908</v>
      </c>
      <c r="J26" s="217">
        <f t="shared" si="3"/>
        <v>1.2394167962674962</v>
      </c>
      <c r="K26" s="28">
        <f t="shared" si="4"/>
        <v>3644.5782842369745</v>
      </c>
      <c r="L26" s="218">
        <v>1.29</v>
      </c>
      <c r="M26" s="28">
        <f t="shared" si="5"/>
        <v>2825.2544839046313</v>
      </c>
      <c r="N26" s="28">
        <f t="shared" si="6"/>
        <v>3644.5782842369745</v>
      </c>
      <c r="O26" s="219">
        <f t="shared" si="7"/>
        <v>3644.5782842369745</v>
      </c>
      <c r="P26" s="119"/>
      <c r="Q26" s="220"/>
      <c r="T26" s="222"/>
    </row>
    <row r="27" spans="1:20" ht="16.5" x14ac:dyDescent="0.3">
      <c r="A27" s="214" t="str">
        <f t="shared" si="0"/>
        <v>RABTBaja California Sur</v>
      </c>
      <c r="B27" s="180" t="s">
        <v>61</v>
      </c>
      <c r="C27" s="223" t="s">
        <v>59</v>
      </c>
      <c r="D27" s="28">
        <f t="array" ref="D27">+INDEX(Mercado_MARZO_2025!$G$10:$G$417,MATCH(EC_MARZO_2025!$C27&amp;EC_MARZO_2025!$B27&amp;"Energía",Mercado_MARZO_2025!$C$10:$C$417&amp;Mercado_MARZO_2025!$E$10:$E$417&amp;Mercado_MARZO_2025!$D$10:$D$417,0))*1000</f>
        <v>8399386.7424079105</v>
      </c>
      <c r="E27" s="28">
        <f t="array" ref="E27">+INDEX(Mercado_MARZO_2025!$G$10:$G$417,MATCH(EC_MARZO_2025!$C27&amp;EC_MARZO_2025!$B27&amp;"Potencia",Mercado_MARZO_2025!$C$10:$C$417&amp;Mercado_MARZO_2025!$E$10:$E$417&amp;Mercado_MARZO_2025!$D$10:$D$417,0))*1000</f>
        <v>22578.996619376107</v>
      </c>
      <c r="F27" s="215">
        <v>1.153945</v>
      </c>
      <c r="G27" s="215">
        <f>VLOOKUP($C27,PC_MARZO_2025!$B$11:$C$22,2,0)</f>
        <v>0.5</v>
      </c>
      <c r="H27" s="216">
        <f t="shared" si="1"/>
        <v>0.32499999999999996</v>
      </c>
      <c r="I27" s="28">
        <f t="shared" si="2"/>
        <v>5347.5748224151612</v>
      </c>
      <c r="J27" s="217">
        <f t="shared" si="3"/>
        <v>1.2368384615384616</v>
      </c>
      <c r="K27" s="28">
        <f t="shared" si="4"/>
        <v>27926.571441791268</v>
      </c>
      <c r="L27" s="218">
        <v>1.05</v>
      </c>
      <c r="M27" s="28">
        <f t="shared" si="5"/>
        <v>26596.734706467872</v>
      </c>
      <c r="N27" s="28">
        <f t="shared" si="6"/>
        <v>27926.571441791268</v>
      </c>
      <c r="O27" s="219">
        <f t="shared" si="7"/>
        <v>8399386.7424079105</v>
      </c>
      <c r="P27" s="119"/>
      <c r="Q27" s="220"/>
      <c r="T27" s="222"/>
    </row>
    <row r="28" spans="1:20" ht="16.5" x14ac:dyDescent="0.3">
      <c r="A28" s="214" t="str">
        <f t="shared" si="0"/>
        <v>APBTBaja California Sur</v>
      </c>
      <c r="B28" s="180" t="s">
        <v>61</v>
      </c>
      <c r="C28" s="181" t="s">
        <v>57</v>
      </c>
      <c r="D28" s="28">
        <f t="array" ref="D28">+INDEX(Mercado_MARZO_2025!$G$10:$G$417,MATCH(EC_MARZO_2025!$C28&amp;EC_MARZO_2025!$B28&amp;"Energía",Mercado_MARZO_2025!$C$10:$C$417&amp;Mercado_MARZO_2025!$E$10:$E$417&amp;Mercado_MARZO_2025!$D$10:$D$417,0))*1000</f>
        <v>1956833.1514232366</v>
      </c>
      <c r="E28" s="28">
        <f t="array" ref="E28">+INDEX(Mercado_MARZO_2025!$G$10:$G$417,MATCH(EC_MARZO_2025!$C28&amp;EC_MARZO_2025!$B28&amp;"Potencia",Mercado_MARZO_2025!$C$10:$C$417&amp;Mercado_MARZO_2025!$E$10:$E$417&amp;Mercado_MARZO_2025!$D$10:$D$417,0))*1000</f>
        <v>5260.3041704925718</v>
      </c>
      <c r="F28" s="215">
        <v>1.153945</v>
      </c>
      <c r="G28" s="215">
        <f>VLOOKUP($C28,PC_MARZO_2025!$B$11:$C$22,2,0)</f>
        <v>0.5</v>
      </c>
      <c r="H28" s="216">
        <f t="shared" si="1"/>
        <v>0.32499999999999996</v>
      </c>
      <c r="I28" s="28">
        <f t="shared" si="2"/>
        <v>1245.842346963814</v>
      </c>
      <c r="J28" s="217">
        <f t="shared" si="3"/>
        <v>1.2368384615384616</v>
      </c>
      <c r="K28" s="28">
        <f t="shared" si="4"/>
        <v>6506.1465174563855</v>
      </c>
      <c r="L28" s="218">
        <v>1</v>
      </c>
      <c r="M28" s="28">
        <f t="shared" si="5"/>
        <v>6506.1465174563855</v>
      </c>
      <c r="N28" s="28">
        <f t="shared" si="6"/>
        <v>6506.1465174563855</v>
      </c>
      <c r="O28" s="219">
        <f t="shared" si="7"/>
        <v>1956833.1514232366</v>
      </c>
      <c r="P28" s="119"/>
      <c r="Q28" s="220"/>
      <c r="T28" s="222"/>
    </row>
    <row r="29" spans="1:20" ht="16.5" x14ac:dyDescent="0.3">
      <c r="A29" s="214" t="str">
        <f t="shared" si="0"/>
        <v>APMTBaja California Sur</v>
      </c>
      <c r="B29" s="180" t="s">
        <v>61</v>
      </c>
      <c r="C29" s="181" t="s">
        <v>58</v>
      </c>
      <c r="D29" s="28">
        <f t="array" ref="D29">+INDEX(Mercado_MARZO_2025!$G$10:$G$417,MATCH(EC_MARZO_2025!$C29&amp;EC_MARZO_2025!$B29&amp;"Energía",Mercado_MARZO_2025!$C$10:$C$417&amp;Mercado_MARZO_2025!$E$10:$E$417&amp;Mercado_MARZO_2025!$D$10:$D$417,0))*1000</f>
        <v>21018.367870401908</v>
      </c>
      <c r="E29" s="28">
        <f t="array" ref="E29">+INDEX(Mercado_MARZO_2025!$G$10:$G$417,MATCH(EC_MARZO_2025!$C29&amp;EC_MARZO_2025!$B29&amp;"Potencia",Mercado_MARZO_2025!$C$10:$C$417&amp;Mercado_MARZO_2025!$E$10:$E$417&amp;Mercado_MARZO_2025!$D$10:$D$417,0))*1000</f>
        <v>56.500988898929855</v>
      </c>
      <c r="F29" s="215">
        <v>1.0106459999999999</v>
      </c>
      <c r="G29" s="215">
        <f>VLOOKUP($C29,PC_MARZO_2025!$B$11:$C$22,2,0)</f>
        <v>0.5</v>
      </c>
      <c r="H29" s="216">
        <f t="shared" si="1"/>
        <v>0.32499999999999996</v>
      </c>
      <c r="I29" s="28">
        <f t="shared" si="2"/>
        <v>0.92539927356615936</v>
      </c>
      <c r="J29" s="217">
        <f t="shared" si="3"/>
        <v>1.0163784615384615</v>
      </c>
      <c r="K29" s="28">
        <f t="shared" si="4"/>
        <v>57.426388172496011</v>
      </c>
      <c r="L29" s="218">
        <v>1</v>
      </c>
      <c r="M29" s="28">
        <f t="shared" si="5"/>
        <v>57.426388172496011</v>
      </c>
      <c r="N29" s="28">
        <f t="shared" si="6"/>
        <v>57.426388172496011</v>
      </c>
      <c r="O29" s="219">
        <f t="shared" si="7"/>
        <v>21018.367870401908</v>
      </c>
      <c r="P29" s="119"/>
      <c r="Q29" s="220"/>
      <c r="T29" s="222"/>
    </row>
    <row r="30" spans="1:20" ht="16.5" x14ac:dyDescent="0.3">
      <c r="A30" s="214" t="str">
        <f t="shared" si="0"/>
        <v>GDMTHBaja California Sur</v>
      </c>
      <c r="B30" s="180" t="s">
        <v>61</v>
      </c>
      <c r="C30" s="181" t="s">
        <v>54</v>
      </c>
      <c r="D30" s="28">
        <f t="array" ref="D30">+INDEX(Mercado_MARZO_2025!$G$10:$G$417,MATCH(EC_MARZO_2025!$C30&amp;EC_MARZO_2025!$B30&amp;"Energía",Mercado_MARZO_2025!$C$10:$C$417&amp;Mercado_MARZO_2025!$E$10:$E$417&amp;Mercado_MARZO_2025!$D$10:$D$417,0))*1000</f>
        <v>81138305.118438348</v>
      </c>
      <c r="E30" s="28">
        <f t="array" ref="E30">+INDEX(Mercado_MARZO_2025!$G$10:$G$417,MATCH(EC_MARZO_2025!$C30&amp;EC_MARZO_2025!$B30&amp;"Potencia",Mercado_MARZO_2025!$C$10:$C$417&amp;Mercado_MARZO_2025!$E$10:$E$417&amp;Mercado_MARZO_2025!$D$10:$D$417,0))*1000</f>
        <v>191327.82757601951</v>
      </c>
      <c r="F30" s="215">
        <v>1.0106459999999999</v>
      </c>
      <c r="G30" s="215">
        <f>VLOOKUP($C30,PC_MARZO_2025!$B$11:$C$22,2,0)</f>
        <v>0.56999999999999995</v>
      </c>
      <c r="H30" s="216">
        <f t="shared" si="1"/>
        <v>0.39842999999999995</v>
      </c>
      <c r="I30" s="28">
        <f t="shared" si="2"/>
        <v>2913.9857687758099</v>
      </c>
      <c r="J30" s="217">
        <f t="shared" si="3"/>
        <v>1.0152303290414877</v>
      </c>
      <c r="K30" s="28">
        <f t="shared" si="4"/>
        <v>194241.81334479532</v>
      </c>
      <c r="L30" s="218">
        <v>1.25</v>
      </c>
      <c r="M30" s="28">
        <f t="shared" si="5"/>
        <v>155393.45067583624</v>
      </c>
      <c r="N30" s="28">
        <f t="shared" si="6"/>
        <v>155393.45067583624</v>
      </c>
      <c r="O30" s="219">
        <f t="shared" si="7"/>
        <v>155393.45067583624</v>
      </c>
      <c r="P30" s="119"/>
      <c r="Q30" s="220"/>
      <c r="T30" s="222"/>
    </row>
    <row r="31" spans="1:20" ht="16.5" x14ac:dyDescent="0.3">
      <c r="A31" s="214" t="str">
        <f t="shared" si="0"/>
        <v>GDMTOBaja California Sur</v>
      </c>
      <c r="B31" s="180" t="s">
        <v>61</v>
      </c>
      <c r="C31" s="181" t="s">
        <v>55</v>
      </c>
      <c r="D31" s="28">
        <f t="array" ref="D31">+INDEX(Mercado_MARZO_2025!$G$10:$G$417,MATCH(EC_MARZO_2025!$C31&amp;EC_MARZO_2025!$B31&amp;"Energía",Mercado_MARZO_2025!$C$10:$C$417&amp;Mercado_MARZO_2025!$E$10:$E$417&amp;Mercado_MARZO_2025!$D$10:$D$417,0))*1000</f>
        <v>18089712.104536597</v>
      </c>
      <c r="E31" s="28">
        <f t="array" ref="E31">+INDEX(Mercado_MARZO_2025!$G$10:$G$417,MATCH(EC_MARZO_2025!$C31&amp;EC_MARZO_2025!$B31&amp;"Potencia",Mercado_MARZO_2025!$C$10:$C$417&amp;Mercado_MARZO_2025!$E$10:$E$417&amp;Mercado_MARZO_2025!$D$10:$D$417,0))*1000</f>
        <v>44207.507586844076</v>
      </c>
      <c r="F31" s="215">
        <v>1.0106459999999999</v>
      </c>
      <c r="G31" s="215">
        <f>VLOOKUP($C31,PC_MARZO_2025!$B$11:$C$22,2,0)</f>
        <v>0.55000000000000004</v>
      </c>
      <c r="H31" s="216">
        <f t="shared" si="1"/>
        <v>0.37675000000000003</v>
      </c>
      <c r="I31" s="28">
        <f t="shared" si="2"/>
        <v>687.05565805772142</v>
      </c>
      <c r="J31" s="217">
        <f t="shared" si="3"/>
        <v>1.015541605839416</v>
      </c>
      <c r="K31" s="28">
        <f t="shared" si="4"/>
        <v>44894.563244901801</v>
      </c>
      <c r="L31" s="218">
        <v>1.05</v>
      </c>
      <c r="M31" s="28">
        <f t="shared" si="5"/>
        <v>42756.726899906476</v>
      </c>
      <c r="N31" s="28">
        <f t="shared" si="6"/>
        <v>44894.563244901801</v>
      </c>
      <c r="O31" s="219">
        <f t="shared" si="7"/>
        <v>44894.563244901801</v>
      </c>
      <c r="P31" s="119"/>
      <c r="Q31" s="220"/>
      <c r="T31" s="222"/>
    </row>
    <row r="32" spans="1:20" ht="16.5" x14ac:dyDescent="0.3">
      <c r="A32" s="214" t="str">
        <f t="shared" si="0"/>
        <v>RAMTBaja California Sur</v>
      </c>
      <c r="B32" s="180" t="s">
        <v>61</v>
      </c>
      <c r="C32" s="181" t="s">
        <v>60</v>
      </c>
      <c r="D32" s="28">
        <f t="array" ref="D32">+INDEX(Mercado_MARZO_2025!$G$10:$G$417,MATCH(EC_MARZO_2025!$C32&amp;EC_MARZO_2025!$B32&amp;"Energía",Mercado_MARZO_2025!$C$10:$C$417&amp;Mercado_MARZO_2025!$E$10:$E$417&amp;Mercado_MARZO_2025!$D$10:$D$417,0))*1000</f>
        <v>8725969.1878346391</v>
      </c>
      <c r="E32" s="28">
        <f t="array" ref="E32">+INDEX(Mercado_MARZO_2025!$G$10:$G$417,MATCH(EC_MARZO_2025!$C32&amp;EC_MARZO_2025!$B32&amp;"Potencia",Mercado_MARZO_2025!$C$10:$C$417&amp;Mercado_MARZO_2025!$E$10:$E$417&amp;Mercado_MARZO_2025!$D$10:$D$417,0))*1000</f>
        <v>23456.906418910319</v>
      </c>
      <c r="F32" s="215">
        <v>1.0106459999999999</v>
      </c>
      <c r="G32" s="215">
        <f>VLOOKUP($C32,PC_MARZO_2025!$B$11:$C$22,2,0)</f>
        <v>0.5</v>
      </c>
      <c r="H32" s="216">
        <f t="shared" si="1"/>
        <v>0.32499999999999996</v>
      </c>
      <c r="I32" s="28">
        <f t="shared" si="2"/>
        <v>384.18803959341187</v>
      </c>
      <c r="J32" s="217">
        <f t="shared" si="3"/>
        <v>1.0163784615384615</v>
      </c>
      <c r="K32" s="28">
        <f t="shared" si="4"/>
        <v>23841.094458503732</v>
      </c>
      <c r="L32" s="218">
        <v>1.05</v>
      </c>
      <c r="M32" s="28">
        <f t="shared" si="5"/>
        <v>22705.804246194031</v>
      </c>
      <c r="N32" s="28">
        <f t="shared" si="6"/>
        <v>23841.094458503732</v>
      </c>
      <c r="O32" s="219">
        <f t="shared" si="7"/>
        <v>23841.094458503732</v>
      </c>
      <c r="Q32" s="220"/>
      <c r="T32" s="222"/>
    </row>
    <row r="33" spans="1:20" ht="16.5" x14ac:dyDescent="0.3">
      <c r="A33" s="214" t="str">
        <f t="shared" si="0"/>
        <v>DISTBaja California Sur</v>
      </c>
      <c r="B33" s="180" t="s">
        <v>61</v>
      </c>
      <c r="C33" s="181" t="s">
        <v>51</v>
      </c>
      <c r="D33" s="28">
        <f t="array" ref="D33">+INDEX(Mercado_MARZO_2025!$G$10:$G$417,MATCH(EC_MARZO_2025!$C33&amp;EC_MARZO_2025!$B33&amp;"Energía",Mercado_MARZO_2025!$C$10:$C$417&amp;Mercado_MARZO_2025!$E$10:$E$417&amp;Mercado_MARZO_2025!$D$10:$D$417,0))*1000</f>
        <v>5757071.3993395995</v>
      </c>
      <c r="E33" s="28">
        <f t="array" ref="E33">+INDEX(Mercado_MARZO_2025!$G$10:$G$417,MATCH(EC_MARZO_2025!$C33&amp;EC_MARZO_2025!$B33&amp;"Potencia",Mercado_MARZO_2025!$C$10:$C$417&amp;Mercado_MARZO_2025!$E$10:$E$417&amp;Mercado_MARZO_2025!$D$10:$D$417,0))*1000</f>
        <v>10456.755665757773</v>
      </c>
      <c r="F33" s="225">
        <v>1</v>
      </c>
      <c r="G33" s="215">
        <f>VLOOKUP($C33,PC_MARZO_2025!$B$11:$C$22,2,0)</f>
        <v>0.74</v>
      </c>
      <c r="H33" s="216">
        <f t="shared" si="1"/>
        <v>0.60531999999999997</v>
      </c>
      <c r="I33" s="28">
        <f t="shared" si="2"/>
        <v>0</v>
      </c>
      <c r="J33" s="217">
        <f t="shared" si="3"/>
        <v>1</v>
      </c>
      <c r="K33" s="28">
        <f t="shared" si="4"/>
        <v>10456.755665757773</v>
      </c>
      <c r="L33" s="218">
        <v>1.35</v>
      </c>
      <c r="M33" s="28">
        <f t="shared" si="5"/>
        <v>7745.7449375983506</v>
      </c>
      <c r="N33" s="28">
        <f t="shared" si="6"/>
        <v>7745.7449375983506</v>
      </c>
      <c r="O33" s="219">
        <f t="shared" si="7"/>
        <v>7745.7449375983506</v>
      </c>
      <c r="Q33" s="220"/>
      <c r="T33" s="222"/>
    </row>
    <row r="34" spans="1:20" ht="16.5" x14ac:dyDescent="0.3">
      <c r="A34" s="214" t="str">
        <f t="shared" si="0"/>
        <v>DITBaja California Sur</v>
      </c>
      <c r="B34" s="180" t="s">
        <v>61</v>
      </c>
      <c r="C34" s="181" t="s">
        <v>52</v>
      </c>
      <c r="D34" s="28">
        <f t="array" ref="D34">+INDEX(Mercado_MARZO_2025!$G$10:$G$417,MATCH(EC_MARZO_2025!$C34&amp;EC_MARZO_2025!$B34&amp;"Energía",Mercado_MARZO_2025!$C$10:$C$417&amp;Mercado_MARZO_2025!$E$10:$E$417&amp;Mercado_MARZO_2025!$D$10:$D$417,0))*1000</f>
        <v>0</v>
      </c>
      <c r="E34" s="28">
        <f t="array" ref="E34">+INDEX(Mercado_MARZO_2025!$G$10:$G$417,MATCH(EC_MARZO_2025!$C34&amp;EC_MARZO_2025!$B34&amp;"Potencia",Mercado_MARZO_2025!$C$10:$C$417&amp;Mercado_MARZO_2025!$E$10:$E$417&amp;Mercado_MARZO_2025!$D$10:$D$417,0))*1000</f>
        <v>0</v>
      </c>
      <c r="F34" s="225">
        <v>1</v>
      </c>
      <c r="G34" s="215">
        <f>VLOOKUP($C34,PC_MARZO_2025!$B$11:$C$22,2,0)</f>
        <v>0.71</v>
      </c>
      <c r="H34" s="216">
        <f t="shared" si="1"/>
        <v>0.56586999999999998</v>
      </c>
      <c r="I34" s="28">
        <f t="shared" si="2"/>
        <v>0</v>
      </c>
      <c r="J34" s="217">
        <f t="shared" si="3"/>
        <v>0</v>
      </c>
      <c r="K34" s="28">
        <f t="shared" si="4"/>
        <v>0</v>
      </c>
      <c r="L34" s="218">
        <v>2.5</v>
      </c>
      <c r="M34" s="28">
        <f t="shared" si="5"/>
        <v>0</v>
      </c>
      <c r="N34" s="28">
        <f t="shared" si="6"/>
        <v>0</v>
      </c>
      <c r="O34" s="219">
        <f t="shared" si="7"/>
        <v>0</v>
      </c>
      <c r="Q34" s="220"/>
      <c r="T34" s="222"/>
    </row>
    <row r="35" spans="1:20" ht="16.5" x14ac:dyDescent="0.3">
      <c r="A35" s="214" t="str">
        <f t="shared" si="0"/>
        <v>DB1Bajío</v>
      </c>
      <c r="B35" s="180" t="s">
        <v>62</v>
      </c>
      <c r="C35" s="181" t="s">
        <v>48</v>
      </c>
      <c r="D35" s="28">
        <f t="array" ref="D35">+INDEX(Mercado_MARZO_2025!$G$10:$G$417,MATCH(EC_MARZO_2025!$C35&amp;EC_MARZO_2025!$B35&amp;"Energía",Mercado_MARZO_2025!$C$10:$C$417&amp;Mercado_MARZO_2025!$E$10:$E$417&amp;Mercado_MARZO_2025!$D$10:$D$417,0))*1000</f>
        <v>233763145.43176872</v>
      </c>
      <c r="E35" s="28">
        <f t="array" ref="E35">+INDEX(Mercado_MARZO_2025!$G$10:$G$417,MATCH(EC_MARZO_2025!$C35&amp;EC_MARZO_2025!$B35&amp;"Potencia",Mercado_MARZO_2025!$C$10:$C$417&amp;Mercado_MARZO_2025!$E$10:$E$417&amp;Mercado_MARZO_2025!$D$10:$D$417,0))*1000</f>
        <v>532538.60358977749</v>
      </c>
      <c r="F35" s="215">
        <v>1.240491</v>
      </c>
      <c r="G35" s="215">
        <f>VLOOKUP($C35,PC_MARZO_2025!$B$11:$C$22,2,0)</f>
        <v>0.59</v>
      </c>
      <c r="H35" s="216">
        <f t="shared" si="1"/>
        <v>0.42066999999999999</v>
      </c>
      <c r="I35" s="28">
        <f t="shared" si="2"/>
        <v>179622.35808682916</v>
      </c>
      <c r="J35" s="217">
        <f t="shared" si="3"/>
        <v>1.3372945301542778</v>
      </c>
      <c r="K35" s="28">
        <f t="shared" si="4"/>
        <v>712160.96167660668</v>
      </c>
      <c r="L35" s="218">
        <v>1</v>
      </c>
      <c r="M35" s="28">
        <f t="shared" si="5"/>
        <v>712160.96167660668</v>
      </c>
      <c r="N35" s="28">
        <f t="shared" si="6"/>
        <v>712160.96167660668</v>
      </c>
      <c r="O35" s="219">
        <f t="shared" si="7"/>
        <v>233763145.43176872</v>
      </c>
      <c r="Q35" s="220"/>
      <c r="T35" s="222"/>
    </row>
    <row r="36" spans="1:20" ht="16.5" x14ac:dyDescent="0.3">
      <c r="A36" s="214" t="str">
        <f t="shared" si="0"/>
        <v>DB2Bajío</v>
      </c>
      <c r="B36" s="180" t="s">
        <v>62</v>
      </c>
      <c r="C36" s="181" t="s">
        <v>50</v>
      </c>
      <c r="D36" s="28">
        <f t="array" ref="D36">+INDEX(Mercado_MARZO_2025!$G$10:$G$417,MATCH(EC_MARZO_2025!$C36&amp;EC_MARZO_2025!$B36&amp;"Energía",Mercado_MARZO_2025!$C$10:$C$417&amp;Mercado_MARZO_2025!$E$10:$E$417&amp;Mercado_MARZO_2025!$D$10:$D$417,0))*1000</f>
        <v>143496611.74054942</v>
      </c>
      <c r="E36" s="28">
        <f t="array" ref="E36">+INDEX(Mercado_MARZO_2025!$G$10:$G$417,MATCH(EC_MARZO_2025!$C36&amp;EC_MARZO_2025!$B36&amp;"Potencia",Mercado_MARZO_2025!$C$10:$C$417&amp;Mercado_MARZO_2025!$E$10:$E$417&amp;Mercado_MARZO_2025!$D$10:$D$417,0))*1000</f>
        <v>326901.33893874026</v>
      </c>
      <c r="F36" s="215">
        <v>1.240491</v>
      </c>
      <c r="G36" s="215">
        <f>VLOOKUP($C36,PC_MARZO_2025!$B$11:$C$22,2,0)</f>
        <v>0.59</v>
      </c>
      <c r="H36" s="216">
        <f t="shared" si="1"/>
        <v>0.42066999999999999</v>
      </c>
      <c r="I36" s="28">
        <f t="shared" si="2"/>
        <v>110262.03352414667</v>
      </c>
      <c r="J36" s="217">
        <f t="shared" si="3"/>
        <v>1.3372945301542776</v>
      </c>
      <c r="K36" s="28">
        <f t="shared" si="4"/>
        <v>437163.37246288691</v>
      </c>
      <c r="L36" s="218">
        <v>1.0062500000000001</v>
      </c>
      <c r="M36" s="28">
        <f t="shared" si="5"/>
        <v>434448.07201280684</v>
      </c>
      <c r="N36" s="28">
        <f t="shared" si="6"/>
        <v>437163.37246288691</v>
      </c>
      <c r="O36" s="219">
        <f t="shared" si="7"/>
        <v>143496611.74054942</v>
      </c>
      <c r="Q36" s="220"/>
      <c r="T36" s="222"/>
    </row>
    <row r="37" spans="1:20" ht="15" customHeight="1" x14ac:dyDescent="0.3">
      <c r="A37" s="214" t="str">
        <f t="shared" si="0"/>
        <v>PDBTBajío</v>
      </c>
      <c r="B37" s="180" t="s">
        <v>62</v>
      </c>
      <c r="C37" s="181" t="s">
        <v>56</v>
      </c>
      <c r="D37" s="28">
        <f t="array" ref="D37">+INDEX(Mercado_MARZO_2025!$G$10:$G$417,MATCH(EC_MARZO_2025!$C37&amp;EC_MARZO_2025!$B37&amp;"Energía",Mercado_MARZO_2025!$C$10:$C$417&amp;Mercado_MARZO_2025!$E$10:$E$417&amp;Mercado_MARZO_2025!$D$10:$D$417,0))*1000</f>
        <v>105900496.15326539</v>
      </c>
      <c r="E37" s="28">
        <f t="array" ref="E37">+INDEX(Mercado_MARZO_2025!$G$10:$G$417,MATCH(EC_MARZO_2025!$C37&amp;EC_MARZO_2025!$B37&amp;"Potencia",Mercado_MARZO_2025!$C$10:$C$417&amp;Mercado_MARZO_2025!$E$10:$E$417&amp;Mercado_MARZO_2025!$D$10:$D$417,0))*1000</f>
        <v>245412.71818980671</v>
      </c>
      <c r="F37" s="215">
        <v>1.240491</v>
      </c>
      <c r="G37" s="215">
        <f>VLOOKUP($C37,PC_MARZO_2025!$B$11:$C$22,2,0)</f>
        <v>0.57999999999999996</v>
      </c>
      <c r="H37" s="216">
        <f t="shared" si="1"/>
        <v>0.40947999999999996</v>
      </c>
      <c r="I37" s="28">
        <f t="shared" si="2"/>
        <v>83597.096331706533</v>
      </c>
      <c r="J37" s="217">
        <f t="shared" si="3"/>
        <v>1.3406388101983002</v>
      </c>
      <c r="K37" s="28">
        <f t="shared" si="4"/>
        <v>329009.81452151324</v>
      </c>
      <c r="L37" s="218">
        <v>1.1800000000000002</v>
      </c>
      <c r="M37" s="28">
        <f t="shared" si="5"/>
        <v>278821.87671314675</v>
      </c>
      <c r="N37" s="28">
        <f t="shared" si="6"/>
        <v>329009.81452151324</v>
      </c>
      <c r="O37" s="219">
        <f t="shared" si="7"/>
        <v>105900496.15326539</v>
      </c>
      <c r="Q37" s="220"/>
      <c r="T37" s="222"/>
    </row>
    <row r="38" spans="1:20" ht="16.5" x14ac:dyDescent="0.3">
      <c r="A38" s="214" t="str">
        <f t="shared" si="0"/>
        <v>GDBTBajío</v>
      </c>
      <c r="B38" s="180" t="s">
        <v>62</v>
      </c>
      <c r="C38" s="223" t="s">
        <v>53</v>
      </c>
      <c r="D38" s="28">
        <f t="array" ref="D38">+INDEX(Mercado_MARZO_2025!$G$10:$G$417,MATCH(EC_MARZO_2025!$C38&amp;EC_MARZO_2025!$B38&amp;"Energía",Mercado_MARZO_2025!$C$10:$C$417&amp;Mercado_MARZO_2025!$E$10:$E$417&amp;Mercado_MARZO_2025!$D$10:$D$417,0))*1000</f>
        <v>561191.61667360354</v>
      </c>
      <c r="E38" s="28">
        <f t="array" ref="E38">+INDEX(Mercado_MARZO_2025!$G$10:$G$417,MATCH(EC_MARZO_2025!$C38&amp;EC_MARZO_2025!$B38&amp;"Potencia",Mercado_MARZO_2025!$C$10:$C$417&amp;Mercado_MARZO_2025!$E$10:$E$417&amp;Mercado_MARZO_2025!$D$10:$D$417,0))*1000</f>
        <v>1539.3669537897838</v>
      </c>
      <c r="F38" s="215">
        <v>1.240491</v>
      </c>
      <c r="G38" s="215">
        <f>VLOOKUP($C38,PC_MARZO_2025!$B$11:$C$22,2,0)</f>
        <v>0.49</v>
      </c>
      <c r="H38" s="216">
        <f t="shared" si="1"/>
        <v>0.31506999999999996</v>
      </c>
      <c r="I38" s="28">
        <f t="shared" si="2"/>
        <v>575.74478706665468</v>
      </c>
      <c r="J38" s="217">
        <f t="shared" si="3"/>
        <v>1.3740139968895804</v>
      </c>
      <c r="K38" s="28">
        <f t="shared" si="4"/>
        <v>2115.1117408564387</v>
      </c>
      <c r="L38" s="218">
        <v>1.29</v>
      </c>
      <c r="M38" s="28">
        <f t="shared" si="5"/>
        <v>1639.6215045398749</v>
      </c>
      <c r="N38" s="28">
        <f t="shared" si="6"/>
        <v>2115.1117408564387</v>
      </c>
      <c r="O38" s="219">
        <f t="shared" si="7"/>
        <v>2115.1117408564387</v>
      </c>
      <c r="Q38" s="220"/>
      <c r="T38" s="222"/>
    </row>
    <row r="39" spans="1:20" ht="16.5" x14ac:dyDescent="0.3">
      <c r="A39" s="214" t="str">
        <f t="shared" si="0"/>
        <v>RABTBajío</v>
      </c>
      <c r="B39" s="180" t="s">
        <v>62</v>
      </c>
      <c r="C39" s="223" t="s">
        <v>59</v>
      </c>
      <c r="D39" s="28">
        <f t="array" ref="D39">+INDEX(Mercado_MARZO_2025!$G$10:$G$417,MATCH(EC_MARZO_2025!$C39&amp;EC_MARZO_2025!$B39&amp;"Energía",Mercado_MARZO_2025!$C$10:$C$417&amp;Mercado_MARZO_2025!$E$10:$E$417&amp;Mercado_MARZO_2025!$D$10:$D$417,0))*1000</f>
        <v>81890562.015673786</v>
      </c>
      <c r="E39" s="28">
        <f t="array" ref="E39">+INDEX(Mercado_MARZO_2025!$G$10:$G$417,MATCH(EC_MARZO_2025!$C39&amp;EC_MARZO_2025!$B39&amp;"Potencia",Mercado_MARZO_2025!$C$10:$C$417&amp;Mercado_MARZO_2025!$E$10:$E$417&amp;Mercado_MARZO_2025!$D$10:$D$417,0))*1000</f>
        <v>220135.91939697255</v>
      </c>
      <c r="F39" s="215">
        <v>1.240491</v>
      </c>
      <c r="G39" s="215">
        <f>VLOOKUP($C39,PC_MARZO_2025!$B$11:$C$22,2,0)</f>
        <v>0.5</v>
      </c>
      <c r="H39" s="216">
        <f t="shared" si="1"/>
        <v>0.32499999999999996</v>
      </c>
      <c r="I39" s="28">
        <f t="shared" si="2"/>
        <v>81447.242141072813</v>
      </c>
      <c r="J39" s="217">
        <f t="shared" si="3"/>
        <v>1.369986153846154</v>
      </c>
      <c r="K39" s="28">
        <f t="shared" si="4"/>
        <v>301583.16153804539</v>
      </c>
      <c r="L39" s="218">
        <v>1.05</v>
      </c>
      <c r="M39" s="28">
        <f t="shared" si="5"/>
        <v>287222.05860766227</v>
      </c>
      <c r="N39" s="28">
        <f t="shared" si="6"/>
        <v>301583.16153804539</v>
      </c>
      <c r="O39" s="219">
        <f t="shared" si="7"/>
        <v>81890562.015673786</v>
      </c>
      <c r="Q39" s="220"/>
      <c r="T39" s="222"/>
    </row>
    <row r="40" spans="1:20" ht="16.5" x14ac:dyDescent="0.3">
      <c r="A40" s="214" t="str">
        <f t="shared" si="0"/>
        <v>APBTBajío</v>
      </c>
      <c r="B40" s="180" t="s">
        <v>62</v>
      </c>
      <c r="C40" s="223" t="s">
        <v>57</v>
      </c>
      <c r="D40" s="28">
        <f t="array" ref="D40">+INDEX(Mercado_MARZO_2025!$G$10:$G$417,MATCH(EC_MARZO_2025!$C40&amp;EC_MARZO_2025!$B40&amp;"Energía",Mercado_MARZO_2025!$C$10:$C$417&amp;Mercado_MARZO_2025!$E$10:$E$417&amp;Mercado_MARZO_2025!$D$10:$D$417,0))*1000</f>
        <v>25329476.081865586</v>
      </c>
      <c r="E40" s="28">
        <f t="array" ref="E40">+INDEX(Mercado_MARZO_2025!$G$10:$G$417,MATCH(EC_MARZO_2025!$C40&amp;EC_MARZO_2025!$B40&amp;"Potencia",Mercado_MARZO_2025!$C$10:$C$417&amp;Mercado_MARZO_2025!$E$10:$E$417&amp;Mercado_MARZO_2025!$D$10:$D$417,0))*1000</f>
        <v>68089.989467380597</v>
      </c>
      <c r="F40" s="215">
        <v>1.240491</v>
      </c>
      <c r="G40" s="215">
        <f>VLOOKUP($C40,PC_MARZO_2025!$B$11:$C$22,2,0)</f>
        <v>0.5</v>
      </c>
      <c r="H40" s="216">
        <f t="shared" si="1"/>
        <v>0.32499999999999996</v>
      </c>
      <c r="I40" s="28">
        <f t="shared" si="2"/>
        <v>25192.353318461279</v>
      </c>
      <c r="J40" s="217">
        <f t="shared" si="3"/>
        <v>1.369986153846154</v>
      </c>
      <c r="K40" s="28">
        <f t="shared" si="4"/>
        <v>93282.342785841873</v>
      </c>
      <c r="L40" s="218">
        <v>1</v>
      </c>
      <c r="M40" s="28">
        <f t="shared" si="5"/>
        <v>93282.342785841873</v>
      </c>
      <c r="N40" s="28">
        <f t="shared" si="6"/>
        <v>93282.342785841873</v>
      </c>
      <c r="O40" s="219">
        <f t="shared" si="7"/>
        <v>25329476.081865586</v>
      </c>
      <c r="Q40" s="220"/>
      <c r="T40" s="222"/>
    </row>
    <row r="41" spans="1:20" ht="16.5" x14ac:dyDescent="0.3">
      <c r="A41" s="214" t="str">
        <f t="shared" si="0"/>
        <v>APMTBajío</v>
      </c>
      <c r="B41" s="180" t="s">
        <v>62</v>
      </c>
      <c r="C41" s="223" t="s">
        <v>58</v>
      </c>
      <c r="D41" s="28">
        <f t="array" ref="D41">+INDEX(Mercado_MARZO_2025!$G$10:$G$417,MATCH(EC_MARZO_2025!$C41&amp;EC_MARZO_2025!$B41&amp;"Energía",Mercado_MARZO_2025!$C$10:$C$417&amp;Mercado_MARZO_2025!$E$10:$E$417&amp;Mercado_MARZO_2025!$D$10:$D$417,0))*1000</f>
        <v>7521784.5140284896</v>
      </c>
      <c r="E41" s="28">
        <f t="array" ref="E41">+INDEX(Mercado_MARZO_2025!$G$10:$G$417,MATCH(EC_MARZO_2025!$C41&amp;EC_MARZO_2025!$B41&amp;"Potencia",Mercado_MARZO_2025!$C$10:$C$417&amp;Mercado_MARZO_2025!$E$10:$E$417&amp;Mercado_MARZO_2025!$D$10:$D$417,0))*1000</f>
        <v>20219.850844162607</v>
      </c>
      <c r="F41" s="215">
        <v>1.0217529999999999</v>
      </c>
      <c r="G41" s="215">
        <f>VLOOKUP($C41,PC_MARZO_2025!$B$11:$C$22,2,0)</f>
        <v>0.5</v>
      </c>
      <c r="H41" s="216">
        <f t="shared" si="1"/>
        <v>0.32499999999999996</v>
      </c>
      <c r="I41" s="28">
        <f t="shared" si="2"/>
        <v>676.68063909702687</v>
      </c>
      <c r="J41" s="217">
        <f t="shared" si="3"/>
        <v>1.0334661538461538</v>
      </c>
      <c r="K41" s="28">
        <f t="shared" si="4"/>
        <v>20896.531483259638</v>
      </c>
      <c r="L41" s="218">
        <v>1</v>
      </c>
      <c r="M41" s="28">
        <f t="shared" si="5"/>
        <v>20896.531483259638</v>
      </c>
      <c r="N41" s="28">
        <f t="shared" si="6"/>
        <v>20896.531483259638</v>
      </c>
      <c r="O41" s="219">
        <f t="shared" si="7"/>
        <v>7521784.5140284896</v>
      </c>
      <c r="Q41" s="220"/>
      <c r="T41" s="222"/>
    </row>
    <row r="42" spans="1:20" ht="16.5" x14ac:dyDescent="0.3">
      <c r="A42" s="214" t="str">
        <f t="shared" si="0"/>
        <v>GDMTHBajío</v>
      </c>
      <c r="B42" s="180" t="s">
        <v>62</v>
      </c>
      <c r="C42" s="181" t="s">
        <v>54</v>
      </c>
      <c r="D42" s="28">
        <f t="array" ref="D42">+INDEX(Mercado_MARZO_2025!$G$10:$G$417,MATCH(EC_MARZO_2025!$C42&amp;EC_MARZO_2025!$B42&amp;"Energía",Mercado_MARZO_2025!$C$10:$C$417&amp;Mercado_MARZO_2025!$E$10:$E$417&amp;Mercado_MARZO_2025!$D$10:$D$417,0))*1000</f>
        <v>627756466.56696248</v>
      </c>
      <c r="E42" s="28">
        <f t="array" ref="E42">+INDEX(Mercado_MARZO_2025!$G$10:$G$417,MATCH(EC_MARZO_2025!$C42&amp;EC_MARZO_2025!$B42&amp;"Potencia",Mercado_MARZO_2025!$C$10:$C$417&amp;Mercado_MARZO_2025!$E$10:$E$417&amp;Mercado_MARZO_2025!$D$10:$D$417,0))*1000</f>
        <v>1480278.4063548448</v>
      </c>
      <c r="F42" s="215">
        <v>1.0217529999999999</v>
      </c>
      <c r="G42" s="215">
        <f>VLOOKUP($C42,PC_MARZO_2025!$B$11:$C$22,2,0)</f>
        <v>0.56999999999999995</v>
      </c>
      <c r="H42" s="216">
        <f t="shared" si="1"/>
        <v>0.39842999999999995</v>
      </c>
      <c r="I42" s="28">
        <f t="shared" si="2"/>
        <v>46066.51813081088</v>
      </c>
      <c r="J42" s="217">
        <f t="shared" si="3"/>
        <v>1.0311201716738196</v>
      </c>
      <c r="K42" s="28">
        <f t="shared" si="4"/>
        <v>1526344.9244856557</v>
      </c>
      <c r="L42" s="218">
        <v>1.25</v>
      </c>
      <c r="M42" s="28">
        <f t="shared" si="5"/>
        <v>1221075.9395885246</v>
      </c>
      <c r="N42" s="28">
        <f t="shared" si="6"/>
        <v>1221075.9395885246</v>
      </c>
      <c r="O42" s="219">
        <f t="shared" si="7"/>
        <v>1221075.9395885246</v>
      </c>
      <c r="Q42" s="220"/>
      <c r="T42" s="222"/>
    </row>
    <row r="43" spans="1:20" ht="16.5" x14ac:dyDescent="0.3">
      <c r="A43" s="214" t="str">
        <f t="shared" si="0"/>
        <v>GDMTOBajío</v>
      </c>
      <c r="B43" s="180" t="s">
        <v>62</v>
      </c>
      <c r="C43" s="181" t="s">
        <v>55</v>
      </c>
      <c r="D43" s="28">
        <f t="array" ref="D43">+INDEX(Mercado_MARZO_2025!$G$10:$G$417,MATCH(EC_MARZO_2025!$C43&amp;EC_MARZO_2025!$B43&amp;"Energía",Mercado_MARZO_2025!$C$10:$C$417&amp;Mercado_MARZO_2025!$E$10:$E$417&amp;Mercado_MARZO_2025!$D$10:$D$417,0))*1000</f>
        <v>149133778.2723065</v>
      </c>
      <c r="E43" s="28">
        <f t="array" ref="E43">+INDEX(Mercado_MARZO_2025!$G$10:$G$417,MATCH(EC_MARZO_2025!$C43&amp;EC_MARZO_2025!$B43&amp;"Potencia",Mercado_MARZO_2025!$C$10:$C$417&amp;Mercado_MARZO_2025!$E$10:$E$417&amp;Mercado_MARZO_2025!$D$10:$D$417,0))*1000</f>
        <v>364452.04856379883</v>
      </c>
      <c r="F43" s="215">
        <v>1.0217529999999999</v>
      </c>
      <c r="G43" s="215">
        <f>VLOOKUP($C43,PC_MARZO_2025!$B$11:$C$22,2,0)</f>
        <v>0.55000000000000004</v>
      </c>
      <c r="H43" s="216">
        <f t="shared" si="1"/>
        <v>0.37675000000000003</v>
      </c>
      <c r="I43" s="28">
        <f t="shared" si="2"/>
        <v>11573.613740742021</v>
      </c>
      <c r="J43" s="217">
        <f t="shared" si="3"/>
        <v>1.0317562043795618</v>
      </c>
      <c r="K43" s="28">
        <f t="shared" si="4"/>
        <v>376025.66230454081</v>
      </c>
      <c r="L43" s="218">
        <v>1.05</v>
      </c>
      <c r="M43" s="28">
        <f t="shared" si="5"/>
        <v>358119.67838527693</v>
      </c>
      <c r="N43" s="28">
        <f t="shared" si="6"/>
        <v>376025.66230454081</v>
      </c>
      <c r="O43" s="219">
        <f t="shared" si="7"/>
        <v>376025.66230454081</v>
      </c>
      <c r="Q43" s="220"/>
      <c r="T43" s="222"/>
    </row>
    <row r="44" spans="1:20" ht="16.5" x14ac:dyDescent="0.3">
      <c r="A44" s="214" t="str">
        <f t="shared" si="0"/>
        <v>RAMTBajío</v>
      </c>
      <c r="B44" s="180" t="s">
        <v>62</v>
      </c>
      <c r="C44" s="181" t="s">
        <v>60</v>
      </c>
      <c r="D44" s="28">
        <f t="array" ref="D44">+INDEX(Mercado_MARZO_2025!$G$10:$G$417,MATCH(EC_MARZO_2025!$C44&amp;EC_MARZO_2025!$B44&amp;"Energía",Mercado_MARZO_2025!$C$10:$C$417&amp;Mercado_MARZO_2025!$E$10:$E$417&amp;Mercado_MARZO_2025!$D$10:$D$417,0))*1000</f>
        <v>236050646.99130851</v>
      </c>
      <c r="E44" s="28">
        <f t="array" ref="E44">+INDEX(Mercado_MARZO_2025!$G$10:$G$417,MATCH(EC_MARZO_2025!$C44&amp;EC_MARZO_2025!$B44&amp;"Potencia",Mercado_MARZO_2025!$C$10:$C$417&amp;Mercado_MARZO_2025!$E$10:$E$417&amp;Mercado_MARZO_2025!$D$10:$D$417,0))*1000</f>
        <v>634544.74997663579</v>
      </c>
      <c r="F44" s="215">
        <v>1.0217529999999999</v>
      </c>
      <c r="G44" s="215">
        <f>VLOOKUP($C44,PC_MARZO_2025!$B$11:$C$22,2,0)</f>
        <v>0.5</v>
      </c>
      <c r="H44" s="216">
        <f t="shared" si="1"/>
        <v>0.32499999999999996</v>
      </c>
      <c r="I44" s="28">
        <f t="shared" si="2"/>
        <v>21235.772224987239</v>
      </c>
      <c r="J44" s="217">
        <f t="shared" si="3"/>
        <v>1.0334661538461538</v>
      </c>
      <c r="K44" s="28">
        <f t="shared" si="4"/>
        <v>655780.52220162307</v>
      </c>
      <c r="L44" s="218">
        <v>1.05</v>
      </c>
      <c r="M44" s="28">
        <f t="shared" si="5"/>
        <v>624552.87828726007</v>
      </c>
      <c r="N44" s="28">
        <f t="shared" si="6"/>
        <v>655780.52220162307</v>
      </c>
      <c r="O44" s="219">
        <f t="shared" si="7"/>
        <v>655780.52220162307</v>
      </c>
      <c r="Q44" s="220"/>
      <c r="T44" s="222"/>
    </row>
    <row r="45" spans="1:20" ht="16.5" x14ac:dyDescent="0.3">
      <c r="A45" s="214" t="str">
        <f t="shared" si="0"/>
        <v>DISTBajío</v>
      </c>
      <c r="B45" s="180" t="s">
        <v>62</v>
      </c>
      <c r="C45" s="181" t="s">
        <v>51</v>
      </c>
      <c r="D45" s="28">
        <f t="array" ref="D45">+INDEX(Mercado_MARZO_2025!$G$10:$G$417,MATCH(EC_MARZO_2025!$C45&amp;EC_MARZO_2025!$B45&amp;"Energía",Mercado_MARZO_2025!$C$10:$C$417&amp;Mercado_MARZO_2025!$E$10:$E$417&amp;Mercado_MARZO_2025!$D$10:$D$417,0))*1000</f>
        <v>227610583.45721611</v>
      </c>
      <c r="E45" s="28">
        <f t="array" ref="E45">+INDEX(Mercado_MARZO_2025!$G$10:$G$417,MATCH(EC_MARZO_2025!$C45&amp;EC_MARZO_2025!$B45&amp;"Potencia",Mercado_MARZO_2025!$C$10:$C$417&amp;Mercado_MARZO_2025!$E$10:$E$417&amp;Mercado_MARZO_2025!$D$10:$D$417,0))*1000</f>
        <v>413416.49131287442</v>
      </c>
      <c r="F45" s="225">
        <v>1</v>
      </c>
      <c r="G45" s="215">
        <f>VLOOKUP($C45,PC_MARZO_2025!$B$11:$C$22,2,0)</f>
        <v>0.74</v>
      </c>
      <c r="H45" s="216">
        <f t="shared" si="1"/>
        <v>0.60531999999999997</v>
      </c>
      <c r="I45" s="28">
        <f t="shared" si="2"/>
        <v>0</v>
      </c>
      <c r="J45" s="217">
        <f t="shared" si="3"/>
        <v>1</v>
      </c>
      <c r="K45" s="28">
        <f t="shared" si="4"/>
        <v>413416.49131287442</v>
      </c>
      <c r="L45" s="218">
        <v>1.35</v>
      </c>
      <c r="M45" s="28">
        <f t="shared" si="5"/>
        <v>306234.43800953659</v>
      </c>
      <c r="N45" s="28">
        <f t="shared" si="6"/>
        <v>306234.43800953659</v>
      </c>
      <c r="O45" s="219">
        <f t="shared" si="7"/>
        <v>306234.43800953659</v>
      </c>
      <c r="Q45" s="220"/>
      <c r="T45" s="222"/>
    </row>
    <row r="46" spans="1:20" ht="16.5" x14ac:dyDescent="0.3">
      <c r="A46" s="214" t="str">
        <f t="shared" si="0"/>
        <v>DITBajío</v>
      </c>
      <c r="B46" s="180" t="s">
        <v>62</v>
      </c>
      <c r="C46" s="181" t="s">
        <v>52</v>
      </c>
      <c r="D46" s="28">
        <f t="array" ref="D46">+INDEX(Mercado_MARZO_2025!$G$10:$G$417,MATCH(EC_MARZO_2025!$C46&amp;EC_MARZO_2025!$B46&amp;"Energía",Mercado_MARZO_2025!$C$10:$C$417&amp;Mercado_MARZO_2025!$E$10:$E$417&amp;Mercado_MARZO_2025!$D$10:$D$417,0))*1000</f>
        <v>65422458.186816022</v>
      </c>
      <c r="E46" s="28">
        <f t="array" ref="E46">+INDEX(Mercado_MARZO_2025!$G$10:$G$417,MATCH(EC_MARZO_2025!$C46&amp;EC_MARZO_2025!$B46&amp;"Potencia",Mercado_MARZO_2025!$C$10:$C$417&amp;Mercado_MARZO_2025!$E$10:$E$417&amp;Mercado_MARZO_2025!$D$10:$D$417,0))*1000</f>
        <v>123849.87541044984</v>
      </c>
      <c r="F46" s="225">
        <v>1</v>
      </c>
      <c r="G46" s="215">
        <f>VLOOKUP($C46,PC_MARZO_2025!$B$11:$C$22,2,0)</f>
        <v>0.71</v>
      </c>
      <c r="H46" s="216">
        <f t="shared" si="1"/>
        <v>0.56586999999999998</v>
      </c>
      <c r="I46" s="28">
        <f t="shared" si="2"/>
        <v>0</v>
      </c>
      <c r="J46" s="217">
        <f t="shared" si="3"/>
        <v>1</v>
      </c>
      <c r="K46" s="28">
        <f t="shared" si="4"/>
        <v>123849.87541044984</v>
      </c>
      <c r="L46" s="218">
        <v>2.5</v>
      </c>
      <c r="M46" s="28">
        <f t="shared" si="5"/>
        <v>49539.950164179936</v>
      </c>
      <c r="N46" s="28">
        <f t="shared" si="6"/>
        <v>49539.950164179936</v>
      </c>
      <c r="O46" s="219">
        <f t="shared" si="7"/>
        <v>49539.950164179936</v>
      </c>
      <c r="Q46" s="220"/>
      <c r="T46" s="222"/>
    </row>
    <row r="47" spans="1:20" ht="16.5" x14ac:dyDescent="0.3">
      <c r="A47" s="214" t="str">
        <f t="shared" si="0"/>
        <v>DB1Centro Occidente</v>
      </c>
      <c r="B47" s="180" t="s">
        <v>63</v>
      </c>
      <c r="C47" s="181" t="s">
        <v>48</v>
      </c>
      <c r="D47" s="28">
        <f t="array" ref="D47">+INDEX(Mercado_MARZO_2025!$G$10:$G$417,MATCH(EC_MARZO_2025!$C47&amp;EC_MARZO_2025!$B47&amp;"Energía",Mercado_MARZO_2025!$C$10:$C$417&amp;Mercado_MARZO_2025!$E$10:$E$417&amp;Mercado_MARZO_2025!$D$10:$D$417,0))*1000</f>
        <v>115958174.9004577</v>
      </c>
      <c r="E47" s="28">
        <f t="array" ref="E47">+INDEX(Mercado_MARZO_2025!$G$10:$G$417,MATCH(EC_MARZO_2025!$C47&amp;EC_MARZO_2025!$B47&amp;"Potencia",Mercado_MARZO_2025!$C$10:$C$417&amp;Mercado_MARZO_2025!$E$10:$E$417&amp;Mercado_MARZO_2025!$D$10:$D$417,0))*1000</f>
        <v>264165.69824234035</v>
      </c>
      <c r="F47" s="215">
        <v>1.1343840000000001</v>
      </c>
      <c r="G47" s="215">
        <f>VLOOKUP($C47,PC_MARZO_2025!$B$11:$C$22,2,0)</f>
        <v>0.59</v>
      </c>
      <c r="H47" s="216">
        <f t="shared" si="1"/>
        <v>0.42066999999999999</v>
      </c>
      <c r="I47" s="28">
        <f t="shared" si="2"/>
        <v>49789.120887235164</v>
      </c>
      <c r="J47" s="217">
        <f t="shared" si="3"/>
        <v>1.1884768583450211</v>
      </c>
      <c r="K47" s="28">
        <f t="shared" si="4"/>
        <v>313954.81912957551</v>
      </c>
      <c r="L47" s="218">
        <v>1</v>
      </c>
      <c r="M47" s="28">
        <f t="shared" si="5"/>
        <v>313954.81912957551</v>
      </c>
      <c r="N47" s="28">
        <f t="shared" si="6"/>
        <v>313954.81912957551</v>
      </c>
      <c r="O47" s="219">
        <f t="shared" si="7"/>
        <v>115958174.9004577</v>
      </c>
      <c r="Q47" s="220"/>
      <c r="T47" s="222"/>
    </row>
    <row r="48" spans="1:20" ht="16.5" x14ac:dyDescent="0.3">
      <c r="A48" s="214" t="str">
        <f t="shared" si="0"/>
        <v>DB2Centro Occidente</v>
      </c>
      <c r="B48" s="180" t="s">
        <v>63</v>
      </c>
      <c r="C48" s="223" t="s">
        <v>50</v>
      </c>
      <c r="D48" s="28">
        <f t="array" ref="D48">+INDEX(Mercado_MARZO_2025!$G$10:$G$417,MATCH(EC_MARZO_2025!$C48&amp;EC_MARZO_2025!$B48&amp;"Energía",Mercado_MARZO_2025!$C$10:$C$417&amp;Mercado_MARZO_2025!$E$10:$E$417&amp;Mercado_MARZO_2025!$D$10:$D$417,0))*1000</f>
        <v>104782491.01595742</v>
      </c>
      <c r="E48" s="28">
        <f t="array" ref="E48">+INDEX(Mercado_MARZO_2025!$G$10:$G$417,MATCH(EC_MARZO_2025!$C48&amp;EC_MARZO_2025!$B48&amp;"Potencia",Mercado_MARZO_2025!$C$10:$C$417&amp;Mercado_MARZO_2025!$E$10:$E$417&amp;Mercado_MARZO_2025!$D$10:$D$417,0))*1000</f>
        <v>238706.23978484925</v>
      </c>
      <c r="F48" s="215">
        <v>1.1343840000000001</v>
      </c>
      <c r="G48" s="215">
        <f>VLOOKUP($C48,PC_MARZO_2025!$B$11:$C$22,2,0)</f>
        <v>0.59</v>
      </c>
      <c r="H48" s="216">
        <f t="shared" si="1"/>
        <v>0.42066999999999999</v>
      </c>
      <c r="I48" s="28">
        <f t="shared" si="2"/>
        <v>44990.602142001677</v>
      </c>
      <c r="J48" s="217">
        <f t="shared" si="3"/>
        <v>1.1884768583450211</v>
      </c>
      <c r="K48" s="28">
        <f t="shared" si="4"/>
        <v>283696.84192685096</v>
      </c>
      <c r="L48" s="218">
        <v>1.0062500000000001</v>
      </c>
      <c r="M48" s="28">
        <f t="shared" si="5"/>
        <v>281934.74974096986</v>
      </c>
      <c r="N48" s="28">
        <f t="shared" si="6"/>
        <v>283696.84192685096</v>
      </c>
      <c r="O48" s="219">
        <f t="shared" si="7"/>
        <v>104782491.01595742</v>
      </c>
      <c r="Q48" s="220"/>
      <c r="T48" s="222"/>
    </row>
    <row r="49" spans="1:20" ht="16.5" x14ac:dyDescent="0.3">
      <c r="A49" s="214" t="str">
        <f t="shared" si="0"/>
        <v>PDBTCentro Occidente</v>
      </c>
      <c r="B49" s="180" t="s">
        <v>63</v>
      </c>
      <c r="C49" s="181" t="s">
        <v>56</v>
      </c>
      <c r="D49" s="28">
        <f t="array" ref="D49">+INDEX(Mercado_MARZO_2025!$G$10:$G$417,MATCH(EC_MARZO_2025!$C49&amp;EC_MARZO_2025!$B49&amp;"Energía",Mercado_MARZO_2025!$C$10:$C$417&amp;Mercado_MARZO_2025!$E$10:$E$417&amp;Mercado_MARZO_2025!$D$10:$D$417,0))*1000</f>
        <v>60020276.486413836</v>
      </c>
      <c r="E49" s="28">
        <f t="array" ref="E49">+INDEX(Mercado_MARZO_2025!$G$10:$G$417,MATCH(EC_MARZO_2025!$C49&amp;EC_MARZO_2025!$B49&amp;"Potencia",Mercado_MARZO_2025!$C$10:$C$417&amp;Mercado_MARZO_2025!$E$10:$E$417&amp;Mercado_MARZO_2025!$D$10:$D$417,0))*1000</f>
        <v>139090.37005564943</v>
      </c>
      <c r="F49" s="215">
        <v>1.1343840000000001</v>
      </c>
      <c r="G49" s="215">
        <f>VLOOKUP($C49,PC_MARZO_2025!$B$11:$C$22,2,0)</f>
        <v>0.57999999999999996</v>
      </c>
      <c r="H49" s="216">
        <f t="shared" si="1"/>
        <v>0.40947999999999996</v>
      </c>
      <c r="I49" s="28">
        <f t="shared" si="2"/>
        <v>26475.241203340513</v>
      </c>
      <c r="J49" s="217">
        <f t="shared" si="3"/>
        <v>1.1903456090651561</v>
      </c>
      <c r="K49" s="28">
        <f t="shared" si="4"/>
        <v>165565.61125898996</v>
      </c>
      <c r="L49" s="218">
        <v>1.1800000000000002</v>
      </c>
      <c r="M49" s="28">
        <f t="shared" si="5"/>
        <v>140309.84004999147</v>
      </c>
      <c r="N49" s="28">
        <f t="shared" si="6"/>
        <v>165565.61125898996</v>
      </c>
      <c r="O49" s="219">
        <f t="shared" si="7"/>
        <v>60020276.486413836</v>
      </c>
      <c r="Q49" s="220"/>
      <c r="T49" s="222"/>
    </row>
    <row r="50" spans="1:20" ht="16.5" x14ac:dyDescent="0.3">
      <c r="A50" s="214" t="str">
        <f t="shared" si="0"/>
        <v>GDBTCentro Occidente</v>
      </c>
      <c r="B50" s="180" t="s">
        <v>63</v>
      </c>
      <c r="C50" s="223" t="s">
        <v>53</v>
      </c>
      <c r="D50" s="28">
        <f t="array" ref="D50">+INDEX(Mercado_MARZO_2025!$G$10:$G$417,MATCH(EC_MARZO_2025!$C50&amp;EC_MARZO_2025!$B50&amp;"Energía",Mercado_MARZO_2025!$C$10:$C$417&amp;Mercado_MARZO_2025!$E$10:$E$417&amp;Mercado_MARZO_2025!$D$10:$D$417,0))*1000</f>
        <v>374485.45044077933</v>
      </c>
      <c r="E50" s="28">
        <f t="array" ref="E50">+INDEX(Mercado_MARZO_2025!$G$10:$G$417,MATCH(EC_MARZO_2025!$C50&amp;EC_MARZO_2025!$B50&amp;"Potencia",Mercado_MARZO_2025!$C$10:$C$417&amp;Mercado_MARZO_2025!$E$10:$E$417&amp;Mercado_MARZO_2025!$D$10:$D$417,0))*1000</f>
        <v>1027.225835091012</v>
      </c>
      <c r="F50" s="215">
        <v>1.1343840000000001</v>
      </c>
      <c r="G50" s="215">
        <f>VLOOKUP($C50,PC_MARZO_2025!$B$11:$C$22,2,0)</f>
        <v>0.49</v>
      </c>
      <c r="H50" s="216">
        <f t="shared" si="1"/>
        <v>0.31506999999999996</v>
      </c>
      <c r="I50" s="28">
        <f t="shared" si="2"/>
        <v>214.68540687849242</v>
      </c>
      <c r="J50" s="217">
        <f t="shared" si="3"/>
        <v>1.2089953343701401</v>
      </c>
      <c r="K50" s="28">
        <f t="shared" si="4"/>
        <v>1241.9112419695043</v>
      </c>
      <c r="L50" s="218">
        <v>1.29</v>
      </c>
      <c r="M50" s="28">
        <f t="shared" si="5"/>
        <v>962.72189299961576</v>
      </c>
      <c r="N50" s="28">
        <f t="shared" si="6"/>
        <v>1241.9112419695043</v>
      </c>
      <c r="O50" s="219">
        <f t="shared" si="7"/>
        <v>1241.9112419695043</v>
      </c>
      <c r="Q50" s="220"/>
      <c r="T50" s="222"/>
    </row>
    <row r="51" spans="1:20" ht="16.5" x14ac:dyDescent="0.3">
      <c r="A51" s="214" t="str">
        <f t="shared" si="0"/>
        <v>RABTCentro Occidente</v>
      </c>
      <c r="B51" s="180" t="s">
        <v>63</v>
      </c>
      <c r="C51" s="223" t="s">
        <v>59</v>
      </c>
      <c r="D51" s="28">
        <f t="array" ref="D51">+INDEX(Mercado_MARZO_2025!$G$10:$G$417,MATCH(EC_MARZO_2025!$C51&amp;EC_MARZO_2025!$B51&amp;"Energía",Mercado_MARZO_2025!$C$10:$C$417&amp;Mercado_MARZO_2025!$E$10:$E$417&amp;Mercado_MARZO_2025!$D$10:$D$417,0))*1000</f>
        <v>29719806.372690484</v>
      </c>
      <c r="E51" s="28">
        <f t="array" ref="E51">+INDEX(Mercado_MARZO_2025!$G$10:$G$417,MATCH(EC_MARZO_2025!$C51&amp;EC_MARZO_2025!$B51&amp;"Potencia",Mercado_MARZO_2025!$C$10:$C$417&amp;Mercado_MARZO_2025!$E$10:$E$417&amp;Mercado_MARZO_2025!$D$10:$D$417,0))*1000</f>
        <v>79891.952614759357</v>
      </c>
      <c r="F51" s="215">
        <v>1.1343840000000001</v>
      </c>
      <c r="G51" s="215">
        <f>VLOOKUP($C51,PC_MARZO_2025!$B$11:$C$22,2,0)</f>
        <v>0.5</v>
      </c>
      <c r="H51" s="216">
        <f t="shared" si="1"/>
        <v>0.32499999999999996</v>
      </c>
      <c r="I51" s="28">
        <f t="shared" si="2"/>
        <v>16517.231015664351</v>
      </c>
      <c r="J51" s="217">
        <f t="shared" si="3"/>
        <v>1.2067446153846155</v>
      </c>
      <c r="K51" s="28">
        <f t="shared" si="4"/>
        <v>96409.183630423708</v>
      </c>
      <c r="L51" s="218">
        <v>1.05</v>
      </c>
      <c r="M51" s="28">
        <f t="shared" si="5"/>
        <v>91818.270124213057</v>
      </c>
      <c r="N51" s="28">
        <f t="shared" si="6"/>
        <v>96409.183630423708</v>
      </c>
      <c r="O51" s="219">
        <f t="shared" si="7"/>
        <v>29719806.372690484</v>
      </c>
      <c r="Q51" s="220"/>
      <c r="T51" s="222"/>
    </row>
    <row r="52" spans="1:20" ht="16.5" x14ac:dyDescent="0.3">
      <c r="A52" s="214" t="str">
        <f t="shared" si="0"/>
        <v>APBTCentro Occidente</v>
      </c>
      <c r="B52" s="180" t="s">
        <v>63</v>
      </c>
      <c r="C52" s="181" t="s">
        <v>57</v>
      </c>
      <c r="D52" s="28">
        <f t="array" ref="D52">+INDEX(Mercado_MARZO_2025!$G$10:$G$417,MATCH(EC_MARZO_2025!$C52&amp;EC_MARZO_2025!$B52&amp;"Energía",Mercado_MARZO_2025!$C$10:$C$417&amp;Mercado_MARZO_2025!$E$10:$E$417&amp;Mercado_MARZO_2025!$D$10:$D$417,0))*1000</f>
        <v>14246417.177156419</v>
      </c>
      <c r="E52" s="28">
        <f t="array" ref="E52">+INDEX(Mercado_MARZO_2025!$G$10:$G$417,MATCH(EC_MARZO_2025!$C52&amp;EC_MARZO_2025!$B52&amp;"Potencia",Mercado_MARZO_2025!$C$10:$C$417&amp;Mercado_MARZO_2025!$E$10:$E$417&amp;Mercado_MARZO_2025!$D$10:$D$417,0))*1000</f>
        <v>38296.82036870005</v>
      </c>
      <c r="F52" s="215">
        <v>1.1343840000000001</v>
      </c>
      <c r="G52" s="215">
        <f>VLOOKUP($C52,PC_MARZO_2025!$B$11:$C$22,2,0)</f>
        <v>0.5</v>
      </c>
      <c r="H52" s="216">
        <f t="shared" si="1"/>
        <v>0.32499999999999996</v>
      </c>
      <c r="I52" s="28">
        <f t="shared" si="2"/>
        <v>7917.6613975806013</v>
      </c>
      <c r="J52" s="217">
        <f t="shared" si="3"/>
        <v>1.2067446153846155</v>
      </c>
      <c r="K52" s="28">
        <f t="shared" si="4"/>
        <v>46214.481766280653</v>
      </c>
      <c r="L52" s="218">
        <v>1</v>
      </c>
      <c r="M52" s="28">
        <f t="shared" si="5"/>
        <v>46214.481766280653</v>
      </c>
      <c r="N52" s="28">
        <f t="shared" si="6"/>
        <v>46214.481766280653</v>
      </c>
      <c r="O52" s="219">
        <f t="shared" si="7"/>
        <v>14246417.177156419</v>
      </c>
      <c r="Q52" s="220"/>
      <c r="T52" s="222"/>
    </row>
    <row r="53" spans="1:20" ht="16.5" x14ac:dyDescent="0.3">
      <c r="A53" s="214" t="str">
        <f t="shared" si="0"/>
        <v>APMTCentro Occidente</v>
      </c>
      <c r="B53" s="180" t="s">
        <v>63</v>
      </c>
      <c r="C53" s="181" t="s">
        <v>58</v>
      </c>
      <c r="D53" s="28">
        <f t="array" ref="D53">+INDEX(Mercado_MARZO_2025!$G$10:$G$417,MATCH(EC_MARZO_2025!$C53&amp;EC_MARZO_2025!$B53&amp;"Energía",Mercado_MARZO_2025!$C$10:$C$417&amp;Mercado_MARZO_2025!$E$10:$E$417&amp;Mercado_MARZO_2025!$D$10:$D$417,0))*1000</f>
        <v>822884.33000335412</v>
      </c>
      <c r="E53" s="28">
        <f t="array" ref="E53">+INDEX(Mercado_MARZO_2025!$G$10:$G$417,MATCH(EC_MARZO_2025!$C53&amp;EC_MARZO_2025!$B53&amp;"Potencia",Mercado_MARZO_2025!$C$10:$C$417&amp;Mercado_MARZO_2025!$E$10:$E$417&amp;Mercado_MARZO_2025!$D$10:$D$417,0))*1000</f>
        <v>2212.0546505466509</v>
      </c>
      <c r="F53" s="215">
        <v>1.0152810000000001</v>
      </c>
      <c r="G53" s="215">
        <f>VLOOKUP($C53,PC_MARZO_2025!$B$11:$C$22,2,0)</f>
        <v>0.5</v>
      </c>
      <c r="H53" s="216">
        <f t="shared" si="1"/>
        <v>0.32499999999999996</v>
      </c>
      <c r="I53" s="28">
        <f t="shared" si="2"/>
        <v>52.003703253851697</v>
      </c>
      <c r="J53" s="217">
        <f t="shared" si="3"/>
        <v>1.0235092307692308</v>
      </c>
      <c r="K53" s="28">
        <f t="shared" si="4"/>
        <v>2264.0583538005026</v>
      </c>
      <c r="L53" s="218">
        <v>1</v>
      </c>
      <c r="M53" s="28">
        <f t="shared" si="5"/>
        <v>2264.0583538005026</v>
      </c>
      <c r="N53" s="28">
        <f t="shared" si="6"/>
        <v>2264.0583538005026</v>
      </c>
      <c r="O53" s="219">
        <f t="shared" si="7"/>
        <v>822884.33000335412</v>
      </c>
      <c r="Q53" s="220"/>
      <c r="T53" s="222"/>
    </row>
    <row r="54" spans="1:20" ht="16.5" x14ac:dyDescent="0.3">
      <c r="A54" s="214" t="str">
        <f t="shared" si="0"/>
        <v>GDMTHCentro Occidente</v>
      </c>
      <c r="B54" s="180" t="s">
        <v>63</v>
      </c>
      <c r="C54" s="181" t="s">
        <v>54</v>
      </c>
      <c r="D54" s="28">
        <f t="array" ref="D54">+INDEX(Mercado_MARZO_2025!$G$10:$G$417,MATCH(EC_MARZO_2025!$C54&amp;EC_MARZO_2025!$B54&amp;"Energía",Mercado_MARZO_2025!$C$10:$C$417&amp;Mercado_MARZO_2025!$E$10:$E$417&amp;Mercado_MARZO_2025!$D$10:$D$417,0))*1000</f>
        <v>134065628.20250639</v>
      </c>
      <c r="E54" s="28">
        <f t="array" ref="E54">+INDEX(Mercado_MARZO_2025!$G$10:$G$417,MATCH(EC_MARZO_2025!$C54&amp;EC_MARZO_2025!$B54&amp;"Potencia",Mercado_MARZO_2025!$C$10:$C$417&amp;Mercado_MARZO_2025!$E$10:$E$417&amp;Mercado_MARZO_2025!$D$10:$D$417,0))*1000</f>
        <v>316132.87163390493</v>
      </c>
      <c r="F54" s="215">
        <v>1.0152810000000001</v>
      </c>
      <c r="G54" s="215">
        <f>VLOOKUP($C54,PC_MARZO_2025!$B$11:$C$22,2,0)</f>
        <v>0.56999999999999995</v>
      </c>
      <c r="H54" s="216">
        <f t="shared" si="1"/>
        <v>0.39842999999999995</v>
      </c>
      <c r="I54" s="28">
        <f t="shared" si="2"/>
        <v>6911.0535213701478</v>
      </c>
      <c r="J54" s="217">
        <f t="shared" si="3"/>
        <v>1.0218612303290417</v>
      </c>
      <c r="K54" s="28">
        <f t="shared" si="4"/>
        <v>323043.92515527509</v>
      </c>
      <c r="L54" s="218">
        <v>1.25</v>
      </c>
      <c r="M54" s="28">
        <f t="shared" si="5"/>
        <v>258435.14012422008</v>
      </c>
      <c r="N54" s="28">
        <f t="shared" si="6"/>
        <v>258435.14012422008</v>
      </c>
      <c r="O54" s="219">
        <f t="shared" si="7"/>
        <v>258435.14012422008</v>
      </c>
      <c r="Q54" s="220"/>
      <c r="T54" s="222"/>
    </row>
    <row r="55" spans="1:20" ht="16.5" x14ac:dyDescent="0.3">
      <c r="A55" s="214" t="str">
        <f t="shared" si="0"/>
        <v>GDMTOCentro Occidente</v>
      </c>
      <c r="B55" s="180" t="s">
        <v>63</v>
      </c>
      <c r="C55" s="181" t="s">
        <v>55</v>
      </c>
      <c r="D55" s="28">
        <f t="array" ref="D55">+INDEX(Mercado_MARZO_2025!$G$10:$G$417,MATCH(EC_MARZO_2025!$C55&amp;EC_MARZO_2025!$B55&amp;"Energía",Mercado_MARZO_2025!$C$10:$C$417&amp;Mercado_MARZO_2025!$E$10:$E$417&amp;Mercado_MARZO_2025!$D$10:$D$417,0))*1000</f>
        <v>56268390.471136175</v>
      </c>
      <c r="E55" s="28">
        <f t="array" ref="E55">+INDEX(Mercado_MARZO_2025!$G$10:$G$417,MATCH(EC_MARZO_2025!$C55&amp;EC_MARZO_2025!$B55&amp;"Potencia",Mercado_MARZO_2025!$C$10:$C$417&amp;Mercado_MARZO_2025!$E$10:$E$417&amp;Mercado_MARZO_2025!$D$10:$D$417,0))*1000</f>
        <v>137508.28560883715</v>
      </c>
      <c r="F55" s="215">
        <v>1.0152810000000001</v>
      </c>
      <c r="G55" s="215">
        <f>VLOOKUP($C55,PC_MARZO_2025!$B$11:$C$22,2,0)</f>
        <v>0.55000000000000004</v>
      </c>
      <c r="H55" s="216">
        <f t="shared" si="1"/>
        <v>0.37675000000000003</v>
      </c>
      <c r="I55" s="28">
        <f t="shared" si="2"/>
        <v>3067.5388502024157</v>
      </c>
      <c r="J55" s="217">
        <f t="shared" si="3"/>
        <v>1.0223080291970805</v>
      </c>
      <c r="K55" s="28">
        <f t="shared" si="4"/>
        <v>140575.82445903958</v>
      </c>
      <c r="L55" s="218">
        <v>1.05</v>
      </c>
      <c r="M55" s="28">
        <f t="shared" si="5"/>
        <v>133881.73758003768</v>
      </c>
      <c r="N55" s="28">
        <f t="shared" si="6"/>
        <v>140575.82445903958</v>
      </c>
      <c r="O55" s="219">
        <f t="shared" si="7"/>
        <v>140575.82445903958</v>
      </c>
      <c r="Q55" s="220"/>
      <c r="T55" s="222"/>
    </row>
    <row r="56" spans="1:20" ht="16.5" x14ac:dyDescent="0.3">
      <c r="A56" s="214" t="str">
        <f t="shared" si="0"/>
        <v>RAMTCentro Occidente</v>
      </c>
      <c r="B56" s="180" t="s">
        <v>63</v>
      </c>
      <c r="C56" s="181" t="s">
        <v>60</v>
      </c>
      <c r="D56" s="28">
        <f t="array" ref="D56">+INDEX(Mercado_MARZO_2025!$G$10:$G$417,MATCH(EC_MARZO_2025!$C56&amp;EC_MARZO_2025!$B56&amp;"Energía",Mercado_MARZO_2025!$C$10:$C$417&amp;Mercado_MARZO_2025!$E$10:$E$417&amp;Mercado_MARZO_2025!$D$10:$D$417,0))*1000</f>
        <v>60439668.779185258</v>
      </c>
      <c r="E56" s="28">
        <f t="array" ref="E56">+INDEX(Mercado_MARZO_2025!$G$10:$G$417,MATCH(EC_MARZO_2025!$C56&amp;EC_MARZO_2025!$B56&amp;"Potencia",Mercado_MARZO_2025!$C$10:$C$417&amp;Mercado_MARZO_2025!$E$10:$E$417&amp;Mercado_MARZO_2025!$D$10:$D$417,0))*1000</f>
        <v>162472.22790103563</v>
      </c>
      <c r="F56" s="215">
        <v>1.0152810000000001</v>
      </c>
      <c r="G56" s="215">
        <f>VLOOKUP($C56,PC_MARZO_2025!$B$11:$C$22,2,0)</f>
        <v>0.5</v>
      </c>
      <c r="H56" s="216">
        <f t="shared" si="1"/>
        <v>0.32499999999999996</v>
      </c>
      <c r="I56" s="28">
        <f t="shared" si="2"/>
        <v>3819.5970993165265</v>
      </c>
      <c r="J56" s="217">
        <f t="shared" si="3"/>
        <v>1.0235092307692311</v>
      </c>
      <c r="K56" s="28">
        <f t="shared" si="4"/>
        <v>166291.82500035217</v>
      </c>
      <c r="L56" s="218">
        <v>1.05</v>
      </c>
      <c r="M56" s="28">
        <f t="shared" si="5"/>
        <v>158373.16666700205</v>
      </c>
      <c r="N56" s="28">
        <f t="shared" si="6"/>
        <v>166291.82500035217</v>
      </c>
      <c r="O56" s="219">
        <f t="shared" si="7"/>
        <v>166291.82500035217</v>
      </c>
      <c r="Q56" s="220"/>
      <c r="T56" s="222"/>
    </row>
    <row r="57" spans="1:20" ht="16.5" x14ac:dyDescent="0.3">
      <c r="A57" s="214" t="str">
        <f t="shared" si="0"/>
        <v>DISTCentro Occidente</v>
      </c>
      <c r="B57" s="180" t="s">
        <v>63</v>
      </c>
      <c r="C57" s="181" t="s">
        <v>51</v>
      </c>
      <c r="D57" s="28">
        <f t="array" ref="D57">+INDEX(Mercado_MARZO_2025!$G$10:$G$417,MATCH(EC_MARZO_2025!$C57&amp;EC_MARZO_2025!$B57&amp;"Energía",Mercado_MARZO_2025!$C$10:$C$417&amp;Mercado_MARZO_2025!$E$10:$E$417&amp;Mercado_MARZO_2025!$D$10:$D$417,0))*1000</f>
        <v>76714161.214642182</v>
      </c>
      <c r="E57" s="28">
        <f t="array" ref="E57">+INDEX(Mercado_MARZO_2025!$G$10:$G$417,MATCH(EC_MARZO_2025!$C57&amp;EC_MARZO_2025!$B57&amp;"Potencia",Mercado_MARZO_2025!$C$10:$C$417&amp;Mercado_MARZO_2025!$E$10:$E$417&amp;Mercado_MARZO_2025!$D$10:$D$417,0))*1000</f>
        <v>139338.42127041955</v>
      </c>
      <c r="F57" s="225">
        <v>1</v>
      </c>
      <c r="G57" s="215">
        <f>VLOOKUP($C57,PC_MARZO_2025!$B$11:$C$22,2,0)</f>
        <v>0.74</v>
      </c>
      <c r="H57" s="216">
        <f t="shared" si="1"/>
        <v>0.60531999999999997</v>
      </c>
      <c r="I57" s="28">
        <f t="shared" si="2"/>
        <v>0</v>
      </c>
      <c r="J57" s="217">
        <f t="shared" si="3"/>
        <v>1</v>
      </c>
      <c r="K57" s="28">
        <f t="shared" si="4"/>
        <v>139338.42127041955</v>
      </c>
      <c r="L57" s="218">
        <v>1.35</v>
      </c>
      <c r="M57" s="28">
        <f t="shared" si="5"/>
        <v>103213.64538549595</v>
      </c>
      <c r="N57" s="28">
        <f t="shared" si="6"/>
        <v>103213.64538549595</v>
      </c>
      <c r="O57" s="219">
        <f t="shared" si="7"/>
        <v>103213.64538549595</v>
      </c>
      <c r="Q57" s="220"/>
      <c r="T57" s="222"/>
    </row>
    <row r="58" spans="1:20" ht="16.5" x14ac:dyDescent="0.3">
      <c r="A58" s="214" t="str">
        <f t="shared" si="0"/>
        <v>DITCentro Occidente</v>
      </c>
      <c r="B58" s="180" t="s">
        <v>63</v>
      </c>
      <c r="C58" s="181" t="s">
        <v>52</v>
      </c>
      <c r="D58" s="28">
        <f t="array" ref="D58">+INDEX(Mercado_MARZO_2025!$G$10:$G$417,MATCH(EC_MARZO_2025!$C58&amp;EC_MARZO_2025!$B58&amp;"Energía",Mercado_MARZO_2025!$C$10:$C$417&amp;Mercado_MARZO_2025!$E$10:$E$417&amp;Mercado_MARZO_2025!$D$10:$D$417,0))*1000</f>
        <v>0</v>
      </c>
      <c r="E58" s="28">
        <f t="array" ref="E58">+INDEX(Mercado_MARZO_2025!$G$10:$G$417,MATCH(EC_MARZO_2025!$C58&amp;EC_MARZO_2025!$B58&amp;"Potencia",Mercado_MARZO_2025!$C$10:$C$417&amp;Mercado_MARZO_2025!$E$10:$E$417&amp;Mercado_MARZO_2025!$D$10:$D$417,0))*1000</f>
        <v>0</v>
      </c>
      <c r="F58" s="225">
        <v>1</v>
      </c>
      <c r="G58" s="215">
        <f>VLOOKUP($C58,PC_MARZO_2025!$B$11:$C$22,2,0)</f>
        <v>0.71</v>
      </c>
      <c r="H58" s="216">
        <f t="shared" si="1"/>
        <v>0.56586999999999998</v>
      </c>
      <c r="I58" s="28">
        <f t="shared" si="2"/>
        <v>0</v>
      </c>
      <c r="J58" s="217">
        <f t="shared" si="3"/>
        <v>0</v>
      </c>
      <c r="K58" s="28">
        <f t="shared" si="4"/>
        <v>0</v>
      </c>
      <c r="L58" s="218">
        <v>2.5</v>
      </c>
      <c r="M58" s="28">
        <f t="shared" si="5"/>
        <v>0</v>
      </c>
      <c r="N58" s="28">
        <f t="shared" si="6"/>
        <v>0</v>
      </c>
      <c r="O58" s="219">
        <f t="shared" si="7"/>
        <v>0</v>
      </c>
      <c r="Q58" s="220"/>
      <c r="T58" s="222"/>
    </row>
    <row r="59" spans="1:20" ht="16.5" x14ac:dyDescent="0.3">
      <c r="A59" s="214" t="str">
        <f t="shared" si="0"/>
        <v>DB1Centro Oriente</v>
      </c>
      <c r="B59" s="180" t="s">
        <v>64</v>
      </c>
      <c r="C59" s="181" t="s">
        <v>48</v>
      </c>
      <c r="D59" s="28">
        <f t="array" ref="D59">+INDEX(Mercado_MARZO_2025!$G$10:$G$417,MATCH(EC_MARZO_2025!$C59&amp;EC_MARZO_2025!$B59&amp;"Energía",Mercado_MARZO_2025!$C$10:$C$417&amp;Mercado_MARZO_2025!$E$10:$E$417&amp;Mercado_MARZO_2025!$D$10:$D$417,0))*1000</f>
        <v>159760351.75158945</v>
      </c>
      <c r="E59" s="28">
        <f t="array" ref="E59">+INDEX(Mercado_MARZO_2025!$G$10:$G$417,MATCH(EC_MARZO_2025!$C59&amp;EC_MARZO_2025!$B59&amp;"Potencia",Mercado_MARZO_2025!$C$10:$C$417&amp;Mercado_MARZO_2025!$E$10:$E$417&amp;Mercado_MARZO_2025!$D$10:$D$417,0))*1000</f>
        <v>363951.95861032774</v>
      </c>
      <c r="F59" s="215">
        <v>1.2213560000000001</v>
      </c>
      <c r="G59" s="215">
        <f>VLOOKUP($C59,PC_MARZO_2025!$B$11:$C$22,2,0)</f>
        <v>0.59</v>
      </c>
      <c r="H59" s="216">
        <f t="shared" si="1"/>
        <v>0.42066999999999999</v>
      </c>
      <c r="I59" s="28">
        <f t="shared" si="2"/>
        <v>112991.51437608378</v>
      </c>
      <c r="J59" s="217">
        <f t="shared" si="3"/>
        <v>1.3104572230014027</v>
      </c>
      <c r="K59" s="28">
        <f t="shared" si="4"/>
        <v>476943.47298641154</v>
      </c>
      <c r="L59" s="218">
        <v>1</v>
      </c>
      <c r="M59" s="28">
        <f t="shared" si="5"/>
        <v>476943.47298641154</v>
      </c>
      <c r="N59" s="28">
        <f t="shared" si="6"/>
        <v>476943.47298641154</v>
      </c>
      <c r="O59" s="219">
        <f t="shared" si="7"/>
        <v>159760351.75158945</v>
      </c>
      <c r="Q59" s="220"/>
      <c r="T59" s="222"/>
    </row>
    <row r="60" spans="1:20" ht="16.5" x14ac:dyDescent="0.3">
      <c r="A60" s="214" t="str">
        <f t="shared" si="0"/>
        <v>DB2Centro Oriente</v>
      </c>
      <c r="B60" s="180" t="s">
        <v>64</v>
      </c>
      <c r="C60" s="181" t="s">
        <v>50</v>
      </c>
      <c r="D60" s="28">
        <f t="array" ref="D60">+INDEX(Mercado_MARZO_2025!$G$10:$G$417,MATCH(EC_MARZO_2025!$C60&amp;EC_MARZO_2025!$B60&amp;"Energía",Mercado_MARZO_2025!$C$10:$C$417&amp;Mercado_MARZO_2025!$E$10:$E$417&amp;Mercado_MARZO_2025!$D$10:$D$417,0))*1000</f>
        <v>98199045.369890094</v>
      </c>
      <c r="E60" s="28">
        <f t="array" ref="E60">+INDEX(Mercado_MARZO_2025!$G$10:$G$417,MATCH(EC_MARZO_2025!$C60&amp;EC_MARZO_2025!$B60&amp;"Potencia",Mercado_MARZO_2025!$C$10:$C$417&amp;Mercado_MARZO_2025!$E$10:$E$417&amp;Mercado_MARZO_2025!$D$10:$D$417,0))*1000</f>
        <v>223708.4139099009</v>
      </c>
      <c r="F60" s="215">
        <v>1.2213560000000001</v>
      </c>
      <c r="G60" s="215">
        <f>VLOOKUP($C60,PC_MARZO_2025!$B$11:$C$22,2,0)</f>
        <v>0.59</v>
      </c>
      <c r="H60" s="216">
        <f t="shared" si="1"/>
        <v>0.42066999999999999</v>
      </c>
      <c r="I60" s="28">
        <f t="shared" si="2"/>
        <v>69451.892944516192</v>
      </c>
      <c r="J60" s="217">
        <f t="shared" si="3"/>
        <v>1.3104572230014027</v>
      </c>
      <c r="K60" s="28">
        <f t="shared" si="4"/>
        <v>293160.30685441708</v>
      </c>
      <c r="L60" s="218">
        <v>1.0062500000000001</v>
      </c>
      <c r="M60" s="28">
        <f t="shared" si="5"/>
        <v>291339.4353832716</v>
      </c>
      <c r="N60" s="28">
        <f t="shared" si="6"/>
        <v>293160.30685441708</v>
      </c>
      <c r="O60" s="219">
        <f t="shared" si="7"/>
        <v>98199045.369890094</v>
      </c>
      <c r="Q60" s="220"/>
      <c r="T60" s="222"/>
    </row>
    <row r="61" spans="1:20" ht="16.5" x14ac:dyDescent="0.3">
      <c r="A61" s="214" t="str">
        <f t="shared" si="0"/>
        <v>PDBTCentro Oriente</v>
      </c>
      <c r="B61" s="180" t="s">
        <v>64</v>
      </c>
      <c r="C61" s="181" t="s">
        <v>56</v>
      </c>
      <c r="D61" s="28">
        <f t="array" ref="D61">+INDEX(Mercado_MARZO_2025!$G$10:$G$417,MATCH(EC_MARZO_2025!$C61&amp;EC_MARZO_2025!$B61&amp;"Energía",Mercado_MARZO_2025!$C$10:$C$417&amp;Mercado_MARZO_2025!$E$10:$E$417&amp;Mercado_MARZO_2025!$D$10:$D$417,0))*1000</f>
        <v>81041027.512691408</v>
      </c>
      <c r="E61" s="28">
        <f t="array" ref="E61">+INDEX(Mercado_MARZO_2025!$G$10:$G$417,MATCH(EC_MARZO_2025!$C61&amp;EC_MARZO_2025!$B61&amp;"Potencia",Mercado_MARZO_2025!$C$10:$C$417&amp;Mercado_MARZO_2025!$E$10:$E$417&amp;Mercado_MARZO_2025!$D$10:$D$417,0))*1000</f>
        <v>187803.64180731232</v>
      </c>
      <c r="F61" s="215">
        <v>1.2213560000000001</v>
      </c>
      <c r="G61" s="215">
        <f>VLOOKUP($C61,PC_MARZO_2025!$B$11:$C$22,2,0)</f>
        <v>0.57999999999999996</v>
      </c>
      <c r="H61" s="216">
        <f t="shared" si="1"/>
        <v>0.40947999999999996</v>
      </c>
      <c r="I61" s="28">
        <f t="shared" si="2"/>
        <v>58883.091977194686</v>
      </c>
      <c r="J61" s="217">
        <f t="shared" si="3"/>
        <v>1.3135354107648727</v>
      </c>
      <c r="K61" s="28">
        <f t="shared" si="4"/>
        <v>246686.733784507</v>
      </c>
      <c r="L61" s="218">
        <v>1.1800000000000002</v>
      </c>
      <c r="M61" s="28">
        <f t="shared" si="5"/>
        <v>209056.55405466692</v>
      </c>
      <c r="N61" s="28">
        <f t="shared" si="6"/>
        <v>246686.733784507</v>
      </c>
      <c r="O61" s="219">
        <f t="shared" si="7"/>
        <v>81041027.512691408</v>
      </c>
      <c r="Q61" s="220"/>
      <c r="T61" s="222"/>
    </row>
    <row r="62" spans="1:20" ht="16.5" x14ac:dyDescent="0.3">
      <c r="A62" s="214" t="str">
        <f t="shared" si="0"/>
        <v>GDBTCentro Oriente</v>
      </c>
      <c r="B62" s="180" t="s">
        <v>64</v>
      </c>
      <c r="C62" s="223" t="s">
        <v>53</v>
      </c>
      <c r="D62" s="28">
        <f t="array" ref="D62">+INDEX(Mercado_MARZO_2025!$G$10:$G$417,MATCH(EC_MARZO_2025!$C62&amp;EC_MARZO_2025!$B62&amp;"Energía",Mercado_MARZO_2025!$C$10:$C$417&amp;Mercado_MARZO_2025!$E$10:$E$417&amp;Mercado_MARZO_2025!$D$10:$D$417,0))*1000</f>
        <v>2652067.1911083497</v>
      </c>
      <c r="E62" s="28">
        <f t="array" ref="E62">+INDEX(Mercado_MARZO_2025!$G$10:$G$417,MATCH(EC_MARZO_2025!$C62&amp;EC_MARZO_2025!$B62&amp;"Potencia",Mercado_MARZO_2025!$C$10:$C$417&amp;Mercado_MARZO_2025!$E$10:$E$417&amp;Mercado_MARZO_2025!$D$10:$D$417,0))*1000</f>
        <v>7274.7070197178782</v>
      </c>
      <c r="F62" s="215">
        <v>1.2213560000000001</v>
      </c>
      <c r="G62" s="215">
        <f>VLOOKUP($C62,PC_MARZO_2025!$B$11:$C$22,2,0)</f>
        <v>0.49</v>
      </c>
      <c r="H62" s="216">
        <f t="shared" si="1"/>
        <v>0.31506999999999996</v>
      </c>
      <c r="I62" s="28">
        <f t="shared" si="2"/>
        <v>2504.3546610523663</v>
      </c>
      <c r="J62" s="217">
        <f t="shared" si="3"/>
        <v>1.3442550544323486</v>
      </c>
      <c r="K62" s="28">
        <f t="shared" si="4"/>
        <v>9779.0616807702445</v>
      </c>
      <c r="L62" s="218">
        <v>1.29</v>
      </c>
      <c r="M62" s="28">
        <f t="shared" si="5"/>
        <v>7580.6679695893363</v>
      </c>
      <c r="N62" s="28">
        <f t="shared" si="6"/>
        <v>9779.0616807702445</v>
      </c>
      <c r="O62" s="219">
        <f t="shared" si="7"/>
        <v>9779.0616807702445</v>
      </c>
      <c r="Q62" s="220"/>
      <c r="T62" s="222"/>
    </row>
    <row r="63" spans="1:20" ht="16.5" x14ac:dyDescent="0.3">
      <c r="A63" s="214" t="str">
        <f t="shared" si="0"/>
        <v>RABTCentro Oriente</v>
      </c>
      <c r="B63" s="180" t="s">
        <v>64</v>
      </c>
      <c r="C63" s="223" t="s">
        <v>59</v>
      </c>
      <c r="D63" s="28">
        <f t="array" ref="D63">+INDEX(Mercado_MARZO_2025!$G$10:$G$417,MATCH(EC_MARZO_2025!$C63&amp;EC_MARZO_2025!$B63&amp;"Energía",Mercado_MARZO_2025!$C$10:$C$417&amp;Mercado_MARZO_2025!$E$10:$E$417&amp;Mercado_MARZO_2025!$D$10:$D$417,0))*1000</f>
        <v>21356347.245653547</v>
      </c>
      <c r="E63" s="28">
        <f t="array" ref="E63">+INDEX(Mercado_MARZO_2025!$G$10:$G$417,MATCH(EC_MARZO_2025!$C63&amp;EC_MARZO_2025!$B63&amp;"Potencia",Mercado_MARZO_2025!$C$10:$C$417&amp;Mercado_MARZO_2025!$E$10:$E$417&amp;Mercado_MARZO_2025!$D$10:$D$417,0))*1000</f>
        <v>57409.535606595557</v>
      </c>
      <c r="F63" s="215">
        <v>1.2213560000000001</v>
      </c>
      <c r="G63" s="215">
        <f>VLOOKUP($C63,PC_MARZO_2025!$B$11:$C$22,2,0)</f>
        <v>0.5</v>
      </c>
      <c r="H63" s="216">
        <f t="shared" si="1"/>
        <v>0.32499999999999996</v>
      </c>
      <c r="I63" s="28">
        <f t="shared" si="2"/>
        <v>19550.68486728242</v>
      </c>
      <c r="J63" s="217">
        <f t="shared" si="3"/>
        <v>1.3405476923076924</v>
      </c>
      <c r="K63" s="28">
        <f t="shared" si="4"/>
        <v>76960.220473877969</v>
      </c>
      <c r="L63" s="218">
        <v>1.05</v>
      </c>
      <c r="M63" s="28">
        <f t="shared" si="5"/>
        <v>73295.448070359969</v>
      </c>
      <c r="N63" s="28">
        <f t="shared" si="6"/>
        <v>76960.220473877969</v>
      </c>
      <c r="O63" s="219">
        <f t="shared" si="7"/>
        <v>21356347.245653547</v>
      </c>
      <c r="Q63" s="220"/>
      <c r="T63" s="222"/>
    </row>
    <row r="64" spans="1:20" ht="16.5" x14ac:dyDescent="0.3">
      <c r="A64" s="214" t="str">
        <f t="shared" si="0"/>
        <v>APBTCentro Oriente</v>
      </c>
      <c r="B64" s="180" t="s">
        <v>64</v>
      </c>
      <c r="C64" s="223" t="s">
        <v>57</v>
      </c>
      <c r="D64" s="28">
        <f t="array" ref="D64">+INDEX(Mercado_MARZO_2025!$G$10:$G$417,MATCH(EC_MARZO_2025!$C64&amp;EC_MARZO_2025!$B64&amp;"Energía",Mercado_MARZO_2025!$C$10:$C$417&amp;Mercado_MARZO_2025!$E$10:$E$417&amp;Mercado_MARZO_2025!$D$10:$D$417,0))*1000</f>
        <v>26499108.772773631</v>
      </c>
      <c r="E64" s="28">
        <f t="array" ref="E64">+INDEX(Mercado_MARZO_2025!$G$10:$G$417,MATCH(EC_MARZO_2025!$C64&amp;EC_MARZO_2025!$B64&amp;"Potencia",Mercado_MARZO_2025!$C$10:$C$417&amp;Mercado_MARZO_2025!$E$10:$E$417&amp;Mercado_MARZO_2025!$D$10:$D$417,0))*1000</f>
        <v>71234.163367671048</v>
      </c>
      <c r="F64" s="215">
        <v>1.2213560000000001</v>
      </c>
      <c r="G64" s="215">
        <f>VLOOKUP($C64,PC_MARZO_2025!$B$11:$C$22,2,0)</f>
        <v>0.5</v>
      </c>
      <c r="H64" s="216">
        <f t="shared" si="1"/>
        <v>0.32499999999999996</v>
      </c>
      <c r="I64" s="28">
        <f t="shared" si="2"/>
        <v>24258.629948329541</v>
      </c>
      <c r="J64" s="217">
        <f t="shared" si="3"/>
        <v>1.3405476923076924</v>
      </c>
      <c r="K64" s="28">
        <f>E64*J64</f>
        <v>95492.793316000578</v>
      </c>
      <c r="L64" s="218">
        <v>1</v>
      </c>
      <c r="M64" s="28">
        <f>K64/L64</f>
        <v>95492.793316000578</v>
      </c>
      <c r="N64" s="28">
        <f t="shared" si="6"/>
        <v>95492.793316000578</v>
      </c>
      <c r="O64" s="219">
        <f t="shared" si="7"/>
        <v>26499108.772773631</v>
      </c>
      <c r="Q64" s="220"/>
      <c r="T64" s="222"/>
    </row>
    <row r="65" spans="1:20" ht="12.4" customHeight="1" x14ac:dyDescent="0.3">
      <c r="A65" s="214" t="str">
        <f t="shared" si="0"/>
        <v>APMTCentro Oriente</v>
      </c>
      <c r="B65" s="180" t="s">
        <v>64</v>
      </c>
      <c r="C65" s="223" t="s">
        <v>58</v>
      </c>
      <c r="D65" s="28">
        <f t="array" ref="D65">+INDEX(Mercado_MARZO_2025!$G$10:$G$417,MATCH(EC_MARZO_2025!$C65&amp;EC_MARZO_2025!$B65&amp;"Energía",Mercado_MARZO_2025!$C$10:$C$417&amp;Mercado_MARZO_2025!$E$10:$E$417&amp;Mercado_MARZO_2025!$D$10:$D$417,0))*1000</f>
        <v>681227.69443322322</v>
      </c>
      <c r="E65" s="28">
        <f t="array" ref="E65">+INDEX(Mercado_MARZO_2025!$G$10:$G$417,MATCH(EC_MARZO_2025!$C65&amp;EC_MARZO_2025!$B65&amp;"Potencia",Mercado_MARZO_2025!$C$10:$C$417&amp;Mercado_MARZO_2025!$E$10:$E$417&amp;Mercado_MARZO_2025!$D$10:$D$417,0))*1000</f>
        <v>1831.2572431000622</v>
      </c>
      <c r="F65" s="215">
        <v>1.0181290000000001</v>
      </c>
      <c r="G65" s="215">
        <f>VLOOKUP($C65,PC_MARZO_2025!$B$11:$C$22,2,0)</f>
        <v>0.5</v>
      </c>
      <c r="H65" s="216">
        <f t="shared" si="1"/>
        <v>0.32499999999999996</v>
      </c>
      <c r="I65" s="28">
        <f t="shared" si="2"/>
        <v>51.075173169478695</v>
      </c>
      <c r="J65" s="217">
        <f t="shared" si="3"/>
        <v>1.0278907692307693</v>
      </c>
      <c r="K65" s="28">
        <f>E65*J65</f>
        <v>1882.3324162695408</v>
      </c>
      <c r="L65" s="218">
        <v>1</v>
      </c>
      <c r="M65" s="28">
        <f>K65/L65</f>
        <v>1882.3324162695408</v>
      </c>
      <c r="N65" s="28">
        <f t="shared" si="6"/>
        <v>1882.3324162695408</v>
      </c>
      <c r="O65" s="219">
        <f t="shared" si="7"/>
        <v>681227.69443322322</v>
      </c>
      <c r="Q65" s="220"/>
      <c r="T65" s="222"/>
    </row>
    <row r="66" spans="1:20" ht="16.5" x14ac:dyDescent="0.3">
      <c r="A66" s="214" t="str">
        <f t="shared" si="0"/>
        <v>GDMTHCentro Oriente</v>
      </c>
      <c r="B66" s="180" t="s">
        <v>64</v>
      </c>
      <c r="C66" s="181" t="s">
        <v>54</v>
      </c>
      <c r="D66" s="28">
        <f t="array" ref="D66">+INDEX(Mercado_MARZO_2025!$G$10:$G$417,MATCH(EC_MARZO_2025!$C66&amp;EC_MARZO_2025!$B66&amp;"Energía",Mercado_MARZO_2025!$C$10:$C$417&amp;Mercado_MARZO_2025!$E$10:$E$417&amp;Mercado_MARZO_2025!$D$10:$D$417,0))*1000</f>
        <v>270541296.05798</v>
      </c>
      <c r="E66" s="28">
        <f t="array" ref="E66">+INDEX(Mercado_MARZO_2025!$G$10:$G$417,MATCH(EC_MARZO_2025!$C66&amp;EC_MARZO_2025!$B66&amp;"Potencia",Mercado_MARZO_2025!$C$10:$C$417&amp;Mercado_MARZO_2025!$E$10:$E$417&amp;Mercado_MARZO_2025!$D$10:$D$417,0))*1000</f>
        <v>637948.72679206752</v>
      </c>
      <c r="F66" s="215">
        <v>1.0181290000000001</v>
      </c>
      <c r="G66" s="215">
        <f>VLOOKUP($C66,PC_MARZO_2025!$B$11:$C$22,2,0)</f>
        <v>0.56999999999999995</v>
      </c>
      <c r="H66" s="216">
        <f t="shared" si="1"/>
        <v>0.39842999999999995</v>
      </c>
      <c r="I66" s="28">
        <f t="shared" si="2"/>
        <v>16545.59723607072</v>
      </c>
      <c r="J66" s="217">
        <f t="shared" si="3"/>
        <v>1.0259356223175966</v>
      </c>
      <c r="K66" s="28">
        <f>E66*J66</f>
        <v>654494.32402813819</v>
      </c>
      <c r="L66" s="218">
        <v>1.25</v>
      </c>
      <c r="M66" s="28">
        <f>K66/L66</f>
        <v>523595.45922251057</v>
      </c>
      <c r="N66" s="28">
        <f t="shared" si="6"/>
        <v>523595.45922251057</v>
      </c>
      <c r="O66" s="219">
        <f t="shared" si="7"/>
        <v>523595.45922251057</v>
      </c>
      <c r="Q66" s="220"/>
      <c r="T66" s="222"/>
    </row>
    <row r="67" spans="1:20" ht="16.5" x14ac:dyDescent="0.3">
      <c r="A67" s="214" t="str">
        <f t="shared" si="0"/>
        <v>GDMTOCentro Oriente</v>
      </c>
      <c r="B67" s="180" t="s">
        <v>64</v>
      </c>
      <c r="C67" s="181" t="s">
        <v>55</v>
      </c>
      <c r="D67" s="28">
        <f t="array" ref="D67">+INDEX(Mercado_MARZO_2025!$G$10:$G$417,MATCH(EC_MARZO_2025!$C67&amp;EC_MARZO_2025!$B67&amp;"Energía",Mercado_MARZO_2025!$C$10:$C$417&amp;Mercado_MARZO_2025!$E$10:$E$417&amp;Mercado_MARZO_2025!$D$10:$D$417,0))*1000</f>
        <v>80540416.397131249</v>
      </c>
      <c r="E67" s="28">
        <f t="array" ref="E67">+INDEX(Mercado_MARZO_2025!$G$10:$G$417,MATCH(EC_MARZO_2025!$C67&amp;EC_MARZO_2025!$B67&amp;"Potencia",Mercado_MARZO_2025!$C$10:$C$417&amp;Mercado_MARZO_2025!$E$10:$E$417&amp;Mercado_MARZO_2025!$D$10:$D$417,0))*1000</f>
        <v>196824.08699201184</v>
      </c>
      <c r="F67" s="215">
        <v>1.0181290000000001</v>
      </c>
      <c r="G67" s="215">
        <f>VLOOKUP($C67,PC_MARZO_2025!$B$11:$C$22,2,0)</f>
        <v>0.55000000000000004</v>
      </c>
      <c r="H67" s="216">
        <f t="shared" si="1"/>
        <v>0.37675000000000003</v>
      </c>
      <c r="I67" s="28">
        <f t="shared" si="2"/>
        <v>5209.0859460995543</v>
      </c>
      <c r="J67" s="217">
        <f t="shared" si="3"/>
        <v>1.0264656934306569</v>
      </c>
      <c r="K67" s="28">
        <f t="shared" ref="K67:K75" si="8">E67*J67</f>
        <v>202033.17293811135</v>
      </c>
      <c r="L67" s="218">
        <v>1.05</v>
      </c>
      <c r="M67" s="28">
        <f t="shared" ref="M67:M75" si="9">K67/L67</f>
        <v>192412.54565534415</v>
      </c>
      <c r="N67" s="28">
        <f t="shared" si="6"/>
        <v>202033.17293811135</v>
      </c>
      <c r="O67" s="219">
        <f t="shared" si="7"/>
        <v>202033.17293811135</v>
      </c>
      <c r="Q67" s="220"/>
      <c r="T67" s="222"/>
    </row>
    <row r="68" spans="1:20" ht="16.5" x14ac:dyDescent="0.3">
      <c r="A68" s="214" t="str">
        <f t="shared" si="0"/>
        <v>RAMTCentro Oriente</v>
      </c>
      <c r="B68" s="180" t="s">
        <v>64</v>
      </c>
      <c r="C68" s="181" t="s">
        <v>60</v>
      </c>
      <c r="D68" s="28">
        <f t="array" ref="D68">+INDEX(Mercado_MARZO_2025!$G$10:$G$417,MATCH(EC_MARZO_2025!$C68&amp;EC_MARZO_2025!$B68&amp;"Energía",Mercado_MARZO_2025!$C$10:$C$417&amp;Mercado_MARZO_2025!$E$10:$E$417&amp;Mercado_MARZO_2025!$D$10:$D$417,0))*1000</f>
        <v>37564652.982677586</v>
      </c>
      <c r="E68" s="28">
        <f t="array" ref="E68">+INDEX(Mercado_MARZO_2025!$G$10:$G$417,MATCH(EC_MARZO_2025!$C68&amp;EC_MARZO_2025!$B68&amp;"Potencia",Mercado_MARZO_2025!$C$10:$C$417&amp;Mercado_MARZO_2025!$E$10:$E$417&amp;Mercado_MARZO_2025!$D$10:$D$417,0))*1000</f>
        <v>100980.24995343438</v>
      </c>
      <c r="F68" s="215">
        <v>1.0181290000000001</v>
      </c>
      <c r="G68" s="215">
        <f>VLOOKUP($C68,PC_MARZO_2025!$B$11:$C$22,2,0)</f>
        <v>0.5</v>
      </c>
      <c r="H68" s="216">
        <f t="shared" si="1"/>
        <v>0.32499999999999996</v>
      </c>
      <c r="I68" s="28">
        <f t="shared" si="2"/>
        <v>2816.4168483166436</v>
      </c>
      <c r="J68" s="217">
        <f t="shared" si="3"/>
        <v>1.0278907692307693</v>
      </c>
      <c r="K68" s="28">
        <f t="shared" si="8"/>
        <v>103796.66680175102</v>
      </c>
      <c r="L68" s="218">
        <v>1.05</v>
      </c>
      <c r="M68" s="28">
        <f t="shared" si="9"/>
        <v>98853.96838262002</v>
      </c>
      <c r="N68" s="28">
        <f t="shared" si="6"/>
        <v>103796.66680175102</v>
      </c>
      <c r="O68" s="219">
        <f t="shared" si="7"/>
        <v>103796.66680175102</v>
      </c>
      <c r="Q68" s="220"/>
      <c r="T68" s="222"/>
    </row>
    <row r="69" spans="1:20" ht="16.5" x14ac:dyDescent="0.3">
      <c r="A69" s="214" t="str">
        <f t="shared" si="0"/>
        <v>DISTCentro Oriente</v>
      </c>
      <c r="B69" s="180" t="s">
        <v>64</v>
      </c>
      <c r="C69" s="181" t="s">
        <v>51</v>
      </c>
      <c r="D69" s="28">
        <f t="array" ref="D69">+INDEX(Mercado_MARZO_2025!$G$10:$G$417,MATCH(EC_MARZO_2025!$C69&amp;EC_MARZO_2025!$B69&amp;"Energía",Mercado_MARZO_2025!$C$10:$C$417&amp;Mercado_MARZO_2025!$E$10:$E$417&amp;Mercado_MARZO_2025!$D$10:$D$417,0))*1000</f>
        <v>60565478.083432436</v>
      </c>
      <c r="E69" s="28">
        <f t="array" ref="E69">+INDEX(Mercado_MARZO_2025!$G$10:$G$417,MATCH(EC_MARZO_2025!$C69&amp;EC_MARZO_2025!$B69&amp;"Potencia",Mercado_MARZO_2025!$C$10:$C$417&amp;Mercado_MARZO_2025!$E$10:$E$417&amp;Mercado_MARZO_2025!$D$10:$D$417,0))*1000</f>
        <v>110007.04388882671</v>
      </c>
      <c r="F69" s="225">
        <v>1</v>
      </c>
      <c r="G69" s="215">
        <f>VLOOKUP($C69,PC_MARZO_2025!$B$11:$C$22,2,0)</f>
        <v>0.74</v>
      </c>
      <c r="H69" s="216">
        <f t="shared" si="1"/>
        <v>0.60531999999999997</v>
      </c>
      <c r="I69" s="28">
        <f t="shared" si="2"/>
        <v>0</v>
      </c>
      <c r="J69" s="217">
        <f t="shared" si="3"/>
        <v>1</v>
      </c>
      <c r="K69" s="28">
        <f t="shared" si="8"/>
        <v>110007.04388882671</v>
      </c>
      <c r="L69" s="218">
        <v>1.35</v>
      </c>
      <c r="M69" s="28">
        <f t="shared" si="9"/>
        <v>81486.699176908674</v>
      </c>
      <c r="N69" s="28">
        <f t="shared" si="6"/>
        <v>81486.699176908674</v>
      </c>
      <c r="O69" s="219">
        <f t="shared" si="7"/>
        <v>81486.699176908674</v>
      </c>
      <c r="Q69" s="220"/>
      <c r="T69" s="222"/>
    </row>
    <row r="70" spans="1:20" ht="16.5" x14ac:dyDescent="0.3">
      <c r="A70" s="214" t="str">
        <f t="shared" si="0"/>
        <v>DITCentro Oriente</v>
      </c>
      <c r="B70" s="180" t="s">
        <v>64</v>
      </c>
      <c r="C70" s="181" t="s">
        <v>52</v>
      </c>
      <c r="D70" s="28">
        <f t="array" ref="D70">+INDEX(Mercado_MARZO_2025!$G$10:$G$417,MATCH(EC_MARZO_2025!$C70&amp;EC_MARZO_2025!$B70&amp;"Energía",Mercado_MARZO_2025!$C$10:$C$417&amp;Mercado_MARZO_2025!$E$10:$E$417&amp;Mercado_MARZO_2025!$D$10:$D$417,0))*1000</f>
        <v>99681309.687008157</v>
      </c>
      <c r="E70" s="28">
        <f t="array" ref="E70">+INDEX(Mercado_MARZO_2025!$G$10:$G$417,MATCH(EC_MARZO_2025!$C70&amp;EC_MARZO_2025!$B70&amp;"Potencia",Mercado_MARZO_2025!$C$10:$C$417&amp;Mercado_MARZO_2025!$E$10:$E$417&amp;Mercado_MARZO_2025!$D$10:$D$417,0))*1000</f>
        <v>188704.5844445861</v>
      </c>
      <c r="F70" s="225">
        <v>1</v>
      </c>
      <c r="G70" s="215">
        <f>VLOOKUP($C70,PC_MARZO_2025!$B$11:$C$22,2,0)</f>
        <v>0.71</v>
      </c>
      <c r="H70" s="216">
        <f t="shared" si="1"/>
        <v>0.56586999999999998</v>
      </c>
      <c r="I70" s="28">
        <f t="shared" si="2"/>
        <v>0</v>
      </c>
      <c r="J70" s="217">
        <f t="shared" si="3"/>
        <v>1</v>
      </c>
      <c r="K70" s="28">
        <f t="shared" si="8"/>
        <v>188704.5844445861</v>
      </c>
      <c r="L70" s="218">
        <v>2.5</v>
      </c>
      <c r="M70" s="28">
        <f t="shared" si="9"/>
        <v>75481.833777834443</v>
      </c>
      <c r="N70" s="28">
        <f t="shared" si="6"/>
        <v>75481.833777834443</v>
      </c>
      <c r="O70" s="219">
        <f t="shared" si="7"/>
        <v>75481.833777834443</v>
      </c>
      <c r="Q70" s="220"/>
      <c r="T70" s="222"/>
    </row>
    <row r="71" spans="1:20" ht="16.5" x14ac:dyDescent="0.3">
      <c r="A71" s="214" t="str">
        <f t="shared" si="0"/>
        <v>DB1Centro Sur</v>
      </c>
      <c r="B71" s="180" t="s">
        <v>65</v>
      </c>
      <c r="C71" s="181" t="s">
        <v>48</v>
      </c>
      <c r="D71" s="28">
        <f t="array" ref="D71">+INDEX(Mercado_MARZO_2025!$G$10:$G$417,MATCH(EC_MARZO_2025!$C71&amp;EC_MARZO_2025!$B71&amp;"Energía",Mercado_MARZO_2025!$C$10:$C$417&amp;Mercado_MARZO_2025!$E$10:$E$417&amp;Mercado_MARZO_2025!$D$10:$D$417,0))*1000</f>
        <v>133491616.83560273</v>
      </c>
      <c r="E71" s="28">
        <f t="array" ref="E71">+INDEX(Mercado_MARZO_2025!$G$10:$G$417,MATCH(EC_MARZO_2025!$C71&amp;EC_MARZO_2025!$B71&amp;"Potencia",Mercado_MARZO_2025!$C$10:$C$417&amp;Mercado_MARZO_2025!$E$10:$E$417&amp;Mercado_MARZO_2025!$D$10:$D$417,0))*1000</f>
        <v>304108.84097777185</v>
      </c>
      <c r="F71" s="215">
        <v>1.2983480000000001</v>
      </c>
      <c r="G71" s="215">
        <f>VLOOKUP($C71,PC_MARZO_2025!$B$11:$C$22,2,0)</f>
        <v>0.59</v>
      </c>
      <c r="H71" s="216">
        <f t="shared" si="1"/>
        <v>0.42066999999999999</v>
      </c>
      <c r="I71" s="28">
        <f t="shared" si="2"/>
        <v>127251.42284437068</v>
      </c>
      <c r="J71" s="217">
        <f t="shared" si="3"/>
        <v>1.4184403927068723</v>
      </c>
      <c r="K71" s="28">
        <f t="shared" si="8"/>
        <v>431360.2638221425</v>
      </c>
      <c r="L71" s="218">
        <v>1</v>
      </c>
      <c r="M71" s="28">
        <f t="shared" si="9"/>
        <v>431360.2638221425</v>
      </c>
      <c r="N71" s="28">
        <f t="shared" si="6"/>
        <v>431360.2638221425</v>
      </c>
      <c r="O71" s="219">
        <f t="shared" si="7"/>
        <v>133491616.83560273</v>
      </c>
      <c r="Q71" s="220"/>
      <c r="T71" s="222"/>
    </row>
    <row r="72" spans="1:20" ht="16.5" x14ac:dyDescent="0.3">
      <c r="A72" s="214" t="str">
        <f t="shared" si="0"/>
        <v>DB2Centro Sur</v>
      </c>
      <c r="B72" s="180" t="s">
        <v>65</v>
      </c>
      <c r="C72" s="223" t="s">
        <v>50</v>
      </c>
      <c r="D72" s="28">
        <f t="array" ref="D72">+INDEX(Mercado_MARZO_2025!$G$10:$G$417,MATCH(EC_MARZO_2025!$C72&amp;EC_MARZO_2025!$B72&amp;"Energía",Mercado_MARZO_2025!$C$10:$C$417&amp;Mercado_MARZO_2025!$E$10:$E$417&amp;Mercado_MARZO_2025!$D$10:$D$417,0))*1000</f>
        <v>129194318.84411587</v>
      </c>
      <c r="E72" s="28">
        <f t="array" ref="E72">+INDEX(Mercado_MARZO_2025!$G$10:$G$417,MATCH(EC_MARZO_2025!$C72&amp;EC_MARZO_2025!$B72&amp;"Potencia",Mercado_MARZO_2025!$C$10:$C$417&amp;Mercado_MARZO_2025!$E$10:$E$417&amp;Mercado_MARZO_2025!$D$10:$D$417,0))*1000</f>
        <v>294319.11528183863</v>
      </c>
      <c r="F72" s="215">
        <v>1.2983480000000001</v>
      </c>
      <c r="G72" s="215">
        <f>VLOOKUP($C72,PC_MARZO_2025!$B$11:$C$22,2,0)</f>
        <v>0.59</v>
      </c>
      <c r="H72" s="216">
        <f t="shared" si="1"/>
        <v>0.42066999999999999</v>
      </c>
      <c r="I72" s="28">
        <f t="shared" si="2"/>
        <v>123155.00617967181</v>
      </c>
      <c r="J72" s="217">
        <f t="shared" si="3"/>
        <v>1.4184403927068723</v>
      </c>
      <c r="K72" s="28">
        <f t="shared" si="8"/>
        <v>417474.12146151043</v>
      </c>
      <c r="L72" s="218">
        <v>1.0062500000000001</v>
      </c>
      <c r="M72" s="28">
        <f t="shared" si="9"/>
        <v>414881.11449591094</v>
      </c>
      <c r="N72" s="28">
        <f t="shared" si="6"/>
        <v>417474.12146151043</v>
      </c>
      <c r="O72" s="219">
        <f t="shared" si="7"/>
        <v>129194318.84411587</v>
      </c>
      <c r="Q72" s="220"/>
      <c r="T72" s="222"/>
    </row>
    <row r="73" spans="1:20" ht="16.5" x14ac:dyDescent="0.3">
      <c r="A73" s="214" t="str">
        <f t="shared" si="0"/>
        <v>PDBTCentro Sur</v>
      </c>
      <c r="B73" s="180" t="s">
        <v>65</v>
      </c>
      <c r="C73" s="181" t="s">
        <v>56</v>
      </c>
      <c r="D73" s="28">
        <f t="array" ref="D73">+INDEX(Mercado_MARZO_2025!$G$10:$G$417,MATCH(EC_MARZO_2025!$C73&amp;EC_MARZO_2025!$B73&amp;"Energía",Mercado_MARZO_2025!$C$10:$C$417&amp;Mercado_MARZO_2025!$E$10:$E$417&amp;Mercado_MARZO_2025!$D$10:$D$417,0))*1000</f>
        <v>52581386.492430143</v>
      </c>
      <c r="E73" s="28">
        <f t="array" ref="E73">+INDEX(Mercado_MARZO_2025!$G$10:$G$417,MATCH(EC_MARZO_2025!$C73&amp;EC_MARZO_2025!$B73&amp;"Potencia",Mercado_MARZO_2025!$C$10:$C$417&amp;Mercado_MARZO_2025!$E$10:$E$417&amp;Mercado_MARZO_2025!$D$10:$D$417,0))*1000</f>
        <v>121851.56306180512</v>
      </c>
      <c r="F73" s="215">
        <v>1.2983480000000001</v>
      </c>
      <c r="G73" s="215">
        <f>VLOOKUP($C73,PC_MARZO_2025!$B$11:$C$22,2,0)</f>
        <v>0.57999999999999996</v>
      </c>
      <c r="H73" s="216">
        <f t="shared" si="1"/>
        <v>0.40947999999999996</v>
      </c>
      <c r="I73" s="28">
        <f t="shared" si="2"/>
        <v>51493.158833375986</v>
      </c>
      <c r="J73" s="217">
        <f t="shared" si="3"/>
        <v>1.4225892351274789</v>
      </c>
      <c r="K73" s="28">
        <f t="shared" si="8"/>
        <v>173344.72189518111</v>
      </c>
      <c r="L73" s="218">
        <v>1.1800000000000002</v>
      </c>
      <c r="M73" s="28">
        <f t="shared" si="9"/>
        <v>146902.30669083144</v>
      </c>
      <c r="N73" s="28">
        <f t="shared" si="6"/>
        <v>173344.72189518111</v>
      </c>
      <c r="O73" s="219">
        <f t="shared" si="7"/>
        <v>52581386.492430143</v>
      </c>
      <c r="Q73" s="220"/>
      <c r="T73" s="222"/>
    </row>
    <row r="74" spans="1:20" ht="16.5" x14ac:dyDescent="0.3">
      <c r="A74" s="214" t="str">
        <f t="shared" si="0"/>
        <v>GDBTCentro Sur</v>
      </c>
      <c r="B74" s="180" t="s">
        <v>65</v>
      </c>
      <c r="C74" s="223" t="s">
        <v>53</v>
      </c>
      <c r="D74" s="28">
        <f t="array" ref="D74">+INDEX(Mercado_MARZO_2025!$G$10:$G$417,MATCH(EC_MARZO_2025!$C74&amp;EC_MARZO_2025!$B74&amp;"Energía",Mercado_MARZO_2025!$C$10:$C$417&amp;Mercado_MARZO_2025!$E$10:$E$417&amp;Mercado_MARZO_2025!$D$10:$D$417,0))*1000</f>
        <v>2027267.1079823808</v>
      </c>
      <c r="E74" s="28">
        <f t="array" ref="E74">+INDEX(Mercado_MARZO_2025!$G$10:$G$417,MATCH(EC_MARZO_2025!$C74&amp;EC_MARZO_2025!$B74&amp;"Potencia",Mercado_MARZO_2025!$C$10:$C$417&amp;Mercado_MARZO_2025!$E$10:$E$417&amp;Mercado_MARZO_2025!$D$10:$D$417,0))*1000</f>
        <v>5560.8599626464256</v>
      </c>
      <c r="F74" s="215">
        <v>1.2983480000000001</v>
      </c>
      <c r="G74" s="215">
        <f>VLOOKUP($C74,PC_MARZO_2025!$B$11:$C$22,2,0)</f>
        <v>0.49</v>
      </c>
      <c r="H74" s="216">
        <f t="shared" si="1"/>
        <v>0.31506999999999996</v>
      </c>
      <c r="I74" s="28">
        <f t="shared" si="2"/>
        <v>2580.2044294488901</v>
      </c>
      <c r="J74" s="217">
        <f t="shared" si="3"/>
        <v>1.4639937791601867</v>
      </c>
      <c r="K74" s="28">
        <f t="shared" si="8"/>
        <v>8141.0643920953153</v>
      </c>
      <c r="L74" s="218">
        <v>1.29</v>
      </c>
      <c r="M74" s="28">
        <f t="shared" si="9"/>
        <v>6310.9026295312524</v>
      </c>
      <c r="N74" s="28">
        <f t="shared" si="6"/>
        <v>8141.0643920953153</v>
      </c>
      <c r="O74" s="219">
        <f t="shared" si="7"/>
        <v>8141.0643920953153</v>
      </c>
      <c r="Q74" s="220"/>
      <c r="T74" s="222"/>
    </row>
    <row r="75" spans="1:20" ht="16.5" x14ac:dyDescent="0.3">
      <c r="A75" s="214" t="str">
        <f t="shared" ref="A75:A138" si="10">C75&amp;B75</f>
        <v>RABTCentro Sur</v>
      </c>
      <c r="B75" s="180" t="s">
        <v>65</v>
      </c>
      <c r="C75" s="223" t="s">
        <v>59</v>
      </c>
      <c r="D75" s="28">
        <f t="array" ref="D75">+INDEX(Mercado_MARZO_2025!$G$10:$G$417,MATCH(EC_MARZO_2025!$C75&amp;EC_MARZO_2025!$B75&amp;"Energía",Mercado_MARZO_2025!$C$10:$C$417&amp;Mercado_MARZO_2025!$E$10:$E$417&amp;Mercado_MARZO_2025!$D$10:$D$417,0))*1000</f>
        <v>3598717.0337269106</v>
      </c>
      <c r="E75" s="28">
        <f t="array" ref="E75">+INDEX(Mercado_MARZO_2025!$G$10:$G$417,MATCH(EC_MARZO_2025!$C75&amp;EC_MARZO_2025!$B75&amp;"Potencia",Mercado_MARZO_2025!$C$10:$C$417&amp;Mercado_MARZO_2025!$E$10:$E$417&amp;Mercado_MARZO_2025!$D$10:$D$417,0))*1000</f>
        <v>9673.970520771265</v>
      </c>
      <c r="F75" s="215">
        <v>1.2983480000000001</v>
      </c>
      <c r="G75" s="215">
        <f>VLOOKUP($C75,PC_MARZO_2025!$B$11:$C$22,2,0)</f>
        <v>0.5</v>
      </c>
      <c r="H75" s="216">
        <f t="shared" si="1"/>
        <v>0.32499999999999996</v>
      </c>
      <c r="I75" s="28">
        <f t="shared" si="2"/>
        <v>4440.3227029708714</v>
      </c>
      <c r="J75" s="217">
        <f t="shared" si="3"/>
        <v>1.4589969230769233</v>
      </c>
      <c r="K75" s="28">
        <f t="shared" si="8"/>
        <v>14114.293223742137</v>
      </c>
      <c r="L75" s="218">
        <v>1.05</v>
      </c>
      <c r="M75" s="28">
        <f t="shared" si="9"/>
        <v>13442.184022611558</v>
      </c>
      <c r="N75" s="28">
        <f t="shared" si="6"/>
        <v>14114.293223742137</v>
      </c>
      <c r="O75" s="219">
        <f t="shared" si="7"/>
        <v>3598717.0337269106</v>
      </c>
      <c r="Q75" s="220"/>
      <c r="T75" s="222"/>
    </row>
    <row r="76" spans="1:20" ht="16.5" x14ac:dyDescent="0.3">
      <c r="A76" s="214" t="str">
        <f t="shared" si="10"/>
        <v>APBTCentro Sur</v>
      </c>
      <c r="B76" s="180" t="s">
        <v>65</v>
      </c>
      <c r="C76" s="181" t="s">
        <v>57</v>
      </c>
      <c r="D76" s="28">
        <f t="array" ref="D76">+INDEX(Mercado_MARZO_2025!$G$10:$G$417,MATCH(EC_MARZO_2025!$C76&amp;EC_MARZO_2025!$B76&amp;"Energía",Mercado_MARZO_2025!$C$10:$C$417&amp;Mercado_MARZO_2025!$E$10:$E$417&amp;Mercado_MARZO_2025!$D$10:$D$417,0))*1000</f>
        <v>19438423.022856094</v>
      </c>
      <c r="E76" s="28">
        <f t="array" ref="E76">+INDEX(Mercado_MARZO_2025!$G$10:$G$417,MATCH(EC_MARZO_2025!$C76&amp;EC_MARZO_2025!$B76&amp;"Potencia",Mercado_MARZO_2025!$C$10:$C$417&amp;Mercado_MARZO_2025!$E$10:$E$417&amp;Mercado_MARZO_2025!$D$10:$D$417,0))*1000</f>
        <v>52253.825330258325</v>
      </c>
      <c r="F76" s="215">
        <v>1.2983480000000001</v>
      </c>
      <c r="G76" s="215">
        <f>VLOOKUP($C76,PC_MARZO_2025!$B$11:$C$22,2,0)</f>
        <v>0.5</v>
      </c>
      <c r="H76" s="216">
        <f t="shared" ref="H76:H139" si="11">0.3*G76+0.7*G76*G76</f>
        <v>0.32499999999999996</v>
      </c>
      <c r="I76" s="28">
        <f t="shared" ref="I76:I139" si="12">D76*(F76-1)/(31*24)/H76</f>
        <v>23984.345045587561</v>
      </c>
      <c r="J76" s="217">
        <f t="shared" ref="J76:J139" si="13">IFERROR(((I76+E76)/E76),0)</f>
        <v>1.4589969230769233</v>
      </c>
      <c r="K76" s="28">
        <f>E76*J76</f>
        <v>76238.17037584589</v>
      </c>
      <c r="L76" s="218">
        <v>1</v>
      </c>
      <c r="M76" s="28">
        <f>K76/L76</f>
        <v>76238.17037584589</v>
      </c>
      <c r="N76" s="28">
        <f t="shared" si="6"/>
        <v>76238.17037584589</v>
      </c>
      <c r="O76" s="219">
        <f t="shared" si="7"/>
        <v>19438423.022856094</v>
      </c>
      <c r="Q76" s="220"/>
      <c r="T76" s="222"/>
    </row>
    <row r="77" spans="1:20" ht="16.5" x14ac:dyDescent="0.3">
      <c r="A77" s="214" t="str">
        <f t="shared" si="10"/>
        <v>APMTCentro Sur</v>
      </c>
      <c r="B77" s="180" t="s">
        <v>65</v>
      </c>
      <c r="C77" s="181" t="s">
        <v>58</v>
      </c>
      <c r="D77" s="28">
        <f t="array" ref="D77">+INDEX(Mercado_MARZO_2025!$G$10:$G$417,MATCH(EC_MARZO_2025!$C77&amp;EC_MARZO_2025!$B77&amp;"Energía",Mercado_MARZO_2025!$C$10:$C$417&amp;Mercado_MARZO_2025!$E$10:$E$417&amp;Mercado_MARZO_2025!$D$10:$D$417,0))*1000</f>
        <v>86559.485058861799</v>
      </c>
      <c r="E77" s="28">
        <f t="array" ref="E77">+INDEX(Mercado_MARZO_2025!$G$10:$G$417,MATCH(EC_MARZO_2025!$C77&amp;EC_MARZO_2025!$B77&amp;"Potencia",Mercado_MARZO_2025!$C$10:$C$417&amp;Mercado_MARZO_2025!$E$10:$E$417&amp;Mercado_MARZO_2025!$D$10:$D$417,0))*1000</f>
        <v>232.68678779263925</v>
      </c>
      <c r="F77" s="215">
        <v>1.022964</v>
      </c>
      <c r="G77" s="215">
        <f>VLOOKUP($C77,PC_MARZO_2025!$B$11:$C$22,2,0)</f>
        <v>0.5</v>
      </c>
      <c r="H77" s="216">
        <f t="shared" si="11"/>
        <v>0.32499999999999996</v>
      </c>
      <c r="I77" s="28">
        <f t="shared" si="12"/>
        <v>8.2206452228771774</v>
      </c>
      <c r="J77" s="217">
        <f t="shared" si="13"/>
        <v>1.0353292307692308</v>
      </c>
      <c r="K77" s="28">
        <f>E77*J77</f>
        <v>240.90743301551643</v>
      </c>
      <c r="L77" s="218">
        <v>1</v>
      </c>
      <c r="M77" s="28">
        <f>K77/L77</f>
        <v>240.90743301551643</v>
      </c>
      <c r="N77" s="28">
        <f t="shared" si="6"/>
        <v>240.90743301551643</v>
      </c>
      <c r="O77" s="219">
        <f t="shared" si="7"/>
        <v>86559.485058861799</v>
      </c>
      <c r="Q77" s="220"/>
      <c r="T77" s="222"/>
    </row>
    <row r="78" spans="1:20" ht="16.5" x14ac:dyDescent="0.3">
      <c r="A78" s="214" t="str">
        <f t="shared" si="10"/>
        <v>GDMTHCentro Sur</v>
      </c>
      <c r="B78" s="180" t="s">
        <v>65</v>
      </c>
      <c r="C78" s="181" t="s">
        <v>54</v>
      </c>
      <c r="D78" s="28">
        <f t="array" ref="D78">+INDEX(Mercado_MARZO_2025!$G$10:$G$417,MATCH(EC_MARZO_2025!$C78&amp;EC_MARZO_2025!$B78&amp;"Energía",Mercado_MARZO_2025!$C$10:$C$417&amp;Mercado_MARZO_2025!$E$10:$E$417&amp;Mercado_MARZO_2025!$D$10:$D$417,0))*1000</f>
        <v>137106853.50465661</v>
      </c>
      <c r="E78" s="28">
        <f t="array" ref="E78">+INDEX(Mercado_MARZO_2025!$G$10:$G$417,MATCH(EC_MARZO_2025!$C78&amp;EC_MARZO_2025!$B78&amp;"Potencia",Mercado_MARZO_2025!$C$10:$C$417&amp;Mercado_MARZO_2025!$E$10:$E$417&amp;Mercado_MARZO_2025!$D$10:$D$417,0))*1000</f>
        <v>323304.21973367437</v>
      </c>
      <c r="F78" s="215">
        <v>1.022964</v>
      </c>
      <c r="G78" s="215">
        <f>VLOOKUP($C78,PC_MARZO_2025!$B$11:$C$22,2,0)</f>
        <v>0.56999999999999995</v>
      </c>
      <c r="H78" s="216">
        <f t="shared" si="11"/>
        <v>0.39842999999999995</v>
      </c>
      <c r="I78" s="28">
        <f t="shared" si="12"/>
        <v>10621.39928750228</v>
      </c>
      <c r="J78" s="217">
        <f t="shared" si="13"/>
        <v>1.0328526466380543</v>
      </c>
      <c r="K78" s="28">
        <f>E78*J78</f>
        <v>333925.61902117665</v>
      </c>
      <c r="L78" s="218">
        <v>1.25</v>
      </c>
      <c r="M78" s="28">
        <f>K78/L78</f>
        <v>267140.49521694134</v>
      </c>
      <c r="N78" s="28">
        <f t="shared" ref="N78:N141" si="14">IF(OR(C78="GDMTH",C78="DIST",C78="DIT"),M78,K78)</f>
        <v>267140.49521694134</v>
      </c>
      <c r="O78" s="219">
        <f t="shared" si="7"/>
        <v>267140.49521694134</v>
      </c>
      <c r="Q78" s="220"/>
      <c r="T78" s="222"/>
    </row>
    <row r="79" spans="1:20" ht="16.5" x14ac:dyDescent="0.3">
      <c r="A79" s="214" t="str">
        <f t="shared" si="10"/>
        <v>GDMTOCentro Sur</v>
      </c>
      <c r="B79" s="180" t="s">
        <v>65</v>
      </c>
      <c r="C79" s="181" t="s">
        <v>55</v>
      </c>
      <c r="D79" s="28">
        <f t="array" ref="D79">+INDEX(Mercado_MARZO_2025!$G$10:$G$417,MATCH(EC_MARZO_2025!$C79&amp;EC_MARZO_2025!$B79&amp;"Energía",Mercado_MARZO_2025!$C$10:$C$417&amp;Mercado_MARZO_2025!$E$10:$E$417&amp;Mercado_MARZO_2025!$D$10:$D$417,0))*1000</f>
        <v>55679034.373030663</v>
      </c>
      <c r="E79" s="28">
        <f t="array" ref="E79">+INDEX(Mercado_MARZO_2025!$G$10:$G$417,MATCH(EC_MARZO_2025!$C79&amp;EC_MARZO_2025!$B79&amp;"Potencia",Mercado_MARZO_2025!$C$10:$C$417&amp;Mercado_MARZO_2025!$E$10:$E$417&amp;Mercado_MARZO_2025!$D$10:$D$417,0))*1000</f>
        <v>136068.02143946884</v>
      </c>
      <c r="F79" s="215">
        <v>1.022964</v>
      </c>
      <c r="G79" s="215">
        <f>VLOOKUP($C79,PC_MARZO_2025!$B$11:$C$22,2,0)</f>
        <v>0.55000000000000004</v>
      </c>
      <c r="H79" s="216">
        <f t="shared" si="11"/>
        <v>0.37675000000000003</v>
      </c>
      <c r="I79" s="28">
        <f t="shared" si="12"/>
        <v>4561.5562691035921</v>
      </c>
      <c r="J79" s="217">
        <f t="shared" si="13"/>
        <v>1.033524087591241</v>
      </c>
      <c r="K79" s="28">
        <f t="shared" ref="K79:K87" si="15">E79*J79</f>
        <v>140629.57770857244</v>
      </c>
      <c r="L79" s="218">
        <v>1.05</v>
      </c>
      <c r="M79" s="28">
        <f t="shared" ref="M79:M87" si="16">K79/L79</f>
        <v>133932.93115102136</v>
      </c>
      <c r="N79" s="28">
        <f t="shared" si="14"/>
        <v>140629.57770857244</v>
      </c>
      <c r="O79" s="219">
        <f t="shared" ref="O79:O142" si="17">IF(OR(C79="DB1",C79="DB2",C79="PDBT",C79="RABT",C79="APBT",C79="APMT"),D79,N79)</f>
        <v>140629.57770857244</v>
      </c>
      <c r="Q79" s="220"/>
      <c r="T79" s="222"/>
    </row>
    <row r="80" spans="1:20" ht="16.5" x14ac:dyDescent="0.3">
      <c r="A80" s="214" t="str">
        <f t="shared" si="10"/>
        <v>RAMTCentro Sur</v>
      </c>
      <c r="B80" s="180" t="s">
        <v>65</v>
      </c>
      <c r="C80" s="181" t="s">
        <v>60</v>
      </c>
      <c r="D80" s="28">
        <f t="array" ref="D80">+INDEX(Mercado_MARZO_2025!$G$10:$G$417,MATCH(EC_MARZO_2025!$C80&amp;EC_MARZO_2025!$B80&amp;"Energía",Mercado_MARZO_2025!$C$10:$C$417&amp;Mercado_MARZO_2025!$E$10:$E$417&amp;Mercado_MARZO_2025!$D$10:$D$417,0))*1000</f>
        <v>7350252.4149990436</v>
      </c>
      <c r="E80" s="28">
        <f t="array" ref="E80">+INDEX(Mercado_MARZO_2025!$G$10:$G$417,MATCH(EC_MARZO_2025!$C80&amp;EC_MARZO_2025!$B80&amp;"Potencia",Mercado_MARZO_2025!$C$10:$C$417&amp;Mercado_MARZO_2025!$E$10:$E$417&amp;Mercado_MARZO_2025!$D$10:$D$417,0))*1000</f>
        <v>19758.743051072695</v>
      </c>
      <c r="F80" s="215">
        <v>1.022964</v>
      </c>
      <c r="G80" s="215">
        <f>VLOOKUP($C80,PC_MARZO_2025!$B$11:$C$22,2,0)</f>
        <v>0.5</v>
      </c>
      <c r="H80" s="216">
        <f t="shared" si="11"/>
        <v>0.32499999999999996</v>
      </c>
      <c r="I80" s="28">
        <f t="shared" si="12"/>
        <v>698.06119296128179</v>
      </c>
      <c r="J80" s="217">
        <f t="shared" si="13"/>
        <v>1.0353292307692308</v>
      </c>
      <c r="K80" s="28">
        <f t="shared" si="15"/>
        <v>20456.804244033978</v>
      </c>
      <c r="L80" s="218">
        <v>1.05</v>
      </c>
      <c r="M80" s="28">
        <f t="shared" si="16"/>
        <v>19482.670708603786</v>
      </c>
      <c r="N80" s="28">
        <f t="shared" si="14"/>
        <v>20456.804244033978</v>
      </c>
      <c r="O80" s="219">
        <f t="shared" si="17"/>
        <v>20456.804244033978</v>
      </c>
      <c r="Q80" s="220"/>
      <c r="T80" s="222"/>
    </row>
    <row r="81" spans="1:20" ht="16.5" x14ac:dyDescent="0.3">
      <c r="A81" s="214" t="str">
        <f t="shared" si="10"/>
        <v>DISTCentro Sur</v>
      </c>
      <c r="B81" s="180" t="s">
        <v>65</v>
      </c>
      <c r="C81" s="181" t="s">
        <v>51</v>
      </c>
      <c r="D81" s="28">
        <f t="array" ref="D81">+INDEX(Mercado_MARZO_2025!$G$10:$G$417,MATCH(EC_MARZO_2025!$C81&amp;EC_MARZO_2025!$B81&amp;"Energía",Mercado_MARZO_2025!$C$10:$C$417&amp;Mercado_MARZO_2025!$E$10:$E$417&amp;Mercado_MARZO_2025!$D$10:$D$417,0))*1000</f>
        <v>121245041.77713451</v>
      </c>
      <c r="E81" s="28">
        <f t="array" ref="E81">+INDEX(Mercado_MARZO_2025!$G$10:$G$417,MATCH(EC_MARZO_2025!$C81&amp;EC_MARZO_2025!$B81&amp;"Potencia",Mercado_MARZO_2025!$C$10:$C$417&amp;Mercado_MARZO_2025!$E$10:$E$417&amp;Mercado_MARZO_2025!$D$10:$D$417,0))*1000</f>
        <v>220221.30517497554</v>
      </c>
      <c r="F81" s="225">
        <v>1</v>
      </c>
      <c r="G81" s="215">
        <f>VLOOKUP($C81,PC_MARZO_2025!$B$11:$C$22,2,0)</f>
        <v>0.74</v>
      </c>
      <c r="H81" s="216">
        <f t="shared" si="11"/>
        <v>0.60531999999999997</v>
      </c>
      <c r="I81" s="28">
        <f t="shared" si="12"/>
        <v>0</v>
      </c>
      <c r="J81" s="217">
        <f t="shared" si="13"/>
        <v>1</v>
      </c>
      <c r="K81" s="28">
        <f t="shared" si="15"/>
        <v>220221.30517497554</v>
      </c>
      <c r="L81" s="218">
        <v>1.35</v>
      </c>
      <c r="M81" s="28">
        <f t="shared" si="16"/>
        <v>163126.89272220409</v>
      </c>
      <c r="N81" s="28">
        <f t="shared" si="14"/>
        <v>163126.89272220409</v>
      </c>
      <c r="O81" s="219">
        <f t="shared" si="17"/>
        <v>163126.89272220409</v>
      </c>
      <c r="Q81" s="220"/>
      <c r="T81" s="222"/>
    </row>
    <row r="82" spans="1:20" ht="16.5" x14ac:dyDescent="0.3">
      <c r="A82" s="214" t="str">
        <f t="shared" si="10"/>
        <v>DITCentro Sur</v>
      </c>
      <c r="B82" s="180" t="s">
        <v>65</v>
      </c>
      <c r="C82" s="181" t="s">
        <v>52</v>
      </c>
      <c r="D82" s="28">
        <f t="array" ref="D82">+INDEX(Mercado_MARZO_2025!$G$10:$G$417,MATCH(EC_MARZO_2025!$C82&amp;EC_MARZO_2025!$B82&amp;"Energía",Mercado_MARZO_2025!$C$10:$C$417&amp;Mercado_MARZO_2025!$E$10:$E$417&amp;Mercado_MARZO_2025!$D$10:$D$417,0))*1000</f>
        <v>12500971.189142724</v>
      </c>
      <c r="E82" s="28">
        <f t="array" ref="E82">+INDEX(Mercado_MARZO_2025!$G$10:$G$417,MATCH(EC_MARZO_2025!$C82&amp;EC_MARZO_2025!$B82&amp;"Potencia",Mercado_MARZO_2025!$C$10:$C$417&amp;Mercado_MARZO_2025!$E$10:$E$417&amp;Mercado_MARZO_2025!$D$10:$D$417,0))*1000</f>
        <v>23665.324831786165</v>
      </c>
      <c r="F82" s="225">
        <v>1</v>
      </c>
      <c r="G82" s="215">
        <f>VLOOKUP($C82,PC_MARZO_2025!$B$11:$C$22,2,0)</f>
        <v>0.71</v>
      </c>
      <c r="H82" s="216">
        <f t="shared" si="11"/>
        <v>0.56586999999999998</v>
      </c>
      <c r="I82" s="28">
        <f t="shared" si="12"/>
        <v>0</v>
      </c>
      <c r="J82" s="217">
        <f t="shared" si="13"/>
        <v>1</v>
      </c>
      <c r="K82" s="28">
        <f t="shared" si="15"/>
        <v>23665.324831786165</v>
      </c>
      <c r="L82" s="218">
        <v>2.5</v>
      </c>
      <c r="M82" s="28">
        <f t="shared" si="16"/>
        <v>9466.1299327144661</v>
      </c>
      <c r="N82" s="28">
        <f t="shared" si="14"/>
        <v>9466.1299327144661</v>
      </c>
      <c r="O82" s="219">
        <f t="shared" si="17"/>
        <v>9466.1299327144661</v>
      </c>
      <c r="Q82" s="220"/>
      <c r="T82" s="222"/>
    </row>
    <row r="83" spans="1:20" ht="16.5" x14ac:dyDescent="0.3">
      <c r="A83" s="214" t="str">
        <f t="shared" si="10"/>
        <v>DB1Golfo Centro</v>
      </c>
      <c r="B83" s="180" t="s">
        <v>66</v>
      </c>
      <c r="C83" s="181" t="s">
        <v>48</v>
      </c>
      <c r="D83" s="28">
        <f t="array" ref="D83">+INDEX(Mercado_MARZO_2025!$G$10:$G$417,MATCH(EC_MARZO_2025!$C83&amp;EC_MARZO_2025!$B83&amp;"Energía",Mercado_MARZO_2025!$C$10:$C$417&amp;Mercado_MARZO_2025!$E$10:$E$417&amp;Mercado_MARZO_2025!$D$10:$D$417,0))*1000</f>
        <v>91021804.903444648</v>
      </c>
      <c r="E83" s="28">
        <f t="array" ref="E83">+INDEX(Mercado_MARZO_2025!$G$10:$G$417,MATCH(EC_MARZO_2025!$C83&amp;EC_MARZO_2025!$B83&amp;"Potencia",Mercado_MARZO_2025!$C$10:$C$417&amp;Mercado_MARZO_2025!$E$10:$E$417&amp;Mercado_MARZO_2025!$D$10:$D$417,0))*1000</f>
        <v>207357.85698798217</v>
      </c>
      <c r="F83" s="215">
        <v>1.1723250000000001</v>
      </c>
      <c r="G83" s="215">
        <f>VLOOKUP($C83,PC_MARZO_2025!$B$11:$C$22,2,0)</f>
        <v>0.59</v>
      </c>
      <c r="H83" s="216">
        <f t="shared" si="11"/>
        <v>0.42066999999999999</v>
      </c>
      <c r="I83" s="28">
        <f t="shared" si="12"/>
        <v>50116.329180159941</v>
      </c>
      <c r="J83" s="217">
        <f t="shared" si="13"/>
        <v>1.2416900420757364</v>
      </c>
      <c r="K83" s="28">
        <f t="shared" si="15"/>
        <v>257474.18616814213</v>
      </c>
      <c r="L83" s="218">
        <v>1</v>
      </c>
      <c r="M83" s="28">
        <f t="shared" si="16"/>
        <v>257474.18616814213</v>
      </c>
      <c r="N83" s="28">
        <f t="shared" si="14"/>
        <v>257474.18616814213</v>
      </c>
      <c r="O83" s="219">
        <f t="shared" si="17"/>
        <v>91021804.903444648</v>
      </c>
      <c r="Q83" s="220"/>
      <c r="T83" s="222"/>
    </row>
    <row r="84" spans="1:20" ht="16.5" x14ac:dyDescent="0.3">
      <c r="A84" s="214" t="str">
        <f t="shared" si="10"/>
        <v>DB2Golfo Centro</v>
      </c>
      <c r="B84" s="180" t="s">
        <v>66</v>
      </c>
      <c r="C84" s="181" t="s">
        <v>50</v>
      </c>
      <c r="D84" s="28">
        <f t="array" ref="D84">+INDEX(Mercado_MARZO_2025!$G$10:$G$417,MATCH(EC_MARZO_2025!$C84&amp;EC_MARZO_2025!$B84&amp;"Energía",Mercado_MARZO_2025!$C$10:$C$417&amp;Mercado_MARZO_2025!$E$10:$E$417&amp;Mercado_MARZO_2025!$D$10:$D$417,0))*1000</f>
        <v>120696911.36604393</v>
      </c>
      <c r="E84" s="28">
        <f t="array" ref="E84">+INDEX(Mercado_MARZO_2025!$G$10:$G$417,MATCH(EC_MARZO_2025!$C84&amp;EC_MARZO_2025!$B84&amp;"Potencia",Mercado_MARZO_2025!$C$10:$C$417&amp;Mercado_MARZO_2025!$E$10:$E$417&amp;Mercado_MARZO_2025!$D$10:$D$417,0))*1000</f>
        <v>274961.07017961529</v>
      </c>
      <c r="F84" s="215">
        <v>1.1723250000000001</v>
      </c>
      <c r="G84" s="215">
        <f>VLOOKUP($C84,PC_MARZO_2025!$B$11:$C$22,2,0)</f>
        <v>0.59</v>
      </c>
      <c r="H84" s="216">
        <f t="shared" si="11"/>
        <v>0.42066999999999999</v>
      </c>
      <c r="I84" s="28">
        <f t="shared" si="12"/>
        <v>66455.35262090074</v>
      </c>
      <c r="J84" s="217">
        <f t="shared" si="13"/>
        <v>1.2416900420757364</v>
      </c>
      <c r="K84" s="28">
        <f t="shared" si="15"/>
        <v>341416.42280051601</v>
      </c>
      <c r="L84" s="218">
        <v>1.0062500000000001</v>
      </c>
      <c r="M84" s="28">
        <f t="shared" si="16"/>
        <v>339295.8239011339</v>
      </c>
      <c r="N84" s="28">
        <f t="shared" si="14"/>
        <v>341416.42280051601</v>
      </c>
      <c r="O84" s="219">
        <f t="shared" si="17"/>
        <v>120696911.36604393</v>
      </c>
      <c r="Q84" s="220"/>
      <c r="T84" s="222"/>
    </row>
    <row r="85" spans="1:20" ht="16.5" x14ac:dyDescent="0.3">
      <c r="A85" s="214" t="str">
        <f t="shared" si="10"/>
        <v>PDBTGolfo Centro</v>
      </c>
      <c r="B85" s="180" t="s">
        <v>66</v>
      </c>
      <c r="C85" s="181" t="s">
        <v>56</v>
      </c>
      <c r="D85" s="28">
        <f t="array" ref="D85">+INDEX(Mercado_MARZO_2025!$G$10:$G$417,MATCH(EC_MARZO_2025!$C85&amp;EC_MARZO_2025!$B85&amp;"Energía",Mercado_MARZO_2025!$C$10:$C$417&amp;Mercado_MARZO_2025!$E$10:$E$417&amp;Mercado_MARZO_2025!$D$10:$D$417,0))*1000</f>
        <v>40540072.883572727</v>
      </c>
      <c r="E85" s="28">
        <f t="array" ref="E85">+INDEX(Mercado_MARZO_2025!$G$10:$G$417,MATCH(EC_MARZO_2025!$C85&amp;EC_MARZO_2025!$B85&amp;"Potencia",Mercado_MARZO_2025!$C$10:$C$417&amp;Mercado_MARZO_2025!$E$10:$E$417&amp;Mercado_MARZO_2025!$D$10:$D$417,0))*1000</f>
        <v>93947.147023481477</v>
      </c>
      <c r="F85" s="215">
        <v>1.1723250000000001</v>
      </c>
      <c r="G85" s="215">
        <f>VLOOKUP($C85,PC_MARZO_2025!$B$11:$C$22,2,0)</f>
        <v>0.57999999999999996</v>
      </c>
      <c r="H85" s="216">
        <f t="shared" si="11"/>
        <v>0.40947999999999996</v>
      </c>
      <c r="I85" s="28">
        <f t="shared" si="12"/>
        <v>22931.221120143698</v>
      </c>
      <c r="J85" s="217">
        <f t="shared" si="13"/>
        <v>1.244086402266289</v>
      </c>
      <c r="K85" s="28">
        <f t="shared" si="15"/>
        <v>116878.36814362516</v>
      </c>
      <c r="L85" s="218">
        <v>1.1800000000000002</v>
      </c>
      <c r="M85" s="28">
        <f t="shared" si="16"/>
        <v>99049.464528495882</v>
      </c>
      <c r="N85" s="28">
        <f t="shared" si="14"/>
        <v>116878.36814362516</v>
      </c>
      <c r="O85" s="219">
        <f t="shared" si="17"/>
        <v>40540072.883572727</v>
      </c>
      <c r="Q85" s="220"/>
      <c r="T85" s="222"/>
    </row>
    <row r="86" spans="1:20" ht="16.5" x14ac:dyDescent="0.3">
      <c r="A86" s="214" t="str">
        <f t="shared" si="10"/>
        <v>GDBTGolfo Centro</v>
      </c>
      <c r="B86" s="180" t="s">
        <v>66</v>
      </c>
      <c r="C86" s="223" t="s">
        <v>53</v>
      </c>
      <c r="D86" s="28">
        <f t="array" ref="D86">+INDEX(Mercado_MARZO_2025!$G$10:$G$417,MATCH(EC_MARZO_2025!$C86&amp;EC_MARZO_2025!$B86&amp;"Energía",Mercado_MARZO_2025!$C$10:$C$417&amp;Mercado_MARZO_2025!$E$10:$E$417&amp;Mercado_MARZO_2025!$D$10:$D$417,0))*1000</f>
        <v>391988.34146834293</v>
      </c>
      <c r="E86" s="28">
        <f t="array" ref="E86">+INDEX(Mercado_MARZO_2025!$G$10:$G$417,MATCH(EC_MARZO_2025!$C86&amp;EC_MARZO_2025!$B86&amp;"Potencia",Mercado_MARZO_2025!$C$10:$C$417&amp;Mercado_MARZO_2025!$E$10:$E$417&amp;Mercado_MARZO_2025!$D$10:$D$417,0))*1000</f>
        <v>1075.2368374707673</v>
      </c>
      <c r="F86" s="215">
        <v>1.1723250000000001</v>
      </c>
      <c r="G86" s="215">
        <f>VLOOKUP($C86,PC_MARZO_2025!$B$11:$C$22,2,0)</f>
        <v>0.49</v>
      </c>
      <c r="H86" s="216">
        <f t="shared" si="11"/>
        <v>0.31506999999999996</v>
      </c>
      <c r="I86" s="28">
        <f t="shared" si="12"/>
        <v>288.16514466119759</v>
      </c>
      <c r="J86" s="217">
        <f t="shared" si="13"/>
        <v>1.2680015552099533</v>
      </c>
      <c r="K86" s="28">
        <f t="shared" si="15"/>
        <v>1363.4019821319648</v>
      </c>
      <c r="L86" s="218">
        <v>1.29</v>
      </c>
      <c r="M86" s="28">
        <f t="shared" si="16"/>
        <v>1056.9007613426083</v>
      </c>
      <c r="N86" s="28">
        <f t="shared" si="14"/>
        <v>1363.4019821319648</v>
      </c>
      <c r="O86" s="219">
        <f t="shared" si="17"/>
        <v>1363.4019821319648</v>
      </c>
      <c r="Q86" s="220"/>
      <c r="T86" s="222"/>
    </row>
    <row r="87" spans="1:20" ht="16.5" x14ac:dyDescent="0.3">
      <c r="A87" s="214" t="str">
        <f t="shared" si="10"/>
        <v>RABTGolfo Centro</v>
      </c>
      <c r="B87" s="180" t="s">
        <v>66</v>
      </c>
      <c r="C87" s="223" t="s">
        <v>59</v>
      </c>
      <c r="D87" s="28">
        <f t="array" ref="D87">+INDEX(Mercado_MARZO_2025!$G$10:$G$417,MATCH(EC_MARZO_2025!$C87&amp;EC_MARZO_2025!$B87&amp;"Energía",Mercado_MARZO_2025!$C$10:$C$417&amp;Mercado_MARZO_2025!$E$10:$E$417&amp;Mercado_MARZO_2025!$D$10:$D$417,0))*1000</f>
        <v>15543594.688419072</v>
      </c>
      <c r="E87" s="28">
        <f t="array" ref="E87">+INDEX(Mercado_MARZO_2025!$G$10:$G$417,MATCH(EC_MARZO_2025!$C87&amp;EC_MARZO_2025!$B87&amp;"Potencia",Mercado_MARZO_2025!$C$10:$C$417&amp;Mercado_MARZO_2025!$E$10:$E$417&amp;Mercado_MARZO_2025!$D$10:$D$417,0))*1000</f>
        <v>41783.856689298584</v>
      </c>
      <c r="F87" s="215">
        <v>1.1723250000000001</v>
      </c>
      <c r="G87" s="215">
        <f>VLOOKUP($C87,PC_MARZO_2025!$B$11:$C$22,2,0)</f>
        <v>0.5</v>
      </c>
      <c r="H87" s="216">
        <f t="shared" si="11"/>
        <v>0.32499999999999996</v>
      </c>
      <c r="I87" s="28">
        <f t="shared" si="12"/>
        <v>11077.543236897509</v>
      </c>
      <c r="J87" s="217">
        <f t="shared" si="13"/>
        <v>1.2651153846153846</v>
      </c>
      <c r="K87" s="28">
        <f t="shared" si="15"/>
        <v>52861.399926196093</v>
      </c>
      <c r="L87" s="218">
        <v>1.05</v>
      </c>
      <c r="M87" s="28">
        <f t="shared" si="16"/>
        <v>50344.190405901041</v>
      </c>
      <c r="N87" s="28">
        <f t="shared" si="14"/>
        <v>52861.399926196093</v>
      </c>
      <c r="O87" s="219">
        <f t="shared" si="17"/>
        <v>15543594.688419072</v>
      </c>
      <c r="Q87" s="220"/>
      <c r="T87" s="222"/>
    </row>
    <row r="88" spans="1:20" ht="16.5" x14ac:dyDescent="0.3">
      <c r="A88" s="214" t="str">
        <f t="shared" si="10"/>
        <v>APBTGolfo Centro</v>
      </c>
      <c r="B88" s="180" t="s">
        <v>66</v>
      </c>
      <c r="C88" s="223" t="s">
        <v>57</v>
      </c>
      <c r="D88" s="28">
        <f t="array" ref="D88">+INDEX(Mercado_MARZO_2025!$G$10:$G$417,MATCH(EC_MARZO_2025!$C88&amp;EC_MARZO_2025!$B88&amp;"Energía",Mercado_MARZO_2025!$C$10:$C$417&amp;Mercado_MARZO_2025!$E$10:$E$417&amp;Mercado_MARZO_2025!$D$10:$D$417,0))*1000</f>
        <v>12406793.801232722</v>
      </c>
      <c r="E88" s="28">
        <f t="array" ref="E88">+INDEX(Mercado_MARZO_2025!$G$10:$G$417,MATCH(EC_MARZO_2025!$C88&amp;EC_MARZO_2025!$B88&amp;"Potencia",Mercado_MARZO_2025!$C$10:$C$417&amp;Mercado_MARZO_2025!$E$10:$E$417&amp;Mercado_MARZO_2025!$D$10:$D$417,0))*1000</f>
        <v>33351.596239872903</v>
      </c>
      <c r="F88" s="215">
        <v>1.1723250000000001</v>
      </c>
      <c r="G88" s="215">
        <f>VLOOKUP($C88,PC_MARZO_2025!$B$11:$C$22,2,0)</f>
        <v>0.5</v>
      </c>
      <c r="H88" s="216">
        <f t="shared" si="11"/>
        <v>0.32499999999999996</v>
      </c>
      <c r="I88" s="28">
        <f t="shared" si="12"/>
        <v>8842.021264670926</v>
      </c>
      <c r="J88" s="217">
        <f t="shared" si="13"/>
        <v>1.2651153846153849</v>
      </c>
      <c r="K88" s="28">
        <f>E88*J88</f>
        <v>42193.617504543829</v>
      </c>
      <c r="L88" s="218">
        <v>1</v>
      </c>
      <c r="M88" s="28">
        <f>K88/L88</f>
        <v>42193.617504543829</v>
      </c>
      <c r="N88" s="28">
        <f t="shared" si="14"/>
        <v>42193.617504543829</v>
      </c>
      <c r="O88" s="219">
        <f t="shared" si="17"/>
        <v>12406793.801232722</v>
      </c>
      <c r="Q88" s="220"/>
      <c r="T88" s="222"/>
    </row>
    <row r="89" spans="1:20" ht="16.5" x14ac:dyDescent="0.3">
      <c r="A89" s="214" t="str">
        <f t="shared" si="10"/>
        <v>APMTGolfo Centro</v>
      </c>
      <c r="B89" s="180" t="s">
        <v>66</v>
      </c>
      <c r="C89" s="223" t="s">
        <v>58</v>
      </c>
      <c r="D89" s="28">
        <f t="array" ref="D89">+INDEX(Mercado_MARZO_2025!$G$10:$G$417,MATCH(EC_MARZO_2025!$C89&amp;EC_MARZO_2025!$B89&amp;"Energía",Mercado_MARZO_2025!$C$10:$C$417&amp;Mercado_MARZO_2025!$E$10:$E$417&amp;Mercado_MARZO_2025!$D$10:$D$417,0))*1000</f>
        <v>1502160.0165977203</v>
      </c>
      <c r="E89" s="28">
        <f t="array" ref="E89">+INDEX(Mercado_MARZO_2025!$G$10:$G$417,MATCH(EC_MARZO_2025!$C89&amp;EC_MARZO_2025!$B89&amp;"Potencia",Mercado_MARZO_2025!$C$10:$C$417&amp;Mercado_MARZO_2025!$E$10:$E$417&amp;Mercado_MARZO_2025!$D$10:$D$417,0))*1000</f>
        <v>4038.0645607465608</v>
      </c>
      <c r="F89" s="215">
        <v>1.0168159999999999</v>
      </c>
      <c r="G89" s="215">
        <f>VLOOKUP($C89,PC_MARZO_2025!$B$11:$C$22,2,0)</f>
        <v>0.5</v>
      </c>
      <c r="H89" s="216">
        <f t="shared" si="11"/>
        <v>0.32499999999999996</v>
      </c>
      <c r="I89" s="28">
        <f t="shared" si="12"/>
        <v>104.46783639002143</v>
      </c>
      <c r="J89" s="217">
        <f t="shared" si="13"/>
        <v>1.0258707692307691</v>
      </c>
      <c r="K89" s="28">
        <f>E89*J89</f>
        <v>4142.5323971365824</v>
      </c>
      <c r="L89" s="218">
        <v>1</v>
      </c>
      <c r="M89" s="28">
        <f>K89/L89</f>
        <v>4142.5323971365824</v>
      </c>
      <c r="N89" s="28">
        <f t="shared" si="14"/>
        <v>4142.5323971365824</v>
      </c>
      <c r="O89" s="219">
        <f t="shared" si="17"/>
        <v>1502160.0165977203</v>
      </c>
      <c r="Q89" s="220"/>
      <c r="T89" s="222"/>
    </row>
    <row r="90" spans="1:20" ht="16.5" x14ac:dyDescent="0.3">
      <c r="A90" s="214" t="str">
        <f t="shared" si="10"/>
        <v>GDMTHGolfo Centro</v>
      </c>
      <c r="B90" s="180" t="s">
        <v>66</v>
      </c>
      <c r="C90" s="181" t="s">
        <v>54</v>
      </c>
      <c r="D90" s="28">
        <f t="array" ref="D90">+INDEX(Mercado_MARZO_2025!$G$10:$G$417,MATCH(EC_MARZO_2025!$C90&amp;EC_MARZO_2025!$B90&amp;"Energía",Mercado_MARZO_2025!$C$10:$C$417&amp;Mercado_MARZO_2025!$E$10:$E$417&amp;Mercado_MARZO_2025!$D$10:$D$417,0))*1000</f>
        <v>187993851.43559179</v>
      </c>
      <c r="E90" s="28">
        <f t="array" ref="E90">+INDEX(Mercado_MARZO_2025!$G$10:$G$417,MATCH(EC_MARZO_2025!$C90&amp;EC_MARZO_2025!$B90&amp;"Potencia",Mercado_MARZO_2025!$C$10:$C$417&amp;Mercado_MARZO_2025!$E$10:$E$417&amp;Mercado_MARZO_2025!$D$10:$D$417,0))*1000</f>
        <v>443298.08393603045</v>
      </c>
      <c r="F90" s="215">
        <v>1.0168159999999999</v>
      </c>
      <c r="G90" s="215">
        <f>VLOOKUP($C90,PC_MARZO_2025!$B$11:$C$22,2,0)</f>
        <v>0.56999999999999995</v>
      </c>
      <c r="H90" s="216">
        <f t="shared" si="11"/>
        <v>0.39842999999999995</v>
      </c>
      <c r="I90" s="28">
        <f t="shared" si="12"/>
        <v>10664.52157291597</v>
      </c>
      <c r="J90" s="217">
        <f t="shared" si="13"/>
        <v>1.0240572246065807</v>
      </c>
      <c r="K90" s="28">
        <f>E90*J90</f>
        <v>453962.60550894641</v>
      </c>
      <c r="L90" s="218">
        <v>1.25</v>
      </c>
      <c r="M90" s="28">
        <f>K90/L90</f>
        <v>363170.08440715715</v>
      </c>
      <c r="N90" s="28">
        <f t="shared" si="14"/>
        <v>363170.08440715715</v>
      </c>
      <c r="O90" s="219">
        <f t="shared" si="17"/>
        <v>363170.08440715715</v>
      </c>
      <c r="Q90" s="220"/>
      <c r="T90" s="222"/>
    </row>
    <row r="91" spans="1:20" ht="16.5" x14ac:dyDescent="0.3">
      <c r="A91" s="214" t="str">
        <f t="shared" si="10"/>
        <v>GDMTOGolfo Centro</v>
      </c>
      <c r="B91" s="180" t="s">
        <v>66</v>
      </c>
      <c r="C91" s="181" t="s">
        <v>55</v>
      </c>
      <c r="D91" s="28">
        <f t="array" ref="D91">+INDEX(Mercado_MARZO_2025!$G$10:$G$417,MATCH(EC_MARZO_2025!$C91&amp;EC_MARZO_2025!$B91&amp;"Energía",Mercado_MARZO_2025!$C$10:$C$417&amp;Mercado_MARZO_2025!$E$10:$E$417&amp;Mercado_MARZO_2025!$D$10:$D$417,0))*1000</f>
        <v>52840118.083071843</v>
      </c>
      <c r="E91" s="28">
        <f t="array" ref="E91">+INDEX(Mercado_MARZO_2025!$G$10:$G$417,MATCH(EC_MARZO_2025!$C91&amp;EC_MARZO_2025!$B91&amp;"Potencia",Mercado_MARZO_2025!$C$10:$C$417&amp;Mercado_MARZO_2025!$E$10:$E$417&amp;Mercado_MARZO_2025!$D$10:$D$417,0))*1000</f>
        <v>129130.29834572785</v>
      </c>
      <c r="F91" s="215">
        <v>1.0168159999999999</v>
      </c>
      <c r="G91" s="215">
        <f>VLOOKUP($C91,PC_MARZO_2025!$B$11:$C$22,2,0)</f>
        <v>0.55000000000000004</v>
      </c>
      <c r="H91" s="216">
        <f t="shared" si="11"/>
        <v>0.37675000000000003</v>
      </c>
      <c r="I91" s="28">
        <f t="shared" si="12"/>
        <v>3170.0074408492733</v>
      </c>
      <c r="J91" s="217">
        <f t="shared" si="13"/>
        <v>1.0245489051094889</v>
      </c>
      <c r="K91" s="28">
        <f t="shared" ref="K91:K99" si="18">E91*J91</f>
        <v>132300.30578657711</v>
      </c>
      <c r="L91" s="218">
        <v>1.05</v>
      </c>
      <c r="M91" s="28">
        <f t="shared" ref="M91:M99" si="19">K91/L91</f>
        <v>126000.29122531154</v>
      </c>
      <c r="N91" s="28">
        <f t="shared" si="14"/>
        <v>132300.30578657711</v>
      </c>
      <c r="O91" s="219">
        <f t="shared" si="17"/>
        <v>132300.30578657711</v>
      </c>
      <c r="Q91" s="220"/>
      <c r="T91" s="222"/>
    </row>
    <row r="92" spans="1:20" ht="16.5" x14ac:dyDescent="0.3">
      <c r="A92" s="214" t="str">
        <f t="shared" si="10"/>
        <v>RAMTGolfo Centro</v>
      </c>
      <c r="B92" s="180" t="s">
        <v>66</v>
      </c>
      <c r="C92" s="181" t="s">
        <v>60</v>
      </c>
      <c r="D92" s="28">
        <f t="array" ref="D92">+INDEX(Mercado_MARZO_2025!$G$10:$G$417,MATCH(EC_MARZO_2025!$C92&amp;EC_MARZO_2025!$B92&amp;"Energía",Mercado_MARZO_2025!$C$10:$C$417&amp;Mercado_MARZO_2025!$E$10:$E$417&amp;Mercado_MARZO_2025!$D$10:$D$417,0))*1000</f>
        <v>35813235.871517465</v>
      </c>
      <c r="E92" s="28">
        <f t="array" ref="E92">+INDEX(Mercado_MARZO_2025!$G$10:$G$417,MATCH(EC_MARZO_2025!$C92&amp;EC_MARZO_2025!$B92&amp;"Potencia",Mercado_MARZO_2025!$C$10:$C$417&amp;Mercado_MARZO_2025!$E$10:$E$417&amp;Mercado_MARZO_2025!$D$10:$D$417,0))*1000</f>
        <v>96272.139439563078</v>
      </c>
      <c r="F92" s="215">
        <v>1.0168159999999999</v>
      </c>
      <c r="G92" s="215">
        <f>VLOOKUP($C92,PC_MARZO_2025!$B$11:$C$22,2,0)</f>
        <v>0.5</v>
      </c>
      <c r="H92" s="216">
        <f t="shared" si="11"/>
        <v>0.32499999999999996</v>
      </c>
      <c r="I92" s="28">
        <f t="shared" si="12"/>
        <v>2490.6343027933654</v>
      </c>
      <c r="J92" s="217">
        <f t="shared" si="13"/>
        <v>1.0258707692307691</v>
      </c>
      <c r="K92" s="28">
        <f t="shared" si="18"/>
        <v>98762.773742356439</v>
      </c>
      <c r="L92" s="218">
        <v>1.05</v>
      </c>
      <c r="M92" s="28">
        <f t="shared" si="19"/>
        <v>94059.784516529937</v>
      </c>
      <c r="N92" s="28">
        <f t="shared" si="14"/>
        <v>98762.773742356439</v>
      </c>
      <c r="O92" s="219">
        <f t="shared" si="17"/>
        <v>98762.773742356439</v>
      </c>
      <c r="Q92" s="220"/>
      <c r="T92" s="222"/>
    </row>
    <row r="93" spans="1:20" ht="16.5" x14ac:dyDescent="0.3">
      <c r="A93" s="214" t="str">
        <f t="shared" si="10"/>
        <v>DISTGolfo Centro</v>
      </c>
      <c r="B93" s="180" t="s">
        <v>66</v>
      </c>
      <c r="C93" s="181" t="s">
        <v>51</v>
      </c>
      <c r="D93" s="28">
        <f t="array" ref="D93">+INDEX(Mercado_MARZO_2025!$G$10:$G$417,MATCH(EC_MARZO_2025!$C93&amp;EC_MARZO_2025!$B93&amp;"Energía",Mercado_MARZO_2025!$C$10:$C$417&amp;Mercado_MARZO_2025!$E$10:$E$417&amp;Mercado_MARZO_2025!$D$10:$D$417,0))*1000</f>
        <v>117218162.67694126</v>
      </c>
      <c r="E93" s="28">
        <f t="array" ref="E93">+INDEX(Mercado_MARZO_2025!$G$10:$G$417,MATCH(EC_MARZO_2025!$C93&amp;EC_MARZO_2025!$B93&amp;"Potencia",Mercado_MARZO_2025!$C$10:$C$417&amp;Mercado_MARZO_2025!$E$10:$E$417&amp;Mercado_MARZO_2025!$D$10:$D$417,0))*1000</f>
        <v>212907.15394678374</v>
      </c>
      <c r="F93" s="225">
        <v>1</v>
      </c>
      <c r="G93" s="215">
        <f>VLOOKUP($C93,PC_MARZO_2025!$B$11:$C$22,2,0)</f>
        <v>0.74</v>
      </c>
      <c r="H93" s="216">
        <f t="shared" si="11"/>
        <v>0.60531999999999997</v>
      </c>
      <c r="I93" s="28">
        <f t="shared" si="12"/>
        <v>0</v>
      </c>
      <c r="J93" s="217">
        <f t="shared" si="13"/>
        <v>1</v>
      </c>
      <c r="K93" s="28">
        <f t="shared" si="18"/>
        <v>212907.15394678374</v>
      </c>
      <c r="L93" s="218">
        <v>1.35</v>
      </c>
      <c r="M93" s="28">
        <f t="shared" si="19"/>
        <v>157709.00292354351</v>
      </c>
      <c r="N93" s="28">
        <f t="shared" si="14"/>
        <v>157709.00292354351</v>
      </c>
      <c r="O93" s="219">
        <f t="shared" si="17"/>
        <v>157709.00292354351</v>
      </c>
      <c r="Q93" s="220"/>
      <c r="T93" s="222"/>
    </row>
    <row r="94" spans="1:20" ht="16.5" x14ac:dyDescent="0.3">
      <c r="A94" s="214" t="str">
        <f t="shared" si="10"/>
        <v>DITGolfo Centro</v>
      </c>
      <c r="B94" s="180" t="s">
        <v>66</v>
      </c>
      <c r="C94" s="181" t="s">
        <v>52</v>
      </c>
      <c r="D94" s="28">
        <f t="array" ref="D94">+INDEX(Mercado_MARZO_2025!$G$10:$G$417,MATCH(EC_MARZO_2025!$C94&amp;EC_MARZO_2025!$B94&amp;"Energía",Mercado_MARZO_2025!$C$10:$C$417&amp;Mercado_MARZO_2025!$E$10:$E$417&amp;Mercado_MARZO_2025!$D$10:$D$417,0))*1000</f>
        <v>31055910.42427798</v>
      </c>
      <c r="E94" s="28">
        <f t="array" ref="E94">+INDEX(Mercado_MARZO_2025!$G$10:$G$417,MATCH(EC_MARZO_2025!$C94&amp;EC_MARZO_2025!$B94&amp;"Potencia",Mercado_MARZO_2025!$C$10:$C$417&amp;Mercado_MARZO_2025!$E$10:$E$417&amp;Mercado_MARZO_2025!$D$10:$D$417,0))*1000</f>
        <v>58791.288854077648</v>
      </c>
      <c r="F94" s="225">
        <v>1</v>
      </c>
      <c r="G94" s="215">
        <f>VLOOKUP($C94,PC_MARZO_2025!$B$11:$C$22,2,0)</f>
        <v>0.71</v>
      </c>
      <c r="H94" s="216">
        <f t="shared" si="11"/>
        <v>0.56586999999999998</v>
      </c>
      <c r="I94" s="28">
        <f t="shared" si="12"/>
        <v>0</v>
      </c>
      <c r="J94" s="217">
        <f t="shared" si="13"/>
        <v>1</v>
      </c>
      <c r="K94" s="28">
        <f t="shared" si="18"/>
        <v>58791.288854077648</v>
      </c>
      <c r="L94" s="218">
        <v>2.5</v>
      </c>
      <c r="M94" s="28">
        <f t="shared" si="19"/>
        <v>23516.515541631059</v>
      </c>
      <c r="N94" s="28">
        <f t="shared" si="14"/>
        <v>23516.515541631059</v>
      </c>
      <c r="O94" s="219">
        <f t="shared" si="17"/>
        <v>23516.515541631059</v>
      </c>
      <c r="Q94" s="220"/>
      <c r="T94" s="222"/>
    </row>
    <row r="95" spans="1:20" ht="16.5" x14ac:dyDescent="0.3">
      <c r="A95" s="214" t="str">
        <f t="shared" si="10"/>
        <v>DB1Golfo Norte</v>
      </c>
      <c r="B95" s="180" t="s">
        <v>67</v>
      </c>
      <c r="C95" s="181" t="s">
        <v>48</v>
      </c>
      <c r="D95" s="28">
        <f t="array" ref="D95">+INDEX(Mercado_MARZO_2025!$G$10:$G$417,MATCH(EC_MARZO_2025!$C95&amp;EC_MARZO_2025!$B95&amp;"Energía",Mercado_MARZO_2025!$C$10:$C$417&amp;Mercado_MARZO_2025!$E$10:$E$417&amp;Mercado_MARZO_2025!$D$10:$D$417,0))*1000</f>
        <v>158015249.14701363</v>
      </c>
      <c r="E95" s="28">
        <f t="array" ref="E95">+INDEX(Mercado_MARZO_2025!$G$10:$G$417,MATCH(EC_MARZO_2025!$C95&amp;EC_MARZO_2025!$B95&amp;"Potencia",Mercado_MARZO_2025!$C$10:$C$417&amp;Mercado_MARZO_2025!$E$10:$E$417&amp;Mercado_MARZO_2025!$D$10:$D$417,0))*1000</f>
        <v>359976.41959862778</v>
      </c>
      <c r="F95" s="215">
        <v>1.24187</v>
      </c>
      <c r="G95" s="215">
        <f>VLOOKUP($C95,PC_MARZO_2025!$B$11:$C$22,2,0)</f>
        <v>0.59</v>
      </c>
      <c r="H95" s="216">
        <f t="shared" si="11"/>
        <v>0.42066999999999999</v>
      </c>
      <c r="I95" s="28">
        <f t="shared" si="12"/>
        <v>122114.30099343632</v>
      </c>
      <c r="J95" s="217">
        <f t="shared" si="13"/>
        <v>1.3392286115007013</v>
      </c>
      <c r="K95" s="28">
        <f t="shared" si="18"/>
        <v>482090.72059206408</v>
      </c>
      <c r="L95" s="218">
        <v>1</v>
      </c>
      <c r="M95" s="28">
        <f t="shared" si="19"/>
        <v>482090.72059206408</v>
      </c>
      <c r="N95" s="28">
        <f t="shared" si="14"/>
        <v>482090.72059206408</v>
      </c>
      <c r="O95" s="219">
        <f t="shared" si="17"/>
        <v>158015249.14701363</v>
      </c>
      <c r="Q95" s="220"/>
      <c r="T95" s="222"/>
    </row>
    <row r="96" spans="1:20" ht="16.5" x14ac:dyDescent="0.3">
      <c r="A96" s="214" t="str">
        <f t="shared" si="10"/>
        <v>DB2Golfo Norte</v>
      </c>
      <c r="B96" s="180" t="s">
        <v>67</v>
      </c>
      <c r="C96" s="223" t="s">
        <v>50</v>
      </c>
      <c r="D96" s="28">
        <f t="array" ref="D96">+INDEX(Mercado_MARZO_2025!$G$10:$G$417,MATCH(EC_MARZO_2025!$C96&amp;EC_MARZO_2025!$B96&amp;"Energía",Mercado_MARZO_2025!$C$10:$C$417&amp;Mercado_MARZO_2025!$E$10:$E$417&amp;Mercado_MARZO_2025!$D$10:$D$417,0))*1000</f>
        <v>383093738.62585711</v>
      </c>
      <c r="E96" s="28">
        <f t="array" ref="E96">+INDEX(Mercado_MARZO_2025!$G$10:$G$417,MATCH(EC_MARZO_2025!$C96&amp;EC_MARZO_2025!$B96&amp;"Potencia",Mercado_MARZO_2025!$C$10:$C$417&amp;Mercado_MARZO_2025!$E$10:$E$417&amp;Mercado_MARZO_2025!$D$10:$D$417,0))*1000</f>
        <v>872730.40510720131</v>
      </c>
      <c r="F96" s="215">
        <v>1.24187</v>
      </c>
      <c r="G96" s="215">
        <f>VLOOKUP($C96,PC_MARZO_2025!$B$11:$C$22,2,0)</f>
        <v>0.59</v>
      </c>
      <c r="H96" s="216">
        <f t="shared" si="11"/>
        <v>0.42066999999999999</v>
      </c>
      <c r="I96" s="28">
        <f t="shared" si="12"/>
        <v>296055.12353896047</v>
      </c>
      <c r="J96" s="217">
        <f t="shared" si="13"/>
        <v>1.3392286115007013</v>
      </c>
      <c r="K96" s="28">
        <f t="shared" si="18"/>
        <v>1168785.5286461618</v>
      </c>
      <c r="L96" s="218">
        <v>1.0062500000000001</v>
      </c>
      <c r="M96" s="28">
        <f t="shared" si="19"/>
        <v>1161525.9912011544</v>
      </c>
      <c r="N96" s="28">
        <f t="shared" si="14"/>
        <v>1168785.5286461618</v>
      </c>
      <c r="O96" s="219">
        <f t="shared" si="17"/>
        <v>383093738.62585711</v>
      </c>
      <c r="Q96" s="220"/>
      <c r="T96" s="222"/>
    </row>
    <row r="97" spans="1:20" ht="16.5" x14ac:dyDescent="0.3">
      <c r="A97" s="214" t="str">
        <f t="shared" si="10"/>
        <v>PDBTGolfo Norte</v>
      </c>
      <c r="B97" s="180" t="s">
        <v>67</v>
      </c>
      <c r="C97" s="181" t="s">
        <v>56</v>
      </c>
      <c r="D97" s="28">
        <f t="array" ref="D97">+INDEX(Mercado_MARZO_2025!$G$10:$G$417,MATCH(EC_MARZO_2025!$C97&amp;EC_MARZO_2025!$B97&amp;"Energía",Mercado_MARZO_2025!$C$10:$C$417&amp;Mercado_MARZO_2025!$E$10:$E$417&amp;Mercado_MARZO_2025!$D$10:$D$417,0))*1000</f>
        <v>72650414.97175549</v>
      </c>
      <c r="E97" s="28">
        <f t="array" ref="E97">+INDEX(Mercado_MARZO_2025!$G$10:$G$417,MATCH(EC_MARZO_2025!$C97&amp;EC_MARZO_2025!$B97&amp;"Potencia",Mercado_MARZO_2025!$C$10:$C$417&amp;Mercado_MARZO_2025!$E$10:$E$417&amp;Mercado_MARZO_2025!$D$10:$D$417,0))*1000</f>
        <v>168359.32279327838</v>
      </c>
      <c r="F97" s="215">
        <v>1.24187</v>
      </c>
      <c r="G97" s="215">
        <f>VLOOKUP($C97,PC_MARZO_2025!$B$11:$C$22,2,0)</f>
        <v>0.57999999999999996</v>
      </c>
      <c r="H97" s="216">
        <f t="shared" si="11"/>
        <v>0.40947999999999996</v>
      </c>
      <c r="I97" s="28">
        <f t="shared" si="12"/>
        <v>57678.568560921041</v>
      </c>
      <c r="J97" s="217">
        <f t="shared" si="13"/>
        <v>1.3425920679886687</v>
      </c>
      <c r="K97" s="28">
        <f t="shared" si="18"/>
        <v>226037.89135419941</v>
      </c>
      <c r="L97" s="218">
        <v>1.1800000000000002</v>
      </c>
      <c r="M97" s="28">
        <f t="shared" si="19"/>
        <v>191557.53504593167</v>
      </c>
      <c r="N97" s="28">
        <f t="shared" si="14"/>
        <v>226037.89135419941</v>
      </c>
      <c r="O97" s="219">
        <f t="shared" si="17"/>
        <v>72650414.97175549</v>
      </c>
      <c r="Q97" s="220"/>
      <c r="T97" s="222"/>
    </row>
    <row r="98" spans="1:20" ht="16.5" x14ac:dyDescent="0.3">
      <c r="A98" s="214" t="str">
        <f t="shared" si="10"/>
        <v>GDBTGolfo Norte</v>
      </c>
      <c r="B98" s="180" t="s">
        <v>67</v>
      </c>
      <c r="C98" s="223" t="s">
        <v>53</v>
      </c>
      <c r="D98" s="28">
        <f t="array" ref="D98">+INDEX(Mercado_MARZO_2025!$G$10:$G$417,MATCH(EC_MARZO_2025!$C98&amp;EC_MARZO_2025!$B98&amp;"Energía",Mercado_MARZO_2025!$C$10:$C$417&amp;Mercado_MARZO_2025!$E$10:$E$417&amp;Mercado_MARZO_2025!$D$10:$D$417,0))*1000</f>
        <v>1793226.3334509956</v>
      </c>
      <c r="E98" s="28">
        <f t="array" ref="E98">+INDEX(Mercado_MARZO_2025!$G$10:$G$417,MATCH(EC_MARZO_2025!$C98&amp;EC_MARZO_2025!$B98&amp;"Potencia",Mercado_MARZO_2025!$C$10:$C$417&amp;Mercado_MARZO_2025!$E$10:$E$417&amp;Mercado_MARZO_2025!$D$10:$D$417,0))*1000</f>
        <v>4918.8784656873922</v>
      </c>
      <c r="F98" s="215">
        <v>1.24187</v>
      </c>
      <c r="G98" s="215">
        <f>VLOOKUP($C98,PC_MARZO_2025!$B$11:$C$22,2,0)</f>
        <v>0.49</v>
      </c>
      <c r="H98" s="216">
        <f t="shared" si="11"/>
        <v>0.31506999999999996</v>
      </c>
      <c r="I98" s="28">
        <f t="shared" si="12"/>
        <v>1850.2785917508704</v>
      </c>
      <c r="J98" s="217">
        <f t="shared" si="13"/>
        <v>1.376158631415241</v>
      </c>
      <c r="K98" s="28">
        <f t="shared" si="18"/>
        <v>6769.1570574382622</v>
      </c>
      <c r="L98" s="218">
        <v>1.29</v>
      </c>
      <c r="M98" s="28">
        <f t="shared" si="19"/>
        <v>5247.4085716575673</v>
      </c>
      <c r="N98" s="28">
        <f t="shared" si="14"/>
        <v>6769.1570574382622</v>
      </c>
      <c r="O98" s="219">
        <f t="shared" si="17"/>
        <v>6769.1570574382622</v>
      </c>
      <c r="Q98" s="220"/>
      <c r="T98" s="222"/>
    </row>
    <row r="99" spans="1:20" ht="16.5" x14ac:dyDescent="0.3">
      <c r="A99" s="214" t="str">
        <f t="shared" si="10"/>
        <v>RABTGolfo Norte</v>
      </c>
      <c r="B99" s="180" t="s">
        <v>67</v>
      </c>
      <c r="C99" s="223" t="s">
        <v>59</v>
      </c>
      <c r="D99" s="28">
        <f t="array" ref="D99">+INDEX(Mercado_MARZO_2025!$G$10:$G$417,MATCH(EC_MARZO_2025!$C99&amp;EC_MARZO_2025!$B99&amp;"Energía",Mercado_MARZO_2025!$C$10:$C$417&amp;Mercado_MARZO_2025!$E$10:$E$417&amp;Mercado_MARZO_2025!$D$10:$D$417,0))*1000</f>
        <v>7691826.2693850119</v>
      </c>
      <c r="E99" s="28">
        <f t="array" ref="E99">+INDEX(Mercado_MARZO_2025!$G$10:$G$417,MATCH(EC_MARZO_2025!$C99&amp;EC_MARZO_2025!$B99&amp;"Potencia",Mercado_MARZO_2025!$C$10:$C$417&amp;Mercado_MARZO_2025!$E$10:$E$417&amp;Mercado_MARZO_2025!$D$10:$D$417,0))*1000</f>
        <v>20676.952337056486</v>
      </c>
      <c r="F99" s="215">
        <v>1.24187</v>
      </c>
      <c r="G99" s="215">
        <f>VLOOKUP($C99,PC_MARZO_2025!$B$11:$C$22,2,0)</f>
        <v>0.5</v>
      </c>
      <c r="H99" s="216">
        <f t="shared" si="11"/>
        <v>0.32499999999999996</v>
      </c>
      <c r="I99" s="28">
        <f t="shared" si="12"/>
        <v>7694.053018098236</v>
      </c>
      <c r="J99" s="217">
        <f t="shared" si="13"/>
        <v>1.3721076923076923</v>
      </c>
      <c r="K99" s="28">
        <f t="shared" si="18"/>
        <v>28371.005355154717</v>
      </c>
      <c r="L99" s="218">
        <v>1.05</v>
      </c>
      <c r="M99" s="28">
        <f t="shared" si="19"/>
        <v>27020.005100147348</v>
      </c>
      <c r="N99" s="28">
        <f t="shared" si="14"/>
        <v>28371.005355154717</v>
      </c>
      <c r="O99" s="219">
        <f t="shared" si="17"/>
        <v>7691826.2693850119</v>
      </c>
      <c r="Q99" s="220"/>
      <c r="T99" s="222"/>
    </row>
    <row r="100" spans="1:20" ht="16.5" x14ac:dyDescent="0.3">
      <c r="A100" s="214" t="str">
        <f t="shared" si="10"/>
        <v>APBTGolfo Norte</v>
      </c>
      <c r="B100" s="180" t="s">
        <v>67</v>
      </c>
      <c r="C100" s="181" t="s">
        <v>57</v>
      </c>
      <c r="D100" s="28">
        <f t="array" ref="D100">+INDEX(Mercado_MARZO_2025!$G$10:$G$417,MATCH(EC_MARZO_2025!$C100&amp;EC_MARZO_2025!$B100&amp;"Energía",Mercado_MARZO_2025!$C$10:$C$417&amp;Mercado_MARZO_2025!$E$10:$E$417&amp;Mercado_MARZO_2025!$D$10:$D$417,0))*1000</f>
        <v>16330896.945695238</v>
      </c>
      <c r="E100" s="28">
        <f t="array" ref="E100">+INDEX(Mercado_MARZO_2025!$G$10:$G$417,MATCH(EC_MARZO_2025!$C100&amp;EC_MARZO_2025!$B100&amp;"Potencia",Mercado_MARZO_2025!$C$10:$C$417&amp;Mercado_MARZO_2025!$E$10:$E$417&amp;Mercado_MARZO_2025!$D$10:$D$417,0))*1000</f>
        <v>43900.260606707634</v>
      </c>
      <c r="F100" s="215">
        <v>1.24187</v>
      </c>
      <c r="G100" s="215">
        <f>VLOOKUP($C100,PC_MARZO_2025!$B$11:$C$22,2,0)</f>
        <v>0.5</v>
      </c>
      <c r="H100" s="216">
        <f t="shared" si="11"/>
        <v>0.32499999999999996</v>
      </c>
      <c r="I100" s="28">
        <f t="shared" si="12"/>
        <v>16335.624666068274</v>
      </c>
      <c r="J100" s="217">
        <f t="shared" si="13"/>
        <v>1.3721076923076925</v>
      </c>
      <c r="K100" s="28">
        <f>E100*J100</f>
        <v>60235.885272775908</v>
      </c>
      <c r="L100" s="218">
        <v>1</v>
      </c>
      <c r="M100" s="28">
        <f>K100/L100</f>
        <v>60235.885272775908</v>
      </c>
      <c r="N100" s="28">
        <f t="shared" si="14"/>
        <v>60235.885272775908</v>
      </c>
      <c r="O100" s="219">
        <f t="shared" si="17"/>
        <v>16330896.945695238</v>
      </c>
      <c r="Q100" s="220"/>
      <c r="T100" s="222"/>
    </row>
    <row r="101" spans="1:20" ht="16.5" x14ac:dyDescent="0.3">
      <c r="A101" s="214" t="str">
        <f t="shared" si="10"/>
        <v>APMTGolfo Norte</v>
      </c>
      <c r="B101" s="180" t="s">
        <v>67</v>
      </c>
      <c r="C101" s="181" t="s">
        <v>58</v>
      </c>
      <c r="D101" s="28">
        <f t="array" ref="D101">+INDEX(Mercado_MARZO_2025!$G$10:$G$417,MATCH(EC_MARZO_2025!$C101&amp;EC_MARZO_2025!$B101&amp;"Energía",Mercado_MARZO_2025!$C$10:$C$417&amp;Mercado_MARZO_2025!$E$10:$E$417&amp;Mercado_MARZO_2025!$D$10:$D$417,0))*1000</f>
        <v>10700870.188148985</v>
      </c>
      <c r="E101" s="28">
        <f t="array" ref="E101">+INDEX(Mercado_MARZO_2025!$G$10:$G$417,MATCH(EC_MARZO_2025!$C101&amp;EC_MARZO_2025!$B101&amp;"Potencia",Mercado_MARZO_2025!$C$10:$C$417&amp;Mercado_MARZO_2025!$E$10:$E$417&amp;Mercado_MARZO_2025!$D$10:$D$417,0))*1000</f>
        <v>28765.780075669314</v>
      </c>
      <c r="F101" s="215">
        <v>1.011161</v>
      </c>
      <c r="G101" s="215">
        <f>VLOOKUP($C101,PC_MARZO_2025!$B$11:$C$22,2,0)</f>
        <v>0.5</v>
      </c>
      <c r="H101" s="216">
        <f t="shared" si="11"/>
        <v>0.32499999999999996</v>
      </c>
      <c r="I101" s="28">
        <f t="shared" si="12"/>
        <v>493.93057142237632</v>
      </c>
      <c r="J101" s="217">
        <f t="shared" si="13"/>
        <v>1.0171707692307692</v>
      </c>
      <c r="K101" s="28">
        <f>E101*J101</f>
        <v>29259.710647091691</v>
      </c>
      <c r="L101" s="218">
        <v>1</v>
      </c>
      <c r="M101" s="28">
        <f>K101/L101</f>
        <v>29259.710647091691</v>
      </c>
      <c r="N101" s="28">
        <f t="shared" si="14"/>
        <v>29259.710647091691</v>
      </c>
      <c r="O101" s="219">
        <f t="shared" si="17"/>
        <v>10700870.188148985</v>
      </c>
      <c r="Q101" s="220"/>
      <c r="T101" s="222"/>
    </row>
    <row r="102" spans="1:20" ht="16.5" x14ac:dyDescent="0.3">
      <c r="A102" s="214" t="str">
        <f t="shared" si="10"/>
        <v>GDMTHGolfo Norte</v>
      </c>
      <c r="B102" s="180" t="s">
        <v>67</v>
      </c>
      <c r="C102" s="181" t="s">
        <v>54</v>
      </c>
      <c r="D102" s="28">
        <f t="array" ref="D102">+INDEX(Mercado_MARZO_2025!$G$10:$G$417,MATCH(EC_MARZO_2025!$C102&amp;EC_MARZO_2025!$B102&amp;"Energía",Mercado_MARZO_2025!$C$10:$C$417&amp;Mercado_MARZO_2025!$E$10:$E$417&amp;Mercado_MARZO_2025!$D$10:$D$417,0))*1000</f>
        <v>909449655.90208483</v>
      </c>
      <c r="E102" s="28">
        <f t="array" ref="E102">+INDEX(Mercado_MARZO_2025!$G$10:$G$417,MATCH(EC_MARZO_2025!$C102&amp;EC_MARZO_2025!$B102&amp;"Potencia",Mercado_MARZO_2025!$C$10:$C$417&amp;Mercado_MARZO_2025!$E$10:$E$417&amp;Mercado_MARZO_2025!$D$10:$D$417,0))*1000</f>
        <v>2144523.8065980114</v>
      </c>
      <c r="F102" s="215">
        <v>1.011161</v>
      </c>
      <c r="G102" s="215">
        <f>VLOOKUP($C102,PC_MARZO_2025!$B$11:$C$22,2,0)</f>
        <v>0.56999999999999995</v>
      </c>
      <c r="H102" s="216">
        <f t="shared" si="11"/>
        <v>0.39842999999999995</v>
      </c>
      <c r="I102" s="28">
        <f t="shared" si="12"/>
        <v>34241.817175165037</v>
      </c>
      <c r="J102" s="217">
        <f t="shared" si="13"/>
        <v>1.0159670958512159</v>
      </c>
      <c r="K102" s="28">
        <f>E102*J102</f>
        <v>2178765.6237731762</v>
      </c>
      <c r="L102" s="218">
        <v>1.25</v>
      </c>
      <c r="M102" s="28">
        <f>K102/L102</f>
        <v>1743012.4990185411</v>
      </c>
      <c r="N102" s="28">
        <f t="shared" si="14"/>
        <v>1743012.4990185411</v>
      </c>
      <c r="O102" s="219">
        <f t="shared" si="17"/>
        <v>1743012.4990185411</v>
      </c>
      <c r="Q102" s="220"/>
      <c r="T102" s="222"/>
    </row>
    <row r="103" spans="1:20" ht="16.5" x14ac:dyDescent="0.3">
      <c r="A103" s="214" t="str">
        <f t="shared" si="10"/>
        <v>GDMTOGolfo Norte</v>
      </c>
      <c r="B103" s="180" t="s">
        <v>67</v>
      </c>
      <c r="C103" s="181" t="s">
        <v>55</v>
      </c>
      <c r="D103" s="28">
        <f t="array" ref="D103">+INDEX(Mercado_MARZO_2025!$G$10:$G$417,MATCH(EC_MARZO_2025!$C103&amp;EC_MARZO_2025!$B103&amp;"Energía",Mercado_MARZO_2025!$C$10:$C$417&amp;Mercado_MARZO_2025!$E$10:$E$417&amp;Mercado_MARZO_2025!$D$10:$D$417,0))*1000</f>
        <v>159357609.66097695</v>
      </c>
      <c r="E103" s="28">
        <f t="array" ref="E103">+INDEX(Mercado_MARZO_2025!$G$10:$G$417,MATCH(EC_MARZO_2025!$C103&amp;EC_MARZO_2025!$B103&amp;"Potencia",Mercado_MARZO_2025!$C$10:$C$417&amp;Mercado_MARZO_2025!$E$10:$E$417&amp;Mercado_MARZO_2025!$D$10:$D$417,0))*1000</f>
        <v>389436.97375605308</v>
      </c>
      <c r="F103" s="215">
        <v>1.011161</v>
      </c>
      <c r="G103" s="215">
        <f>VLOOKUP($C103,PC_MARZO_2025!$B$11:$C$22,2,0)</f>
        <v>0.55000000000000004</v>
      </c>
      <c r="H103" s="216">
        <f t="shared" si="11"/>
        <v>0.37675000000000003</v>
      </c>
      <c r="I103" s="28">
        <f t="shared" si="12"/>
        <v>6345.2643271405832</v>
      </c>
      <c r="J103" s="217">
        <f t="shared" si="13"/>
        <v>1.0162934306569342</v>
      </c>
      <c r="K103" s="28">
        <f t="shared" ref="K103:K111" si="20">E103*J103</f>
        <v>395782.23808319366</v>
      </c>
      <c r="L103" s="218">
        <v>1.05</v>
      </c>
      <c r="M103" s="28">
        <f t="shared" ref="M103:M111" si="21">K103/L103</f>
        <v>376935.46484113683</v>
      </c>
      <c r="N103" s="28">
        <f t="shared" si="14"/>
        <v>395782.23808319366</v>
      </c>
      <c r="O103" s="219">
        <f t="shared" si="17"/>
        <v>395782.23808319366</v>
      </c>
      <c r="Q103" s="220"/>
      <c r="T103" s="222"/>
    </row>
    <row r="104" spans="1:20" ht="16.5" x14ac:dyDescent="0.3">
      <c r="A104" s="214" t="str">
        <f t="shared" si="10"/>
        <v>RAMTGolfo Norte</v>
      </c>
      <c r="B104" s="180" t="s">
        <v>67</v>
      </c>
      <c r="C104" s="181" t="s">
        <v>60</v>
      </c>
      <c r="D104" s="28">
        <f t="array" ref="D104">+INDEX(Mercado_MARZO_2025!$G$10:$G$417,MATCH(EC_MARZO_2025!$C104&amp;EC_MARZO_2025!$B104&amp;"Energía",Mercado_MARZO_2025!$C$10:$C$417&amp;Mercado_MARZO_2025!$E$10:$E$417&amp;Mercado_MARZO_2025!$D$10:$D$417,0))*1000</f>
        <v>12441686.973018592</v>
      </c>
      <c r="E104" s="28">
        <f t="array" ref="E104">+INDEX(Mercado_MARZO_2025!$G$10:$G$417,MATCH(EC_MARZO_2025!$C104&amp;EC_MARZO_2025!$B104&amp;"Potencia",Mercado_MARZO_2025!$C$10:$C$417&amp;Mercado_MARZO_2025!$E$10:$E$417&amp;Mercado_MARZO_2025!$D$10:$D$417,0))*1000</f>
        <v>33445.395088759651</v>
      </c>
      <c r="F104" s="215">
        <v>1.011161</v>
      </c>
      <c r="G104" s="215">
        <f>VLOOKUP($C104,PC_MARZO_2025!$B$11:$C$22,2,0)</f>
        <v>0.5</v>
      </c>
      <c r="H104" s="216">
        <f t="shared" si="11"/>
        <v>0.32499999999999996</v>
      </c>
      <c r="I104" s="28">
        <f t="shared" si="12"/>
        <v>574.28316090099361</v>
      </c>
      <c r="J104" s="217">
        <f t="shared" si="13"/>
        <v>1.0171707692307692</v>
      </c>
      <c r="K104" s="28">
        <f t="shared" si="20"/>
        <v>34019.678249660647</v>
      </c>
      <c r="L104" s="218">
        <v>1.05</v>
      </c>
      <c r="M104" s="28">
        <f t="shared" si="21"/>
        <v>32399.693571105377</v>
      </c>
      <c r="N104" s="28">
        <f t="shared" si="14"/>
        <v>34019.678249660647</v>
      </c>
      <c r="O104" s="219">
        <f t="shared" si="17"/>
        <v>34019.678249660647</v>
      </c>
      <c r="Q104" s="220"/>
      <c r="T104" s="222"/>
    </row>
    <row r="105" spans="1:20" ht="16.5" x14ac:dyDescent="0.3">
      <c r="A105" s="214" t="str">
        <f t="shared" si="10"/>
        <v>DISTGolfo Norte</v>
      </c>
      <c r="B105" s="180" t="s">
        <v>67</v>
      </c>
      <c r="C105" s="181" t="s">
        <v>51</v>
      </c>
      <c r="D105" s="28">
        <f t="array" ref="D105">+INDEX(Mercado_MARZO_2025!$G$10:$G$417,MATCH(EC_MARZO_2025!$C105&amp;EC_MARZO_2025!$B105&amp;"Energía",Mercado_MARZO_2025!$C$10:$C$417&amp;Mercado_MARZO_2025!$E$10:$E$417&amp;Mercado_MARZO_2025!$D$10:$D$417,0))*1000</f>
        <v>287430686.09858304</v>
      </c>
      <c r="E105" s="28">
        <f t="array" ref="E105">+INDEX(Mercado_MARZO_2025!$G$10:$G$417,MATCH(EC_MARZO_2025!$C105&amp;EC_MARZO_2025!$B105&amp;"Potencia",Mercado_MARZO_2025!$C$10:$C$417&amp;Mercado_MARZO_2025!$E$10:$E$417&amp;Mercado_MARZO_2025!$D$10:$D$417,0))*1000</f>
        <v>522069.68559027737</v>
      </c>
      <c r="F105" s="225">
        <v>1</v>
      </c>
      <c r="G105" s="215">
        <f>VLOOKUP($C105,PC_MARZO_2025!$B$11:$C$22,2,0)</f>
        <v>0.74</v>
      </c>
      <c r="H105" s="216">
        <f t="shared" si="11"/>
        <v>0.60531999999999997</v>
      </c>
      <c r="I105" s="28">
        <f t="shared" si="12"/>
        <v>0</v>
      </c>
      <c r="J105" s="217">
        <f t="shared" si="13"/>
        <v>1</v>
      </c>
      <c r="K105" s="28">
        <f t="shared" si="20"/>
        <v>522069.68559027737</v>
      </c>
      <c r="L105" s="218">
        <v>1.35</v>
      </c>
      <c r="M105" s="28">
        <f t="shared" si="21"/>
        <v>386718.28562242765</v>
      </c>
      <c r="N105" s="28">
        <f t="shared" si="14"/>
        <v>386718.28562242765</v>
      </c>
      <c r="O105" s="219">
        <f t="shared" si="17"/>
        <v>386718.28562242765</v>
      </c>
      <c r="Q105" s="220"/>
      <c r="T105" s="222"/>
    </row>
    <row r="106" spans="1:20" ht="16.5" x14ac:dyDescent="0.3">
      <c r="A106" s="214" t="str">
        <f t="shared" si="10"/>
        <v>DITGolfo Norte</v>
      </c>
      <c r="B106" s="180" t="s">
        <v>67</v>
      </c>
      <c r="C106" s="181" t="s">
        <v>52</v>
      </c>
      <c r="D106" s="28">
        <f t="array" ref="D106">+INDEX(Mercado_MARZO_2025!$G$10:$G$417,MATCH(EC_MARZO_2025!$C106&amp;EC_MARZO_2025!$B106&amp;"Energía",Mercado_MARZO_2025!$C$10:$C$417&amp;Mercado_MARZO_2025!$E$10:$E$417&amp;Mercado_MARZO_2025!$D$10:$D$417,0))*1000</f>
        <v>32409816.381209709</v>
      </c>
      <c r="E106" s="28">
        <f t="array" ref="E106">+INDEX(Mercado_MARZO_2025!$G$10:$G$417,MATCH(EC_MARZO_2025!$C106&amp;EC_MARZO_2025!$B106&amp;"Potencia",Mercado_MARZO_2025!$C$10:$C$417&amp;Mercado_MARZO_2025!$E$10:$E$417&amp;Mercado_MARZO_2025!$D$10:$D$417,0))*1000</f>
        <v>61354.339658506942</v>
      </c>
      <c r="F106" s="225">
        <v>1</v>
      </c>
      <c r="G106" s="215">
        <f>VLOOKUP($C106,PC_MARZO_2025!$B$11:$C$22,2,0)</f>
        <v>0.71</v>
      </c>
      <c r="H106" s="216">
        <f t="shared" si="11"/>
        <v>0.56586999999999998</v>
      </c>
      <c r="I106" s="28">
        <f t="shared" si="12"/>
        <v>0</v>
      </c>
      <c r="J106" s="217">
        <f t="shared" si="13"/>
        <v>1</v>
      </c>
      <c r="K106" s="28">
        <f t="shared" si="20"/>
        <v>61354.339658506942</v>
      </c>
      <c r="L106" s="218">
        <v>2.5</v>
      </c>
      <c r="M106" s="28">
        <f t="shared" si="21"/>
        <v>24541.735863402777</v>
      </c>
      <c r="N106" s="28">
        <f t="shared" si="14"/>
        <v>24541.735863402777</v>
      </c>
      <c r="O106" s="219">
        <f t="shared" si="17"/>
        <v>24541.735863402777</v>
      </c>
      <c r="Q106" s="220"/>
      <c r="T106" s="222"/>
    </row>
    <row r="107" spans="1:20" ht="16.5" x14ac:dyDescent="0.3">
      <c r="A107" s="214" t="str">
        <f t="shared" si="10"/>
        <v>DB1Jalisco</v>
      </c>
      <c r="B107" s="180" t="s">
        <v>68</v>
      </c>
      <c r="C107" s="181" t="s">
        <v>48</v>
      </c>
      <c r="D107" s="28">
        <f t="array" ref="D107">+INDEX(Mercado_MARZO_2025!$G$10:$G$417,MATCH(EC_MARZO_2025!$C107&amp;EC_MARZO_2025!$B107&amp;"Energía",Mercado_MARZO_2025!$C$10:$C$417&amp;Mercado_MARZO_2025!$E$10:$E$417&amp;Mercado_MARZO_2025!$D$10:$D$417,0))*1000</f>
        <v>187938381.52484658</v>
      </c>
      <c r="E107" s="28">
        <f t="array" ref="E107">+INDEX(Mercado_MARZO_2025!$G$10:$G$417,MATCH(EC_MARZO_2025!$C107&amp;EC_MARZO_2025!$B107&amp;"Potencia",Mercado_MARZO_2025!$C$10:$C$417&amp;Mercado_MARZO_2025!$E$10:$E$417&amp;Mercado_MARZO_2025!$D$10:$D$417,0))*1000</f>
        <v>428144.6635794756</v>
      </c>
      <c r="F107" s="215">
        <v>1.2291879999999999</v>
      </c>
      <c r="G107" s="215">
        <f>VLOOKUP($C107,PC_MARZO_2025!$B$11:$C$22,2,0)</f>
        <v>0.59</v>
      </c>
      <c r="H107" s="216">
        <f t="shared" si="11"/>
        <v>0.42066999999999999</v>
      </c>
      <c r="I107" s="28">
        <f t="shared" si="12"/>
        <v>137623.58927973747</v>
      </c>
      <c r="J107" s="217">
        <f t="shared" si="13"/>
        <v>1.3214417952314164</v>
      </c>
      <c r="K107" s="28">
        <f t="shared" si="20"/>
        <v>565768.25285921304</v>
      </c>
      <c r="L107" s="218">
        <v>1</v>
      </c>
      <c r="M107" s="28">
        <f t="shared" si="21"/>
        <v>565768.25285921304</v>
      </c>
      <c r="N107" s="28">
        <f t="shared" si="14"/>
        <v>565768.25285921304</v>
      </c>
      <c r="O107" s="219">
        <f t="shared" si="17"/>
        <v>187938381.52484658</v>
      </c>
      <c r="Q107" s="220"/>
      <c r="T107" s="222"/>
    </row>
    <row r="108" spans="1:20" ht="16.5" x14ac:dyDescent="0.3">
      <c r="A108" s="214" t="str">
        <f t="shared" si="10"/>
        <v>DB2Jalisco</v>
      </c>
      <c r="B108" s="180" t="s">
        <v>68</v>
      </c>
      <c r="C108" s="181" t="s">
        <v>50</v>
      </c>
      <c r="D108" s="28">
        <f t="array" ref="D108">+INDEX(Mercado_MARZO_2025!$G$10:$G$417,MATCH(EC_MARZO_2025!$C108&amp;EC_MARZO_2025!$B108&amp;"Energía",Mercado_MARZO_2025!$C$10:$C$417&amp;Mercado_MARZO_2025!$E$10:$E$417&amp;Mercado_MARZO_2025!$D$10:$D$417,0))*1000</f>
        <v>137098467.95373333</v>
      </c>
      <c r="E108" s="28">
        <f t="array" ref="E108">+INDEX(Mercado_MARZO_2025!$G$10:$G$417,MATCH(EC_MARZO_2025!$C108&amp;EC_MARZO_2025!$B108&amp;"Potencia",Mercado_MARZO_2025!$C$10:$C$417&amp;Mercado_MARZO_2025!$E$10:$E$417&amp;Mercado_MARZO_2025!$D$10:$D$417,0))*1000</f>
        <v>312325.65143460297</v>
      </c>
      <c r="F108" s="215">
        <v>1.2291879999999999</v>
      </c>
      <c r="G108" s="215">
        <f>VLOOKUP($C108,PC_MARZO_2025!$B$11:$C$22,2,0)</f>
        <v>0.59</v>
      </c>
      <c r="H108" s="216">
        <f t="shared" si="11"/>
        <v>0.42066999999999999</v>
      </c>
      <c r="I108" s="28">
        <f t="shared" si="12"/>
        <v>100394.5180939604</v>
      </c>
      <c r="J108" s="217">
        <f t="shared" si="13"/>
        <v>1.3214417952314166</v>
      </c>
      <c r="K108" s="28">
        <f t="shared" si="20"/>
        <v>412720.16952856339</v>
      </c>
      <c r="L108" s="218">
        <v>1.0062500000000001</v>
      </c>
      <c r="M108" s="28">
        <f t="shared" si="21"/>
        <v>410156.69021472137</v>
      </c>
      <c r="N108" s="28">
        <f t="shared" si="14"/>
        <v>412720.16952856339</v>
      </c>
      <c r="O108" s="219">
        <f t="shared" si="17"/>
        <v>137098467.95373333</v>
      </c>
      <c r="Q108" s="220"/>
      <c r="T108" s="222"/>
    </row>
    <row r="109" spans="1:20" ht="16.5" x14ac:dyDescent="0.3">
      <c r="A109" s="214" t="str">
        <f t="shared" si="10"/>
        <v>PDBTJalisco</v>
      </c>
      <c r="B109" s="180" t="s">
        <v>68</v>
      </c>
      <c r="C109" s="181" t="s">
        <v>56</v>
      </c>
      <c r="D109" s="28">
        <f t="array" ref="D109">+INDEX(Mercado_MARZO_2025!$G$10:$G$417,MATCH(EC_MARZO_2025!$C109&amp;EC_MARZO_2025!$B109&amp;"Energía",Mercado_MARZO_2025!$C$10:$C$417&amp;Mercado_MARZO_2025!$E$10:$E$417&amp;Mercado_MARZO_2025!$D$10:$D$417,0))*1000</f>
        <v>98790197.43946436</v>
      </c>
      <c r="E109" s="28">
        <f t="array" ref="E109">+INDEX(Mercado_MARZO_2025!$G$10:$G$417,MATCH(EC_MARZO_2025!$C109&amp;EC_MARZO_2025!$B109&amp;"Potencia",Mercado_MARZO_2025!$C$10:$C$417&amp;Mercado_MARZO_2025!$E$10:$E$417&amp;Mercado_MARZO_2025!$D$10:$D$417,0))*1000</f>
        <v>228935.38524162117</v>
      </c>
      <c r="F109" s="215">
        <v>1.2291879999999999</v>
      </c>
      <c r="G109" s="215">
        <f>VLOOKUP($C109,PC_MARZO_2025!$B$11:$C$22,2,0)</f>
        <v>0.57999999999999996</v>
      </c>
      <c r="H109" s="216">
        <f t="shared" si="11"/>
        <v>0.40947999999999996</v>
      </c>
      <c r="I109" s="28">
        <f t="shared" si="12"/>
        <v>74319.041179542022</v>
      </c>
      <c r="J109" s="217">
        <f t="shared" si="13"/>
        <v>1.3246288951841358</v>
      </c>
      <c r="K109" s="28">
        <f t="shared" si="20"/>
        <v>303254.4264211632</v>
      </c>
      <c r="L109" s="218">
        <v>1.1800000000000002</v>
      </c>
      <c r="M109" s="28">
        <f t="shared" si="21"/>
        <v>256995.27662810436</v>
      </c>
      <c r="N109" s="28">
        <f t="shared" si="14"/>
        <v>303254.4264211632</v>
      </c>
      <c r="O109" s="219">
        <f t="shared" si="17"/>
        <v>98790197.43946436</v>
      </c>
      <c r="Q109" s="220"/>
      <c r="T109" s="222"/>
    </row>
    <row r="110" spans="1:20" ht="16.5" x14ac:dyDescent="0.3">
      <c r="A110" s="214" t="str">
        <f t="shared" si="10"/>
        <v>GDBTJalisco</v>
      </c>
      <c r="B110" s="180" t="s">
        <v>68</v>
      </c>
      <c r="C110" s="223" t="s">
        <v>53</v>
      </c>
      <c r="D110" s="28">
        <f t="array" ref="D110">+INDEX(Mercado_MARZO_2025!$G$10:$G$417,MATCH(EC_MARZO_2025!$C110&amp;EC_MARZO_2025!$B110&amp;"Energía",Mercado_MARZO_2025!$C$10:$C$417&amp;Mercado_MARZO_2025!$E$10:$E$417&amp;Mercado_MARZO_2025!$D$10:$D$417,0))*1000</f>
        <v>2250005.0148008163</v>
      </c>
      <c r="E110" s="28">
        <f t="array" ref="E110">+INDEX(Mercado_MARZO_2025!$G$10:$G$417,MATCH(EC_MARZO_2025!$C110&amp;EC_MARZO_2025!$B110&amp;"Potencia",Mercado_MARZO_2025!$C$10:$C$417&amp;Mercado_MARZO_2025!$E$10:$E$417&amp;Mercado_MARZO_2025!$D$10:$D$417,0))*1000</f>
        <v>6171.83732389954</v>
      </c>
      <c r="F110" s="215">
        <v>1.2291879999999999</v>
      </c>
      <c r="G110" s="215">
        <f>VLOOKUP($C110,PC_MARZO_2025!$B$11:$C$22,2,0)</f>
        <v>0.49</v>
      </c>
      <c r="H110" s="216">
        <f t="shared" si="11"/>
        <v>0.31506999999999996</v>
      </c>
      <c r="I110" s="28">
        <f t="shared" si="12"/>
        <v>2199.8616681024691</v>
      </c>
      <c r="J110" s="217">
        <f t="shared" si="13"/>
        <v>1.3564354587869363</v>
      </c>
      <c r="K110" s="28">
        <f t="shared" si="20"/>
        <v>8371.6989920020096</v>
      </c>
      <c r="L110" s="218">
        <v>1.29</v>
      </c>
      <c r="M110" s="28">
        <f t="shared" si="21"/>
        <v>6489.6891410868293</v>
      </c>
      <c r="N110" s="28">
        <f t="shared" si="14"/>
        <v>8371.6989920020096</v>
      </c>
      <c r="O110" s="219">
        <f t="shared" si="17"/>
        <v>8371.6989920020096</v>
      </c>
      <c r="Q110" s="220"/>
      <c r="T110" s="222"/>
    </row>
    <row r="111" spans="1:20" ht="16.5" x14ac:dyDescent="0.3">
      <c r="A111" s="214" t="str">
        <f t="shared" si="10"/>
        <v>RABTJalisco</v>
      </c>
      <c r="B111" s="180" t="s">
        <v>68</v>
      </c>
      <c r="C111" s="223" t="s">
        <v>59</v>
      </c>
      <c r="D111" s="28">
        <f t="array" ref="D111">+INDEX(Mercado_MARZO_2025!$G$10:$G$417,MATCH(EC_MARZO_2025!$C111&amp;EC_MARZO_2025!$B111&amp;"Energía",Mercado_MARZO_2025!$C$10:$C$417&amp;Mercado_MARZO_2025!$E$10:$E$417&amp;Mercado_MARZO_2025!$D$10:$D$417,0))*1000</f>
        <v>29450947.556100346</v>
      </c>
      <c r="E111" s="28">
        <f t="array" ref="E111">+INDEX(Mercado_MARZO_2025!$G$10:$G$417,MATCH(EC_MARZO_2025!$C111&amp;EC_MARZO_2025!$B111&amp;"Potencia",Mercado_MARZO_2025!$C$10:$C$417&amp;Mercado_MARZO_2025!$E$10:$E$417&amp;Mercado_MARZO_2025!$D$10:$D$417,0))*1000</f>
        <v>79169.213860484801</v>
      </c>
      <c r="F111" s="215">
        <v>1.2291879999999999</v>
      </c>
      <c r="G111" s="215">
        <f>VLOOKUP($C111,PC_MARZO_2025!$B$11:$C$22,2,0)</f>
        <v>0.5</v>
      </c>
      <c r="H111" s="216">
        <f t="shared" si="11"/>
        <v>0.32499999999999996</v>
      </c>
      <c r="I111" s="28">
        <f t="shared" si="12"/>
        <v>27914.821209625828</v>
      </c>
      <c r="J111" s="217">
        <f t="shared" si="13"/>
        <v>1.352596923076923</v>
      </c>
      <c r="K111" s="28">
        <f t="shared" si="20"/>
        <v>107084.03507011062</v>
      </c>
      <c r="L111" s="218">
        <v>1.05</v>
      </c>
      <c r="M111" s="28">
        <f t="shared" si="21"/>
        <v>101984.79530486725</v>
      </c>
      <c r="N111" s="28">
        <f t="shared" si="14"/>
        <v>107084.03507011062</v>
      </c>
      <c r="O111" s="219">
        <f t="shared" si="17"/>
        <v>29450947.556100346</v>
      </c>
      <c r="Q111" s="220"/>
      <c r="T111" s="222"/>
    </row>
    <row r="112" spans="1:20" ht="16.5" x14ac:dyDescent="0.3">
      <c r="A112" s="214" t="str">
        <f t="shared" si="10"/>
        <v>APBTJalisco</v>
      </c>
      <c r="B112" s="180" t="s">
        <v>68</v>
      </c>
      <c r="C112" s="223" t="s">
        <v>57</v>
      </c>
      <c r="D112" s="28">
        <f t="array" ref="D112">+INDEX(Mercado_MARZO_2025!$G$10:$G$417,MATCH(EC_MARZO_2025!$C112&amp;EC_MARZO_2025!$B112&amp;"Energía",Mercado_MARZO_2025!$C$10:$C$417&amp;Mercado_MARZO_2025!$E$10:$E$417&amp;Mercado_MARZO_2025!$D$10:$D$417,0))*1000</f>
        <v>13753032.977873987</v>
      </c>
      <c r="E112" s="28">
        <f t="array" ref="E112">+INDEX(Mercado_MARZO_2025!$G$10:$G$417,MATCH(EC_MARZO_2025!$C112&amp;EC_MARZO_2025!$B112&amp;"Potencia",Mercado_MARZO_2025!$C$10:$C$417&amp;Mercado_MARZO_2025!$E$10:$E$417&amp;Mercado_MARZO_2025!$D$10:$D$417,0))*1000</f>
        <v>36970.518757725768</v>
      </c>
      <c r="F112" s="215">
        <v>1.2291879999999999</v>
      </c>
      <c r="G112" s="215">
        <f>VLOOKUP($C112,PC_MARZO_2025!$B$11:$C$22,2,0)</f>
        <v>0.5</v>
      </c>
      <c r="H112" s="216">
        <f t="shared" si="11"/>
        <v>0.32499999999999996</v>
      </c>
      <c r="I112" s="28">
        <f t="shared" si="12"/>
        <v>13035.691158531774</v>
      </c>
      <c r="J112" s="217">
        <f t="shared" si="13"/>
        <v>1.352596923076923</v>
      </c>
      <c r="K112" s="28">
        <f>E112*J112</f>
        <v>50006.20991625754</v>
      </c>
      <c r="L112" s="218">
        <v>1</v>
      </c>
      <c r="M112" s="28">
        <f>K112/L112</f>
        <v>50006.20991625754</v>
      </c>
      <c r="N112" s="28">
        <f t="shared" si="14"/>
        <v>50006.20991625754</v>
      </c>
      <c r="O112" s="219">
        <f t="shared" si="17"/>
        <v>13753032.977873987</v>
      </c>
      <c r="Q112" s="220"/>
      <c r="T112" s="222"/>
    </row>
    <row r="113" spans="1:20" ht="16.5" x14ac:dyDescent="0.3">
      <c r="A113" s="214" t="str">
        <f t="shared" si="10"/>
        <v>APMTJalisco</v>
      </c>
      <c r="B113" s="180" t="s">
        <v>68</v>
      </c>
      <c r="C113" s="223" t="s">
        <v>58</v>
      </c>
      <c r="D113" s="28">
        <f t="array" ref="D113">+INDEX(Mercado_MARZO_2025!$G$10:$G$417,MATCH(EC_MARZO_2025!$C113&amp;EC_MARZO_2025!$B113&amp;"Energía",Mercado_MARZO_2025!$C$10:$C$417&amp;Mercado_MARZO_2025!$E$10:$E$417&amp;Mercado_MARZO_2025!$D$10:$D$417,0))*1000</f>
        <v>3003365.1589994743</v>
      </c>
      <c r="E113" s="28">
        <f t="array" ref="E113">+INDEX(Mercado_MARZO_2025!$G$10:$G$417,MATCH(EC_MARZO_2025!$C113&amp;EC_MARZO_2025!$B113&amp;"Potencia",Mercado_MARZO_2025!$C$10:$C$417&amp;Mercado_MARZO_2025!$E$10:$E$417&amp;Mercado_MARZO_2025!$D$10:$D$417,0))*1000</f>
        <v>8073.5622553749308</v>
      </c>
      <c r="F113" s="215">
        <v>1.011906</v>
      </c>
      <c r="G113" s="215">
        <f>VLOOKUP($C113,PC_MARZO_2025!$B$11:$C$22,2,0)</f>
        <v>0.5</v>
      </c>
      <c r="H113" s="216">
        <f t="shared" si="11"/>
        <v>0.32499999999999996</v>
      </c>
      <c r="I113" s="28">
        <f t="shared" si="12"/>
        <v>147.88281878845186</v>
      </c>
      <c r="J113" s="217">
        <f t="shared" si="13"/>
        <v>1.0183169230769231</v>
      </c>
      <c r="K113" s="28">
        <f>E113*J113</f>
        <v>8221.4450741633827</v>
      </c>
      <c r="L113" s="218">
        <v>1</v>
      </c>
      <c r="M113" s="28">
        <f>K113/L113</f>
        <v>8221.4450741633827</v>
      </c>
      <c r="N113" s="28">
        <f t="shared" si="14"/>
        <v>8221.4450741633827</v>
      </c>
      <c r="O113" s="219">
        <f t="shared" si="17"/>
        <v>3003365.1589994743</v>
      </c>
      <c r="Q113" s="220"/>
      <c r="T113" s="222"/>
    </row>
    <row r="114" spans="1:20" ht="16.5" x14ac:dyDescent="0.3">
      <c r="A114" s="214" t="str">
        <f t="shared" si="10"/>
        <v>GDMTHJalisco</v>
      </c>
      <c r="B114" s="180" t="s">
        <v>68</v>
      </c>
      <c r="C114" s="181" t="s">
        <v>54</v>
      </c>
      <c r="D114" s="28">
        <f t="array" ref="D114">+INDEX(Mercado_MARZO_2025!$G$10:$G$417,MATCH(EC_MARZO_2025!$C114&amp;EC_MARZO_2025!$B114&amp;"Energía",Mercado_MARZO_2025!$C$10:$C$417&amp;Mercado_MARZO_2025!$E$10:$E$417&amp;Mercado_MARZO_2025!$D$10:$D$417,0))*1000</f>
        <v>430811966.3048737</v>
      </c>
      <c r="E114" s="28">
        <f t="array" ref="E114">+INDEX(Mercado_MARZO_2025!$G$10:$G$417,MATCH(EC_MARZO_2025!$C114&amp;EC_MARZO_2025!$B114&amp;"Potencia",Mercado_MARZO_2025!$C$10:$C$417&amp;Mercado_MARZO_2025!$E$10:$E$417&amp;Mercado_MARZO_2025!$D$10:$D$417,0))*1000</f>
        <v>1015874.283873028</v>
      </c>
      <c r="F114" s="215">
        <v>1.011906</v>
      </c>
      <c r="G114" s="215">
        <f>VLOOKUP($C114,PC_MARZO_2025!$B$11:$C$22,2,0)</f>
        <v>0.56999999999999995</v>
      </c>
      <c r="H114" s="216">
        <f t="shared" si="11"/>
        <v>0.39842999999999995</v>
      </c>
      <c r="I114" s="28">
        <f t="shared" si="12"/>
        <v>17303.289304423812</v>
      </c>
      <c r="J114" s="217">
        <f t="shared" si="13"/>
        <v>1.017032904148784</v>
      </c>
      <c r="K114" s="28">
        <f>E114*J114</f>
        <v>1033177.5731774518</v>
      </c>
      <c r="L114" s="218">
        <v>1.25</v>
      </c>
      <c r="M114" s="28">
        <f>K114/L114</f>
        <v>826542.05854196148</v>
      </c>
      <c r="N114" s="28">
        <f t="shared" si="14"/>
        <v>826542.05854196148</v>
      </c>
      <c r="O114" s="219">
        <f t="shared" si="17"/>
        <v>826542.05854196148</v>
      </c>
      <c r="Q114" s="220"/>
      <c r="T114" s="222"/>
    </row>
    <row r="115" spans="1:20" ht="16.5" x14ac:dyDescent="0.3">
      <c r="A115" s="214" t="str">
        <f t="shared" si="10"/>
        <v>GDMTOJalisco</v>
      </c>
      <c r="B115" s="180" t="s">
        <v>68</v>
      </c>
      <c r="C115" s="181" t="s">
        <v>55</v>
      </c>
      <c r="D115" s="28">
        <f t="array" ref="D115">+INDEX(Mercado_MARZO_2025!$G$10:$G$417,MATCH(EC_MARZO_2025!$C115&amp;EC_MARZO_2025!$B115&amp;"Energía",Mercado_MARZO_2025!$C$10:$C$417&amp;Mercado_MARZO_2025!$E$10:$E$417&amp;Mercado_MARZO_2025!$D$10:$D$417,0))*1000</f>
        <v>139959863.08915329</v>
      </c>
      <c r="E115" s="28">
        <f t="array" ref="E115">+INDEX(Mercado_MARZO_2025!$G$10:$G$417,MATCH(EC_MARZO_2025!$C115&amp;EC_MARZO_2025!$B115&amp;"Potencia",Mercado_MARZO_2025!$C$10:$C$417&amp;Mercado_MARZO_2025!$E$10:$E$417&amp;Mercado_MARZO_2025!$D$10:$D$417,0))*1000</f>
        <v>342032.90099988581</v>
      </c>
      <c r="F115" s="215">
        <v>1.011906</v>
      </c>
      <c r="G115" s="215">
        <f>VLOOKUP($C115,PC_MARZO_2025!$B$11:$C$22,2,0)</f>
        <v>0.55000000000000004</v>
      </c>
      <c r="H115" s="216">
        <f t="shared" si="11"/>
        <v>0.37675000000000003</v>
      </c>
      <c r="I115" s="28">
        <f t="shared" si="12"/>
        <v>5944.8813420505558</v>
      </c>
      <c r="J115" s="217">
        <f t="shared" si="13"/>
        <v>1.0173810218978101</v>
      </c>
      <c r="K115" s="28">
        <f t="shared" ref="K115:K123" si="22">E115*J115</f>
        <v>347977.78234193631</v>
      </c>
      <c r="L115" s="218">
        <v>1.05</v>
      </c>
      <c r="M115" s="28">
        <f t="shared" ref="M115:M123" si="23">K115/L115</f>
        <v>331407.41175422503</v>
      </c>
      <c r="N115" s="28">
        <f t="shared" si="14"/>
        <v>347977.78234193631</v>
      </c>
      <c r="O115" s="219">
        <f t="shared" si="17"/>
        <v>347977.78234193631</v>
      </c>
      <c r="Q115" s="220"/>
      <c r="T115" s="222"/>
    </row>
    <row r="116" spans="1:20" ht="16.5" x14ac:dyDescent="0.3">
      <c r="A116" s="214" t="str">
        <f t="shared" si="10"/>
        <v>RAMTJalisco</v>
      </c>
      <c r="B116" s="180" t="s">
        <v>68</v>
      </c>
      <c r="C116" s="181" t="s">
        <v>60</v>
      </c>
      <c r="D116" s="28">
        <f t="array" ref="D116">+INDEX(Mercado_MARZO_2025!$G$10:$G$417,MATCH(EC_MARZO_2025!$C116&amp;EC_MARZO_2025!$B116&amp;"Energía",Mercado_MARZO_2025!$C$10:$C$417&amp;Mercado_MARZO_2025!$E$10:$E$417&amp;Mercado_MARZO_2025!$D$10:$D$417,0))*1000</f>
        <v>55585654.765545465</v>
      </c>
      <c r="E116" s="28">
        <f t="array" ref="E116">+INDEX(Mercado_MARZO_2025!$G$10:$G$417,MATCH(EC_MARZO_2025!$C116&amp;EC_MARZO_2025!$B116&amp;"Potencia",Mercado_MARZO_2025!$C$10:$C$417&amp;Mercado_MARZO_2025!$E$10:$E$417&amp;Mercado_MARZO_2025!$D$10:$D$417,0))*1000</f>
        <v>149423.80313318674</v>
      </c>
      <c r="F116" s="215">
        <v>1.011906</v>
      </c>
      <c r="G116" s="215">
        <f>VLOOKUP($C116,PC_MARZO_2025!$B$11:$C$22,2,0)</f>
        <v>0.5</v>
      </c>
      <c r="H116" s="216">
        <f t="shared" si="11"/>
        <v>0.32499999999999996</v>
      </c>
      <c r="I116" s="28">
        <f t="shared" si="12"/>
        <v>2736.9843078518729</v>
      </c>
      <c r="J116" s="217">
        <f t="shared" si="13"/>
        <v>1.0183169230769231</v>
      </c>
      <c r="K116" s="28">
        <f t="shared" si="22"/>
        <v>152160.78744103861</v>
      </c>
      <c r="L116" s="218">
        <v>1.05</v>
      </c>
      <c r="M116" s="28">
        <f t="shared" si="23"/>
        <v>144915.03565813199</v>
      </c>
      <c r="N116" s="28">
        <f t="shared" si="14"/>
        <v>152160.78744103861</v>
      </c>
      <c r="O116" s="219">
        <f t="shared" si="17"/>
        <v>152160.78744103861</v>
      </c>
      <c r="Q116" s="220"/>
      <c r="T116" s="222"/>
    </row>
    <row r="117" spans="1:20" ht="16.5" x14ac:dyDescent="0.3">
      <c r="A117" s="214" t="str">
        <f t="shared" si="10"/>
        <v>DISTJalisco</v>
      </c>
      <c r="B117" s="180" t="s">
        <v>68</v>
      </c>
      <c r="C117" s="181" t="s">
        <v>51</v>
      </c>
      <c r="D117" s="28">
        <f t="array" ref="D117">+INDEX(Mercado_MARZO_2025!$G$10:$G$417,MATCH(EC_MARZO_2025!$C117&amp;EC_MARZO_2025!$B117&amp;"Energía",Mercado_MARZO_2025!$C$10:$C$417&amp;Mercado_MARZO_2025!$E$10:$E$417&amp;Mercado_MARZO_2025!$D$10:$D$417,0))*1000</f>
        <v>103594503.33415116</v>
      </c>
      <c r="E117" s="28">
        <f t="array" ref="E117">+INDEX(Mercado_MARZO_2025!$G$10:$G$417,MATCH(EC_MARZO_2025!$C117&amp;EC_MARZO_2025!$B117&amp;"Potencia",Mercado_MARZO_2025!$C$10:$C$417&amp;Mercado_MARZO_2025!$E$10:$E$417&amp;Mercado_MARZO_2025!$D$10:$D$417,0))*1000</f>
        <v>188162.05923814146</v>
      </c>
      <c r="F117" s="225">
        <v>1</v>
      </c>
      <c r="G117" s="215">
        <f>VLOOKUP($C117,PC_MARZO_2025!$B$11:$C$22,2,0)</f>
        <v>0.74</v>
      </c>
      <c r="H117" s="216">
        <f t="shared" si="11"/>
        <v>0.60531999999999997</v>
      </c>
      <c r="I117" s="28">
        <f t="shared" si="12"/>
        <v>0</v>
      </c>
      <c r="J117" s="217">
        <f t="shared" si="13"/>
        <v>1</v>
      </c>
      <c r="K117" s="28">
        <f t="shared" si="22"/>
        <v>188162.05923814146</v>
      </c>
      <c r="L117" s="218">
        <v>1.35</v>
      </c>
      <c r="M117" s="28">
        <f t="shared" si="23"/>
        <v>139379.30313936403</v>
      </c>
      <c r="N117" s="28">
        <f t="shared" si="14"/>
        <v>139379.30313936403</v>
      </c>
      <c r="O117" s="219">
        <f t="shared" si="17"/>
        <v>139379.30313936403</v>
      </c>
      <c r="Q117" s="220"/>
      <c r="T117" s="222"/>
    </row>
    <row r="118" spans="1:20" ht="16.5" x14ac:dyDescent="0.3">
      <c r="A118" s="214" t="str">
        <f t="shared" si="10"/>
        <v>DITJalisco</v>
      </c>
      <c r="B118" s="180" t="s">
        <v>68</v>
      </c>
      <c r="C118" s="181" t="s">
        <v>52</v>
      </c>
      <c r="D118" s="28">
        <f t="array" ref="D118">+INDEX(Mercado_MARZO_2025!$G$10:$G$417,MATCH(EC_MARZO_2025!$C118&amp;EC_MARZO_2025!$B118&amp;"Energía",Mercado_MARZO_2025!$C$10:$C$417&amp;Mercado_MARZO_2025!$E$10:$E$417&amp;Mercado_MARZO_2025!$D$10:$D$417,0))*1000</f>
        <v>17122071.547694109</v>
      </c>
      <c r="E118" s="28">
        <f t="array" ref="E118">+INDEX(Mercado_MARZO_2025!$G$10:$G$417,MATCH(EC_MARZO_2025!$C118&amp;EC_MARZO_2025!$B118&amp;"Potencia",Mercado_MARZO_2025!$C$10:$C$417&amp;Mercado_MARZO_2025!$E$10:$E$417&amp;Mercado_MARZO_2025!$D$10:$D$417,0))*1000</f>
        <v>32413.432431648693</v>
      </c>
      <c r="F118" s="225">
        <v>1</v>
      </c>
      <c r="G118" s="215">
        <f>VLOOKUP($C118,PC_MARZO_2025!$B$11:$C$22,2,0)</f>
        <v>0.71</v>
      </c>
      <c r="H118" s="216">
        <f t="shared" si="11"/>
        <v>0.56586999999999998</v>
      </c>
      <c r="I118" s="28">
        <f t="shared" si="12"/>
        <v>0</v>
      </c>
      <c r="J118" s="217">
        <f t="shared" si="13"/>
        <v>1</v>
      </c>
      <c r="K118" s="28">
        <f t="shared" si="22"/>
        <v>32413.432431648693</v>
      </c>
      <c r="L118" s="218">
        <v>2.5</v>
      </c>
      <c r="M118" s="28">
        <f t="shared" si="23"/>
        <v>12965.372972659477</v>
      </c>
      <c r="N118" s="28">
        <f t="shared" si="14"/>
        <v>12965.372972659477</v>
      </c>
      <c r="O118" s="219">
        <f t="shared" si="17"/>
        <v>12965.372972659477</v>
      </c>
      <c r="Q118" s="220"/>
      <c r="T118" s="222"/>
    </row>
    <row r="119" spans="1:20" ht="16.5" x14ac:dyDescent="0.3">
      <c r="A119" s="214" t="str">
        <f t="shared" si="10"/>
        <v>DB1Noroeste</v>
      </c>
      <c r="B119" s="180" t="s">
        <v>69</v>
      </c>
      <c r="C119" s="181" t="s">
        <v>48</v>
      </c>
      <c r="D119" s="28">
        <f t="array" ref="D119">+INDEX(Mercado_MARZO_2025!$G$10:$G$417,MATCH(EC_MARZO_2025!$C119&amp;EC_MARZO_2025!$B119&amp;"Energía",Mercado_MARZO_2025!$C$10:$C$417&amp;Mercado_MARZO_2025!$E$10:$E$417&amp;Mercado_MARZO_2025!$D$10:$D$417,0))*1000</f>
        <v>68395493.528691158</v>
      </c>
      <c r="E119" s="28">
        <f t="array" ref="E119">+INDEX(Mercado_MARZO_2025!$G$10:$G$417,MATCH(EC_MARZO_2025!$C119&amp;EC_MARZO_2025!$B119&amp;"Potencia",Mercado_MARZO_2025!$C$10:$C$417&amp;Mercado_MARZO_2025!$E$10:$E$417&amp;Mercado_MARZO_2025!$D$10:$D$417,0))*1000</f>
        <v>155812.58777266988</v>
      </c>
      <c r="F119" s="215">
        <v>1.1506419999999999</v>
      </c>
      <c r="G119" s="215">
        <f>VLOOKUP($C119,PC_MARZO_2025!$B$11:$C$22,2,0)</f>
        <v>0.59</v>
      </c>
      <c r="H119" s="216">
        <f t="shared" si="11"/>
        <v>0.42066999999999999</v>
      </c>
      <c r="I119" s="28">
        <f t="shared" si="12"/>
        <v>32919.943684783342</v>
      </c>
      <c r="J119" s="217">
        <f t="shared" si="13"/>
        <v>1.2112791023842915</v>
      </c>
      <c r="K119" s="28">
        <f t="shared" si="22"/>
        <v>188732.53145745321</v>
      </c>
      <c r="L119" s="218">
        <v>1</v>
      </c>
      <c r="M119" s="28">
        <f t="shared" si="23"/>
        <v>188732.53145745321</v>
      </c>
      <c r="N119" s="28">
        <f t="shared" si="14"/>
        <v>188732.53145745321</v>
      </c>
      <c r="O119" s="219">
        <f t="shared" si="17"/>
        <v>68395493.528691158</v>
      </c>
      <c r="Q119" s="220"/>
      <c r="T119" s="222"/>
    </row>
    <row r="120" spans="1:20" ht="16.5" x14ac:dyDescent="0.3">
      <c r="A120" s="214" t="str">
        <f t="shared" si="10"/>
        <v>DB2Noroeste</v>
      </c>
      <c r="B120" s="180" t="s">
        <v>69</v>
      </c>
      <c r="C120" s="223" t="s">
        <v>50</v>
      </c>
      <c r="D120" s="28">
        <f t="array" ref="D120">+INDEX(Mercado_MARZO_2025!$G$10:$G$417,MATCH(EC_MARZO_2025!$C120&amp;EC_MARZO_2025!$B120&amp;"Energía",Mercado_MARZO_2025!$C$10:$C$417&amp;Mercado_MARZO_2025!$E$10:$E$417&amp;Mercado_MARZO_2025!$D$10:$D$417,0))*1000</f>
        <v>270193792.96548843</v>
      </c>
      <c r="E120" s="28">
        <f t="array" ref="E120">+INDEX(Mercado_MARZO_2025!$G$10:$G$417,MATCH(EC_MARZO_2025!$C120&amp;EC_MARZO_2025!$B120&amp;"Potencia",Mercado_MARZO_2025!$C$10:$C$417&amp;Mercado_MARZO_2025!$E$10:$E$417&amp;Mercado_MARZO_2025!$D$10:$D$417,0))*1000</f>
        <v>615531.69529225549</v>
      </c>
      <c r="F120" s="215">
        <v>1.1506419999999999</v>
      </c>
      <c r="G120" s="215">
        <f>VLOOKUP($C120,PC_MARZO_2025!$B$11:$C$22,2,0)</f>
        <v>0.59</v>
      </c>
      <c r="H120" s="216">
        <f t="shared" si="11"/>
        <v>0.42066999999999999</v>
      </c>
      <c r="I120" s="28">
        <f t="shared" si="12"/>
        <v>130048.98407042904</v>
      </c>
      <c r="J120" s="217">
        <f t="shared" si="13"/>
        <v>1.2112791023842915</v>
      </c>
      <c r="K120" s="28">
        <f t="shared" si="22"/>
        <v>745580.67936268449</v>
      </c>
      <c r="L120" s="218">
        <v>1.0062500000000001</v>
      </c>
      <c r="M120" s="28">
        <f t="shared" si="23"/>
        <v>740949.74346602184</v>
      </c>
      <c r="N120" s="28">
        <f t="shared" si="14"/>
        <v>745580.67936268449</v>
      </c>
      <c r="O120" s="219">
        <f t="shared" si="17"/>
        <v>270193792.96548843</v>
      </c>
      <c r="Q120" s="220"/>
      <c r="T120" s="222"/>
    </row>
    <row r="121" spans="1:20" ht="16.5" x14ac:dyDescent="0.3">
      <c r="A121" s="214" t="str">
        <f t="shared" si="10"/>
        <v>PDBTNoroeste</v>
      </c>
      <c r="B121" s="180" t="s">
        <v>69</v>
      </c>
      <c r="C121" s="181" t="s">
        <v>56</v>
      </c>
      <c r="D121" s="28">
        <f t="array" ref="D121">+INDEX(Mercado_MARZO_2025!$G$10:$G$417,MATCH(EC_MARZO_2025!$C121&amp;EC_MARZO_2025!$B121&amp;"Energía",Mercado_MARZO_2025!$C$10:$C$417&amp;Mercado_MARZO_2025!$E$10:$E$417&amp;Mercado_MARZO_2025!$D$10:$D$417,0))*1000</f>
        <v>56405640.74159696</v>
      </c>
      <c r="E121" s="28">
        <f t="array" ref="E121">+INDEX(Mercado_MARZO_2025!$G$10:$G$417,MATCH(EC_MARZO_2025!$C121&amp;EC_MARZO_2025!$B121&amp;"Potencia",Mercado_MARZO_2025!$C$10:$C$417&amp;Mercado_MARZO_2025!$E$10:$E$417&amp;Mercado_MARZO_2025!$D$10:$D$417,0))*1000</f>
        <v>130713.85043937004</v>
      </c>
      <c r="F121" s="215">
        <v>1.1506419999999999</v>
      </c>
      <c r="G121" s="215">
        <f>VLOOKUP($C121,PC_MARZO_2025!$B$11:$C$22,2,0)</f>
        <v>0.57999999999999996</v>
      </c>
      <c r="H121" s="216">
        <f t="shared" si="11"/>
        <v>0.40947999999999996</v>
      </c>
      <c r="I121" s="28">
        <f t="shared" si="12"/>
        <v>27890.928977177868</v>
      </c>
      <c r="J121" s="217">
        <f t="shared" si="13"/>
        <v>1.2133739376770538</v>
      </c>
      <c r="K121" s="28">
        <f t="shared" si="22"/>
        <v>158604.77941654791</v>
      </c>
      <c r="L121" s="218">
        <v>1.1800000000000002</v>
      </c>
      <c r="M121" s="28">
        <f t="shared" si="23"/>
        <v>134410.83001402364</v>
      </c>
      <c r="N121" s="28">
        <f t="shared" si="14"/>
        <v>158604.77941654791</v>
      </c>
      <c r="O121" s="219">
        <f t="shared" si="17"/>
        <v>56405640.74159696</v>
      </c>
      <c r="Q121" s="220"/>
      <c r="T121" s="222"/>
    </row>
    <row r="122" spans="1:20" ht="16.5" x14ac:dyDescent="0.3">
      <c r="A122" s="214" t="str">
        <f t="shared" si="10"/>
        <v>GDBTNoroeste</v>
      </c>
      <c r="B122" s="180" t="s">
        <v>69</v>
      </c>
      <c r="C122" s="223" t="s">
        <v>53</v>
      </c>
      <c r="D122" s="28">
        <f t="array" ref="D122">+INDEX(Mercado_MARZO_2025!$G$10:$G$417,MATCH(EC_MARZO_2025!$C122&amp;EC_MARZO_2025!$B122&amp;"Energía",Mercado_MARZO_2025!$C$10:$C$417&amp;Mercado_MARZO_2025!$E$10:$E$417&amp;Mercado_MARZO_2025!$D$10:$D$417,0))*1000</f>
        <v>830058.1974203405</v>
      </c>
      <c r="E122" s="28">
        <f t="array" ref="E122">+INDEX(Mercado_MARZO_2025!$G$10:$G$417,MATCH(EC_MARZO_2025!$C122&amp;EC_MARZO_2025!$B122&amp;"Potencia",Mercado_MARZO_2025!$C$10:$C$417&amp;Mercado_MARZO_2025!$E$10:$E$417&amp;Mercado_MARZO_2025!$D$10:$D$417,0))*1000</f>
        <v>2276.8767758951631</v>
      </c>
      <c r="F122" s="215">
        <v>1.1506419999999999</v>
      </c>
      <c r="G122" s="215">
        <f>VLOOKUP($C122,PC_MARZO_2025!$B$11:$C$22,2,0)</f>
        <v>0.49</v>
      </c>
      <c r="H122" s="216">
        <f t="shared" si="11"/>
        <v>0.31506999999999996</v>
      </c>
      <c r="I122" s="28">
        <f t="shared" si="12"/>
        <v>533.42654941586159</v>
      </c>
      <c r="J122" s="217">
        <f t="shared" si="13"/>
        <v>1.2342799377916018</v>
      </c>
      <c r="K122" s="28">
        <f t="shared" si="22"/>
        <v>2810.3033253110248</v>
      </c>
      <c r="L122" s="218">
        <v>1.29</v>
      </c>
      <c r="M122" s="28">
        <f t="shared" si="23"/>
        <v>2178.5297095434298</v>
      </c>
      <c r="N122" s="28">
        <f t="shared" si="14"/>
        <v>2810.3033253110248</v>
      </c>
      <c r="O122" s="219">
        <f t="shared" si="17"/>
        <v>2810.3033253110248</v>
      </c>
      <c r="Q122" s="220"/>
      <c r="T122" s="222"/>
    </row>
    <row r="123" spans="1:20" ht="16.5" x14ac:dyDescent="0.3">
      <c r="A123" s="214" t="str">
        <f t="shared" si="10"/>
        <v>RABTNoroeste</v>
      </c>
      <c r="B123" s="180" t="s">
        <v>69</v>
      </c>
      <c r="C123" s="223" t="s">
        <v>59</v>
      </c>
      <c r="D123" s="28">
        <f t="array" ref="D123">+INDEX(Mercado_MARZO_2025!$G$10:$G$417,MATCH(EC_MARZO_2025!$C123&amp;EC_MARZO_2025!$B123&amp;"Energía",Mercado_MARZO_2025!$C$10:$C$417&amp;Mercado_MARZO_2025!$E$10:$E$417&amp;Mercado_MARZO_2025!$D$10:$D$417,0))*1000</f>
        <v>44288509.082515843</v>
      </c>
      <c r="E123" s="28">
        <f t="array" ref="E123">+INDEX(Mercado_MARZO_2025!$G$10:$G$417,MATCH(EC_MARZO_2025!$C123&amp;EC_MARZO_2025!$B123&amp;"Potencia",Mercado_MARZO_2025!$C$10:$C$417&amp;Mercado_MARZO_2025!$E$10:$E$417&amp;Mercado_MARZO_2025!$D$10:$D$417,0))*1000</f>
        <v>119055.1319422469</v>
      </c>
      <c r="F123" s="215">
        <v>1.1506419999999999</v>
      </c>
      <c r="G123" s="215">
        <f>VLOOKUP($C123,PC_MARZO_2025!$B$11:$C$22,2,0)</f>
        <v>0.5</v>
      </c>
      <c r="H123" s="216">
        <f t="shared" si="11"/>
        <v>0.32499999999999996</v>
      </c>
      <c r="I123" s="28">
        <f t="shared" si="12"/>
        <v>27591.851055452233</v>
      </c>
      <c r="J123" s="217">
        <f t="shared" si="13"/>
        <v>1.231756923076923</v>
      </c>
      <c r="K123" s="28">
        <f t="shared" si="22"/>
        <v>146646.98299769912</v>
      </c>
      <c r="L123" s="218">
        <v>1.05</v>
      </c>
      <c r="M123" s="28">
        <f t="shared" si="23"/>
        <v>139663.79333114202</v>
      </c>
      <c r="N123" s="28">
        <f t="shared" si="14"/>
        <v>146646.98299769912</v>
      </c>
      <c r="O123" s="219">
        <f t="shared" si="17"/>
        <v>44288509.082515843</v>
      </c>
      <c r="Q123" s="220"/>
      <c r="T123" s="222"/>
    </row>
    <row r="124" spans="1:20" ht="16.5" x14ac:dyDescent="0.3">
      <c r="A124" s="214" t="str">
        <f t="shared" si="10"/>
        <v>APBTNoroeste</v>
      </c>
      <c r="B124" s="180" t="s">
        <v>69</v>
      </c>
      <c r="C124" s="181" t="s">
        <v>57</v>
      </c>
      <c r="D124" s="28">
        <f t="array" ref="D124">+INDEX(Mercado_MARZO_2025!$G$10:$G$417,MATCH(EC_MARZO_2025!$C124&amp;EC_MARZO_2025!$B124&amp;"Energía",Mercado_MARZO_2025!$C$10:$C$417&amp;Mercado_MARZO_2025!$E$10:$E$417&amp;Mercado_MARZO_2025!$D$10:$D$417,0))*1000</f>
        <v>14203264.258866986</v>
      </c>
      <c r="E124" s="28">
        <f t="array" ref="E124">+INDEX(Mercado_MARZO_2025!$G$10:$G$417,MATCH(EC_MARZO_2025!$C124&amp;EC_MARZO_2025!$B124&amp;"Potencia",Mercado_MARZO_2025!$C$10:$C$417&amp;Mercado_MARZO_2025!$E$10:$E$417&amp;Mercado_MARZO_2025!$D$10:$D$417,0))*1000</f>
        <v>38180.817900180067</v>
      </c>
      <c r="F124" s="215">
        <v>1.1506419999999999</v>
      </c>
      <c r="G124" s="215">
        <f>VLOOKUP($C124,PC_MARZO_2025!$B$11:$C$22,2,0)</f>
        <v>0.5</v>
      </c>
      <c r="H124" s="216">
        <f t="shared" si="11"/>
        <v>0.32499999999999996</v>
      </c>
      <c r="I124" s="28">
        <f t="shared" si="12"/>
        <v>8848.6688771060381</v>
      </c>
      <c r="J124" s="217">
        <f t="shared" si="13"/>
        <v>1.231756923076923</v>
      </c>
      <c r="K124" s="28">
        <f>E124*J124</f>
        <v>47029.486777286103</v>
      </c>
      <c r="L124" s="218">
        <v>1</v>
      </c>
      <c r="M124" s="28">
        <f>K124/L124</f>
        <v>47029.486777286103</v>
      </c>
      <c r="N124" s="28">
        <f t="shared" si="14"/>
        <v>47029.486777286103</v>
      </c>
      <c r="O124" s="219">
        <f t="shared" si="17"/>
        <v>14203264.258866986</v>
      </c>
      <c r="Q124" s="220"/>
      <c r="T124" s="222"/>
    </row>
    <row r="125" spans="1:20" ht="16.5" x14ac:dyDescent="0.3">
      <c r="A125" s="214" t="str">
        <f t="shared" si="10"/>
        <v>APMTNoroeste</v>
      </c>
      <c r="B125" s="180" t="s">
        <v>69</v>
      </c>
      <c r="C125" s="181" t="s">
        <v>58</v>
      </c>
      <c r="D125" s="28">
        <f t="array" ref="D125">+INDEX(Mercado_MARZO_2025!$G$10:$G$417,MATCH(EC_MARZO_2025!$C125&amp;EC_MARZO_2025!$B125&amp;"Energía",Mercado_MARZO_2025!$C$10:$C$417&amp;Mercado_MARZO_2025!$E$10:$E$417&amp;Mercado_MARZO_2025!$D$10:$D$417,0))*1000</f>
        <v>682524.67156513245</v>
      </c>
      <c r="E125" s="28">
        <f t="array" ref="E125">+INDEX(Mercado_MARZO_2025!$G$10:$G$417,MATCH(EC_MARZO_2025!$C125&amp;EC_MARZO_2025!$B125&amp;"Potencia",Mercado_MARZO_2025!$C$10:$C$417&amp;Mercado_MARZO_2025!$E$10:$E$417&amp;Mercado_MARZO_2025!$D$10:$D$417,0))*1000</f>
        <v>1834.7437407664847</v>
      </c>
      <c r="F125" s="215">
        <v>1.0132859999999999</v>
      </c>
      <c r="G125" s="215">
        <f>VLOOKUP($C125,PC_MARZO_2025!$B$11:$C$22,2,0)</f>
        <v>0.5</v>
      </c>
      <c r="H125" s="216">
        <f t="shared" si="11"/>
        <v>0.32499999999999996</v>
      </c>
      <c r="I125" s="28">
        <f t="shared" si="12"/>
        <v>37.502162061266702</v>
      </c>
      <c r="J125" s="217">
        <f t="shared" si="13"/>
        <v>1.0204399999999998</v>
      </c>
      <c r="K125" s="28">
        <f>E125*J125</f>
        <v>1872.2459028277513</v>
      </c>
      <c r="L125" s="218">
        <v>1</v>
      </c>
      <c r="M125" s="28">
        <f>K125/L125</f>
        <v>1872.2459028277513</v>
      </c>
      <c r="N125" s="28">
        <f t="shared" si="14"/>
        <v>1872.2459028277513</v>
      </c>
      <c r="O125" s="219">
        <f t="shared" si="17"/>
        <v>682524.67156513245</v>
      </c>
      <c r="Q125" s="220"/>
      <c r="T125" s="222"/>
    </row>
    <row r="126" spans="1:20" ht="16.5" x14ac:dyDescent="0.3">
      <c r="A126" s="214" t="str">
        <f t="shared" si="10"/>
        <v>GDMTHNoroeste</v>
      </c>
      <c r="B126" s="180" t="s">
        <v>69</v>
      </c>
      <c r="C126" s="181" t="s">
        <v>54</v>
      </c>
      <c r="D126" s="28">
        <f t="array" ref="D126">+INDEX(Mercado_MARZO_2025!$G$10:$G$417,MATCH(EC_MARZO_2025!$C126&amp;EC_MARZO_2025!$B126&amp;"Energía",Mercado_MARZO_2025!$C$10:$C$417&amp;Mercado_MARZO_2025!$E$10:$E$417&amp;Mercado_MARZO_2025!$D$10:$D$417,0))*1000</f>
        <v>292928245.9207769</v>
      </c>
      <c r="E126" s="28">
        <f t="array" ref="E126">+INDEX(Mercado_MARZO_2025!$G$10:$G$417,MATCH(EC_MARZO_2025!$C126&amp;EC_MARZO_2025!$B126&amp;"Potencia",Mercado_MARZO_2025!$C$10:$C$417&amp;Mercado_MARZO_2025!$E$10:$E$417&amp;Mercado_MARZO_2025!$D$10:$D$417,0))*1000</f>
        <v>690738.17657229037</v>
      </c>
      <c r="F126" s="215">
        <v>1.0132859999999999</v>
      </c>
      <c r="G126" s="215">
        <f>VLOOKUP($C126,PC_MARZO_2025!$B$11:$C$22,2,0)</f>
        <v>0.56999999999999995</v>
      </c>
      <c r="H126" s="216">
        <f t="shared" si="11"/>
        <v>0.39842999999999995</v>
      </c>
      <c r="I126" s="28">
        <f t="shared" si="12"/>
        <v>13128.966257424019</v>
      </c>
      <c r="J126" s="217">
        <f t="shared" si="13"/>
        <v>1.0190071530758225</v>
      </c>
      <c r="K126" s="28">
        <f>E126*J126</f>
        <v>703867.14282971434</v>
      </c>
      <c r="L126" s="218">
        <v>1.25</v>
      </c>
      <c r="M126" s="28">
        <f>K126/L126</f>
        <v>563093.71426377143</v>
      </c>
      <c r="N126" s="28">
        <f t="shared" si="14"/>
        <v>563093.71426377143</v>
      </c>
      <c r="O126" s="219">
        <f t="shared" si="17"/>
        <v>563093.71426377143</v>
      </c>
      <c r="Q126" s="220"/>
      <c r="T126" s="222"/>
    </row>
    <row r="127" spans="1:20" ht="16.5" x14ac:dyDescent="0.3">
      <c r="A127" s="214" t="str">
        <f t="shared" si="10"/>
        <v>GDMTONoroeste</v>
      </c>
      <c r="B127" s="180" t="s">
        <v>69</v>
      </c>
      <c r="C127" s="181" t="s">
        <v>55</v>
      </c>
      <c r="D127" s="28">
        <f t="array" ref="D127">+INDEX(Mercado_MARZO_2025!$G$10:$G$417,MATCH(EC_MARZO_2025!$C127&amp;EC_MARZO_2025!$B127&amp;"Energía",Mercado_MARZO_2025!$C$10:$C$417&amp;Mercado_MARZO_2025!$E$10:$E$417&amp;Mercado_MARZO_2025!$D$10:$D$417,0))*1000</f>
        <v>84362258.460339084</v>
      </c>
      <c r="E127" s="28">
        <f t="array" ref="E127">+INDEX(Mercado_MARZO_2025!$G$10:$G$417,MATCH(EC_MARZO_2025!$C127&amp;EC_MARZO_2025!$B127&amp;"Potencia",Mercado_MARZO_2025!$C$10:$C$417&amp;Mercado_MARZO_2025!$E$10:$E$417&amp;Mercado_MARZO_2025!$D$10:$D$417,0))*1000</f>
        <v>206163.87698030079</v>
      </c>
      <c r="F127" s="215">
        <v>1.0132859999999999</v>
      </c>
      <c r="G127" s="215">
        <f>VLOOKUP($C127,PC_MARZO_2025!$B$11:$C$22,2,0)</f>
        <v>0.55000000000000004</v>
      </c>
      <c r="H127" s="216">
        <f t="shared" si="11"/>
        <v>0.37675000000000003</v>
      </c>
      <c r="I127" s="28">
        <f t="shared" si="12"/>
        <v>3998.6763059273835</v>
      </c>
      <c r="J127" s="217">
        <f t="shared" si="13"/>
        <v>1.0193956204379562</v>
      </c>
      <c r="K127" s="28">
        <f t="shared" ref="K127:K135" si="24">E127*J127</f>
        <v>210162.55328622818</v>
      </c>
      <c r="L127" s="218">
        <v>1.05</v>
      </c>
      <c r="M127" s="28">
        <f t="shared" ref="M127:M135" si="25">K127/L127</f>
        <v>200154.81265355065</v>
      </c>
      <c r="N127" s="28">
        <f t="shared" si="14"/>
        <v>210162.55328622818</v>
      </c>
      <c r="O127" s="219">
        <f t="shared" si="17"/>
        <v>210162.55328622818</v>
      </c>
      <c r="Q127" s="220"/>
      <c r="T127" s="222"/>
    </row>
    <row r="128" spans="1:20" ht="16.5" x14ac:dyDescent="0.3">
      <c r="A128" s="214" t="str">
        <f t="shared" si="10"/>
        <v>RAMTNoroeste</v>
      </c>
      <c r="B128" s="180" t="s">
        <v>69</v>
      </c>
      <c r="C128" s="181" t="s">
        <v>60</v>
      </c>
      <c r="D128" s="28">
        <f t="array" ref="D128">+INDEX(Mercado_MARZO_2025!$G$10:$G$417,MATCH(EC_MARZO_2025!$C128&amp;EC_MARZO_2025!$B128&amp;"Energía",Mercado_MARZO_2025!$C$10:$C$417&amp;Mercado_MARZO_2025!$E$10:$E$417&amp;Mercado_MARZO_2025!$D$10:$D$417,0))*1000</f>
        <v>87159345.512849942</v>
      </c>
      <c r="E128" s="28">
        <f t="array" ref="E128">+INDEX(Mercado_MARZO_2025!$G$10:$G$417,MATCH(EC_MARZO_2025!$C128&amp;EC_MARZO_2025!$B128&amp;"Potencia",Mercado_MARZO_2025!$C$10:$C$417&amp;Mercado_MARZO_2025!$E$10:$E$417&amp;Mercado_MARZO_2025!$D$10:$D$417,0))*1000</f>
        <v>234299.31589475795</v>
      </c>
      <c r="F128" s="215">
        <v>1.0132859999999999</v>
      </c>
      <c r="G128" s="215">
        <f>VLOOKUP($C128,PC_MARZO_2025!$B$11:$C$22,2,0)</f>
        <v>0.5</v>
      </c>
      <c r="H128" s="216">
        <f t="shared" si="11"/>
        <v>0.32499999999999996</v>
      </c>
      <c r="I128" s="28">
        <f t="shared" si="12"/>
        <v>4789.0780168888195</v>
      </c>
      <c r="J128" s="217">
        <f t="shared" si="13"/>
        <v>1.0204399999999998</v>
      </c>
      <c r="K128" s="28">
        <f t="shared" si="24"/>
        <v>239088.39391164677</v>
      </c>
      <c r="L128" s="218">
        <v>1.05</v>
      </c>
      <c r="M128" s="28">
        <f t="shared" si="25"/>
        <v>227703.23229680644</v>
      </c>
      <c r="N128" s="28">
        <f t="shared" si="14"/>
        <v>239088.39391164677</v>
      </c>
      <c r="O128" s="219">
        <f t="shared" si="17"/>
        <v>239088.39391164677</v>
      </c>
      <c r="Q128" s="220"/>
      <c r="T128" s="222"/>
    </row>
    <row r="129" spans="1:20" ht="16.5" x14ac:dyDescent="0.3">
      <c r="A129" s="214" t="str">
        <f t="shared" si="10"/>
        <v>DISTNoroeste</v>
      </c>
      <c r="B129" s="180" t="s">
        <v>69</v>
      </c>
      <c r="C129" s="181" t="s">
        <v>51</v>
      </c>
      <c r="D129" s="28">
        <f t="array" ref="D129">+INDEX(Mercado_MARZO_2025!$G$10:$G$417,MATCH(EC_MARZO_2025!$C129&amp;EC_MARZO_2025!$B129&amp;"Energía",Mercado_MARZO_2025!$C$10:$C$417&amp;Mercado_MARZO_2025!$E$10:$E$417&amp;Mercado_MARZO_2025!$D$10:$D$417,0))*1000</f>
        <v>45183191.578966647</v>
      </c>
      <c r="E129" s="28">
        <f t="array" ref="E129">+INDEX(Mercado_MARZO_2025!$G$10:$G$417,MATCH(EC_MARZO_2025!$C129&amp;EC_MARZO_2025!$B129&amp;"Potencia",Mercado_MARZO_2025!$C$10:$C$417&amp;Mercado_MARZO_2025!$E$10:$E$417&amp;Mercado_MARZO_2025!$D$10:$D$417,0))*1000</f>
        <v>82067.69757876826</v>
      </c>
      <c r="F129" s="225">
        <v>1</v>
      </c>
      <c r="G129" s="215">
        <f>VLOOKUP($C129,PC_MARZO_2025!$B$11:$C$22,2,0)</f>
        <v>0.74</v>
      </c>
      <c r="H129" s="216">
        <f t="shared" si="11"/>
        <v>0.60531999999999997</v>
      </c>
      <c r="I129" s="28">
        <f t="shared" si="12"/>
        <v>0</v>
      </c>
      <c r="J129" s="217">
        <f t="shared" si="13"/>
        <v>1</v>
      </c>
      <c r="K129" s="28">
        <f t="shared" si="24"/>
        <v>82067.69757876826</v>
      </c>
      <c r="L129" s="218">
        <v>1.35</v>
      </c>
      <c r="M129" s="28">
        <f t="shared" si="25"/>
        <v>60790.887095383892</v>
      </c>
      <c r="N129" s="28">
        <f t="shared" si="14"/>
        <v>60790.887095383892</v>
      </c>
      <c r="O129" s="219">
        <f t="shared" si="17"/>
        <v>60790.887095383892</v>
      </c>
      <c r="Q129" s="220"/>
      <c r="T129" s="222"/>
    </row>
    <row r="130" spans="1:20" ht="16.5" x14ac:dyDescent="0.3">
      <c r="A130" s="214" t="str">
        <f t="shared" si="10"/>
        <v>DITNoroeste</v>
      </c>
      <c r="B130" s="180" t="s">
        <v>69</v>
      </c>
      <c r="C130" s="181" t="s">
        <v>52</v>
      </c>
      <c r="D130" s="28">
        <f t="array" ref="D130">+INDEX(Mercado_MARZO_2025!$G$10:$G$417,MATCH(EC_MARZO_2025!$C130&amp;EC_MARZO_2025!$B130&amp;"Energía",Mercado_MARZO_2025!$C$10:$C$417&amp;Mercado_MARZO_2025!$E$10:$E$417&amp;Mercado_MARZO_2025!$D$10:$D$417,0))*1000</f>
        <v>30239875.03042572</v>
      </c>
      <c r="E130" s="28">
        <f t="array" ref="E130">+INDEX(Mercado_MARZO_2025!$G$10:$G$417,MATCH(EC_MARZO_2025!$C130&amp;EC_MARZO_2025!$B130&amp;"Potencia",Mercado_MARZO_2025!$C$10:$C$417&amp;Mercado_MARZO_2025!$E$10:$E$417&amp;Mercado_MARZO_2025!$D$10:$D$417,0))*1000</f>
        <v>57246.469465443202</v>
      </c>
      <c r="F130" s="225">
        <v>1</v>
      </c>
      <c r="G130" s="215">
        <f>VLOOKUP($C130,PC_MARZO_2025!$B$11:$C$22,2,0)</f>
        <v>0.71</v>
      </c>
      <c r="H130" s="216">
        <f t="shared" si="11"/>
        <v>0.56586999999999998</v>
      </c>
      <c r="I130" s="28">
        <f t="shared" si="12"/>
        <v>0</v>
      </c>
      <c r="J130" s="217">
        <f t="shared" si="13"/>
        <v>1</v>
      </c>
      <c r="K130" s="28">
        <f t="shared" si="24"/>
        <v>57246.469465443202</v>
      </c>
      <c r="L130" s="218">
        <v>2.5</v>
      </c>
      <c r="M130" s="28">
        <f t="shared" si="25"/>
        <v>22898.587786177282</v>
      </c>
      <c r="N130" s="28">
        <f t="shared" si="14"/>
        <v>22898.587786177282</v>
      </c>
      <c r="O130" s="219">
        <f t="shared" si="17"/>
        <v>22898.587786177282</v>
      </c>
      <c r="Q130" s="220"/>
      <c r="T130" s="222"/>
    </row>
    <row r="131" spans="1:20" ht="16.5" x14ac:dyDescent="0.3">
      <c r="A131" s="214" t="str">
        <f t="shared" si="10"/>
        <v>DB1Norte</v>
      </c>
      <c r="B131" s="180" t="s">
        <v>70</v>
      </c>
      <c r="C131" s="181" t="s">
        <v>48</v>
      </c>
      <c r="D131" s="28">
        <f t="array" ref="D131">+INDEX(Mercado_MARZO_2025!$G$10:$G$417,MATCH(EC_MARZO_2025!$C131&amp;EC_MARZO_2025!$B131&amp;"Energía",Mercado_MARZO_2025!$C$10:$C$417&amp;Mercado_MARZO_2025!$E$10:$E$417&amp;Mercado_MARZO_2025!$D$10:$D$417,0))*1000</f>
        <v>102154355.99166134</v>
      </c>
      <c r="E131" s="28">
        <f t="array" ref="E131">+INDEX(Mercado_MARZO_2025!$G$10:$G$417,MATCH(EC_MARZO_2025!$C131&amp;EC_MARZO_2025!$B131&amp;"Potencia",Mercado_MARZO_2025!$C$10:$C$417&amp;Mercado_MARZO_2025!$E$10:$E$417&amp;Mercado_MARZO_2025!$D$10:$D$417,0))*1000</f>
        <v>232719.05410894236</v>
      </c>
      <c r="F131" s="215">
        <v>1.2034</v>
      </c>
      <c r="G131" s="215">
        <f>VLOOKUP($C131,PC_MARZO_2025!$B$11:$C$22,2,0)</f>
        <v>0.59</v>
      </c>
      <c r="H131" s="216">
        <f t="shared" si="11"/>
        <v>0.42066999999999999</v>
      </c>
      <c r="I131" s="28">
        <f t="shared" si="12"/>
        <v>66388.577287179374</v>
      </c>
      <c r="J131" s="217">
        <f t="shared" si="13"/>
        <v>1.2852734922861151</v>
      </c>
      <c r="K131" s="28">
        <f t="shared" si="24"/>
        <v>299107.63139612175</v>
      </c>
      <c r="L131" s="218">
        <v>1</v>
      </c>
      <c r="M131" s="28">
        <f t="shared" si="25"/>
        <v>299107.63139612175</v>
      </c>
      <c r="N131" s="28">
        <f t="shared" si="14"/>
        <v>299107.63139612175</v>
      </c>
      <c r="O131" s="219">
        <f t="shared" si="17"/>
        <v>102154355.99166134</v>
      </c>
      <c r="Q131" s="220"/>
      <c r="T131" s="222"/>
    </row>
    <row r="132" spans="1:20" ht="16.5" x14ac:dyDescent="0.3">
      <c r="A132" s="214" t="str">
        <f t="shared" si="10"/>
        <v>DB2Norte</v>
      </c>
      <c r="B132" s="180" t="s">
        <v>70</v>
      </c>
      <c r="C132" s="181" t="s">
        <v>50</v>
      </c>
      <c r="D132" s="28">
        <f t="array" ref="D132">+INDEX(Mercado_MARZO_2025!$G$10:$G$417,MATCH(EC_MARZO_2025!$C132&amp;EC_MARZO_2025!$B132&amp;"Energía",Mercado_MARZO_2025!$C$10:$C$417&amp;Mercado_MARZO_2025!$E$10:$E$417&amp;Mercado_MARZO_2025!$D$10:$D$417,0))*1000</f>
        <v>149788347.11619529</v>
      </c>
      <c r="E132" s="28">
        <f t="array" ref="E132">+INDEX(Mercado_MARZO_2025!$G$10:$G$417,MATCH(EC_MARZO_2025!$C132&amp;EC_MARZO_2025!$B132&amp;"Potencia",Mercado_MARZO_2025!$C$10:$C$417&amp;Mercado_MARZO_2025!$E$10:$E$417&amp;Mercado_MARZO_2025!$D$10:$D$417,0))*1000</f>
        <v>341234.61617503944</v>
      </c>
      <c r="F132" s="215">
        <v>1.2034</v>
      </c>
      <c r="G132" s="215">
        <f>VLOOKUP($C132,PC_MARZO_2025!$B$11:$C$22,2,0)</f>
        <v>0.59</v>
      </c>
      <c r="H132" s="216">
        <f t="shared" si="11"/>
        <v>0.42066999999999999</v>
      </c>
      <c r="I132" s="28">
        <f t="shared" si="12"/>
        <v>97345.190645165538</v>
      </c>
      <c r="J132" s="217">
        <f t="shared" si="13"/>
        <v>1.2852734922861149</v>
      </c>
      <c r="K132" s="28">
        <f t="shared" si="24"/>
        <v>438579.80682020495</v>
      </c>
      <c r="L132" s="218">
        <v>1.0062500000000001</v>
      </c>
      <c r="M132" s="28">
        <f t="shared" si="25"/>
        <v>435855.70864119742</v>
      </c>
      <c r="N132" s="28">
        <f t="shared" si="14"/>
        <v>438579.80682020495</v>
      </c>
      <c r="O132" s="219">
        <f t="shared" si="17"/>
        <v>149788347.11619529</v>
      </c>
      <c r="Q132" s="220"/>
      <c r="T132" s="222"/>
    </row>
    <row r="133" spans="1:20" ht="16.5" x14ac:dyDescent="0.3">
      <c r="A133" s="214" t="str">
        <f t="shared" si="10"/>
        <v>PDBTNorte</v>
      </c>
      <c r="B133" s="180" t="s">
        <v>70</v>
      </c>
      <c r="C133" s="181" t="s">
        <v>56</v>
      </c>
      <c r="D133" s="28">
        <f t="array" ref="D133">+INDEX(Mercado_MARZO_2025!$G$10:$G$417,MATCH(EC_MARZO_2025!$C133&amp;EC_MARZO_2025!$B133&amp;"Energía",Mercado_MARZO_2025!$C$10:$C$417&amp;Mercado_MARZO_2025!$E$10:$E$417&amp;Mercado_MARZO_2025!$D$10:$D$417,0))*1000</f>
        <v>47012097.050507613</v>
      </c>
      <c r="E133" s="28">
        <f t="array" ref="E133">+INDEX(Mercado_MARZO_2025!$G$10:$G$417,MATCH(EC_MARZO_2025!$C133&amp;EC_MARZO_2025!$B133&amp;"Potencia",Mercado_MARZO_2025!$C$10:$C$417&amp;Mercado_MARZO_2025!$E$10:$E$417&amp;Mercado_MARZO_2025!$D$10:$D$417,0))*1000</f>
        <v>108945.34911593348</v>
      </c>
      <c r="F133" s="215">
        <v>1.2034</v>
      </c>
      <c r="G133" s="215">
        <f>VLOOKUP($C133,PC_MARZO_2025!$B$11:$C$22,2,0)</f>
        <v>0.57999999999999996</v>
      </c>
      <c r="H133" s="216">
        <f t="shared" si="11"/>
        <v>0.40947999999999996</v>
      </c>
      <c r="I133" s="28">
        <f t="shared" si="12"/>
        <v>31387.371119236366</v>
      </c>
      <c r="J133" s="217">
        <f t="shared" si="13"/>
        <v>1.2881019830028329</v>
      </c>
      <c r="K133" s="28">
        <f t="shared" si="24"/>
        <v>140332.72023516984</v>
      </c>
      <c r="L133" s="218">
        <v>1.1800000000000002</v>
      </c>
      <c r="M133" s="28">
        <f t="shared" si="25"/>
        <v>118926.03409760154</v>
      </c>
      <c r="N133" s="28">
        <f t="shared" si="14"/>
        <v>140332.72023516984</v>
      </c>
      <c r="O133" s="219">
        <f t="shared" si="17"/>
        <v>47012097.050507613</v>
      </c>
      <c r="Q133" s="220"/>
      <c r="T133" s="222"/>
    </row>
    <row r="134" spans="1:20" ht="16.5" x14ac:dyDescent="0.3">
      <c r="A134" s="214" t="str">
        <f t="shared" si="10"/>
        <v>GDBTNorte</v>
      </c>
      <c r="B134" s="180" t="s">
        <v>70</v>
      </c>
      <c r="C134" s="223" t="s">
        <v>53</v>
      </c>
      <c r="D134" s="28">
        <f t="array" ref="D134">+INDEX(Mercado_MARZO_2025!$G$10:$G$417,MATCH(EC_MARZO_2025!$C134&amp;EC_MARZO_2025!$B134&amp;"Energía",Mercado_MARZO_2025!$C$10:$C$417&amp;Mercado_MARZO_2025!$E$10:$E$417&amp;Mercado_MARZO_2025!$D$10:$D$417,0))*1000</f>
        <v>603356.97237626428</v>
      </c>
      <c r="E134" s="28">
        <f t="array" ref="E134">+INDEX(Mercado_MARZO_2025!$G$10:$G$417,MATCH(EC_MARZO_2025!$C134&amp;EC_MARZO_2025!$B134&amp;"Potencia",Mercado_MARZO_2025!$C$10:$C$417&amp;Mercado_MARZO_2025!$E$10:$E$417&amp;Mercado_MARZO_2025!$D$10:$D$417,0))*1000</f>
        <v>1655.0279031606985</v>
      </c>
      <c r="F134" s="215">
        <v>1.2034</v>
      </c>
      <c r="G134" s="215">
        <f>VLOOKUP($C134,PC_MARZO_2025!$B$11:$C$22,2,0)</f>
        <v>0.49</v>
      </c>
      <c r="H134" s="216">
        <f t="shared" si="11"/>
        <v>0.31506999999999996</v>
      </c>
      <c r="I134" s="28">
        <f t="shared" si="12"/>
        <v>523.53448756280898</v>
      </c>
      <c r="J134" s="217">
        <f t="shared" si="13"/>
        <v>1.316329704510109</v>
      </c>
      <c r="K134" s="28">
        <f t="shared" si="24"/>
        <v>2178.5623907235076</v>
      </c>
      <c r="L134" s="218">
        <v>1.29</v>
      </c>
      <c r="M134" s="28">
        <f t="shared" si="25"/>
        <v>1688.8080548244245</v>
      </c>
      <c r="N134" s="28">
        <f t="shared" si="14"/>
        <v>2178.5623907235076</v>
      </c>
      <c r="O134" s="219">
        <f t="shared" si="17"/>
        <v>2178.5623907235076</v>
      </c>
      <c r="Q134" s="220"/>
      <c r="T134" s="222"/>
    </row>
    <row r="135" spans="1:20" ht="16.5" x14ac:dyDescent="0.3">
      <c r="A135" s="214" t="str">
        <f t="shared" si="10"/>
        <v>RABTNorte</v>
      </c>
      <c r="B135" s="180" t="s">
        <v>70</v>
      </c>
      <c r="C135" s="223" t="s">
        <v>59</v>
      </c>
      <c r="D135" s="28">
        <f t="array" ref="D135">+INDEX(Mercado_MARZO_2025!$G$10:$G$417,MATCH(EC_MARZO_2025!$C135&amp;EC_MARZO_2025!$B135&amp;"Energía",Mercado_MARZO_2025!$C$10:$C$417&amp;Mercado_MARZO_2025!$E$10:$E$417&amp;Mercado_MARZO_2025!$D$10:$D$417,0))*1000</f>
        <v>118519993.16746904</v>
      </c>
      <c r="E135" s="28">
        <f t="array" ref="E135">+INDEX(Mercado_MARZO_2025!$G$10:$G$417,MATCH(EC_MARZO_2025!$C135&amp;EC_MARZO_2025!$B135&amp;"Potencia",Mercado_MARZO_2025!$C$10:$C$417&amp;Mercado_MARZO_2025!$E$10:$E$417&amp;Mercado_MARZO_2025!$D$10:$D$417,0))*1000</f>
        <v>318602.13217061572</v>
      </c>
      <c r="F135" s="215">
        <v>1.2034</v>
      </c>
      <c r="G135" s="215">
        <f>VLOOKUP($C135,PC_MARZO_2025!$B$11:$C$22,2,0)</f>
        <v>0.5</v>
      </c>
      <c r="H135" s="216">
        <f t="shared" si="11"/>
        <v>0.32499999999999996</v>
      </c>
      <c r="I135" s="28">
        <f t="shared" si="12"/>
        <v>99697.959513081922</v>
      </c>
      <c r="J135" s="217">
        <f t="shared" si="13"/>
        <v>1.3129230769230771</v>
      </c>
      <c r="K135" s="28">
        <f t="shared" si="24"/>
        <v>418300.09168369765</v>
      </c>
      <c r="L135" s="218">
        <v>1.05</v>
      </c>
      <c r="M135" s="28">
        <f t="shared" si="25"/>
        <v>398381.03969875968</v>
      </c>
      <c r="N135" s="28">
        <f t="shared" si="14"/>
        <v>418300.09168369765</v>
      </c>
      <c r="O135" s="219">
        <f t="shared" si="17"/>
        <v>118519993.16746904</v>
      </c>
      <c r="Q135" s="220"/>
      <c r="T135" s="222"/>
    </row>
    <row r="136" spans="1:20" ht="16.5" x14ac:dyDescent="0.3">
      <c r="A136" s="214" t="str">
        <f t="shared" si="10"/>
        <v>APBTNorte</v>
      </c>
      <c r="B136" s="180" t="s">
        <v>70</v>
      </c>
      <c r="C136" s="223" t="s">
        <v>57</v>
      </c>
      <c r="D136" s="28">
        <f t="array" ref="D136">+INDEX(Mercado_MARZO_2025!$G$10:$G$417,MATCH(EC_MARZO_2025!$C136&amp;EC_MARZO_2025!$B136&amp;"Energía",Mercado_MARZO_2025!$C$10:$C$417&amp;Mercado_MARZO_2025!$E$10:$E$417&amp;Mercado_MARZO_2025!$D$10:$D$417,0))*1000</f>
        <v>11552895.911766825</v>
      </c>
      <c r="E136" s="28">
        <f t="array" ref="E136">+INDEX(Mercado_MARZO_2025!$G$10:$G$417,MATCH(EC_MARZO_2025!$C136&amp;EC_MARZO_2025!$B136&amp;"Potencia",Mercado_MARZO_2025!$C$10:$C$417&amp;Mercado_MARZO_2025!$E$10:$E$417&amp;Mercado_MARZO_2025!$D$10:$D$417,0))*1000</f>
        <v>31056.171805824801</v>
      </c>
      <c r="F136" s="215">
        <v>1.2034</v>
      </c>
      <c r="G136" s="215">
        <f>VLOOKUP($C136,PC_MARZO_2025!$B$11:$C$22,2,0)</f>
        <v>0.5</v>
      </c>
      <c r="H136" s="216">
        <f t="shared" si="11"/>
        <v>0.32499999999999996</v>
      </c>
      <c r="I136" s="28">
        <f t="shared" si="12"/>
        <v>9718.1928389304085</v>
      </c>
      <c r="J136" s="217">
        <f t="shared" si="13"/>
        <v>1.3129230769230771</v>
      </c>
      <c r="K136" s="28">
        <f>E136*J136</f>
        <v>40774.364644755209</v>
      </c>
      <c r="L136" s="218">
        <v>1</v>
      </c>
      <c r="M136" s="28">
        <f>K136/L136</f>
        <v>40774.364644755209</v>
      </c>
      <c r="N136" s="28">
        <f t="shared" si="14"/>
        <v>40774.364644755209</v>
      </c>
      <c r="O136" s="219">
        <f t="shared" si="17"/>
        <v>11552895.911766825</v>
      </c>
      <c r="Q136" s="220"/>
      <c r="T136" s="222"/>
    </row>
    <row r="137" spans="1:20" ht="16.5" x14ac:dyDescent="0.3">
      <c r="A137" s="214" t="str">
        <f t="shared" si="10"/>
        <v>APMTNorte</v>
      </c>
      <c r="B137" s="180" t="s">
        <v>70</v>
      </c>
      <c r="C137" s="223" t="s">
        <v>58</v>
      </c>
      <c r="D137" s="28">
        <f t="array" ref="D137">+INDEX(Mercado_MARZO_2025!$G$10:$G$417,MATCH(EC_MARZO_2025!$C137&amp;EC_MARZO_2025!$B137&amp;"Energía",Mercado_MARZO_2025!$C$10:$C$417&amp;Mercado_MARZO_2025!$E$10:$E$417&amp;Mercado_MARZO_2025!$D$10:$D$417,0))*1000</f>
        <v>5752387.3360678265</v>
      </c>
      <c r="E137" s="28">
        <f t="array" ref="E137">+INDEX(Mercado_MARZO_2025!$G$10:$G$417,MATCH(EC_MARZO_2025!$C137&amp;EC_MARZO_2025!$B137&amp;"Potencia",Mercado_MARZO_2025!$C$10:$C$417&amp;Mercado_MARZO_2025!$E$10:$E$417&amp;Mercado_MARZO_2025!$D$10:$D$417,0))*1000</f>
        <v>15463.406817386631</v>
      </c>
      <c r="F137" s="215">
        <v>1.0262500000000001</v>
      </c>
      <c r="G137" s="215">
        <f>VLOOKUP($C137,PC_MARZO_2025!$B$11:$C$22,2,0)</f>
        <v>0.5</v>
      </c>
      <c r="H137" s="216">
        <f t="shared" si="11"/>
        <v>0.32499999999999996</v>
      </c>
      <c r="I137" s="28">
        <f t="shared" si="12"/>
        <v>624.48373685600109</v>
      </c>
      <c r="J137" s="217">
        <f t="shared" si="13"/>
        <v>1.0403846153846157</v>
      </c>
      <c r="K137" s="28">
        <f>E137*J137</f>
        <v>16087.890554242635</v>
      </c>
      <c r="L137" s="218">
        <v>1</v>
      </c>
      <c r="M137" s="28">
        <f>K137/L137</f>
        <v>16087.890554242635</v>
      </c>
      <c r="N137" s="28">
        <f t="shared" si="14"/>
        <v>16087.890554242635</v>
      </c>
      <c r="O137" s="219">
        <f t="shared" si="17"/>
        <v>5752387.3360678265</v>
      </c>
      <c r="Q137" s="220"/>
      <c r="T137" s="222"/>
    </row>
    <row r="138" spans="1:20" ht="16.5" x14ac:dyDescent="0.3">
      <c r="A138" s="214" t="str">
        <f t="shared" si="10"/>
        <v>GDMTHNorte</v>
      </c>
      <c r="B138" s="180" t="s">
        <v>70</v>
      </c>
      <c r="C138" s="181" t="s">
        <v>54</v>
      </c>
      <c r="D138" s="28">
        <f t="array" ref="D138">+INDEX(Mercado_MARZO_2025!$G$10:$G$417,MATCH(EC_MARZO_2025!$C138&amp;EC_MARZO_2025!$B138&amp;"Energía",Mercado_MARZO_2025!$C$10:$C$417&amp;Mercado_MARZO_2025!$E$10:$E$417&amp;Mercado_MARZO_2025!$D$10:$D$417,0))*1000</f>
        <v>393152822.24414784</v>
      </c>
      <c r="E138" s="28">
        <f t="array" ref="E138">+INDEX(Mercado_MARZO_2025!$G$10:$G$417,MATCH(EC_MARZO_2025!$C138&amp;EC_MARZO_2025!$B138&amp;"Potencia",Mercado_MARZO_2025!$C$10:$C$417&amp;Mercado_MARZO_2025!$E$10:$E$417&amp;Mercado_MARZO_2025!$D$10:$D$417,0))*1000</f>
        <v>927072.30297148612</v>
      </c>
      <c r="F138" s="215">
        <v>1.0262500000000001</v>
      </c>
      <c r="G138" s="215">
        <f>VLOOKUP($C138,PC_MARZO_2025!$B$11:$C$22,2,0)</f>
        <v>0.56999999999999995</v>
      </c>
      <c r="H138" s="216">
        <f t="shared" si="11"/>
        <v>0.39842999999999995</v>
      </c>
      <c r="I138" s="28">
        <f t="shared" si="12"/>
        <v>34814.947000002307</v>
      </c>
      <c r="J138" s="217">
        <f t="shared" si="13"/>
        <v>1.0375536480686696</v>
      </c>
      <c r="K138" s="28">
        <f>E138*J138</f>
        <v>961887.24997148826</v>
      </c>
      <c r="L138" s="218">
        <v>1.25</v>
      </c>
      <c r="M138" s="28">
        <f>K138/L138</f>
        <v>769509.79997719056</v>
      </c>
      <c r="N138" s="28">
        <f t="shared" si="14"/>
        <v>769509.79997719056</v>
      </c>
      <c r="O138" s="219">
        <f t="shared" si="17"/>
        <v>769509.79997719056</v>
      </c>
      <c r="Q138" s="220"/>
      <c r="T138" s="222"/>
    </row>
    <row r="139" spans="1:20" ht="16.5" x14ac:dyDescent="0.3">
      <c r="A139" s="214" t="str">
        <f t="shared" ref="A139:A202" si="26">C139&amp;B139</f>
        <v>GDMTONorte</v>
      </c>
      <c r="B139" s="180" t="s">
        <v>70</v>
      </c>
      <c r="C139" s="181" t="s">
        <v>55</v>
      </c>
      <c r="D139" s="28">
        <f t="array" ref="D139">+INDEX(Mercado_MARZO_2025!$G$10:$G$417,MATCH(EC_MARZO_2025!$C139&amp;EC_MARZO_2025!$B139&amp;"Energía",Mercado_MARZO_2025!$C$10:$C$417&amp;Mercado_MARZO_2025!$E$10:$E$417&amp;Mercado_MARZO_2025!$D$10:$D$417,0))*1000</f>
        <v>91500714.43190226</v>
      </c>
      <c r="E139" s="28">
        <f t="array" ref="E139">+INDEX(Mercado_MARZO_2025!$G$10:$G$417,MATCH(EC_MARZO_2025!$C139&amp;EC_MARZO_2025!$B139&amp;"Potencia",Mercado_MARZO_2025!$C$10:$C$417&amp;Mercado_MARZO_2025!$E$10:$E$417&amp;Mercado_MARZO_2025!$D$10:$D$417,0))*1000</f>
        <v>223608.78404668195</v>
      </c>
      <c r="F139" s="215">
        <v>1.0262500000000001</v>
      </c>
      <c r="G139" s="215">
        <f>VLOOKUP($C139,PC_MARZO_2025!$B$11:$C$22,2,0)</f>
        <v>0.55000000000000004</v>
      </c>
      <c r="H139" s="216">
        <f t="shared" si="11"/>
        <v>0.37675000000000003</v>
      </c>
      <c r="I139" s="28">
        <f t="shared" si="12"/>
        <v>8568.9497536137587</v>
      </c>
      <c r="J139" s="217">
        <f t="shared" si="13"/>
        <v>1.0383211678832118</v>
      </c>
      <c r="K139" s="28">
        <f t="shared" ref="K139:K147" si="27">E139*J139</f>
        <v>232177.73380029571</v>
      </c>
      <c r="L139" s="218">
        <v>1.05</v>
      </c>
      <c r="M139" s="28">
        <f t="shared" ref="M139:M147" si="28">K139/L139</f>
        <v>221121.65123837686</v>
      </c>
      <c r="N139" s="28">
        <f t="shared" si="14"/>
        <v>232177.73380029571</v>
      </c>
      <c r="O139" s="219">
        <f t="shared" si="17"/>
        <v>232177.73380029571</v>
      </c>
      <c r="Q139" s="220"/>
      <c r="T139" s="222"/>
    </row>
    <row r="140" spans="1:20" ht="16.5" x14ac:dyDescent="0.3">
      <c r="A140" s="214" t="str">
        <f t="shared" si="26"/>
        <v>RAMTNorte</v>
      </c>
      <c r="B140" s="180" t="s">
        <v>70</v>
      </c>
      <c r="C140" s="181" t="s">
        <v>60</v>
      </c>
      <c r="D140" s="28">
        <f t="array" ref="D140">+INDEX(Mercado_MARZO_2025!$G$10:$G$417,MATCH(EC_MARZO_2025!$C140&amp;EC_MARZO_2025!$B140&amp;"Energía",Mercado_MARZO_2025!$C$10:$C$417&amp;Mercado_MARZO_2025!$E$10:$E$417&amp;Mercado_MARZO_2025!$D$10:$D$417,0))*1000</f>
        <v>329744078.88633704</v>
      </c>
      <c r="E140" s="28">
        <f t="array" ref="E140">+INDEX(Mercado_MARZO_2025!$G$10:$G$417,MATCH(EC_MARZO_2025!$C140&amp;EC_MARZO_2025!$B140&amp;"Potencia",Mercado_MARZO_2025!$C$10:$C$417&amp;Mercado_MARZO_2025!$E$10:$E$417&amp;Mercado_MARZO_2025!$D$10:$D$417,0))*1000</f>
        <v>886408.81421058346</v>
      </c>
      <c r="F140" s="215">
        <v>1.0262500000000001</v>
      </c>
      <c r="G140" s="215">
        <f>VLOOKUP($C140,PC_MARZO_2025!$B$11:$C$22,2,0)</f>
        <v>0.5</v>
      </c>
      <c r="H140" s="216">
        <f t="shared" ref="H140:H203" si="29">0.3*G140+0.7*G140*G140</f>
        <v>0.32499999999999996</v>
      </c>
      <c r="I140" s="28">
        <f t="shared" ref="I140:I203" si="30">D140*(F140-1)/(31*24)/H140</f>
        <v>35797.279035427557</v>
      </c>
      <c r="J140" s="217">
        <f t="shared" ref="J140:J203" si="31">IFERROR(((I140+E140)/E140),0)</f>
        <v>1.0403846153846157</v>
      </c>
      <c r="K140" s="28">
        <f t="shared" si="27"/>
        <v>922206.09324601118</v>
      </c>
      <c r="L140" s="218">
        <v>1.05</v>
      </c>
      <c r="M140" s="28">
        <f t="shared" si="28"/>
        <v>878291.5173771535</v>
      </c>
      <c r="N140" s="28">
        <f t="shared" si="14"/>
        <v>922206.09324601118</v>
      </c>
      <c r="O140" s="219">
        <f t="shared" si="17"/>
        <v>922206.09324601118</v>
      </c>
      <c r="Q140" s="220"/>
      <c r="T140" s="222"/>
    </row>
    <row r="141" spans="1:20" ht="16.5" x14ac:dyDescent="0.3">
      <c r="A141" s="214" t="str">
        <f t="shared" si="26"/>
        <v>DISTNorte</v>
      </c>
      <c r="B141" s="180" t="s">
        <v>70</v>
      </c>
      <c r="C141" s="181" t="s">
        <v>51</v>
      </c>
      <c r="D141" s="28">
        <f t="array" ref="D141">+INDEX(Mercado_MARZO_2025!$G$10:$G$417,MATCH(EC_MARZO_2025!$C141&amp;EC_MARZO_2025!$B141&amp;"Energía",Mercado_MARZO_2025!$C$10:$C$417&amp;Mercado_MARZO_2025!$E$10:$E$417&amp;Mercado_MARZO_2025!$D$10:$D$417,0))*1000</f>
        <v>136010302.19827259</v>
      </c>
      <c r="E141" s="28">
        <f t="array" ref="E141">+INDEX(Mercado_MARZO_2025!$G$10:$G$417,MATCH(EC_MARZO_2025!$C141&amp;EC_MARZO_2025!$B141&amp;"Potencia",Mercado_MARZO_2025!$C$10:$C$417&amp;Mercado_MARZO_2025!$E$10:$E$417&amp;Mercado_MARZO_2025!$D$10:$D$417,0))*1000</f>
        <v>247039.92698029752</v>
      </c>
      <c r="F141" s="225">
        <v>1</v>
      </c>
      <c r="G141" s="215">
        <f>VLOOKUP($C141,PC_MARZO_2025!$B$11:$C$22,2,0)</f>
        <v>0.74</v>
      </c>
      <c r="H141" s="216">
        <f t="shared" si="29"/>
        <v>0.60531999999999997</v>
      </c>
      <c r="I141" s="28">
        <f t="shared" si="30"/>
        <v>0</v>
      </c>
      <c r="J141" s="217">
        <f t="shared" si="31"/>
        <v>1</v>
      </c>
      <c r="K141" s="28">
        <f t="shared" si="27"/>
        <v>247039.92698029752</v>
      </c>
      <c r="L141" s="218">
        <v>1.35</v>
      </c>
      <c r="M141" s="28">
        <f t="shared" si="28"/>
        <v>182992.53850392406</v>
      </c>
      <c r="N141" s="28">
        <f t="shared" si="14"/>
        <v>182992.53850392406</v>
      </c>
      <c r="O141" s="219">
        <f t="shared" si="17"/>
        <v>182992.53850392406</v>
      </c>
      <c r="Q141" s="220"/>
      <c r="T141" s="222"/>
    </row>
    <row r="142" spans="1:20" ht="16.5" x14ac:dyDescent="0.3">
      <c r="A142" s="214" t="str">
        <f t="shared" si="26"/>
        <v>DITNorte</v>
      </c>
      <c r="B142" s="180" t="s">
        <v>70</v>
      </c>
      <c r="C142" s="181" t="s">
        <v>52</v>
      </c>
      <c r="D142" s="28">
        <f t="array" ref="D142">+INDEX(Mercado_MARZO_2025!$G$10:$G$417,MATCH(EC_MARZO_2025!$C142&amp;EC_MARZO_2025!$B142&amp;"Energía",Mercado_MARZO_2025!$C$10:$C$417&amp;Mercado_MARZO_2025!$E$10:$E$417&amp;Mercado_MARZO_2025!$D$10:$D$417,0))*1000</f>
        <v>193668.76377159549</v>
      </c>
      <c r="E142" s="28">
        <f t="array" ref="E142">+INDEX(Mercado_MARZO_2025!$G$10:$G$417,MATCH(EC_MARZO_2025!$C142&amp;EC_MARZO_2025!$B142&amp;"Potencia",Mercado_MARZO_2025!$C$10:$C$417&amp;Mercado_MARZO_2025!$E$10:$E$417&amp;Mercado_MARZO_2025!$D$10:$D$417,0))*1000</f>
        <v>366.6302509684906</v>
      </c>
      <c r="F142" s="225">
        <v>1</v>
      </c>
      <c r="G142" s="215">
        <f>VLOOKUP($C142,PC_MARZO_2025!$B$11:$C$22,2,0)</f>
        <v>0.71</v>
      </c>
      <c r="H142" s="216">
        <f t="shared" si="29"/>
        <v>0.56586999999999998</v>
      </c>
      <c r="I142" s="28">
        <f t="shared" si="30"/>
        <v>0</v>
      </c>
      <c r="J142" s="217">
        <f t="shared" si="31"/>
        <v>1</v>
      </c>
      <c r="K142" s="28">
        <f t="shared" si="27"/>
        <v>366.6302509684906</v>
      </c>
      <c r="L142" s="218">
        <v>2.5</v>
      </c>
      <c r="M142" s="28">
        <f t="shared" si="28"/>
        <v>146.65210038739625</v>
      </c>
      <c r="N142" s="28">
        <f t="shared" ref="N142:N205" si="32">IF(OR(C142="GDMTH",C142="DIST",C142="DIT"),M142,K142)</f>
        <v>146.65210038739625</v>
      </c>
      <c r="O142" s="219">
        <f t="shared" si="17"/>
        <v>146.65210038739625</v>
      </c>
      <c r="Q142" s="220"/>
      <c r="T142" s="222"/>
    </row>
    <row r="143" spans="1:20" ht="16.5" x14ac:dyDescent="0.3">
      <c r="A143" s="214" t="str">
        <f t="shared" si="26"/>
        <v>DB1Oriente</v>
      </c>
      <c r="B143" s="180" t="s">
        <v>71</v>
      </c>
      <c r="C143" s="181" t="s">
        <v>48</v>
      </c>
      <c r="D143" s="28">
        <f t="array" ref="D143">+INDEX(Mercado_MARZO_2025!$G$10:$G$417,MATCH(EC_MARZO_2025!$C143&amp;EC_MARZO_2025!$B143&amp;"Energía",Mercado_MARZO_2025!$C$10:$C$417&amp;Mercado_MARZO_2025!$E$10:$E$417&amp;Mercado_MARZO_2025!$D$10:$D$417,0))*1000</f>
        <v>138020950.56441724</v>
      </c>
      <c r="E143" s="28">
        <f t="array" ref="E143">+INDEX(Mercado_MARZO_2025!$G$10:$G$417,MATCH(EC_MARZO_2025!$C143&amp;EC_MARZO_2025!$B143&amp;"Potencia",Mercado_MARZO_2025!$C$10:$C$417&amp;Mercado_MARZO_2025!$E$10:$E$417&amp;Mercado_MARZO_2025!$D$10:$D$417,0))*1000</f>
        <v>314427.17004833528</v>
      </c>
      <c r="F143" s="215">
        <v>1.205873</v>
      </c>
      <c r="G143" s="215">
        <f>VLOOKUP($C143,PC_MARZO_2025!$B$11:$C$22,2,0)</f>
        <v>0.59</v>
      </c>
      <c r="H143" s="216">
        <f t="shared" si="29"/>
        <v>0.42066999999999999</v>
      </c>
      <c r="I143" s="28">
        <f t="shared" si="30"/>
        <v>90788.309648472539</v>
      </c>
      <c r="J143" s="217">
        <f t="shared" si="31"/>
        <v>1.2887419354838709</v>
      </c>
      <c r="K143" s="28">
        <f t="shared" si="27"/>
        <v>405215.4796968078</v>
      </c>
      <c r="L143" s="218">
        <v>1</v>
      </c>
      <c r="M143" s="28">
        <f t="shared" si="28"/>
        <v>405215.4796968078</v>
      </c>
      <c r="N143" s="28">
        <f t="shared" si="32"/>
        <v>405215.4796968078</v>
      </c>
      <c r="O143" s="219">
        <f t="shared" ref="O143:O206" si="33">IF(OR(C143="DB1",C143="DB2",C143="PDBT",C143="RABT",C143="APBT",C143="APMT"),D143,N143)</f>
        <v>138020950.56441724</v>
      </c>
      <c r="Q143" s="220"/>
      <c r="T143" s="222"/>
    </row>
    <row r="144" spans="1:20" ht="16.5" x14ac:dyDescent="0.3">
      <c r="A144" s="214" t="str">
        <f t="shared" si="26"/>
        <v>DB2Oriente</v>
      </c>
      <c r="B144" s="180" t="s">
        <v>71</v>
      </c>
      <c r="C144" s="223" t="s">
        <v>50</v>
      </c>
      <c r="D144" s="28">
        <f t="array" ref="D144">+INDEX(Mercado_MARZO_2025!$G$10:$G$417,MATCH(EC_MARZO_2025!$C144&amp;EC_MARZO_2025!$B144&amp;"Energía",Mercado_MARZO_2025!$C$10:$C$417&amp;Mercado_MARZO_2025!$E$10:$E$417&amp;Mercado_MARZO_2025!$D$10:$D$417,0))*1000</f>
        <v>178737420.00851402</v>
      </c>
      <c r="E144" s="28">
        <f t="array" ref="E144">+INDEX(Mercado_MARZO_2025!$G$10:$G$417,MATCH(EC_MARZO_2025!$C144&amp;EC_MARZO_2025!$B144&amp;"Potencia",Mercado_MARZO_2025!$C$10:$C$417&amp;Mercado_MARZO_2025!$E$10:$E$417&amp;Mercado_MARZO_2025!$D$10:$D$417,0))*1000</f>
        <v>407183.84364979505</v>
      </c>
      <c r="F144" s="215">
        <v>1.205873</v>
      </c>
      <c r="G144" s="215">
        <f>VLOOKUP($C144,PC_MARZO_2025!$B$11:$C$22,2,0)</f>
        <v>0.59</v>
      </c>
      <c r="H144" s="216">
        <f t="shared" si="29"/>
        <v>0.42066999999999999</v>
      </c>
      <c r="I144" s="28">
        <f t="shared" si="30"/>
        <v>117571.05111320371</v>
      </c>
      <c r="J144" s="217">
        <f t="shared" si="31"/>
        <v>1.2887419354838709</v>
      </c>
      <c r="K144" s="28">
        <f t="shared" si="27"/>
        <v>524754.8947629988</v>
      </c>
      <c r="L144" s="218">
        <v>1.0062500000000001</v>
      </c>
      <c r="M144" s="28">
        <f t="shared" si="28"/>
        <v>521495.54759055778</v>
      </c>
      <c r="N144" s="28">
        <f t="shared" si="32"/>
        <v>524754.8947629988</v>
      </c>
      <c r="O144" s="219">
        <f t="shared" si="33"/>
        <v>178737420.00851402</v>
      </c>
      <c r="Q144" s="220"/>
      <c r="T144" s="222"/>
    </row>
    <row r="145" spans="1:20" ht="16.5" x14ac:dyDescent="0.3">
      <c r="A145" s="214" t="str">
        <f t="shared" si="26"/>
        <v>PDBTOriente</v>
      </c>
      <c r="B145" s="180" t="s">
        <v>71</v>
      </c>
      <c r="C145" s="181" t="s">
        <v>56</v>
      </c>
      <c r="D145" s="28">
        <f t="array" ref="D145">+INDEX(Mercado_MARZO_2025!$G$10:$G$417,MATCH(EC_MARZO_2025!$C145&amp;EC_MARZO_2025!$B145&amp;"Energía",Mercado_MARZO_2025!$C$10:$C$417&amp;Mercado_MARZO_2025!$E$10:$E$417&amp;Mercado_MARZO_2025!$D$10:$D$417,0))*1000</f>
        <v>62474817.86213728</v>
      </c>
      <c r="E145" s="28">
        <f t="array" ref="E145">+INDEX(Mercado_MARZO_2025!$G$10:$G$417,MATCH(EC_MARZO_2025!$C145&amp;EC_MARZO_2025!$B145&amp;"Potencia",Mercado_MARZO_2025!$C$10:$C$417&amp;Mercado_MARZO_2025!$E$10:$E$417&amp;Mercado_MARZO_2025!$D$10:$D$417,0))*1000</f>
        <v>144778.49893895365</v>
      </c>
      <c r="F145" s="215">
        <v>1.205873</v>
      </c>
      <c r="G145" s="215">
        <f>VLOOKUP($C145,PC_MARZO_2025!$B$11:$C$22,2,0)</f>
        <v>0.57999999999999996</v>
      </c>
      <c r="H145" s="216">
        <f t="shared" si="29"/>
        <v>0.40947999999999996</v>
      </c>
      <c r="I145" s="28">
        <f t="shared" si="30"/>
        <v>42218.10752416317</v>
      </c>
      <c r="J145" s="217">
        <f t="shared" si="31"/>
        <v>1.2916048158640225</v>
      </c>
      <c r="K145" s="28">
        <f t="shared" si="27"/>
        <v>186996.6064631168</v>
      </c>
      <c r="L145" s="218">
        <v>1.1800000000000002</v>
      </c>
      <c r="M145" s="28">
        <f t="shared" si="28"/>
        <v>158471.70039247183</v>
      </c>
      <c r="N145" s="28">
        <f t="shared" si="32"/>
        <v>186996.6064631168</v>
      </c>
      <c r="O145" s="219">
        <f t="shared" si="33"/>
        <v>62474817.86213728</v>
      </c>
      <c r="Q145" s="220"/>
      <c r="T145" s="222"/>
    </row>
    <row r="146" spans="1:20" ht="16.5" x14ac:dyDescent="0.3">
      <c r="A146" s="214" t="str">
        <f t="shared" si="26"/>
        <v>GDBTOriente</v>
      </c>
      <c r="B146" s="180" t="s">
        <v>71</v>
      </c>
      <c r="C146" s="223" t="s">
        <v>53</v>
      </c>
      <c r="D146" s="28">
        <f t="array" ref="D146">+INDEX(Mercado_MARZO_2025!$G$10:$G$417,MATCH(EC_MARZO_2025!$C146&amp;EC_MARZO_2025!$B146&amp;"Energía",Mercado_MARZO_2025!$C$10:$C$417&amp;Mercado_MARZO_2025!$E$10:$E$417&amp;Mercado_MARZO_2025!$D$10:$D$417,0))*1000</f>
        <v>995474.28048915206</v>
      </c>
      <c r="E146" s="28">
        <f t="array" ref="E146">+INDEX(Mercado_MARZO_2025!$G$10:$G$417,MATCH(EC_MARZO_2025!$C146&amp;EC_MARZO_2025!$B146&amp;"Potencia",Mercado_MARZO_2025!$C$10:$C$417&amp;Mercado_MARZO_2025!$E$10:$E$417&amp;Mercado_MARZO_2025!$D$10:$D$417,0))*1000</f>
        <v>2730.6185003542682</v>
      </c>
      <c r="F146" s="215">
        <v>1.205873</v>
      </c>
      <c r="G146" s="215">
        <f>VLOOKUP($C146,PC_MARZO_2025!$B$11:$C$22,2,0)</f>
        <v>0.49</v>
      </c>
      <c r="H146" s="216">
        <f t="shared" si="29"/>
        <v>0.31506999999999996</v>
      </c>
      <c r="I146" s="28">
        <f t="shared" si="30"/>
        <v>874.27779552633626</v>
      </c>
      <c r="J146" s="217">
        <f t="shared" si="31"/>
        <v>1.3201757387247279</v>
      </c>
      <c r="K146" s="28">
        <f t="shared" si="27"/>
        <v>3604.8962958806046</v>
      </c>
      <c r="L146" s="218">
        <v>1.29</v>
      </c>
      <c r="M146" s="28">
        <f t="shared" si="28"/>
        <v>2794.4932526206235</v>
      </c>
      <c r="N146" s="28">
        <f t="shared" si="32"/>
        <v>3604.8962958806046</v>
      </c>
      <c r="O146" s="219">
        <f t="shared" si="33"/>
        <v>3604.8962958806046</v>
      </c>
      <c r="Q146" s="220"/>
      <c r="T146" s="222"/>
    </row>
    <row r="147" spans="1:20" ht="16.5" x14ac:dyDescent="0.3">
      <c r="A147" s="214" t="str">
        <f t="shared" si="26"/>
        <v>RABTOriente</v>
      </c>
      <c r="B147" s="180" t="s">
        <v>71</v>
      </c>
      <c r="C147" s="223" t="s">
        <v>59</v>
      </c>
      <c r="D147" s="28">
        <f t="array" ref="D147">+INDEX(Mercado_MARZO_2025!$G$10:$G$417,MATCH(EC_MARZO_2025!$C147&amp;EC_MARZO_2025!$B147&amp;"Energía",Mercado_MARZO_2025!$C$10:$C$417&amp;Mercado_MARZO_2025!$E$10:$E$417&amp;Mercado_MARZO_2025!$D$10:$D$417,0))*1000</f>
        <v>7644454.4492810545</v>
      </c>
      <c r="E147" s="28">
        <f t="array" ref="E147">+INDEX(Mercado_MARZO_2025!$G$10:$G$417,MATCH(EC_MARZO_2025!$C147&amp;EC_MARZO_2025!$B147&amp;"Potencia",Mercado_MARZO_2025!$C$10:$C$417&amp;Mercado_MARZO_2025!$E$10:$E$417&amp;Mercado_MARZO_2025!$D$10:$D$417,0))*1000</f>
        <v>20549.608734626494</v>
      </c>
      <c r="F147" s="215">
        <v>1.205873</v>
      </c>
      <c r="G147" s="215">
        <f>VLOOKUP($C147,PC_MARZO_2025!$B$11:$C$22,2,0)</f>
        <v>0.5</v>
      </c>
      <c r="H147" s="216">
        <f t="shared" si="29"/>
        <v>0.32499999999999996</v>
      </c>
      <c r="I147" s="28">
        <f t="shared" si="30"/>
        <v>6508.6301523442453</v>
      </c>
      <c r="J147" s="217">
        <f t="shared" si="31"/>
        <v>1.3167276923076923</v>
      </c>
      <c r="K147" s="28">
        <f t="shared" si="27"/>
        <v>27058.238886970739</v>
      </c>
      <c r="L147" s="218">
        <v>1.05</v>
      </c>
      <c r="M147" s="28">
        <f t="shared" si="28"/>
        <v>25769.751320924512</v>
      </c>
      <c r="N147" s="28">
        <f t="shared" si="32"/>
        <v>27058.238886970739</v>
      </c>
      <c r="O147" s="219">
        <f t="shared" si="33"/>
        <v>7644454.4492810545</v>
      </c>
      <c r="Q147" s="220"/>
      <c r="T147" s="222"/>
    </row>
    <row r="148" spans="1:20" ht="16.5" x14ac:dyDescent="0.3">
      <c r="A148" s="214" t="str">
        <f t="shared" si="26"/>
        <v>APBTOriente</v>
      </c>
      <c r="B148" s="180" t="s">
        <v>71</v>
      </c>
      <c r="C148" s="181" t="s">
        <v>57</v>
      </c>
      <c r="D148" s="28">
        <f t="array" ref="D148">+INDEX(Mercado_MARZO_2025!$G$10:$G$417,MATCH(EC_MARZO_2025!$C148&amp;EC_MARZO_2025!$B148&amp;"Energía",Mercado_MARZO_2025!$C$10:$C$417&amp;Mercado_MARZO_2025!$E$10:$E$417&amp;Mercado_MARZO_2025!$D$10:$D$417,0))*1000</f>
        <v>19255337.064419016</v>
      </c>
      <c r="E148" s="28">
        <f t="array" ref="E148">+INDEX(Mercado_MARZO_2025!$G$10:$G$417,MATCH(EC_MARZO_2025!$C148&amp;EC_MARZO_2025!$B148&amp;"Potencia",Mercado_MARZO_2025!$C$10:$C$417&amp;Mercado_MARZO_2025!$E$10:$E$417&amp;Mercado_MARZO_2025!$D$10:$D$417,0))*1000</f>
        <v>51761.658775319927</v>
      </c>
      <c r="F148" s="215">
        <v>1.205873</v>
      </c>
      <c r="G148" s="215">
        <f>VLOOKUP($C148,PC_MARZO_2025!$B$11:$C$22,2,0)</f>
        <v>0.5</v>
      </c>
      <c r="H148" s="216">
        <f t="shared" si="29"/>
        <v>0.32499999999999996</v>
      </c>
      <c r="I148" s="28">
        <f t="shared" si="30"/>
        <v>16394.350733925294</v>
      </c>
      <c r="J148" s="217">
        <f t="shared" si="31"/>
        <v>1.3167276923076925</v>
      </c>
      <c r="K148" s="28">
        <f>E148*J148</f>
        <v>68156.009509245225</v>
      </c>
      <c r="L148" s="218">
        <v>1</v>
      </c>
      <c r="M148" s="28">
        <f>K148/L148</f>
        <v>68156.009509245225</v>
      </c>
      <c r="N148" s="28">
        <f t="shared" si="32"/>
        <v>68156.009509245225</v>
      </c>
      <c r="O148" s="219">
        <f t="shared" si="33"/>
        <v>19255337.064419016</v>
      </c>
      <c r="Q148" s="220"/>
      <c r="T148" s="222"/>
    </row>
    <row r="149" spans="1:20" ht="16.5" x14ac:dyDescent="0.3">
      <c r="A149" s="214" t="str">
        <f t="shared" si="26"/>
        <v>APMTOriente</v>
      </c>
      <c r="B149" s="180" t="s">
        <v>71</v>
      </c>
      <c r="C149" s="181" t="s">
        <v>58</v>
      </c>
      <c r="D149" s="28">
        <f t="array" ref="D149">+INDEX(Mercado_MARZO_2025!$G$10:$G$417,MATCH(EC_MARZO_2025!$C149&amp;EC_MARZO_2025!$B149&amp;"Energía",Mercado_MARZO_2025!$C$10:$C$417&amp;Mercado_MARZO_2025!$E$10:$E$417&amp;Mercado_MARZO_2025!$D$10:$D$417,0))*1000</f>
        <v>1237418.5938670107</v>
      </c>
      <c r="E149" s="28">
        <f t="array" ref="E149">+INDEX(Mercado_MARZO_2025!$G$10:$G$417,MATCH(EC_MARZO_2025!$C149&amp;EC_MARZO_2025!$B149&amp;"Potencia",Mercado_MARZO_2025!$C$10:$C$417&amp;Mercado_MARZO_2025!$E$10:$E$417&amp;Mercado_MARZO_2025!$D$10:$D$417,0))*1000</f>
        <v>3326.3940695349752</v>
      </c>
      <c r="F149" s="215">
        <v>1.0193989999999999</v>
      </c>
      <c r="G149" s="215">
        <f>VLOOKUP($C149,PC_MARZO_2025!$B$11:$C$22,2,0)</f>
        <v>0.5</v>
      </c>
      <c r="H149" s="216">
        <f t="shared" si="29"/>
        <v>0.32499999999999996</v>
      </c>
      <c r="I149" s="28">
        <f t="shared" si="30"/>
        <v>99.274951622936612</v>
      </c>
      <c r="J149" s="217">
        <f t="shared" si="31"/>
        <v>1.0298446153846152</v>
      </c>
      <c r="K149" s="28">
        <f>E149*J149</f>
        <v>3425.6690211579116</v>
      </c>
      <c r="L149" s="218">
        <v>1</v>
      </c>
      <c r="M149" s="28">
        <f>K149/L149</f>
        <v>3425.6690211579116</v>
      </c>
      <c r="N149" s="28">
        <f t="shared" si="32"/>
        <v>3425.6690211579116</v>
      </c>
      <c r="O149" s="219">
        <f t="shared" si="33"/>
        <v>1237418.5938670107</v>
      </c>
      <c r="Q149" s="220"/>
      <c r="T149" s="222"/>
    </row>
    <row r="150" spans="1:20" ht="16.5" x14ac:dyDescent="0.3">
      <c r="A150" s="214" t="str">
        <f t="shared" si="26"/>
        <v>GDMTHOriente</v>
      </c>
      <c r="B150" s="180" t="s">
        <v>71</v>
      </c>
      <c r="C150" s="181" t="s">
        <v>54</v>
      </c>
      <c r="D150" s="28">
        <f t="array" ref="D150">+INDEX(Mercado_MARZO_2025!$G$10:$G$417,MATCH(EC_MARZO_2025!$C150&amp;EC_MARZO_2025!$B150&amp;"Energía",Mercado_MARZO_2025!$C$10:$C$417&amp;Mercado_MARZO_2025!$E$10:$E$417&amp;Mercado_MARZO_2025!$D$10:$D$417,0))*1000</f>
        <v>164878643.41345489</v>
      </c>
      <c r="E150" s="28">
        <f t="array" ref="E150">+INDEX(Mercado_MARZO_2025!$G$10:$G$417,MATCH(EC_MARZO_2025!$C150&amp;EC_MARZO_2025!$B150&amp;"Potencia",Mercado_MARZO_2025!$C$10:$C$417&amp;Mercado_MARZO_2025!$E$10:$E$417&amp;Mercado_MARZO_2025!$D$10:$D$417,0))*1000</f>
        <v>388791.36816981441</v>
      </c>
      <c r="F150" s="215">
        <v>1.0193989999999999</v>
      </c>
      <c r="G150" s="215">
        <f>VLOOKUP($C150,PC_MARZO_2025!$B$11:$C$22,2,0)</f>
        <v>0.56999999999999995</v>
      </c>
      <c r="H150" s="216">
        <f t="shared" si="29"/>
        <v>0.39842999999999995</v>
      </c>
      <c r="I150" s="28">
        <f t="shared" si="30"/>
        <v>10789.933835659813</v>
      </c>
      <c r="J150" s="217">
        <f t="shared" si="31"/>
        <v>1.0277525035765378</v>
      </c>
      <c r="K150" s="28">
        <f>E150*J150</f>
        <v>399581.30200547422</v>
      </c>
      <c r="L150" s="218">
        <v>1.25</v>
      </c>
      <c r="M150" s="28">
        <f>K150/L150</f>
        <v>319665.04160437937</v>
      </c>
      <c r="N150" s="28">
        <f t="shared" si="32"/>
        <v>319665.04160437937</v>
      </c>
      <c r="O150" s="219">
        <f t="shared" si="33"/>
        <v>319665.04160437937</v>
      </c>
      <c r="Q150" s="220"/>
      <c r="T150" s="222"/>
    </row>
    <row r="151" spans="1:20" ht="16.5" x14ac:dyDescent="0.3">
      <c r="A151" s="214" t="str">
        <f t="shared" si="26"/>
        <v>GDMTOOriente</v>
      </c>
      <c r="B151" s="180" t="s">
        <v>71</v>
      </c>
      <c r="C151" s="181" t="s">
        <v>55</v>
      </c>
      <c r="D151" s="28">
        <f t="array" ref="D151">+INDEX(Mercado_MARZO_2025!$G$10:$G$417,MATCH(EC_MARZO_2025!$C151&amp;EC_MARZO_2025!$B151&amp;"Energía",Mercado_MARZO_2025!$C$10:$C$417&amp;Mercado_MARZO_2025!$E$10:$E$417&amp;Mercado_MARZO_2025!$D$10:$D$417,0))*1000</f>
        <v>68185358.960549414</v>
      </c>
      <c r="E151" s="28">
        <f t="array" ref="E151">+INDEX(Mercado_MARZO_2025!$G$10:$G$417,MATCH(EC_MARZO_2025!$C151&amp;EC_MARZO_2025!$B151&amp;"Potencia",Mercado_MARZO_2025!$C$10:$C$417&amp;Mercado_MARZO_2025!$E$10:$E$417&amp;Mercado_MARZO_2025!$D$10:$D$417,0))*1000</f>
        <v>166630.88700036512</v>
      </c>
      <c r="F151" s="215">
        <v>1.0193989999999999</v>
      </c>
      <c r="G151" s="215">
        <f>VLOOKUP($C151,PC_MARZO_2025!$B$11:$C$22,2,0)</f>
        <v>0.55000000000000004</v>
      </c>
      <c r="H151" s="216">
        <f t="shared" si="29"/>
        <v>0.37675000000000003</v>
      </c>
      <c r="I151" s="28">
        <f t="shared" si="30"/>
        <v>4718.9380684964581</v>
      </c>
      <c r="J151" s="217">
        <f t="shared" si="31"/>
        <v>1.028319708029197</v>
      </c>
      <c r="K151" s="28">
        <f t="shared" ref="K151:K159" si="34">E151*J151</f>
        <v>171349.8250688616</v>
      </c>
      <c r="L151" s="218">
        <v>1.05</v>
      </c>
      <c r="M151" s="28">
        <f t="shared" ref="M151:M159" si="35">K151/L151</f>
        <v>163190.30958939198</v>
      </c>
      <c r="N151" s="28">
        <f t="shared" si="32"/>
        <v>171349.8250688616</v>
      </c>
      <c r="O151" s="219">
        <f t="shared" si="33"/>
        <v>171349.8250688616</v>
      </c>
      <c r="Q151" s="220"/>
      <c r="T151" s="222"/>
    </row>
    <row r="152" spans="1:20" ht="16.5" x14ac:dyDescent="0.3">
      <c r="A152" s="214" t="str">
        <f t="shared" si="26"/>
        <v>RAMTOriente</v>
      </c>
      <c r="B152" s="180" t="s">
        <v>71</v>
      </c>
      <c r="C152" s="181" t="s">
        <v>60</v>
      </c>
      <c r="D152" s="28">
        <f t="array" ref="D152">+INDEX(Mercado_MARZO_2025!$G$10:$G$417,MATCH(EC_MARZO_2025!$C152&amp;EC_MARZO_2025!$B152&amp;"Energía",Mercado_MARZO_2025!$C$10:$C$417&amp;Mercado_MARZO_2025!$E$10:$E$417&amp;Mercado_MARZO_2025!$D$10:$D$417,0))*1000</f>
        <v>10616968.19496008</v>
      </c>
      <c r="E152" s="28">
        <f t="array" ref="E152">+INDEX(Mercado_MARZO_2025!$G$10:$G$417,MATCH(EC_MARZO_2025!$C152&amp;EC_MARZO_2025!$B152&amp;"Potencia",Mercado_MARZO_2025!$C$10:$C$417&amp;Mercado_MARZO_2025!$E$10:$E$417&amp;Mercado_MARZO_2025!$D$10:$D$417,0))*1000</f>
        <v>28540.23708322602</v>
      </c>
      <c r="F152" s="215">
        <v>1.0193989999999999</v>
      </c>
      <c r="G152" s="215">
        <f>VLOOKUP($C152,PC_MARZO_2025!$B$11:$C$22,2,0)</f>
        <v>0.5</v>
      </c>
      <c r="H152" s="216">
        <f t="shared" si="29"/>
        <v>0.32499999999999996</v>
      </c>
      <c r="I152" s="28">
        <f t="shared" si="30"/>
        <v>851.77239873461542</v>
      </c>
      <c r="J152" s="217">
        <f t="shared" si="31"/>
        <v>1.0298446153846152</v>
      </c>
      <c r="K152" s="28">
        <f t="shared" si="34"/>
        <v>29392.009481960635</v>
      </c>
      <c r="L152" s="218">
        <v>1.05</v>
      </c>
      <c r="M152" s="28">
        <f t="shared" si="35"/>
        <v>27992.389982819652</v>
      </c>
      <c r="N152" s="28">
        <f t="shared" si="32"/>
        <v>29392.009481960635</v>
      </c>
      <c r="O152" s="219">
        <f t="shared" si="33"/>
        <v>29392.009481960635</v>
      </c>
      <c r="Q152" s="220"/>
      <c r="T152" s="222"/>
    </row>
    <row r="153" spans="1:20" ht="16.5" x14ac:dyDescent="0.3">
      <c r="A153" s="214" t="str">
        <f t="shared" si="26"/>
        <v>DISTOriente</v>
      </c>
      <c r="B153" s="180" t="s">
        <v>71</v>
      </c>
      <c r="C153" s="181" t="s">
        <v>51</v>
      </c>
      <c r="D153" s="28">
        <f t="array" ref="D153">+INDEX(Mercado_MARZO_2025!$G$10:$G$417,MATCH(EC_MARZO_2025!$C153&amp;EC_MARZO_2025!$B153&amp;"Energía",Mercado_MARZO_2025!$C$10:$C$417&amp;Mercado_MARZO_2025!$E$10:$E$417&amp;Mercado_MARZO_2025!$D$10:$D$417,0))*1000</f>
        <v>130121294.0508997</v>
      </c>
      <c r="E153" s="28">
        <f t="array" ref="E153">+INDEX(Mercado_MARZO_2025!$G$10:$G$417,MATCH(EC_MARZO_2025!$C153&amp;EC_MARZO_2025!$B153&amp;"Potencia",Mercado_MARZO_2025!$C$10:$C$417&amp;Mercado_MARZO_2025!$E$10:$E$417&amp;Mercado_MARZO_2025!$D$10:$D$417,0))*1000</f>
        <v>236343.53031622295</v>
      </c>
      <c r="F153" s="225">
        <v>1</v>
      </c>
      <c r="G153" s="215">
        <f>VLOOKUP($C153,PC_MARZO_2025!$B$11:$C$22,2,0)</f>
        <v>0.74</v>
      </c>
      <c r="H153" s="216">
        <f t="shared" si="29"/>
        <v>0.60531999999999997</v>
      </c>
      <c r="I153" s="28">
        <f t="shared" si="30"/>
        <v>0</v>
      </c>
      <c r="J153" s="217">
        <f t="shared" si="31"/>
        <v>1</v>
      </c>
      <c r="K153" s="28">
        <f t="shared" si="34"/>
        <v>236343.53031622295</v>
      </c>
      <c r="L153" s="218">
        <v>1.35</v>
      </c>
      <c r="M153" s="28">
        <f t="shared" si="35"/>
        <v>175069.28171572069</v>
      </c>
      <c r="N153" s="28">
        <f t="shared" si="32"/>
        <v>175069.28171572069</v>
      </c>
      <c r="O153" s="219">
        <f t="shared" si="33"/>
        <v>175069.28171572069</v>
      </c>
      <c r="Q153" s="220"/>
      <c r="T153" s="222"/>
    </row>
    <row r="154" spans="1:20" ht="16.5" x14ac:dyDescent="0.3">
      <c r="A154" s="214" t="str">
        <f t="shared" si="26"/>
        <v>DITOriente</v>
      </c>
      <c r="B154" s="180" t="s">
        <v>71</v>
      </c>
      <c r="C154" s="181" t="s">
        <v>52</v>
      </c>
      <c r="D154" s="28">
        <f t="array" ref="D154">+INDEX(Mercado_MARZO_2025!$G$10:$G$417,MATCH(EC_MARZO_2025!$C154&amp;EC_MARZO_2025!$B154&amp;"Energía",Mercado_MARZO_2025!$C$10:$C$417&amp;Mercado_MARZO_2025!$E$10:$E$417&amp;Mercado_MARZO_2025!$D$10:$D$417,0))*1000</f>
        <v>39909804.302541479</v>
      </c>
      <c r="E154" s="28">
        <f t="array" ref="E154">+INDEX(Mercado_MARZO_2025!$G$10:$G$417,MATCH(EC_MARZO_2025!$C154&amp;EC_MARZO_2025!$B154&amp;"Potencia",Mercado_MARZO_2025!$C$10:$C$417&amp;Mercado_MARZO_2025!$E$10:$E$417&amp;Mercado_MARZO_2025!$D$10:$D$417,0))*1000</f>
        <v>75552.408569100182</v>
      </c>
      <c r="F154" s="225">
        <v>1</v>
      </c>
      <c r="G154" s="215">
        <f>VLOOKUP($C154,PC_MARZO_2025!$B$11:$C$22,2,0)</f>
        <v>0.71</v>
      </c>
      <c r="H154" s="216">
        <f t="shared" si="29"/>
        <v>0.56586999999999998</v>
      </c>
      <c r="I154" s="28">
        <f t="shared" si="30"/>
        <v>0</v>
      </c>
      <c r="J154" s="217">
        <f t="shared" si="31"/>
        <v>1</v>
      </c>
      <c r="K154" s="28">
        <f t="shared" si="34"/>
        <v>75552.408569100182</v>
      </c>
      <c r="L154" s="218">
        <v>2.5</v>
      </c>
      <c r="M154" s="28">
        <f t="shared" si="35"/>
        <v>30220.963427640072</v>
      </c>
      <c r="N154" s="28">
        <f t="shared" si="32"/>
        <v>30220.963427640072</v>
      </c>
      <c r="O154" s="219">
        <f t="shared" si="33"/>
        <v>30220.963427640072</v>
      </c>
      <c r="Q154" s="220"/>
      <c r="T154" s="222"/>
    </row>
    <row r="155" spans="1:20" ht="16.5" x14ac:dyDescent="0.3">
      <c r="A155" s="214" t="str">
        <f t="shared" si="26"/>
        <v>DB1Peninsular</v>
      </c>
      <c r="B155" s="180" t="s">
        <v>72</v>
      </c>
      <c r="C155" s="181" t="s">
        <v>48</v>
      </c>
      <c r="D155" s="28">
        <f t="array" ref="D155">+INDEX(Mercado_MARZO_2025!$G$10:$G$417,MATCH(EC_MARZO_2025!$C155&amp;EC_MARZO_2025!$B155&amp;"Energía",Mercado_MARZO_2025!$C$10:$C$417&amp;Mercado_MARZO_2025!$E$10:$E$417&amp;Mercado_MARZO_2025!$D$10:$D$417,0))*1000</f>
        <v>101549108.59298971</v>
      </c>
      <c r="E155" s="28">
        <f t="array" ref="E155">+INDEX(Mercado_MARZO_2025!$G$10:$G$417,MATCH(EC_MARZO_2025!$C155&amp;EC_MARZO_2025!$B155&amp;"Potencia",Mercado_MARZO_2025!$C$10:$C$417&amp;Mercado_MARZO_2025!$E$10:$E$417&amp;Mercado_MARZO_2025!$D$10:$D$417,0))*1000</f>
        <v>231340.23280706606</v>
      </c>
      <c r="F155" s="215">
        <v>1.210323</v>
      </c>
      <c r="G155" s="215">
        <f>VLOOKUP($C155,PC_MARZO_2025!$B$11:$C$22,2,0)</f>
        <v>0.59</v>
      </c>
      <c r="H155" s="216">
        <f t="shared" si="29"/>
        <v>0.42066999999999999</v>
      </c>
      <c r="I155" s="28">
        <f t="shared" si="30"/>
        <v>68241.475153829684</v>
      </c>
      <c r="J155" s="217">
        <f t="shared" si="31"/>
        <v>1.2949831697054699</v>
      </c>
      <c r="K155" s="28">
        <f t="shared" si="34"/>
        <v>299581.70796089573</v>
      </c>
      <c r="L155" s="218">
        <v>1</v>
      </c>
      <c r="M155" s="28">
        <f t="shared" si="35"/>
        <v>299581.70796089573</v>
      </c>
      <c r="N155" s="28">
        <f t="shared" si="32"/>
        <v>299581.70796089573</v>
      </c>
      <c r="O155" s="219">
        <f t="shared" si="33"/>
        <v>101549108.59298971</v>
      </c>
      <c r="Q155" s="220"/>
      <c r="T155" s="222"/>
    </row>
    <row r="156" spans="1:20" ht="16.5" x14ac:dyDescent="0.3">
      <c r="A156" s="214" t="str">
        <f t="shared" si="26"/>
        <v>DB2Peninsular</v>
      </c>
      <c r="B156" s="180" t="s">
        <v>72</v>
      </c>
      <c r="C156" s="181" t="s">
        <v>50</v>
      </c>
      <c r="D156" s="28">
        <f t="array" ref="D156">+INDEX(Mercado_MARZO_2025!$G$10:$G$417,MATCH(EC_MARZO_2025!$C156&amp;EC_MARZO_2025!$B156&amp;"Energía",Mercado_MARZO_2025!$C$10:$C$417&amp;Mercado_MARZO_2025!$E$10:$E$417&amp;Mercado_MARZO_2025!$D$10:$D$417,0))*1000</f>
        <v>259555843.82112581</v>
      </c>
      <c r="E156" s="28">
        <f t="array" ref="E156">+INDEX(Mercado_MARZO_2025!$G$10:$G$417,MATCH(EC_MARZO_2025!$C156&amp;EC_MARZO_2025!$B156&amp;"Potencia",Mercado_MARZO_2025!$C$10:$C$417&amp;Mercado_MARZO_2025!$E$10:$E$417&amp;Mercado_MARZO_2025!$D$10:$D$417,0))*1000</f>
        <v>591297.25674577593</v>
      </c>
      <c r="F156" s="215">
        <v>1.210323</v>
      </c>
      <c r="G156" s="215">
        <f>VLOOKUP($C156,PC_MARZO_2025!$B$11:$C$22,2,0)</f>
        <v>0.59</v>
      </c>
      <c r="H156" s="216">
        <f t="shared" si="29"/>
        <v>0.42066999999999999</v>
      </c>
      <c r="I156" s="28">
        <f t="shared" si="30"/>
        <v>174422.73903301804</v>
      </c>
      <c r="J156" s="217">
        <f t="shared" si="31"/>
        <v>1.2949831697054699</v>
      </c>
      <c r="K156" s="28">
        <f t="shared" si="34"/>
        <v>765719.99577879393</v>
      </c>
      <c r="L156" s="218">
        <v>1.0062500000000001</v>
      </c>
      <c r="M156" s="28">
        <f t="shared" si="35"/>
        <v>760963.97096029203</v>
      </c>
      <c r="N156" s="28">
        <f t="shared" si="32"/>
        <v>765719.99577879393</v>
      </c>
      <c r="O156" s="219">
        <f t="shared" si="33"/>
        <v>259555843.82112581</v>
      </c>
      <c r="Q156" s="220"/>
      <c r="T156" s="222"/>
    </row>
    <row r="157" spans="1:20" ht="16.5" x14ac:dyDescent="0.3">
      <c r="A157" s="214" t="str">
        <f t="shared" si="26"/>
        <v>PDBTPeninsular</v>
      </c>
      <c r="B157" s="180" t="s">
        <v>72</v>
      </c>
      <c r="C157" s="181" t="s">
        <v>56</v>
      </c>
      <c r="D157" s="28">
        <f t="array" ref="D157">+INDEX(Mercado_MARZO_2025!$G$10:$G$417,MATCH(EC_MARZO_2025!$C157&amp;EC_MARZO_2025!$B157&amp;"Energía",Mercado_MARZO_2025!$C$10:$C$417&amp;Mercado_MARZO_2025!$E$10:$E$417&amp;Mercado_MARZO_2025!$D$10:$D$417,0))*1000</f>
        <v>64432964.738105036</v>
      </c>
      <c r="E157" s="28">
        <f t="array" ref="E157">+INDEX(Mercado_MARZO_2025!$G$10:$G$417,MATCH(EC_MARZO_2025!$C157&amp;EC_MARZO_2025!$B157&amp;"Potencia",Mercado_MARZO_2025!$C$10:$C$417&amp;Mercado_MARZO_2025!$E$10:$E$417&amp;Mercado_MARZO_2025!$D$10:$D$417,0))*1000</f>
        <v>149316.28832523414</v>
      </c>
      <c r="F157" s="215">
        <v>1.210323</v>
      </c>
      <c r="G157" s="215">
        <f>VLOOKUP($C157,PC_MARZO_2025!$B$11:$C$22,2,0)</f>
        <v>0.57999999999999996</v>
      </c>
      <c r="H157" s="216">
        <f t="shared" si="29"/>
        <v>0.40947999999999996</v>
      </c>
      <c r="I157" s="28">
        <f t="shared" si="30"/>
        <v>44482.506670578223</v>
      </c>
      <c r="J157" s="217">
        <f t="shared" si="31"/>
        <v>1.2979079320113314</v>
      </c>
      <c r="K157" s="28">
        <f t="shared" si="34"/>
        <v>193798.79499581235</v>
      </c>
      <c r="L157" s="218">
        <v>1.1800000000000002</v>
      </c>
      <c r="M157" s="28">
        <f t="shared" si="35"/>
        <v>164236.26694560365</v>
      </c>
      <c r="N157" s="28">
        <f t="shared" si="32"/>
        <v>193798.79499581235</v>
      </c>
      <c r="O157" s="219">
        <f t="shared" si="33"/>
        <v>64432964.738105036</v>
      </c>
      <c r="Q157" s="220"/>
      <c r="T157" s="222"/>
    </row>
    <row r="158" spans="1:20" ht="16.5" x14ac:dyDescent="0.3">
      <c r="A158" s="214" t="str">
        <f t="shared" si="26"/>
        <v>GDBTPeninsular</v>
      </c>
      <c r="B158" s="180" t="s">
        <v>72</v>
      </c>
      <c r="C158" s="223" t="s">
        <v>53</v>
      </c>
      <c r="D158" s="28">
        <f t="array" ref="D158">+INDEX(Mercado_MARZO_2025!$G$10:$G$417,MATCH(EC_MARZO_2025!$C158&amp;EC_MARZO_2025!$B158&amp;"Energía",Mercado_MARZO_2025!$C$10:$C$417&amp;Mercado_MARZO_2025!$E$10:$E$417&amp;Mercado_MARZO_2025!$D$10:$D$417,0))*1000</f>
        <v>1275793.8692215928</v>
      </c>
      <c r="E158" s="28">
        <f t="array" ref="E158">+INDEX(Mercado_MARZO_2025!$G$10:$G$417,MATCH(EC_MARZO_2025!$C158&amp;EC_MARZO_2025!$B158&amp;"Potencia",Mercado_MARZO_2025!$C$10:$C$417&amp;Mercado_MARZO_2025!$E$10:$E$417&amp;Mercado_MARZO_2025!$D$10:$D$417,0))*1000</f>
        <v>3499.5442978428596</v>
      </c>
      <c r="F158" s="215">
        <v>1.210323</v>
      </c>
      <c r="G158" s="215">
        <f>VLOOKUP($C158,PC_MARZO_2025!$B$11:$C$22,2,0)</f>
        <v>0.49</v>
      </c>
      <c r="H158" s="216">
        <f t="shared" si="29"/>
        <v>0.31506999999999996</v>
      </c>
      <c r="I158" s="28">
        <f t="shared" si="30"/>
        <v>1144.6884220143138</v>
      </c>
      <c r="J158" s="217">
        <f t="shared" si="31"/>
        <v>1.3270964230171072</v>
      </c>
      <c r="K158" s="28">
        <f t="shared" si="34"/>
        <v>4644.2327198571729</v>
      </c>
      <c r="L158" s="218">
        <v>1.29</v>
      </c>
      <c r="M158" s="28">
        <f t="shared" si="35"/>
        <v>3600.1804029900563</v>
      </c>
      <c r="N158" s="28">
        <f t="shared" si="32"/>
        <v>4644.2327198571729</v>
      </c>
      <c r="O158" s="219">
        <f t="shared" si="33"/>
        <v>4644.2327198571729</v>
      </c>
      <c r="Q158" s="220"/>
      <c r="T158" s="222"/>
    </row>
    <row r="159" spans="1:20" ht="16.5" x14ac:dyDescent="0.3">
      <c r="A159" s="214" t="str">
        <f t="shared" si="26"/>
        <v>RABTPeninsular</v>
      </c>
      <c r="B159" s="180" t="s">
        <v>72</v>
      </c>
      <c r="C159" s="223" t="s">
        <v>59</v>
      </c>
      <c r="D159" s="28">
        <f t="array" ref="D159">+INDEX(Mercado_MARZO_2025!$G$10:$G$417,MATCH(EC_MARZO_2025!$C159&amp;EC_MARZO_2025!$B159&amp;"Energía",Mercado_MARZO_2025!$C$10:$C$417&amp;Mercado_MARZO_2025!$E$10:$E$417&amp;Mercado_MARZO_2025!$D$10:$D$417,0))*1000</f>
        <v>8054456.4676905107</v>
      </c>
      <c r="E159" s="28">
        <f t="array" ref="E159">+INDEX(Mercado_MARZO_2025!$G$10:$G$417,MATCH(EC_MARZO_2025!$C159&amp;EC_MARZO_2025!$B159&amp;"Potencia",Mercado_MARZO_2025!$C$10:$C$417&amp;Mercado_MARZO_2025!$E$10:$E$417&amp;Mercado_MARZO_2025!$D$10:$D$417,0))*1000</f>
        <v>21651.764698092771</v>
      </c>
      <c r="F159" s="215">
        <v>1.210323</v>
      </c>
      <c r="G159" s="215">
        <f>VLOOKUP($C159,PC_MARZO_2025!$B$11:$C$22,2,0)</f>
        <v>0.5</v>
      </c>
      <c r="H159" s="216">
        <f t="shared" si="29"/>
        <v>0.32499999999999996</v>
      </c>
      <c r="I159" s="28">
        <f t="shared" si="30"/>
        <v>7005.9447793799482</v>
      </c>
      <c r="J159" s="217">
        <f t="shared" si="31"/>
        <v>1.3235738461538462</v>
      </c>
      <c r="K159" s="28">
        <f t="shared" si="34"/>
        <v>28657.709477472719</v>
      </c>
      <c r="L159" s="218">
        <v>1.05</v>
      </c>
      <c r="M159" s="28">
        <f t="shared" si="35"/>
        <v>27293.056645212113</v>
      </c>
      <c r="N159" s="28">
        <f t="shared" si="32"/>
        <v>28657.709477472719</v>
      </c>
      <c r="O159" s="219">
        <f t="shared" si="33"/>
        <v>8054456.4676905107</v>
      </c>
      <c r="Q159" s="220"/>
      <c r="T159" s="222"/>
    </row>
    <row r="160" spans="1:20" ht="16.5" x14ac:dyDescent="0.3">
      <c r="A160" s="214" t="str">
        <f t="shared" si="26"/>
        <v>APBTPeninsular</v>
      </c>
      <c r="B160" s="180" t="s">
        <v>72</v>
      </c>
      <c r="C160" s="223" t="s">
        <v>57</v>
      </c>
      <c r="D160" s="28">
        <f t="array" ref="D160">+INDEX(Mercado_MARZO_2025!$G$10:$G$417,MATCH(EC_MARZO_2025!$C160&amp;EC_MARZO_2025!$B160&amp;"Energía",Mercado_MARZO_2025!$C$10:$C$417&amp;Mercado_MARZO_2025!$E$10:$E$417&amp;Mercado_MARZO_2025!$D$10:$D$417,0))*1000</f>
        <v>15564618.839280883</v>
      </c>
      <c r="E160" s="28">
        <f t="array" ref="E160">+INDEX(Mercado_MARZO_2025!$G$10:$G$417,MATCH(EC_MARZO_2025!$C160&amp;EC_MARZO_2025!$B160&amp;"Potencia",Mercado_MARZO_2025!$C$10:$C$417&amp;Mercado_MARZO_2025!$E$10:$E$417&amp;Mercado_MARZO_2025!$D$10:$D$417,0))*1000</f>
        <v>41840.373223873343</v>
      </c>
      <c r="F160" s="215">
        <v>1.210323</v>
      </c>
      <c r="G160" s="215">
        <f>VLOOKUP($C160,PC_MARZO_2025!$B$11:$C$22,2,0)</f>
        <v>0.5</v>
      </c>
      <c r="H160" s="216">
        <f t="shared" si="29"/>
        <v>0.32499999999999996</v>
      </c>
      <c r="I160" s="28">
        <f t="shared" si="30"/>
        <v>13538.4504885611</v>
      </c>
      <c r="J160" s="217">
        <f t="shared" si="31"/>
        <v>1.3235738461538462</v>
      </c>
      <c r="K160" s="28">
        <f>E160*J160</f>
        <v>55378.823712434445</v>
      </c>
      <c r="L160" s="218">
        <v>1</v>
      </c>
      <c r="M160" s="28">
        <f>K160/L160</f>
        <v>55378.823712434445</v>
      </c>
      <c r="N160" s="28">
        <f t="shared" si="32"/>
        <v>55378.823712434445</v>
      </c>
      <c r="O160" s="219">
        <f t="shared" si="33"/>
        <v>15564618.839280883</v>
      </c>
      <c r="Q160" s="220"/>
      <c r="T160" s="222"/>
    </row>
    <row r="161" spans="1:20" ht="16.5" x14ac:dyDescent="0.3">
      <c r="A161" s="214" t="str">
        <f t="shared" si="26"/>
        <v>APMTPeninsular</v>
      </c>
      <c r="B161" s="180" t="s">
        <v>72</v>
      </c>
      <c r="C161" s="223" t="s">
        <v>58</v>
      </c>
      <c r="D161" s="28">
        <f t="array" ref="D161">+INDEX(Mercado_MARZO_2025!$G$10:$G$417,MATCH(EC_MARZO_2025!$C161&amp;EC_MARZO_2025!$B161&amp;"Energía",Mercado_MARZO_2025!$C$10:$C$417&amp;Mercado_MARZO_2025!$E$10:$E$417&amp;Mercado_MARZO_2025!$D$10:$D$417,0))*1000</f>
        <v>1984165.3478019706</v>
      </c>
      <c r="E161" s="28">
        <f t="array" ref="E161">+INDEX(Mercado_MARZO_2025!$G$10:$G$417,MATCH(EC_MARZO_2025!$C161&amp;EC_MARZO_2025!$B161&amp;"Potencia",Mercado_MARZO_2025!$C$10:$C$417&amp;Mercado_MARZO_2025!$E$10:$E$417&amp;Mercado_MARZO_2025!$D$10:$D$417,0))*1000</f>
        <v>5333.7778166719636</v>
      </c>
      <c r="F161" s="215">
        <v>1.0199180000000001</v>
      </c>
      <c r="G161" s="215">
        <f>VLOOKUP($C161,PC_MARZO_2025!$B$11:$C$22,2,0)</f>
        <v>0.5</v>
      </c>
      <c r="H161" s="216">
        <f t="shared" si="29"/>
        <v>0.32499999999999996</v>
      </c>
      <c r="I161" s="28">
        <f t="shared" si="30"/>
        <v>163.44336392688115</v>
      </c>
      <c r="J161" s="217">
        <f t="shared" si="31"/>
        <v>1.030643076923077</v>
      </c>
      <c r="K161" s="28">
        <f>E161*J161</f>
        <v>5497.2211805988445</v>
      </c>
      <c r="L161" s="218">
        <v>1</v>
      </c>
      <c r="M161" s="28">
        <f>K161/L161</f>
        <v>5497.2211805988445</v>
      </c>
      <c r="N161" s="28">
        <f t="shared" si="32"/>
        <v>5497.2211805988445</v>
      </c>
      <c r="O161" s="219">
        <f t="shared" si="33"/>
        <v>1984165.3478019706</v>
      </c>
      <c r="Q161" s="220"/>
      <c r="T161" s="222"/>
    </row>
    <row r="162" spans="1:20" ht="16.5" x14ac:dyDescent="0.3">
      <c r="A162" s="214" t="str">
        <f t="shared" si="26"/>
        <v>GDMTHPeninsular</v>
      </c>
      <c r="B162" s="180" t="s">
        <v>72</v>
      </c>
      <c r="C162" s="181" t="s">
        <v>54</v>
      </c>
      <c r="D162" s="28">
        <f t="array" ref="D162">+INDEX(Mercado_MARZO_2025!$G$10:$G$417,MATCH(EC_MARZO_2025!$C162&amp;EC_MARZO_2025!$B162&amp;"Energía",Mercado_MARZO_2025!$C$10:$C$417&amp;Mercado_MARZO_2025!$E$10:$E$417&amp;Mercado_MARZO_2025!$D$10:$D$417,0))*1000</f>
        <v>376291075.13326472</v>
      </c>
      <c r="E162" s="28">
        <f t="array" ref="E162">+INDEX(Mercado_MARZO_2025!$G$10:$G$417,MATCH(EC_MARZO_2025!$C162&amp;EC_MARZO_2025!$B162&amp;"Potencia",Mercado_MARZO_2025!$C$10:$C$417&amp;Mercado_MARZO_2025!$E$10:$E$417&amp;Mercado_MARZO_2025!$D$10:$D$417,0))*1000</f>
        <v>887311.53351552715</v>
      </c>
      <c r="F162" s="215">
        <v>1.0199180000000001</v>
      </c>
      <c r="G162" s="215">
        <f>VLOOKUP($C162,PC_MARZO_2025!$B$11:$C$22,2,0)</f>
        <v>0.56999999999999995</v>
      </c>
      <c r="H162" s="216">
        <f t="shared" si="29"/>
        <v>0.39842999999999995</v>
      </c>
      <c r="I162" s="28">
        <f t="shared" si="30"/>
        <v>25283.935800518397</v>
      </c>
      <c r="J162" s="217">
        <f t="shared" si="31"/>
        <v>1.0284949928469242</v>
      </c>
      <c r="K162" s="28">
        <f>E162*J162</f>
        <v>912595.46931604552</v>
      </c>
      <c r="L162" s="218">
        <v>1.25</v>
      </c>
      <c r="M162" s="28">
        <f>K162/L162</f>
        <v>730076.37545283639</v>
      </c>
      <c r="N162" s="28">
        <f t="shared" si="32"/>
        <v>730076.37545283639</v>
      </c>
      <c r="O162" s="219">
        <f t="shared" si="33"/>
        <v>730076.37545283639</v>
      </c>
      <c r="Q162" s="220"/>
      <c r="T162" s="222"/>
    </row>
    <row r="163" spans="1:20" ht="16.5" x14ac:dyDescent="0.3">
      <c r="A163" s="214" t="str">
        <f t="shared" si="26"/>
        <v>GDMTOPeninsular</v>
      </c>
      <c r="B163" s="180" t="s">
        <v>72</v>
      </c>
      <c r="C163" s="181" t="s">
        <v>55</v>
      </c>
      <c r="D163" s="28">
        <f t="array" ref="D163">+INDEX(Mercado_MARZO_2025!$G$10:$G$417,MATCH(EC_MARZO_2025!$C163&amp;EC_MARZO_2025!$B163&amp;"Energía",Mercado_MARZO_2025!$C$10:$C$417&amp;Mercado_MARZO_2025!$E$10:$E$417&amp;Mercado_MARZO_2025!$D$10:$D$417,0))*1000</f>
        <v>77198852.750348106</v>
      </c>
      <c r="E163" s="28">
        <f t="array" ref="E163">+INDEX(Mercado_MARZO_2025!$G$10:$G$417,MATCH(EC_MARZO_2025!$C163&amp;EC_MARZO_2025!$B163&amp;"Potencia",Mercado_MARZO_2025!$C$10:$C$417&amp;Mercado_MARZO_2025!$E$10:$E$417&amp;Mercado_MARZO_2025!$D$10:$D$417,0))*1000</f>
        <v>188657.99792362683</v>
      </c>
      <c r="F163" s="215">
        <v>1.0199180000000001</v>
      </c>
      <c r="G163" s="215">
        <f>VLOOKUP($C163,PC_MARZO_2025!$B$11:$C$22,2,0)</f>
        <v>0.55000000000000004</v>
      </c>
      <c r="H163" s="216">
        <f t="shared" si="29"/>
        <v>0.37675000000000003</v>
      </c>
      <c r="I163" s="28">
        <f t="shared" si="30"/>
        <v>5485.6788359749171</v>
      </c>
      <c r="J163" s="217">
        <f t="shared" si="31"/>
        <v>1.029077372262774</v>
      </c>
      <c r="K163" s="28">
        <f t="shared" ref="K163:K171" si="36">E163*J163</f>
        <v>194143.67675960177</v>
      </c>
      <c r="L163" s="218">
        <v>1.05</v>
      </c>
      <c r="M163" s="28">
        <f t="shared" ref="M163:M171" si="37">K163/L163</f>
        <v>184898.7397710493</v>
      </c>
      <c r="N163" s="28">
        <f t="shared" si="32"/>
        <v>194143.67675960177</v>
      </c>
      <c r="O163" s="219">
        <f t="shared" si="33"/>
        <v>194143.67675960177</v>
      </c>
      <c r="Q163" s="220"/>
      <c r="T163" s="222"/>
    </row>
    <row r="164" spans="1:20" ht="16.5" x14ac:dyDescent="0.3">
      <c r="A164" s="214" t="str">
        <f t="shared" si="26"/>
        <v>RAMTPeninsular</v>
      </c>
      <c r="B164" s="180" t="s">
        <v>72</v>
      </c>
      <c r="C164" s="181" t="s">
        <v>60</v>
      </c>
      <c r="D164" s="28">
        <f t="array" ref="D164">+INDEX(Mercado_MARZO_2025!$G$10:$G$417,MATCH(EC_MARZO_2025!$C164&amp;EC_MARZO_2025!$B164&amp;"Energía",Mercado_MARZO_2025!$C$10:$C$417&amp;Mercado_MARZO_2025!$E$10:$E$417&amp;Mercado_MARZO_2025!$D$10:$D$417,0))*1000</f>
        <v>11242411.651806045</v>
      </c>
      <c r="E164" s="28">
        <f t="array" ref="E164">+INDEX(Mercado_MARZO_2025!$G$10:$G$417,MATCH(EC_MARZO_2025!$C164&amp;EC_MARZO_2025!$B164&amp;"Potencia",Mercado_MARZO_2025!$C$10:$C$417&amp;Mercado_MARZO_2025!$E$10:$E$417&amp;Mercado_MARZO_2025!$D$10:$D$417,0))*1000</f>
        <v>30221.536698403346</v>
      </c>
      <c r="F164" s="215">
        <v>1.0199180000000001</v>
      </c>
      <c r="G164" s="215">
        <f>VLOOKUP($C164,PC_MARZO_2025!$B$11:$C$22,2,0)</f>
        <v>0.5</v>
      </c>
      <c r="H164" s="216">
        <f t="shared" si="29"/>
        <v>0.32499999999999996</v>
      </c>
      <c r="I164" s="28">
        <f t="shared" si="30"/>
        <v>926.08087378277082</v>
      </c>
      <c r="J164" s="217">
        <f t="shared" si="31"/>
        <v>1.0306430769230772</v>
      </c>
      <c r="K164" s="28">
        <f t="shared" si="36"/>
        <v>31147.617572186122</v>
      </c>
      <c r="L164" s="218">
        <v>1.05</v>
      </c>
      <c r="M164" s="28">
        <f t="shared" si="37"/>
        <v>29664.397687796307</v>
      </c>
      <c r="N164" s="28">
        <f t="shared" si="32"/>
        <v>31147.617572186122</v>
      </c>
      <c r="O164" s="219">
        <f t="shared" si="33"/>
        <v>31147.617572186122</v>
      </c>
      <c r="Q164" s="220"/>
      <c r="T164" s="222"/>
    </row>
    <row r="165" spans="1:20" ht="16.5" x14ac:dyDescent="0.3">
      <c r="A165" s="214" t="str">
        <f t="shared" si="26"/>
        <v>DISTPeninsular</v>
      </c>
      <c r="B165" s="180" t="s">
        <v>72</v>
      </c>
      <c r="C165" s="181" t="s">
        <v>51</v>
      </c>
      <c r="D165" s="28">
        <f t="array" ref="D165">+INDEX(Mercado_MARZO_2025!$G$10:$G$417,MATCH(EC_MARZO_2025!$C165&amp;EC_MARZO_2025!$B165&amp;"Energía",Mercado_MARZO_2025!$C$10:$C$417&amp;Mercado_MARZO_2025!$E$10:$E$417&amp;Mercado_MARZO_2025!$D$10:$D$417,0))*1000</f>
        <v>14171169.641865522</v>
      </c>
      <c r="E165" s="28">
        <f t="array" ref="E165">+INDEX(Mercado_MARZO_2025!$G$10:$G$417,MATCH(EC_MARZO_2025!$C165&amp;EC_MARZO_2025!$B165&amp;"Potencia",Mercado_MARZO_2025!$C$10:$C$417&amp;Mercado_MARZO_2025!$E$10:$E$417&amp;Mercado_MARZO_2025!$D$10:$D$417,0))*1000</f>
        <v>25739.555437855135</v>
      </c>
      <c r="F165" s="225">
        <v>1</v>
      </c>
      <c r="G165" s="215">
        <f>VLOOKUP($C165,PC_MARZO_2025!$B$11:$C$22,2,0)</f>
        <v>0.74</v>
      </c>
      <c r="H165" s="216">
        <f t="shared" si="29"/>
        <v>0.60531999999999997</v>
      </c>
      <c r="I165" s="28">
        <f t="shared" si="30"/>
        <v>0</v>
      </c>
      <c r="J165" s="217">
        <f t="shared" si="31"/>
        <v>1</v>
      </c>
      <c r="K165" s="28">
        <f t="shared" si="36"/>
        <v>25739.555437855135</v>
      </c>
      <c r="L165" s="218">
        <v>1.35</v>
      </c>
      <c r="M165" s="28">
        <f t="shared" si="37"/>
        <v>19066.337361374171</v>
      </c>
      <c r="N165" s="28">
        <f t="shared" si="32"/>
        <v>19066.337361374171</v>
      </c>
      <c r="O165" s="219">
        <f t="shared" si="33"/>
        <v>19066.337361374171</v>
      </c>
      <c r="Q165" s="220"/>
      <c r="T165" s="222"/>
    </row>
    <row r="166" spans="1:20" ht="16.5" x14ac:dyDescent="0.3">
      <c r="A166" s="214" t="str">
        <f t="shared" si="26"/>
        <v>DITPeninsular</v>
      </c>
      <c r="B166" s="180" t="s">
        <v>72</v>
      </c>
      <c r="C166" s="181" t="s">
        <v>52</v>
      </c>
      <c r="D166" s="28">
        <f t="array" ref="D166">+INDEX(Mercado_MARZO_2025!$G$10:$G$417,MATCH(EC_MARZO_2025!$C166&amp;EC_MARZO_2025!$B166&amp;"Energía",Mercado_MARZO_2025!$C$10:$C$417&amp;Mercado_MARZO_2025!$E$10:$E$417&amp;Mercado_MARZO_2025!$D$10:$D$417,0))*1000</f>
        <v>855295.71098330861</v>
      </c>
      <c r="E166" s="28">
        <f t="array" ref="E166">+INDEX(Mercado_MARZO_2025!$G$10:$G$417,MATCH(EC_MARZO_2025!$C166&amp;EC_MARZO_2025!$B166&amp;"Potencia",Mercado_MARZO_2025!$C$10:$C$417&amp;Mercado_MARZO_2025!$E$10:$E$417&amp;Mercado_MARZO_2025!$D$10:$D$417,0))*1000</f>
        <v>1619.1422667410809</v>
      </c>
      <c r="F166" s="225">
        <v>1</v>
      </c>
      <c r="G166" s="215">
        <f>VLOOKUP($C166,PC_MARZO_2025!$B$11:$C$22,2,0)</f>
        <v>0.71</v>
      </c>
      <c r="H166" s="216">
        <f t="shared" si="29"/>
        <v>0.56586999999999998</v>
      </c>
      <c r="I166" s="28">
        <f t="shared" si="30"/>
        <v>0</v>
      </c>
      <c r="J166" s="217">
        <f t="shared" si="31"/>
        <v>1</v>
      </c>
      <c r="K166" s="28">
        <f t="shared" si="36"/>
        <v>1619.1422667410809</v>
      </c>
      <c r="L166" s="218">
        <v>2.5</v>
      </c>
      <c r="M166" s="28">
        <f t="shared" si="37"/>
        <v>647.65690669643232</v>
      </c>
      <c r="N166" s="28">
        <f t="shared" si="32"/>
        <v>647.65690669643232</v>
      </c>
      <c r="O166" s="219">
        <f t="shared" si="33"/>
        <v>647.65690669643232</v>
      </c>
      <c r="Q166" s="220"/>
      <c r="T166" s="222"/>
    </row>
    <row r="167" spans="1:20" ht="16.5" x14ac:dyDescent="0.3">
      <c r="A167" s="214" t="str">
        <f t="shared" si="26"/>
        <v>DB1Sureste</v>
      </c>
      <c r="B167" s="180" t="s">
        <v>73</v>
      </c>
      <c r="C167" s="181" t="s">
        <v>48</v>
      </c>
      <c r="D167" s="28">
        <f t="array" ref="D167">+INDEX(Mercado_MARZO_2025!$G$10:$G$417,MATCH(EC_MARZO_2025!$C167&amp;EC_MARZO_2025!$B167&amp;"Energía",Mercado_MARZO_2025!$C$10:$C$417&amp;Mercado_MARZO_2025!$E$10:$E$417&amp;Mercado_MARZO_2025!$D$10:$D$417,0))*1000</f>
        <v>148286482.7299996</v>
      </c>
      <c r="E167" s="28">
        <f t="array" ref="E167">+INDEX(Mercado_MARZO_2025!$G$10:$G$417,MATCH(EC_MARZO_2025!$C167&amp;EC_MARZO_2025!$B167&amp;"Potencia",Mercado_MARZO_2025!$C$10:$C$417&amp;Mercado_MARZO_2025!$E$10:$E$417&amp;Mercado_MARZO_2025!$D$10:$D$417,0))*1000</f>
        <v>337813.20104337437</v>
      </c>
      <c r="F167" s="215">
        <v>1.190002</v>
      </c>
      <c r="G167" s="215">
        <f>VLOOKUP($C167,PC_MARZO_2025!$B$11:$C$22,2,0)</f>
        <v>0.59</v>
      </c>
      <c r="H167" s="216">
        <f t="shared" si="29"/>
        <v>0.42066999999999999</v>
      </c>
      <c r="I167" s="28">
        <f t="shared" si="30"/>
        <v>90021.295686736645</v>
      </c>
      <c r="J167" s="217">
        <f t="shared" si="31"/>
        <v>1.2664824684431979</v>
      </c>
      <c r="K167" s="28">
        <f t="shared" si="36"/>
        <v>427834.49673011107</v>
      </c>
      <c r="L167" s="218">
        <v>1</v>
      </c>
      <c r="M167" s="28">
        <f t="shared" si="37"/>
        <v>427834.49673011107</v>
      </c>
      <c r="N167" s="28">
        <f t="shared" si="32"/>
        <v>427834.49673011107</v>
      </c>
      <c r="O167" s="219">
        <f t="shared" si="33"/>
        <v>148286482.7299996</v>
      </c>
      <c r="Q167" s="220"/>
      <c r="T167" s="222"/>
    </row>
    <row r="168" spans="1:20" ht="16.5" x14ac:dyDescent="0.3">
      <c r="A168" s="214" t="str">
        <f t="shared" si="26"/>
        <v>DB2Sureste</v>
      </c>
      <c r="B168" s="180" t="s">
        <v>73</v>
      </c>
      <c r="C168" s="223" t="s">
        <v>50</v>
      </c>
      <c r="D168" s="28">
        <f t="array" ref="D168">+INDEX(Mercado_MARZO_2025!$G$10:$G$417,MATCH(EC_MARZO_2025!$C168&amp;EC_MARZO_2025!$B168&amp;"Energía",Mercado_MARZO_2025!$C$10:$C$417&amp;Mercado_MARZO_2025!$E$10:$E$417&amp;Mercado_MARZO_2025!$D$10:$D$417,0))*1000</f>
        <v>290938824.27463233</v>
      </c>
      <c r="E168" s="28">
        <f t="array" ref="E168">+INDEX(Mercado_MARZO_2025!$G$10:$G$417,MATCH(EC_MARZO_2025!$C168&amp;EC_MARZO_2025!$B168&amp;"Potencia",Mercado_MARZO_2025!$C$10:$C$417&amp;Mercado_MARZO_2025!$E$10:$E$417&amp;Mercado_MARZO_2025!$D$10:$D$417,0))*1000</f>
        <v>662791.19800125831</v>
      </c>
      <c r="F168" s="215">
        <v>1.190002</v>
      </c>
      <c r="G168" s="215">
        <f>VLOOKUP($C168,PC_MARZO_2025!$B$11:$C$22,2,0)</f>
        <v>0.59</v>
      </c>
      <c r="H168" s="216">
        <f t="shared" si="29"/>
        <v>0.42066999999999999</v>
      </c>
      <c r="I168" s="28">
        <f t="shared" si="30"/>
        <v>176622.23450579954</v>
      </c>
      <c r="J168" s="217">
        <f t="shared" si="31"/>
        <v>1.2664824684431979</v>
      </c>
      <c r="K168" s="28">
        <f t="shared" si="36"/>
        <v>839413.43250705791</v>
      </c>
      <c r="L168" s="218">
        <v>1.0062500000000001</v>
      </c>
      <c r="M168" s="28">
        <f t="shared" si="37"/>
        <v>834199.68447906373</v>
      </c>
      <c r="N168" s="28">
        <f t="shared" si="32"/>
        <v>839413.43250705791</v>
      </c>
      <c r="O168" s="219">
        <f t="shared" si="33"/>
        <v>290938824.27463233</v>
      </c>
      <c r="Q168" s="220"/>
      <c r="T168" s="222"/>
    </row>
    <row r="169" spans="1:20" ht="16.5" x14ac:dyDescent="0.3">
      <c r="A169" s="214" t="str">
        <f t="shared" si="26"/>
        <v>PDBTSureste</v>
      </c>
      <c r="B169" s="180" t="s">
        <v>73</v>
      </c>
      <c r="C169" s="181" t="s">
        <v>56</v>
      </c>
      <c r="D169" s="28">
        <f t="array" ref="D169">+INDEX(Mercado_MARZO_2025!$G$10:$G$417,MATCH(EC_MARZO_2025!$C169&amp;EC_MARZO_2025!$B169&amp;"Energía",Mercado_MARZO_2025!$C$10:$C$417&amp;Mercado_MARZO_2025!$E$10:$E$417&amp;Mercado_MARZO_2025!$D$10:$D$417,0))*1000</f>
        <v>82725074.024324611</v>
      </c>
      <c r="E169" s="28">
        <f t="array" ref="E169">+INDEX(Mercado_MARZO_2025!$G$10:$G$417,MATCH(EC_MARZO_2025!$C169&amp;EC_MARZO_2025!$B169&amp;"Potencia",Mercado_MARZO_2025!$C$10:$C$417&amp;Mercado_MARZO_2025!$E$10:$E$417&amp;Mercado_MARZO_2025!$D$10:$D$417,0))*1000</f>
        <v>191706.23383464178</v>
      </c>
      <c r="F169" s="215">
        <v>1.190002</v>
      </c>
      <c r="G169" s="215">
        <f>VLOOKUP($C169,PC_MARZO_2025!$B$11:$C$22,2,0)</f>
        <v>0.57999999999999996</v>
      </c>
      <c r="H169" s="216">
        <f t="shared" si="29"/>
        <v>0.40947999999999996</v>
      </c>
      <c r="I169" s="28">
        <f t="shared" si="30"/>
        <v>51592.872296104259</v>
      </c>
      <c r="J169" s="217">
        <f t="shared" si="31"/>
        <v>1.2691246458923513</v>
      </c>
      <c r="K169" s="28">
        <f t="shared" si="36"/>
        <v>243299.10613074605</v>
      </c>
      <c r="L169" s="218">
        <v>1.1800000000000002</v>
      </c>
      <c r="M169" s="28">
        <f t="shared" si="37"/>
        <v>206185.68316164915</v>
      </c>
      <c r="N169" s="28">
        <f t="shared" si="32"/>
        <v>243299.10613074605</v>
      </c>
      <c r="O169" s="219">
        <f t="shared" si="33"/>
        <v>82725074.024324611</v>
      </c>
      <c r="Q169" s="220"/>
      <c r="T169" s="222"/>
    </row>
    <row r="170" spans="1:20" ht="16.5" x14ac:dyDescent="0.3">
      <c r="A170" s="214" t="str">
        <f t="shared" si="26"/>
        <v>GDBTSureste</v>
      </c>
      <c r="B170" s="180" t="s">
        <v>73</v>
      </c>
      <c r="C170" s="223" t="s">
        <v>53</v>
      </c>
      <c r="D170" s="28">
        <f t="array" ref="D170">+INDEX(Mercado_MARZO_2025!$G$10:$G$417,MATCH(EC_MARZO_2025!$C170&amp;EC_MARZO_2025!$B170&amp;"Energía",Mercado_MARZO_2025!$C$10:$C$417&amp;Mercado_MARZO_2025!$E$10:$E$417&amp;Mercado_MARZO_2025!$D$10:$D$417,0))*1000</f>
        <v>2161625.3282193723</v>
      </c>
      <c r="E170" s="28">
        <f t="array" ref="E170">+INDEX(Mercado_MARZO_2025!$G$10:$G$417,MATCH(EC_MARZO_2025!$C170&amp;EC_MARZO_2025!$B170&amp;"Potencia",Mercado_MARZO_2025!$C$10:$C$417&amp;Mercado_MARZO_2025!$E$10:$E$417&amp;Mercado_MARZO_2025!$D$10:$D$417,0))*1000</f>
        <v>5929.4089538604685</v>
      </c>
      <c r="F170" s="215">
        <v>1.190002</v>
      </c>
      <c r="G170" s="215">
        <f>VLOOKUP($C170,PC_MARZO_2025!$B$11:$C$22,2,0)</f>
        <v>0.49</v>
      </c>
      <c r="H170" s="216">
        <f t="shared" si="29"/>
        <v>0.31506999999999996</v>
      </c>
      <c r="I170" s="28">
        <f t="shared" si="30"/>
        <v>1752.0988492245676</v>
      </c>
      <c r="J170" s="217">
        <f t="shared" si="31"/>
        <v>1.29549300155521</v>
      </c>
      <c r="K170" s="28">
        <f t="shared" si="36"/>
        <v>7681.5078030850354</v>
      </c>
      <c r="L170" s="218">
        <v>1.29</v>
      </c>
      <c r="M170" s="28">
        <f t="shared" si="37"/>
        <v>5954.657211693826</v>
      </c>
      <c r="N170" s="28">
        <f t="shared" si="32"/>
        <v>7681.5078030850354</v>
      </c>
      <c r="O170" s="219">
        <f t="shared" si="33"/>
        <v>7681.5078030850354</v>
      </c>
      <c r="Q170" s="220"/>
      <c r="T170" s="222"/>
    </row>
    <row r="171" spans="1:20" ht="16.5" x14ac:dyDescent="0.3">
      <c r="A171" s="214" t="str">
        <f t="shared" si="26"/>
        <v>RABTSureste</v>
      </c>
      <c r="B171" s="180" t="s">
        <v>73</v>
      </c>
      <c r="C171" s="223" t="s">
        <v>59</v>
      </c>
      <c r="D171" s="28">
        <f t="array" ref="D171">+INDEX(Mercado_MARZO_2025!$G$10:$G$417,MATCH(EC_MARZO_2025!$C171&amp;EC_MARZO_2025!$B171&amp;"Energía",Mercado_MARZO_2025!$C$10:$C$417&amp;Mercado_MARZO_2025!$E$10:$E$417&amp;Mercado_MARZO_2025!$D$10:$D$417,0))*1000</f>
        <v>8487431.2894252054</v>
      </c>
      <c r="E171" s="28">
        <f t="array" ref="E171">+INDEX(Mercado_MARZO_2025!$G$10:$G$417,MATCH(EC_MARZO_2025!$C171&amp;EC_MARZO_2025!$B171&amp;"Potencia",Mercado_MARZO_2025!$C$10:$C$417&amp;Mercado_MARZO_2025!$E$10:$E$417&amp;Mercado_MARZO_2025!$D$10:$D$417,0))*1000</f>
        <v>22815.67550920754</v>
      </c>
      <c r="F171" s="215">
        <v>1.190002</v>
      </c>
      <c r="G171" s="215">
        <f>VLOOKUP($C171,PC_MARZO_2025!$B$11:$C$22,2,0)</f>
        <v>0.5</v>
      </c>
      <c r="H171" s="216">
        <f t="shared" si="29"/>
        <v>0.32499999999999996</v>
      </c>
      <c r="I171" s="28">
        <f t="shared" si="30"/>
        <v>6669.2676586160796</v>
      </c>
      <c r="J171" s="217">
        <f t="shared" si="31"/>
        <v>1.2923107692307694</v>
      </c>
      <c r="K171" s="28">
        <f t="shared" si="36"/>
        <v>29484.943167823621</v>
      </c>
      <c r="L171" s="218">
        <v>1.05</v>
      </c>
      <c r="M171" s="28">
        <f t="shared" si="37"/>
        <v>28080.898255070115</v>
      </c>
      <c r="N171" s="28">
        <f t="shared" si="32"/>
        <v>29484.943167823621</v>
      </c>
      <c r="O171" s="219">
        <f t="shared" si="33"/>
        <v>8487431.2894252054</v>
      </c>
      <c r="Q171" s="220"/>
      <c r="T171" s="222"/>
    </row>
    <row r="172" spans="1:20" ht="16.5" x14ac:dyDescent="0.3">
      <c r="A172" s="214" t="str">
        <f t="shared" si="26"/>
        <v>APBTSureste</v>
      </c>
      <c r="B172" s="180" t="s">
        <v>73</v>
      </c>
      <c r="C172" s="181" t="s">
        <v>57</v>
      </c>
      <c r="D172" s="28">
        <f t="array" ref="D172">+INDEX(Mercado_MARZO_2025!$G$10:$G$417,MATCH(EC_MARZO_2025!$C172&amp;EC_MARZO_2025!$B172&amp;"Energía",Mercado_MARZO_2025!$C$10:$C$417&amp;Mercado_MARZO_2025!$E$10:$E$417&amp;Mercado_MARZO_2025!$D$10:$D$417,0))*1000</f>
        <v>25298302.306933675</v>
      </c>
      <c r="E172" s="28">
        <f t="array" ref="E172">+INDEX(Mercado_MARZO_2025!$G$10:$G$417,MATCH(EC_MARZO_2025!$C172&amp;EC_MARZO_2025!$B172&amp;"Potencia",Mercado_MARZO_2025!$C$10:$C$417&amp;Mercado_MARZO_2025!$E$10:$E$417&amp;Mercado_MARZO_2025!$D$10:$D$417,0))*1000</f>
        <v>68006.188997133533</v>
      </c>
      <c r="F172" s="215">
        <v>1.190002</v>
      </c>
      <c r="G172" s="215">
        <f>VLOOKUP($C172,PC_MARZO_2025!$B$11:$C$22,2,0)</f>
        <v>0.5</v>
      </c>
      <c r="H172" s="216">
        <f t="shared" si="29"/>
        <v>0.32499999999999996</v>
      </c>
      <c r="I172" s="28">
        <f t="shared" si="30"/>
        <v>19878.941418205184</v>
      </c>
      <c r="J172" s="217">
        <f t="shared" si="31"/>
        <v>1.2923107692307694</v>
      </c>
      <c r="K172" s="28">
        <f>E172*J172</f>
        <v>87885.130415338717</v>
      </c>
      <c r="L172" s="218">
        <v>1</v>
      </c>
      <c r="M172" s="28">
        <f>K172/L172</f>
        <v>87885.130415338717</v>
      </c>
      <c r="N172" s="28">
        <f t="shared" si="32"/>
        <v>87885.130415338717</v>
      </c>
      <c r="O172" s="219">
        <f t="shared" si="33"/>
        <v>25298302.306933675</v>
      </c>
      <c r="Q172" s="220"/>
      <c r="T172" s="222"/>
    </row>
    <row r="173" spans="1:20" ht="16.5" x14ac:dyDescent="0.3">
      <c r="A173" s="214" t="str">
        <f t="shared" si="26"/>
        <v>APMTSureste</v>
      </c>
      <c r="B173" s="180" t="s">
        <v>73</v>
      </c>
      <c r="C173" s="181" t="s">
        <v>58</v>
      </c>
      <c r="D173" s="28">
        <f t="array" ref="D173">+INDEX(Mercado_MARZO_2025!$G$10:$G$417,MATCH(EC_MARZO_2025!$C173&amp;EC_MARZO_2025!$B173&amp;"Energía",Mercado_MARZO_2025!$C$10:$C$417&amp;Mercado_MARZO_2025!$E$10:$E$417&amp;Mercado_MARZO_2025!$D$10:$D$417,0))*1000</f>
        <v>1383116.2496107665</v>
      </c>
      <c r="E173" s="28">
        <f t="array" ref="E173">+INDEX(Mercado_MARZO_2025!$G$10:$G$417,MATCH(EC_MARZO_2025!$C173&amp;EC_MARZO_2025!$B173&amp;"Potencia",Mercado_MARZO_2025!$C$10:$C$417&amp;Mercado_MARZO_2025!$E$10:$E$417&amp;Mercado_MARZO_2025!$D$10:$D$417,0))*1000</f>
        <v>3718.0544344375444</v>
      </c>
      <c r="F173" s="215">
        <v>1.029315</v>
      </c>
      <c r="G173" s="215">
        <f>VLOOKUP($C173,PC_MARZO_2025!$B$11:$C$22,2,0)</f>
        <v>0.5</v>
      </c>
      <c r="H173" s="216">
        <f t="shared" si="29"/>
        <v>0.32499999999999996</v>
      </c>
      <c r="I173" s="28">
        <f t="shared" si="30"/>
        <v>167.68425499313315</v>
      </c>
      <c r="J173" s="217">
        <f t="shared" si="31"/>
        <v>1.0450999999999999</v>
      </c>
      <c r="K173" s="28">
        <f>E173*J173</f>
        <v>3885.7386894306774</v>
      </c>
      <c r="L173" s="218">
        <v>1</v>
      </c>
      <c r="M173" s="28">
        <f>K173/L173</f>
        <v>3885.7386894306774</v>
      </c>
      <c r="N173" s="28">
        <f t="shared" si="32"/>
        <v>3885.7386894306774</v>
      </c>
      <c r="O173" s="219">
        <f t="shared" si="33"/>
        <v>1383116.2496107665</v>
      </c>
      <c r="Q173" s="220"/>
      <c r="T173" s="222"/>
    </row>
    <row r="174" spans="1:20" ht="16.5" x14ac:dyDescent="0.3">
      <c r="A174" s="214" t="str">
        <f t="shared" si="26"/>
        <v>GDMTHSureste</v>
      </c>
      <c r="B174" s="180" t="s">
        <v>73</v>
      </c>
      <c r="C174" s="181" t="s">
        <v>54</v>
      </c>
      <c r="D174" s="28">
        <f t="array" ref="D174">+INDEX(Mercado_MARZO_2025!$G$10:$G$417,MATCH(EC_MARZO_2025!$C174&amp;EC_MARZO_2025!$B174&amp;"Energía",Mercado_MARZO_2025!$C$10:$C$417&amp;Mercado_MARZO_2025!$E$10:$E$417&amp;Mercado_MARZO_2025!$D$10:$D$417,0))*1000</f>
        <v>146024906.33959776</v>
      </c>
      <c r="E174" s="28">
        <f t="array" ref="E174">+INDEX(Mercado_MARZO_2025!$G$10:$G$417,MATCH(EC_MARZO_2025!$C174&amp;EC_MARZO_2025!$B174&amp;"Potencia",Mercado_MARZO_2025!$C$10:$C$417&amp;Mercado_MARZO_2025!$E$10:$E$417&amp;Mercado_MARZO_2025!$D$10:$D$417,0))*1000</f>
        <v>344333.39544330735</v>
      </c>
      <c r="F174" s="215">
        <v>1.029315</v>
      </c>
      <c r="G174" s="215">
        <f>VLOOKUP($C174,PC_MARZO_2025!$B$11:$C$22,2,0)</f>
        <v>0.56999999999999995</v>
      </c>
      <c r="H174" s="216">
        <f t="shared" si="29"/>
        <v>0.39842999999999995</v>
      </c>
      <c r="I174" s="28">
        <f t="shared" si="30"/>
        <v>14440.820439800496</v>
      </c>
      <c r="J174" s="217">
        <f t="shared" si="31"/>
        <v>1.0419384835479255</v>
      </c>
      <c r="K174" s="28">
        <f>E174*J174</f>
        <v>358774.2158831078</v>
      </c>
      <c r="L174" s="218">
        <v>1.25</v>
      </c>
      <c r="M174" s="28">
        <f>K174/L174</f>
        <v>287019.37270648626</v>
      </c>
      <c r="N174" s="28">
        <f t="shared" si="32"/>
        <v>287019.37270648626</v>
      </c>
      <c r="O174" s="219">
        <f t="shared" si="33"/>
        <v>287019.37270648626</v>
      </c>
      <c r="Q174" s="220"/>
      <c r="T174" s="222"/>
    </row>
    <row r="175" spans="1:20" ht="16.5" x14ac:dyDescent="0.3">
      <c r="A175" s="214" t="str">
        <f t="shared" si="26"/>
        <v>GDMTOSureste</v>
      </c>
      <c r="B175" s="180" t="s">
        <v>73</v>
      </c>
      <c r="C175" s="181" t="s">
        <v>55</v>
      </c>
      <c r="D175" s="28">
        <f t="array" ref="D175">+INDEX(Mercado_MARZO_2025!$G$10:$G$417,MATCH(EC_MARZO_2025!$C175&amp;EC_MARZO_2025!$B175&amp;"Energía",Mercado_MARZO_2025!$C$10:$C$417&amp;Mercado_MARZO_2025!$E$10:$E$417&amp;Mercado_MARZO_2025!$D$10:$D$417,0))*1000</f>
        <v>71589431.559730619</v>
      </c>
      <c r="E175" s="28">
        <f t="array" ref="E175">+INDEX(Mercado_MARZO_2025!$G$10:$G$417,MATCH(EC_MARZO_2025!$C175&amp;EC_MARZO_2025!$B175&amp;"Potencia",Mercado_MARZO_2025!$C$10:$C$417&amp;Mercado_MARZO_2025!$E$10:$E$417&amp;Mercado_MARZO_2025!$D$10:$D$417,0))*1000</f>
        <v>174949.73499445408</v>
      </c>
      <c r="F175" s="215">
        <v>1.029315</v>
      </c>
      <c r="G175" s="215">
        <f>VLOOKUP($C175,PC_MARZO_2025!$B$11:$C$22,2,0)</f>
        <v>0.55000000000000004</v>
      </c>
      <c r="H175" s="216">
        <f t="shared" si="29"/>
        <v>0.37675000000000003</v>
      </c>
      <c r="I175" s="28">
        <f t="shared" si="30"/>
        <v>7487.0824545436772</v>
      </c>
      <c r="J175" s="217">
        <f t="shared" si="31"/>
        <v>1.0427956204379563</v>
      </c>
      <c r="K175" s="28">
        <f t="shared" ref="K175:K183" si="38">E175*J175</f>
        <v>182436.81744899775</v>
      </c>
      <c r="L175" s="218">
        <v>1.05</v>
      </c>
      <c r="M175" s="28">
        <f t="shared" ref="M175:M183" si="39">K175/L175</f>
        <v>173749.34995142641</v>
      </c>
      <c r="N175" s="28">
        <f t="shared" si="32"/>
        <v>182436.81744899775</v>
      </c>
      <c r="O175" s="219">
        <f t="shared" si="33"/>
        <v>182436.81744899775</v>
      </c>
      <c r="Q175" s="220"/>
    </row>
    <row r="176" spans="1:20" ht="16.5" x14ac:dyDescent="0.3">
      <c r="A176" s="214" t="str">
        <f t="shared" si="26"/>
        <v>RAMTSureste</v>
      </c>
      <c r="B176" s="180" t="s">
        <v>73</v>
      </c>
      <c r="C176" s="181" t="s">
        <v>60</v>
      </c>
      <c r="D176" s="28">
        <f t="array" ref="D176">+INDEX(Mercado_MARZO_2025!$G$10:$G$417,MATCH(EC_MARZO_2025!$C176&amp;EC_MARZO_2025!$B176&amp;"Energía",Mercado_MARZO_2025!$C$10:$C$417&amp;Mercado_MARZO_2025!$E$10:$E$417&amp;Mercado_MARZO_2025!$D$10:$D$417,0))*1000</f>
        <v>11589461.884740261</v>
      </c>
      <c r="E176" s="28">
        <f t="array" ref="E176">+INDEX(Mercado_MARZO_2025!$G$10:$G$417,MATCH(EC_MARZO_2025!$C176&amp;EC_MARZO_2025!$B176&amp;"Potencia",Mercado_MARZO_2025!$C$10:$C$417&amp;Mercado_MARZO_2025!$E$10:$E$417&amp;Mercado_MARZO_2025!$D$10:$D$417,0))*1000</f>
        <v>31154.467432097477</v>
      </c>
      <c r="F176" s="215">
        <v>1.029315</v>
      </c>
      <c r="G176" s="215">
        <f>VLOOKUP($C176,PC_MARZO_2025!$B$11:$C$22,2,0)</f>
        <v>0.5</v>
      </c>
      <c r="H176" s="216">
        <f t="shared" si="29"/>
        <v>0.32499999999999996</v>
      </c>
      <c r="I176" s="28">
        <f t="shared" si="30"/>
        <v>1405.0664811875956</v>
      </c>
      <c r="J176" s="217">
        <f t="shared" si="31"/>
        <v>1.0450999999999999</v>
      </c>
      <c r="K176" s="28">
        <f t="shared" si="38"/>
        <v>32559.533913285071</v>
      </c>
      <c r="L176" s="218">
        <v>1.05</v>
      </c>
      <c r="M176" s="28">
        <f t="shared" si="39"/>
        <v>31009.079917414354</v>
      </c>
      <c r="N176" s="28">
        <f t="shared" si="32"/>
        <v>32559.533913285071</v>
      </c>
      <c r="O176" s="219">
        <f t="shared" si="33"/>
        <v>32559.533913285071</v>
      </c>
      <c r="Q176" s="220"/>
    </row>
    <row r="177" spans="1:17" ht="16.5" x14ac:dyDescent="0.3">
      <c r="A177" s="214" t="str">
        <f t="shared" si="26"/>
        <v>DISTSureste</v>
      </c>
      <c r="B177" s="180" t="s">
        <v>73</v>
      </c>
      <c r="C177" s="181" t="s">
        <v>51</v>
      </c>
      <c r="D177" s="28">
        <f t="array" ref="D177">+INDEX(Mercado_MARZO_2025!$G$10:$G$417,MATCH(EC_MARZO_2025!$C177&amp;EC_MARZO_2025!$B177&amp;"Energía",Mercado_MARZO_2025!$C$10:$C$417&amp;Mercado_MARZO_2025!$E$10:$E$417&amp;Mercado_MARZO_2025!$D$10:$D$417,0))*1000</f>
        <v>53232840.712081857</v>
      </c>
      <c r="E177" s="28">
        <f t="array" ref="E177">+INDEX(Mercado_MARZO_2025!$G$10:$G$417,MATCH(EC_MARZO_2025!$C177&amp;EC_MARZO_2025!$B177&amp;"Potencia",Mercado_MARZO_2025!$C$10:$C$417&amp;Mercado_MARZO_2025!$E$10:$E$417&amp;Mercado_MARZO_2025!$D$10:$D$417,0))*1000</f>
        <v>96688.536602880456</v>
      </c>
      <c r="F177" s="225">
        <v>1</v>
      </c>
      <c r="G177" s="215">
        <f>VLOOKUP($C177,PC_MARZO_2025!$B$11:$C$22,2,0)</f>
        <v>0.74</v>
      </c>
      <c r="H177" s="216">
        <f t="shared" si="29"/>
        <v>0.60531999999999997</v>
      </c>
      <c r="I177" s="28">
        <f t="shared" si="30"/>
        <v>0</v>
      </c>
      <c r="J177" s="217">
        <f t="shared" si="31"/>
        <v>1</v>
      </c>
      <c r="K177" s="28">
        <f t="shared" si="38"/>
        <v>96688.536602880456</v>
      </c>
      <c r="L177" s="218">
        <v>1.35</v>
      </c>
      <c r="M177" s="28">
        <f t="shared" si="39"/>
        <v>71621.138224355891</v>
      </c>
      <c r="N177" s="28">
        <f t="shared" si="32"/>
        <v>71621.138224355891</v>
      </c>
      <c r="O177" s="219">
        <f t="shared" si="33"/>
        <v>71621.138224355891</v>
      </c>
      <c r="Q177" s="220"/>
    </row>
    <row r="178" spans="1:17" ht="16.5" x14ac:dyDescent="0.3">
      <c r="A178" s="214" t="str">
        <f t="shared" si="26"/>
        <v>DITSureste</v>
      </c>
      <c r="B178" s="180" t="s">
        <v>73</v>
      </c>
      <c r="C178" s="181" t="s">
        <v>52</v>
      </c>
      <c r="D178" s="28">
        <f t="array" ref="D178">+INDEX(Mercado_MARZO_2025!$G$10:$G$417,MATCH(EC_MARZO_2025!$C178&amp;EC_MARZO_2025!$B178&amp;"Energía",Mercado_MARZO_2025!$C$10:$C$417&amp;Mercado_MARZO_2025!$E$10:$E$417&amp;Mercado_MARZO_2025!$D$10:$D$417,0))*1000</f>
        <v>1862129.533359563</v>
      </c>
      <c r="E178" s="28">
        <f t="array" ref="E178">+INDEX(Mercado_MARZO_2025!$G$10:$G$417,MATCH(EC_MARZO_2025!$C178&amp;EC_MARZO_2025!$B178&amp;"Potencia",Mercado_MARZO_2025!$C$10:$C$417&amp;Mercado_MARZO_2025!$E$10:$E$417&amp;Mercado_MARZO_2025!$D$10:$D$417,0))*1000</f>
        <v>3525.1581352407297</v>
      </c>
      <c r="F178" s="225">
        <v>1</v>
      </c>
      <c r="G178" s="215">
        <f>VLOOKUP($C178,PC_MARZO_2025!$B$11:$C$22,2,0)</f>
        <v>0.71</v>
      </c>
      <c r="H178" s="216">
        <f t="shared" si="29"/>
        <v>0.56586999999999998</v>
      </c>
      <c r="I178" s="28">
        <f t="shared" si="30"/>
        <v>0</v>
      </c>
      <c r="J178" s="217">
        <f t="shared" si="31"/>
        <v>1</v>
      </c>
      <c r="K178" s="28">
        <f t="shared" si="38"/>
        <v>3525.1581352407297</v>
      </c>
      <c r="L178" s="218">
        <v>2.5</v>
      </c>
      <c r="M178" s="28">
        <f t="shared" si="39"/>
        <v>1410.063254096292</v>
      </c>
      <c r="N178" s="28">
        <f t="shared" si="32"/>
        <v>1410.063254096292</v>
      </c>
      <c r="O178" s="219">
        <f t="shared" si="33"/>
        <v>1410.063254096292</v>
      </c>
      <c r="Q178" s="220"/>
    </row>
    <row r="179" spans="1:17" ht="16.5" x14ac:dyDescent="0.3">
      <c r="A179" s="214" t="str">
        <f t="shared" si="26"/>
        <v>DB1Valle de México Centro</v>
      </c>
      <c r="B179" s="180" t="s">
        <v>74</v>
      </c>
      <c r="C179" s="181" t="s">
        <v>48</v>
      </c>
      <c r="D179" s="28">
        <f t="array" ref="D179">+INDEX(Mercado_MARZO_2025!$G$10:$G$417,MATCH(EC_MARZO_2025!$C179&amp;EC_MARZO_2025!$B179&amp;"Energía",Mercado_MARZO_2025!$C$10:$C$417&amp;Mercado_MARZO_2025!$E$10:$E$417&amp;Mercado_MARZO_2025!$D$10:$D$417,0))*1000</f>
        <v>107402466.25252408</v>
      </c>
      <c r="E179" s="28">
        <f t="array" ref="E179">+INDEX(Mercado_MARZO_2025!$G$10:$G$417,MATCH(EC_MARZO_2025!$C179&amp;EC_MARZO_2025!$B179&amp;"Potencia",Mercado_MARZO_2025!$C$10:$C$417&amp;Mercado_MARZO_2025!$E$10:$E$417&amp;Mercado_MARZO_2025!$D$10:$D$417,0))*1000</f>
        <v>244674.83655122123</v>
      </c>
      <c r="F179" s="215">
        <v>1.3210470000000001</v>
      </c>
      <c r="G179" s="215">
        <f>VLOOKUP($C179,PC_MARZO_2025!$B$11:$C$22,2,0)</f>
        <v>0.59</v>
      </c>
      <c r="H179" s="216">
        <f t="shared" si="29"/>
        <v>0.42066999999999999</v>
      </c>
      <c r="I179" s="28">
        <f t="shared" si="30"/>
        <v>110171.27945338</v>
      </c>
      <c r="J179" s="217">
        <f t="shared" si="31"/>
        <v>1.4502762973352035</v>
      </c>
      <c r="K179" s="28">
        <f t="shared" si="38"/>
        <v>354846.11600460124</v>
      </c>
      <c r="L179" s="218">
        <v>1</v>
      </c>
      <c r="M179" s="28">
        <f t="shared" si="39"/>
        <v>354846.11600460124</v>
      </c>
      <c r="N179" s="28">
        <f t="shared" si="32"/>
        <v>354846.11600460124</v>
      </c>
      <c r="O179" s="219">
        <f t="shared" si="33"/>
        <v>107402466.25252408</v>
      </c>
      <c r="Q179" s="220"/>
    </row>
    <row r="180" spans="1:17" ht="16.5" x14ac:dyDescent="0.3">
      <c r="A180" s="214" t="str">
        <f t="shared" si="26"/>
        <v>DB2Valle de México Centro</v>
      </c>
      <c r="B180" s="180" t="s">
        <v>74</v>
      </c>
      <c r="C180" s="181" t="s">
        <v>50</v>
      </c>
      <c r="D180" s="28">
        <f t="array" ref="D180">+INDEX(Mercado_MARZO_2025!$G$10:$G$417,MATCH(EC_MARZO_2025!$C180&amp;EC_MARZO_2025!$B180&amp;"Energía",Mercado_MARZO_2025!$C$10:$C$417&amp;Mercado_MARZO_2025!$E$10:$E$417&amp;Mercado_MARZO_2025!$D$10:$D$417,0))*1000</f>
        <v>68708524.531384781</v>
      </c>
      <c r="E180" s="28">
        <f t="array" ref="E180">+INDEX(Mercado_MARZO_2025!$G$10:$G$417,MATCH(EC_MARZO_2025!$C180&amp;EC_MARZO_2025!$B180&amp;"Potencia",Mercado_MARZO_2025!$C$10:$C$417&amp;Mercado_MARZO_2025!$E$10:$E$417&amp;Mercado_MARZO_2025!$D$10:$D$417,0))*1000</f>
        <v>156525.70742524328</v>
      </c>
      <c r="F180" s="215">
        <v>1.3210470000000001</v>
      </c>
      <c r="G180" s="215">
        <f>VLOOKUP($C180,PC_MARZO_2025!$B$11:$C$22,2,0)</f>
        <v>0.59</v>
      </c>
      <c r="H180" s="216">
        <f t="shared" si="29"/>
        <v>0.42066999999999999</v>
      </c>
      <c r="I180" s="28">
        <f t="shared" si="30"/>
        <v>70479.815977211911</v>
      </c>
      <c r="J180" s="217">
        <f t="shared" si="31"/>
        <v>1.4502762973352035</v>
      </c>
      <c r="K180" s="28">
        <f t="shared" si="38"/>
        <v>227005.52340245518</v>
      </c>
      <c r="L180" s="218">
        <v>1.0062500000000001</v>
      </c>
      <c r="M180" s="28">
        <f t="shared" si="39"/>
        <v>225595.55120740886</v>
      </c>
      <c r="N180" s="28">
        <f t="shared" si="32"/>
        <v>227005.52340245518</v>
      </c>
      <c r="O180" s="219">
        <f t="shared" si="33"/>
        <v>68708524.531384781</v>
      </c>
      <c r="Q180" s="220"/>
    </row>
    <row r="181" spans="1:17" ht="16.5" x14ac:dyDescent="0.3">
      <c r="A181" s="214" t="str">
        <f t="shared" si="26"/>
        <v>PDBTValle de México Centro</v>
      </c>
      <c r="B181" s="180" t="s">
        <v>74</v>
      </c>
      <c r="C181" s="181" t="s">
        <v>56</v>
      </c>
      <c r="D181" s="28">
        <f t="array" ref="D181">+INDEX(Mercado_MARZO_2025!$G$10:$G$417,MATCH(EC_MARZO_2025!$C181&amp;EC_MARZO_2025!$B181&amp;"Energía",Mercado_MARZO_2025!$C$10:$C$417&amp;Mercado_MARZO_2025!$E$10:$E$417&amp;Mercado_MARZO_2025!$D$10:$D$417,0))*1000</f>
        <v>88866948.558315903</v>
      </c>
      <c r="E181" s="28">
        <f t="array" ref="E181">+INDEX(Mercado_MARZO_2025!$G$10:$G$417,MATCH(EC_MARZO_2025!$C181&amp;EC_MARZO_2025!$B181&amp;"Potencia",Mercado_MARZO_2025!$C$10:$C$417&amp;Mercado_MARZO_2025!$E$10:$E$417&amp;Mercado_MARZO_2025!$D$10:$D$417,0))*1000</f>
        <v>205939.35057080991</v>
      </c>
      <c r="F181" s="215">
        <v>1.3210470000000001</v>
      </c>
      <c r="G181" s="215">
        <f>VLOOKUP($C181,PC_MARZO_2025!$B$11:$C$22,2,0)</f>
        <v>0.57999999999999996</v>
      </c>
      <c r="H181" s="216">
        <f t="shared" si="29"/>
        <v>0.40947999999999996</v>
      </c>
      <c r="I181" s="28">
        <f t="shared" si="30"/>
        <v>93649.023629896372</v>
      </c>
      <c r="J181" s="217">
        <f t="shared" si="31"/>
        <v>1.4547407932011331</v>
      </c>
      <c r="K181" s="28">
        <f t="shared" si="38"/>
        <v>299588.37420070625</v>
      </c>
      <c r="L181" s="218">
        <v>1.1800000000000002</v>
      </c>
      <c r="M181" s="28">
        <f t="shared" si="39"/>
        <v>253888.45271246289</v>
      </c>
      <c r="N181" s="28">
        <f t="shared" si="32"/>
        <v>299588.37420070625</v>
      </c>
      <c r="O181" s="219">
        <f t="shared" si="33"/>
        <v>88866948.558315903</v>
      </c>
      <c r="Q181" s="220"/>
    </row>
    <row r="182" spans="1:17" ht="16.5" x14ac:dyDescent="0.3">
      <c r="A182" s="214" t="str">
        <f t="shared" si="26"/>
        <v>GDBTValle de México Centro</v>
      </c>
      <c r="B182" s="180" t="s">
        <v>74</v>
      </c>
      <c r="C182" s="223" t="s">
        <v>53</v>
      </c>
      <c r="D182" s="28">
        <f t="array" ref="D182">+INDEX(Mercado_MARZO_2025!$G$10:$G$417,MATCH(EC_MARZO_2025!$C182&amp;EC_MARZO_2025!$B182&amp;"Energía",Mercado_MARZO_2025!$C$10:$C$417&amp;Mercado_MARZO_2025!$E$10:$E$417&amp;Mercado_MARZO_2025!$D$10:$D$417,0))*1000</f>
        <v>34626906.92658361</v>
      </c>
      <c r="E182" s="28">
        <f t="array" ref="E182">+INDEX(Mercado_MARZO_2025!$G$10:$G$417,MATCH(EC_MARZO_2025!$C182&amp;EC_MARZO_2025!$B182&amp;"Potencia",Mercado_MARZO_2025!$C$10:$C$417&amp;Mercado_MARZO_2025!$E$10:$E$417&amp;Mercado_MARZO_2025!$D$10:$D$417,0))*1000</f>
        <v>94982.73789385453</v>
      </c>
      <c r="F182" s="215">
        <v>1.3210470000000001</v>
      </c>
      <c r="G182" s="215">
        <f>VLOOKUP($C182,PC_MARZO_2025!$B$11:$C$22,2,0)</f>
        <v>0.49</v>
      </c>
      <c r="H182" s="216">
        <f t="shared" si="29"/>
        <v>0.31506999999999996</v>
      </c>
      <c r="I182" s="28">
        <f t="shared" si="30"/>
        <v>47424.452647913415</v>
      </c>
      <c r="J182" s="217">
        <f t="shared" si="31"/>
        <v>1.4992954898911355</v>
      </c>
      <c r="K182" s="28">
        <f t="shared" si="38"/>
        <v>142407.19054176795</v>
      </c>
      <c r="L182" s="218">
        <v>1.29</v>
      </c>
      <c r="M182" s="28">
        <f t="shared" si="39"/>
        <v>110393.17096261081</v>
      </c>
      <c r="N182" s="28">
        <f t="shared" si="32"/>
        <v>142407.19054176795</v>
      </c>
      <c r="O182" s="219">
        <f t="shared" si="33"/>
        <v>142407.19054176795</v>
      </c>
      <c r="Q182" s="220"/>
    </row>
    <row r="183" spans="1:17" ht="16.5" x14ac:dyDescent="0.3">
      <c r="A183" s="214" t="str">
        <f t="shared" si="26"/>
        <v>RABTValle de México Centro</v>
      </c>
      <c r="B183" s="180" t="s">
        <v>74</v>
      </c>
      <c r="C183" s="223" t="s">
        <v>59</v>
      </c>
      <c r="D183" s="28">
        <f t="array" ref="D183">+INDEX(Mercado_MARZO_2025!$G$10:$G$417,MATCH(EC_MARZO_2025!$C183&amp;EC_MARZO_2025!$B183&amp;"Energía",Mercado_MARZO_2025!$C$10:$C$417&amp;Mercado_MARZO_2025!$E$10:$E$417&amp;Mercado_MARZO_2025!$D$10:$D$417,0))*1000</f>
        <v>509370.9166515934</v>
      </c>
      <c r="E183" s="28">
        <f t="array" ref="E183">+INDEX(Mercado_MARZO_2025!$G$10:$G$417,MATCH(EC_MARZO_2025!$C183&amp;EC_MARZO_2025!$B183&amp;"Potencia",Mercado_MARZO_2025!$C$10:$C$417&amp;Mercado_MARZO_2025!$E$10:$E$417&amp;Mercado_MARZO_2025!$D$10:$D$417,0))*1000</f>
        <v>1369.2766576655738</v>
      </c>
      <c r="F183" s="215">
        <v>1.3210470000000001</v>
      </c>
      <c r="G183" s="215">
        <f>VLOOKUP($C183,PC_MARZO_2025!$B$11:$C$22,2,0)</f>
        <v>0.5</v>
      </c>
      <c r="H183" s="216">
        <f t="shared" si="29"/>
        <v>0.32499999999999996</v>
      </c>
      <c r="I183" s="28">
        <f t="shared" si="30"/>
        <v>676.3110201747071</v>
      </c>
      <c r="J183" s="217">
        <f t="shared" si="31"/>
        <v>1.4939184615384615</v>
      </c>
      <c r="K183" s="28">
        <f t="shared" si="38"/>
        <v>2045.5876778402805</v>
      </c>
      <c r="L183" s="218">
        <v>1.05</v>
      </c>
      <c r="M183" s="28">
        <f t="shared" si="39"/>
        <v>1948.1787408002672</v>
      </c>
      <c r="N183" s="28">
        <f t="shared" si="32"/>
        <v>2045.5876778402805</v>
      </c>
      <c r="O183" s="219">
        <f t="shared" si="33"/>
        <v>509370.9166515934</v>
      </c>
      <c r="Q183" s="220"/>
    </row>
    <row r="184" spans="1:17" ht="16.5" x14ac:dyDescent="0.3">
      <c r="A184" s="214" t="str">
        <f t="shared" si="26"/>
        <v>APBTValle de México Centro</v>
      </c>
      <c r="B184" s="180" t="s">
        <v>74</v>
      </c>
      <c r="C184" s="223" t="s">
        <v>57</v>
      </c>
      <c r="D184" s="28">
        <f t="array" ref="D184">+INDEX(Mercado_MARZO_2025!$G$10:$G$417,MATCH(EC_MARZO_2025!$C184&amp;EC_MARZO_2025!$B184&amp;"Energía",Mercado_MARZO_2025!$C$10:$C$417&amp;Mercado_MARZO_2025!$E$10:$E$417&amp;Mercado_MARZO_2025!$D$10:$D$417,0))*1000</f>
        <v>6533282.7448719023</v>
      </c>
      <c r="E184" s="28">
        <f t="array" ref="E184">+INDEX(Mercado_MARZO_2025!$G$10:$G$417,MATCH(EC_MARZO_2025!$C184&amp;EC_MARZO_2025!$B184&amp;"Potencia",Mercado_MARZO_2025!$C$10:$C$417&amp;Mercado_MARZO_2025!$E$10:$E$417&amp;Mercado_MARZO_2025!$D$10:$D$417,0))*1000</f>
        <v>17562.588023849203</v>
      </c>
      <c r="F184" s="215">
        <v>1.3210470000000001</v>
      </c>
      <c r="G184" s="215">
        <f>VLOOKUP($C184,PC_MARZO_2025!$B$11:$C$22,2,0)</f>
        <v>0.5</v>
      </c>
      <c r="H184" s="216">
        <f t="shared" si="29"/>
        <v>0.32499999999999996</v>
      </c>
      <c r="I184" s="28">
        <f t="shared" si="30"/>
        <v>8674.4864573734103</v>
      </c>
      <c r="J184" s="217">
        <f t="shared" si="31"/>
        <v>1.4939184615384615</v>
      </c>
      <c r="K184" s="28">
        <f>E184*J184</f>
        <v>26237.074481222611</v>
      </c>
      <c r="L184" s="218">
        <v>1</v>
      </c>
      <c r="M184" s="28">
        <f>K184/L184</f>
        <v>26237.074481222611</v>
      </c>
      <c r="N184" s="28">
        <f t="shared" si="32"/>
        <v>26237.074481222611</v>
      </c>
      <c r="O184" s="219">
        <f t="shared" si="33"/>
        <v>6533282.7448719023</v>
      </c>
      <c r="Q184" s="220"/>
    </row>
    <row r="185" spans="1:17" ht="16.5" x14ac:dyDescent="0.3">
      <c r="A185" s="214" t="str">
        <f t="shared" si="26"/>
        <v>APMTValle de México Centro</v>
      </c>
      <c r="B185" s="180" t="s">
        <v>74</v>
      </c>
      <c r="C185" s="223" t="s">
        <v>58</v>
      </c>
      <c r="D185" s="28">
        <f t="array" ref="D185">+INDEX(Mercado_MARZO_2025!$G$10:$G$417,MATCH(EC_MARZO_2025!$C185&amp;EC_MARZO_2025!$B185&amp;"Energía",Mercado_MARZO_2025!$C$10:$C$417&amp;Mercado_MARZO_2025!$E$10:$E$417&amp;Mercado_MARZO_2025!$D$10:$D$417,0))*1000</f>
        <v>81609.729022626736</v>
      </c>
      <c r="E185" s="28">
        <f t="array" ref="E185">+INDEX(Mercado_MARZO_2025!$G$10:$G$417,MATCH(EC_MARZO_2025!$C185&amp;EC_MARZO_2025!$B185&amp;"Potencia",Mercado_MARZO_2025!$C$10:$C$417&amp;Mercado_MARZO_2025!$E$10:$E$417&amp;Mercado_MARZO_2025!$D$10:$D$417,0))*1000</f>
        <v>219.38099199630841</v>
      </c>
      <c r="F185" s="215">
        <v>1.006875</v>
      </c>
      <c r="G185" s="215">
        <f>VLOOKUP($C185,PC_MARZO_2025!$B$11:$C$22,2,0)</f>
        <v>0.5</v>
      </c>
      <c r="H185" s="216">
        <f t="shared" si="29"/>
        <v>0.32499999999999996</v>
      </c>
      <c r="I185" s="28">
        <f t="shared" si="30"/>
        <v>2.3203758768840199</v>
      </c>
      <c r="J185" s="217">
        <f t="shared" si="31"/>
        <v>1.010576923076923</v>
      </c>
      <c r="K185" s="28">
        <f>E185*J185</f>
        <v>221.70136787319242</v>
      </c>
      <c r="L185" s="218">
        <v>1</v>
      </c>
      <c r="M185" s="28">
        <f>K185/L185</f>
        <v>221.70136787319242</v>
      </c>
      <c r="N185" s="28">
        <f t="shared" si="32"/>
        <v>221.70136787319242</v>
      </c>
      <c r="O185" s="219">
        <f t="shared" si="33"/>
        <v>81609.729022626736</v>
      </c>
      <c r="Q185" s="220"/>
    </row>
    <row r="186" spans="1:17" ht="16.5" x14ac:dyDescent="0.3">
      <c r="A186" s="214" t="str">
        <f t="shared" si="26"/>
        <v>GDMTHValle de México Centro</v>
      </c>
      <c r="B186" s="180" t="s">
        <v>74</v>
      </c>
      <c r="C186" s="181" t="s">
        <v>54</v>
      </c>
      <c r="D186" s="28">
        <f t="array" ref="D186">+INDEX(Mercado_MARZO_2025!$G$10:$G$417,MATCH(EC_MARZO_2025!$C186&amp;EC_MARZO_2025!$B186&amp;"Energía",Mercado_MARZO_2025!$C$10:$C$417&amp;Mercado_MARZO_2025!$E$10:$E$417&amp;Mercado_MARZO_2025!$D$10:$D$417,0))*1000</f>
        <v>272100994.40259635</v>
      </c>
      <c r="E186" s="28">
        <f t="array" ref="E186">+INDEX(Mercado_MARZO_2025!$G$10:$G$417,MATCH(EC_MARZO_2025!$C186&amp;EC_MARZO_2025!$B186&amp;"Potencia",Mercado_MARZO_2025!$C$10:$C$417&amp;Mercado_MARZO_2025!$E$10:$E$417&amp;Mercado_MARZO_2025!$D$10:$D$417,0))*1000</f>
        <v>641626.56669165345</v>
      </c>
      <c r="F186" s="215">
        <v>1.006875</v>
      </c>
      <c r="G186" s="215">
        <f>VLOOKUP($C186,PC_MARZO_2025!$B$11:$C$22,2,0)</f>
        <v>0.56999999999999995</v>
      </c>
      <c r="H186" s="216">
        <f t="shared" si="29"/>
        <v>0.39842999999999995</v>
      </c>
      <c r="I186" s="28">
        <f t="shared" si="30"/>
        <v>6310.7047868456284</v>
      </c>
      <c r="J186" s="217">
        <f t="shared" si="31"/>
        <v>1.00983547925608</v>
      </c>
      <c r="K186" s="28">
        <f>E186*J186</f>
        <v>647937.27147849905</v>
      </c>
      <c r="L186" s="218">
        <v>1.25</v>
      </c>
      <c r="M186" s="28">
        <f>K186/L186</f>
        <v>518349.81718279922</v>
      </c>
      <c r="N186" s="28">
        <f t="shared" si="32"/>
        <v>518349.81718279922</v>
      </c>
      <c r="O186" s="219">
        <f t="shared" si="33"/>
        <v>518349.81718279922</v>
      </c>
      <c r="Q186" s="220"/>
    </row>
    <row r="187" spans="1:17" ht="16.5" x14ac:dyDescent="0.3">
      <c r="A187" s="214" t="str">
        <f t="shared" si="26"/>
        <v>GDMTOValle de México Centro</v>
      </c>
      <c r="B187" s="180" t="s">
        <v>74</v>
      </c>
      <c r="C187" s="181" t="s">
        <v>55</v>
      </c>
      <c r="D187" s="28">
        <f t="array" ref="D187">+INDEX(Mercado_MARZO_2025!$G$10:$G$417,MATCH(EC_MARZO_2025!$C187&amp;EC_MARZO_2025!$B187&amp;"Energía",Mercado_MARZO_2025!$C$10:$C$417&amp;Mercado_MARZO_2025!$E$10:$E$417&amp;Mercado_MARZO_2025!$D$10:$D$417,0))*1000</f>
        <v>47796437.170485452</v>
      </c>
      <c r="E187" s="28">
        <f t="array" ref="E187">+INDEX(Mercado_MARZO_2025!$G$10:$G$417,MATCH(EC_MARZO_2025!$C187&amp;EC_MARZO_2025!$B187&amp;"Potencia",Mercado_MARZO_2025!$C$10:$C$417&amp;Mercado_MARZO_2025!$E$10:$E$417&amp;Mercado_MARZO_2025!$D$10:$D$417,0))*1000</f>
        <v>116804.58741565357</v>
      </c>
      <c r="F187" s="215">
        <v>1.006875</v>
      </c>
      <c r="G187" s="215">
        <f>VLOOKUP($C187,PC_MARZO_2025!$B$11:$C$22,2,0)</f>
        <v>0.55000000000000004</v>
      </c>
      <c r="H187" s="216">
        <f t="shared" si="29"/>
        <v>0.37675000000000003</v>
      </c>
      <c r="I187" s="28">
        <f t="shared" si="30"/>
        <v>1172.3088153030865</v>
      </c>
      <c r="J187" s="217">
        <f t="shared" si="31"/>
        <v>1.010036496350365</v>
      </c>
      <c r="K187" s="28">
        <f t="shared" ref="K187:K195" si="40">E187*J187</f>
        <v>117976.89623095667</v>
      </c>
      <c r="L187" s="218">
        <v>1.05</v>
      </c>
      <c r="M187" s="28">
        <f t="shared" ref="M187:M195" si="41">K187/L187</f>
        <v>112358.9487913873</v>
      </c>
      <c r="N187" s="28">
        <f t="shared" si="32"/>
        <v>117976.89623095667</v>
      </c>
      <c r="O187" s="219">
        <f t="shared" si="33"/>
        <v>117976.89623095667</v>
      </c>
      <c r="Q187" s="220"/>
    </row>
    <row r="188" spans="1:17" ht="16.5" x14ac:dyDescent="0.3">
      <c r="A188" s="214" t="str">
        <f t="shared" si="26"/>
        <v>RAMTValle de México Centro</v>
      </c>
      <c r="B188" s="180" t="s">
        <v>74</v>
      </c>
      <c r="C188" s="181" t="s">
        <v>60</v>
      </c>
      <c r="D188" s="28">
        <f t="array" ref="D188">+INDEX(Mercado_MARZO_2025!$G$10:$G$417,MATCH(EC_MARZO_2025!$C188&amp;EC_MARZO_2025!$B188&amp;"Energía",Mercado_MARZO_2025!$C$10:$C$417&amp;Mercado_MARZO_2025!$E$10:$E$417&amp;Mercado_MARZO_2025!$D$10:$D$417,0))*1000</f>
        <v>658284.45972037059</v>
      </c>
      <c r="E188" s="28">
        <f t="array" ref="E188">+INDEX(Mercado_MARZO_2025!$G$10:$G$417,MATCH(EC_MARZO_2025!$C188&amp;EC_MARZO_2025!$B188&amp;"Potencia",Mercado_MARZO_2025!$C$10:$C$417&amp;Mercado_MARZO_2025!$E$10:$E$417&amp;Mercado_MARZO_2025!$D$10:$D$417,0))*1000</f>
        <v>1769.5818809687382</v>
      </c>
      <c r="F188" s="215">
        <v>1.006875</v>
      </c>
      <c r="G188" s="215">
        <f>VLOOKUP($C188,PC_MARZO_2025!$B$11:$C$22,2,0)</f>
        <v>0.5</v>
      </c>
      <c r="H188" s="216">
        <f t="shared" si="29"/>
        <v>0.32499999999999996</v>
      </c>
      <c r="I188" s="28">
        <f t="shared" si="30"/>
        <v>18.716731433323094</v>
      </c>
      <c r="J188" s="217">
        <f t="shared" si="31"/>
        <v>1.010576923076923</v>
      </c>
      <c r="K188" s="28">
        <f t="shared" si="40"/>
        <v>1788.2986124020613</v>
      </c>
      <c r="L188" s="218">
        <v>1.05</v>
      </c>
      <c r="M188" s="28">
        <f t="shared" si="41"/>
        <v>1703.1415356210107</v>
      </c>
      <c r="N188" s="28">
        <f t="shared" si="32"/>
        <v>1788.2986124020613</v>
      </c>
      <c r="O188" s="219">
        <f t="shared" si="33"/>
        <v>1788.2986124020613</v>
      </c>
      <c r="Q188" s="220"/>
    </row>
    <row r="189" spans="1:17" ht="16.5" x14ac:dyDescent="0.3">
      <c r="A189" s="214" t="str">
        <f t="shared" si="26"/>
        <v>DISTValle de México Centro</v>
      </c>
      <c r="B189" s="180" t="s">
        <v>74</v>
      </c>
      <c r="C189" s="181" t="s">
        <v>51</v>
      </c>
      <c r="D189" s="28">
        <f t="array" ref="D189">+INDEX(Mercado_MARZO_2025!$G$10:$G$417,MATCH(EC_MARZO_2025!$C189&amp;EC_MARZO_2025!$B189&amp;"Energía",Mercado_MARZO_2025!$C$10:$C$417&amp;Mercado_MARZO_2025!$E$10:$E$417&amp;Mercado_MARZO_2025!$D$10:$D$417,0))*1000</f>
        <v>4733687.4258100502</v>
      </c>
      <c r="E189" s="28">
        <f t="array" ref="E189">+INDEX(Mercado_MARZO_2025!$G$10:$G$417,MATCH(EC_MARZO_2025!$C189&amp;EC_MARZO_2025!$B189&amp;"Potencia",Mercado_MARZO_2025!$C$10:$C$417&amp;Mercado_MARZO_2025!$E$10:$E$417&amp;Mercado_MARZO_2025!$D$10:$D$417,0))*1000</f>
        <v>8597.9501340635907</v>
      </c>
      <c r="F189" s="225">
        <v>1</v>
      </c>
      <c r="G189" s="215">
        <f>VLOOKUP($C189,PC_MARZO_2025!$B$11:$C$22,2,0)</f>
        <v>0.74</v>
      </c>
      <c r="H189" s="216">
        <f t="shared" si="29"/>
        <v>0.60531999999999997</v>
      </c>
      <c r="I189" s="28">
        <f t="shared" si="30"/>
        <v>0</v>
      </c>
      <c r="J189" s="217">
        <f t="shared" si="31"/>
        <v>1</v>
      </c>
      <c r="K189" s="28">
        <f t="shared" si="40"/>
        <v>8597.9501340635907</v>
      </c>
      <c r="L189" s="218">
        <v>1.35</v>
      </c>
      <c r="M189" s="28">
        <f t="shared" si="41"/>
        <v>6368.8519511582153</v>
      </c>
      <c r="N189" s="28">
        <f t="shared" si="32"/>
        <v>6368.8519511582153</v>
      </c>
      <c r="O189" s="219">
        <f t="shared" si="33"/>
        <v>6368.8519511582153</v>
      </c>
      <c r="Q189" s="220"/>
    </row>
    <row r="190" spans="1:17" ht="16.5" x14ac:dyDescent="0.3">
      <c r="A190" s="214" t="str">
        <f t="shared" si="26"/>
        <v>DITValle de México Centro</v>
      </c>
      <c r="B190" s="180" t="s">
        <v>74</v>
      </c>
      <c r="C190" s="181" t="s">
        <v>52</v>
      </c>
      <c r="D190" s="28">
        <f t="array" ref="D190">+INDEX(Mercado_MARZO_2025!$G$10:$G$417,MATCH(EC_MARZO_2025!$C190&amp;EC_MARZO_2025!$B190&amp;"Energía",Mercado_MARZO_2025!$C$10:$C$417&amp;Mercado_MARZO_2025!$E$10:$E$417&amp;Mercado_MARZO_2025!$D$10:$D$417,0))*1000</f>
        <v>0</v>
      </c>
      <c r="E190" s="28">
        <f t="array" ref="E190">+INDEX(Mercado_MARZO_2025!$G$10:$G$417,MATCH(EC_MARZO_2025!$C190&amp;EC_MARZO_2025!$B190&amp;"Potencia",Mercado_MARZO_2025!$C$10:$C$417&amp;Mercado_MARZO_2025!$E$10:$E$417&amp;Mercado_MARZO_2025!$D$10:$D$417,0))*1000</f>
        <v>0</v>
      </c>
      <c r="F190" s="225">
        <v>1</v>
      </c>
      <c r="G190" s="215">
        <f>VLOOKUP($C190,PC_MARZO_2025!$B$11:$C$22,2,0)</f>
        <v>0.71</v>
      </c>
      <c r="H190" s="216">
        <f t="shared" si="29"/>
        <v>0.56586999999999998</v>
      </c>
      <c r="I190" s="28">
        <f t="shared" si="30"/>
        <v>0</v>
      </c>
      <c r="J190" s="217">
        <f t="shared" si="31"/>
        <v>0</v>
      </c>
      <c r="K190" s="28">
        <f t="shared" si="40"/>
        <v>0</v>
      </c>
      <c r="L190" s="218">
        <v>2.5</v>
      </c>
      <c r="M190" s="28">
        <f t="shared" si="41"/>
        <v>0</v>
      </c>
      <c r="N190" s="28">
        <f t="shared" si="32"/>
        <v>0</v>
      </c>
      <c r="O190" s="219">
        <f t="shared" si="33"/>
        <v>0</v>
      </c>
      <c r="Q190" s="220"/>
    </row>
    <row r="191" spans="1:17" ht="16.5" x14ac:dyDescent="0.3">
      <c r="A191" s="214" t="str">
        <f t="shared" si="26"/>
        <v>DB1Valle de México Norte</v>
      </c>
      <c r="B191" s="180" t="s">
        <v>75</v>
      </c>
      <c r="C191" s="181" t="s">
        <v>48</v>
      </c>
      <c r="D191" s="28">
        <f t="array" ref="D191">+INDEX(Mercado_MARZO_2025!$G$10:$G$417,MATCH(EC_MARZO_2025!$C191&amp;EC_MARZO_2025!$B191&amp;"Energía",Mercado_MARZO_2025!$C$10:$C$417&amp;Mercado_MARZO_2025!$E$10:$E$417&amp;Mercado_MARZO_2025!$D$10:$D$417,0))*1000</f>
        <v>141978943.35187909</v>
      </c>
      <c r="E191" s="28">
        <f t="array" ref="E191">+INDEX(Mercado_MARZO_2025!$G$10:$G$417,MATCH(EC_MARZO_2025!$C191&amp;EC_MARZO_2025!$B191&amp;"Potencia",Mercado_MARZO_2025!$C$10:$C$417&amp;Mercado_MARZO_2025!$E$10:$E$417&amp;Mercado_MARZO_2025!$D$10:$D$417,0))*1000</f>
        <v>323443.92052095657</v>
      </c>
      <c r="F191" s="215">
        <v>1.512148</v>
      </c>
      <c r="G191" s="215">
        <f>VLOOKUP($C191,PC_MARZO_2025!$B$11:$C$22,2,0)</f>
        <v>0.59</v>
      </c>
      <c r="H191" s="216">
        <f t="shared" si="29"/>
        <v>0.42066999999999999</v>
      </c>
      <c r="I191" s="28">
        <f t="shared" si="30"/>
        <v>232329.81347400681</v>
      </c>
      <c r="J191" s="217">
        <f t="shared" si="31"/>
        <v>1.7183001402524543</v>
      </c>
      <c r="K191" s="28">
        <f t="shared" si="40"/>
        <v>555773.73399496335</v>
      </c>
      <c r="L191" s="218">
        <v>1</v>
      </c>
      <c r="M191" s="28">
        <f t="shared" si="41"/>
        <v>555773.73399496335</v>
      </c>
      <c r="N191" s="28">
        <f t="shared" si="32"/>
        <v>555773.73399496335</v>
      </c>
      <c r="O191" s="219">
        <f t="shared" si="33"/>
        <v>141978943.35187909</v>
      </c>
      <c r="Q191" s="220"/>
    </row>
    <row r="192" spans="1:17" ht="16.5" x14ac:dyDescent="0.3">
      <c r="A192" s="214" t="str">
        <f t="shared" si="26"/>
        <v>DB2Valle de México Norte</v>
      </c>
      <c r="B192" s="180" t="s">
        <v>75</v>
      </c>
      <c r="C192" s="223" t="s">
        <v>50</v>
      </c>
      <c r="D192" s="28">
        <f t="array" ref="D192">+INDEX(Mercado_MARZO_2025!$G$10:$G$417,MATCH(EC_MARZO_2025!$C192&amp;EC_MARZO_2025!$B192&amp;"Energía",Mercado_MARZO_2025!$C$10:$C$417&amp;Mercado_MARZO_2025!$E$10:$E$417&amp;Mercado_MARZO_2025!$D$10:$D$417,0))*1000</f>
        <v>88216287.05580698</v>
      </c>
      <c r="E192" s="28">
        <f t="array" ref="E192">+INDEX(Mercado_MARZO_2025!$G$10:$G$417,MATCH(EC_MARZO_2025!$C192&amp;EC_MARZO_2025!$B192&amp;"Potencia",Mercado_MARZO_2025!$C$10:$C$417&amp;Mercado_MARZO_2025!$E$10:$E$417&amp;Mercado_MARZO_2025!$D$10:$D$417,0))*1000</f>
        <v>200966.57339121331</v>
      </c>
      <c r="F192" s="215">
        <v>1.512148</v>
      </c>
      <c r="G192" s="215">
        <f>VLOOKUP($C192,PC_MARZO_2025!$B$11:$C$22,2,0)</f>
        <v>0.59</v>
      </c>
      <c r="H192" s="216">
        <f t="shared" si="29"/>
        <v>0.42066999999999999</v>
      </c>
      <c r="I192" s="28">
        <f t="shared" si="30"/>
        <v>144354.31785296369</v>
      </c>
      <c r="J192" s="217">
        <f t="shared" si="31"/>
        <v>1.7183001402524545</v>
      </c>
      <c r="K192" s="28">
        <f t="shared" si="40"/>
        <v>345320.89124417701</v>
      </c>
      <c r="L192" s="218">
        <v>1.0062500000000001</v>
      </c>
      <c r="M192" s="28">
        <f t="shared" si="41"/>
        <v>343176.04098800197</v>
      </c>
      <c r="N192" s="28">
        <f t="shared" si="32"/>
        <v>345320.89124417701</v>
      </c>
      <c r="O192" s="219">
        <f t="shared" si="33"/>
        <v>88216287.05580698</v>
      </c>
      <c r="Q192" s="220"/>
    </row>
    <row r="193" spans="1:17" ht="16.5" x14ac:dyDescent="0.3">
      <c r="A193" s="214" t="str">
        <f t="shared" si="26"/>
        <v>PDBTValle de México Norte</v>
      </c>
      <c r="B193" s="180" t="s">
        <v>75</v>
      </c>
      <c r="C193" s="181" t="s">
        <v>56</v>
      </c>
      <c r="D193" s="28">
        <f t="array" ref="D193">+INDEX(Mercado_MARZO_2025!$G$10:$G$417,MATCH(EC_MARZO_2025!$C193&amp;EC_MARZO_2025!$B193&amp;"Energía",Mercado_MARZO_2025!$C$10:$C$417&amp;Mercado_MARZO_2025!$E$10:$E$417&amp;Mercado_MARZO_2025!$D$10:$D$417,0))*1000</f>
        <v>66979430.411640614</v>
      </c>
      <c r="E193" s="28">
        <f t="array" ref="E193">+INDEX(Mercado_MARZO_2025!$G$10:$G$417,MATCH(EC_MARZO_2025!$C193&amp;EC_MARZO_2025!$B193&amp;"Potencia",Mercado_MARZO_2025!$C$10:$C$417&amp;Mercado_MARZO_2025!$E$10:$E$417&amp;Mercado_MARZO_2025!$D$10:$D$417,0))*1000</f>
        <v>155217.44162875559</v>
      </c>
      <c r="F193" s="215">
        <v>1.512148</v>
      </c>
      <c r="G193" s="215">
        <f>VLOOKUP($C193,PC_MARZO_2025!$B$11:$C$22,2,0)</f>
        <v>0.57999999999999996</v>
      </c>
      <c r="H193" s="216">
        <f t="shared" si="29"/>
        <v>0.40947999999999996</v>
      </c>
      <c r="I193" s="28">
        <f t="shared" si="30"/>
        <v>112598.16189133702</v>
      </c>
      <c r="J193" s="217">
        <f t="shared" si="31"/>
        <v>1.7254220963172806</v>
      </c>
      <c r="K193" s="28">
        <f t="shared" si="40"/>
        <v>267815.60352009261</v>
      </c>
      <c r="L193" s="218">
        <v>1.1800000000000002</v>
      </c>
      <c r="M193" s="28">
        <f t="shared" si="41"/>
        <v>226962.37586448522</v>
      </c>
      <c r="N193" s="28">
        <f t="shared" si="32"/>
        <v>267815.60352009261</v>
      </c>
      <c r="O193" s="219">
        <f t="shared" si="33"/>
        <v>66979430.411640614</v>
      </c>
      <c r="Q193" s="220"/>
    </row>
    <row r="194" spans="1:17" ht="16.5" x14ac:dyDescent="0.3">
      <c r="A194" s="214" t="str">
        <f t="shared" si="26"/>
        <v>GDBTValle de México Norte</v>
      </c>
      <c r="B194" s="180" t="s">
        <v>75</v>
      </c>
      <c r="C194" s="223" t="s">
        <v>53</v>
      </c>
      <c r="D194" s="28">
        <f t="array" ref="D194">+INDEX(Mercado_MARZO_2025!$G$10:$G$417,MATCH(EC_MARZO_2025!$C194&amp;EC_MARZO_2025!$B194&amp;"Energía",Mercado_MARZO_2025!$C$10:$C$417&amp;Mercado_MARZO_2025!$E$10:$E$417&amp;Mercado_MARZO_2025!$D$10:$D$417,0))*1000</f>
        <v>13367033.717836795</v>
      </c>
      <c r="E194" s="28">
        <f t="array" ref="E194">+INDEX(Mercado_MARZO_2025!$G$10:$G$417,MATCH(EC_MARZO_2025!$C194&amp;EC_MARZO_2025!$B194&amp;"Potencia",Mercado_MARZO_2025!$C$10:$C$417&amp;Mercado_MARZO_2025!$E$10:$E$417&amp;Mercado_MARZO_2025!$D$10:$D$417,0))*1000</f>
        <v>36666.21054925608</v>
      </c>
      <c r="F194" s="215">
        <v>1.512148</v>
      </c>
      <c r="G194" s="215">
        <f>VLOOKUP($C194,PC_MARZO_2025!$B$11:$C$22,2,0)</f>
        <v>0.49</v>
      </c>
      <c r="H194" s="216">
        <f t="shared" si="29"/>
        <v>0.31506999999999996</v>
      </c>
      <c r="I194" s="28">
        <f t="shared" si="30"/>
        <v>29204.551166999074</v>
      </c>
      <c r="J194" s="217">
        <f t="shared" si="31"/>
        <v>1.7964976671850703</v>
      </c>
      <c r="K194" s="28">
        <f t="shared" si="40"/>
        <v>65870.761716255161</v>
      </c>
      <c r="L194" s="218">
        <v>1.29</v>
      </c>
      <c r="M194" s="28">
        <f t="shared" si="41"/>
        <v>51062.605981593144</v>
      </c>
      <c r="N194" s="28">
        <f t="shared" si="32"/>
        <v>65870.761716255161</v>
      </c>
      <c r="O194" s="219">
        <f t="shared" si="33"/>
        <v>65870.761716255161</v>
      </c>
      <c r="Q194" s="220"/>
    </row>
    <row r="195" spans="1:17" ht="16.5" x14ac:dyDescent="0.3">
      <c r="A195" s="214" t="str">
        <f t="shared" si="26"/>
        <v>RABTValle de México Norte</v>
      </c>
      <c r="B195" s="180" t="s">
        <v>75</v>
      </c>
      <c r="C195" s="223" t="s">
        <v>59</v>
      </c>
      <c r="D195" s="28">
        <f t="array" ref="D195">+INDEX(Mercado_MARZO_2025!$G$10:$G$417,MATCH(EC_MARZO_2025!$C195&amp;EC_MARZO_2025!$B195&amp;"Energía",Mercado_MARZO_2025!$C$10:$C$417&amp;Mercado_MARZO_2025!$E$10:$E$417&amp;Mercado_MARZO_2025!$D$10:$D$417,0))*1000</f>
        <v>1492549.6538897888</v>
      </c>
      <c r="E195" s="28">
        <f t="array" ref="E195">+INDEX(Mercado_MARZO_2025!$G$10:$G$417,MATCH(EC_MARZO_2025!$C195&amp;EC_MARZO_2025!$B195&amp;"Potencia",Mercado_MARZO_2025!$C$10:$C$417&amp;Mercado_MARZO_2025!$E$10:$E$417&amp;Mercado_MARZO_2025!$D$10:$D$417,0))*1000</f>
        <v>4012.2302523919052</v>
      </c>
      <c r="F195" s="215">
        <v>1.512148</v>
      </c>
      <c r="G195" s="215">
        <f>VLOOKUP($C195,PC_MARZO_2025!$B$11:$C$22,2,0)</f>
        <v>0.5</v>
      </c>
      <c r="H195" s="216">
        <f t="shared" si="29"/>
        <v>0.32499999999999996</v>
      </c>
      <c r="I195" s="28">
        <f t="shared" si="30"/>
        <v>3161.3164604646308</v>
      </c>
      <c r="J195" s="217">
        <f t="shared" si="31"/>
        <v>1.7879200000000002</v>
      </c>
      <c r="K195" s="28">
        <f t="shared" si="40"/>
        <v>7173.546712856536</v>
      </c>
      <c r="L195" s="218">
        <v>1.05</v>
      </c>
      <c r="M195" s="28">
        <f t="shared" si="41"/>
        <v>6831.9492503395577</v>
      </c>
      <c r="N195" s="28">
        <f t="shared" si="32"/>
        <v>7173.546712856536</v>
      </c>
      <c r="O195" s="219">
        <f t="shared" si="33"/>
        <v>1492549.6538897888</v>
      </c>
      <c r="Q195" s="220"/>
    </row>
    <row r="196" spans="1:17" ht="16.5" x14ac:dyDescent="0.3">
      <c r="A196" s="214" t="str">
        <f t="shared" si="26"/>
        <v>APBTValle de México Norte</v>
      </c>
      <c r="B196" s="180" t="s">
        <v>75</v>
      </c>
      <c r="C196" s="181" t="s">
        <v>57</v>
      </c>
      <c r="D196" s="28">
        <f t="array" ref="D196">+INDEX(Mercado_MARZO_2025!$G$10:$G$417,MATCH(EC_MARZO_2025!$C196&amp;EC_MARZO_2025!$B196&amp;"Energía",Mercado_MARZO_2025!$C$10:$C$417&amp;Mercado_MARZO_2025!$E$10:$E$417&amp;Mercado_MARZO_2025!$D$10:$D$417,0))*1000</f>
        <v>20290700.521093804</v>
      </c>
      <c r="E196" s="28">
        <f t="array" ref="E196">+INDEX(Mercado_MARZO_2025!$G$10:$G$417,MATCH(EC_MARZO_2025!$C196&amp;EC_MARZO_2025!$B196&amp;"Potencia",Mercado_MARZO_2025!$C$10:$C$417&amp;Mercado_MARZO_2025!$E$10:$E$417&amp;Mercado_MARZO_2025!$D$10:$D$417,0))*1000</f>
        <v>54544.89387390807</v>
      </c>
      <c r="F196" s="215">
        <v>1.512148</v>
      </c>
      <c r="G196" s="215">
        <f>VLOOKUP($C196,PC_MARZO_2025!$B$11:$C$22,2,0)</f>
        <v>0.5</v>
      </c>
      <c r="H196" s="216">
        <f t="shared" si="29"/>
        <v>0.32499999999999996</v>
      </c>
      <c r="I196" s="28">
        <f t="shared" si="30"/>
        <v>42977.012781129662</v>
      </c>
      <c r="J196" s="217">
        <f t="shared" si="31"/>
        <v>1.7879200000000004</v>
      </c>
      <c r="K196" s="28">
        <f>E196*J196</f>
        <v>97521.906655037732</v>
      </c>
      <c r="L196" s="218">
        <v>1</v>
      </c>
      <c r="M196" s="28">
        <f>K196/L196</f>
        <v>97521.906655037732</v>
      </c>
      <c r="N196" s="28">
        <f t="shared" si="32"/>
        <v>97521.906655037732</v>
      </c>
      <c r="O196" s="219">
        <f t="shared" si="33"/>
        <v>20290700.521093804</v>
      </c>
      <c r="Q196" s="220"/>
    </row>
    <row r="197" spans="1:17" ht="16.5" x14ac:dyDescent="0.3">
      <c r="A197" s="214" t="str">
        <f t="shared" si="26"/>
        <v>APMTValle de México Norte</v>
      </c>
      <c r="B197" s="180" t="s">
        <v>75</v>
      </c>
      <c r="C197" s="181" t="s">
        <v>58</v>
      </c>
      <c r="D197" s="28">
        <f t="array" ref="D197">+INDEX(Mercado_MARZO_2025!$G$10:$G$417,MATCH(EC_MARZO_2025!$C197&amp;EC_MARZO_2025!$B197&amp;"Energía",Mercado_MARZO_2025!$C$10:$C$417&amp;Mercado_MARZO_2025!$E$10:$E$417&amp;Mercado_MARZO_2025!$D$10:$D$417,0))*1000</f>
        <v>2478.5898711630684</v>
      </c>
      <c r="E197" s="28">
        <f t="array" ref="E197">+INDEX(Mercado_MARZO_2025!$G$10:$G$417,MATCH(EC_MARZO_2025!$C197&amp;EC_MARZO_2025!$B197&amp;"Potencia",Mercado_MARZO_2025!$C$10:$C$417&amp;Mercado_MARZO_2025!$E$10:$E$417&amp;Mercado_MARZO_2025!$D$10:$D$417,0))*1000</f>
        <v>6.6628759977501835</v>
      </c>
      <c r="F197" s="215">
        <v>1.0058419999999999</v>
      </c>
      <c r="G197" s="215">
        <f>VLOOKUP($C197,PC_MARZO_2025!$B$11:$C$22,2,0)</f>
        <v>0.5</v>
      </c>
      <c r="H197" s="216">
        <f t="shared" si="29"/>
        <v>0.32499999999999996</v>
      </c>
      <c r="I197" s="28">
        <f t="shared" si="30"/>
        <v>5.9883879352086049E-2</v>
      </c>
      <c r="J197" s="217">
        <f t="shared" si="31"/>
        <v>1.0089876923076921</v>
      </c>
      <c r="K197" s="28">
        <f>E197*J197</f>
        <v>6.722759877102269</v>
      </c>
      <c r="L197" s="218">
        <v>1</v>
      </c>
      <c r="M197" s="28">
        <f>K197/L197</f>
        <v>6.722759877102269</v>
      </c>
      <c r="N197" s="28">
        <f t="shared" si="32"/>
        <v>6.722759877102269</v>
      </c>
      <c r="O197" s="219">
        <f t="shared" si="33"/>
        <v>2478.5898711630684</v>
      </c>
      <c r="Q197" s="220"/>
    </row>
    <row r="198" spans="1:17" ht="16.5" x14ac:dyDescent="0.3">
      <c r="A198" s="214" t="str">
        <f t="shared" si="26"/>
        <v>GDMTHValle de México Norte</v>
      </c>
      <c r="B198" s="180" t="s">
        <v>75</v>
      </c>
      <c r="C198" s="181" t="s">
        <v>54</v>
      </c>
      <c r="D198" s="28">
        <f t="array" ref="D198">+INDEX(Mercado_MARZO_2025!$G$10:$G$417,MATCH(EC_MARZO_2025!$C198&amp;EC_MARZO_2025!$B198&amp;"Energía",Mercado_MARZO_2025!$C$10:$C$417&amp;Mercado_MARZO_2025!$E$10:$E$417&amp;Mercado_MARZO_2025!$D$10:$D$417,0))*1000</f>
        <v>347615151.39537311</v>
      </c>
      <c r="E198" s="28">
        <f t="array" ref="E198">+INDEX(Mercado_MARZO_2025!$G$10:$G$417,MATCH(EC_MARZO_2025!$C198&amp;EC_MARZO_2025!$B198&amp;"Potencia",Mercado_MARZO_2025!$C$10:$C$417&amp;Mercado_MARZO_2025!$E$10:$E$417&amp;Mercado_MARZO_2025!$D$10:$D$417,0))*1000</f>
        <v>819692.3962350809</v>
      </c>
      <c r="F198" s="215">
        <v>1.0058419999999999</v>
      </c>
      <c r="G198" s="215">
        <f>VLOOKUP($C198,PC_MARZO_2025!$B$11:$C$22,2,0)</f>
        <v>0.56999999999999995</v>
      </c>
      <c r="H198" s="216">
        <f t="shared" si="29"/>
        <v>0.39842999999999995</v>
      </c>
      <c r="I198" s="28">
        <f t="shared" si="30"/>
        <v>6850.7052629545969</v>
      </c>
      <c r="J198" s="217">
        <f t="shared" si="31"/>
        <v>1.0083576537911301</v>
      </c>
      <c r="K198" s="28">
        <f>E198*J198</f>
        <v>826543.10149803548</v>
      </c>
      <c r="L198" s="218">
        <v>1.25</v>
      </c>
      <c r="M198" s="28">
        <f>K198/L198</f>
        <v>661234.48119842843</v>
      </c>
      <c r="N198" s="28">
        <f t="shared" si="32"/>
        <v>661234.48119842843</v>
      </c>
      <c r="O198" s="219">
        <f t="shared" si="33"/>
        <v>661234.48119842843</v>
      </c>
      <c r="Q198" s="220"/>
    </row>
    <row r="199" spans="1:17" ht="16.5" x14ac:dyDescent="0.3">
      <c r="A199" s="214" t="str">
        <f t="shared" si="26"/>
        <v>GDMTOValle de México Norte</v>
      </c>
      <c r="B199" s="180" t="s">
        <v>75</v>
      </c>
      <c r="C199" s="181" t="s">
        <v>55</v>
      </c>
      <c r="D199" s="28">
        <f t="array" ref="D199">+INDEX(Mercado_MARZO_2025!$G$10:$G$417,MATCH(EC_MARZO_2025!$C199&amp;EC_MARZO_2025!$B199&amp;"Energía",Mercado_MARZO_2025!$C$10:$C$417&amp;Mercado_MARZO_2025!$E$10:$E$417&amp;Mercado_MARZO_2025!$D$10:$D$417,0))*1000</f>
        <v>63827941.59391056</v>
      </c>
      <c r="E199" s="28">
        <f t="array" ref="E199">+INDEX(Mercado_MARZO_2025!$G$10:$G$417,MATCH(EC_MARZO_2025!$C199&amp;EC_MARZO_2025!$B199&amp;"Potencia",Mercado_MARZO_2025!$C$10:$C$417&amp;Mercado_MARZO_2025!$E$10:$E$417&amp;Mercado_MARZO_2025!$D$10:$D$417,0))*1000</f>
        <v>155982.2619597032</v>
      </c>
      <c r="F199" s="215">
        <v>1.0058419999999999</v>
      </c>
      <c r="G199" s="215">
        <f>VLOOKUP($C199,PC_MARZO_2025!$B$11:$C$22,2,0)</f>
        <v>0.55000000000000004</v>
      </c>
      <c r="H199" s="216">
        <f t="shared" si="29"/>
        <v>0.37675000000000003</v>
      </c>
      <c r="I199" s="28">
        <f t="shared" si="30"/>
        <v>1330.2895976183518</v>
      </c>
      <c r="J199" s="217">
        <f t="shared" si="31"/>
        <v>1.0085284671532846</v>
      </c>
      <c r="K199" s="28">
        <f t="shared" ref="K199:K214" si="42">E199*J199</f>
        <v>157312.55155732157</v>
      </c>
      <c r="L199" s="218">
        <v>1.05</v>
      </c>
      <c r="M199" s="28">
        <f t="shared" ref="M199:M214" si="43">K199/L199</f>
        <v>149821.47767363957</v>
      </c>
      <c r="N199" s="28">
        <f t="shared" si="32"/>
        <v>157312.55155732157</v>
      </c>
      <c r="O199" s="219">
        <f t="shared" si="33"/>
        <v>157312.55155732157</v>
      </c>
      <c r="Q199" s="220"/>
    </row>
    <row r="200" spans="1:17" ht="16.5" x14ac:dyDescent="0.3">
      <c r="A200" s="214" t="str">
        <f t="shared" si="26"/>
        <v>RAMTValle de México Norte</v>
      </c>
      <c r="B200" s="180" t="s">
        <v>75</v>
      </c>
      <c r="C200" s="181" t="s">
        <v>60</v>
      </c>
      <c r="D200" s="28">
        <f t="array" ref="D200">+INDEX(Mercado_MARZO_2025!$G$10:$G$417,MATCH(EC_MARZO_2025!$C200&amp;EC_MARZO_2025!$B200&amp;"Energía",Mercado_MARZO_2025!$C$10:$C$417&amp;Mercado_MARZO_2025!$E$10:$E$417&amp;Mercado_MARZO_2025!$D$10:$D$417,0))*1000</f>
        <v>1902651.5822476293</v>
      </c>
      <c r="E200" s="28">
        <f t="array" ref="E200">+INDEX(Mercado_MARZO_2025!$G$10:$G$417,MATCH(EC_MARZO_2025!$C200&amp;EC_MARZO_2025!$B200&amp;"Potencia",Mercado_MARZO_2025!$C$10:$C$417&amp;Mercado_MARZO_2025!$E$10:$E$417&amp;Mercado_MARZO_2025!$D$10:$D$417,0))*1000</f>
        <v>5114.6547909882511</v>
      </c>
      <c r="F200" s="215">
        <v>1.0058419999999999</v>
      </c>
      <c r="G200" s="215">
        <f>VLOOKUP($C200,PC_MARZO_2025!$B$11:$C$22,2,0)</f>
        <v>0.5</v>
      </c>
      <c r="H200" s="216">
        <f t="shared" si="29"/>
        <v>0.32499999999999996</v>
      </c>
      <c r="I200" s="28">
        <f t="shared" si="30"/>
        <v>45.968943521465953</v>
      </c>
      <c r="J200" s="217">
        <f t="shared" si="31"/>
        <v>1.0089876923076921</v>
      </c>
      <c r="K200" s="28">
        <f t="shared" si="42"/>
        <v>5160.623734509717</v>
      </c>
      <c r="L200" s="218">
        <v>1.05</v>
      </c>
      <c r="M200" s="28">
        <f t="shared" si="43"/>
        <v>4914.8797471521111</v>
      </c>
      <c r="N200" s="28">
        <f t="shared" si="32"/>
        <v>5160.623734509717</v>
      </c>
      <c r="O200" s="219">
        <f t="shared" si="33"/>
        <v>5160.623734509717</v>
      </c>
      <c r="Q200" s="220"/>
    </row>
    <row r="201" spans="1:17" ht="16.5" x14ac:dyDescent="0.3">
      <c r="A201" s="214" t="str">
        <f t="shared" si="26"/>
        <v>DISTValle de México Norte</v>
      </c>
      <c r="B201" s="180" t="s">
        <v>75</v>
      </c>
      <c r="C201" s="181" t="s">
        <v>51</v>
      </c>
      <c r="D201" s="28">
        <f t="array" ref="D201">+INDEX(Mercado_MARZO_2025!$G$10:$G$417,MATCH(EC_MARZO_2025!$C201&amp;EC_MARZO_2025!$B201&amp;"Energía",Mercado_MARZO_2025!$C$10:$C$417&amp;Mercado_MARZO_2025!$E$10:$E$417&amp;Mercado_MARZO_2025!$D$10:$D$417,0))*1000</f>
        <v>107379886.48569348</v>
      </c>
      <c r="E201" s="28">
        <f t="array" ref="E201">+INDEX(Mercado_MARZO_2025!$G$10:$G$417,MATCH(EC_MARZO_2025!$C201&amp;EC_MARZO_2025!$B201&amp;"Potencia",Mercado_MARZO_2025!$C$10:$C$417&amp;Mercado_MARZO_2025!$E$10:$E$417&amp;Mercado_MARZO_2025!$D$10:$D$417,0))*1000</f>
        <v>195037.57353547931</v>
      </c>
      <c r="F201" s="225">
        <v>1</v>
      </c>
      <c r="G201" s="215">
        <f>VLOOKUP($C201,PC_MARZO_2025!$B$11:$C$22,2,0)</f>
        <v>0.74</v>
      </c>
      <c r="H201" s="216">
        <f t="shared" si="29"/>
        <v>0.60531999999999997</v>
      </c>
      <c r="I201" s="28">
        <f t="shared" si="30"/>
        <v>0</v>
      </c>
      <c r="J201" s="217">
        <f t="shared" si="31"/>
        <v>1</v>
      </c>
      <c r="K201" s="28">
        <f t="shared" si="42"/>
        <v>195037.57353547931</v>
      </c>
      <c r="L201" s="218">
        <v>1.35</v>
      </c>
      <c r="M201" s="28">
        <f t="shared" si="43"/>
        <v>144472.27669294763</v>
      </c>
      <c r="N201" s="28">
        <f t="shared" si="32"/>
        <v>144472.27669294763</v>
      </c>
      <c r="O201" s="219">
        <f t="shared" si="33"/>
        <v>144472.27669294763</v>
      </c>
      <c r="Q201" s="220"/>
    </row>
    <row r="202" spans="1:17" ht="16.5" x14ac:dyDescent="0.3">
      <c r="A202" s="214" t="str">
        <f t="shared" si="26"/>
        <v>DITValle de México Norte</v>
      </c>
      <c r="B202" s="180" t="s">
        <v>75</v>
      </c>
      <c r="C202" s="181" t="s">
        <v>52</v>
      </c>
      <c r="D202" s="28">
        <f t="array" ref="D202">+INDEX(Mercado_MARZO_2025!$G$10:$G$417,MATCH(EC_MARZO_2025!$C202&amp;EC_MARZO_2025!$B202&amp;"Energía",Mercado_MARZO_2025!$C$10:$C$417&amp;Mercado_MARZO_2025!$E$10:$E$417&amp;Mercado_MARZO_2025!$D$10:$D$417,0))*1000</f>
        <v>26824601.592350483</v>
      </c>
      <c r="E202" s="28">
        <f t="array" ref="E202">+INDEX(Mercado_MARZO_2025!$G$10:$G$417,MATCH(EC_MARZO_2025!$C202&amp;EC_MARZO_2025!$B202&amp;"Potencia",Mercado_MARZO_2025!$C$10:$C$417&amp;Mercado_MARZO_2025!$E$10:$E$417&amp;Mercado_MARZO_2025!$D$10:$D$417,0))*1000</f>
        <v>50781.087370041045</v>
      </c>
      <c r="F202" s="225">
        <v>1</v>
      </c>
      <c r="G202" s="215">
        <f>VLOOKUP($C202,PC_MARZO_2025!$B$11:$C$22,2,0)</f>
        <v>0.71</v>
      </c>
      <c r="H202" s="216">
        <f t="shared" si="29"/>
        <v>0.56586999999999998</v>
      </c>
      <c r="I202" s="28">
        <f t="shared" si="30"/>
        <v>0</v>
      </c>
      <c r="J202" s="217">
        <f t="shared" si="31"/>
        <v>1</v>
      </c>
      <c r="K202" s="28">
        <f t="shared" si="42"/>
        <v>50781.087370041045</v>
      </c>
      <c r="L202" s="218">
        <v>2.5</v>
      </c>
      <c r="M202" s="28">
        <f t="shared" si="43"/>
        <v>20312.434948016416</v>
      </c>
      <c r="N202" s="28">
        <f t="shared" si="32"/>
        <v>20312.434948016416</v>
      </c>
      <c r="O202" s="219">
        <f t="shared" si="33"/>
        <v>20312.434948016416</v>
      </c>
      <c r="Q202" s="220"/>
    </row>
    <row r="203" spans="1:17" ht="16.5" x14ac:dyDescent="0.3">
      <c r="A203" s="214" t="str">
        <f t="shared" ref="A203:A214" si="44">C203&amp;B203</f>
        <v>DB1Valle de México Sur</v>
      </c>
      <c r="B203" s="180" t="s">
        <v>76</v>
      </c>
      <c r="C203" s="181" t="s">
        <v>48</v>
      </c>
      <c r="D203" s="28">
        <f t="array" ref="D203">+INDEX(Mercado_MARZO_2025!$G$10:$G$417,MATCH(EC_MARZO_2025!$C203&amp;EC_MARZO_2025!$B203&amp;"Energía",Mercado_MARZO_2025!$C$10:$C$417&amp;Mercado_MARZO_2025!$E$10:$E$417&amp;Mercado_MARZO_2025!$D$10:$D$417,0))*1000</f>
        <v>148340503.57663611</v>
      </c>
      <c r="E203" s="28">
        <f t="array" ref="E203">+INDEX(Mercado_MARZO_2025!$G$10:$G$417,MATCH(EC_MARZO_2025!$C203&amp;EC_MARZO_2025!$B203&amp;"Potencia",Mercado_MARZO_2025!$C$10:$C$417&amp;Mercado_MARZO_2025!$E$10:$E$417&amp;Mercado_MARZO_2025!$D$10:$D$417,0))*1000</f>
        <v>337936.2665769913</v>
      </c>
      <c r="F203" s="215">
        <v>1.5491060000000001</v>
      </c>
      <c r="G203" s="215">
        <f>VLOOKUP($C203,PC_MARZO_2025!$B$11:$C$22,2,0)</f>
        <v>0.59</v>
      </c>
      <c r="H203" s="216">
        <f t="shared" si="29"/>
        <v>0.42066999999999999</v>
      </c>
      <c r="I203" s="28">
        <f t="shared" si="30"/>
        <v>260256.42579947467</v>
      </c>
      <c r="J203" s="217">
        <f t="shared" si="31"/>
        <v>1.7701346423562416</v>
      </c>
      <c r="K203" s="28">
        <f t="shared" si="42"/>
        <v>598192.692376466</v>
      </c>
      <c r="L203" s="218">
        <v>1</v>
      </c>
      <c r="M203" s="28">
        <f t="shared" si="43"/>
        <v>598192.692376466</v>
      </c>
      <c r="N203" s="28">
        <f t="shared" si="32"/>
        <v>598192.692376466</v>
      </c>
      <c r="O203" s="219">
        <f t="shared" si="33"/>
        <v>148340503.57663611</v>
      </c>
      <c r="Q203" s="220"/>
    </row>
    <row r="204" spans="1:17" ht="16.5" x14ac:dyDescent="0.3">
      <c r="A204" s="214" t="str">
        <f t="shared" si="44"/>
        <v>DB2Valle de México Sur</v>
      </c>
      <c r="B204" s="180" t="s">
        <v>76</v>
      </c>
      <c r="C204" s="181" t="s">
        <v>50</v>
      </c>
      <c r="D204" s="28">
        <f t="array" ref="D204">+INDEX(Mercado_MARZO_2025!$G$10:$G$417,MATCH(EC_MARZO_2025!$C204&amp;EC_MARZO_2025!$B204&amp;"Energía",Mercado_MARZO_2025!$C$10:$C$417&amp;Mercado_MARZO_2025!$E$10:$E$417&amp;Mercado_MARZO_2025!$D$10:$D$417,0))*1000</f>
        <v>93911006.916292816</v>
      </c>
      <c r="E204" s="28">
        <f t="array" ref="E204">+INDEX(Mercado_MARZO_2025!$G$10:$G$417,MATCH(EC_MARZO_2025!$C204&amp;EC_MARZO_2025!$B204&amp;"Potencia",Mercado_MARZO_2025!$C$10:$C$417&amp;Mercado_MARZO_2025!$E$10:$E$417&amp;Mercado_MARZO_2025!$D$10:$D$417,0))*1000</f>
        <v>213939.78247743033</v>
      </c>
      <c r="F204" s="215">
        <v>1.5491060000000001</v>
      </c>
      <c r="G204" s="215">
        <f>VLOOKUP($C204,PC_MARZO_2025!$B$11:$C$22,2,0)</f>
        <v>0.59</v>
      </c>
      <c r="H204" s="216">
        <f t="shared" ref="H204:H214" si="45">0.3*G204+0.7*G204*G204</f>
        <v>0.42066999999999999</v>
      </c>
      <c r="I204" s="28">
        <f t="shared" ref="I204:I214" si="46">D204*(F204-1)/(31*24)/H204</f>
        <v>164762.43786402786</v>
      </c>
      <c r="J204" s="217">
        <f t="shared" ref="J204:J214" si="47">IFERROR(((I204+E204)/E204),0)</f>
        <v>1.7701346423562414</v>
      </c>
      <c r="K204" s="28">
        <f t="shared" si="42"/>
        <v>378702.22034145822</v>
      </c>
      <c r="L204" s="218">
        <v>1.0062500000000001</v>
      </c>
      <c r="M204" s="28">
        <f t="shared" si="43"/>
        <v>376350.03263747395</v>
      </c>
      <c r="N204" s="28">
        <f t="shared" si="32"/>
        <v>378702.22034145822</v>
      </c>
      <c r="O204" s="219">
        <f t="shared" si="33"/>
        <v>93911006.916292816</v>
      </c>
      <c r="Q204" s="220"/>
    </row>
    <row r="205" spans="1:17" ht="16.5" x14ac:dyDescent="0.3">
      <c r="A205" s="214" t="str">
        <f t="shared" si="44"/>
        <v>PDBTValle de México Sur</v>
      </c>
      <c r="B205" s="180" t="s">
        <v>76</v>
      </c>
      <c r="C205" s="181" t="s">
        <v>56</v>
      </c>
      <c r="D205" s="28">
        <f t="array" ref="D205">+INDEX(Mercado_MARZO_2025!$G$10:$G$417,MATCH(EC_MARZO_2025!$C205&amp;EC_MARZO_2025!$B205&amp;"Energía",Mercado_MARZO_2025!$C$10:$C$417&amp;Mercado_MARZO_2025!$E$10:$E$417&amp;Mercado_MARZO_2025!$D$10:$D$417,0))*1000</f>
        <v>75302343.58273305</v>
      </c>
      <c r="E205" s="28">
        <f t="array" ref="E205">+INDEX(Mercado_MARZO_2025!$G$10:$G$417,MATCH(EC_MARZO_2025!$C205&amp;EC_MARZO_2025!$B205&amp;"Potencia",Mercado_MARZO_2025!$C$10:$C$417&amp;Mercado_MARZO_2025!$E$10:$E$417&amp;Mercado_MARZO_2025!$D$10:$D$417,0))*1000</f>
        <v>174504.87482094238</v>
      </c>
      <c r="F205" s="215">
        <v>1.5491060000000001</v>
      </c>
      <c r="G205" s="215">
        <f>VLOOKUP($C205,PC_MARZO_2025!$B$11:$C$22,2,0)</f>
        <v>0.57999999999999996</v>
      </c>
      <c r="H205" s="216">
        <f t="shared" si="45"/>
        <v>0.40947999999999996</v>
      </c>
      <c r="I205" s="28">
        <f t="shared" si="46"/>
        <v>135724.75041562098</v>
      </c>
      <c r="J205" s="217">
        <f t="shared" si="47"/>
        <v>1.7777705382436264</v>
      </c>
      <c r="K205" s="28">
        <f t="shared" si="42"/>
        <v>310229.62523656338</v>
      </c>
      <c r="L205" s="218">
        <v>1.1800000000000002</v>
      </c>
      <c r="M205" s="28">
        <f t="shared" si="43"/>
        <v>262906.4620648842</v>
      </c>
      <c r="N205" s="28">
        <f t="shared" si="32"/>
        <v>310229.62523656338</v>
      </c>
      <c r="O205" s="219">
        <f t="shared" si="33"/>
        <v>75302343.58273305</v>
      </c>
      <c r="Q205" s="220"/>
    </row>
    <row r="206" spans="1:17" ht="16.5" x14ac:dyDescent="0.3">
      <c r="A206" s="214" t="str">
        <f t="shared" si="44"/>
        <v>GDBTValle de México Sur</v>
      </c>
      <c r="B206" s="180" t="s">
        <v>76</v>
      </c>
      <c r="C206" s="223" t="s">
        <v>53</v>
      </c>
      <c r="D206" s="28">
        <f t="array" ref="D206">+INDEX(Mercado_MARZO_2025!$G$10:$G$417,MATCH(EC_MARZO_2025!$C206&amp;EC_MARZO_2025!$B206&amp;"Energía",Mercado_MARZO_2025!$C$10:$C$417&amp;Mercado_MARZO_2025!$E$10:$E$417&amp;Mercado_MARZO_2025!$D$10:$D$417,0))*1000</f>
        <v>18743979.395275548</v>
      </c>
      <c r="E206" s="28">
        <f t="array" ref="E206">+INDEX(Mercado_MARZO_2025!$G$10:$G$417,MATCH(EC_MARZO_2025!$C206&amp;EC_MARZO_2025!$B206&amp;"Potencia",Mercado_MARZO_2025!$C$10:$C$417&amp;Mercado_MARZO_2025!$E$10:$E$417&amp;Mercado_MARZO_2025!$D$10:$D$417,0))*1000</f>
        <v>51415.348352193185</v>
      </c>
      <c r="F206" s="215">
        <v>1.5491060000000001</v>
      </c>
      <c r="G206" s="215">
        <f>VLOOKUP($C206,PC_MARZO_2025!$B$11:$C$22,2,0)</f>
        <v>0.49</v>
      </c>
      <c r="H206" s="216">
        <f t="shared" si="45"/>
        <v>0.31506999999999996</v>
      </c>
      <c r="I206" s="28">
        <f t="shared" si="46"/>
        <v>43907.42810618881</v>
      </c>
      <c r="J206" s="217">
        <f t="shared" si="47"/>
        <v>1.853975116640747</v>
      </c>
      <c r="K206" s="28">
        <f t="shared" si="42"/>
        <v>95322.776458381995</v>
      </c>
      <c r="L206" s="218">
        <v>1.29</v>
      </c>
      <c r="M206" s="28">
        <f t="shared" si="43"/>
        <v>73893.625161536431</v>
      </c>
      <c r="N206" s="28">
        <f t="shared" ref="N206:N214" si="48">IF(OR(C206="GDMTH",C206="DIST",C206="DIT"),M206,K206)</f>
        <v>95322.776458381995</v>
      </c>
      <c r="O206" s="219">
        <f t="shared" si="33"/>
        <v>95322.776458381995</v>
      </c>
      <c r="Q206" s="220"/>
    </row>
    <row r="207" spans="1:17" ht="16.5" x14ac:dyDescent="0.3">
      <c r="A207" s="214" t="str">
        <f t="shared" si="44"/>
        <v>RABTValle de México Sur</v>
      </c>
      <c r="B207" s="180" t="s">
        <v>76</v>
      </c>
      <c r="C207" s="223" t="s">
        <v>59</v>
      </c>
      <c r="D207" s="28">
        <f t="array" ref="D207">+INDEX(Mercado_MARZO_2025!$G$10:$G$417,MATCH(EC_MARZO_2025!$C207&amp;EC_MARZO_2025!$B207&amp;"Energía",Mercado_MARZO_2025!$C$10:$C$417&amp;Mercado_MARZO_2025!$E$10:$E$417&amp;Mercado_MARZO_2025!$D$10:$D$417,0))*1000</f>
        <v>191067.39053184228</v>
      </c>
      <c r="E207" s="28">
        <f t="array" ref="E207">+INDEX(Mercado_MARZO_2025!$G$10:$G$417,MATCH(EC_MARZO_2025!$C207&amp;EC_MARZO_2025!$B207&amp;"Potencia",Mercado_MARZO_2025!$C$10:$C$417&amp;Mercado_MARZO_2025!$E$10:$E$417&amp;Mercado_MARZO_2025!$D$10:$D$417,0))*1000</f>
        <v>513.62201755871581</v>
      </c>
      <c r="F207" s="215">
        <v>1.5491060000000001</v>
      </c>
      <c r="G207" s="215">
        <f>VLOOKUP($C207,PC_MARZO_2025!$B$11:$C$22,2,0)</f>
        <v>0.5</v>
      </c>
      <c r="H207" s="216">
        <f t="shared" si="45"/>
        <v>0.32499999999999996</v>
      </c>
      <c r="I207" s="28">
        <f t="shared" si="46"/>
        <v>433.89681780553269</v>
      </c>
      <c r="J207" s="217">
        <f t="shared" si="47"/>
        <v>1.8447784615384617</v>
      </c>
      <c r="K207" s="28">
        <f t="shared" si="42"/>
        <v>947.5188353642485</v>
      </c>
      <c r="L207" s="218">
        <v>1.05</v>
      </c>
      <c r="M207" s="28">
        <f t="shared" si="43"/>
        <v>902.39889082309378</v>
      </c>
      <c r="N207" s="28">
        <f t="shared" si="48"/>
        <v>947.5188353642485</v>
      </c>
      <c r="O207" s="219">
        <f t="shared" ref="O207:O214" si="49">IF(OR(C207="DB1",C207="DB2",C207="PDBT",C207="RABT",C207="APBT",C207="APMT"),D207,N207)</f>
        <v>191067.39053184228</v>
      </c>
      <c r="Q207" s="220"/>
    </row>
    <row r="208" spans="1:17" ht="16.5" x14ac:dyDescent="0.3">
      <c r="A208" s="214" t="str">
        <f t="shared" si="44"/>
        <v>APBTValle de México Sur</v>
      </c>
      <c r="B208" s="180" t="s">
        <v>76</v>
      </c>
      <c r="C208" s="223" t="s">
        <v>57</v>
      </c>
      <c r="D208" s="28">
        <f t="array" ref="D208">+INDEX(Mercado_MARZO_2025!$G$10:$G$417,MATCH(EC_MARZO_2025!$C208&amp;EC_MARZO_2025!$B208&amp;"Energía",Mercado_MARZO_2025!$C$10:$C$417&amp;Mercado_MARZO_2025!$E$10:$E$417&amp;Mercado_MARZO_2025!$D$10:$D$417,0))*1000</f>
        <v>10319460.839301173</v>
      </c>
      <c r="E208" s="28">
        <f t="array" ref="E208">+INDEX(Mercado_MARZO_2025!$G$10:$G$417,MATCH(EC_MARZO_2025!$C208&amp;EC_MARZO_2025!$B208&amp;"Potencia",Mercado_MARZO_2025!$C$10:$C$417&amp;Mercado_MARZO_2025!$E$10:$E$417&amp;Mercado_MARZO_2025!$D$10:$D$417,0))*1000</f>
        <v>27740.48612715369</v>
      </c>
      <c r="F208" s="215">
        <v>1.5491060000000001</v>
      </c>
      <c r="G208" s="215">
        <f>VLOOKUP($C208,PC_MARZO_2025!$B$11:$C$22,2,0)</f>
        <v>0.5</v>
      </c>
      <c r="H208" s="216">
        <f t="shared" si="45"/>
        <v>0.32499999999999996</v>
      </c>
      <c r="I208" s="28">
        <f t="shared" si="46"/>
        <v>23434.565192825936</v>
      </c>
      <c r="J208" s="217">
        <f t="shared" si="47"/>
        <v>1.8447784615384617</v>
      </c>
      <c r="K208" s="28">
        <f t="shared" si="42"/>
        <v>51175.051319979626</v>
      </c>
      <c r="L208" s="218">
        <v>1</v>
      </c>
      <c r="M208" s="28">
        <f t="shared" si="43"/>
        <v>51175.051319979626</v>
      </c>
      <c r="N208" s="28">
        <f t="shared" si="48"/>
        <v>51175.051319979626</v>
      </c>
      <c r="O208" s="219">
        <f t="shared" si="49"/>
        <v>10319460.839301173</v>
      </c>
      <c r="Q208" s="220"/>
    </row>
    <row r="209" spans="1:17" ht="16.5" x14ac:dyDescent="0.3">
      <c r="A209" s="214" t="str">
        <f t="shared" si="44"/>
        <v>APMTValle de México Sur</v>
      </c>
      <c r="B209" s="180" t="s">
        <v>76</v>
      </c>
      <c r="C209" s="223" t="s">
        <v>58</v>
      </c>
      <c r="D209" s="28">
        <f t="array" ref="D209">+INDEX(Mercado_MARZO_2025!$G$10:$G$417,MATCH(EC_MARZO_2025!$C209&amp;EC_MARZO_2025!$B209&amp;"Energía",Mercado_MARZO_2025!$C$10:$C$417&amp;Mercado_MARZO_2025!$E$10:$E$417&amp;Mercado_MARZO_2025!$D$10:$D$417,0))*1000</f>
        <v>1997.9049017649145</v>
      </c>
      <c r="E209" s="28">
        <f t="array" ref="E209">+INDEX(Mercado_MARZO_2025!$G$10:$G$417,MATCH(EC_MARZO_2025!$C209&amp;EC_MARZO_2025!$B209&amp;"Potencia",Mercado_MARZO_2025!$C$10:$C$417&amp;Mercado_MARZO_2025!$E$10:$E$417&amp;Mercado_MARZO_2025!$D$10:$D$417,0))*1000</f>
        <v>5.3707121015185875</v>
      </c>
      <c r="F209" s="215">
        <v>1.0092829999999999</v>
      </c>
      <c r="G209" s="215">
        <f>VLOOKUP($C209,PC_MARZO_2025!$B$11:$C$22,2,0)</f>
        <v>0.5</v>
      </c>
      <c r="H209" s="216">
        <f t="shared" si="45"/>
        <v>0.32499999999999996</v>
      </c>
      <c r="I209" s="28">
        <f t="shared" si="46"/>
        <v>7.6702031443687202E-2</v>
      </c>
      <c r="J209" s="217">
        <f t="shared" si="47"/>
        <v>1.0142815384615382</v>
      </c>
      <c r="K209" s="28">
        <f t="shared" si="42"/>
        <v>5.4474141329622743</v>
      </c>
      <c r="L209" s="218">
        <v>1</v>
      </c>
      <c r="M209" s="28">
        <f t="shared" si="43"/>
        <v>5.4474141329622743</v>
      </c>
      <c r="N209" s="28">
        <f t="shared" si="48"/>
        <v>5.4474141329622743</v>
      </c>
      <c r="O209" s="219">
        <f t="shared" si="49"/>
        <v>1997.9049017649145</v>
      </c>
      <c r="Q209" s="220"/>
    </row>
    <row r="210" spans="1:17" ht="16.5" x14ac:dyDescent="0.3">
      <c r="A210" s="214" t="str">
        <f t="shared" si="44"/>
        <v>GDMTHValle de México Sur</v>
      </c>
      <c r="B210" s="180" t="s">
        <v>76</v>
      </c>
      <c r="C210" s="181" t="s">
        <v>54</v>
      </c>
      <c r="D210" s="28">
        <f t="array" ref="D210">+INDEX(Mercado_MARZO_2025!$G$10:$G$417,MATCH(EC_MARZO_2025!$C210&amp;EC_MARZO_2025!$B210&amp;"Energía",Mercado_MARZO_2025!$C$10:$C$417&amp;Mercado_MARZO_2025!$E$10:$E$417&amp;Mercado_MARZO_2025!$D$10:$D$417,0))*1000</f>
        <v>317854219.0927664</v>
      </c>
      <c r="E210" s="28">
        <f t="array" ref="E210">+INDEX(Mercado_MARZO_2025!$G$10:$G$417,MATCH(EC_MARZO_2025!$C210&amp;EC_MARZO_2025!$B210&amp;"Potencia",Mercado_MARZO_2025!$C$10:$C$417&amp;Mercado_MARZO_2025!$E$10:$E$417&amp;Mercado_MARZO_2025!$D$10:$D$417,0))*1000</f>
        <v>749514.75922648178</v>
      </c>
      <c r="F210" s="215">
        <v>1.0092829999999999</v>
      </c>
      <c r="G210" s="215">
        <f>VLOOKUP($C210,PC_MARZO_2025!$B$11:$C$22,2,0)</f>
        <v>0.56999999999999995</v>
      </c>
      <c r="H210" s="216">
        <f t="shared" si="45"/>
        <v>0.39842999999999995</v>
      </c>
      <c r="I210" s="28">
        <f t="shared" si="46"/>
        <v>9953.8562373381665</v>
      </c>
      <c r="J210" s="217">
        <f t="shared" si="47"/>
        <v>1.013280400572246</v>
      </c>
      <c r="K210" s="28">
        <f t="shared" si="42"/>
        <v>759468.61546381994</v>
      </c>
      <c r="L210" s="218">
        <v>1.25</v>
      </c>
      <c r="M210" s="28">
        <f t="shared" si="43"/>
        <v>607574.8923710559</v>
      </c>
      <c r="N210" s="28">
        <f t="shared" si="48"/>
        <v>607574.8923710559</v>
      </c>
      <c r="O210" s="219">
        <f t="shared" si="49"/>
        <v>607574.8923710559</v>
      </c>
      <c r="Q210" s="220"/>
    </row>
    <row r="211" spans="1:17" ht="16.5" x14ac:dyDescent="0.3">
      <c r="A211" s="214" t="str">
        <f t="shared" si="44"/>
        <v>GDMTOValle de México Sur</v>
      </c>
      <c r="B211" s="180" t="s">
        <v>76</v>
      </c>
      <c r="C211" s="181" t="s">
        <v>55</v>
      </c>
      <c r="D211" s="28">
        <f t="array" ref="D211">+INDEX(Mercado_MARZO_2025!$G$10:$G$417,MATCH(EC_MARZO_2025!$C211&amp;EC_MARZO_2025!$B211&amp;"Energía",Mercado_MARZO_2025!$C$10:$C$417&amp;Mercado_MARZO_2025!$E$10:$E$417&amp;Mercado_MARZO_2025!$D$10:$D$417,0))*1000</f>
        <v>86026809.427628487</v>
      </c>
      <c r="E211" s="28">
        <f t="array" ref="E211">+INDEX(Mercado_MARZO_2025!$G$10:$G$417,MATCH(EC_MARZO_2025!$C211&amp;EC_MARZO_2025!$B211&amp;"Potencia",Mercado_MARZO_2025!$C$10:$C$417&amp;Mercado_MARZO_2025!$E$10:$E$417&amp;Mercado_MARZO_2025!$D$10:$D$417,0))*1000</f>
        <v>210231.69459342246</v>
      </c>
      <c r="F211" s="215">
        <v>1.0092829999999999</v>
      </c>
      <c r="G211" s="215">
        <f>VLOOKUP($C211,PC_MARZO_2025!$B$11:$C$22,2,0)</f>
        <v>0.55000000000000004</v>
      </c>
      <c r="H211" s="216">
        <f t="shared" si="45"/>
        <v>0.37675000000000003</v>
      </c>
      <c r="I211" s="28">
        <f t="shared" si="46"/>
        <v>2849.023096220038</v>
      </c>
      <c r="J211" s="217">
        <f t="shared" si="47"/>
        <v>1.0135518248175182</v>
      </c>
      <c r="K211" s="28">
        <f t="shared" si="42"/>
        <v>213080.71768964251</v>
      </c>
      <c r="L211" s="218">
        <v>1.05</v>
      </c>
      <c r="M211" s="28">
        <f t="shared" si="43"/>
        <v>202934.01684727857</v>
      </c>
      <c r="N211" s="28">
        <f t="shared" si="48"/>
        <v>213080.71768964251</v>
      </c>
      <c r="O211" s="219">
        <f t="shared" si="49"/>
        <v>213080.71768964251</v>
      </c>
      <c r="Q211" s="220"/>
    </row>
    <row r="212" spans="1:17" ht="16.5" x14ac:dyDescent="0.3">
      <c r="A212" s="214" t="str">
        <f t="shared" si="44"/>
        <v>RAMTValle de México Sur</v>
      </c>
      <c r="B212" s="180" t="s">
        <v>76</v>
      </c>
      <c r="C212" s="181" t="s">
        <v>60</v>
      </c>
      <c r="D212" s="28">
        <f t="array" ref="D212">+INDEX(Mercado_MARZO_2025!$G$10:$G$417,MATCH(EC_MARZO_2025!$C212&amp;EC_MARZO_2025!$B212&amp;"Energía",Mercado_MARZO_2025!$C$10:$C$417&amp;Mercado_MARZO_2025!$E$10:$E$417&amp;Mercado_MARZO_2025!$D$10:$D$417,0))*1000</f>
        <v>239623.96277472583</v>
      </c>
      <c r="E212" s="28">
        <f t="array" ref="E212">+INDEX(Mercado_MARZO_2025!$G$10:$G$417,MATCH(EC_MARZO_2025!$C212&amp;EC_MARZO_2025!$B212&amp;"Potencia",Mercado_MARZO_2025!$C$10:$C$417&amp;Mercado_MARZO_2025!$E$10:$E$417&amp;Mercado_MARZO_2025!$D$10:$D$417,0))*1000</f>
        <v>644.1504375664673</v>
      </c>
      <c r="F212" s="215">
        <v>1.0092829999999999</v>
      </c>
      <c r="G212" s="215">
        <f>VLOOKUP($C212,PC_MARZO_2025!$B$11:$C$22,2,0)</f>
        <v>0.5</v>
      </c>
      <c r="H212" s="216">
        <f t="shared" si="45"/>
        <v>0.32499999999999996</v>
      </c>
      <c r="I212" s="28">
        <f t="shared" si="46"/>
        <v>9.1994592491222633</v>
      </c>
      <c r="J212" s="217">
        <f t="shared" si="47"/>
        <v>1.0142815384615382</v>
      </c>
      <c r="K212" s="28">
        <f t="shared" si="42"/>
        <v>653.34989681558955</v>
      </c>
      <c r="L212" s="218">
        <v>1.05</v>
      </c>
      <c r="M212" s="28">
        <f t="shared" si="43"/>
        <v>622.23799696722813</v>
      </c>
      <c r="N212" s="28">
        <f t="shared" si="48"/>
        <v>653.34989681558955</v>
      </c>
      <c r="O212" s="219">
        <f t="shared" si="49"/>
        <v>653.34989681558955</v>
      </c>
      <c r="Q212" s="220"/>
    </row>
    <row r="213" spans="1:17" ht="16.5" x14ac:dyDescent="0.3">
      <c r="A213" s="214" t="str">
        <f t="shared" si="44"/>
        <v>DISTValle de México Sur</v>
      </c>
      <c r="B213" s="180" t="s">
        <v>76</v>
      </c>
      <c r="C213" s="181" t="s">
        <v>51</v>
      </c>
      <c r="D213" s="28">
        <f t="array" ref="D213">+INDEX(Mercado_MARZO_2025!$G$10:$G$417,MATCH(EC_MARZO_2025!$C213&amp;EC_MARZO_2025!$B213&amp;"Energía",Mercado_MARZO_2025!$C$10:$C$417&amp;Mercado_MARZO_2025!$E$10:$E$417&amp;Mercado_MARZO_2025!$D$10:$D$417,0))*1000</f>
        <v>12705807.410924597</v>
      </c>
      <c r="E213" s="28">
        <f t="array" ref="E213">+INDEX(Mercado_MARZO_2025!$G$10:$G$417,MATCH(EC_MARZO_2025!$C213&amp;EC_MARZO_2025!$B213&amp;"Potencia",Mercado_MARZO_2025!$C$10:$C$417&amp;Mercado_MARZO_2025!$E$10:$E$417&amp;Mercado_MARZO_2025!$D$10:$D$417,0))*1000</f>
        <v>23077.97044995023</v>
      </c>
      <c r="F213" s="225">
        <v>1</v>
      </c>
      <c r="G213" s="215">
        <f>VLOOKUP($C213,PC_MARZO_2025!$B$11:$C$22,2,0)</f>
        <v>0.74</v>
      </c>
      <c r="H213" s="216">
        <f t="shared" si="45"/>
        <v>0.60531999999999997</v>
      </c>
      <c r="I213" s="28">
        <f t="shared" si="46"/>
        <v>0</v>
      </c>
      <c r="J213" s="217">
        <f t="shared" si="47"/>
        <v>1</v>
      </c>
      <c r="K213" s="28">
        <f t="shared" si="42"/>
        <v>23077.97044995023</v>
      </c>
      <c r="L213" s="218">
        <v>1.35</v>
      </c>
      <c r="M213" s="28">
        <f t="shared" si="43"/>
        <v>17094.792925889058</v>
      </c>
      <c r="N213" s="28">
        <f t="shared" si="48"/>
        <v>17094.792925889058</v>
      </c>
      <c r="O213" s="219">
        <f t="shared" si="49"/>
        <v>17094.792925889058</v>
      </c>
      <c r="Q213" s="220"/>
    </row>
    <row r="214" spans="1:17" ht="16.5" x14ac:dyDescent="0.3">
      <c r="A214" s="214" t="str">
        <f t="shared" si="44"/>
        <v>DITValle de México Sur</v>
      </c>
      <c r="B214" s="226" t="s">
        <v>76</v>
      </c>
      <c r="C214" s="227" t="s">
        <v>52</v>
      </c>
      <c r="D214" s="228">
        <f t="array" ref="D214">+INDEX(Mercado_MARZO_2025!$G$10:$G$417,MATCH(EC_MARZO_2025!$C214&amp;EC_MARZO_2025!$B214&amp;"Energía",Mercado_MARZO_2025!$C$10:$C$417&amp;Mercado_MARZO_2025!$E$10:$E$417&amp;Mercado_MARZO_2025!$D$10:$D$417,0))*1000</f>
        <v>2397988.1106456681</v>
      </c>
      <c r="E214" s="228">
        <f t="array" ref="E214">+INDEX(Mercado_MARZO_2025!$G$10:$G$417,MATCH(EC_MARZO_2025!$C214&amp;EC_MARZO_2025!$B214&amp;"Potencia",Mercado_MARZO_2025!$C$10:$C$417&amp;Mercado_MARZO_2025!$E$10:$E$417&amp;Mercado_MARZO_2025!$D$10:$D$417,0))*1000</f>
        <v>4539.5807031759587</v>
      </c>
      <c r="F214" s="229">
        <v>1</v>
      </c>
      <c r="G214" s="230">
        <f>VLOOKUP($C214,PC_MARZO_2025!$B$11:$C$22,2,0)</f>
        <v>0.71</v>
      </c>
      <c r="H214" s="231">
        <f t="shared" si="45"/>
        <v>0.56586999999999998</v>
      </c>
      <c r="I214" s="232">
        <f t="shared" si="46"/>
        <v>0</v>
      </c>
      <c r="J214" s="232">
        <f t="shared" si="47"/>
        <v>1</v>
      </c>
      <c r="K214" s="228">
        <f t="shared" si="42"/>
        <v>4539.5807031759587</v>
      </c>
      <c r="L214" s="233">
        <v>2.5</v>
      </c>
      <c r="M214" s="228">
        <f t="shared" si="43"/>
        <v>1815.8322812703834</v>
      </c>
      <c r="N214" s="228">
        <f t="shared" si="48"/>
        <v>1815.8322812703834</v>
      </c>
      <c r="O214" s="234">
        <f t="shared" si="49"/>
        <v>1815.8322812703834</v>
      </c>
      <c r="Q214" s="220"/>
    </row>
    <row r="215" spans="1:17" ht="16.5" x14ac:dyDescent="0.3">
      <c r="G215" s="235"/>
      <c r="H215" s="235"/>
    </row>
    <row r="216" spans="1:17" ht="16.5" x14ac:dyDescent="0.3">
      <c r="G216" s="235"/>
      <c r="H216" s="235"/>
    </row>
    <row r="217" spans="1:17" ht="16.5" x14ac:dyDescent="0.3">
      <c r="G217" s="235"/>
      <c r="H217" s="235"/>
    </row>
    <row r="218" spans="1:17" ht="16.5" x14ac:dyDescent="0.3">
      <c r="G218" s="235"/>
      <c r="H218" s="235"/>
    </row>
    <row r="219" spans="1:17" ht="16.5" hidden="1" x14ac:dyDescent="0.3">
      <c r="G219" s="235"/>
      <c r="H219" s="235"/>
    </row>
    <row r="220" spans="1:17" ht="16.5" hidden="1" x14ac:dyDescent="0.3">
      <c r="G220" s="235"/>
      <c r="H220" s="235"/>
    </row>
    <row r="221" spans="1:17" ht="16.5" hidden="1" x14ac:dyDescent="0.3">
      <c r="G221" s="235"/>
      <c r="H221" s="235"/>
    </row>
    <row r="222" spans="1:17" ht="16.5" hidden="1" x14ac:dyDescent="0.3">
      <c r="G222" s="235"/>
      <c r="H222" s="235"/>
    </row>
    <row r="223" spans="1:17" ht="16.5" hidden="1" x14ac:dyDescent="0.3">
      <c r="G223" s="235"/>
      <c r="H223" s="235"/>
    </row>
    <row r="224" spans="1:17" ht="16.5" hidden="1" x14ac:dyDescent="0.3">
      <c r="G224" s="235"/>
      <c r="H224" s="235"/>
    </row>
  </sheetData>
  <sheetProtection algorithmName="SHA-512" hashValue="C/+ZJPvzdp+AL95+ptymwP6Z508Gqe9g6BAjDFPCkA2cJy/MkttIBWjAZlKIZ1AgfxduvVH2bttiQRFZ46+07Q==" saltValue="oI0BbKOHdpgrxToixIlm4w==" spinCount="100000" sheet="1" objects="1" scenarios="1"/>
  <mergeCells count="1">
    <mergeCell ref="I9:N9"/>
  </mergeCells>
  <hyperlinks>
    <hyperlink ref="O5" location="Índice!A1" display="Regresar" xr:uid="{B1CEDB52-A918-448D-95A2-45451853943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F8D15-625B-4E50-BD50-2C9EF1DC1066}">
  <sheetPr>
    <tabColor rgb="FF691C32"/>
  </sheetPr>
  <dimension ref="A1:Y1407"/>
  <sheetViews>
    <sheetView showGridLines="0" topLeftCell="H1" zoomScale="90" zoomScaleNormal="90" workbookViewId="0">
      <selection activeCell="R15" sqref="R15"/>
    </sheetView>
  </sheetViews>
  <sheetFormatPr baseColWidth="10" defaultColWidth="0" defaultRowHeight="0" customHeight="1" zeroHeight="1" x14ac:dyDescent="0.3"/>
  <cols>
    <col min="1" max="1" width="35" style="67" hidden="1" customWidth="1"/>
    <col min="2" max="2" width="30" style="67" hidden="1" customWidth="1"/>
    <col min="3" max="3" width="43.7109375" style="67" hidden="1" customWidth="1"/>
    <col min="4" max="4" width="15.7109375" style="67" customWidth="1"/>
    <col min="5" max="5" width="20.140625" style="67" customWidth="1"/>
    <col min="6" max="6" width="22.5703125" style="67" customWidth="1"/>
    <col min="7" max="7" width="22.42578125" style="67" customWidth="1"/>
    <col min="8" max="8" width="20.7109375" style="67" bestFit="1" customWidth="1"/>
    <col min="9" max="9" width="20.7109375" style="67" customWidth="1"/>
    <col min="10" max="10" width="23.28515625" style="67" bestFit="1" customWidth="1"/>
    <col min="11" max="11" width="11.7109375" style="67" bestFit="1" customWidth="1"/>
    <col min="12" max="12" width="16.7109375" style="67" customWidth="1"/>
    <col min="13" max="13" width="15.140625" style="67" customWidth="1"/>
    <col min="14" max="14" width="23.28515625" style="67" bestFit="1" customWidth="1"/>
    <col min="15" max="15" width="5.7109375" style="67" customWidth="1"/>
    <col min="16" max="16" width="11.5703125" style="67" customWidth="1"/>
    <col min="17" max="17" width="13.28515625" style="67" customWidth="1"/>
    <col min="18" max="18" width="22.5703125" style="67" bestFit="1" customWidth="1"/>
    <col min="19" max="19" width="5.7109375" style="67" customWidth="1"/>
    <col min="20" max="20" width="19" style="67" hidden="1" customWidth="1"/>
    <col min="21" max="21" width="16.140625" style="67" hidden="1" customWidth="1"/>
    <col min="22" max="25" width="0" style="67" hidden="1" customWidth="1"/>
    <col min="26" max="16384" width="11.42578125" style="67" hidden="1"/>
  </cols>
  <sheetData>
    <row r="1" spans="1:25" s="119" customFormat="1" ht="18" customHeight="1" x14ac:dyDescent="0.3">
      <c r="B1" s="67"/>
      <c r="F1" s="2"/>
      <c r="G1" s="2"/>
      <c r="S1" s="67"/>
      <c r="T1" s="67"/>
      <c r="U1" s="67"/>
      <c r="V1" s="67"/>
      <c r="W1" s="67"/>
    </row>
    <row r="2" spans="1:25" s="119" customFormat="1" ht="18" customHeight="1" x14ac:dyDescent="0.3">
      <c r="B2" s="67"/>
      <c r="G2" s="4" t="s">
        <v>0</v>
      </c>
      <c r="H2" s="4"/>
      <c r="S2" s="67"/>
      <c r="T2" s="67"/>
      <c r="U2" s="67"/>
      <c r="V2" s="67"/>
      <c r="W2" s="67"/>
    </row>
    <row r="3" spans="1:25" s="119" customFormat="1" ht="18" customHeight="1" x14ac:dyDescent="0.3">
      <c r="B3" s="67"/>
      <c r="G3" s="483" t="s">
        <v>1</v>
      </c>
      <c r="H3" s="4"/>
      <c r="S3" s="67"/>
      <c r="T3" s="67"/>
      <c r="U3" s="67"/>
      <c r="V3" s="67"/>
      <c r="W3" s="67"/>
    </row>
    <row r="4" spans="1:25" s="119" customFormat="1" ht="6.95" customHeight="1" x14ac:dyDescent="0.3">
      <c r="B4" s="67"/>
      <c r="S4" s="67"/>
      <c r="T4" s="67"/>
      <c r="U4" s="67"/>
      <c r="V4" s="67"/>
      <c r="W4" s="67"/>
    </row>
    <row r="5" spans="1:25" s="119" customFormat="1" ht="18" customHeight="1" x14ac:dyDescent="0.3">
      <c r="B5" s="201"/>
      <c r="C5" s="116"/>
      <c r="E5" s="116"/>
      <c r="F5" s="116"/>
      <c r="G5" s="487" t="s">
        <v>179</v>
      </c>
      <c r="H5" s="116"/>
      <c r="I5" s="116"/>
      <c r="J5" s="116"/>
      <c r="K5" s="116"/>
      <c r="L5" s="116"/>
      <c r="M5" s="116"/>
      <c r="N5" s="116"/>
      <c r="O5" s="116"/>
      <c r="P5" s="116"/>
      <c r="Q5" s="116"/>
      <c r="R5" s="236" t="s">
        <v>38</v>
      </c>
      <c r="S5" s="67"/>
      <c r="U5" s="67"/>
      <c r="V5" s="67"/>
      <c r="W5" s="67"/>
      <c r="X5" s="67"/>
      <c r="Y5" s="67"/>
    </row>
    <row r="6" spans="1:25" ht="16.5" x14ac:dyDescent="0.3"/>
    <row r="7" spans="1:25" s="21" customFormat="1" ht="23.45" customHeight="1" x14ac:dyDescent="0.3">
      <c r="A7" s="237"/>
      <c r="B7" s="237"/>
      <c r="C7" s="237"/>
      <c r="D7" s="67"/>
      <c r="E7" s="15" t="s">
        <v>180</v>
      </c>
      <c r="F7" s="15"/>
      <c r="G7" s="15"/>
      <c r="H7" s="15"/>
      <c r="I7" s="15"/>
      <c r="J7" s="15"/>
      <c r="K7" s="15"/>
      <c r="L7" s="15"/>
      <c r="M7" s="15"/>
      <c r="N7" s="15"/>
      <c r="O7" s="15"/>
      <c r="P7" s="15"/>
      <c r="Q7" s="15"/>
      <c r="R7" s="15"/>
      <c r="S7" s="67"/>
    </row>
    <row r="8" spans="1:25" s="21" customFormat="1" ht="29.45" customHeight="1" x14ac:dyDescent="0.3">
      <c r="E8" s="238"/>
      <c r="F8" s="238"/>
      <c r="G8" s="238"/>
      <c r="H8" s="238"/>
      <c r="I8" s="238"/>
      <c r="J8" s="238"/>
      <c r="S8" s="67"/>
    </row>
    <row r="9" spans="1:25" ht="15" customHeight="1" x14ac:dyDescent="0.3">
      <c r="R9" s="239"/>
    </row>
    <row r="10" spans="1:25" ht="22.15" customHeight="1" x14ac:dyDescent="0.3">
      <c r="J10" s="240">
        <v>45689</v>
      </c>
      <c r="L10" s="595">
        <v>45717</v>
      </c>
      <c r="M10" s="596"/>
      <c r="N10" s="597"/>
    </row>
    <row r="11" spans="1:25" s="241" customFormat="1" ht="41.65" customHeight="1" thickBot="1" x14ac:dyDescent="0.35">
      <c r="A11" s="241" t="s">
        <v>155</v>
      </c>
      <c r="B11" s="241" t="s">
        <v>156</v>
      </c>
      <c r="C11" s="241" t="s">
        <v>181</v>
      </c>
      <c r="E11" s="80" t="s">
        <v>44</v>
      </c>
      <c r="F11" s="73" t="s">
        <v>157</v>
      </c>
      <c r="G11" s="73" t="s">
        <v>133</v>
      </c>
      <c r="H11" s="73" t="s">
        <v>45</v>
      </c>
      <c r="I11" s="242" t="s">
        <v>143</v>
      </c>
      <c r="J11" s="243" t="s">
        <v>182</v>
      </c>
      <c r="K11" s="244" t="s">
        <v>154</v>
      </c>
      <c r="L11" s="244" t="s">
        <v>152</v>
      </c>
      <c r="M11" s="242" t="s">
        <v>183</v>
      </c>
      <c r="N11" s="245" t="s">
        <v>182</v>
      </c>
      <c r="O11" s="67"/>
      <c r="R11" s="246">
        <f>+(R13/(R15))-1</f>
        <v>4.1409761662136724E-4</v>
      </c>
      <c r="S11" s="67"/>
      <c r="T11" s="247"/>
      <c r="U11" s="248"/>
      <c r="V11" s="249"/>
    </row>
    <row r="12" spans="1:25" ht="16.5" x14ac:dyDescent="0.3">
      <c r="A12" s="67" t="str">
        <f t="shared" ref="A12:A75" si="0">IF(I12="NA",E12&amp;F12&amp;H12,E12&amp;F12&amp;H12&amp;I12)</f>
        <v>DB1GeneraciónBaja California</v>
      </c>
      <c r="B12" s="250" t="str">
        <f t="shared" ref="B12:B75" si="1">E12&amp;H12&amp;I12</f>
        <v>DB1Baja CaliforniaNA</v>
      </c>
      <c r="C12" s="67" t="str">
        <f t="shared" ref="C12:C75" si="2">E12&amp;F12&amp;G12&amp;H12</f>
        <v>DB1GeneraciónEnergíaBaja California</v>
      </c>
      <c r="E12" s="251" t="s">
        <v>48</v>
      </c>
      <c r="F12" s="252" t="s">
        <v>159</v>
      </c>
      <c r="G12" s="252" t="s">
        <v>135</v>
      </c>
      <c r="H12" s="252" t="s">
        <v>49</v>
      </c>
      <c r="I12" s="253" t="s">
        <v>161</v>
      </c>
      <c r="J12" s="254">
        <v>0.65339912316539717</v>
      </c>
      <c r="K12" s="255" t="s">
        <v>184</v>
      </c>
      <c r="L12" s="256">
        <f>+INDEX(Mercado_MARZO_2025!$R$10:$R$349,MATCH(B12,Mercado_MARZO_2025!$J$10:$J$349,0))</f>
        <v>96173.308641680313</v>
      </c>
      <c r="M12" s="257">
        <f>IF(OR(G12="Energía",G12="Potencia"),J12*L12*1000,J12*L12)</f>
        <v>62839555.538389035</v>
      </c>
      <c r="N12" s="258">
        <f>J12*(1+$R$11)</f>
        <v>0.65366969418500243</v>
      </c>
      <c r="O12" s="259"/>
      <c r="P12" s="260"/>
    </row>
    <row r="13" spans="1:25" ht="16.5" x14ac:dyDescent="0.3">
      <c r="A13" s="67" t="str">
        <f t="shared" si="0"/>
        <v>DB2GeneraciónBaja California</v>
      </c>
      <c r="B13" s="250" t="str">
        <f t="shared" si="1"/>
        <v>DB2Baja CaliforniaNA</v>
      </c>
      <c r="C13" s="67" t="str">
        <f t="shared" si="2"/>
        <v>DB2GeneraciónEnergíaBaja California</v>
      </c>
      <c r="E13" s="251" t="s">
        <v>50</v>
      </c>
      <c r="F13" s="252" t="s">
        <v>159</v>
      </c>
      <c r="G13" s="252" t="s">
        <v>135</v>
      </c>
      <c r="H13" s="252" t="s">
        <v>49</v>
      </c>
      <c r="I13" s="253" t="s">
        <v>161</v>
      </c>
      <c r="J13" s="254">
        <v>0.65321152651791881</v>
      </c>
      <c r="K13" s="255" t="s">
        <v>184</v>
      </c>
      <c r="L13" s="256">
        <f>+INDEX(Mercado_MARZO_2025!$R$10:$R$349,MATCH(B13,Mercado_MARZO_2025!$J$10:$J$349,0))</f>
        <v>164047.18341540371</v>
      </c>
      <c r="M13" s="257">
        <f t="shared" ref="M13:M76" si="3">IF(OR(G13="Energía",G13="Potencia"),J13*L13*1000,J13*L13)</f>
        <v>107157511.09974086</v>
      </c>
      <c r="N13" s="258">
        <f t="shared" ref="N13:N76" si="4">J13*(1+$R$11)</f>
        <v>0.65348201985419951</v>
      </c>
      <c r="O13" s="259"/>
      <c r="R13" s="261">
        <f>+REC_CG_2025!H14</f>
        <v>31612639897.349327</v>
      </c>
      <c r="U13" s="262"/>
    </row>
    <row r="14" spans="1:25" ht="15" customHeight="1" x14ac:dyDescent="0.3">
      <c r="A14" s="67" t="str">
        <f t="shared" si="0"/>
        <v>PDBTGeneraciónBaja California</v>
      </c>
      <c r="B14" s="250" t="str">
        <f t="shared" si="1"/>
        <v>PDBTBaja CaliforniaNA</v>
      </c>
      <c r="C14" s="67" t="str">
        <f t="shared" si="2"/>
        <v>PDBTGeneraciónEnergíaBaja California</v>
      </c>
      <c r="E14" s="251" t="s">
        <v>56</v>
      </c>
      <c r="F14" s="252" t="s">
        <v>159</v>
      </c>
      <c r="G14" s="252" t="s">
        <v>135</v>
      </c>
      <c r="H14" s="252" t="s">
        <v>49</v>
      </c>
      <c r="I14" s="253" t="s">
        <v>161</v>
      </c>
      <c r="J14" s="254">
        <v>0.70648897440163205</v>
      </c>
      <c r="K14" s="255" t="s">
        <v>184</v>
      </c>
      <c r="L14" s="256">
        <f>+INDEX(Mercado_MARZO_2025!$R$10:$R$349,MATCH(B14,Mercado_MARZO_2025!$J$10:$J$349,0))</f>
        <v>51505.588207237946</v>
      </c>
      <c r="M14" s="257">
        <f t="shared" si="3"/>
        <v>36388130.188484333</v>
      </c>
      <c r="N14" s="258">
        <f t="shared" si="4"/>
        <v>0.70678152980210107</v>
      </c>
      <c r="O14" s="259"/>
    </row>
    <row r="15" spans="1:25" ht="16.5" x14ac:dyDescent="0.3">
      <c r="A15" s="67" t="str">
        <f t="shared" si="0"/>
        <v>GDBTGeneraciónBaja California</v>
      </c>
      <c r="B15" s="250" t="str">
        <f t="shared" si="1"/>
        <v>GDBTBaja CaliforniaNA</v>
      </c>
      <c r="C15" s="67" t="str">
        <f t="shared" si="2"/>
        <v>GDBTGeneraciónEnergíaBaja California</v>
      </c>
      <c r="E15" s="251" t="s">
        <v>53</v>
      </c>
      <c r="F15" s="252" t="s">
        <v>159</v>
      </c>
      <c r="G15" s="252" t="s">
        <v>135</v>
      </c>
      <c r="H15" s="252" t="s">
        <v>49</v>
      </c>
      <c r="I15" s="253" t="s">
        <v>161</v>
      </c>
      <c r="J15" s="254">
        <v>0.71474322689065761</v>
      </c>
      <c r="K15" s="255" t="s">
        <v>184</v>
      </c>
      <c r="L15" s="256">
        <f>+INDEX(Mercado_MARZO_2025!$R$10:$R$349,MATCH(B15,Mercado_MARZO_2025!$J$10:$J$349,0))</f>
        <v>3570.6138305641152</v>
      </c>
      <c r="M15" s="257">
        <f t="shared" si="3"/>
        <v>2552072.0512378076</v>
      </c>
      <c r="N15" s="258">
        <f t="shared" si="4"/>
        <v>0.71503920035740931</v>
      </c>
      <c r="O15" s="259"/>
      <c r="R15" s="263">
        <f>SUM($M$12:$M$555)</f>
        <v>31599554597.10437</v>
      </c>
    </row>
    <row r="16" spans="1:25" ht="16.5" x14ac:dyDescent="0.3">
      <c r="A16" s="67" t="str">
        <f t="shared" si="0"/>
        <v>RABTGeneraciónBaja California</v>
      </c>
      <c r="B16" s="250" t="str">
        <f t="shared" si="1"/>
        <v>RABTBaja CaliforniaNA</v>
      </c>
      <c r="C16" s="67" t="str">
        <f t="shared" si="2"/>
        <v>RABTGeneraciónEnergíaBaja California</v>
      </c>
      <c r="E16" s="251" t="s">
        <v>59</v>
      </c>
      <c r="F16" s="252" t="s">
        <v>159</v>
      </c>
      <c r="G16" s="252" t="s">
        <v>135</v>
      </c>
      <c r="H16" s="252" t="s">
        <v>49</v>
      </c>
      <c r="I16" s="253" t="s">
        <v>161</v>
      </c>
      <c r="J16" s="254">
        <v>0.65171075333809625</v>
      </c>
      <c r="K16" s="255" t="s">
        <v>184</v>
      </c>
      <c r="L16" s="256">
        <f>+INDEX(Mercado_MARZO_2025!$R$10:$R$349,MATCH(B16,Mercado_MARZO_2025!$J$10:$J$349,0))</f>
        <v>15153.853004070057</v>
      </c>
      <c r="M16" s="257">
        <f t="shared" si="3"/>
        <v>9875928.9572572708</v>
      </c>
      <c r="N16" s="258">
        <f t="shared" si="4"/>
        <v>0.65198062520778011</v>
      </c>
      <c r="O16" s="259"/>
      <c r="U16" s="262"/>
    </row>
    <row r="17" spans="1:21" ht="16.5" x14ac:dyDescent="0.3">
      <c r="A17" s="67" t="str">
        <f t="shared" si="0"/>
        <v>APBTGeneraciónBaja California</v>
      </c>
      <c r="B17" s="250" t="str">
        <f t="shared" si="1"/>
        <v>APBTBaja CaliforniaNA</v>
      </c>
      <c r="C17" s="67" t="str">
        <f t="shared" si="2"/>
        <v>APBTGeneraciónEnergíaBaja California</v>
      </c>
      <c r="E17" s="251" t="s">
        <v>57</v>
      </c>
      <c r="F17" s="252" t="s">
        <v>159</v>
      </c>
      <c r="G17" s="252" t="s">
        <v>135</v>
      </c>
      <c r="H17" s="252" t="s">
        <v>49</v>
      </c>
      <c r="I17" s="253" t="s">
        <v>161</v>
      </c>
      <c r="J17" s="254">
        <v>0.5875526999006665</v>
      </c>
      <c r="K17" s="255" t="s">
        <v>184</v>
      </c>
      <c r="L17" s="256">
        <f>+INDEX(Mercado_MARZO_2025!$R$10:$R$349,MATCH(B17,Mercado_MARZO_2025!$J$10:$J$349,0))</f>
        <v>7315.7511887667797</v>
      </c>
      <c r="M17" s="257">
        <f t="shared" si="3"/>
        <v>4298389.3627614314</v>
      </c>
      <c r="N17" s="258">
        <f t="shared" si="4"/>
        <v>0.58779600407333477</v>
      </c>
      <c r="O17" s="259"/>
      <c r="R17" s="264"/>
      <c r="U17" s="262"/>
    </row>
    <row r="18" spans="1:21" ht="16.5" x14ac:dyDescent="0.3">
      <c r="A18" s="67" t="str">
        <f t="shared" si="0"/>
        <v>APMTGeneraciónBaja California</v>
      </c>
      <c r="B18" s="250" t="str">
        <f t="shared" si="1"/>
        <v>APMTBaja CaliforniaNA</v>
      </c>
      <c r="C18" s="67" t="str">
        <f t="shared" si="2"/>
        <v>APMTGeneraciónEnergíaBaja California</v>
      </c>
      <c r="E18" s="251" t="s">
        <v>58</v>
      </c>
      <c r="F18" s="252" t="s">
        <v>159</v>
      </c>
      <c r="G18" s="252" t="s">
        <v>135</v>
      </c>
      <c r="H18" s="252" t="s">
        <v>49</v>
      </c>
      <c r="I18" s="253" t="s">
        <v>161</v>
      </c>
      <c r="J18" s="254">
        <v>0.50482257836292943</v>
      </c>
      <c r="K18" s="255" t="s">
        <v>184</v>
      </c>
      <c r="L18" s="256">
        <f>+INDEX(Mercado_MARZO_2025!$R$10:$R$349,MATCH(B18,Mercado_MARZO_2025!$J$10:$J$349,0))</f>
        <v>768.74054110793543</v>
      </c>
      <c r="M18" s="257">
        <f t="shared" si="3"/>
        <v>388077.58205422154</v>
      </c>
      <c r="N18" s="258">
        <f t="shared" si="4"/>
        <v>0.50503162418944614</v>
      </c>
      <c r="O18" s="259"/>
      <c r="U18" s="262"/>
    </row>
    <row r="19" spans="1:21" ht="16.5" x14ac:dyDescent="0.3">
      <c r="A19" s="67" t="str">
        <f t="shared" si="0"/>
        <v>GDMTHGeneraciónBaja CaliforniaB</v>
      </c>
      <c r="B19" s="250" t="str">
        <f t="shared" si="1"/>
        <v>GDMTHBaja CaliforniaB</v>
      </c>
      <c r="C19" s="67" t="str">
        <f t="shared" si="2"/>
        <v>GDMTHGeneraciónEnergíaBaja California</v>
      </c>
      <c r="E19" s="251" t="s">
        <v>54</v>
      </c>
      <c r="F19" s="252" t="s">
        <v>159</v>
      </c>
      <c r="G19" s="252" t="s">
        <v>135</v>
      </c>
      <c r="H19" s="252" t="s">
        <v>49</v>
      </c>
      <c r="I19" s="253" t="s">
        <v>146</v>
      </c>
      <c r="J19" s="254">
        <v>0.44966916400443802</v>
      </c>
      <c r="K19" s="255" t="s">
        <v>184</v>
      </c>
      <c r="L19" s="256">
        <f>+INDEX(Mercado_MARZO_2025!$R$10:$R$349,MATCH(B19,Mercado_MARZO_2025!$J$10:$J$349,0))</f>
        <v>279357.68944667839</v>
      </c>
      <c r="M19" s="257">
        <f t="shared" si="3"/>
        <v>125618538.67169929</v>
      </c>
      <c r="N19" s="258">
        <f t="shared" si="4"/>
        <v>0.44985537093352035</v>
      </c>
      <c r="O19" s="259"/>
    </row>
    <row r="20" spans="1:21" ht="16.5" x14ac:dyDescent="0.3">
      <c r="A20" s="67" t="str">
        <f t="shared" si="0"/>
        <v>GDMTHGeneraciónBaja CaliforniaI</v>
      </c>
      <c r="B20" s="250" t="str">
        <f t="shared" si="1"/>
        <v>GDMTHBaja CaliforniaI</v>
      </c>
      <c r="C20" s="67" t="str">
        <f t="shared" si="2"/>
        <v>GDMTHGeneraciónEnergíaBaja California</v>
      </c>
      <c r="E20" s="251" t="s">
        <v>54</v>
      </c>
      <c r="F20" s="252" t="s">
        <v>159</v>
      </c>
      <c r="G20" s="252" t="s">
        <v>135</v>
      </c>
      <c r="H20" s="252" t="s">
        <v>49</v>
      </c>
      <c r="I20" s="253" t="s">
        <v>147</v>
      </c>
      <c r="J20" s="254">
        <v>0.8141694500539256</v>
      </c>
      <c r="K20" s="255" t="s">
        <v>184</v>
      </c>
      <c r="L20" s="256">
        <f>+INDEX(Mercado_MARZO_2025!$R$10:$R$349,MATCH(B20,Mercado_MARZO_2025!$J$10:$J$349,0))</f>
        <v>59878.959170680864</v>
      </c>
      <c r="M20" s="257">
        <f t="shared" si="3"/>
        <v>48751619.257794708</v>
      </c>
      <c r="N20" s="258">
        <f t="shared" si="4"/>
        <v>0.81450659568271888</v>
      </c>
      <c r="O20" s="259"/>
    </row>
    <row r="21" spans="1:21" ht="16.5" x14ac:dyDescent="0.3">
      <c r="A21" s="67" t="str">
        <f t="shared" si="0"/>
        <v>GDMTHGeneraciónBaja CaliforniaP</v>
      </c>
      <c r="B21" s="250" t="str">
        <f t="shared" si="1"/>
        <v>GDMTHBaja CaliforniaP</v>
      </c>
      <c r="C21" s="67" t="str">
        <f t="shared" si="2"/>
        <v>GDMTHGeneraciónEnergíaBaja California</v>
      </c>
      <c r="E21" s="251" t="s">
        <v>54</v>
      </c>
      <c r="F21" s="252" t="s">
        <v>159</v>
      </c>
      <c r="G21" s="252" t="s">
        <v>135</v>
      </c>
      <c r="H21" s="252" t="s">
        <v>49</v>
      </c>
      <c r="I21" s="253" t="s">
        <v>148</v>
      </c>
      <c r="J21" s="254">
        <v>1.1722502508857606</v>
      </c>
      <c r="K21" s="255" t="s">
        <v>184</v>
      </c>
      <c r="L21" s="256">
        <f>+INDEX(Mercado_MARZO_2025!$R$10:$R$349,MATCH(B21,Mercado_MARZO_2025!$J$10:$J$349,0))</f>
        <v>0</v>
      </c>
      <c r="M21" s="257">
        <f t="shared" si="3"/>
        <v>0</v>
      </c>
      <c r="N21" s="258">
        <f t="shared" si="4"/>
        <v>1.1727356769207362</v>
      </c>
      <c r="O21" s="259"/>
    </row>
    <row r="22" spans="1:21" ht="16.5" x14ac:dyDescent="0.3">
      <c r="A22" s="67" t="str">
        <f t="shared" si="0"/>
        <v>GDMTOGeneraciónBaja California</v>
      </c>
      <c r="B22" s="250" t="str">
        <f t="shared" si="1"/>
        <v>GDMTOBaja CaliforniaNA</v>
      </c>
      <c r="C22" s="67" t="str">
        <f t="shared" si="2"/>
        <v>GDMTOGeneraciónEnergíaBaja California</v>
      </c>
      <c r="E22" s="251" t="s">
        <v>55</v>
      </c>
      <c r="F22" s="252" t="s">
        <v>159</v>
      </c>
      <c r="G22" s="252" t="s">
        <v>135</v>
      </c>
      <c r="H22" s="252" t="s">
        <v>49</v>
      </c>
      <c r="I22" s="253" t="s">
        <v>161</v>
      </c>
      <c r="J22" s="254">
        <v>0.55828762289412082</v>
      </c>
      <c r="K22" s="255" t="s">
        <v>184</v>
      </c>
      <c r="L22" s="256">
        <f>+INDEX(Mercado_MARZO_2025!$R$10:$R$349,MATCH(B22,Mercado_MARZO_2025!$J$10:$J$349,0))</f>
        <v>76191.726176138298</v>
      </c>
      <c r="M22" s="257">
        <f t="shared" si="3"/>
        <v>42536897.69107601</v>
      </c>
      <c r="N22" s="258">
        <f t="shared" si="4"/>
        <v>0.5585188084681505</v>
      </c>
      <c r="O22" s="259"/>
    </row>
    <row r="23" spans="1:21" ht="16.5" x14ac:dyDescent="0.3">
      <c r="A23" s="67" t="str">
        <f t="shared" si="0"/>
        <v>RAMTGeneraciónBaja California</v>
      </c>
      <c r="B23" s="250" t="str">
        <f t="shared" si="1"/>
        <v>RAMTBaja CaliforniaNA</v>
      </c>
      <c r="C23" s="67" t="str">
        <f t="shared" si="2"/>
        <v>RAMTGeneraciónEnergíaBaja California</v>
      </c>
      <c r="D23" s="10"/>
      <c r="E23" s="251" t="s">
        <v>60</v>
      </c>
      <c r="F23" s="252" t="s">
        <v>159</v>
      </c>
      <c r="G23" s="252" t="s">
        <v>135</v>
      </c>
      <c r="H23" s="252" t="s">
        <v>49</v>
      </c>
      <c r="I23" s="253" t="s">
        <v>161</v>
      </c>
      <c r="J23" s="254">
        <v>0.64270611425915836</v>
      </c>
      <c r="K23" s="255" t="s">
        <v>184</v>
      </c>
      <c r="L23" s="256">
        <f>+INDEX(Mercado_MARZO_2025!$R$10:$R$349,MATCH(B23,Mercado_MARZO_2025!$J$10:$J$349,0))</f>
        <v>13834.125833309316</v>
      </c>
      <c r="M23" s="257">
        <f t="shared" si="3"/>
        <v>8891277.2584984712</v>
      </c>
      <c r="N23" s="258">
        <f t="shared" si="4"/>
        <v>0.642972257329261</v>
      </c>
      <c r="O23" s="259"/>
    </row>
    <row r="24" spans="1:21" ht="16.5" x14ac:dyDescent="0.3">
      <c r="A24" s="67" t="str">
        <f t="shared" si="0"/>
        <v>DISTGeneraciónBaja CaliforniaB</v>
      </c>
      <c r="B24" s="250" t="str">
        <f t="shared" si="1"/>
        <v>DISTBaja CaliforniaB</v>
      </c>
      <c r="C24" s="67" t="str">
        <f t="shared" si="2"/>
        <v>DISTGeneraciónEnergíaBaja California</v>
      </c>
      <c r="E24" s="251" t="s">
        <v>51</v>
      </c>
      <c r="F24" s="252" t="s">
        <v>159</v>
      </c>
      <c r="G24" s="252" t="s">
        <v>135</v>
      </c>
      <c r="H24" s="252" t="s">
        <v>49</v>
      </c>
      <c r="I24" s="253" t="s">
        <v>146</v>
      </c>
      <c r="J24" s="254">
        <v>0.49131561974452304</v>
      </c>
      <c r="K24" s="255" t="s">
        <v>184</v>
      </c>
      <c r="L24" s="256">
        <f>+INDEX(Mercado_MARZO_2025!$R$10:$R$349,MATCH(B24,Mercado_MARZO_2025!$J$10:$J$349,0))</f>
        <v>140496.80647215451</v>
      </c>
      <c r="M24" s="257">
        <f t="shared" si="3"/>
        <v>69028275.543992907</v>
      </c>
      <c r="N24" s="258">
        <f t="shared" si="4"/>
        <v>0.49151907237166809</v>
      </c>
      <c r="O24" s="259"/>
      <c r="R24"/>
    </row>
    <row r="25" spans="1:21" ht="16.5" x14ac:dyDescent="0.3">
      <c r="A25" s="67" t="str">
        <f t="shared" si="0"/>
        <v>DISTGeneraciónBaja CaliforniaI</v>
      </c>
      <c r="B25" s="250" t="str">
        <f t="shared" si="1"/>
        <v>DISTBaja CaliforniaI</v>
      </c>
      <c r="C25" s="67" t="str">
        <f t="shared" si="2"/>
        <v>DISTGeneraciónEnergíaBaja California</v>
      </c>
      <c r="E25" s="251" t="s">
        <v>51</v>
      </c>
      <c r="F25" s="252" t="s">
        <v>159</v>
      </c>
      <c r="G25" s="252" t="s">
        <v>135</v>
      </c>
      <c r="H25" s="252" t="s">
        <v>49</v>
      </c>
      <c r="I25" s="253" t="s">
        <v>147</v>
      </c>
      <c r="J25" s="254">
        <v>0.88958330234002603</v>
      </c>
      <c r="K25" s="255" t="s">
        <v>184</v>
      </c>
      <c r="L25" s="256">
        <f>+INDEX(Mercado_MARZO_2025!$R$10:$R$349,MATCH(B25,Mercado_MARZO_2025!$J$10:$J$349,0))</f>
        <v>27243.932592473921</v>
      </c>
      <c r="M25" s="257">
        <f t="shared" si="3"/>
        <v>24235747.524342015</v>
      </c>
      <c r="N25" s="258">
        <f t="shared" si="4"/>
        <v>0.88995167666531116</v>
      </c>
      <c r="O25" s="259"/>
      <c r="R25"/>
    </row>
    <row r="26" spans="1:21" ht="16.5" x14ac:dyDescent="0.3">
      <c r="A26" s="67" t="str">
        <f t="shared" si="0"/>
        <v>DISTGeneraciónBaja CaliforniaP</v>
      </c>
      <c r="B26" s="250" t="str">
        <f t="shared" si="1"/>
        <v>DISTBaja CaliforniaP</v>
      </c>
      <c r="C26" s="67" t="str">
        <f t="shared" si="2"/>
        <v>DISTGeneraciónEnergíaBaja California</v>
      </c>
      <c r="E26" s="251" t="s">
        <v>51</v>
      </c>
      <c r="F26" s="252" t="s">
        <v>159</v>
      </c>
      <c r="G26" s="252" t="s">
        <v>135</v>
      </c>
      <c r="H26" s="252" t="s">
        <v>49</v>
      </c>
      <c r="I26" s="253" t="s">
        <v>148</v>
      </c>
      <c r="J26" s="254">
        <v>1.2822571059055288</v>
      </c>
      <c r="K26" s="255" t="s">
        <v>184</v>
      </c>
      <c r="L26" s="256">
        <f>+INDEX(Mercado_MARZO_2025!$R$10:$R$349,MATCH(B26,Mercado_MARZO_2025!$J$10:$J$349,0))</f>
        <v>0</v>
      </c>
      <c r="M26" s="257">
        <f t="shared" si="3"/>
        <v>0</v>
      </c>
      <c r="N26" s="258">
        <f t="shared" si="4"/>
        <v>1.28278808551698</v>
      </c>
      <c r="O26" s="259"/>
    </row>
    <row r="27" spans="1:21" ht="16.5" x14ac:dyDescent="0.3">
      <c r="A27" s="67" t="str">
        <f t="shared" si="0"/>
        <v>DISTGeneraciónBaja CaliforniaSP</v>
      </c>
      <c r="B27" s="250" t="str">
        <f t="shared" si="1"/>
        <v>DISTBaja CaliforniaSP</v>
      </c>
      <c r="C27" s="67" t="str">
        <f t="shared" si="2"/>
        <v>DISTGeneraciónEnergíaBaja California</v>
      </c>
      <c r="E27" s="265" t="s">
        <v>51</v>
      </c>
      <c r="F27" s="252" t="s">
        <v>159</v>
      </c>
      <c r="G27" s="252" t="s">
        <v>135</v>
      </c>
      <c r="H27" s="252" t="s">
        <v>49</v>
      </c>
      <c r="I27" s="253" t="s">
        <v>151</v>
      </c>
      <c r="J27" s="254">
        <v>1.2037223451924288</v>
      </c>
      <c r="K27" s="255" t="s">
        <v>184</v>
      </c>
      <c r="L27" s="256">
        <f>+INDEX(Mercado_MARZO_2025!$R$10:$R$349,MATCH(B27,Mercado_MARZO_2025!$J$10:$J$349,0))</f>
        <v>0</v>
      </c>
      <c r="M27" s="257">
        <f t="shared" si="3"/>
        <v>0</v>
      </c>
      <c r="N27" s="258">
        <f t="shared" si="4"/>
        <v>1.2042208037466469</v>
      </c>
      <c r="O27" s="259"/>
    </row>
    <row r="28" spans="1:21" ht="16.5" x14ac:dyDescent="0.3">
      <c r="A28" s="67" t="str">
        <f t="shared" si="0"/>
        <v>DITGeneraciónBaja CaliforniaB</v>
      </c>
      <c r="B28" s="250" t="str">
        <f t="shared" si="1"/>
        <v>DITBaja CaliforniaB</v>
      </c>
      <c r="C28" s="67" t="str">
        <f t="shared" si="2"/>
        <v>DITGeneraciónEnergíaBaja California</v>
      </c>
      <c r="E28" s="265" t="s">
        <v>52</v>
      </c>
      <c r="F28" s="252" t="s">
        <v>159</v>
      </c>
      <c r="G28" s="252" t="s">
        <v>135</v>
      </c>
      <c r="H28" s="252" t="s">
        <v>49</v>
      </c>
      <c r="I28" s="253" t="s">
        <v>146</v>
      </c>
      <c r="J28" s="254">
        <v>0.56804264856296927</v>
      </c>
      <c r="K28" s="255" t="s">
        <v>184</v>
      </c>
      <c r="L28" s="256">
        <f>+INDEX(Mercado_MARZO_2025!$R$10:$R$349,MATCH(B28,Mercado_MARZO_2025!$J$10:$J$349,0))</f>
        <v>30456.269067636476</v>
      </c>
      <c r="M28" s="257">
        <f t="shared" si="3"/>
        <v>17300459.746526659</v>
      </c>
      <c r="N28" s="258">
        <f t="shared" si="4"/>
        <v>0.56827787366987847</v>
      </c>
      <c r="O28" s="259"/>
    </row>
    <row r="29" spans="1:21" ht="16.5" x14ac:dyDescent="0.3">
      <c r="A29" s="67" t="str">
        <f t="shared" si="0"/>
        <v>DITGeneraciónBaja CaliforniaI</v>
      </c>
      <c r="B29" s="250" t="str">
        <f t="shared" si="1"/>
        <v>DITBaja CaliforniaI</v>
      </c>
      <c r="C29" s="67" t="str">
        <f t="shared" si="2"/>
        <v>DITGeneraciónEnergíaBaja California</v>
      </c>
      <c r="E29" s="265" t="s">
        <v>52</v>
      </c>
      <c r="F29" s="252" t="s">
        <v>159</v>
      </c>
      <c r="G29" s="252" t="s">
        <v>135</v>
      </c>
      <c r="H29" s="252" t="s">
        <v>49</v>
      </c>
      <c r="I29" s="253" t="s">
        <v>147</v>
      </c>
      <c r="J29" s="254">
        <v>1.0284048214736452</v>
      </c>
      <c r="K29" s="255" t="s">
        <v>184</v>
      </c>
      <c r="L29" s="256">
        <f>+INDEX(Mercado_MARZO_2025!$R$10:$R$349,MATCH(B29,Mercado_MARZO_2025!$J$10:$J$349,0))</f>
        <v>7139.7634940558828</v>
      </c>
      <c r="M29" s="257">
        <f t="shared" si="3"/>
        <v>7342567.2014685897</v>
      </c>
      <c r="N29" s="258">
        <f t="shared" si="4"/>
        <v>1.0288306814591395</v>
      </c>
      <c r="O29" s="259"/>
    </row>
    <row r="30" spans="1:21" ht="16.5" x14ac:dyDescent="0.3">
      <c r="A30" s="67" t="str">
        <f t="shared" si="0"/>
        <v>DITGeneraciónBaja CaliforniaP</v>
      </c>
      <c r="B30" s="250" t="str">
        <f t="shared" si="1"/>
        <v>DITBaja CaliforniaP</v>
      </c>
      <c r="C30" s="67" t="str">
        <f t="shared" si="2"/>
        <v>DITGeneraciónEnergíaBaja California</v>
      </c>
      <c r="E30" s="251" t="s">
        <v>52</v>
      </c>
      <c r="F30" s="252" t="s">
        <v>159</v>
      </c>
      <c r="G30" s="252" t="s">
        <v>135</v>
      </c>
      <c r="H30" s="252" t="s">
        <v>49</v>
      </c>
      <c r="I30" s="253" t="s">
        <v>148</v>
      </c>
      <c r="J30" s="254">
        <v>1.4775992845037222</v>
      </c>
      <c r="K30" s="255" t="s">
        <v>184</v>
      </c>
      <c r="L30" s="256">
        <f>+INDEX(Mercado_MARZO_2025!$R$10:$R$349,MATCH(B30,Mercado_MARZO_2025!$J$10:$J$349,0))</f>
        <v>0</v>
      </c>
      <c r="M30" s="257">
        <f t="shared" si="3"/>
        <v>0</v>
      </c>
      <c r="N30" s="258">
        <f t="shared" si="4"/>
        <v>1.4782111548457566</v>
      </c>
      <c r="O30" s="259"/>
    </row>
    <row r="31" spans="1:21" ht="16.5" x14ac:dyDescent="0.3">
      <c r="A31" s="67" t="str">
        <f t="shared" si="0"/>
        <v>DITGeneraciónBaja CaliforniaSP</v>
      </c>
      <c r="B31" s="250" t="str">
        <f t="shared" si="1"/>
        <v>DITBaja CaliforniaSP</v>
      </c>
      <c r="C31" s="67" t="str">
        <f t="shared" si="2"/>
        <v>DITGeneraciónEnergíaBaja California</v>
      </c>
      <c r="E31" s="251" t="s">
        <v>52</v>
      </c>
      <c r="F31" s="252" t="s">
        <v>159</v>
      </c>
      <c r="G31" s="252" t="s">
        <v>135</v>
      </c>
      <c r="H31" s="252" t="s">
        <v>49</v>
      </c>
      <c r="I31" s="253" t="s">
        <v>151</v>
      </c>
      <c r="J31" s="254">
        <v>1.3877603918977059</v>
      </c>
      <c r="K31" s="255" t="s">
        <v>184</v>
      </c>
      <c r="L31" s="256">
        <f>+INDEX(Mercado_MARZO_2025!$R$10:$R$349,MATCH(B31,Mercado_MARZO_2025!$J$10:$J$349,0))</f>
        <v>0</v>
      </c>
      <c r="M31" s="257">
        <f t="shared" si="3"/>
        <v>0</v>
      </c>
      <c r="N31" s="258">
        <f t="shared" si="4"/>
        <v>1.3883350601684323</v>
      </c>
      <c r="O31" s="259"/>
    </row>
    <row r="32" spans="1:21" ht="16.5" x14ac:dyDescent="0.3">
      <c r="A32" s="67" t="str">
        <f t="shared" si="0"/>
        <v>DB1GeneraciónBaja California Sur</v>
      </c>
      <c r="B32" s="250" t="str">
        <f t="shared" si="1"/>
        <v>DB1Baja California SurNA</v>
      </c>
      <c r="C32" s="67" t="str">
        <f t="shared" si="2"/>
        <v>DB1GeneraciónEnergíaBaja California Sur</v>
      </c>
      <c r="E32" s="251" t="s">
        <v>48</v>
      </c>
      <c r="F32" s="252" t="s">
        <v>159</v>
      </c>
      <c r="G32" s="252" t="s">
        <v>135</v>
      </c>
      <c r="H32" s="252" t="s">
        <v>61</v>
      </c>
      <c r="I32" s="253" t="s">
        <v>161</v>
      </c>
      <c r="J32" s="254">
        <v>0.93366851449732347</v>
      </c>
      <c r="K32" s="255" t="s">
        <v>184</v>
      </c>
      <c r="L32" s="256">
        <f>+INDEX(Mercado_MARZO_2025!$R$10:$R$349,MATCH(B32,Mercado_MARZO_2025!$J$10:$J$349,0))</f>
        <v>15697.589833036523</v>
      </c>
      <c r="M32" s="257">
        <f t="shared" si="3"/>
        <v>14656345.380599499</v>
      </c>
      <c r="N32" s="258">
        <f t="shared" si="4"/>
        <v>0.93405514440389126</v>
      </c>
      <c r="O32" s="259"/>
    </row>
    <row r="33" spans="1:15" ht="16.5" x14ac:dyDescent="0.3">
      <c r="A33" s="67" t="str">
        <f t="shared" si="0"/>
        <v>DB2GeneraciónBaja California Sur</v>
      </c>
      <c r="B33" s="250" t="str">
        <f t="shared" si="1"/>
        <v>DB2Baja California SurNA</v>
      </c>
      <c r="C33" s="67" t="str">
        <f t="shared" si="2"/>
        <v>DB2GeneraciónEnergíaBaja California Sur</v>
      </c>
      <c r="E33" s="251" t="s">
        <v>50</v>
      </c>
      <c r="F33" s="252" t="s">
        <v>159</v>
      </c>
      <c r="G33" s="252" t="s">
        <v>135</v>
      </c>
      <c r="H33" s="252" t="s">
        <v>61</v>
      </c>
      <c r="I33" s="253" t="s">
        <v>161</v>
      </c>
      <c r="J33" s="254">
        <v>0.93122975808011221</v>
      </c>
      <c r="K33" s="255" t="s">
        <v>184</v>
      </c>
      <c r="L33" s="256">
        <f>+INDEX(Mercado_MARZO_2025!$R$10:$R$349,MATCH(B33,Mercado_MARZO_2025!$J$10:$J$349,0))</f>
        <v>48393.128308468615</v>
      </c>
      <c r="M33" s="257">
        <f t="shared" si="3"/>
        <v>45065121.167435057</v>
      </c>
      <c r="N33" s="258">
        <f t="shared" si="4"/>
        <v>0.93161537810346007</v>
      </c>
      <c r="O33" s="259"/>
    </row>
    <row r="34" spans="1:15" ht="16.5" x14ac:dyDescent="0.3">
      <c r="A34" s="67" t="str">
        <f t="shared" si="0"/>
        <v>PDBTGeneraciónBaja California Sur</v>
      </c>
      <c r="B34" s="250" t="str">
        <f t="shared" si="1"/>
        <v>PDBTBaja California SurNA</v>
      </c>
      <c r="C34" s="67" t="str">
        <f t="shared" si="2"/>
        <v>PDBTGeneraciónEnergíaBaja California Sur</v>
      </c>
      <c r="E34" s="251" t="s">
        <v>56</v>
      </c>
      <c r="F34" s="252" t="s">
        <v>159</v>
      </c>
      <c r="G34" s="252" t="s">
        <v>135</v>
      </c>
      <c r="H34" s="252" t="s">
        <v>61</v>
      </c>
      <c r="I34" s="253" t="s">
        <v>161</v>
      </c>
      <c r="J34" s="254">
        <v>2.5303035811814176</v>
      </c>
      <c r="K34" s="255" t="s">
        <v>184</v>
      </c>
      <c r="L34" s="256">
        <f>+INDEX(Mercado_MARZO_2025!$R$10:$R$349,MATCH(B34,Mercado_MARZO_2025!$J$10:$J$349,0))</f>
        <v>16511.305011676173</v>
      </c>
      <c r="M34" s="257">
        <f t="shared" si="3"/>
        <v>41778614.201022908</v>
      </c>
      <c r="N34" s="258">
        <f t="shared" si="4"/>
        <v>2.5313513738637132</v>
      </c>
      <c r="O34" s="259"/>
    </row>
    <row r="35" spans="1:15" ht="16.5" x14ac:dyDescent="0.3">
      <c r="A35" s="67" t="str">
        <f t="shared" si="0"/>
        <v>GDBTGeneraciónBaja California Sur</v>
      </c>
      <c r="B35" s="250" t="str">
        <f t="shared" si="1"/>
        <v>GDBTBaja California SurNA</v>
      </c>
      <c r="C35" s="67" t="str">
        <f t="shared" si="2"/>
        <v>GDBTGeneraciónEnergíaBaja California Sur</v>
      </c>
      <c r="E35" s="251" t="s">
        <v>53</v>
      </c>
      <c r="F35" s="252" t="s">
        <v>159</v>
      </c>
      <c r="G35" s="252" t="s">
        <v>135</v>
      </c>
      <c r="H35" s="252" t="s">
        <v>61</v>
      </c>
      <c r="I35" s="253" t="s">
        <v>161</v>
      </c>
      <c r="J35" s="254">
        <v>3.0471323449829315</v>
      </c>
      <c r="K35" s="255" t="s">
        <v>184</v>
      </c>
      <c r="L35" s="256">
        <f>+INDEX(Mercado_MARZO_2025!$R$10:$R$349,MATCH(B35,Mercado_MARZO_2025!$J$10:$J$349,0))</f>
        <v>1072.0102094006743</v>
      </c>
      <c r="M35" s="257">
        <f t="shared" si="3"/>
        <v>3266556.9832167202</v>
      </c>
      <c r="N35" s="258">
        <f t="shared" si="4"/>
        <v>3.0483941552245186</v>
      </c>
      <c r="O35" s="259"/>
    </row>
    <row r="36" spans="1:15" ht="16.5" x14ac:dyDescent="0.3">
      <c r="A36" s="67" t="str">
        <f t="shared" si="0"/>
        <v>RABTGeneraciónBaja California Sur</v>
      </c>
      <c r="B36" s="250" t="str">
        <f t="shared" si="1"/>
        <v>RABTBaja California SurNA</v>
      </c>
      <c r="C36" s="67" t="str">
        <f t="shared" si="2"/>
        <v>RABTGeneraciónEnergíaBaja California Sur</v>
      </c>
      <c r="E36" s="251" t="s">
        <v>59</v>
      </c>
      <c r="F36" s="252" t="s">
        <v>159</v>
      </c>
      <c r="G36" s="252" t="s">
        <v>135</v>
      </c>
      <c r="H36" s="252" t="s">
        <v>61</v>
      </c>
      <c r="I36" s="253" t="s">
        <v>161</v>
      </c>
      <c r="J36" s="254">
        <v>0.93047937149020066</v>
      </c>
      <c r="K36" s="255" t="s">
        <v>184</v>
      </c>
      <c r="L36" s="256">
        <f>+INDEX(Mercado_MARZO_2025!$R$10:$R$349,MATCH(B36,Mercado_MARZO_2025!$J$10:$J$349,0))</f>
        <v>8399.3867424079108</v>
      </c>
      <c r="M36" s="257">
        <f t="shared" si="3"/>
        <v>7815456.0969788376</v>
      </c>
      <c r="N36" s="258">
        <f t="shared" si="4"/>
        <v>0.93086468078025009</v>
      </c>
      <c r="O36" s="259"/>
    </row>
    <row r="37" spans="1:15" ht="16.5" x14ac:dyDescent="0.3">
      <c r="A37" s="67" t="str">
        <f t="shared" si="0"/>
        <v>APBTGeneraciónBaja California Sur</v>
      </c>
      <c r="B37" s="250" t="str">
        <f t="shared" si="1"/>
        <v>APBTBaja California SurNA</v>
      </c>
      <c r="C37" s="67" t="str">
        <f t="shared" si="2"/>
        <v>APBTGeneraciónEnergíaBaja California Sur</v>
      </c>
      <c r="E37" s="251" t="s">
        <v>57</v>
      </c>
      <c r="F37" s="252" t="s">
        <v>159</v>
      </c>
      <c r="G37" s="252" t="s">
        <v>135</v>
      </c>
      <c r="H37" s="252" t="s">
        <v>61</v>
      </c>
      <c r="I37" s="253" t="s">
        <v>161</v>
      </c>
      <c r="J37" s="254">
        <v>3.1394298955420386</v>
      </c>
      <c r="K37" s="255" t="s">
        <v>184</v>
      </c>
      <c r="L37" s="256">
        <f>+INDEX(Mercado_MARZO_2025!$R$10:$R$349,MATCH(B37,Mercado_MARZO_2025!$J$10:$J$349,0))</f>
        <v>1956.8331514232366</v>
      </c>
      <c r="M37" s="257">
        <f t="shared" si="3"/>
        <v>6143340.4961658502</v>
      </c>
      <c r="N37" s="258">
        <f t="shared" si="4"/>
        <v>3.1407299259793322</v>
      </c>
      <c r="O37" s="259"/>
    </row>
    <row r="38" spans="1:15" ht="16.5" x14ac:dyDescent="0.3">
      <c r="A38" s="67" t="str">
        <f t="shared" si="0"/>
        <v>APMTGeneraciónBaja California Sur</v>
      </c>
      <c r="B38" s="250" t="str">
        <f t="shared" si="1"/>
        <v>APMTBaja California SurNA</v>
      </c>
      <c r="C38" s="67" t="str">
        <f t="shared" si="2"/>
        <v>APMTGeneraciónEnergíaBaja California Sur</v>
      </c>
      <c r="E38" s="251" t="s">
        <v>58</v>
      </c>
      <c r="F38" s="252" t="s">
        <v>159</v>
      </c>
      <c r="G38" s="252" t="s">
        <v>135</v>
      </c>
      <c r="H38" s="252" t="s">
        <v>61</v>
      </c>
      <c r="I38" s="253" t="s">
        <v>161</v>
      </c>
      <c r="J38" s="254">
        <v>2.1104622841259588</v>
      </c>
      <c r="K38" s="255" t="s">
        <v>184</v>
      </c>
      <c r="L38" s="256">
        <f>+INDEX(Mercado_MARZO_2025!$R$10:$R$349,MATCH(B38,Mercado_MARZO_2025!$J$10:$J$349,0))</f>
        <v>21.018367870401907</v>
      </c>
      <c r="M38" s="257">
        <f t="shared" si="3"/>
        <v>44358.47266436807</v>
      </c>
      <c r="N38" s="258">
        <f t="shared" si="4"/>
        <v>2.1113362215277847</v>
      </c>
      <c r="O38" s="259"/>
    </row>
    <row r="39" spans="1:15" ht="16.5" x14ac:dyDescent="0.3">
      <c r="A39" s="67" t="str">
        <f t="shared" si="0"/>
        <v>GDMTHGeneraciónBaja California SurB</v>
      </c>
      <c r="B39" s="250" t="str">
        <f t="shared" si="1"/>
        <v>GDMTHBaja California SurB</v>
      </c>
      <c r="C39" s="67" t="str">
        <f t="shared" si="2"/>
        <v>GDMTHGeneraciónEnergíaBaja California Sur</v>
      </c>
      <c r="E39" s="251" t="s">
        <v>54</v>
      </c>
      <c r="F39" s="252" t="s">
        <v>159</v>
      </c>
      <c r="G39" s="252" t="s">
        <v>135</v>
      </c>
      <c r="H39" s="252" t="s">
        <v>61</v>
      </c>
      <c r="I39" s="253" t="s">
        <v>146</v>
      </c>
      <c r="J39" s="254">
        <v>2.0474298105733966</v>
      </c>
      <c r="K39" s="255" t="s">
        <v>184</v>
      </c>
      <c r="L39" s="256">
        <f>+INDEX(Mercado_MARZO_2025!$R$10:$R$349,MATCH(B39,Mercado_MARZO_2025!$J$10:$J$349,0))</f>
        <v>68523.845998033634</v>
      </c>
      <c r="M39" s="257">
        <f t="shared" si="3"/>
        <v>140297765.03151461</v>
      </c>
      <c r="N39" s="258">
        <f t="shared" si="4"/>
        <v>2.0482776463781547</v>
      </c>
      <c r="O39" s="259"/>
    </row>
    <row r="40" spans="1:15" ht="16.5" x14ac:dyDescent="0.3">
      <c r="A40" s="67" t="str">
        <f t="shared" si="0"/>
        <v>GDMTHGeneraciónBaja California SurI</v>
      </c>
      <c r="B40" s="250" t="str">
        <f t="shared" si="1"/>
        <v>GDMTHBaja California SurI</v>
      </c>
      <c r="C40" s="67" t="str">
        <f t="shared" si="2"/>
        <v>GDMTHGeneraciónEnergíaBaja California Sur</v>
      </c>
      <c r="E40" s="251" t="s">
        <v>54</v>
      </c>
      <c r="F40" s="252" t="s">
        <v>159</v>
      </c>
      <c r="G40" s="252" t="s">
        <v>135</v>
      </c>
      <c r="H40" s="252" t="s">
        <v>61</v>
      </c>
      <c r="I40" s="253" t="s">
        <v>147</v>
      </c>
      <c r="J40" s="254">
        <v>2.6561809316390619</v>
      </c>
      <c r="K40" s="255" t="s">
        <v>184</v>
      </c>
      <c r="L40" s="256">
        <f>+INDEX(Mercado_MARZO_2025!$R$10:$R$349,MATCH(B40,Mercado_MARZO_2025!$J$10:$J$349,0))</f>
        <v>12614.459120404661</v>
      </c>
      <c r="M40" s="257">
        <f t="shared" si="3"/>
        <v>33506285.778559316</v>
      </c>
      <c r="N40" s="258">
        <f t="shared" si="4"/>
        <v>2.6572808498321687</v>
      </c>
      <c r="O40" s="259"/>
    </row>
    <row r="41" spans="1:15" ht="16.5" x14ac:dyDescent="0.3">
      <c r="A41" s="67" t="str">
        <f t="shared" si="0"/>
        <v>GDMTHGeneraciónBaja California SurP</v>
      </c>
      <c r="B41" s="250" t="str">
        <f t="shared" si="1"/>
        <v>GDMTHBaja California SurP</v>
      </c>
      <c r="C41" s="67" t="str">
        <f t="shared" si="2"/>
        <v>GDMTHGeneraciónEnergíaBaja California Sur</v>
      </c>
      <c r="E41" s="251" t="s">
        <v>54</v>
      </c>
      <c r="F41" s="252" t="s">
        <v>159</v>
      </c>
      <c r="G41" s="252" t="s">
        <v>135</v>
      </c>
      <c r="H41" s="252" t="s">
        <v>61</v>
      </c>
      <c r="I41" s="253" t="s">
        <v>148</v>
      </c>
      <c r="J41" s="254">
        <v>3.8243989175786832</v>
      </c>
      <c r="K41" s="255" t="s">
        <v>184</v>
      </c>
      <c r="L41" s="256">
        <f>+INDEX(Mercado_MARZO_2025!$R$10:$R$349,MATCH(B41,Mercado_MARZO_2025!$J$10:$J$349,0))</f>
        <v>0</v>
      </c>
      <c r="M41" s="257">
        <f t="shared" si="3"/>
        <v>0</v>
      </c>
      <c r="N41" s="258">
        <f t="shared" si="4"/>
        <v>3.8259825920554618</v>
      </c>
      <c r="O41" s="259"/>
    </row>
    <row r="42" spans="1:15" ht="16.5" x14ac:dyDescent="0.3">
      <c r="A42" s="67" t="str">
        <f t="shared" si="0"/>
        <v>GDMTOGeneraciónBaja California Sur</v>
      </c>
      <c r="B42" s="250" t="str">
        <f t="shared" si="1"/>
        <v>GDMTOBaja California SurNA</v>
      </c>
      <c r="C42" s="67" t="str">
        <f t="shared" si="2"/>
        <v>GDMTOGeneraciónEnergíaBaja California Sur</v>
      </c>
      <c r="E42" s="251" t="s">
        <v>55</v>
      </c>
      <c r="F42" s="252" t="s">
        <v>159</v>
      </c>
      <c r="G42" s="252" t="s">
        <v>135</v>
      </c>
      <c r="H42" s="252" t="s">
        <v>61</v>
      </c>
      <c r="I42" s="253" t="s">
        <v>161</v>
      </c>
      <c r="J42" s="254">
        <v>2.3061255874453699</v>
      </c>
      <c r="K42" s="255" t="s">
        <v>184</v>
      </c>
      <c r="L42" s="256">
        <f>+INDEX(Mercado_MARZO_2025!$R$10:$R$349,MATCH(B42,Mercado_MARZO_2025!$J$10:$J$349,0))</f>
        <v>18089.712104536597</v>
      </c>
      <c r="M42" s="257">
        <f t="shared" si="3"/>
        <v>41717147.953792073</v>
      </c>
      <c r="N42" s="258">
        <f t="shared" si="4"/>
        <v>2.3070805485547607</v>
      </c>
      <c r="O42" s="259"/>
    </row>
    <row r="43" spans="1:15" ht="16.5" x14ac:dyDescent="0.3">
      <c r="A43" s="67" t="str">
        <f t="shared" si="0"/>
        <v>RAMTGeneraciónBaja California Sur</v>
      </c>
      <c r="B43" s="250" t="str">
        <f t="shared" si="1"/>
        <v>RAMTBaja California SurNA</v>
      </c>
      <c r="C43" s="67" t="str">
        <f t="shared" si="2"/>
        <v>RAMTGeneraciónEnergíaBaja California Sur</v>
      </c>
      <c r="E43" s="251" t="s">
        <v>60</v>
      </c>
      <c r="F43" s="252" t="s">
        <v>159</v>
      </c>
      <c r="G43" s="252" t="s">
        <v>135</v>
      </c>
      <c r="H43" s="252" t="s">
        <v>61</v>
      </c>
      <c r="I43" s="253" t="s">
        <v>161</v>
      </c>
      <c r="J43" s="254">
        <v>0.8869569492753363</v>
      </c>
      <c r="K43" s="255" t="s">
        <v>184</v>
      </c>
      <c r="L43" s="256">
        <f>+INDEX(Mercado_MARZO_2025!$R$10:$R$349,MATCH(B43,Mercado_MARZO_2025!$J$10:$J$349,0))</f>
        <v>8725.9691878346384</v>
      </c>
      <c r="M43" s="257">
        <f t="shared" si="3"/>
        <v>7739559.0103123952</v>
      </c>
      <c r="N43" s="258">
        <f t="shared" si="4"/>
        <v>0.88732423603407695</v>
      </c>
      <c r="O43" s="259"/>
    </row>
    <row r="44" spans="1:15" ht="16.5" x14ac:dyDescent="0.3">
      <c r="A44" s="67" t="str">
        <f t="shared" si="0"/>
        <v>DISTGeneraciónBaja California SurB</v>
      </c>
      <c r="B44" s="250" t="str">
        <f t="shared" si="1"/>
        <v>DISTBaja California SurB</v>
      </c>
      <c r="C44" s="67" t="str">
        <f t="shared" si="2"/>
        <v>DISTGeneraciónEnergíaBaja California Sur</v>
      </c>
      <c r="E44" s="251" t="s">
        <v>51</v>
      </c>
      <c r="F44" s="252" t="s">
        <v>159</v>
      </c>
      <c r="G44" s="252" t="s">
        <v>135</v>
      </c>
      <c r="H44" s="252" t="s">
        <v>61</v>
      </c>
      <c r="I44" s="253" t="s">
        <v>146</v>
      </c>
      <c r="J44" s="254">
        <v>2.2324001049865716</v>
      </c>
      <c r="K44" s="255" t="s">
        <v>184</v>
      </c>
      <c r="L44" s="256">
        <f>+INDEX(Mercado_MARZO_2025!$R$10:$R$349,MATCH(B44,Mercado_MARZO_2025!$J$10:$J$349,0))</f>
        <v>4914.7808514284288</v>
      </c>
      <c r="M44" s="257">
        <f t="shared" si="3"/>
        <v>10971757.288714817</v>
      </c>
      <c r="N44" s="258">
        <f t="shared" si="4"/>
        <v>2.2333245365493917</v>
      </c>
      <c r="O44" s="259"/>
    </row>
    <row r="45" spans="1:15" ht="16.5" x14ac:dyDescent="0.3">
      <c r="A45" s="67" t="str">
        <f t="shared" si="0"/>
        <v>DISTGeneraciónBaja California SurI</v>
      </c>
      <c r="B45" s="250" t="str">
        <f t="shared" si="1"/>
        <v>DISTBaja California SurI</v>
      </c>
      <c r="C45" s="67" t="str">
        <f t="shared" si="2"/>
        <v>DISTGeneraciónEnergíaBaja California Sur</v>
      </c>
      <c r="E45" s="251" t="s">
        <v>51</v>
      </c>
      <c r="F45" s="252" t="s">
        <v>159</v>
      </c>
      <c r="G45" s="252" t="s">
        <v>135</v>
      </c>
      <c r="H45" s="252" t="s">
        <v>61</v>
      </c>
      <c r="I45" s="253" t="s">
        <v>147</v>
      </c>
      <c r="J45" s="254">
        <v>2.8961170437632502</v>
      </c>
      <c r="K45" s="255" t="s">
        <v>184</v>
      </c>
      <c r="L45" s="256">
        <f>+INDEX(Mercado_MARZO_2025!$R$10:$R$349,MATCH(B45,Mercado_MARZO_2025!$J$10:$J$349,0))</f>
        <v>842.29054791116994</v>
      </c>
      <c r="M45" s="257">
        <f t="shared" si="3"/>
        <v>2439372.0116062257</v>
      </c>
      <c r="N45" s="258">
        <f t="shared" si="4"/>
        <v>2.8973163189285289</v>
      </c>
      <c r="O45" s="259"/>
    </row>
    <row r="46" spans="1:15" ht="16.5" x14ac:dyDescent="0.3">
      <c r="A46" s="67" t="str">
        <f t="shared" si="0"/>
        <v>DISTGeneraciónBaja California SurP</v>
      </c>
      <c r="B46" s="250" t="str">
        <f t="shared" si="1"/>
        <v>DISTBaja California SurP</v>
      </c>
      <c r="C46" s="67" t="str">
        <f t="shared" si="2"/>
        <v>DISTGeneraciónEnergíaBaja California Sur</v>
      </c>
      <c r="E46" s="251" t="s">
        <v>51</v>
      </c>
      <c r="F46" s="252" t="s">
        <v>159</v>
      </c>
      <c r="G46" s="252" t="s">
        <v>135</v>
      </c>
      <c r="H46" s="252" t="s">
        <v>61</v>
      </c>
      <c r="I46" s="253" t="s">
        <v>148</v>
      </c>
      <c r="J46" s="254">
        <v>4.1745013076696651</v>
      </c>
      <c r="K46" s="255" t="s">
        <v>184</v>
      </c>
      <c r="L46" s="256">
        <f>+INDEX(Mercado_MARZO_2025!$R$10:$R$349,MATCH(B46,Mercado_MARZO_2025!$J$10:$J$349,0))</f>
        <v>0</v>
      </c>
      <c r="M46" s="257">
        <f t="shared" si="3"/>
        <v>0</v>
      </c>
      <c r="N46" s="258">
        <f t="shared" si="4"/>
        <v>4.1762299587117537</v>
      </c>
      <c r="O46" s="259"/>
    </row>
    <row r="47" spans="1:15" ht="16.5" x14ac:dyDescent="0.3">
      <c r="A47" s="67" t="str">
        <f t="shared" si="0"/>
        <v>DISTGeneraciónBaja California SurSP</v>
      </c>
      <c r="B47" s="250" t="str">
        <f t="shared" si="1"/>
        <v>DISTBaja California SurSP</v>
      </c>
      <c r="C47" s="67" t="str">
        <f t="shared" si="2"/>
        <v>DISTGeneraciónEnergíaBaja California Sur</v>
      </c>
      <c r="E47" s="251" t="s">
        <v>51</v>
      </c>
      <c r="F47" s="252" t="s">
        <v>159</v>
      </c>
      <c r="G47" s="252" t="s">
        <v>135</v>
      </c>
      <c r="H47" s="252" t="s">
        <v>61</v>
      </c>
      <c r="I47" s="253" t="s">
        <v>151</v>
      </c>
      <c r="J47" s="254">
        <v>0</v>
      </c>
      <c r="K47" s="255" t="s">
        <v>184</v>
      </c>
      <c r="L47" s="256">
        <f>+INDEX(Mercado_MARZO_2025!$R$10:$R$349,MATCH(B47,Mercado_MARZO_2025!$J$10:$J$349,0))</f>
        <v>0</v>
      </c>
      <c r="M47" s="257">
        <f t="shared" si="3"/>
        <v>0</v>
      </c>
      <c r="N47" s="258">
        <f t="shared" si="4"/>
        <v>0</v>
      </c>
      <c r="O47" s="259"/>
    </row>
    <row r="48" spans="1:15" ht="16.5" x14ac:dyDescent="0.3">
      <c r="A48" s="67" t="str">
        <f t="shared" si="0"/>
        <v>DITGeneraciónBaja California SurB</v>
      </c>
      <c r="B48" s="250" t="str">
        <f t="shared" si="1"/>
        <v>DITBaja California SurB</v>
      </c>
      <c r="C48" s="67" t="str">
        <f t="shared" si="2"/>
        <v>DITGeneraciónEnergíaBaja California Sur</v>
      </c>
      <c r="E48" s="251" t="s">
        <v>52</v>
      </c>
      <c r="F48" s="252" t="s">
        <v>159</v>
      </c>
      <c r="G48" s="252" t="s">
        <v>135</v>
      </c>
      <c r="H48" s="252" t="s">
        <v>61</v>
      </c>
      <c r="I48" s="253" t="s">
        <v>146</v>
      </c>
      <c r="J48" s="254">
        <v>2.6120957194817631</v>
      </c>
      <c r="K48" s="255" t="s">
        <v>184</v>
      </c>
      <c r="L48" s="256">
        <f>+INDEX(Mercado_MARZO_2025!$R$10:$R$349,MATCH(B48,Mercado_MARZO_2025!$J$10:$J$349,0))</f>
        <v>0</v>
      </c>
      <c r="M48" s="257">
        <f t="shared" si="3"/>
        <v>0</v>
      </c>
      <c r="N48" s="258">
        <f t="shared" si="4"/>
        <v>2.6131773820935873</v>
      </c>
      <c r="O48" s="259"/>
    </row>
    <row r="49" spans="1:15" ht="16.5" x14ac:dyDescent="0.3">
      <c r="A49" s="67" t="str">
        <f t="shared" si="0"/>
        <v>DITGeneraciónBaja California SurI</v>
      </c>
      <c r="B49" s="250" t="str">
        <f t="shared" si="1"/>
        <v>DITBaja California SurI</v>
      </c>
      <c r="C49" s="67" t="str">
        <f t="shared" si="2"/>
        <v>DITGeneraciónEnergíaBaja California Sur</v>
      </c>
      <c r="E49" s="265" t="s">
        <v>52</v>
      </c>
      <c r="F49" s="252" t="s">
        <v>159</v>
      </c>
      <c r="G49" s="252" t="s">
        <v>135</v>
      </c>
      <c r="H49" s="252" t="s">
        <v>61</v>
      </c>
      <c r="I49" s="253" t="s">
        <v>147</v>
      </c>
      <c r="J49" s="254">
        <v>3.2943847263587531</v>
      </c>
      <c r="K49" s="255" t="s">
        <v>184</v>
      </c>
      <c r="L49" s="256">
        <f>+INDEX(Mercado_MARZO_2025!$R$10:$R$349,MATCH(B49,Mercado_MARZO_2025!$J$10:$J$349,0))</f>
        <v>0</v>
      </c>
      <c r="M49" s="257">
        <f t="shared" si="3"/>
        <v>0</v>
      </c>
      <c r="N49" s="258">
        <f t="shared" si="4"/>
        <v>3.2957489232221722</v>
      </c>
      <c r="O49" s="259"/>
    </row>
    <row r="50" spans="1:15" ht="16.5" x14ac:dyDescent="0.3">
      <c r="A50" s="67" t="str">
        <f t="shared" si="0"/>
        <v>DITGeneraciónBaja California SurP</v>
      </c>
      <c r="B50" s="250" t="str">
        <f t="shared" si="1"/>
        <v>DITBaja California SurP</v>
      </c>
      <c r="C50" s="67" t="str">
        <f t="shared" si="2"/>
        <v>DITGeneraciónEnergíaBaja California Sur</v>
      </c>
      <c r="E50" s="265" t="s">
        <v>52</v>
      </c>
      <c r="F50" s="252" t="s">
        <v>159</v>
      </c>
      <c r="G50" s="252" t="s">
        <v>135</v>
      </c>
      <c r="H50" s="252" t="s">
        <v>61</v>
      </c>
      <c r="I50" s="253" t="s">
        <v>148</v>
      </c>
      <c r="J50" s="254">
        <v>4.7333310899616619</v>
      </c>
      <c r="K50" s="255" t="s">
        <v>184</v>
      </c>
      <c r="L50" s="256">
        <f>+INDEX(Mercado_MARZO_2025!$R$10:$R$349,MATCH(B50,Mercado_MARZO_2025!$J$10:$J$349,0))</f>
        <v>0</v>
      </c>
      <c r="M50" s="257">
        <f t="shared" si="3"/>
        <v>0</v>
      </c>
      <c r="N50" s="258">
        <f t="shared" si="4"/>
        <v>4.7352911510846951</v>
      </c>
      <c r="O50" s="259"/>
    </row>
    <row r="51" spans="1:15" ht="16.5" x14ac:dyDescent="0.3">
      <c r="A51" s="67" t="str">
        <f t="shared" si="0"/>
        <v>DITGeneraciónBaja California SurSP</v>
      </c>
      <c r="B51" s="250" t="str">
        <f t="shared" si="1"/>
        <v>DITBaja California SurSP</v>
      </c>
      <c r="C51" s="67" t="str">
        <f t="shared" si="2"/>
        <v>DITGeneraciónEnergíaBaja California Sur</v>
      </c>
      <c r="E51" s="265" t="s">
        <v>52</v>
      </c>
      <c r="F51" s="252" t="s">
        <v>159</v>
      </c>
      <c r="G51" s="252" t="s">
        <v>135</v>
      </c>
      <c r="H51" s="252" t="s">
        <v>61</v>
      </c>
      <c r="I51" s="253" t="s">
        <v>151</v>
      </c>
      <c r="J51" s="254">
        <v>0</v>
      </c>
      <c r="K51" s="255" t="s">
        <v>184</v>
      </c>
      <c r="L51" s="256">
        <f>+INDEX(Mercado_MARZO_2025!$R$10:$R$349,MATCH(B51,Mercado_MARZO_2025!$J$10:$J$349,0))</f>
        <v>0</v>
      </c>
      <c r="M51" s="257">
        <f t="shared" si="3"/>
        <v>0</v>
      </c>
      <c r="N51" s="258">
        <f t="shared" si="4"/>
        <v>0</v>
      </c>
      <c r="O51" s="259"/>
    </row>
    <row r="52" spans="1:15" ht="16.5" x14ac:dyDescent="0.3">
      <c r="A52" s="67" t="str">
        <f t="shared" si="0"/>
        <v>DB1GeneraciónBajío</v>
      </c>
      <c r="B52" s="250" t="str">
        <f t="shared" si="1"/>
        <v>DB1BajíoNA</v>
      </c>
      <c r="C52" s="67" t="str">
        <f t="shared" si="2"/>
        <v>DB1GeneraciónEnergíaBajío</v>
      </c>
      <c r="E52" s="251" t="s">
        <v>48</v>
      </c>
      <c r="F52" s="252" t="s">
        <v>159</v>
      </c>
      <c r="G52" s="252" t="s">
        <v>135</v>
      </c>
      <c r="H52" s="252" t="s">
        <v>62</v>
      </c>
      <c r="I52" s="253" t="s">
        <v>161</v>
      </c>
      <c r="J52" s="254">
        <v>0.84606088012516212</v>
      </c>
      <c r="K52" s="255" t="s">
        <v>184</v>
      </c>
      <c r="L52" s="256">
        <f>+INDEX(Mercado_MARZO_2025!$R$10:$R$349,MATCH(B52,Mercado_MARZO_2025!$J$10:$J$349,0))</f>
        <v>233763.1454317687</v>
      </c>
      <c r="M52" s="257">
        <f t="shared" si="3"/>
        <v>197777852.56482849</v>
      </c>
      <c r="N52" s="258">
        <f t="shared" si="4"/>
        <v>0.84641123191913847</v>
      </c>
      <c r="O52" s="259"/>
    </row>
    <row r="53" spans="1:15" ht="16.5" x14ac:dyDescent="0.3">
      <c r="A53" s="67" t="str">
        <f t="shared" si="0"/>
        <v>DB2GeneraciónBajío</v>
      </c>
      <c r="B53" s="250" t="str">
        <f t="shared" si="1"/>
        <v>DB2BajíoNA</v>
      </c>
      <c r="C53" s="67" t="str">
        <f t="shared" si="2"/>
        <v>DB2GeneraciónEnergíaBajío</v>
      </c>
      <c r="E53" s="251" t="s">
        <v>50</v>
      </c>
      <c r="F53" s="252" t="s">
        <v>159</v>
      </c>
      <c r="G53" s="252" t="s">
        <v>135</v>
      </c>
      <c r="H53" s="252" t="s">
        <v>62</v>
      </c>
      <c r="I53" s="253" t="s">
        <v>161</v>
      </c>
      <c r="J53" s="254">
        <v>0.84249654382308292</v>
      </c>
      <c r="K53" s="255" t="s">
        <v>184</v>
      </c>
      <c r="L53" s="256">
        <f>+INDEX(Mercado_MARZO_2025!$R$10:$R$349,MATCH(B53,Mercado_MARZO_2025!$J$10:$J$349,0))</f>
        <v>143496.61174054942</v>
      </c>
      <c r="M53" s="257">
        <f t="shared" si="3"/>
        <v>120895399.4417357</v>
      </c>
      <c r="N53" s="258">
        <f t="shared" si="4"/>
        <v>0.84284541963389181</v>
      </c>
      <c r="O53" s="259"/>
    </row>
    <row r="54" spans="1:15" ht="16.5" x14ac:dyDescent="0.3">
      <c r="A54" s="67" t="str">
        <f t="shared" si="0"/>
        <v>PDBTGeneraciónBajío</v>
      </c>
      <c r="B54" s="250" t="str">
        <f t="shared" si="1"/>
        <v>PDBTBajíoNA</v>
      </c>
      <c r="C54" s="67" t="str">
        <f t="shared" si="2"/>
        <v>PDBTGeneraciónEnergíaBajío</v>
      </c>
      <c r="E54" s="251" t="s">
        <v>56</v>
      </c>
      <c r="F54" s="252" t="s">
        <v>159</v>
      </c>
      <c r="G54" s="252" t="s">
        <v>135</v>
      </c>
      <c r="H54" s="252" t="s">
        <v>62</v>
      </c>
      <c r="I54" s="253" t="s">
        <v>161</v>
      </c>
      <c r="J54" s="254">
        <v>1.7635960829393904</v>
      </c>
      <c r="K54" s="255" t="s">
        <v>184</v>
      </c>
      <c r="L54" s="256">
        <f>+INDEX(Mercado_MARZO_2025!$R$10:$R$349,MATCH(B54,Mercado_MARZO_2025!$J$10:$J$349,0))</f>
        <v>105900.49615326538</v>
      </c>
      <c r="M54" s="257">
        <f t="shared" si="3"/>
        <v>186765700.19723681</v>
      </c>
      <c r="N54" s="258">
        <f t="shared" si="4"/>
        <v>1.7643263838740184</v>
      </c>
      <c r="O54" s="259"/>
    </row>
    <row r="55" spans="1:15" ht="16.5" x14ac:dyDescent="0.3">
      <c r="A55" s="67" t="str">
        <f t="shared" si="0"/>
        <v>GDBTGeneraciónBajío</v>
      </c>
      <c r="B55" s="250" t="str">
        <f t="shared" si="1"/>
        <v>GDBTBajíoNA</v>
      </c>
      <c r="C55" s="67" t="str">
        <f t="shared" si="2"/>
        <v>GDBTGeneraciónEnergíaBajío</v>
      </c>
      <c r="E55" s="251" t="s">
        <v>53</v>
      </c>
      <c r="F55" s="252" t="s">
        <v>159</v>
      </c>
      <c r="G55" s="252" t="s">
        <v>135</v>
      </c>
      <c r="H55" s="252" t="s">
        <v>62</v>
      </c>
      <c r="I55" s="253" t="s">
        <v>161</v>
      </c>
      <c r="J55" s="254">
        <v>1.7817929577447416</v>
      </c>
      <c r="K55" s="255" t="s">
        <v>184</v>
      </c>
      <c r="L55" s="256">
        <f>+INDEX(Mercado_MARZO_2025!$R$10:$R$349,MATCH(B55,Mercado_MARZO_2025!$J$10:$J$349,0))</f>
        <v>561.19161667360356</v>
      </c>
      <c r="M55" s="257">
        <f t="shared" si="3"/>
        <v>999927.27053441328</v>
      </c>
      <c r="N55" s="258">
        <f t="shared" si="4"/>
        <v>1.7825307939618564</v>
      </c>
      <c r="O55" s="259"/>
    </row>
    <row r="56" spans="1:15" ht="16.5" x14ac:dyDescent="0.3">
      <c r="A56" s="67" t="str">
        <f t="shared" si="0"/>
        <v>RABTGeneraciónBajío</v>
      </c>
      <c r="B56" s="250" t="str">
        <f t="shared" si="1"/>
        <v>RABTBajíoNA</v>
      </c>
      <c r="C56" s="67" t="str">
        <f t="shared" si="2"/>
        <v>RABTGeneraciónEnergíaBajío</v>
      </c>
      <c r="E56" s="251" t="s">
        <v>59</v>
      </c>
      <c r="F56" s="252" t="s">
        <v>159</v>
      </c>
      <c r="G56" s="252" t="s">
        <v>135</v>
      </c>
      <c r="H56" s="252" t="s">
        <v>62</v>
      </c>
      <c r="I56" s="253" t="s">
        <v>161</v>
      </c>
      <c r="J56" s="254">
        <v>0.82561284555007519</v>
      </c>
      <c r="K56" s="255" t="s">
        <v>184</v>
      </c>
      <c r="L56" s="256">
        <f>+INDEX(Mercado_MARZO_2025!$R$10:$R$349,MATCH(B56,Mercado_MARZO_2025!$J$10:$J$349,0))</f>
        <v>81890.562015673786</v>
      </c>
      <c r="M56" s="257">
        <f t="shared" si="3"/>
        <v>67609899.92945534</v>
      </c>
      <c r="N56" s="258">
        <f t="shared" si="4"/>
        <v>0.82595472986166951</v>
      </c>
      <c r="O56" s="259"/>
    </row>
    <row r="57" spans="1:15" ht="16.5" x14ac:dyDescent="0.3">
      <c r="A57" s="67" t="str">
        <f t="shared" si="0"/>
        <v>APBTGeneraciónBajío</v>
      </c>
      <c r="B57" s="250" t="str">
        <f t="shared" si="1"/>
        <v>APBTBajíoNA</v>
      </c>
      <c r="C57" s="67" t="str">
        <f t="shared" si="2"/>
        <v>APBTGeneraciónEnergíaBajío</v>
      </c>
      <c r="E57" s="251" t="s">
        <v>57</v>
      </c>
      <c r="F57" s="252" t="s">
        <v>159</v>
      </c>
      <c r="G57" s="252" t="s">
        <v>135</v>
      </c>
      <c r="H57" s="252" t="s">
        <v>62</v>
      </c>
      <c r="I57" s="253" t="s">
        <v>161</v>
      </c>
      <c r="J57" s="254">
        <v>1.5683079729149341</v>
      </c>
      <c r="K57" s="255" t="s">
        <v>184</v>
      </c>
      <c r="L57" s="256">
        <f>+INDEX(Mercado_MARZO_2025!$R$10:$R$349,MATCH(B57,Mercado_MARZO_2025!$J$10:$J$349,0))</f>
        <v>25329.476081865585</v>
      </c>
      <c r="M57" s="257">
        <f t="shared" si="3"/>
        <v>39724419.288947925</v>
      </c>
      <c r="N57" s="258">
        <f t="shared" si="4"/>
        <v>1.5689574055086464</v>
      </c>
      <c r="O57" s="259"/>
    </row>
    <row r="58" spans="1:15" ht="16.5" x14ac:dyDescent="0.3">
      <c r="A58" s="67" t="str">
        <f t="shared" si="0"/>
        <v>APMTGeneraciónBajío</v>
      </c>
      <c r="B58" s="250" t="str">
        <f t="shared" si="1"/>
        <v>APMTBajíoNA</v>
      </c>
      <c r="C58" s="67" t="str">
        <f t="shared" si="2"/>
        <v>APMTGeneraciónEnergíaBajío</v>
      </c>
      <c r="E58" s="251" t="s">
        <v>58</v>
      </c>
      <c r="F58" s="252" t="s">
        <v>159</v>
      </c>
      <c r="G58" s="252" t="s">
        <v>135</v>
      </c>
      <c r="H58" s="252" t="s">
        <v>62</v>
      </c>
      <c r="I58" s="253" t="s">
        <v>161</v>
      </c>
      <c r="J58" s="254">
        <v>1.2644014040007969</v>
      </c>
      <c r="K58" s="255" t="s">
        <v>184</v>
      </c>
      <c r="L58" s="256">
        <f>+INDEX(Mercado_MARZO_2025!$R$10:$R$349,MATCH(B58,Mercado_MARZO_2025!$J$10:$J$349,0))</f>
        <v>7521.7845140284899</v>
      </c>
      <c r="M58" s="257">
        <f t="shared" si="3"/>
        <v>9510554.9001290742</v>
      </c>
      <c r="N58" s="258">
        <f t="shared" si="4"/>
        <v>1.2649249896086463</v>
      </c>
      <c r="O58" s="259"/>
    </row>
    <row r="59" spans="1:15" ht="16.5" x14ac:dyDescent="0.3">
      <c r="A59" s="67" t="str">
        <f t="shared" si="0"/>
        <v>GDMTHGeneraciónBajíoB</v>
      </c>
      <c r="B59" s="250" t="str">
        <f t="shared" si="1"/>
        <v>GDMTHBajíoB</v>
      </c>
      <c r="C59" s="67" t="str">
        <f t="shared" si="2"/>
        <v>GDMTHGeneraciónEnergíaBajío</v>
      </c>
      <c r="E59" s="251" t="s">
        <v>54</v>
      </c>
      <c r="F59" s="252" t="s">
        <v>159</v>
      </c>
      <c r="G59" s="252" t="s">
        <v>135</v>
      </c>
      <c r="H59" s="252" t="s">
        <v>62</v>
      </c>
      <c r="I59" s="253" t="s">
        <v>146</v>
      </c>
      <c r="J59" s="254">
        <v>0.92691503518812179</v>
      </c>
      <c r="K59" s="255" t="s">
        <v>184</v>
      </c>
      <c r="L59" s="256">
        <f>+INDEX(Mercado_MARZO_2025!$R$10:$R$349,MATCH(B59,Mercado_MARZO_2025!$J$10:$J$349,0))</f>
        <v>186072.09758518194</v>
      </c>
      <c r="M59" s="257">
        <f t="shared" si="3"/>
        <v>172473024.88069656</v>
      </c>
      <c r="N59" s="258">
        <f t="shared" si="4"/>
        <v>0.92729886849500376</v>
      </c>
      <c r="O59" s="259"/>
    </row>
    <row r="60" spans="1:15" ht="16.5" x14ac:dyDescent="0.3">
      <c r="A60" s="67" t="str">
        <f t="shared" si="0"/>
        <v>GDMTHGeneraciónBajíoI</v>
      </c>
      <c r="B60" s="250" t="str">
        <f t="shared" si="1"/>
        <v>GDMTHBajíoI</v>
      </c>
      <c r="C60" s="67" t="str">
        <f t="shared" si="2"/>
        <v>GDMTHGeneraciónEnergíaBajío</v>
      </c>
      <c r="E60" s="251" t="s">
        <v>54</v>
      </c>
      <c r="F60" s="252" t="s">
        <v>159</v>
      </c>
      <c r="G60" s="252" t="s">
        <v>135</v>
      </c>
      <c r="H60" s="252" t="s">
        <v>62</v>
      </c>
      <c r="I60" s="253" t="s">
        <v>147</v>
      </c>
      <c r="J60" s="254">
        <v>1.808806874981554</v>
      </c>
      <c r="K60" s="255" t="s">
        <v>184</v>
      </c>
      <c r="L60" s="256">
        <f>+INDEX(Mercado_MARZO_2025!$R$10:$R$349,MATCH(B60,Mercado_MARZO_2025!$J$10:$J$349,0))</f>
        <v>357101.10616707825</v>
      </c>
      <c r="M60" s="257">
        <f t="shared" si="3"/>
        <v>645926935.89852893</v>
      </c>
      <c r="N60" s="258">
        <f t="shared" si="4"/>
        <v>1.8095558975974122</v>
      </c>
      <c r="O60" s="259"/>
    </row>
    <row r="61" spans="1:15" ht="16.5" x14ac:dyDescent="0.3">
      <c r="A61" s="67" t="str">
        <f t="shared" si="0"/>
        <v>GDMTHGeneraciónBajíoP</v>
      </c>
      <c r="B61" s="250" t="str">
        <f t="shared" si="1"/>
        <v>GDMTHBajíoP</v>
      </c>
      <c r="C61" s="67" t="str">
        <f t="shared" si="2"/>
        <v>GDMTHGeneraciónEnergíaBajío</v>
      </c>
      <c r="E61" s="251" t="s">
        <v>54</v>
      </c>
      <c r="F61" s="252" t="s">
        <v>159</v>
      </c>
      <c r="G61" s="252" t="s">
        <v>135</v>
      </c>
      <c r="H61" s="252" t="s">
        <v>62</v>
      </c>
      <c r="I61" s="253" t="s">
        <v>148</v>
      </c>
      <c r="J61" s="254">
        <v>2.090014249550872</v>
      </c>
      <c r="K61" s="255" t="s">
        <v>184</v>
      </c>
      <c r="L61" s="256">
        <f>+INDEX(Mercado_MARZO_2025!$R$10:$R$349,MATCH(B61,Mercado_MARZO_2025!$J$10:$J$349,0))</f>
        <v>84583.262814703383</v>
      </c>
      <c r="M61" s="257">
        <f t="shared" si="3"/>
        <v>176780224.55623648</v>
      </c>
      <c r="N61" s="258">
        <f t="shared" si="4"/>
        <v>2.0908797194703159</v>
      </c>
      <c r="O61" s="259"/>
    </row>
    <row r="62" spans="1:15" ht="16.5" x14ac:dyDescent="0.3">
      <c r="A62" s="67" t="str">
        <f t="shared" si="0"/>
        <v>GDMTOGeneraciónBajío</v>
      </c>
      <c r="B62" s="250" t="str">
        <f t="shared" si="1"/>
        <v>GDMTOBajíoNA</v>
      </c>
      <c r="C62" s="67" t="str">
        <f t="shared" si="2"/>
        <v>GDMTOGeneraciónEnergíaBajío</v>
      </c>
      <c r="E62" s="251" t="s">
        <v>55</v>
      </c>
      <c r="F62" s="252" t="s">
        <v>159</v>
      </c>
      <c r="G62" s="252" t="s">
        <v>135</v>
      </c>
      <c r="H62" s="252" t="s">
        <v>62</v>
      </c>
      <c r="I62" s="253" t="s">
        <v>161</v>
      </c>
      <c r="J62" s="254">
        <v>1.446557748701802</v>
      </c>
      <c r="K62" s="255" t="s">
        <v>184</v>
      </c>
      <c r="L62" s="256">
        <f>+INDEX(Mercado_MARZO_2025!$R$10:$R$349,MATCH(B62,Mercado_MARZO_2025!$J$10:$J$349,0))</f>
        <v>149133.77827230649</v>
      </c>
      <c r="M62" s="257">
        <f t="shared" si="3"/>
        <v>215730622.55298141</v>
      </c>
      <c r="N62" s="258">
        <f t="shared" si="4"/>
        <v>1.4471567648178445</v>
      </c>
      <c r="O62" s="259"/>
    </row>
    <row r="63" spans="1:15" ht="16.5" x14ac:dyDescent="0.3">
      <c r="A63" s="67" t="str">
        <f t="shared" si="0"/>
        <v>RAMTGeneraciónBajío</v>
      </c>
      <c r="B63" s="250" t="str">
        <f t="shared" si="1"/>
        <v>RAMTBajíoNA</v>
      </c>
      <c r="C63" s="67" t="str">
        <f t="shared" si="2"/>
        <v>RAMTGeneraciónEnergíaBajío</v>
      </c>
      <c r="E63" s="251" t="s">
        <v>60</v>
      </c>
      <c r="F63" s="252" t="s">
        <v>159</v>
      </c>
      <c r="G63" s="252" t="s">
        <v>135</v>
      </c>
      <c r="H63" s="252" t="s">
        <v>62</v>
      </c>
      <c r="I63" s="253" t="s">
        <v>161</v>
      </c>
      <c r="J63" s="254">
        <v>0.78171523004025556</v>
      </c>
      <c r="K63" s="255" t="s">
        <v>184</v>
      </c>
      <c r="L63" s="256">
        <f>+INDEX(Mercado_MARZO_2025!$R$10:$R$349,MATCH(B63,Mercado_MARZO_2025!$J$10:$J$349,0))</f>
        <v>236050.64699130852</v>
      </c>
      <c r="M63" s="257">
        <f t="shared" si="3"/>
        <v>184524385.81396189</v>
      </c>
      <c r="N63" s="258">
        <f t="shared" si="4"/>
        <v>0.78203893645389189</v>
      </c>
      <c r="O63" s="259"/>
    </row>
    <row r="64" spans="1:15" ht="16.5" x14ac:dyDescent="0.3">
      <c r="A64" s="67" t="str">
        <f t="shared" si="0"/>
        <v>DISTGeneraciónBajíoB</v>
      </c>
      <c r="B64" s="250" t="str">
        <f t="shared" si="1"/>
        <v>DISTBajíoB</v>
      </c>
      <c r="C64" s="67" t="str">
        <f t="shared" si="2"/>
        <v>DISTGeneraciónEnergíaBajío</v>
      </c>
      <c r="E64" s="251" t="s">
        <v>51</v>
      </c>
      <c r="F64" s="252" t="s">
        <v>159</v>
      </c>
      <c r="G64" s="252" t="s">
        <v>135</v>
      </c>
      <c r="H64" s="252" t="s">
        <v>62</v>
      </c>
      <c r="I64" s="253" t="s">
        <v>146</v>
      </c>
      <c r="J64" s="254">
        <v>0.9702498607555079</v>
      </c>
      <c r="K64" s="255" t="s">
        <v>184</v>
      </c>
      <c r="L64" s="256">
        <f>+INDEX(Mercado_MARZO_2025!$R$10:$R$349,MATCH(B64,Mercado_MARZO_2025!$J$10:$J$349,0))</f>
        <v>75998.300067690099</v>
      </c>
      <c r="M64" s="257">
        <f t="shared" si="3"/>
        <v>73737340.058331624</v>
      </c>
      <c r="N64" s="258">
        <f t="shared" si="4"/>
        <v>0.97065163891037398</v>
      </c>
      <c r="O64" s="259"/>
    </row>
    <row r="65" spans="1:15" ht="16.5" x14ac:dyDescent="0.3">
      <c r="A65" s="67" t="str">
        <f t="shared" si="0"/>
        <v>DISTGeneraciónBajíoI</v>
      </c>
      <c r="B65" s="250" t="str">
        <f t="shared" si="1"/>
        <v>DISTBajíoI</v>
      </c>
      <c r="C65" s="67" t="str">
        <f t="shared" si="2"/>
        <v>DISTGeneraciónEnergíaBajío</v>
      </c>
      <c r="E65" s="251" t="s">
        <v>51</v>
      </c>
      <c r="F65" s="252" t="s">
        <v>159</v>
      </c>
      <c r="G65" s="252" t="s">
        <v>135</v>
      </c>
      <c r="H65" s="252" t="s">
        <v>62</v>
      </c>
      <c r="I65" s="253" t="s">
        <v>147</v>
      </c>
      <c r="J65" s="254">
        <v>1.7191356774871367</v>
      </c>
      <c r="K65" s="255" t="s">
        <v>184</v>
      </c>
      <c r="L65" s="256">
        <f>+INDEX(Mercado_MARZO_2025!$R$10:$R$349,MATCH(B65,Mercado_MARZO_2025!$J$10:$J$349,0))</f>
        <v>132147.7886068243</v>
      </c>
      <c r="M65" s="257">
        <f t="shared" si="3"/>
        <v>227179978.09501982</v>
      </c>
      <c r="N65" s="258">
        <f t="shared" si="4"/>
        <v>1.7198475674738329</v>
      </c>
      <c r="O65" s="259"/>
    </row>
    <row r="66" spans="1:15" ht="16.5" x14ac:dyDescent="0.3">
      <c r="A66" s="67" t="str">
        <f t="shared" si="0"/>
        <v>DISTGeneraciónBajíoP</v>
      </c>
      <c r="B66" s="250" t="str">
        <f t="shared" si="1"/>
        <v>DISTBajíoP</v>
      </c>
      <c r="C66" s="67" t="str">
        <f t="shared" si="2"/>
        <v>DISTGeneraciónEnergíaBajío</v>
      </c>
      <c r="E66" s="251" t="s">
        <v>51</v>
      </c>
      <c r="F66" s="252" t="s">
        <v>159</v>
      </c>
      <c r="G66" s="252" t="s">
        <v>135</v>
      </c>
      <c r="H66" s="252" t="s">
        <v>62</v>
      </c>
      <c r="I66" s="253" t="s">
        <v>148</v>
      </c>
      <c r="J66" s="254">
        <v>2.078195660759766</v>
      </c>
      <c r="K66" s="255" t="s">
        <v>184</v>
      </c>
      <c r="L66" s="256">
        <f>+INDEX(Mercado_MARZO_2025!$R$10:$R$349,MATCH(B66,Mercado_MARZO_2025!$J$10:$J$349,0))</f>
        <v>19464.49478270183</v>
      </c>
      <c r="M66" s="257">
        <f t="shared" si="3"/>
        <v>40451028.596292049</v>
      </c>
      <c r="N66" s="258">
        <f t="shared" si="4"/>
        <v>2.0790562366297594</v>
      </c>
      <c r="O66" s="259"/>
    </row>
    <row r="67" spans="1:15" ht="16.5" x14ac:dyDescent="0.3">
      <c r="A67" s="67" t="str">
        <f t="shared" si="0"/>
        <v>DISTGeneraciónBajíoSP</v>
      </c>
      <c r="B67" s="250" t="str">
        <f t="shared" si="1"/>
        <v>DISTBajíoSP</v>
      </c>
      <c r="C67" s="67" t="str">
        <f t="shared" si="2"/>
        <v>DISTGeneraciónEnergíaBajío</v>
      </c>
      <c r="E67" s="251" t="s">
        <v>51</v>
      </c>
      <c r="F67" s="252" t="s">
        <v>159</v>
      </c>
      <c r="G67" s="252" t="s">
        <v>135</v>
      </c>
      <c r="H67" s="252" t="s">
        <v>62</v>
      </c>
      <c r="I67" s="253" t="s">
        <v>151</v>
      </c>
      <c r="J67" s="254">
        <v>0</v>
      </c>
      <c r="K67" s="255" t="s">
        <v>184</v>
      </c>
      <c r="L67" s="256">
        <f>+INDEX(Mercado_MARZO_2025!$R$10:$R$349,MATCH(B67,Mercado_MARZO_2025!$J$10:$J$349,0))</f>
        <v>0</v>
      </c>
      <c r="M67" s="257">
        <f t="shared" si="3"/>
        <v>0</v>
      </c>
      <c r="N67" s="258">
        <f t="shared" si="4"/>
        <v>0</v>
      </c>
      <c r="O67" s="259"/>
    </row>
    <row r="68" spans="1:15" ht="16.5" x14ac:dyDescent="0.3">
      <c r="A68" s="67" t="str">
        <f t="shared" si="0"/>
        <v>DITGeneraciónBajíoB</v>
      </c>
      <c r="B68" s="250" t="str">
        <f t="shared" si="1"/>
        <v>DITBajíoB</v>
      </c>
      <c r="C68" s="67" t="str">
        <f t="shared" si="2"/>
        <v>DITGeneraciónEnergíaBajío</v>
      </c>
      <c r="E68" s="251" t="s">
        <v>52</v>
      </c>
      <c r="F68" s="252" t="s">
        <v>159</v>
      </c>
      <c r="G68" s="252" t="s">
        <v>135</v>
      </c>
      <c r="H68" s="252" t="s">
        <v>62</v>
      </c>
      <c r="I68" s="253" t="s">
        <v>146</v>
      </c>
      <c r="J68" s="254">
        <v>0.83311671144918953</v>
      </c>
      <c r="K68" s="255" t="s">
        <v>184</v>
      </c>
      <c r="L68" s="256">
        <f>+INDEX(Mercado_MARZO_2025!$R$10:$R$349,MATCH(B68,Mercado_MARZO_2025!$J$10:$J$349,0))</f>
        <v>25489.905842203501</v>
      </c>
      <c r="M68" s="257">
        <f t="shared" si="3"/>
        <v>21236066.530406065</v>
      </c>
      <c r="N68" s="258">
        <f t="shared" si="4"/>
        <v>0.8334617030937681</v>
      </c>
      <c r="O68" s="259"/>
    </row>
    <row r="69" spans="1:15" ht="16.5" x14ac:dyDescent="0.3">
      <c r="A69" s="67" t="str">
        <f t="shared" si="0"/>
        <v>DITGeneraciónBajíoI</v>
      </c>
      <c r="B69" s="250" t="str">
        <f t="shared" si="1"/>
        <v>DITBajíoI</v>
      </c>
      <c r="C69" s="67" t="str">
        <f t="shared" si="2"/>
        <v>DITGeneraciónEnergíaBajío</v>
      </c>
      <c r="E69" s="251" t="s">
        <v>52</v>
      </c>
      <c r="F69" s="252" t="s">
        <v>159</v>
      </c>
      <c r="G69" s="252" t="s">
        <v>135</v>
      </c>
      <c r="H69" s="252" t="s">
        <v>62</v>
      </c>
      <c r="I69" s="253" t="s">
        <v>147</v>
      </c>
      <c r="J69" s="254">
        <v>1.6285264967553283</v>
      </c>
      <c r="K69" s="255" t="s">
        <v>184</v>
      </c>
      <c r="L69" s="256">
        <f>+INDEX(Mercado_MARZO_2025!$R$10:$R$349,MATCH(B69,Mercado_MARZO_2025!$J$10:$J$349,0))</f>
        <v>36173.052327019759</v>
      </c>
      <c r="M69" s="257">
        <f t="shared" si="3"/>
        <v>58908774.183068663</v>
      </c>
      <c r="N69" s="258">
        <f t="shared" si="4"/>
        <v>1.6292008656962396</v>
      </c>
      <c r="O69" s="259"/>
    </row>
    <row r="70" spans="1:15" ht="16.5" x14ac:dyDescent="0.3">
      <c r="A70" s="67" t="str">
        <f t="shared" si="0"/>
        <v>DITGeneraciónBajíoP</v>
      </c>
      <c r="B70" s="250" t="str">
        <f t="shared" si="1"/>
        <v>DITBajíoP</v>
      </c>
      <c r="C70" s="67" t="str">
        <f t="shared" si="2"/>
        <v>DITGeneraciónEnergíaBajío</v>
      </c>
      <c r="E70" s="251" t="s">
        <v>52</v>
      </c>
      <c r="F70" s="252" t="s">
        <v>159</v>
      </c>
      <c r="G70" s="252" t="s">
        <v>135</v>
      </c>
      <c r="H70" s="252" t="s">
        <v>62</v>
      </c>
      <c r="I70" s="253" t="s">
        <v>148</v>
      </c>
      <c r="J70" s="254">
        <v>1.8112456313987675</v>
      </c>
      <c r="K70" s="255" t="s">
        <v>184</v>
      </c>
      <c r="L70" s="256">
        <f>+INDEX(Mercado_MARZO_2025!$R$10:$R$349,MATCH(B70,Mercado_MARZO_2025!$J$10:$J$349,0))</f>
        <v>3759.5000175928403</v>
      </c>
      <c r="M70" s="257">
        <f t="shared" si="3"/>
        <v>6809377.9831086211</v>
      </c>
      <c r="N70" s="258">
        <f t="shared" si="4"/>
        <v>1.8119956638978456</v>
      </c>
      <c r="O70" s="259"/>
    </row>
    <row r="71" spans="1:15" ht="16.5" x14ac:dyDescent="0.3">
      <c r="A71" s="67" t="str">
        <f t="shared" si="0"/>
        <v>DITGeneraciónBajíoSP</v>
      </c>
      <c r="B71" s="250" t="str">
        <f t="shared" si="1"/>
        <v>DITBajíoSP</v>
      </c>
      <c r="C71" s="67" t="str">
        <f t="shared" si="2"/>
        <v>DITGeneraciónEnergíaBajío</v>
      </c>
      <c r="E71" s="265" t="s">
        <v>52</v>
      </c>
      <c r="F71" s="252" t="s">
        <v>159</v>
      </c>
      <c r="G71" s="252" t="s">
        <v>135</v>
      </c>
      <c r="H71" s="252" t="s">
        <v>62</v>
      </c>
      <c r="I71" s="253" t="s">
        <v>151</v>
      </c>
      <c r="J71" s="254">
        <v>0</v>
      </c>
      <c r="K71" s="255" t="s">
        <v>184</v>
      </c>
      <c r="L71" s="256">
        <f>+INDEX(Mercado_MARZO_2025!$R$10:$R$349,MATCH(B71,Mercado_MARZO_2025!$J$10:$J$349,0))</f>
        <v>0</v>
      </c>
      <c r="M71" s="257">
        <f t="shared" si="3"/>
        <v>0</v>
      </c>
      <c r="N71" s="258">
        <f t="shared" si="4"/>
        <v>0</v>
      </c>
      <c r="O71" s="259"/>
    </row>
    <row r="72" spans="1:15" ht="16.5" x14ac:dyDescent="0.3">
      <c r="A72" s="67" t="str">
        <f t="shared" si="0"/>
        <v>DB1GeneraciónCentro Occidente</v>
      </c>
      <c r="B72" s="250" t="str">
        <f t="shared" si="1"/>
        <v>DB1Centro OccidenteNA</v>
      </c>
      <c r="C72" s="67" t="str">
        <f t="shared" si="2"/>
        <v>DB1GeneraciónEnergíaCentro Occidente</v>
      </c>
      <c r="E72" s="265" t="s">
        <v>48</v>
      </c>
      <c r="F72" s="252" t="s">
        <v>159</v>
      </c>
      <c r="G72" s="252" t="s">
        <v>135</v>
      </c>
      <c r="H72" s="252" t="s">
        <v>63</v>
      </c>
      <c r="I72" s="253" t="s">
        <v>161</v>
      </c>
      <c r="J72" s="254">
        <v>0.81304387016905899</v>
      </c>
      <c r="K72" s="255" t="s">
        <v>184</v>
      </c>
      <c r="L72" s="256">
        <f>+INDEX(Mercado_MARZO_2025!$R$10:$R$349,MATCH(B72,Mercado_MARZO_2025!$J$10:$J$349,0))</f>
        <v>115958.1749004577</v>
      </c>
      <c r="M72" s="257">
        <f t="shared" si="3"/>
        <v>94279083.298808768</v>
      </c>
      <c r="N72" s="258">
        <f t="shared" si="4"/>
        <v>0.81338054969790463</v>
      </c>
      <c r="O72" s="259"/>
    </row>
    <row r="73" spans="1:15" ht="16.5" x14ac:dyDescent="0.3">
      <c r="A73" s="67" t="str">
        <f t="shared" si="0"/>
        <v>DB2GeneraciónCentro Occidente</v>
      </c>
      <c r="B73" s="250" t="str">
        <f t="shared" si="1"/>
        <v>DB2Centro OccidenteNA</v>
      </c>
      <c r="C73" s="67" t="str">
        <f t="shared" si="2"/>
        <v>DB2GeneraciónEnergíaCentro Occidente</v>
      </c>
      <c r="E73" s="265" t="s">
        <v>50</v>
      </c>
      <c r="F73" s="252" t="s">
        <v>159</v>
      </c>
      <c r="G73" s="252" t="s">
        <v>135</v>
      </c>
      <c r="H73" s="252" t="s">
        <v>63</v>
      </c>
      <c r="I73" s="253" t="s">
        <v>161</v>
      </c>
      <c r="J73" s="254">
        <v>0.81398185340644713</v>
      </c>
      <c r="K73" s="255" t="s">
        <v>184</v>
      </c>
      <c r="L73" s="256">
        <f>+INDEX(Mercado_MARZO_2025!$R$10:$R$349,MATCH(B73,Mercado_MARZO_2025!$J$10:$J$349,0))</f>
        <v>104782.49101595742</v>
      </c>
      <c r="M73" s="257">
        <f t="shared" si="3"/>
        <v>85291046.241713405</v>
      </c>
      <c r="N73" s="258">
        <f t="shared" si="4"/>
        <v>0.81431892135191575</v>
      </c>
      <c r="O73" s="259"/>
    </row>
    <row r="74" spans="1:15" ht="16.5" x14ac:dyDescent="0.3">
      <c r="A74" s="67" t="str">
        <f t="shared" si="0"/>
        <v>PDBTGeneraciónCentro Occidente</v>
      </c>
      <c r="B74" s="250" t="str">
        <f t="shared" si="1"/>
        <v>PDBTCentro OccidenteNA</v>
      </c>
      <c r="C74" s="67" t="str">
        <f t="shared" si="2"/>
        <v>PDBTGeneraciónEnergíaCentro Occidente</v>
      </c>
      <c r="E74" s="251" t="s">
        <v>56</v>
      </c>
      <c r="F74" s="252" t="s">
        <v>159</v>
      </c>
      <c r="G74" s="252" t="s">
        <v>135</v>
      </c>
      <c r="H74" s="252" t="s">
        <v>63</v>
      </c>
      <c r="I74" s="253" t="s">
        <v>161</v>
      </c>
      <c r="J74" s="254">
        <v>1.5362289461962206</v>
      </c>
      <c r="K74" s="255" t="s">
        <v>184</v>
      </c>
      <c r="L74" s="256">
        <f>+INDEX(Mercado_MARZO_2025!$R$10:$R$349,MATCH(B74,Mercado_MARZO_2025!$J$10:$J$349,0))</f>
        <v>60020.276486413837</v>
      </c>
      <c r="M74" s="257">
        <f t="shared" si="3"/>
        <v>92204886.09712933</v>
      </c>
      <c r="N74" s="258">
        <f t="shared" si="4"/>
        <v>1.5368650949414253</v>
      </c>
      <c r="O74" s="259"/>
    </row>
    <row r="75" spans="1:15" ht="16.5" x14ac:dyDescent="0.3">
      <c r="A75" s="67" t="str">
        <f t="shared" si="0"/>
        <v>GDBTGeneraciónCentro Occidente</v>
      </c>
      <c r="B75" s="250" t="str">
        <f t="shared" si="1"/>
        <v>GDBTCentro OccidenteNA</v>
      </c>
      <c r="C75" s="67" t="str">
        <f t="shared" si="2"/>
        <v>GDBTGeneraciónEnergíaCentro Occidente</v>
      </c>
      <c r="E75" s="251" t="s">
        <v>53</v>
      </c>
      <c r="F75" s="252" t="s">
        <v>159</v>
      </c>
      <c r="G75" s="252" t="s">
        <v>135</v>
      </c>
      <c r="H75" s="252" t="s">
        <v>63</v>
      </c>
      <c r="I75" s="253" t="s">
        <v>161</v>
      </c>
      <c r="J75" s="254">
        <v>1.3521966350204371</v>
      </c>
      <c r="K75" s="255" t="s">
        <v>184</v>
      </c>
      <c r="L75" s="256">
        <f>+INDEX(Mercado_MARZO_2025!$R$10:$R$349,MATCH(B75,Mercado_MARZO_2025!$J$10:$J$349,0))</f>
        <v>374.48545044077935</v>
      </c>
      <c r="M75" s="257">
        <f t="shared" si="3"/>
        <v>506377.96595013444</v>
      </c>
      <c r="N75" s="258">
        <f t="shared" si="4"/>
        <v>1.3527565764242024</v>
      </c>
      <c r="O75" s="259"/>
    </row>
    <row r="76" spans="1:15" ht="16.5" x14ac:dyDescent="0.3">
      <c r="A76" s="67" t="str">
        <f t="shared" ref="A76:A139" si="5">IF(I76="NA",E76&amp;F76&amp;H76,E76&amp;F76&amp;H76&amp;I76)</f>
        <v>RABTGeneraciónCentro Occidente</v>
      </c>
      <c r="B76" s="250" t="str">
        <f t="shared" ref="B76:B139" si="6">E76&amp;H76&amp;I76</f>
        <v>RABTCentro OccidenteNA</v>
      </c>
      <c r="C76" s="67" t="str">
        <f t="shared" ref="C76:C139" si="7">E76&amp;F76&amp;G76&amp;H76</f>
        <v>RABTGeneraciónEnergíaCentro Occidente</v>
      </c>
      <c r="E76" s="251" t="s">
        <v>59</v>
      </c>
      <c r="F76" s="252" t="s">
        <v>159</v>
      </c>
      <c r="G76" s="252" t="s">
        <v>135</v>
      </c>
      <c r="H76" s="252" t="s">
        <v>63</v>
      </c>
      <c r="I76" s="253" t="s">
        <v>161</v>
      </c>
      <c r="J76" s="254">
        <v>0.80441442438507627</v>
      </c>
      <c r="K76" s="255" t="s">
        <v>184</v>
      </c>
      <c r="L76" s="256">
        <f>+INDEX(Mercado_MARZO_2025!$R$10:$R$349,MATCH(B76,Mercado_MARZO_2025!$J$10:$J$349,0))</f>
        <v>29719.806372690484</v>
      </c>
      <c r="M76" s="257">
        <f t="shared" si="3"/>
        <v>23907040.936123736</v>
      </c>
      <c r="N76" s="258">
        <f t="shared" si="4"/>
        <v>0.80474753048099001</v>
      </c>
      <c r="O76" s="259"/>
    </row>
    <row r="77" spans="1:15" ht="16.5" x14ac:dyDescent="0.3">
      <c r="A77" s="67" t="str">
        <f t="shared" si="5"/>
        <v>APBTGeneraciónCentro Occidente</v>
      </c>
      <c r="B77" s="250" t="str">
        <f t="shared" si="6"/>
        <v>APBTCentro OccidenteNA</v>
      </c>
      <c r="C77" s="67" t="str">
        <f t="shared" si="7"/>
        <v>APBTGeneraciónEnergíaCentro Occidente</v>
      </c>
      <c r="E77" s="251" t="s">
        <v>57</v>
      </c>
      <c r="F77" s="252" t="s">
        <v>159</v>
      </c>
      <c r="G77" s="252" t="s">
        <v>135</v>
      </c>
      <c r="H77" s="252" t="s">
        <v>63</v>
      </c>
      <c r="I77" s="253" t="s">
        <v>161</v>
      </c>
      <c r="J77" s="254">
        <v>1.4317376135510516</v>
      </c>
      <c r="K77" s="255" t="s">
        <v>184</v>
      </c>
      <c r="L77" s="256">
        <f>+INDEX(Mercado_MARZO_2025!$R$10:$R$349,MATCH(B77,Mercado_MARZO_2025!$J$10:$J$349,0))</f>
        <v>14246.417177156418</v>
      </c>
      <c r="M77" s="257">
        <f t="shared" ref="M77:M140" si="8">IF(OR(G77="Energía",G77="Potencia"),J77*L77*1000,J77*L77)</f>
        <v>20397131.33087464</v>
      </c>
      <c r="N77" s="258">
        <f t="shared" ref="N77:N140" si="9">J77*(1+$R$11)</f>
        <v>1.4323304926844502</v>
      </c>
      <c r="O77" s="259"/>
    </row>
    <row r="78" spans="1:15" ht="16.5" x14ac:dyDescent="0.3">
      <c r="A78" s="67" t="str">
        <f t="shared" si="5"/>
        <v>APMTGeneraciónCentro Occidente</v>
      </c>
      <c r="B78" s="250" t="str">
        <f t="shared" si="6"/>
        <v>APMTCentro OccidenteNA</v>
      </c>
      <c r="C78" s="67" t="str">
        <f t="shared" si="7"/>
        <v>APMTGeneraciónEnergíaCentro Occidente</v>
      </c>
      <c r="E78" s="251" t="s">
        <v>58</v>
      </c>
      <c r="F78" s="252" t="s">
        <v>159</v>
      </c>
      <c r="G78" s="252" t="s">
        <v>135</v>
      </c>
      <c r="H78" s="252" t="s">
        <v>63</v>
      </c>
      <c r="I78" s="253" t="s">
        <v>161</v>
      </c>
      <c r="J78" s="254">
        <v>1.2647765972957525</v>
      </c>
      <c r="K78" s="255" t="s">
        <v>184</v>
      </c>
      <c r="L78" s="256">
        <f>+INDEX(Mercado_MARZO_2025!$R$10:$R$349,MATCH(B78,Mercado_MARZO_2025!$J$10:$J$349,0))</f>
        <v>822.88433000335408</v>
      </c>
      <c r="M78" s="257">
        <f t="shared" si="8"/>
        <v>1040764.8428696373</v>
      </c>
      <c r="N78" s="258">
        <f t="shared" si="9"/>
        <v>1.2653003382702512</v>
      </c>
      <c r="O78" s="259"/>
    </row>
    <row r="79" spans="1:15" ht="16.5" x14ac:dyDescent="0.3">
      <c r="A79" s="67" t="str">
        <f t="shared" si="5"/>
        <v>GDMTHGeneraciónCentro OccidenteB</v>
      </c>
      <c r="B79" s="250" t="str">
        <f t="shared" si="6"/>
        <v>GDMTHCentro OccidenteB</v>
      </c>
      <c r="C79" s="67" t="str">
        <f t="shared" si="7"/>
        <v>GDMTHGeneraciónEnergíaCentro Occidente</v>
      </c>
      <c r="E79" s="251" t="s">
        <v>54</v>
      </c>
      <c r="F79" s="252" t="s">
        <v>159</v>
      </c>
      <c r="G79" s="252" t="s">
        <v>135</v>
      </c>
      <c r="H79" s="252" t="s">
        <v>63</v>
      </c>
      <c r="I79" s="253" t="s">
        <v>146</v>
      </c>
      <c r="J79" s="254">
        <v>0.92447627877090888</v>
      </c>
      <c r="K79" s="255" t="s">
        <v>184</v>
      </c>
      <c r="L79" s="256">
        <f>+INDEX(Mercado_MARZO_2025!$R$10:$R$349,MATCH(B79,Mercado_MARZO_2025!$J$10:$J$349,0))</f>
        <v>39738.137290943421</v>
      </c>
      <c r="M79" s="257">
        <f t="shared" si="8"/>
        <v>36736965.28801886</v>
      </c>
      <c r="N79" s="258">
        <f t="shared" si="9"/>
        <v>0.9248591021945709</v>
      </c>
      <c r="O79" s="259"/>
    </row>
    <row r="80" spans="1:15" ht="16.5" x14ac:dyDescent="0.3">
      <c r="A80" s="67" t="str">
        <f t="shared" si="5"/>
        <v>GDMTHGeneraciónCentro OccidenteI</v>
      </c>
      <c r="B80" s="250" t="str">
        <f t="shared" si="6"/>
        <v>GDMTHCentro OccidenteI</v>
      </c>
      <c r="C80" s="67" t="str">
        <f t="shared" si="7"/>
        <v>GDMTHGeneraciónEnergíaCentro Occidente</v>
      </c>
      <c r="E80" s="251" t="s">
        <v>54</v>
      </c>
      <c r="F80" s="252" t="s">
        <v>159</v>
      </c>
      <c r="G80" s="252" t="s">
        <v>135</v>
      </c>
      <c r="H80" s="252" t="s">
        <v>63</v>
      </c>
      <c r="I80" s="253" t="s">
        <v>147</v>
      </c>
      <c r="J80" s="254">
        <v>1.8116208246937233</v>
      </c>
      <c r="K80" s="255" t="s">
        <v>184</v>
      </c>
      <c r="L80" s="256">
        <f>+INDEX(Mercado_MARZO_2025!$R$10:$R$349,MATCH(B80,Mercado_MARZO_2025!$J$10:$J$349,0))</f>
        <v>76263.625593401142</v>
      </c>
      <c r="M80" s="257">
        <f t="shared" si="8"/>
        <v>138160772.29165074</v>
      </c>
      <c r="N80" s="258">
        <f t="shared" si="9"/>
        <v>1.8123710125594505</v>
      </c>
      <c r="O80" s="259"/>
    </row>
    <row r="81" spans="1:15" ht="16.5" x14ac:dyDescent="0.3">
      <c r="A81" s="67" t="str">
        <f t="shared" si="5"/>
        <v>GDMTHGeneraciónCentro OccidenteP</v>
      </c>
      <c r="B81" s="250" t="str">
        <f t="shared" si="6"/>
        <v>GDMTHCentro OccidenteP</v>
      </c>
      <c r="C81" s="67" t="str">
        <f t="shared" si="7"/>
        <v>GDMTHGeneraciónEnergíaCentro Occidente</v>
      </c>
      <c r="E81" s="251" t="s">
        <v>54</v>
      </c>
      <c r="F81" s="252" t="s">
        <v>159</v>
      </c>
      <c r="G81" s="252" t="s">
        <v>135</v>
      </c>
      <c r="H81" s="252" t="s">
        <v>63</v>
      </c>
      <c r="I81" s="253" t="s">
        <v>148</v>
      </c>
      <c r="J81" s="254">
        <v>2.0667522652636161</v>
      </c>
      <c r="K81" s="255" t="s">
        <v>184</v>
      </c>
      <c r="L81" s="256">
        <f>+INDEX(Mercado_MARZO_2025!$R$10:$R$349,MATCH(B81,Mercado_MARZO_2025!$J$10:$J$349,0))</f>
        <v>18063.86531816205</v>
      </c>
      <c r="M81" s="257">
        <f t="shared" si="8"/>
        <v>37333534.565728292</v>
      </c>
      <c r="N81" s="258">
        <f t="shared" si="9"/>
        <v>2.0676081024508086</v>
      </c>
      <c r="O81" s="259"/>
    </row>
    <row r="82" spans="1:15" ht="16.5" x14ac:dyDescent="0.3">
      <c r="A82" s="67" t="str">
        <f t="shared" si="5"/>
        <v>GDMTOGeneraciónCentro Occidente</v>
      </c>
      <c r="B82" s="250" t="str">
        <f t="shared" si="6"/>
        <v>GDMTOCentro OccidenteNA</v>
      </c>
      <c r="C82" s="67" t="str">
        <f t="shared" si="7"/>
        <v>GDMTOGeneraciónEnergíaCentro Occidente</v>
      </c>
      <c r="E82" s="251" t="s">
        <v>55</v>
      </c>
      <c r="F82" s="252" t="s">
        <v>159</v>
      </c>
      <c r="G82" s="252" t="s">
        <v>135</v>
      </c>
      <c r="H82" s="252" t="s">
        <v>63</v>
      </c>
      <c r="I82" s="253" t="s">
        <v>161</v>
      </c>
      <c r="J82" s="254">
        <v>1.2932912877123877</v>
      </c>
      <c r="K82" s="255" t="s">
        <v>184</v>
      </c>
      <c r="L82" s="256">
        <f>+INDEX(Mercado_MARZO_2025!$R$10:$R$349,MATCH(B82,Mercado_MARZO_2025!$J$10:$J$349,0))</f>
        <v>56268.390471136176</v>
      </c>
      <c r="M82" s="257">
        <f t="shared" si="8"/>
        <v>72771419.169919148</v>
      </c>
      <c r="N82" s="258">
        <f t="shared" si="9"/>
        <v>1.2938268365522265</v>
      </c>
      <c r="O82" s="259"/>
    </row>
    <row r="83" spans="1:15" ht="16.5" x14ac:dyDescent="0.3">
      <c r="A83" s="67" t="str">
        <f t="shared" si="5"/>
        <v>RAMTGeneraciónCentro Occidente</v>
      </c>
      <c r="B83" s="250" t="str">
        <f t="shared" si="6"/>
        <v>RAMTCentro OccidenteNA</v>
      </c>
      <c r="C83" s="67" t="str">
        <f t="shared" si="7"/>
        <v>RAMTGeneraciónEnergíaCentro Occidente</v>
      </c>
      <c r="E83" s="251" t="s">
        <v>60</v>
      </c>
      <c r="F83" s="252" t="s">
        <v>159</v>
      </c>
      <c r="G83" s="252" t="s">
        <v>135</v>
      </c>
      <c r="H83" s="252" t="s">
        <v>63</v>
      </c>
      <c r="I83" s="253" t="s">
        <v>161</v>
      </c>
      <c r="J83" s="254">
        <v>0.78040205350790959</v>
      </c>
      <c r="K83" s="255" t="s">
        <v>184</v>
      </c>
      <c r="L83" s="256">
        <f>+INDEX(Mercado_MARZO_2025!$R$10:$R$349,MATCH(B83,Mercado_MARZO_2025!$J$10:$J$349,0))</f>
        <v>60439.66877918526</v>
      </c>
      <c r="M83" s="257">
        <f t="shared" si="8"/>
        <v>47167241.628614068</v>
      </c>
      <c r="N83" s="258">
        <f t="shared" si="9"/>
        <v>0.78072521613827361</v>
      </c>
      <c r="O83" s="259"/>
    </row>
    <row r="84" spans="1:15" ht="16.5" x14ac:dyDescent="0.3">
      <c r="A84" s="67" t="str">
        <f t="shared" si="5"/>
        <v>DISTGeneraciónCentro OccidenteB</v>
      </c>
      <c r="B84" s="250" t="str">
        <f t="shared" si="6"/>
        <v>DISTCentro OccidenteB</v>
      </c>
      <c r="C84" s="67" t="str">
        <f t="shared" si="7"/>
        <v>DISTGeneraciónEnergíaCentro Occidente</v>
      </c>
      <c r="E84" s="251" t="s">
        <v>51</v>
      </c>
      <c r="F84" s="252" t="s">
        <v>159</v>
      </c>
      <c r="G84" s="252" t="s">
        <v>135</v>
      </c>
      <c r="H84" s="252" t="s">
        <v>63</v>
      </c>
      <c r="I84" s="253" t="s">
        <v>146</v>
      </c>
      <c r="J84" s="254">
        <v>0.92860340501542227</v>
      </c>
      <c r="K84" s="255" t="s">
        <v>184</v>
      </c>
      <c r="L84" s="256">
        <f>+INDEX(Mercado_MARZO_2025!$R$10:$R$349,MATCH(B84,Mercado_MARZO_2025!$J$10:$J$349,0))</f>
        <v>25614.56394020193</v>
      </c>
      <c r="M84" s="257">
        <f t="shared" si="8"/>
        <v>23785771.292856764</v>
      </c>
      <c r="N84" s="258">
        <f t="shared" si="9"/>
        <v>0.92898793747222563</v>
      </c>
      <c r="O84" s="259"/>
    </row>
    <row r="85" spans="1:15" ht="16.5" x14ac:dyDescent="0.3">
      <c r="A85" s="67" t="str">
        <f t="shared" si="5"/>
        <v>DISTGeneraciónCentro OccidenteI</v>
      </c>
      <c r="B85" s="250" t="str">
        <f t="shared" si="6"/>
        <v>DISTCentro OccidenteI</v>
      </c>
      <c r="C85" s="67" t="str">
        <f t="shared" si="7"/>
        <v>DISTGeneraciónEnergíaCentro Occidente</v>
      </c>
      <c r="E85" s="251" t="s">
        <v>51</v>
      </c>
      <c r="F85" s="252" t="s">
        <v>159</v>
      </c>
      <c r="G85" s="252" t="s">
        <v>135</v>
      </c>
      <c r="H85" s="252" t="s">
        <v>63</v>
      </c>
      <c r="I85" s="253" t="s">
        <v>147</v>
      </c>
      <c r="J85" s="254">
        <v>1.6521636743375392</v>
      </c>
      <c r="K85" s="255" t="s">
        <v>184</v>
      </c>
      <c r="L85" s="256">
        <f>+INDEX(Mercado_MARZO_2025!$R$10:$R$349,MATCH(B85,Mercado_MARZO_2025!$J$10:$J$349,0))</f>
        <v>44539.259138834976</v>
      </c>
      <c r="M85" s="257">
        <f t="shared" si="8"/>
        <v>73586146.031089425</v>
      </c>
      <c r="N85" s="258">
        <f t="shared" si="9"/>
        <v>1.6528478313773507</v>
      </c>
      <c r="O85" s="259"/>
    </row>
    <row r="86" spans="1:15" ht="16.5" x14ac:dyDescent="0.3">
      <c r="A86" s="67" t="str">
        <f t="shared" si="5"/>
        <v>DISTGeneraciónCentro OccidenteP</v>
      </c>
      <c r="B86" s="250" t="str">
        <f t="shared" si="6"/>
        <v>DISTCentro OccidenteP</v>
      </c>
      <c r="C86" s="67" t="str">
        <f t="shared" si="7"/>
        <v>DISTGeneraciónEnergíaCentro Occidente</v>
      </c>
      <c r="E86" s="265" t="s">
        <v>51</v>
      </c>
      <c r="F86" s="252" t="s">
        <v>159</v>
      </c>
      <c r="G86" s="252" t="s">
        <v>135</v>
      </c>
      <c r="H86" s="252" t="s">
        <v>63</v>
      </c>
      <c r="I86" s="253" t="s">
        <v>148</v>
      </c>
      <c r="J86" s="254">
        <v>1.9821461772511013</v>
      </c>
      <c r="K86" s="255" t="s">
        <v>184</v>
      </c>
      <c r="L86" s="256">
        <f>+INDEX(Mercado_MARZO_2025!$R$10:$R$349,MATCH(B86,Mercado_MARZO_2025!$J$10:$J$349,0))</f>
        <v>6560.3381356053087</v>
      </c>
      <c r="M86" s="257">
        <f t="shared" si="8"/>
        <v>13003549.15696468</v>
      </c>
      <c r="N86" s="258">
        <f t="shared" si="9"/>
        <v>1.9829669792588962</v>
      </c>
      <c r="O86" s="259"/>
    </row>
    <row r="87" spans="1:15" ht="16.5" x14ac:dyDescent="0.3">
      <c r="A87" s="67" t="str">
        <f t="shared" si="5"/>
        <v>DISTGeneraciónCentro OccidenteSP</v>
      </c>
      <c r="B87" s="250" t="str">
        <f t="shared" si="6"/>
        <v>DISTCentro OccidenteSP</v>
      </c>
      <c r="C87" s="67" t="str">
        <f t="shared" si="7"/>
        <v>DISTGeneraciónEnergíaCentro Occidente</v>
      </c>
      <c r="E87" s="251" t="s">
        <v>51</v>
      </c>
      <c r="F87" s="252" t="s">
        <v>159</v>
      </c>
      <c r="G87" s="252" t="s">
        <v>135</v>
      </c>
      <c r="H87" s="252" t="s">
        <v>63</v>
      </c>
      <c r="I87" s="253" t="s">
        <v>151</v>
      </c>
      <c r="J87" s="254">
        <v>0</v>
      </c>
      <c r="K87" s="255" t="s">
        <v>184</v>
      </c>
      <c r="L87" s="256">
        <f>+INDEX(Mercado_MARZO_2025!$R$10:$R$349,MATCH(B87,Mercado_MARZO_2025!$J$10:$J$349,0))</f>
        <v>0</v>
      </c>
      <c r="M87" s="257">
        <f t="shared" si="8"/>
        <v>0</v>
      </c>
      <c r="N87" s="258">
        <f t="shared" si="9"/>
        <v>0</v>
      </c>
      <c r="O87" s="259"/>
    </row>
    <row r="88" spans="1:15" ht="16.5" x14ac:dyDescent="0.3">
      <c r="A88" s="67" t="str">
        <f t="shared" si="5"/>
        <v>DITGeneraciónCentro OccidenteB</v>
      </c>
      <c r="B88" s="250" t="str">
        <f t="shared" si="6"/>
        <v>DITCentro OccidenteB</v>
      </c>
      <c r="C88" s="67" t="str">
        <f t="shared" si="7"/>
        <v>DITGeneraciónEnergíaCentro Occidente</v>
      </c>
      <c r="E88" s="251" t="s">
        <v>52</v>
      </c>
      <c r="F88" s="252" t="s">
        <v>159</v>
      </c>
      <c r="G88" s="252" t="s">
        <v>135</v>
      </c>
      <c r="H88" s="252" t="s">
        <v>63</v>
      </c>
      <c r="I88" s="253" t="s">
        <v>146</v>
      </c>
      <c r="J88" s="254">
        <v>0.8740127805993636</v>
      </c>
      <c r="K88" s="255" t="s">
        <v>184</v>
      </c>
      <c r="L88" s="256">
        <f>+INDEX(Mercado_MARZO_2025!$R$10:$R$349,MATCH(B88,Mercado_MARZO_2025!$J$10:$J$349,0))</f>
        <v>0</v>
      </c>
      <c r="M88" s="257">
        <f t="shared" si="8"/>
        <v>0</v>
      </c>
      <c r="N88" s="258">
        <f t="shared" si="9"/>
        <v>0.87437470720870636</v>
      </c>
      <c r="O88" s="259"/>
    </row>
    <row r="89" spans="1:15" ht="16.5" x14ac:dyDescent="0.3">
      <c r="A89" s="67" t="str">
        <f t="shared" si="5"/>
        <v>DITGeneraciónCentro OccidenteI</v>
      </c>
      <c r="B89" s="250" t="str">
        <f t="shared" si="6"/>
        <v>DITCentro OccidenteI</v>
      </c>
      <c r="C89" s="67" t="str">
        <f t="shared" si="7"/>
        <v>DITGeneraciónEnergíaCentro Occidente</v>
      </c>
      <c r="E89" s="251" t="s">
        <v>52</v>
      </c>
      <c r="F89" s="252" t="s">
        <v>159</v>
      </c>
      <c r="G89" s="252" t="s">
        <v>135</v>
      </c>
      <c r="H89" s="252" t="s">
        <v>63</v>
      </c>
      <c r="I89" s="253" t="s">
        <v>147</v>
      </c>
      <c r="J89" s="254">
        <v>1.6305900598775849</v>
      </c>
      <c r="K89" s="255" t="s">
        <v>184</v>
      </c>
      <c r="L89" s="256">
        <f>+INDEX(Mercado_MARZO_2025!$R$10:$R$349,MATCH(B89,Mercado_MARZO_2025!$J$10:$J$349,0))</f>
        <v>0</v>
      </c>
      <c r="M89" s="257">
        <f t="shared" si="8"/>
        <v>0</v>
      </c>
      <c r="N89" s="258">
        <f t="shared" si="9"/>
        <v>1.6312652833350667</v>
      </c>
      <c r="O89" s="259"/>
    </row>
    <row r="90" spans="1:15" ht="16.5" x14ac:dyDescent="0.3">
      <c r="A90" s="67" t="str">
        <f t="shared" si="5"/>
        <v>DITGeneraciónCentro OccidenteP</v>
      </c>
      <c r="B90" s="250" t="str">
        <f t="shared" si="6"/>
        <v>DITCentro OccidenteP</v>
      </c>
      <c r="C90" s="67" t="str">
        <f t="shared" si="7"/>
        <v>DITGeneraciónEnergíaCentro Occidente</v>
      </c>
      <c r="E90" s="251" t="s">
        <v>52</v>
      </c>
      <c r="F90" s="252" t="s">
        <v>159</v>
      </c>
      <c r="G90" s="252" t="s">
        <v>135</v>
      </c>
      <c r="H90" s="252" t="s">
        <v>63</v>
      </c>
      <c r="I90" s="253" t="s">
        <v>148</v>
      </c>
      <c r="J90" s="254">
        <v>1.84182388493766</v>
      </c>
      <c r="K90" s="255" t="s">
        <v>184</v>
      </c>
      <c r="L90" s="256">
        <f>+INDEX(Mercado_MARZO_2025!$R$10:$R$349,MATCH(B90,Mercado_MARZO_2025!$J$10:$J$349,0))</f>
        <v>0</v>
      </c>
      <c r="M90" s="257">
        <f t="shared" si="8"/>
        <v>0</v>
      </c>
      <c r="N90" s="258">
        <f t="shared" si="9"/>
        <v>1.8425865798186489</v>
      </c>
      <c r="O90" s="259"/>
    </row>
    <row r="91" spans="1:15" ht="16.5" x14ac:dyDescent="0.3">
      <c r="A91" s="67" t="str">
        <f t="shared" si="5"/>
        <v>DITGeneraciónCentro OccidenteSP</v>
      </c>
      <c r="B91" s="250" t="str">
        <f t="shared" si="6"/>
        <v>DITCentro OccidenteSP</v>
      </c>
      <c r="C91" s="67" t="str">
        <f t="shared" si="7"/>
        <v>DITGeneraciónEnergíaCentro Occidente</v>
      </c>
      <c r="E91" s="251" t="s">
        <v>52</v>
      </c>
      <c r="F91" s="252" t="s">
        <v>159</v>
      </c>
      <c r="G91" s="252" t="s">
        <v>135</v>
      </c>
      <c r="H91" s="252" t="s">
        <v>63</v>
      </c>
      <c r="I91" s="253" t="s">
        <v>151</v>
      </c>
      <c r="J91" s="254">
        <v>0</v>
      </c>
      <c r="K91" s="255" t="s">
        <v>184</v>
      </c>
      <c r="L91" s="256">
        <f>+INDEX(Mercado_MARZO_2025!$R$10:$R$349,MATCH(B91,Mercado_MARZO_2025!$J$10:$J$349,0))</f>
        <v>0</v>
      </c>
      <c r="M91" s="257">
        <f t="shared" si="8"/>
        <v>0</v>
      </c>
      <c r="N91" s="258">
        <f t="shared" si="9"/>
        <v>0</v>
      </c>
      <c r="O91" s="259"/>
    </row>
    <row r="92" spans="1:15" ht="16.5" x14ac:dyDescent="0.3">
      <c r="A92" s="67" t="str">
        <f t="shared" si="5"/>
        <v>DB1GeneraciónCentro Oriente</v>
      </c>
      <c r="B92" s="250" t="str">
        <f t="shared" si="6"/>
        <v>DB1Centro OrienteNA</v>
      </c>
      <c r="C92" s="67" t="str">
        <f t="shared" si="7"/>
        <v>DB1GeneraciónEnergíaCentro Oriente</v>
      </c>
      <c r="E92" s="251" t="s">
        <v>48</v>
      </c>
      <c r="F92" s="252" t="s">
        <v>159</v>
      </c>
      <c r="G92" s="252" t="s">
        <v>135</v>
      </c>
      <c r="H92" s="252" t="s">
        <v>64</v>
      </c>
      <c r="I92" s="253" t="s">
        <v>161</v>
      </c>
      <c r="J92" s="254">
        <v>0.83874461087352525</v>
      </c>
      <c r="K92" s="255" t="s">
        <v>184</v>
      </c>
      <c r="L92" s="256">
        <f>+INDEX(Mercado_MARZO_2025!$R$10:$R$349,MATCH(B92,Mercado_MARZO_2025!$J$10:$J$349,0))</f>
        <v>159760.35175158945</v>
      </c>
      <c r="M92" s="257">
        <f t="shared" si="8"/>
        <v>133998134.0629044</v>
      </c>
      <c r="N92" s="258">
        <f t="shared" si="9"/>
        <v>0.83909193301784202</v>
      </c>
      <c r="O92" s="259"/>
    </row>
    <row r="93" spans="1:15" ht="16.5" x14ac:dyDescent="0.3">
      <c r="A93" s="67" t="str">
        <f t="shared" si="5"/>
        <v>DB2GeneraciónCentro Oriente</v>
      </c>
      <c r="B93" s="250" t="str">
        <f t="shared" si="6"/>
        <v>DB2Centro OrienteNA</v>
      </c>
      <c r="C93" s="67" t="str">
        <f t="shared" si="7"/>
        <v>DB2GeneraciónEnergíaCentro Oriente</v>
      </c>
      <c r="E93" s="265" t="s">
        <v>50</v>
      </c>
      <c r="F93" s="252" t="s">
        <v>159</v>
      </c>
      <c r="G93" s="252" t="s">
        <v>135</v>
      </c>
      <c r="H93" s="252" t="s">
        <v>64</v>
      </c>
      <c r="I93" s="253" t="s">
        <v>161</v>
      </c>
      <c r="J93" s="254">
        <v>0.84137096393821609</v>
      </c>
      <c r="K93" s="255" t="s">
        <v>184</v>
      </c>
      <c r="L93" s="256">
        <f>+INDEX(Mercado_MARZO_2025!$R$10:$R$349,MATCH(B93,Mercado_MARZO_2025!$J$10:$J$349,0))</f>
        <v>98199.045369890096</v>
      </c>
      <c r="M93" s="257">
        <f t="shared" si="8"/>
        <v>82621825.460677043</v>
      </c>
      <c r="N93" s="258">
        <f t="shared" si="9"/>
        <v>0.84171937364907734</v>
      </c>
      <c r="O93" s="259"/>
    </row>
    <row r="94" spans="1:15" ht="16.5" x14ac:dyDescent="0.3">
      <c r="A94" s="67" t="str">
        <f t="shared" si="5"/>
        <v>PDBTGeneraciónCentro Oriente</v>
      </c>
      <c r="B94" s="250" t="str">
        <f t="shared" si="6"/>
        <v>PDBTCentro OrienteNA</v>
      </c>
      <c r="C94" s="67" t="str">
        <f t="shared" si="7"/>
        <v>PDBTGeneraciónEnergíaCentro Oriente</v>
      </c>
      <c r="E94" s="265" t="s">
        <v>56</v>
      </c>
      <c r="F94" s="252" t="s">
        <v>159</v>
      </c>
      <c r="G94" s="252" t="s">
        <v>135</v>
      </c>
      <c r="H94" s="252" t="s">
        <v>64</v>
      </c>
      <c r="I94" s="253" t="s">
        <v>161</v>
      </c>
      <c r="J94" s="254">
        <v>1.5309762400668396</v>
      </c>
      <c r="K94" s="255" t="s">
        <v>184</v>
      </c>
      <c r="L94" s="256">
        <f>+INDEX(Mercado_MARZO_2025!$R$10:$R$349,MATCH(B94,Mercado_MARZO_2025!$J$10:$J$349,0))</f>
        <v>81041.027512691406</v>
      </c>
      <c r="M94" s="257">
        <f t="shared" si="8"/>
        <v>124071887.59253359</v>
      </c>
      <c r="N94" s="258">
        <f t="shared" si="9"/>
        <v>1.5316102136789553</v>
      </c>
      <c r="O94" s="259"/>
    </row>
    <row r="95" spans="1:15" ht="16.5" x14ac:dyDescent="0.3">
      <c r="A95" s="67" t="str">
        <f t="shared" si="5"/>
        <v>GDBTGeneraciónCentro Oriente</v>
      </c>
      <c r="B95" s="250" t="str">
        <f t="shared" si="6"/>
        <v>GDBTCentro OrienteNA</v>
      </c>
      <c r="C95" s="67" t="str">
        <f t="shared" si="7"/>
        <v>GDBTGeneraciónEnergíaCentro Oriente</v>
      </c>
      <c r="E95" s="265" t="s">
        <v>53</v>
      </c>
      <c r="F95" s="252" t="s">
        <v>159</v>
      </c>
      <c r="G95" s="252" t="s">
        <v>135</v>
      </c>
      <c r="H95" s="252" t="s">
        <v>64</v>
      </c>
      <c r="I95" s="253" t="s">
        <v>161</v>
      </c>
      <c r="J95" s="254">
        <v>1.6045141258781617</v>
      </c>
      <c r="K95" s="255" t="s">
        <v>184</v>
      </c>
      <c r="L95" s="256">
        <f>+INDEX(Mercado_MARZO_2025!$R$10:$R$349,MATCH(B95,Mercado_MARZO_2025!$J$10:$J$349,0))</f>
        <v>2652.0671911083496</v>
      </c>
      <c r="M95" s="257">
        <f t="shared" si="8"/>
        <v>4255279.2709113648</v>
      </c>
      <c r="N95" s="258">
        <f t="shared" si="9"/>
        <v>1.6051785513535231</v>
      </c>
      <c r="O95" s="259"/>
    </row>
    <row r="96" spans="1:15" ht="16.5" x14ac:dyDescent="0.3">
      <c r="A96" s="67" t="str">
        <f t="shared" si="5"/>
        <v>RABTGeneraciónCentro Oriente</v>
      </c>
      <c r="B96" s="250" t="str">
        <f t="shared" si="6"/>
        <v>RABTCentro OrienteNA</v>
      </c>
      <c r="C96" s="67" t="str">
        <f t="shared" si="7"/>
        <v>RABTGeneraciónEnergíaCentro Oriente</v>
      </c>
      <c r="E96" s="251" t="s">
        <v>59</v>
      </c>
      <c r="F96" s="252" t="s">
        <v>159</v>
      </c>
      <c r="G96" s="252" t="s">
        <v>135</v>
      </c>
      <c r="H96" s="252" t="s">
        <v>64</v>
      </c>
      <c r="I96" s="253" t="s">
        <v>161</v>
      </c>
      <c r="J96" s="254">
        <v>0.81979734947826155</v>
      </c>
      <c r="K96" s="255" t="s">
        <v>184</v>
      </c>
      <c r="L96" s="256">
        <f>+INDEX(Mercado_MARZO_2025!$R$10:$R$349,MATCH(B96,Mercado_MARZO_2025!$J$10:$J$349,0))</f>
        <v>21356.347245653546</v>
      </c>
      <c r="M96" s="257">
        <f t="shared" si="8"/>
        <v>17507876.866524149</v>
      </c>
      <c r="N96" s="258">
        <f t="shared" si="9"/>
        <v>0.82013682560679302</v>
      </c>
      <c r="O96" s="259"/>
    </row>
    <row r="97" spans="1:15" ht="16.5" x14ac:dyDescent="0.3">
      <c r="A97" s="67" t="str">
        <f t="shared" si="5"/>
        <v>APBTGeneraciónCentro Oriente</v>
      </c>
      <c r="B97" s="250" t="str">
        <f t="shared" si="6"/>
        <v>APBTCentro OrienteNA</v>
      </c>
      <c r="C97" s="67" t="str">
        <f t="shared" si="7"/>
        <v>APBTGeneraciónEnergíaCentro Oriente</v>
      </c>
      <c r="E97" s="251" t="s">
        <v>57</v>
      </c>
      <c r="F97" s="252" t="s">
        <v>159</v>
      </c>
      <c r="G97" s="252" t="s">
        <v>135</v>
      </c>
      <c r="H97" s="252" t="s">
        <v>64</v>
      </c>
      <c r="I97" s="253" t="s">
        <v>161</v>
      </c>
      <c r="J97" s="254">
        <v>1.542232038915512</v>
      </c>
      <c r="K97" s="255" t="s">
        <v>184</v>
      </c>
      <c r="L97" s="256">
        <f>+INDEX(Mercado_MARZO_2025!$R$10:$R$349,MATCH(B97,Mercado_MARZO_2025!$J$10:$J$349,0))</f>
        <v>26499.10877277363</v>
      </c>
      <c r="M97" s="257">
        <f t="shared" si="8"/>
        <v>40867774.552078605</v>
      </c>
      <c r="N97" s="258">
        <f t="shared" si="9"/>
        <v>1.5428706735271041</v>
      </c>
      <c r="O97" s="259"/>
    </row>
    <row r="98" spans="1:15" ht="16.5" x14ac:dyDescent="0.3">
      <c r="A98" s="67" t="str">
        <f t="shared" si="5"/>
        <v>APMTGeneraciónCentro Oriente</v>
      </c>
      <c r="B98" s="250" t="str">
        <f t="shared" si="6"/>
        <v>APMTCentro OrienteNA</v>
      </c>
      <c r="C98" s="67" t="str">
        <f t="shared" si="7"/>
        <v>APMTGeneraciónEnergíaCentro Oriente</v>
      </c>
      <c r="E98" s="251" t="s">
        <v>58</v>
      </c>
      <c r="F98" s="252" t="s">
        <v>159</v>
      </c>
      <c r="G98" s="252" t="s">
        <v>135</v>
      </c>
      <c r="H98" s="252" t="s">
        <v>64</v>
      </c>
      <c r="I98" s="253" t="s">
        <v>161</v>
      </c>
      <c r="J98" s="254">
        <v>1.2610246643461955</v>
      </c>
      <c r="K98" s="255" t="s">
        <v>184</v>
      </c>
      <c r="L98" s="256">
        <f>+INDEX(Mercado_MARZO_2025!$R$10:$R$349,MATCH(B98,Mercado_MARZO_2025!$J$10:$J$349,0))</f>
        <v>681.22769443322318</v>
      </c>
      <c r="M98" s="257">
        <f t="shared" si="8"/>
        <v>859044.92471598787</v>
      </c>
      <c r="N98" s="258">
        <f t="shared" si="9"/>
        <v>1.2615468516542021</v>
      </c>
      <c r="O98" s="259"/>
    </row>
    <row r="99" spans="1:15" ht="16.5" x14ac:dyDescent="0.3">
      <c r="A99" s="67" t="str">
        <f t="shared" si="5"/>
        <v>GDMTHGeneraciónCentro OrienteB</v>
      </c>
      <c r="B99" s="250" t="str">
        <f t="shared" si="6"/>
        <v>GDMTHCentro OrienteB</v>
      </c>
      <c r="C99" s="67" t="str">
        <f t="shared" si="7"/>
        <v>GDMTHGeneraciónEnergíaCentro Oriente</v>
      </c>
      <c r="E99" s="251" t="s">
        <v>54</v>
      </c>
      <c r="F99" s="252" t="s">
        <v>159</v>
      </c>
      <c r="G99" s="252" t="s">
        <v>135</v>
      </c>
      <c r="H99" s="252" t="s">
        <v>64</v>
      </c>
      <c r="I99" s="253" t="s">
        <v>146</v>
      </c>
      <c r="J99" s="254">
        <v>0.92166232905874079</v>
      </c>
      <c r="K99" s="255" t="s">
        <v>184</v>
      </c>
      <c r="L99" s="256">
        <f>+INDEX(Mercado_MARZO_2025!$R$10:$R$349,MATCH(B99,Mercado_MARZO_2025!$J$10:$J$349,0))</f>
        <v>80190.629841249567</v>
      </c>
      <c r="M99" s="257">
        <f t="shared" si="8"/>
        <v>73908682.668173432</v>
      </c>
      <c r="N99" s="258">
        <f t="shared" si="9"/>
        <v>0.92204398723253367</v>
      </c>
      <c r="O99" s="259"/>
    </row>
    <row r="100" spans="1:15" ht="16.5" x14ac:dyDescent="0.3">
      <c r="A100" s="67" t="str">
        <f t="shared" si="5"/>
        <v>GDMTHGeneraciónCentro OrienteI</v>
      </c>
      <c r="B100" s="250" t="str">
        <f t="shared" si="6"/>
        <v>GDMTHCentro OrienteI</v>
      </c>
      <c r="C100" s="67" t="str">
        <f t="shared" si="7"/>
        <v>GDMTHGeneraciónEnergíaCentro Oriente</v>
      </c>
      <c r="E100" s="251" t="s">
        <v>54</v>
      </c>
      <c r="F100" s="252" t="s">
        <v>159</v>
      </c>
      <c r="G100" s="252" t="s">
        <v>135</v>
      </c>
      <c r="H100" s="252" t="s">
        <v>64</v>
      </c>
      <c r="I100" s="253" t="s">
        <v>147</v>
      </c>
      <c r="J100" s="254">
        <v>1.8125588079311132</v>
      </c>
      <c r="K100" s="255" t="s">
        <v>184</v>
      </c>
      <c r="L100" s="256">
        <f>+INDEX(Mercado_MARZO_2025!$R$10:$R$349,MATCH(B100,Mercado_MARZO_2025!$J$10:$J$349,0))</f>
        <v>153898.20930801076</v>
      </c>
      <c r="M100" s="257">
        <f t="shared" si="8"/>
        <v>278949554.80606091</v>
      </c>
      <c r="N100" s="258">
        <f t="shared" si="9"/>
        <v>1.8133093842134635</v>
      </c>
      <c r="O100" s="259"/>
    </row>
    <row r="101" spans="1:15" ht="16.5" x14ac:dyDescent="0.3">
      <c r="A101" s="67" t="str">
        <f t="shared" si="5"/>
        <v>GDMTHGeneraciónCentro OrienteP</v>
      </c>
      <c r="B101" s="250" t="str">
        <f t="shared" si="6"/>
        <v>GDMTHCentro OrienteP</v>
      </c>
      <c r="C101" s="67" t="str">
        <f t="shared" si="7"/>
        <v>GDMTHGeneraciónEnergíaCentro Oriente</v>
      </c>
      <c r="E101" s="251" t="s">
        <v>54</v>
      </c>
      <c r="F101" s="252" t="s">
        <v>159</v>
      </c>
      <c r="G101" s="252" t="s">
        <v>135</v>
      </c>
      <c r="H101" s="252" t="s">
        <v>64</v>
      </c>
      <c r="I101" s="253" t="s">
        <v>148</v>
      </c>
      <c r="J101" s="254">
        <v>2.0727553579829094</v>
      </c>
      <c r="K101" s="255" t="s">
        <v>184</v>
      </c>
      <c r="L101" s="256">
        <f>+INDEX(Mercado_MARZO_2025!$R$10:$R$349,MATCH(B101,Mercado_MARZO_2025!$J$10:$J$349,0))</f>
        <v>36452.456908720109</v>
      </c>
      <c r="M101" s="257">
        <f t="shared" si="8"/>
        <v>75557025.369190723</v>
      </c>
      <c r="N101" s="258">
        <f t="shared" si="9"/>
        <v>2.0736136810364894</v>
      </c>
      <c r="O101" s="259"/>
    </row>
    <row r="102" spans="1:15" ht="16.5" x14ac:dyDescent="0.3">
      <c r="A102" s="67" t="str">
        <f t="shared" si="5"/>
        <v>GDMTOGeneraciónCentro Oriente</v>
      </c>
      <c r="B102" s="250" t="str">
        <f t="shared" si="6"/>
        <v>GDMTOCentro OrienteNA</v>
      </c>
      <c r="C102" s="67" t="str">
        <f t="shared" si="7"/>
        <v>GDMTOGeneraciónEnergíaCentro Oriente</v>
      </c>
      <c r="E102" s="251" t="s">
        <v>55</v>
      </c>
      <c r="F102" s="252" t="s">
        <v>159</v>
      </c>
      <c r="G102" s="252" t="s">
        <v>135</v>
      </c>
      <c r="H102" s="252" t="s">
        <v>64</v>
      </c>
      <c r="I102" s="253" t="s">
        <v>161</v>
      </c>
      <c r="J102" s="254">
        <v>1.4255469241842811</v>
      </c>
      <c r="K102" s="255" t="s">
        <v>184</v>
      </c>
      <c r="L102" s="256">
        <f>+INDEX(Mercado_MARZO_2025!$R$10:$R$349,MATCH(B102,Mercado_MARZO_2025!$J$10:$J$349,0))</f>
        <v>80540.416397131252</v>
      </c>
      <c r="M102" s="257">
        <f t="shared" si="8"/>
        <v>114814142.8674517</v>
      </c>
      <c r="N102" s="258">
        <f t="shared" si="9"/>
        <v>1.4261372397679677</v>
      </c>
      <c r="O102" s="259"/>
    </row>
    <row r="103" spans="1:15" ht="16.5" x14ac:dyDescent="0.3">
      <c r="A103" s="67" t="str">
        <f t="shared" si="5"/>
        <v>RAMTGeneraciónCentro Oriente</v>
      </c>
      <c r="B103" s="250" t="str">
        <f t="shared" si="6"/>
        <v>RAMTCentro OrienteNA</v>
      </c>
      <c r="C103" s="67" t="str">
        <f t="shared" si="7"/>
        <v>RAMTGeneraciónEnergíaCentro Oriente</v>
      </c>
      <c r="E103" s="251" t="s">
        <v>60</v>
      </c>
      <c r="F103" s="252" t="s">
        <v>159</v>
      </c>
      <c r="G103" s="252" t="s">
        <v>135</v>
      </c>
      <c r="H103" s="252" t="s">
        <v>64</v>
      </c>
      <c r="I103" s="253" t="s">
        <v>161</v>
      </c>
      <c r="J103" s="254">
        <v>0.77927647362304275</v>
      </c>
      <c r="K103" s="255" t="s">
        <v>184</v>
      </c>
      <c r="L103" s="256">
        <f>+INDEX(Mercado_MARZO_2025!$R$10:$R$349,MATCH(B103,Mercado_MARZO_2025!$J$10:$J$349,0))</f>
        <v>37564.652982677588</v>
      </c>
      <c r="M103" s="257">
        <f t="shared" si="8"/>
        <v>29273250.309214305</v>
      </c>
      <c r="N103" s="258">
        <f t="shared" si="9"/>
        <v>0.77959917015345914</v>
      </c>
      <c r="O103" s="259"/>
    </row>
    <row r="104" spans="1:15" ht="16.5" x14ac:dyDescent="0.3">
      <c r="A104" s="67" t="str">
        <f t="shared" si="5"/>
        <v>DISTGeneraciónCentro OrienteB</v>
      </c>
      <c r="B104" s="250" t="str">
        <f t="shared" si="6"/>
        <v>DISTCentro OrienteB</v>
      </c>
      <c r="C104" s="67" t="str">
        <f t="shared" si="7"/>
        <v>DISTGeneraciónEnergíaCentro Oriente</v>
      </c>
      <c r="E104" s="251" t="s">
        <v>51</v>
      </c>
      <c r="F104" s="252" t="s">
        <v>159</v>
      </c>
      <c r="G104" s="252" t="s">
        <v>135</v>
      </c>
      <c r="H104" s="252" t="s">
        <v>64</v>
      </c>
      <c r="I104" s="253" t="s">
        <v>146</v>
      </c>
      <c r="J104" s="254">
        <v>0.91134451344745837</v>
      </c>
      <c r="K104" s="255" t="s">
        <v>184</v>
      </c>
      <c r="L104" s="256">
        <f>+INDEX(Mercado_MARZO_2025!$R$10:$R$349,MATCH(B104,Mercado_MARZO_2025!$J$10:$J$349,0))</f>
        <v>20222.580634054772</v>
      </c>
      <c r="M104" s="257">
        <f t="shared" si="8"/>
        <v>18429737.908594642</v>
      </c>
      <c r="N104" s="258">
        <f t="shared" si="9"/>
        <v>0.91172189903839795</v>
      </c>
      <c r="O104" s="259"/>
    </row>
    <row r="105" spans="1:15" ht="16.5" x14ac:dyDescent="0.3">
      <c r="A105" s="67" t="str">
        <f t="shared" si="5"/>
        <v>DISTGeneraciónCentro OrienteI</v>
      </c>
      <c r="B105" s="250" t="str">
        <f t="shared" si="6"/>
        <v>DISTCentro OrienteI</v>
      </c>
      <c r="C105" s="67" t="str">
        <f t="shared" si="7"/>
        <v>DISTGeneraciónEnergíaCentro Oriente</v>
      </c>
      <c r="E105" s="251" t="s">
        <v>51</v>
      </c>
      <c r="F105" s="252" t="s">
        <v>159</v>
      </c>
      <c r="G105" s="252" t="s">
        <v>135</v>
      </c>
      <c r="H105" s="252" t="s">
        <v>64</v>
      </c>
      <c r="I105" s="253" t="s">
        <v>147</v>
      </c>
      <c r="J105" s="254">
        <v>1.6958736931998819</v>
      </c>
      <c r="K105" s="255" t="s">
        <v>184</v>
      </c>
      <c r="L105" s="256">
        <f>+INDEX(Mercado_MARZO_2025!$R$10:$R$349,MATCH(B105,Mercado_MARZO_2025!$J$10:$J$349,0))</f>
        <v>35163.540609899239</v>
      </c>
      <c r="M105" s="257">
        <f t="shared" si="8"/>
        <v>59632923.480093852</v>
      </c>
      <c r="N105" s="258">
        <f t="shared" si="9"/>
        <v>1.6965759504543267</v>
      </c>
      <c r="O105" s="259"/>
    </row>
    <row r="106" spans="1:15" ht="16.5" x14ac:dyDescent="0.3">
      <c r="A106" s="67" t="str">
        <f t="shared" si="5"/>
        <v>DISTGeneraciónCentro OrienteP</v>
      </c>
      <c r="B106" s="250" t="str">
        <f t="shared" si="6"/>
        <v>DISTCentro OrienteP</v>
      </c>
      <c r="C106" s="67" t="str">
        <f t="shared" si="7"/>
        <v>DISTGeneraciónEnergíaCentro Oriente</v>
      </c>
      <c r="E106" s="251" t="s">
        <v>51</v>
      </c>
      <c r="F106" s="252" t="s">
        <v>159</v>
      </c>
      <c r="G106" s="252" t="s">
        <v>135</v>
      </c>
      <c r="H106" s="252" t="s">
        <v>64</v>
      </c>
      <c r="I106" s="253" t="s">
        <v>148</v>
      </c>
      <c r="J106" s="254">
        <v>1.9393741416261476</v>
      </c>
      <c r="K106" s="255" t="s">
        <v>184</v>
      </c>
      <c r="L106" s="256">
        <f>+INDEX(Mercado_MARZO_2025!$R$10:$R$349,MATCH(B106,Mercado_MARZO_2025!$J$10:$J$349,0))</f>
        <v>5179.3568394784488</v>
      </c>
      <c r="M106" s="257">
        <f t="shared" si="8"/>
        <v>10044710.724739034</v>
      </c>
      <c r="N106" s="258">
        <f t="shared" si="9"/>
        <v>1.940177231835932</v>
      </c>
      <c r="O106" s="259"/>
    </row>
    <row r="107" spans="1:15" ht="16.5" x14ac:dyDescent="0.3">
      <c r="A107" s="67" t="str">
        <f t="shared" si="5"/>
        <v>DISTGeneraciónCentro OrienteSP</v>
      </c>
      <c r="B107" s="250" t="str">
        <f t="shared" si="6"/>
        <v>DISTCentro OrienteSP</v>
      </c>
      <c r="C107" s="67" t="str">
        <f t="shared" si="7"/>
        <v>DISTGeneraciónEnergíaCentro Oriente</v>
      </c>
      <c r="E107" s="251" t="s">
        <v>51</v>
      </c>
      <c r="F107" s="252" t="s">
        <v>159</v>
      </c>
      <c r="G107" s="252" t="s">
        <v>135</v>
      </c>
      <c r="H107" s="252" t="s">
        <v>64</v>
      </c>
      <c r="I107" s="253" t="s">
        <v>151</v>
      </c>
      <c r="J107" s="254">
        <v>0</v>
      </c>
      <c r="K107" s="255" t="s">
        <v>184</v>
      </c>
      <c r="L107" s="256">
        <f>+INDEX(Mercado_MARZO_2025!$R$10:$R$349,MATCH(B107,Mercado_MARZO_2025!$J$10:$J$349,0))</f>
        <v>0</v>
      </c>
      <c r="M107" s="257">
        <f t="shared" si="8"/>
        <v>0</v>
      </c>
      <c r="N107" s="258">
        <f t="shared" si="9"/>
        <v>0</v>
      </c>
      <c r="O107" s="259"/>
    </row>
    <row r="108" spans="1:15" ht="16.5" x14ac:dyDescent="0.3">
      <c r="A108" s="67" t="str">
        <f t="shared" si="5"/>
        <v>DITGeneraciónCentro OrienteB</v>
      </c>
      <c r="B108" s="250" t="str">
        <f t="shared" si="6"/>
        <v>DITCentro OrienteB</v>
      </c>
      <c r="C108" s="67" t="str">
        <f t="shared" si="7"/>
        <v>DITGeneraciónEnergíaCentro Oriente</v>
      </c>
      <c r="E108" s="251" t="s">
        <v>52</v>
      </c>
      <c r="F108" s="252" t="s">
        <v>159</v>
      </c>
      <c r="G108" s="252" t="s">
        <v>135</v>
      </c>
      <c r="H108" s="252" t="s">
        <v>64</v>
      </c>
      <c r="I108" s="253" t="s">
        <v>146</v>
      </c>
      <c r="J108" s="254">
        <v>0.92729022848307685</v>
      </c>
      <c r="K108" s="255" t="s">
        <v>184</v>
      </c>
      <c r="L108" s="256">
        <f>+INDEX(Mercado_MARZO_2025!$R$10:$R$349,MATCH(B108,Mercado_MARZO_2025!$J$10:$J$349,0))</f>
        <v>38837.843587195006</v>
      </c>
      <c r="M108" s="257">
        <f t="shared" si="8"/>
        <v>36013952.853760056</v>
      </c>
      <c r="N108" s="258">
        <f t="shared" si="9"/>
        <v>0.92767421715660803</v>
      </c>
      <c r="O108" s="259"/>
    </row>
    <row r="109" spans="1:15" ht="16.5" x14ac:dyDescent="0.3">
      <c r="A109" s="67" t="str">
        <f t="shared" si="5"/>
        <v>DITGeneraciónCentro OrienteI</v>
      </c>
      <c r="B109" s="250" t="str">
        <f t="shared" si="6"/>
        <v>DITCentro OrienteI</v>
      </c>
      <c r="C109" s="67" t="str">
        <f t="shared" si="7"/>
        <v>DITGeneraciónEnergíaCentro Oriente</v>
      </c>
      <c r="E109" s="251" t="s">
        <v>52</v>
      </c>
      <c r="F109" s="252" t="s">
        <v>159</v>
      </c>
      <c r="G109" s="252" t="s">
        <v>135</v>
      </c>
      <c r="H109" s="252" t="s">
        <v>64</v>
      </c>
      <c r="I109" s="253" t="s">
        <v>147</v>
      </c>
      <c r="J109" s="254">
        <v>1.6555404139921406</v>
      </c>
      <c r="K109" s="255" t="s">
        <v>184</v>
      </c>
      <c r="L109" s="256">
        <f>+INDEX(Mercado_MARZO_2025!$R$10:$R$349,MATCH(B109,Mercado_MARZO_2025!$J$10:$J$349,0))</f>
        <v>55115.28198829812</v>
      </c>
      <c r="M109" s="257">
        <f t="shared" si="8"/>
        <v>91245576.760200635</v>
      </c>
      <c r="N109" s="258">
        <f t="shared" si="9"/>
        <v>1.6562259693317951</v>
      </c>
      <c r="O109" s="259"/>
    </row>
    <row r="110" spans="1:15" ht="16.5" x14ac:dyDescent="0.3">
      <c r="A110" s="67" t="str">
        <f t="shared" si="5"/>
        <v>DITGeneraciónCentro OrienteP</v>
      </c>
      <c r="B110" s="250" t="str">
        <f t="shared" si="6"/>
        <v>DITCentro OrienteP</v>
      </c>
      <c r="C110" s="67" t="str">
        <f t="shared" si="7"/>
        <v>DITGeneraciónEnergíaCentro Oriente</v>
      </c>
      <c r="E110" s="251" t="s">
        <v>52</v>
      </c>
      <c r="F110" s="252" t="s">
        <v>159</v>
      </c>
      <c r="G110" s="252" t="s">
        <v>135</v>
      </c>
      <c r="H110" s="252" t="s">
        <v>64</v>
      </c>
      <c r="I110" s="253" t="s">
        <v>148</v>
      </c>
      <c r="J110" s="254">
        <v>1.975767891236853</v>
      </c>
      <c r="K110" s="255" t="s">
        <v>184</v>
      </c>
      <c r="L110" s="256">
        <f>+INDEX(Mercado_MARZO_2025!$R$10:$R$349,MATCH(B110,Mercado_MARZO_2025!$J$10:$J$349,0))</f>
        <v>5728.184111515161</v>
      </c>
      <c r="M110" s="257">
        <f t="shared" si="8"/>
        <v>11317562.242624756</v>
      </c>
      <c r="N110" s="258">
        <f t="shared" si="9"/>
        <v>1.9765860520116112</v>
      </c>
      <c r="O110" s="259"/>
    </row>
    <row r="111" spans="1:15" ht="16.5" x14ac:dyDescent="0.3">
      <c r="A111" s="67" t="str">
        <f t="shared" si="5"/>
        <v>DITGeneraciónCentro OrienteSP</v>
      </c>
      <c r="B111" s="250" t="str">
        <f t="shared" si="6"/>
        <v>DITCentro OrienteSP</v>
      </c>
      <c r="C111" s="67" t="str">
        <f t="shared" si="7"/>
        <v>DITGeneraciónEnergíaCentro Oriente</v>
      </c>
      <c r="E111" s="251" t="s">
        <v>52</v>
      </c>
      <c r="F111" s="252" t="s">
        <v>159</v>
      </c>
      <c r="G111" s="252" t="s">
        <v>135</v>
      </c>
      <c r="H111" s="252" t="s">
        <v>64</v>
      </c>
      <c r="I111" s="253" t="s">
        <v>151</v>
      </c>
      <c r="J111" s="254">
        <v>0</v>
      </c>
      <c r="K111" s="255" t="s">
        <v>184</v>
      </c>
      <c r="L111" s="256">
        <f>+INDEX(Mercado_MARZO_2025!$R$10:$R$349,MATCH(B111,Mercado_MARZO_2025!$J$10:$J$349,0))</f>
        <v>0</v>
      </c>
      <c r="M111" s="257">
        <f t="shared" si="8"/>
        <v>0</v>
      </c>
      <c r="N111" s="258">
        <f t="shared" si="9"/>
        <v>0</v>
      </c>
      <c r="O111" s="259"/>
    </row>
    <row r="112" spans="1:15" ht="16.5" x14ac:dyDescent="0.3">
      <c r="A112" s="67" t="str">
        <f t="shared" si="5"/>
        <v>DB1GeneraciónCentro Sur</v>
      </c>
      <c r="B112" s="250" t="str">
        <f t="shared" si="6"/>
        <v>DB1Centro SurNA</v>
      </c>
      <c r="C112" s="67" t="str">
        <f t="shared" si="7"/>
        <v>DB1GeneraciónEnergíaCentro Sur</v>
      </c>
      <c r="E112" s="251" t="s">
        <v>48</v>
      </c>
      <c r="F112" s="252" t="s">
        <v>159</v>
      </c>
      <c r="G112" s="252" t="s">
        <v>135</v>
      </c>
      <c r="H112" s="252" t="s">
        <v>65</v>
      </c>
      <c r="I112" s="253" t="s">
        <v>161</v>
      </c>
      <c r="J112" s="254">
        <v>0.85450272926166604</v>
      </c>
      <c r="K112" s="255" t="s">
        <v>184</v>
      </c>
      <c r="L112" s="256">
        <f>+INDEX(Mercado_MARZO_2025!$R$10:$R$349,MATCH(B112,Mercado_MARZO_2025!$J$10:$J$349,0))</f>
        <v>133491.61683560273</v>
      </c>
      <c r="M112" s="257">
        <f t="shared" si="8"/>
        <v>114068950.9195751</v>
      </c>
      <c r="N112" s="258">
        <f t="shared" si="9"/>
        <v>0.85485657680524973</v>
      </c>
      <c r="O112" s="259"/>
    </row>
    <row r="113" spans="1:15" ht="16.5" x14ac:dyDescent="0.3">
      <c r="A113" s="67" t="str">
        <f t="shared" si="5"/>
        <v>DB2GeneraciónCentro Sur</v>
      </c>
      <c r="B113" s="250" t="str">
        <f t="shared" si="6"/>
        <v>DB2Centro SurNA</v>
      </c>
      <c r="C113" s="67" t="str">
        <f t="shared" si="7"/>
        <v>DB2GeneraciónEnergíaCentro Sur</v>
      </c>
      <c r="E113" s="251" t="s">
        <v>50</v>
      </c>
      <c r="F113" s="252" t="s">
        <v>159</v>
      </c>
      <c r="G113" s="252" t="s">
        <v>135</v>
      </c>
      <c r="H113" s="252" t="s">
        <v>65</v>
      </c>
      <c r="I113" s="253" t="s">
        <v>161</v>
      </c>
      <c r="J113" s="254">
        <v>0.84399731700290559</v>
      </c>
      <c r="K113" s="255" t="s">
        <v>184</v>
      </c>
      <c r="L113" s="256">
        <f>+INDEX(Mercado_MARZO_2025!$R$10:$R$349,MATCH(B113,Mercado_MARZO_2025!$J$10:$J$349,0))</f>
        <v>129194.31884411587</v>
      </c>
      <c r="M113" s="257">
        <f t="shared" si="8"/>
        <v>109039658.47645172</v>
      </c>
      <c r="N113" s="258">
        <f t="shared" si="9"/>
        <v>0.84434681428031133</v>
      </c>
      <c r="O113" s="259"/>
    </row>
    <row r="114" spans="1:15" ht="16.5" x14ac:dyDescent="0.3">
      <c r="A114" s="67" t="str">
        <f t="shared" si="5"/>
        <v>PDBTGeneraciónCentro Sur</v>
      </c>
      <c r="B114" s="250" t="str">
        <f t="shared" si="6"/>
        <v>PDBTCentro SurNA</v>
      </c>
      <c r="C114" s="67" t="str">
        <f t="shared" si="7"/>
        <v>PDBTGeneraciónEnergíaCentro Sur</v>
      </c>
      <c r="E114" s="251" t="s">
        <v>56</v>
      </c>
      <c r="F114" s="252" t="s">
        <v>159</v>
      </c>
      <c r="G114" s="252" t="s">
        <v>135</v>
      </c>
      <c r="H114" s="252" t="s">
        <v>65</v>
      </c>
      <c r="I114" s="253" t="s">
        <v>161</v>
      </c>
      <c r="J114" s="254">
        <v>1.4324880001409619</v>
      </c>
      <c r="K114" s="255" t="s">
        <v>184</v>
      </c>
      <c r="L114" s="256">
        <f>+INDEX(Mercado_MARZO_2025!$R$10:$R$349,MATCH(B114,Mercado_MARZO_2025!$J$10:$J$349,0))</f>
        <v>52581.386492430145</v>
      </c>
      <c r="M114" s="257">
        <f t="shared" si="8"/>
        <v>75322205.181180254</v>
      </c>
      <c r="N114" s="258">
        <f t="shared" si="9"/>
        <v>1.433081190007659</v>
      </c>
      <c r="O114" s="259"/>
    </row>
    <row r="115" spans="1:15" ht="16.5" x14ac:dyDescent="0.3">
      <c r="A115" s="67" t="str">
        <f t="shared" si="5"/>
        <v>GDBTGeneraciónCentro Sur</v>
      </c>
      <c r="B115" s="250" t="str">
        <f t="shared" si="6"/>
        <v>GDBTCentro SurNA</v>
      </c>
      <c r="C115" s="67" t="str">
        <f t="shared" si="7"/>
        <v>GDBTGeneraciónEnergíaCentro Sur</v>
      </c>
      <c r="E115" s="265" t="s">
        <v>53</v>
      </c>
      <c r="F115" s="252" t="s">
        <v>159</v>
      </c>
      <c r="G115" s="252" t="s">
        <v>135</v>
      </c>
      <c r="H115" s="252" t="s">
        <v>65</v>
      </c>
      <c r="I115" s="253" t="s">
        <v>161</v>
      </c>
      <c r="J115" s="254">
        <v>1.4508724715937922</v>
      </c>
      <c r="K115" s="255" t="s">
        <v>184</v>
      </c>
      <c r="L115" s="256">
        <f>+INDEX(Mercado_MARZO_2025!$R$10:$R$349,MATCH(B115,Mercado_MARZO_2025!$J$10:$J$349,0))</f>
        <v>2027.2671079823808</v>
      </c>
      <c r="M115" s="257">
        <f t="shared" si="8"/>
        <v>2941306.0395391961</v>
      </c>
      <c r="N115" s="258">
        <f t="shared" si="9"/>
        <v>1.4514732744263008</v>
      </c>
      <c r="O115" s="259"/>
    </row>
    <row r="116" spans="1:15" ht="16.5" x14ac:dyDescent="0.3">
      <c r="A116" s="67" t="str">
        <f t="shared" si="5"/>
        <v>RABTGeneraciónCentro Sur</v>
      </c>
      <c r="B116" s="250" t="str">
        <f t="shared" si="6"/>
        <v>RABTCentro SurNA</v>
      </c>
      <c r="C116" s="67" t="str">
        <f t="shared" si="7"/>
        <v>RABTGeneraciónEnergíaCentro Sur</v>
      </c>
      <c r="E116" s="265" t="s">
        <v>59</v>
      </c>
      <c r="F116" s="252" t="s">
        <v>159</v>
      </c>
      <c r="G116" s="252" t="s">
        <v>135</v>
      </c>
      <c r="H116" s="252" t="s">
        <v>65</v>
      </c>
      <c r="I116" s="253" t="s">
        <v>161</v>
      </c>
      <c r="J116" s="254">
        <v>0.84230894717560501</v>
      </c>
      <c r="K116" s="255" t="s">
        <v>184</v>
      </c>
      <c r="L116" s="256">
        <f>+INDEX(Mercado_MARZO_2025!$R$10:$R$349,MATCH(B116,Mercado_MARZO_2025!$J$10:$J$349,0))</f>
        <v>3598.7170337269108</v>
      </c>
      <c r="M116" s="257">
        <f t="shared" si="8"/>
        <v>3031231.5558614307</v>
      </c>
      <c r="N116" s="258">
        <f t="shared" si="9"/>
        <v>0.84265774530308923</v>
      </c>
      <c r="O116" s="259"/>
    </row>
    <row r="117" spans="1:15" ht="16.5" x14ac:dyDescent="0.3">
      <c r="A117" s="67" t="str">
        <f t="shared" si="5"/>
        <v>APBTGeneraciónCentro Sur</v>
      </c>
      <c r="B117" s="250" t="str">
        <f t="shared" si="6"/>
        <v>APBTCentro SurNA</v>
      </c>
      <c r="C117" s="67" t="str">
        <f t="shared" si="7"/>
        <v>APBTGeneraciónEnergíaCentro Sur</v>
      </c>
      <c r="E117" s="265" t="s">
        <v>57</v>
      </c>
      <c r="F117" s="252" t="s">
        <v>159</v>
      </c>
      <c r="G117" s="252" t="s">
        <v>135</v>
      </c>
      <c r="H117" s="252" t="s">
        <v>65</v>
      </c>
      <c r="I117" s="253" t="s">
        <v>161</v>
      </c>
      <c r="J117" s="254">
        <v>1.6949357099624915</v>
      </c>
      <c r="K117" s="255" t="s">
        <v>184</v>
      </c>
      <c r="L117" s="256">
        <f>+INDEX(Mercado_MARZO_2025!$R$10:$R$349,MATCH(B117,Mercado_MARZO_2025!$J$10:$J$349,0))</f>
        <v>19438.423022856095</v>
      </c>
      <c r="M117" s="257">
        <f t="shared" si="8"/>
        <v>32946877.326795839</v>
      </c>
      <c r="N117" s="258">
        <f t="shared" si="9"/>
        <v>1.6956375788003135</v>
      </c>
      <c r="O117" s="259"/>
    </row>
    <row r="118" spans="1:15" ht="16.5" x14ac:dyDescent="0.3">
      <c r="A118" s="67" t="str">
        <f t="shared" si="5"/>
        <v>APMTGeneraciónCentro Sur</v>
      </c>
      <c r="B118" s="250" t="str">
        <f t="shared" si="6"/>
        <v>APMTCentro SurNA</v>
      </c>
      <c r="C118" s="67" t="str">
        <f t="shared" si="7"/>
        <v>APMTGeneraciónEnergíaCentro Sur</v>
      </c>
      <c r="E118" s="265" t="s">
        <v>58</v>
      </c>
      <c r="F118" s="252" t="s">
        <v>159</v>
      </c>
      <c r="G118" s="252" t="s">
        <v>135</v>
      </c>
      <c r="H118" s="252" t="s">
        <v>65</v>
      </c>
      <c r="I118" s="253" t="s">
        <v>161</v>
      </c>
      <c r="J118" s="254">
        <v>0.98750875232347091</v>
      </c>
      <c r="K118" s="255" t="s">
        <v>184</v>
      </c>
      <c r="L118" s="256">
        <f>+INDEX(Mercado_MARZO_2025!$R$10:$R$349,MATCH(B118,Mercado_MARZO_2025!$J$10:$J$349,0))</f>
        <v>86.559485058861796</v>
      </c>
      <c r="M118" s="257">
        <f t="shared" si="8"/>
        <v>85478.249092238722</v>
      </c>
      <c r="N118" s="258">
        <f t="shared" si="9"/>
        <v>0.98791767734420077</v>
      </c>
      <c r="O118" s="259"/>
    </row>
    <row r="119" spans="1:15" ht="16.5" x14ac:dyDescent="0.3">
      <c r="A119" s="67" t="str">
        <f t="shared" si="5"/>
        <v>GDMTHGeneraciónCentro SurB</v>
      </c>
      <c r="B119" s="250" t="str">
        <f t="shared" si="6"/>
        <v>GDMTHCentro SurB</v>
      </c>
      <c r="C119" s="67" t="str">
        <f t="shared" si="7"/>
        <v>GDMTHGeneraciónEnergíaCentro Sur</v>
      </c>
      <c r="E119" s="251" t="s">
        <v>54</v>
      </c>
      <c r="F119" s="252" t="s">
        <v>159</v>
      </c>
      <c r="G119" s="252" t="s">
        <v>135</v>
      </c>
      <c r="H119" s="252" t="s">
        <v>65</v>
      </c>
      <c r="I119" s="253" t="s">
        <v>146</v>
      </c>
      <c r="J119" s="254">
        <v>0.83067795503197728</v>
      </c>
      <c r="K119" s="255" t="s">
        <v>184</v>
      </c>
      <c r="L119" s="256">
        <f>+INDEX(Mercado_MARZO_2025!$R$10:$R$349,MATCH(B119,Mercado_MARZO_2025!$J$10:$J$349,0))</f>
        <v>40639.581085373626</v>
      </c>
      <c r="M119" s="257">
        <f t="shared" si="8"/>
        <v>33758404.109354384</v>
      </c>
      <c r="N119" s="258">
        <f t="shared" si="9"/>
        <v>0.83102193679333591</v>
      </c>
      <c r="O119" s="259"/>
    </row>
    <row r="120" spans="1:15" ht="16.5" x14ac:dyDescent="0.3">
      <c r="A120" s="67" t="str">
        <f t="shared" si="5"/>
        <v>GDMTHGeneraciónCentro SurI</v>
      </c>
      <c r="B120" s="250" t="str">
        <f t="shared" si="6"/>
        <v>GDMTHCentro SurI</v>
      </c>
      <c r="C120" s="67" t="str">
        <f t="shared" si="7"/>
        <v>GDMTHGeneraciónEnergíaCentro Sur</v>
      </c>
      <c r="E120" s="251" t="s">
        <v>54</v>
      </c>
      <c r="F120" s="252" t="s">
        <v>159</v>
      </c>
      <c r="G120" s="252" t="s">
        <v>135</v>
      </c>
      <c r="H120" s="252" t="s">
        <v>65</v>
      </c>
      <c r="I120" s="253" t="s">
        <v>147</v>
      </c>
      <c r="J120" s="254">
        <v>1.6272133202229835</v>
      </c>
      <c r="K120" s="255" t="s">
        <v>184</v>
      </c>
      <c r="L120" s="256">
        <f>+INDEX(Mercado_MARZO_2025!$R$10:$R$349,MATCH(B120,Mercado_MARZO_2025!$J$10:$J$349,0))</f>
        <v>77993.635521359887</v>
      </c>
      <c r="M120" s="257">
        <f t="shared" si="8"/>
        <v>126912282.61297324</v>
      </c>
      <c r="N120" s="258">
        <f t="shared" si="9"/>
        <v>1.6278871453806223</v>
      </c>
      <c r="O120" s="259"/>
    </row>
    <row r="121" spans="1:15" ht="16.5" x14ac:dyDescent="0.3">
      <c r="A121" s="67" t="str">
        <f t="shared" si="5"/>
        <v>GDMTHGeneraciónCentro SurP</v>
      </c>
      <c r="B121" s="250" t="str">
        <f t="shared" si="6"/>
        <v>GDMTHCentro SurP</v>
      </c>
      <c r="C121" s="67" t="str">
        <f t="shared" si="7"/>
        <v>GDMTHGeneraciónEnergíaCentro Sur</v>
      </c>
      <c r="E121" s="251" t="s">
        <v>54</v>
      </c>
      <c r="F121" s="252" t="s">
        <v>159</v>
      </c>
      <c r="G121" s="252" t="s">
        <v>135</v>
      </c>
      <c r="H121" s="252" t="s">
        <v>65</v>
      </c>
      <c r="I121" s="253" t="s">
        <v>148</v>
      </c>
      <c r="J121" s="254">
        <v>1.8694005921169055</v>
      </c>
      <c r="K121" s="255" t="s">
        <v>184</v>
      </c>
      <c r="L121" s="256">
        <f>+INDEX(Mercado_MARZO_2025!$R$10:$R$349,MATCH(B121,Mercado_MARZO_2025!$J$10:$J$349,0))</f>
        <v>18473.636897923319</v>
      </c>
      <c r="M121" s="257">
        <f t="shared" si="8"/>
        <v>34534627.755530566</v>
      </c>
      <c r="N121" s="258">
        <f t="shared" si="9"/>
        <v>1.8701747064466117</v>
      </c>
      <c r="O121" s="259"/>
    </row>
    <row r="122" spans="1:15" ht="16.5" x14ac:dyDescent="0.3">
      <c r="A122" s="67" t="str">
        <f t="shared" si="5"/>
        <v>GDMTOGeneraciónCentro Sur</v>
      </c>
      <c r="B122" s="250" t="str">
        <f t="shared" si="6"/>
        <v>GDMTOCentro SurNA</v>
      </c>
      <c r="C122" s="67" t="str">
        <f t="shared" si="7"/>
        <v>GDMTOGeneraciónEnergíaCentro Sur</v>
      </c>
      <c r="E122" s="251" t="s">
        <v>55</v>
      </c>
      <c r="F122" s="252" t="s">
        <v>159</v>
      </c>
      <c r="G122" s="252" t="s">
        <v>135</v>
      </c>
      <c r="H122" s="252" t="s">
        <v>65</v>
      </c>
      <c r="I122" s="253" t="s">
        <v>161</v>
      </c>
      <c r="J122" s="254">
        <v>1.1533441886939015</v>
      </c>
      <c r="K122" s="255" t="s">
        <v>184</v>
      </c>
      <c r="L122" s="256">
        <f>+INDEX(Mercado_MARZO_2025!$R$10:$R$349,MATCH(B122,Mercado_MARZO_2025!$J$10:$J$349,0))</f>
        <v>55679.034373030663</v>
      </c>
      <c r="M122" s="257">
        <f t="shared" si="8"/>
        <v>64217090.72622291</v>
      </c>
      <c r="N122" s="258">
        <f t="shared" si="9"/>
        <v>1.1538217857735837</v>
      </c>
      <c r="O122" s="259"/>
    </row>
    <row r="123" spans="1:15" ht="16.5" x14ac:dyDescent="0.3">
      <c r="A123" s="67" t="str">
        <f t="shared" si="5"/>
        <v>RAMTGeneraciónCentro Sur</v>
      </c>
      <c r="B123" s="250" t="str">
        <f t="shared" si="6"/>
        <v>RAMTCentro SurNA</v>
      </c>
      <c r="C123" s="67" t="str">
        <f t="shared" si="7"/>
        <v>RAMTGeneraciónEnergíaCentro Sur</v>
      </c>
      <c r="E123" s="251" t="s">
        <v>60</v>
      </c>
      <c r="F123" s="252" t="s">
        <v>159</v>
      </c>
      <c r="G123" s="252" t="s">
        <v>135</v>
      </c>
      <c r="H123" s="252" t="s">
        <v>65</v>
      </c>
      <c r="I123" s="253" t="s">
        <v>161</v>
      </c>
      <c r="J123" s="254">
        <v>0.7858423562847684</v>
      </c>
      <c r="K123" s="255" t="s">
        <v>184</v>
      </c>
      <c r="L123" s="256">
        <f>+INDEX(Mercado_MARZO_2025!$R$10:$R$349,MATCH(B123,Mercado_MARZO_2025!$J$10:$J$349,0))</f>
        <v>7350.2524149990431</v>
      </c>
      <c r="M123" s="257">
        <f t="shared" si="8"/>
        <v>5776139.6770906579</v>
      </c>
      <c r="N123" s="258">
        <f t="shared" si="9"/>
        <v>0.78616777173154606</v>
      </c>
      <c r="O123" s="259"/>
    </row>
    <row r="124" spans="1:15" ht="16.5" x14ac:dyDescent="0.3">
      <c r="A124" s="67" t="str">
        <f t="shared" si="5"/>
        <v>DISTGeneraciónCentro SurB</v>
      </c>
      <c r="B124" s="250" t="str">
        <f t="shared" si="6"/>
        <v>DISTCentro SurB</v>
      </c>
      <c r="C124" s="67" t="str">
        <f t="shared" si="7"/>
        <v>DISTGeneraciónEnergíaCentro Sur</v>
      </c>
      <c r="E124" s="251" t="s">
        <v>51</v>
      </c>
      <c r="F124" s="252" t="s">
        <v>159</v>
      </c>
      <c r="G124" s="252" t="s">
        <v>135</v>
      </c>
      <c r="H124" s="252" t="s">
        <v>65</v>
      </c>
      <c r="I124" s="253" t="s">
        <v>146</v>
      </c>
      <c r="J124" s="254">
        <v>0.95861886861188028</v>
      </c>
      <c r="K124" s="255" t="s">
        <v>184</v>
      </c>
      <c r="L124" s="256">
        <f>+INDEX(Mercado_MARZO_2025!$R$10:$R$349,MATCH(B124,Mercado_MARZO_2025!$J$10:$J$349,0))</f>
        <v>40483.254015428152</v>
      </c>
      <c r="M124" s="257">
        <f t="shared" si="8"/>
        <v>38808011.161997095</v>
      </c>
      <c r="N124" s="258">
        <f t="shared" si="9"/>
        <v>0.95901583040062077</v>
      </c>
      <c r="O124" s="259"/>
    </row>
    <row r="125" spans="1:15" ht="16.5" x14ac:dyDescent="0.3">
      <c r="A125" s="67" t="str">
        <f t="shared" si="5"/>
        <v>DISTGeneraciónCentro SurI</v>
      </c>
      <c r="B125" s="250" t="str">
        <f t="shared" si="6"/>
        <v>DISTCentro SurI</v>
      </c>
      <c r="C125" s="67" t="str">
        <f t="shared" si="7"/>
        <v>DISTGeneraciónEnergíaCentro Sur</v>
      </c>
      <c r="E125" s="251" t="s">
        <v>51</v>
      </c>
      <c r="F125" s="252" t="s">
        <v>159</v>
      </c>
      <c r="G125" s="252" t="s">
        <v>135</v>
      </c>
      <c r="H125" s="252" t="s">
        <v>65</v>
      </c>
      <c r="I125" s="253" t="s">
        <v>147</v>
      </c>
      <c r="J125" s="254">
        <v>1.7170721143648795</v>
      </c>
      <c r="K125" s="255" t="s">
        <v>184</v>
      </c>
      <c r="L125" s="256">
        <f>+INDEX(Mercado_MARZO_2025!$R$10:$R$349,MATCH(B125,Mercado_MARZO_2025!$J$10:$J$349,0))</f>
        <v>70393.317863455362</v>
      </c>
      <c r="M125" s="257">
        <f t="shared" si="8"/>
        <v>120870403.14096235</v>
      </c>
      <c r="N125" s="258">
        <f t="shared" si="9"/>
        <v>1.7177831498350049</v>
      </c>
      <c r="O125" s="259"/>
    </row>
    <row r="126" spans="1:15" ht="14.65" customHeight="1" x14ac:dyDescent="0.3">
      <c r="A126" s="67" t="str">
        <f t="shared" si="5"/>
        <v>DISTGeneraciónCentro SurP</v>
      </c>
      <c r="B126" s="250" t="str">
        <f t="shared" si="6"/>
        <v>DISTCentro SurP</v>
      </c>
      <c r="C126" s="67" t="str">
        <f t="shared" si="7"/>
        <v>DISTGeneraciónEnergíaCentro Sur</v>
      </c>
      <c r="E126" s="251" t="s">
        <v>51</v>
      </c>
      <c r="F126" s="252" t="s">
        <v>159</v>
      </c>
      <c r="G126" s="252" t="s">
        <v>135</v>
      </c>
      <c r="H126" s="252" t="s">
        <v>65</v>
      </c>
      <c r="I126" s="253" t="s">
        <v>148</v>
      </c>
      <c r="J126" s="254">
        <v>2.0412391212066288</v>
      </c>
      <c r="K126" s="255" t="s">
        <v>184</v>
      </c>
      <c r="L126" s="256">
        <f>+INDEX(Mercado_MARZO_2025!$R$10:$R$349,MATCH(B126,Mercado_MARZO_2025!$J$10:$J$349,0))</f>
        <v>10368.469898251033</v>
      </c>
      <c r="M126" s="257">
        <f t="shared" si="8"/>
        <v>21164526.383363321</v>
      </c>
      <c r="N126" s="258">
        <f t="shared" si="9"/>
        <v>2.0420843934616748</v>
      </c>
      <c r="O126" s="259"/>
    </row>
    <row r="127" spans="1:15" ht="14.65" customHeight="1" x14ac:dyDescent="0.3">
      <c r="A127" s="67" t="str">
        <f t="shared" si="5"/>
        <v>DISTGeneraciónCentro SurSP</v>
      </c>
      <c r="B127" s="250" t="str">
        <f t="shared" si="6"/>
        <v>DISTCentro SurSP</v>
      </c>
      <c r="C127" s="67" t="str">
        <f t="shared" si="7"/>
        <v>DISTGeneraciónEnergíaCentro Sur</v>
      </c>
      <c r="E127" s="251" t="s">
        <v>51</v>
      </c>
      <c r="F127" s="252" t="s">
        <v>159</v>
      </c>
      <c r="G127" s="252" t="s">
        <v>135</v>
      </c>
      <c r="H127" s="252" t="s">
        <v>65</v>
      </c>
      <c r="I127" s="253" t="s">
        <v>151</v>
      </c>
      <c r="J127" s="254">
        <v>0</v>
      </c>
      <c r="K127" s="255" t="s">
        <v>184</v>
      </c>
      <c r="L127" s="256">
        <f>+INDEX(Mercado_MARZO_2025!$R$10:$R$349,MATCH(B127,Mercado_MARZO_2025!$J$10:$J$349,0))</f>
        <v>0</v>
      </c>
      <c r="M127" s="257">
        <f t="shared" si="8"/>
        <v>0</v>
      </c>
      <c r="N127" s="258">
        <f t="shared" si="9"/>
        <v>0</v>
      </c>
      <c r="O127" s="259"/>
    </row>
    <row r="128" spans="1:15" ht="16.5" x14ac:dyDescent="0.3">
      <c r="A128" s="67" t="str">
        <f t="shared" si="5"/>
        <v>DITGeneraciónCentro SurB</v>
      </c>
      <c r="B128" s="250" t="str">
        <f t="shared" si="6"/>
        <v>DITCentro SurB</v>
      </c>
      <c r="C128" s="67" t="str">
        <f t="shared" si="7"/>
        <v>DITGeneraciónEnergíaCentro Sur</v>
      </c>
      <c r="E128" s="251" t="s">
        <v>52</v>
      </c>
      <c r="F128" s="252" t="s">
        <v>159</v>
      </c>
      <c r="G128" s="252" t="s">
        <v>135</v>
      </c>
      <c r="H128" s="252" t="s">
        <v>65</v>
      </c>
      <c r="I128" s="253" t="s">
        <v>146</v>
      </c>
      <c r="J128" s="254">
        <v>0.99726377799231947</v>
      </c>
      <c r="K128" s="255" t="s">
        <v>184</v>
      </c>
      <c r="L128" s="256">
        <f>+INDEX(Mercado_MARZO_2025!$R$10:$R$349,MATCH(B128,Mercado_MARZO_2025!$J$10:$J$349,0))</f>
        <v>4870.6298628742306</v>
      </c>
      <c r="M128" s="257">
        <f t="shared" si="8"/>
        <v>4857302.7382521676</v>
      </c>
      <c r="N128" s="258">
        <f t="shared" si="9"/>
        <v>0.99767674254592886</v>
      </c>
      <c r="O128" s="259"/>
    </row>
    <row r="129" spans="1:15" ht="16.5" x14ac:dyDescent="0.3">
      <c r="A129" s="67" t="str">
        <f t="shared" si="5"/>
        <v>DITGeneraciónCentro SurI</v>
      </c>
      <c r="B129" s="250" t="str">
        <f t="shared" si="6"/>
        <v>DITCentro SurI</v>
      </c>
      <c r="C129" s="67" t="str">
        <f t="shared" si="7"/>
        <v>DITGeneraciónEnergíaCentro Sur</v>
      </c>
      <c r="E129" s="251" t="s">
        <v>52</v>
      </c>
      <c r="F129" s="252" t="s">
        <v>159</v>
      </c>
      <c r="G129" s="252" t="s">
        <v>135</v>
      </c>
      <c r="H129" s="252" t="s">
        <v>65</v>
      </c>
      <c r="I129" s="253" t="s">
        <v>147</v>
      </c>
      <c r="J129" s="254">
        <v>1.7817929577447416</v>
      </c>
      <c r="K129" s="255" t="s">
        <v>184</v>
      </c>
      <c r="L129" s="256">
        <f>+INDEX(Mercado_MARZO_2025!$R$10:$R$349,MATCH(B129,Mercado_MARZO_2025!$J$10:$J$349,0))</f>
        <v>6911.9733115524168</v>
      </c>
      <c r="M129" s="257">
        <f t="shared" si="8"/>
        <v>12315705.370643696</v>
      </c>
      <c r="N129" s="258">
        <f t="shared" si="9"/>
        <v>1.7825307939618564</v>
      </c>
      <c r="O129" s="259"/>
    </row>
    <row r="130" spans="1:15" ht="16.5" x14ac:dyDescent="0.3">
      <c r="A130" s="67" t="str">
        <f t="shared" si="5"/>
        <v>DITGeneraciónCentro SurP</v>
      </c>
      <c r="B130" s="250" t="str">
        <f t="shared" si="6"/>
        <v>DITCentro SurP</v>
      </c>
      <c r="C130" s="67" t="str">
        <f t="shared" si="7"/>
        <v>DITGeneraciónEnergíaCentro Sur</v>
      </c>
      <c r="E130" s="251" t="s">
        <v>52</v>
      </c>
      <c r="F130" s="252" t="s">
        <v>159</v>
      </c>
      <c r="G130" s="252" t="s">
        <v>135</v>
      </c>
      <c r="H130" s="252" t="s">
        <v>65</v>
      </c>
      <c r="I130" s="253" t="s">
        <v>148</v>
      </c>
      <c r="J130" s="254">
        <v>2.1074607377663135</v>
      </c>
      <c r="K130" s="255" t="s">
        <v>184</v>
      </c>
      <c r="L130" s="256">
        <f>+INDEX(Mercado_MARZO_2025!$R$10:$R$349,MATCH(B130,Mercado_MARZO_2025!$J$10:$J$349,0))</f>
        <v>718.36801471609351</v>
      </c>
      <c r="M130" s="257">
        <f t="shared" si="8"/>
        <v>1513932.3862813003</v>
      </c>
      <c r="N130" s="258">
        <f t="shared" si="9"/>
        <v>2.1083334322349456</v>
      </c>
      <c r="O130" s="259"/>
    </row>
    <row r="131" spans="1:15" ht="16.5" x14ac:dyDescent="0.3">
      <c r="A131" s="67" t="str">
        <f t="shared" si="5"/>
        <v>DITGeneraciónCentro SurSP</v>
      </c>
      <c r="B131" s="250" t="str">
        <f t="shared" si="6"/>
        <v>DITCentro SurSP</v>
      </c>
      <c r="C131" s="67" t="str">
        <f t="shared" si="7"/>
        <v>DITGeneraciónEnergíaCentro Sur</v>
      </c>
      <c r="E131" s="251" t="s">
        <v>52</v>
      </c>
      <c r="F131" s="252" t="s">
        <v>159</v>
      </c>
      <c r="G131" s="252" t="s">
        <v>135</v>
      </c>
      <c r="H131" s="252" t="s">
        <v>65</v>
      </c>
      <c r="I131" s="253" t="s">
        <v>151</v>
      </c>
      <c r="J131" s="254">
        <v>0</v>
      </c>
      <c r="K131" s="255" t="s">
        <v>184</v>
      </c>
      <c r="L131" s="256">
        <f>+INDEX(Mercado_MARZO_2025!$R$10:$R$349,MATCH(B131,Mercado_MARZO_2025!$J$10:$J$349,0))</f>
        <v>0</v>
      </c>
      <c r="M131" s="257">
        <f t="shared" si="8"/>
        <v>0</v>
      </c>
      <c r="N131" s="258">
        <f t="shared" si="9"/>
        <v>0</v>
      </c>
      <c r="O131" s="259"/>
    </row>
    <row r="132" spans="1:15" ht="16.5" x14ac:dyDescent="0.3">
      <c r="A132" s="67" t="str">
        <f t="shared" si="5"/>
        <v>DB1GeneraciónGolfo Centro</v>
      </c>
      <c r="B132" s="250" t="str">
        <f t="shared" si="6"/>
        <v>DB1Golfo CentroNA</v>
      </c>
      <c r="C132" s="67" t="str">
        <f t="shared" si="7"/>
        <v>DB1GeneraciónEnergíaGolfo Centro</v>
      </c>
      <c r="E132" s="265" t="s">
        <v>48</v>
      </c>
      <c r="F132" s="252" t="s">
        <v>159</v>
      </c>
      <c r="G132" s="252" t="s">
        <v>135</v>
      </c>
      <c r="H132" s="252" t="s">
        <v>66</v>
      </c>
      <c r="I132" s="253" t="s">
        <v>161</v>
      </c>
      <c r="J132" s="254">
        <v>0.79916171825569682</v>
      </c>
      <c r="K132" s="255" t="s">
        <v>184</v>
      </c>
      <c r="L132" s="256">
        <f>+INDEX(Mercado_MARZO_2025!$R$10:$R$349,MATCH(B132,Mercado_MARZO_2025!$J$10:$J$349,0))</f>
        <v>91021.804903444645</v>
      </c>
      <c r="M132" s="257">
        <f t="shared" si="8"/>
        <v>72741142.00537163</v>
      </c>
      <c r="N132" s="258">
        <f t="shared" si="9"/>
        <v>0.79949264921852159</v>
      </c>
      <c r="O132" s="259"/>
    </row>
    <row r="133" spans="1:15" ht="16.5" x14ac:dyDescent="0.3">
      <c r="A133" s="67" t="str">
        <f t="shared" si="5"/>
        <v>DB2GeneraciónGolfo Centro</v>
      </c>
      <c r="B133" s="250" t="str">
        <f t="shared" si="6"/>
        <v>DB2Golfo CentroNA</v>
      </c>
      <c r="C133" s="67" t="str">
        <f t="shared" si="7"/>
        <v>DB2GeneraciónEnergíaGolfo Centro</v>
      </c>
      <c r="E133" s="251" t="s">
        <v>50</v>
      </c>
      <c r="F133" s="252" t="s">
        <v>159</v>
      </c>
      <c r="G133" s="252" t="s">
        <v>135</v>
      </c>
      <c r="H133" s="252" t="s">
        <v>66</v>
      </c>
      <c r="I133" s="253" t="s">
        <v>161</v>
      </c>
      <c r="J133" s="254">
        <v>0.80291365120525371</v>
      </c>
      <c r="K133" s="255" t="s">
        <v>184</v>
      </c>
      <c r="L133" s="256">
        <f>+INDEX(Mercado_MARZO_2025!$R$10:$R$349,MATCH(B133,Mercado_MARZO_2025!$J$10:$J$349,0))</f>
        <v>120696.91136604392</v>
      </c>
      <c r="M133" s="257">
        <f t="shared" si="8"/>
        <v>96909197.794107214</v>
      </c>
      <c r="N133" s="258">
        <f t="shared" si="9"/>
        <v>0.80324613583457061</v>
      </c>
      <c r="O133" s="259"/>
    </row>
    <row r="134" spans="1:15" ht="16.5" x14ac:dyDescent="0.3">
      <c r="A134" s="67" t="str">
        <f t="shared" si="5"/>
        <v>PDBTGeneraciónGolfo Centro</v>
      </c>
      <c r="B134" s="250" t="str">
        <f t="shared" si="6"/>
        <v>PDBTGolfo CentroNA</v>
      </c>
      <c r="C134" s="67" t="str">
        <f t="shared" si="7"/>
        <v>PDBTGeneraciónEnergíaGolfo Centro</v>
      </c>
      <c r="E134" s="251" t="s">
        <v>56</v>
      </c>
      <c r="F134" s="252" t="s">
        <v>159</v>
      </c>
      <c r="G134" s="252" t="s">
        <v>135</v>
      </c>
      <c r="H134" s="252" t="s">
        <v>66</v>
      </c>
      <c r="I134" s="253" t="s">
        <v>161</v>
      </c>
      <c r="J134" s="254">
        <v>1.7382705355298775</v>
      </c>
      <c r="K134" s="255" t="s">
        <v>184</v>
      </c>
      <c r="L134" s="256">
        <f>+INDEX(Mercado_MARZO_2025!$R$10:$R$349,MATCH(B134,Mercado_MARZO_2025!$J$10:$J$349,0))</f>
        <v>40540.072883572728</v>
      </c>
      <c r="M134" s="257">
        <f t="shared" si="8"/>
        <v>70469614.201748237</v>
      </c>
      <c r="N134" s="258">
        <f t="shared" si="9"/>
        <v>1.7389903492156835</v>
      </c>
      <c r="O134" s="259"/>
    </row>
    <row r="135" spans="1:15" ht="16.5" x14ac:dyDescent="0.3">
      <c r="A135" s="67" t="str">
        <f t="shared" si="5"/>
        <v>GDBTGeneraciónGolfo Centro</v>
      </c>
      <c r="B135" s="250" t="str">
        <f t="shared" si="6"/>
        <v>GDBTGolfo CentroNA</v>
      </c>
      <c r="C135" s="67" t="str">
        <f t="shared" si="7"/>
        <v>GDBTGeneraciónEnergíaGolfo Centro</v>
      </c>
      <c r="E135" s="251" t="s">
        <v>53</v>
      </c>
      <c r="F135" s="252" t="s">
        <v>159</v>
      </c>
      <c r="G135" s="252" t="s">
        <v>135</v>
      </c>
      <c r="H135" s="252" t="s">
        <v>66</v>
      </c>
      <c r="I135" s="253" t="s">
        <v>161</v>
      </c>
      <c r="J135" s="254">
        <v>1.5853792678354206</v>
      </c>
      <c r="K135" s="255" t="s">
        <v>184</v>
      </c>
      <c r="L135" s="256">
        <f>+INDEX(Mercado_MARZO_2025!$R$10:$R$349,MATCH(B135,Mercado_MARZO_2025!$J$10:$J$349,0))</f>
        <v>391.98834146834292</v>
      </c>
      <c r="M135" s="257">
        <f t="shared" si="8"/>
        <v>621450.18979710236</v>
      </c>
      <c r="N135" s="258">
        <f t="shared" si="9"/>
        <v>1.5860357696116723</v>
      </c>
      <c r="O135" s="259"/>
    </row>
    <row r="136" spans="1:15" ht="16.5" x14ac:dyDescent="0.3">
      <c r="A136" s="67" t="str">
        <f t="shared" si="5"/>
        <v>RABTGeneraciónGolfo Centro</v>
      </c>
      <c r="B136" s="250" t="str">
        <f t="shared" si="6"/>
        <v>RABTGolfo CentroNA</v>
      </c>
      <c r="C136" s="67" t="str">
        <f t="shared" si="7"/>
        <v>RABTGeneraciónEnergíaGolfo Centro</v>
      </c>
      <c r="E136" s="251" t="s">
        <v>59</v>
      </c>
      <c r="F136" s="252" t="s">
        <v>159</v>
      </c>
      <c r="G136" s="252" t="s">
        <v>135</v>
      </c>
      <c r="H136" s="252" t="s">
        <v>66</v>
      </c>
      <c r="I136" s="253" t="s">
        <v>161</v>
      </c>
      <c r="J136" s="254">
        <v>0.79803613837082898</v>
      </c>
      <c r="K136" s="255" t="s">
        <v>184</v>
      </c>
      <c r="L136" s="256">
        <f>+INDEX(Mercado_MARZO_2025!$R$10:$R$349,MATCH(B136,Mercado_MARZO_2025!$J$10:$J$349,0))</f>
        <v>15543.594688419073</v>
      </c>
      <c r="M136" s="257">
        <f t="shared" si="8"/>
        <v>12404350.281547286</v>
      </c>
      <c r="N136" s="258">
        <f t="shared" si="9"/>
        <v>0.79836660323370612</v>
      </c>
      <c r="O136" s="259"/>
    </row>
    <row r="137" spans="1:15" ht="16.5" x14ac:dyDescent="0.3">
      <c r="A137" s="67" t="str">
        <f t="shared" si="5"/>
        <v>APBTGeneraciónGolfo Centro</v>
      </c>
      <c r="B137" s="250" t="str">
        <f t="shared" si="6"/>
        <v>APBTGolfo CentroNA</v>
      </c>
      <c r="C137" s="67" t="str">
        <f t="shared" si="7"/>
        <v>APBTGeneraciónEnergíaGolfo Centro</v>
      </c>
      <c r="E137" s="265" t="s">
        <v>57</v>
      </c>
      <c r="F137" s="252" t="s">
        <v>159</v>
      </c>
      <c r="G137" s="252" t="s">
        <v>135</v>
      </c>
      <c r="H137" s="252" t="s">
        <v>66</v>
      </c>
      <c r="I137" s="253" t="s">
        <v>161</v>
      </c>
      <c r="J137" s="254">
        <v>1.3673919634661418</v>
      </c>
      <c r="K137" s="255" t="s">
        <v>184</v>
      </c>
      <c r="L137" s="256">
        <f>+INDEX(Mercado_MARZO_2025!$R$10:$R$349,MATCH(B137,Mercado_MARZO_2025!$J$10:$J$349,0))</f>
        <v>12406.793801232721</v>
      </c>
      <c r="M137" s="257">
        <f t="shared" si="8"/>
        <v>16964950.136187166</v>
      </c>
      <c r="N137" s="258">
        <f t="shared" si="9"/>
        <v>1.3679581972192003</v>
      </c>
      <c r="O137" s="259"/>
    </row>
    <row r="138" spans="1:15" ht="13.15" customHeight="1" x14ac:dyDescent="0.3">
      <c r="A138" s="67" t="str">
        <f t="shared" si="5"/>
        <v>APMTGeneraciónGolfo Centro</v>
      </c>
      <c r="B138" s="250" t="str">
        <f t="shared" si="6"/>
        <v>APMTGolfo CentroNA</v>
      </c>
      <c r="C138" s="67" t="str">
        <f t="shared" si="7"/>
        <v>APMTGeneraciónEnergíaGolfo Centro</v>
      </c>
      <c r="E138" s="265" t="s">
        <v>58</v>
      </c>
      <c r="F138" s="252" t="s">
        <v>159</v>
      </c>
      <c r="G138" s="252" t="s">
        <v>135</v>
      </c>
      <c r="H138" s="252" t="s">
        <v>66</v>
      </c>
      <c r="I138" s="253" t="s">
        <v>161</v>
      </c>
      <c r="J138" s="254">
        <v>1.1685395171396089</v>
      </c>
      <c r="K138" s="255" t="s">
        <v>184</v>
      </c>
      <c r="L138" s="256">
        <f>+INDEX(Mercado_MARZO_2025!$R$10:$R$349,MATCH(B138,Mercado_MARZO_2025!$J$10:$J$349,0))</f>
        <v>1502.1600165977204</v>
      </c>
      <c r="M138" s="257">
        <f t="shared" si="8"/>
        <v>1755333.340461527</v>
      </c>
      <c r="N138" s="258">
        <f t="shared" si="9"/>
        <v>1.1690234065685843</v>
      </c>
      <c r="O138" s="259"/>
    </row>
    <row r="139" spans="1:15" ht="13.15" customHeight="1" x14ac:dyDescent="0.3">
      <c r="A139" s="67" t="str">
        <f t="shared" si="5"/>
        <v>GDMTHGeneraciónGolfo CentroB</v>
      </c>
      <c r="B139" s="250" t="str">
        <f t="shared" si="6"/>
        <v>GDMTHGolfo CentroB</v>
      </c>
      <c r="C139" s="67" t="str">
        <f t="shared" si="7"/>
        <v>GDMTHGeneraciónEnergíaGolfo Centro</v>
      </c>
      <c r="E139" s="251" t="s">
        <v>54</v>
      </c>
      <c r="F139" s="252" t="s">
        <v>159</v>
      </c>
      <c r="G139" s="252" t="s">
        <v>135</v>
      </c>
      <c r="H139" s="252" t="s">
        <v>66</v>
      </c>
      <c r="I139" s="253" t="s">
        <v>146</v>
      </c>
      <c r="J139" s="254">
        <v>0.86819728452754985</v>
      </c>
      <c r="K139" s="255" t="s">
        <v>184</v>
      </c>
      <c r="L139" s="256">
        <f>+INDEX(Mercado_MARZO_2025!$R$10:$R$349,MATCH(B139,Mercado_MARZO_2025!$J$10:$J$349,0))</f>
        <v>55722.899137999222</v>
      </c>
      <c r="M139" s="257">
        <f t="shared" si="8"/>
        <v>48378469.717613474</v>
      </c>
      <c r="N139" s="258">
        <f t="shared" si="9"/>
        <v>0.86855680295382987</v>
      </c>
      <c r="O139" s="259"/>
    </row>
    <row r="140" spans="1:15" ht="16.5" x14ac:dyDescent="0.3">
      <c r="A140" s="67" t="str">
        <f t="shared" ref="A140:A203" si="10">IF(I140="NA",E140&amp;F140&amp;H140,E140&amp;F140&amp;H140&amp;I140)</f>
        <v>GDMTHGeneraciónGolfo CentroI</v>
      </c>
      <c r="B140" s="250" t="str">
        <f t="shared" ref="B140:B203" si="11">E140&amp;H140&amp;I140</f>
        <v>GDMTHGolfo CentroI</v>
      </c>
      <c r="C140" s="67" t="str">
        <f t="shared" ref="C140:C203" si="12">E140&amp;F140&amp;G140&amp;H140</f>
        <v>GDMTHGeneraciónEnergíaGolfo Centro</v>
      </c>
      <c r="E140" s="251" t="s">
        <v>54</v>
      </c>
      <c r="F140" s="252" t="s">
        <v>159</v>
      </c>
      <c r="G140" s="252" t="s">
        <v>135</v>
      </c>
      <c r="H140" s="252" t="s">
        <v>66</v>
      </c>
      <c r="I140" s="253" t="s">
        <v>147</v>
      </c>
      <c r="J140" s="254">
        <v>1.6129559750146658</v>
      </c>
      <c r="K140" s="255" t="s">
        <v>184</v>
      </c>
      <c r="L140" s="256">
        <f>+INDEX(Mercado_MARZO_2025!$R$10:$R$349,MATCH(B140,Mercado_MARZO_2025!$J$10:$J$349,0))</f>
        <v>106940.85346088294</v>
      </c>
      <c r="M140" s="257">
        <f t="shared" si="8"/>
        <v>172490888.56289893</v>
      </c>
      <c r="N140" s="258">
        <f t="shared" si="9"/>
        <v>1.6136238962396345</v>
      </c>
      <c r="O140" s="259"/>
    </row>
    <row r="141" spans="1:15" ht="16.5" x14ac:dyDescent="0.3">
      <c r="A141" s="67" t="str">
        <f t="shared" si="10"/>
        <v>GDMTHGeneraciónGolfo CentroP</v>
      </c>
      <c r="B141" s="250" t="str">
        <f t="shared" si="11"/>
        <v>GDMTHGolfo CentroP</v>
      </c>
      <c r="C141" s="67" t="str">
        <f t="shared" si="12"/>
        <v>GDMTHGeneraciónEnergíaGolfo Centro</v>
      </c>
      <c r="E141" s="251" t="s">
        <v>54</v>
      </c>
      <c r="F141" s="252" t="s">
        <v>159</v>
      </c>
      <c r="G141" s="252" t="s">
        <v>135</v>
      </c>
      <c r="H141" s="252" t="s">
        <v>66</v>
      </c>
      <c r="I141" s="253" t="s">
        <v>148</v>
      </c>
      <c r="J141" s="254">
        <v>1.9024176020730097</v>
      </c>
      <c r="K141" s="255" t="s">
        <v>184</v>
      </c>
      <c r="L141" s="256">
        <f>+INDEX(Mercado_MARZO_2025!$R$10:$R$349,MATCH(B141,Mercado_MARZO_2025!$J$10:$J$349,0))</f>
        <v>25330.098836709945</v>
      </c>
      <c r="M141" s="257">
        <f t="shared" ref="M141:M204" si="13">IF(OR(G141="Energía",G141="Potencia"),J141*L141*1000,J141*L141)</f>
        <v>48188425.889206067</v>
      </c>
      <c r="N141" s="258">
        <f t="shared" ref="N141:N204" si="14">J141*(1+$R$11)</f>
        <v>1.9032053886678466</v>
      </c>
      <c r="O141" s="259"/>
    </row>
    <row r="142" spans="1:15" ht="16.5" x14ac:dyDescent="0.3">
      <c r="A142" s="67" t="str">
        <f t="shared" si="10"/>
        <v>GDMTOGeneraciónGolfo Centro</v>
      </c>
      <c r="B142" s="250" t="str">
        <f t="shared" si="11"/>
        <v>GDMTOGolfo CentroNA</v>
      </c>
      <c r="C142" s="67" t="str">
        <f t="shared" si="12"/>
        <v>GDMTOGeneraciónEnergíaGolfo Centro</v>
      </c>
      <c r="E142" s="251" t="s">
        <v>55</v>
      </c>
      <c r="F142" s="252" t="s">
        <v>159</v>
      </c>
      <c r="G142" s="252" t="s">
        <v>135</v>
      </c>
      <c r="H142" s="252" t="s">
        <v>66</v>
      </c>
      <c r="I142" s="253" t="s">
        <v>161</v>
      </c>
      <c r="J142" s="254">
        <v>1.2503316554399573</v>
      </c>
      <c r="K142" s="255" t="s">
        <v>184</v>
      </c>
      <c r="L142" s="256">
        <f>+INDEX(Mercado_MARZO_2025!$R$10:$R$349,MATCH(B142,Mercado_MARZO_2025!$J$10:$J$349,0))</f>
        <v>52840.118083071844</v>
      </c>
      <c r="M142" s="257">
        <f t="shared" si="13"/>
        <v>66067672.316450045</v>
      </c>
      <c r="N142" s="258">
        <f t="shared" si="14"/>
        <v>1.2508494147984612</v>
      </c>
      <c r="O142" s="259"/>
    </row>
    <row r="143" spans="1:15" ht="16.5" x14ac:dyDescent="0.3">
      <c r="A143" s="67" t="str">
        <f t="shared" si="10"/>
        <v>RAMTGeneraciónGolfo Centro</v>
      </c>
      <c r="B143" s="250" t="str">
        <f t="shared" si="11"/>
        <v>RAMTGolfo CentroNA</v>
      </c>
      <c r="C143" s="67" t="str">
        <f t="shared" si="12"/>
        <v>RAMTGeneraciónEnergíaGolfo Centro</v>
      </c>
      <c r="E143" s="251" t="s">
        <v>60</v>
      </c>
      <c r="F143" s="252" t="s">
        <v>159</v>
      </c>
      <c r="G143" s="252" t="s">
        <v>135</v>
      </c>
      <c r="H143" s="252" t="s">
        <v>66</v>
      </c>
      <c r="I143" s="253" t="s">
        <v>161</v>
      </c>
      <c r="J143" s="254">
        <v>0.76952144795419442</v>
      </c>
      <c r="K143" s="255" t="s">
        <v>184</v>
      </c>
      <c r="L143" s="256">
        <f>+INDEX(Mercado_MARZO_2025!$R$10:$R$349,MATCH(B143,Mercado_MARZO_2025!$J$10:$J$349,0))</f>
        <v>35813.235871517463</v>
      </c>
      <c r="M143" s="257">
        <f t="shared" si="13"/>
        <v>27559053.123775214</v>
      </c>
      <c r="N143" s="258">
        <f t="shared" si="14"/>
        <v>0.76984010495173127</v>
      </c>
      <c r="O143" s="259"/>
    </row>
    <row r="144" spans="1:15" ht="16.5" x14ac:dyDescent="0.3">
      <c r="A144" s="67" t="str">
        <f t="shared" si="10"/>
        <v>DISTGeneraciónGolfo CentroB</v>
      </c>
      <c r="B144" s="250" t="str">
        <f t="shared" si="11"/>
        <v>DISTGolfo CentroB</v>
      </c>
      <c r="C144" s="67" t="str">
        <f t="shared" si="12"/>
        <v>DISTGeneraciónEnergíaGolfo Centro</v>
      </c>
      <c r="E144" s="251" t="s">
        <v>51</v>
      </c>
      <c r="F144" s="252" t="s">
        <v>159</v>
      </c>
      <c r="G144" s="252" t="s">
        <v>135</v>
      </c>
      <c r="H144" s="252" t="s">
        <v>66</v>
      </c>
      <c r="I144" s="253" t="s">
        <v>146</v>
      </c>
      <c r="J144" s="254">
        <v>0.89708716823914136</v>
      </c>
      <c r="K144" s="255" t="s">
        <v>184</v>
      </c>
      <c r="L144" s="256">
        <f>+INDEX(Mercado_MARZO_2025!$R$10:$R$349,MATCH(B144,Mercado_MARZO_2025!$J$10:$J$349,0))</f>
        <v>39138.694542206991</v>
      </c>
      <c r="M144" s="257">
        <f t="shared" si="13"/>
        <v>35110820.655445203</v>
      </c>
      <c r="N144" s="258">
        <f t="shared" si="14"/>
        <v>0.89745864989741075</v>
      </c>
      <c r="O144" s="259"/>
    </row>
    <row r="145" spans="1:15" ht="16.5" x14ac:dyDescent="0.3">
      <c r="A145" s="67" t="str">
        <f t="shared" si="10"/>
        <v>DISTGeneraciónGolfo CentroI</v>
      </c>
      <c r="B145" s="250" t="str">
        <f t="shared" si="11"/>
        <v>DISTGolfo CentroI</v>
      </c>
      <c r="C145" s="67" t="str">
        <f t="shared" si="12"/>
        <v>DISTGeneraciónEnergíaGolfo Centro</v>
      </c>
      <c r="E145" s="251" t="s">
        <v>51</v>
      </c>
      <c r="F145" s="252" t="s">
        <v>159</v>
      </c>
      <c r="G145" s="252" t="s">
        <v>135</v>
      </c>
      <c r="H145" s="252" t="s">
        <v>66</v>
      </c>
      <c r="I145" s="253" t="s">
        <v>147</v>
      </c>
      <c r="J145" s="254">
        <v>1.5679327796199787</v>
      </c>
      <c r="K145" s="255" t="s">
        <v>184</v>
      </c>
      <c r="L145" s="256">
        <f>+INDEX(Mercado_MARZO_2025!$R$10:$R$349,MATCH(B145,Mercado_MARZO_2025!$J$10:$J$349,0))</f>
        <v>68055.363450287216</v>
      </c>
      <c r="M145" s="257">
        <f t="shared" si="13"/>
        <v>106706235.18265674</v>
      </c>
      <c r="N145" s="258">
        <f t="shared" si="14"/>
        <v>1.5685820568470419</v>
      </c>
      <c r="O145" s="259"/>
    </row>
    <row r="146" spans="1:15" ht="16.5" x14ac:dyDescent="0.3">
      <c r="A146" s="67" t="str">
        <f t="shared" si="10"/>
        <v>DISTGeneraciónGolfo CentroP</v>
      </c>
      <c r="B146" s="250" t="str">
        <f t="shared" si="11"/>
        <v>DISTGolfo CentroP</v>
      </c>
      <c r="C146" s="67" t="str">
        <f t="shared" si="12"/>
        <v>DISTGeneraciónEnergíaGolfo Centro</v>
      </c>
      <c r="E146" s="251" t="s">
        <v>51</v>
      </c>
      <c r="F146" s="252" t="s">
        <v>159</v>
      </c>
      <c r="G146" s="252" t="s">
        <v>135</v>
      </c>
      <c r="H146" s="252" t="s">
        <v>66</v>
      </c>
      <c r="I146" s="253" t="s">
        <v>148</v>
      </c>
      <c r="J146" s="254">
        <v>1.7964254962480151</v>
      </c>
      <c r="K146" s="255" t="s">
        <v>184</v>
      </c>
      <c r="L146" s="256">
        <f>+INDEX(Mercado_MARZO_2025!$R$10:$R$349,MATCH(B146,Mercado_MARZO_2025!$J$10:$J$349,0))</f>
        <v>10024.104684447097</v>
      </c>
      <c r="M146" s="257">
        <f t="shared" si="13"/>
        <v>18007557.23219993</v>
      </c>
      <c r="N146" s="258">
        <f t="shared" si="14"/>
        <v>1.7971693917644491</v>
      </c>
      <c r="O146" s="259"/>
    </row>
    <row r="147" spans="1:15" ht="16.5" x14ac:dyDescent="0.3">
      <c r="A147" s="67" t="str">
        <f t="shared" si="10"/>
        <v>DISTGeneraciónGolfo CentroSP</v>
      </c>
      <c r="B147" s="250" t="str">
        <f t="shared" si="11"/>
        <v>DISTGolfo CentroSP</v>
      </c>
      <c r="C147" s="67" t="str">
        <f t="shared" si="12"/>
        <v>DISTGeneraciónEnergíaGolfo Centro</v>
      </c>
      <c r="E147" s="251" t="s">
        <v>51</v>
      </c>
      <c r="F147" s="252" t="s">
        <v>159</v>
      </c>
      <c r="G147" s="252" t="s">
        <v>135</v>
      </c>
      <c r="H147" s="252" t="s">
        <v>66</v>
      </c>
      <c r="I147" s="253" t="s">
        <v>151</v>
      </c>
      <c r="J147" s="254">
        <v>0</v>
      </c>
      <c r="K147" s="255" t="s">
        <v>184</v>
      </c>
      <c r="L147" s="256">
        <f>+INDEX(Mercado_MARZO_2025!$R$10:$R$349,MATCH(B147,Mercado_MARZO_2025!$J$10:$J$349,0))</f>
        <v>0</v>
      </c>
      <c r="M147" s="257">
        <f t="shared" si="13"/>
        <v>0</v>
      </c>
      <c r="N147" s="258">
        <f t="shared" si="14"/>
        <v>0</v>
      </c>
      <c r="O147" s="259"/>
    </row>
    <row r="148" spans="1:15" ht="16.5" x14ac:dyDescent="0.3">
      <c r="A148" s="67" t="str">
        <f t="shared" si="10"/>
        <v>DITGeneraciónGolfo CentroB</v>
      </c>
      <c r="B148" s="250" t="str">
        <f t="shared" si="11"/>
        <v>DITGolfo CentroB</v>
      </c>
      <c r="C148" s="67" t="str">
        <f t="shared" si="12"/>
        <v>DITGeneraciónEnergíaGolfo Centro</v>
      </c>
      <c r="E148" s="251" t="s">
        <v>52</v>
      </c>
      <c r="F148" s="252" t="s">
        <v>159</v>
      </c>
      <c r="G148" s="252" t="s">
        <v>135</v>
      </c>
      <c r="H148" s="252" t="s">
        <v>66</v>
      </c>
      <c r="I148" s="253" t="s">
        <v>146</v>
      </c>
      <c r="J148" s="254">
        <v>0.94905143959050875</v>
      </c>
      <c r="K148" s="255" t="s">
        <v>184</v>
      </c>
      <c r="L148" s="256">
        <f>+INDEX(Mercado_MARZO_2025!$R$10:$R$349,MATCH(B148,Mercado_MARZO_2025!$J$10:$J$349,0))</f>
        <v>12100.007466828542</v>
      </c>
      <c r="M148" s="257">
        <f t="shared" si="13"/>
        <v>11483529.505449533</v>
      </c>
      <c r="N148" s="258">
        <f t="shared" si="14"/>
        <v>0.94944443952969426</v>
      </c>
      <c r="O148" s="259"/>
    </row>
    <row r="149" spans="1:15" ht="16.5" x14ac:dyDescent="0.3">
      <c r="A149" s="67" t="str">
        <f t="shared" si="10"/>
        <v>DITGeneraciónGolfo CentroI</v>
      </c>
      <c r="B149" s="250" t="str">
        <f t="shared" si="11"/>
        <v>DITGolfo CentroI</v>
      </c>
      <c r="C149" s="67" t="str">
        <f t="shared" si="12"/>
        <v>DITGeneraciónEnergíaGolfo Centro</v>
      </c>
      <c r="E149" s="251" t="s">
        <v>52</v>
      </c>
      <c r="F149" s="252" t="s">
        <v>159</v>
      </c>
      <c r="G149" s="252" t="s">
        <v>135</v>
      </c>
      <c r="H149" s="252" t="s">
        <v>66</v>
      </c>
      <c r="I149" s="253" t="s">
        <v>147</v>
      </c>
      <c r="J149" s="254">
        <v>1.7607821332272235</v>
      </c>
      <c r="K149" s="255" t="s">
        <v>184</v>
      </c>
      <c r="L149" s="256">
        <f>+INDEX(Mercado_MARZO_2025!$R$10:$R$349,MATCH(B149,Mercado_MARZO_2025!$J$10:$J$349,0))</f>
        <v>17171.275796956092</v>
      </c>
      <c r="M149" s="257">
        <f t="shared" si="13"/>
        <v>30234875.627997339</v>
      </c>
      <c r="N149" s="258">
        <f t="shared" si="14"/>
        <v>1.7615112689119825</v>
      </c>
      <c r="O149" s="259"/>
    </row>
    <row r="150" spans="1:15" ht="16.5" x14ac:dyDescent="0.3">
      <c r="A150" s="67" t="str">
        <f t="shared" si="10"/>
        <v>DITGeneraciónGolfo CentroP</v>
      </c>
      <c r="B150" s="250" t="str">
        <f t="shared" si="11"/>
        <v>DITGolfo CentroP</v>
      </c>
      <c r="C150" s="67" t="str">
        <f t="shared" si="12"/>
        <v>DITGeneraciónEnergíaGolfo Centro</v>
      </c>
      <c r="E150" s="251" t="s">
        <v>52</v>
      </c>
      <c r="F150" s="252" t="s">
        <v>159</v>
      </c>
      <c r="G150" s="252" t="s">
        <v>135</v>
      </c>
      <c r="H150" s="252" t="s">
        <v>66</v>
      </c>
      <c r="I150" s="253" t="s">
        <v>148</v>
      </c>
      <c r="J150" s="254">
        <v>1.9288687293673863</v>
      </c>
      <c r="K150" s="255" t="s">
        <v>184</v>
      </c>
      <c r="L150" s="256">
        <f>+INDEX(Mercado_MARZO_2025!$R$10:$R$349,MATCH(B150,Mercado_MARZO_2025!$J$10:$J$349,0))</f>
        <v>1784.6271604933856</v>
      </c>
      <c r="M150" s="257">
        <f t="shared" si="13"/>
        <v>3442311.5234554033</v>
      </c>
      <c r="N150" s="258">
        <f t="shared" si="14"/>
        <v>1.9296674693109928</v>
      </c>
      <c r="O150" s="259"/>
    </row>
    <row r="151" spans="1:15" ht="16.5" x14ac:dyDescent="0.3">
      <c r="A151" s="67" t="str">
        <f t="shared" si="10"/>
        <v>DITGeneraciónGolfo CentroSP</v>
      </c>
      <c r="B151" s="250" t="str">
        <f t="shared" si="11"/>
        <v>DITGolfo CentroSP</v>
      </c>
      <c r="C151" s="67" t="str">
        <f t="shared" si="12"/>
        <v>DITGeneraciónEnergíaGolfo Centro</v>
      </c>
      <c r="E151" s="251" t="s">
        <v>52</v>
      </c>
      <c r="F151" s="252" t="s">
        <v>159</v>
      </c>
      <c r="G151" s="252" t="s">
        <v>135</v>
      </c>
      <c r="H151" s="252" t="s">
        <v>66</v>
      </c>
      <c r="I151" s="253" t="s">
        <v>151</v>
      </c>
      <c r="J151" s="254">
        <v>0</v>
      </c>
      <c r="K151" s="255" t="s">
        <v>184</v>
      </c>
      <c r="L151" s="256">
        <f>+INDEX(Mercado_MARZO_2025!$R$10:$R$349,MATCH(B151,Mercado_MARZO_2025!$J$10:$J$349,0))</f>
        <v>0</v>
      </c>
      <c r="M151" s="257">
        <f t="shared" si="13"/>
        <v>0</v>
      </c>
      <c r="N151" s="258">
        <f t="shared" si="14"/>
        <v>0</v>
      </c>
      <c r="O151" s="259"/>
    </row>
    <row r="152" spans="1:15" ht="16.5" x14ac:dyDescent="0.3">
      <c r="A152" s="67" t="str">
        <f t="shared" si="10"/>
        <v>DB1GeneraciónGolfo Norte</v>
      </c>
      <c r="B152" s="250" t="str">
        <f t="shared" si="11"/>
        <v>DB1Golfo NorteNA</v>
      </c>
      <c r="C152" s="67" t="str">
        <f t="shared" si="12"/>
        <v>DB1GeneraciónEnergíaGolfo Norte</v>
      </c>
      <c r="E152" s="251" t="s">
        <v>48</v>
      </c>
      <c r="F152" s="252" t="s">
        <v>159</v>
      </c>
      <c r="G152" s="252" t="s">
        <v>135</v>
      </c>
      <c r="H152" s="252" t="s">
        <v>67</v>
      </c>
      <c r="I152" s="253" t="s">
        <v>161</v>
      </c>
      <c r="J152" s="254">
        <v>0.7820904233352115</v>
      </c>
      <c r="K152" s="255" t="s">
        <v>184</v>
      </c>
      <c r="L152" s="256">
        <f>+INDEX(Mercado_MARZO_2025!$R$10:$R$349,MATCH(B152,Mercado_MARZO_2025!$J$10:$J$349,0))</f>
        <v>158015.24914701364</v>
      </c>
      <c r="M152" s="257">
        <f t="shared" si="13"/>
        <v>123582213.09880683</v>
      </c>
      <c r="N152" s="258">
        <f t="shared" si="14"/>
        <v>0.78241428511549704</v>
      </c>
      <c r="O152" s="259"/>
    </row>
    <row r="153" spans="1:15" ht="16.5" x14ac:dyDescent="0.3">
      <c r="A153" s="67" t="str">
        <f t="shared" si="10"/>
        <v>DB2GeneraciónGolfo Norte</v>
      </c>
      <c r="B153" s="250" t="str">
        <f t="shared" si="11"/>
        <v>DB2Golfo NorteNA</v>
      </c>
      <c r="C153" s="67" t="str">
        <f t="shared" si="12"/>
        <v>DB2GeneraciónEnergíaGolfo Norte</v>
      </c>
      <c r="E153" s="251" t="s">
        <v>50</v>
      </c>
      <c r="F153" s="252" t="s">
        <v>159</v>
      </c>
      <c r="G153" s="252" t="s">
        <v>135</v>
      </c>
      <c r="H153" s="252" t="s">
        <v>67</v>
      </c>
      <c r="I153" s="253" t="s">
        <v>161</v>
      </c>
      <c r="J153" s="254">
        <v>0.7820904233352115</v>
      </c>
      <c r="K153" s="255" t="s">
        <v>184</v>
      </c>
      <c r="L153" s="256">
        <f>+INDEX(Mercado_MARZO_2025!$R$10:$R$349,MATCH(B153,Mercado_MARZO_2025!$J$10:$J$349,0))</f>
        <v>383093.73862585711</v>
      </c>
      <c r="M153" s="257">
        <f t="shared" si="13"/>
        <v>299613944.21896547</v>
      </c>
      <c r="N153" s="258">
        <f t="shared" si="14"/>
        <v>0.78241428511549704</v>
      </c>
      <c r="O153" s="259"/>
    </row>
    <row r="154" spans="1:15" ht="16.5" x14ac:dyDescent="0.3">
      <c r="A154" s="67" t="str">
        <f t="shared" si="10"/>
        <v>PDBTGeneraciónGolfo Norte</v>
      </c>
      <c r="B154" s="250" t="str">
        <f t="shared" si="11"/>
        <v>PDBTGolfo NorteNA</v>
      </c>
      <c r="C154" s="67" t="str">
        <f t="shared" si="12"/>
        <v>PDBTGeneraciónEnergíaGolfo Norte</v>
      </c>
      <c r="E154" s="265" t="s">
        <v>56</v>
      </c>
      <c r="F154" s="252" t="s">
        <v>159</v>
      </c>
      <c r="G154" s="252" t="s">
        <v>135</v>
      </c>
      <c r="H154" s="252" t="s">
        <v>67</v>
      </c>
      <c r="I154" s="253" t="s">
        <v>161</v>
      </c>
      <c r="J154" s="254">
        <v>1.5332273998365749</v>
      </c>
      <c r="K154" s="255" t="s">
        <v>184</v>
      </c>
      <c r="L154" s="256">
        <f>+INDEX(Mercado_MARZO_2025!$R$10:$R$349,MATCH(B154,Mercado_MARZO_2025!$J$10:$J$349,0))</f>
        <v>72650.414971755483</v>
      </c>
      <c r="M154" s="257">
        <f t="shared" si="13"/>
        <v>111389606.84419282</v>
      </c>
      <c r="N154" s="258">
        <f t="shared" si="14"/>
        <v>1.5338623056485858</v>
      </c>
      <c r="O154" s="259"/>
    </row>
    <row r="155" spans="1:15" ht="16.5" x14ac:dyDescent="0.3">
      <c r="A155" s="67" t="str">
        <f t="shared" si="10"/>
        <v>GDBTGeneraciónGolfo Norte</v>
      </c>
      <c r="B155" s="250" t="str">
        <f t="shared" si="11"/>
        <v>GDBTGolfo NorteNA</v>
      </c>
      <c r="C155" s="67" t="str">
        <f t="shared" si="12"/>
        <v>GDBTGeneraciónEnergíaGolfo Norte</v>
      </c>
      <c r="E155" s="251" t="s">
        <v>53</v>
      </c>
      <c r="F155" s="252" t="s">
        <v>159</v>
      </c>
      <c r="G155" s="252" t="s">
        <v>135</v>
      </c>
      <c r="H155" s="252" t="s">
        <v>67</v>
      </c>
      <c r="I155" s="253" t="s">
        <v>161</v>
      </c>
      <c r="J155" s="254">
        <v>1.2812851022738045</v>
      </c>
      <c r="K155" s="255" t="s">
        <v>184</v>
      </c>
      <c r="L155" s="256">
        <f>+INDEX(Mercado_MARZO_2025!$R$10:$R$349,MATCH(B155,Mercado_MARZO_2025!$J$10:$J$349,0))</f>
        <v>1793.2263334509955</v>
      </c>
      <c r="M155" s="257">
        <f t="shared" si="13"/>
        <v>2297634.1860558381</v>
      </c>
      <c r="N155" s="258">
        <f t="shared" si="14"/>
        <v>1.2818156793808686</v>
      </c>
      <c r="O155" s="259"/>
    </row>
    <row r="156" spans="1:15" ht="16.5" x14ac:dyDescent="0.3">
      <c r="A156" s="67" t="str">
        <f t="shared" si="10"/>
        <v>RABTGeneraciónGolfo Norte</v>
      </c>
      <c r="B156" s="250" t="str">
        <f t="shared" si="11"/>
        <v>RABTGolfo NorteNA</v>
      </c>
      <c r="C156" s="67" t="str">
        <f t="shared" si="12"/>
        <v>RABTGeneraciónEnergíaGolfo Norte</v>
      </c>
      <c r="E156" s="251" t="s">
        <v>59</v>
      </c>
      <c r="F156" s="252" t="s">
        <v>159</v>
      </c>
      <c r="G156" s="252" t="s">
        <v>135</v>
      </c>
      <c r="H156" s="252" t="s">
        <v>67</v>
      </c>
      <c r="I156" s="253" t="s">
        <v>161</v>
      </c>
      <c r="J156" s="254">
        <v>0.78096484345034367</v>
      </c>
      <c r="K156" s="255" t="s">
        <v>184</v>
      </c>
      <c r="L156" s="256">
        <f>+INDEX(Mercado_MARZO_2025!$R$10:$R$349,MATCH(B156,Mercado_MARZO_2025!$J$10:$J$349,0))</f>
        <v>7691.826269385012</v>
      </c>
      <c r="M156" s="257">
        <f t="shared" si="13"/>
        <v>6007045.8983175065</v>
      </c>
      <c r="N156" s="258">
        <f t="shared" si="14"/>
        <v>0.78128823913068157</v>
      </c>
      <c r="O156" s="259"/>
    </row>
    <row r="157" spans="1:15" ht="16.5" x14ac:dyDescent="0.3">
      <c r="A157" s="67" t="str">
        <f t="shared" si="10"/>
        <v>APBTGeneraciónGolfo Norte</v>
      </c>
      <c r="B157" s="250" t="str">
        <f t="shared" si="11"/>
        <v>APBTGolfo NorteNA</v>
      </c>
      <c r="C157" s="67" t="str">
        <f t="shared" si="12"/>
        <v>APBTGeneraciónEnergíaGolfo Norte</v>
      </c>
      <c r="E157" s="251" t="s">
        <v>57</v>
      </c>
      <c r="F157" s="252" t="s">
        <v>159</v>
      </c>
      <c r="G157" s="252" t="s">
        <v>135</v>
      </c>
      <c r="H157" s="252" t="s">
        <v>67</v>
      </c>
      <c r="I157" s="253" t="s">
        <v>161</v>
      </c>
      <c r="J157" s="254">
        <v>1.279971925741461</v>
      </c>
      <c r="K157" s="255" t="s">
        <v>184</v>
      </c>
      <c r="L157" s="256">
        <f>+INDEX(Mercado_MARZO_2025!$R$10:$R$349,MATCH(B157,Mercado_MARZO_2025!$J$10:$J$349,0))</f>
        <v>16330.896945695238</v>
      </c>
      <c r="M157" s="257">
        <f t="shared" si="13"/>
        <v>20903089.612666879</v>
      </c>
      <c r="N157" s="258">
        <f t="shared" si="14"/>
        <v>1.2805019590652529</v>
      </c>
      <c r="O157" s="259"/>
    </row>
    <row r="158" spans="1:15" ht="16.5" x14ac:dyDescent="0.3">
      <c r="A158" s="67" t="str">
        <f t="shared" si="10"/>
        <v>APMTGeneraciónGolfo Norte</v>
      </c>
      <c r="B158" s="250" t="str">
        <f t="shared" si="11"/>
        <v>APMTGolfo NorteNA</v>
      </c>
      <c r="C158" s="67" t="str">
        <f t="shared" si="12"/>
        <v>APMTGeneraciónEnergíaGolfo Norte</v>
      </c>
      <c r="E158" s="251" t="s">
        <v>58</v>
      </c>
      <c r="F158" s="252" t="s">
        <v>159</v>
      </c>
      <c r="G158" s="252" t="s">
        <v>135</v>
      </c>
      <c r="H158" s="252" t="s">
        <v>67</v>
      </c>
      <c r="I158" s="253" t="s">
        <v>161</v>
      </c>
      <c r="J158" s="254">
        <v>1.0229645186967873</v>
      </c>
      <c r="K158" s="255" t="s">
        <v>184</v>
      </c>
      <c r="L158" s="256">
        <f>+INDEX(Mercado_MARZO_2025!$R$10:$R$349,MATCH(B158,Mercado_MARZO_2025!$J$10:$J$349,0))</f>
        <v>10700.870188148985</v>
      </c>
      <c r="M158" s="257">
        <f t="shared" si="13"/>
        <v>10946610.521656627</v>
      </c>
      <c r="N158" s="258">
        <f t="shared" si="14"/>
        <v>1.0233881258658679</v>
      </c>
      <c r="O158" s="259"/>
    </row>
    <row r="159" spans="1:15" ht="16.5" x14ac:dyDescent="0.3">
      <c r="A159" s="67" t="str">
        <f t="shared" si="10"/>
        <v>GDMTHGeneraciónGolfo NorteB</v>
      </c>
      <c r="B159" s="250" t="str">
        <f t="shared" si="11"/>
        <v>GDMTHGolfo NorteB</v>
      </c>
      <c r="C159" s="67" t="str">
        <f t="shared" si="12"/>
        <v>GDMTHGeneraciónEnergíaGolfo Norte</v>
      </c>
      <c r="E159" s="251" t="s">
        <v>54</v>
      </c>
      <c r="F159" s="252" t="s">
        <v>159</v>
      </c>
      <c r="G159" s="252" t="s">
        <v>135</v>
      </c>
      <c r="H159" s="252" t="s">
        <v>67</v>
      </c>
      <c r="I159" s="253" t="s">
        <v>146</v>
      </c>
      <c r="J159" s="254">
        <v>0.89070888222489331</v>
      </c>
      <c r="K159" s="255" t="s">
        <v>184</v>
      </c>
      <c r="L159" s="256">
        <f>+INDEX(Mercado_MARZO_2025!$R$10:$R$349,MATCH(B159,Mercado_MARZO_2025!$J$10:$J$349,0))</f>
        <v>269568.23885424982</v>
      </c>
      <c r="M159" s="257">
        <f t="shared" si="13"/>
        <v>240106824.71320191</v>
      </c>
      <c r="N159" s="258">
        <f t="shared" si="14"/>
        <v>0.89107772265012608</v>
      </c>
      <c r="O159" s="259"/>
    </row>
    <row r="160" spans="1:15" ht="16.5" x14ac:dyDescent="0.3">
      <c r="A160" s="67" t="str">
        <f t="shared" si="10"/>
        <v>GDMTHGeneraciónGolfo NorteI</v>
      </c>
      <c r="B160" s="250" t="str">
        <f t="shared" si="11"/>
        <v>GDMTHGolfo NorteI</v>
      </c>
      <c r="C160" s="67" t="str">
        <f t="shared" si="12"/>
        <v>GDMTHGeneraciónEnergíaGolfo Norte</v>
      </c>
      <c r="E160" s="251" t="s">
        <v>54</v>
      </c>
      <c r="F160" s="252" t="s">
        <v>159</v>
      </c>
      <c r="G160" s="252" t="s">
        <v>135</v>
      </c>
      <c r="H160" s="252" t="s">
        <v>67</v>
      </c>
      <c r="I160" s="253" t="s">
        <v>147</v>
      </c>
      <c r="J160" s="254">
        <v>1.4983344234056919</v>
      </c>
      <c r="K160" s="255" t="s">
        <v>184</v>
      </c>
      <c r="L160" s="256">
        <f>+INDEX(Mercado_MARZO_2025!$R$10:$R$349,MATCH(B160,Mercado_MARZO_2025!$J$10:$J$349,0))</f>
        <v>517343.10265565466</v>
      </c>
      <c r="M160" s="257">
        <f t="shared" si="13"/>
        <v>775152979.42047191</v>
      </c>
      <c r="N160" s="258">
        <f t="shared" si="14"/>
        <v>1.498954880119326</v>
      </c>
      <c r="O160" s="259"/>
    </row>
    <row r="161" spans="1:15" ht="16.5" x14ac:dyDescent="0.3">
      <c r="A161" s="67" t="str">
        <f t="shared" si="10"/>
        <v>GDMTHGeneraciónGolfo NorteP</v>
      </c>
      <c r="B161" s="250" t="str">
        <f t="shared" si="11"/>
        <v>GDMTHGolfo NorteP</v>
      </c>
      <c r="C161" s="67" t="str">
        <f t="shared" si="12"/>
        <v>GDMTHGeneraciónEnergíaGolfo Norte</v>
      </c>
      <c r="E161" s="251" t="s">
        <v>54</v>
      </c>
      <c r="F161" s="252" t="s">
        <v>159</v>
      </c>
      <c r="G161" s="252" t="s">
        <v>135</v>
      </c>
      <c r="H161" s="252" t="s">
        <v>67</v>
      </c>
      <c r="I161" s="253" t="s">
        <v>148</v>
      </c>
      <c r="J161" s="254">
        <v>1.6439094218485142</v>
      </c>
      <c r="K161" s="255" t="s">
        <v>184</v>
      </c>
      <c r="L161" s="256">
        <f>+INDEX(Mercado_MARZO_2025!$R$10:$R$349,MATCH(B161,Mercado_MARZO_2025!$J$10:$J$349,0))</f>
        <v>122538.31439218177</v>
      </c>
      <c r="M161" s="257">
        <f t="shared" si="13"/>
        <v>201441889.56674299</v>
      </c>
      <c r="N161" s="258">
        <f t="shared" si="14"/>
        <v>1.644590160822043</v>
      </c>
      <c r="O161" s="259"/>
    </row>
    <row r="162" spans="1:15" ht="16.5" x14ac:dyDescent="0.3">
      <c r="A162" s="67" t="str">
        <f t="shared" si="10"/>
        <v>GDMTOGeneraciónGolfo Norte</v>
      </c>
      <c r="B162" s="250" t="str">
        <f t="shared" si="11"/>
        <v>GDMTOGolfo NorteNA</v>
      </c>
      <c r="C162" s="67" t="str">
        <f t="shared" si="12"/>
        <v>GDMTOGeneraciónEnergíaGolfo Norte</v>
      </c>
      <c r="E162" s="251" t="s">
        <v>55</v>
      </c>
      <c r="F162" s="252" t="s">
        <v>159</v>
      </c>
      <c r="G162" s="252" t="s">
        <v>135</v>
      </c>
      <c r="H162" s="252" t="s">
        <v>67</v>
      </c>
      <c r="I162" s="253" t="s">
        <v>161</v>
      </c>
      <c r="J162" s="254">
        <v>1.1540945752838125</v>
      </c>
      <c r="K162" s="255" t="s">
        <v>184</v>
      </c>
      <c r="L162" s="256">
        <f>+INDEX(Mercado_MARZO_2025!$R$10:$R$349,MATCH(B162,Mercado_MARZO_2025!$J$10:$J$349,0))</f>
        <v>159357.60966097694</v>
      </c>
      <c r="M162" s="257">
        <f t="shared" si="13"/>
        <v>183913752.83992875</v>
      </c>
      <c r="N162" s="258">
        <f t="shared" si="14"/>
        <v>1.1545724830967932</v>
      </c>
      <c r="O162" s="259"/>
    </row>
    <row r="163" spans="1:15" ht="16.5" x14ac:dyDescent="0.3">
      <c r="A163" s="67" t="str">
        <f t="shared" si="10"/>
        <v>RAMTGeneraciónGolfo Norte</v>
      </c>
      <c r="B163" s="250" t="str">
        <f t="shared" si="11"/>
        <v>RAMTGolfo NorteNA</v>
      </c>
      <c r="C163" s="67" t="str">
        <f t="shared" si="12"/>
        <v>RAMTGeneraciónEnergíaGolfo Norte</v>
      </c>
      <c r="E163" s="265" t="s">
        <v>60</v>
      </c>
      <c r="F163" s="252" t="s">
        <v>159</v>
      </c>
      <c r="G163" s="252" t="s">
        <v>135</v>
      </c>
      <c r="H163" s="252" t="s">
        <v>67</v>
      </c>
      <c r="I163" s="253" t="s">
        <v>161</v>
      </c>
      <c r="J163" s="254">
        <v>0.74400830389720451</v>
      </c>
      <c r="K163" s="255" t="s">
        <v>184</v>
      </c>
      <c r="L163" s="256">
        <f>+INDEX(Mercado_MARZO_2025!$R$10:$R$349,MATCH(B163,Mercado_MARZO_2025!$J$10:$J$349,0))</f>
        <v>12441.686973018592</v>
      </c>
      <c r="M163" s="257">
        <f t="shared" si="13"/>
        <v>9256718.4224155061</v>
      </c>
      <c r="N163" s="258">
        <f t="shared" si="14"/>
        <v>0.7443163959625948</v>
      </c>
      <c r="O163" s="259"/>
    </row>
    <row r="164" spans="1:15" ht="16.5" x14ac:dyDescent="0.3">
      <c r="A164" s="67" t="str">
        <f t="shared" si="10"/>
        <v>DISTGeneraciónGolfo NorteB</v>
      </c>
      <c r="B164" s="250" t="str">
        <f t="shared" si="11"/>
        <v>DISTGolfo NorteB</v>
      </c>
      <c r="C164" s="67" t="str">
        <f t="shared" si="12"/>
        <v>DISTGeneraciónEnergíaGolfo Norte</v>
      </c>
      <c r="E164" s="251" t="s">
        <v>51</v>
      </c>
      <c r="F164" s="252" t="s">
        <v>159</v>
      </c>
      <c r="G164" s="252" t="s">
        <v>135</v>
      </c>
      <c r="H164" s="252" t="s">
        <v>67</v>
      </c>
      <c r="I164" s="253" t="s">
        <v>146</v>
      </c>
      <c r="J164" s="254">
        <v>0.86425775493051538</v>
      </c>
      <c r="K164" s="255" t="s">
        <v>184</v>
      </c>
      <c r="L164" s="256">
        <f>+INDEX(Mercado_MARZO_2025!$R$10:$R$349,MATCH(B164,Mercado_MARZO_2025!$J$10:$J$349,0))</f>
        <v>95972.002702977159</v>
      </c>
      <c r="M164" s="257">
        <f t="shared" si="13"/>
        <v>82944547.592260391</v>
      </c>
      <c r="N164" s="258">
        <f t="shared" si="14"/>
        <v>0.8646156420069786</v>
      </c>
      <c r="O164" s="259"/>
    </row>
    <row r="165" spans="1:15" ht="16.5" x14ac:dyDescent="0.3">
      <c r="A165" s="67" t="str">
        <f t="shared" si="10"/>
        <v>DISTGeneraciónGolfo NorteI</v>
      </c>
      <c r="B165" s="250" t="str">
        <f t="shared" si="11"/>
        <v>DISTGolfo NorteI</v>
      </c>
      <c r="C165" s="67" t="str">
        <f t="shared" si="12"/>
        <v>DISTGeneraciónEnergíaGolfo Norte</v>
      </c>
      <c r="E165" s="251" t="s">
        <v>51</v>
      </c>
      <c r="F165" s="252" t="s">
        <v>159</v>
      </c>
      <c r="G165" s="252" t="s">
        <v>135</v>
      </c>
      <c r="H165" s="252" t="s">
        <v>67</v>
      </c>
      <c r="I165" s="253" t="s">
        <v>147</v>
      </c>
      <c r="J165" s="254">
        <v>1.4746972458234813</v>
      </c>
      <c r="K165" s="255" t="s">
        <v>184</v>
      </c>
      <c r="L165" s="256">
        <f>+INDEX(Mercado_MARZO_2025!$R$10:$R$349,MATCH(B165,Mercado_MARZO_2025!$J$10:$J$349,0))</f>
        <v>166878.57378481582</v>
      </c>
      <c r="M165" s="257">
        <f t="shared" si="13"/>
        <v>246095373.1474185</v>
      </c>
      <c r="N165" s="258">
        <f t="shared" si="14"/>
        <v>1.4753079144382149</v>
      </c>
      <c r="O165" s="259"/>
    </row>
    <row r="166" spans="1:15" ht="16.5" x14ac:dyDescent="0.3">
      <c r="A166" s="67" t="str">
        <f t="shared" si="10"/>
        <v>DISTGeneraciónGolfo NorteP</v>
      </c>
      <c r="B166" s="250" t="str">
        <f t="shared" si="11"/>
        <v>DISTGolfo NorteP</v>
      </c>
      <c r="C166" s="67" t="str">
        <f t="shared" si="12"/>
        <v>DISTGeneraciónEnergíaGolfo Norte</v>
      </c>
      <c r="E166" s="251" t="s">
        <v>51</v>
      </c>
      <c r="F166" s="252" t="s">
        <v>159</v>
      </c>
      <c r="G166" s="252" t="s">
        <v>135</v>
      </c>
      <c r="H166" s="252" t="s">
        <v>67</v>
      </c>
      <c r="I166" s="253" t="s">
        <v>148</v>
      </c>
      <c r="J166" s="254">
        <v>1.6183962777915248</v>
      </c>
      <c r="K166" s="255" t="s">
        <v>184</v>
      </c>
      <c r="L166" s="256">
        <f>+INDEX(Mercado_MARZO_2025!$R$10:$R$349,MATCH(B166,Mercado_MARZO_2025!$J$10:$J$349,0))</f>
        <v>24580.109610790172</v>
      </c>
      <c r="M166" s="257">
        <f t="shared" si="13"/>
        <v>39780357.901810504</v>
      </c>
      <c r="N166" s="258">
        <f t="shared" si="14"/>
        <v>1.6190664518329072</v>
      </c>
      <c r="O166" s="259"/>
    </row>
    <row r="167" spans="1:15" ht="16.5" x14ac:dyDescent="0.3">
      <c r="A167" s="67" t="str">
        <f t="shared" si="10"/>
        <v>DISTGeneraciónGolfo NorteSP</v>
      </c>
      <c r="B167" s="250" t="str">
        <f t="shared" si="11"/>
        <v>DISTGolfo NorteSP</v>
      </c>
      <c r="C167" s="67" t="str">
        <f t="shared" si="12"/>
        <v>DISTGeneraciónEnergíaGolfo Norte</v>
      </c>
      <c r="E167" s="251" t="s">
        <v>51</v>
      </c>
      <c r="F167" s="252" t="s">
        <v>159</v>
      </c>
      <c r="G167" s="252" t="s">
        <v>135</v>
      </c>
      <c r="H167" s="252" t="s">
        <v>67</v>
      </c>
      <c r="I167" s="253" t="s">
        <v>151</v>
      </c>
      <c r="J167" s="254">
        <v>0</v>
      </c>
      <c r="K167" s="255" t="s">
        <v>184</v>
      </c>
      <c r="L167" s="256">
        <f>+INDEX(Mercado_MARZO_2025!$R$10:$R$349,MATCH(B167,Mercado_MARZO_2025!$J$10:$J$349,0))</f>
        <v>0</v>
      </c>
      <c r="M167" s="257">
        <f t="shared" si="13"/>
        <v>0</v>
      </c>
      <c r="N167" s="258">
        <f t="shared" si="14"/>
        <v>0</v>
      </c>
      <c r="O167" s="259"/>
    </row>
    <row r="168" spans="1:15" ht="16.5" x14ac:dyDescent="0.3">
      <c r="A168" s="67" t="str">
        <f t="shared" si="10"/>
        <v>DITGeneraciónGolfo NorteB</v>
      </c>
      <c r="B168" s="250" t="str">
        <f t="shared" si="11"/>
        <v>DITGolfo NorteB</v>
      </c>
      <c r="C168" s="67" t="str">
        <f t="shared" si="12"/>
        <v>DITGeneraciónEnergíaGolfo Norte</v>
      </c>
      <c r="E168" s="251" t="s">
        <v>52</v>
      </c>
      <c r="F168" s="252" t="s">
        <v>159</v>
      </c>
      <c r="G168" s="252" t="s">
        <v>135</v>
      </c>
      <c r="H168" s="252" t="s">
        <v>67</v>
      </c>
      <c r="I168" s="253" t="s">
        <v>146</v>
      </c>
      <c r="J168" s="254">
        <v>0.77496175073105178</v>
      </c>
      <c r="K168" s="255" t="s">
        <v>184</v>
      </c>
      <c r="L168" s="256">
        <f>+INDEX(Mercado_MARZO_2025!$R$10:$R$349,MATCH(B168,Mercado_MARZO_2025!$J$10:$J$349,0))</f>
        <v>12627.516464776021</v>
      </c>
      <c r="M168" s="257">
        <f t="shared" si="13"/>
        <v>9785842.266928006</v>
      </c>
      <c r="N168" s="258">
        <f t="shared" si="14"/>
        <v>0.77528266054500228</v>
      </c>
      <c r="O168" s="259"/>
    </row>
    <row r="169" spans="1:15" ht="16.5" x14ac:dyDescent="0.3">
      <c r="A169" s="67" t="str">
        <f t="shared" si="10"/>
        <v>DITGeneraciónGolfo NorteI</v>
      </c>
      <c r="B169" s="250" t="str">
        <f t="shared" si="11"/>
        <v>DITGolfo NorteI</v>
      </c>
      <c r="C169" s="67" t="str">
        <f t="shared" si="12"/>
        <v>DITGeneraciónEnergíaGolfo Norte</v>
      </c>
      <c r="E169" s="251" t="s">
        <v>52</v>
      </c>
      <c r="F169" s="252" t="s">
        <v>159</v>
      </c>
      <c r="G169" s="252" t="s">
        <v>135</v>
      </c>
      <c r="H169" s="252" t="s">
        <v>67</v>
      </c>
      <c r="I169" s="253" t="s">
        <v>147</v>
      </c>
      <c r="J169" s="254">
        <v>1.4289236638388829</v>
      </c>
      <c r="K169" s="255" t="s">
        <v>184</v>
      </c>
      <c r="L169" s="256">
        <f>+INDEX(Mercado_MARZO_2025!$R$10:$R$349,MATCH(B169,Mercado_MARZO_2025!$J$10:$J$349,0))</f>
        <v>17919.870582038999</v>
      </c>
      <c r="M169" s="257">
        <f t="shared" si="13"/>
        <v>25606127.127605781</v>
      </c>
      <c r="N169" s="258">
        <f t="shared" si="14"/>
        <v>1.4295153777224126</v>
      </c>
      <c r="O169" s="259"/>
    </row>
    <row r="170" spans="1:15" ht="16.5" x14ac:dyDescent="0.3">
      <c r="A170" s="67" t="str">
        <f t="shared" si="10"/>
        <v>DITGeneraciónGolfo NorteP</v>
      </c>
      <c r="B170" s="250" t="str">
        <f t="shared" si="11"/>
        <v>DITGolfo NorteP</v>
      </c>
      <c r="C170" s="67" t="str">
        <f t="shared" si="12"/>
        <v>DITGeneraciónEnergíaGolfo Norte</v>
      </c>
      <c r="E170" s="251" t="s">
        <v>52</v>
      </c>
      <c r="F170" s="252" t="s">
        <v>159</v>
      </c>
      <c r="G170" s="252" t="s">
        <v>135</v>
      </c>
      <c r="H170" s="252" t="s">
        <v>67</v>
      </c>
      <c r="I170" s="253" t="s">
        <v>148</v>
      </c>
      <c r="J170" s="254">
        <v>1.5058382893048066</v>
      </c>
      <c r="K170" s="255" t="s">
        <v>184</v>
      </c>
      <c r="L170" s="256">
        <f>+INDEX(Mercado_MARZO_2025!$R$10:$R$349,MATCH(B170,Mercado_MARZO_2025!$J$10:$J$349,0))</f>
        <v>1862.4293343947268</v>
      </c>
      <c r="M170" s="257">
        <f t="shared" si="13"/>
        <v>2804517.4028560449</v>
      </c>
      <c r="N170" s="258">
        <f t="shared" si="14"/>
        <v>1.5064618533514249</v>
      </c>
      <c r="O170" s="259"/>
    </row>
    <row r="171" spans="1:15" ht="16.5" x14ac:dyDescent="0.3">
      <c r="A171" s="67" t="str">
        <f t="shared" si="10"/>
        <v>DITGeneraciónGolfo NorteSP</v>
      </c>
      <c r="B171" s="250" t="str">
        <f t="shared" si="11"/>
        <v>DITGolfo NorteSP</v>
      </c>
      <c r="C171" s="67" t="str">
        <f t="shared" si="12"/>
        <v>DITGeneraciónEnergíaGolfo Norte</v>
      </c>
      <c r="E171" s="251" t="s">
        <v>52</v>
      </c>
      <c r="F171" s="252" t="s">
        <v>159</v>
      </c>
      <c r="G171" s="252" t="s">
        <v>135</v>
      </c>
      <c r="H171" s="252" t="s">
        <v>67</v>
      </c>
      <c r="I171" s="253" t="s">
        <v>151</v>
      </c>
      <c r="J171" s="254">
        <v>0</v>
      </c>
      <c r="K171" s="255" t="s">
        <v>184</v>
      </c>
      <c r="L171" s="256">
        <f>+INDEX(Mercado_MARZO_2025!$R$10:$R$349,MATCH(B171,Mercado_MARZO_2025!$J$10:$J$349,0))</f>
        <v>0</v>
      </c>
      <c r="M171" s="257">
        <f t="shared" si="13"/>
        <v>0</v>
      </c>
      <c r="N171" s="258">
        <f t="shared" si="14"/>
        <v>0</v>
      </c>
      <c r="O171" s="259"/>
    </row>
    <row r="172" spans="1:15" ht="16.5" x14ac:dyDescent="0.3">
      <c r="A172" s="67" t="str">
        <f t="shared" si="10"/>
        <v>DB1GeneraciónJalisco</v>
      </c>
      <c r="B172" s="250" t="str">
        <f t="shared" si="11"/>
        <v>DB1JaliscoNA</v>
      </c>
      <c r="C172" s="67" t="str">
        <f t="shared" si="12"/>
        <v>DB1GeneraciónEnergíaJalisco</v>
      </c>
      <c r="E172" s="251" t="s">
        <v>48</v>
      </c>
      <c r="F172" s="252" t="s">
        <v>159</v>
      </c>
      <c r="G172" s="252" t="s">
        <v>135</v>
      </c>
      <c r="H172" s="252" t="s">
        <v>68</v>
      </c>
      <c r="I172" s="253" t="s">
        <v>161</v>
      </c>
      <c r="J172" s="254">
        <v>0.8389322075210035</v>
      </c>
      <c r="K172" s="255" t="s">
        <v>184</v>
      </c>
      <c r="L172" s="256">
        <f>+INDEX(Mercado_MARZO_2025!$R$10:$R$349,MATCH(B172,Mercado_MARZO_2025!$J$10:$J$349,0))</f>
        <v>187938.3815248466</v>
      </c>
      <c r="M172" s="257">
        <f t="shared" si="13"/>
        <v>157667561.29056412</v>
      </c>
      <c r="N172" s="258">
        <f t="shared" si="14"/>
        <v>0.83927960734864482</v>
      </c>
      <c r="O172" s="259"/>
    </row>
    <row r="173" spans="1:15" ht="16.5" x14ac:dyDescent="0.3">
      <c r="A173" s="67" t="str">
        <f t="shared" si="10"/>
        <v>DB2GeneraciónJalisco</v>
      </c>
      <c r="B173" s="250" t="str">
        <f t="shared" si="11"/>
        <v>DB2JaliscoNA</v>
      </c>
      <c r="C173" s="67" t="str">
        <f t="shared" si="12"/>
        <v>DB2GeneraciónEnergíaJalisco</v>
      </c>
      <c r="E173" s="251" t="s">
        <v>50</v>
      </c>
      <c r="F173" s="252" t="s">
        <v>159</v>
      </c>
      <c r="G173" s="252" t="s">
        <v>135</v>
      </c>
      <c r="H173" s="252" t="s">
        <v>68</v>
      </c>
      <c r="I173" s="253" t="s">
        <v>161</v>
      </c>
      <c r="J173" s="254">
        <v>0.84099577064325903</v>
      </c>
      <c r="K173" s="255" t="s">
        <v>184</v>
      </c>
      <c r="L173" s="256">
        <f>+INDEX(Mercado_MARZO_2025!$R$10:$R$349,MATCH(B173,Mercado_MARZO_2025!$J$10:$J$349,0))</f>
        <v>137098.46795373331</v>
      </c>
      <c r="M173" s="257">
        <f t="shared" si="13"/>
        <v>115299231.7107601</v>
      </c>
      <c r="N173" s="258">
        <f t="shared" si="14"/>
        <v>0.84134402498747107</v>
      </c>
      <c r="O173" s="259"/>
    </row>
    <row r="174" spans="1:15" ht="16.5" x14ac:dyDescent="0.3">
      <c r="A174" s="67" t="str">
        <f t="shared" si="10"/>
        <v>PDBTGeneraciónJalisco</v>
      </c>
      <c r="B174" s="250" t="str">
        <f t="shared" si="11"/>
        <v>PDBTJaliscoNA</v>
      </c>
      <c r="C174" s="67" t="str">
        <f t="shared" si="12"/>
        <v>PDBTGeneraciónEnergíaJalisco</v>
      </c>
      <c r="E174" s="251" t="s">
        <v>56</v>
      </c>
      <c r="F174" s="252" t="s">
        <v>159</v>
      </c>
      <c r="G174" s="252" t="s">
        <v>135</v>
      </c>
      <c r="H174" s="252" t="s">
        <v>68</v>
      </c>
      <c r="I174" s="253" t="s">
        <v>161</v>
      </c>
      <c r="J174" s="254">
        <v>1.8851587105050467</v>
      </c>
      <c r="K174" s="255" t="s">
        <v>184</v>
      </c>
      <c r="L174" s="256">
        <f>+INDEX(Mercado_MARZO_2025!$R$10:$R$349,MATCH(B174,Mercado_MARZO_2025!$J$10:$J$349,0))</f>
        <v>98790.197439464362</v>
      </c>
      <c r="M174" s="257">
        <f t="shared" si="13"/>
        <v>186235201.21551961</v>
      </c>
      <c r="N174" s="258">
        <f t="shared" si="14"/>
        <v>1.8859393502340198</v>
      </c>
      <c r="O174" s="259"/>
    </row>
    <row r="175" spans="1:15" ht="16.5" x14ac:dyDescent="0.3">
      <c r="A175" s="67" t="str">
        <f t="shared" si="10"/>
        <v>GDBTGeneraciónJalisco</v>
      </c>
      <c r="B175" s="250" t="str">
        <f t="shared" si="11"/>
        <v>GDBTJaliscoNA</v>
      </c>
      <c r="C175" s="67" t="str">
        <f t="shared" si="12"/>
        <v>GDBTGeneraciónEnergíaJalisco</v>
      </c>
      <c r="E175" s="251" t="s">
        <v>53</v>
      </c>
      <c r="F175" s="252" t="s">
        <v>159</v>
      </c>
      <c r="G175" s="252" t="s">
        <v>135</v>
      </c>
      <c r="H175" s="252" t="s">
        <v>68</v>
      </c>
      <c r="I175" s="253" t="s">
        <v>161</v>
      </c>
      <c r="J175" s="254">
        <v>1.402097343249548</v>
      </c>
      <c r="K175" s="255" t="s">
        <v>184</v>
      </c>
      <c r="L175" s="256">
        <f>+INDEX(Mercado_MARZO_2025!$R$10:$R$349,MATCH(B175,Mercado_MARZO_2025!$J$10:$J$349,0))</f>
        <v>2250.0050148008163</v>
      </c>
      <c r="M175" s="257">
        <f t="shared" si="13"/>
        <v>3154726.0535503845</v>
      </c>
      <c r="N175" s="258">
        <f t="shared" si="14"/>
        <v>1.4026779484176588</v>
      </c>
      <c r="O175" s="259"/>
    </row>
    <row r="176" spans="1:15" ht="16.5" x14ac:dyDescent="0.3">
      <c r="A176" s="67" t="str">
        <f t="shared" si="10"/>
        <v>RABTGeneraciónJalisco</v>
      </c>
      <c r="B176" s="250" t="str">
        <f t="shared" si="11"/>
        <v>RABTJaliscoNA</v>
      </c>
      <c r="C176" s="67" t="str">
        <f t="shared" si="12"/>
        <v>RABTGeneraciónEnergíaJalisco</v>
      </c>
      <c r="E176" s="265" t="s">
        <v>59</v>
      </c>
      <c r="F176" s="252" t="s">
        <v>159</v>
      </c>
      <c r="G176" s="252" t="s">
        <v>135</v>
      </c>
      <c r="H176" s="252" t="s">
        <v>68</v>
      </c>
      <c r="I176" s="253" t="s">
        <v>161</v>
      </c>
      <c r="J176" s="254">
        <v>0.82711361872989808</v>
      </c>
      <c r="K176" s="255" t="s">
        <v>184</v>
      </c>
      <c r="L176" s="256">
        <f>+INDEX(Mercado_MARZO_2025!$R$10:$R$349,MATCH(B176,Mercado_MARZO_2025!$J$10:$J$349,0))</f>
        <v>29450.947556100346</v>
      </c>
      <c r="M176" s="257">
        <f t="shared" si="13"/>
        <v>24359279.808150604</v>
      </c>
      <c r="N176" s="258">
        <f t="shared" si="14"/>
        <v>0.82745612450808925</v>
      </c>
      <c r="O176" s="259"/>
    </row>
    <row r="177" spans="1:15" ht="16.5" x14ac:dyDescent="0.3">
      <c r="A177" s="67" t="str">
        <f t="shared" si="10"/>
        <v>APBTGeneraciónJalisco</v>
      </c>
      <c r="B177" s="250" t="str">
        <f t="shared" si="11"/>
        <v>APBTJaliscoNA</v>
      </c>
      <c r="C177" s="67" t="str">
        <f t="shared" si="12"/>
        <v>APBTGeneraciónEnergíaJalisco</v>
      </c>
      <c r="E177" s="251" t="s">
        <v>57</v>
      </c>
      <c r="F177" s="252" t="s">
        <v>159</v>
      </c>
      <c r="G177" s="252" t="s">
        <v>135</v>
      </c>
      <c r="H177" s="252" t="s">
        <v>68</v>
      </c>
      <c r="I177" s="253" t="s">
        <v>161</v>
      </c>
      <c r="J177" s="254">
        <v>1.585566864482898</v>
      </c>
      <c r="K177" s="255" t="s">
        <v>184</v>
      </c>
      <c r="L177" s="256">
        <f>+INDEX(Mercado_MARZO_2025!$R$10:$R$349,MATCH(B177,Mercado_MARZO_2025!$J$10:$J$349,0))</f>
        <v>13753.032977873987</v>
      </c>
      <c r="M177" s="257">
        <f t="shared" si="13"/>
        <v>21806353.375857551</v>
      </c>
      <c r="N177" s="258">
        <f t="shared" si="14"/>
        <v>1.5862234439424741</v>
      </c>
      <c r="O177" s="259"/>
    </row>
    <row r="178" spans="1:15" ht="16.5" x14ac:dyDescent="0.3">
      <c r="A178" s="67" t="str">
        <f t="shared" si="10"/>
        <v>APMTGeneraciónJalisco</v>
      </c>
      <c r="B178" s="250" t="str">
        <f t="shared" si="11"/>
        <v>APMTJaliscoNA</v>
      </c>
      <c r="C178" s="67" t="str">
        <f t="shared" si="12"/>
        <v>APMTGeneraciónEnergíaJalisco</v>
      </c>
      <c r="E178" s="251" t="s">
        <v>58</v>
      </c>
      <c r="F178" s="252" t="s">
        <v>159</v>
      </c>
      <c r="G178" s="252" t="s">
        <v>135</v>
      </c>
      <c r="H178" s="252" t="s">
        <v>68</v>
      </c>
      <c r="I178" s="253" t="s">
        <v>161</v>
      </c>
      <c r="J178" s="254">
        <v>1.2767827827343368</v>
      </c>
      <c r="K178" s="255" t="s">
        <v>184</v>
      </c>
      <c r="L178" s="256">
        <f>+INDEX(Mercado_MARZO_2025!$R$10:$R$349,MATCH(B178,Mercado_MARZO_2025!$J$10:$J$349,0))</f>
        <v>3003.3651589994743</v>
      </c>
      <c r="M178" s="257">
        <f t="shared" si="13"/>
        <v>3834644.9252747023</v>
      </c>
      <c r="N178" s="258">
        <f t="shared" si="14"/>
        <v>1.2773114954416103</v>
      </c>
      <c r="O178" s="259"/>
    </row>
    <row r="179" spans="1:15" ht="16.5" x14ac:dyDescent="0.3">
      <c r="A179" s="67" t="str">
        <f t="shared" si="10"/>
        <v>GDMTHGeneraciónJaliscoB</v>
      </c>
      <c r="B179" s="250" t="str">
        <f t="shared" si="11"/>
        <v>GDMTHJaliscoB</v>
      </c>
      <c r="C179" s="67" t="str">
        <f t="shared" si="12"/>
        <v>GDMTHGeneraciónEnergíaJalisco</v>
      </c>
      <c r="E179" s="251" t="s">
        <v>54</v>
      </c>
      <c r="F179" s="252" t="s">
        <v>159</v>
      </c>
      <c r="G179" s="252" t="s">
        <v>135</v>
      </c>
      <c r="H179" s="252" t="s">
        <v>68</v>
      </c>
      <c r="I179" s="253" t="s">
        <v>146</v>
      </c>
      <c r="J179" s="254">
        <v>0.88282982303082336</v>
      </c>
      <c r="K179" s="255" t="s">
        <v>184</v>
      </c>
      <c r="L179" s="256">
        <f>+INDEX(Mercado_MARZO_2025!$R$10:$R$349,MATCH(B179,Mercado_MARZO_2025!$J$10:$J$349,0))</f>
        <v>127696.15369082577</v>
      </c>
      <c r="M179" s="257">
        <f t="shared" si="13"/>
        <v>112733972.76458853</v>
      </c>
      <c r="N179" s="258">
        <f t="shared" si="14"/>
        <v>0.88319540075642267</v>
      </c>
      <c r="O179" s="259"/>
    </row>
    <row r="180" spans="1:15" ht="16.5" x14ac:dyDescent="0.3">
      <c r="A180" s="67" t="str">
        <f t="shared" si="10"/>
        <v>GDMTHGeneraciónJaliscoI</v>
      </c>
      <c r="B180" s="250" t="str">
        <f t="shared" si="11"/>
        <v>GDMTHJaliscoI</v>
      </c>
      <c r="C180" s="67" t="str">
        <f t="shared" si="12"/>
        <v>GDMTHGeneraciónEnergíaJalisco</v>
      </c>
      <c r="E180" s="251" t="s">
        <v>54</v>
      </c>
      <c r="F180" s="252" t="s">
        <v>159</v>
      </c>
      <c r="G180" s="252" t="s">
        <v>135</v>
      </c>
      <c r="H180" s="252" t="s">
        <v>68</v>
      </c>
      <c r="I180" s="253" t="s">
        <v>147</v>
      </c>
      <c r="J180" s="254">
        <v>1.7401465020046567</v>
      </c>
      <c r="K180" s="255" t="s">
        <v>184</v>
      </c>
      <c r="L180" s="256">
        <f>+INDEX(Mercado_MARZO_2025!$R$10:$R$349,MATCH(B180,Mercado_MARZO_2025!$J$10:$J$349,0))</f>
        <v>245068.64988394987</v>
      </c>
      <c r="M180" s="257">
        <f t="shared" si="13"/>
        <v>426455353.84655929</v>
      </c>
      <c r="N180" s="258">
        <f t="shared" si="14"/>
        <v>1.7408670925237089</v>
      </c>
      <c r="O180" s="259"/>
    </row>
    <row r="181" spans="1:15" ht="16.5" x14ac:dyDescent="0.3">
      <c r="A181" s="67" t="str">
        <f t="shared" si="10"/>
        <v>GDMTHGeneraciónJaliscoP</v>
      </c>
      <c r="B181" s="250" t="str">
        <f t="shared" si="11"/>
        <v>GDMTHJaliscoP</v>
      </c>
      <c r="C181" s="67" t="str">
        <f t="shared" si="12"/>
        <v>GDMTHGeneraciónEnergíaJalisco</v>
      </c>
      <c r="E181" s="251" t="s">
        <v>54</v>
      </c>
      <c r="F181" s="252" t="s">
        <v>159</v>
      </c>
      <c r="G181" s="252" t="s">
        <v>135</v>
      </c>
      <c r="H181" s="252" t="s">
        <v>68</v>
      </c>
      <c r="I181" s="253" t="s">
        <v>148</v>
      </c>
      <c r="J181" s="254">
        <v>1.9842097403733572</v>
      </c>
      <c r="K181" s="255" t="s">
        <v>184</v>
      </c>
      <c r="L181" s="256">
        <f>+INDEX(Mercado_MARZO_2025!$R$10:$R$349,MATCH(B181,Mercado_MARZO_2025!$J$10:$J$349,0))</f>
        <v>58047.162730098753</v>
      </c>
      <c r="M181" s="257">
        <f t="shared" si="13"/>
        <v>115177745.69009925</v>
      </c>
      <c r="N181" s="258">
        <f t="shared" si="14"/>
        <v>1.9850313968977227</v>
      </c>
      <c r="O181" s="259"/>
    </row>
    <row r="182" spans="1:15" ht="16.5" x14ac:dyDescent="0.3">
      <c r="A182" s="67" t="str">
        <f t="shared" si="10"/>
        <v>GDMTOGeneraciónJalisco</v>
      </c>
      <c r="B182" s="250" t="str">
        <f t="shared" si="11"/>
        <v>GDMTOJaliscoNA</v>
      </c>
      <c r="C182" s="67" t="str">
        <f t="shared" si="12"/>
        <v>GDMTOGeneraciónEnergíaJalisco</v>
      </c>
      <c r="E182" s="251" t="s">
        <v>55</v>
      </c>
      <c r="F182" s="252" t="s">
        <v>159</v>
      </c>
      <c r="G182" s="252" t="s">
        <v>135</v>
      </c>
      <c r="H182" s="252" t="s">
        <v>68</v>
      </c>
      <c r="I182" s="253" t="s">
        <v>161</v>
      </c>
      <c r="J182" s="254">
        <v>1.3139269189349518</v>
      </c>
      <c r="K182" s="255" t="s">
        <v>184</v>
      </c>
      <c r="L182" s="256">
        <f>+INDEX(Mercado_MARZO_2025!$R$10:$R$349,MATCH(B182,Mercado_MARZO_2025!$J$10:$J$349,0))</f>
        <v>139959.86308915328</v>
      </c>
      <c r="M182" s="257">
        <f t="shared" si="13"/>
        <v>183897031.68328887</v>
      </c>
      <c r="N182" s="258">
        <f t="shared" si="14"/>
        <v>1.3144710129404975</v>
      </c>
      <c r="O182" s="259"/>
    </row>
    <row r="183" spans="1:15" ht="16.5" x14ac:dyDescent="0.3">
      <c r="A183" s="67" t="str">
        <f t="shared" si="10"/>
        <v>RAMTGeneraciónJalisco</v>
      </c>
      <c r="B183" s="250" t="str">
        <f t="shared" si="11"/>
        <v>RAMTJaliscoNA</v>
      </c>
      <c r="C183" s="67" t="str">
        <f t="shared" si="12"/>
        <v>RAMTGeneraciónEnergíaJalisco</v>
      </c>
      <c r="E183" s="265" t="s">
        <v>60</v>
      </c>
      <c r="F183" s="252" t="s">
        <v>159</v>
      </c>
      <c r="G183" s="252" t="s">
        <v>135</v>
      </c>
      <c r="H183" s="252" t="s">
        <v>68</v>
      </c>
      <c r="I183" s="253" t="s">
        <v>161</v>
      </c>
      <c r="J183" s="254">
        <v>0.78284080992512217</v>
      </c>
      <c r="K183" s="255" t="s">
        <v>184</v>
      </c>
      <c r="L183" s="256">
        <f>+INDEX(Mercado_MARZO_2025!$R$10:$R$349,MATCH(B183,Mercado_MARZO_2025!$J$10:$J$349,0))</f>
        <v>55585.654765545463</v>
      </c>
      <c r="M183" s="257">
        <f t="shared" si="13"/>
        <v>43514718.996877842</v>
      </c>
      <c r="N183" s="258">
        <f t="shared" si="14"/>
        <v>0.78316498243870614</v>
      </c>
      <c r="O183" s="259"/>
    </row>
    <row r="184" spans="1:15" ht="16.5" x14ac:dyDescent="0.3">
      <c r="A184" s="67" t="str">
        <f t="shared" si="10"/>
        <v>DISTGeneraciónJaliscoB</v>
      </c>
      <c r="B184" s="250" t="str">
        <f t="shared" si="11"/>
        <v>DISTJaliscoB</v>
      </c>
      <c r="C184" s="67" t="str">
        <f t="shared" si="12"/>
        <v>DISTGeneraciónEnergíaJalisco</v>
      </c>
      <c r="E184" s="265" t="s">
        <v>51</v>
      </c>
      <c r="F184" s="252" t="s">
        <v>159</v>
      </c>
      <c r="G184" s="252" t="s">
        <v>135</v>
      </c>
      <c r="H184" s="252" t="s">
        <v>68</v>
      </c>
      <c r="I184" s="253" t="s">
        <v>146</v>
      </c>
      <c r="J184" s="254">
        <v>0.95036461612285383</v>
      </c>
      <c r="K184" s="255" t="s">
        <v>184</v>
      </c>
      <c r="L184" s="256">
        <f>+INDEX(Mercado_MARZO_2025!$R$10:$R$349,MATCH(B184,Mercado_MARZO_2025!$J$10:$J$349,0))</f>
        <v>34589.806985983269</v>
      </c>
      <c r="M184" s="257">
        <f t="shared" si="13"/>
        <v>32872928.637997597</v>
      </c>
      <c r="N184" s="258">
        <f t="shared" si="14"/>
        <v>0.95075815984531153</v>
      </c>
      <c r="O184" s="259"/>
    </row>
    <row r="185" spans="1:15" ht="16.5" x14ac:dyDescent="0.3">
      <c r="A185" s="67" t="str">
        <f t="shared" si="10"/>
        <v>DISTGeneraciónJaliscoI</v>
      </c>
      <c r="B185" s="250" t="str">
        <f t="shared" si="11"/>
        <v>DISTJaliscoI</v>
      </c>
      <c r="C185" s="67" t="str">
        <f t="shared" si="12"/>
        <v>DISTGeneraciónEnergíaJalisco</v>
      </c>
      <c r="E185" s="265" t="s">
        <v>51</v>
      </c>
      <c r="F185" s="252" t="s">
        <v>159</v>
      </c>
      <c r="G185" s="252" t="s">
        <v>135</v>
      </c>
      <c r="H185" s="252" t="s">
        <v>68</v>
      </c>
      <c r="I185" s="253" t="s">
        <v>147</v>
      </c>
      <c r="J185" s="254">
        <v>1.6968116764372712</v>
      </c>
      <c r="K185" s="255" t="s">
        <v>184</v>
      </c>
      <c r="L185" s="256">
        <f>+INDEX(Mercado_MARZO_2025!$R$10:$R$349,MATCH(B185,Mercado_MARZO_2025!$J$10:$J$349,0))</f>
        <v>60145.64138228495</v>
      </c>
      <c r="M185" s="257">
        <f t="shared" si="13"/>
        <v>102055826.58426984</v>
      </c>
      <c r="N185" s="258">
        <f t="shared" si="14"/>
        <v>1.6975143221083391</v>
      </c>
      <c r="O185" s="259"/>
    </row>
    <row r="186" spans="1:15" ht="16.5" x14ac:dyDescent="0.3">
      <c r="A186" s="67" t="str">
        <f t="shared" si="10"/>
        <v>DISTGeneraciónJaliscoP</v>
      </c>
      <c r="B186" s="250" t="str">
        <f t="shared" si="11"/>
        <v>DISTJaliscoP</v>
      </c>
      <c r="C186" s="67" t="str">
        <f t="shared" si="12"/>
        <v>DISTGeneraciónEnergíaJalisco</v>
      </c>
      <c r="E186" s="251" t="s">
        <v>51</v>
      </c>
      <c r="F186" s="252" t="s">
        <v>159</v>
      </c>
      <c r="G186" s="252" t="s">
        <v>135</v>
      </c>
      <c r="H186" s="252" t="s">
        <v>68</v>
      </c>
      <c r="I186" s="253" t="s">
        <v>148</v>
      </c>
      <c r="J186" s="254">
        <v>2.0429274910339288</v>
      </c>
      <c r="K186" s="255" t="s">
        <v>184</v>
      </c>
      <c r="L186" s="256">
        <f>+INDEX(Mercado_MARZO_2025!$R$10:$R$349,MATCH(B186,Mercado_MARZO_2025!$J$10:$J$349,0))</f>
        <v>8859.0549658829768</v>
      </c>
      <c r="M186" s="257">
        <f t="shared" si="13"/>
        <v>18098406.934382975</v>
      </c>
      <c r="N186" s="258">
        <f t="shared" si="14"/>
        <v>2.0437734624388963</v>
      </c>
      <c r="O186" s="259"/>
    </row>
    <row r="187" spans="1:15" ht="16.5" x14ac:dyDescent="0.3">
      <c r="A187" s="67" t="str">
        <f t="shared" si="10"/>
        <v>DISTGeneraciónJaliscoSP</v>
      </c>
      <c r="B187" s="250" t="str">
        <f t="shared" si="11"/>
        <v>DISTJaliscoSP</v>
      </c>
      <c r="C187" s="67" t="str">
        <f t="shared" si="12"/>
        <v>DISTGeneraciónEnergíaJalisco</v>
      </c>
      <c r="E187" s="251" t="s">
        <v>51</v>
      </c>
      <c r="F187" s="252" t="s">
        <v>159</v>
      </c>
      <c r="G187" s="252" t="s">
        <v>135</v>
      </c>
      <c r="H187" s="252" t="s">
        <v>68</v>
      </c>
      <c r="I187" s="253" t="s">
        <v>151</v>
      </c>
      <c r="J187" s="254">
        <v>0</v>
      </c>
      <c r="K187" s="255" t="s">
        <v>184</v>
      </c>
      <c r="L187" s="256">
        <f>+INDEX(Mercado_MARZO_2025!$R$10:$R$349,MATCH(B187,Mercado_MARZO_2025!$J$10:$J$349,0))</f>
        <v>0</v>
      </c>
      <c r="M187" s="257">
        <f t="shared" si="13"/>
        <v>0</v>
      </c>
      <c r="N187" s="258">
        <f t="shared" si="14"/>
        <v>0</v>
      </c>
      <c r="O187" s="259"/>
    </row>
    <row r="188" spans="1:15" ht="16.5" x14ac:dyDescent="0.3">
      <c r="A188" s="67" t="str">
        <f t="shared" si="10"/>
        <v>DITGeneraciónJaliscoB</v>
      </c>
      <c r="B188" s="250" t="str">
        <f t="shared" si="11"/>
        <v>DITJaliscoB</v>
      </c>
      <c r="C188" s="67" t="str">
        <f t="shared" si="12"/>
        <v>DITGeneraciónEnergíaJalisco</v>
      </c>
      <c r="E188" s="251" t="s">
        <v>52</v>
      </c>
      <c r="F188" s="252" t="s">
        <v>159</v>
      </c>
      <c r="G188" s="252" t="s">
        <v>135</v>
      </c>
      <c r="H188" s="252" t="s">
        <v>68</v>
      </c>
      <c r="I188" s="253" t="s">
        <v>146</v>
      </c>
      <c r="J188" s="254">
        <v>0.84906242648480768</v>
      </c>
      <c r="K188" s="255" t="s">
        <v>184</v>
      </c>
      <c r="L188" s="256">
        <f>+INDEX(Mercado_MARZO_2025!$R$10:$R$349,MATCH(B188,Mercado_MARZO_2025!$J$10:$J$349,0))</f>
        <v>6671.1035272921936</v>
      </c>
      <c r="M188" s="257">
        <f t="shared" si="13"/>
        <v>5664183.3482140694</v>
      </c>
      <c r="N188" s="258">
        <f t="shared" si="14"/>
        <v>0.84941402121197784</v>
      </c>
      <c r="O188" s="259"/>
    </row>
    <row r="189" spans="1:15" ht="16.5" x14ac:dyDescent="0.3">
      <c r="A189" s="67" t="str">
        <f t="shared" si="10"/>
        <v>DITGeneraciónJaliscoI</v>
      </c>
      <c r="B189" s="250" t="str">
        <f t="shared" si="11"/>
        <v>DITJaliscoI</v>
      </c>
      <c r="C189" s="67" t="str">
        <f t="shared" si="12"/>
        <v>DITGeneraciónEnergíaJalisco</v>
      </c>
      <c r="E189" s="251" t="s">
        <v>52</v>
      </c>
      <c r="F189" s="252" t="s">
        <v>159</v>
      </c>
      <c r="G189" s="252" t="s">
        <v>135</v>
      </c>
      <c r="H189" s="252" t="s">
        <v>68</v>
      </c>
      <c r="I189" s="253" t="s">
        <v>147</v>
      </c>
      <c r="J189" s="254">
        <v>1.634717186122099</v>
      </c>
      <c r="K189" s="255" t="s">
        <v>184</v>
      </c>
      <c r="L189" s="256">
        <f>+INDEX(Mercado_MARZO_2025!$R$10:$R$349,MATCH(B189,Mercado_MARZO_2025!$J$10:$J$349,0))</f>
        <v>9467.0485825084525</v>
      </c>
      <c r="M189" s="257">
        <f t="shared" si="13"/>
        <v>15475947.019679425</v>
      </c>
      <c r="N189" s="258">
        <f t="shared" si="14"/>
        <v>1.6353941186127221</v>
      </c>
      <c r="O189" s="259"/>
    </row>
    <row r="190" spans="1:15" ht="16.5" x14ac:dyDescent="0.3">
      <c r="A190" s="67" t="str">
        <f t="shared" si="10"/>
        <v>DITGeneraciónJaliscoP</v>
      </c>
      <c r="B190" s="250" t="str">
        <f t="shared" si="11"/>
        <v>DITJaliscoP</v>
      </c>
      <c r="C190" s="67" t="str">
        <f t="shared" si="12"/>
        <v>DITGeneraciónEnergíaJalisco</v>
      </c>
      <c r="E190" s="251" t="s">
        <v>52</v>
      </c>
      <c r="F190" s="252" t="s">
        <v>159</v>
      </c>
      <c r="G190" s="252" t="s">
        <v>135</v>
      </c>
      <c r="H190" s="252" t="s">
        <v>68</v>
      </c>
      <c r="I190" s="253" t="s">
        <v>148</v>
      </c>
      <c r="J190" s="254">
        <v>1.8703385753542936</v>
      </c>
      <c r="K190" s="255" t="s">
        <v>184</v>
      </c>
      <c r="L190" s="256">
        <f>+INDEX(Mercado_MARZO_2025!$R$10:$R$349,MATCH(B190,Mercado_MARZO_2025!$J$10:$J$349,0))</f>
        <v>983.91943789348227</v>
      </c>
      <c r="M190" s="257">
        <f t="shared" si="13"/>
        <v>1840262.4797330929</v>
      </c>
      <c r="N190" s="258">
        <f t="shared" si="14"/>
        <v>1.8711130781006229</v>
      </c>
      <c r="O190" s="259"/>
    </row>
    <row r="191" spans="1:15" ht="16.5" x14ac:dyDescent="0.3">
      <c r="A191" s="67" t="str">
        <f t="shared" si="10"/>
        <v>DITGeneraciónJaliscoSP</v>
      </c>
      <c r="B191" s="250" t="str">
        <f t="shared" si="11"/>
        <v>DITJaliscoSP</v>
      </c>
      <c r="C191" s="67" t="str">
        <f t="shared" si="12"/>
        <v>DITGeneraciónEnergíaJalisco</v>
      </c>
      <c r="E191" s="251" t="s">
        <v>52</v>
      </c>
      <c r="F191" s="252" t="s">
        <v>159</v>
      </c>
      <c r="G191" s="252" t="s">
        <v>135</v>
      </c>
      <c r="H191" s="252" t="s">
        <v>68</v>
      </c>
      <c r="I191" s="253" t="s">
        <v>151</v>
      </c>
      <c r="J191" s="254">
        <v>0</v>
      </c>
      <c r="K191" s="255" t="s">
        <v>184</v>
      </c>
      <c r="L191" s="256">
        <f>+INDEX(Mercado_MARZO_2025!$R$10:$R$349,MATCH(B191,Mercado_MARZO_2025!$J$10:$J$349,0))</f>
        <v>0</v>
      </c>
      <c r="M191" s="257">
        <f t="shared" si="13"/>
        <v>0</v>
      </c>
      <c r="N191" s="258">
        <f t="shared" si="14"/>
        <v>0</v>
      </c>
      <c r="O191" s="259"/>
    </row>
    <row r="192" spans="1:15" ht="16.5" x14ac:dyDescent="0.3">
      <c r="A192" s="67" t="str">
        <f t="shared" si="10"/>
        <v>DB1GeneraciónNoroeste</v>
      </c>
      <c r="B192" s="250" t="str">
        <f t="shared" si="11"/>
        <v>DB1NoroesteNA</v>
      </c>
      <c r="C192" s="67" t="str">
        <f t="shared" si="12"/>
        <v>DB1GeneraciónEnergíaNoroeste</v>
      </c>
      <c r="E192" s="251" t="s">
        <v>48</v>
      </c>
      <c r="F192" s="252" t="s">
        <v>159</v>
      </c>
      <c r="G192" s="252" t="s">
        <v>135</v>
      </c>
      <c r="H192" s="252" t="s">
        <v>69</v>
      </c>
      <c r="I192" s="253" t="s">
        <v>161</v>
      </c>
      <c r="J192" s="254">
        <v>0.76370595188238055</v>
      </c>
      <c r="K192" s="255" t="s">
        <v>184</v>
      </c>
      <c r="L192" s="256">
        <f>+INDEX(Mercado_MARZO_2025!$R$10:$R$349,MATCH(B192,Mercado_MARZO_2025!$J$10:$J$349,0))</f>
        <v>68395.493528691164</v>
      </c>
      <c r="M192" s="257">
        <f t="shared" si="13"/>
        <v>52234045.489794284</v>
      </c>
      <c r="N192" s="258">
        <f t="shared" si="14"/>
        <v>0.76402220069685456</v>
      </c>
      <c r="O192" s="259"/>
    </row>
    <row r="193" spans="1:15" ht="16.5" x14ac:dyDescent="0.3">
      <c r="A193" s="67" t="str">
        <f t="shared" si="10"/>
        <v>DB2GeneraciónNoroeste</v>
      </c>
      <c r="B193" s="250" t="str">
        <f t="shared" si="11"/>
        <v>DB2NoroesteNA</v>
      </c>
      <c r="C193" s="67" t="str">
        <f t="shared" si="12"/>
        <v>DB2GeneraciónEnergíaNoroeste</v>
      </c>
      <c r="E193" s="251" t="s">
        <v>50</v>
      </c>
      <c r="F193" s="252" t="s">
        <v>159</v>
      </c>
      <c r="G193" s="252" t="s">
        <v>135</v>
      </c>
      <c r="H193" s="252" t="s">
        <v>69</v>
      </c>
      <c r="I193" s="253" t="s">
        <v>161</v>
      </c>
      <c r="J193" s="254">
        <v>0.76351835523490263</v>
      </c>
      <c r="K193" s="255" t="s">
        <v>184</v>
      </c>
      <c r="L193" s="256">
        <f>+INDEX(Mercado_MARZO_2025!$R$10:$R$349,MATCH(B193,Mercado_MARZO_2025!$J$10:$J$349,0))</f>
        <v>270193.79296548845</v>
      </c>
      <c r="M193" s="257">
        <f t="shared" si="13"/>
        <v>206297920.39968956</v>
      </c>
      <c r="N193" s="258">
        <f t="shared" si="14"/>
        <v>0.76383452636605209</v>
      </c>
      <c r="O193" s="259"/>
    </row>
    <row r="194" spans="1:15" ht="16.5" x14ac:dyDescent="0.3">
      <c r="A194" s="67" t="str">
        <f t="shared" si="10"/>
        <v>PDBTGeneraciónNoroeste</v>
      </c>
      <c r="B194" s="250" t="str">
        <f t="shared" si="11"/>
        <v>PDBTNoroesteNA</v>
      </c>
      <c r="C194" s="67" t="str">
        <f t="shared" si="12"/>
        <v>PDBTGeneraciónEnergíaNoroeste</v>
      </c>
      <c r="E194" s="251" t="s">
        <v>56</v>
      </c>
      <c r="F194" s="252" t="s">
        <v>159</v>
      </c>
      <c r="G194" s="252" t="s">
        <v>135</v>
      </c>
      <c r="H194" s="252" t="s">
        <v>69</v>
      </c>
      <c r="I194" s="253" t="s">
        <v>161</v>
      </c>
      <c r="J194" s="254">
        <v>1.4913933474490111</v>
      </c>
      <c r="K194" s="255" t="s">
        <v>184</v>
      </c>
      <c r="L194" s="256">
        <f>+INDEX(Mercado_MARZO_2025!$R$10:$R$349,MATCH(B194,Mercado_MARZO_2025!$J$10:$J$349,0))</f>
        <v>56405.640741596959</v>
      </c>
      <c r="M194" s="257">
        <f t="shared" si="13"/>
        <v>84122997.360616609</v>
      </c>
      <c r="N194" s="258">
        <f t="shared" si="14"/>
        <v>1.4920109298796347</v>
      </c>
      <c r="O194" s="259"/>
    </row>
    <row r="195" spans="1:15" ht="16.5" x14ac:dyDescent="0.3">
      <c r="A195" s="67" t="str">
        <f t="shared" si="10"/>
        <v>GDBTGeneraciónNoroeste</v>
      </c>
      <c r="B195" s="250" t="str">
        <f t="shared" si="11"/>
        <v>GDBTNoroesteNA</v>
      </c>
      <c r="C195" s="67" t="str">
        <f t="shared" si="12"/>
        <v>GDBTGeneraciónEnergíaNoroeste</v>
      </c>
      <c r="E195" s="251" t="s">
        <v>53</v>
      </c>
      <c r="F195" s="252" t="s">
        <v>159</v>
      </c>
      <c r="G195" s="252" t="s">
        <v>135</v>
      </c>
      <c r="H195" s="252" t="s">
        <v>69</v>
      </c>
      <c r="I195" s="253" t="s">
        <v>161</v>
      </c>
      <c r="J195" s="254">
        <v>1.4324880001409619</v>
      </c>
      <c r="K195" s="255" t="s">
        <v>184</v>
      </c>
      <c r="L195" s="256">
        <f>+INDEX(Mercado_MARZO_2025!$R$10:$R$349,MATCH(B195,Mercado_MARZO_2025!$J$10:$J$349,0))</f>
        <v>830.05819742034055</v>
      </c>
      <c r="M195" s="257">
        <f t="shared" si="13"/>
        <v>1189048.4072232752</v>
      </c>
      <c r="N195" s="258">
        <f t="shared" si="14"/>
        <v>1.433081190007659</v>
      </c>
      <c r="O195" s="259"/>
    </row>
    <row r="196" spans="1:15" ht="16.5" x14ac:dyDescent="0.3">
      <c r="A196" s="67" t="str">
        <f t="shared" si="10"/>
        <v>RABTGeneraciónNoroeste</v>
      </c>
      <c r="B196" s="250" t="str">
        <f t="shared" si="11"/>
        <v>RABTNoroesteNA</v>
      </c>
      <c r="C196" s="67" t="str">
        <f t="shared" si="12"/>
        <v>RABTGeneraciónEnergíaNoroeste</v>
      </c>
      <c r="E196" s="251" t="s">
        <v>59</v>
      </c>
      <c r="F196" s="252" t="s">
        <v>159</v>
      </c>
      <c r="G196" s="252" t="s">
        <v>135</v>
      </c>
      <c r="H196" s="252" t="s">
        <v>69</v>
      </c>
      <c r="I196" s="253" t="s">
        <v>161</v>
      </c>
      <c r="J196" s="254">
        <v>0.76014161558030069</v>
      </c>
      <c r="K196" s="255" t="s">
        <v>184</v>
      </c>
      <c r="L196" s="256">
        <f>+INDEX(Mercado_MARZO_2025!$R$10:$R$349,MATCH(B196,Mercado_MARZO_2025!$J$10:$J$349,0))</f>
        <v>44288.50908251584</v>
      </c>
      <c r="M196" s="257">
        <f t="shared" si="13"/>
        <v>33665538.845626414</v>
      </c>
      <c r="N196" s="258">
        <f t="shared" si="14"/>
        <v>0.76045638841160723</v>
      </c>
      <c r="O196" s="259"/>
    </row>
    <row r="197" spans="1:15" ht="16.5" x14ac:dyDescent="0.3">
      <c r="A197" s="67" t="str">
        <f t="shared" si="10"/>
        <v>APBTGeneraciónNoroeste</v>
      </c>
      <c r="B197" s="250" t="str">
        <f t="shared" si="11"/>
        <v>APBTNoroesteNA</v>
      </c>
      <c r="C197" s="67" t="str">
        <f t="shared" si="12"/>
        <v>APBTGeneraciónEnergíaNoroeste</v>
      </c>
      <c r="E197" s="251" t="s">
        <v>57</v>
      </c>
      <c r="F197" s="252" t="s">
        <v>159</v>
      </c>
      <c r="G197" s="252" t="s">
        <v>135</v>
      </c>
      <c r="H197" s="252" t="s">
        <v>69</v>
      </c>
      <c r="I197" s="253" t="s">
        <v>161</v>
      </c>
      <c r="J197" s="254">
        <v>1.2644014040007969</v>
      </c>
      <c r="K197" s="255" t="s">
        <v>184</v>
      </c>
      <c r="L197" s="256">
        <f>+INDEX(Mercado_MARZO_2025!$R$10:$R$349,MATCH(B197,Mercado_MARZO_2025!$J$10:$J$349,0))</f>
        <v>14203.264258866986</v>
      </c>
      <c r="M197" s="257">
        <f t="shared" si="13"/>
        <v>17958627.270305756</v>
      </c>
      <c r="N197" s="258">
        <f t="shared" si="14"/>
        <v>1.2649249896086463</v>
      </c>
      <c r="O197" s="259"/>
    </row>
    <row r="198" spans="1:15" ht="16.5" x14ac:dyDescent="0.3">
      <c r="A198" s="67" t="str">
        <f t="shared" si="10"/>
        <v>APMTGeneraciónNoroeste</v>
      </c>
      <c r="B198" s="250" t="str">
        <f t="shared" si="11"/>
        <v>APMTNoroesteNA</v>
      </c>
      <c r="C198" s="67" t="str">
        <f t="shared" si="12"/>
        <v>APMTGeneraciónEnergíaNoroeste</v>
      </c>
      <c r="E198" s="251" t="s">
        <v>58</v>
      </c>
      <c r="F198" s="252" t="s">
        <v>159</v>
      </c>
      <c r="G198" s="252" t="s">
        <v>135</v>
      </c>
      <c r="H198" s="252" t="s">
        <v>69</v>
      </c>
      <c r="I198" s="253" t="s">
        <v>161</v>
      </c>
      <c r="J198" s="254">
        <v>1.0938760514434189</v>
      </c>
      <c r="K198" s="255" t="s">
        <v>184</v>
      </c>
      <c r="L198" s="256">
        <f>+INDEX(Mercado_MARZO_2025!$R$10:$R$349,MATCH(B198,Mercado_MARZO_2025!$J$10:$J$349,0))</f>
        <v>682.52467156513239</v>
      </c>
      <c r="M198" s="257">
        <f t="shared" si="13"/>
        <v>746597.39274438331</v>
      </c>
      <c r="N198" s="258">
        <f t="shared" si="14"/>
        <v>1.0943290229092009</v>
      </c>
      <c r="O198" s="259"/>
    </row>
    <row r="199" spans="1:15" ht="16.5" x14ac:dyDescent="0.3">
      <c r="A199" s="67" t="str">
        <f t="shared" si="10"/>
        <v>GDMTHGeneraciónNoroesteB</v>
      </c>
      <c r="B199" s="250" t="str">
        <f t="shared" si="11"/>
        <v>GDMTHNoroesteB</v>
      </c>
      <c r="C199" s="67" t="str">
        <f t="shared" si="12"/>
        <v>GDMTHGeneraciónEnergíaNoroeste</v>
      </c>
      <c r="E199" s="251" t="s">
        <v>54</v>
      </c>
      <c r="F199" s="252" t="s">
        <v>159</v>
      </c>
      <c r="G199" s="252" t="s">
        <v>135</v>
      </c>
      <c r="H199" s="252" t="s">
        <v>69</v>
      </c>
      <c r="I199" s="253" t="s">
        <v>146</v>
      </c>
      <c r="J199" s="254">
        <v>0.83518027457144595</v>
      </c>
      <c r="K199" s="255" t="s">
        <v>184</v>
      </c>
      <c r="L199" s="256">
        <f>+INDEX(Mercado_MARZO_2025!$R$10:$R$349,MATCH(B199,Mercado_MARZO_2025!$J$10:$J$349,0))</f>
        <v>86826.302974631122</v>
      </c>
      <c r="M199" s="257">
        <f t="shared" si="13"/>
        <v>72515615.55837597</v>
      </c>
      <c r="N199" s="258">
        <f t="shared" si="14"/>
        <v>0.83552612073259513</v>
      </c>
      <c r="O199" s="259"/>
    </row>
    <row r="200" spans="1:15" ht="16.5" x14ac:dyDescent="0.3">
      <c r="A200" s="67" t="str">
        <f t="shared" si="10"/>
        <v>GDMTHGeneraciónNoroesteI</v>
      </c>
      <c r="B200" s="250" t="str">
        <f t="shared" si="11"/>
        <v>GDMTHNoroesteI</v>
      </c>
      <c r="C200" s="67" t="str">
        <f t="shared" si="12"/>
        <v>GDMTHGeneraciónEnergíaNoroeste</v>
      </c>
      <c r="E200" s="251" t="s">
        <v>54</v>
      </c>
      <c r="F200" s="252" t="s">
        <v>159</v>
      </c>
      <c r="G200" s="252" t="s">
        <v>135</v>
      </c>
      <c r="H200" s="252" t="s">
        <v>69</v>
      </c>
      <c r="I200" s="253" t="s">
        <v>147</v>
      </c>
      <c r="J200" s="254">
        <v>1.4649422201546307</v>
      </c>
      <c r="K200" s="255" t="s">
        <v>184</v>
      </c>
      <c r="L200" s="256">
        <f>+INDEX(Mercado_MARZO_2025!$R$10:$R$349,MATCH(B200,Mercado_MARZO_2025!$J$10:$J$349,0))</f>
        <v>166633.09136096836</v>
      </c>
      <c r="M200" s="257">
        <f t="shared" si="13"/>
        <v>244107850.80956641</v>
      </c>
      <c r="N200" s="258">
        <f t="shared" si="14"/>
        <v>1.4655488492364848</v>
      </c>
      <c r="O200" s="259"/>
    </row>
    <row r="201" spans="1:15" ht="16.5" x14ac:dyDescent="0.3">
      <c r="A201" s="67" t="str">
        <f t="shared" si="10"/>
        <v>GDMTHGeneraciónNoroesteP</v>
      </c>
      <c r="B201" s="250" t="str">
        <f t="shared" si="11"/>
        <v>GDMTHNoroesteP</v>
      </c>
      <c r="C201" s="67" t="str">
        <f t="shared" si="12"/>
        <v>GDMTHGeneraciónEnergíaNoroeste</v>
      </c>
      <c r="E201" s="251" t="s">
        <v>54</v>
      </c>
      <c r="F201" s="253" t="s">
        <v>159</v>
      </c>
      <c r="G201" s="252" t="s">
        <v>135</v>
      </c>
      <c r="H201" s="253" t="s">
        <v>69</v>
      </c>
      <c r="I201" s="253" t="s">
        <v>148</v>
      </c>
      <c r="J201" s="254">
        <v>1.6465357749132037</v>
      </c>
      <c r="K201" s="266" t="s">
        <v>184</v>
      </c>
      <c r="L201" s="256">
        <f>+INDEX(Mercado_MARZO_2025!$R$10:$R$349,MATCH(B201,Mercado_MARZO_2025!$J$10:$J$349,0))</f>
        <v>39468.851585177901</v>
      </c>
      <c r="M201" s="257">
        <f t="shared" si="13"/>
        <v>64986876.12973512</v>
      </c>
      <c r="N201" s="258">
        <f t="shared" si="14"/>
        <v>1.6472176014532771</v>
      </c>
      <c r="O201" s="259"/>
    </row>
    <row r="202" spans="1:15" ht="16.5" x14ac:dyDescent="0.3">
      <c r="A202" s="67" t="str">
        <f t="shared" si="10"/>
        <v>GDMTOGeneraciónNoroeste</v>
      </c>
      <c r="B202" s="250" t="str">
        <f t="shared" si="11"/>
        <v>GDMTONoroesteNA</v>
      </c>
      <c r="C202" s="67" t="str">
        <f t="shared" si="12"/>
        <v>GDMTOGeneraciónEnergíaNoroeste</v>
      </c>
      <c r="E202" s="251" t="s">
        <v>55</v>
      </c>
      <c r="F202" s="253" t="s">
        <v>159</v>
      </c>
      <c r="G202" s="252" t="s">
        <v>135</v>
      </c>
      <c r="H202" s="252" t="s">
        <v>69</v>
      </c>
      <c r="I202" s="253" t="s">
        <v>161</v>
      </c>
      <c r="J202" s="254">
        <v>1.192927081311731</v>
      </c>
      <c r="K202" s="266" t="s">
        <v>184</v>
      </c>
      <c r="L202" s="256">
        <f>+INDEX(Mercado_MARZO_2025!$R$10:$R$349,MATCH(B202,Mercado_MARZO_2025!$J$10:$J$349,0))</f>
        <v>84362.258460339086</v>
      </c>
      <c r="M202" s="257">
        <f t="shared" si="13"/>
        <v>100638022.75795819</v>
      </c>
      <c r="N202" s="258">
        <f t="shared" si="14"/>
        <v>1.1934210695729053</v>
      </c>
      <c r="O202" s="259"/>
    </row>
    <row r="203" spans="1:15" ht="16.5" x14ac:dyDescent="0.3">
      <c r="A203" s="67" t="str">
        <f t="shared" si="10"/>
        <v>RAMTGeneraciónNoroeste</v>
      </c>
      <c r="B203" s="250" t="str">
        <f t="shared" si="11"/>
        <v>RAMTNoroesteNA</v>
      </c>
      <c r="C203" s="67" t="str">
        <f t="shared" si="12"/>
        <v>RAMTGeneraciónEnergíaNoroeste</v>
      </c>
      <c r="E203" s="267" t="s">
        <v>60</v>
      </c>
      <c r="F203" s="253" t="s">
        <v>159</v>
      </c>
      <c r="G203" s="252" t="s">
        <v>135</v>
      </c>
      <c r="H203" s="253" t="s">
        <v>69</v>
      </c>
      <c r="I203" s="253" t="s">
        <v>161</v>
      </c>
      <c r="J203" s="254">
        <v>0.7387555977678244</v>
      </c>
      <c r="K203" s="266" t="s">
        <v>184</v>
      </c>
      <c r="L203" s="256">
        <f>+INDEX(Mercado_MARZO_2025!$R$10:$R$349,MATCH(B203,Mercado_MARZO_2025!$J$10:$J$349,0))</f>
        <v>87159.345512849948</v>
      </c>
      <c r="M203" s="257">
        <f t="shared" si="13"/>
        <v>64389454.395397805</v>
      </c>
      <c r="N203" s="258">
        <f t="shared" si="14"/>
        <v>0.73906151470012571</v>
      </c>
      <c r="O203" s="259"/>
    </row>
    <row r="204" spans="1:15" ht="16.5" x14ac:dyDescent="0.3">
      <c r="A204" s="67" t="str">
        <f t="shared" ref="A204:A267" si="15">IF(I204="NA",E204&amp;F204&amp;H204,E204&amp;F204&amp;H204&amp;I204)</f>
        <v>DISTGeneraciónNoroesteB</v>
      </c>
      <c r="B204" s="250" t="str">
        <f t="shared" ref="B204:B267" si="16">E204&amp;H204&amp;I204</f>
        <v>DISTNoroesteB</v>
      </c>
      <c r="C204" s="67" t="str">
        <f t="shared" ref="C204:C267" si="17">E204&amp;F204&amp;G204&amp;H204</f>
        <v>DISTGeneraciónEnergíaNoroeste</v>
      </c>
      <c r="E204" s="267" t="s">
        <v>51</v>
      </c>
      <c r="F204" s="253" t="s">
        <v>159</v>
      </c>
      <c r="G204" s="252" t="s">
        <v>135</v>
      </c>
      <c r="H204" s="253" t="s">
        <v>69</v>
      </c>
      <c r="I204" s="253" t="s">
        <v>146</v>
      </c>
      <c r="J204" s="254">
        <v>0.86388256163555943</v>
      </c>
      <c r="K204" s="266" t="s">
        <v>184</v>
      </c>
      <c r="L204" s="256">
        <f>+INDEX(Mercado_MARZO_2025!$R$10:$R$349,MATCH(B204,Mercado_MARZO_2025!$J$10:$J$349,0))</f>
        <v>15086.494219543591</v>
      </c>
      <c r="M204" s="257">
        <f t="shared" si="13"/>
        <v>13032959.272479376</v>
      </c>
      <c r="N204" s="258">
        <f t="shared" si="14"/>
        <v>0.86424029334537344</v>
      </c>
      <c r="O204" s="259"/>
    </row>
    <row r="205" spans="1:15" ht="16.5" x14ac:dyDescent="0.3">
      <c r="A205" s="67" t="str">
        <f t="shared" si="15"/>
        <v>DISTGeneraciónNoroesteI</v>
      </c>
      <c r="B205" s="250" t="str">
        <f t="shared" si="16"/>
        <v>DISTNoroesteI</v>
      </c>
      <c r="C205" s="67" t="str">
        <f t="shared" si="17"/>
        <v>DISTGeneraciónEnergíaNoroeste</v>
      </c>
      <c r="E205" s="267" t="s">
        <v>51</v>
      </c>
      <c r="F205" s="253" t="s">
        <v>159</v>
      </c>
      <c r="G205" s="252" t="s">
        <v>135</v>
      </c>
      <c r="H205" s="253" t="s">
        <v>69</v>
      </c>
      <c r="I205" s="253" t="s">
        <v>147</v>
      </c>
      <c r="J205" s="254">
        <v>1.404723696314238</v>
      </c>
      <c r="K205" s="266" t="s">
        <v>184</v>
      </c>
      <c r="L205" s="256">
        <f>+INDEX(Mercado_MARZO_2025!$R$10:$R$349,MATCH(B205,Mercado_MARZO_2025!$J$10:$J$349,0))</f>
        <v>26232.782143371936</v>
      </c>
      <c r="M205" s="257">
        <f t="shared" ref="M205:M268" si="18">IF(OR(G205="Energía",G205="Potencia"),J205*L205*1000,J205*L205)</f>
        <v>36849810.69704356</v>
      </c>
      <c r="N205" s="258">
        <f t="shared" ref="N205:N268" si="19">J205*(1+$R$11)</f>
        <v>1.4053053890488933</v>
      </c>
      <c r="O205" s="259"/>
    </row>
    <row r="206" spans="1:15" ht="16.5" x14ac:dyDescent="0.3">
      <c r="A206" s="67" t="str">
        <f t="shared" si="15"/>
        <v>DISTGeneraciónNoroesteP</v>
      </c>
      <c r="B206" s="250" t="str">
        <f t="shared" si="16"/>
        <v>DISTNoroesteP</v>
      </c>
      <c r="C206" s="67" t="str">
        <f t="shared" si="17"/>
        <v>DISTGeneraciónEnergíaNoroeste</v>
      </c>
      <c r="E206" s="267" t="s">
        <v>51</v>
      </c>
      <c r="F206" s="253" t="s">
        <v>159</v>
      </c>
      <c r="G206" s="252" t="s">
        <v>135</v>
      </c>
      <c r="H206" s="253" t="s">
        <v>69</v>
      </c>
      <c r="I206" s="253" t="s">
        <v>148</v>
      </c>
      <c r="J206" s="254">
        <v>1.6705481457903706</v>
      </c>
      <c r="K206" s="266" t="s">
        <v>184</v>
      </c>
      <c r="L206" s="256">
        <f>+INDEX(Mercado_MARZO_2025!$R$10:$R$349,MATCH(B206,Mercado_MARZO_2025!$J$10:$J$349,0))</f>
        <v>3863.9152160511321</v>
      </c>
      <c r="M206" s="257">
        <f t="shared" si="18"/>
        <v>6454856.3996654171</v>
      </c>
      <c r="N206" s="258">
        <f t="shared" si="19"/>
        <v>1.6712399157959936</v>
      </c>
      <c r="O206" s="259"/>
    </row>
    <row r="207" spans="1:15" ht="16.5" x14ac:dyDescent="0.3">
      <c r="A207" s="67" t="str">
        <f t="shared" si="15"/>
        <v>DISTGeneraciónNoroesteSP</v>
      </c>
      <c r="B207" s="250" t="str">
        <f t="shared" si="16"/>
        <v>DISTNoroesteSP</v>
      </c>
      <c r="C207" s="67" t="str">
        <f t="shared" si="17"/>
        <v>DISTGeneraciónEnergíaNoroeste</v>
      </c>
      <c r="E207" s="267" t="s">
        <v>51</v>
      </c>
      <c r="F207" s="253" t="s">
        <v>159</v>
      </c>
      <c r="G207" s="252" t="s">
        <v>135</v>
      </c>
      <c r="H207" s="253" t="s">
        <v>69</v>
      </c>
      <c r="I207" s="253" t="s">
        <v>151</v>
      </c>
      <c r="J207" s="254">
        <v>0</v>
      </c>
      <c r="K207" s="266" t="s">
        <v>184</v>
      </c>
      <c r="L207" s="256">
        <f>+INDEX(Mercado_MARZO_2025!$R$10:$R$349,MATCH(B207,Mercado_MARZO_2025!$J$10:$J$349,0))</f>
        <v>0</v>
      </c>
      <c r="M207" s="257">
        <f t="shared" si="18"/>
        <v>0</v>
      </c>
      <c r="N207" s="258">
        <f t="shared" si="19"/>
        <v>0</v>
      </c>
      <c r="O207" s="259"/>
    </row>
    <row r="208" spans="1:15" ht="16.5" x14ac:dyDescent="0.3">
      <c r="A208" s="67" t="str">
        <f t="shared" si="15"/>
        <v>DITGeneraciónNoroesteB</v>
      </c>
      <c r="B208" s="250" t="str">
        <f t="shared" si="16"/>
        <v>DITNoroesteB</v>
      </c>
      <c r="C208" s="67" t="str">
        <f t="shared" si="17"/>
        <v>DITGeneraciónEnergíaNoroeste</v>
      </c>
      <c r="E208" s="267" t="s">
        <v>52</v>
      </c>
      <c r="F208" s="253" t="s">
        <v>159</v>
      </c>
      <c r="G208" s="252" t="s">
        <v>135</v>
      </c>
      <c r="H208" s="253" t="s">
        <v>69</v>
      </c>
      <c r="I208" s="253" t="s">
        <v>146</v>
      </c>
      <c r="J208" s="254">
        <v>0.74700985025685007</v>
      </c>
      <c r="K208" s="266" t="s">
        <v>184</v>
      </c>
      <c r="L208" s="256">
        <f>+INDEX(Mercado_MARZO_2025!$R$10:$R$349,MATCH(B208,Mercado_MARZO_2025!$J$10:$J$349,0))</f>
        <v>11782.063660837599</v>
      </c>
      <c r="M208" s="257">
        <f t="shared" si="18"/>
        <v>8801317.6109989695</v>
      </c>
      <c r="N208" s="258">
        <f t="shared" si="19"/>
        <v>0.74731918525543417</v>
      </c>
      <c r="O208" s="259"/>
    </row>
    <row r="209" spans="1:15" ht="16.5" x14ac:dyDescent="0.3">
      <c r="A209" s="67" t="str">
        <f t="shared" si="15"/>
        <v>DITGeneraciónNoroesteI</v>
      </c>
      <c r="B209" s="250" t="str">
        <f t="shared" si="16"/>
        <v>DITNoroesteI</v>
      </c>
      <c r="C209" s="67" t="str">
        <f t="shared" si="17"/>
        <v>DITGeneraciónEnergíaNoroeste</v>
      </c>
      <c r="E209" s="267" t="s">
        <v>52</v>
      </c>
      <c r="F209" s="253" t="s">
        <v>159</v>
      </c>
      <c r="G209" s="252" t="s">
        <v>135</v>
      </c>
      <c r="H209" s="253" t="s">
        <v>69</v>
      </c>
      <c r="I209" s="253" t="s">
        <v>147</v>
      </c>
      <c r="J209" s="254">
        <v>1.31336412899252</v>
      </c>
      <c r="K209" s="266" t="s">
        <v>184</v>
      </c>
      <c r="L209" s="256">
        <f>+INDEX(Mercado_MARZO_2025!$R$10:$R$349,MATCH(B209,Mercado_MARZO_2025!$J$10:$J$349,0))</f>
        <v>16720.077663767224</v>
      </c>
      <c r="M209" s="257">
        <f t="shared" si="18"/>
        <v>21959550.237560928</v>
      </c>
      <c r="N209" s="258">
        <f t="shared" si="19"/>
        <v>1.3139079899480919</v>
      </c>
      <c r="O209" s="259"/>
    </row>
    <row r="210" spans="1:15" ht="16.5" x14ac:dyDescent="0.3">
      <c r="A210" s="67" t="str">
        <f t="shared" si="15"/>
        <v>DITGeneraciónNoroesteP</v>
      </c>
      <c r="B210" s="250" t="str">
        <f t="shared" si="16"/>
        <v>DITNoroesteP</v>
      </c>
      <c r="C210" s="67" t="str">
        <f t="shared" si="17"/>
        <v>DITGeneraciónEnergíaNoroeste</v>
      </c>
      <c r="E210" s="267" t="s">
        <v>52</v>
      </c>
      <c r="F210" s="253" t="s">
        <v>159</v>
      </c>
      <c r="G210" s="252" t="s">
        <v>135</v>
      </c>
      <c r="H210" s="253" t="s">
        <v>69</v>
      </c>
      <c r="I210" s="253" t="s">
        <v>148</v>
      </c>
      <c r="J210" s="254">
        <v>1.4602523039676851</v>
      </c>
      <c r="K210" s="266" t="s">
        <v>184</v>
      </c>
      <c r="L210" s="256">
        <f>+INDEX(Mercado_MARZO_2025!$R$10:$R$349,MATCH(B210,Mercado_MARZO_2025!$J$10:$J$349,0))</f>
        <v>1737.7337058209321</v>
      </c>
      <c r="M210" s="257">
        <f t="shared" si="18"/>
        <v>2537529.6476073195</v>
      </c>
      <c r="N210" s="258">
        <f t="shared" si="19"/>
        <v>1.460856990966424</v>
      </c>
      <c r="O210" s="259"/>
    </row>
    <row r="211" spans="1:15" ht="16.5" x14ac:dyDescent="0.3">
      <c r="A211" s="67" t="str">
        <f t="shared" si="15"/>
        <v>DITGeneraciónNoroesteSP</v>
      </c>
      <c r="B211" s="250" t="str">
        <f t="shared" si="16"/>
        <v>DITNoroesteSP</v>
      </c>
      <c r="C211" s="67" t="str">
        <f t="shared" si="17"/>
        <v>DITGeneraciónEnergíaNoroeste</v>
      </c>
      <c r="E211" s="267" t="s">
        <v>52</v>
      </c>
      <c r="F211" s="253" t="s">
        <v>159</v>
      </c>
      <c r="G211" s="252" t="s">
        <v>135</v>
      </c>
      <c r="H211" s="253" t="s">
        <v>69</v>
      </c>
      <c r="I211" s="253" t="s">
        <v>151</v>
      </c>
      <c r="J211" s="254">
        <v>0</v>
      </c>
      <c r="K211" s="266" t="s">
        <v>184</v>
      </c>
      <c r="L211" s="256">
        <f>+INDEX(Mercado_MARZO_2025!$R$10:$R$349,MATCH(B211,Mercado_MARZO_2025!$J$10:$J$349,0))</f>
        <v>0</v>
      </c>
      <c r="M211" s="257">
        <f t="shared" si="18"/>
        <v>0</v>
      </c>
      <c r="N211" s="258">
        <f t="shared" si="19"/>
        <v>0</v>
      </c>
      <c r="O211" s="259"/>
    </row>
    <row r="212" spans="1:15" ht="16.5" x14ac:dyDescent="0.3">
      <c r="A212" s="67" t="str">
        <f t="shared" si="15"/>
        <v>DB1GeneraciónNorte</v>
      </c>
      <c r="B212" s="250" t="str">
        <f t="shared" si="16"/>
        <v>DB1NorteNA</v>
      </c>
      <c r="C212" s="67" t="str">
        <f t="shared" si="17"/>
        <v>DB1GeneraciónEnergíaNorte</v>
      </c>
      <c r="E212" s="267" t="s">
        <v>48</v>
      </c>
      <c r="F212" s="253" t="s">
        <v>159</v>
      </c>
      <c r="G212" s="252" t="s">
        <v>135</v>
      </c>
      <c r="H212" s="253" t="s">
        <v>70</v>
      </c>
      <c r="I212" s="253" t="s">
        <v>161</v>
      </c>
      <c r="J212" s="254">
        <v>0.80103768473047487</v>
      </c>
      <c r="K212" s="266" t="s">
        <v>184</v>
      </c>
      <c r="L212" s="256">
        <f>+INDEX(Mercado_MARZO_2025!$R$10:$R$349,MATCH(B212,Mercado_MARZO_2025!$J$10:$J$349,0))</f>
        <v>102154.35599166134</v>
      </c>
      <c r="M212" s="257">
        <f t="shared" si="18"/>
        <v>81829488.808693111</v>
      </c>
      <c r="N212" s="258">
        <f t="shared" si="19"/>
        <v>0.80136939252654571</v>
      </c>
      <c r="O212" s="259"/>
    </row>
    <row r="213" spans="1:15" ht="16.5" x14ac:dyDescent="0.3">
      <c r="A213" s="67" t="str">
        <f t="shared" si="15"/>
        <v>DB2GeneraciónNorte</v>
      </c>
      <c r="B213" s="250" t="str">
        <f t="shared" si="16"/>
        <v>DB2NorteNA</v>
      </c>
      <c r="C213" s="67" t="str">
        <f t="shared" si="17"/>
        <v>DB2GeneraciónEnergíaNorte</v>
      </c>
      <c r="E213" s="267" t="s">
        <v>50</v>
      </c>
      <c r="F213" s="253" t="s">
        <v>159</v>
      </c>
      <c r="G213" s="252" t="s">
        <v>135</v>
      </c>
      <c r="H213" s="253" t="s">
        <v>70</v>
      </c>
      <c r="I213" s="253" t="s">
        <v>161</v>
      </c>
      <c r="J213" s="254">
        <v>0.7880935160545024</v>
      </c>
      <c r="K213" s="266" t="s">
        <v>184</v>
      </c>
      <c r="L213" s="256">
        <f>+INDEX(Mercado_MARZO_2025!$R$10:$R$349,MATCH(B213,Mercado_MARZO_2025!$J$10:$J$349,0))</f>
        <v>149788.34711619531</v>
      </c>
      <c r="M213" s="257">
        <f t="shared" si="18"/>
        <v>118047225.14279465</v>
      </c>
      <c r="N213" s="258">
        <f t="shared" si="19"/>
        <v>0.78841986370117534</v>
      </c>
      <c r="O213" s="259"/>
    </row>
    <row r="214" spans="1:15" ht="16.5" x14ac:dyDescent="0.3">
      <c r="A214" s="67" t="str">
        <f t="shared" si="15"/>
        <v>PDBTGeneraciónNorte</v>
      </c>
      <c r="B214" s="250" t="str">
        <f t="shared" si="16"/>
        <v>PDBTNorteNA</v>
      </c>
      <c r="C214" s="67" t="str">
        <f t="shared" si="17"/>
        <v>PDBTGeneraciónEnergíaNorte</v>
      </c>
      <c r="E214" s="267" t="s">
        <v>56</v>
      </c>
      <c r="F214" s="253" t="s">
        <v>159</v>
      </c>
      <c r="G214" s="252" t="s">
        <v>135</v>
      </c>
      <c r="H214" s="253" t="s">
        <v>70</v>
      </c>
      <c r="I214" s="253" t="s">
        <v>161</v>
      </c>
      <c r="J214" s="254">
        <v>1.3364385166322965</v>
      </c>
      <c r="K214" s="266" t="s">
        <v>184</v>
      </c>
      <c r="L214" s="256">
        <f>+INDEX(Mercado_MARZO_2025!$R$10:$R$349,MATCH(B214,Mercado_MARZO_2025!$J$10:$J$349,0))</f>
        <v>47012.097050507611</v>
      </c>
      <c r="M214" s="257">
        <f t="shared" si="18"/>
        <v>62828777.245953955</v>
      </c>
      <c r="N214" s="258">
        <f t="shared" si="19"/>
        <v>1.3369919326367949</v>
      </c>
      <c r="O214" s="259"/>
    </row>
    <row r="215" spans="1:15" ht="16.5" x14ac:dyDescent="0.3">
      <c r="A215" s="67" t="str">
        <f t="shared" si="15"/>
        <v>GDBTGeneraciónNorte</v>
      </c>
      <c r="B215" s="250" t="str">
        <f t="shared" si="16"/>
        <v>GDBTNorteNA</v>
      </c>
      <c r="C215" s="67" t="str">
        <f t="shared" si="17"/>
        <v>GDBTGeneraciónEnergíaNorte</v>
      </c>
      <c r="E215" s="267" t="s">
        <v>53</v>
      </c>
      <c r="F215" s="253" t="s">
        <v>159</v>
      </c>
      <c r="G215" s="252" t="s">
        <v>135</v>
      </c>
      <c r="H215" s="253" t="s">
        <v>70</v>
      </c>
      <c r="I215" s="253" t="s">
        <v>161</v>
      </c>
      <c r="J215" s="254">
        <v>1.5024615496502058</v>
      </c>
      <c r="K215" s="266" t="s">
        <v>184</v>
      </c>
      <c r="L215" s="256">
        <f>+INDEX(Mercado_MARZO_2025!$R$10:$R$349,MATCH(B215,Mercado_MARZO_2025!$J$10:$J$349,0))</f>
        <v>603.35697237626425</v>
      </c>
      <c r="M215" s="257">
        <f t="shared" si="18"/>
        <v>906520.65170869848</v>
      </c>
      <c r="N215" s="258">
        <f t="shared" si="19"/>
        <v>1.5030837153969812</v>
      </c>
      <c r="O215" s="259"/>
    </row>
    <row r="216" spans="1:15" ht="16.5" x14ac:dyDescent="0.3">
      <c r="A216" s="67" t="str">
        <f t="shared" si="15"/>
        <v>RABTGeneraciónNorte</v>
      </c>
      <c r="B216" s="250" t="str">
        <f t="shared" si="16"/>
        <v>RABTNorteNA</v>
      </c>
      <c r="C216" s="67" t="str">
        <f t="shared" si="17"/>
        <v>RABTGeneraciónEnergíaNorte</v>
      </c>
      <c r="E216" s="267" t="s">
        <v>59</v>
      </c>
      <c r="F216" s="253" t="s">
        <v>159</v>
      </c>
      <c r="G216" s="252" t="s">
        <v>135</v>
      </c>
      <c r="H216" s="253" t="s">
        <v>70</v>
      </c>
      <c r="I216" s="253" t="s">
        <v>161</v>
      </c>
      <c r="J216" s="254">
        <v>0.78790591940702437</v>
      </c>
      <c r="K216" s="266" t="s">
        <v>184</v>
      </c>
      <c r="L216" s="256">
        <f>+INDEX(Mercado_MARZO_2025!$R$10:$R$349,MATCH(B216,Mercado_MARZO_2025!$J$10:$J$349,0))</f>
        <v>118519.99316746905</v>
      </c>
      <c r="M216" s="257">
        <f t="shared" si="18"/>
        <v>93382604.18472895</v>
      </c>
      <c r="N216" s="258">
        <f t="shared" si="19"/>
        <v>0.78823218937037265</v>
      </c>
      <c r="O216" s="259"/>
    </row>
    <row r="217" spans="1:15" ht="16.5" x14ac:dyDescent="0.3">
      <c r="A217" s="67" t="str">
        <f t="shared" si="15"/>
        <v>APBTGeneraciónNorte</v>
      </c>
      <c r="B217" s="250" t="str">
        <f t="shared" si="16"/>
        <v>APBTNorteNA</v>
      </c>
      <c r="C217" s="67" t="str">
        <f t="shared" si="17"/>
        <v>APBTGeneraciónEnergíaNorte</v>
      </c>
      <c r="E217" s="267" t="s">
        <v>57</v>
      </c>
      <c r="F217" s="253" t="s">
        <v>159</v>
      </c>
      <c r="G217" s="252" t="s">
        <v>135</v>
      </c>
      <c r="H217" s="253" t="s">
        <v>70</v>
      </c>
      <c r="I217" s="253" t="s">
        <v>161</v>
      </c>
      <c r="J217" s="254">
        <v>1.3463811389486231</v>
      </c>
      <c r="K217" s="266" t="s">
        <v>184</v>
      </c>
      <c r="L217" s="256">
        <f>+INDEX(Mercado_MARZO_2025!$R$10:$R$349,MATCH(B217,Mercado_MARZO_2025!$J$10:$J$349,0))</f>
        <v>11552.895911766826</v>
      </c>
      <c r="M217" s="257">
        <f t="shared" si="18"/>
        <v>15554601.15583951</v>
      </c>
      <c r="N217" s="258">
        <f t="shared" si="19"/>
        <v>1.3469386721693257</v>
      </c>
      <c r="O217" s="259"/>
    </row>
    <row r="218" spans="1:15" ht="16.5" x14ac:dyDescent="0.3">
      <c r="A218" s="67" t="str">
        <f t="shared" si="15"/>
        <v>APMTGeneraciónNorte</v>
      </c>
      <c r="B218" s="250" t="str">
        <f t="shared" si="16"/>
        <v>APMTNorteNA</v>
      </c>
      <c r="C218" s="67" t="str">
        <f t="shared" si="17"/>
        <v>APMTGeneraciónEnergíaNorte</v>
      </c>
      <c r="E218" s="267" t="s">
        <v>58</v>
      </c>
      <c r="F218" s="253" t="s">
        <v>159</v>
      </c>
      <c r="G218" s="252" t="s">
        <v>135</v>
      </c>
      <c r="H218" s="253" t="s">
        <v>70</v>
      </c>
      <c r="I218" s="253" t="s">
        <v>161</v>
      </c>
      <c r="J218" s="254">
        <v>1.1297070111116916</v>
      </c>
      <c r="K218" s="266" t="s">
        <v>184</v>
      </c>
      <c r="L218" s="256">
        <f>+INDEX(Mercado_MARZO_2025!$R$10:$R$349,MATCH(B218,Mercado_MARZO_2025!$J$10:$J$349,0))</f>
        <v>5752.3873360678263</v>
      </c>
      <c r="M218" s="257">
        <f t="shared" si="18"/>
        <v>6498512.3041859297</v>
      </c>
      <c r="N218" s="258">
        <f t="shared" si="19"/>
        <v>1.1301748200924733</v>
      </c>
      <c r="O218" s="259"/>
    </row>
    <row r="219" spans="1:15" ht="16.5" x14ac:dyDescent="0.3">
      <c r="A219" s="67" t="str">
        <f t="shared" si="15"/>
        <v>GDMTHGeneraciónNorteB</v>
      </c>
      <c r="B219" s="250" t="str">
        <f t="shared" si="16"/>
        <v>GDMTHNorteB</v>
      </c>
      <c r="C219" s="67" t="str">
        <f t="shared" si="17"/>
        <v>GDMTHGeneraciónEnergíaNorte</v>
      </c>
      <c r="E219" s="251" t="s">
        <v>54</v>
      </c>
      <c r="F219" s="253" t="s">
        <v>159</v>
      </c>
      <c r="G219" s="252" t="s">
        <v>135</v>
      </c>
      <c r="H219" s="253" t="s">
        <v>70</v>
      </c>
      <c r="I219" s="253" t="s">
        <v>146</v>
      </c>
      <c r="J219" s="254">
        <v>0.89108407551984847</v>
      </c>
      <c r="K219" s="266" t="s">
        <v>184</v>
      </c>
      <c r="L219" s="256">
        <f>+INDEX(Mercado_MARZO_2025!$R$10:$R$349,MATCH(B219,Mercado_MARZO_2025!$J$10:$J$349,0))</f>
        <v>116533.67858807932</v>
      </c>
      <c r="M219" s="257">
        <f t="shared" si="18"/>
        <v>103841305.25158581</v>
      </c>
      <c r="N219" s="258">
        <f t="shared" si="19"/>
        <v>0.89145307131173046</v>
      </c>
      <c r="O219" s="259"/>
    </row>
    <row r="220" spans="1:15" ht="16.5" x14ac:dyDescent="0.3">
      <c r="A220" s="67" t="str">
        <f t="shared" si="15"/>
        <v>GDMTHGeneraciónNorteI</v>
      </c>
      <c r="B220" s="250" t="str">
        <f t="shared" si="16"/>
        <v>GDMTHNorteI</v>
      </c>
      <c r="C220" s="67" t="str">
        <f t="shared" si="17"/>
        <v>GDMTHGeneraciónEnergíaNorte</v>
      </c>
      <c r="E220" s="251" t="s">
        <v>54</v>
      </c>
      <c r="F220" s="253" t="s">
        <v>159</v>
      </c>
      <c r="G220" s="252" t="s">
        <v>135</v>
      </c>
      <c r="H220" s="253" t="s">
        <v>70</v>
      </c>
      <c r="I220" s="253" t="s">
        <v>147</v>
      </c>
      <c r="J220" s="254">
        <v>1.5405436690882099</v>
      </c>
      <c r="K220" s="266" t="s">
        <v>184</v>
      </c>
      <c r="L220" s="256">
        <f>+INDEX(Mercado_MARZO_2025!$R$10:$R$349,MATCH(B220,Mercado_MARZO_2025!$J$10:$J$349,0))</f>
        <v>223646.1353936813</v>
      </c>
      <c r="M220" s="257">
        <f t="shared" si="18"/>
        <v>344536637.99678034</v>
      </c>
      <c r="N220" s="258">
        <f t="shared" si="19"/>
        <v>1.5411816045498805</v>
      </c>
      <c r="O220" s="259"/>
    </row>
    <row r="221" spans="1:15" ht="16.5" x14ac:dyDescent="0.3">
      <c r="A221" s="67" t="str">
        <f t="shared" si="15"/>
        <v>GDMTHGeneraciónNorteP</v>
      </c>
      <c r="B221" s="250" t="str">
        <f t="shared" si="16"/>
        <v>GDMTHNorteP</v>
      </c>
      <c r="C221" s="67" t="str">
        <f t="shared" si="17"/>
        <v>GDMTHGeneraciónEnergíaNorte</v>
      </c>
      <c r="E221" s="251" t="s">
        <v>54</v>
      </c>
      <c r="F221" s="253" t="s">
        <v>159</v>
      </c>
      <c r="G221" s="252" t="s">
        <v>135</v>
      </c>
      <c r="H221" s="253" t="s">
        <v>70</v>
      </c>
      <c r="I221" s="253" t="s">
        <v>148</v>
      </c>
      <c r="J221" s="254">
        <v>1.838447145283058</v>
      </c>
      <c r="K221" s="266" t="s">
        <v>184</v>
      </c>
      <c r="L221" s="256">
        <f>+INDEX(Mercado_MARZO_2025!$R$10:$R$349,MATCH(B221,Mercado_MARZO_2025!$J$10:$J$349,0))</f>
        <v>52973.00826238787</v>
      </c>
      <c r="M221" s="257">
        <f t="shared" si="18"/>
        <v>97388075.817042813</v>
      </c>
      <c r="N221" s="258">
        <f t="shared" si="19"/>
        <v>1.8392084418642041</v>
      </c>
      <c r="O221" s="259"/>
    </row>
    <row r="222" spans="1:15" ht="16.5" x14ac:dyDescent="0.3">
      <c r="A222" s="67" t="str">
        <f t="shared" si="15"/>
        <v>GDMTOGeneraciónNorte</v>
      </c>
      <c r="B222" s="250" t="str">
        <f t="shared" si="16"/>
        <v>GDMTONorteNA</v>
      </c>
      <c r="C222" s="67" t="str">
        <f t="shared" si="17"/>
        <v>GDMTOGeneraciónEnergíaNorte</v>
      </c>
      <c r="E222" s="251" t="s">
        <v>55</v>
      </c>
      <c r="F222" s="253" t="s">
        <v>159</v>
      </c>
      <c r="G222" s="252" t="s">
        <v>135</v>
      </c>
      <c r="H222" s="253" t="s">
        <v>70</v>
      </c>
      <c r="I222" s="253" t="s">
        <v>161</v>
      </c>
      <c r="J222" s="254">
        <v>1.1274558513419566</v>
      </c>
      <c r="K222" s="266" t="s">
        <v>184</v>
      </c>
      <c r="L222" s="256">
        <f>+INDEX(Mercado_MARZO_2025!$R$10:$R$349,MATCH(B222,Mercado_MARZO_2025!$J$10:$J$349,0))</f>
        <v>91500.714431902263</v>
      </c>
      <c r="M222" s="257">
        <f t="shared" si="18"/>
        <v>103163015.88821761</v>
      </c>
      <c r="N222" s="258">
        <f t="shared" si="19"/>
        <v>1.127922728122843</v>
      </c>
      <c r="O222" s="259"/>
    </row>
    <row r="223" spans="1:15" ht="16.5" x14ac:dyDescent="0.3">
      <c r="A223" s="67" t="str">
        <f t="shared" si="15"/>
        <v>RAMTGeneraciónNorte</v>
      </c>
      <c r="B223" s="250" t="str">
        <f t="shared" si="16"/>
        <v>RAMTNorteNA</v>
      </c>
      <c r="C223" s="67" t="str">
        <f t="shared" si="17"/>
        <v>RAMTGeneraciónEnergíaNorte</v>
      </c>
      <c r="E223" s="267" t="s">
        <v>60</v>
      </c>
      <c r="F223" s="253" t="s">
        <v>159</v>
      </c>
      <c r="G223" s="252" t="s">
        <v>135</v>
      </c>
      <c r="H223" s="253" t="s">
        <v>70</v>
      </c>
      <c r="I223" s="253" t="s">
        <v>161</v>
      </c>
      <c r="J223" s="254">
        <v>0.75770285916308888</v>
      </c>
      <c r="K223" s="266" t="s">
        <v>184</v>
      </c>
      <c r="L223" s="256">
        <f>+INDEX(Mercado_MARZO_2025!$R$10:$R$349,MATCH(B223,Mercado_MARZO_2025!$J$10:$J$349,0))</f>
        <v>329744.07888633705</v>
      </c>
      <c r="M223" s="257">
        <f t="shared" si="18"/>
        <v>249848031.36427671</v>
      </c>
      <c r="N223" s="258">
        <f t="shared" si="19"/>
        <v>0.75801662211117549</v>
      </c>
      <c r="O223" s="259"/>
    </row>
    <row r="224" spans="1:15" ht="16.5" x14ac:dyDescent="0.3">
      <c r="A224" s="67" t="str">
        <f t="shared" si="15"/>
        <v>DISTGeneraciónNorteB</v>
      </c>
      <c r="B224" s="250" t="str">
        <f t="shared" si="16"/>
        <v>DISTNorteB</v>
      </c>
      <c r="C224" s="67" t="str">
        <f t="shared" si="17"/>
        <v>DISTGeneraciónEnergíaNorte</v>
      </c>
      <c r="E224" s="267" t="s">
        <v>51</v>
      </c>
      <c r="F224" s="253" t="s">
        <v>159</v>
      </c>
      <c r="G224" s="252" t="s">
        <v>135</v>
      </c>
      <c r="H224" s="253" t="s">
        <v>70</v>
      </c>
      <c r="I224" s="253" t="s">
        <v>146</v>
      </c>
      <c r="J224" s="254">
        <v>0.83761903098865875</v>
      </c>
      <c r="K224" s="266" t="s">
        <v>184</v>
      </c>
      <c r="L224" s="256">
        <f>+INDEX(Mercado_MARZO_2025!$R$10:$R$349,MATCH(B224,Mercado_MARZO_2025!$J$10:$J$349,0))</f>
        <v>45413.317789348257</v>
      </c>
      <c r="M224" s="257">
        <f t="shared" si="18"/>
        <v>38039059.240693904</v>
      </c>
      <c r="N224" s="258">
        <f t="shared" si="19"/>
        <v>0.83796588703302788</v>
      </c>
      <c r="O224" s="259"/>
    </row>
    <row r="225" spans="1:15" ht="16.5" x14ac:dyDescent="0.3">
      <c r="A225" s="67" t="str">
        <f t="shared" si="15"/>
        <v>DISTGeneraciónNorteI</v>
      </c>
      <c r="B225" s="250" t="str">
        <f t="shared" si="16"/>
        <v>DISTNorteI</v>
      </c>
      <c r="C225" s="67" t="str">
        <f t="shared" si="17"/>
        <v>DISTGeneraciónEnergíaNorte</v>
      </c>
      <c r="E225" s="267" t="s">
        <v>51</v>
      </c>
      <c r="F225" s="253" t="s">
        <v>159</v>
      </c>
      <c r="G225" s="252" t="s">
        <v>135</v>
      </c>
      <c r="H225" s="253" t="s">
        <v>70</v>
      </c>
      <c r="I225" s="253" t="s">
        <v>147</v>
      </c>
      <c r="J225" s="254">
        <v>1.4713205061688794</v>
      </c>
      <c r="K225" s="266" t="s">
        <v>184</v>
      </c>
      <c r="L225" s="256">
        <f>+INDEX(Mercado_MARZO_2025!$R$10:$R$349,MATCH(B225,Mercado_MARZO_2025!$J$10:$J$349,0))</f>
        <v>78965.838891345207</v>
      </c>
      <c r="M225" s="257">
        <f t="shared" si="18"/>
        <v>116184058.04766423</v>
      </c>
      <c r="N225" s="258">
        <f t="shared" si="19"/>
        <v>1.4719297764837702</v>
      </c>
      <c r="O225" s="259"/>
    </row>
    <row r="226" spans="1:15" ht="16.5" x14ac:dyDescent="0.3">
      <c r="A226" s="67" t="str">
        <f t="shared" si="15"/>
        <v>DISTGeneraciónNorteP</v>
      </c>
      <c r="B226" s="250" t="str">
        <f t="shared" si="16"/>
        <v>DISTNorteP</v>
      </c>
      <c r="C226" s="67" t="str">
        <f t="shared" si="17"/>
        <v>DISTGeneraciónEnergíaNorte</v>
      </c>
      <c r="E226" s="267" t="s">
        <v>51</v>
      </c>
      <c r="F226" s="253" t="s">
        <v>159</v>
      </c>
      <c r="G226" s="252" t="s">
        <v>135</v>
      </c>
      <c r="H226" s="253" t="s">
        <v>70</v>
      </c>
      <c r="I226" s="253" t="s">
        <v>148</v>
      </c>
      <c r="J226" s="254">
        <v>1.7605945365797437</v>
      </c>
      <c r="K226" s="266" t="s">
        <v>184</v>
      </c>
      <c r="L226" s="256">
        <f>+INDEX(Mercado_MARZO_2025!$R$10:$R$349,MATCH(B226,Mercado_MARZO_2025!$J$10:$J$349,0))</f>
        <v>11631.145517579154</v>
      </c>
      <c r="M226" s="257">
        <f t="shared" si="18"/>
        <v>20477731.252413835</v>
      </c>
      <c r="N226" s="258">
        <f t="shared" si="19"/>
        <v>1.761323594581178</v>
      </c>
      <c r="O226" s="259"/>
    </row>
    <row r="227" spans="1:15" ht="16.5" x14ac:dyDescent="0.3">
      <c r="A227" s="67" t="str">
        <f t="shared" si="15"/>
        <v>DISTGeneraciónNorteSP</v>
      </c>
      <c r="B227" s="250" t="str">
        <f t="shared" si="16"/>
        <v>DISTNorteSP</v>
      </c>
      <c r="C227" s="67" t="str">
        <f t="shared" si="17"/>
        <v>DISTGeneraciónEnergíaNorte</v>
      </c>
      <c r="E227" s="267" t="s">
        <v>51</v>
      </c>
      <c r="F227" s="253" t="s">
        <v>159</v>
      </c>
      <c r="G227" s="252" t="s">
        <v>135</v>
      </c>
      <c r="H227" s="253" t="s">
        <v>70</v>
      </c>
      <c r="I227" s="253" t="s">
        <v>151</v>
      </c>
      <c r="J227" s="254">
        <v>0</v>
      </c>
      <c r="K227" s="266" t="s">
        <v>184</v>
      </c>
      <c r="L227" s="256">
        <f>+INDEX(Mercado_MARZO_2025!$R$10:$R$349,MATCH(B227,Mercado_MARZO_2025!$J$10:$J$349,0))</f>
        <v>0</v>
      </c>
      <c r="M227" s="257">
        <f t="shared" si="18"/>
        <v>0</v>
      </c>
      <c r="N227" s="258">
        <f t="shared" si="19"/>
        <v>0</v>
      </c>
      <c r="O227" s="259"/>
    </row>
    <row r="228" spans="1:15" ht="16.5" x14ac:dyDescent="0.3">
      <c r="A228" s="67" t="str">
        <f t="shared" si="15"/>
        <v>DITGeneraciónNorteB</v>
      </c>
      <c r="B228" s="250" t="str">
        <f t="shared" si="16"/>
        <v>DITNorteB</v>
      </c>
      <c r="C228" s="67" t="str">
        <f t="shared" si="17"/>
        <v>DITGeneraciónEnergíaNorte</v>
      </c>
      <c r="E228" s="267" t="s">
        <v>52</v>
      </c>
      <c r="F228" s="253" t="s">
        <v>159</v>
      </c>
      <c r="G228" s="252" t="s">
        <v>135</v>
      </c>
      <c r="H228" s="253" t="s">
        <v>70</v>
      </c>
      <c r="I228" s="253" t="s">
        <v>146</v>
      </c>
      <c r="J228" s="254">
        <v>0.84099577064325903</v>
      </c>
      <c r="K228" s="266" t="s">
        <v>184</v>
      </c>
      <c r="L228" s="256">
        <f>+INDEX(Mercado_MARZO_2025!$R$10:$R$349,MATCH(B228,Mercado_MARZO_2025!$J$10:$J$349,0))</f>
        <v>75.457246485867273</v>
      </c>
      <c r="M228" s="257">
        <f t="shared" si="18"/>
        <v>63459.2251590003</v>
      </c>
      <c r="N228" s="258">
        <f t="shared" si="19"/>
        <v>0.84134402498747107</v>
      </c>
      <c r="O228" s="259"/>
    </row>
    <row r="229" spans="1:15" ht="16.5" x14ac:dyDescent="0.3">
      <c r="A229" s="67" t="str">
        <f t="shared" si="15"/>
        <v>DITGeneraciónNorteI</v>
      </c>
      <c r="B229" s="250" t="str">
        <f t="shared" si="16"/>
        <v>DITNorteI</v>
      </c>
      <c r="C229" s="67" t="str">
        <f t="shared" si="17"/>
        <v>DITGeneraciónEnergíaNorte</v>
      </c>
      <c r="E229" s="267" t="s">
        <v>52</v>
      </c>
      <c r="F229" s="253" t="s">
        <v>159</v>
      </c>
      <c r="G229" s="252" t="s">
        <v>135</v>
      </c>
      <c r="H229" s="253" t="s">
        <v>70</v>
      </c>
      <c r="I229" s="253" t="s">
        <v>147</v>
      </c>
      <c r="J229" s="254">
        <v>1.4655050100970659</v>
      </c>
      <c r="K229" s="266" t="s">
        <v>184</v>
      </c>
      <c r="L229" s="256">
        <f>+INDEX(Mercado_MARZO_2025!$R$10:$R$349,MATCH(B229,Mercado_MARZO_2025!$J$10:$J$349,0))</f>
        <v>107.08234634067792</v>
      </c>
      <c r="M229" s="257">
        <f t="shared" si="18"/>
        <v>156929.7150552127</v>
      </c>
      <c r="N229" s="258">
        <f t="shared" si="19"/>
        <v>1.4661118722288937</v>
      </c>
      <c r="O229" s="259"/>
    </row>
    <row r="230" spans="1:15" ht="16.5" x14ac:dyDescent="0.3">
      <c r="A230" s="67" t="str">
        <f t="shared" si="15"/>
        <v>DITGeneraciónNorteP</v>
      </c>
      <c r="B230" s="250" t="str">
        <f t="shared" si="16"/>
        <v>DITNorteP</v>
      </c>
      <c r="C230" s="67" t="str">
        <f t="shared" si="17"/>
        <v>DITGeneraciónEnergíaNorte</v>
      </c>
      <c r="E230" s="267" t="s">
        <v>52</v>
      </c>
      <c r="F230" s="253" t="s">
        <v>159</v>
      </c>
      <c r="G230" s="252" t="s">
        <v>135</v>
      </c>
      <c r="H230" s="253" t="s">
        <v>70</v>
      </c>
      <c r="I230" s="253" t="s">
        <v>148</v>
      </c>
      <c r="J230" s="254">
        <v>1.6979372563221382</v>
      </c>
      <c r="K230" s="266" t="s">
        <v>184</v>
      </c>
      <c r="L230" s="256">
        <f>+INDEX(Mercado_MARZO_2025!$R$10:$R$349,MATCH(B230,Mercado_MARZO_2025!$J$10:$J$349,0))</f>
        <v>11.129170945050541</v>
      </c>
      <c r="M230" s="257">
        <f t="shared" si="18"/>
        <v>18896.633979579176</v>
      </c>
      <c r="N230" s="258">
        <f t="shared" si="19"/>
        <v>1.6986403680931539</v>
      </c>
      <c r="O230" s="259"/>
    </row>
    <row r="231" spans="1:15" ht="16.5" x14ac:dyDescent="0.3">
      <c r="A231" s="67" t="str">
        <f t="shared" si="15"/>
        <v>DITGeneraciónNorteSP</v>
      </c>
      <c r="B231" s="250" t="str">
        <f t="shared" si="16"/>
        <v>DITNorteSP</v>
      </c>
      <c r="C231" s="67" t="str">
        <f t="shared" si="17"/>
        <v>DITGeneraciónEnergíaNorte</v>
      </c>
      <c r="E231" s="267" t="s">
        <v>52</v>
      </c>
      <c r="F231" s="253" t="s">
        <v>159</v>
      </c>
      <c r="G231" s="252" t="s">
        <v>135</v>
      </c>
      <c r="H231" s="253" t="s">
        <v>70</v>
      </c>
      <c r="I231" s="253" t="s">
        <v>151</v>
      </c>
      <c r="J231" s="254">
        <v>0</v>
      </c>
      <c r="K231" s="266" t="s">
        <v>184</v>
      </c>
      <c r="L231" s="256">
        <f>+INDEX(Mercado_MARZO_2025!$R$10:$R$349,MATCH(B231,Mercado_MARZO_2025!$J$10:$J$349,0))</f>
        <v>0</v>
      </c>
      <c r="M231" s="257">
        <f t="shared" si="18"/>
        <v>0</v>
      </c>
      <c r="N231" s="258">
        <f t="shared" si="19"/>
        <v>0</v>
      </c>
      <c r="O231" s="259"/>
    </row>
    <row r="232" spans="1:15" ht="16.5" x14ac:dyDescent="0.3">
      <c r="A232" s="67" t="str">
        <f t="shared" si="15"/>
        <v>DB1GeneraciónOriente</v>
      </c>
      <c r="B232" s="250" t="str">
        <f t="shared" si="16"/>
        <v>DB1OrienteNA</v>
      </c>
      <c r="C232" s="67" t="str">
        <f t="shared" si="17"/>
        <v>DB1GeneraciónEnergíaOriente</v>
      </c>
      <c r="E232" s="267" t="s">
        <v>48</v>
      </c>
      <c r="F232" s="253" t="s">
        <v>159</v>
      </c>
      <c r="G232" s="252" t="s">
        <v>135</v>
      </c>
      <c r="H232" s="253" t="s">
        <v>71</v>
      </c>
      <c r="I232" s="253" t="s">
        <v>161</v>
      </c>
      <c r="J232" s="254">
        <v>0.81548262658627013</v>
      </c>
      <c r="K232" s="266" t="s">
        <v>184</v>
      </c>
      <c r="L232" s="256">
        <f>+INDEX(Mercado_MARZO_2025!$R$10:$R$349,MATCH(B232,Mercado_MARZO_2025!$J$10:$J$349,0))</f>
        <v>138020.95056441723</v>
      </c>
      <c r="M232" s="257">
        <f t="shared" si="18"/>
        <v>112553687.2902047</v>
      </c>
      <c r="N232" s="258">
        <f t="shared" si="19"/>
        <v>0.8158203159983356</v>
      </c>
      <c r="O232" s="259"/>
    </row>
    <row r="233" spans="1:15" ht="16.5" x14ac:dyDescent="0.3">
      <c r="A233" s="67" t="str">
        <f t="shared" si="15"/>
        <v>DB2GeneraciónOriente</v>
      </c>
      <c r="B233" s="250" t="str">
        <f t="shared" si="16"/>
        <v>DB2OrienteNA</v>
      </c>
      <c r="C233" s="67" t="str">
        <f t="shared" si="17"/>
        <v>DB2GeneraciónEnergíaOriente</v>
      </c>
      <c r="E233" s="267" t="s">
        <v>50</v>
      </c>
      <c r="F233" s="253" t="s">
        <v>159</v>
      </c>
      <c r="G233" s="252" t="s">
        <v>135</v>
      </c>
      <c r="H233" s="253" t="s">
        <v>71</v>
      </c>
      <c r="I233" s="253" t="s">
        <v>161</v>
      </c>
      <c r="J233" s="254">
        <v>0.81998494612573913</v>
      </c>
      <c r="K233" s="266" t="s">
        <v>184</v>
      </c>
      <c r="L233" s="256">
        <f>+INDEX(Mercado_MARZO_2025!$R$10:$R$349,MATCH(B233,Mercado_MARZO_2025!$J$10:$J$349,0))</f>
        <v>178737.42000851402</v>
      </c>
      <c r="M233" s="257">
        <f t="shared" si="18"/>
        <v>146561993.71633497</v>
      </c>
      <c r="N233" s="258">
        <f t="shared" si="19"/>
        <v>0.82032449993759515</v>
      </c>
      <c r="O233" s="259"/>
    </row>
    <row r="234" spans="1:15" ht="16.5" x14ac:dyDescent="0.3">
      <c r="A234" s="67" t="str">
        <f t="shared" si="15"/>
        <v>PDBTGeneraciónOriente</v>
      </c>
      <c r="B234" s="250" t="str">
        <f t="shared" si="16"/>
        <v>PDBTOrienteNA</v>
      </c>
      <c r="C234" s="67" t="str">
        <f t="shared" si="17"/>
        <v>PDBTGeneraciónEnergíaOriente</v>
      </c>
      <c r="E234" s="267" t="s">
        <v>56</v>
      </c>
      <c r="F234" s="253" t="s">
        <v>159</v>
      </c>
      <c r="G234" s="252" t="s">
        <v>135</v>
      </c>
      <c r="H234" s="253" t="s">
        <v>71</v>
      </c>
      <c r="I234" s="253" t="s">
        <v>161</v>
      </c>
      <c r="J234" s="254">
        <v>1.5215964076929474</v>
      </c>
      <c r="K234" s="266" t="s">
        <v>184</v>
      </c>
      <c r="L234" s="256">
        <f>+INDEX(Mercado_MARZO_2025!$R$10:$R$349,MATCH(B234,Mercado_MARZO_2025!$J$10:$J$349,0))</f>
        <v>62474.817862137279</v>
      </c>
      <c r="M234" s="257">
        <f t="shared" si="18"/>
        <v>95061458.430299252</v>
      </c>
      <c r="N234" s="258">
        <f t="shared" si="19"/>
        <v>1.5222264971388326</v>
      </c>
      <c r="O234" s="259"/>
    </row>
    <row r="235" spans="1:15" ht="16.5" x14ac:dyDescent="0.3">
      <c r="A235" s="67" t="str">
        <f t="shared" si="15"/>
        <v>GDBTGeneraciónOriente</v>
      </c>
      <c r="B235" s="250" t="str">
        <f t="shared" si="16"/>
        <v>GDBTOrienteNA</v>
      </c>
      <c r="C235" s="67" t="str">
        <f t="shared" si="17"/>
        <v>GDBTGeneraciónEnergíaOriente</v>
      </c>
      <c r="E235" s="267" t="s">
        <v>53</v>
      </c>
      <c r="F235" s="253" t="s">
        <v>159</v>
      </c>
      <c r="G235" s="252" t="s">
        <v>135</v>
      </c>
      <c r="H235" s="253" t="s">
        <v>71</v>
      </c>
      <c r="I235" s="253" t="s">
        <v>161</v>
      </c>
      <c r="J235" s="254">
        <v>1.2417022096559758</v>
      </c>
      <c r="K235" s="266" t="s">
        <v>184</v>
      </c>
      <c r="L235" s="256">
        <f>+INDEX(Mercado_MARZO_2025!$R$10:$R$349,MATCH(B235,Mercado_MARZO_2025!$J$10:$J$349,0))</f>
        <v>995.47428048915208</v>
      </c>
      <c r="M235" s="257">
        <f t="shared" si="18"/>
        <v>1236082.6137390728</v>
      </c>
      <c r="N235" s="258">
        <f t="shared" si="19"/>
        <v>1.2422163955815477</v>
      </c>
      <c r="O235" s="259"/>
    </row>
    <row r="236" spans="1:15" ht="16.5" x14ac:dyDescent="0.3">
      <c r="A236" s="67" t="str">
        <f t="shared" si="15"/>
        <v>RABTGeneraciónOriente</v>
      </c>
      <c r="B236" s="250" t="str">
        <f t="shared" si="16"/>
        <v>RABTOrienteNA</v>
      </c>
      <c r="C236" s="67" t="str">
        <f t="shared" si="17"/>
        <v>RABTGeneraciónEnergíaOriente</v>
      </c>
      <c r="E236" s="267" t="s">
        <v>59</v>
      </c>
      <c r="F236" s="253" t="s">
        <v>159</v>
      </c>
      <c r="G236" s="252" t="s">
        <v>135</v>
      </c>
      <c r="H236" s="253" t="s">
        <v>71</v>
      </c>
      <c r="I236" s="253" t="s">
        <v>161</v>
      </c>
      <c r="J236" s="254">
        <v>0.8106051137518463</v>
      </c>
      <c r="K236" s="266" t="s">
        <v>184</v>
      </c>
      <c r="L236" s="256">
        <f>+INDEX(Mercado_MARZO_2025!$R$10:$R$349,MATCH(B236,Mercado_MARZO_2025!$J$10:$J$349,0))</f>
        <v>7644.4544492810546</v>
      </c>
      <c r="M236" s="257">
        <f t="shared" si="18"/>
        <v>6196633.8684302764</v>
      </c>
      <c r="N236" s="258">
        <f t="shared" si="19"/>
        <v>0.810940783397472</v>
      </c>
      <c r="O236" s="259"/>
    </row>
    <row r="237" spans="1:15" ht="16.5" x14ac:dyDescent="0.3">
      <c r="A237" s="67" t="str">
        <f t="shared" si="15"/>
        <v>APBTGeneraciónOriente</v>
      </c>
      <c r="B237" s="250" t="str">
        <f t="shared" si="16"/>
        <v>APBTOrienteNA</v>
      </c>
      <c r="C237" s="67" t="str">
        <f t="shared" si="17"/>
        <v>APBTGeneraciónEnergíaOriente</v>
      </c>
      <c r="E237" s="267" t="s">
        <v>57</v>
      </c>
      <c r="F237" s="253" t="s">
        <v>159</v>
      </c>
      <c r="G237" s="252" t="s">
        <v>135</v>
      </c>
      <c r="H237" s="253" t="s">
        <v>71</v>
      </c>
      <c r="I237" s="253" t="s">
        <v>161</v>
      </c>
      <c r="J237" s="254">
        <v>1.4861406413196308</v>
      </c>
      <c r="K237" s="266" t="s">
        <v>184</v>
      </c>
      <c r="L237" s="256">
        <f>+INDEX(Mercado_MARZO_2025!$R$10:$R$349,MATCH(B237,Mercado_MARZO_2025!$J$10:$J$349,0))</f>
        <v>19255.337064419014</v>
      </c>
      <c r="M237" s="257">
        <f t="shared" si="18"/>
        <v>28616138.97374133</v>
      </c>
      <c r="N237" s="258">
        <f t="shared" si="19"/>
        <v>1.4867560486171654</v>
      </c>
      <c r="O237" s="259"/>
    </row>
    <row r="238" spans="1:15" ht="16.5" x14ac:dyDescent="0.3">
      <c r="A238" s="67" t="str">
        <f t="shared" si="15"/>
        <v>APMTGeneraciónOriente</v>
      </c>
      <c r="B238" s="250" t="str">
        <f t="shared" si="16"/>
        <v>APMTOrienteNA</v>
      </c>
      <c r="C238" s="67" t="str">
        <f t="shared" si="17"/>
        <v>APMTGeneraciónEnergíaOriente</v>
      </c>
      <c r="E238" s="267" t="s">
        <v>58</v>
      </c>
      <c r="F238" s="253" t="s">
        <v>159</v>
      </c>
      <c r="G238" s="252" t="s">
        <v>135</v>
      </c>
      <c r="H238" s="253" t="s">
        <v>71</v>
      </c>
      <c r="I238" s="253" t="s">
        <v>161</v>
      </c>
      <c r="J238" s="254">
        <v>1.2343859404043391</v>
      </c>
      <c r="K238" s="266" t="s">
        <v>184</v>
      </c>
      <c r="L238" s="256">
        <f>+INDEX(Mercado_MARZO_2025!$R$10:$R$349,MATCH(B238,Mercado_MARZO_2025!$J$10:$J$349,0))</f>
        <v>1237.4185938670107</v>
      </c>
      <c r="M238" s="257">
        <f t="shared" si="18"/>
        <v>1527452.114664345</v>
      </c>
      <c r="N238" s="258">
        <f t="shared" si="19"/>
        <v>1.2348970966802515</v>
      </c>
      <c r="O238" s="259"/>
    </row>
    <row r="239" spans="1:15" ht="16.5" x14ac:dyDescent="0.3">
      <c r="A239" s="67" t="str">
        <f t="shared" si="15"/>
        <v>GDMTHGeneraciónOrienteB</v>
      </c>
      <c r="B239" s="250" t="str">
        <f t="shared" si="16"/>
        <v>GDMTHOrienteB</v>
      </c>
      <c r="C239" s="67" t="str">
        <f t="shared" si="17"/>
        <v>GDMTHGeneraciónEnergíaOriente</v>
      </c>
      <c r="E239" s="251" t="s">
        <v>54</v>
      </c>
      <c r="F239" s="253" t="s">
        <v>159</v>
      </c>
      <c r="G239" s="252" t="s">
        <v>135</v>
      </c>
      <c r="H239" s="253" t="s">
        <v>71</v>
      </c>
      <c r="I239" s="253" t="s">
        <v>146</v>
      </c>
      <c r="J239" s="254">
        <v>0.79147025570910434</v>
      </c>
      <c r="K239" s="266" t="s">
        <v>184</v>
      </c>
      <c r="L239" s="256">
        <f>+INDEX(Mercado_MARZO_2025!$R$10:$R$349,MATCH(B239,Mercado_MARZO_2025!$J$10:$J$349,0))</f>
        <v>48871.364391860458</v>
      </c>
      <c r="M239" s="257">
        <f t="shared" si="18"/>
        <v>38680231.272078611</v>
      </c>
      <c r="N239" s="258">
        <f t="shared" si="19"/>
        <v>0.7917980016556202</v>
      </c>
      <c r="O239" s="259"/>
    </row>
    <row r="240" spans="1:15" ht="16.5" x14ac:dyDescent="0.3">
      <c r="A240" s="67" t="str">
        <f t="shared" si="15"/>
        <v>GDMTHGeneraciónOrienteI</v>
      </c>
      <c r="B240" s="250" t="str">
        <f t="shared" si="16"/>
        <v>GDMTHOrienteI</v>
      </c>
      <c r="C240" s="67" t="str">
        <f t="shared" si="17"/>
        <v>GDMTHGeneraciónEnergíaOriente</v>
      </c>
      <c r="E240" s="251" t="s">
        <v>54</v>
      </c>
      <c r="F240" s="253" t="s">
        <v>159</v>
      </c>
      <c r="G240" s="252" t="s">
        <v>135</v>
      </c>
      <c r="H240" s="253" t="s">
        <v>71</v>
      </c>
      <c r="I240" s="253" t="s">
        <v>147</v>
      </c>
      <c r="J240" s="254">
        <v>1.5504862914045381</v>
      </c>
      <c r="K240" s="266" t="s">
        <v>184</v>
      </c>
      <c r="L240" s="256">
        <f>+INDEX(Mercado_MARZO_2025!$R$10:$R$349,MATCH(B240,Mercado_MARZO_2025!$J$10:$J$349,0))</f>
        <v>93791.699619220817</v>
      </c>
      <c r="M240" s="257">
        <f t="shared" si="18"/>
        <v>145422744.50713411</v>
      </c>
      <c r="N240" s="258">
        <f t="shared" si="19"/>
        <v>1.5511283440824128</v>
      </c>
      <c r="O240" s="259"/>
    </row>
    <row r="241" spans="1:15" ht="16.5" x14ac:dyDescent="0.3">
      <c r="A241" s="67" t="str">
        <f t="shared" si="15"/>
        <v>GDMTHGeneraciónOrienteP</v>
      </c>
      <c r="B241" s="250" t="str">
        <f t="shared" si="16"/>
        <v>GDMTHOrienteP</v>
      </c>
      <c r="C241" s="67" t="str">
        <f t="shared" si="17"/>
        <v>GDMTHGeneraciónEnergíaOriente</v>
      </c>
      <c r="E241" s="251" t="s">
        <v>54</v>
      </c>
      <c r="F241" s="253" t="s">
        <v>159</v>
      </c>
      <c r="G241" s="252" t="s">
        <v>135</v>
      </c>
      <c r="H241" s="253" t="s">
        <v>71</v>
      </c>
      <c r="I241" s="253" t="s">
        <v>148</v>
      </c>
      <c r="J241" s="254">
        <v>1.7675356125364261</v>
      </c>
      <c r="K241" s="266" t="s">
        <v>184</v>
      </c>
      <c r="L241" s="256">
        <f>+INDEX(Mercado_MARZO_2025!$R$10:$R$349,MATCH(B241,Mercado_MARZO_2025!$J$10:$J$349,0))</f>
        <v>22215.579402373874</v>
      </c>
      <c r="M241" s="257">
        <f t="shared" si="18"/>
        <v>39266827.746826515</v>
      </c>
      <c r="N241" s="258">
        <f t="shared" si="19"/>
        <v>1.7682675448208709</v>
      </c>
      <c r="O241" s="259"/>
    </row>
    <row r="242" spans="1:15" ht="16.5" x14ac:dyDescent="0.3">
      <c r="A242" s="67" t="str">
        <f t="shared" si="15"/>
        <v>GDMTOGeneraciónOriente</v>
      </c>
      <c r="B242" s="250" t="str">
        <f t="shared" si="16"/>
        <v>GDMTOOrienteNA</v>
      </c>
      <c r="C242" s="67" t="str">
        <f t="shared" si="17"/>
        <v>GDMTOGeneraciónEnergíaOriente</v>
      </c>
      <c r="E242" s="251" t="s">
        <v>55</v>
      </c>
      <c r="F242" s="253" t="s">
        <v>159</v>
      </c>
      <c r="G242" s="252" t="s">
        <v>135</v>
      </c>
      <c r="H242" s="253" t="s">
        <v>71</v>
      </c>
      <c r="I242" s="253" t="s">
        <v>161</v>
      </c>
      <c r="J242" s="254">
        <v>1.2163766622464636</v>
      </c>
      <c r="K242" s="266" t="s">
        <v>184</v>
      </c>
      <c r="L242" s="256">
        <f>+INDEX(Mercado_MARZO_2025!$R$10:$R$349,MATCH(B242,Mercado_MARZO_2025!$J$10:$J$349,0))</f>
        <v>68185.35896054942</v>
      </c>
      <c r="M242" s="257">
        <f t="shared" si="18"/>
        <v>82939079.346510097</v>
      </c>
      <c r="N242" s="258">
        <f t="shared" si="19"/>
        <v>1.2168803609232137</v>
      </c>
      <c r="O242" s="259"/>
    </row>
    <row r="243" spans="1:15" ht="16.5" x14ac:dyDescent="0.3">
      <c r="A243" s="67" t="str">
        <f t="shared" si="15"/>
        <v>RAMTGeneraciónOriente</v>
      </c>
      <c r="B243" s="250" t="str">
        <f t="shared" si="16"/>
        <v>RAMTOrienteNA</v>
      </c>
      <c r="C243" s="67" t="str">
        <f t="shared" si="17"/>
        <v>RAMTGeneraciónEnergíaOriente</v>
      </c>
      <c r="E243" s="267" t="s">
        <v>60</v>
      </c>
      <c r="F243" s="253" t="s">
        <v>159</v>
      </c>
      <c r="G243" s="252" t="s">
        <v>135</v>
      </c>
      <c r="H243" s="253" t="s">
        <v>71</v>
      </c>
      <c r="I243" s="253" t="s">
        <v>161</v>
      </c>
      <c r="J243" s="254">
        <v>0.77439896078861836</v>
      </c>
      <c r="K243" s="266" t="s">
        <v>184</v>
      </c>
      <c r="L243" s="256">
        <f>+INDEX(Mercado_MARZO_2025!$R$10:$R$349,MATCH(B243,Mercado_MARZO_2025!$J$10:$J$349,0))</f>
        <v>10616.96819496008</v>
      </c>
      <c r="M243" s="257">
        <f t="shared" si="18"/>
        <v>8221769.1369028995</v>
      </c>
      <c r="N243" s="258">
        <f t="shared" si="19"/>
        <v>0.77471963755259499</v>
      </c>
      <c r="O243" s="259"/>
    </row>
    <row r="244" spans="1:15" ht="16.5" x14ac:dyDescent="0.3">
      <c r="A244" s="67" t="str">
        <f t="shared" si="15"/>
        <v>DISTGeneraciónOrienteB</v>
      </c>
      <c r="B244" s="250" t="str">
        <f t="shared" si="16"/>
        <v>DISTOrienteB</v>
      </c>
      <c r="C244" s="67" t="str">
        <f t="shared" si="17"/>
        <v>DISTGeneraciónEnergíaOriente</v>
      </c>
      <c r="E244" s="267" t="s">
        <v>51</v>
      </c>
      <c r="F244" s="253" t="s">
        <v>159</v>
      </c>
      <c r="G244" s="252" t="s">
        <v>135</v>
      </c>
      <c r="H244" s="253" t="s">
        <v>71</v>
      </c>
      <c r="I244" s="253" t="s">
        <v>146</v>
      </c>
      <c r="J244" s="254">
        <v>0.86238178845573576</v>
      </c>
      <c r="K244" s="266" t="s">
        <v>184</v>
      </c>
      <c r="L244" s="256">
        <f>+INDEX(Mercado_MARZO_2025!$R$10:$R$349,MATCH(B244,Mercado_MARZO_2025!$J$10:$J$349,0))</f>
        <v>43447.000575591621</v>
      </c>
      <c r="M244" s="257">
        <f t="shared" si="18"/>
        <v>37467902.059416085</v>
      </c>
      <c r="N244" s="258">
        <f t="shared" si="19"/>
        <v>0.86273889869895293</v>
      </c>
      <c r="O244" s="259"/>
    </row>
    <row r="245" spans="1:15" ht="16.5" x14ac:dyDescent="0.3">
      <c r="A245" s="67" t="str">
        <f t="shared" si="15"/>
        <v>DISTGeneraciónOrienteI</v>
      </c>
      <c r="B245" s="250" t="str">
        <f t="shared" si="16"/>
        <v>DISTOrienteI</v>
      </c>
      <c r="C245" s="67" t="str">
        <f t="shared" si="17"/>
        <v>DISTGeneraciónEnergíaOriente</v>
      </c>
      <c r="E245" s="267" t="s">
        <v>51</v>
      </c>
      <c r="F245" s="253" t="s">
        <v>159</v>
      </c>
      <c r="G245" s="252" t="s">
        <v>135</v>
      </c>
      <c r="H245" s="253" t="s">
        <v>71</v>
      </c>
      <c r="I245" s="253" t="s">
        <v>147</v>
      </c>
      <c r="J245" s="254">
        <v>1.6617311033589093</v>
      </c>
      <c r="K245" s="266" t="s">
        <v>184</v>
      </c>
      <c r="L245" s="256">
        <f>+INDEX(Mercado_MARZO_2025!$R$10:$R$349,MATCH(B245,Mercado_MARZO_2025!$J$10:$J$349,0))</f>
        <v>75546.756210995343</v>
      </c>
      <c r="M245" s="257">
        <f t="shared" si="18"/>
        <v>125538394.55368383</v>
      </c>
      <c r="N245" s="258">
        <f t="shared" si="19"/>
        <v>1.6624192222482759</v>
      </c>
      <c r="O245" s="259"/>
    </row>
    <row r="246" spans="1:15" ht="16.5" x14ac:dyDescent="0.3">
      <c r="A246" s="67" t="str">
        <f t="shared" si="15"/>
        <v>DISTGeneraciónOrienteP</v>
      </c>
      <c r="B246" s="250" t="str">
        <f t="shared" si="16"/>
        <v>DISTOrienteP</v>
      </c>
      <c r="C246" s="67" t="str">
        <f t="shared" si="17"/>
        <v>DISTGeneraciónEnergíaOriente</v>
      </c>
      <c r="E246" s="267" t="s">
        <v>51</v>
      </c>
      <c r="F246" s="253" t="s">
        <v>159</v>
      </c>
      <c r="G246" s="252" t="s">
        <v>135</v>
      </c>
      <c r="H246" s="253" t="s">
        <v>71</v>
      </c>
      <c r="I246" s="253" t="s">
        <v>148</v>
      </c>
      <c r="J246" s="254">
        <v>1.8939757529365051</v>
      </c>
      <c r="K246" s="266" t="s">
        <v>184</v>
      </c>
      <c r="L246" s="256">
        <f>+INDEX(Mercado_MARZO_2025!$R$10:$R$349,MATCH(B246,Mercado_MARZO_2025!$J$10:$J$349,0))</f>
        <v>11127.537264312785</v>
      </c>
      <c r="M246" s="257">
        <f t="shared" si="18"/>
        <v>21075285.768505827</v>
      </c>
      <c r="N246" s="258">
        <f t="shared" si="19"/>
        <v>1.8947600437817347</v>
      </c>
      <c r="O246" s="259"/>
    </row>
    <row r="247" spans="1:15" ht="16.5" x14ac:dyDescent="0.3">
      <c r="A247" s="67" t="str">
        <f t="shared" si="15"/>
        <v>DISTGeneraciónOrienteSP</v>
      </c>
      <c r="B247" s="250" t="str">
        <f t="shared" si="16"/>
        <v>DISTOrienteSP</v>
      </c>
      <c r="C247" s="67" t="str">
        <f t="shared" si="17"/>
        <v>DISTGeneraciónEnergíaOriente</v>
      </c>
      <c r="E247" s="267" t="s">
        <v>51</v>
      </c>
      <c r="F247" s="253" t="s">
        <v>159</v>
      </c>
      <c r="G247" s="252" t="s">
        <v>135</v>
      </c>
      <c r="H247" s="253" t="s">
        <v>71</v>
      </c>
      <c r="I247" s="253" t="s">
        <v>151</v>
      </c>
      <c r="J247" s="254">
        <v>0</v>
      </c>
      <c r="K247" s="266" t="s">
        <v>184</v>
      </c>
      <c r="L247" s="256">
        <f>+INDEX(Mercado_MARZO_2025!$R$10:$R$349,MATCH(B247,Mercado_MARZO_2025!$J$10:$J$349,0))</f>
        <v>0</v>
      </c>
      <c r="M247" s="257">
        <f t="shared" si="18"/>
        <v>0</v>
      </c>
      <c r="N247" s="258">
        <f t="shared" si="19"/>
        <v>0</v>
      </c>
      <c r="O247" s="259"/>
    </row>
    <row r="248" spans="1:15" ht="16.5" x14ac:dyDescent="0.3">
      <c r="A248" s="67" t="str">
        <f t="shared" si="15"/>
        <v>DITGeneraciónOrienteB</v>
      </c>
      <c r="B248" s="250" t="str">
        <f t="shared" si="16"/>
        <v>DITOrienteB</v>
      </c>
      <c r="C248" s="67" t="str">
        <f t="shared" si="17"/>
        <v>DITGeneraciónEnergíaOriente</v>
      </c>
      <c r="E248" s="267" t="s">
        <v>52</v>
      </c>
      <c r="F248" s="253" t="s">
        <v>159</v>
      </c>
      <c r="G248" s="252" t="s">
        <v>135</v>
      </c>
      <c r="H248" s="253" t="s">
        <v>71</v>
      </c>
      <c r="I248" s="253" t="s">
        <v>146</v>
      </c>
      <c r="J248" s="254">
        <v>0.95280337254006631</v>
      </c>
      <c r="K248" s="266" t="s">
        <v>184</v>
      </c>
      <c r="L248" s="256">
        <f>+INDEX(Mercado_MARZO_2025!$R$10:$R$349,MATCH(B248,Mercado_MARZO_2025!$J$10:$J$349,0))</f>
        <v>15549.662639511716</v>
      </c>
      <c r="M248" s="257">
        <f t="shared" si="18"/>
        <v>14815771.004787033</v>
      </c>
      <c r="N248" s="258">
        <f t="shared" si="19"/>
        <v>0.95319792614574395</v>
      </c>
      <c r="O248" s="259"/>
    </row>
    <row r="249" spans="1:15" ht="16.5" x14ac:dyDescent="0.3">
      <c r="A249" s="67" t="str">
        <f t="shared" si="15"/>
        <v>DITGeneraciónOrienteI</v>
      </c>
      <c r="B249" s="250" t="str">
        <f t="shared" si="16"/>
        <v>DITOrienteI</v>
      </c>
      <c r="C249" s="67" t="str">
        <f t="shared" si="17"/>
        <v>DITGeneraciónEnergíaOriente</v>
      </c>
      <c r="E249" s="267" t="s">
        <v>52</v>
      </c>
      <c r="F249" s="253" t="s">
        <v>159</v>
      </c>
      <c r="G249" s="252" t="s">
        <v>135</v>
      </c>
      <c r="H249" s="253" t="s">
        <v>71</v>
      </c>
      <c r="I249" s="253" t="s">
        <v>147</v>
      </c>
      <c r="J249" s="254">
        <v>1.6733620955025386</v>
      </c>
      <c r="K249" s="266" t="s">
        <v>184</v>
      </c>
      <c r="L249" s="256">
        <f>+INDEX(Mercado_MARZO_2025!$R$10:$R$349,MATCH(B249,Mercado_MARZO_2025!$J$10:$J$349,0))</f>
        <v>22066.725699522533</v>
      </c>
      <c r="M249" s="257">
        <f t="shared" si="18"/>
        <v>36925622.357432745</v>
      </c>
      <c r="N249" s="258">
        <f t="shared" si="19"/>
        <v>1.6740550307580306</v>
      </c>
      <c r="O249" s="259"/>
    </row>
    <row r="250" spans="1:15" ht="16.5" x14ac:dyDescent="0.3">
      <c r="A250" s="67" t="str">
        <f t="shared" si="15"/>
        <v>DITGeneraciónOrienteP</v>
      </c>
      <c r="B250" s="250" t="str">
        <f t="shared" si="16"/>
        <v>DITOrienteP</v>
      </c>
      <c r="C250" s="67" t="str">
        <f t="shared" si="17"/>
        <v>DITGeneraciónEnergíaOriente</v>
      </c>
      <c r="E250" s="267" t="s">
        <v>52</v>
      </c>
      <c r="F250" s="253" t="s">
        <v>159</v>
      </c>
      <c r="G250" s="252" t="s">
        <v>135</v>
      </c>
      <c r="H250" s="253" t="s">
        <v>71</v>
      </c>
      <c r="I250" s="253" t="s">
        <v>148</v>
      </c>
      <c r="J250" s="254">
        <v>1.9866484967905689</v>
      </c>
      <c r="K250" s="266" t="s">
        <v>184</v>
      </c>
      <c r="L250" s="256">
        <f>+INDEX(Mercado_MARZO_2025!$R$10:$R$349,MATCH(B250,Mercado_MARZO_2025!$J$10:$J$349,0))</f>
        <v>2293.4159635072815</v>
      </c>
      <c r="M250" s="257">
        <f t="shared" si="18"/>
        <v>4556211.3764172345</v>
      </c>
      <c r="N250" s="258">
        <f t="shared" si="19"/>
        <v>1.9874711631981543</v>
      </c>
      <c r="O250" s="259"/>
    </row>
    <row r="251" spans="1:15" ht="16.5" x14ac:dyDescent="0.3">
      <c r="A251" s="67" t="str">
        <f t="shared" si="15"/>
        <v>DITGeneraciónOrienteSP</v>
      </c>
      <c r="B251" s="250" t="str">
        <f t="shared" si="16"/>
        <v>DITOrienteSP</v>
      </c>
      <c r="C251" s="67" t="str">
        <f t="shared" si="17"/>
        <v>DITGeneraciónEnergíaOriente</v>
      </c>
      <c r="E251" s="267" t="s">
        <v>52</v>
      </c>
      <c r="F251" s="253" t="s">
        <v>159</v>
      </c>
      <c r="G251" s="252" t="s">
        <v>135</v>
      </c>
      <c r="H251" s="253" t="s">
        <v>71</v>
      </c>
      <c r="I251" s="253" t="s">
        <v>151</v>
      </c>
      <c r="J251" s="254">
        <v>0</v>
      </c>
      <c r="K251" s="266" t="s">
        <v>184</v>
      </c>
      <c r="L251" s="256">
        <f>+INDEX(Mercado_MARZO_2025!$R$10:$R$349,MATCH(B251,Mercado_MARZO_2025!$J$10:$J$349,0))</f>
        <v>0</v>
      </c>
      <c r="M251" s="257">
        <f t="shared" si="18"/>
        <v>0</v>
      </c>
      <c r="N251" s="258">
        <f t="shared" si="19"/>
        <v>0</v>
      </c>
      <c r="O251" s="259"/>
    </row>
    <row r="252" spans="1:15" ht="16.5" x14ac:dyDescent="0.3">
      <c r="A252" s="67" t="str">
        <f t="shared" si="15"/>
        <v>DB1GeneraciónPeninsular</v>
      </c>
      <c r="B252" s="250" t="str">
        <f t="shared" si="16"/>
        <v>DB1PeninsularNA</v>
      </c>
      <c r="C252" s="67" t="str">
        <f t="shared" si="17"/>
        <v>DB1GeneraciónEnergíaPeninsular</v>
      </c>
      <c r="E252" s="267" t="s">
        <v>48</v>
      </c>
      <c r="F252" s="253" t="s">
        <v>159</v>
      </c>
      <c r="G252" s="252" t="s">
        <v>135</v>
      </c>
      <c r="H252" s="253" t="s">
        <v>72</v>
      </c>
      <c r="I252" s="253" t="s">
        <v>161</v>
      </c>
      <c r="J252" s="254">
        <v>0.87307479736197469</v>
      </c>
      <c r="K252" s="266" t="s">
        <v>184</v>
      </c>
      <c r="L252" s="256">
        <f>+INDEX(Mercado_MARZO_2025!$R$10:$R$349,MATCH(B252,Mercado_MARZO_2025!$J$10:$J$349,0))</f>
        <v>101549.10859298971</v>
      </c>
      <c r="M252" s="257">
        <f t="shared" si="18"/>
        <v>88659967.407113656</v>
      </c>
      <c r="N252" s="258">
        <f t="shared" si="19"/>
        <v>0.87343633555469447</v>
      </c>
      <c r="O252" s="259"/>
    </row>
    <row r="253" spans="1:15" ht="16.5" x14ac:dyDescent="0.3">
      <c r="A253" s="67" t="str">
        <f t="shared" si="15"/>
        <v>DB2GeneraciónPeninsular</v>
      </c>
      <c r="B253" s="250" t="str">
        <f t="shared" si="16"/>
        <v>DB2PeninsularNA</v>
      </c>
      <c r="C253" s="67" t="str">
        <f t="shared" si="17"/>
        <v>DB2GeneraciónEnergíaPeninsular</v>
      </c>
      <c r="E253" s="267" t="s">
        <v>50</v>
      </c>
      <c r="F253" s="253" t="s">
        <v>159</v>
      </c>
      <c r="G253" s="252" t="s">
        <v>135</v>
      </c>
      <c r="H253" s="253" t="s">
        <v>72</v>
      </c>
      <c r="I253" s="253" t="s">
        <v>161</v>
      </c>
      <c r="J253" s="254">
        <v>0.86482054487294868</v>
      </c>
      <c r="K253" s="266" t="s">
        <v>184</v>
      </c>
      <c r="L253" s="256">
        <f>+INDEX(Mercado_MARZO_2025!$R$10:$R$349,MATCH(B253,Mercado_MARZO_2025!$J$10:$J$349,0))</f>
        <v>259555.8438211258</v>
      </c>
      <c r="M253" s="257">
        <f t="shared" si="18"/>
        <v>224469226.27834401</v>
      </c>
      <c r="N253" s="258">
        <f t="shared" si="19"/>
        <v>0.86517866499938578</v>
      </c>
      <c r="O253" s="259"/>
    </row>
    <row r="254" spans="1:15" ht="16.5" x14ac:dyDescent="0.3">
      <c r="A254" s="67" t="str">
        <f t="shared" si="15"/>
        <v>PDBTGeneraciónPeninsular</v>
      </c>
      <c r="B254" s="250" t="str">
        <f t="shared" si="16"/>
        <v>PDBTPeninsularNA</v>
      </c>
      <c r="C254" s="67" t="str">
        <f t="shared" si="17"/>
        <v>PDBTGeneraciónEnergíaPeninsular</v>
      </c>
      <c r="E254" s="267" t="s">
        <v>56</v>
      </c>
      <c r="F254" s="253" t="s">
        <v>159</v>
      </c>
      <c r="G254" s="252" t="s">
        <v>135</v>
      </c>
      <c r="H254" s="253" t="s">
        <v>72</v>
      </c>
      <c r="I254" s="253" t="s">
        <v>161</v>
      </c>
      <c r="J254" s="254">
        <v>1.966012865568004</v>
      </c>
      <c r="K254" s="266" t="s">
        <v>184</v>
      </c>
      <c r="L254" s="256">
        <f>+INDEX(Mercado_MARZO_2025!$R$10:$R$349,MATCH(B254,Mercado_MARZO_2025!$J$10:$J$349,0))</f>
        <v>64432.964738105038</v>
      </c>
      <c r="M254" s="257">
        <f t="shared" si="18"/>
        <v>126676037.64180404</v>
      </c>
      <c r="N254" s="258">
        <f t="shared" si="19"/>
        <v>1.9668269868098827</v>
      </c>
      <c r="O254" s="259"/>
    </row>
    <row r="255" spans="1:15" ht="16.5" x14ac:dyDescent="0.3">
      <c r="A255" s="67" t="str">
        <f t="shared" si="15"/>
        <v>GDBTGeneraciónPeninsular</v>
      </c>
      <c r="B255" s="250" t="str">
        <f t="shared" si="16"/>
        <v>GDBTPeninsularNA</v>
      </c>
      <c r="C255" s="67" t="str">
        <f t="shared" si="17"/>
        <v>GDBTGeneraciónEnergíaPeninsular</v>
      </c>
      <c r="E255" s="267" t="s">
        <v>53</v>
      </c>
      <c r="F255" s="253" t="s">
        <v>159</v>
      </c>
      <c r="G255" s="252" t="s">
        <v>135</v>
      </c>
      <c r="H255" s="253" t="s">
        <v>72</v>
      </c>
      <c r="I255" s="253" t="s">
        <v>161</v>
      </c>
      <c r="J255" s="254">
        <v>2.03748718825707</v>
      </c>
      <c r="K255" s="266" t="s">
        <v>184</v>
      </c>
      <c r="L255" s="256">
        <f>+INDEX(Mercado_MARZO_2025!$R$10:$R$349,MATCH(B255,Mercado_MARZO_2025!$J$10:$J$349,0))</f>
        <v>1275.7938692215928</v>
      </c>
      <c r="M255" s="257">
        <f t="shared" si="18"/>
        <v>2599413.663395911</v>
      </c>
      <c r="N255" s="258">
        <f t="shared" si="19"/>
        <v>2.0383309068456237</v>
      </c>
      <c r="O255" s="259"/>
    </row>
    <row r="256" spans="1:15" ht="16.5" x14ac:dyDescent="0.3">
      <c r="A256" s="67" t="str">
        <f t="shared" si="15"/>
        <v>RABTGeneraciónPeninsular</v>
      </c>
      <c r="B256" s="250" t="str">
        <f t="shared" si="16"/>
        <v>RABTPeninsularNA</v>
      </c>
      <c r="C256" s="67" t="str">
        <f t="shared" si="17"/>
        <v>RABTGeneraciónEnergíaPeninsular</v>
      </c>
      <c r="E256" s="267" t="s">
        <v>59</v>
      </c>
      <c r="F256" s="253" t="s">
        <v>159</v>
      </c>
      <c r="G256" s="252" t="s">
        <v>135</v>
      </c>
      <c r="H256" s="253" t="s">
        <v>72</v>
      </c>
      <c r="I256" s="253" t="s">
        <v>161</v>
      </c>
      <c r="J256" s="254">
        <v>0.86425775493051538</v>
      </c>
      <c r="K256" s="266" t="s">
        <v>184</v>
      </c>
      <c r="L256" s="256">
        <f>+INDEX(Mercado_MARZO_2025!$R$10:$R$349,MATCH(B256,Mercado_MARZO_2025!$J$10:$J$349,0))</f>
        <v>8054.4564676905111</v>
      </c>
      <c r="M256" s="257">
        <f t="shared" si="18"/>
        <v>6961126.4639517702</v>
      </c>
      <c r="N256" s="258">
        <f t="shared" si="19"/>
        <v>0.8646156420069786</v>
      </c>
      <c r="O256" s="259"/>
    </row>
    <row r="257" spans="1:15" ht="16.5" x14ac:dyDescent="0.3">
      <c r="A257" s="67" t="str">
        <f t="shared" si="15"/>
        <v>APBTGeneraciónPeninsular</v>
      </c>
      <c r="B257" s="250" t="str">
        <f t="shared" si="16"/>
        <v>APBTPeninsularNA</v>
      </c>
      <c r="C257" s="67" t="str">
        <f t="shared" si="17"/>
        <v>APBTGeneraciónEnergíaPeninsular</v>
      </c>
      <c r="E257" s="267" t="s">
        <v>57</v>
      </c>
      <c r="F257" s="253" t="s">
        <v>159</v>
      </c>
      <c r="G257" s="252" t="s">
        <v>135</v>
      </c>
      <c r="H257" s="253" t="s">
        <v>72</v>
      </c>
      <c r="I257" s="253" t="s">
        <v>161</v>
      </c>
      <c r="J257" s="254">
        <v>1.7116318115880211</v>
      </c>
      <c r="K257" s="266" t="s">
        <v>184</v>
      </c>
      <c r="L257" s="256">
        <f>+INDEX(Mercado_MARZO_2025!$R$10:$R$349,MATCH(B257,Mercado_MARZO_2025!$J$10:$J$349,0))</f>
        <v>15564.618839280884</v>
      </c>
      <c r="M257" s="257">
        <f t="shared" si="18"/>
        <v>26640896.74055538</v>
      </c>
      <c r="N257" s="258">
        <f t="shared" si="19"/>
        <v>1.7123405942417331</v>
      </c>
      <c r="O257" s="259"/>
    </row>
    <row r="258" spans="1:15" ht="16.5" x14ac:dyDescent="0.3">
      <c r="A258" s="67" t="str">
        <f t="shared" si="15"/>
        <v>APMTGeneraciónPeninsular</v>
      </c>
      <c r="B258" s="250" t="str">
        <f t="shared" si="16"/>
        <v>APMTPeninsularNA</v>
      </c>
      <c r="C258" s="67" t="str">
        <f t="shared" si="17"/>
        <v>APMTGeneraciónEnergíaPeninsular</v>
      </c>
      <c r="E258" s="267" t="s">
        <v>58</v>
      </c>
      <c r="F258" s="253" t="s">
        <v>159</v>
      </c>
      <c r="G258" s="252" t="s">
        <v>135</v>
      </c>
      <c r="H258" s="253" t="s">
        <v>72</v>
      </c>
      <c r="I258" s="253" t="s">
        <v>161</v>
      </c>
      <c r="J258" s="254">
        <v>1.4028477298394602</v>
      </c>
      <c r="K258" s="266" t="s">
        <v>184</v>
      </c>
      <c r="L258" s="256">
        <f>+INDEX(Mercado_MARZO_2025!$R$10:$R$349,MATCH(B258,Mercado_MARZO_2025!$J$10:$J$349,0))</f>
        <v>1984.1653478019705</v>
      </c>
      <c r="M258" s="257">
        <f t="shared" si="18"/>
        <v>2783481.8537901174</v>
      </c>
      <c r="N258" s="258">
        <f t="shared" si="19"/>
        <v>1.4034286457408693</v>
      </c>
      <c r="O258" s="259"/>
    </row>
    <row r="259" spans="1:15" ht="16.5" x14ac:dyDescent="0.3">
      <c r="A259" s="67" t="str">
        <f t="shared" si="15"/>
        <v>GDMTHGeneraciónPeninsularB</v>
      </c>
      <c r="B259" s="250" t="str">
        <f t="shared" si="16"/>
        <v>GDMTHPeninsularB</v>
      </c>
      <c r="C259" s="67" t="str">
        <f t="shared" si="17"/>
        <v>GDMTHGeneraciónEnergíaPeninsular</v>
      </c>
      <c r="E259" s="251" t="s">
        <v>54</v>
      </c>
      <c r="F259" s="253" t="s">
        <v>159</v>
      </c>
      <c r="G259" s="252" t="s">
        <v>135</v>
      </c>
      <c r="H259" s="253" t="s">
        <v>72</v>
      </c>
      <c r="I259" s="253" t="s">
        <v>146</v>
      </c>
      <c r="J259" s="254">
        <v>1.1197643887953641</v>
      </c>
      <c r="K259" s="266" t="s">
        <v>184</v>
      </c>
      <c r="L259" s="256">
        <f>+INDEX(Mercado_MARZO_2025!$R$10:$R$349,MATCH(B259,Mercado_MARZO_2025!$J$10:$J$349,0))</f>
        <v>111535.72026989411</v>
      </c>
      <c r="M259" s="257">
        <f t="shared" si="18"/>
        <v>124893727.63686869</v>
      </c>
      <c r="N259" s="258">
        <f t="shared" si="19"/>
        <v>1.1202280805599418</v>
      </c>
      <c r="O259" s="259"/>
    </row>
    <row r="260" spans="1:15" ht="16.5" x14ac:dyDescent="0.3">
      <c r="A260" s="67" t="str">
        <f t="shared" si="15"/>
        <v>GDMTHGeneraciónPeninsularI</v>
      </c>
      <c r="B260" s="250" t="str">
        <f t="shared" si="16"/>
        <v>GDMTHPeninsularI</v>
      </c>
      <c r="C260" s="67" t="str">
        <f t="shared" si="17"/>
        <v>GDMTHGeneraciónEnergíaPeninsular</v>
      </c>
      <c r="E260" s="251" t="s">
        <v>54</v>
      </c>
      <c r="F260" s="253" t="s">
        <v>159</v>
      </c>
      <c r="G260" s="252" t="s">
        <v>135</v>
      </c>
      <c r="H260" s="253" t="s">
        <v>72</v>
      </c>
      <c r="I260" s="253" t="s">
        <v>147</v>
      </c>
      <c r="J260" s="254">
        <v>2.0282949525306555</v>
      </c>
      <c r="K260" s="266" t="s">
        <v>184</v>
      </c>
      <c r="L260" s="256">
        <f>+INDEX(Mercado_MARZO_2025!$R$10:$R$349,MATCH(B260,Mercado_MARZO_2025!$J$10:$J$349,0))</f>
        <v>214054.28112233448</v>
      </c>
      <c r="M260" s="257">
        <f t="shared" si="18"/>
        <v>434165217.968009</v>
      </c>
      <c r="N260" s="258">
        <f t="shared" si="19"/>
        <v>2.0291348646363034</v>
      </c>
      <c r="O260" s="259"/>
    </row>
    <row r="261" spans="1:15" ht="16.5" x14ac:dyDescent="0.3">
      <c r="A261" s="67" t="str">
        <f t="shared" si="15"/>
        <v>GDMTHGeneraciónPeninsularP</v>
      </c>
      <c r="B261" s="250" t="str">
        <f t="shared" si="16"/>
        <v>GDMTHPeninsularP</v>
      </c>
      <c r="C261" s="67" t="str">
        <f t="shared" si="17"/>
        <v>GDMTHGeneraciónEnergíaPeninsular</v>
      </c>
      <c r="E261" s="251" t="s">
        <v>54</v>
      </c>
      <c r="F261" s="253" t="s">
        <v>159</v>
      </c>
      <c r="G261" s="252" t="s">
        <v>135</v>
      </c>
      <c r="H261" s="253" t="s">
        <v>72</v>
      </c>
      <c r="I261" s="253" t="s">
        <v>148</v>
      </c>
      <c r="J261" s="254">
        <v>2.2875535193450602</v>
      </c>
      <c r="K261" s="266" t="s">
        <v>184</v>
      </c>
      <c r="L261" s="256">
        <f>+INDEX(Mercado_MARZO_2025!$R$10:$R$349,MATCH(B261,Mercado_MARZO_2025!$J$10:$J$349,0))</f>
        <v>50701.073741036729</v>
      </c>
      <c r="M261" s="257">
        <f t="shared" si="18"/>
        <v>115981419.670882</v>
      </c>
      <c r="N261" s="258">
        <f t="shared" si="19"/>
        <v>2.2885007898053149</v>
      </c>
      <c r="O261" s="259"/>
    </row>
    <row r="262" spans="1:15" ht="16.5" x14ac:dyDescent="0.3">
      <c r="A262" s="67" t="str">
        <f t="shared" si="15"/>
        <v>GDMTOGeneraciónPeninsular</v>
      </c>
      <c r="B262" s="250" t="str">
        <f t="shared" si="16"/>
        <v>GDMTOPeninsularNA</v>
      </c>
      <c r="C262" s="67" t="str">
        <f t="shared" si="17"/>
        <v>GDMTOGeneraciónEnergíaPeninsular</v>
      </c>
      <c r="E262" s="251" t="s">
        <v>55</v>
      </c>
      <c r="F262" s="253" t="s">
        <v>159</v>
      </c>
      <c r="G262" s="252" t="s">
        <v>135</v>
      </c>
      <c r="H262" s="253" t="s">
        <v>72</v>
      </c>
      <c r="I262" s="253" t="s">
        <v>161</v>
      </c>
      <c r="J262" s="254">
        <v>1.6589171536467431</v>
      </c>
      <c r="K262" s="266" t="s">
        <v>184</v>
      </c>
      <c r="L262" s="256">
        <f>+INDEX(Mercado_MARZO_2025!$R$10:$R$349,MATCH(B262,Mercado_MARZO_2025!$J$10:$J$349,0))</f>
        <v>77198.852750348102</v>
      </c>
      <c r="M262" s="257">
        <f t="shared" si="18"/>
        <v>128066501.06940152</v>
      </c>
      <c r="N262" s="258">
        <f t="shared" si="19"/>
        <v>1.6596041072862404</v>
      </c>
      <c r="O262" s="259"/>
    </row>
    <row r="263" spans="1:15" ht="16.5" x14ac:dyDescent="0.3">
      <c r="A263" s="67" t="str">
        <f t="shared" si="15"/>
        <v>RAMTGeneraciónPeninsular</v>
      </c>
      <c r="B263" s="250" t="str">
        <f t="shared" si="16"/>
        <v>RAMTPeninsularNA</v>
      </c>
      <c r="C263" s="67" t="str">
        <f t="shared" si="17"/>
        <v>RAMTGeneraciónEnergíaPeninsular</v>
      </c>
      <c r="E263" s="267" t="s">
        <v>60</v>
      </c>
      <c r="F263" s="253" t="s">
        <v>159</v>
      </c>
      <c r="G263" s="252" t="s">
        <v>135</v>
      </c>
      <c r="H263" s="253" t="s">
        <v>72</v>
      </c>
      <c r="I263" s="253" t="s">
        <v>161</v>
      </c>
      <c r="J263" s="254">
        <v>0.81904696288834999</v>
      </c>
      <c r="K263" s="266" t="s">
        <v>184</v>
      </c>
      <c r="L263" s="256">
        <f>+INDEX(Mercado_MARZO_2025!$R$10:$R$349,MATCH(B263,Mercado_MARZO_2025!$J$10:$J$349,0))</f>
        <v>11242.411651806045</v>
      </c>
      <c r="M263" s="257">
        <f t="shared" si="18"/>
        <v>9208063.1189523395</v>
      </c>
      <c r="N263" s="258">
        <f t="shared" si="19"/>
        <v>0.81938612828358304</v>
      </c>
      <c r="O263" s="259"/>
    </row>
    <row r="264" spans="1:15" ht="16.5" x14ac:dyDescent="0.3">
      <c r="A264" s="67" t="str">
        <f t="shared" si="15"/>
        <v>DISTGeneraciónPeninsularB</v>
      </c>
      <c r="B264" s="250" t="str">
        <f t="shared" si="16"/>
        <v>DISTPeninsularB</v>
      </c>
      <c r="C264" s="67" t="str">
        <f t="shared" si="17"/>
        <v>DISTGeneraciónEnergíaPeninsular</v>
      </c>
      <c r="E264" s="267" t="s">
        <v>51</v>
      </c>
      <c r="F264" s="253" t="s">
        <v>159</v>
      </c>
      <c r="G264" s="252" t="s">
        <v>135</v>
      </c>
      <c r="H264" s="253" t="s">
        <v>72</v>
      </c>
      <c r="I264" s="253" t="s">
        <v>146</v>
      </c>
      <c r="J264" s="254">
        <v>1.0000777277044879</v>
      </c>
      <c r="K264" s="266" t="s">
        <v>184</v>
      </c>
      <c r="L264" s="256">
        <f>+INDEX(Mercado_MARZO_2025!$R$10:$R$349,MATCH(B264,Mercado_MARZO_2025!$J$10:$J$349,0))</f>
        <v>4731.6991433092853</v>
      </c>
      <c r="M264" s="257">
        <f t="shared" si="18"/>
        <v>4732066.9274220215</v>
      </c>
      <c r="N264" s="258">
        <f t="shared" si="19"/>
        <v>1.0004918575079664</v>
      </c>
      <c r="O264" s="259"/>
    </row>
    <row r="265" spans="1:15" ht="16.5" x14ac:dyDescent="0.3">
      <c r="A265" s="67" t="str">
        <f t="shared" si="15"/>
        <v>DISTGeneraciónPeninsularI</v>
      </c>
      <c r="B265" s="250" t="str">
        <f t="shared" si="16"/>
        <v>DISTPeninsularI</v>
      </c>
      <c r="C265" s="67" t="str">
        <f t="shared" si="17"/>
        <v>DISTGeneraciónEnergíaPeninsular</v>
      </c>
      <c r="E265" s="267" t="s">
        <v>51</v>
      </c>
      <c r="F265" s="253" t="s">
        <v>159</v>
      </c>
      <c r="G265" s="252" t="s">
        <v>135</v>
      </c>
      <c r="H265" s="253" t="s">
        <v>72</v>
      </c>
      <c r="I265" s="253" t="s">
        <v>147</v>
      </c>
      <c r="J265" s="254">
        <v>1.8543928603186752</v>
      </c>
      <c r="K265" s="266" t="s">
        <v>184</v>
      </c>
      <c r="L265" s="256">
        <f>+INDEX(Mercado_MARZO_2025!$R$10:$R$349,MATCH(B265,Mercado_MARZO_2025!$J$10:$J$349,0))</f>
        <v>8227.5995329395537</v>
      </c>
      <c r="M265" s="257">
        <f t="shared" si="18"/>
        <v>15257201.831444375</v>
      </c>
      <c r="N265" s="258">
        <f t="shared" si="19"/>
        <v>1.8551607599824129</v>
      </c>
      <c r="O265" s="259"/>
    </row>
    <row r="266" spans="1:15" ht="16.5" x14ac:dyDescent="0.3">
      <c r="A266" s="67" t="str">
        <f t="shared" si="15"/>
        <v>DISTGeneraciónPeninsularP</v>
      </c>
      <c r="B266" s="250" t="str">
        <f t="shared" si="16"/>
        <v>DISTPeninsularP</v>
      </c>
      <c r="C266" s="67" t="str">
        <f t="shared" si="17"/>
        <v>DISTGeneraciónEnergíaPeninsular</v>
      </c>
      <c r="E266" s="267" t="s">
        <v>51</v>
      </c>
      <c r="F266" s="253" t="s">
        <v>159</v>
      </c>
      <c r="G266" s="252" t="s">
        <v>135</v>
      </c>
      <c r="H266" s="253" t="s">
        <v>72</v>
      </c>
      <c r="I266" s="253" t="s">
        <v>148</v>
      </c>
      <c r="J266" s="254">
        <v>2.0434902809763629</v>
      </c>
      <c r="K266" s="266" t="s">
        <v>184</v>
      </c>
      <c r="L266" s="256">
        <f>+INDEX(Mercado_MARZO_2025!$R$10:$R$349,MATCH(B266,Mercado_MARZO_2025!$J$10:$J$349,0))</f>
        <v>1211.8709656166868</v>
      </c>
      <c r="M266" s="257">
        <f t="shared" si="18"/>
        <v>2476446.5400351398</v>
      </c>
      <c r="N266" s="258">
        <f t="shared" si="19"/>
        <v>2.044336485431304</v>
      </c>
      <c r="O266" s="259"/>
    </row>
    <row r="267" spans="1:15" ht="16.5" x14ac:dyDescent="0.3">
      <c r="A267" s="67" t="str">
        <f t="shared" si="15"/>
        <v>DISTGeneraciónPeninsularSP</v>
      </c>
      <c r="B267" s="250" t="str">
        <f t="shared" si="16"/>
        <v>DISTPeninsularSP</v>
      </c>
      <c r="C267" s="67" t="str">
        <f t="shared" si="17"/>
        <v>DISTGeneraciónEnergíaPeninsular</v>
      </c>
      <c r="E267" s="267" t="s">
        <v>51</v>
      </c>
      <c r="F267" s="253" t="s">
        <v>159</v>
      </c>
      <c r="G267" s="252" t="s">
        <v>135</v>
      </c>
      <c r="H267" s="253" t="s">
        <v>72</v>
      </c>
      <c r="I267" s="253" t="s">
        <v>151</v>
      </c>
      <c r="J267" s="254">
        <v>0</v>
      </c>
      <c r="K267" s="266" t="s">
        <v>184</v>
      </c>
      <c r="L267" s="256">
        <f>+INDEX(Mercado_MARZO_2025!$R$10:$R$349,MATCH(B267,Mercado_MARZO_2025!$J$10:$J$349,0))</f>
        <v>0</v>
      </c>
      <c r="M267" s="257">
        <f t="shared" si="18"/>
        <v>0</v>
      </c>
      <c r="N267" s="258">
        <f t="shared" si="19"/>
        <v>0</v>
      </c>
      <c r="O267" s="259"/>
    </row>
    <row r="268" spans="1:15" ht="16.5" x14ac:dyDescent="0.3">
      <c r="A268" s="67" t="str">
        <f t="shared" ref="A268:A331" si="20">IF(I268="NA",E268&amp;F268&amp;H268,E268&amp;F268&amp;H268&amp;I268)</f>
        <v>DITGeneraciónPeninsularB</v>
      </c>
      <c r="B268" s="250" t="str">
        <f t="shared" ref="B268:B331" si="21">E268&amp;H268&amp;I268</f>
        <v>DITPeninsularB</v>
      </c>
      <c r="C268" s="67" t="str">
        <f t="shared" ref="C268:C331" si="22">E268&amp;F268&amp;G268&amp;H268</f>
        <v>DITGeneraciónEnergíaPeninsular</v>
      </c>
      <c r="E268" s="267" t="s">
        <v>52</v>
      </c>
      <c r="F268" s="253" t="s">
        <v>159</v>
      </c>
      <c r="G268" s="252" t="s">
        <v>135</v>
      </c>
      <c r="H268" s="253" t="s">
        <v>72</v>
      </c>
      <c r="I268" s="253" t="s">
        <v>146</v>
      </c>
      <c r="J268" s="254">
        <v>0.98394441602139149</v>
      </c>
      <c r="K268" s="266" t="s">
        <v>184</v>
      </c>
      <c r="L268" s="256">
        <f>+INDEX(Mercado_MARZO_2025!$R$10:$R$349,MATCH(B268,Mercado_MARZO_2025!$J$10:$J$349,0))</f>
        <v>333.24041536241862</v>
      </c>
      <c r="M268" s="257">
        <f t="shared" si="18"/>
        <v>327890.04588850093</v>
      </c>
      <c r="N268" s="258">
        <f t="shared" si="19"/>
        <v>0.98435186505895389</v>
      </c>
      <c r="O268" s="259"/>
    </row>
    <row r="269" spans="1:15" ht="16.5" x14ac:dyDescent="0.3">
      <c r="A269" s="67" t="str">
        <f t="shared" si="20"/>
        <v>DITGeneraciónPeninsularI</v>
      </c>
      <c r="B269" s="250" t="str">
        <f t="shared" si="21"/>
        <v>DITPeninsularI</v>
      </c>
      <c r="C269" s="67" t="str">
        <f t="shared" si="22"/>
        <v>DITGeneraciónEnergíaPeninsular</v>
      </c>
      <c r="E269" s="267" t="s">
        <v>52</v>
      </c>
      <c r="F269" s="253" t="s">
        <v>159</v>
      </c>
      <c r="G269" s="252" t="s">
        <v>135</v>
      </c>
      <c r="H269" s="253" t="s">
        <v>72</v>
      </c>
      <c r="I269" s="253" t="s">
        <v>147</v>
      </c>
      <c r="J269" s="254">
        <v>1.8328192458587214</v>
      </c>
      <c r="K269" s="266" t="s">
        <v>184</v>
      </c>
      <c r="L269" s="256">
        <f>+INDEX(Mercado_MARZO_2025!$R$10:$R$349,MATCH(B269,Mercado_MARZO_2025!$J$10:$J$349,0))</f>
        <v>472.90574774993047</v>
      </c>
      <c r="M269" s="257">
        <f t="shared" ref="M269:M332" si="23">IF(OR(G269="Energía",G269="Potencia"),J269*L269*1000,J269*L269)</f>
        <v>866750.75595328223</v>
      </c>
      <c r="N269" s="258">
        <f t="shared" ref="N269:N332" si="24">J269*(1+$R$11)</f>
        <v>1.8335782119401292</v>
      </c>
      <c r="O269" s="259"/>
    </row>
    <row r="270" spans="1:15" ht="16.5" x14ac:dyDescent="0.3">
      <c r="A270" s="67" t="str">
        <f t="shared" si="20"/>
        <v>DITGeneraciónPeninsularP</v>
      </c>
      <c r="B270" s="250" t="str">
        <f t="shared" si="21"/>
        <v>DITPeninsularP</v>
      </c>
      <c r="C270" s="67" t="str">
        <f t="shared" si="22"/>
        <v>DITGeneraciónEnergíaPeninsular</v>
      </c>
      <c r="E270" s="267" t="s">
        <v>52</v>
      </c>
      <c r="F270" s="253" t="s">
        <v>159</v>
      </c>
      <c r="G270" s="252" t="s">
        <v>135</v>
      </c>
      <c r="H270" s="253" t="s">
        <v>72</v>
      </c>
      <c r="I270" s="253" t="s">
        <v>148</v>
      </c>
      <c r="J270" s="254">
        <v>1.9742671180570301</v>
      </c>
      <c r="K270" s="266" t="s">
        <v>184</v>
      </c>
      <c r="L270" s="256">
        <f>+INDEX(Mercado_MARZO_2025!$R$10:$R$349,MATCH(B270,Mercado_MARZO_2025!$J$10:$J$349,0))</f>
        <v>49.149547870960554</v>
      </c>
      <c r="M270" s="257">
        <f t="shared" si="23"/>
        <v>97034.336229007342</v>
      </c>
      <c r="N270" s="258">
        <f t="shared" si="24"/>
        <v>1.9750846573651915</v>
      </c>
      <c r="O270" s="259"/>
    </row>
    <row r="271" spans="1:15" ht="16.5" x14ac:dyDescent="0.3">
      <c r="A271" s="67" t="str">
        <f t="shared" si="20"/>
        <v>DITGeneraciónPeninsularSP</v>
      </c>
      <c r="B271" s="250" t="str">
        <f t="shared" si="21"/>
        <v>DITPeninsularSP</v>
      </c>
      <c r="C271" s="67" t="str">
        <f t="shared" si="22"/>
        <v>DITGeneraciónEnergíaPeninsular</v>
      </c>
      <c r="E271" s="267" t="s">
        <v>52</v>
      </c>
      <c r="F271" s="253" t="s">
        <v>159</v>
      </c>
      <c r="G271" s="252" t="s">
        <v>135</v>
      </c>
      <c r="H271" s="253" t="s">
        <v>72</v>
      </c>
      <c r="I271" s="253" t="s">
        <v>151</v>
      </c>
      <c r="J271" s="254">
        <v>0</v>
      </c>
      <c r="K271" s="266" t="s">
        <v>184</v>
      </c>
      <c r="L271" s="256">
        <f>+INDEX(Mercado_MARZO_2025!$R$10:$R$349,MATCH(B271,Mercado_MARZO_2025!$J$10:$J$349,0))</f>
        <v>0</v>
      </c>
      <c r="M271" s="257">
        <f t="shared" si="23"/>
        <v>0</v>
      </c>
      <c r="N271" s="258">
        <f t="shared" si="24"/>
        <v>0</v>
      </c>
      <c r="O271" s="259"/>
    </row>
    <row r="272" spans="1:15" ht="16.5" x14ac:dyDescent="0.3">
      <c r="A272" s="67" t="str">
        <f t="shared" si="20"/>
        <v>DB1GeneraciónSureste</v>
      </c>
      <c r="B272" s="250" t="str">
        <f t="shared" si="21"/>
        <v>DB1SuresteNA</v>
      </c>
      <c r="C272" s="67" t="str">
        <f t="shared" si="22"/>
        <v>DB1GeneraciónEnergíaSureste</v>
      </c>
      <c r="E272" s="267" t="s">
        <v>48</v>
      </c>
      <c r="F272" s="253" t="s">
        <v>159</v>
      </c>
      <c r="G272" s="252" t="s">
        <v>135</v>
      </c>
      <c r="H272" s="253" t="s">
        <v>73</v>
      </c>
      <c r="I272" s="253" t="s">
        <v>161</v>
      </c>
      <c r="J272" s="254">
        <v>0.83292911480171195</v>
      </c>
      <c r="K272" s="266" t="s">
        <v>184</v>
      </c>
      <c r="L272" s="256">
        <f>+INDEX(Mercado_MARZO_2025!$R$10:$R$349,MATCH(B272,Mercado_MARZO_2025!$J$10:$J$349,0))</f>
        <v>148286.48272999961</v>
      </c>
      <c r="M272" s="257">
        <f t="shared" si="23"/>
        <v>123512128.79735792</v>
      </c>
      <c r="N272" s="258">
        <f t="shared" si="24"/>
        <v>0.83327402876296586</v>
      </c>
      <c r="O272" s="259"/>
    </row>
    <row r="273" spans="1:15" ht="16.5" x14ac:dyDescent="0.3">
      <c r="A273" s="67" t="str">
        <f t="shared" si="20"/>
        <v>DB2GeneraciónSureste</v>
      </c>
      <c r="B273" s="250" t="str">
        <f t="shared" si="21"/>
        <v>DB2SuresteNA</v>
      </c>
      <c r="C273" s="67" t="str">
        <f t="shared" si="22"/>
        <v>DB2GeneraciónEnergíaSureste</v>
      </c>
      <c r="E273" s="267" t="s">
        <v>50</v>
      </c>
      <c r="F273" s="253" t="s">
        <v>159</v>
      </c>
      <c r="G273" s="252" t="s">
        <v>135</v>
      </c>
      <c r="H273" s="253" t="s">
        <v>73</v>
      </c>
      <c r="I273" s="253" t="s">
        <v>161</v>
      </c>
      <c r="J273" s="254">
        <v>0.8261756354925085</v>
      </c>
      <c r="K273" s="266" t="s">
        <v>184</v>
      </c>
      <c r="L273" s="256">
        <f>+INDEX(Mercado_MARZO_2025!$R$10:$R$349,MATCH(B273,Mercado_MARZO_2025!$J$10:$J$349,0))</f>
        <v>290938.82427463232</v>
      </c>
      <c r="M273" s="257">
        <f t="shared" si="23"/>
        <v>240366568.03453764</v>
      </c>
      <c r="N273" s="258">
        <f t="shared" si="24"/>
        <v>0.82651775285407658</v>
      </c>
      <c r="O273" s="259"/>
    </row>
    <row r="274" spans="1:15" ht="16.5" x14ac:dyDescent="0.3">
      <c r="A274" s="67" t="str">
        <f t="shared" si="20"/>
        <v>PDBTGeneraciónSureste</v>
      </c>
      <c r="B274" s="250" t="str">
        <f t="shared" si="21"/>
        <v>PDBTSuresteNA</v>
      </c>
      <c r="C274" s="67" t="str">
        <f t="shared" si="22"/>
        <v>PDBTGeneraciónEnergíaSureste</v>
      </c>
      <c r="E274" s="267" t="s">
        <v>56</v>
      </c>
      <c r="F274" s="253" t="s">
        <v>159</v>
      </c>
      <c r="G274" s="252" t="s">
        <v>135</v>
      </c>
      <c r="H274" s="253" t="s">
        <v>73</v>
      </c>
      <c r="I274" s="253" t="s">
        <v>161</v>
      </c>
      <c r="J274" s="254">
        <v>1.6568535905244866</v>
      </c>
      <c r="K274" s="266" t="s">
        <v>184</v>
      </c>
      <c r="L274" s="256">
        <f>+INDEX(Mercado_MARZO_2025!$R$10:$R$349,MATCH(B274,Mercado_MARZO_2025!$J$10:$J$349,0))</f>
        <v>82725.074024324611</v>
      </c>
      <c r="M274" s="257">
        <f t="shared" si="23"/>
        <v>137063335.92360619</v>
      </c>
      <c r="N274" s="258">
        <f t="shared" si="24"/>
        <v>1.6575396896474133</v>
      </c>
      <c r="O274" s="259"/>
    </row>
    <row r="275" spans="1:15" ht="16.5" x14ac:dyDescent="0.3">
      <c r="A275" s="67" t="str">
        <f t="shared" si="20"/>
        <v>GDBTGeneraciónSureste</v>
      </c>
      <c r="B275" s="250" t="str">
        <f t="shared" si="21"/>
        <v>GDBTSuresteNA</v>
      </c>
      <c r="C275" s="67" t="str">
        <f t="shared" si="22"/>
        <v>GDBTGeneraciónEnergíaSureste</v>
      </c>
      <c r="E275" s="267" t="s">
        <v>53</v>
      </c>
      <c r="F275" s="253" t="s">
        <v>159</v>
      </c>
      <c r="G275" s="252" t="s">
        <v>135</v>
      </c>
      <c r="H275" s="253" t="s">
        <v>73</v>
      </c>
      <c r="I275" s="253" t="s">
        <v>161</v>
      </c>
      <c r="J275" s="254">
        <v>1.3979702170050343</v>
      </c>
      <c r="K275" s="266" t="s">
        <v>184</v>
      </c>
      <c r="L275" s="256">
        <f>+INDEX(Mercado_MARZO_2025!$R$10:$R$349,MATCH(B275,Mercado_MARZO_2025!$J$10:$J$349,0))</f>
        <v>2161.6253282193725</v>
      </c>
      <c r="M275" s="257">
        <f t="shared" si="23"/>
        <v>3021887.8291744143</v>
      </c>
      <c r="N275" s="258">
        <f t="shared" si="24"/>
        <v>1.3985491131400039</v>
      </c>
      <c r="O275" s="259"/>
    </row>
    <row r="276" spans="1:15" ht="16.5" x14ac:dyDescent="0.3">
      <c r="A276" s="67" t="str">
        <f t="shared" si="20"/>
        <v>RABTGeneraciónSureste</v>
      </c>
      <c r="B276" s="250" t="str">
        <f t="shared" si="21"/>
        <v>RABTSuresteNA</v>
      </c>
      <c r="C276" s="67" t="str">
        <f t="shared" si="22"/>
        <v>RABTGeneraciónEnergíaSureste</v>
      </c>
      <c r="E276" s="267" t="s">
        <v>59</v>
      </c>
      <c r="F276" s="253" t="s">
        <v>159</v>
      </c>
      <c r="G276" s="252" t="s">
        <v>135</v>
      </c>
      <c r="H276" s="253" t="s">
        <v>73</v>
      </c>
      <c r="I276" s="253" t="s">
        <v>161</v>
      </c>
      <c r="J276" s="254">
        <v>0.82092292936312894</v>
      </c>
      <c r="K276" s="266" t="s">
        <v>184</v>
      </c>
      <c r="L276" s="256">
        <f>+INDEX(Mercado_MARZO_2025!$R$10:$R$349,MATCH(B276,Mercado_MARZO_2025!$J$10:$J$349,0))</f>
        <v>8487.4312894252053</v>
      </c>
      <c r="M276" s="257">
        <f t="shared" si="23"/>
        <v>6967526.9568832181</v>
      </c>
      <c r="N276" s="258">
        <f t="shared" si="24"/>
        <v>0.82126287159160805</v>
      </c>
      <c r="O276" s="259"/>
    </row>
    <row r="277" spans="1:15" ht="16.5" x14ac:dyDescent="0.3">
      <c r="A277" s="67" t="str">
        <f t="shared" si="20"/>
        <v>APBTGeneraciónSureste</v>
      </c>
      <c r="B277" s="250" t="str">
        <f t="shared" si="21"/>
        <v>APBTSuresteNA</v>
      </c>
      <c r="C277" s="67" t="str">
        <f t="shared" si="22"/>
        <v>APBTGeneraciónEnergíaSureste</v>
      </c>
      <c r="E277" s="267" t="s">
        <v>57</v>
      </c>
      <c r="F277" s="253" t="s">
        <v>159</v>
      </c>
      <c r="G277" s="252" t="s">
        <v>135</v>
      </c>
      <c r="H277" s="253" t="s">
        <v>73</v>
      </c>
      <c r="I277" s="253" t="s">
        <v>161</v>
      </c>
      <c r="J277" s="254">
        <v>1.5484227282822813</v>
      </c>
      <c r="K277" s="266" t="s">
        <v>184</v>
      </c>
      <c r="L277" s="256">
        <f>+INDEX(Mercado_MARZO_2025!$R$10:$R$349,MATCH(B277,Mercado_MARZO_2025!$J$10:$J$349,0))</f>
        <v>25298.302306933674</v>
      </c>
      <c r="M277" s="257">
        <f t="shared" si="23"/>
        <v>39172466.279012173</v>
      </c>
      <c r="N277" s="258">
        <f t="shared" si="24"/>
        <v>1.5490639264435855</v>
      </c>
      <c r="O277" s="259"/>
    </row>
    <row r="278" spans="1:15" ht="16.5" x14ac:dyDescent="0.3">
      <c r="A278" s="67" t="str">
        <f t="shared" si="20"/>
        <v>APMTGeneraciónSureste</v>
      </c>
      <c r="B278" s="250" t="str">
        <f t="shared" si="21"/>
        <v>APMTSuresteNA</v>
      </c>
      <c r="C278" s="67" t="str">
        <f t="shared" si="22"/>
        <v>APMTGeneraciónEnergíaSureste</v>
      </c>
      <c r="E278" s="267" t="s">
        <v>58</v>
      </c>
      <c r="F278" s="253" t="s">
        <v>159</v>
      </c>
      <c r="G278" s="252" t="s">
        <v>135</v>
      </c>
      <c r="H278" s="253" t="s">
        <v>73</v>
      </c>
      <c r="I278" s="253" t="s">
        <v>161</v>
      </c>
      <c r="J278" s="254">
        <v>1.3165532719996422</v>
      </c>
      <c r="K278" s="266" t="s">
        <v>184</v>
      </c>
      <c r="L278" s="256">
        <f>+INDEX(Mercado_MARZO_2025!$R$10:$R$349,MATCH(B278,Mercado_MARZO_2025!$J$10:$J$349,0))</f>
        <v>1383.1162496107665</v>
      </c>
      <c r="M278" s="257">
        <f t="shared" si="23"/>
        <v>1820946.2239809285</v>
      </c>
      <c r="N278" s="258">
        <f t="shared" si="24"/>
        <v>1.3170984535717323</v>
      </c>
      <c r="O278" s="259"/>
    </row>
    <row r="279" spans="1:15" ht="16.5" x14ac:dyDescent="0.3">
      <c r="A279" s="67" t="str">
        <f t="shared" si="20"/>
        <v>GDMTHGeneraciónSuresteB</v>
      </c>
      <c r="B279" s="250" t="str">
        <f t="shared" si="21"/>
        <v>GDMTHSuresteB</v>
      </c>
      <c r="C279" s="67" t="str">
        <f t="shared" si="22"/>
        <v>GDMTHGeneraciónEnergíaSureste</v>
      </c>
      <c r="E279" s="251" t="s">
        <v>54</v>
      </c>
      <c r="F279" s="253" t="s">
        <v>159</v>
      </c>
      <c r="G279" s="252" t="s">
        <v>135</v>
      </c>
      <c r="H279" s="253" t="s">
        <v>73</v>
      </c>
      <c r="I279" s="253" t="s">
        <v>146</v>
      </c>
      <c r="J279" s="254">
        <v>0.87945308337622241</v>
      </c>
      <c r="K279" s="266" t="s">
        <v>184</v>
      </c>
      <c r="L279" s="256">
        <f>+INDEX(Mercado_MARZO_2025!$R$10:$R$349,MATCH(B279,Mercado_MARZO_2025!$J$10:$J$349,0))</f>
        <v>43282.964126010091</v>
      </c>
      <c r="M279" s="257">
        <f t="shared" si="23"/>
        <v>38065336.258281998</v>
      </c>
      <c r="N279" s="258">
        <f t="shared" si="24"/>
        <v>0.87981726280197881</v>
      </c>
      <c r="O279" s="259"/>
    </row>
    <row r="280" spans="1:15" ht="16.5" x14ac:dyDescent="0.3">
      <c r="A280" s="67" t="str">
        <f t="shared" si="20"/>
        <v>GDMTHGeneraciónSuresteI</v>
      </c>
      <c r="B280" s="250" t="str">
        <f t="shared" si="21"/>
        <v>GDMTHSuresteI</v>
      </c>
      <c r="C280" s="67" t="str">
        <f t="shared" si="22"/>
        <v>GDMTHGeneraciónEnergíaSureste</v>
      </c>
      <c r="E280" s="251" t="s">
        <v>54</v>
      </c>
      <c r="F280" s="253" t="s">
        <v>159</v>
      </c>
      <c r="G280" s="252" t="s">
        <v>135</v>
      </c>
      <c r="H280" s="253" t="s">
        <v>73</v>
      </c>
      <c r="I280" s="253" t="s">
        <v>147</v>
      </c>
      <c r="J280" s="254">
        <v>1.6806783647541756</v>
      </c>
      <c r="K280" s="266" t="s">
        <v>184</v>
      </c>
      <c r="L280" s="256">
        <f>+INDEX(Mercado_MARZO_2025!$R$10:$R$349,MATCH(B280,Mercado_MARZO_2025!$J$10:$J$349,0))</f>
        <v>83066.696018259172</v>
      </c>
      <c r="M280" s="257">
        <f t="shared" si="23"/>
        <v>139608398.82950002</v>
      </c>
      <c r="N280" s="258">
        <f t="shared" si="24"/>
        <v>1.6813743296593275</v>
      </c>
      <c r="O280" s="259"/>
    </row>
    <row r="281" spans="1:15" ht="16.5" x14ac:dyDescent="0.3">
      <c r="A281" s="67" t="str">
        <f t="shared" si="20"/>
        <v>GDMTHGeneraciónSuresteP</v>
      </c>
      <c r="B281" s="250" t="str">
        <f t="shared" si="21"/>
        <v>GDMTHSuresteP</v>
      </c>
      <c r="C281" s="67" t="str">
        <f t="shared" si="22"/>
        <v>GDMTHGeneraciónEnergíaSureste</v>
      </c>
      <c r="E281" s="251" t="s">
        <v>54</v>
      </c>
      <c r="F281" s="253" t="s">
        <v>159</v>
      </c>
      <c r="G281" s="252" t="s">
        <v>135</v>
      </c>
      <c r="H281" s="253" t="s">
        <v>73</v>
      </c>
      <c r="I281" s="253" t="s">
        <v>148</v>
      </c>
      <c r="J281" s="254">
        <v>1.9104842579145567</v>
      </c>
      <c r="K281" s="266" t="s">
        <v>184</v>
      </c>
      <c r="L281" s="256">
        <f>+INDEX(Mercado_MARZO_2025!$R$10:$R$349,MATCH(B281,Mercado_MARZO_2025!$J$10:$J$349,0))</f>
        <v>19675.246195328742</v>
      </c>
      <c r="M281" s="257">
        <f t="shared" si="23"/>
        <v>37589248.126768835</v>
      </c>
      <c r="N281" s="258">
        <f t="shared" si="24"/>
        <v>1.9112753848923518</v>
      </c>
      <c r="O281" s="259"/>
    </row>
    <row r="282" spans="1:15" ht="16.5" x14ac:dyDescent="0.3">
      <c r="A282" s="67" t="str">
        <f t="shared" si="20"/>
        <v>GDMTOGeneraciónSureste</v>
      </c>
      <c r="B282" s="250" t="str">
        <f t="shared" si="21"/>
        <v>GDMTOSuresteNA</v>
      </c>
      <c r="C282" s="67" t="str">
        <f t="shared" si="22"/>
        <v>GDMTOGeneraciónEnergíaSureste</v>
      </c>
      <c r="E282" s="251" t="s">
        <v>55</v>
      </c>
      <c r="F282" s="253" t="s">
        <v>159</v>
      </c>
      <c r="G282" s="252" t="s">
        <v>135</v>
      </c>
      <c r="H282" s="253" t="s">
        <v>73</v>
      </c>
      <c r="I282" s="253" t="s">
        <v>161</v>
      </c>
      <c r="J282" s="254">
        <v>1.1668511473123084</v>
      </c>
      <c r="K282" s="266" t="s">
        <v>184</v>
      </c>
      <c r="L282" s="256">
        <f>+INDEX(Mercado_MARZO_2025!$R$10:$R$349,MATCH(B282,Mercado_MARZO_2025!$J$10:$J$349,0))</f>
        <v>71589.431559730612</v>
      </c>
      <c r="M282" s="257">
        <f t="shared" si="23"/>
        <v>83534210.350907639</v>
      </c>
      <c r="N282" s="258">
        <f t="shared" si="24"/>
        <v>1.1673343375913623</v>
      </c>
      <c r="O282" s="259"/>
    </row>
    <row r="283" spans="1:15" ht="16.5" x14ac:dyDescent="0.3">
      <c r="A283" s="67" t="str">
        <f t="shared" si="20"/>
        <v>RAMTGeneraciónSureste</v>
      </c>
      <c r="B283" s="250" t="str">
        <f t="shared" si="21"/>
        <v>RAMTSuresteNA</v>
      </c>
      <c r="C283" s="67" t="str">
        <f t="shared" si="22"/>
        <v>RAMTGeneraciónEnergíaSureste</v>
      </c>
      <c r="E283" s="267" t="s">
        <v>60</v>
      </c>
      <c r="F283" s="253" t="s">
        <v>159</v>
      </c>
      <c r="G283" s="252" t="s">
        <v>135</v>
      </c>
      <c r="H283" s="253" t="s">
        <v>73</v>
      </c>
      <c r="I283" s="253" t="s">
        <v>161</v>
      </c>
      <c r="J283" s="254">
        <v>0.78790591940702437</v>
      </c>
      <c r="K283" s="266" t="s">
        <v>184</v>
      </c>
      <c r="L283" s="256">
        <f>+INDEX(Mercado_MARZO_2025!$R$10:$R$349,MATCH(B283,Mercado_MARZO_2025!$J$10:$J$349,0))</f>
        <v>11589.461884740262</v>
      </c>
      <c r="M283" s="257">
        <f t="shared" si="23"/>
        <v>9131405.6217289418</v>
      </c>
      <c r="N283" s="258">
        <f t="shared" si="24"/>
        <v>0.78823218937037265</v>
      </c>
      <c r="O283" s="259"/>
    </row>
    <row r="284" spans="1:15" ht="16.5" x14ac:dyDescent="0.3">
      <c r="A284" s="67" t="str">
        <f t="shared" si="20"/>
        <v>DISTGeneraciónSuresteB</v>
      </c>
      <c r="B284" s="250" t="str">
        <f t="shared" si="21"/>
        <v>DISTSuresteB</v>
      </c>
      <c r="C284" s="67" t="str">
        <f t="shared" si="22"/>
        <v>DISTGeneraciónEnergíaSureste</v>
      </c>
      <c r="E284" s="267" t="s">
        <v>51</v>
      </c>
      <c r="F284" s="253" t="s">
        <v>159</v>
      </c>
      <c r="G284" s="252" t="s">
        <v>135</v>
      </c>
      <c r="H284" s="253" t="s">
        <v>73</v>
      </c>
      <c r="I284" s="253" t="s">
        <v>146</v>
      </c>
      <c r="J284" s="254">
        <v>0.91528404304449384</v>
      </c>
      <c r="K284" s="266" t="s">
        <v>184</v>
      </c>
      <c r="L284" s="256">
        <f>+INDEX(Mercado_MARZO_2025!$R$10:$R$349,MATCH(B284,Mercado_MARZO_2025!$J$10:$J$349,0))</f>
        <v>17774.241164197876</v>
      </c>
      <c r="M284" s="257">
        <f t="shared" si="23"/>
        <v>16268479.314814903</v>
      </c>
      <c r="N284" s="258">
        <f t="shared" si="24"/>
        <v>0.91566305998525011</v>
      </c>
      <c r="O284" s="259"/>
    </row>
    <row r="285" spans="1:15" ht="16.5" x14ac:dyDescent="0.3">
      <c r="A285" s="67" t="str">
        <f t="shared" si="20"/>
        <v>DISTGeneraciónSuresteI</v>
      </c>
      <c r="B285" s="250" t="str">
        <f t="shared" si="21"/>
        <v>DISTSuresteI</v>
      </c>
      <c r="C285" s="67" t="str">
        <f t="shared" si="22"/>
        <v>DISTGeneraciónEnergíaSureste</v>
      </c>
      <c r="E285" s="267" t="s">
        <v>51</v>
      </c>
      <c r="F285" s="253" t="s">
        <v>159</v>
      </c>
      <c r="G285" s="252" t="s">
        <v>135</v>
      </c>
      <c r="H285" s="253" t="s">
        <v>73</v>
      </c>
      <c r="I285" s="253" t="s">
        <v>147</v>
      </c>
      <c r="J285" s="254">
        <v>1.692872146840235</v>
      </c>
      <c r="K285" s="266" t="s">
        <v>184</v>
      </c>
      <c r="L285" s="256">
        <f>+INDEX(Mercado_MARZO_2025!$R$10:$R$349,MATCH(B285,Mercado_MARZO_2025!$J$10:$J$349,0))</f>
        <v>30906.305297895931</v>
      </c>
      <c r="M285" s="257">
        <f t="shared" si="23"/>
        <v>52320423.400548816</v>
      </c>
      <c r="N285" s="258">
        <f t="shared" si="24"/>
        <v>1.6935731611614862</v>
      </c>
      <c r="O285" s="259"/>
    </row>
    <row r="286" spans="1:15" ht="16.5" x14ac:dyDescent="0.3">
      <c r="A286" s="67" t="str">
        <f t="shared" si="20"/>
        <v>DISTGeneraciónSuresteP</v>
      </c>
      <c r="B286" s="250" t="str">
        <f t="shared" si="21"/>
        <v>DISTSuresteP</v>
      </c>
      <c r="C286" s="67" t="str">
        <f t="shared" si="22"/>
        <v>DISTGeneraciónEnergíaSureste</v>
      </c>
      <c r="E286" s="267" t="s">
        <v>51</v>
      </c>
      <c r="F286" s="253" t="s">
        <v>159</v>
      </c>
      <c r="G286" s="252" t="s">
        <v>135</v>
      </c>
      <c r="H286" s="253" t="s">
        <v>73</v>
      </c>
      <c r="I286" s="253" t="s">
        <v>148</v>
      </c>
      <c r="J286" s="254">
        <v>1.9879616733229148</v>
      </c>
      <c r="K286" s="266" t="s">
        <v>184</v>
      </c>
      <c r="L286" s="256">
        <f>+INDEX(Mercado_MARZO_2025!$R$10:$R$349,MATCH(B286,Mercado_MARZO_2025!$J$10:$J$349,0))</f>
        <v>4552.294249988071</v>
      </c>
      <c r="M286" s="257">
        <f t="shared" si="23"/>
        <v>9049786.4946645703</v>
      </c>
      <c r="N286" s="258">
        <f t="shared" si="24"/>
        <v>1.9887848835137725</v>
      </c>
      <c r="O286" s="259"/>
    </row>
    <row r="287" spans="1:15" ht="16.5" x14ac:dyDescent="0.3">
      <c r="A287" s="67" t="str">
        <f t="shared" si="20"/>
        <v>DISTGeneraciónSuresteSP</v>
      </c>
      <c r="B287" s="250" t="str">
        <f t="shared" si="21"/>
        <v>DISTSuresteSP</v>
      </c>
      <c r="C287" s="67" t="str">
        <f t="shared" si="22"/>
        <v>DISTGeneraciónEnergíaSureste</v>
      </c>
      <c r="E287" s="267" t="s">
        <v>51</v>
      </c>
      <c r="F287" s="253" t="s">
        <v>159</v>
      </c>
      <c r="G287" s="252" t="s">
        <v>135</v>
      </c>
      <c r="H287" s="253" t="s">
        <v>73</v>
      </c>
      <c r="I287" s="253" t="s">
        <v>151</v>
      </c>
      <c r="J287" s="254">
        <v>0</v>
      </c>
      <c r="K287" s="266" t="s">
        <v>184</v>
      </c>
      <c r="L287" s="256">
        <f>+INDEX(Mercado_MARZO_2025!$R$10:$R$349,MATCH(B287,Mercado_MARZO_2025!$J$10:$J$349,0))</f>
        <v>0</v>
      </c>
      <c r="M287" s="257">
        <f t="shared" si="23"/>
        <v>0</v>
      </c>
      <c r="N287" s="258">
        <f t="shared" si="24"/>
        <v>0</v>
      </c>
      <c r="O287" s="259"/>
    </row>
    <row r="288" spans="1:15" ht="16.5" x14ac:dyDescent="0.3">
      <c r="A288" s="67" t="str">
        <f t="shared" si="20"/>
        <v>DITGeneraciónSuresteB</v>
      </c>
      <c r="B288" s="250" t="str">
        <f t="shared" si="21"/>
        <v>DITSuresteB</v>
      </c>
      <c r="C288" s="67" t="str">
        <f t="shared" si="22"/>
        <v>DITGeneraciónEnergíaSureste</v>
      </c>
      <c r="E288" s="267" t="s">
        <v>52</v>
      </c>
      <c r="F288" s="253" t="s">
        <v>159</v>
      </c>
      <c r="G288" s="252" t="s">
        <v>135</v>
      </c>
      <c r="H288" s="253" t="s">
        <v>73</v>
      </c>
      <c r="I288" s="253" t="s">
        <v>146</v>
      </c>
      <c r="J288" s="254">
        <v>0.77439896078861836</v>
      </c>
      <c r="K288" s="266" t="s">
        <v>184</v>
      </c>
      <c r="L288" s="256">
        <f>+INDEX(Mercado_MARZO_2025!$R$10:$R$349,MATCH(B288,Mercado_MARZO_2025!$J$10:$J$349,0))</f>
        <v>725.52312748295492</v>
      </c>
      <c r="M288" s="257">
        <f t="shared" si="23"/>
        <v>561844.35595090862</v>
      </c>
      <c r="N288" s="258">
        <f t="shared" si="24"/>
        <v>0.77471963755259499</v>
      </c>
      <c r="O288" s="259"/>
    </row>
    <row r="289" spans="1:15" ht="16.5" x14ac:dyDescent="0.3">
      <c r="A289" s="67" t="str">
        <f t="shared" si="20"/>
        <v>DITGeneraciónSuresteI</v>
      </c>
      <c r="B289" s="250" t="str">
        <f t="shared" si="21"/>
        <v>DITSuresteI</v>
      </c>
      <c r="C289" s="67" t="str">
        <f t="shared" si="22"/>
        <v>DITGeneraciónEnergíaSureste</v>
      </c>
      <c r="E289" s="267" t="s">
        <v>52</v>
      </c>
      <c r="F289" s="253" t="s">
        <v>159</v>
      </c>
      <c r="G289" s="252" t="s">
        <v>135</v>
      </c>
      <c r="H289" s="253" t="s">
        <v>73</v>
      </c>
      <c r="I289" s="253" t="s">
        <v>147</v>
      </c>
      <c r="J289" s="254">
        <v>1.4865158346145859</v>
      </c>
      <c r="K289" s="266" t="s">
        <v>184</v>
      </c>
      <c r="L289" s="256">
        <f>+INDEX(Mercado_MARZO_2025!$R$10:$R$349,MATCH(B289,Mercado_MARZO_2025!$J$10:$J$349,0))</f>
        <v>1029.5991761354908</v>
      </c>
      <c r="M289" s="257">
        <f t="shared" si="23"/>
        <v>1530515.478631539</v>
      </c>
      <c r="N289" s="258">
        <f t="shared" si="24"/>
        <v>1.4871313972787696</v>
      </c>
      <c r="O289" s="259"/>
    </row>
    <row r="290" spans="1:15" ht="16.5" x14ac:dyDescent="0.3">
      <c r="A290" s="67" t="str">
        <f t="shared" si="20"/>
        <v>DITGeneraciónSuresteP</v>
      </c>
      <c r="B290" s="250" t="str">
        <f t="shared" si="21"/>
        <v>DITSuresteP</v>
      </c>
      <c r="C290" s="67" t="str">
        <f t="shared" si="22"/>
        <v>DITGeneraciónEnergíaSureste</v>
      </c>
      <c r="E290" s="267" t="s">
        <v>52</v>
      </c>
      <c r="F290" s="253" t="s">
        <v>159</v>
      </c>
      <c r="G290" s="252" t="s">
        <v>135</v>
      </c>
      <c r="H290" s="253" t="s">
        <v>73</v>
      </c>
      <c r="I290" s="253" t="s">
        <v>148</v>
      </c>
      <c r="J290" s="254">
        <v>1.6555404139921406</v>
      </c>
      <c r="K290" s="266" t="s">
        <v>184</v>
      </c>
      <c r="L290" s="256">
        <f>+INDEX(Mercado_MARZO_2025!$R$10:$R$349,MATCH(B290,Mercado_MARZO_2025!$J$10:$J$349,0))</f>
        <v>107.00722974111977</v>
      </c>
      <c r="M290" s="257">
        <f t="shared" si="23"/>
        <v>177154.79342576553</v>
      </c>
      <c r="N290" s="258">
        <f t="shared" si="24"/>
        <v>1.6562259693317951</v>
      </c>
      <c r="O290" s="259"/>
    </row>
    <row r="291" spans="1:15" ht="16.5" x14ac:dyDescent="0.3">
      <c r="A291" s="67" t="str">
        <f t="shared" si="20"/>
        <v>DITGeneraciónSuresteSP</v>
      </c>
      <c r="B291" s="250" t="str">
        <f t="shared" si="21"/>
        <v>DITSuresteSP</v>
      </c>
      <c r="C291" s="67" t="str">
        <f t="shared" si="22"/>
        <v>DITGeneraciónEnergíaSureste</v>
      </c>
      <c r="E291" s="267" t="s">
        <v>52</v>
      </c>
      <c r="F291" s="253" t="s">
        <v>159</v>
      </c>
      <c r="G291" s="252" t="s">
        <v>135</v>
      </c>
      <c r="H291" s="253" t="s">
        <v>73</v>
      </c>
      <c r="I291" s="253" t="s">
        <v>151</v>
      </c>
      <c r="J291" s="254">
        <v>0</v>
      </c>
      <c r="K291" s="266" t="s">
        <v>184</v>
      </c>
      <c r="L291" s="256">
        <f>+INDEX(Mercado_MARZO_2025!$R$10:$R$349,MATCH(B291,Mercado_MARZO_2025!$J$10:$J$349,0))</f>
        <v>0</v>
      </c>
      <c r="M291" s="257">
        <f t="shared" si="23"/>
        <v>0</v>
      </c>
      <c r="N291" s="258">
        <f t="shared" si="24"/>
        <v>0</v>
      </c>
      <c r="O291" s="259"/>
    </row>
    <row r="292" spans="1:15" ht="16.5" x14ac:dyDescent="0.3">
      <c r="A292" s="67" t="str">
        <f t="shared" si="20"/>
        <v>DB1GeneraciónValle de México Centro</v>
      </c>
      <c r="B292" s="250" t="str">
        <f t="shared" si="21"/>
        <v>DB1Valle de México CentroNA</v>
      </c>
      <c r="C292" s="67" t="str">
        <f t="shared" si="22"/>
        <v>DB1GeneraciónEnergíaValle de México Centro</v>
      </c>
      <c r="E292" s="267" t="s">
        <v>48</v>
      </c>
      <c r="F292" s="253" t="s">
        <v>159</v>
      </c>
      <c r="G292" s="252" t="s">
        <v>135</v>
      </c>
      <c r="H292" s="252" t="s">
        <v>74</v>
      </c>
      <c r="I292" s="253" t="s">
        <v>161</v>
      </c>
      <c r="J292" s="254">
        <v>0.85694148567887851</v>
      </c>
      <c r="K292" s="266" t="s">
        <v>184</v>
      </c>
      <c r="L292" s="256">
        <f>+INDEX(Mercado_MARZO_2025!$R$10:$R$349,MATCH(B292,Mercado_MARZO_2025!$J$10:$J$349,0))</f>
        <v>107402.46625252407</v>
      </c>
      <c r="M292" s="257">
        <f t="shared" si="23"/>
        <v>92037628.996013597</v>
      </c>
      <c r="N292" s="258">
        <f t="shared" si="24"/>
        <v>0.85729634310568215</v>
      </c>
      <c r="O292" s="259"/>
    </row>
    <row r="293" spans="1:15" ht="16.5" x14ac:dyDescent="0.3">
      <c r="A293" s="67" t="str">
        <f t="shared" si="20"/>
        <v>DB2GeneraciónValle de México Centro</v>
      </c>
      <c r="B293" s="250" t="str">
        <f t="shared" si="21"/>
        <v>DB2Valle de México CentroNA</v>
      </c>
      <c r="C293" s="67" t="str">
        <f t="shared" si="22"/>
        <v>DB2GeneraciónEnergíaValle de México Centro</v>
      </c>
      <c r="E293" s="267" t="s">
        <v>50</v>
      </c>
      <c r="F293" s="253" t="s">
        <v>159</v>
      </c>
      <c r="G293" s="252" t="s">
        <v>135</v>
      </c>
      <c r="H293" s="252" t="s">
        <v>74</v>
      </c>
      <c r="I293" s="253" t="s">
        <v>161</v>
      </c>
      <c r="J293" s="254">
        <v>0.85581590579401057</v>
      </c>
      <c r="K293" s="266" t="s">
        <v>184</v>
      </c>
      <c r="L293" s="256">
        <f>+INDEX(Mercado_MARZO_2025!$R$10:$R$349,MATCH(B293,Mercado_MARZO_2025!$J$10:$J$349,0))</f>
        <v>68708.524531384784</v>
      </c>
      <c r="M293" s="257">
        <f t="shared" si="23"/>
        <v>58801848.157597065</v>
      </c>
      <c r="N293" s="258">
        <f t="shared" si="24"/>
        <v>0.85617029712086656</v>
      </c>
      <c r="O293" s="259"/>
    </row>
    <row r="294" spans="1:15" ht="16.5" x14ac:dyDescent="0.3">
      <c r="A294" s="67" t="str">
        <f t="shared" si="20"/>
        <v>PDBTGeneraciónValle de México Centro</v>
      </c>
      <c r="B294" s="250" t="str">
        <f t="shared" si="21"/>
        <v>PDBTValle de México CentroNA</v>
      </c>
      <c r="C294" s="67" t="str">
        <f t="shared" si="22"/>
        <v>PDBTGeneraciónEnergíaValle de México Centro</v>
      </c>
      <c r="E294" s="267" t="s">
        <v>56</v>
      </c>
      <c r="F294" s="253" t="s">
        <v>159</v>
      </c>
      <c r="G294" s="252" t="s">
        <v>135</v>
      </c>
      <c r="H294" s="252" t="s">
        <v>74</v>
      </c>
      <c r="I294" s="253" t="s">
        <v>161</v>
      </c>
      <c r="J294" s="254">
        <v>1.8680874155845597</v>
      </c>
      <c r="K294" s="266" t="s">
        <v>184</v>
      </c>
      <c r="L294" s="256">
        <f>+INDEX(Mercado_MARZO_2025!$R$10:$R$349,MATCH(B294,Mercado_MARZO_2025!$J$10:$J$349,0))</f>
        <v>88866.948558315897</v>
      </c>
      <c r="M294" s="257">
        <f t="shared" si="23"/>
        <v>166011228.26319036</v>
      </c>
      <c r="N294" s="258">
        <f t="shared" si="24"/>
        <v>1.8688609861309937</v>
      </c>
      <c r="O294" s="259"/>
    </row>
    <row r="295" spans="1:15" ht="16.5" x14ac:dyDescent="0.3">
      <c r="A295" s="67" t="str">
        <f t="shared" si="20"/>
        <v>GDBTGeneraciónValle de México Centro</v>
      </c>
      <c r="B295" s="250" t="str">
        <f t="shared" si="21"/>
        <v>GDBTValle de México CentroNA</v>
      </c>
      <c r="C295" s="67" t="str">
        <f t="shared" si="22"/>
        <v>GDBTGeneraciónEnergíaValle de México Centro</v>
      </c>
      <c r="E295" s="267" t="s">
        <v>53</v>
      </c>
      <c r="F295" s="253" t="s">
        <v>159</v>
      </c>
      <c r="G295" s="252" t="s">
        <v>135</v>
      </c>
      <c r="H295" s="252" t="s">
        <v>74</v>
      </c>
      <c r="I295" s="253" t="s">
        <v>161</v>
      </c>
      <c r="J295" s="254">
        <v>1.9556950499567214</v>
      </c>
      <c r="K295" s="266" t="s">
        <v>184</v>
      </c>
      <c r="L295" s="256">
        <f>+INDEX(Mercado_MARZO_2025!$R$10:$R$349,MATCH(B295,Mercado_MARZO_2025!$J$10:$J$349,0))</f>
        <v>34626.906926583608</v>
      </c>
      <c r="M295" s="257">
        <f t="shared" si="23"/>
        <v>67719670.471631676</v>
      </c>
      <c r="N295" s="258">
        <f t="shared" si="24"/>
        <v>1.9565048986157467</v>
      </c>
      <c r="O295" s="259"/>
    </row>
    <row r="296" spans="1:15" ht="16.5" x14ac:dyDescent="0.3">
      <c r="A296" s="67" t="str">
        <f t="shared" si="20"/>
        <v>RABTGeneraciónValle de México Centro</v>
      </c>
      <c r="B296" s="250" t="str">
        <f t="shared" si="21"/>
        <v>RABTValle de México CentroNA</v>
      </c>
      <c r="C296" s="67" t="str">
        <f t="shared" si="22"/>
        <v>RABTGeneraciónEnergíaValle de México Centro</v>
      </c>
      <c r="E296" s="267" t="s">
        <v>59</v>
      </c>
      <c r="F296" s="253" t="s">
        <v>159</v>
      </c>
      <c r="G296" s="252" t="s">
        <v>135</v>
      </c>
      <c r="H296" s="252" t="s">
        <v>74</v>
      </c>
      <c r="I296" s="253" t="s">
        <v>161</v>
      </c>
      <c r="J296" s="254">
        <v>0.84099577064325903</v>
      </c>
      <c r="K296" s="266" t="s">
        <v>184</v>
      </c>
      <c r="L296" s="256">
        <f>+INDEX(Mercado_MARZO_2025!$R$10:$R$349,MATCH(B296,Mercado_MARZO_2025!$J$10:$J$349,0))</f>
        <v>509.3709166515934</v>
      </c>
      <c r="M296" s="257">
        <f t="shared" si="23"/>
        <v>428378.78659267008</v>
      </c>
      <c r="N296" s="258">
        <f t="shared" si="24"/>
        <v>0.84134402498747107</v>
      </c>
      <c r="O296" s="259"/>
    </row>
    <row r="297" spans="1:15" ht="16.5" x14ac:dyDescent="0.3">
      <c r="A297" s="67" t="str">
        <f t="shared" si="20"/>
        <v>APBTGeneraciónValle de México Centro</v>
      </c>
      <c r="B297" s="250" t="str">
        <f t="shared" si="21"/>
        <v>APBTValle de México CentroNA</v>
      </c>
      <c r="C297" s="67" t="str">
        <f t="shared" si="22"/>
        <v>APBTGeneraciónEnergíaValle de México Centro</v>
      </c>
      <c r="E297" s="267" t="s">
        <v>57</v>
      </c>
      <c r="F297" s="253" t="s">
        <v>159</v>
      </c>
      <c r="G297" s="252" t="s">
        <v>135</v>
      </c>
      <c r="H297" s="252" t="s">
        <v>74</v>
      </c>
      <c r="I297" s="253" t="s">
        <v>161</v>
      </c>
      <c r="J297" s="254">
        <v>1.6881822306532899</v>
      </c>
      <c r="K297" s="266" t="s">
        <v>184</v>
      </c>
      <c r="L297" s="256">
        <f>+INDEX(Mercado_MARZO_2025!$R$10:$R$349,MATCH(B297,Mercado_MARZO_2025!$J$10:$J$349,0))</f>
        <v>6533.2827448719027</v>
      </c>
      <c r="M297" s="257">
        <f t="shared" si="23"/>
        <v>11029371.837726498</v>
      </c>
      <c r="N297" s="258">
        <f t="shared" si="24"/>
        <v>1.688881302891426</v>
      </c>
      <c r="O297" s="259"/>
    </row>
    <row r="298" spans="1:15" ht="16.5" x14ac:dyDescent="0.3">
      <c r="A298" s="67" t="str">
        <f t="shared" si="20"/>
        <v>APMTGeneraciónValle de México Centro</v>
      </c>
      <c r="B298" s="250" t="str">
        <f t="shared" si="21"/>
        <v>APMTValle de México CentroNA</v>
      </c>
      <c r="C298" s="67" t="str">
        <f t="shared" si="22"/>
        <v>APMTGeneraciónEnergíaValle de México Centro</v>
      </c>
      <c r="E298" s="267" t="s">
        <v>58</v>
      </c>
      <c r="F298" s="253" t="s">
        <v>159</v>
      </c>
      <c r="G298" s="252" t="s">
        <v>135</v>
      </c>
      <c r="H298" s="252" t="s">
        <v>74</v>
      </c>
      <c r="I298" s="253" t="s">
        <v>161</v>
      </c>
      <c r="J298" s="254">
        <v>1.2488308822601344</v>
      </c>
      <c r="K298" s="266" t="s">
        <v>184</v>
      </c>
      <c r="L298" s="256">
        <f>+INDEX(Mercado_MARZO_2025!$R$10:$R$349,MATCH(B298,Mercado_MARZO_2025!$J$10:$J$349,0))</f>
        <v>81.609729022626738</v>
      </c>
      <c r="M298" s="257">
        <f t="shared" si="23"/>
        <v>101916.74989633745</v>
      </c>
      <c r="N298" s="258">
        <f t="shared" si="24"/>
        <v>1.2493480201520415</v>
      </c>
      <c r="O298" s="259"/>
    </row>
    <row r="299" spans="1:15" ht="16.5" x14ac:dyDescent="0.3">
      <c r="A299" s="67" t="str">
        <f t="shared" si="20"/>
        <v>GDMTHGeneraciónValle de México CentroB</v>
      </c>
      <c r="B299" s="250" t="str">
        <f t="shared" si="21"/>
        <v>GDMTHValle de México CentroB</v>
      </c>
      <c r="C299" s="67" t="str">
        <f t="shared" si="22"/>
        <v>GDMTHGeneraciónEnergíaValle de México Centro</v>
      </c>
      <c r="E299" s="251" t="s">
        <v>54</v>
      </c>
      <c r="F299" s="253" t="s">
        <v>159</v>
      </c>
      <c r="G299" s="252" t="s">
        <v>135</v>
      </c>
      <c r="H299" s="252" t="s">
        <v>74</v>
      </c>
      <c r="I299" s="253" t="s">
        <v>146</v>
      </c>
      <c r="J299" s="254">
        <v>0.98413201266886874</v>
      </c>
      <c r="K299" s="266" t="s">
        <v>184</v>
      </c>
      <c r="L299" s="256">
        <f>+INDEX(Mercado_MARZO_2025!$R$10:$R$349,MATCH(B299,Mercado_MARZO_2025!$J$10:$J$349,0))</f>
        <v>80652.937054379567</v>
      </c>
      <c r="M299" s="257">
        <f t="shared" si="23"/>
        <v>79373137.270982146</v>
      </c>
      <c r="N299" s="258">
        <f t="shared" si="24"/>
        <v>0.98453953938975569</v>
      </c>
      <c r="O299" s="259"/>
    </row>
    <row r="300" spans="1:15" ht="16.5" x14ac:dyDescent="0.3">
      <c r="A300" s="67" t="str">
        <f t="shared" si="20"/>
        <v>GDMTHGeneraciónValle de México CentroI</v>
      </c>
      <c r="B300" s="250" t="str">
        <f t="shared" si="21"/>
        <v>GDMTHValle de México CentroI</v>
      </c>
      <c r="C300" s="67" t="str">
        <f t="shared" si="22"/>
        <v>GDMTHGeneraciónEnergíaValle de México Centro</v>
      </c>
      <c r="E300" s="251" t="s">
        <v>54</v>
      </c>
      <c r="F300" s="253" t="s">
        <v>159</v>
      </c>
      <c r="G300" s="252" t="s">
        <v>135</v>
      </c>
      <c r="H300" s="252" t="s">
        <v>74</v>
      </c>
      <c r="I300" s="253" t="s">
        <v>147</v>
      </c>
      <c r="J300" s="254">
        <v>1.7615325198171323</v>
      </c>
      <c r="K300" s="266" t="s">
        <v>184</v>
      </c>
      <c r="L300" s="256">
        <f>+INDEX(Mercado_MARZO_2025!$R$10:$R$349,MATCH(B300,Mercado_MARZO_2025!$J$10:$J$349,0))</f>
        <v>154785.44828333409</v>
      </c>
      <c r="M300" s="257">
        <f t="shared" si="23"/>
        <v>272659600.74556589</v>
      </c>
      <c r="N300" s="258">
        <f t="shared" si="24"/>
        <v>1.7622619662351897</v>
      </c>
      <c r="O300" s="259"/>
    </row>
    <row r="301" spans="1:15" ht="16.5" x14ac:dyDescent="0.3">
      <c r="A301" s="67" t="str">
        <f t="shared" si="20"/>
        <v>GDMTHGeneraciónValle de México CentroP</v>
      </c>
      <c r="B301" s="250" t="str">
        <f t="shared" si="21"/>
        <v>GDMTHValle de México CentroP</v>
      </c>
      <c r="C301" s="67" t="str">
        <f t="shared" si="22"/>
        <v>GDMTHGeneraciónEnergíaValle de México Centro</v>
      </c>
      <c r="E301" s="251" t="s">
        <v>54</v>
      </c>
      <c r="F301" s="253" t="s">
        <v>159</v>
      </c>
      <c r="G301" s="252" t="s">
        <v>135</v>
      </c>
      <c r="H301" s="252" t="s">
        <v>74</v>
      </c>
      <c r="I301" s="253" t="s">
        <v>148</v>
      </c>
      <c r="J301" s="254">
        <v>2.0920778126731294</v>
      </c>
      <c r="K301" s="266" t="s">
        <v>184</v>
      </c>
      <c r="L301" s="256">
        <f>+INDEX(Mercado_MARZO_2025!$R$10:$R$349,MATCH(B301,Mercado_MARZO_2025!$J$10:$J$349,0))</f>
        <v>36662.60906488316</v>
      </c>
      <c r="M301" s="257">
        <f t="shared" si="23"/>
        <v>76701030.979350805</v>
      </c>
      <c r="N301" s="258">
        <f t="shared" si="24"/>
        <v>2.0929441371091437</v>
      </c>
      <c r="O301" s="259"/>
    </row>
    <row r="302" spans="1:15" ht="16.5" x14ac:dyDescent="0.3">
      <c r="A302" s="67" t="str">
        <f t="shared" si="20"/>
        <v>GDMTOGeneraciónValle de México Centro</v>
      </c>
      <c r="B302" s="250" t="str">
        <f t="shared" si="21"/>
        <v>GDMTOValle de México CentroNA</v>
      </c>
      <c r="C302" s="67" t="str">
        <f t="shared" si="22"/>
        <v>GDMTOGeneraciónEnergíaValle de México Centro</v>
      </c>
      <c r="E302" s="251" t="s">
        <v>55</v>
      </c>
      <c r="F302" s="253" t="s">
        <v>159</v>
      </c>
      <c r="G302" s="252" t="s">
        <v>135</v>
      </c>
      <c r="H302" s="252" t="s">
        <v>74</v>
      </c>
      <c r="I302" s="253" t="s">
        <v>161</v>
      </c>
      <c r="J302" s="254">
        <v>1.5071514658371508</v>
      </c>
      <c r="K302" s="266" t="s">
        <v>184</v>
      </c>
      <c r="L302" s="256">
        <f>+INDEX(Mercado_MARZO_2025!$R$10:$R$349,MATCH(B302,Mercado_MARZO_2025!$J$10:$J$349,0))</f>
        <v>47796.437170485449</v>
      </c>
      <c r="M302" s="257">
        <f t="shared" si="23"/>
        <v>72036470.343290418</v>
      </c>
      <c r="N302" s="258">
        <f t="shared" si="24"/>
        <v>1.5077755736670413</v>
      </c>
      <c r="O302" s="259"/>
    </row>
    <row r="303" spans="1:15" ht="16.5" x14ac:dyDescent="0.3">
      <c r="A303" s="67" t="str">
        <f t="shared" si="20"/>
        <v>RAMTGeneraciónValle de México Centro</v>
      </c>
      <c r="B303" s="250" t="str">
        <f t="shared" si="21"/>
        <v>RAMTValle de México CentroNA</v>
      </c>
      <c r="C303" s="67" t="str">
        <f t="shared" si="22"/>
        <v>RAMTGeneraciónEnergíaValle de México Centro</v>
      </c>
      <c r="E303" s="267" t="s">
        <v>60</v>
      </c>
      <c r="F303" s="253" t="s">
        <v>159</v>
      </c>
      <c r="G303" s="252" t="s">
        <v>135</v>
      </c>
      <c r="H303" s="252" t="s">
        <v>74</v>
      </c>
      <c r="I303" s="253" t="s">
        <v>161</v>
      </c>
      <c r="J303" s="254">
        <v>0.77815089373817548</v>
      </c>
      <c r="K303" s="266" t="s">
        <v>184</v>
      </c>
      <c r="L303" s="256">
        <f>+INDEX(Mercado_MARZO_2025!$R$10:$R$349,MATCH(B303,Mercado_MARZO_2025!$J$10:$J$349,0))</f>
        <v>658.28445972037059</v>
      </c>
      <c r="M303" s="257">
        <f t="shared" si="23"/>
        <v>512244.64066535834</v>
      </c>
      <c r="N303" s="258">
        <f t="shared" si="24"/>
        <v>0.77847312416864423</v>
      </c>
      <c r="O303" s="259"/>
    </row>
    <row r="304" spans="1:15" ht="16.5" x14ac:dyDescent="0.3">
      <c r="A304" s="67" t="str">
        <f t="shared" si="20"/>
        <v>DISTGeneraciónValle de México CentroB</v>
      </c>
      <c r="B304" s="250" t="str">
        <f t="shared" si="21"/>
        <v>DISTValle de México CentroB</v>
      </c>
      <c r="C304" s="67" t="str">
        <f t="shared" si="22"/>
        <v>DISTGeneraciónEnergíaValle de México Centro</v>
      </c>
      <c r="E304" s="267" t="s">
        <v>51</v>
      </c>
      <c r="F304" s="253" t="s">
        <v>159</v>
      </c>
      <c r="G304" s="252" t="s">
        <v>135</v>
      </c>
      <c r="H304" s="252" t="s">
        <v>74</v>
      </c>
      <c r="I304" s="253" t="s">
        <v>146</v>
      </c>
      <c r="J304" s="254">
        <v>1.0055180304813454</v>
      </c>
      <c r="K304" s="266" t="s">
        <v>184</v>
      </c>
      <c r="L304" s="256">
        <f>+INDEX(Mercado_MARZO_2025!$R$10:$R$349,MATCH(B304,Mercado_MARZO_2025!$J$10:$J$349,0))</f>
        <v>1580.5600598576129</v>
      </c>
      <c r="M304" s="257">
        <f t="shared" si="23"/>
        <v>1589281.6384455042</v>
      </c>
      <c r="N304" s="258">
        <f t="shared" si="24"/>
        <v>1.0059344131012375</v>
      </c>
      <c r="O304" s="259"/>
    </row>
    <row r="305" spans="1:15" ht="16.5" x14ac:dyDescent="0.3">
      <c r="A305" s="67" t="str">
        <f t="shared" si="20"/>
        <v>DISTGeneraciónValle de México CentroI</v>
      </c>
      <c r="B305" s="250" t="str">
        <f t="shared" si="21"/>
        <v>DISTValle de México CentroI</v>
      </c>
      <c r="C305" s="67" t="str">
        <f t="shared" si="22"/>
        <v>DISTGeneraciónEnergíaValle de México Centro</v>
      </c>
      <c r="E305" s="267" t="s">
        <v>51</v>
      </c>
      <c r="F305" s="253" t="s">
        <v>159</v>
      </c>
      <c r="G305" s="252" t="s">
        <v>135</v>
      </c>
      <c r="H305" s="252" t="s">
        <v>74</v>
      </c>
      <c r="I305" s="253" t="s">
        <v>147</v>
      </c>
      <c r="J305" s="254">
        <v>1.8752160881887192</v>
      </c>
      <c r="K305" s="266" t="s">
        <v>184</v>
      </c>
      <c r="L305" s="256">
        <f>+INDEX(Mercado_MARZO_2025!$R$10:$R$349,MATCH(B305,Mercado_MARZO_2025!$J$10:$J$349,0))</f>
        <v>2748.3182713879055</v>
      </c>
      <c r="M305" s="257">
        <f t="shared" si="23"/>
        <v>5153690.6379696112</v>
      </c>
      <c r="N305" s="258">
        <f t="shared" si="24"/>
        <v>1.8759926107014882</v>
      </c>
      <c r="O305" s="259"/>
    </row>
    <row r="306" spans="1:15" ht="16.5" x14ac:dyDescent="0.3">
      <c r="A306" s="67" t="str">
        <f t="shared" si="20"/>
        <v>DISTGeneraciónValle de México CentroP</v>
      </c>
      <c r="B306" s="250" t="str">
        <f t="shared" si="21"/>
        <v>DISTValle de México CentroP</v>
      </c>
      <c r="C306" s="67" t="str">
        <f t="shared" si="22"/>
        <v>DISTGeneraciónEnergíaValle de México Centro</v>
      </c>
      <c r="E306" s="267" t="s">
        <v>51</v>
      </c>
      <c r="F306" s="253" t="s">
        <v>159</v>
      </c>
      <c r="G306" s="252" t="s">
        <v>135</v>
      </c>
      <c r="H306" s="252" t="s">
        <v>74</v>
      </c>
      <c r="I306" s="253" t="s">
        <v>148</v>
      </c>
      <c r="J306" s="254">
        <v>2.1479816136215333</v>
      </c>
      <c r="K306" s="266" t="s">
        <v>184</v>
      </c>
      <c r="L306" s="256">
        <f>+INDEX(Mercado_MARZO_2025!$R$10:$R$349,MATCH(B306,Mercado_MARZO_2025!$J$10:$J$349,0))</f>
        <v>404.80909456453406</v>
      </c>
      <c r="M306" s="257">
        <f t="shared" si="23"/>
        <v>869522.49215139973</v>
      </c>
      <c r="N306" s="258">
        <f t="shared" si="24"/>
        <v>2.1488710876882804</v>
      </c>
      <c r="O306" s="259"/>
    </row>
    <row r="307" spans="1:15" ht="16.5" x14ac:dyDescent="0.3">
      <c r="A307" s="67" t="str">
        <f t="shared" si="20"/>
        <v>DISTGeneraciónValle de México CentroSP</v>
      </c>
      <c r="B307" s="250" t="str">
        <f t="shared" si="21"/>
        <v>DISTValle de México CentroSP</v>
      </c>
      <c r="C307" s="67" t="str">
        <f t="shared" si="22"/>
        <v>DISTGeneraciónEnergíaValle de México Centro</v>
      </c>
      <c r="E307" s="267" t="s">
        <v>51</v>
      </c>
      <c r="F307" s="253" t="s">
        <v>159</v>
      </c>
      <c r="G307" s="252" t="s">
        <v>135</v>
      </c>
      <c r="H307" s="252" t="s">
        <v>74</v>
      </c>
      <c r="I307" s="253" t="s">
        <v>151</v>
      </c>
      <c r="J307" s="254">
        <v>0</v>
      </c>
      <c r="K307" s="266" t="s">
        <v>184</v>
      </c>
      <c r="L307" s="256">
        <f>+INDEX(Mercado_MARZO_2025!$R$10:$R$349,MATCH(B307,Mercado_MARZO_2025!$J$10:$J$349,0))</f>
        <v>0</v>
      </c>
      <c r="M307" s="257">
        <f t="shared" si="23"/>
        <v>0</v>
      </c>
      <c r="N307" s="258">
        <f t="shared" si="24"/>
        <v>0</v>
      </c>
      <c r="O307" s="259"/>
    </row>
    <row r="308" spans="1:15" ht="16.5" x14ac:dyDescent="0.3">
      <c r="A308" s="67" t="str">
        <f t="shared" si="20"/>
        <v>DITGeneraciónValle de México CentroB</v>
      </c>
      <c r="B308" s="250" t="str">
        <f t="shared" si="21"/>
        <v>DITValle de México CentroB</v>
      </c>
      <c r="C308" s="67" t="str">
        <f t="shared" si="22"/>
        <v>DITGeneraciónEnergíaValle de México Centro</v>
      </c>
      <c r="E308" s="267" t="s">
        <v>52</v>
      </c>
      <c r="F308" s="253" t="s">
        <v>159</v>
      </c>
      <c r="G308" s="252" t="s">
        <v>135</v>
      </c>
      <c r="H308" s="252" t="s">
        <v>74</v>
      </c>
      <c r="I308" s="253" t="s">
        <v>146</v>
      </c>
      <c r="J308" s="254">
        <v>1.0055180304813454</v>
      </c>
      <c r="K308" s="266" t="s">
        <v>184</v>
      </c>
      <c r="L308" s="256">
        <f>+INDEX(Mercado_MARZO_2025!$R$10:$R$349,MATCH(B308,Mercado_MARZO_2025!$J$10:$J$349,0))</f>
        <v>0</v>
      </c>
      <c r="M308" s="257">
        <f t="shared" si="23"/>
        <v>0</v>
      </c>
      <c r="N308" s="258">
        <f t="shared" si="24"/>
        <v>1.0059344131012375</v>
      </c>
      <c r="O308" s="259"/>
    </row>
    <row r="309" spans="1:15" ht="16.5" x14ac:dyDescent="0.3">
      <c r="A309" s="67" t="str">
        <f t="shared" si="20"/>
        <v>DITGeneraciónValle de México CentroI</v>
      </c>
      <c r="B309" s="250" t="str">
        <f t="shared" si="21"/>
        <v>DITValle de México CentroI</v>
      </c>
      <c r="C309" s="67" t="str">
        <f t="shared" si="22"/>
        <v>DITGeneraciónEnergíaValle de México Centro</v>
      </c>
      <c r="E309" s="267" t="s">
        <v>52</v>
      </c>
      <c r="F309" s="253" t="s">
        <v>159</v>
      </c>
      <c r="G309" s="252" t="s">
        <v>135</v>
      </c>
      <c r="H309" s="252" t="s">
        <v>74</v>
      </c>
      <c r="I309" s="253" t="s">
        <v>147</v>
      </c>
      <c r="J309" s="254">
        <v>1.886659483684868</v>
      </c>
      <c r="K309" s="266" t="s">
        <v>184</v>
      </c>
      <c r="L309" s="256">
        <f>+INDEX(Mercado_MARZO_2025!$R$10:$R$349,MATCH(B309,Mercado_MARZO_2025!$J$10:$J$349,0))</f>
        <v>0</v>
      </c>
      <c r="M309" s="257">
        <f t="shared" si="23"/>
        <v>0</v>
      </c>
      <c r="N309" s="258">
        <f t="shared" si="24"/>
        <v>1.887440744880438</v>
      </c>
      <c r="O309" s="259"/>
    </row>
    <row r="310" spans="1:15" ht="16.5" x14ac:dyDescent="0.3">
      <c r="A310" s="67" t="str">
        <f t="shared" si="20"/>
        <v>DITGeneraciónValle de México CentroP</v>
      </c>
      <c r="B310" s="250" t="str">
        <f t="shared" si="21"/>
        <v>DITValle de México CentroP</v>
      </c>
      <c r="C310" s="67" t="str">
        <f t="shared" si="22"/>
        <v>DITGeneraciónEnergíaValle de México Centro</v>
      </c>
      <c r="E310" s="267" t="s">
        <v>52</v>
      </c>
      <c r="F310" s="253" t="s">
        <v>159</v>
      </c>
      <c r="G310" s="252" t="s">
        <v>135</v>
      </c>
      <c r="H310" s="252" t="s">
        <v>74</v>
      </c>
      <c r="I310" s="253" t="s">
        <v>148</v>
      </c>
      <c r="J310" s="254">
        <v>2.1091491075936148</v>
      </c>
      <c r="K310" s="266" t="s">
        <v>184</v>
      </c>
      <c r="L310" s="256">
        <f>+INDEX(Mercado_MARZO_2025!$R$10:$R$349,MATCH(B310,Mercado_MARZO_2025!$J$10:$J$349,0))</f>
        <v>0</v>
      </c>
      <c r="M310" s="257">
        <f t="shared" si="23"/>
        <v>0</v>
      </c>
      <c r="N310" s="258">
        <f t="shared" si="24"/>
        <v>2.1100225012121685</v>
      </c>
      <c r="O310" s="259"/>
    </row>
    <row r="311" spans="1:15" ht="16.5" x14ac:dyDescent="0.3">
      <c r="A311" s="67" t="str">
        <f t="shared" si="20"/>
        <v>DITGeneraciónValle de México CentroSP</v>
      </c>
      <c r="B311" s="250" t="str">
        <f t="shared" si="21"/>
        <v>DITValle de México CentroSP</v>
      </c>
      <c r="C311" s="67" t="str">
        <f t="shared" si="22"/>
        <v>DITGeneraciónEnergíaValle de México Centro</v>
      </c>
      <c r="E311" s="267" t="s">
        <v>52</v>
      </c>
      <c r="F311" s="253" t="s">
        <v>159</v>
      </c>
      <c r="G311" s="252" t="s">
        <v>135</v>
      </c>
      <c r="H311" s="252" t="s">
        <v>74</v>
      </c>
      <c r="I311" s="253" t="s">
        <v>151</v>
      </c>
      <c r="J311" s="254">
        <v>0</v>
      </c>
      <c r="K311" s="266" t="s">
        <v>184</v>
      </c>
      <c r="L311" s="256">
        <f>+INDEX(Mercado_MARZO_2025!$R$10:$R$349,MATCH(B311,Mercado_MARZO_2025!$J$10:$J$349,0))</f>
        <v>0</v>
      </c>
      <c r="M311" s="257">
        <f t="shared" si="23"/>
        <v>0</v>
      </c>
      <c r="N311" s="258">
        <f t="shared" si="24"/>
        <v>0</v>
      </c>
      <c r="O311" s="259"/>
    </row>
    <row r="312" spans="1:15" ht="16.5" x14ac:dyDescent="0.3">
      <c r="A312" s="67" t="str">
        <f t="shared" si="20"/>
        <v>DB1GeneraciónValle de México Norte</v>
      </c>
      <c r="B312" s="250" t="str">
        <f t="shared" si="21"/>
        <v>DB1Valle de México NorteNA</v>
      </c>
      <c r="C312" s="67" t="str">
        <f t="shared" si="22"/>
        <v>DB1GeneraciónEnergíaValle de México Norte</v>
      </c>
      <c r="E312" s="267" t="s">
        <v>48</v>
      </c>
      <c r="F312" s="253" t="s">
        <v>159</v>
      </c>
      <c r="G312" s="252" t="s">
        <v>135</v>
      </c>
      <c r="H312" s="252" t="s">
        <v>75</v>
      </c>
      <c r="I312" s="253" t="s">
        <v>161</v>
      </c>
      <c r="J312" s="254">
        <v>0.89389802523201678</v>
      </c>
      <c r="K312" s="266" t="s">
        <v>184</v>
      </c>
      <c r="L312" s="256">
        <f>+INDEX(Mercado_MARZO_2025!$R$10:$R$349,MATCH(B312,Mercado_MARZO_2025!$J$10:$J$349,0))</f>
        <v>141978.94335187908</v>
      </c>
      <c r="M312" s="257">
        <f t="shared" si="23"/>
        <v>126914697.08677308</v>
      </c>
      <c r="N312" s="258">
        <f t="shared" si="24"/>
        <v>0.89426818627376792</v>
      </c>
      <c r="O312" s="259"/>
    </row>
    <row r="313" spans="1:15" ht="16.5" x14ac:dyDescent="0.3">
      <c r="A313" s="67" t="str">
        <f t="shared" si="20"/>
        <v>DB2GeneraciónValle de México Norte</v>
      </c>
      <c r="B313" s="250" t="str">
        <f t="shared" si="21"/>
        <v>DB2Valle de México NorteNA</v>
      </c>
      <c r="C313" s="67" t="str">
        <f t="shared" si="22"/>
        <v>DB2GeneraciónEnergíaValle de México Norte</v>
      </c>
      <c r="E313" s="267" t="s">
        <v>50</v>
      </c>
      <c r="F313" s="253" t="s">
        <v>159</v>
      </c>
      <c r="G313" s="252" t="s">
        <v>135</v>
      </c>
      <c r="H313" s="252" t="s">
        <v>75</v>
      </c>
      <c r="I313" s="253" t="s">
        <v>161</v>
      </c>
      <c r="J313" s="254">
        <v>0.89277244534715006</v>
      </c>
      <c r="K313" s="266" t="s">
        <v>184</v>
      </c>
      <c r="L313" s="256">
        <f>+INDEX(Mercado_MARZO_2025!$R$10:$R$349,MATCH(B313,Mercado_MARZO_2025!$J$10:$J$349,0))</f>
        <v>88216.287055806984</v>
      </c>
      <c r="M313" s="257">
        <f t="shared" si="23"/>
        <v>78757070.314258948</v>
      </c>
      <c r="N313" s="258">
        <f t="shared" si="24"/>
        <v>0.89314214028895356</v>
      </c>
      <c r="O313" s="259"/>
    </row>
    <row r="314" spans="1:15" ht="16.5" x14ac:dyDescent="0.3">
      <c r="A314" s="67" t="str">
        <f t="shared" si="20"/>
        <v>PDBTGeneraciónValle de México Norte</v>
      </c>
      <c r="B314" s="250" t="str">
        <f t="shared" si="21"/>
        <v>PDBTValle de México NorteNA</v>
      </c>
      <c r="C314" s="67" t="str">
        <f t="shared" si="22"/>
        <v>PDBTGeneraciónEnergíaValle de México Norte</v>
      </c>
      <c r="E314" s="267" t="s">
        <v>56</v>
      </c>
      <c r="F314" s="253" t="s">
        <v>159</v>
      </c>
      <c r="G314" s="252" t="s">
        <v>135</v>
      </c>
      <c r="H314" s="252" t="s">
        <v>75</v>
      </c>
      <c r="I314" s="253" t="s">
        <v>161</v>
      </c>
      <c r="J314" s="254">
        <v>1.7345186025803219</v>
      </c>
      <c r="K314" s="266" t="s">
        <v>184</v>
      </c>
      <c r="L314" s="256">
        <f>+INDEX(Mercado_MARZO_2025!$R$10:$R$349,MATCH(B314,Mercado_MARZO_2025!$J$10:$J$349,0))</f>
        <v>66979.430411640613</v>
      </c>
      <c r="M314" s="257">
        <f t="shared" si="23"/>
        <v>116177068.03922479</v>
      </c>
      <c r="N314" s="258">
        <f t="shared" si="24"/>
        <v>1.7352368625996357</v>
      </c>
      <c r="O314" s="259"/>
    </row>
    <row r="315" spans="1:15" ht="16.5" x14ac:dyDescent="0.3">
      <c r="A315" s="67" t="str">
        <f t="shared" si="20"/>
        <v>GDBTGeneraciónValle de México Norte</v>
      </c>
      <c r="B315" s="250" t="str">
        <f t="shared" si="21"/>
        <v>GDBTValle de México NorteNA</v>
      </c>
      <c r="C315" s="67" t="str">
        <f t="shared" si="22"/>
        <v>GDBTGeneraciónEnergíaValle de México Norte</v>
      </c>
      <c r="E315" s="267" t="s">
        <v>53</v>
      </c>
      <c r="F315" s="253" t="s">
        <v>159</v>
      </c>
      <c r="G315" s="252" t="s">
        <v>135</v>
      </c>
      <c r="H315" s="252" t="s">
        <v>75</v>
      </c>
      <c r="I315" s="253" t="s">
        <v>161</v>
      </c>
      <c r="J315" s="254">
        <v>2.0892638629609581</v>
      </c>
      <c r="K315" s="266" t="s">
        <v>184</v>
      </c>
      <c r="L315" s="256">
        <f>+INDEX(Mercado_MARZO_2025!$R$10:$R$349,MATCH(B315,Mercado_MARZO_2025!$J$10:$J$349,0))</f>
        <v>13367.033717836795</v>
      </c>
      <c r="M315" s="257">
        <f t="shared" si="23"/>
        <v>27927260.50165708</v>
      </c>
      <c r="N315" s="258">
        <f t="shared" si="24"/>
        <v>2.0901290221471034</v>
      </c>
      <c r="O315" s="259"/>
    </row>
    <row r="316" spans="1:15" ht="16.5" x14ac:dyDescent="0.3">
      <c r="A316" s="67" t="str">
        <f t="shared" si="20"/>
        <v>RABTGeneraciónValle de México Norte</v>
      </c>
      <c r="B316" s="250" t="str">
        <f t="shared" si="21"/>
        <v>RABTValle de México NorteNA</v>
      </c>
      <c r="C316" s="67" t="str">
        <f t="shared" si="22"/>
        <v>RABTGeneraciónEnergíaValle de México Norte</v>
      </c>
      <c r="E316" s="267" t="s">
        <v>59</v>
      </c>
      <c r="F316" s="253" t="s">
        <v>159</v>
      </c>
      <c r="G316" s="252" t="s">
        <v>135</v>
      </c>
      <c r="H316" s="252" t="s">
        <v>75</v>
      </c>
      <c r="I316" s="253" t="s">
        <v>161</v>
      </c>
      <c r="J316" s="254">
        <v>0.87813990684387655</v>
      </c>
      <c r="K316" s="266" t="s">
        <v>184</v>
      </c>
      <c r="L316" s="256">
        <f>+INDEX(Mercado_MARZO_2025!$R$10:$R$349,MATCH(B316,Mercado_MARZO_2025!$J$10:$J$349,0))</f>
        <v>1492.5496538897887</v>
      </c>
      <c r="M316" s="257">
        <f t="shared" si="23"/>
        <v>1310667.4140266394</v>
      </c>
      <c r="N316" s="258">
        <f t="shared" si="24"/>
        <v>0.87850354248636076</v>
      </c>
      <c r="O316" s="259"/>
    </row>
    <row r="317" spans="1:15" ht="16.5" x14ac:dyDescent="0.3">
      <c r="A317" s="67" t="str">
        <f t="shared" si="20"/>
        <v>APBTGeneraciónValle de México Norte</v>
      </c>
      <c r="B317" s="250" t="str">
        <f t="shared" si="21"/>
        <v>APBTValle de México NorteNA</v>
      </c>
      <c r="C317" s="67" t="str">
        <f t="shared" si="22"/>
        <v>APBTGeneraciónEnergíaValle de México Norte</v>
      </c>
      <c r="E317" s="267" t="s">
        <v>57</v>
      </c>
      <c r="F317" s="253" t="s">
        <v>159</v>
      </c>
      <c r="G317" s="252" t="s">
        <v>135</v>
      </c>
      <c r="H317" s="252" t="s">
        <v>75</v>
      </c>
      <c r="I317" s="253" t="s">
        <v>161</v>
      </c>
      <c r="J317" s="254">
        <v>1.9451896376979627</v>
      </c>
      <c r="K317" s="266" t="s">
        <v>184</v>
      </c>
      <c r="L317" s="256">
        <f>+INDEX(Mercado_MARZO_2025!$R$10:$R$349,MATCH(B317,Mercado_MARZO_2025!$J$10:$J$349,0))</f>
        <v>20290.700521093804</v>
      </c>
      <c r="M317" s="257">
        <f t="shared" si="23"/>
        <v>39469260.39526432</v>
      </c>
      <c r="N317" s="258">
        <f t="shared" si="24"/>
        <v>1.9459951360908101</v>
      </c>
      <c r="O317" s="259"/>
    </row>
    <row r="318" spans="1:15" ht="16.5" x14ac:dyDescent="0.3">
      <c r="A318" s="67" t="str">
        <f t="shared" si="20"/>
        <v>APMTGeneraciónValle de México Norte</v>
      </c>
      <c r="B318" s="250" t="str">
        <f t="shared" si="21"/>
        <v>APMTValle de México NorteNA</v>
      </c>
      <c r="C318" s="67" t="str">
        <f t="shared" si="22"/>
        <v>APMTGeneraciónEnergíaValle de México Norte</v>
      </c>
      <c r="E318" s="267" t="s">
        <v>58</v>
      </c>
      <c r="F318" s="253" t="s">
        <v>159</v>
      </c>
      <c r="G318" s="252" t="s">
        <v>135</v>
      </c>
      <c r="H318" s="252" t="s">
        <v>75</v>
      </c>
      <c r="I318" s="253" t="s">
        <v>161</v>
      </c>
      <c r="J318" s="254">
        <v>1.179607719340803</v>
      </c>
      <c r="K318" s="266" t="s">
        <v>184</v>
      </c>
      <c r="L318" s="256">
        <f>+INDEX(Mercado_MARZO_2025!$R$10:$R$349,MATCH(B318,Mercado_MARZO_2025!$J$10:$J$349,0))</f>
        <v>2.4785898711630683</v>
      </c>
      <c r="M318" s="257">
        <f t="shared" si="23"/>
        <v>2923.7637451038818</v>
      </c>
      <c r="N318" s="258">
        <f t="shared" si="24"/>
        <v>1.1800961920859301</v>
      </c>
      <c r="O318" s="259"/>
    </row>
    <row r="319" spans="1:15" ht="16.5" x14ac:dyDescent="0.3">
      <c r="A319" s="67" t="str">
        <f t="shared" si="20"/>
        <v>GDMTHGeneraciónValle de México NorteB</v>
      </c>
      <c r="B319" s="250" t="str">
        <f t="shared" si="21"/>
        <v>GDMTHValle de México NorteB</v>
      </c>
      <c r="C319" s="67" t="str">
        <f t="shared" si="22"/>
        <v>GDMTHGeneraciónEnergíaValle de México Norte</v>
      </c>
      <c r="E319" s="251" t="s">
        <v>54</v>
      </c>
      <c r="F319" s="253" t="s">
        <v>159</v>
      </c>
      <c r="G319" s="252" t="s">
        <v>135</v>
      </c>
      <c r="H319" s="252" t="s">
        <v>75</v>
      </c>
      <c r="I319" s="253" t="s">
        <v>146</v>
      </c>
      <c r="J319" s="254">
        <v>0.98094286966174549</v>
      </c>
      <c r="K319" s="266" t="s">
        <v>184</v>
      </c>
      <c r="L319" s="256">
        <f>+INDEX(Mercado_MARZO_2025!$R$10:$R$349,MATCH(B319,Mercado_MARZO_2025!$J$10:$J$349,0))</f>
        <v>103035.94437864402</v>
      </c>
      <c r="M319" s="257">
        <f t="shared" si="23"/>
        <v>101072374.95709506</v>
      </c>
      <c r="N319" s="258">
        <f t="shared" si="24"/>
        <v>0.98134907576611419</v>
      </c>
      <c r="O319" s="259"/>
    </row>
    <row r="320" spans="1:15" ht="16.5" x14ac:dyDescent="0.3">
      <c r="A320" s="67" t="str">
        <f t="shared" si="20"/>
        <v>GDMTHGeneraciónValle de México NorteI</v>
      </c>
      <c r="B320" s="250" t="str">
        <f t="shared" si="21"/>
        <v>GDMTHValle de México NorteI</v>
      </c>
      <c r="C320" s="67" t="str">
        <f t="shared" si="22"/>
        <v>GDMTHGeneraciónEnergíaValle de México Norte</v>
      </c>
      <c r="E320" s="251" t="s">
        <v>54</v>
      </c>
      <c r="F320" s="253" t="s">
        <v>159</v>
      </c>
      <c r="G320" s="252" t="s">
        <v>135</v>
      </c>
      <c r="H320" s="252" t="s">
        <v>75</v>
      </c>
      <c r="I320" s="253" t="s">
        <v>147</v>
      </c>
      <c r="J320" s="254">
        <v>1.7478379645512492</v>
      </c>
      <c r="K320" s="266" t="s">
        <v>184</v>
      </c>
      <c r="L320" s="256">
        <f>+INDEX(Mercado_MARZO_2025!$R$10:$R$349,MATCH(B320,Mercado_MARZO_2025!$J$10:$J$349,0))</f>
        <v>197741.8978454805</v>
      </c>
      <c r="M320" s="257">
        <f t="shared" si="23"/>
        <v>345620796.23674566</v>
      </c>
      <c r="N320" s="258">
        <f t="shared" si="24"/>
        <v>1.7485617400866102</v>
      </c>
      <c r="O320" s="259"/>
    </row>
    <row r="321" spans="1:15" ht="16.5" x14ac:dyDescent="0.3">
      <c r="A321" s="67" t="str">
        <f t="shared" si="20"/>
        <v>GDMTHGeneraciónValle de México NorteP</v>
      </c>
      <c r="B321" s="250" t="str">
        <f t="shared" si="21"/>
        <v>GDMTHValle de México NorteP</v>
      </c>
      <c r="C321" s="67" t="str">
        <f t="shared" si="22"/>
        <v>GDMTHGeneraciónEnergíaValle de México Norte</v>
      </c>
      <c r="E321" s="251" t="s">
        <v>54</v>
      </c>
      <c r="F321" s="253" t="s">
        <v>159</v>
      </c>
      <c r="G321" s="252" t="s">
        <v>135</v>
      </c>
      <c r="H321" s="252" t="s">
        <v>75</v>
      </c>
      <c r="I321" s="253" t="s">
        <v>148</v>
      </c>
      <c r="J321" s="254">
        <v>2.078570854054723</v>
      </c>
      <c r="K321" s="266" t="s">
        <v>184</v>
      </c>
      <c r="L321" s="256">
        <f>+INDEX(Mercado_MARZO_2025!$R$10:$R$349,MATCH(B321,Mercado_MARZO_2025!$J$10:$J$349,0))</f>
        <v>46837.309171249144</v>
      </c>
      <c r="M321" s="257">
        <f t="shared" si="23"/>
        <v>97354665.72570844</v>
      </c>
      <c r="N321" s="258">
        <f t="shared" si="24"/>
        <v>2.0794315852913656</v>
      </c>
      <c r="O321" s="259"/>
    </row>
    <row r="322" spans="1:15" ht="16.5" x14ac:dyDescent="0.3">
      <c r="A322" s="67" t="str">
        <f t="shared" si="20"/>
        <v>GDMTOGeneraciónValle de México Norte</v>
      </c>
      <c r="B322" s="250" t="str">
        <f t="shared" si="21"/>
        <v>GDMTOValle de México NorteNA</v>
      </c>
      <c r="C322" s="67" t="str">
        <f t="shared" si="22"/>
        <v>GDMTOGeneraciónEnergíaValle de México Norte</v>
      </c>
      <c r="E322" s="251" t="s">
        <v>55</v>
      </c>
      <c r="F322" s="253" t="s">
        <v>159</v>
      </c>
      <c r="G322" s="252" t="s">
        <v>135</v>
      </c>
      <c r="H322" s="252" t="s">
        <v>75</v>
      </c>
      <c r="I322" s="253" t="s">
        <v>161</v>
      </c>
      <c r="J322" s="254">
        <v>1.4685065564567119</v>
      </c>
      <c r="K322" s="266" t="s">
        <v>184</v>
      </c>
      <c r="L322" s="256">
        <f>+INDEX(Mercado_MARZO_2025!$R$10:$R$349,MATCH(B322,Mercado_MARZO_2025!$J$10:$J$349,0))</f>
        <v>63827.94159391056</v>
      </c>
      <c r="M322" s="257">
        <f t="shared" si="23"/>
        <v>93731750.715793729</v>
      </c>
      <c r="N322" s="258">
        <f t="shared" si="24"/>
        <v>1.4691146615217334</v>
      </c>
      <c r="O322" s="259"/>
    </row>
    <row r="323" spans="1:15" ht="16.5" x14ac:dyDescent="0.3">
      <c r="A323" s="67" t="str">
        <f t="shared" si="20"/>
        <v>RAMTGeneraciónValle de México Norte</v>
      </c>
      <c r="B323" s="250" t="str">
        <f t="shared" si="21"/>
        <v>RAMTValle de México NorteNA</v>
      </c>
      <c r="C323" s="67" t="str">
        <f t="shared" si="22"/>
        <v>RAMTGeneraciónEnergíaValle de México Norte</v>
      </c>
      <c r="E323" s="267" t="s">
        <v>60</v>
      </c>
      <c r="F323" s="253" t="s">
        <v>159</v>
      </c>
      <c r="G323" s="252" t="s">
        <v>135</v>
      </c>
      <c r="H323" s="252" t="s">
        <v>75</v>
      </c>
      <c r="I323" s="253" t="s">
        <v>161</v>
      </c>
      <c r="J323" s="254">
        <v>0.77702531385330886</v>
      </c>
      <c r="K323" s="266" t="s">
        <v>184</v>
      </c>
      <c r="L323" s="256">
        <f>+INDEX(Mercado_MARZO_2025!$R$10:$R$349,MATCH(B323,Mercado_MARZO_2025!$J$10:$J$349,0))</f>
        <v>1902.6515822476292</v>
      </c>
      <c r="M323" s="257">
        <f t="shared" si="23"/>
        <v>1478408.4428494589</v>
      </c>
      <c r="N323" s="258">
        <f t="shared" si="24"/>
        <v>0.77734707818382998</v>
      </c>
      <c r="O323" s="259"/>
    </row>
    <row r="324" spans="1:15" ht="16.5" x14ac:dyDescent="0.3">
      <c r="A324" s="67" t="str">
        <f t="shared" si="20"/>
        <v>DISTGeneraciónValle de México NorteB</v>
      </c>
      <c r="B324" s="250" t="str">
        <f t="shared" si="21"/>
        <v>DISTValle de México NorteB</v>
      </c>
      <c r="C324" s="67" t="str">
        <f t="shared" si="22"/>
        <v>DISTGeneraciónEnergíaValle de México Norte</v>
      </c>
      <c r="E324" s="267" t="s">
        <v>51</v>
      </c>
      <c r="F324" s="253" t="s">
        <v>159</v>
      </c>
      <c r="G324" s="252" t="s">
        <v>135</v>
      </c>
      <c r="H324" s="252" t="s">
        <v>75</v>
      </c>
      <c r="I324" s="253" t="s">
        <v>146</v>
      </c>
      <c r="J324" s="254">
        <v>0.68228900687698779</v>
      </c>
      <c r="K324" s="266" t="s">
        <v>184</v>
      </c>
      <c r="L324" s="256">
        <f>+INDEX(Mercado_MARZO_2025!$R$10:$R$349,MATCH(B324,Mercado_MARZO_2025!$J$10:$J$349,0))</f>
        <v>35853.73188900153</v>
      </c>
      <c r="M324" s="257">
        <f t="shared" si="23"/>
        <v>24462607.123380642</v>
      </c>
      <c r="N324" s="258">
        <f t="shared" si="24"/>
        <v>0.68257154112858254</v>
      </c>
      <c r="O324" s="259"/>
    </row>
    <row r="325" spans="1:15" ht="16.5" x14ac:dyDescent="0.3">
      <c r="A325" s="67" t="str">
        <f t="shared" si="20"/>
        <v>DISTGeneraciónValle de México NorteI</v>
      </c>
      <c r="B325" s="250" t="str">
        <f t="shared" si="21"/>
        <v>DISTValle de México NorteI</v>
      </c>
      <c r="C325" s="67" t="str">
        <f t="shared" si="22"/>
        <v>DISTGeneraciónEnergíaValle de México Norte</v>
      </c>
      <c r="E325" s="267" t="s">
        <v>51</v>
      </c>
      <c r="F325" s="253" t="s">
        <v>159</v>
      </c>
      <c r="G325" s="252" t="s">
        <v>135</v>
      </c>
      <c r="H325" s="252" t="s">
        <v>75</v>
      </c>
      <c r="I325" s="253" t="s">
        <v>147</v>
      </c>
      <c r="J325" s="254">
        <v>1.3396276596394197</v>
      </c>
      <c r="K325" s="266" t="s">
        <v>184</v>
      </c>
      <c r="L325" s="256">
        <f>+INDEX(Mercado_MARZO_2025!$R$10:$R$349,MATCH(B325,Mercado_MARZO_2025!$J$10:$J$349,0))</f>
        <v>62343.386341714206</v>
      </c>
      <c r="M325" s="257">
        <f t="shared" si="23"/>
        <v>83516924.738946766</v>
      </c>
      <c r="N325" s="258">
        <f t="shared" si="24"/>
        <v>1.3401823962604364</v>
      </c>
      <c r="O325" s="259"/>
    </row>
    <row r="326" spans="1:15" ht="16.5" x14ac:dyDescent="0.3">
      <c r="A326" s="67" t="str">
        <f t="shared" si="20"/>
        <v>DISTGeneraciónValle de México NorteP</v>
      </c>
      <c r="B326" s="250" t="str">
        <f t="shared" si="21"/>
        <v>DISTValle de México NorteP</v>
      </c>
      <c r="C326" s="67" t="str">
        <f t="shared" si="22"/>
        <v>DISTGeneraciónEnergíaValle de México Norte</v>
      </c>
      <c r="E326" s="267" t="s">
        <v>51</v>
      </c>
      <c r="F326" s="253" t="s">
        <v>159</v>
      </c>
      <c r="G326" s="252" t="s">
        <v>135</v>
      </c>
      <c r="H326" s="252" t="s">
        <v>75</v>
      </c>
      <c r="I326" s="253" t="s">
        <v>148</v>
      </c>
      <c r="J326" s="254">
        <v>1.5349157696638758</v>
      </c>
      <c r="K326" s="266" t="s">
        <v>184</v>
      </c>
      <c r="L326" s="256">
        <f>+INDEX(Mercado_MARZO_2025!$R$10:$R$349,MATCH(B326,Mercado_MARZO_2025!$J$10:$J$349,0))</f>
        <v>9182.7682549777819</v>
      </c>
      <c r="M326" s="257">
        <f t="shared" si="23"/>
        <v>14094775.803734228</v>
      </c>
      <c r="N326" s="258">
        <f t="shared" si="24"/>
        <v>1.535551374625808</v>
      </c>
      <c r="O326" s="259"/>
    </row>
    <row r="327" spans="1:15" ht="16.5" x14ac:dyDescent="0.3">
      <c r="A327" s="67" t="str">
        <f t="shared" si="20"/>
        <v>DISTGeneraciónValle de México NorteSP</v>
      </c>
      <c r="B327" s="250" t="str">
        <f t="shared" si="21"/>
        <v>DISTValle de México NorteSP</v>
      </c>
      <c r="C327" s="67" t="str">
        <f t="shared" si="22"/>
        <v>DISTGeneraciónEnergíaValle de México Norte</v>
      </c>
      <c r="E327" s="267" t="s">
        <v>51</v>
      </c>
      <c r="F327" s="253" t="s">
        <v>159</v>
      </c>
      <c r="G327" s="252" t="s">
        <v>135</v>
      </c>
      <c r="H327" s="252" t="s">
        <v>75</v>
      </c>
      <c r="I327" s="253" t="s">
        <v>151</v>
      </c>
      <c r="J327" s="254">
        <v>0</v>
      </c>
      <c r="K327" s="266" t="s">
        <v>184</v>
      </c>
      <c r="L327" s="256">
        <f>+INDEX(Mercado_MARZO_2025!$R$10:$R$349,MATCH(B327,Mercado_MARZO_2025!$J$10:$J$349,0))</f>
        <v>0</v>
      </c>
      <c r="M327" s="257">
        <f t="shared" si="23"/>
        <v>0</v>
      </c>
      <c r="N327" s="258">
        <f t="shared" si="24"/>
        <v>0</v>
      </c>
      <c r="O327" s="259"/>
    </row>
    <row r="328" spans="1:15" ht="16.5" x14ac:dyDescent="0.3">
      <c r="A328" s="67" t="str">
        <f t="shared" si="20"/>
        <v>DITGeneraciónValle de México NorteB</v>
      </c>
      <c r="B328" s="250" t="str">
        <f t="shared" si="21"/>
        <v>DITValle de México NorteB</v>
      </c>
      <c r="C328" s="67" t="str">
        <f t="shared" si="22"/>
        <v>DITGeneraciónEnergíaValle de México Norte</v>
      </c>
      <c r="E328" s="267" t="s">
        <v>52</v>
      </c>
      <c r="F328" s="253" t="s">
        <v>159</v>
      </c>
      <c r="G328" s="252" t="s">
        <v>135</v>
      </c>
      <c r="H328" s="252" t="s">
        <v>75</v>
      </c>
      <c r="I328" s="253" t="s">
        <v>146</v>
      </c>
      <c r="J328" s="254">
        <v>0.61212786072026693</v>
      </c>
      <c r="K328" s="266" t="s">
        <v>184</v>
      </c>
      <c r="L328" s="256">
        <f>+INDEX(Mercado_MARZO_2025!$R$10:$R$349,MATCH(B328,Mercado_MARZO_2025!$J$10:$J$349,0))</f>
        <v>10451.40442279234</v>
      </c>
      <c r="M328" s="257">
        <f t="shared" si="23"/>
        <v>6397595.8308462109</v>
      </c>
      <c r="N328" s="258">
        <f t="shared" si="24"/>
        <v>0.61238134140845868</v>
      </c>
      <c r="O328" s="259"/>
    </row>
    <row r="329" spans="1:15" ht="16.5" x14ac:dyDescent="0.3">
      <c r="A329" s="67" t="str">
        <f t="shared" si="20"/>
        <v>DITGeneraciónValle de México NorteI</v>
      </c>
      <c r="B329" s="250" t="str">
        <f t="shared" si="21"/>
        <v>DITValle de México NorteI</v>
      </c>
      <c r="C329" s="67" t="str">
        <f t="shared" si="22"/>
        <v>DITGeneraciónEnergíaValle de México Norte</v>
      </c>
      <c r="E329" s="267" t="s">
        <v>52</v>
      </c>
      <c r="F329" s="253" t="s">
        <v>159</v>
      </c>
      <c r="G329" s="252" t="s">
        <v>135</v>
      </c>
      <c r="H329" s="252" t="s">
        <v>75</v>
      </c>
      <c r="I329" s="253" t="s">
        <v>147</v>
      </c>
      <c r="J329" s="254">
        <v>1.1993053673259773</v>
      </c>
      <c r="K329" s="266" t="s">
        <v>184</v>
      </c>
      <c r="L329" s="256">
        <f>+INDEX(Mercado_MARZO_2025!$R$10:$R$349,MATCH(B329,Mercado_MARZO_2025!$J$10:$J$349,0))</f>
        <v>14831.722071352749</v>
      </c>
      <c r="M329" s="257">
        <f t="shared" si="23"/>
        <v>17787763.886860512</v>
      </c>
      <c r="N329" s="258">
        <f t="shared" si="24"/>
        <v>1.1998019968201881</v>
      </c>
      <c r="O329" s="259"/>
    </row>
    <row r="330" spans="1:15" ht="16.5" x14ac:dyDescent="0.3">
      <c r="A330" s="67" t="str">
        <f t="shared" si="20"/>
        <v>DITGeneraciónValle de México NorteP</v>
      </c>
      <c r="B330" s="250" t="str">
        <f t="shared" si="21"/>
        <v>DITValle de México NorteP</v>
      </c>
      <c r="C330" s="67" t="str">
        <f t="shared" si="22"/>
        <v>DITGeneraciónEnergíaValle de México Norte</v>
      </c>
      <c r="E330" s="267" t="s">
        <v>52</v>
      </c>
      <c r="F330" s="253" t="s">
        <v>159</v>
      </c>
      <c r="G330" s="252" t="s">
        <v>135</v>
      </c>
      <c r="H330" s="252" t="s">
        <v>75</v>
      </c>
      <c r="I330" s="253" t="s">
        <v>148</v>
      </c>
      <c r="J330" s="254">
        <v>1.3469439288910561</v>
      </c>
      <c r="K330" s="266" t="s">
        <v>184</v>
      </c>
      <c r="L330" s="256">
        <f>+INDEX(Mercado_MARZO_2025!$R$10:$R$349,MATCH(B330,Mercado_MARZO_2025!$J$10:$J$349,0))</f>
        <v>1541.4750982054254</v>
      </c>
      <c r="M330" s="257">
        <f t="shared" si="23"/>
        <v>2076280.5250645424</v>
      </c>
      <c r="N330" s="258">
        <f t="shared" si="24"/>
        <v>1.3475016951617325</v>
      </c>
      <c r="O330" s="259"/>
    </row>
    <row r="331" spans="1:15" ht="16.5" x14ac:dyDescent="0.3">
      <c r="A331" s="67" t="str">
        <f t="shared" si="20"/>
        <v>DITGeneraciónValle de México NorteSP</v>
      </c>
      <c r="B331" s="250" t="str">
        <f t="shared" si="21"/>
        <v>DITValle de México NorteSP</v>
      </c>
      <c r="C331" s="67" t="str">
        <f t="shared" si="22"/>
        <v>DITGeneraciónEnergíaValle de México Norte</v>
      </c>
      <c r="E331" s="267" t="s">
        <v>52</v>
      </c>
      <c r="F331" s="253" t="s">
        <v>159</v>
      </c>
      <c r="G331" s="252" t="s">
        <v>135</v>
      </c>
      <c r="H331" s="252" t="s">
        <v>75</v>
      </c>
      <c r="I331" s="253" t="s">
        <v>151</v>
      </c>
      <c r="J331" s="254">
        <v>0</v>
      </c>
      <c r="K331" s="266" t="s">
        <v>184</v>
      </c>
      <c r="L331" s="256">
        <f>+INDEX(Mercado_MARZO_2025!$R$10:$R$349,MATCH(B331,Mercado_MARZO_2025!$J$10:$J$349,0))</f>
        <v>0</v>
      </c>
      <c r="M331" s="257">
        <f t="shared" si="23"/>
        <v>0</v>
      </c>
      <c r="N331" s="258">
        <f t="shared" si="24"/>
        <v>0</v>
      </c>
      <c r="O331" s="259"/>
    </row>
    <row r="332" spans="1:15" ht="16.5" x14ac:dyDescent="0.3">
      <c r="A332" s="67" t="str">
        <f t="shared" ref="A332:A395" si="25">IF(I332="NA",E332&amp;F332&amp;H332,E332&amp;F332&amp;H332&amp;I332)</f>
        <v>DB1GeneraciónValle de México Sur</v>
      </c>
      <c r="B332" s="250" t="str">
        <f t="shared" ref="B332:B351" si="26">E332&amp;H332&amp;I332</f>
        <v>DB1Valle de México SurNA</v>
      </c>
      <c r="C332" s="67" t="str">
        <f t="shared" ref="C332:C395" si="27">E332&amp;F332&amp;G332&amp;H332</f>
        <v>DB1GeneraciónEnergíaValle de México Sur</v>
      </c>
      <c r="E332" s="267" t="s">
        <v>48</v>
      </c>
      <c r="F332" s="253" t="s">
        <v>159</v>
      </c>
      <c r="G332" s="252" t="s">
        <v>135</v>
      </c>
      <c r="H332" s="252" t="s">
        <v>76</v>
      </c>
      <c r="I332" s="253" t="s">
        <v>161</v>
      </c>
      <c r="J332" s="254">
        <v>0.9045910341382557</v>
      </c>
      <c r="K332" s="266" t="s">
        <v>184</v>
      </c>
      <c r="L332" s="256">
        <f>+INDEX(Mercado_MARZO_2025!$R$10:$R$349,MATCH(B332,Mercado_MARZO_2025!$J$10:$J$349,0))</f>
        <v>148340.50357663611</v>
      </c>
      <c r="M332" s="257">
        <f t="shared" si="23"/>
        <v>134187489.53497887</v>
      </c>
      <c r="N332" s="258">
        <f t="shared" si="24"/>
        <v>0.90496562312950946</v>
      </c>
      <c r="O332" s="259"/>
    </row>
    <row r="333" spans="1:15" ht="16.5" x14ac:dyDescent="0.3">
      <c r="A333" s="67" t="str">
        <f t="shared" si="25"/>
        <v>DB2GeneraciónValle de México Sur</v>
      </c>
      <c r="B333" s="250" t="str">
        <f t="shared" si="26"/>
        <v>DB2Valle de México SurNA</v>
      </c>
      <c r="C333" s="67" t="str">
        <f t="shared" si="27"/>
        <v>DB2GeneraciónEnergíaValle de México Sur</v>
      </c>
      <c r="E333" s="267" t="s">
        <v>50</v>
      </c>
      <c r="F333" s="253" t="s">
        <v>159</v>
      </c>
      <c r="G333" s="252" t="s">
        <v>135</v>
      </c>
      <c r="H333" s="252" t="s">
        <v>76</v>
      </c>
      <c r="I333" s="253" t="s">
        <v>161</v>
      </c>
      <c r="J333" s="254">
        <v>0.90346545425338831</v>
      </c>
      <c r="K333" s="266" t="s">
        <v>184</v>
      </c>
      <c r="L333" s="256">
        <f>+INDEX(Mercado_MARZO_2025!$R$10:$R$349,MATCH(B333,Mercado_MARZO_2025!$J$10:$J$349,0))</f>
        <v>93911.006916292812</v>
      </c>
      <c r="M333" s="257">
        <f t="shared" ref="M333:M396" si="28">IF(OR(G333="Energía",G333="Potencia"),J333*L333*1000,J333*L333)</f>
        <v>84845350.523021579</v>
      </c>
      <c r="N333" s="258">
        <f t="shared" ref="N333:N396" si="29">J333*(1+$R$11)</f>
        <v>0.90383957714469443</v>
      </c>
      <c r="O333" s="259"/>
    </row>
    <row r="334" spans="1:15" ht="16.5" x14ac:dyDescent="0.3">
      <c r="A334" s="67" t="str">
        <f t="shared" si="25"/>
        <v>PDBTGeneraciónValle de México Sur</v>
      </c>
      <c r="B334" s="250" t="str">
        <f t="shared" si="26"/>
        <v>PDBTValle de México SurNA</v>
      </c>
      <c r="C334" s="67" t="str">
        <f t="shared" si="27"/>
        <v>PDBTGeneraciónEnergíaValle de México Sur</v>
      </c>
      <c r="E334" s="267" t="s">
        <v>56</v>
      </c>
      <c r="F334" s="253" t="s">
        <v>159</v>
      </c>
      <c r="G334" s="252" t="s">
        <v>135</v>
      </c>
      <c r="H334" s="252" t="s">
        <v>76</v>
      </c>
      <c r="I334" s="253" t="s">
        <v>161</v>
      </c>
      <c r="J334" s="254">
        <v>1.7688487890687707</v>
      </c>
      <c r="K334" s="266" t="s">
        <v>184</v>
      </c>
      <c r="L334" s="256">
        <f>+INDEX(Mercado_MARZO_2025!$R$10:$R$349,MATCH(B334,Mercado_MARZO_2025!$J$10:$J$349,0))</f>
        <v>75302.343582733054</v>
      </c>
      <c r="M334" s="257">
        <f t="shared" si="28"/>
        <v>133198459.26035789</v>
      </c>
      <c r="N334" s="258">
        <f t="shared" si="29"/>
        <v>1.7695812651364877</v>
      </c>
      <c r="O334" s="259"/>
    </row>
    <row r="335" spans="1:15" ht="16.5" x14ac:dyDescent="0.3">
      <c r="A335" s="67" t="str">
        <f t="shared" si="25"/>
        <v>GDBTGeneraciónValle de México Sur</v>
      </c>
      <c r="B335" s="250" t="str">
        <f t="shared" si="26"/>
        <v>GDBTValle de México SurNA</v>
      </c>
      <c r="C335" s="67" t="str">
        <f t="shared" si="27"/>
        <v>GDBTGeneraciónEnergíaValle de México Sur</v>
      </c>
      <c r="E335" s="267" t="s">
        <v>53</v>
      </c>
      <c r="F335" s="253" t="s">
        <v>159</v>
      </c>
      <c r="G335" s="252" t="s">
        <v>135</v>
      </c>
      <c r="H335" s="252" t="s">
        <v>76</v>
      </c>
      <c r="I335" s="253" t="s">
        <v>161</v>
      </c>
      <c r="J335" s="254">
        <v>2.2021970447426336</v>
      </c>
      <c r="K335" s="266" t="s">
        <v>184</v>
      </c>
      <c r="L335" s="256">
        <f>+INDEX(Mercado_MARZO_2025!$R$10:$R$349,MATCH(B335,Mercado_MARZO_2025!$J$10:$J$349,0))</f>
        <v>18743.979395275546</v>
      </c>
      <c r="M335" s="257">
        <f t="shared" si="28"/>
        <v>41277936.030992627</v>
      </c>
      <c r="N335" s="258">
        <f t="shared" si="29"/>
        <v>2.203108969290192</v>
      </c>
      <c r="O335" s="259"/>
    </row>
    <row r="336" spans="1:15" ht="16.5" x14ac:dyDescent="0.3">
      <c r="A336" s="67" t="str">
        <f t="shared" si="25"/>
        <v>RABTGeneraciónValle de México Sur</v>
      </c>
      <c r="B336" s="250" t="str">
        <f t="shared" si="26"/>
        <v>RABTValle de México SurNA</v>
      </c>
      <c r="C336" s="67" t="str">
        <f t="shared" si="27"/>
        <v>RABTGeneraciónEnergíaValle de México Sur</v>
      </c>
      <c r="E336" s="267" t="s">
        <v>59</v>
      </c>
      <c r="F336" s="253" t="s">
        <v>159</v>
      </c>
      <c r="G336" s="252" t="s">
        <v>135</v>
      </c>
      <c r="H336" s="252" t="s">
        <v>76</v>
      </c>
      <c r="I336" s="253" t="s">
        <v>161</v>
      </c>
      <c r="J336" s="254">
        <v>0.88864531910263722</v>
      </c>
      <c r="K336" s="266" t="s">
        <v>184</v>
      </c>
      <c r="L336" s="256">
        <f>+INDEX(Mercado_MARZO_2025!$R$10:$R$349,MATCH(B336,Mercado_MARZO_2025!$J$10:$J$349,0))</f>
        <v>191.06739053184228</v>
      </c>
      <c r="M336" s="257">
        <f t="shared" si="28"/>
        <v>169791.1422292772</v>
      </c>
      <c r="N336" s="258">
        <f t="shared" si="29"/>
        <v>0.88901330501129938</v>
      </c>
      <c r="O336" s="259"/>
    </row>
    <row r="337" spans="1:15" ht="16.5" x14ac:dyDescent="0.3">
      <c r="A337" s="67" t="str">
        <f t="shared" si="25"/>
        <v>APBTGeneraciónValle de México Sur</v>
      </c>
      <c r="B337" s="250" t="str">
        <f t="shared" si="26"/>
        <v>APBTValle de México SurNA</v>
      </c>
      <c r="C337" s="67" t="str">
        <f t="shared" si="27"/>
        <v>APBTGeneraciónEnergíaValle de México Sur</v>
      </c>
      <c r="E337" s="267" t="s">
        <v>57</v>
      </c>
      <c r="F337" s="253" t="s">
        <v>159</v>
      </c>
      <c r="G337" s="252" t="s">
        <v>135</v>
      </c>
      <c r="H337" s="252" t="s">
        <v>76</v>
      </c>
      <c r="I337" s="253" t="s">
        <v>161</v>
      </c>
      <c r="J337" s="254">
        <v>2.0207910866315393</v>
      </c>
      <c r="K337" s="266" t="s">
        <v>184</v>
      </c>
      <c r="L337" s="256">
        <f>+INDEX(Mercado_MARZO_2025!$R$10:$R$349,MATCH(B337,Mercado_MARZO_2025!$J$10:$J$349,0))</f>
        <v>10319.460839301173</v>
      </c>
      <c r="M337" s="257">
        <f t="shared" si="28"/>
        <v>20853474.482903033</v>
      </c>
      <c r="N337" s="258">
        <f t="shared" si="29"/>
        <v>2.021627891404203</v>
      </c>
      <c r="O337" s="259"/>
    </row>
    <row r="338" spans="1:15" ht="16.5" x14ac:dyDescent="0.3">
      <c r="A338" s="67" t="str">
        <f t="shared" si="25"/>
        <v>APMTGeneraciónValle de México Sur</v>
      </c>
      <c r="B338" s="250" t="str">
        <f t="shared" si="26"/>
        <v>APMTValle de México SurNA</v>
      </c>
      <c r="C338" s="67" t="str">
        <f t="shared" si="27"/>
        <v>APMTGeneraciónEnergíaValle de México Sur</v>
      </c>
      <c r="E338" s="267" t="s">
        <v>58</v>
      </c>
      <c r="F338" s="253" t="s">
        <v>159</v>
      </c>
      <c r="G338" s="252" t="s">
        <v>135</v>
      </c>
      <c r="H338" s="252" t="s">
        <v>76</v>
      </c>
      <c r="I338" s="253" t="s">
        <v>161</v>
      </c>
      <c r="J338" s="254">
        <v>1.259899084461328</v>
      </c>
      <c r="K338" s="266" t="s">
        <v>184</v>
      </c>
      <c r="L338" s="256">
        <f>+INDEX(Mercado_MARZO_2025!$R$10:$R$349,MATCH(B338,Mercado_MARZO_2025!$J$10:$J$349,0))</f>
        <v>1.9979049017649144</v>
      </c>
      <c r="M338" s="257">
        <f t="shared" si="28"/>
        <v>2517.1585565744153</v>
      </c>
      <c r="N338" s="258">
        <f t="shared" si="29"/>
        <v>1.2604208056693869</v>
      </c>
      <c r="O338" s="259"/>
    </row>
    <row r="339" spans="1:15" ht="16.5" x14ac:dyDescent="0.3">
      <c r="A339" s="67" t="str">
        <f t="shared" si="25"/>
        <v>GDMTHGeneraciónValle de México SurB</v>
      </c>
      <c r="B339" s="250" t="str">
        <f t="shared" si="26"/>
        <v>GDMTHValle de México SurB</v>
      </c>
      <c r="C339" s="67" t="str">
        <f t="shared" si="27"/>
        <v>GDMTHGeneraciónEnergíaValle de México Sur</v>
      </c>
      <c r="E339" s="251" t="s">
        <v>54</v>
      </c>
      <c r="F339" s="253" t="s">
        <v>159</v>
      </c>
      <c r="G339" s="252" t="s">
        <v>135</v>
      </c>
      <c r="H339" s="252" t="s">
        <v>76</v>
      </c>
      <c r="I339" s="253" t="s">
        <v>146</v>
      </c>
      <c r="J339" s="254">
        <v>0.99276145845285102</v>
      </c>
      <c r="K339" s="266" t="s">
        <v>184</v>
      </c>
      <c r="L339" s="256">
        <f>+INDEX(Mercado_MARZO_2025!$R$10:$R$349,MATCH(B339,Mercado_MARZO_2025!$J$10:$J$349,0))</f>
        <v>94214.563167040178</v>
      </c>
      <c r="M339" s="257">
        <f t="shared" si="28"/>
        <v>93532587.137209058</v>
      </c>
      <c r="N339" s="258">
        <f t="shared" si="29"/>
        <v>0.99317255860666986</v>
      </c>
      <c r="O339" s="259"/>
    </row>
    <row r="340" spans="1:15" ht="16.5" x14ac:dyDescent="0.3">
      <c r="A340" s="67" t="str">
        <f t="shared" si="25"/>
        <v>GDMTHGeneraciónValle de México SurI</v>
      </c>
      <c r="B340" s="250" t="str">
        <f t="shared" si="26"/>
        <v>GDMTHValle de México SurI</v>
      </c>
      <c r="C340" s="67" t="str">
        <f t="shared" si="27"/>
        <v>GDMTHGeneraciónEnergíaValle de México Sur</v>
      </c>
      <c r="E340" s="251" t="s">
        <v>54</v>
      </c>
      <c r="F340" s="253" t="s">
        <v>159</v>
      </c>
      <c r="G340" s="252" t="s">
        <v>135</v>
      </c>
      <c r="H340" s="252" t="s">
        <v>76</v>
      </c>
      <c r="I340" s="253" t="s">
        <v>147</v>
      </c>
      <c r="J340" s="254">
        <v>1.7729759153132831</v>
      </c>
      <c r="K340" s="266" t="s">
        <v>184</v>
      </c>
      <c r="L340" s="256">
        <f>+INDEX(Mercado_MARZO_2025!$R$10:$R$349,MATCH(B340,Mercado_MARZO_2025!$J$10:$J$349,0))</f>
        <v>180812.30426607173</v>
      </c>
      <c r="M340" s="257">
        <f t="shared" si="28"/>
        <v>320575860.65604234</v>
      </c>
      <c r="N340" s="258">
        <f t="shared" si="29"/>
        <v>1.7737101004141413</v>
      </c>
      <c r="O340" s="259"/>
    </row>
    <row r="341" spans="1:15" ht="16.5" x14ac:dyDescent="0.3">
      <c r="A341" s="67" t="str">
        <f t="shared" si="25"/>
        <v>GDMTHGeneraciónValle de México SurP</v>
      </c>
      <c r="B341" s="250" t="str">
        <f t="shared" si="26"/>
        <v>GDMTHValle de México SurP</v>
      </c>
      <c r="C341" s="67" t="str">
        <f t="shared" si="27"/>
        <v>GDMTHGeneraciónEnergíaValle de México Sur</v>
      </c>
      <c r="E341" s="251" t="s">
        <v>54</v>
      </c>
      <c r="F341" s="253" t="s">
        <v>159</v>
      </c>
      <c r="G341" s="252" t="s">
        <v>135</v>
      </c>
      <c r="H341" s="252" t="s">
        <v>76</v>
      </c>
      <c r="I341" s="253" t="s">
        <v>148</v>
      </c>
      <c r="J341" s="254">
        <v>2.1087739142986592</v>
      </c>
      <c r="K341" s="266" t="s">
        <v>184</v>
      </c>
      <c r="L341" s="256">
        <f>+INDEX(Mercado_MARZO_2025!$R$10:$R$349,MATCH(B341,Mercado_MARZO_2025!$J$10:$J$349,0))</f>
        <v>42827.351659655018</v>
      </c>
      <c r="M341" s="257">
        <f t="shared" si="28"/>
        <v>90313201.998375893</v>
      </c>
      <c r="N341" s="258">
        <f t="shared" si="29"/>
        <v>2.1096471525505636</v>
      </c>
      <c r="O341" s="259"/>
    </row>
    <row r="342" spans="1:15" ht="16.5" x14ac:dyDescent="0.3">
      <c r="A342" s="67" t="str">
        <f t="shared" si="25"/>
        <v>GDMTOGeneraciónValle de México Sur</v>
      </c>
      <c r="B342" s="250" t="str">
        <f t="shared" si="26"/>
        <v>GDMTOValle de México SurNA</v>
      </c>
      <c r="C342" s="67" t="str">
        <f t="shared" si="27"/>
        <v>GDMTOGeneraciónEnergíaValle de México Sur</v>
      </c>
      <c r="E342" s="251" t="s">
        <v>55</v>
      </c>
      <c r="F342" s="253" t="s">
        <v>159</v>
      </c>
      <c r="G342" s="252" t="s">
        <v>135</v>
      </c>
      <c r="H342" s="252" t="s">
        <v>76</v>
      </c>
      <c r="I342" s="253" t="s">
        <v>161</v>
      </c>
      <c r="J342" s="254">
        <v>1.5227219875778137</v>
      </c>
      <c r="K342" s="266" t="s">
        <v>184</v>
      </c>
      <c r="L342" s="256">
        <f>+INDEX(Mercado_MARZO_2025!$R$10:$R$349,MATCH(B342,Mercado_MARZO_2025!$J$10:$J$349,0))</f>
        <v>86026.809427628483</v>
      </c>
      <c r="M342" s="257">
        <f t="shared" si="28"/>
        <v>130994914.23661624</v>
      </c>
      <c r="N342" s="258">
        <f t="shared" si="29"/>
        <v>1.5233525431236468</v>
      </c>
      <c r="O342" s="259"/>
    </row>
    <row r="343" spans="1:15" ht="16.5" x14ac:dyDescent="0.3">
      <c r="A343" s="67" t="str">
        <f t="shared" si="25"/>
        <v>RAMTGeneraciónValle de México Sur</v>
      </c>
      <c r="B343" s="250" t="str">
        <f t="shared" si="26"/>
        <v>RAMTValle de México SurNA</v>
      </c>
      <c r="C343" s="67" t="str">
        <f t="shared" si="27"/>
        <v>RAMTGeneraciónEnergíaValle de México Sur</v>
      </c>
      <c r="E343" s="267" t="s">
        <v>60</v>
      </c>
      <c r="F343" s="253" t="s">
        <v>159</v>
      </c>
      <c r="G343" s="252" t="s">
        <v>135</v>
      </c>
      <c r="H343" s="252" t="s">
        <v>76</v>
      </c>
      <c r="I343" s="253" t="s">
        <v>161</v>
      </c>
      <c r="J343" s="254">
        <v>0.77983926356547639</v>
      </c>
      <c r="K343" s="266" t="s">
        <v>184</v>
      </c>
      <c r="L343" s="256">
        <f>+INDEX(Mercado_MARZO_2025!$R$10:$R$349,MATCH(B343,Mercado_MARZO_2025!$J$10:$J$349,0))</f>
        <v>239.62396277472584</v>
      </c>
      <c r="M343" s="257">
        <f t="shared" si="28"/>
        <v>186868.17466288331</v>
      </c>
      <c r="N343" s="258">
        <f t="shared" si="29"/>
        <v>0.78016219314586666</v>
      </c>
      <c r="O343" s="259"/>
    </row>
    <row r="344" spans="1:15" ht="16.5" x14ac:dyDescent="0.3">
      <c r="A344" s="67" t="str">
        <f t="shared" si="25"/>
        <v>DISTGeneraciónValle de México SurB</v>
      </c>
      <c r="B344" s="250" t="str">
        <f t="shared" si="26"/>
        <v>DISTValle de México SurB</v>
      </c>
      <c r="C344" s="67" t="str">
        <f t="shared" si="27"/>
        <v>DISTGeneraciónEnergíaValle de México Sur</v>
      </c>
      <c r="E344" s="267" t="s">
        <v>51</v>
      </c>
      <c r="F344" s="253" t="s">
        <v>159</v>
      </c>
      <c r="G344" s="252" t="s">
        <v>135</v>
      </c>
      <c r="H344" s="252" t="s">
        <v>76</v>
      </c>
      <c r="I344" s="253" t="s">
        <v>146</v>
      </c>
      <c r="J344" s="254">
        <v>0.9921986685104176</v>
      </c>
      <c r="K344" s="266" t="s">
        <v>184</v>
      </c>
      <c r="L344" s="256">
        <f>+INDEX(Mercado_MARZO_2025!$R$10:$R$349,MATCH(B344,Mercado_MARZO_2025!$J$10:$J$349,0))</f>
        <v>4242.4203196124017</v>
      </c>
      <c r="M344" s="257">
        <f t="shared" si="28"/>
        <v>4209323.7923809653</v>
      </c>
      <c r="N344" s="258">
        <f t="shared" si="29"/>
        <v>0.99260953561426268</v>
      </c>
      <c r="O344" s="259"/>
    </row>
    <row r="345" spans="1:15" ht="16.5" x14ac:dyDescent="0.3">
      <c r="A345" s="67" t="str">
        <f t="shared" si="25"/>
        <v>DISTGeneraciónValle de México SurI</v>
      </c>
      <c r="B345" s="250" t="str">
        <f t="shared" si="26"/>
        <v>DISTValle de México SurI</v>
      </c>
      <c r="C345" s="67" t="str">
        <f t="shared" si="27"/>
        <v>DISTGeneraciónEnergíaValle de México Sur</v>
      </c>
      <c r="E345" s="267" t="s">
        <v>51</v>
      </c>
      <c r="F345" s="253" t="s">
        <v>159</v>
      </c>
      <c r="G345" s="252" t="s">
        <v>135</v>
      </c>
      <c r="H345" s="252" t="s">
        <v>76</v>
      </c>
      <c r="I345" s="253" t="s">
        <v>147</v>
      </c>
      <c r="J345" s="254">
        <v>1.7647216628242564</v>
      </c>
      <c r="K345" s="266" t="s">
        <v>184</v>
      </c>
      <c r="L345" s="256">
        <f>+INDEX(Mercado_MARZO_2025!$R$10:$R$349,MATCH(B345,Mercado_MARZO_2025!$J$10:$J$349,0))</f>
        <v>7376.8289958867153</v>
      </c>
      <c r="M345" s="257">
        <f t="shared" si="28"/>
        <v>13018049.931991395</v>
      </c>
      <c r="N345" s="258">
        <f t="shared" si="29"/>
        <v>1.7654524298588319</v>
      </c>
      <c r="O345" s="259"/>
    </row>
    <row r="346" spans="1:15" ht="16.5" x14ac:dyDescent="0.3">
      <c r="A346" s="67" t="str">
        <f t="shared" si="25"/>
        <v>DISTGeneraciónValle de México SurP</v>
      </c>
      <c r="B346" s="250" t="str">
        <f t="shared" si="26"/>
        <v>DISTValle de México SurP</v>
      </c>
      <c r="C346" s="67" t="str">
        <f t="shared" si="27"/>
        <v>DISTGeneraciónEnergíaValle de México Sur</v>
      </c>
      <c r="E346" s="267" t="s">
        <v>51</v>
      </c>
      <c r="F346" s="253" t="s">
        <v>159</v>
      </c>
      <c r="G346" s="252" t="s">
        <v>135</v>
      </c>
      <c r="H346" s="252" t="s">
        <v>76</v>
      </c>
      <c r="I346" s="253" t="s">
        <v>148</v>
      </c>
      <c r="J346" s="254">
        <v>2.1074607377663135</v>
      </c>
      <c r="K346" s="266" t="s">
        <v>184</v>
      </c>
      <c r="L346" s="256">
        <f>+INDEX(Mercado_MARZO_2025!$R$10:$R$349,MATCH(B346,Mercado_MARZO_2025!$J$10:$J$349,0))</f>
        <v>1086.5580954254845</v>
      </c>
      <c r="M346" s="257">
        <f t="shared" si="28"/>
        <v>2289878.5254113516</v>
      </c>
      <c r="N346" s="258">
        <f t="shared" si="29"/>
        <v>2.1083334322349456</v>
      </c>
      <c r="O346" s="259"/>
    </row>
    <row r="347" spans="1:15" ht="16.5" x14ac:dyDescent="0.3">
      <c r="A347" s="67" t="str">
        <f t="shared" si="25"/>
        <v>DISTGeneraciónValle de México SurSP</v>
      </c>
      <c r="B347" s="250" t="str">
        <f t="shared" si="26"/>
        <v>DISTValle de México SurSP</v>
      </c>
      <c r="C347" s="67" t="str">
        <f t="shared" si="27"/>
        <v>DISTGeneraciónEnergíaValle de México Sur</v>
      </c>
      <c r="E347" s="267" t="s">
        <v>51</v>
      </c>
      <c r="F347" s="253" t="s">
        <v>159</v>
      </c>
      <c r="G347" s="252" t="s">
        <v>135</v>
      </c>
      <c r="H347" s="252" t="s">
        <v>76</v>
      </c>
      <c r="I347" s="253" t="s">
        <v>151</v>
      </c>
      <c r="J347" s="254">
        <v>0</v>
      </c>
      <c r="K347" s="266" t="s">
        <v>184</v>
      </c>
      <c r="L347" s="256">
        <f>+INDEX(Mercado_MARZO_2025!$R$10:$R$349,MATCH(B347,Mercado_MARZO_2025!$J$10:$J$349,0))</f>
        <v>0</v>
      </c>
      <c r="M347" s="257">
        <f t="shared" si="28"/>
        <v>0</v>
      </c>
      <c r="N347" s="258">
        <f t="shared" si="29"/>
        <v>0</v>
      </c>
      <c r="O347" s="259"/>
    </row>
    <row r="348" spans="1:15" ht="16.5" x14ac:dyDescent="0.3">
      <c r="A348" s="67" t="str">
        <f t="shared" si="25"/>
        <v>DITGeneraciónValle de México SurB</v>
      </c>
      <c r="B348" s="250" t="str">
        <f t="shared" si="26"/>
        <v>DITValle de México SurB</v>
      </c>
      <c r="C348" s="67" t="str">
        <f t="shared" si="27"/>
        <v>DITGeneraciónEnergíaValle de México Sur</v>
      </c>
      <c r="E348" s="267" t="s">
        <v>52</v>
      </c>
      <c r="F348" s="253" t="s">
        <v>159</v>
      </c>
      <c r="G348" s="252" t="s">
        <v>135</v>
      </c>
      <c r="H348" s="252" t="s">
        <v>76</v>
      </c>
      <c r="I348" s="253" t="s">
        <v>146</v>
      </c>
      <c r="J348" s="254">
        <v>1.0098327533733364</v>
      </c>
      <c r="K348" s="266" t="s">
        <v>184</v>
      </c>
      <c r="L348" s="256">
        <f>+INDEX(Mercado_MARZO_2025!$R$10:$R$349,MATCH(B348,Mercado_MARZO_2025!$J$10:$J$349,0))</f>
        <v>934.30440929838687</v>
      </c>
      <c r="M348" s="257">
        <f t="shared" si="28"/>
        <v>943491.19413063873</v>
      </c>
      <c r="N348" s="258">
        <f t="shared" si="29"/>
        <v>1.0102509227096945</v>
      </c>
      <c r="O348" s="259"/>
    </row>
    <row r="349" spans="1:15" ht="16.5" x14ac:dyDescent="0.3">
      <c r="A349" s="67" t="str">
        <f t="shared" si="25"/>
        <v>DITGeneraciónValle de México SurI</v>
      </c>
      <c r="B349" s="250" t="str">
        <f t="shared" si="26"/>
        <v>DITValle de México SurI</v>
      </c>
      <c r="C349" s="67" t="str">
        <f t="shared" si="27"/>
        <v>DITGeneraciónEnergíaValle de México Sur</v>
      </c>
      <c r="E349" s="267" t="s">
        <v>52</v>
      </c>
      <c r="F349" s="253" t="s">
        <v>159</v>
      </c>
      <c r="G349" s="252" t="s">
        <v>135</v>
      </c>
      <c r="H349" s="252" t="s">
        <v>76</v>
      </c>
      <c r="I349" s="253" t="s">
        <v>147</v>
      </c>
      <c r="J349" s="254">
        <v>1.8823447607928776</v>
      </c>
      <c r="K349" s="266" t="s">
        <v>184</v>
      </c>
      <c r="L349" s="256">
        <f>+INDEX(Mercado_MARZO_2025!$R$10:$R$349,MATCH(B349,Mercado_MARZO_2025!$J$10:$J$349,0))</f>
        <v>1325.8833710934668</v>
      </c>
      <c r="M349" s="257">
        <f t="shared" si="28"/>
        <v>2495769.6170001859</v>
      </c>
      <c r="N349" s="258">
        <f t="shared" si="29"/>
        <v>1.8831242352719817</v>
      </c>
      <c r="O349" s="259"/>
    </row>
    <row r="350" spans="1:15" ht="16.5" x14ac:dyDescent="0.3">
      <c r="A350" s="67" t="str">
        <f t="shared" si="25"/>
        <v>DITGeneraciónValle de México SurP</v>
      </c>
      <c r="B350" s="250" t="str">
        <f t="shared" si="26"/>
        <v>DITValle de México SurP</v>
      </c>
      <c r="C350" s="67" t="str">
        <f t="shared" si="27"/>
        <v>DITGeneraciónEnergíaValle de México Sur</v>
      </c>
      <c r="E350" s="267" t="s">
        <v>52</v>
      </c>
      <c r="F350" s="253" t="s">
        <v>159</v>
      </c>
      <c r="G350" s="252" t="s">
        <v>135</v>
      </c>
      <c r="H350" s="252" t="s">
        <v>76</v>
      </c>
      <c r="I350" s="253" t="s">
        <v>148</v>
      </c>
      <c r="J350" s="254">
        <v>2.1170281667876836</v>
      </c>
      <c r="K350" s="266" t="s">
        <v>184</v>
      </c>
      <c r="L350" s="256">
        <f>+INDEX(Mercado_MARZO_2025!$R$10:$R$349,MATCH(B350,Mercado_MARZO_2025!$J$10:$J$349,0))</f>
        <v>137.80033025381746</v>
      </c>
      <c r="M350" s="257">
        <f t="shared" si="28"/>
        <v>291727.18053997651</v>
      </c>
      <c r="N350" s="258">
        <f t="shared" si="29"/>
        <v>2.1179048231058708</v>
      </c>
      <c r="O350" s="259"/>
    </row>
    <row r="351" spans="1:15" ht="16.5" x14ac:dyDescent="0.3">
      <c r="A351" s="67" t="str">
        <f t="shared" si="25"/>
        <v>DITGeneraciónValle de México SurSP</v>
      </c>
      <c r="B351" s="250" t="str">
        <f t="shared" si="26"/>
        <v>DITValle de México SurSP</v>
      </c>
      <c r="C351" s="67" t="str">
        <f t="shared" si="27"/>
        <v>DITGeneraciónEnergíaValle de México Sur</v>
      </c>
      <c r="E351" s="267" t="s">
        <v>52</v>
      </c>
      <c r="F351" s="253" t="s">
        <v>159</v>
      </c>
      <c r="G351" s="252" t="s">
        <v>135</v>
      </c>
      <c r="H351" s="252" t="s">
        <v>76</v>
      </c>
      <c r="I351" s="253" t="s">
        <v>151</v>
      </c>
      <c r="J351" s="254">
        <v>0</v>
      </c>
      <c r="K351" s="266" t="s">
        <v>184</v>
      </c>
      <c r="L351" s="256">
        <f>+INDEX(Mercado_MARZO_2025!$R$10:$R$349,MATCH(B351,Mercado_MARZO_2025!$J$10:$J$349,0))</f>
        <v>0</v>
      </c>
      <c r="M351" s="257">
        <f t="shared" si="28"/>
        <v>0</v>
      </c>
      <c r="N351" s="258">
        <f t="shared" si="29"/>
        <v>0</v>
      </c>
      <c r="O351" s="259"/>
    </row>
    <row r="352" spans="1:15" ht="16.5" x14ac:dyDescent="0.3">
      <c r="A352" s="67" t="str">
        <f t="shared" si="25"/>
        <v>DB1CapacidadBaja California</v>
      </c>
      <c r="B352" s="250" t="str">
        <f t="shared" ref="B352:B415" si="30">E352&amp;H352</f>
        <v>DB1Baja California</v>
      </c>
      <c r="C352" s="67" t="str">
        <f t="shared" si="27"/>
        <v>DB1CapacidadEnergíaBaja California</v>
      </c>
      <c r="E352" s="251" t="s">
        <v>48</v>
      </c>
      <c r="F352" s="252" t="s">
        <v>185</v>
      </c>
      <c r="G352" s="252" t="s">
        <v>135</v>
      </c>
      <c r="H352" s="252" t="s">
        <v>49</v>
      </c>
      <c r="I352" s="268" t="s">
        <v>161</v>
      </c>
      <c r="J352" s="254">
        <v>0.49769390575877065</v>
      </c>
      <c r="K352" s="255" t="s">
        <v>184</v>
      </c>
      <c r="L352" s="256">
        <f>+INDEX(EC_MARZO_2025!$O$11:$O$214,MATCH(B352,EC_MARZO_2025!$A$11:$A$214,0))/1000</f>
        <v>96173.308641680313</v>
      </c>
      <c r="M352" s="257">
        <f t="shared" si="28"/>
        <v>47864869.60762161</v>
      </c>
      <c r="N352" s="258">
        <f t="shared" si="29"/>
        <v>0.49789999961895232</v>
      </c>
      <c r="O352" s="259"/>
    </row>
    <row r="353" spans="1:15" ht="16.5" x14ac:dyDescent="0.3">
      <c r="A353" s="67" t="str">
        <f t="shared" si="25"/>
        <v>DB2CapacidadBaja California</v>
      </c>
      <c r="B353" s="250" t="str">
        <f t="shared" si="30"/>
        <v>DB2Baja California</v>
      </c>
      <c r="C353" s="67" t="str">
        <f t="shared" si="27"/>
        <v>DB2CapacidadEnergíaBaja California</v>
      </c>
      <c r="E353" s="251" t="s">
        <v>50</v>
      </c>
      <c r="F353" s="252" t="s">
        <v>185</v>
      </c>
      <c r="G353" s="252" t="s">
        <v>135</v>
      </c>
      <c r="H353" s="252" t="s">
        <v>49</v>
      </c>
      <c r="I353" s="268" t="s">
        <v>161</v>
      </c>
      <c r="J353" s="254">
        <v>0.49563034263651423</v>
      </c>
      <c r="K353" s="255" t="s">
        <v>184</v>
      </c>
      <c r="L353" s="256">
        <f>+INDEX(EC_MARZO_2025!$O$11:$O$214,MATCH(B353,EC_MARZO_2025!$A$11:$A$214,0))/1000</f>
        <v>164047.18341540371</v>
      </c>
      <c r="M353" s="257">
        <f t="shared" si="28"/>
        <v>81306761.724731639</v>
      </c>
      <c r="N353" s="258">
        <f t="shared" si="29"/>
        <v>0.49583558198012523</v>
      </c>
      <c r="O353" s="259"/>
    </row>
    <row r="354" spans="1:15" ht="16.5" x14ac:dyDescent="0.3">
      <c r="A354" s="67" t="str">
        <f t="shared" si="25"/>
        <v>PDBTCapacidadBaja California</v>
      </c>
      <c r="B354" s="250" t="str">
        <f t="shared" si="30"/>
        <v>PDBTBaja California</v>
      </c>
      <c r="C354" s="67" t="str">
        <f t="shared" si="27"/>
        <v>PDBTCapacidadEnergíaBaja California</v>
      </c>
      <c r="E354" s="251" t="s">
        <v>56</v>
      </c>
      <c r="F354" s="252" t="s">
        <v>185</v>
      </c>
      <c r="G354" s="252" t="s">
        <v>135</v>
      </c>
      <c r="H354" s="252" t="s">
        <v>49</v>
      </c>
      <c r="I354" s="268" t="s">
        <v>161</v>
      </c>
      <c r="J354" s="254">
        <v>1.0691132939763413</v>
      </c>
      <c r="K354" s="255" t="s">
        <v>184</v>
      </c>
      <c r="L354" s="256">
        <f>+INDEX(EC_MARZO_2025!$O$11:$O$214,MATCH(B354,EC_MARZO_2025!$A$11:$A$214,0))/1000</f>
        <v>51505.588207237946</v>
      </c>
      <c r="M354" s="257">
        <f t="shared" si="28"/>
        <v>55065309.066429161</v>
      </c>
      <c r="N354" s="258">
        <f t="shared" si="29"/>
        <v>1.0695560112432752</v>
      </c>
      <c r="O354" s="259"/>
    </row>
    <row r="355" spans="1:15" ht="16.5" x14ac:dyDescent="0.3">
      <c r="A355" s="67" t="str">
        <f t="shared" si="25"/>
        <v>GDBTCapacidadBaja California</v>
      </c>
      <c r="B355" s="250" t="str">
        <f t="shared" si="30"/>
        <v>GDBTBaja California</v>
      </c>
      <c r="C355" s="67" t="str">
        <f t="shared" si="27"/>
        <v>GDBTCapacidadPotenciaBaja California</v>
      </c>
      <c r="E355" s="251" t="s">
        <v>53</v>
      </c>
      <c r="F355" s="252" t="s">
        <v>185</v>
      </c>
      <c r="G355" s="252" t="s">
        <v>136</v>
      </c>
      <c r="H355" s="252" t="s">
        <v>49</v>
      </c>
      <c r="I355" s="268" t="s">
        <v>161</v>
      </c>
      <c r="J355" s="269">
        <v>335.24215011889805</v>
      </c>
      <c r="K355" s="255" t="s">
        <v>186</v>
      </c>
      <c r="L355" s="256">
        <f>+INDEX(EC_MARZO_2025!$O$11:$O$214,MATCH(B355,EC_MARZO_2025!$A$11:$A$214,0))/1000</f>
        <v>12.139232923486361</v>
      </c>
      <c r="M355" s="257">
        <f t="shared" si="28"/>
        <v>4069582.5460636844</v>
      </c>
      <c r="N355" s="270">
        <f t="shared" si="29"/>
        <v>335.38097309425331</v>
      </c>
      <c r="O355" s="259"/>
    </row>
    <row r="356" spans="1:15" ht="16.5" x14ac:dyDescent="0.3">
      <c r="A356" s="67" t="str">
        <f t="shared" si="25"/>
        <v>RABTCapacidadBaja California</v>
      </c>
      <c r="B356" s="250" t="str">
        <f t="shared" si="30"/>
        <v>RABTBaja California</v>
      </c>
      <c r="C356" s="67" t="str">
        <f t="shared" si="27"/>
        <v>RABTCapacidadEnergíaBaja California</v>
      </c>
      <c r="E356" s="251" t="s">
        <v>59</v>
      </c>
      <c r="F356" s="252" t="s">
        <v>185</v>
      </c>
      <c r="G356" s="252" t="s">
        <v>135</v>
      </c>
      <c r="H356" s="252" t="s">
        <v>49</v>
      </c>
      <c r="I356" s="268" t="s">
        <v>161</v>
      </c>
      <c r="J356" s="254">
        <v>0.57010621168522602</v>
      </c>
      <c r="K356" s="255" t="s">
        <v>184</v>
      </c>
      <c r="L356" s="256">
        <f>+INDEX(EC_MARZO_2025!$O$11:$O$214,MATCH(B356,EC_MARZO_2025!$A$11:$A$214,0))/1000</f>
        <v>15153.853004070057</v>
      </c>
      <c r="M356" s="257">
        <f t="shared" si="28"/>
        <v>8639305.7285851631</v>
      </c>
      <c r="N356" s="258">
        <f t="shared" si="29"/>
        <v>0.57034229130870595</v>
      </c>
      <c r="O356" s="259"/>
    </row>
    <row r="357" spans="1:15" ht="16.5" x14ac:dyDescent="0.3">
      <c r="A357" s="67" t="str">
        <f t="shared" si="25"/>
        <v>APBTCapacidadBaja California</v>
      </c>
      <c r="B357" s="250" t="str">
        <f t="shared" si="30"/>
        <v>APBTBaja California</v>
      </c>
      <c r="C357" s="67" t="str">
        <f t="shared" si="27"/>
        <v>APBTCapacidadEnergíaBaja California</v>
      </c>
      <c r="E357" s="251" t="s">
        <v>57</v>
      </c>
      <c r="F357" s="252" t="s">
        <v>185</v>
      </c>
      <c r="G357" s="252" t="s">
        <v>135</v>
      </c>
      <c r="H357" s="252" t="s">
        <v>49</v>
      </c>
      <c r="I357" s="268" t="s">
        <v>161</v>
      </c>
      <c r="J357" s="254">
        <v>1.4857654480246743</v>
      </c>
      <c r="K357" s="255" t="s">
        <v>184</v>
      </c>
      <c r="L357" s="256">
        <f>+INDEX(EC_MARZO_2025!$O$11:$O$214,MATCH(B357,EC_MARZO_2025!$A$11:$A$214,0))/1000</f>
        <v>7315.7511887667797</v>
      </c>
      <c r="M357" s="257">
        <f t="shared" si="28"/>
        <v>10869490.342615118</v>
      </c>
      <c r="N357" s="258">
        <f t="shared" si="29"/>
        <v>1.4863806999555595</v>
      </c>
      <c r="O357" s="259"/>
    </row>
    <row r="358" spans="1:15" ht="16.5" x14ac:dyDescent="0.3">
      <c r="A358" s="67" t="str">
        <f t="shared" si="25"/>
        <v>APMTCapacidadBaja California</v>
      </c>
      <c r="B358" s="250" t="str">
        <f t="shared" si="30"/>
        <v>APMTBaja California</v>
      </c>
      <c r="C358" s="67" t="str">
        <f t="shared" si="27"/>
        <v>APMTCapacidadEnergíaBaja California</v>
      </c>
      <c r="E358" s="251" t="s">
        <v>58</v>
      </c>
      <c r="F358" s="252" t="s">
        <v>185</v>
      </c>
      <c r="G358" s="252" t="s">
        <v>135</v>
      </c>
      <c r="H358" s="252" t="s">
        <v>49</v>
      </c>
      <c r="I358" s="268" t="s">
        <v>161</v>
      </c>
      <c r="J358" s="254">
        <v>1.2210665784334098</v>
      </c>
      <c r="K358" s="255" t="s">
        <v>184</v>
      </c>
      <c r="L358" s="256">
        <f>+INDEX(EC_MARZO_2025!$O$11:$O$214,MATCH(B358,EC_MARZO_2025!$A$11:$A$214,0))/1000</f>
        <v>768.74054110793543</v>
      </c>
      <c r="M358" s="257">
        <f t="shared" si="28"/>
        <v>938683.38223371468</v>
      </c>
      <c r="N358" s="258">
        <f t="shared" si="29"/>
        <v>1.2215722191932752</v>
      </c>
      <c r="O358" s="259"/>
    </row>
    <row r="359" spans="1:15" ht="16.5" x14ac:dyDescent="0.3">
      <c r="A359" s="67" t="str">
        <f t="shared" si="25"/>
        <v>GDMTHCapacidadBaja California</v>
      </c>
      <c r="B359" s="250" t="str">
        <f t="shared" si="30"/>
        <v>GDMTHBaja California</v>
      </c>
      <c r="C359" s="67" t="str">
        <f t="shared" si="27"/>
        <v>GDMTHCapacidadPotenciaBaja California</v>
      </c>
      <c r="E359" s="251" t="s">
        <v>54</v>
      </c>
      <c r="F359" s="252" t="s">
        <v>185</v>
      </c>
      <c r="G359" s="252" t="s">
        <v>136</v>
      </c>
      <c r="H359" s="252" t="s">
        <v>49</v>
      </c>
      <c r="I359" s="268" t="s">
        <v>161</v>
      </c>
      <c r="J359" s="269">
        <v>385.31207052403471</v>
      </c>
      <c r="K359" s="255" t="s">
        <v>186</v>
      </c>
      <c r="L359" s="256">
        <f>+INDEX(EC_MARZO_2025!$O$11:$O$214,MATCH(B359,EC_MARZO_2025!$A$11:$A$214,0))/1000</f>
        <v>649.69502810551478</v>
      </c>
      <c r="M359" s="257">
        <f t="shared" si="28"/>
        <v>250335336.48850682</v>
      </c>
      <c r="N359" s="270">
        <f t="shared" si="29"/>
        <v>385.47162733409414</v>
      </c>
      <c r="O359" s="259"/>
    </row>
    <row r="360" spans="1:15" ht="16.5" x14ac:dyDescent="0.3">
      <c r="A360" s="67" t="str">
        <f t="shared" si="25"/>
        <v>GDMTOCapacidadBaja California</v>
      </c>
      <c r="B360" s="250" t="str">
        <f t="shared" si="30"/>
        <v>GDMTOBaja California</v>
      </c>
      <c r="C360" s="67" t="str">
        <f t="shared" si="27"/>
        <v>GDMTOCapacidadPotenciaBaja California</v>
      </c>
      <c r="E360" s="251" t="s">
        <v>55</v>
      </c>
      <c r="F360" s="252" t="s">
        <v>185</v>
      </c>
      <c r="G360" s="252" t="s">
        <v>136</v>
      </c>
      <c r="H360" s="252" t="s">
        <v>49</v>
      </c>
      <c r="I360" s="268" t="s">
        <v>161</v>
      </c>
      <c r="J360" s="269">
        <v>367.05760354790618</v>
      </c>
      <c r="K360" s="255" t="s">
        <v>186</v>
      </c>
      <c r="L360" s="256">
        <f>+INDEX(EC_MARZO_2025!$O$11:$O$214,MATCH(B360,EC_MARZO_2025!$A$11:$A$214,0))/1000</f>
        <v>189.09058639440994</v>
      </c>
      <c r="M360" s="257">
        <f t="shared" si="28"/>
        <v>69407137.495400429</v>
      </c>
      <c r="N360" s="270">
        <f t="shared" si="29"/>
        <v>367.20960122669811</v>
      </c>
      <c r="O360" s="259"/>
    </row>
    <row r="361" spans="1:15" ht="16.5" x14ac:dyDescent="0.3">
      <c r="A361" s="67" t="str">
        <f t="shared" si="25"/>
        <v>RAMTCapacidadBaja California</v>
      </c>
      <c r="B361" s="250" t="str">
        <f t="shared" si="30"/>
        <v>RAMTBaja California</v>
      </c>
      <c r="C361" s="67" t="str">
        <f t="shared" si="27"/>
        <v>RAMTCapacidadPotenciaBaja California</v>
      </c>
      <c r="E361" s="251" t="s">
        <v>60</v>
      </c>
      <c r="F361" s="252" t="s">
        <v>185</v>
      </c>
      <c r="G361" s="252" t="s">
        <v>136</v>
      </c>
      <c r="H361" s="252" t="s">
        <v>49</v>
      </c>
      <c r="I361" s="268" t="s">
        <v>161</v>
      </c>
      <c r="J361" s="269">
        <v>165.94799435891764</v>
      </c>
      <c r="K361" s="255" t="s">
        <v>186</v>
      </c>
      <c r="L361" s="256">
        <f>+INDEX(EC_MARZO_2025!$O$11:$O$214,MATCH(B361,EC_MARZO_2025!$A$11:$A$214,0))/1000</f>
        <v>37.797600890291427</v>
      </c>
      <c r="M361" s="257">
        <f t="shared" si="28"/>
        <v>6272436.0593227018</v>
      </c>
      <c r="N361" s="270">
        <f t="shared" si="29"/>
        <v>166.01671302786477</v>
      </c>
      <c r="O361" s="259"/>
    </row>
    <row r="362" spans="1:15" ht="16.5" x14ac:dyDescent="0.3">
      <c r="A362" s="67" t="str">
        <f t="shared" si="25"/>
        <v>DISTCapacidadBaja California</v>
      </c>
      <c r="B362" s="250" t="str">
        <f t="shared" si="30"/>
        <v>DISTBaja California</v>
      </c>
      <c r="C362" s="67" t="str">
        <f t="shared" si="27"/>
        <v>DISTCapacidadPotenciaBaja California</v>
      </c>
      <c r="E362" s="251" t="s">
        <v>51</v>
      </c>
      <c r="F362" s="252" t="s">
        <v>185</v>
      </c>
      <c r="G362" s="252" t="s">
        <v>136</v>
      </c>
      <c r="H362" s="252" t="s">
        <v>49</v>
      </c>
      <c r="I362" s="268" t="s">
        <v>161</v>
      </c>
      <c r="J362" s="269">
        <v>422.13035134798196</v>
      </c>
      <c r="K362" s="255" t="s">
        <v>186</v>
      </c>
      <c r="L362" s="256">
        <f>+INDEX(EC_MARZO_2025!$O$11:$O$214,MATCH(B362,EC_MARZO_2025!$A$11:$A$214,0))/1000</f>
        <v>225.68366628002801</v>
      </c>
      <c r="M362" s="257">
        <f t="shared" si="28"/>
        <v>95267925.340288937</v>
      </c>
      <c r="N362" s="270">
        <f t="shared" si="29"/>
        <v>422.30515452037872</v>
      </c>
      <c r="O362" s="259"/>
    </row>
    <row r="363" spans="1:15" ht="16.5" x14ac:dyDescent="0.3">
      <c r="A363" s="67" t="str">
        <f t="shared" si="25"/>
        <v>DITCapacidadBaja California</v>
      </c>
      <c r="B363" s="250" t="str">
        <f t="shared" si="30"/>
        <v>DITBaja California</v>
      </c>
      <c r="C363" s="67" t="str">
        <f t="shared" si="27"/>
        <v>DITCapacidadPotenciaBaja California</v>
      </c>
      <c r="E363" s="251" t="s">
        <v>52</v>
      </c>
      <c r="F363" s="252" t="s">
        <v>185</v>
      </c>
      <c r="G363" s="252" t="s">
        <v>136</v>
      </c>
      <c r="H363" s="252" t="s">
        <v>49</v>
      </c>
      <c r="I363" s="268" t="s">
        <v>161</v>
      </c>
      <c r="J363" s="269">
        <v>432.44441502631537</v>
      </c>
      <c r="K363" s="255" t="s">
        <v>186</v>
      </c>
      <c r="L363" s="256">
        <f>+INDEX(EC_MARZO_2025!$O$11:$O$214,MATCH(B363,EC_MARZO_2025!$A$11:$A$214,0))/1000</f>
        <v>28.468902439567138</v>
      </c>
      <c r="M363" s="257">
        <f t="shared" si="28"/>
        <v>12311217.861919854</v>
      </c>
      <c r="N363" s="270">
        <f t="shared" si="29"/>
        <v>432.62348922789897</v>
      </c>
      <c r="O363" s="259"/>
    </row>
    <row r="364" spans="1:15" ht="16.5" x14ac:dyDescent="0.3">
      <c r="A364" s="67" t="str">
        <f t="shared" si="25"/>
        <v>DB1CapacidadBaja California Sur</v>
      </c>
      <c r="B364" s="250" t="str">
        <f t="shared" si="30"/>
        <v>DB1Baja California Sur</v>
      </c>
      <c r="C364" s="67" t="str">
        <f t="shared" si="27"/>
        <v>DB1CapacidadEnergíaBaja California Sur</v>
      </c>
      <c r="E364" s="251" t="s">
        <v>48</v>
      </c>
      <c r="F364" s="252" t="s">
        <v>185</v>
      </c>
      <c r="G364" s="252" t="s">
        <v>135</v>
      </c>
      <c r="H364" s="252" t="s">
        <v>61</v>
      </c>
      <c r="I364" s="268" t="s">
        <v>161</v>
      </c>
      <c r="J364" s="254">
        <v>0.49769390575877065</v>
      </c>
      <c r="K364" s="255" t="s">
        <v>184</v>
      </c>
      <c r="L364" s="256">
        <f>+INDEX(EC_MARZO_2025!$O$11:$O$214,MATCH(B364,EC_MARZO_2025!$A$11:$A$214,0))/1000</f>
        <v>15697.589833036523</v>
      </c>
      <c r="M364" s="257">
        <f t="shared" si="28"/>
        <v>7812594.7950031161</v>
      </c>
      <c r="N364" s="258">
        <f t="shared" si="29"/>
        <v>0.49789999961895232</v>
      </c>
      <c r="O364" s="259"/>
    </row>
    <row r="365" spans="1:15" ht="16.5" x14ac:dyDescent="0.3">
      <c r="A365" s="67" t="str">
        <f t="shared" si="25"/>
        <v>DB2CapacidadBaja California Sur</v>
      </c>
      <c r="B365" s="250" t="str">
        <f t="shared" si="30"/>
        <v>DB2Baja California Sur</v>
      </c>
      <c r="C365" s="67" t="str">
        <f t="shared" si="27"/>
        <v>DB2CapacidadEnergíaBaja California Sur</v>
      </c>
      <c r="E365" s="251" t="s">
        <v>50</v>
      </c>
      <c r="F365" s="252" t="s">
        <v>185</v>
      </c>
      <c r="G365" s="252" t="s">
        <v>135</v>
      </c>
      <c r="H365" s="252" t="s">
        <v>61</v>
      </c>
      <c r="I365" s="268" t="s">
        <v>161</v>
      </c>
      <c r="J365" s="254">
        <v>0.49563034263651423</v>
      </c>
      <c r="K365" s="255" t="s">
        <v>184</v>
      </c>
      <c r="L365" s="256">
        <f>+INDEX(EC_MARZO_2025!$O$11:$O$214,MATCH(B365,EC_MARZO_2025!$A$11:$A$214,0))/1000</f>
        <v>48393.128308468615</v>
      </c>
      <c r="M365" s="257">
        <f t="shared" si="28"/>
        <v>23985102.764779095</v>
      </c>
      <c r="N365" s="258">
        <f t="shared" si="29"/>
        <v>0.49583558198012523</v>
      </c>
      <c r="O365" s="259"/>
    </row>
    <row r="366" spans="1:15" ht="16.5" x14ac:dyDescent="0.3">
      <c r="A366" s="67" t="str">
        <f t="shared" si="25"/>
        <v>PDBTCapacidadBaja California Sur</v>
      </c>
      <c r="B366" s="250" t="str">
        <f t="shared" si="30"/>
        <v>PDBTBaja California Sur</v>
      </c>
      <c r="C366" s="67" t="str">
        <f t="shared" si="27"/>
        <v>PDBTCapacidadEnergíaBaja California Sur</v>
      </c>
      <c r="E366" s="251" t="s">
        <v>56</v>
      </c>
      <c r="F366" s="252" t="s">
        <v>185</v>
      </c>
      <c r="G366" s="252" t="s">
        <v>135</v>
      </c>
      <c r="H366" s="252" t="s">
        <v>61</v>
      </c>
      <c r="I366" s="268" t="s">
        <v>161</v>
      </c>
      <c r="J366" s="254">
        <v>0.75845324575300077</v>
      </c>
      <c r="K366" s="255" t="s">
        <v>184</v>
      </c>
      <c r="L366" s="256">
        <f>+INDEX(EC_MARZO_2025!$O$11:$O$214,MATCH(B366,EC_MARZO_2025!$A$11:$A$214,0))/1000</f>
        <v>16511.305011676173</v>
      </c>
      <c r="M366" s="257">
        <f t="shared" si="28"/>
        <v>12523052.877723582</v>
      </c>
      <c r="N366" s="258">
        <f t="shared" si="29"/>
        <v>0.7587673194343858</v>
      </c>
      <c r="O366" s="259"/>
    </row>
    <row r="367" spans="1:15" ht="16.5" x14ac:dyDescent="0.3">
      <c r="A367" s="67" t="str">
        <f t="shared" si="25"/>
        <v>GDBTCapacidadBaja California Sur</v>
      </c>
      <c r="B367" s="250" t="str">
        <f t="shared" si="30"/>
        <v>GDBTBaja California Sur</v>
      </c>
      <c r="C367" s="67" t="str">
        <f t="shared" si="27"/>
        <v>GDBTCapacidadPotenciaBaja California Sur</v>
      </c>
      <c r="E367" s="265" t="s">
        <v>53</v>
      </c>
      <c r="F367" s="252" t="s">
        <v>185</v>
      </c>
      <c r="G367" s="252" t="s">
        <v>136</v>
      </c>
      <c r="H367" s="252" t="s">
        <v>61</v>
      </c>
      <c r="I367" s="268" t="s">
        <v>161</v>
      </c>
      <c r="J367" s="269">
        <v>284.76964730827399</v>
      </c>
      <c r="K367" s="255" t="s">
        <v>186</v>
      </c>
      <c r="L367" s="256">
        <f>+INDEX(EC_MARZO_2025!$O$11:$O$214,MATCH(B367,EC_MARZO_2025!$A$11:$A$214,0))/1000</f>
        <v>3.6445782842369745</v>
      </c>
      <c r="M367" s="257">
        <f t="shared" si="28"/>
        <v>1037865.2725895577</v>
      </c>
      <c r="N367" s="270">
        <f t="shared" si="29"/>
        <v>284.88756974051046</v>
      </c>
      <c r="O367" s="259"/>
    </row>
    <row r="368" spans="1:15" ht="16.5" x14ac:dyDescent="0.3">
      <c r="A368" s="67" t="str">
        <f t="shared" si="25"/>
        <v>RABTCapacidadBaja California Sur</v>
      </c>
      <c r="B368" s="250" t="str">
        <f t="shared" si="30"/>
        <v>RABTBaja California Sur</v>
      </c>
      <c r="C368" s="67" t="str">
        <f t="shared" si="27"/>
        <v>RABTCapacidadEnergíaBaja California Sur</v>
      </c>
      <c r="E368" s="265" t="s">
        <v>59</v>
      </c>
      <c r="F368" s="252" t="s">
        <v>185</v>
      </c>
      <c r="G368" s="252" t="s">
        <v>135</v>
      </c>
      <c r="H368" s="252" t="s">
        <v>61</v>
      </c>
      <c r="I368" s="268" t="s">
        <v>161</v>
      </c>
      <c r="J368" s="254">
        <v>0.57010621168522602</v>
      </c>
      <c r="K368" s="255" t="s">
        <v>184</v>
      </c>
      <c r="L368" s="256">
        <f>+INDEX(EC_MARZO_2025!$O$11:$O$214,MATCH(B368,EC_MARZO_2025!$A$11:$A$214,0))/1000</f>
        <v>8399.3867424079108</v>
      </c>
      <c r="M368" s="257">
        <f t="shared" si="28"/>
        <v>4788542.5561932856</v>
      </c>
      <c r="N368" s="258">
        <f t="shared" si="29"/>
        <v>0.57034229130870595</v>
      </c>
      <c r="O368" s="259"/>
    </row>
    <row r="369" spans="1:15" ht="16.5" x14ac:dyDescent="0.3">
      <c r="A369" s="67" t="str">
        <f t="shared" si="25"/>
        <v>APBTCapacidadBaja California Sur</v>
      </c>
      <c r="B369" s="250" t="str">
        <f t="shared" si="30"/>
        <v>APBTBaja California Sur</v>
      </c>
      <c r="C369" s="67" t="str">
        <f t="shared" si="27"/>
        <v>APBTCapacidadEnergíaBaja California Sur</v>
      </c>
      <c r="E369" s="265" t="s">
        <v>57</v>
      </c>
      <c r="F369" s="252" t="s">
        <v>185</v>
      </c>
      <c r="G369" s="252" t="s">
        <v>135</v>
      </c>
      <c r="H369" s="252" t="s">
        <v>61</v>
      </c>
      <c r="I369" s="268" t="s">
        <v>161</v>
      </c>
      <c r="J369" s="254">
        <v>1.3805237287895944</v>
      </c>
      <c r="K369" s="255" t="s">
        <v>184</v>
      </c>
      <c r="L369" s="256">
        <f>+INDEX(EC_MARZO_2025!$O$11:$O$214,MATCH(B369,EC_MARZO_2025!$A$11:$A$214,0))/1000</f>
        <v>1956.8331514232366</v>
      </c>
      <c r="M369" s="257">
        <f t="shared" si="28"/>
        <v>2701454.5988218999</v>
      </c>
      <c r="N369" s="258">
        <f t="shared" si="29"/>
        <v>1.3810954003753755</v>
      </c>
      <c r="O369" s="259"/>
    </row>
    <row r="370" spans="1:15" ht="16.5" x14ac:dyDescent="0.3">
      <c r="A370" s="67" t="str">
        <f t="shared" si="25"/>
        <v>APMTCapacidadBaja California Sur</v>
      </c>
      <c r="B370" s="250" t="str">
        <f t="shared" si="30"/>
        <v>APMTBaja California Sur</v>
      </c>
      <c r="C370" s="67" t="str">
        <f t="shared" si="27"/>
        <v>APMTCapacidadEnergíaBaja California Sur</v>
      </c>
      <c r="E370" s="265" t="s">
        <v>58</v>
      </c>
      <c r="F370" s="252" t="s">
        <v>185</v>
      </c>
      <c r="G370" s="252" t="s">
        <v>135</v>
      </c>
      <c r="H370" s="252" t="s">
        <v>61</v>
      </c>
      <c r="I370" s="268" t="s">
        <v>161</v>
      </c>
      <c r="J370" s="254">
        <v>0.87513836048423121</v>
      </c>
      <c r="K370" s="255" t="s">
        <v>184</v>
      </c>
      <c r="L370" s="256">
        <f>+INDEX(EC_MARZO_2025!$O$11:$O$214,MATCH(B370,EC_MARZO_2025!$A$11:$A$214,0))/1000</f>
        <v>21.018367870401907</v>
      </c>
      <c r="M370" s="257">
        <f t="shared" si="28"/>
        <v>18393.979998157967</v>
      </c>
      <c r="N370" s="258">
        <f t="shared" si="29"/>
        <v>0.87550075319352172</v>
      </c>
      <c r="O370" s="259"/>
    </row>
    <row r="371" spans="1:15" ht="16.5" x14ac:dyDescent="0.3">
      <c r="A371" s="67" t="str">
        <f t="shared" si="25"/>
        <v>GDMTHCapacidadBaja California Sur</v>
      </c>
      <c r="B371" s="250" t="str">
        <f t="shared" si="30"/>
        <v>GDMTHBaja California Sur</v>
      </c>
      <c r="C371" s="67" t="str">
        <f t="shared" si="27"/>
        <v>GDMTHCapacidadPotenciaBaja California Sur</v>
      </c>
      <c r="E371" s="251" t="s">
        <v>54</v>
      </c>
      <c r="F371" s="252" t="s">
        <v>185</v>
      </c>
      <c r="G371" s="252" t="s">
        <v>136</v>
      </c>
      <c r="H371" s="252" t="s">
        <v>61</v>
      </c>
      <c r="I371" s="268" t="s">
        <v>161</v>
      </c>
      <c r="J371" s="269">
        <v>276.20135803136992</v>
      </c>
      <c r="K371" s="255" t="s">
        <v>186</v>
      </c>
      <c r="L371" s="256">
        <f>+INDEX(EC_MARZO_2025!$O$11:$O$214,MATCH(B371,EC_MARZO_2025!$A$11:$A$214,0))/1000</f>
        <v>155.39345067583625</v>
      </c>
      <c r="M371" s="257">
        <f t="shared" si="28"/>
        <v>42919882.105846673</v>
      </c>
      <c r="N371" s="270">
        <f t="shared" si="29"/>
        <v>276.31573235543829</v>
      </c>
      <c r="O371" s="259"/>
    </row>
    <row r="372" spans="1:15" ht="16.5" x14ac:dyDescent="0.3">
      <c r="A372" s="67" t="str">
        <f t="shared" si="25"/>
        <v>GDMTOCapacidadBaja California Sur</v>
      </c>
      <c r="B372" s="250" t="str">
        <f t="shared" si="30"/>
        <v>GDMTOBaja California Sur</v>
      </c>
      <c r="C372" s="67" t="str">
        <f t="shared" si="27"/>
        <v>GDMTOCapacidadPotenciaBaja California Sur</v>
      </c>
      <c r="E372" s="251" t="s">
        <v>55</v>
      </c>
      <c r="F372" s="252" t="s">
        <v>185</v>
      </c>
      <c r="G372" s="252" t="s">
        <v>136</v>
      </c>
      <c r="H372" s="252" t="s">
        <v>61</v>
      </c>
      <c r="I372" s="268" t="s">
        <v>161</v>
      </c>
      <c r="J372" s="269">
        <v>282.23390342431554</v>
      </c>
      <c r="K372" s="255" t="s">
        <v>186</v>
      </c>
      <c r="L372" s="256">
        <f>+INDEX(EC_MARZO_2025!$O$11:$O$214,MATCH(B372,EC_MARZO_2025!$A$11:$A$214,0))/1000</f>
        <v>44.894563244901804</v>
      </c>
      <c r="M372" s="257">
        <f t="shared" si="28"/>
        <v>12670767.827138441</v>
      </c>
      <c r="N372" s="270">
        <f t="shared" si="29"/>
        <v>282.35077581105332</v>
      </c>
      <c r="O372" s="259"/>
    </row>
    <row r="373" spans="1:15" ht="16.5" x14ac:dyDescent="0.3">
      <c r="A373" s="67" t="str">
        <f t="shared" si="25"/>
        <v>RAMTCapacidadBaja California Sur</v>
      </c>
      <c r="B373" s="250" t="str">
        <f t="shared" si="30"/>
        <v>RAMTBaja California Sur</v>
      </c>
      <c r="C373" s="67" t="str">
        <f t="shared" si="27"/>
        <v>RAMTCapacidadPotenciaBaja California Sur</v>
      </c>
      <c r="E373" s="251" t="s">
        <v>60</v>
      </c>
      <c r="F373" s="252" t="s">
        <v>185</v>
      </c>
      <c r="G373" s="252" t="s">
        <v>136</v>
      </c>
      <c r="H373" s="252" t="s">
        <v>61</v>
      </c>
      <c r="I373" s="268" t="s">
        <v>161</v>
      </c>
      <c r="J373" s="269">
        <v>165.94799435891764</v>
      </c>
      <c r="K373" s="255" t="s">
        <v>186</v>
      </c>
      <c r="L373" s="256">
        <f>+INDEX(EC_MARZO_2025!$O$11:$O$214,MATCH(B373,EC_MARZO_2025!$A$11:$A$214,0))/1000</f>
        <v>23.841094458503733</v>
      </c>
      <c r="M373" s="257">
        <f t="shared" si="28"/>
        <v>3956381.8087101998</v>
      </c>
      <c r="N373" s="270">
        <f t="shared" si="29"/>
        <v>166.01671302786477</v>
      </c>
      <c r="O373" s="259"/>
    </row>
    <row r="374" spans="1:15" ht="16.5" x14ac:dyDescent="0.3">
      <c r="A374" s="67" t="str">
        <f t="shared" si="25"/>
        <v>DISTCapacidadBaja California Sur</v>
      </c>
      <c r="B374" s="250" t="str">
        <f t="shared" si="30"/>
        <v>DISTBaja California Sur</v>
      </c>
      <c r="C374" s="67" t="str">
        <f t="shared" si="27"/>
        <v>DISTCapacidadPotenciaBaja California Sur</v>
      </c>
      <c r="E374" s="251" t="s">
        <v>51</v>
      </c>
      <c r="F374" s="252" t="s">
        <v>185</v>
      </c>
      <c r="G374" s="252" t="s">
        <v>136</v>
      </c>
      <c r="H374" s="252" t="s">
        <v>61</v>
      </c>
      <c r="I374" s="268" t="s">
        <v>161</v>
      </c>
      <c r="J374" s="269">
        <v>308.00724403135678</v>
      </c>
      <c r="K374" s="255" t="s">
        <v>186</v>
      </c>
      <c r="L374" s="256">
        <f>+INDEX(EC_MARZO_2025!$O$11:$O$214,MATCH(B374,EC_MARZO_2025!$A$11:$A$214,0))/1000</f>
        <v>7.7457449375983503</v>
      </c>
      <c r="M374" s="257">
        <f t="shared" si="28"/>
        <v>2385745.5511995014</v>
      </c>
      <c r="N374" s="270">
        <f t="shared" si="29"/>
        <v>308.13478909701229</v>
      </c>
      <c r="O374" s="259"/>
    </row>
    <row r="375" spans="1:15" ht="16.5" x14ac:dyDescent="0.3">
      <c r="A375" s="67" t="str">
        <f t="shared" si="25"/>
        <v>DITCapacidadBaja California Sur</v>
      </c>
      <c r="B375" s="250" t="str">
        <f t="shared" si="30"/>
        <v>DITBaja California Sur</v>
      </c>
      <c r="C375" s="67" t="str">
        <f t="shared" si="27"/>
        <v>DITCapacidadPotenciaBaja California Sur</v>
      </c>
      <c r="E375" s="251" t="s">
        <v>52</v>
      </c>
      <c r="F375" s="252" t="s">
        <v>185</v>
      </c>
      <c r="G375" s="252" t="s">
        <v>136</v>
      </c>
      <c r="H375" s="252" t="s">
        <v>61</v>
      </c>
      <c r="I375" s="268" t="s">
        <v>161</v>
      </c>
      <c r="J375" s="269">
        <v>357.76462842179546</v>
      </c>
      <c r="K375" s="255" t="s">
        <v>186</v>
      </c>
      <c r="L375" s="256">
        <f>+INDEX(EC_MARZO_2025!$O$11:$O$214,MATCH(B375,EC_MARZO_2025!$A$11:$A$214,0))/1000</f>
        <v>0</v>
      </c>
      <c r="M375" s="257">
        <f t="shared" si="28"/>
        <v>0</v>
      </c>
      <c r="N375" s="270">
        <f t="shared" si="29"/>
        <v>357.91277790173638</v>
      </c>
      <c r="O375" s="259"/>
    </row>
    <row r="376" spans="1:15" ht="16.5" x14ac:dyDescent="0.3">
      <c r="A376" s="67" t="str">
        <f t="shared" si="25"/>
        <v>DB1CapacidadBajío</v>
      </c>
      <c r="B376" s="250" t="str">
        <f t="shared" si="30"/>
        <v>DB1Bajío</v>
      </c>
      <c r="C376" s="67" t="str">
        <f t="shared" si="27"/>
        <v>DB1CapacidadEnergíaBajío</v>
      </c>
      <c r="E376" s="251" t="s">
        <v>48</v>
      </c>
      <c r="F376" s="252" t="s">
        <v>185</v>
      </c>
      <c r="G376" s="252" t="s">
        <v>135</v>
      </c>
      <c r="H376" s="252" t="s">
        <v>62</v>
      </c>
      <c r="I376" s="268" t="s">
        <v>161</v>
      </c>
      <c r="J376" s="254">
        <v>0.54759461398788212</v>
      </c>
      <c r="K376" s="255" t="s">
        <v>184</v>
      </c>
      <c r="L376" s="256">
        <f>+INDEX(EC_MARZO_2025!$O$11:$O$214,MATCH(B376,EC_MARZO_2025!$A$11:$A$214,0))/1000</f>
        <v>233763.1454317687</v>
      </c>
      <c r="M376" s="257">
        <f t="shared" si="28"/>
        <v>128007439.38730253</v>
      </c>
      <c r="N376" s="258">
        <f t="shared" si="29"/>
        <v>0.54782137161240918</v>
      </c>
      <c r="O376" s="259"/>
    </row>
    <row r="377" spans="1:15" ht="16.5" x14ac:dyDescent="0.3">
      <c r="A377" s="67" t="str">
        <f t="shared" si="25"/>
        <v>DB2CapacidadBajío</v>
      </c>
      <c r="B377" s="250" t="str">
        <f t="shared" si="30"/>
        <v>DB2Bajío</v>
      </c>
      <c r="C377" s="67" t="str">
        <f t="shared" si="27"/>
        <v>DB2CapacidadEnergíaBajío</v>
      </c>
      <c r="E377" s="251" t="s">
        <v>50</v>
      </c>
      <c r="F377" s="252" t="s">
        <v>185</v>
      </c>
      <c r="G377" s="252" t="s">
        <v>135</v>
      </c>
      <c r="H377" s="252" t="s">
        <v>62</v>
      </c>
      <c r="I377" s="268" t="s">
        <v>161</v>
      </c>
      <c r="J377" s="254">
        <v>0.54515585757066976</v>
      </c>
      <c r="K377" s="255" t="s">
        <v>184</v>
      </c>
      <c r="L377" s="256">
        <f>+INDEX(EC_MARZO_2025!$O$11:$O$214,MATCH(B377,EC_MARZO_2025!$A$11:$A$214,0))/1000</f>
        <v>143496.61174054942</v>
      </c>
      <c r="M377" s="257">
        <f t="shared" si="28"/>
        <v>78228018.431904659</v>
      </c>
      <c r="N377" s="258">
        <f t="shared" si="29"/>
        <v>0.54538160531197699</v>
      </c>
      <c r="O377" s="259"/>
    </row>
    <row r="378" spans="1:15" ht="16.5" x14ac:dyDescent="0.3">
      <c r="A378" s="67" t="str">
        <f t="shared" si="25"/>
        <v>PDBTCapacidadBajío</v>
      </c>
      <c r="B378" s="250" t="str">
        <f t="shared" si="30"/>
        <v>PDBTBajío</v>
      </c>
      <c r="C378" s="67" t="str">
        <f t="shared" si="27"/>
        <v>PDBTCapacidadEnergíaBajío</v>
      </c>
      <c r="E378" s="251" t="s">
        <v>56</v>
      </c>
      <c r="F378" s="252" t="s">
        <v>185</v>
      </c>
      <c r="G378" s="252" t="s">
        <v>135</v>
      </c>
      <c r="H378" s="252" t="s">
        <v>62</v>
      </c>
      <c r="I378" s="268" t="s">
        <v>161</v>
      </c>
      <c r="J378" s="254">
        <v>1.1368356837158493</v>
      </c>
      <c r="K378" s="255" t="s">
        <v>184</v>
      </c>
      <c r="L378" s="256">
        <f>+INDEX(EC_MARZO_2025!$O$11:$O$214,MATCH(B378,EC_MARZO_2025!$A$11:$A$214,0))/1000</f>
        <v>105900.49615326538</v>
      </c>
      <c r="M378" s="257">
        <f t="shared" si="28"/>
        <v>120391462.95024513</v>
      </c>
      <c r="N378" s="258">
        <f t="shared" si="29"/>
        <v>1.1373064446629662</v>
      </c>
      <c r="O378" s="259"/>
    </row>
    <row r="379" spans="1:15" ht="16.5" x14ac:dyDescent="0.3">
      <c r="A379" s="67" t="str">
        <f t="shared" si="25"/>
        <v>GDBTCapacidadBajío</v>
      </c>
      <c r="B379" s="250" t="str">
        <f t="shared" si="30"/>
        <v>GDBTBajío</v>
      </c>
      <c r="C379" s="67" t="str">
        <f t="shared" si="27"/>
        <v>GDBTCapacidadPotenciaBajío</v>
      </c>
      <c r="E379" s="251" t="s">
        <v>53</v>
      </c>
      <c r="F379" s="252" t="s">
        <v>185</v>
      </c>
      <c r="G379" s="252" t="s">
        <v>136</v>
      </c>
      <c r="H379" s="252" t="s">
        <v>62</v>
      </c>
      <c r="I379" s="268" t="s">
        <v>161</v>
      </c>
      <c r="J379" s="269">
        <v>327.22426940569397</v>
      </c>
      <c r="K379" s="255" t="s">
        <v>186</v>
      </c>
      <c r="L379" s="256">
        <f>+INDEX(EC_MARZO_2025!$O$11:$O$214,MATCH(B379,EC_MARZO_2025!$A$11:$A$214,0))/1000</f>
        <v>2.1151117408564386</v>
      </c>
      <c r="M379" s="257">
        <f t="shared" si="28"/>
        <v>692115.89411315368</v>
      </c>
      <c r="N379" s="270">
        <f t="shared" si="29"/>
        <v>327.35977219575557</v>
      </c>
      <c r="O379" s="259"/>
    </row>
    <row r="380" spans="1:15" ht="16.5" x14ac:dyDescent="0.3">
      <c r="A380" s="67" t="str">
        <f t="shared" si="25"/>
        <v>RABTCapacidadBajío</v>
      </c>
      <c r="B380" s="250" t="str">
        <f t="shared" si="30"/>
        <v>RABTBajío</v>
      </c>
      <c r="C380" s="67" t="str">
        <f t="shared" si="27"/>
        <v>RABTCapacidadEnergíaBajío</v>
      </c>
      <c r="E380" s="265" t="s">
        <v>59</v>
      </c>
      <c r="F380" s="252" t="s">
        <v>185</v>
      </c>
      <c r="G380" s="252" t="s">
        <v>135</v>
      </c>
      <c r="H380" s="252" t="s">
        <v>62</v>
      </c>
      <c r="I380" s="268" t="s">
        <v>161</v>
      </c>
      <c r="J380" s="254">
        <v>0.63145031541048713</v>
      </c>
      <c r="K380" s="255" t="s">
        <v>184</v>
      </c>
      <c r="L380" s="256">
        <f>+INDEX(EC_MARZO_2025!$O$11:$O$214,MATCH(B380,EC_MARZO_2025!$A$11:$A$214,0))/1000</f>
        <v>81890.562015673786</v>
      </c>
      <c r="M380" s="257">
        <f t="shared" si="28"/>
        <v>51709821.213939272</v>
      </c>
      <c r="N380" s="258">
        <f t="shared" si="29"/>
        <v>0.63171179748111339</v>
      </c>
      <c r="O380" s="259"/>
    </row>
    <row r="381" spans="1:15" ht="16.5" x14ac:dyDescent="0.3">
      <c r="A381" s="67" t="str">
        <f t="shared" si="25"/>
        <v>APBTCapacidadBajío</v>
      </c>
      <c r="B381" s="250" t="str">
        <f t="shared" si="30"/>
        <v>APBTBajío</v>
      </c>
      <c r="C381" s="67" t="str">
        <f t="shared" si="27"/>
        <v>APBTCapacidadEnergíaBajío</v>
      </c>
      <c r="E381" s="251" t="s">
        <v>57</v>
      </c>
      <c r="F381" s="252" t="s">
        <v>185</v>
      </c>
      <c r="G381" s="252" t="s">
        <v>135</v>
      </c>
      <c r="H381" s="252" t="s">
        <v>62</v>
      </c>
      <c r="I381" s="268" t="s">
        <v>161</v>
      </c>
      <c r="J381" s="254">
        <v>1.6457853883232929</v>
      </c>
      <c r="K381" s="255" t="s">
        <v>184</v>
      </c>
      <c r="L381" s="256">
        <f>+INDEX(EC_MARZO_2025!$O$11:$O$214,MATCH(B381,EC_MARZO_2025!$A$11:$A$214,0))/1000</f>
        <v>25329.476081865585</v>
      </c>
      <c r="M381" s="257">
        <f t="shared" si="28"/>
        <v>41686881.629418716</v>
      </c>
      <c r="N381" s="258">
        <f t="shared" si="29"/>
        <v>1.6464669041300679</v>
      </c>
      <c r="O381" s="259"/>
    </row>
    <row r="382" spans="1:15" ht="16.5" x14ac:dyDescent="0.3">
      <c r="A382" s="67" t="str">
        <f t="shared" si="25"/>
        <v>APMTCapacidadBajío</v>
      </c>
      <c r="B382" s="250" t="str">
        <f t="shared" si="30"/>
        <v>APMTBajío</v>
      </c>
      <c r="C382" s="67" t="str">
        <f t="shared" si="27"/>
        <v>APMTCapacidadEnergíaBajío</v>
      </c>
      <c r="E382" s="251" t="s">
        <v>58</v>
      </c>
      <c r="F382" s="252" t="s">
        <v>185</v>
      </c>
      <c r="G382" s="252" t="s">
        <v>135</v>
      </c>
      <c r="H382" s="252" t="s">
        <v>62</v>
      </c>
      <c r="I382" s="268" t="s">
        <v>161</v>
      </c>
      <c r="J382" s="254">
        <v>1.2415146130084977</v>
      </c>
      <c r="K382" s="255" t="s">
        <v>184</v>
      </c>
      <c r="L382" s="256">
        <f>+INDEX(EC_MARZO_2025!$O$11:$O$214,MATCH(B382,EC_MARZO_2025!$A$11:$A$214,0))/1000</f>
        <v>7521.7845140284899</v>
      </c>
      <c r="M382" s="257">
        <f t="shared" si="28"/>
        <v>9338405.3900673911</v>
      </c>
      <c r="N382" s="258">
        <f t="shared" si="29"/>
        <v>1.2420287212507453</v>
      </c>
      <c r="O382" s="259"/>
    </row>
    <row r="383" spans="1:15" ht="16.5" x14ac:dyDescent="0.3">
      <c r="A383" s="67" t="str">
        <f t="shared" si="25"/>
        <v>GDMTHCapacidadBajío</v>
      </c>
      <c r="B383" s="250" t="str">
        <f t="shared" si="30"/>
        <v>GDMTHBajío</v>
      </c>
      <c r="C383" s="67" t="str">
        <f t="shared" si="27"/>
        <v>GDMTHCapacidadPotenciaBajío</v>
      </c>
      <c r="E383" s="251" t="s">
        <v>54</v>
      </c>
      <c r="F383" s="252" t="s">
        <v>185</v>
      </c>
      <c r="G383" s="252" t="s">
        <v>136</v>
      </c>
      <c r="H383" s="252" t="s">
        <v>62</v>
      </c>
      <c r="I383" s="268" t="s">
        <v>161</v>
      </c>
      <c r="J383" s="269">
        <v>422.13035134798196</v>
      </c>
      <c r="K383" s="255" t="s">
        <v>186</v>
      </c>
      <c r="L383" s="256">
        <f>+INDEX(EC_MARZO_2025!$O$11:$O$214,MATCH(B383,EC_MARZO_2025!$A$11:$A$214,0))/1000</f>
        <v>1221.0759395885245</v>
      </c>
      <c r="M383" s="257">
        <f t="shared" si="28"/>
        <v>515453215.40107107</v>
      </c>
      <c r="N383" s="270">
        <f t="shared" si="29"/>
        <v>422.30515452037872</v>
      </c>
      <c r="O383" s="259"/>
    </row>
    <row r="384" spans="1:15" ht="16.5" x14ac:dyDescent="0.3">
      <c r="A384" s="67" t="str">
        <f t="shared" si="25"/>
        <v>GDMTOCapacidadBajío</v>
      </c>
      <c r="B384" s="250" t="str">
        <f t="shared" si="30"/>
        <v>GDMTOBajío</v>
      </c>
      <c r="C384" s="67" t="str">
        <f t="shared" si="27"/>
        <v>GDMTOCapacidadPotenciaBajío</v>
      </c>
      <c r="E384" s="251" t="s">
        <v>55</v>
      </c>
      <c r="F384" s="252" t="s">
        <v>185</v>
      </c>
      <c r="G384" s="252" t="s">
        <v>136</v>
      </c>
      <c r="H384" s="252" t="s">
        <v>62</v>
      </c>
      <c r="I384" s="268" t="s">
        <v>161</v>
      </c>
      <c r="J384" s="269">
        <v>363.39871853549795</v>
      </c>
      <c r="K384" s="255" t="s">
        <v>186</v>
      </c>
      <c r="L384" s="256">
        <f>+INDEX(EC_MARZO_2025!$O$11:$O$214,MATCH(B384,EC_MARZO_2025!$A$11:$A$214,0))/1000</f>
        <v>376.02566230454079</v>
      </c>
      <c r="M384" s="257">
        <f t="shared" si="28"/>
        <v>136647243.81793204</v>
      </c>
      <c r="N384" s="270">
        <f t="shared" si="29"/>
        <v>363.54920107872675</v>
      </c>
      <c r="O384" s="259"/>
    </row>
    <row r="385" spans="1:15" ht="16.5" x14ac:dyDescent="0.3">
      <c r="A385" s="67" t="str">
        <f t="shared" si="25"/>
        <v>RAMTCapacidadBajío</v>
      </c>
      <c r="B385" s="250" t="str">
        <f t="shared" si="30"/>
        <v>RAMTBajío</v>
      </c>
      <c r="C385" s="67" t="str">
        <f t="shared" si="27"/>
        <v>RAMTCapacidadPotenciaBajío</v>
      </c>
      <c r="E385" s="251" t="s">
        <v>60</v>
      </c>
      <c r="F385" s="252" t="s">
        <v>185</v>
      </c>
      <c r="G385" s="252" t="s">
        <v>136</v>
      </c>
      <c r="H385" s="252" t="s">
        <v>62</v>
      </c>
      <c r="I385" s="268" t="s">
        <v>161</v>
      </c>
      <c r="J385" s="269">
        <v>165.94799435891764</v>
      </c>
      <c r="K385" s="255" t="s">
        <v>186</v>
      </c>
      <c r="L385" s="256">
        <f>+INDEX(EC_MARZO_2025!$O$11:$O$214,MATCH(B385,EC_MARZO_2025!$A$11:$A$214,0))/1000</f>
        <v>655.78052220162306</v>
      </c>
      <c r="M385" s="257">
        <f t="shared" si="28"/>
        <v>108825462.39900301</v>
      </c>
      <c r="N385" s="270">
        <f t="shared" si="29"/>
        <v>166.01671302786477</v>
      </c>
      <c r="O385" s="259"/>
    </row>
    <row r="386" spans="1:15" ht="16.5" x14ac:dyDescent="0.3">
      <c r="A386" s="67" t="str">
        <f t="shared" si="25"/>
        <v>DISTCapacidadBajío</v>
      </c>
      <c r="B386" s="250" t="str">
        <f t="shared" si="30"/>
        <v>DISTBajío</v>
      </c>
      <c r="C386" s="67" t="str">
        <f t="shared" si="27"/>
        <v>DISTCapacidadPotenciaBajío</v>
      </c>
      <c r="E386" s="251" t="s">
        <v>51</v>
      </c>
      <c r="F386" s="252" t="s">
        <v>185</v>
      </c>
      <c r="G386" s="252" t="s">
        <v>136</v>
      </c>
      <c r="H386" s="252" t="s">
        <v>62</v>
      </c>
      <c r="I386" s="268" t="s">
        <v>161</v>
      </c>
      <c r="J386" s="269">
        <v>432.44441502631537</v>
      </c>
      <c r="K386" s="255" t="s">
        <v>186</v>
      </c>
      <c r="L386" s="256">
        <f>+INDEX(EC_MARZO_2025!$O$11:$O$214,MATCH(B386,EC_MARZO_2025!$A$11:$A$214,0))/1000</f>
        <v>306.23443800953658</v>
      </c>
      <c r="M386" s="257">
        <f t="shared" si="28"/>
        <v>132429372.40594649</v>
      </c>
      <c r="N386" s="270">
        <f t="shared" si="29"/>
        <v>432.62348922789897</v>
      </c>
      <c r="O386" s="259"/>
    </row>
    <row r="387" spans="1:15" ht="16.5" x14ac:dyDescent="0.3">
      <c r="A387" s="67" t="str">
        <f t="shared" si="25"/>
        <v>DITCapacidadBajío</v>
      </c>
      <c r="B387" s="250" t="str">
        <f t="shared" si="30"/>
        <v>DITBajío</v>
      </c>
      <c r="C387" s="67" t="str">
        <f t="shared" si="27"/>
        <v>DITCapacidadPotenciaBajío</v>
      </c>
      <c r="E387" s="251" t="s">
        <v>52</v>
      </c>
      <c r="F387" s="252" t="s">
        <v>185</v>
      </c>
      <c r="G387" s="252" t="s">
        <v>136</v>
      </c>
      <c r="H387" s="252" t="s">
        <v>62</v>
      </c>
      <c r="I387" s="268" t="s">
        <v>161</v>
      </c>
      <c r="J387" s="269">
        <v>432.44441502631537</v>
      </c>
      <c r="K387" s="255" t="s">
        <v>186</v>
      </c>
      <c r="L387" s="256">
        <f>+INDEX(EC_MARZO_2025!$O$11:$O$214,MATCH(B387,EC_MARZO_2025!$A$11:$A$214,0))/1000</f>
        <v>49.539950164179935</v>
      </c>
      <c r="M387" s="257">
        <f t="shared" si="28"/>
        <v>21423274.769181609</v>
      </c>
      <c r="N387" s="270">
        <f t="shared" si="29"/>
        <v>432.62348922789897</v>
      </c>
      <c r="O387" s="259"/>
    </row>
    <row r="388" spans="1:15" ht="16.5" x14ac:dyDescent="0.3">
      <c r="A388" s="67" t="str">
        <f t="shared" si="25"/>
        <v>DB1CapacidadCentro Occidente</v>
      </c>
      <c r="B388" s="250" t="str">
        <f t="shared" si="30"/>
        <v>DB1Centro Occidente</v>
      </c>
      <c r="C388" s="67" t="str">
        <f t="shared" si="27"/>
        <v>DB1CapacidadEnergíaCentro Occidente</v>
      </c>
      <c r="E388" s="251" t="s">
        <v>48</v>
      </c>
      <c r="F388" s="252" t="s">
        <v>185</v>
      </c>
      <c r="G388" s="252" t="s">
        <v>135</v>
      </c>
      <c r="H388" s="252" t="s">
        <v>63</v>
      </c>
      <c r="I388" s="268" t="s">
        <v>161</v>
      </c>
      <c r="J388" s="254">
        <v>0.48643810691009864</v>
      </c>
      <c r="K388" s="255" t="s">
        <v>184</v>
      </c>
      <c r="L388" s="256">
        <f>+INDEX(EC_MARZO_2025!$O$11:$O$214,MATCH(B388,EC_MARZO_2025!$A$11:$A$214,0))/1000</f>
        <v>115958.1749004577</v>
      </c>
      <c r="M388" s="257">
        <f t="shared" si="28"/>
        <v>56406475.079328761</v>
      </c>
      <c r="N388" s="258">
        <f t="shared" si="29"/>
        <v>0.48663953977080393</v>
      </c>
      <c r="O388" s="259"/>
    </row>
    <row r="389" spans="1:15" ht="16.5" x14ac:dyDescent="0.3">
      <c r="A389" s="67" t="str">
        <f t="shared" si="25"/>
        <v>DB2CapacidadCentro Occidente</v>
      </c>
      <c r="B389" s="250" t="str">
        <f t="shared" si="30"/>
        <v>DB2Centro Occidente</v>
      </c>
      <c r="C389" s="67" t="str">
        <f t="shared" si="27"/>
        <v>DB2CapacidadEnergíaCentro Occidente</v>
      </c>
      <c r="E389" s="251" t="s">
        <v>50</v>
      </c>
      <c r="F389" s="252" t="s">
        <v>185</v>
      </c>
      <c r="G389" s="252" t="s">
        <v>135</v>
      </c>
      <c r="H389" s="252" t="s">
        <v>63</v>
      </c>
      <c r="I389" s="268" t="s">
        <v>161</v>
      </c>
      <c r="J389" s="254">
        <v>0.48437454378784212</v>
      </c>
      <c r="K389" s="255" t="s">
        <v>184</v>
      </c>
      <c r="L389" s="256">
        <f>+INDEX(EC_MARZO_2025!$O$11:$O$214,MATCH(B389,EC_MARZO_2025!$A$11:$A$214,0))/1000</f>
        <v>104782.49101595742</v>
      </c>
      <c r="M389" s="257">
        <f t="shared" si="28"/>
        <v>50753971.282808036</v>
      </c>
      <c r="N389" s="258">
        <f t="shared" si="29"/>
        <v>0.48457512213197673</v>
      </c>
      <c r="O389" s="259"/>
    </row>
    <row r="390" spans="1:15" ht="16.5" x14ac:dyDescent="0.3">
      <c r="A390" s="67" t="str">
        <f t="shared" si="25"/>
        <v>PDBTCapacidadCentro Occidente</v>
      </c>
      <c r="B390" s="250" t="str">
        <f t="shared" si="30"/>
        <v>PDBTCentro Occidente</v>
      </c>
      <c r="C390" s="67" t="str">
        <f t="shared" si="27"/>
        <v>PDBTCapacidadEnergíaCentro Occidente</v>
      </c>
      <c r="E390" s="251" t="s">
        <v>56</v>
      </c>
      <c r="F390" s="252" t="s">
        <v>185</v>
      </c>
      <c r="G390" s="252" t="s">
        <v>135</v>
      </c>
      <c r="H390" s="252" t="s">
        <v>63</v>
      </c>
      <c r="I390" s="268" t="s">
        <v>161</v>
      </c>
      <c r="J390" s="254">
        <v>0.94042199380652713</v>
      </c>
      <c r="K390" s="255" t="s">
        <v>184</v>
      </c>
      <c r="L390" s="256">
        <f>+INDEX(EC_MARZO_2025!$O$11:$O$214,MATCH(B390,EC_MARZO_2025!$A$11:$A$214,0))/1000</f>
        <v>60020.276486413837</v>
      </c>
      <c r="M390" s="257">
        <f t="shared" si="28"/>
        <v>56444388.082172319</v>
      </c>
      <c r="N390" s="258">
        <f t="shared" si="29"/>
        <v>0.94081142031278076</v>
      </c>
      <c r="O390" s="259"/>
    </row>
    <row r="391" spans="1:15" ht="16.5" x14ac:dyDescent="0.3">
      <c r="A391" s="67" t="str">
        <f t="shared" si="25"/>
        <v>GDBTCapacidadCentro Occidente</v>
      </c>
      <c r="B391" s="250" t="str">
        <f t="shared" si="30"/>
        <v>GDBTCentro Occidente</v>
      </c>
      <c r="C391" s="67" t="str">
        <f t="shared" si="27"/>
        <v>GDBTCapacidadPotenciaCentro Occidente</v>
      </c>
      <c r="E391" s="265" t="s">
        <v>53</v>
      </c>
      <c r="F391" s="252" t="s">
        <v>185</v>
      </c>
      <c r="G391" s="252" t="s">
        <v>136</v>
      </c>
      <c r="H391" s="252" t="s">
        <v>63</v>
      </c>
      <c r="I391" s="268" t="s">
        <v>161</v>
      </c>
      <c r="J391" s="269">
        <v>279.94822587144523</v>
      </c>
      <c r="K391" s="255" t="s">
        <v>186</v>
      </c>
      <c r="L391" s="256">
        <f>+INDEX(EC_MARZO_2025!$O$11:$O$214,MATCH(B391,EC_MARZO_2025!$A$11:$A$214,0))/1000</f>
        <v>1.2419112419695044</v>
      </c>
      <c r="M391" s="257">
        <f t="shared" si="28"/>
        <v>347670.84887916589</v>
      </c>
      <c r="N391" s="270">
        <f t="shared" si="29"/>
        <v>280.06415176455596</v>
      </c>
      <c r="O391" s="259"/>
    </row>
    <row r="392" spans="1:15" ht="16.5" x14ac:dyDescent="0.3">
      <c r="A392" s="67" t="str">
        <f t="shared" si="25"/>
        <v>RABTCapacidadCentro Occidente</v>
      </c>
      <c r="B392" s="250" t="str">
        <f t="shared" si="30"/>
        <v>RABTCentro Occidente</v>
      </c>
      <c r="C392" s="67" t="str">
        <f t="shared" si="27"/>
        <v>RABTCapacidadEnergíaCentro Occidente</v>
      </c>
      <c r="E392" s="265" t="s">
        <v>59</v>
      </c>
      <c r="F392" s="253" t="s">
        <v>185</v>
      </c>
      <c r="G392" s="252" t="s">
        <v>135</v>
      </c>
      <c r="H392" s="252" t="s">
        <v>63</v>
      </c>
      <c r="I392" s="268" t="s">
        <v>161</v>
      </c>
      <c r="J392" s="254">
        <v>0.55622405977186351</v>
      </c>
      <c r="K392" s="266" t="s">
        <v>184</v>
      </c>
      <c r="L392" s="256">
        <f>+INDEX(EC_MARZO_2025!$O$11:$O$214,MATCH(B392,EC_MARZO_2025!$A$11:$A$214,0))/1000</f>
        <v>29719.806372690484</v>
      </c>
      <c r="M392" s="257">
        <f t="shared" si="28"/>
        <v>16530871.356251603</v>
      </c>
      <c r="N392" s="258">
        <f t="shared" si="29"/>
        <v>0.55645439082932246</v>
      </c>
      <c r="O392" s="259"/>
    </row>
    <row r="393" spans="1:15" ht="16.5" x14ac:dyDescent="0.3">
      <c r="A393" s="67" t="str">
        <f t="shared" si="25"/>
        <v>APBTCapacidadCentro Occidente</v>
      </c>
      <c r="B393" s="250" t="str">
        <f t="shared" si="30"/>
        <v>APBTCentro Occidente</v>
      </c>
      <c r="C393" s="67" t="str">
        <f t="shared" si="27"/>
        <v>APBTCapacidadEnergíaCentro Occidente</v>
      </c>
      <c r="E393" s="265" t="s">
        <v>57</v>
      </c>
      <c r="F393" s="253" t="s">
        <v>185</v>
      </c>
      <c r="G393" s="252" t="s">
        <v>135</v>
      </c>
      <c r="H393" s="252" t="s">
        <v>63</v>
      </c>
      <c r="I393" s="268" t="s">
        <v>161</v>
      </c>
      <c r="J393" s="254">
        <v>1.4495592950614478</v>
      </c>
      <c r="K393" s="266" t="s">
        <v>184</v>
      </c>
      <c r="L393" s="256">
        <f>+INDEX(EC_MARZO_2025!$O$11:$O$214,MATCH(B393,EC_MARZO_2025!$A$11:$A$214,0))/1000</f>
        <v>14246.417177156418</v>
      </c>
      <c r="M393" s="257">
        <f t="shared" si="28"/>
        <v>20651026.440470159</v>
      </c>
      <c r="N393" s="258">
        <f t="shared" si="29"/>
        <v>1.450159554110684</v>
      </c>
      <c r="O393" s="259"/>
    </row>
    <row r="394" spans="1:15" ht="16.5" x14ac:dyDescent="0.3">
      <c r="A394" s="67" t="str">
        <f t="shared" si="25"/>
        <v>APMTCapacidadCentro Occidente</v>
      </c>
      <c r="B394" s="250" t="str">
        <f t="shared" si="30"/>
        <v>APMTCentro Occidente</v>
      </c>
      <c r="C394" s="67" t="str">
        <f t="shared" si="27"/>
        <v>APMTCapacidadEnergíaCentro Occidente</v>
      </c>
      <c r="E394" s="265" t="s">
        <v>58</v>
      </c>
      <c r="F394" s="253" t="s">
        <v>185</v>
      </c>
      <c r="G394" s="252" t="s">
        <v>135</v>
      </c>
      <c r="H394" s="252" t="s">
        <v>63</v>
      </c>
      <c r="I394" s="268" t="s">
        <v>161</v>
      </c>
      <c r="J394" s="254">
        <v>1.2295084275699149</v>
      </c>
      <c r="K394" s="255" t="s">
        <v>184</v>
      </c>
      <c r="L394" s="256">
        <f>+INDEX(EC_MARZO_2025!$O$11:$O$214,MATCH(B394,EC_MARZO_2025!$A$11:$A$214,0))/1000</f>
        <v>822.88433000335408</v>
      </c>
      <c r="M394" s="257">
        <f t="shared" si="28"/>
        <v>1011743.2186543469</v>
      </c>
      <c r="N394" s="258">
        <f t="shared" si="29"/>
        <v>1.2300175640793873</v>
      </c>
      <c r="O394" s="259"/>
    </row>
    <row r="395" spans="1:15" ht="16.5" x14ac:dyDescent="0.3">
      <c r="A395" s="67" t="str">
        <f t="shared" si="25"/>
        <v>GDMTHCapacidadCentro Occidente</v>
      </c>
      <c r="B395" s="250" t="str">
        <f t="shared" si="30"/>
        <v>GDMTHCentro Occidente</v>
      </c>
      <c r="C395" s="67" t="str">
        <f t="shared" si="27"/>
        <v>GDMTHCapacidadPotenciaCentro Occidente</v>
      </c>
      <c r="E395" s="251" t="s">
        <v>54</v>
      </c>
      <c r="F395" s="253" t="s">
        <v>185</v>
      </c>
      <c r="G395" s="252" t="s">
        <v>136</v>
      </c>
      <c r="H395" s="252" t="s">
        <v>63</v>
      </c>
      <c r="I395" s="268" t="s">
        <v>161</v>
      </c>
      <c r="J395" s="269">
        <v>421.96170196189939</v>
      </c>
      <c r="K395" s="266" t="s">
        <v>186</v>
      </c>
      <c r="L395" s="256">
        <f>+INDEX(EC_MARZO_2025!$O$11:$O$214,MATCH(B395,EC_MARZO_2025!$A$11:$A$214,0))/1000</f>
        <v>258.43514012422008</v>
      </c>
      <c r="M395" s="257">
        <f t="shared" si="28"/>
        <v>109049731.57357787</v>
      </c>
      <c r="N395" s="270">
        <f t="shared" si="29"/>
        <v>422.13643529698732</v>
      </c>
      <c r="O395" s="259"/>
    </row>
    <row r="396" spans="1:15" ht="16.5" x14ac:dyDescent="0.3">
      <c r="A396" s="67" t="str">
        <f t="shared" ref="A396:A459" si="31">IF(I396="NA",E396&amp;F396&amp;H396,E396&amp;F396&amp;H396&amp;I396)</f>
        <v>GDMTOCapacidadCentro Occidente</v>
      </c>
      <c r="B396" s="250" t="str">
        <f t="shared" si="30"/>
        <v>GDMTOCentro Occidente</v>
      </c>
      <c r="C396" s="67" t="str">
        <f t="shared" ref="C396:C459" si="32">E396&amp;F396&amp;G396&amp;H396</f>
        <v>GDMTOCapacidadPotenciaCentro Occidente</v>
      </c>
      <c r="E396" s="251" t="s">
        <v>55</v>
      </c>
      <c r="F396" s="253" t="s">
        <v>185</v>
      </c>
      <c r="G396" s="252" t="s">
        <v>136</v>
      </c>
      <c r="H396" s="252" t="s">
        <v>63</v>
      </c>
      <c r="I396" s="268" t="s">
        <v>161</v>
      </c>
      <c r="J396" s="269">
        <v>320.22034857210809</v>
      </c>
      <c r="K396" s="266" t="s">
        <v>186</v>
      </c>
      <c r="L396" s="256">
        <f>+INDEX(EC_MARZO_2025!$O$11:$O$214,MATCH(B396,EC_MARZO_2025!$A$11:$A$214,0))/1000</f>
        <v>140.57582445903958</v>
      </c>
      <c r="M396" s="257">
        <f t="shared" si="28"/>
        <v>45015239.509085134</v>
      </c>
      <c r="N396" s="270">
        <f t="shared" si="29"/>
        <v>320.35295105524546</v>
      </c>
      <c r="O396" s="259"/>
    </row>
    <row r="397" spans="1:15" ht="16.5" x14ac:dyDescent="0.3">
      <c r="A397" s="67" t="str">
        <f t="shared" si="31"/>
        <v>RAMTCapacidadCentro Occidente</v>
      </c>
      <c r="B397" s="250" t="str">
        <f t="shared" si="30"/>
        <v>RAMTCentro Occidente</v>
      </c>
      <c r="C397" s="67" t="str">
        <f t="shared" si="32"/>
        <v>RAMTCapacidadPotenciaCentro Occidente</v>
      </c>
      <c r="E397" s="251" t="s">
        <v>60</v>
      </c>
      <c r="F397" s="253" t="s">
        <v>185</v>
      </c>
      <c r="G397" s="252" t="s">
        <v>136</v>
      </c>
      <c r="H397" s="252" t="s">
        <v>63</v>
      </c>
      <c r="I397" s="268" t="s">
        <v>161</v>
      </c>
      <c r="J397" s="269">
        <v>165.94799435891764</v>
      </c>
      <c r="K397" s="266" t="s">
        <v>186</v>
      </c>
      <c r="L397" s="256">
        <f>+INDEX(EC_MARZO_2025!$O$11:$O$214,MATCH(B397,EC_MARZO_2025!$A$11:$A$214,0))/1000</f>
        <v>166.29182500035216</v>
      </c>
      <c r="M397" s="257">
        <f t="shared" ref="M397:M460" si="33">IF(OR(G397="Energía",G397="Potencia"),J397*L397*1000,J397*L397)</f>
        <v>27595794.83709256</v>
      </c>
      <c r="N397" s="270">
        <f t="shared" ref="N397:N460" si="34">J397*(1+$R$11)</f>
        <v>166.01671302786477</v>
      </c>
      <c r="O397" s="259"/>
    </row>
    <row r="398" spans="1:15" ht="16.5" x14ac:dyDescent="0.3">
      <c r="A398" s="67" t="str">
        <f t="shared" si="31"/>
        <v>DISTCapacidadCentro Occidente</v>
      </c>
      <c r="B398" s="250" t="str">
        <f t="shared" si="30"/>
        <v>DISTCentro Occidente</v>
      </c>
      <c r="C398" s="67" t="str">
        <f t="shared" si="32"/>
        <v>DISTCapacidadPotenciaCentro Occidente</v>
      </c>
      <c r="E398" s="251" t="s">
        <v>51</v>
      </c>
      <c r="F398" s="253" t="s">
        <v>185</v>
      </c>
      <c r="G398" s="252" t="s">
        <v>136</v>
      </c>
      <c r="H398" s="252" t="s">
        <v>63</v>
      </c>
      <c r="I398" s="268" t="s">
        <v>161</v>
      </c>
      <c r="J398" s="269">
        <v>432.44441502631537</v>
      </c>
      <c r="K398" s="266" t="s">
        <v>186</v>
      </c>
      <c r="L398" s="256">
        <f>+INDEX(EC_MARZO_2025!$O$11:$O$214,MATCH(B398,EC_MARZO_2025!$A$11:$A$214,0))/1000</f>
        <v>103.21364538549595</v>
      </c>
      <c r="M398" s="257">
        <f t="shared" si="33"/>
        <v>44634164.501464352</v>
      </c>
      <c r="N398" s="270">
        <f t="shared" si="34"/>
        <v>432.62348922789897</v>
      </c>
      <c r="O398" s="259"/>
    </row>
    <row r="399" spans="1:15" ht="16.5" x14ac:dyDescent="0.3">
      <c r="A399" s="67" t="str">
        <f t="shared" si="31"/>
        <v>DITCapacidadCentro Occidente</v>
      </c>
      <c r="B399" s="250" t="str">
        <f t="shared" si="30"/>
        <v>DITCentro Occidente</v>
      </c>
      <c r="C399" s="67" t="str">
        <f t="shared" si="32"/>
        <v>DITCapacidadPotenciaCentro Occidente</v>
      </c>
      <c r="E399" s="251" t="s">
        <v>52</v>
      </c>
      <c r="F399" s="253" t="s">
        <v>185</v>
      </c>
      <c r="G399" s="252" t="s">
        <v>136</v>
      </c>
      <c r="H399" s="252" t="s">
        <v>63</v>
      </c>
      <c r="I399" s="268" t="s">
        <v>161</v>
      </c>
      <c r="J399" s="269">
        <v>432.44441502631537</v>
      </c>
      <c r="K399" s="266" t="s">
        <v>186</v>
      </c>
      <c r="L399" s="256">
        <f>+INDEX(EC_MARZO_2025!$O$11:$O$214,MATCH(B399,EC_MARZO_2025!$A$11:$A$214,0))/1000</f>
        <v>0</v>
      </c>
      <c r="M399" s="257">
        <f t="shared" si="33"/>
        <v>0</v>
      </c>
      <c r="N399" s="270">
        <f t="shared" si="34"/>
        <v>432.62348922789897</v>
      </c>
      <c r="O399" s="259"/>
    </row>
    <row r="400" spans="1:15" ht="16.5" x14ac:dyDescent="0.3">
      <c r="A400" s="67" t="str">
        <f t="shared" si="31"/>
        <v>DB1CapacidadCentro Oriente</v>
      </c>
      <c r="B400" s="250" t="str">
        <f t="shared" si="30"/>
        <v>DB1Centro Oriente</v>
      </c>
      <c r="C400" s="67" t="str">
        <f t="shared" si="32"/>
        <v>DB1CapacidadEnergíaCentro Oriente</v>
      </c>
      <c r="E400" s="251" t="s">
        <v>48</v>
      </c>
      <c r="F400" s="253" t="s">
        <v>185</v>
      </c>
      <c r="G400" s="252" t="s">
        <v>135</v>
      </c>
      <c r="H400" s="252" t="s">
        <v>64</v>
      </c>
      <c r="I400" s="268" t="s">
        <v>161</v>
      </c>
      <c r="J400" s="254">
        <v>0.53652641178668847</v>
      </c>
      <c r="K400" s="266" t="s">
        <v>184</v>
      </c>
      <c r="L400" s="256">
        <f>+INDEX(EC_MARZO_2025!$O$11:$O$214,MATCH(B400,EC_MARZO_2025!$A$11:$A$214,0))/1000</f>
        <v>159760.35175158945</v>
      </c>
      <c r="M400" s="257">
        <f t="shared" si="33"/>
        <v>85715648.271059468</v>
      </c>
      <c r="N400" s="258">
        <f t="shared" si="34"/>
        <v>0.53674858609506371</v>
      </c>
      <c r="O400" s="259"/>
    </row>
    <row r="401" spans="1:15" ht="16.5" x14ac:dyDescent="0.3">
      <c r="A401" s="67" t="str">
        <f t="shared" si="31"/>
        <v>DB2CapacidadCentro Oriente</v>
      </c>
      <c r="B401" s="250" t="str">
        <f t="shared" si="30"/>
        <v>DB2Centro Oriente</v>
      </c>
      <c r="C401" s="67" t="str">
        <f t="shared" si="32"/>
        <v>DB2CapacidadEnergíaCentro Oriente</v>
      </c>
      <c r="E401" s="251" t="s">
        <v>50</v>
      </c>
      <c r="F401" s="253" t="s">
        <v>185</v>
      </c>
      <c r="G401" s="252" t="s">
        <v>135</v>
      </c>
      <c r="H401" s="252" t="s">
        <v>64</v>
      </c>
      <c r="I401" s="268" t="s">
        <v>161</v>
      </c>
      <c r="J401" s="254">
        <v>0.534087655369476</v>
      </c>
      <c r="K401" s="266" t="s">
        <v>184</v>
      </c>
      <c r="L401" s="256">
        <f>+INDEX(EC_MARZO_2025!$O$11:$O$214,MATCH(B401,EC_MARZO_2025!$A$11:$A$214,0))/1000</f>
        <v>98199.045369890096</v>
      </c>
      <c r="M401" s="257">
        <f t="shared" si="33"/>
        <v>52446897.901125401</v>
      </c>
      <c r="N401" s="258">
        <f t="shared" si="34"/>
        <v>0.53430881979463141</v>
      </c>
      <c r="O401" s="259"/>
    </row>
    <row r="402" spans="1:15" ht="16.5" x14ac:dyDescent="0.3">
      <c r="A402" s="67" t="str">
        <f t="shared" si="31"/>
        <v>PDBTCapacidadCentro Oriente</v>
      </c>
      <c r="B402" s="250" t="str">
        <f t="shared" si="30"/>
        <v>PDBTCentro Oriente</v>
      </c>
      <c r="C402" s="67" t="str">
        <f t="shared" si="32"/>
        <v>PDBTCapacidadEnergíaCentro Oriente</v>
      </c>
      <c r="E402" s="251" t="s">
        <v>56</v>
      </c>
      <c r="F402" s="253" t="s">
        <v>185</v>
      </c>
      <c r="G402" s="252" t="s">
        <v>135</v>
      </c>
      <c r="H402" s="252" t="s">
        <v>64</v>
      </c>
      <c r="I402" s="268" t="s">
        <v>161</v>
      </c>
      <c r="J402" s="254">
        <v>0.94473671669851822</v>
      </c>
      <c r="K402" s="266" t="s">
        <v>184</v>
      </c>
      <c r="L402" s="256">
        <f>+INDEX(EC_MARZO_2025!$O$11:$O$214,MATCH(B402,EC_MARZO_2025!$A$11:$A$214,0))/1000</f>
        <v>81041.027512691406</v>
      </c>
      <c r="M402" s="257">
        <f t="shared" si="33"/>
        <v>76562434.250214353</v>
      </c>
      <c r="N402" s="258">
        <f t="shared" si="34"/>
        <v>0.94512792992123773</v>
      </c>
      <c r="O402" s="259"/>
    </row>
    <row r="403" spans="1:15" ht="16.5" x14ac:dyDescent="0.3">
      <c r="A403" s="67" t="str">
        <f t="shared" si="31"/>
        <v>GDBTCapacidadCentro Oriente</v>
      </c>
      <c r="B403" s="250" t="str">
        <f t="shared" si="30"/>
        <v>GDBTCentro Oriente</v>
      </c>
      <c r="C403" s="67" t="str">
        <f t="shared" si="32"/>
        <v>GDBTCapacidadPotenciaCentro Oriente</v>
      </c>
      <c r="E403" s="251" t="s">
        <v>53</v>
      </c>
      <c r="F403" s="253" t="s">
        <v>185</v>
      </c>
      <c r="G403" s="252" t="s">
        <v>136</v>
      </c>
      <c r="H403" s="252" t="s">
        <v>64</v>
      </c>
      <c r="I403" s="268" t="s">
        <v>161</v>
      </c>
      <c r="J403" s="269">
        <v>294.52411018718027</v>
      </c>
      <c r="K403" s="266" t="s">
        <v>186</v>
      </c>
      <c r="L403" s="256">
        <f>+INDEX(EC_MARZO_2025!$O$11:$O$214,MATCH(B403,EC_MARZO_2025!$A$11:$A$214,0))/1000</f>
        <v>9.7790616807702442</v>
      </c>
      <c r="M403" s="257">
        <f t="shared" si="33"/>
        <v>2880169.4399944078</v>
      </c>
      <c r="N403" s="270">
        <f t="shared" si="34"/>
        <v>294.64607191924631</v>
      </c>
      <c r="O403" s="259"/>
    </row>
    <row r="404" spans="1:15" ht="16.5" x14ac:dyDescent="0.3">
      <c r="A404" s="67" t="str">
        <f t="shared" si="31"/>
        <v>RABTCapacidadCentro Oriente</v>
      </c>
      <c r="B404" s="250" t="str">
        <f t="shared" si="30"/>
        <v>RABTCentro Oriente</v>
      </c>
      <c r="C404" s="67" t="str">
        <f t="shared" si="32"/>
        <v>RABTCapacidadEnergíaCentro Oriente</v>
      </c>
      <c r="E404" s="251" t="s">
        <v>59</v>
      </c>
      <c r="F404" s="253" t="s">
        <v>185</v>
      </c>
      <c r="G404" s="252" t="s">
        <v>135</v>
      </c>
      <c r="H404" s="252" t="s">
        <v>64</v>
      </c>
      <c r="I404" s="268" t="s">
        <v>161</v>
      </c>
      <c r="J404" s="254">
        <v>0.61794335679208068</v>
      </c>
      <c r="K404" s="266" t="s">
        <v>184</v>
      </c>
      <c r="L404" s="256">
        <f>+INDEX(EC_MARZO_2025!$O$11:$O$214,MATCH(B404,EC_MARZO_2025!$A$11:$A$214,0))/1000</f>
        <v>21356.347245653546</v>
      </c>
      <c r="M404" s="257">
        <f t="shared" si="33"/>
        <v>13197012.905796459</v>
      </c>
      <c r="N404" s="258">
        <f t="shared" si="34"/>
        <v>0.61819924566333528</v>
      </c>
      <c r="O404" s="259"/>
    </row>
    <row r="405" spans="1:15" ht="16.5" x14ac:dyDescent="0.3">
      <c r="A405" s="67" t="str">
        <f t="shared" si="31"/>
        <v>APBTCapacidadCentro Oriente</v>
      </c>
      <c r="B405" s="250" t="str">
        <f t="shared" si="30"/>
        <v>APBTCentro Oriente</v>
      </c>
      <c r="C405" s="67" t="str">
        <f t="shared" si="32"/>
        <v>APBTCapacidadEnergíaCentro Oriente</v>
      </c>
      <c r="E405" s="251" t="s">
        <v>57</v>
      </c>
      <c r="F405" s="253" t="s">
        <v>185</v>
      </c>
      <c r="G405" s="252" t="s">
        <v>135</v>
      </c>
      <c r="H405" s="252" t="s">
        <v>64</v>
      </c>
      <c r="I405" s="268" t="s">
        <v>161</v>
      </c>
      <c r="J405" s="254">
        <v>1.6103296219499774</v>
      </c>
      <c r="K405" s="266" t="s">
        <v>184</v>
      </c>
      <c r="L405" s="256">
        <f>+INDEX(EC_MARZO_2025!$O$11:$O$214,MATCH(B405,EC_MARZO_2025!$A$11:$A$214,0))/1000</f>
        <v>26499.10877277363</v>
      </c>
      <c r="M405" s="257">
        <f t="shared" si="33"/>
        <v>42672299.81207189</v>
      </c>
      <c r="N405" s="258">
        <f t="shared" si="34"/>
        <v>1.6109964556084018</v>
      </c>
      <c r="O405" s="259"/>
    </row>
    <row r="406" spans="1:15" ht="16.5" x14ac:dyDescent="0.3">
      <c r="A406" s="67" t="str">
        <f t="shared" si="31"/>
        <v>APMTCapacidadCentro Oriente</v>
      </c>
      <c r="B406" s="250" t="str">
        <f t="shared" si="30"/>
        <v>APMTCentro Oriente</v>
      </c>
      <c r="C406" s="67" t="str">
        <f t="shared" si="32"/>
        <v>APMTCapacidadEnergíaCentro Oriente</v>
      </c>
      <c r="E406" s="251" t="s">
        <v>58</v>
      </c>
      <c r="F406" s="253" t="s">
        <v>185</v>
      </c>
      <c r="G406" s="252" t="s">
        <v>135</v>
      </c>
      <c r="H406" s="252" t="s">
        <v>64</v>
      </c>
      <c r="I406" s="268" t="s">
        <v>161</v>
      </c>
      <c r="J406" s="254">
        <v>1.2349487303467732</v>
      </c>
      <c r="K406" s="255" t="s">
        <v>184</v>
      </c>
      <c r="L406" s="256">
        <f>+INDEX(EC_MARZO_2025!$O$11:$O$214,MATCH(B406,EC_MARZO_2025!$A$11:$A$214,0))/1000</f>
        <v>681.22769443322318</v>
      </c>
      <c r="M406" s="257">
        <f t="shared" si="33"/>
        <v>841281.27631736861</v>
      </c>
      <c r="N406" s="258">
        <f t="shared" si="34"/>
        <v>1.2354601196726593</v>
      </c>
      <c r="O406" s="259"/>
    </row>
    <row r="407" spans="1:15" ht="16.5" x14ac:dyDescent="0.3">
      <c r="A407" s="67" t="str">
        <f t="shared" si="31"/>
        <v>GDMTHCapacidadCentro Oriente</v>
      </c>
      <c r="B407" s="250" t="str">
        <f t="shared" si="30"/>
        <v>GDMTHCentro Oriente</v>
      </c>
      <c r="C407" s="67" t="str">
        <f t="shared" si="32"/>
        <v>GDMTHCapacidadPotenciaCentro Oriente</v>
      </c>
      <c r="E407" s="251" t="s">
        <v>54</v>
      </c>
      <c r="F407" s="253" t="s">
        <v>185</v>
      </c>
      <c r="G407" s="252" t="s">
        <v>136</v>
      </c>
      <c r="H407" s="252" t="s">
        <v>64</v>
      </c>
      <c r="I407" s="268" t="s">
        <v>161</v>
      </c>
      <c r="J407" s="269">
        <v>418.2122077687597</v>
      </c>
      <c r="K407" s="266" t="s">
        <v>186</v>
      </c>
      <c r="L407" s="256">
        <f>+INDEX(EC_MARZO_2025!$O$11:$O$214,MATCH(B407,EC_MARZO_2025!$A$11:$A$214,0))/1000</f>
        <v>523.59545922251061</v>
      </c>
      <c r="M407" s="257">
        <f t="shared" si="33"/>
        <v>218974012.97914377</v>
      </c>
      <c r="N407" s="270">
        <f t="shared" si="34"/>
        <v>418.38538844723871</v>
      </c>
      <c r="O407" s="259"/>
    </row>
    <row r="408" spans="1:15" ht="16.5" x14ac:dyDescent="0.3">
      <c r="A408" s="67" t="str">
        <f t="shared" si="31"/>
        <v>GDMTOCapacidadCentro Oriente</v>
      </c>
      <c r="B408" s="250" t="str">
        <f t="shared" si="30"/>
        <v>GDMTOCentro Oriente</v>
      </c>
      <c r="C408" s="67" t="str">
        <f t="shared" si="32"/>
        <v>GDMTOCapacidadPotenciaCentro Oriente</v>
      </c>
      <c r="E408" s="251" t="s">
        <v>55</v>
      </c>
      <c r="F408" s="253" t="s">
        <v>185</v>
      </c>
      <c r="G408" s="252" t="s">
        <v>136</v>
      </c>
      <c r="H408" s="252" t="s">
        <v>64</v>
      </c>
      <c r="I408" s="268" t="s">
        <v>161</v>
      </c>
      <c r="J408" s="269">
        <v>360.36040323294645</v>
      </c>
      <c r="K408" s="266" t="s">
        <v>186</v>
      </c>
      <c r="L408" s="256">
        <f>+INDEX(EC_MARZO_2025!$O$11:$O$214,MATCH(B408,EC_MARZO_2025!$A$11:$A$214,0))/1000</f>
        <v>202.03317293811136</v>
      </c>
      <c r="M408" s="257">
        <f t="shared" si="33"/>
        <v>72804755.666409418</v>
      </c>
      <c r="N408" s="270">
        <f t="shared" si="34"/>
        <v>360.50962761704994</v>
      </c>
      <c r="O408" s="259"/>
    </row>
    <row r="409" spans="1:15" ht="16.5" x14ac:dyDescent="0.3">
      <c r="A409" s="67" t="str">
        <f t="shared" si="31"/>
        <v>RAMTCapacidadCentro Oriente</v>
      </c>
      <c r="B409" s="250" t="str">
        <f t="shared" si="30"/>
        <v>RAMTCentro Oriente</v>
      </c>
      <c r="C409" s="67" t="str">
        <f t="shared" si="32"/>
        <v>RAMTCapacidadPotenciaCentro Oriente</v>
      </c>
      <c r="E409" s="251" t="s">
        <v>60</v>
      </c>
      <c r="F409" s="253" t="s">
        <v>185</v>
      </c>
      <c r="G409" s="252" t="s">
        <v>136</v>
      </c>
      <c r="H409" s="252" t="s">
        <v>64</v>
      </c>
      <c r="I409" s="268" t="s">
        <v>161</v>
      </c>
      <c r="J409" s="269">
        <v>165.94799435891764</v>
      </c>
      <c r="K409" s="266" t="s">
        <v>186</v>
      </c>
      <c r="L409" s="256">
        <f>+INDEX(EC_MARZO_2025!$O$11:$O$214,MATCH(B409,EC_MARZO_2025!$A$11:$A$214,0))/1000</f>
        <v>103.79666680175103</v>
      </c>
      <c r="M409" s="257">
        <f t="shared" si="33"/>
        <v>17224848.676891435</v>
      </c>
      <c r="N409" s="270">
        <f t="shared" si="34"/>
        <v>166.01671302786477</v>
      </c>
      <c r="O409" s="259"/>
    </row>
    <row r="410" spans="1:15" ht="16.5" x14ac:dyDescent="0.3">
      <c r="A410" s="67" t="str">
        <f t="shared" si="31"/>
        <v>DISTCapacidadCentro Oriente</v>
      </c>
      <c r="B410" s="250" t="str">
        <f t="shared" si="30"/>
        <v>DISTCentro Oriente</v>
      </c>
      <c r="C410" s="67" t="str">
        <f t="shared" si="32"/>
        <v>DISTCapacidadPotenciaCentro Oriente</v>
      </c>
      <c r="E410" s="251" t="s">
        <v>51</v>
      </c>
      <c r="F410" s="253" t="s">
        <v>185</v>
      </c>
      <c r="G410" s="252" t="s">
        <v>136</v>
      </c>
      <c r="H410" s="252" t="s">
        <v>64</v>
      </c>
      <c r="I410" s="268" t="s">
        <v>161</v>
      </c>
      <c r="J410" s="269">
        <v>432.44441502631537</v>
      </c>
      <c r="K410" s="266" t="s">
        <v>186</v>
      </c>
      <c r="L410" s="256">
        <f>+INDEX(EC_MARZO_2025!$O$11:$O$214,MATCH(B410,EC_MARZO_2025!$A$11:$A$214,0))/1000</f>
        <v>81.486699176908672</v>
      </c>
      <c r="M410" s="257">
        <f t="shared" si="33"/>
        <v>35238467.957983606</v>
      </c>
      <c r="N410" s="270">
        <f t="shared" si="34"/>
        <v>432.62348922789897</v>
      </c>
      <c r="O410" s="259"/>
    </row>
    <row r="411" spans="1:15" ht="16.5" x14ac:dyDescent="0.3">
      <c r="A411" s="67" t="str">
        <f t="shared" si="31"/>
        <v>DITCapacidadCentro Oriente</v>
      </c>
      <c r="B411" s="250" t="str">
        <f t="shared" si="30"/>
        <v>DITCentro Oriente</v>
      </c>
      <c r="C411" s="67" t="str">
        <f t="shared" si="32"/>
        <v>DITCapacidadPotenciaCentro Oriente</v>
      </c>
      <c r="E411" s="251" t="s">
        <v>52</v>
      </c>
      <c r="F411" s="253" t="s">
        <v>185</v>
      </c>
      <c r="G411" s="252" t="s">
        <v>136</v>
      </c>
      <c r="H411" s="252" t="s">
        <v>64</v>
      </c>
      <c r="I411" s="268" t="s">
        <v>161</v>
      </c>
      <c r="J411" s="269">
        <v>432.44441502631537</v>
      </c>
      <c r="K411" s="266" t="s">
        <v>186</v>
      </c>
      <c r="L411" s="256">
        <f>+INDEX(EC_MARZO_2025!$O$11:$O$214,MATCH(B411,EC_MARZO_2025!$A$11:$A$214,0))/1000</f>
        <v>75.481833777834439</v>
      </c>
      <c r="M411" s="257">
        <f t="shared" si="33"/>
        <v>32641697.453169186</v>
      </c>
      <c r="N411" s="270">
        <f t="shared" si="34"/>
        <v>432.62348922789897</v>
      </c>
      <c r="O411" s="259"/>
    </row>
    <row r="412" spans="1:15" ht="16.5" x14ac:dyDescent="0.3">
      <c r="A412" s="67" t="str">
        <f t="shared" si="31"/>
        <v>DB1CapacidadCentro Sur</v>
      </c>
      <c r="B412" s="250" t="str">
        <f t="shared" si="30"/>
        <v>DB1Centro Sur</v>
      </c>
      <c r="C412" s="67" t="str">
        <f t="shared" si="32"/>
        <v>DB1CapacidadEnergíaCentro Sur</v>
      </c>
      <c r="E412" s="251" t="s">
        <v>48</v>
      </c>
      <c r="F412" s="253" t="s">
        <v>185</v>
      </c>
      <c r="G412" s="252" t="s">
        <v>135</v>
      </c>
      <c r="H412" s="252" t="s">
        <v>65</v>
      </c>
      <c r="I412" s="268" t="s">
        <v>161</v>
      </c>
      <c r="J412" s="254">
        <v>0.58079922059146361</v>
      </c>
      <c r="K412" s="266" t="s">
        <v>184</v>
      </c>
      <c r="L412" s="256">
        <f>+INDEX(EC_MARZO_2025!$O$11:$O$214,MATCH(B412,EC_MARZO_2025!$A$11:$A$214,0))/1000</f>
        <v>133491.61683560273</v>
      </c>
      <c r="M412" s="257">
        <f t="shared" si="33"/>
        <v>77531827.013612375</v>
      </c>
      <c r="N412" s="258">
        <f t="shared" si="34"/>
        <v>0.58103972816444605</v>
      </c>
      <c r="O412" s="259"/>
    </row>
    <row r="413" spans="1:15" ht="16.5" x14ac:dyDescent="0.3">
      <c r="A413" s="67" t="str">
        <f t="shared" si="31"/>
        <v>DB2CapacidadCentro Sur</v>
      </c>
      <c r="B413" s="250" t="str">
        <f t="shared" si="30"/>
        <v>DB2Centro Sur</v>
      </c>
      <c r="C413" s="67" t="str">
        <f t="shared" si="32"/>
        <v>DB2CapacidadEnergíaCentro Sur</v>
      </c>
      <c r="E413" s="251" t="s">
        <v>50</v>
      </c>
      <c r="F413" s="253" t="s">
        <v>185</v>
      </c>
      <c r="G413" s="252" t="s">
        <v>135</v>
      </c>
      <c r="H413" s="252" t="s">
        <v>65</v>
      </c>
      <c r="I413" s="268" t="s">
        <v>161</v>
      </c>
      <c r="J413" s="254">
        <v>0.57817286752677421</v>
      </c>
      <c r="K413" s="266" t="s">
        <v>184</v>
      </c>
      <c r="L413" s="256">
        <f>+INDEX(EC_MARZO_2025!$O$11:$O$214,MATCH(B413,EC_MARZO_2025!$A$11:$A$214,0))/1000</f>
        <v>129194.31884411587</v>
      </c>
      <c r="M413" s="257">
        <f t="shared" si="33"/>
        <v>74696649.794270843</v>
      </c>
      <c r="N413" s="258">
        <f t="shared" si="34"/>
        <v>0.57841228753321217</v>
      </c>
      <c r="O413" s="259"/>
    </row>
    <row r="414" spans="1:15" ht="16.5" x14ac:dyDescent="0.3">
      <c r="A414" s="67" t="str">
        <f t="shared" si="31"/>
        <v>PDBTCapacidadCentro Sur</v>
      </c>
      <c r="B414" s="250" t="str">
        <f t="shared" si="30"/>
        <v>PDBTCentro Sur</v>
      </c>
      <c r="C414" s="67" t="str">
        <f t="shared" si="32"/>
        <v>PDBTCapacidadEnergíaCentro Sur</v>
      </c>
      <c r="E414" s="251" t="s">
        <v>56</v>
      </c>
      <c r="F414" s="253" t="s">
        <v>185</v>
      </c>
      <c r="G414" s="252" t="s">
        <v>135</v>
      </c>
      <c r="H414" s="252" t="s">
        <v>65</v>
      </c>
      <c r="I414" s="268" t="s">
        <v>161</v>
      </c>
      <c r="J414" s="254">
        <v>0.93479409438219119</v>
      </c>
      <c r="K414" s="266" t="s">
        <v>184</v>
      </c>
      <c r="L414" s="256">
        <f>+INDEX(EC_MARZO_2025!$O$11:$O$214,MATCH(B414,EC_MARZO_2025!$A$11:$A$214,0))/1000</f>
        <v>52581.386492430145</v>
      </c>
      <c r="M414" s="257">
        <f t="shared" si="33"/>
        <v>49152769.567551218</v>
      </c>
      <c r="N414" s="258">
        <f t="shared" si="34"/>
        <v>0.93518119038870662</v>
      </c>
      <c r="O414" s="259"/>
    </row>
    <row r="415" spans="1:15" ht="16.5" x14ac:dyDescent="0.3">
      <c r="A415" s="67" t="str">
        <f t="shared" si="31"/>
        <v>GDBTCapacidadCentro Sur</v>
      </c>
      <c r="B415" s="250" t="str">
        <f t="shared" si="30"/>
        <v>GDBTCentro Sur</v>
      </c>
      <c r="C415" s="67" t="str">
        <f t="shared" si="32"/>
        <v>GDBTCapacidadPotenciaCentro Sur</v>
      </c>
      <c r="E415" s="265" t="s">
        <v>53</v>
      </c>
      <c r="F415" s="253" t="s">
        <v>185</v>
      </c>
      <c r="G415" s="252" t="s">
        <v>136</v>
      </c>
      <c r="H415" s="252" t="s">
        <v>65</v>
      </c>
      <c r="I415" s="268" t="s">
        <v>161</v>
      </c>
      <c r="J415" s="269">
        <v>260.16972373120649</v>
      </c>
      <c r="K415" s="266" t="s">
        <v>186</v>
      </c>
      <c r="L415" s="256">
        <f>+INDEX(EC_MARZO_2025!$O$11:$O$214,MATCH(B415,EC_MARZO_2025!$A$11:$A$214,0))/1000</f>
        <v>8.1410643920953145</v>
      </c>
      <c r="M415" s="257">
        <f t="shared" si="33"/>
        <v>2118058.4737694003</v>
      </c>
      <c r="N415" s="270">
        <f t="shared" si="34"/>
        <v>260.27745939372062</v>
      </c>
      <c r="O415" s="259"/>
    </row>
    <row r="416" spans="1:15" ht="16.5" x14ac:dyDescent="0.3">
      <c r="A416" s="67" t="str">
        <f t="shared" si="31"/>
        <v>RABTCapacidadCentro Sur</v>
      </c>
      <c r="B416" s="250" t="str">
        <f t="shared" ref="B416:B479" si="35">E416&amp;H416</f>
        <v>RABTCentro Sur</v>
      </c>
      <c r="C416" s="67" t="str">
        <f t="shared" si="32"/>
        <v>RABTCapacidadEnergíaCentro Sur</v>
      </c>
      <c r="E416" s="265" t="s">
        <v>59</v>
      </c>
      <c r="F416" s="253" t="s">
        <v>185</v>
      </c>
      <c r="G416" s="252" t="s">
        <v>135</v>
      </c>
      <c r="H416" s="252" t="s">
        <v>65</v>
      </c>
      <c r="I416" s="268" t="s">
        <v>161</v>
      </c>
      <c r="J416" s="254">
        <v>0.67253398120813923</v>
      </c>
      <c r="K416" s="266" t="s">
        <v>184</v>
      </c>
      <c r="L416" s="256">
        <f>+INDEX(EC_MARZO_2025!$O$11:$O$214,MATCH(B416,EC_MARZO_2025!$A$11:$A$214,0))/1000</f>
        <v>3598.7170337269108</v>
      </c>
      <c r="M416" s="257">
        <f t="shared" si="33"/>
        <v>2420259.4939339045</v>
      </c>
      <c r="N416" s="258">
        <f t="shared" si="34"/>
        <v>0.67281247592685445</v>
      </c>
      <c r="O416" s="259"/>
    </row>
    <row r="417" spans="1:15" ht="16.5" x14ac:dyDescent="0.3">
      <c r="A417" s="67" t="str">
        <f t="shared" si="31"/>
        <v>APBTCapacidadCentro Sur</v>
      </c>
      <c r="B417" s="250" t="str">
        <f t="shared" si="35"/>
        <v>APBTCentro Sur</v>
      </c>
      <c r="C417" s="67" t="str">
        <f t="shared" si="32"/>
        <v>APBTCapacidadEnergíaCentro Sur</v>
      </c>
      <c r="E417" s="265" t="s">
        <v>57</v>
      </c>
      <c r="F417" s="253" t="s">
        <v>185</v>
      </c>
      <c r="G417" s="252" t="s">
        <v>135</v>
      </c>
      <c r="H417" s="252" t="s">
        <v>65</v>
      </c>
      <c r="I417" s="268" t="s">
        <v>161</v>
      </c>
      <c r="J417" s="254">
        <v>1.752903074033151</v>
      </c>
      <c r="K417" s="266" t="s">
        <v>184</v>
      </c>
      <c r="L417" s="256">
        <f>+INDEX(EC_MARZO_2025!$O$11:$O$214,MATCH(B417,EC_MARZO_2025!$A$11:$A$214,0))/1000</f>
        <v>19438.423022856095</v>
      </c>
      <c r="M417" s="257">
        <f t="shared" si="33"/>
        <v>34073671.471121229</v>
      </c>
      <c r="N417" s="258">
        <f t="shared" si="34"/>
        <v>1.7536289470182764</v>
      </c>
      <c r="O417" s="259"/>
    </row>
    <row r="418" spans="1:15" ht="16.5" x14ac:dyDescent="0.3">
      <c r="A418" s="67" t="str">
        <f t="shared" si="31"/>
        <v>APMTCapacidadCentro Sur</v>
      </c>
      <c r="B418" s="250" t="str">
        <f t="shared" si="35"/>
        <v>APMTCentro Sur</v>
      </c>
      <c r="C418" s="67" t="str">
        <f t="shared" si="32"/>
        <v>APMTCapacidadEnergíaCentro Sur</v>
      </c>
      <c r="E418" s="265" t="s">
        <v>58</v>
      </c>
      <c r="F418" s="253" t="s">
        <v>185</v>
      </c>
      <c r="G418" s="252" t="s">
        <v>135</v>
      </c>
      <c r="H418" s="252" t="s">
        <v>65</v>
      </c>
      <c r="I418" s="268" t="s">
        <v>161</v>
      </c>
      <c r="J418" s="254">
        <v>1.0255908717614772</v>
      </c>
      <c r="K418" s="255" t="s">
        <v>184</v>
      </c>
      <c r="L418" s="256">
        <f>+INDEX(EC_MARZO_2025!$O$11:$O$214,MATCH(B418,EC_MARZO_2025!$A$11:$A$214,0))/1000</f>
        <v>86.559485058861796</v>
      </c>
      <c r="M418" s="257">
        <f t="shared" si="33"/>
        <v>88774.617740742629</v>
      </c>
      <c r="N418" s="258">
        <f t="shared" si="34"/>
        <v>1.0260155664971022</v>
      </c>
      <c r="O418" s="259"/>
    </row>
    <row r="419" spans="1:15" ht="16.5" x14ac:dyDescent="0.3">
      <c r="A419" s="67" t="str">
        <f t="shared" si="31"/>
        <v>GDMTHCapacidadCentro Sur</v>
      </c>
      <c r="B419" s="250" t="str">
        <f t="shared" si="35"/>
        <v>GDMTHCentro Sur</v>
      </c>
      <c r="C419" s="67" t="str">
        <f t="shared" si="32"/>
        <v>GDMTHCapacidadPotenciaCentro Sur</v>
      </c>
      <c r="E419" s="251" t="s">
        <v>54</v>
      </c>
      <c r="F419" s="253" t="s">
        <v>185</v>
      </c>
      <c r="G419" s="252" t="s">
        <v>136</v>
      </c>
      <c r="H419" s="252" t="s">
        <v>65</v>
      </c>
      <c r="I419" s="268" t="s">
        <v>161</v>
      </c>
      <c r="J419" s="269">
        <v>392.72982956195699</v>
      </c>
      <c r="K419" s="266" t="s">
        <v>186</v>
      </c>
      <c r="L419" s="256">
        <f>+INDEX(EC_MARZO_2025!$O$11:$O$214,MATCH(B419,EC_MARZO_2025!$A$11:$A$214,0))/1000</f>
        <v>267.14049521694136</v>
      </c>
      <c r="M419" s="257">
        <f t="shared" si="33"/>
        <v>104914041.15564616</v>
      </c>
      <c r="N419" s="270">
        <f t="shared" si="34"/>
        <v>392.89245804835474</v>
      </c>
      <c r="O419" s="259"/>
    </row>
    <row r="420" spans="1:15" ht="16.5" x14ac:dyDescent="0.3">
      <c r="A420" s="67" t="str">
        <f t="shared" si="31"/>
        <v>GDMTOCapacidadCentro Sur</v>
      </c>
      <c r="B420" s="250" t="str">
        <f t="shared" si="35"/>
        <v>GDMTOCentro Sur</v>
      </c>
      <c r="C420" s="67" t="str">
        <f t="shared" si="32"/>
        <v>GDMTOCapacidadPotenciaCentro Sur</v>
      </c>
      <c r="E420" s="251" t="s">
        <v>55</v>
      </c>
      <c r="F420" s="253" t="s">
        <v>185</v>
      </c>
      <c r="G420" s="252" t="s">
        <v>136</v>
      </c>
      <c r="H420" s="252" t="s">
        <v>65</v>
      </c>
      <c r="I420" s="268" t="s">
        <v>161</v>
      </c>
      <c r="J420" s="269">
        <v>282.60909671927135</v>
      </c>
      <c r="K420" s="266" t="s">
        <v>186</v>
      </c>
      <c r="L420" s="256">
        <f>+INDEX(EC_MARZO_2025!$O$11:$O$214,MATCH(B420,EC_MARZO_2025!$A$11:$A$214,0))/1000</f>
        <v>140.62957770857244</v>
      </c>
      <c r="M420" s="257">
        <f t="shared" si="33"/>
        <v>39743197.928232238</v>
      </c>
      <c r="N420" s="270">
        <f t="shared" si="34"/>
        <v>282.72612447265834</v>
      </c>
      <c r="O420" s="259"/>
    </row>
    <row r="421" spans="1:15" ht="16.5" x14ac:dyDescent="0.3">
      <c r="A421" s="67" t="str">
        <f t="shared" si="31"/>
        <v>RAMTCapacidadCentro Sur</v>
      </c>
      <c r="B421" s="250" t="str">
        <f t="shared" si="35"/>
        <v>RAMTCentro Sur</v>
      </c>
      <c r="C421" s="67" t="str">
        <f t="shared" si="32"/>
        <v>RAMTCapacidadPotenciaCentro Sur</v>
      </c>
      <c r="E421" s="251" t="s">
        <v>60</v>
      </c>
      <c r="F421" s="253" t="s">
        <v>185</v>
      </c>
      <c r="G421" s="252" t="s">
        <v>136</v>
      </c>
      <c r="H421" s="252" t="s">
        <v>65</v>
      </c>
      <c r="I421" s="268" t="s">
        <v>161</v>
      </c>
      <c r="J421" s="269">
        <v>165.94799435891764</v>
      </c>
      <c r="K421" s="266" t="s">
        <v>186</v>
      </c>
      <c r="L421" s="256">
        <f>+INDEX(EC_MARZO_2025!$O$11:$O$214,MATCH(B421,EC_MARZO_2025!$A$11:$A$214,0))/1000</f>
        <v>20.456804244033979</v>
      </c>
      <c r="M421" s="257">
        <f t="shared" si="33"/>
        <v>3394765.6352904332</v>
      </c>
      <c r="N421" s="270">
        <f t="shared" si="34"/>
        <v>166.01671302786477</v>
      </c>
      <c r="O421" s="259"/>
    </row>
    <row r="422" spans="1:15" ht="16.5" x14ac:dyDescent="0.3">
      <c r="A422" s="67" t="str">
        <f t="shared" si="31"/>
        <v>DISTCapacidadCentro Sur</v>
      </c>
      <c r="B422" s="250" t="str">
        <f t="shared" si="35"/>
        <v>DISTCentro Sur</v>
      </c>
      <c r="C422" s="67" t="str">
        <f t="shared" si="32"/>
        <v>DISTCapacidadPotenciaCentro Sur</v>
      </c>
      <c r="E422" s="251" t="s">
        <v>51</v>
      </c>
      <c r="F422" s="253" t="s">
        <v>185</v>
      </c>
      <c r="G422" s="252" t="s">
        <v>136</v>
      </c>
      <c r="H422" s="252" t="s">
        <v>65</v>
      </c>
      <c r="I422" s="268" t="s">
        <v>161</v>
      </c>
      <c r="J422" s="269">
        <v>432.44441502631537</v>
      </c>
      <c r="K422" s="266" t="s">
        <v>186</v>
      </c>
      <c r="L422" s="256">
        <f>+INDEX(EC_MARZO_2025!$O$11:$O$214,MATCH(B422,EC_MARZO_2025!$A$11:$A$214,0))/1000</f>
        <v>163.1268927222041</v>
      </c>
      <c r="M422" s="257">
        <f t="shared" si="33"/>
        <v>70543313.698314056</v>
      </c>
      <c r="N422" s="270">
        <f t="shared" si="34"/>
        <v>432.62348922789897</v>
      </c>
      <c r="O422" s="259"/>
    </row>
    <row r="423" spans="1:15" ht="16.5" x14ac:dyDescent="0.3">
      <c r="A423" s="67" t="str">
        <f t="shared" si="31"/>
        <v>DITCapacidadCentro Sur</v>
      </c>
      <c r="B423" s="250" t="str">
        <f t="shared" si="35"/>
        <v>DITCentro Sur</v>
      </c>
      <c r="C423" s="67" t="str">
        <f t="shared" si="32"/>
        <v>DITCapacidadPotenciaCentro Sur</v>
      </c>
      <c r="E423" s="251" t="s">
        <v>52</v>
      </c>
      <c r="F423" s="253" t="s">
        <v>185</v>
      </c>
      <c r="G423" s="252" t="s">
        <v>136</v>
      </c>
      <c r="H423" s="252" t="s">
        <v>65</v>
      </c>
      <c r="I423" s="268" t="s">
        <v>161</v>
      </c>
      <c r="J423" s="269">
        <v>432.44441502631537</v>
      </c>
      <c r="K423" s="266" t="s">
        <v>186</v>
      </c>
      <c r="L423" s="256">
        <f>+INDEX(EC_MARZO_2025!$O$11:$O$214,MATCH(B423,EC_MARZO_2025!$A$11:$A$214,0))/1000</f>
        <v>9.4661299327144661</v>
      </c>
      <c r="M423" s="257">
        <f t="shared" si="33"/>
        <v>4093575.0213158014</v>
      </c>
      <c r="N423" s="270">
        <f t="shared" si="34"/>
        <v>432.62348922789897</v>
      </c>
      <c r="O423" s="259"/>
    </row>
    <row r="424" spans="1:15" ht="16.5" x14ac:dyDescent="0.3">
      <c r="A424" s="67" t="str">
        <f t="shared" si="31"/>
        <v>DB1CapacidadGolfo Centro</v>
      </c>
      <c r="B424" s="250" t="str">
        <f t="shared" si="35"/>
        <v>DB1Golfo Centro</v>
      </c>
      <c r="C424" s="67" t="str">
        <f t="shared" si="32"/>
        <v>DB1CapacidadEnergíaGolfo Centro</v>
      </c>
      <c r="E424" s="251" t="s">
        <v>48</v>
      </c>
      <c r="F424" s="253" t="s">
        <v>185</v>
      </c>
      <c r="G424" s="252" t="s">
        <v>135</v>
      </c>
      <c r="H424" s="252" t="s">
        <v>66</v>
      </c>
      <c r="I424" s="268" t="s">
        <v>161</v>
      </c>
      <c r="J424" s="254">
        <v>0.50838691466500863</v>
      </c>
      <c r="K424" s="266" t="s">
        <v>184</v>
      </c>
      <c r="L424" s="256">
        <f>+INDEX(EC_MARZO_2025!$O$11:$O$214,MATCH(B424,EC_MARZO_2025!$A$11:$A$214,0))/1000</f>
        <v>91021.804903444645</v>
      </c>
      <c r="M424" s="257">
        <f t="shared" si="33"/>
        <v>46274294.562102579</v>
      </c>
      <c r="N424" s="258">
        <f t="shared" si="34"/>
        <v>0.50859743647469291</v>
      </c>
      <c r="O424" s="259"/>
    </row>
    <row r="425" spans="1:15" ht="16.5" x14ac:dyDescent="0.3">
      <c r="A425" s="67" t="str">
        <f t="shared" si="31"/>
        <v>DB2CapacidadGolfo Centro</v>
      </c>
      <c r="B425" s="250" t="str">
        <f t="shared" si="35"/>
        <v>DB2Golfo Centro</v>
      </c>
      <c r="C425" s="67" t="str">
        <f t="shared" si="32"/>
        <v>DB2CapacidadEnergíaGolfo Centro</v>
      </c>
      <c r="E425" s="251" t="s">
        <v>50</v>
      </c>
      <c r="F425" s="253" t="s">
        <v>185</v>
      </c>
      <c r="G425" s="252" t="s">
        <v>135</v>
      </c>
      <c r="H425" s="252" t="s">
        <v>66</v>
      </c>
      <c r="I425" s="268" t="s">
        <v>161</v>
      </c>
      <c r="J425" s="254">
        <v>0.50613575489527463</v>
      </c>
      <c r="K425" s="266" t="s">
        <v>184</v>
      </c>
      <c r="L425" s="256">
        <f>+INDEX(EC_MARZO_2025!$O$11:$O$214,MATCH(B425,EC_MARZO_2025!$A$11:$A$214,0))/1000</f>
        <v>120696.91136604393</v>
      </c>
      <c r="M425" s="257">
        <f t="shared" si="33"/>
        <v>61089022.347780704</v>
      </c>
      <c r="N425" s="258">
        <f t="shared" si="34"/>
        <v>0.50634534450506363</v>
      </c>
      <c r="O425" s="259"/>
    </row>
    <row r="426" spans="1:15" ht="16.5" x14ac:dyDescent="0.3">
      <c r="A426" s="67" t="str">
        <f t="shared" si="31"/>
        <v>PDBTCapacidadGolfo Centro</v>
      </c>
      <c r="B426" s="250" t="str">
        <f t="shared" si="35"/>
        <v>PDBTGolfo Centro</v>
      </c>
      <c r="C426" s="67" t="str">
        <f t="shared" si="32"/>
        <v>PDBTCapacidadEnergíaGolfo Centro</v>
      </c>
      <c r="E426" s="251" t="s">
        <v>56</v>
      </c>
      <c r="F426" s="253" t="s">
        <v>185</v>
      </c>
      <c r="G426" s="252" t="s">
        <v>135</v>
      </c>
      <c r="H426" s="252" t="s">
        <v>66</v>
      </c>
      <c r="I426" s="268" t="s">
        <v>161</v>
      </c>
      <c r="J426" s="254">
        <v>1.0918124883211624</v>
      </c>
      <c r="K426" s="266" t="s">
        <v>184</v>
      </c>
      <c r="L426" s="256">
        <f>+INDEX(EC_MARZO_2025!$O$11:$O$214,MATCH(B426,EC_MARZO_2025!$A$11:$A$214,0))/1000</f>
        <v>40540.072883572728</v>
      </c>
      <c r="M426" s="257">
        <f t="shared" si="33"/>
        <v>44262157.851734824</v>
      </c>
      <c r="N426" s="258">
        <f t="shared" si="34"/>
        <v>1.0922646052703737</v>
      </c>
      <c r="O426" s="259"/>
    </row>
    <row r="427" spans="1:15" ht="16.5" x14ac:dyDescent="0.3">
      <c r="A427" s="67" t="str">
        <f t="shared" si="31"/>
        <v>GDBTCapacidadGolfo Centro</v>
      </c>
      <c r="B427" s="250" t="str">
        <f t="shared" si="35"/>
        <v>GDBTGolfo Centro</v>
      </c>
      <c r="C427" s="67" t="str">
        <f t="shared" si="32"/>
        <v>GDBTCapacidadPotenciaGolfo Centro</v>
      </c>
      <c r="E427" s="251" t="s">
        <v>53</v>
      </c>
      <c r="F427" s="253" t="s">
        <v>185</v>
      </c>
      <c r="G427" s="252" t="s">
        <v>136</v>
      </c>
      <c r="H427" s="252" t="s">
        <v>66</v>
      </c>
      <c r="I427" s="268" t="s">
        <v>161</v>
      </c>
      <c r="J427" s="269">
        <v>327.22426940569397</v>
      </c>
      <c r="K427" s="266" t="s">
        <v>186</v>
      </c>
      <c r="L427" s="256">
        <f>+INDEX(EC_MARZO_2025!$O$11:$O$214,MATCH(B427,EC_MARZO_2025!$A$11:$A$214,0))/1000</f>
        <v>1.3634019821319647</v>
      </c>
      <c r="M427" s="257">
        <f t="shared" si="33"/>
        <v>446138.2175094072</v>
      </c>
      <c r="N427" s="270">
        <f t="shared" si="34"/>
        <v>327.35977219575557</v>
      </c>
      <c r="O427" s="259"/>
    </row>
    <row r="428" spans="1:15" ht="16.5" x14ac:dyDescent="0.3">
      <c r="A428" s="67" t="str">
        <f t="shared" si="31"/>
        <v>RABTCapacidadGolfo Centro</v>
      </c>
      <c r="B428" s="250" t="str">
        <f t="shared" si="35"/>
        <v>RABTGolfo Centro</v>
      </c>
      <c r="C428" s="67" t="str">
        <f t="shared" si="32"/>
        <v>RABTCapacidadEnergíaGolfo Centro</v>
      </c>
      <c r="E428" s="251" t="s">
        <v>59</v>
      </c>
      <c r="F428" s="253" t="s">
        <v>185</v>
      </c>
      <c r="G428" s="252" t="s">
        <v>135</v>
      </c>
      <c r="H428" s="252" t="s">
        <v>66</v>
      </c>
      <c r="I428" s="268" t="s">
        <v>161</v>
      </c>
      <c r="J428" s="254">
        <v>0.58323797700867608</v>
      </c>
      <c r="K428" s="266" t="s">
        <v>184</v>
      </c>
      <c r="L428" s="256">
        <f>+INDEX(EC_MARZO_2025!$O$11:$O$214,MATCH(B428,EC_MARZO_2025!$A$11:$A$214,0))/1000</f>
        <v>15543.594688419073</v>
      </c>
      <c r="M428" s="257">
        <f t="shared" si="33"/>
        <v>9065614.721516341</v>
      </c>
      <c r="N428" s="258">
        <f t="shared" si="34"/>
        <v>0.58347949446487846</v>
      </c>
      <c r="O428" s="259"/>
    </row>
    <row r="429" spans="1:15" ht="16.5" x14ac:dyDescent="0.3">
      <c r="A429" s="67" t="str">
        <f t="shared" si="31"/>
        <v>APBTCapacidadGolfo Centro</v>
      </c>
      <c r="B429" s="250" t="str">
        <f t="shared" si="35"/>
        <v>APBTGolfo Centro</v>
      </c>
      <c r="C429" s="67" t="str">
        <f t="shared" si="32"/>
        <v>APBTCapacidadEnergíaGolfo Centro</v>
      </c>
      <c r="E429" s="251" t="s">
        <v>57</v>
      </c>
      <c r="F429" s="253" t="s">
        <v>185</v>
      </c>
      <c r="G429" s="252" t="s">
        <v>135</v>
      </c>
      <c r="H429" s="252" t="s">
        <v>66</v>
      </c>
      <c r="I429" s="268" t="s">
        <v>161</v>
      </c>
      <c r="J429" s="254">
        <v>1.5199080378656464</v>
      </c>
      <c r="K429" s="266" t="s">
        <v>184</v>
      </c>
      <c r="L429" s="256">
        <f>+INDEX(EC_MARZO_2025!$O$11:$O$214,MATCH(B429,EC_MARZO_2025!$A$11:$A$214,0))/1000</f>
        <v>12406.793801232721</v>
      </c>
      <c r="M429" s="257">
        <f t="shared" si="33"/>
        <v>18857185.62263529</v>
      </c>
      <c r="N429" s="258">
        <f t="shared" si="34"/>
        <v>1.5205374281616102</v>
      </c>
      <c r="O429" s="259"/>
    </row>
    <row r="430" spans="1:15" ht="16.5" x14ac:dyDescent="0.3">
      <c r="A430" s="67" t="str">
        <f t="shared" si="31"/>
        <v>APMTCapacidadGolfo Centro</v>
      </c>
      <c r="B430" s="250" t="str">
        <f t="shared" si="35"/>
        <v>APMTGolfo Centro</v>
      </c>
      <c r="C430" s="67" t="str">
        <f t="shared" si="32"/>
        <v>APMTCapacidadEnergíaGolfo Centro</v>
      </c>
      <c r="E430" s="251" t="s">
        <v>58</v>
      </c>
      <c r="F430" s="253" t="s">
        <v>185</v>
      </c>
      <c r="G430" s="252" t="s">
        <v>135</v>
      </c>
      <c r="H430" s="252" t="s">
        <v>66</v>
      </c>
      <c r="I430" s="268" t="s">
        <v>161</v>
      </c>
      <c r="J430" s="254">
        <v>1.2323223772820828</v>
      </c>
      <c r="K430" s="255" t="s">
        <v>184</v>
      </c>
      <c r="L430" s="256">
        <f>+INDEX(EC_MARZO_2025!$O$11:$O$214,MATCH(B430,EC_MARZO_2025!$A$11:$A$214,0))/1000</f>
        <v>1502.1600165977204</v>
      </c>
      <c r="M430" s="257">
        <f t="shared" si="33"/>
        <v>1851145.4027117959</v>
      </c>
      <c r="N430" s="258">
        <f t="shared" si="34"/>
        <v>1.2328326790414246</v>
      </c>
      <c r="O430" s="259"/>
    </row>
    <row r="431" spans="1:15" ht="16.5" x14ac:dyDescent="0.3">
      <c r="A431" s="67" t="str">
        <f t="shared" si="31"/>
        <v>GDMTHCapacidadGolfo Centro</v>
      </c>
      <c r="B431" s="250" t="str">
        <f t="shared" si="35"/>
        <v>GDMTHGolfo Centro</v>
      </c>
      <c r="C431" s="67" t="str">
        <f t="shared" si="32"/>
        <v>GDMTHCapacidadPotenciaGolfo Centro</v>
      </c>
      <c r="E431" s="265" t="s">
        <v>54</v>
      </c>
      <c r="F431" s="253" t="s">
        <v>185</v>
      </c>
      <c r="G431" s="252" t="s">
        <v>136</v>
      </c>
      <c r="H431" s="252" t="s">
        <v>66</v>
      </c>
      <c r="I431" s="268" t="s">
        <v>161</v>
      </c>
      <c r="J431" s="269">
        <v>422.13035134798196</v>
      </c>
      <c r="K431" s="266" t="s">
        <v>186</v>
      </c>
      <c r="L431" s="256">
        <f>+INDEX(EC_MARZO_2025!$O$11:$O$214,MATCH(B431,EC_MARZO_2025!$A$11:$A$214,0))/1000</f>
        <v>363.17008440715716</v>
      </c>
      <c r="M431" s="257">
        <f t="shared" si="33"/>
        <v>153305115.32986954</v>
      </c>
      <c r="N431" s="270">
        <f t="shared" si="34"/>
        <v>422.30515452037872</v>
      </c>
      <c r="O431" s="259"/>
    </row>
    <row r="432" spans="1:15" ht="16.5" x14ac:dyDescent="0.3">
      <c r="A432" s="67" t="str">
        <f t="shared" si="31"/>
        <v>GDMTOCapacidadGolfo Centro</v>
      </c>
      <c r="B432" s="250" t="str">
        <f t="shared" si="35"/>
        <v>GDMTOGolfo Centro</v>
      </c>
      <c r="C432" s="67" t="str">
        <f t="shared" si="32"/>
        <v>GDMTOCapacidadPotenciaGolfo Centro</v>
      </c>
      <c r="E432" s="265" t="s">
        <v>55</v>
      </c>
      <c r="F432" s="253" t="s">
        <v>185</v>
      </c>
      <c r="G432" s="252" t="s">
        <v>136</v>
      </c>
      <c r="H432" s="252" t="s">
        <v>66</v>
      </c>
      <c r="I432" s="268" t="s">
        <v>161</v>
      </c>
      <c r="J432" s="269">
        <v>345.53632855259821</v>
      </c>
      <c r="K432" s="266" t="s">
        <v>186</v>
      </c>
      <c r="L432" s="256">
        <f>+INDEX(EC_MARZO_2025!$O$11:$O$214,MATCH(B432,EC_MARZO_2025!$A$11:$A$214,0))/1000</f>
        <v>132.3003057865771</v>
      </c>
      <c r="M432" s="257">
        <f t="shared" si="33"/>
        <v>45714561.927879915</v>
      </c>
      <c r="N432" s="270">
        <f t="shared" si="34"/>
        <v>345.67941432270794</v>
      </c>
      <c r="O432" s="259"/>
    </row>
    <row r="433" spans="1:15" ht="16.5" x14ac:dyDescent="0.3">
      <c r="A433" s="67" t="str">
        <f t="shared" si="31"/>
        <v>RAMTCapacidadGolfo Centro</v>
      </c>
      <c r="B433" s="250" t="str">
        <f t="shared" si="35"/>
        <v>RAMTGolfo Centro</v>
      </c>
      <c r="C433" s="67" t="str">
        <f t="shared" si="32"/>
        <v>RAMTCapacidadPotenciaGolfo Centro</v>
      </c>
      <c r="E433" s="251" t="s">
        <v>60</v>
      </c>
      <c r="F433" s="253" t="s">
        <v>185</v>
      </c>
      <c r="G433" s="252" t="s">
        <v>136</v>
      </c>
      <c r="H433" s="252" t="s">
        <v>66</v>
      </c>
      <c r="I433" s="268" t="s">
        <v>161</v>
      </c>
      <c r="J433" s="269">
        <v>165.94799435891764</v>
      </c>
      <c r="K433" s="266" t="s">
        <v>186</v>
      </c>
      <c r="L433" s="256">
        <f>+INDEX(EC_MARZO_2025!$O$11:$O$214,MATCH(B433,EC_MARZO_2025!$A$11:$A$214,0))/1000</f>
        <v>98.762773742356444</v>
      </c>
      <c r="M433" s="257">
        <f t="shared" si="33"/>
        <v>16389484.219867626</v>
      </c>
      <c r="N433" s="270">
        <f t="shared" si="34"/>
        <v>166.01671302786477</v>
      </c>
      <c r="O433" s="259"/>
    </row>
    <row r="434" spans="1:15" ht="16.5" x14ac:dyDescent="0.3">
      <c r="A434" s="67" t="str">
        <f t="shared" si="31"/>
        <v>DISTCapacidadGolfo Centro</v>
      </c>
      <c r="B434" s="250" t="str">
        <f t="shared" si="35"/>
        <v>DISTGolfo Centro</v>
      </c>
      <c r="C434" s="67" t="str">
        <f t="shared" si="32"/>
        <v>DISTCapacidadPotenciaGolfo Centro</v>
      </c>
      <c r="E434" s="251" t="s">
        <v>51</v>
      </c>
      <c r="F434" s="253" t="s">
        <v>185</v>
      </c>
      <c r="G434" s="252" t="s">
        <v>136</v>
      </c>
      <c r="H434" s="252" t="s">
        <v>66</v>
      </c>
      <c r="I434" s="268" t="s">
        <v>161</v>
      </c>
      <c r="J434" s="269">
        <v>432.44441502631537</v>
      </c>
      <c r="K434" s="266" t="s">
        <v>186</v>
      </c>
      <c r="L434" s="256">
        <f>+INDEX(EC_MARZO_2025!$O$11:$O$214,MATCH(B434,EC_MARZO_2025!$A$11:$A$214,0))/1000</f>
        <v>157.70900292354349</v>
      </c>
      <c r="M434" s="257">
        <f t="shared" si="33"/>
        <v>68200377.51365523</v>
      </c>
      <c r="N434" s="270">
        <f t="shared" si="34"/>
        <v>432.62348922789897</v>
      </c>
      <c r="O434" s="259"/>
    </row>
    <row r="435" spans="1:15" ht="16.5" x14ac:dyDescent="0.3">
      <c r="A435" s="67" t="str">
        <f t="shared" si="31"/>
        <v>DITCapacidadGolfo Centro</v>
      </c>
      <c r="B435" s="250" t="str">
        <f t="shared" si="35"/>
        <v>DITGolfo Centro</v>
      </c>
      <c r="C435" s="67" t="str">
        <f t="shared" si="32"/>
        <v>DITCapacidadPotenciaGolfo Centro</v>
      </c>
      <c r="E435" s="251" t="s">
        <v>52</v>
      </c>
      <c r="F435" s="253" t="s">
        <v>185</v>
      </c>
      <c r="G435" s="252" t="s">
        <v>136</v>
      </c>
      <c r="H435" s="252" t="s">
        <v>66</v>
      </c>
      <c r="I435" s="268" t="s">
        <v>161</v>
      </c>
      <c r="J435" s="269">
        <v>432.44441502631537</v>
      </c>
      <c r="K435" s="266" t="s">
        <v>186</v>
      </c>
      <c r="L435" s="256">
        <f>+INDEX(EC_MARZO_2025!$O$11:$O$214,MATCH(B435,EC_MARZO_2025!$A$11:$A$214,0))/1000</f>
        <v>23.516515541631058</v>
      </c>
      <c r="M435" s="257">
        <f t="shared" si="33"/>
        <v>10169585.806857897</v>
      </c>
      <c r="N435" s="270">
        <f t="shared" si="34"/>
        <v>432.62348922789897</v>
      </c>
      <c r="O435" s="259"/>
    </row>
    <row r="436" spans="1:15" ht="16.5" x14ac:dyDescent="0.3">
      <c r="A436" s="67" t="str">
        <f t="shared" si="31"/>
        <v>DB1CapacidadGolfo Norte</v>
      </c>
      <c r="B436" s="250" t="str">
        <f t="shared" si="35"/>
        <v>DB1Golfo Norte</v>
      </c>
      <c r="C436" s="67" t="str">
        <f t="shared" si="32"/>
        <v>DB1CapacidadEnergíaGolfo Norte</v>
      </c>
      <c r="E436" s="251" t="s">
        <v>48</v>
      </c>
      <c r="F436" s="253" t="s">
        <v>185</v>
      </c>
      <c r="G436" s="252" t="s">
        <v>135</v>
      </c>
      <c r="H436" s="252" t="s">
        <v>67</v>
      </c>
      <c r="I436" s="268" t="s">
        <v>161</v>
      </c>
      <c r="J436" s="254">
        <v>0.54834500057779367</v>
      </c>
      <c r="K436" s="266" t="s">
        <v>184</v>
      </c>
      <c r="L436" s="256">
        <f>+INDEX(EC_MARZO_2025!$O$11:$O$214,MATCH(B436,EC_MARZO_2025!$A$11:$A$214,0))/1000</f>
        <v>158015.24914701364</v>
      </c>
      <c r="M436" s="257">
        <f t="shared" si="33"/>
        <v>86646871.884819418</v>
      </c>
      <c r="N436" s="258">
        <f t="shared" si="34"/>
        <v>0.54857206893561916</v>
      </c>
      <c r="O436" s="259"/>
    </row>
    <row r="437" spans="1:15" ht="16.5" x14ac:dyDescent="0.3">
      <c r="A437" s="67" t="str">
        <f t="shared" si="31"/>
        <v>DB2CapacidadGolfo Norte</v>
      </c>
      <c r="B437" s="250" t="str">
        <f t="shared" si="35"/>
        <v>DB2Golfo Norte</v>
      </c>
      <c r="C437" s="67" t="str">
        <f t="shared" si="32"/>
        <v>DB2CapacidadEnergíaGolfo Norte</v>
      </c>
      <c r="E437" s="251" t="s">
        <v>50</v>
      </c>
      <c r="F437" s="253" t="s">
        <v>185</v>
      </c>
      <c r="G437" s="252" t="s">
        <v>135</v>
      </c>
      <c r="H437" s="252" t="s">
        <v>67</v>
      </c>
      <c r="I437" s="268" t="s">
        <v>161</v>
      </c>
      <c r="J437" s="254">
        <v>0.5459062441605812</v>
      </c>
      <c r="K437" s="266" t="s">
        <v>184</v>
      </c>
      <c r="L437" s="256">
        <f>+INDEX(EC_MARZO_2025!$O$11:$O$214,MATCH(B437,EC_MARZO_2025!$A$11:$A$214,0))/1000</f>
        <v>383093.73862585711</v>
      </c>
      <c r="M437" s="257">
        <f t="shared" si="33"/>
        <v>209133264.01467702</v>
      </c>
      <c r="N437" s="258">
        <f t="shared" si="34"/>
        <v>0.54613230263518686</v>
      </c>
      <c r="O437" s="259"/>
    </row>
    <row r="438" spans="1:15" ht="16.5" x14ac:dyDescent="0.3">
      <c r="A438" s="67" t="str">
        <f t="shared" si="31"/>
        <v>PDBTCapacidadGolfo Norte</v>
      </c>
      <c r="B438" s="250" t="str">
        <f t="shared" si="35"/>
        <v>PDBTGolfo Norte</v>
      </c>
      <c r="C438" s="67" t="str">
        <f t="shared" si="32"/>
        <v>PDBTCapacidadEnergíaGolfo Norte</v>
      </c>
      <c r="E438" s="251" t="s">
        <v>56</v>
      </c>
      <c r="F438" s="253" t="s">
        <v>185</v>
      </c>
      <c r="G438" s="252" t="s">
        <v>135</v>
      </c>
      <c r="H438" s="252" t="s">
        <v>67</v>
      </c>
      <c r="I438" s="268" t="s">
        <v>161</v>
      </c>
      <c r="J438" s="254">
        <v>1.1781069461609794</v>
      </c>
      <c r="K438" s="266" t="s">
        <v>184</v>
      </c>
      <c r="L438" s="256">
        <f>+INDEX(EC_MARZO_2025!$O$11:$O$214,MATCH(B438,EC_MARZO_2025!$A$11:$A$214,0))/1000</f>
        <v>72650.414971755483</v>
      </c>
      <c r="M438" s="257">
        <f t="shared" si="33"/>
        <v>85589958.519702747</v>
      </c>
      <c r="N438" s="258">
        <f t="shared" si="34"/>
        <v>1.1785947974395097</v>
      </c>
      <c r="O438" s="259"/>
    </row>
    <row r="439" spans="1:15" ht="16.5" x14ac:dyDescent="0.3">
      <c r="A439" s="67" t="str">
        <f t="shared" si="31"/>
        <v>GDBTCapacidadGolfo Norte</v>
      </c>
      <c r="B439" s="250" t="str">
        <f t="shared" si="35"/>
        <v>GDBTGolfo Norte</v>
      </c>
      <c r="C439" s="67" t="str">
        <f t="shared" si="32"/>
        <v>GDBTCapacidadPotenciaGolfo Norte</v>
      </c>
      <c r="E439" s="265" t="s">
        <v>53</v>
      </c>
      <c r="F439" s="253" t="s">
        <v>185</v>
      </c>
      <c r="G439" s="252" t="s">
        <v>136</v>
      </c>
      <c r="H439" s="252" t="s">
        <v>67</v>
      </c>
      <c r="I439" s="268" t="s">
        <v>161</v>
      </c>
      <c r="J439" s="269">
        <v>287.2249122304641</v>
      </c>
      <c r="K439" s="266" t="s">
        <v>186</v>
      </c>
      <c r="L439" s="256">
        <f>+INDEX(EC_MARZO_2025!$O$11:$O$214,MATCH(B439,EC_MARZO_2025!$A$11:$A$214,0))/1000</f>
        <v>6.769157057438262</v>
      </c>
      <c r="M439" s="257">
        <f t="shared" si="33"/>
        <v>1944270.5416969312</v>
      </c>
      <c r="N439" s="270">
        <f t="shared" si="34"/>
        <v>287.343851382053</v>
      </c>
      <c r="O439" s="259"/>
    </row>
    <row r="440" spans="1:15" ht="16.5" x14ac:dyDescent="0.3">
      <c r="A440" s="67" t="str">
        <f t="shared" si="31"/>
        <v>RABTCapacidadGolfo Norte</v>
      </c>
      <c r="B440" s="250" t="str">
        <f t="shared" si="35"/>
        <v>RABTGolfo Norte</v>
      </c>
      <c r="C440" s="67" t="str">
        <f t="shared" si="32"/>
        <v>RABTCapacidadEnergíaGolfo Norte</v>
      </c>
      <c r="E440" s="265" t="s">
        <v>59</v>
      </c>
      <c r="F440" s="253" t="s">
        <v>185</v>
      </c>
      <c r="G440" s="252" t="s">
        <v>135</v>
      </c>
      <c r="H440" s="252" t="s">
        <v>67</v>
      </c>
      <c r="I440" s="268" t="s">
        <v>161</v>
      </c>
      <c r="J440" s="254">
        <v>0.63257589529535441</v>
      </c>
      <c r="K440" s="266" t="s">
        <v>184</v>
      </c>
      <c r="L440" s="256">
        <f>+INDEX(EC_MARZO_2025!$O$11:$O$214,MATCH(B440,EC_MARZO_2025!$A$11:$A$214,0))/1000</f>
        <v>7691.826269385012</v>
      </c>
      <c r="M440" s="257">
        <f t="shared" si="33"/>
        <v>4865663.8888125503</v>
      </c>
      <c r="N440" s="258">
        <f t="shared" si="34"/>
        <v>0.63283784346592831</v>
      </c>
      <c r="O440" s="259"/>
    </row>
    <row r="441" spans="1:15" ht="16.5" x14ac:dyDescent="0.3">
      <c r="A441" s="67" t="str">
        <f t="shared" si="31"/>
        <v>APBTCapacidadGolfo Norte</v>
      </c>
      <c r="B441" s="250" t="str">
        <f t="shared" si="35"/>
        <v>APBTGolfo Norte</v>
      </c>
      <c r="C441" s="67" t="str">
        <f t="shared" si="32"/>
        <v>APBTCapacidadEnergíaGolfo Norte</v>
      </c>
      <c r="E441" s="265" t="s">
        <v>57</v>
      </c>
      <c r="F441" s="253" t="s">
        <v>185</v>
      </c>
      <c r="G441" s="252" t="s">
        <v>135</v>
      </c>
      <c r="H441" s="252" t="s">
        <v>67</v>
      </c>
      <c r="I441" s="268" t="s">
        <v>161</v>
      </c>
      <c r="J441" s="254">
        <v>1.6482241447405057</v>
      </c>
      <c r="K441" s="266" t="s">
        <v>184</v>
      </c>
      <c r="L441" s="256">
        <f>+INDEX(EC_MARZO_2025!$O$11:$O$214,MATCH(B441,EC_MARZO_2025!$A$11:$A$214,0))/1000</f>
        <v>16330.896945695238</v>
      </c>
      <c r="M441" s="257">
        <f t="shared" si="33"/>
        <v>26916978.651163869</v>
      </c>
      <c r="N441" s="258">
        <f t="shared" si="34"/>
        <v>1.6489066704305007</v>
      </c>
      <c r="O441" s="259"/>
    </row>
    <row r="442" spans="1:15" ht="16.5" x14ac:dyDescent="0.3">
      <c r="A442" s="67" t="str">
        <f t="shared" si="31"/>
        <v>APMTCapacidadGolfo Norte</v>
      </c>
      <c r="B442" s="250" t="str">
        <f t="shared" si="35"/>
        <v>APMTGolfo Norte</v>
      </c>
      <c r="C442" s="67" t="str">
        <f t="shared" si="32"/>
        <v>APMTCapacidadEnergíaGolfo Norte</v>
      </c>
      <c r="E442" s="265" t="s">
        <v>58</v>
      </c>
      <c r="F442" s="253" t="s">
        <v>185</v>
      </c>
      <c r="G442" s="252" t="s">
        <v>135</v>
      </c>
      <c r="H442" s="252" t="s">
        <v>67</v>
      </c>
      <c r="I442" s="268" t="s">
        <v>161</v>
      </c>
      <c r="J442" s="254">
        <v>1.2220045616707995</v>
      </c>
      <c r="K442" s="255" t="s">
        <v>184</v>
      </c>
      <c r="L442" s="256">
        <f>+INDEX(EC_MARZO_2025!$O$11:$O$214,MATCH(B442,EC_MARZO_2025!$A$11:$A$214,0))/1000</f>
        <v>10700.870188148985</v>
      </c>
      <c r="M442" s="257">
        <f t="shared" si="33"/>
        <v>13076512.183765126</v>
      </c>
      <c r="N442" s="258">
        <f t="shared" si="34"/>
        <v>1.2225105908472877</v>
      </c>
      <c r="O442" s="259"/>
    </row>
    <row r="443" spans="1:15" ht="16.5" x14ac:dyDescent="0.3">
      <c r="A443" s="67" t="str">
        <f t="shared" si="31"/>
        <v>GDMTHCapacidadGolfo Norte</v>
      </c>
      <c r="B443" s="250" t="str">
        <f t="shared" si="35"/>
        <v>GDMTHGolfo Norte</v>
      </c>
      <c r="C443" s="67" t="str">
        <f t="shared" si="32"/>
        <v>GDMTHCapacidadPotenciaGolfo Norte</v>
      </c>
      <c r="E443" s="251" t="s">
        <v>54</v>
      </c>
      <c r="F443" s="253" t="s">
        <v>185</v>
      </c>
      <c r="G443" s="252" t="s">
        <v>136</v>
      </c>
      <c r="H443" s="252" t="s">
        <v>67</v>
      </c>
      <c r="I443" s="268" t="s">
        <v>161</v>
      </c>
      <c r="J443" s="269">
        <v>432.44441502631537</v>
      </c>
      <c r="K443" s="266" t="s">
        <v>186</v>
      </c>
      <c r="L443" s="256">
        <f>+INDEX(EC_MARZO_2025!$O$11:$O$214,MATCH(B443,EC_MARZO_2025!$A$11:$A$214,0))/1000</f>
        <v>1743.0124990185411</v>
      </c>
      <c r="M443" s="257">
        <f t="shared" si="33"/>
        <v>753756020.5216291</v>
      </c>
      <c r="N443" s="270">
        <f t="shared" si="34"/>
        <v>432.62348922789897</v>
      </c>
      <c r="O443" s="259"/>
    </row>
    <row r="444" spans="1:15" ht="16.5" x14ac:dyDescent="0.3">
      <c r="A444" s="67" t="str">
        <f t="shared" si="31"/>
        <v>GDMTOCapacidadGolfo Norte</v>
      </c>
      <c r="B444" s="250" t="str">
        <f t="shared" si="35"/>
        <v>GDMTOGolfo Norte</v>
      </c>
      <c r="C444" s="67" t="str">
        <f t="shared" si="32"/>
        <v>GDMTOCapacidadPotenciaGolfo Norte</v>
      </c>
      <c r="E444" s="251" t="s">
        <v>55</v>
      </c>
      <c r="F444" s="253" t="s">
        <v>185</v>
      </c>
      <c r="G444" s="252" t="s">
        <v>136</v>
      </c>
      <c r="H444" s="252" t="s">
        <v>67</v>
      </c>
      <c r="I444" s="268" t="s">
        <v>161</v>
      </c>
      <c r="J444" s="269">
        <v>367.05760354790618</v>
      </c>
      <c r="K444" s="266" t="s">
        <v>186</v>
      </c>
      <c r="L444" s="256">
        <f>+INDEX(EC_MARZO_2025!$O$11:$O$214,MATCH(B444,EC_MARZO_2025!$A$11:$A$214,0))/1000</f>
        <v>395.78223808319365</v>
      </c>
      <c r="M444" s="257">
        <f t="shared" si="33"/>
        <v>145274879.83764392</v>
      </c>
      <c r="N444" s="270">
        <f t="shared" si="34"/>
        <v>367.20960122669811</v>
      </c>
      <c r="O444" s="259"/>
    </row>
    <row r="445" spans="1:15" ht="16.5" x14ac:dyDescent="0.3">
      <c r="A445" s="67" t="str">
        <f t="shared" si="31"/>
        <v>RAMTCapacidadGolfo Norte</v>
      </c>
      <c r="B445" s="250" t="str">
        <f t="shared" si="35"/>
        <v>RAMTGolfo Norte</v>
      </c>
      <c r="C445" s="67" t="str">
        <f t="shared" si="32"/>
        <v>RAMTCapacidadPotenciaGolfo Norte</v>
      </c>
      <c r="E445" s="251" t="s">
        <v>60</v>
      </c>
      <c r="F445" s="253" t="s">
        <v>185</v>
      </c>
      <c r="G445" s="252" t="s">
        <v>136</v>
      </c>
      <c r="H445" s="252" t="s">
        <v>67</v>
      </c>
      <c r="I445" s="268" t="s">
        <v>161</v>
      </c>
      <c r="J445" s="269">
        <v>165.94799435891764</v>
      </c>
      <c r="K445" s="266" t="s">
        <v>186</v>
      </c>
      <c r="L445" s="256">
        <f>+INDEX(EC_MARZO_2025!$O$11:$O$214,MATCH(B445,EC_MARZO_2025!$A$11:$A$214,0))/1000</f>
        <v>34.019678249660643</v>
      </c>
      <c r="M445" s="257">
        <f t="shared" si="33"/>
        <v>5645497.3742668768</v>
      </c>
      <c r="N445" s="270">
        <f t="shared" si="34"/>
        <v>166.01671302786477</v>
      </c>
      <c r="O445" s="259"/>
    </row>
    <row r="446" spans="1:15" ht="16.5" x14ac:dyDescent="0.3">
      <c r="A446" s="67" t="str">
        <f t="shared" si="31"/>
        <v>DISTCapacidadGolfo Norte</v>
      </c>
      <c r="B446" s="250" t="str">
        <f t="shared" si="35"/>
        <v>DISTGolfo Norte</v>
      </c>
      <c r="C446" s="67" t="str">
        <f t="shared" si="32"/>
        <v>DISTCapacidadPotenciaGolfo Norte</v>
      </c>
      <c r="E446" s="251" t="s">
        <v>51</v>
      </c>
      <c r="F446" s="253" t="s">
        <v>185</v>
      </c>
      <c r="G446" s="252" t="s">
        <v>136</v>
      </c>
      <c r="H446" s="252" t="s">
        <v>67</v>
      </c>
      <c r="I446" s="268" t="s">
        <v>161</v>
      </c>
      <c r="J446" s="269">
        <v>432.44441502631537</v>
      </c>
      <c r="K446" s="266" t="s">
        <v>186</v>
      </c>
      <c r="L446" s="256">
        <f>+INDEX(EC_MARZO_2025!$O$11:$O$214,MATCH(B446,EC_MARZO_2025!$A$11:$A$214,0))/1000</f>
        <v>386.71828562242763</v>
      </c>
      <c r="M446" s="257">
        <f t="shared" si="33"/>
        <v>167234162.80597025</v>
      </c>
      <c r="N446" s="270">
        <f t="shared" si="34"/>
        <v>432.62348922789897</v>
      </c>
      <c r="O446" s="259"/>
    </row>
    <row r="447" spans="1:15" ht="16.5" x14ac:dyDescent="0.3">
      <c r="A447" s="67" t="str">
        <f t="shared" si="31"/>
        <v>DITCapacidadGolfo Norte</v>
      </c>
      <c r="B447" s="250" t="str">
        <f t="shared" si="35"/>
        <v>DITGolfo Norte</v>
      </c>
      <c r="C447" s="67" t="str">
        <f t="shared" si="32"/>
        <v>DITCapacidadPotenciaGolfo Norte</v>
      </c>
      <c r="E447" s="251" t="s">
        <v>52</v>
      </c>
      <c r="F447" s="253" t="s">
        <v>185</v>
      </c>
      <c r="G447" s="252" t="s">
        <v>136</v>
      </c>
      <c r="H447" s="252" t="s">
        <v>67</v>
      </c>
      <c r="I447" s="268" t="s">
        <v>161</v>
      </c>
      <c r="J447" s="269">
        <v>432.44441502631537</v>
      </c>
      <c r="K447" s="266" t="s">
        <v>186</v>
      </c>
      <c r="L447" s="256">
        <f>+INDEX(EC_MARZO_2025!$O$11:$O$214,MATCH(B447,EC_MARZO_2025!$A$11:$A$214,0))/1000</f>
        <v>24.541735863402778</v>
      </c>
      <c r="M447" s="257">
        <f t="shared" si="33"/>
        <v>10612936.609179558</v>
      </c>
      <c r="N447" s="270">
        <f t="shared" si="34"/>
        <v>432.62348922789897</v>
      </c>
      <c r="O447" s="259"/>
    </row>
    <row r="448" spans="1:15" ht="16.5" x14ac:dyDescent="0.3">
      <c r="A448" s="67" t="str">
        <f t="shared" si="31"/>
        <v>DB1CapacidadJalisco</v>
      </c>
      <c r="B448" s="250" t="str">
        <f t="shared" si="35"/>
        <v>DB1Jalisco</v>
      </c>
      <c r="C448" s="67" t="str">
        <f t="shared" si="32"/>
        <v>DB1CapacidadEnergíaJalisco</v>
      </c>
      <c r="E448" s="265" t="s">
        <v>48</v>
      </c>
      <c r="F448" s="253" t="s">
        <v>185</v>
      </c>
      <c r="G448" s="252" t="s">
        <v>135</v>
      </c>
      <c r="H448" s="252" t="s">
        <v>68</v>
      </c>
      <c r="I448" s="268" t="s">
        <v>161</v>
      </c>
      <c r="J448" s="254">
        <v>0.54102873132615659</v>
      </c>
      <c r="K448" s="266" t="s">
        <v>184</v>
      </c>
      <c r="L448" s="256">
        <f>+INDEX(EC_MARZO_2025!$O$11:$O$214,MATCH(B448,EC_MARZO_2025!$A$11:$A$214,0))/1000</f>
        <v>187938.3815248466</v>
      </c>
      <c r="M448" s="257">
        <f t="shared" si="33"/>
        <v>101680064.12387894</v>
      </c>
      <c r="N448" s="258">
        <f t="shared" si="34"/>
        <v>0.54125277003432248</v>
      </c>
      <c r="O448" s="259"/>
    </row>
    <row r="449" spans="1:15" ht="16.5" x14ac:dyDescent="0.3">
      <c r="A449" s="67" t="str">
        <f t="shared" si="31"/>
        <v>DB2CapacidadJalisco</v>
      </c>
      <c r="B449" s="250" t="str">
        <f t="shared" si="35"/>
        <v>DB2Jalisco</v>
      </c>
      <c r="C449" s="67" t="str">
        <f t="shared" si="32"/>
        <v>DB2CapacidadEnergíaJalisco</v>
      </c>
      <c r="E449" s="251" t="s">
        <v>50</v>
      </c>
      <c r="F449" s="253" t="s">
        <v>185</v>
      </c>
      <c r="G449" s="252" t="s">
        <v>135</v>
      </c>
      <c r="H449" s="252" t="s">
        <v>68</v>
      </c>
      <c r="I449" s="268" t="s">
        <v>161</v>
      </c>
      <c r="J449" s="254">
        <v>0.53858997490894456</v>
      </c>
      <c r="K449" s="266" t="s">
        <v>184</v>
      </c>
      <c r="L449" s="256">
        <f>+INDEX(EC_MARZO_2025!$O$11:$O$214,MATCH(B449,EC_MARZO_2025!$A$11:$A$214,0))/1000</f>
        <v>137098.46795373331</v>
      </c>
      <c r="M449" s="257">
        <f t="shared" si="33"/>
        <v>73839860.415255964</v>
      </c>
      <c r="N449" s="258">
        <f t="shared" si="34"/>
        <v>0.53881300373389052</v>
      </c>
      <c r="O449" s="259"/>
    </row>
    <row r="450" spans="1:15" ht="16.5" x14ac:dyDescent="0.3">
      <c r="A450" s="67" t="str">
        <f t="shared" si="31"/>
        <v>PDBTCapacidadJalisco</v>
      </c>
      <c r="B450" s="250" t="str">
        <f t="shared" si="35"/>
        <v>PDBTJalisco</v>
      </c>
      <c r="C450" s="67" t="str">
        <f t="shared" si="32"/>
        <v>PDBTCapacidadEnergíaJalisco</v>
      </c>
      <c r="E450" s="251" t="s">
        <v>56</v>
      </c>
      <c r="F450" s="253" t="s">
        <v>185</v>
      </c>
      <c r="G450" s="252" t="s">
        <v>135</v>
      </c>
      <c r="H450" s="252" t="s">
        <v>68</v>
      </c>
      <c r="I450" s="268" t="s">
        <v>161</v>
      </c>
      <c r="J450" s="254">
        <v>1.1625364244203171</v>
      </c>
      <c r="K450" s="266" t="s">
        <v>184</v>
      </c>
      <c r="L450" s="256">
        <f>+INDEX(EC_MARZO_2025!$O$11:$O$214,MATCH(B450,EC_MARZO_2025!$A$11:$A$214,0))/1000</f>
        <v>98790.197439464362</v>
      </c>
      <c r="M450" s="257">
        <f t="shared" si="33"/>
        <v>114847202.89905207</v>
      </c>
      <c r="N450" s="258">
        <f t="shared" si="34"/>
        <v>1.1630178279829051</v>
      </c>
      <c r="O450" s="259"/>
    </row>
    <row r="451" spans="1:15" ht="16.5" x14ac:dyDescent="0.3">
      <c r="A451" s="67" t="str">
        <f t="shared" si="31"/>
        <v>GDBTCapacidadJalisco</v>
      </c>
      <c r="B451" s="250" t="str">
        <f t="shared" si="35"/>
        <v>GDBTJalisco</v>
      </c>
      <c r="C451" s="67" t="str">
        <f t="shared" si="32"/>
        <v>GDBTCapacidadPotenciaJalisco</v>
      </c>
      <c r="E451" s="251" t="s">
        <v>53</v>
      </c>
      <c r="F451" s="253" t="s">
        <v>185</v>
      </c>
      <c r="G451" s="252" t="s">
        <v>136</v>
      </c>
      <c r="H451" s="252" t="s">
        <v>68</v>
      </c>
      <c r="I451" s="268" t="s">
        <v>161</v>
      </c>
      <c r="J451" s="269">
        <v>262.79082408976728</v>
      </c>
      <c r="K451" s="266" t="s">
        <v>186</v>
      </c>
      <c r="L451" s="256">
        <f>+INDEX(EC_MARZO_2025!$O$11:$O$214,MATCH(B451,EC_MARZO_2025!$A$11:$A$214,0))/1000</f>
        <v>8.3716989920020097</v>
      </c>
      <c r="M451" s="257">
        <f t="shared" si="33"/>
        <v>2200005.6771396822</v>
      </c>
      <c r="N451" s="270">
        <f t="shared" si="34"/>
        <v>262.89964514369279</v>
      </c>
      <c r="O451" s="259"/>
    </row>
    <row r="452" spans="1:15" ht="16.5" x14ac:dyDescent="0.3">
      <c r="A452" s="67" t="str">
        <f t="shared" si="31"/>
        <v>RABTCapacidadJalisco</v>
      </c>
      <c r="B452" s="250" t="str">
        <f t="shared" si="35"/>
        <v>RABTJalisco</v>
      </c>
      <c r="C452" s="67" t="str">
        <f t="shared" si="32"/>
        <v>RABTCapacidadEnergíaJalisco</v>
      </c>
      <c r="E452" s="251" t="s">
        <v>59</v>
      </c>
      <c r="F452" s="253" t="s">
        <v>185</v>
      </c>
      <c r="G452" s="252" t="s">
        <v>135</v>
      </c>
      <c r="H452" s="252" t="s">
        <v>68</v>
      </c>
      <c r="I452" s="268" t="s">
        <v>161</v>
      </c>
      <c r="J452" s="254">
        <v>0.62357125621641618</v>
      </c>
      <c r="K452" s="266" t="s">
        <v>184</v>
      </c>
      <c r="L452" s="256">
        <f>+INDEX(EC_MARZO_2025!$O$11:$O$214,MATCH(B452,EC_MARZO_2025!$A$11:$A$214,0))/1000</f>
        <v>29450.947556100346</v>
      </c>
      <c r="M452" s="257">
        <f t="shared" si="33"/>
        <v>18364764.364321284</v>
      </c>
      <c r="N452" s="258">
        <f t="shared" si="34"/>
        <v>0.62382947558740898</v>
      </c>
      <c r="O452" s="259"/>
    </row>
    <row r="453" spans="1:15" ht="16.5" x14ac:dyDescent="0.3">
      <c r="A453" s="67" t="str">
        <f t="shared" si="31"/>
        <v>APBTCapacidadJalisco</v>
      </c>
      <c r="B453" s="250" t="str">
        <f t="shared" si="35"/>
        <v>APBTJalisco</v>
      </c>
      <c r="C453" s="67" t="str">
        <f t="shared" si="32"/>
        <v>APBTCapacidadEnergíaJalisco</v>
      </c>
      <c r="E453" s="251" t="s">
        <v>57</v>
      </c>
      <c r="F453" s="253" t="s">
        <v>185</v>
      </c>
      <c r="G453" s="252" t="s">
        <v>135</v>
      </c>
      <c r="H453" s="252" t="s">
        <v>68</v>
      </c>
      <c r="I453" s="268" t="s">
        <v>161</v>
      </c>
      <c r="J453" s="254">
        <v>1.6247745638057725</v>
      </c>
      <c r="K453" s="266" t="s">
        <v>184</v>
      </c>
      <c r="L453" s="256">
        <f>+INDEX(EC_MARZO_2025!$O$11:$O$214,MATCH(B453,EC_MARZO_2025!$A$11:$A$214,0))/1000</f>
        <v>13753.032977873987</v>
      </c>
      <c r="M453" s="257">
        <f t="shared" si="33"/>
        <v>22345578.15763161</v>
      </c>
      <c r="N453" s="258">
        <f t="shared" si="34"/>
        <v>1.6254473790801915</v>
      </c>
      <c r="O453" s="259"/>
    </row>
    <row r="454" spans="1:15" ht="16.5" x14ac:dyDescent="0.3">
      <c r="A454" s="67" t="str">
        <f t="shared" si="31"/>
        <v>APMTCapacidadJalisco</v>
      </c>
      <c r="B454" s="250" t="str">
        <f t="shared" si="35"/>
        <v>APMTJalisco</v>
      </c>
      <c r="C454" s="67" t="str">
        <f t="shared" si="32"/>
        <v>APMTCapacidadEnergíaJalisco</v>
      </c>
      <c r="E454" s="251" t="s">
        <v>58</v>
      </c>
      <c r="F454" s="253" t="s">
        <v>185</v>
      </c>
      <c r="G454" s="252" t="s">
        <v>135</v>
      </c>
      <c r="H454" s="252" t="s">
        <v>68</v>
      </c>
      <c r="I454" s="268" t="s">
        <v>161</v>
      </c>
      <c r="J454" s="254">
        <v>1.223317738203145</v>
      </c>
      <c r="K454" s="255" t="s">
        <v>184</v>
      </c>
      <c r="L454" s="256">
        <f>+INDEX(EC_MARZO_2025!$O$11:$O$214,MATCH(B454,EC_MARZO_2025!$A$11:$A$214,0))/1000</f>
        <v>3003.3651589994743</v>
      </c>
      <c r="M454" s="257">
        <f t="shared" si="33"/>
        <v>3674069.8733053659</v>
      </c>
      <c r="N454" s="258">
        <f t="shared" si="34"/>
        <v>1.2238243111629057</v>
      </c>
      <c r="O454" s="259"/>
    </row>
    <row r="455" spans="1:15" ht="16.5" x14ac:dyDescent="0.3">
      <c r="A455" s="67" t="str">
        <f t="shared" si="31"/>
        <v>GDMTHCapacidadJalisco</v>
      </c>
      <c r="B455" s="250" t="str">
        <f t="shared" si="35"/>
        <v>GDMTHJalisco</v>
      </c>
      <c r="C455" s="67" t="str">
        <f t="shared" si="32"/>
        <v>GDMTHCapacidadPotenciaJalisco</v>
      </c>
      <c r="E455" s="251" t="s">
        <v>54</v>
      </c>
      <c r="F455" s="253" t="s">
        <v>185</v>
      </c>
      <c r="G455" s="252" t="s">
        <v>136</v>
      </c>
      <c r="H455" s="252" t="s">
        <v>68</v>
      </c>
      <c r="I455" s="268" t="s">
        <v>161</v>
      </c>
      <c r="J455" s="269">
        <v>422.13035134798196</v>
      </c>
      <c r="K455" s="266" t="s">
        <v>186</v>
      </c>
      <c r="L455" s="256">
        <f>+INDEX(EC_MARZO_2025!$O$11:$O$214,MATCH(B455,EC_MARZO_2025!$A$11:$A$214,0))/1000</f>
        <v>826.54205854196152</v>
      </c>
      <c r="M455" s="257">
        <f t="shared" si="33"/>
        <v>348908489.57620245</v>
      </c>
      <c r="N455" s="270">
        <f t="shared" si="34"/>
        <v>422.30515452037872</v>
      </c>
      <c r="O455" s="259"/>
    </row>
    <row r="456" spans="1:15" ht="16.5" x14ac:dyDescent="0.3">
      <c r="A456" s="67" t="str">
        <f t="shared" si="31"/>
        <v>GDMTOCapacidadJalisco</v>
      </c>
      <c r="B456" s="250" t="str">
        <f t="shared" si="35"/>
        <v>GDMTOJalisco</v>
      </c>
      <c r="C456" s="67" t="str">
        <f t="shared" si="32"/>
        <v>GDMTOCapacidadPotenciaJalisco</v>
      </c>
      <c r="E456" s="251" t="s">
        <v>55</v>
      </c>
      <c r="F456" s="253" t="s">
        <v>185</v>
      </c>
      <c r="G456" s="252" t="s">
        <v>136</v>
      </c>
      <c r="H456" s="252" t="s">
        <v>68</v>
      </c>
      <c r="I456" s="268" t="s">
        <v>161</v>
      </c>
      <c r="J456" s="269">
        <v>335.29467718019185</v>
      </c>
      <c r="K456" s="266" t="s">
        <v>186</v>
      </c>
      <c r="L456" s="256">
        <f>+INDEX(EC_MARZO_2025!$O$11:$O$214,MATCH(B456,EC_MARZO_2025!$A$11:$A$214,0))/1000</f>
        <v>347.97778234193629</v>
      </c>
      <c r="M456" s="257">
        <f t="shared" si="33"/>
        <v>116675098.19621859</v>
      </c>
      <c r="N456" s="270">
        <f t="shared" si="34"/>
        <v>335.43352190687801</v>
      </c>
      <c r="O456" s="259"/>
    </row>
    <row r="457" spans="1:15" ht="16.5" x14ac:dyDescent="0.3">
      <c r="A457" s="67" t="str">
        <f t="shared" si="31"/>
        <v>RAMTCapacidadJalisco</v>
      </c>
      <c r="B457" s="250" t="str">
        <f t="shared" si="35"/>
        <v>RAMTJalisco</v>
      </c>
      <c r="C457" s="67" t="str">
        <f t="shared" si="32"/>
        <v>RAMTCapacidadPotenciaJalisco</v>
      </c>
      <c r="E457" s="251" t="s">
        <v>60</v>
      </c>
      <c r="F457" s="253" t="s">
        <v>185</v>
      </c>
      <c r="G457" s="252" t="s">
        <v>136</v>
      </c>
      <c r="H457" s="252" t="s">
        <v>68</v>
      </c>
      <c r="I457" s="268" t="s">
        <v>161</v>
      </c>
      <c r="J457" s="269">
        <v>165.94799435891764</v>
      </c>
      <c r="K457" s="266" t="s">
        <v>186</v>
      </c>
      <c r="L457" s="256">
        <f>+INDEX(EC_MARZO_2025!$O$11:$O$214,MATCH(B457,EC_MARZO_2025!$A$11:$A$214,0))/1000</f>
        <v>152.16078744103862</v>
      </c>
      <c r="M457" s="257">
        <f t="shared" si="33"/>
        <v>25250777.495913941</v>
      </c>
      <c r="N457" s="270">
        <f t="shared" si="34"/>
        <v>166.01671302786477</v>
      </c>
      <c r="O457" s="259"/>
    </row>
    <row r="458" spans="1:15" ht="16.5" x14ac:dyDescent="0.3">
      <c r="A458" s="67" t="str">
        <f t="shared" si="31"/>
        <v>DISTCapacidadJalisco</v>
      </c>
      <c r="B458" s="250" t="str">
        <f t="shared" si="35"/>
        <v>DISTJalisco</v>
      </c>
      <c r="C458" s="67" t="str">
        <f t="shared" si="32"/>
        <v>DISTCapacidadPotenciaJalisco</v>
      </c>
      <c r="E458" s="251" t="s">
        <v>51</v>
      </c>
      <c r="F458" s="253" t="s">
        <v>185</v>
      </c>
      <c r="G458" s="252" t="s">
        <v>136</v>
      </c>
      <c r="H458" s="252" t="s">
        <v>68</v>
      </c>
      <c r="I458" s="268" t="s">
        <v>161</v>
      </c>
      <c r="J458" s="269">
        <v>432.44441502631537</v>
      </c>
      <c r="K458" s="266" t="s">
        <v>186</v>
      </c>
      <c r="L458" s="256">
        <f>+INDEX(EC_MARZO_2025!$O$11:$O$214,MATCH(B458,EC_MARZO_2025!$A$11:$A$214,0))/1000</f>
        <v>139.37930313936403</v>
      </c>
      <c r="M458" s="257">
        <f t="shared" si="33"/>
        <v>60273801.212877758</v>
      </c>
      <c r="N458" s="270">
        <f t="shared" si="34"/>
        <v>432.62348922789897</v>
      </c>
      <c r="O458" s="259"/>
    </row>
    <row r="459" spans="1:15" ht="16.5" x14ac:dyDescent="0.3">
      <c r="A459" s="67" t="str">
        <f t="shared" si="31"/>
        <v>DITCapacidadJalisco</v>
      </c>
      <c r="B459" s="250" t="str">
        <f t="shared" si="35"/>
        <v>DITJalisco</v>
      </c>
      <c r="C459" s="67" t="str">
        <f t="shared" si="32"/>
        <v>DITCapacidadPotenciaJalisco</v>
      </c>
      <c r="E459" s="251" t="s">
        <v>52</v>
      </c>
      <c r="F459" s="253" t="s">
        <v>185</v>
      </c>
      <c r="G459" s="252" t="s">
        <v>136</v>
      </c>
      <c r="H459" s="252" t="s">
        <v>68</v>
      </c>
      <c r="I459" s="268" t="s">
        <v>161</v>
      </c>
      <c r="J459" s="269">
        <v>422.13035134798196</v>
      </c>
      <c r="K459" s="266" t="s">
        <v>186</v>
      </c>
      <c r="L459" s="256">
        <f>+INDEX(EC_MARZO_2025!$O$11:$O$214,MATCH(B459,EC_MARZO_2025!$A$11:$A$214,0))/1000</f>
        <v>12.965372972659477</v>
      </c>
      <c r="M459" s="257">
        <f t="shared" si="33"/>
        <v>5473077.4483063743</v>
      </c>
      <c r="N459" s="270">
        <f t="shared" si="34"/>
        <v>422.30515452037872</v>
      </c>
      <c r="O459" s="259"/>
    </row>
    <row r="460" spans="1:15" ht="16.5" x14ac:dyDescent="0.3">
      <c r="A460" s="67" t="str">
        <f t="shared" ref="A460:A523" si="36">IF(I460="NA",E460&amp;F460&amp;H460,E460&amp;F460&amp;H460&amp;I460)</f>
        <v>DB1CapacidadNoroeste</v>
      </c>
      <c r="B460" s="250" t="str">
        <f t="shared" si="35"/>
        <v>DB1Noroeste</v>
      </c>
      <c r="C460" s="67" t="str">
        <f t="shared" ref="C460:C523" si="37">E460&amp;F460&amp;G460&amp;H460</f>
        <v>DB1CapacidadEnergíaNoroeste</v>
      </c>
      <c r="E460" s="251" t="s">
        <v>48</v>
      </c>
      <c r="F460" s="253" t="s">
        <v>185</v>
      </c>
      <c r="G460" s="252" t="s">
        <v>135</v>
      </c>
      <c r="H460" s="252" t="s">
        <v>69</v>
      </c>
      <c r="I460" s="268" t="s">
        <v>161</v>
      </c>
      <c r="J460" s="254">
        <v>0.49581793928399187</v>
      </c>
      <c r="K460" s="266" t="s">
        <v>184</v>
      </c>
      <c r="L460" s="256">
        <f>+INDEX(EC_MARZO_2025!$O$11:$O$214,MATCH(B460,EC_MARZO_2025!$A$11:$A$214,0))/1000</f>
        <v>68395.493528691164</v>
      </c>
      <c r="M460" s="257">
        <f t="shared" si="33"/>
        <v>33911712.657707259</v>
      </c>
      <c r="N460" s="258">
        <f t="shared" si="34"/>
        <v>0.49602325631092747</v>
      </c>
      <c r="O460" s="259"/>
    </row>
    <row r="461" spans="1:15" ht="16.5" x14ac:dyDescent="0.3">
      <c r="A461" s="67" t="str">
        <f t="shared" si="36"/>
        <v>DB2CapacidadNoroeste</v>
      </c>
      <c r="B461" s="250" t="str">
        <f t="shared" si="35"/>
        <v>DB2Noroeste</v>
      </c>
      <c r="C461" s="67" t="str">
        <f t="shared" si="37"/>
        <v>DB2CapacidadEnergíaNoroeste</v>
      </c>
      <c r="E461" s="251" t="s">
        <v>50</v>
      </c>
      <c r="F461" s="253" t="s">
        <v>185</v>
      </c>
      <c r="G461" s="252" t="s">
        <v>135</v>
      </c>
      <c r="H461" s="252" t="s">
        <v>69</v>
      </c>
      <c r="I461" s="268" t="s">
        <v>161</v>
      </c>
      <c r="J461" s="254">
        <v>0.49375437616173545</v>
      </c>
      <c r="K461" s="266" t="s">
        <v>184</v>
      </c>
      <c r="L461" s="256">
        <f>+INDEX(EC_MARZO_2025!$O$11:$O$214,MATCH(B461,EC_MARZO_2025!$A$11:$A$214,0))/1000</f>
        <v>270193.79296548845</v>
      </c>
      <c r="M461" s="257">
        <f t="shared" ref="M461:M524" si="38">IF(OR(G461="Energía",G461="Potencia"),J461*L461*1000,J461*L461)</f>
        <v>133409367.68844785</v>
      </c>
      <c r="N461" s="258">
        <f t="shared" ref="N461:N524" si="39">J461*(1+$R$11)</f>
        <v>0.49395883867210039</v>
      </c>
      <c r="O461" s="259"/>
    </row>
    <row r="462" spans="1:15" ht="16.5" x14ac:dyDescent="0.3">
      <c r="A462" s="67" t="str">
        <f t="shared" si="36"/>
        <v>PDBTCapacidadNoroeste</v>
      </c>
      <c r="B462" s="250" t="str">
        <f t="shared" si="35"/>
        <v>PDBTNoroeste</v>
      </c>
      <c r="C462" s="67" t="str">
        <f t="shared" si="37"/>
        <v>PDBTCapacidadEnergíaNoroeste</v>
      </c>
      <c r="E462" s="251" t="s">
        <v>56</v>
      </c>
      <c r="F462" s="253" t="s">
        <v>185</v>
      </c>
      <c r="G462" s="252" t="s">
        <v>135</v>
      </c>
      <c r="H462" s="252" t="s">
        <v>69</v>
      </c>
      <c r="I462" s="268" t="s">
        <v>161</v>
      </c>
      <c r="J462" s="254">
        <v>1.0647985710843504</v>
      </c>
      <c r="K462" s="266" t="s">
        <v>184</v>
      </c>
      <c r="L462" s="256">
        <f>+INDEX(EC_MARZO_2025!$O$11:$O$214,MATCH(B462,EC_MARZO_2025!$A$11:$A$214,0))/1000</f>
        <v>56405.640741596959</v>
      </c>
      <c r="M462" s="257">
        <f t="shared" si="38"/>
        <v>60060645.662749656</v>
      </c>
      <c r="N462" s="258">
        <f t="shared" si="39"/>
        <v>1.0652395016348182</v>
      </c>
      <c r="O462" s="259"/>
    </row>
    <row r="463" spans="1:15" ht="16.5" x14ac:dyDescent="0.3">
      <c r="A463" s="67" t="str">
        <f t="shared" si="36"/>
        <v>GDBTCapacidadNoroeste</v>
      </c>
      <c r="B463" s="250" t="str">
        <f t="shared" si="35"/>
        <v>GDBTNoroeste</v>
      </c>
      <c r="C463" s="67" t="str">
        <f t="shared" si="37"/>
        <v>GDBTCapacidadPotenciaNoroeste</v>
      </c>
      <c r="E463" s="265" t="s">
        <v>53</v>
      </c>
      <c r="F463" s="253" t="s">
        <v>185</v>
      </c>
      <c r="G463" s="252" t="s">
        <v>136</v>
      </c>
      <c r="H463" s="252" t="s">
        <v>69</v>
      </c>
      <c r="I463" s="268" t="s">
        <v>161</v>
      </c>
      <c r="J463" s="269">
        <v>335.24215011889805</v>
      </c>
      <c r="K463" s="266" t="s">
        <v>186</v>
      </c>
      <c r="L463" s="256">
        <f>+INDEX(EC_MARZO_2025!$O$11:$O$214,MATCH(B463,EC_MARZO_2025!$A$11:$A$214,0))/1000</f>
        <v>2.8103033253110246</v>
      </c>
      <c r="M463" s="257">
        <f t="shared" si="38"/>
        <v>942132.12926355691</v>
      </c>
      <c r="N463" s="270">
        <f t="shared" si="39"/>
        <v>335.38097309425331</v>
      </c>
      <c r="O463" s="259"/>
    </row>
    <row r="464" spans="1:15" ht="16.5" x14ac:dyDescent="0.3">
      <c r="A464" s="67" t="str">
        <f t="shared" si="36"/>
        <v>RABTCapacidadNoroeste</v>
      </c>
      <c r="B464" s="250" t="str">
        <f t="shared" si="35"/>
        <v>RABTNoroeste</v>
      </c>
      <c r="C464" s="67" t="str">
        <f t="shared" si="37"/>
        <v>RABTCapacidadEnergíaNoroeste</v>
      </c>
      <c r="E464" s="265" t="s">
        <v>59</v>
      </c>
      <c r="F464" s="253" t="s">
        <v>185</v>
      </c>
      <c r="G464" s="252" t="s">
        <v>135</v>
      </c>
      <c r="H464" s="252" t="s">
        <v>69</v>
      </c>
      <c r="I464" s="268" t="s">
        <v>161</v>
      </c>
      <c r="J464" s="254">
        <v>0.56785505191549124</v>
      </c>
      <c r="K464" s="266" t="s">
        <v>184</v>
      </c>
      <c r="L464" s="256">
        <f>+INDEX(EC_MARZO_2025!$O$11:$O$214,MATCH(B464,EC_MARZO_2025!$A$11:$A$214,0))/1000</f>
        <v>44288.50908251584</v>
      </c>
      <c r="M464" s="257">
        <f t="shared" si="38"/>
        <v>25149453.624311738</v>
      </c>
      <c r="N464" s="258">
        <f t="shared" si="39"/>
        <v>0.5680901993390759</v>
      </c>
      <c r="O464" s="259"/>
    </row>
    <row r="465" spans="1:15" ht="16.5" x14ac:dyDescent="0.3">
      <c r="A465" s="67" t="str">
        <f t="shared" si="36"/>
        <v>APBTCapacidadNoroeste</v>
      </c>
      <c r="B465" s="250" t="str">
        <f t="shared" si="35"/>
        <v>APBTNoroeste</v>
      </c>
      <c r="C465" s="67" t="str">
        <f t="shared" si="37"/>
        <v>APBTCapacidadEnergíaNoroeste</v>
      </c>
      <c r="E465" s="265" t="s">
        <v>57</v>
      </c>
      <c r="F465" s="253" t="s">
        <v>185</v>
      </c>
      <c r="G465" s="252" t="s">
        <v>135</v>
      </c>
      <c r="H465" s="252" t="s">
        <v>69</v>
      </c>
      <c r="I465" s="268" t="s">
        <v>161</v>
      </c>
      <c r="J465" s="254">
        <v>1.4797623553053829</v>
      </c>
      <c r="K465" s="266" t="s">
        <v>184</v>
      </c>
      <c r="L465" s="256">
        <f>+INDEX(EC_MARZO_2025!$O$11:$O$214,MATCH(B465,EC_MARZO_2025!$A$11:$A$214,0))/1000</f>
        <v>14203.264258866986</v>
      </c>
      <c r="M465" s="257">
        <f t="shared" si="38"/>
        <v>21017455.772725776</v>
      </c>
      <c r="N465" s="258">
        <f t="shared" si="39"/>
        <v>1.4803751213698808</v>
      </c>
      <c r="O465" s="259"/>
    </row>
    <row r="466" spans="1:15" ht="16.5" x14ac:dyDescent="0.3">
      <c r="A466" s="67" t="str">
        <f t="shared" si="36"/>
        <v>APMTCapacidadNoroeste</v>
      </c>
      <c r="B466" s="250" t="str">
        <f t="shared" si="35"/>
        <v>APMTNoroeste</v>
      </c>
      <c r="C466" s="67" t="str">
        <f t="shared" si="37"/>
        <v>APMTCapacidadEnergíaNoroeste</v>
      </c>
      <c r="E466" s="265" t="s">
        <v>58</v>
      </c>
      <c r="F466" s="253" t="s">
        <v>185</v>
      </c>
      <c r="G466" s="252" t="s">
        <v>135</v>
      </c>
      <c r="H466" s="252" t="s">
        <v>69</v>
      </c>
      <c r="I466" s="268" t="s">
        <v>161</v>
      </c>
      <c r="J466" s="254">
        <v>1.225756494620357</v>
      </c>
      <c r="K466" s="255" t="s">
        <v>184</v>
      </c>
      <c r="L466" s="256">
        <f>+INDEX(EC_MARZO_2025!$O$11:$O$214,MATCH(B466,EC_MARZO_2025!$A$11:$A$214,0))/1000</f>
        <v>682.52467156513239</v>
      </c>
      <c r="M466" s="257">
        <f t="shared" si="38"/>
        <v>836609.0489095872</v>
      </c>
      <c r="N466" s="258">
        <f t="shared" si="39"/>
        <v>1.2262640774633373</v>
      </c>
      <c r="O466" s="259"/>
    </row>
    <row r="467" spans="1:15" ht="16.5" x14ac:dyDescent="0.3">
      <c r="A467" s="67" t="str">
        <f t="shared" si="36"/>
        <v>GDMTHCapacidadNoroeste</v>
      </c>
      <c r="B467" s="250" t="str">
        <f t="shared" si="35"/>
        <v>GDMTHNoroeste</v>
      </c>
      <c r="C467" s="67" t="str">
        <f t="shared" si="37"/>
        <v>GDMTHCapacidadPotenciaNoroeste</v>
      </c>
      <c r="E467" s="251" t="s">
        <v>54</v>
      </c>
      <c r="F467" s="253" t="s">
        <v>185</v>
      </c>
      <c r="G467" s="252" t="s">
        <v>136</v>
      </c>
      <c r="H467" s="252" t="s">
        <v>69</v>
      </c>
      <c r="I467" s="268" t="s">
        <v>161</v>
      </c>
      <c r="J467" s="269">
        <v>422.13035134798196</v>
      </c>
      <c r="K467" s="266" t="s">
        <v>186</v>
      </c>
      <c r="L467" s="256">
        <f>+INDEX(EC_MARZO_2025!$O$11:$O$214,MATCH(B467,EC_MARZO_2025!$A$11:$A$214,0))/1000</f>
        <v>563.0937142637714</v>
      </c>
      <c r="M467" s="257">
        <f t="shared" si="38"/>
        <v>237698947.444006</v>
      </c>
      <c r="N467" s="270">
        <f t="shared" si="39"/>
        <v>422.30515452037872</v>
      </c>
      <c r="O467" s="259"/>
    </row>
    <row r="468" spans="1:15" ht="16.5" x14ac:dyDescent="0.3">
      <c r="A468" s="67" t="str">
        <f t="shared" si="36"/>
        <v>GDMTOCapacidadNoroeste</v>
      </c>
      <c r="B468" s="250" t="str">
        <f t="shared" si="35"/>
        <v>GDMTONoroeste</v>
      </c>
      <c r="C468" s="67" t="str">
        <f t="shared" si="37"/>
        <v>GDMTOCapacidadPotenciaNoroeste</v>
      </c>
      <c r="E468" s="251" t="s">
        <v>55</v>
      </c>
      <c r="F468" s="253" t="s">
        <v>185</v>
      </c>
      <c r="G468" s="252" t="s">
        <v>136</v>
      </c>
      <c r="H468" s="252" t="s">
        <v>69</v>
      </c>
      <c r="I468" s="268" t="s">
        <v>161</v>
      </c>
      <c r="J468" s="269">
        <v>367.05760354790618</v>
      </c>
      <c r="K468" s="266" t="s">
        <v>186</v>
      </c>
      <c r="L468" s="256">
        <f>+INDEX(EC_MARZO_2025!$O$11:$O$214,MATCH(B468,EC_MARZO_2025!$A$11:$A$214,0))/1000</f>
        <v>210.16255328622819</v>
      </c>
      <c r="M468" s="257">
        <f t="shared" si="38"/>
        <v>77141763.164752066</v>
      </c>
      <c r="N468" s="270">
        <f t="shared" si="39"/>
        <v>367.20960122669811</v>
      </c>
      <c r="O468" s="259"/>
    </row>
    <row r="469" spans="1:15" ht="16.5" x14ac:dyDescent="0.3">
      <c r="A469" s="67" t="str">
        <f t="shared" si="36"/>
        <v>RAMTCapacidadNoroeste</v>
      </c>
      <c r="B469" s="250" t="str">
        <f t="shared" si="35"/>
        <v>RAMTNoroeste</v>
      </c>
      <c r="C469" s="67" t="str">
        <f t="shared" si="37"/>
        <v>RAMTCapacidadPotenciaNoroeste</v>
      </c>
      <c r="E469" s="251" t="s">
        <v>60</v>
      </c>
      <c r="F469" s="253" t="s">
        <v>185</v>
      </c>
      <c r="G469" s="252" t="s">
        <v>136</v>
      </c>
      <c r="H469" s="252" t="s">
        <v>69</v>
      </c>
      <c r="I469" s="268" t="s">
        <v>161</v>
      </c>
      <c r="J469" s="269">
        <v>165.94799435891764</v>
      </c>
      <c r="K469" s="266" t="s">
        <v>186</v>
      </c>
      <c r="L469" s="256">
        <f>+INDEX(EC_MARZO_2025!$O$11:$O$214,MATCH(B469,EC_MARZO_2025!$A$11:$A$214,0))/1000</f>
        <v>239.08839391164676</v>
      </c>
      <c r="M469" s="257">
        <f t="shared" si="38"/>
        <v>39676239.444132634</v>
      </c>
      <c r="N469" s="270">
        <f t="shared" si="39"/>
        <v>166.01671302786477</v>
      </c>
      <c r="O469" s="259"/>
    </row>
    <row r="470" spans="1:15" ht="16.5" x14ac:dyDescent="0.3">
      <c r="A470" s="67" t="str">
        <f t="shared" si="36"/>
        <v>DISTCapacidadNoroeste</v>
      </c>
      <c r="B470" s="250" t="str">
        <f t="shared" si="35"/>
        <v>DISTNoroeste</v>
      </c>
      <c r="C470" s="67" t="str">
        <f t="shared" si="37"/>
        <v>DISTCapacidadPotenciaNoroeste</v>
      </c>
      <c r="E470" s="251" t="s">
        <v>51</v>
      </c>
      <c r="F470" s="253" t="s">
        <v>185</v>
      </c>
      <c r="G470" s="252" t="s">
        <v>136</v>
      </c>
      <c r="H470" s="252" t="s">
        <v>69</v>
      </c>
      <c r="I470" s="268" t="s">
        <v>161</v>
      </c>
      <c r="J470" s="269">
        <v>432.44441502631537</v>
      </c>
      <c r="K470" s="266" t="s">
        <v>186</v>
      </c>
      <c r="L470" s="256">
        <f>+INDEX(EC_MARZO_2025!$O$11:$O$214,MATCH(B470,EC_MARZO_2025!$A$11:$A$214,0))/1000</f>
        <v>60.790887095383894</v>
      </c>
      <c r="M470" s="257">
        <f t="shared" si="38"/>
        <v>26288679.608894072</v>
      </c>
      <c r="N470" s="270">
        <f t="shared" si="39"/>
        <v>432.62348922789897</v>
      </c>
      <c r="O470" s="259"/>
    </row>
    <row r="471" spans="1:15" ht="16.5" x14ac:dyDescent="0.3">
      <c r="A471" s="67" t="str">
        <f t="shared" si="36"/>
        <v>DITCapacidadNoroeste</v>
      </c>
      <c r="B471" s="250" t="str">
        <f t="shared" si="35"/>
        <v>DITNoroeste</v>
      </c>
      <c r="C471" s="67" t="str">
        <f t="shared" si="37"/>
        <v>DITCapacidadPotenciaNoroeste</v>
      </c>
      <c r="E471" s="251" t="s">
        <v>52</v>
      </c>
      <c r="F471" s="253" t="s">
        <v>185</v>
      </c>
      <c r="G471" s="252" t="s">
        <v>136</v>
      </c>
      <c r="H471" s="252" t="s">
        <v>69</v>
      </c>
      <c r="I471" s="268" t="s">
        <v>161</v>
      </c>
      <c r="J471" s="269">
        <v>422.03692821753828</v>
      </c>
      <c r="K471" s="266" t="s">
        <v>186</v>
      </c>
      <c r="L471" s="256">
        <f>+INDEX(EC_MARZO_2025!$O$11:$O$214,MATCH(B471,EC_MARZO_2025!$A$11:$A$214,0))/1000</f>
        <v>22.898587786177281</v>
      </c>
      <c r="M471" s="257">
        <f t="shared" si="38"/>
        <v>9664049.6497978996</v>
      </c>
      <c r="N471" s="270">
        <f t="shared" si="39"/>
        <v>422.21169270363936</v>
      </c>
      <c r="O471" s="259"/>
    </row>
    <row r="472" spans="1:15" ht="16.5" x14ac:dyDescent="0.3">
      <c r="A472" s="67" t="str">
        <f t="shared" si="36"/>
        <v>DB1CapacidadNorte</v>
      </c>
      <c r="B472" s="250" t="str">
        <f t="shared" si="35"/>
        <v>DB1Norte</v>
      </c>
      <c r="C472" s="67" t="str">
        <f t="shared" si="37"/>
        <v>DB1CapacidadEnergíaNorte</v>
      </c>
      <c r="E472" s="251" t="s">
        <v>48</v>
      </c>
      <c r="F472" s="253" t="s">
        <v>185</v>
      </c>
      <c r="G472" s="252" t="s">
        <v>135</v>
      </c>
      <c r="H472" s="252" t="s">
        <v>70</v>
      </c>
      <c r="I472" s="268" t="s">
        <v>161</v>
      </c>
      <c r="J472" s="254">
        <v>0.52620859617540616</v>
      </c>
      <c r="K472" s="266" t="s">
        <v>184</v>
      </c>
      <c r="L472" s="256">
        <f>+INDEX(EC_MARZO_2025!$O$11:$O$214,MATCH(B472,EC_MARZO_2025!$A$11:$A$214,0))/1000</f>
        <v>102154.35599166134</v>
      </c>
      <c r="M472" s="257">
        <f t="shared" si="38"/>
        <v>53754500.259574808</v>
      </c>
      <c r="N472" s="258">
        <f t="shared" si="39"/>
        <v>0.5264264979009281</v>
      </c>
      <c r="O472" s="259"/>
    </row>
    <row r="473" spans="1:15" ht="16.5" x14ac:dyDescent="0.3">
      <c r="A473" s="67" t="str">
        <f t="shared" si="36"/>
        <v>DB2CapacidadNorte</v>
      </c>
      <c r="B473" s="250" t="str">
        <f t="shared" si="35"/>
        <v>DB2Norte</v>
      </c>
      <c r="C473" s="67" t="str">
        <f t="shared" si="37"/>
        <v>DB2CapacidadEnergíaNorte</v>
      </c>
      <c r="E473" s="251" t="s">
        <v>50</v>
      </c>
      <c r="F473" s="253" t="s">
        <v>185</v>
      </c>
      <c r="G473" s="252" t="s">
        <v>135</v>
      </c>
      <c r="H473" s="252" t="s">
        <v>70</v>
      </c>
      <c r="I473" s="268" t="s">
        <v>161</v>
      </c>
      <c r="J473" s="254">
        <v>0.52395743640567172</v>
      </c>
      <c r="K473" s="266" t="s">
        <v>184</v>
      </c>
      <c r="L473" s="256">
        <f>+INDEX(EC_MARZO_2025!$O$11:$O$214,MATCH(B473,EC_MARZO_2025!$A$11:$A$214,0))/1000</f>
        <v>149788.34711619531</v>
      </c>
      <c r="M473" s="257">
        <f t="shared" si="38"/>
        <v>78482718.358444586</v>
      </c>
      <c r="N473" s="258">
        <f t="shared" si="39"/>
        <v>0.52417440593129838</v>
      </c>
      <c r="O473" s="259"/>
    </row>
    <row r="474" spans="1:15" ht="16.5" x14ac:dyDescent="0.3">
      <c r="A474" s="67" t="str">
        <f t="shared" si="36"/>
        <v>PDBTCapacidadNorte</v>
      </c>
      <c r="B474" s="250" t="str">
        <f t="shared" si="35"/>
        <v>PDBTNorte</v>
      </c>
      <c r="C474" s="67" t="str">
        <f t="shared" si="37"/>
        <v>PDBTCapacidadEnergíaNorte</v>
      </c>
      <c r="E474" s="251" t="s">
        <v>56</v>
      </c>
      <c r="F474" s="253" t="s">
        <v>185</v>
      </c>
      <c r="G474" s="252" t="s">
        <v>135</v>
      </c>
      <c r="H474" s="252" t="s">
        <v>70</v>
      </c>
      <c r="I474" s="268" t="s">
        <v>161</v>
      </c>
      <c r="J474" s="254">
        <v>1.0030792740641339</v>
      </c>
      <c r="K474" s="266" t="s">
        <v>184</v>
      </c>
      <c r="L474" s="256">
        <f>+INDEX(EC_MARZO_2025!$O$11:$O$214,MATCH(B474,EC_MARZO_2025!$A$11:$A$214,0))/1000</f>
        <v>47012.097050507611</v>
      </c>
      <c r="M474" s="257">
        <f t="shared" si="38"/>
        <v>47156860.181655787</v>
      </c>
      <c r="N474" s="258">
        <f t="shared" si="39"/>
        <v>1.0034946468008061</v>
      </c>
      <c r="O474" s="259"/>
    </row>
    <row r="475" spans="1:15" ht="16.5" x14ac:dyDescent="0.3">
      <c r="A475" s="67" t="str">
        <f t="shared" si="36"/>
        <v>GDBTCapacidadNorte</v>
      </c>
      <c r="B475" s="250" t="str">
        <f t="shared" si="35"/>
        <v>GDBTNorte</v>
      </c>
      <c r="C475" s="67" t="str">
        <f t="shared" si="37"/>
        <v>GDBTCapacidadPotenciaNorte</v>
      </c>
      <c r="E475" s="251" t="s">
        <v>53</v>
      </c>
      <c r="F475" s="253" t="s">
        <v>185</v>
      </c>
      <c r="G475" s="252" t="s">
        <v>136</v>
      </c>
      <c r="H475" s="252" t="s">
        <v>70</v>
      </c>
      <c r="I475" s="268" t="s">
        <v>161</v>
      </c>
      <c r="J475" s="269">
        <v>327.22426940569397</v>
      </c>
      <c r="K475" s="266" t="s">
        <v>186</v>
      </c>
      <c r="L475" s="256">
        <f>+INDEX(EC_MARZO_2025!$O$11:$O$214,MATCH(B475,EC_MARZO_2025!$A$11:$A$214,0))/1000</f>
        <v>2.1785623907235077</v>
      </c>
      <c r="M475" s="257">
        <f t="shared" si="38"/>
        <v>712878.48665922182</v>
      </c>
      <c r="N475" s="270">
        <f t="shared" si="39"/>
        <v>327.35977219575557</v>
      </c>
      <c r="O475" s="259"/>
    </row>
    <row r="476" spans="1:15" ht="16.5" x14ac:dyDescent="0.3">
      <c r="A476" s="67" t="str">
        <f t="shared" si="36"/>
        <v>RABTCapacidadNorte</v>
      </c>
      <c r="B476" s="250" t="str">
        <f t="shared" si="35"/>
        <v>RABTNorte</v>
      </c>
      <c r="C476" s="67" t="str">
        <f t="shared" si="37"/>
        <v>RABTCapacidadEnergíaNorte</v>
      </c>
      <c r="E476" s="251" t="s">
        <v>59</v>
      </c>
      <c r="F476" s="253" t="s">
        <v>185</v>
      </c>
      <c r="G476" s="252" t="s">
        <v>135</v>
      </c>
      <c r="H476" s="252" t="s">
        <v>70</v>
      </c>
      <c r="I476" s="268" t="s">
        <v>161</v>
      </c>
      <c r="J476" s="254">
        <v>0.60518678476358589</v>
      </c>
      <c r="K476" s="266" t="s">
        <v>184</v>
      </c>
      <c r="L476" s="256">
        <f>+INDEX(EC_MARZO_2025!$O$11:$O$214,MATCH(B476,EC_MARZO_2025!$A$11:$A$214,0))/1000</f>
        <v>118519.99316746905</v>
      </c>
      <c r="M476" s="257">
        <f t="shared" si="38"/>
        <v>71726733.595222756</v>
      </c>
      <c r="N476" s="258">
        <f t="shared" si="39"/>
        <v>0.60543739116876727</v>
      </c>
      <c r="O476" s="259"/>
    </row>
    <row r="477" spans="1:15" ht="16.5" x14ac:dyDescent="0.3">
      <c r="A477" s="67" t="str">
        <f t="shared" si="36"/>
        <v>APBTCapacidadNorte</v>
      </c>
      <c r="B477" s="250" t="str">
        <f t="shared" si="35"/>
        <v>APBTNorte</v>
      </c>
      <c r="C477" s="67" t="str">
        <f t="shared" si="37"/>
        <v>APBTCapacidadEnergíaNorte</v>
      </c>
      <c r="E477" s="251" t="s">
        <v>57</v>
      </c>
      <c r="F477" s="253" t="s">
        <v>185</v>
      </c>
      <c r="G477" s="252" t="s">
        <v>135</v>
      </c>
      <c r="H477" s="252" t="s">
        <v>70</v>
      </c>
      <c r="I477" s="268" t="s">
        <v>161</v>
      </c>
      <c r="J477" s="254">
        <v>1.5771250153463945</v>
      </c>
      <c r="K477" s="266" t="s">
        <v>184</v>
      </c>
      <c r="L477" s="256">
        <f>+INDEX(EC_MARZO_2025!$O$11:$O$214,MATCH(B477,EC_MARZO_2025!$A$11:$A$214,0))/1000</f>
        <v>11552.895911766826</v>
      </c>
      <c r="M477" s="257">
        <f t="shared" si="38"/>
        <v>18220361.142140552</v>
      </c>
      <c r="N477" s="258">
        <f t="shared" si="39"/>
        <v>1.5777780990563635</v>
      </c>
      <c r="O477" s="259"/>
    </row>
    <row r="478" spans="1:15" ht="16.5" x14ac:dyDescent="0.3">
      <c r="A478" s="67" t="str">
        <f t="shared" si="36"/>
        <v>APMTCapacidadNorte</v>
      </c>
      <c r="B478" s="250" t="str">
        <f t="shared" si="35"/>
        <v>APMTNorte</v>
      </c>
      <c r="C478" s="67" t="str">
        <f t="shared" si="37"/>
        <v>APMTCapacidadEnergíaNorte</v>
      </c>
      <c r="E478" s="251" t="s">
        <v>58</v>
      </c>
      <c r="F478" s="253" t="s">
        <v>185</v>
      </c>
      <c r="G478" s="252" t="s">
        <v>135</v>
      </c>
      <c r="H478" s="252" t="s">
        <v>70</v>
      </c>
      <c r="I478" s="268" t="s">
        <v>161</v>
      </c>
      <c r="J478" s="254">
        <v>1.2497688654975236</v>
      </c>
      <c r="K478" s="255" t="s">
        <v>184</v>
      </c>
      <c r="L478" s="256">
        <f>+INDEX(EC_MARZO_2025!$O$11:$O$214,MATCH(B478,EC_MARZO_2025!$A$11:$A$214,0))/1000</f>
        <v>5752.3873360678263</v>
      </c>
      <c r="M478" s="257">
        <f t="shared" si="38"/>
        <v>7189154.594899809</v>
      </c>
      <c r="N478" s="258">
        <f t="shared" si="39"/>
        <v>1.2502863918060538</v>
      </c>
      <c r="O478" s="259"/>
    </row>
    <row r="479" spans="1:15" ht="16.5" x14ac:dyDescent="0.3">
      <c r="A479" s="67" t="str">
        <f t="shared" si="36"/>
        <v>GDMTHCapacidadNorte</v>
      </c>
      <c r="B479" s="250" t="str">
        <f t="shared" si="35"/>
        <v>GDMTHNorte</v>
      </c>
      <c r="C479" s="67" t="str">
        <f t="shared" si="37"/>
        <v>GDMTHCapacidadPotenciaNorte</v>
      </c>
      <c r="E479" s="251" t="s">
        <v>54</v>
      </c>
      <c r="F479" s="253" t="s">
        <v>185</v>
      </c>
      <c r="G479" s="252" t="s">
        <v>136</v>
      </c>
      <c r="H479" s="252" t="s">
        <v>70</v>
      </c>
      <c r="I479" s="268" t="s">
        <v>161</v>
      </c>
      <c r="J479" s="269">
        <v>432.44441502631537</v>
      </c>
      <c r="K479" s="266" t="s">
        <v>186</v>
      </c>
      <c r="L479" s="256">
        <f>+INDEX(EC_MARZO_2025!$O$11:$O$214,MATCH(B479,EC_MARZO_2025!$A$11:$A$214,0))/1000</f>
        <v>769.5097999771906</v>
      </c>
      <c r="M479" s="257">
        <f t="shared" si="38"/>
        <v>332770215.30815315</v>
      </c>
      <c r="N479" s="270">
        <f t="shared" si="39"/>
        <v>432.62348922789897</v>
      </c>
      <c r="O479" s="259"/>
    </row>
    <row r="480" spans="1:15" ht="16.5" x14ac:dyDescent="0.3">
      <c r="A480" s="67" t="str">
        <f t="shared" si="36"/>
        <v>GDMTOCapacidadNorte</v>
      </c>
      <c r="B480" s="250" t="str">
        <f t="shared" ref="B480:B543" si="40">E480&amp;H480</f>
        <v>GDMTONorte</v>
      </c>
      <c r="C480" s="67" t="str">
        <f t="shared" si="37"/>
        <v>GDMTOCapacidadPotenciaNorte</v>
      </c>
      <c r="E480" s="251" t="s">
        <v>55</v>
      </c>
      <c r="F480" s="253" t="s">
        <v>185</v>
      </c>
      <c r="G480" s="252" t="s">
        <v>136</v>
      </c>
      <c r="H480" s="252" t="s">
        <v>70</v>
      </c>
      <c r="I480" s="268" t="s">
        <v>161</v>
      </c>
      <c r="J480" s="269">
        <v>335.29786632319872</v>
      </c>
      <c r="K480" s="266" t="s">
        <v>186</v>
      </c>
      <c r="L480" s="256">
        <f>+INDEX(EC_MARZO_2025!$O$11:$O$214,MATCH(B480,EC_MARZO_2025!$A$11:$A$214,0))/1000</f>
        <v>232.1777338002957</v>
      </c>
      <c r="M480" s="257">
        <f t="shared" si="38"/>
        <v>77848698.750994772</v>
      </c>
      <c r="N480" s="270">
        <f t="shared" si="39"/>
        <v>335.43671237050137</v>
      </c>
      <c r="O480" s="259"/>
    </row>
    <row r="481" spans="1:15" ht="16.5" x14ac:dyDescent="0.3">
      <c r="A481" s="67" t="str">
        <f t="shared" si="36"/>
        <v>RAMTCapacidadNorte</v>
      </c>
      <c r="B481" s="250" t="str">
        <f t="shared" si="40"/>
        <v>RAMTNorte</v>
      </c>
      <c r="C481" s="67" t="str">
        <f t="shared" si="37"/>
        <v>RAMTCapacidadPotenciaNorte</v>
      </c>
      <c r="E481" s="251" t="s">
        <v>60</v>
      </c>
      <c r="F481" s="253" t="s">
        <v>185</v>
      </c>
      <c r="G481" s="252" t="s">
        <v>136</v>
      </c>
      <c r="H481" s="252" t="s">
        <v>70</v>
      </c>
      <c r="I481" s="268" t="s">
        <v>161</v>
      </c>
      <c r="J481" s="269">
        <v>165.94799435891764</v>
      </c>
      <c r="K481" s="266" t="s">
        <v>186</v>
      </c>
      <c r="L481" s="256">
        <f>+INDEX(EC_MARZO_2025!$O$11:$O$214,MATCH(B481,EC_MARZO_2025!$A$11:$A$214,0))/1000</f>
        <v>922.20609324601116</v>
      </c>
      <c r="M481" s="257">
        <f t="shared" si="38"/>
        <v>153038251.55974856</v>
      </c>
      <c r="N481" s="270">
        <f t="shared" si="39"/>
        <v>166.01671302786477</v>
      </c>
      <c r="O481" s="259"/>
    </row>
    <row r="482" spans="1:15" ht="16.5" x14ac:dyDescent="0.3">
      <c r="A482" s="67" t="str">
        <f t="shared" si="36"/>
        <v>DISTCapacidadNorte</v>
      </c>
      <c r="B482" s="250" t="str">
        <f t="shared" si="40"/>
        <v>DISTNorte</v>
      </c>
      <c r="C482" s="67" t="str">
        <f t="shared" si="37"/>
        <v>DISTCapacidadPotenciaNorte</v>
      </c>
      <c r="E482" s="265" t="s">
        <v>51</v>
      </c>
      <c r="F482" s="253" t="s">
        <v>185</v>
      </c>
      <c r="G482" s="252" t="s">
        <v>136</v>
      </c>
      <c r="H482" s="252" t="s">
        <v>70</v>
      </c>
      <c r="I482" s="268" t="s">
        <v>161</v>
      </c>
      <c r="J482" s="269">
        <v>432.44441502631537</v>
      </c>
      <c r="K482" s="266" t="s">
        <v>186</v>
      </c>
      <c r="L482" s="256">
        <f>+INDEX(EC_MARZO_2025!$O$11:$O$214,MATCH(B482,EC_MARZO_2025!$A$11:$A$214,0))/1000</f>
        <v>182.99253850392407</v>
      </c>
      <c r="M482" s="257">
        <f t="shared" si="38"/>
        <v>79134101.267509937</v>
      </c>
      <c r="N482" s="270">
        <f t="shared" si="39"/>
        <v>432.62348922789897</v>
      </c>
      <c r="O482" s="259"/>
    </row>
    <row r="483" spans="1:15" ht="16.5" x14ac:dyDescent="0.3">
      <c r="A483" s="67" t="str">
        <f t="shared" si="36"/>
        <v>DITCapacidadNorte</v>
      </c>
      <c r="B483" s="250" t="str">
        <f t="shared" si="40"/>
        <v>DITNorte</v>
      </c>
      <c r="C483" s="67" t="str">
        <f t="shared" si="37"/>
        <v>DITCapacidadPotenciaNorte</v>
      </c>
      <c r="E483" s="251" t="s">
        <v>52</v>
      </c>
      <c r="F483" s="253" t="s">
        <v>185</v>
      </c>
      <c r="G483" s="252" t="s">
        <v>136</v>
      </c>
      <c r="H483" s="252" t="s">
        <v>70</v>
      </c>
      <c r="I483" s="268" t="s">
        <v>161</v>
      </c>
      <c r="J483" s="269">
        <v>432.44441502631537</v>
      </c>
      <c r="K483" s="266" t="s">
        <v>186</v>
      </c>
      <c r="L483" s="256">
        <f>+INDEX(EC_MARZO_2025!$O$11:$O$214,MATCH(B483,EC_MARZO_2025!$A$11:$A$214,0))/1000</f>
        <v>0.14665210038739623</v>
      </c>
      <c r="M483" s="257">
        <f t="shared" si="38"/>
        <v>63418.881764408041</v>
      </c>
      <c r="N483" s="270">
        <f t="shared" si="39"/>
        <v>432.62348922789897</v>
      </c>
      <c r="O483" s="259"/>
    </row>
    <row r="484" spans="1:15" ht="16.5" x14ac:dyDescent="0.3">
      <c r="A484" s="67" t="str">
        <f t="shared" si="36"/>
        <v>DB1CapacidadOriente</v>
      </c>
      <c r="B484" s="250" t="str">
        <f t="shared" si="40"/>
        <v>DB1Oriente</v>
      </c>
      <c r="C484" s="67" t="str">
        <f t="shared" si="37"/>
        <v>DB1CapacidadEnergíaOriente</v>
      </c>
      <c r="E484" s="251" t="s">
        <v>48</v>
      </c>
      <c r="F484" s="253" t="s">
        <v>185</v>
      </c>
      <c r="G484" s="252" t="s">
        <v>135</v>
      </c>
      <c r="H484" s="252" t="s">
        <v>71</v>
      </c>
      <c r="I484" s="268" t="s">
        <v>161</v>
      </c>
      <c r="J484" s="254">
        <v>0.52770936935522861</v>
      </c>
      <c r="K484" s="266" t="s">
        <v>184</v>
      </c>
      <c r="L484" s="256">
        <f>+INDEX(EC_MARZO_2025!$O$11:$O$214,MATCH(B484,EC_MARZO_2025!$A$11:$A$214,0))/1000</f>
        <v>138020.95056441723</v>
      </c>
      <c r="M484" s="257">
        <f t="shared" si="38"/>
        <v>72834948.780157804</v>
      </c>
      <c r="N484" s="258">
        <f t="shared" si="39"/>
        <v>0.5279278925473474</v>
      </c>
      <c r="O484" s="259"/>
    </row>
    <row r="485" spans="1:15" ht="16.5" x14ac:dyDescent="0.3">
      <c r="A485" s="67" t="str">
        <f t="shared" si="36"/>
        <v>DB2CapacidadOriente</v>
      </c>
      <c r="B485" s="250" t="str">
        <f t="shared" si="40"/>
        <v>DB2Oriente</v>
      </c>
      <c r="C485" s="67" t="str">
        <f t="shared" si="37"/>
        <v>DB2CapacidadEnergíaOriente</v>
      </c>
      <c r="E485" s="251" t="s">
        <v>50</v>
      </c>
      <c r="F485" s="253" t="s">
        <v>185</v>
      </c>
      <c r="G485" s="252" t="s">
        <v>135</v>
      </c>
      <c r="H485" s="252" t="s">
        <v>71</v>
      </c>
      <c r="I485" s="268" t="s">
        <v>161</v>
      </c>
      <c r="J485" s="254">
        <v>0.52527061293801625</v>
      </c>
      <c r="K485" s="266" t="s">
        <v>184</v>
      </c>
      <c r="L485" s="256">
        <f>+INDEX(EC_MARZO_2025!$O$11:$O$214,MATCH(B485,EC_MARZO_2025!$A$11:$A$214,0))/1000</f>
        <v>178737.42000851402</v>
      </c>
      <c r="M485" s="257">
        <f t="shared" si="38"/>
        <v>93885514.162831813</v>
      </c>
      <c r="N485" s="258">
        <f t="shared" si="39"/>
        <v>0.5254881262469151</v>
      </c>
      <c r="O485" s="259"/>
    </row>
    <row r="486" spans="1:15" ht="16.5" x14ac:dyDescent="0.3">
      <c r="A486" s="67" t="str">
        <f t="shared" si="36"/>
        <v>PDBTCapacidadOriente</v>
      </c>
      <c r="B486" s="250" t="str">
        <f t="shared" si="40"/>
        <v>PDBTOriente</v>
      </c>
      <c r="C486" s="67" t="str">
        <f t="shared" si="37"/>
        <v>PDBTCapacidadEnergíaOriente</v>
      </c>
      <c r="E486" s="251" t="s">
        <v>56</v>
      </c>
      <c r="F486" s="253" t="s">
        <v>185</v>
      </c>
      <c r="G486" s="252" t="s">
        <v>135</v>
      </c>
      <c r="H486" s="252" t="s">
        <v>71</v>
      </c>
      <c r="I486" s="268" t="s">
        <v>161</v>
      </c>
      <c r="J486" s="254">
        <v>0.9633087847988262</v>
      </c>
      <c r="K486" s="266" t="s">
        <v>184</v>
      </c>
      <c r="L486" s="256">
        <f>+INDEX(EC_MARZO_2025!$O$11:$O$214,MATCH(B486,EC_MARZO_2025!$A$11:$A$214,0))/1000</f>
        <v>62474.817862137279</v>
      </c>
      <c r="M486" s="257">
        <f t="shared" si="38"/>
        <v>60182540.875303462</v>
      </c>
      <c r="N486" s="258">
        <f t="shared" si="39"/>
        <v>0.96370768867068179</v>
      </c>
      <c r="O486" s="259"/>
    </row>
    <row r="487" spans="1:15" ht="16.5" x14ac:dyDescent="0.3">
      <c r="A487" s="67" t="str">
        <f t="shared" si="36"/>
        <v>GDBTCapacidadOriente</v>
      </c>
      <c r="B487" s="250" t="str">
        <f t="shared" si="40"/>
        <v>GDBTOriente</v>
      </c>
      <c r="C487" s="67" t="str">
        <f t="shared" si="37"/>
        <v>GDBTCapacidadPotenciaOriente</v>
      </c>
      <c r="E487" s="265" t="s">
        <v>53</v>
      </c>
      <c r="F487" s="253" t="s">
        <v>185</v>
      </c>
      <c r="G487" s="252" t="s">
        <v>136</v>
      </c>
      <c r="H487" s="252" t="s">
        <v>71</v>
      </c>
      <c r="I487" s="268" t="s">
        <v>161</v>
      </c>
      <c r="J487" s="269">
        <v>243.08323348227535</v>
      </c>
      <c r="K487" s="266" t="s">
        <v>186</v>
      </c>
      <c r="L487" s="256">
        <f>+INDEX(EC_MARZO_2025!$O$11:$O$214,MATCH(B487,EC_MARZO_2025!$A$11:$A$214,0))/1000</f>
        <v>3.6048962958806046</v>
      </c>
      <c r="M487" s="257">
        <f t="shared" si="38"/>
        <v>876289.84797093458</v>
      </c>
      <c r="N487" s="270">
        <f t="shared" si="39"/>
        <v>243.18389366990098</v>
      </c>
      <c r="O487" s="259"/>
    </row>
    <row r="488" spans="1:15" ht="16.5" x14ac:dyDescent="0.3">
      <c r="A488" s="67" t="str">
        <f t="shared" si="36"/>
        <v>RABTCapacidadOriente</v>
      </c>
      <c r="B488" s="250" t="str">
        <f t="shared" si="40"/>
        <v>RABTOriente</v>
      </c>
      <c r="C488" s="67" t="str">
        <f t="shared" si="37"/>
        <v>RABTCapacidadEnergíaOriente</v>
      </c>
      <c r="E488" s="265" t="s">
        <v>59</v>
      </c>
      <c r="F488" s="253" t="s">
        <v>185</v>
      </c>
      <c r="G488" s="252" t="s">
        <v>135</v>
      </c>
      <c r="H488" s="252" t="s">
        <v>71</v>
      </c>
      <c r="I488" s="268" t="s">
        <v>161</v>
      </c>
      <c r="J488" s="254">
        <v>0.60687515459088703</v>
      </c>
      <c r="K488" s="266" t="s">
        <v>184</v>
      </c>
      <c r="L488" s="256">
        <f>+INDEX(EC_MARZO_2025!$O$11:$O$214,MATCH(B488,EC_MARZO_2025!$A$11:$A$214,0))/1000</f>
        <v>7644.4544492810546</v>
      </c>
      <c r="M488" s="257">
        <f t="shared" si="38"/>
        <v>4639229.4756704345</v>
      </c>
      <c r="N488" s="258">
        <f t="shared" si="39"/>
        <v>0.60712646014598981</v>
      </c>
      <c r="O488" s="259"/>
    </row>
    <row r="489" spans="1:15" ht="16.5" x14ac:dyDescent="0.3">
      <c r="A489" s="67" t="str">
        <f t="shared" si="36"/>
        <v>APBTCapacidadOriente</v>
      </c>
      <c r="B489" s="250" t="str">
        <f t="shared" si="40"/>
        <v>APBTOriente</v>
      </c>
      <c r="C489" s="67" t="str">
        <f t="shared" si="37"/>
        <v>APBTCapacidadEnergíaOriente</v>
      </c>
      <c r="E489" s="265" t="s">
        <v>57</v>
      </c>
      <c r="F489" s="253" t="s">
        <v>185</v>
      </c>
      <c r="G489" s="252" t="s">
        <v>135</v>
      </c>
      <c r="H489" s="252" t="s">
        <v>71</v>
      </c>
      <c r="I489" s="268" t="s">
        <v>161</v>
      </c>
      <c r="J489" s="254">
        <v>1.5816273348858625</v>
      </c>
      <c r="K489" s="266" t="s">
        <v>184</v>
      </c>
      <c r="L489" s="256">
        <f>+INDEX(EC_MARZO_2025!$O$11:$O$214,MATCH(B489,EC_MARZO_2025!$A$11:$A$214,0))/1000</f>
        <v>19255.337064419014</v>
      </c>
      <c r="M489" s="257">
        <f t="shared" si="38"/>
        <v>30454767.443526011</v>
      </c>
      <c r="N489" s="258">
        <f t="shared" si="39"/>
        <v>1.582282282995622</v>
      </c>
      <c r="O489" s="259"/>
    </row>
    <row r="490" spans="1:15" ht="16.5" x14ac:dyDescent="0.3">
      <c r="A490" s="67" t="str">
        <f t="shared" si="36"/>
        <v>APMTCapacidadOriente</v>
      </c>
      <c r="B490" s="250" t="str">
        <f t="shared" si="40"/>
        <v>APMTOriente</v>
      </c>
      <c r="C490" s="67" t="str">
        <f t="shared" si="37"/>
        <v>APMTCapacidadEnergíaOriente</v>
      </c>
      <c r="E490" s="265" t="s">
        <v>58</v>
      </c>
      <c r="F490" s="253" t="s">
        <v>185</v>
      </c>
      <c r="G490" s="252" t="s">
        <v>135</v>
      </c>
      <c r="H490" s="252" t="s">
        <v>71</v>
      </c>
      <c r="I490" s="268" t="s">
        <v>161</v>
      </c>
      <c r="J490" s="254">
        <v>1.2370122934690286</v>
      </c>
      <c r="K490" s="255" t="s">
        <v>184</v>
      </c>
      <c r="L490" s="256">
        <f>+INDEX(EC_MARZO_2025!$O$11:$O$214,MATCH(B490,EC_MARZO_2025!$A$11:$A$214,0))/1000</f>
        <v>1237.4185938670107</v>
      </c>
      <c r="M490" s="257">
        <f t="shared" si="38"/>
        <v>1530702.0127806512</v>
      </c>
      <c r="N490" s="258">
        <f t="shared" si="39"/>
        <v>1.2375245373114856</v>
      </c>
      <c r="O490" s="259"/>
    </row>
    <row r="491" spans="1:15" ht="16.5" x14ac:dyDescent="0.3">
      <c r="A491" s="67" t="str">
        <f t="shared" si="36"/>
        <v>GDMTHCapacidadOriente</v>
      </c>
      <c r="B491" s="250" t="str">
        <f t="shared" si="40"/>
        <v>GDMTHOriente</v>
      </c>
      <c r="C491" s="67" t="str">
        <f t="shared" si="37"/>
        <v>GDMTHCapacidadPotenciaOriente</v>
      </c>
      <c r="E491" s="251" t="s">
        <v>54</v>
      </c>
      <c r="F491" s="253" t="s">
        <v>185</v>
      </c>
      <c r="G491" s="252" t="s">
        <v>136</v>
      </c>
      <c r="H491" s="252" t="s">
        <v>71</v>
      </c>
      <c r="I491" s="268" t="s">
        <v>161</v>
      </c>
      <c r="J491" s="269">
        <v>387.47074514656219</v>
      </c>
      <c r="K491" s="266" t="s">
        <v>186</v>
      </c>
      <c r="L491" s="256">
        <f>+INDEX(EC_MARZO_2025!$O$11:$O$214,MATCH(B491,EC_MARZO_2025!$A$11:$A$214,0))/1000</f>
        <v>319.66504160437938</v>
      </c>
      <c r="M491" s="257">
        <f t="shared" si="38"/>
        <v>123860851.86775568</v>
      </c>
      <c r="N491" s="270">
        <f t="shared" si="39"/>
        <v>387.63119585863791</v>
      </c>
      <c r="O491" s="259"/>
    </row>
    <row r="492" spans="1:15" ht="16.5" x14ac:dyDescent="0.3">
      <c r="A492" s="67" t="str">
        <f t="shared" si="36"/>
        <v>GDMTOCapacidadOriente</v>
      </c>
      <c r="B492" s="250" t="str">
        <f t="shared" si="40"/>
        <v>GDMTOOriente</v>
      </c>
      <c r="C492" s="67" t="str">
        <f t="shared" si="37"/>
        <v>GDMTOCapacidadPotenciaOriente</v>
      </c>
      <c r="E492" s="251" t="s">
        <v>55</v>
      </c>
      <c r="F492" s="253" t="s">
        <v>185</v>
      </c>
      <c r="G492" s="252" t="s">
        <v>136</v>
      </c>
      <c r="H492" s="252" t="s">
        <v>71</v>
      </c>
      <c r="I492" s="268" t="s">
        <v>161</v>
      </c>
      <c r="J492" s="269">
        <v>313.31360280191547</v>
      </c>
      <c r="K492" s="266" t="s">
        <v>186</v>
      </c>
      <c r="L492" s="256">
        <f>+INDEX(EC_MARZO_2025!$O$11:$O$214,MATCH(B492,EC_MARZO_2025!$A$11:$A$214,0))/1000</f>
        <v>171.34982506886161</v>
      </c>
      <c r="M492" s="257">
        <f t="shared" si="38"/>
        <v>53686231.031802997</v>
      </c>
      <c r="N492" s="270">
        <f t="shared" si="39"/>
        <v>313.44334521809077</v>
      </c>
      <c r="O492" s="259"/>
    </row>
    <row r="493" spans="1:15" ht="16.5" x14ac:dyDescent="0.3">
      <c r="A493" s="67" t="str">
        <f t="shared" si="36"/>
        <v>RAMTCapacidadOriente</v>
      </c>
      <c r="B493" s="250" t="str">
        <f t="shared" si="40"/>
        <v>RAMTOriente</v>
      </c>
      <c r="C493" s="67" t="str">
        <f t="shared" si="37"/>
        <v>RAMTCapacidadPotenciaOriente</v>
      </c>
      <c r="E493" s="251" t="s">
        <v>60</v>
      </c>
      <c r="F493" s="253" t="s">
        <v>185</v>
      </c>
      <c r="G493" s="252" t="s">
        <v>136</v>
      </c>
      <c r="H493" s="252" t="s">
        <v>71</v>
      </c>
      <c r="I493" s="268" t="s">
        <v>161</v>
      </c>
      <c r="J493" s="269">
        <v>165.94799435891764</v>
      </c>
      <c r="K493" s="266" t="s">
        <v>186</v>
      </c>
      <c r="L493" s="256">
        <f>+INDEX(EC_MARZO_2025!$O$11:$O$214,MATCH(B493,EC_MARZO_2025!$A$11:$A$214,0))/1000</f>
        <v>29.392009481960635</v>
      </c>
      <c r="M493" s="257">
        <f t="shared" si="38"/>
        <v>4877545.0237096576</v>
      </c>
      <c r="N493" s="270">
        <f t="shared" si="39"/>
        <v>166.01671302786477</v>
      </c>
      <c r="O493" s="259"/>
    </row>
    <row r="494" spans="1:15" ht="16.5" x14ac:dyDescent="0.3">
      <c r="A494" s="67" t="str">
        <f t="shared" si="36"/>
        <v>DISTCapacidadOriente</v>
      </c>
      <c r="B494" s="250" t="str">
        <f t="shared" si="40"/>
        <v>DISTOriente</v>
      </c>
      <c r="C494" s="67" t="str">
        <f t="shared" si="37"/>
        <v>DISTCapacidadPotenciaOriente</v>
      </c>
      <c r="E494" s="251" t="s">
        <v>51</v>
      </c>
      <c r="F494" s="253" t="s">
        <v>185</v>
      </c>
      <c r="G494" s="252" t="s">
        <v>136</v>
      </c>
      <c r="H494" s="252" t="s">
        <v>71</v>
      </c>
      <c r="I494" s="268" t="s">
        <v>161</v>
      </c>
      <c r="J494" s="269">
        <v>432.44441502631537</v>
      </c>
      <c r="K494" s="266" t="s">
        <v>186</v>
      </c>
      <c r="L494" s="256">
        <f>+INDEX(EC_MARZO_2025!$O$11:$O$214,MATCH(B494,EC_MARZO_2025!$A$11:$A$214,0))/1000</f>
        <v>175.06928171572068</v>
      </c>
      <c r="M494" s="257">
        <f t="shared" si="38"/>
        <v>75707733.120632038</v>
      </c>
      <c r="N494" s="270">
        <f t="shared" si="39"/>
        <v>432.62348922789897</v>
      </c>
      <c r="O494" s="259"/>
    </row>
    <row r="495" spans="1:15" ht="16.5" x14ac:dyDescent="0.3">
      <c r="A495" s="67" t="str">
        <f t="shared" si="36"/>
        <v>DITCapacidadOriente</v>
      </c>
      <c r="B495" s="250" t="str">
        <f t="shared" si="40"/>
        <v>DITOriente</v>
      </c>
      <c r="C495" s="67" t="str">
        <f t="shared" si="37"/>
        <v>DITCapacidadPotenciaOriente</v>
      </c>
      <c r="E495" s="251" t="s">
        <v>52</v>
      </c>
      <c r="F495" s="253" t="s">
        <v>185</v>
      </c>
      <c r="G495" s="252" t="s">
        <v>136</v>
      </c>
      <c r="H495" s="252" t="s">
        <v>71</v>
      </c>
      <c r="I495" s="268" t="s">
        <v>161</v>
      </c>
      <c r="J495" s="269">
        <v>432.44441502631537</v>
      </c>
      <c r="K495" s="266" t="s">
        <v>186</v>
      </c>
      <c r="L495" s="256">
        <f>+INDEX(EC_MARZO_2025!$O$11:$O$214,MATCH(B495,EC_MARZO_2025!$A$11:$A$214,0))/1000</f>
        <v>30.220963427640072</v>
      </c>
      <c r="M495" s="257">
        <f t="shared" si="38"/>
        <v>13068886.850997481</v>
      </c>
      <c r="N495" s="270">
        <f t="shared" si="39"/>
        <v>432.62348922789897</v>
      </c>
      <c r="O495" s="259"/>
    </row>
    <row r="496" spans="1:15" ht="16.5" x14ac:dyDescent="0.3">
      <c r="A496" s="67" t="str">
        <f t="shared" si="36"/>
        <v>DB1CapacidadPeninsular</v>
      </c>
      <c r="B496" s="250" t="str">
        <f t="shared" si="40"/>
        <v>DB1Peninsular</v>
      </c>
      <c r="C496" s="67" t="str">
        <f t="shared" si="37"/>
        <v>DB1CapacidadEnergíaPeninsular</v>
      </c>
      <c r="E496" s="251" t="s">
        <v>48</v>
      </c>
      <c r="F496" s="253" t="s">
        <v>185</v>
      </c>
      <c r="G496" s="252" t="s">
        <v>135</v>
      </c>
      <c r="H496" s="252" t="s">
        <v>72</v>
      </c>
      <c r="I496" s="268" t="s">
        <v>161</v>
      </c>
      <c r="J496" s="254">
        <v>0.53014812577244097</v>
      </c>
      <c r="K496" s="266" t="s">
        <v>184</v>
      </c>
      <c r="L496" s="256">
        <f>+INDEX(EC_MARZO_2025!$O$11:$O$214,MATCH(B496,EC_MARZO_2025!$A$11:$A$214,0))/1000</f>
        <v>101549.10859298971</v>
      </c>
      <c r="M496" s="257">
        <f t="shared" si="38"/>
        <v>53836069.594435573</v>
      </c>
      <c r="N496" s="258">
        <f t="shared" si="39"/>
        <v>0.53036765884777959</v>
      </c>
      <c r="O496" s="259"/>
    </row>
    <row r="497" spans="1:15" ht="16.5" x14ac:dyDescent="0.3">
      <c r="A497" s="67" t="str">
        <f t="shared" si="36"/>
        <v>DB2CapacidadPeninsular</v>
      </c>
      <c r="B497" s="250" t="str">
        <f t="shared" si="40"/>
        <v>DB2Peninsular</v>
      </c>
      <c r="C497" s="67" t="str">
        <f t="shared" si="37"/>
        <v>DB2CapacidadEnergíaPeninsular</v>
      </c>
      <c r="E497" s="251" t="s">
        <v>50</v>
      </c>
      <c r="F497" s="253" t="s">
        <v>185</v>
      </c>
      <c r="G497" s="252" t="s">
        <v>135</v>
      </c>
      <c r="H497" s="252" t="s">
        <v>72</v>
      </c>
      <c r="I497" s="268" t="s">
        <v>161</v>
      </c>
      <c r="J497" s="254">
        <v>0.52789696600270664</v>
      </c>
      <c r="K497" s="266" t="s">
        <v>184</v>
      </c>
      <c r="L497" s="256">
        <f>+INDEX(EC_MARZO_2025!$O$11:$O$214,MATCH(B497,EC_MARZO_2025!$A$11:$A$214,0))/1000</f>
        <v>259555.8438211258</v>
      </c>
      <c r="M497" s="257">
        <f t="shared" si="38"/>
        <v>137018742.46144471</v>
      </c>
      <c r="N497" s="258">
        <f t="shared" si="39"/>
        <v>0.52811556687814998</v>
      </c>
      <c r="O497" s="259"/>
    </row>
    <row r="498" spans="1:15" ht="16.5" x14ac:dyDescent="0.3">
      <c r="A498" s="67" t="str">
        <f t="shared" si="36"/>
        <v>PDBTCapacidadPeninsular</v>
      </c>
      <c r="B498" s="250" t="str">
        <f t="shared" si="40"/>
        <v>PDBTPeninsular</v>
      </c>
      <c r="C498" s="67" t="str">
        <f t="shared" si="37"/>
        <v>PDBTCapacidadEnergíaPeninsular</v>
      </c>
      <c r="E498" s="251" t="s">
        <v>56</v>
      </c>
      <c r="F498" s="253" t="s">
        <v>185</v>
      </c>
      <c r="G498" s="252" t="s">
        <v>135</v>
      </c>
      <c r="H498" s="252" t="s">
        <v>72</v>
      </c>
      <c r="I498" s="268" t="s">
        <v>161</v>
      </c>
      <c r="J498" s="254">
        <v>1.0518544024083771</v>
      </c>
      <c r="K498" s="266" t="s">
        <v>184</v>
      </c>
      <c r="L498" s="256">
        <f>+INDEX(EC_MARZO_2025!$O$11:$O$214,MATCH(B498,EC_MARZO_2025!$A$11:$A$214,0))/1000</f>
        <v>64432.964738105038</v>
      </c>
      <c r="M498" s="257">
        <f t="shared" si="38"/>
        <v>67774097.619999513</v>
      </c>
      <c r="N498" s="258">
        <f t="shared" si="39"/>
        <v>1.052289972809447</v>
      </c>
      <c r="O498" s="259"/>
    </row>
    <row r="499" spans="1:15" ht="16.5" x14ac:dyDescent="0.3">
      <c r="A499" s="67" t="str">
        <f t="shared" si="36"/>
        <v>GDBTCapacidadPeninsular</v>
      </c>
      <c r="B499" s="250" t="str">
        <f t="shared" si="40"/>
        <v>GDBTPeninsular</v>
      </c>
      <c r="C499" s="67" t="str">
        <f t="shared" si="37"/>
        <v>GDBTCapacidadPotenciaPeninsular</v>
      </c>
      <c r="E499" s="251" t="s">
        <v>53</v>
      </c>
      <c r="F499" s="253" t="s">
        <v>185</v>
      </c>
      <c r="G499" s="252" t="s">
        <v>136</v>
      </c>
      <c r="H499" s="252" t="s">
        <v>72</v>
      </c>
      <c r="I499" s="268" t="s">
        <v>161</v>
      </c>
      <c r="J499" s="269">
        <v>327.22426940569397</v>
      </c>
      <c r="K499" s="266" t="s">
        <v>186</v>
      </c>
      <c r="L499" s="256">
        <f>+INDEX(EC_MARZO_2025!$O$11:$O$214,MATCH(B499,EC_MARZO_2025!$A$11:$A$214,0))/1000</f>
        <v>4.6442327198571727</v>
      </c>
      <c r="M499" s="257">
        <f t="shared" si="38"/>
        <v>1519705.6587052823</v>
      </c>
      <c r="N499" s="270">
        <f t="shared" si="39"/>
        <v>327.35977219575557</v>
      </c>
      <c r="O499" s="259"/>
    </row>
    <row r="500" spans="1:15" ht="16.5" x14ac:dyDescent="0.3">
      <c r="A500" s="67" t="str">
        <f t="shared" si="36"/>
        <v>RABTCapacidadPeninsular</v>
      </c>
      <c r="B500" s="250" t="str">
        <f t="shared" si="40"/>
        <v>RABTPeninsular</v>
      </c>
      <c r="C500" s="67" t="str">
        <f t="shared" si="37"/>
        <v>RABTCapacidadEnergíaPeninsular</v>
      </c>
      <c r="E500" s="251" t="s">
        <v>59</v>
      </c>
      <c r="F500" s="253" t="s">
        <v>185</v>
      </c>
      <c r="G500" s="252" t="s">
        <v>135</v>
      </c>
      <c r="H500" s="252" t="s">
        <v>72</v>
      </c>
      <c r="I500" s="268" t="s">
        <v>161</v>
      </c>
      <c r="J500" s="254">
        <v>0.61006429759801095</v>
      </c>
      <c r="K500" s="266" t="s">
        <v>184</v>
      </c>
      <c r="L500" s="256">
        <f>+INDEX(EC_MARZO_2025!$O$11:$O$214,MATCH(B500,EC_MARZO_2025!$A$11:$A$214,0))/1000</f>
        <v>8054.4564676905111</v>
      </c>
      <c r="M500" s="257">
        <f t="shared" si="38"/>
        <v>4913736.3274953682</v>
      </c>
      <c r="N500" s="258">
        <f t="shared" si="39"/>
        <v>0.61031692376963209</v>
      </c>
      <c r="O500" s="259"/>
    </row>
    <row r="501" spans="1:15" ht="16.5" x14ac:dyDescent="0.3">
      <c r="A501" s="67" t="str">
        <f t="shared" si="36"/>
        <v>APBTCapacidadPeninsular</v>
      </c>
      <c r="B501" s="250" t="str">
        <f t="shared" si="40"/>
        <v>APBTPeninsular</v>
      </c>
      <c r="C501" s="67" t="str">
        <f t="shared" si="37"/>
        <v>APBTCapacidadEnergíaPeninsular</v>
      </c>
      <c r="E501" s="251" t="s">
        <v>57</v>
      </c>
      <c r="F501" s="253" t="s">
        <v>185</v>
      </c>
      <c r="G501" s="252" t="s">
        <v>135</v>
      </c>
      <c r="H501" s="252" t="s">
        <v>72</v>
      </c>
      <c r="I501" s="268" t="s">
        <v>161</v>
      </c>
      <c r="J501" s="254">
        <v>1.5898815873748897</v>
      </c>
      <c r="K501" s="266" t="s">
        <v>184</v>
      </c>
      <c r="L501" s="256">
        <f>+INDEX(EC_MARZO_2025!$O$11:$O$214,MATCH(B501,EC_MARZO_2025!$A$11:$A$214,0))/1000</f>
        <v>15564.618839280884</v>
      </c>
      <c r="M501" s="257">
        <f t="shared" si="38"/>
        <v>24745900.907081008</v>
      </c>
      <c r="N501" s="258">
        <f t="shared" si="39"/>
        <v>1.5905399535509319</v>
      </c>
      <c r="O501" s="259"/>
    </row>
    <row r="502" spans="1:15" ht="16.5" x14ac:dyDescent="0.3">
      <c r="A502" s="67" t="str">
        <f t="shared" si="36"/>
        <v>APMTCapacidadPeninsular</v>
      </c>
      <c r="B502" s="250" t="str">
        <f t="shared" si="40"/>
        <v>APMTPeninsular</v>
      </c>
      <c r="C502" s="67" t="str">
        <f t="shared" si="37"/>
        <v>APMTCapacidadEnergíaPeninsular</v>
      </c>
      <c r="E502" s="251" t="s">
        <v>58</v>
      </c>
      <c r="F502" s="253" t="s">
        <v>185</v>
      </c>
      <c r="G502" s="252" t="s">
        <v>135</v>
      </c>
      <c r="H502" s="252" t="s">
        <v>72</v>
      </c>
      <c r="I502" s="268" t="s">
        <v>161</v>
      </c>
      <c r="J502" s="254">
        <v>1.2379502767064181</v>
      </c>
      <c r="K502" s="255" t="s">
        <v>184</v>
      </c>
      <c r="L502" s="256">
        <f>+INDEX(EC_MARZO_2025!$O$11:$O$214,MATCH(B502,EC_MARZO_2025!$A$11:$A$214,0))/1000</f>
        <v>1984.1653478019705</v>
      </c>
      <c r="M502" s="257">
        <f t="shared" si="38"/>
        <v>2456298.0413427358</v>
      </c>
      <c r="N502" s="258">
        <f t="shared" si="39"/>
        <v>1.2384629089654979</v>
      </c>
      <c r="O502" s="259"/>
    </row>
    <row r="503" spans="1:15" ht="16.5" x14ac:dyDescent="0.3">
      <c r="A503" s="67" t="str">
        <f t="shared" si="36"/>
        <v>GDMTHCapacidadPeninsular</v>
      </c>
      <c r="B503" s="250" t="str">
        <f t="shared" si="40"/>
        <v>GDMTHPeninsular</v>
      </c>
      <c r="C503" s="67" t="str">
        <f t="shared" si="37"/>
        <v>GDMTHCapacidadPotenciaPeninsular</v>
      </c>
      <c r="E503" s="251" t="s">
        <v>54</v>
      </c>
      <c r="F503" s="253" t="s">
        <v>185</v>
      </c>
      <c r="G503" s="252" t="s">
        <v>136</v>
      </c>
      <c r="H503" s="252" t="s">
        <v>72</v>
      </c>
      <c r="I503" s="268" t="s">
        <v>161</v>
      </c>
      <c r="J503" s="269">
        <v>422.13035134798196</v>
      </c>
      <c r="K503" s="266" t="s">
        <v>186</v>
      </c>
      <c r="L503" s="256">
        <f>+INDEX(EC_MARZO_2025!$O$11:$O$214,MATCH(B503,EC_MARZO_2025!$A$11:$A$214,0))/1000</f>
        <v>730.07637545283637</v>
      </c>
      <c r="M503" s="257">
        <f t="shared" si="38"/>
        <v>308187396.88076699</v>
      </c>
      <c r="N503" s="270">
        <f t="shared" si="39"/>
        <v>422.30515452037872</v>
      </c>
      <c r="O503" s="259"/>
    </row>
    <row r="504" spans="1:15" ht="16.5" x14ac:dyDescent="0.3">
      <c r="A504" s="67" t="str">
        <f t="shared" si="36"/>
        <v>GDMTOCapacidadPeninsular</v>
      </c>
      <c r="B504" s="250" t="str">
        <f t="shared" si="40"/>
        <v>GDMTOPeninsular</v>
      </c>
      <c r="C504" s="67" t="str">
        <f t="shared" si="37"/>
        <v>GDMTOCapacidadPotenciaPeninsular</v>
      </c>
      <c r="E504" s="251" t="s">
        <v>55</v>
      </c>
      <c r="F504" s="253" t="s">
        <v>185</v>
      </c>
      <c r="G504" s="252" t="s">
        <v>136</v>
      </c>
      <c r="H504" s="252" t="s">
        <v>72</v>
      </c>
      <c r="I504" s="268" t="s">
        <v>161</v>
      </c>
      <c r="J504" s="269">
        <v>356.65236789889912</v>
      </c>
      <c r="K504" s="266" t="s">
        <v>186</v>
      </c>
      <c r="L504" s="256">
        <f>+INDEX(EC_MARZO_2025!$O$11:$O$214,MATCH(B504,EC_MARZO_2025!$A$11:$A$214,0))/1000</f>
        <v>194.14367675960176</v>
      </c>
      <c r="M504" s="257">
        <f t="shared" si="38"/>
        <v>69241802.028910428</v>
      </c>
      <c r="N504" s="270">
        <f t="shared" si="39"/>
        <v>356.80005679440842</v>
      </c>
      <c r="O504" s="259"/>
    </row>
    <row r="505" spans="1:15" ht="16.5" x14ac:dyDescent="0.3">
      <c r="A505" s="67" t="str">
        <f t="shared" si="36"/>
        <v>RAMTCapacidadPeninsular</v>
      </c>
      <c r="B505" s="250" t="str">
        <f t="shared" si="40"/>
        <v>RAMTPeninsular</v>
      </c>
      <c r="C505" s="67" t="str">
        <f t="shared" si="37"/>
        <v>RAMTCapacidadPotenciaPeninsular</v>
      </c>
      <c r="E505" s="251" t="s">
        <v>60</v>
      </c>
      <c r="F505" s="253" t="s">
        <v>185</v>
      </c>
      <c r="G505" s="252" t="s">
        <v>136</v>
      </c>
      <c r="H505" s="252" t="s">
        <v>72</v>
      </c>
      <c r="I505" s="268" t="s">
        <v>161</v>
      </c>
      <c r="J505" s="269">
        <v>165.94799435891764</v>
      </c>
      <c r="K505" s="266" t="s">
        <v>186</v>
      </c>
      <c r="L505" s="256">
        <f>+INDEX(EC_MARZO_2025!$O$11:$O$214,MATCH(B505,EC_MARZO_2025!$A$11:$A$214,0))/1000</f>
        <v>31.147617572186121</v>
      </c>
      <c r="M505" s="257">
        <f t="shared" si="38"/>
        <v>5168884.665162866</v>
      </c>
      <c r="N505" s="270">
        <f t="shared" si="39"/>
        <v>166.01671302786477</v>
      </c>
      <c r="O505" s="259"/>
    </row>
    <row r="506" spans="1:15" ht="16.5" x14ac:dyDescent="0.3">
      <c r="A506" s="67" t="str">
        <f t="shared" si="36"/>
        <v>DISTCapacidadPeninsular</v>
      </c>
      <c r="B506" s="250" t="str">
        <f t="shared" si="40"/>
        <v>DISTPeninsular</v>
      </c>
      <c r="C506" s="67" t="str">
        <f t="shared" si="37"/>
        <v>DISTCapacidadPotenciaPeninsular</v>
      </c>
      <c r="E506" s="265" t="s">
        <v>51</v>
      </c>
      <c r="F506" s="253" t="s">
        <v>185</v>
      </c>
      <c r="G506" s="252" t="s">
        <v>136</v>
      </c>
      <c r="H506" s="252" t="s">
        <v>72</v>
      </c>
      <c r="I506" s="268" t="s">
        <v>161</v>
      </c>
      <c r="J506" s="269">
        <v>417.54473889703326</v>
      </c>
      <c r="K506" s="266" t="s">
        <v>186</v>
      </c>
      <c r="L506" s="256">
        <f>+INDEX(EC_MARZO_2025!$O$11:$O$214,MATCH(B506,EC_MARZO_2025!$A$11:$A$214,0))/1000</f>
        <v>19.06633736137417</v>
      </c>
      <c r="M506" s="257">
        <f t="shared" si="38"/>
        <v>7961048.8552777283</v>
      </c>
      <c r="N506" s="270">
        <f t="shared" si="39"/>
        <v>417.71764317824329</v>
      </c>
      <c r="O506" s="259"/>
    </row>
    <row r="507" spans="1:15" ht="16.5" x14ac:dyDescent="0.3">
      <c r="A507" s="67" t="str">
        <f t="shared" si="36"/>
        <v>DITCapacidadPeninsular</v>
      </c>
      <c r="B507" s="250" t="str">
        <f t="shared" si="40"/>
        <v>DITPeninsular</v>
      </c>
      <c r="C507" s="67" t="str">
        <f t="shared" si="37"/>
        <v>DITCapacidadPotenciaPeninsular</v>
      </c>
      <c r="E507" s="251" t="s">
        <v>52</v>
      </c>
      <c r="F507" s="253" t="s">
        <v>185</v>
      </c>
      <c r="G507" s="252" t="s">
        <v>136</v>
      </c>
      <c r="H507" s="252" t="s">
        <v>72</v>
      </c>
      <c r="I507" s="268" t="s">
        <v>161</v>
      </c>
      <c r="J507" s="269">
        <v>412.87395756812941</v>
      </c>
      <c r="K507" s="266" t="s">
        <v>186</v>
      </c>
      <c r="L507" s="256">
        <f>+INDEX(EC_MARZO_2025!$O$11:$O$214,MATCH(B507,EC_MARZO_2025!$A$11:$A$214,0))/1000</f>
        <v>0.64765690669643228</v>
      </c>
      <c r="M507" s="257">
        <f t="shared" si="38"/>
        <v>267400.67021408875</v>
      </c>
      <c r="N507" s="270">
        <f t="shared" si="39"/>
        <v>413.04492768992338</v>
      </c>
      <c r="O507" s="259"/>
    </row>
    <row r="508" spans="1:15" ht="16.5" x14ac:dyDescent="0.3">
      <c r="A508" s="67" t="str">
        <f t="shared" si="36"/>
        <v>DB1CapacidadSureste</v>
      </c>
      <c r="B508" s="250" t="str">
        <f t="shared" si="40"/>
        <v>DB1Sureste</v>
      </c>
      <c r="C508" s="67" t="str">
        <f t="shared" si="37"/>
        <v>DB1CapacidadEnergíaSureste</v>
      </c>
      <c r="E508" s="251" t="s">
        <v>48</v>
      </c>
      <c r="F508" s="253" t="s">
        <v>185</v>
      </c>
      <c r="G508" s="252" t="s">
        <v>135</v>
      </c>
      <c r="H508" s="252" t="s">
        <v>73</v>
      </c>
      <c r="I508" s="268" t="s">
        <v>161</v>
      </c>
      <c r="J508" s="254">
        <v>0.51851713362881313</v>
      </c>
      <c r="K508" s="266" t="s">
        <v>184</v>
      </c>
      <c r="L508" s="256">
        <f>+INDEX(EC_MARZO_2025!$O$11:$O$214,MATCH(B508,EC_MARZO_2025!$A$11:$A$214,0))/1000</f>
        <v>148286.48272999961</v>
      </c>
      <c r="M508" s="257">
        <f t="shared" si="38"/>
        <v>76889081.981057897</v>
      </c>
      <c r="N508" s="258">
        <f t="shared" si="39"/>
        <v>0.51873185033802616</v>
      </c>
      <c r="O508" s="259"/>
    </row>
    <row r="509" spans="1:15" ht="16.5" x14ac:dyDescent="0.3">
      <c r="A509" s="67" t="str">
        <f t="shared" si="36"/>
        <v>DB2CapacidadSureste</v>
      </c>
      <c r="B509" s="250" t="str">
        <f t="shared" si="40"/>
        <v>DB2Sureste</v>
      </c>
      <c r="C509" s="67" t="str">
        <f t="shared" si="37"/>
        <v>DB2CapacidadEnergíaSureste</v>
      </c>
      <c r="E509" s="251" t="s">
        <v>50</v>
      </c>
      <c r="F509" s="253" t="s">
        <v>185</v>
      </c>
      <c r="G509" s="252" t="s">
        <v>135</v>
      </c>
      <c r="H509" s="252" t="s">
        <v>73</v>
      </c>
      <c r="I509" s="268" t="s">
        <v>161</v>
      </c>
      <c r="J509" s="254">
        <v>0.51626597385907913</v>
      </c>
      <c r="K509" s="266" t="s">
        <v>184</v>
      </c>
      <c r="L509" s="256">
        <f>+INDEX(EC_MARZO_2025!$O$11:$O$214,MATCH(B509,EC_MARZO_2025!$A$11:$A$214,0))/1000</f>
        <v>290938.82427463232</v>
      </c>
      <c r="M509" s="257">
        <f t="shared" si="38"/>
        <v>150201815.44755855</v>
      </c>
      <c r="N509" s="258">
        <f t="shared" si="39"/>
        <v>0.51647975836839688</v>
      </c>
      <c r="O509" s="259"/>
    </row>
    <row r="510" spans="1:15" ht="16.5" x14ac:dyDescent="0.3">
      <c r="A510" s="67" t="str">
        <f t="shared" si="36"/>
        <v>PDBTCapacidadSureste</v>
      </c>
      <c r="B510" s="250" t="str">
        <f t="shared" si="40"/>
        <v>PDBTSureste</v>
      </c>
      <c r="C510" s="67" t="str">
        <f t="shared" si="37"/>
        <v>PDBTCapacidadEnergíaSureste</v>
      </c>
      <c r="E510" s="251" t="s">
        <v>56</v>
      </c>
      <c r="F510" s="253" t="s">
        <v>185</v>
      </c>
      <c r="G510" s="252" t="s">
        <v>135</v>
      </c>
      <c r="H510" s="252" t="s">
        <v>73</v>
      </c>
      <c r="I510" s="268" t="s">
        <v>161</v>
      </c>
      <c r="J510" s="254">
        <v>1.0255908717614772</v>
      </c>
      <c r="K510" s="266" t="s">
        <v>184</v>
      </c>
      <c r="L510" s="256">
        <f>+INDEX(EC_MARZO_2025!$O$11:$O$214,MATCH(B510,EC_MARZO_2025!$A$11:$A$214,0))/1000</f>
        <v>82725.074024324611</v>
      </c>
      <c r="M510" s="257">
        <f t="shared" si="38"/>
        <v>84842080.785139814</v>
      </c>
      <c r="N510" s="258">
        <f t="shared" si="39"/>
        <v>1.0260155664971022</v>
      </c>
      <c r="O510" s="259"/>
    </row>
    <row r="511" spans="1:15" ht="16.5" x14ac:dyDescent="0.3">
      <c r="A511" s="67" t="str">
        <f t="shared" si="36"/>
        <v>GDBTCapacidadSureste</v>
      </c>
      <c r="B511" s="250" t="str">
        <f t="shared" si="40"/>
        <v>GDBTSureste</v>
      </c>
      <c r="C511" s="67" t="str">
        <f t="shared" si="37"/>
        <v>GDBTCapacidadPotenciaSureste</v>
      </c>
      <c r="E511" s="265" t="s">
        <v>53</v>
      </c>
      <c r="F511" s="253" t="s">
        <v>185</v>
      </c>
      <c r="G511" s="252" t="s">
        <v>136</v>
      </c>
      <c r="H511" s="252" t="s">
        <v>73</v>
      </c>
      <c r="I511" s="268" t="s">
        <v>161</v>
      </c>
      <c r="J511" s="269">
        <v>267.30233586496252</v>
      </c>
      <c r="K511" s="266" t="s">
        <v>186</v>
      </c>
      <c r="L511" s="256">
        <f>+INDEX(EC_MARZO_2025!$O$11:$O$214,MATCH(B511,EC_MARZO_2025!$A$11:$A$214,0))/1000</f>
        <v>7.6815078030850357</v>
      </c>
      <c r="M511" s="257">
        <f t="shared" si="38"/>
        <v>2053284.9787295668</v>
      </c>
      <c r="N511" s="270">
        <f t="shared" si="39"/>
        <v>267.41302512516154</v>
      </c>
      <c r="O511" s="259"/>
    </row>
    <row r="512" spans="1:15" ht="16.5" x14ac:dyDescent="0.3">
      <c r="A512" s="67" t="str">
        <f t="shared" si="36"/>
        <v>RABTCapacidadSureste</v>
      </c>
      <c r="B512" s="250" t="str">
        <f t="shared" si="40"/>
        <v>RABTSureste</v>
      </c>
      <c r="C512" s="67" t="str">
        <f t="shared" si="37"/>
        <v>RABTCapacidadEnergíaSureste</v>
      </c>
      <c r="E512" s="265" t="s">
        <v>59</v>
      </c>
      <c r="F512" s="253" t="s">
        <v>185</v>
      </c>
      <c r="G512" s="252" t="s">
        <v>135</v>
      </c>
      <c r="H512" s="252" t="s">
        <v>73</v>
      </c>
      <c r="I512" s="268" t="s">
        <v>161</v>
      </c>
      <c r="J512" s="254">
        <v>0.59561935574221481</v>
      </c>
      <c r="K512" s="266" t="s">
        <v>184</v>
      </c>
      <c r="L512" s="256">
        <f>+INDEX(EC_MARZO_2025!$O$11:$O$214,MATCH(B512,EC_MARZO_2025!$A$11:$A$214,0))/1000</f>
        <v>8487.4312894252053</v>
      </c>
      <c r="M512" s="257">
        <f t="shared" si="38"/>
        <v>5055278.3565137563</v>
      </c>
      <c r="N512" s="258">
        <f t="shared" si="39"/>
        <v>0.5958660002978412</v>
      </c>
      <c r="O512" s="259"/>
    </row>
    <row r="513" spans="1:15" ht="16.5" x14ac:dyDescent="0.3">
      <c r="A513" s="67" t="str">
        <f t="shared" si="36"/>
        <v>APBTCapacidadSureste</v>
      </c>
      <c r="B513" s="250" t="str">
        <f t="shared" si="40"/>
        <v>APBTSureste</v>
      </c>
      <c r="C513" s="67" t="str">
        <f t="shared" si="37"/>
        <v>APBTCapacidadEnergíaSureste</v>
      </c>
      <c r="E513" s="265" t="s">
        <v>57</v>
      </c>
      <c r="F513" s="253" t="s">
        <v>185</v>
      </c>
      <c r="G513" s="252" t="s">
        <v>135</v>
      </c>
      <c r="H513" s="252" t="s">
        <v>73</v>
      </c>
      <c r="I513" s="268" t="s">
        <v>161</v>
      </c>
      <c r="J513" s="254">
        <v>1.5523622578793161</v>
      </c>
      <c r="K513" s="266" t="s">
        <v>184</v>
      </c>
      <c r="L513" s="256">
        <f>+INDEX(EC_MARZO_2025!$O$11:$O$214,MATCH(B513,EC_MARZO_2025!$A$11:$A$214,0))/1000</f>
        <v>25298.302306933674</v>
      </c>
      <c r="M513" s="257">
        <f t="shared" si="38"/>
        <v>39272129.689705074</v>
      </c>
      <c r="N513" s="258">
        <f t="shared" si="39"/>
        <v>1.5530050873904369</v>
      </c>
      <c r="O513" s="259"/>
    </row>
    <row r="514" spans="1:15" ht="16.5" x14ac:dyDescent="0.3">
      <c r="A514" s="67" t="str">
        <f t="shared" si="36"/>
        <v>APMTCapacidadSureste</v>
      </c>
      <c r="B514" s="250" t="str">
        <f t="shared" si="40"/>
        <v>APMTSureste</v>
      </c>
      <c r="C514" s="67" t="str">
        <f t="shared" si="37"/>
        <v>APMTCapacidadEnergíaSureste</v>
      </c>
      <c r="E514" s="265" t="s">
        <v>58</v>
      </c>
      <c r="F514" s="253" t="s">
        <v>185</v>
      </c>
      <c r="G514" s="252" t="s">
        <v>135</v>
      </c>
      <c r="H514" s="252" t="s">
        <v>73</v>
      </c>
      <c r="I514" s="268" t="s">
        <v>161</v>
      </c>
      <c r="J514" s="254">
        <v>1.2555843615693383</v>
      </c>
      <c r="K514" s="255" t="s">
        <v>184</v>
      </c>
      <c r="L514" s="256">
        <f>+INDEX(EC_MARZO_2025!$O$11:$O$214,MATCH(B514,EC_MARZO_2025!$A$11:$A$214,0))/1000</f>
        <v>1383.1162496107665</v>
      </c>
      <c r="M514" s="257">
        <f t="shared" si="38"/>
        <v>1736619.1332437117</v>
      </c>
      <c r="N514" s="258">
        <f t="shared" si="39"/>
        <v>1.2561042960609312</v>
      </c>
      <c r="O514" s="259"/>
    </row>
    <row r="515" spans="1:15" ht="16.5" x14ac:dyDescent="0.3">
      <c r="A515" s="67" t="str">
        <f t="shared" si="36"/>
        <v>GDMTHCapacidadSureste</v>
      </c>
      <c r="B515" s="250" t="str">
        <f t="shared" si="40"/>
        <v>GDMTHSureste</v>
      </c>
      <c r="C515" s="67" t="str">
        <f t="shared" si="37"/>
        <v>GDMTHCapacidadPotenciaSureste</v>
      </c>
      <c r="E515" s="251" t="s">
        <v>54</v>
      </c>
      <c r="F515" s="253" t="s">
        <v>185</v>
      </c>
      <c r="G515" s="252" t="s">
        <v>136</v>
      </c>
      <c r="H515" s="252" t="s">
        <v>73</v>
      </c>
      <c r="I515" s="268" t="s">
        <v>161</v>
      </c>
      <c r="J515" s="269">
        <v>371.30760559651719</v>
      </c>
      <c r="K515" s="266" t="s">
        <v>186</v>
      </c>
      <c r="L515" s="256">
        <f>+INDEX(EC_MARZO_2025!$O$11:$O$214,MATCH(B515,EC_MARZO_2025!$A$11:$A$214,0))/1000</f>
        <v>287.01937270648625</v>
      </c>
      <c r="M515" s="257">
        <f t="shared" si="38"/>
        <v>106572476.03945976</v>
      </c>
      <c r="N515" s="270">
        <f t="shared" si="39"/>
        <v>371.46136319102811</v>
      </c>
      <c r="O515" s="259"/>
    </row>
    <row r="516" spans="1:15" ht="16.5" x14ac:dyDescent="0.3">
      <c r="A516" s="67" t="str">
        <f t="shared" si="36"/>
        <v>GDMTOCapacidadSureste</v>
      </c>
      <c r="B516" s="250" t="str">
        <f t="shared" si="40"/>
        <v>GDMTOSureste</v>
      </c>
      <c r="C516" s="67" t="str">
        <f t="shared" si="37"/>
        <v>GDMTOCapacidadPotenciaSureste</v>
      </c>
      <c r="E516" s="251" t="s">
        <v>55</v>
      </c>
      <c r="F516" s="253" t="s">
        <v>185</v>
      </c>
      <c r="G516" s="252" t="s">
        <v>136</v>
      </c>
      <c r="H516" s="252" t="s">
        <v>73</v>
      </c>
      <c r="I516" s="268" t="s">
        <v>161</v>
      </c>
      <c r="J516" s="269">
        <v>278.46752553290236</v>
      </c>
      <c r="K516" s="266" t="s">
        <v>186</v>
      </c>
      <c r="L516" s="256">
        <f>+INDEX(EC_MARZO_2025!$O$11:$O$214,MATCH(B516,EC_MARZO_2025!$A$11:$A$214,0))/1000</f>
        <v>182.43681744899774</v>
      </c>
      <c r="M516" s="257">
        <f t="shared" si="38"/>
        <v>50802729.121120222</v>
      </c>
      <c r="N516" s="270">
        <f t="shared" si="39"/>
        <v>278.58283827153195</v>
      </c>
      <c r="O516" s="259"/>
    </row>
    <row r="517" spans="1:15" ht="16.5" x14ac:dyDescent="0.3">
      <c r="A517" s="67" t="str">
        <f t="shared" si="36"/>
        <v>RAMTCapacidadSureste</v>
      </c>
      <c r="B517" s="250" t="str">
        <f t="shared" si="40"/>
        <v>RAMTSureste</v>
      </c>
      <c r="C517" s="67" t="str">
        <f t="shared" si="37"/>
        <v>RAMTCapacidadPotenciaSureste</v>
      </c>
      <c r="E517" s="251" t="s">
        <v>60</v>
      </c>
      <c r="F517" s="253" t="s">
        <v>185</v>
      </c>
      <c r="G517" s="252" t="s">
        <v>136</v>
      </c>
      <c r="H517" s="252" t="s">
        <v>73</v>
      </c>
      <c r="I517" s="268" t="s">
        <v>161</v>
      </c>
      <c r="J517" s="269">
        <v>165.94799435891764</v>
      </c>
      <c r="K517" s="266" t="s">
        <v>186</v>
      </c>
      <c r="L517" s="256">
        <f>+INDEX(EC_MARZO_2025!$O$11:$O$214,MATCH(B517,EC_MARZO_2025!$A$11:$A$214,0))/1000</f>
        <v>32.559533913285073</v>
      </c>
      <c r="M517" s="257">
        <f t="shared" si="38"/>
        <v>5403189.3501708191</v>
      </c>
      <c r="N517" s="270">
        <f t="shared" si="39"/>
        <v>166.01671302786477</v>
      </c>
      <c r="O517" s="259"/>
    </row>
    <row r="518" spans="1:15" ht="16.5" x14ac:dyDescent="0.3">
      <c r="A518" s="67" t="str">
        <f t="shared" si="36"/>
        <v>DISTCapacidadSureste</v>
      </c>
      <c r="B518" s="250" t="str">
        <f t="shared" si="40"/>
        <v>DISTSureste</v>
      </c>
      <c r="C518" s="67" t="str">
        <f t="shared" si="37"/>
        <v>DISTCapacidadPotenciaSureste</v>
      </c>
      <c r="E518" s="251" t="s">
        <v>51</v>
      </c>
      <c r="F518" s="253" t="s">
        <v>185</v>
      </c>
      <c r="G518" s="252" t="s">
        <v>136</v>
      </c>
      <c r="H518" s="252" t="s">
        <v>73</v>
      </c>
      <c r="I518" s="268" t="s">
        <v>161</v>
      </c>
      <c r="J518" s="269">
        <v>422.13035134798196</v>
      </c>
      <c r="K518" s="266" t="s">
        <v>186</v>
      </c>
      <c r="L518" s="256">
        <f>+INDEX(EC_MARZO_2025!$O$11:$O$214,MATCH(B518,EC_MARZO_2025!$A$11:$A$214,0))/1000</f>
        <v>71.621138224355889</v>
      </c>
      <c r="M518" s="257">
        <f t="shared" si="38"/>
        <v>30233456.242589731</v>
      </c>
      <c r="N518" s="270">
        <f t="shared" si="39"/>
        <v>422.30515452037872</v>
      </c>
      <c r="O518" s="259"/>
    </row>
    <row r="519" spans="1:15" ht="16.5" x14ac:dyDescent="0.3">
      <c r="A519" s="67" t="str">
        <f t="shared" si="36"/>
        <v>DITCapacidadSureste</v>
      </c>
      <c r="B519" s="250" t="str">
        <f t="shared" si="40"/>
        <v>DITSureste</v>
      </c>
      <c r="C519" s="67" t="str">
        <f t="shared" si="37"/>
        <v>DITCapacidadPotenciaSureste</v>
      </c>
      <c r="E519" s="251" t="s">
        <v>52</v>
      </c>
      <c r="F519" s="253" t="s">
        <v>185</v>
      </c>
      <c r="G519" s="252" t="s">
        <v>136</v>
      </c>
      <c r="H519" s="252" t="s">
        <v>73</v>
      </c>
      <c r="I519" s="268" t="s">
        <v>161</v>
      </c>
      <c r="J519" s="269">
        <v>374.8768194114312</v>
      </c>
      <c r="K519" s="266" t="s">
        <v>186</v>
      </c>
      <c r="L519" s="256">
        <f>+INDEX(EC_MARZO_2025!$O$11:$O$214,MATCH(B519,EC_MARZO_2025!$A$11:$A$214,0))/1000</f>
        <v>1.4100632540962921</v>
      </c>
      <c r="M519" s="257">
        <f t="shared" si="38"/>
        <v>528600.02786455071</v>
      </c>
      <c r="N519" s="270">
        <f t="shared" si="39"/>
        <v>375.03205500887606</v>
      </c>
      <c r="O519" s="259"/>
    </row>
    <row r="520" spans="1:15" ht="16.5" x14ac:dyDescent="0.3">
      <c r="A520" s="67" t="str">
        <f t="shared" si="36"/>
        <v>DB1CapacidadValle de México Centro</v>
      </c>
      <c r="B520" s="250" t="str">
        <f t="shared" si="40"/>
        <v>DB1Valle de México Centro</v>
      </c>
      <c r="C520" s="67" t="str">
        <f t="shared" si="37"/>
        <v>DB1CapacidadEnergíaValle de México Centro</v>
      </c>
      <c r="E520" s="251" t="s">
        <v>48</v>
      </c>
      <c r="F520" s="253" t="s">
        <v>185</v>
      </c>
      <c r="G520" s="252" t="s">
        <v>135</v>
      </c>
      <c r="H520" s="252" t="s">
        <v>74</v>
      </c>
      <c r="I520" s="268" t="s">
        <v>161</v>
      </c>
      <c r="J520" s="254">
        <v>0.59393098591491456</v>
      </c>
      <c r="K520" s="266" t="s">
        <v>184</v>
      </c>
      <c r="L520" s="256">
        <f>+INDEX(EC_MARZO_2025!$O$11:$O$214,MATCH(B520,EC_MARZO_2025!$A$11:$A$214,0))/1000</f>
        <v>107402.46625252407</v>
      </c>
      <c r="M520" s="257">
        <f t="shared" si="38"/>
        <v>63789652.671054959</v>
      </c>
      <c r="N520" s="258">
        <f t="shared" si="39"/>
        <v>0.59417693132061955</v>
      </c>
      <c r="O520" s="259"/>
    </row>
    <row r="521" spans="1:15" ht="16.5" x14ac:dyDescent="0.3">
      <c r="A521" s="67" t="str">
        <f t="shared" si="36"/>
        <v>DB2CapacidadValle de México Centro</v>
      </c>
      <c r="B521" s="250" t="str">
        <f t="shared" si="40"/>
        <v>DB2Valle de México Centro</v>
      </c>
      <c r="C521" s="67" t="str">
        <f t="shared" si="37"/>
        <v>DB2CapacidadEnergíaValle de México Centro</v>
      </c>
      <c r="E521" s="251" t="s">
        <v>50</v>
      </c>
      <c r="F521" s="253" t="s">
        <v>185</v>
      </c>
      <c r="G521" s="252" t="s">
        <v>135</v>
      </c>
      <c r="H521" s="252" t="s">
        <v>74</v>
      </c>
      <c r="I521" s="268" t="s">
        <v>161</v>
      </c>
      <c r="J521" s="254">
        <v>0.59111703620274625</v>
      </c>
      <c r="K521" s="266" t="s">
        <v>184</v>
      </c>
      <c r="L521" s="256">
        <f>+INDEX(EC_MARZO_2025!$O$11:$O$214,MATCH(B521,EC_MARZO_2025!$A$11:$A$214,0))/1000</f>
        <v>68708.524531384784</v>
      </c>
      <c r="M521" s="257">
        <f t="shared" si="38"/>
        <v>40614779.382855855</v>
      </c>
      <c r="N521" s="258">
        <f t="shared" si="39"/>
        <v>0.59136181635858209</v>
      </c>
      <c r="O521" s="259"/>
    </row>
    <row r="522" spans="1:15" ht="16.5" x14ac:dyDescent="0.3">
      <c r="A522" s="67" t="str">
        <f t="shared" si="36"/>
        <v>PDBTCapacidadValle de México Centro</v>
      </c>
      <c r="B522" s="250" t="str">
        <f t="shared" si="40"/>
        <v>PDBTValle de México Centro</v>
      </c>
      <c r="C522" s="67" t="str">
        <f t="shared" si="37"/>
        <v>PDBTCapacidadEnergíaValle de México Centro</v>
      </c>
      <c r="E522" s="251" t="s">
        <v>56</v>
      </c>
      <c r="F522" s="253" t="s">
        <v>185</v>
      </c>
      <c r="G522" s="252" t="s">
        <v>135</v>
      </c>
      <c r="H522" s="252" t="s">
        <v>74</v>
      </c>
      <c r="I522" s="268" t="s">
        <v>161</v>
      </c>
      <c r="J522" s="254">
        <v>1.2178774354262858</v>
      </c>
      <c r="K522" s="266" t="s">
        <v>184</v>
      </c>
      <c r="L522" s="256">
        <f>+INDEX(EC_MARZO_2025!$O$11:$O$214,MATCH(B522,EC_MARZO_2025!$A$11:$A$214,0))/1000</f>
        <v>88866.948558315897</v>
      </c>
      <c r="M522" s="257">
        <f t="shared" si="38"/>
        <v>108229051.40436143</v>
      </c>
      <c r="N522" s="258">
        <f t="shared" si="39"/>
        <v>1.2183817555696328</v>
      </c>
      <c r="O522" s="259"/>
    </row>
    <row r="523" spans="1:15" ht="16.5" x14ac:dyDescent="0.3">
      <c r="A523" s="67" t="str">
        <f t="shared" si="36"/>
        <v>GDBTCapacidadValle de México Centro</v>
      </c>
      <c r="B523" s="250" t="str">
        <f t="shared" si="40"/>
        <v>GDBTValle de México Centro</v>
      </c>
      <c r="C523" s="67" t="str">
        <f t="shared" si="37"/>
        <v>GDBTCapacidadPotenciaValle de México Centro</v>
      </c>
      <c r="E523" s="251" t="s">
        <v>53</v>
      </c>
      <c r="F523" s="253" t="s">
        <v>185</v>
      </c>
      <c r="G523" s="252" t="s">
        <v>136</v>
      </c>
      <c r="H523" s="252" t="s">
        <v>74</v>
      </c>
      <c r="I523" s="268" t="s">
        <v>161</v>
      </c>
      <c r="J523" s="269">
        <v>335.24215011889805</v>
      </c>
      <c r="K523" s="266" t="s">
        <v>186</v>
      </c>
      <c r="L523" s="256">
        <f>+INDEX(EC_MARZO_2025!$O$11:$O$214,MATCH(B523,EC_MARZO_2025!$A$11:$A$214,0))/1000</f>
        <v>142.40719054176796</v>
      </c>
      <c r="M523" s="257">
        <f t="shared" si="38"/>
        <v>47740892.749613896</v>
      </c>
      <c r="N523" s="270">
        <f t="shared" si="39"/>
        <v>335.38097309425331</v>
      </c>
      <c r="O523" s="259"/>
    </row>
    <row r="524" spans="1:15" ht="16.5" x14ac:dyDescent="0.3">
      <c r="A524" s="67" t="str">
        <f t="shared" ref="A524:A555" si="41">IF(I524="NA",E524&amp;F524&amp;H524,E524&amp;F524&amp;H524&amp;I524)</f>
        <v>RABTCapacidadValle de México Centro</v>
      </c>
      <c r="B524" s="250" t="str">
        <f t="shared" si="40"/>
        <v>RABTValle de México Centro</v>
      </c>
      <c r="C524" s="67" t="str">
        <f t="shared" ref="C524:C555" si="42">E524&amp;F524&amp;G524&amp;H524</f>
        <v>RABTCapacidadEnergíaValle de México Centro</v>
      </c>
      <c r="E524" s="251" t="s">
        <v>59</v>
      </c>
      <c r="F524" s="253" t="s">
        <v>185</v>
      </c>
      <c r="G524" s="252" t="s">
        <v>135</v>
      </c>
      <c r="H524" s="252" t="s">
        <v>74</v>
      </c>
      <c r="I524" s="268" t="s">
        <v>161</v>
      </c>
      <c r="J524" s="254">
        <v>0.68866729289123463</v>
      </c>
      <c r="K524" s="266" t="s">
        <v>184</v>
      </c>
      <c r="L524" s="256">
        <f>+INDEX(EC_MARZO_2025!$O$11:$O$214,MATCH(B524,EC_MARZO_2025!$A$11:$A$214,0))/1000</f>
        <v>509.3709166515934</v>
      </c>
      <c r="M524" s="257">
        <f t="shared" si="38"/>
        <v>350787.09024797956</v>
      </c>
      <c r="N524" s="258">
        <f t="shared" si="39"/>
        <v>0.68895246837586599</v>
      </c>
      <c r="O524" s="259"/>
    </row>
    <row r="525" spans="1:15" ht="16.5" x14ac:dyDescent="0.3">
      <c r="A525" s="67" t="str">
        <f t="shared" si="41"/>
        <v>APBTCapacidadValle de México Centro</v>
      </c>
      <c r="B525" s="250" t="str">
        <f t="shared" si="40"/>
        <v>APBTValle de México Centro</v>
      </c>
      <c r="C525" s="67" t="str">
        <f t="shared" si="42"/>
        <v>APBTCapacidadEnergíaValle de México Centro</v>
      </c>
      <c r="E525" s="251" t="s">
        <v>57</v>
      </c>
      <c r="F525" s="253" t="s">
        <v>185</v>
      </c>
      <c r="G525" s="252" t="s">
        <v>135</v>
      </c>
      <c r="H525" s="252" t="s">
        <v>74</v>
      </c>
      <c r="I525" s="268" t="s">
        <v>161</v>
      </c>
      <c r="J525" s="254">
        <v>1.7947371264207157</v>
      </c>
      <c r="K525" s="266" t="s">
        <v>184</v>
      </c>
      <c r="L525" s="256">
        <f>+INDEX(EC_MARZO_2025!$O$11:$O$214,MATCH(B525,EC_MARZO_2025!$A$11:$A$214,0))/1000</f>
        <v>6533.2827448719027</v>
      </c>
      <c r="M525" s="257">
        <f t="shared" ref="M525:M555" si="43">IF(OR(G525="Energía",G525="Potencia"),J525*L525*1000,J525*L525)</f>
        <v>11725525.099625444</v>
      </c>
      <c r="N525" s="258">
        <f t="shared" ref="N525:N555" si="44">J525*(1+$R$11)</f>
        <v>1.7954803227872285</v>
      </c>
      <c r="O525" s="259"/>
    </row>
    <row r="526" spans="1:15" ht="16.5" x14ac:dyDescent="0.3">
      <c r="A526" s="67" t="str">
        <f t="shared" si="41"/>
        <v>APMTCapacidadValle de México Centro</v>
      </c>
      <c r="B526" s="250" t="str">
        <f t="shared" si="40"/>
        <v>APMTValle de México Centro</v>
      </c>
      <c r="C526" s="67" t="str">
        <f t="shared" si="42"/>
        <v>APMTCapacidadEnergíaValle de México Centro</v>
      </c>
      <c r="E526" s="251" t="s">
        <v>58</v>
      </c>
      <c r="F526" s="253" t="s">
        <v>185</v>
      </c>
      <c r="G526" s="252" t="s">
        <v>135</v>
      </c>
      <c r="H526" s="252" t="s">
        <v>74</v>
      </c>
      <c r="I526" s="268" t="s">
        <v>161</v>
      </c>
      <c r="J526" s="254">
        <v>1.2139379058292517</v>
      </c>
      <c r="K526" s="255" t="s">
        <v>184</v>
      </c>
      <c r="L526" s="256">
        <f>+INDEX(EC_MARZO_2025!$O$11:$O$214,MATCH(B526,EC_MARZO_2025!$A$11:$A$214,0))/1000</f>
        <v>81.609729022626738</v>
      </c>
      <c r="M526" s="257">
        <f t="shared" si="43"/>
        <v>99069.143545020197</v>
      </c>
      <c r="N526" s="258">
        <f t="shared" si="44"/>
        <v>1.2144405946227819</v>
      </c>
      <c r="O526" s="259"/>
    </row>
    <row r="527" spans="1:15" ht="16.5" x14ac:dyDescent="0.3">
      <c r="A527" s="67" t="str">
        <f t="shared" si="41"/>
        <v>GDMTHCapacidadValle de México Centro</v>
      </c>
      <c r="B527" s="250" t="str">
        <f t="shared" si="40"/>
        <v>GDMTHValle de México Centro</v>
      </c>
      <c r="C527" s="67" t="str">
        <f t="shared" si="42"/>
        <v>GDMTHCapacidadPotenciaValle de México Centro</v>
      </c>
      <c r="E527" s="251" t="s">
        <v>54</v>
      </c>
      <c r="F527" s="253" t="s">
        <v>185</v>
      </c>
      <c r="G527" s="252" t="s">
        <v>136</v>
      </c>
      <c r="H527" s="252" t="s">
        <v>74</v>
      </c>
      <c r="I527" s="268" t="s">
        <v>161</v>
      </c>
      <c r="J527" s="269">
        <v>432.44441502631537</v>
      </c>
      <c r="K527" s="266" t="s">
        <v>186</v>
      </c>
      <c r="L527" s="256">
        <f>+INDEX(EC_MARZO_2025!$O$11:$O$214,MATCH(B527,EC_MARZO_2025!$A$11:$A$214,0))/1000</f>
        <v>518.34981718279926</v>
      </c>
      <c r="M527" s="257">
        <f t="shared" si="43"/>
        <v>224157483.47061312</v>
      </c>
      <c r="N527" s="270">
        <f t="shared" si="44"/>
        <v>432.62348922789897</v>
      </c>
      <c r="O527" s="259"/>
    </row>
    <row r="528" spans="1:15" ht="16.5" x14ac:dyDescent="0.3">
      <c r="A528" s="67" t="str">
        <f t="shared" si="41"/>
        <v>GDMTOCapacidadValle de México Centro</v>
      </c>
      <c r="B528" s="250" t="str">
        <f t="shared" si="40"/>
        <v>GDMTOValle de México Centro</v>
      </c>
      <c r="C528" s="67" t="str">
        <f t="shared" si="42"/>
        <v>GDMTOCapacidadPotenciaValle de México Centro</v>
      </c>
      <c r="E528" s="251" t="s">
        <v>55</v>
      </c>
      <c r="F528" s="253" t="s">
        <v>185</v>
      </c>
      <c r="G528" s="252" t="s">
        <v>136</v>
      </c>
      <c r="H528" s="252" t="s">
        <v>74</v>
      </c>
      <c r="I528" s="268" t="s">
        <v>161</v>
      </c>
      <c r="J528" s="269">
        <v>374.34085578958644</v>
      </c>
      <c r="K528" s="266" t="s">
        <v>186</v>
      </c>
      <c r="L528" s="256">
        <f>+INDEX(EC_MARZO_2025!$O$11:$O$214,MATCH(B528,EC_MARZO_2025!$A$11:$A$214,0))/1000</f>
        <v>117.97689623095667</v>
      </c>
      <c r="M528" s="257">
        <f t="shared" si="43"/>
        <v>44163572.298495561</v>
      </c>
      <c r="N528" s="270">
        <f t="shared" si="44"/>
        <v>374.49586944577294</v>
      </c>
      <c r="O528" s="259"/>
    </row>
    <row r="529" spans="1:15" ht="16.5" x14ac:dyDescent="0.3">
      <c r="A529" s="67" t="str">
        <f t="shared" si="41"/>
        <v>RAMTCapacidadValle de México Centro</v>
      </c>
      <c r="B529" s="250" t="str">
        <f t="shared" si="40"/>
        <v>RAMTValle de México Centro</v>
      </c>
      <c r="C529" s="67" t="str">
        <f t="shared" si="42"/>
        <v>RAMTCapacidadPotenciaValle de México Centro</v>
      </c>
      <c r="E529" s="251" t="s">
        <v>60</v>
      </c>
      <c r="F529" s="253" t="s">
        <v>185</v>
      </c>
      <c r="G529" s="252" t="s">
        <v>136</v>
      </c>
      <c r="H529" s="252" t="s">
        <v>74</v>
      </c>
      <c r="I529" s="268" t="s">
        <v>161</v>
      </c>
      <c r="J529" s="269">
        <v>165.94799435891764</v>
      </c>
      <c r="K529" s="266" t="s">
        <v>186</v>
      </c>
      <c r="L529" s="256">
        <f>+INDEX(EC_MARZO_2025!$O$11:$O$214,MATCH(B529,EC_MARZO_2025!$A$11:$A$214,0))/1000</f>
        <v>1.7882986124020612</v>
      </c>
      <c r="M529" s="257">
        <f t="shared" si="43"/>
        <v>296764.56804295746</v>
      </c>
      <c r="N529" s="270">
        <f t="shared" si="44"/>
        <v>166.01671302786477</v>
      </c>
      <c r="O529" s="259"/>
    </row>
    <row r="530" spans="1:15" ht="16.5" x14ac:dyDescent="0.3">
      <c r="A530" s="67" t="str">
        <f t="shared" si="41"/>
        <v>DISTCapacidadValle de México Centro</v>
      </c>
      <c r="B530" s="250" t="str">
        <f t="shared" si="40"/>
        <v>DISTValle de México Centro</v>
      </c>
      <c r="C530" s="67" t="str">
        <f t="shared" si="42"/>
        <v>DISTCapacidadPotenciaValle de México Centro</v>
      </c>
      <c r="E530" s="265" t="s">
        <v>51</v>
      </c>
      <c r="F530" s="253" t="s">
        <v>185</v>
      </c>
      <c r="G530" s="252" t="s">
        <v>136</v>
      </c>
      <c r="H530" s="252" t="s">
        <v>74</v>
      </c>
      <c r="I530" s="268" t="s">
        <v>161</v>
      </c>
      <c r="J530" s="269">
        <v>432.44441502631537</v>
      </c>
      <c r="K530" s="266" t="s">
        <v>186</v>
      </c>
      <c r="L530" s="256">
        <f>+INDEX(EC_MARZO_2025!$O$11:$O$214,MATCH(B530,EC_MARZO_2025!$A$11:$A$214,0))/1000</f>
        <v>6.3688519511582156</v>
      </c>
      <c r="M530" s="257">
        <f t="shared" si="43"/>
        <v>2754174.4564078217</v>
      </c>
      <c r="N530" s="270">
        <f t="shared" si="44"/>
        <v>432.62348922789897</v>
      </c>
      <c r="O530" s="259"/>
    </row>
    <row r="531" spans="1:15" ht="16.5" x14ac:dyDescent="0.3">
      <c r="A531" s="67" t="str">
        <f t="shared" si="41"/>
        <v>DITCapacidadValle de México Centro</v>
      </c>
      <c r="B531" s="250" t="str">
        <f t="shared" si="40"/>
        <v>DITValle de México Centro</v>
      </c>
      <c r="C531" s="67" t="str">
        <f t="shared" si="42"/>
        <v>DITCapacidadPotenciaValle de México Centro</v>
      </c>
      <c r="E531" s="251" t="s">
        <v>52</v>
      </c>
      <c r="F531" s="253" t="s">
        <v>185</v>
      </c>
      <c r="G531" s="252" t="s">
        <v>136</v>
      </c>
      <c r="H531" s="252" t="s">
        <v>74</v>
      </c>
      <c r="I531" s="268" t="s">
        <v>161</v>
      </c>
      <c r="J531" s="269">
        <v>432.44441502631537</v>
      </c>
      <c r="K531" s="266" t="s">
        <v>186</v>
      </c>
      <c r="L531" s="256">
        <f>+INDEX(EC_MARZO_2025!$O$11:$O$214,MATCH(B531,EC_MARZO_2025!$A$11:$A$214,0))/1000</f>
        <v>0</v>
      </c>
      <c r="M531" s="257">
        <f t="shared" si="43"/>
        <v>0</v>
      </c>
      <c r="N531" s="270">
        <f t="shared" si="44"/>
        <v>432.62348922789897</v>
      </c>
      <c r="O531" s="259"/>
    </row>
    <row r="532" spans="1:15" ht="16.5" x14ac:dyDescent="0.3">
      <c r="A532" s="67" t="str">
        <f t="shared" si="41"/>
        <v>DB1CapacidadValle de México Norte</v>
      </c>
      <c r="B532" s="250" t="str">
        <f t="shared" si="40"/>
        <v>DB1Valle de México Norte</v>
      </c>
      <c r="C532" s="67" t="str">
        <f t="shared" si="42"/>
        <v>DB1CapacidadEnergíaValle de México Norte</v>
      </c>
      <c r="E532" s="251" t="s">
        <v>48</v>
      </c>
      <c r="F532" s="253" t="s">
        <v>185</v>
      </c>
      <c r="G532" s="252" t="s">
        <v>135</v>
      </c>
      <c r="H532" s="252" t="s">
        <v>75</v>
      </c>
      <c r="I532" s="268" t="s">
        <v>161</v>
      </c>
      <c r="J532" s="254">
        <v>0.70386262133694233</v>
      </c>
      <c r="K532" s="266" t="s">
        <v>184</v>
      </c>
      <c r="L532" s="256">
        <f>+INDEX(EC_MARZO_2025!$O$11:$O$214,MATCH(B532,EC_MARZO_2025!$A$11:$A$214,0))/1000</f>
        <v>141978.94335187908</v>
      </c>
      <c r="M532" s="257">
        <f t="shared" si="43"/>
        <v>99933671.24230285</v>
      </c>
      <c r="N532" s="258">
        <f t="shared" si="44"/>
        <v>0.70415408917086686</v>
      </c>
      <c r="O532" s="259"/>
    </row>
    <row r="533" spans="1:15" ht="16.5" x14ac:dyDescent="0.3">
      <c r="A533" s="67" t="str">
        <f t="shared" si="41"/>
        <v>DB2CapacidadValle de México Norte</v>
      </c>
      <c r="B533" s="250" t="str">
        <f t="shared" si="40"/>
        <v>DB2Valle de México Norte</v>
      </c>
      <c r="C533" s="67" t="str">
        <f t="shared" si="42"/>
        <v>DB2CapacidadEnergíaValle de México Norte</v>
      </c>
      <c r="E533" s="251" t="s">
        <v>50</v>
      </c>
      <c r="F533" s="253" t="s">
        <v>185</v>
      </c>
      <c r="G533" s="252" t="s">
        <v>135</v>
      </c>
      <c r="H533" s="252" t="s">
        <v>75</v>
      </c>
      <c r="I533" s="268" t="s">
        <v>161</v>
      </c>
      <c r="J533" s="254">
        <v>0.70048588168234027</v>
      </c>
      <c r="K533" s="266" t="s">
        <v>184</v>
      </c>
      <c r="L533" s="256">
        <f>+INDEX(EC_MARZO_2025!$O$11:$O$214,MATCH(B533,EC_MARZO_2025!$A$11:$A$214,0))/1000</f>
        <v>88216.287055806984</v>
      </c>
      <c r="M533" s="257">
        <f t="shared" si="43"/>
        <v>61794263.617029376</v>
      </c>
      <c r="N533" s="258">
        <f t="shared" si="44"/>
        <v>0.70077595121642189</v>
      </c>
      <c r="O533" s="259"/>
    </row>
    <row r="534" spans="1:15" ht="16.5" x14ac:dyDescent="0.3">
      <c r="A534" s="67" t="str">
        <f t="shared" si="41"/>
        <v>PDBTCapacidadValle de México Norte</v>
      </c>
      <c r="B534" s="250" t="str">
        <f t="shared" si="40"/>
        <v>PDBTValle de México Norte</v>
      </c>
      <c r="C534" s="67" t="str">
        <f t="shared" si="42"/>
        <v>PDBTCapacidadEnergíaValle de México Norte</v>
      </c>
      <c r="E534" s="251" t="s">
        <v>56</v>
      </c>
      <c r="F534" s="253" t="s">
        <v>185</v>
      </c>
      <c r="G534" s="252" t="s">
        <v>135</v>
      </c>
      <c r="H534" s="252" t="s">
        <v>75</v>
      </c>
      <c r="I534" s="268" t="s">
        <v>161</v>
      </c>
      <c r="J534" s="254">
        <v>1.1906759215419964</v>
      </c>
      <c r="K534" s="266" t="s">
        <v>184</v>
      </c>
      <c r="L534" s="256">
        <f>+INDEX(EC_MARZO_2025!$O$11:$O$214,MATCH(B534,EC_MARZO_2025!$A$11:$A$214,0))/1000</f>
        <v>66979.430411640613</v>
      </c>
      <c r="M534" s="257">
        <f t="shared" si="43"/>
        <v>79750795.029738203</v>
      </c>
      <c r="N534" s="258">
        <f t="shared" si="44"/>
        <v>1.1911689776032754</v>
      </c>
      <c r="O534" s="259"/>
    </row>
    <row r="535" spans="1:15" ht="16.5" x14ac:dyDescent="0.3">
      <c r="A535" s="67" t="str">
        <f t="shared" si="41"/>
        <v>GDBTCapacidadValle de México Norte</v>
      </c>
      <c r="B535" s="250" t="str">
        <f t="shared" si="40"/>
        <v>GDBTValle de México Norte</v>
      </c>
      <c r="C535" s="67" t="str">
        <f t="shared" si="42"/>
        <v>GDBTCapacidadPotenciaValle de México Norte</v>
      </c>
      <c r="E535" s="265" t="s">
        <v>53</v>
      </c>
      <c r="F535" s="253" t="s">
        <v>185</v>
      </c>
      <c r="G535" s="252" t="s">
        <v>136</v>
      </c>
      <c r="H535" s="252" t="s">
        <v>75</v>
      </c>
      <c r="I535" s="268" t="s">
        <v>161</v>
      </c>
      <c r="J535" s="269">
        <v>321.63088776449416</v>
      </c>
      <c r="K535" s="266" t="s">
        <v>186</v>
      </c>
      <c r="L535" s="256">
        <f>+INDEX(EC_MARZO_2025!$O$11:$O$214,MATCH(B535,EC_MARZO_2025!$A$11:$A$214,0))/1000</f>
        <v>65.87076171625516</v>
      </c>
      <c r="M535" s="257">
        <f t="shared" si="43"/>
        <v>21186071.568522602</v>
      </c>
      <c r="N535" s="270">
        <f t="shared" si="44"/>
        <v>321.76407434854923</v>
      </c>
      <c r="O535" s="259"/>
    </row>
    <row r="536" spans="1:15" ht="16.5" x14ac:dyDescent="0.3">
      <c r="A536" s="67" t="str">
        <f t="shared" si="41"/>
        <v>RABTCapacidadValle de México Norte</v>
      </c>
      <c r="B536" s="250" t="str">
        <f t="shared" si="40"/>
        <v>RABTValle de México Norte</v>
      </c>
      <c r="C536" s="67" t="str">
        <f t="shared" si="42"/>
        <v>RABTCapacidadEnergíaValle de México Norte</v>
      </c>
      <c r="E536" s="265" t="s">
        <v>59</v>
      </c>
      <c r="F536" s="253" t="s">
        <v>185</v>
      </c>
      <c r="G536" s="252" t="s">
        <v>135</v>
      </c>
      <c r="H536" s="252" t="s">
        <v>75</v>
      </c>
      <c r="I536" s="268" t="s">
        <v>161</v>
      </c>
      <c r="J536" s="254">
        <v>0.82411207237025286</v>
      </c>
      <c r="K536" s="266" t="s">
        <v>184</v>
      </c>
      <c r="L536" s="256">
        <f>+INDEX(EC_MARZO_2025!$O$11:$O$214,MATCH(B536,EC_MARZO_2025!$A$11:$A$214,0))/1000</f>
        <v>1492.5496538897887</v>
      </c>
      <c r="M536" s="257">
        <f t="shared" si="43"/>
        <v>1230028.1883826174</v>
      </c>
      <c r="N536" s="258">
        <f t="shared" si="44"/>
        <v>0.82445333521525033</v>
      </c>
      <c r="O536" s="259"/>
    </row>
    <row r="537" spans="1:15" ht="16.5" x14ac:dyDescent="0.3">
      <c r="A537" s="67" t="str">
        <f t="shared" si="41"/>
        <v>APBTCapacidadValle de México Norte</v>
      </c>
      <c r="B537" s="250" t="str">
        <f t="shared" si="40"/>
        <v>APBTValle de México Norte</v>
      </c>
      <c r="C537" s="67" t="str">
        <f t="shared" si="42"/>
        <v>APBTCapacidadEnergíaValle de México Norte</v>
      </c>
      <c r="E537" s="265" t="s">
        <v>57</v>
      </c>
      <c r="F537" s="253" t="s">
        <v>185</v>
      </c>
      <c r="G537" s="252" t="s">
        <v>135</v>
      </c>
      <c r="H537" s="252" t="s">
        <v>75</v>
      </c>
      <c r="I537" s="268" t="s">
        <v>161</v>
      </c>
      <c r="J537" s="254">
        <v>2.1477940169740544</v>
      </c>
      <c r="K537" s="266" t="s">
        <v>184</v>
      </c>
      <c r="L537" s="256">
        <f>+INDEX(EC_MARZO_2025!$O$11:$O$214,MATCH(B537,EC_MARZO_2025!$A$11:$A$214,0))/1000</f>
        <v>20290.700521093804</v>
      </c>
      <c r="M537" s="257">
        <f t="shared" si="43"/>
        <v>43580245.179417603</v>
      </c>
      <c r="N537" s="258">
        <f t="shared" si="44"/>
        <v>2.1486834133574768</v>
      </c>
      <c r="O537" s="259"/>
    </row>
    <row r="538" spans="1:15" ht="16.5" x14ac:dyDescent="0.3">
      <c r="A538" s="67" t="str">
        <f t="shared" si="41"/>
        <v>APMTCapacidadValle de México Norte</v>
      </c>
      <c r="B538" s="250" t="str">
        <f t="shared" si="40"/>
        <v>APMTValle de México Norte</v>
      </c>
      <c r="C538" s="67" t="str">
        <f t="shared" si="42"/>
        <v>APMTCapacidadEnergíaValle de México Norte</v>
      </c>
      <c r="E538" s="265" t="s">
        <v>58</v>
      </c>
      <c r="F538" s="253" t="s">
        <v>185</v>
      </c>
      <c r="G538" s="252" t="s">
        <v>135</v>
      </c>
      <c r="H538" s="252" t="s">
        <v>75</v>
      </c>
      <c r="I538" s="268" t="s">
        <v>161</v>
      </c>
      <c r="J538" s="254">
        <v>1.1831720556428826</v>
      </c>
      <c r="K538" s="255" t="s">
        <v>184</v>
      </c>
      <c r="L538" s="256">
        <f>+INDEX(EC_MARZO_2025!$O$11:$O$214,MATCH(B538,EC_MARZO_2025!$A$11:$A$214,0))/1000</f>
        <v>2.4785898711630683</v>
      </c>
      <c r="M538" s="257">
        <f t="shared" si="43"/>
        <v>2932.5982729596349</v>
      </c>
      <c r="N538" s="258">
        <f t="shared" si="44"/>
        <v>1.1836620043711774</v>
      </c>
      <c r="O538" s="259"/>
    </row>
    <row r="539" spans="1:15" ht="16.5" x14ac:dyDescent="0.3">
      <c r="A539" s="67" t="str">
        <f t="shared" si="41"/>
        <v>GDMTHCapacidadValle de México Norte</v>
      </c>
      <c r="B539" s="250" t="str">
        <f t="shared" si="40"/>
        <v>GDMTHValle de México Norte</v>
      </c>
      <c r="C539" s="67" t="str">
        <f t="shared" si="42"/>
        <v>GDMTHCapacidadPotenciaValle de México Norte</v>
      </c>
      <c r="E539" s="251" t="s">
        <v>54</v>
      </c>
      <c r="F539" s="253" t="s">
        <v>185</v>
      </c>
      <c r="G539" s="252" t="s">
        <v>136</v>
      </c>
      <c r="H539" s="252" t="s">
        <v>75</v>
      </c>
      <c r="I539" s="268" t="s">
        <v>161</v>
      </c>
      <c r="J539" s="269">
        <v>432.44441502631537</v>
      </c>
      <c r="K539" s="266" t="s">
        <v>186</v>
      </c>
      <c r="L539" s="256">
        <f>+INDEX(EC_MARZO_2025!$O$11:$O$214,MATCH(B539,EC_MARZO_2025!$A$11:$A$214,0))/1000</f>
        <v>661.2344811984284</v>
      </c>
      <c r="M539" s="257">
        <f t="shared" si="43"/>
        <v>285947158.4170835</v>
      </c>
      <c r="N539" s="270">
        <f t="shared" si="44"/>
        <v>432.62348922789897</v>
      </c>
      <c r="O539" s="259"/>
    </row>
    <row r="540" spans="1:15" ht="16.5" x14ac:dyDescent="0.3">
      <c r="A540" s="67" t="str">
        <f t="shared" si="41"/>
        <v>GDMTOCapacidadValle de México Norte</v>
      </c>
      <c r="B540" s="250" t="str">
        <f t="shared" si="40"/>
        <v>GDMTOValle de México Norte</v>
      </c>
      <c r="C540" s="67" t="str">
        <f t="shared" si="42"/>
        <v>GDMTOCapacidadPotenciaValle de México Norte</v>
      </c>
      <c r="E540" s="251" t="s">
        <v>55</v>
      </c>
      <c r="F540" s="253" t="s">
        <v>185</v>
      </c>
      <c r="G540" s="252" t="s">
        <v>136</v>
      </c>
      <c r="H540" s="252" t="s">
        <v>75</v>
      </c>
      <c r="I540" s="268" t="s">
        <v>161</v>
      </c>
      <c r="J540" s="269">
        <v>367.05760354790618</v>
      </c>
      <c r="K540" s="266" t="s">
        <v>186</v>
      </c>
      <c r="L540" s="256">
        <f>+INDEX(EC_MARZO_2025!$O$11:$O$214,MATCH(B540,EC_MARZO_2025!$A$11:$A$214,0))/1000</f>
        <v>157.31255155732157</v>
      </c>
      <c r="M540" s="257">
        <f t="shared" si="43"/>
        <v>57742768.182636894</v>
      </c>
      <c r="N540" s="270">
        <f t="shared" si="44"/>
        <v>367.20960122669811</v>
      </c>
      <c r="O540" s="259"/>
    </row>
    <row r="541" spans="1:15" ht="16.5" x14ac:dyDescent="0.3">
      <c r="A541" s="67" t="str">
        <f t="shared" si="41"/>
        <v>RAMTCapacidadValle de México Norte</v>
      </c>
      <c r="B541" s="250" t="str">
        <f t="shared" si="40"/>
        <v>RAMTValle de México Norte</v>
      </c>
      <c r="C541" s="67" t="str">
        <f t="shared" si="42"/>
        <v>RAMTCapacidadPotenciaValle de México Norte</v>
      </c>
      <c r="E541" s="251" t="s">
        <v>60</v>
      </c>
      <c r="F541" s="253" t="s">
        <v>185</v>
      </c>
      <c r="G541" s="252" t="s">
        <v>136</v>
      </c>
      <c r="H541" s="252" t="s">
        <v>75</v>
      </c>
      <c r="I541" s="268" t="s">
        <v>161</v>
      </c>
      <c r="J541" s="269">
        <v>165.94799435891764</v>
      </c>
      <c r="K541" s="266" t="s">
        <v>186</v>
      </c>
      <c r="L541" s="256">
        <f>+INDEX(EC_MARZO_2025!$O$11:$O$214,MATCH(B541,EC_MARZO_2025!$A$11:$A$214,0))/1000</f>
        <v>5.1606237345097172</v>
      </c>
      <c r="M541" s="257">
        <f t="shared" si="43"/>
        <v>856395.15838291508</v>
      </c>
      <c r="N541" s="270">
        <f t="shared" si="44"/>
        <v>166.01671302786477</v>
      </c>
      <c r="O541" s="259"/>
    </row>
    <row r="542" spans="1:15" ht="16.5" x14ac:dyDescent="0.3">
      <c r="A542" s="67" t="str">
        <f t="shared" si="41"/>
        <v>DISTCapacidadValle de México Norte</v>
      </c>
      <c r="B542" s="250" t="str">
        <f t="shared" si="40"/>
        <v>DISTValle de México Norte</v>
      </c>
      <c r="C542" s="67" t="str">
        <f t="shared" si="42"/>
        <v>DISTCapacidadPotenciaValle de México Norte</v>
      </c>
      <c r="E542" s="251" t="s">
        <v>51</v>
      </c>
      <c r="F542" s="253" t="s">
        <v>185</v>
      </c>
      <c r="G542" s="252" t="s">
        <v>136</v>
      </c>
      <c r="H542" s="252" t="s">
        <v>75</v>
      </c>
      <c r="I542" s="268" t="s">
        <v>161</v>
      </c>
      <c r="J542" s="269">
        <v>422.13035134798196</v>
      </c>
      <c r="K542" s="266" t="s">
        <v>186</v>
      </c>
      <c r="L542" s="256">
        <f>+INDEX(EC_MARZO_2025!$O$11:$O$214,MATCH(B542,EC_MARZO_2025!$A$11:$A$214,0))/1000</f>
        <v>144.47227669294764</v>
      </c>
      <c r="M542" s="257">
        <f t="shared" si="43"/>
        <v>60986132.920436852</v>
      </c>
      <c r="N542" s="270">
        <f t="shared" si="44"/>
        <v>422.30515452037872</v>
      </c>
      <c r="O542" s="259"/>
    </row>
    <row r="543" spans="1:15" ht="16.5" x14ac:dyDescent="0.3">
      <c r="A543" s="67" t="str">
        <f t="shared" si="41"/>
        <v>DITCapacidadValle de México Norte</v>
      </c>
      <c r="B543" s="250" t="str">
        <f t="shared" si="40"/>
        <v>DITValle de México Norte</v>
      </c>
      <c r="C543" s="67" t="str">
        <f t="shared" si="42"/>
        <v>DITCapacidadPotenciaValle de México Norte</v>
      </c>
      <c r="E543" s="251" t="s">
        <v>52</v>
      </c>
      <c r="F543" s="253" t="s">
        <v>185</v>
      </c>
      <c r="G543" s="252" t="s">
        <v>136</v>
      </c>
      <c r="H543" s="252" t="s">
        <v>75</v>
      </c>
      <c r="I543" s="268" t="s">
        <v>161</v>
      </c>
      <c r="J543" s="269">
        <v>422.13035134798196</v>
      </c>
      <c r="K543" s="266" t="s">
        <v>186</v>
      </c>
      <c r="L543" s="256">
        <f>+INDEX(EC_MARZO_2025!$O$11:$O$214,MATCH(B543,EC_MARZO_2025!$A$11:$A$214,0))/1000</f>
        <v>20.312434948016417</v>
      </c>
      <c r="M543" s="257">
        <f t="shared" si="43"/>
        <v>8574495.301339196</v>
      </c>
      <c r="N543" s="270">
        <f t="shared" si="44"/>
        <v>422.30515452037872</v>
      </c>
      <c r="O543" s="259"/>
    </row>
    <row r="544" spans="1:15" ht="16.5" x14ac:dyDescent="0.3">
      <c r="A544" s="67" t="str">
        <f t="shared" si="41"/>
        <v>DB1CapacidadValle de México Sur</v>
      </c>
      <c r="B544" s="250" t="str">
        <f t="shared" ref="B544:B555" si="45">E544&amp;H544</f>
        <v>DB1Valle de México Sur</v>
      </c>
      <c r="C544" s="67" t="str">
        <f t="shared" si="42"/>
        <v>DB1CapacidadEnergíaValle de México Sur</v>
      </c>
      <c r="E544" s="251" t="s">
        <v>48</v>
      </c>
      <c r="F544" s="253" t="s">
        <v>185</v>
      </c>
      <c r="G544" s="252" t="s">
        <v>135</v>
      </c>
      <c r="H544" s="252" t="s">
        <v>76</v>
      </c>
      <c r="I544" s="268" t="s">
        <v>161</v>
      </c>
      <c r="J544" s="254">
        <v>0.72506104250194059</v>
      </c>
      <c r="K544" s="266" t="s">
        <v>184</v>
      </c>
      <c r="L544" s="256">
        <f>+INDEX(EC_MARZO_2025!$O$11:$O$214,MATCH(B544,EC_MARZO_2025!$A$11:$A$214,0))/1000</f>
        <v>148340.50357663611</v>
      </c>
      <c r="M544" s="257">
        <f t="shared" si="43"/>
        <v>107555920.16853862</v>
      </c>
      <c r="N544" s="258">
        <f t="shared" si="44"/>
        <v>0.72536128855154569</v>
      </c>
      <c r="O544" s="259"/>
    </row>
    <row r="545" spans="1:15" ht="16.5" x14ac:dyDescent="0.3">
      <c r="A545" s="67" t="str">
        <f t="shared" si="41"/>
        <v>DB2CapacidadValle de México Sur</v>
      </c>
      <c r="B545" s="250" t="str">
        <f t="shared" si="45"/>
        <v>DB2Valle de México Sur</v>
      </c>
      <c r="C545" s="67" t="str">
        <f t="shared" si="42"/>
        <v>DB2CapacidadEnergíaValle de México Sur</v>
      </c>
      <c r="E545" s="251" t="s">
        <v>50</v>
      </c>
      <c r="F545" s="253" t="s">
        <v>185</v>
      </c>
      <c r="G545" s="252" t="s">
        <v>135</v>
      </c>
      <c r="H545" s="252" t="s">
        <v>76</v>
      </c>
      <c r="I545" s="268" t="s">
        <v>161</v>
      </c>
      <c r="J545" s="254">
        <v>0.72149670619986095</v>
      </c>
      <c r="K545" s="266" t="s">
        <v>184</v>
      </c>
      <c r="L545" s="256">
        <f>+INDEX(EC_MARZO_2025!$O$11:$O$214,MATCH(B545,EC_MARZO_2025!$A$11:$A$214,0))/1000</f>
        <v>93911.006916292812</v>
      </c>
      <c r="M545" s="257">
        <f t="shared" si="43"/>
        <v>67756482.166017622</v>
      </c>
      <c r="N545" s="258">
        <f t="shared" si="44"/>
        <v>0.72179547626629847</v>
      </c>
      <c r="O545" s="259"/>
    </row>
    <row r="546" spans="1:15" ht="16.5" x14ac:dyDescent="0.3">
      <c r="A546" s="67" t="str">
        <f t="shared" si="41"/>
        <v>PDBTCapacidadValle de México Sur</v>
      </c>
      <c r="B546" s="250" t="str">
        <f t="shared" si="45"/>
        <v>PDBTValle de México Sur</v>
      </c>
      <c r="C546" s="67" t="str">
        <f t="shared" si="42"/>
        <v>PDBTCapacidadEnergíaValle de México Sur</v>
      </c>
      <c r="E546" s="251" t="s">
        <v>56</v>
      </c>
      <c r="F546" s="253" t="s">
        <v>185</v>
      </c>
      <c r="G546" s="252" t="s">
        <v>135</v>
      </c>
      <c r="H546" s="252" t="s">
        <v>76</v>
      </c>
      <c r="I546" s="268" t="s">
        <v>161</v>
      </c>
      <c r="J546" s="254">
        <v>1.209998376232216</v>
      </c>
      <c r="K546" s="266" t="s">
        <v>184</v>
      </c>
      <c r="L546" s="256">
        <f>+INDEX(EC_MARZO_2025!$O$11:$O$214,MATCH(B546,EC_MARZO_2025!$A$11:$A$214,0))/1000</f>
        <v>75302.343582733054</v>
      </c>
      <c r="M546" s="257">
        <f t="shared" si="43"/>
        <v>91115713.461587429</v>
      </c>
      <c r="N546" s="258">
        <f t="shared" si="44"/>
        <v>1.2104994336759294</v>
      </c>
      <c r="O546" s="259"/>
    </row>
    <row r="547" spans="1:15" ht="16.5" x14ac:dyDescent="0.3">
      <c r="A547" s="67" t="str">
        <f t="shared" si="41"/>
        <v>GDBTCapacidadValle de México Sur</v>
      </c>
      <c r="B547" s="250" t="str">
        <f t="shared" si="45"/>
        <v>GDBTValle de México Sur</v>
      </c>
      <c r="C547" s="67" t="str">
        <f t="shared" si="42"/>
        <v>GDBTCapacidadPotenciaValle de México Sur</v>
      </c>
      <c r="E547" s="251" t="s">
        <v>53</v>
      </c>
      <c r="F547" s="253" t="s">
        <v>185</v>
      </c>
      <c r="G547" s="252" t="s">
        <v>136</v>
      </c>
      <c r="H547" s="252" t="s">
        <v>76</v>
      </c>
      <c r="I547" s="268" t="s">
        <v>161</v>
      </c>
      <c r="J547" s="269">
        <v>327.22426940569397</v>
      </c>
      <c r="K547" s="266" t="s">
        <v>186</v>
      </c>
      <c r="L547" s="256">
        <f>+INDEX(EC_MARZO_2025!$O$11:$O$214,MATCH(B547,EC_MARZO_2025!$A$11:$A$214,0))/1000</f>
        <v>95.322776458381995</v>
      </c>
      <c r="M547" s="257">
        <f t="shared" si="43"/>
        <v>31191925.884316333</v>
      </c>
      <c r="N547" s="270">
        <f t="shared" si="44"/>
        <v>327.35977219575557</v>
      </c>
      <c r="O547" s="259"/>
    </row>
    <row r="548" spans="1:15" ht="16.5" x14ac:dyDescent="0.3">
      <c r="A548" s="67" t="str">
        <f t="shared" si="41"/>
        <v>RABTCapacidadValle de México Sur</v>
      </c>
      <c r="B548" s="250" t="str">
        <f t="shared" si="45"/>
        <v>RABTValle de México Sur</v>
      </c>
      <c r="C548" s="67" t="str">
        <f t="shared" si="42"/>
        <v>RABTCapacidadEnergíaValle de México Sur</v>
      </c>
      <c r="E548" s="251" t="s">
        <v>59</v>
      </c>
      <c r="F548" s="253" t="s">
        <v>185</v>
      </c>
      <c r="G548" s="252" t="s">
        <v>135</v>
      </c>
      <c r="H548" s="252" t="s">
        <v>76</v>
      </c>
      <c r="I548" s="268" t="s">
        <v>161</v>
      </c>
      <c r="J548" s="254">
        <v>0.85037560301715276</v>
      </c>
      <c r="K548" s="266" t="s">
        <v>184</v>
      </c>
      <c r="L548" s="256">
        <f>+INDEX(EC_MARZO_2025!$O$11:$O$214,MATCH(B548,EC_MARZO_2025!$A$11:$A$214,0))/1000</f>
        <v>191.06739053184228</v>
      </c>
      <c r="M548" s="257">
        <f t="shared" si="43"/>
        <v>162479.04744042922</v>
      </c>
      <c r="N548" s="258">
        <f t="shared" si="44"/>
        <v>0.85072774152759512</v>
      </c>
      <c r="O548" s="259"/>
    </row>
    <row r="549" spans="1:15" ht="16.5" x14ac:dyDescent="0.3">
      <c r="A549" s="67" t="str">
        <f t="shared" si="41"/>
        <v>APBTCapacidadValle de México Sur</v>
      </c>
      <c r="B549" s="250" t="str">
        <f t="shared" si="45"/>
        <v>APBTValle de México Sur</v>
      </c>
      <c r="C549" s="67" t="str">
        <f t="shared" si="42"/>
        <v>APBTCapacidadEnergíaValle de México Sur</v>
      </c>
      <c r="E549" s="251" t="s">
        <v>57</v>
      </c>
      <c r="F549" s="253" t="s">
        <v>185</v>
      </c>
      <c r="G549" s="252" t="s">
        <v>135</v>
      </c>
      <c r="H549" s="252" t="s">
        <v>76</v>
      </c>
      <c r="I549" s="268" t="s">
        <v>161</v>
      </c>
      <c r="J549" s="254">
        <v>2.2160791966559978</v>
      </c>
      <c r="K549" s="266" t="s">
        <v>184</v>
      </c>
      <c r="L549" s="256">
        <f>+INDEX(EC_MARZO_2025!$O$11:$O$214,MATCH(B549,EC_MARZO_2025!$A$11:$A$214,0))/1000</f>
        <v>10319.460839301173</v>
      </c>
      <c r="M549" s="257">
        <f t="shared" si="43"/>
        <v>22868742.486681573</v>
      </c>
      <c r="N549" s="258">
        <f t="shared" si="44"/>
        <v>2.2169968697695772</v>
      </c>
      <c r="O549" s="259"/>
    </row>
    <row r="550" spans="1:15" ht="16.5" x14ac:dyDescent="0.3">
      <c r="A550" s="67" t="str">
        <f t="shared" si="41"/>
        <v>APMTCapacidadValle de México Sur</v>
      </c>
      <c r="B550" s="250" t="str">
        <f t="shared" si="45"/>
        <v>APMTValle de México Sur</v>
      </c>
      <c r="C550" s="67" t="str">
        <f t="shared" si="42"/>
        <v>APMTCapacidadEnergíaValle de México Sur</v>
      </c>
      <c r="E550" s="251" t="s">
        <v>58</v>
      </c>
      <c r="F550" s="253" t="s">
        <v>185</v>
      </c>
      <c r="G550" s="252" t="s">
        <v>135</v>
      </c>
      <c r="H550" s="252" t="s">
        <v>76</v>
      </c>
      <c r="I550" s="268" t="s">
        <v>161</v>
      </c>
      <c r="J550" s="254">
        <v>1.2182526287212416</v>
      </c>
      <c r="K550" s="255" t="s">
        <v>184</v>
      </c>
      <c r="L550" s="256">
        <f>+INDEX(EC_MARZO_2025!$O$11:$O$214,MATCH(B550,EC_MARZO_2025!$A$11:$A$214,0))/1000</f>
        <v>1.9979049017649144</v>
      </c>
      <c r="M550" s="257">
        <f t="shared" si="43"/>
        <v>2433.952898510161</v>
      </c>
      <c r="N550" s="258">
        <f t="shared" si="44"/>
        <v>1.2187571042312377</v>
      </c>
      <c r="O550" s="259"/>
    </row>
    <row r="551" spans="1:15" ht="16.5" x14ac:dyDescent="0.3">
      <c r="A551" s="67" t="str">
        <f t="shared" si="41"/>
        <v>GDMTHCapacidadValle de México Sur</v>
      </c>
      <c r="B551" s="250" t="str">
        <f t="shared" si="45"/>
        <v>GDMTHValle de México Sur</v>
      </c>
      <c r="C551" s="67" t="str">
        <f t="shared" si="42"/>
        <v>GDMTHCapacidadPotenciaValle de México Sur</v>
      </c>
      <c r="E551" s="251" t="s">
        <v>54</v>
      </c>
      <c r="F551" s="253" t="s">
        <v>185</v>
      </c>
      <c r="G551" s="252" t="s">
        <v>136</v>
      </c>
      <c r="H551" s="252" t="s">
        <v>76</v>
      </c>
      <c r="I551" s="268" t="s">
        <v>161</v>
      </c>
      <c r="J551" s="269">
        <v>432.44441502631537</v>
      </c>
      <c r="K551" s="266" t="s">
        <v>186</v>
      </c>
      <c r="L551" s="256">
        <f>+INDEX(EC_MARZO_2025!$O$11:$O$214,MATCH(B551,EC_MARZO_2025!$A$11:$A$214,0))/1000</f>
        <v>607.57489237105585</v>
      </c>
      <c r="M551" s="257">
        <f t="shared" si="43"/>
        <v>262742368.91607776</v>
      </c>
      <c r="N551" s="270">
        <f t="shared" si="44"/>
        <v>432.62348922789897</v>
      </c>
      <c r="O551" s="259"/>
    </row>
    <row r="552" spans="1:15" ht="16.5" x14ac:dyDescent="0.3">
      <c r="A552" s="67" t="str">
        <f t="shared" si="41"/>
        <v>GDMTOCapacidadValle de México Sur</v>
      </c>
      <c r="B552" s="250" t="str">
        <f t="shared" si="45"/>
        <v>GDMTOValle de México Sur</v>
      </c>
      <c r="C552" s="67" t="str">
        <f t="shared" si="42"/>
        <v>GDMTOCapacidadPotenciaValle de México Sur</v>
      </c>
      <c r="E552" s="251" t="s">
        <v>55</v>
      </c>
      <c r="F552" s="253" t="s">
        <v>185</v>
      </c>
      <c r="G552" s="252" t="s">
        <v>136</v>
      </c>
      <c r="H552" s="252" t="s">
        <v>76</v>
      </c>
      <c r="I552" s="268" t="s">
        <v>161</v>
      </c>
      <c r="J552" s="269">
        <v>376.05511395423918</v>
      </c>
      <c r="K552" s="266" t="s">
        <v>186</v>
      </c>
      <c r="L552" s="256">
        <f>+INDEX(EC_MARZO_2025!$O$11:$O$214,MATCH(B552,EC_MARZO_2025!$A$11:$A$214,0))/1000</f>
        <v>213.08071768964251</v>
      </c>
      <c r="M552" s="257">
        <f t="shared" si="43"/>
        <v>80130093.572229579</v>
      </c>
      <c r="N552" s="270">
        <f t="shared" si="44"/>
        <v>376.21083748064592</v>
      </c>
      <c r="O552" s="259"/>
    </row>
    <row r="553" spans="1:15" ht="16.5" x14ac:dyDescent="0.3">
      <c r="A553" s="67" t="str">
        <f t="shared" si="41"/>
        <v>RAMTCapacidadValle de México Sur</v>
      </c>
      <c r="B553" s="250" t="str">
        <f t="shared" si="45"/>
        <v>RAMTValle de México Sur</v>
      </c>
      <c r="C553" s="67" t="str">
        <f t="shared" si="42"/>
        <v>RAMTCapacidadPotenciaValle de México Sur</v>
      </c>
      <c r="E553" s="251" t="s">
        <v>60</v>
      </c>
      <c r="F553" s="253" t="s">
        <v>185</v>
      </c>
      <c r="G553" s="252" t="s">
        <v>136</v>
      </c>
      <c r="H553" s="252" t="s">
        <v>76</v>
      </c>
      <c r="I553" s="268" t="s">
        <v>161</v>
      </c>
      <c r="J553" s="269">
        <v>165.94799435891764</v>
      </c>
      <c r="K553" s="266" t="s">
        <v>186</v>
      </c>
      <c r="L553" s="256">
        <f>+INDEX(EC_MARZO_2025!$O$11:$O$214,MATCH(B553,EC_MARZO_2025!$A$11:$A$214,0))/1000</f>
        <v>0.65334989681558953</v>
      </c>
      <c r="M553" s="257">
        <f t="shared" si="43"/>
        <v>108422.10499115288</v>
      </c>
      <c r="N553" s="270">
        <f t="shared" si="44"/>
        <v>166.01671302786477</v>
      </c>
      <c r="O553" s="259"/>
    </row>
    <row r="554" spans="1:15" ht="16.5" x14ac:dyDescent="0.3">
      <c r="A554" s="67" t="str">
        <f t="shared" si="41"/>
        <v>DISTCapacidadValle de México Sur</v>
      </c>
      <c r="B554" s="250" t="str">
        <f t="shared" si="45"/>
        <v>DISTValle de México Sur</v>
      </c>
      <c r="C554" s="67" t="str">
        <f t="shared" si="42"/>
        <v>DISTCapacidadPotenciaValle de México Sur</v>
      </c>
      <c r="E554" s="265" t="s">
        <v>51</v>
      </c>
      <c r="F554" s="253" t="s">
        <v>185</v>
      </c>
      <c r="G554" s="252" t="s">
        <v>136</v>
      </c>
      <c r="H554" s="252" t="s">
        <v>76</v>
      </c>
      <c r="I554" s="268" t="s">
        <v>161</v>
      </c>
      <c r="J554" s="269">
        <v>432.44441502631537</v>
      </c>
      <c r="K554" s="266" t="s">
        <v>186</v>
      </c>
      <c r="L554" s="256">
        <f>+INDEX(EC_MARZO_2025!$O$11:$O$214,MATCH(B554,EC_MARZO_2025!$A$11:$A$214,0))/1000</f>
        <v>17.09479292588906</v>
      </c>
      <c r="M554" s="257">
        <f t="shared" si="43"/>
        <v>7392547.7268320881</v>
      </c>
      <c r="N554" s="270">
        <f t="shared" si="44"/>
        <v>432.62348922789897</v>
      </c>
      <c r="O554" s="259"/>
    </row>
    <row r="555" spans="1:15" ht="16.5" x14ac:dyDescent="0.3">
      <c r="A555" s="67" t="str">
        <f t="shared" si="41"/>
        <v>DITCapacidadValle de México Sur</v>
      </c>
      <c r="B555" s="250" t="str">
        <f t="shared" si="45"/>
        <v>DITValle de México Sur</v>
      </c>
      <c r="C555" s="67" t="str">
        <f t="shared" si="42"/>
        <v>DITCapacidadPotenciaValle de México Sur</v>
      </c>
      <c r="E555" s="271" t="s">
        <v>52</v>
      </c>
      <c r="F555" s="272" t="s">
        <v>185</v>
      </c>
      <c r="G555" s="273" t="s">
        <v>136</v>
      </c>
      <c r="H555" s="273" t="s">
        <v>76</v>
      </c>
      <c r="I555" s="274" t="s">
        <v>161</v>
      </c>
      <c r="J555" s="275">
        <v>432.44441502631537</v>
      </c>
      <c r="K555" s="276" t="s">
        <v>186</v>
      </c>
      <c r="L555" s="277">
        <f>+INDEX(EC_MARZO_2025!$O$11:$O$214,MATCH(B555,EC_MARZO_2025!$A$11:$A$214,0))/1000</f>
        <v>1.8158322812703833</v>
      </c>
      <c r="M555" s="278">
        <f t="shared" si="43"/>
        <v>785246.52865987073</v>
      </c>
      <c r="N555" s="279">
        <f t="shared" si="44"/>
        <v>432.62348922789897</v>
      </c>
      <c r="O555" s="259"/>
    </row>
    <row r="556" spans="1:15" ht="16.5" x14ac:dyDescent="0.3">
      <c r="B556" s="250"/>
      <c r="E556" s="70" t="s">
        <v>187</v>
      </c>
      <c r="F556" s="10"/>
      <c r="G556" s="10"/>
      <c r="H556" s="10"/>
      <c r="I556" s="10"/>
      <c r="J556" s="503"/>
      <c r="K556" s="503"/>
      <c r="L556" s="503"/>
      <c r="M556" s="503"/>
      <c r="N556" s="503"/>
      <c r="O556" s="259"/>
    </row>
    <row r="557" spans="1:15" ht="16.5" x14ac:dyDescent="0.3">
      <c r="B557" s="250"/>
      <c r="N557" s="280"/>
    </row>
    <row r="558" spans="1:15" ht="16.5" x14ac:dyDescent="0.3">
      <c r="B558" s="250"/>
      <c r="N558" s="280"/>
    </row>
    <row r="559" spans="1:15" ht="16.5" x14ac:dyDescent="0.3">
      <c r="B559" s="250"/>
    </row>
    <row r="560" spans="1:15" ht="16.5" hidden="1" x14ac:dyDescent="0.3">
      <c r="B560" s="250"/>
    </row>
    <row r="561" spans="2:2" ht="16.5" hidden="1" x14ac:dyDescent="0.3">
      <c r="B561" s="250"/>
    </row>
    <row r="562" spans="2:2" ht="16.5" hidden="1" x14ac:dyDescent="0.3">
      <c r="B562" s="250"/>
    </row>
    <row r="563" spans="2:2" ht="16.5" hidden="1" x14ac:dyDescent="0.3">
      <c r="B563" s="250"/>
    </row>
    <row r="564" spans="2:2" ht="16.5" hidden="1" x14ac:dyDescent="0.3">
      <c r="B564" s="250"/>
    </row>
    <row r="565" spans="2:2" ht="16.5" hidden="1" x14ac:dyDescent="0.3">
      <c r="B565" s="250"/>
    </row>
    <row r="566" spans="2:2" ht="16.5" hidden="1" x14ac:dyDescent="0.3">
      <c r="B566" s="250"/>
    </row>
    <row r="567" spans="2:2" ht="16.5" hidden="1" x14ac:dyDescent="0.3">
      <c r="B567" s="250"/>
    </row>
    <row r="568" spans="2:2" ht="16.5" hidden="1" x14ac:dyDescent="0.3">
      <c r="B568" s="250"/>
    </row>
    <row r="569" spans="2:2" ht="16.5" hidden="1" x14ac:dyDescent="0.3">
      <c r="B569" s="250"/>
    </row>
    <row r="570" spans="2:2" ht="16.5" hidden="1" x14ac:dyDescent="0.3">
      <c r="B570" s="250"/>
    </row>
    <row r="571" spans="2:2" ht="16.5" hidden="1" x14ac:dyDescent="0.3">
      <c r="B571" s="250"/>
    </row>
    <row r="572" spans="2:2" ht="16.5" hidden="1" x14ac:dyDescent="0.3">
      <c r="B572" s="250"/>
    </row>
    <row r="573" spans="2:2" ht="16.5" hidden="1" x14ac:dyDescent="0.3">
      <c r="B573" s="250"/>
    </row>
    <row r="574" spans="2:2" ht="16.5" hidden="1" x14ac:dyDescent="0.3">
      <c r="B574" s="250"/>
    </row>
    <row r="575" spans="2:2" ht="16.5" hidden="1" x14ac:dyDescent="0.3">
      <c r="B575" s="250"/>
    </row>
    <row r="576" spans="2:2" ht="16.5" hidden="1" x14ac:dyDescent="0.3">
      <c r="B576" s="250"/>
    </row>
    <row r="577" spans="2:2" ht="16.5" hidden="1" x14ac:dyDescent="0.3">
      <c r="B577" s="250"/>
    </row>
    <row r="578" spans="2:2" ht="16.5" hidden="1" x14ac:dyDescent="0.3">
      <c r="B578" s="250"/>
    </row>
    <row r="579" spans="2:2" ht="16.5" hidden="1" x14ac:dyDescent="0.3">
      <c r="B579" s="250"/>
    </row>
    <row r="580" spans="2:2" ht="16.5" hidden="1" x14ac:dyDescent="0.3">
      <c r="B580" s="250"/>
    </row>
    <row r="581" spans="2:2" ht="16.5" hidden="1" x14ac:dyDescent="0.3">
      <c r="B581" s="250"/>
    </row>
    <row r="582" spans="2:2" ht="16.5" hidden="1" x14ac:dyDescent="0.3">
      <c r="B582" s="250"/>
    </row>
    <row r="583" spans="2:2" ht="16.5" hidden="1" x14ac:dyDescent="0.3">
      <c r="B583" s="250"/>
    </row>
    <row r="584" spans="2:2" ht="16.5" hidden="1" x14ac:dyDescent="0.3">
      <c r="B584" s="250"/>
    </row>
    <row r="585" spans="2:2" ht="16.5" hidden="1" x14ac:dyDescent="0.3">
      <c r="B585" s="250"/>
    </row>
    <row r="586" spans="2:2" ht="16.5" hidden="1" x14ac:dyDescent="0.3">
      <c r="B586" s="250"/>
    </row>
    <row r="587" spans="2:2" ht="16.5" hidden="1" x14ac:dyDescent="0.3">
      <c r="B587" s="250"/>
    </row>
    <row r="588" spans="2:2" ht="16.5" hidden="1" x14ac:dyDescent="0.3">
      <c r="B588" s="250"/>
    </row>
    <row r="589" spans="2:2" ht="16.5" hidden="1" x14ac:dyDescent="0.3">
      <c r="B589" s="250"/>
    </row>
    <row r="590" spans="2:2" ht="16.5" hidden="1" x14ac:dyDescent="0.3">
      <c r="B590" s="250"/>
    </row>
    <row r="591" spans="2:2" ht="16.5" hidden="1" x14ac:dyDescent="0.3">
      <c r="B591" s="250"/>
    </row>
    <row r="592" spans="2:2" ht="16.5" hidden="1" x14ac:dyDescent="0.3">
      <c r="B592" s="250"/>
    </row>
    <row r="593" spans="2:2" ht="16.5" hidden="1" x14ac:dyDescent="0.3">
      <c r="B593" s="250"/>
    </row>
    <row r="594" spans="2:2" ht="16.5" hidden="1" x14ac:dyDescent="0.3">
      <c r="B594" s="250"/>
    </row>
    <row r="595" spans="2:2" ht="16.5" hidden="1" x14ac:dyDescent="0.3">
      <c r="B595" s="250"/>
    </row>
    <row r="596" spans="2:2" ht="16.5" hidden="1" x14ac:dyDescent="0.3">
      <c r="B596" s="250"/>
    </row>
    <row r="597" spans="2:2" ht="16.5" hidden="1" x14ac:dyDescent="0.3">
      <c r="B597" s="250"/>
    </row>
    <row r="598" spans="2:2" ht="16.5" hidden="1" x14ac:dyDescent="0.3">
      <c r="B598" s="250"/>
    </row>
    <row r="599" spans="2:2" ht="16.5" hidden="1" x14ac:dyDescent="0.3">
      <c r="B599" s="250"/>
    </row>
    <row r="600" spans="2:2" ht="16.5" hidden="1" x14ac:dyDescent="0.3">
      <c r="B600" s="250"/>
    </row>
    <row r="601" spans="2:2" ht="16.5" hidden="1" x14ac:dyDescent="0.3">
      <c r="B601" s="250"/>
    </row>
    <row r="602" spans="2:2" ht="16.5" hidden="1" x14ac:dyDescent="0.3">
      <c r="B602" s="250"/>
    </row>
    <row r="603" spans="2:2" ht="16.5" hidden="1" x14ac:dyDescent="0.3">
      <c r="B603" s="250"/>
    </row>
    <row r="604" spans="2:2" ht="16.5" hidden="1" x14ac:dyDescent="0.3">
      <c r="B604" s="250"/>
    </row>
    <row r="605" spans="2:2" ht="16.5" hidden="1" x14ac:dyDescent="0.3">
      <c r="B605" s="250"/>
    </row>
    <row r="606" spans="2:2" ht="16.5" hidden="1" x14ac:dyDescent="0.3">
      <c r="B606" s="250"/>
    </row>
    <row r="607" spans="2:2" ht="16.5" hidden="1" x14ac:dyDescent="0.3">
      <c r="B607" s="250"/>
    </row>
    <row r="608" spans="2:2" ht="16.5" hidden="1" x14ac:dyDescent="0.3">
      <c r="B608" s="250"/>
    </row>
    <row r="609" spans="2:2" ht="16.5" hidden="1" x14ac:dyDescent="0.3">
      <c r="B609" s="250"/>
    </row>
    <row r="610" spans="2:2" ht="13.15" hidden="1" customHeight="1" x14ac:dyDescent="0.3">
      <c r="B610" s="250"/>
    </row>
    <row r="611" spans="2:2" ht="13.15" hidden="1" customHeight="1" x14ac:dyDescent="0.3">
      <c r="B611" s="250"/>
    </row>
    <row r="612" spans="2:2" ht="16.5" hidden="1" x14ac:dyDescent="0.3">
      <c r="B612" s="250"/>
    </row>
    <row r="613" spans="2:2" ht="16.5" hidden="1" x14ac:dyDescent="0.3">
      <c r="B613" s="250"/>
    </row>
    <row r="614" spans="2:2" ht="16.5" hidden="1" x14ac:dyDescent="0.3">
      <c r="B614" s="250"/>
    </row>
    <row r="615" spans="2:2" ht="16.5" hidden="1" x14ac:dyDescent="0.3">
      <c r="B615" s="250"/>
    </row>
    <row r="616" spans="2:2" ht="16.5" hidden="1" x14ac:dyDescent="0.3">
      <c r="B616" s="250"/>
    </row>
    <row r="617" spans="2:2" ht="16.5" hidden="1" x14ac:dyDescent="0.3">
      <c r="B617" s="250"/>
    </row>
    <row r="618" spans="2:2" ht="16.5" hidden="1" x14ac:dyDescent="0.3">
      <c r="B618" s="250"/>
    </row>
    <row r="619" spans="2:2" ht="16.5" hidden="1" x14ac:dyDescent="0.3">
      <c r="B619" s="250"/>
    </row>
    <row r="620" spans="2:2" ht="16.5" hidden="1" x14ac:dyDescent="0.3">
      <c r="B620" s="250"/>
    </row>
    <row r="621" spans="2:2" ht="16.5" hidden="1" x14ac:dyDescent="0.3">
      <c r="B621" s="250"/>
    </row>
    <row r="622" spans="2:2" ht="16.5" hidden="1" x14ac:dyDescent="0.3">
      <c r="B622" s="250"/>
    </row>
    <row r="623" spans="2:2" ht="16.5" hidden="1" x14ac:dyDescent="0.3">
      <c r="B623" s="250"/>
    </row>
    <row r="624" spans="2:2" ht="16.5" hidden="1" x14ac:dyDescent="0.3">
      <c r="B624" s="250"/>
    </row>
    <row r="625" spans="2:2" ht="16.5" hidden="1" x14ac:dyDescent="0.3">
      <c r="B625" s="250"/>
    </row>
    <row r="626" spans="2:2" ht="16.5" hidden="1" x14ac:dyDescent="0.3">
      <c r="B626" s="250"/>
    </row>
    <row r="627" spans="2:2" ht="16.5" hidden="1" x14ac:dyDescent="0.3">
      <c r="B627" s="250"/>
    </row>
    <row r="628" spans="2:2" ht="16.5" hidden="1" x14ac:dyDescent="0.3">
      <c r="B628" s="250"/>
    </row>
    <row r="629" spans="2:2" ht="16.5" hidden="1" x14ac:dyDescent="0.3">
      <c r="B629" s="250"/>
    </row>
    <row r="630" spans="2:2" ht="16.5" hidden="1" x14ac:dyDescent="0.3">
      <c r="B630" s="250"/>
    </row>
    <row r="631" spans="2:2" ht="16.5" hidden="1" x14ac:dyDescent="0.3">
      <c r="B631" s="250"/>
    </row>
    <row r="632" spans="2:2" ht="16.5" hidden="1" x14ac:dyDescent="0.3">
      <c r="B632" s="250"/>
    </row>
    <row r="633" spans="2:2" ht="16.5" hidden="1" x14ac:dyDescent="0.3">
      <c r="B633" s="250"/>
    </row>
    <row r="634" spans="2:2" ht="16.5" hidden="1" x14ac:dyDescent="0.3">
      <c r="B634" s="250"/>
    </row>
    <row r="635" spans="2:2" ht="16.5" hidden="1" x14ac:dyDescent="0.3">
      <c r="B635" s="250"/>
    </row>
    <row r="636" spans="2:2" ht="16.5" hidden="1" x14ac:dyDescent="0.3">
      <c r="B636" s="250"/>
    </row>
    <row r="637" spans="2:2" ht="16.5" hidden="1" x14ac:dyDescent="0.3">
      <c r="B637" s="250"/>
    </row>
    <row r="638" spans="2:2" ht="16.5" hidden="1" x14ac:dyDescent="0.3">
      <c r="B638" s="250"/>
    </row>
    <row r="639" spans="2:2" ht="16.5" hidden="1" x14ac:dyDescent="0.3">
      <c r="B639" s="250"/>
    </row>
    <row r="640" spans="2:2" ht="16.5" hidden="1" x14ac:dyDescent="0.3">
      <c r="B640" s="250"/>
    </row>
    <row r="641" spans="2:2" ht="16.5" hidden="1" x14ac:dyDescent="0.3">
      <c r="B641" s="250"/>
    </row>
    <row r="642" spans="2:2" ht="16.5" hidden="1" x14ac:dyDescent="0.3">
      <c r="B642" s="250"/>
    </row>
    <row r="643" spans="2:2" ht="16.5" hidden="1" x14ac:dyDescent="0.3">
      <c r="B643" s="250"/>
    </row>
    <row r="644" spans="2:2" ht="16.5" hidden="1" x14ac:dyDescent="0.3">
      <c r="B644" s="250"/>
    </row>
    <row r="645" spans="2:2" ht="16.5" hidden="1" x14ac:dyDescent="0.3">
      <c r="B645" s="250"/>
    </row>
    <row r="646" spans="2:2" ht="16.5" hidden="1" x14ac:dyDescent="0.3">
      <c r="B646" s="250"/>
    </row>
    <row r="647" spans="2:2" ht="16.5" hidden="1" x14ac:dyDescent="0.3">
      <c r="B647" s="250"/>
    </row>
    <row r="648" spans="2:2" ht="16.5" hidden="1" x14ac:dyDescent="0.3">
      <c r="B648" s="250"/>
    </row>
    <row r="649" spans="2:2" ht="16.5" hidden="1" x14ac:dyDescent="0.3">
      <c r="B649" s="250"/>
    </row>
    <row r="650" spans="2:2" ht="16.5" hidden="1" x14ac:dyDescent="0.3">
      <c r="B650" s="250"/>
    </row>
    <row r="651" spans="2:2" ht="16.5" hidden="1" x14ac:dyDescent="0.3">
      <c r="B651" s="250"/>
    </row>
    <row r="652" spans="2:2" ht="16.5" hidden="1" x14ac:dyDescent="0.3">
      <c r="B652" s="250"/>
    </row>
    <row r="653" spans="2:2" ht="16.5" hidden="1" x14ac:dyDescent="0.3">
      <c r="B653" s="250"/>
    </row>
    <row r="654" spans="2:2" ht="16.5" hidden="1" x14ac:dyDescent="0.3">
      <c r="B654" s="250"/>
    </row>
    <row r="655" spans="2:2" ht="16.5" hidden="1" x14ac:dyDescent="0.3">
      <c r="B655" s="250"/>
    </row>
    <row r="656" spans="2:2" ht="16.5" hidden="1" x14ac:dyDescent="0.3">
      <c r="B656" s="250"/>
    </row>
    <row r="657" spans="2:2" ht="16.5" hidden="1" x14ac:dyDescent="0.3">
      <c r="B657" s="250"/>
    </row>
    <row r="658" spans="2:2" ht="16.5" hidden="1" x14ac:dyDescent="0.3">
      <c r="B658" s="250"/>
    </row>
    <row r="659" spans="2:2" ht="16.5" hidden="1" x14ac:dyDescent="0.3">
      <c r="B659" s="250"/>
    </row>
    <row r="660" spans="2:2" ht="16.5" hidden="1" x14ac:dyDescent="0.3">
      <c r="B660" s="250"/>
    </row>
    <row r="661" spans="2:2" ht="16.5" hidden="1" x14ac:dyDescent="0.3">
      <c r="B661" s="250"/>
    </row>
    <row r="662" spans="2:2" ht="16.5" hidden="1" x14ac:dyDescent="0.3">
      <c r="B662" s="250"/>
    </row>
    <row r="663" spans="2:2" ht="16.5" hidden="1" x14ac:dyDescent="0.3">
      <c r="B663" s="250"/>
    </row>
    <row r="664" spans="2:2" ht="16.5" hidden="1" x14ac:dyDescent="0.3">
      <c r="B664" s="250"/>
    </row>
    <row r="665" spans="2:2" ht="16.5" hidden="1" x14ac:dyDescent="0.3">
      <c r="B665" s="250"/>
    </row>
    <row r="666" spans="2:2" ht="16.5" hidden="1" x14ac:dyDescent="0.3">
      <c r="B666" s="250"/>
    </row>
    <row r="667" spans="2:2" ht="16.5" hidden="1" x14ac:dyDescent="0.3">
      <c r="B667" s="250"/>
    </row>
    <row r="668" spans="2:2" ht="16.5" hidden="1" x14ac:dyDescent="0.3">
      <c r="B668" s="250"/>
    </row>
    <row r="669" spans="2:2" ht="16.5" hidden="1" x14ac:dyDescent="0.3">
      <c r="B669" s="250"/>
    </row>
    <row r="670" spans="2:2" ht="16.5" hidden="1" x14ac:dyDescent="0.3">
      <c r="B670" s="250"/>
    </row>
    <row r="671" spans="2:2" ht="16.5" hidden="1" x14ac:dyDescent="0.3">
      <c r="B671" s="250"/>
    </row>
    <row r="672" spans="2:2" ht="16.5" hidden="1" x14ac:dyDescent="0.3">
      <c r="B672" s="250"/>
    </row>
    <row r="673" spans="2:2" ht="16.5" hidden="1" x14ac:dyDescent="0.3">
      <c r="B673" s="250"/>
    </row>
    <row r="674" spans="2:2" ht="16.5" hidden="1" x14ac:dyDescent="0.3">
      <c r="B674" s="250"/>
    </row>
    <row r="675" spans="2:2" ht="16.5" hidden="1" x14ac:dyDescent="0.3">
      <c r="B675" s="250"/>
    </row>
    <row r="676" spans="2:2" ht="16.5" hidden="1" x14ac:dyDescent="0.3">
      <c r="B676" s="250"/>
    </row>
    <row r="677" spans="2:2" ht="16.5" hidden="1" x14ac:dyDescent="0.3">
      <c r="B677" s="250"/>
    </row>
    <row r="678" spans="2:2" ht="16.5" hidden="1" x14ac:dyDescent="0.3">
      <c r="B678" s="250"/>
    </row>
    <row r="679" spans="2:2" ht="16.5" hidden="1" x14ac:dyDescent="0.3">
      <c r="B679" s="250"/>
    </row>
    <row r="680" spans="2:2" ht="16.5" hidden="1" x14ac:dyDescent="0.3">
      <c r="B680" s="250"/>
    </row>
    <row r="681" spans="2:2" ht="16.5" hidden="1" x14ac:dyDescent="0.3">
      <c r="B681" s="250"/>
    </row>
    <row r="682" spans="2:2" ht="16.5" hidden="1" x14ac:dyDescent="0.3">
      <c r="B682" s="250"/>
    </row>
    <row r="683" spans="2:2" ht="16.5" hidden="1" x14ac:dyDescent="0.3">
      <c r="B683" s="250"/>
    </row>
    <row r="684" spans="2:2" ht="16.5" hidden="1" x14ac:dyDescent="0.3">
      <c r="B684" s="250"/>
    </row>
    <row r="685" spans="2:2" ht="16.5" hidden="1" x14ac:dyDescent="0.3">
      <c r="B685" s="250"/>
    </row>
    <row r="686" spans="2:2" ht="16.5" hidden="1" x14ac:dyDescent="0.3">
      <c r="B686" s="250"/>
    </row>
    <row r="687" spans="2:2" ht="16.5" hidden="1" x14ac:dyDescent="0.3">
      <c r="B687" s="250"/>
    </row>
    <row r="688" spans="2:2" ht="16.5" hidden="1" x14ac:dyDescent="0.3">
      <c r="B688" s="250"/>
    </row>
    <row r="689" spans="2:2" ht="16.5" hidden="1" x14ac:dyDescent="0.3">
      <c r="B689" s="250"/>
    </row>
    <row r="690" spans="2:2" ht="16.5" hidden="1" x14ac:dyDescent="0.3">
      <c r="B690" s="250"/>
    </row>
    <row r="691" spans="2:2" ht="16.5" hidden="1" x14ac:dyDescent="0.3">
      <c r="B691" s="250"/>
    </row>
    <row r="692" spans="2:2" ht="16.5" hidden="1" x14ac:dyDescent="0.3">
      <c r="B692" s="250"/>
    </row>
    <row r="693" spans="2:2" ht="16.5" hidden="1" x14ac:dyDescent="0.3">
      <c r="B693" s="250"/>
    </row>
    <row r="694" spans="2:2" ht="16.5" hidden="1" x14ac:dyDescent="0.3">
      <c r="B694" s="250"/>
    </row>
    <row r="695" spans="2:2" ht="16.5" hidden="1" x14ac:dyDescent="0.3">
      <c r="B695" s="250"/>
    </row>
    <row r="696" spans="2:2" ht="16.5" hidden="1" x14ac:dyDescent="0.3">
      <c r="B696" s="250"/>
    </row>
    <row r="697" spans="2:2" ht="16.5" hidden="1" x14ac:dyDescent="0.3">
      <c r="B697" s="250"/>
    </row>
    <row r="698" spans="2:2" ht="16.5" hidden="1" x14ac:dyDescent="0.3">
      <c r="B698" s="250"/>
    </row>
    <row r="699" spans="2:2" ht="16.5" hidden="1" x14ac:dyDescent="0.3">
      <c r="B699" s="250"/>
    </row>
    <row r="700" spans="2:2" ht="16.5" hidden="1" x14ac:dyDescent="0.3">
      <c r="B700" s="250"/>
    </row>
    <row r="701" spans="2:2" ht="16.5" hidden="1" x14ac:dyDescent="0.3">
      <c r="B701" s="250"/>
    </row>
    <row r="702" spans="2:2" ht="16.5" hidden="1" x14ac:dyDescent="0.3">
      <c r="B702" s="250"/>
    </row>
    <row r="703" spans="2:2" ht="16.5" hidden="1" x14ac:dyDescent="0.3">
      <c r="B703" s="250"/>
    </row>
    <row r="704" spans="2:2" ht="16.5" hidden="1" x14ac:dyDescent="0.3">
      <c r="B704" s="250"/>
    </row>
    <row r="705" spans="2:2" ht="16.5" hidden="1" x14ac:dyDescent="0.3">
      <c r="B705" s="250"/>
    </row>
    <row r="706" spans="2:2" ht="16.5" hidden="1" x14ac:dyDescent="0.3">
      <c r="B706" s="250"/>
    </row>
    <row r="707" spans="2:2" ht="16.5" hidden="1" x14ac:dyDescent="0.3">
      <c r="B707" s="250"/>
    </row>
    <row r="708" spans="2:2" ht="16.5" hidden="1" x14ac:dyDescent="0.3">
      <c r="B708" s="250"/>
    </row>
    <row r="709" spans="2:2" ht="16.5" hidden="1" x14ac:dyDescent="0.3">
      <c r="B709" s="250"/>
    </row>
    <row r="710" spans="2:2" ht="16.5" hidden="1" x14ac:dyDescent="0.3">
      <c r="B710" s="250"/>
    </row>
    <row r="711" spans="2:2" ht="16.5" hidden="1" x14ac:dyDescent="0.3">
      <c r="B711" s="250"/>
    </row>
    <row r="712" spans="2:2" ht="16.5" hidden="1" x14ac:dyDescent="0.3">
      <c r="B712" s="250"/>
    </row>
    <row r="713" spans="2:2" ht="16.5" hidden="1" x14ac:dyDescent="0.3">
      <c r="B713" s="250"/>
    </row>
    <row r="714" spans="2:2" ht="16.5" hidden="1" x14ac:dyDescent="0.3">
      <c r="B714" s="250"/>
    </row>
    <row r="715" spans="2:2" ht="16.5" hidden="1" x14ac:dyDescent="0.3">
      <c r="B715" s="250"/>
    </row>
    <row r="716" spans="2:2" ht="16.5" hidden="1" x14ac:dyDescent="0.3">
      <c r="B716" s="250"/>
    </row>
    <row r="717" spans="2:2" ht="16.5" hidden="1" x14ac:dyDescent="0.3">
      <c r="B717" s="250"/>
    </row>
    <row r="718" spans="2:2" ht="16.5" hidden="1" x14ac:dyDescent="0.3">
      <c r="B718" s="250"/>
    </row>
    <row r="719" spans="2:2" ht="16.5" hidden="1" x14ac:dyDescent="0.3">
      <c r="B719" s="250"/>
    </row>
    <row r="720" spans="2:2" ht="16.5" hidden="1" x14ac:dyDescent="0.3">
      <c r="B720" s="250"/>
    </row>
    <row r="721" spans="2:2" ht="16.5" hidden="1" x14ac:dyDescent="0.3">
      <c r="B721" s="250"/>
    </row>
    <row r="722" spans="2:2" ht="16.5" hidden="1" x14ac:dyDescent="0.3">
      <c r="B722" s="250"/>
    </row>
    <row r="723" spans="2:2" ht="16.5" hidden="1" x14ac:dyDescent="0.3">
      <c r="B723" s="250"/>
    </row>
    <row r="724" spans="2:2" ht="16.5" hidden="1" x14ac:dyDescent="0.3">
      <c r="B724" s="250"/>
    </row>
    <row r="725" spans="2:2" ht="16.5" hidden="1" x14ac:dyDescent="0.3">
      <c r="B725" s="250"/>
    </row>
    <row r="726" spans="2:2" ht="16.5" hidden="1" x14ac:dyDescent="0.3">
      <c r="B726" s="250"/>
    </row>
    <row r="727" spans="2:2" ht="16.5" hidden="1" x14ac:dyDescent="0.3">
      <c r="B727" s="250"/>
    </row>
    <row r="728" spans="2:2" ht="16.5" hidden="1" x14ac:dyDescent="0.3">
      <c r="B728" s="250"/>
    </row>
    <row r="729" spans="2:2" ht="16.5" hidden="1" x14ac:dyDescent="0.3">
      <c r="B729" s="250"/>
    </row>
    <row r="730" spans="2:2" ht="16.5" hidden="1" x14ac:dyDescent="0.3">
      <c r="B730" s="250"/>
    </row>
    <row r="731" spans="2:2" ht="16.5" hidden="1" x14ac:dyDescent="0.3">
      <c r="B731" s="250"/>
    </row>
    <row r="732" spans="2:2" ht="16.5" hidden="1" x14ac:dyDescent="0.3">
      <c r="B732" s="250"/>
    </row>
    <row r="733" spans="2:2" ht="16.5" hidden="1" x14ac:dyDescent="0.3">
      <c r="B733" s="250"/>
    </row>
    <row r="734" spans="2:2" ht="16.5" hidden="1" x14ac:dyDescent="0.3">
      <c r="B734" s="250"/>
    </row>
    <row r="735" spans="2:2" ht="16.5" hidden="1" x14ac:dyDescent="0.3">
      <c r="B735" s="250"/>
    </row>
    <row r="736" spans="2:2" ht="16.5" hidden="1" x14ac:dyDescent="0.3">
      <c r="B736" s="250"/>
    </row>
    <row r="737" spans="2:2" ht="16.5" hidden="1" x14ac:dyDescent="0.3">
      <c r="B737" s="250"/>
    </row>
    <row r="738" spans="2:2" ht="16.5" hidden="1" x14ac:dyDescent="0.3">
      <c r="B738" s="250"/>
    </row>
    <row r="739" spans="2:2" ht="16.5" hidden="1" x14ac:dyDescent="0.3">
      <c r="B739" s="250"/>
    </row>
    <row r="740" spans="2:2" ht="16.5" hidden="1" x14ac:dyDescent="0.3">
      <c r="B740" s="250"/>
    </row>
    <row r="741" spans="2:2" ht="16.5" hidden="1" x14ac:dyDescent="0.3">
      <c r="B741" s="250"/>
    </row>
    <row r="742" spans="2:2" ht="16.5" hidden="1" x14ac:dyDescent="0.3">
      <c r="B742" s="250"/>
    </row>
    <row r="743" spans="2:2" ht="16.5" hidden="1" x14ac:dyDescent="0.3">
      <c r="B743" s="250"/>
    </row>
    <row r="744" spans="2:2" ht="16.5" hidden="1" x14ac:dyDescent="0.3">
      <c r="B744" s="250"/>
    </row>
    <row r="745" spans="2:2" ht="16.5" hidden="1" x14ac:dyDescent="0.3">
      <c r="B745" s="250"/>
    </row>
    <row r="746" spans="2:2" ht="16.5" hidden="1" x14ac:dyDescent="0.3">
      <c r="B746" s="250"/>
    </row>
    <row r="747" spans="2:2" ht="16.5" hidden="1" x14ac:dyDescent="0.3">
      <c r="B747" s="250"/>
    </row>
    <row r="748" spans="2:2" ht="16.5" hidden="1" x14ac:dyDescent="0.3">
      <c r="B748" s="250"/>
    </row>
    <row r="749" spans="2:2" ht="16.5" hidden="1" x14ac:dyDescent="0.3">
      <c r="B749" s="250"/>
    </row>
    <row r="750" spans="2:2" ht="16.5" hidden="1" x14ac:dyDescent="0.3">
      <c r="B750" s="250"/>
    </row>
    <row r="751" spans="2:2" ht="16.5" hidden="1" x14ac:dyDescent="0.3">
      <c r="B751" s="250"/>
    </row>
    <row r="752" spans="2:2" ht="16.5" hidden="1" x14ac:dyDescent="0.3">
      <c r="B752" s="250"/>
    </row>
    <row r="753" spans="2:2" ht="16.5" hidden="1" x14ac:dyDescent="0.3">
      <c r="B753" s="250"/>
    </row>
    <row r="754" spans="2:2" ht="16.5" hidden="1" x14ac:dyDescent="0.3">
      <c r="B754" s="250"/>
    </row>
    <row r="755" spans="2:2" ht="16.5" hidden="1" x14ac:dyDescent="0.3">
      <c r="B755" s="250"/>
    </row>
    <row r="756" spans="2:2" ht="16.5" hidden="1" x14ac:dyDescent="0.3">
      <c r="B756" s="250"/>
    </row>
    <row r="757" spans="2:2" ht="16.5" hidden="1" x14ac:dyDescent="0.3">
      <c r="B757" s="250"/>
    </row>
    <row r="758" spans="2:2" ht="16.5" hidden="1" x14ac:dyDescent="0.3">
      <c r="B758" s="250"/>
    </row>
    <row r="759" spans="2:2" ht="16.5" hidden="1" x14ac:dyDescent="0.3">
      <c r="B759" s="250"/>
    </row>
    <row r="760" spans="2:2" ht="16.5" hidden="1" x14ac:dyDescent="0.3">
      <c r="B760" s="250"/>
    </row>
    <row r="761" spans="2:2" ht="16.5" hidden="1" x14ac:dyDescent="0.3">
      <c r="B761" s="250"/>
    </row>
    <row r="762" spans="2:2" ht="16.5" hidden="1" x14ac:dyDescent="0.3">
      <c r="B762" s="250"/>
    </row>
    <row r="763" spans="2:2" ht="16.5" hidden="1" x14ac:dyDescent="0.3">
      <c r="B763" s="250"/>
    </row>
    <row r="764" spans="2:2" ht="16.5" hidden="1" x14ac:dyDescent="0.3">
      <c r="B764" s="250"/>
    </row>
    <row r="765" spans="2:2" ht="16.5" hidden="1" x14ac:dyDescent="0.3">
      <c r="B765" s="250"/>
    </row>
    <row r="766" spans="2:2" ht="16.5" hidden="1" x14ac:dyDescent="0.3">
      <c r="B766" s="250"/>
    </row>
    <row r="767" spans="2:2" ht="16.5" hidden="1" x14ac:dyDescent="0.3">
      <c r="B767" s="250"/>
    </row>
    <row r="768" spans="2:2" ht="16.5" hidden="1" x14ac:dyDescent="0.3">
      <c r="B768" s="250"/>
    </row>
    <row r="769" spans="2:2" ht="16.5" hidden="1" x14ac:dyDescent="0.3">
      <c r="B769" s="250"/>
    </row>
    <row r="770" spans="2:2" ht="16.5" hidden="1" x14ac:dyDescent="0.3">
      <c r="B770" s="250"/>
    </row>
    <row r="771" spans="2:2" ht="16.5" hidden="1" x14ac:dyDescent="0.3">
      <c r="B771" s="250"/>
    </row>
    <row r="772" spans="2:2" ht="16.5" hidden="1" x14ac:dyDescent="0.3">
      <c r="B772" s="250"/>
    </row>
    <row r="773" spans="2:2" ht="16.5" hidden="1" x14ac:dyDescent="0.3">
      <c r="B773" s="250"/>
    </row>
    <row r="774" spans="2:2" ht="16.5" hidden="1" x14ac:dyDescent="0.3">
      <c r="B774" s="250"/>
    </row>
    <row r="775" spans="2:2" ht="16.5" hidden="1" x14ac:dyDescent="0.3">
      <c r="B775" s="250"/>
    </row>
    <row r="776" spans="2:2" ht="16.5" hidden="1" x14ac:dyDescent="0.3">
      <c r="B776" s="250"/>
    </row>
    <row r="777" spans="2:2" ht="16.5" hidden="1" x14ac:dyDescent="0.3">
      <c r="B777" s="250"/>
    </row>
    <row r="778" spans="2:2" ht="16.5" hidden="1" x14ac:dyDescent="0.3">
      <c r="B778" s="250"/>
    </row>
    <row r="779" spans="2:2" ht="16.5" hidden="1" x14ac:dyDescent="0.3">
      <c r="B779" s="250"/>
    </row>
    <row r="780" spans="2:2" ht="16.5" hidden="1" x14ac:dyDescent="0.3">
      <c r="B780" s="250"/>
    </row>
    <row r="781" spans="2:2" ht="16.5" hidden="1" x14ac:dyDescent="0.3">
      <c r="B781" s="250"/>
    </row>
    <row r="782" spans="2:2" ht="16.5" hidden="1" x14ac:dyDescent="0.3">
      <c r="B782" s="250"/>
    </row>
    <row r="783" spans="2:2" ht="16.5" hidden="1" x14ac:dyDescent="0.3">
      <c r="B783" s="250"/>
    </row>
    <row r="784" spans="2:2" ht="16.5" hidden="1" x14ac:dyDescent="0.3">
      <c r="B784" s="250"/>
    </row>
    <row r="785" spans="2:2" ht="16.5" hidden="1" x14ac:dyDescent="0.3">
      <c r="B785" s="250"/>
    </row>
    <row r="786" spans="2:2" ht="16.5" hidden="1" x14ac:dyDescent="0.3">
      <c r="B786" s="250"/>
    </row>
    <row r="787" spans="2:2" ht="16.5" hidden="1" x14ac:dyDescent="0.3">
      <c r="B787" s="250"/>
    </row>
    <row r="788" spans="2:2" ht="16.5" hidden="1" x14ac:dyDescent="0.3">
      <c r="B788" s="250"/>
    </row>
    <row r="789" spans="2:2" ht="16.5" hidden="1" x14ac:dyDescent="0.3">
      <c r="B789" s="250"/>
    </row>
    <row r="790" spans="2:2" ht="16.5" hidden="1" x14ac:dyDescent="0.3">
      <c r="B790" s="250"/>
    </row>
    <row r="791" spans="2:2" ht="16.5" hidden="1" x14ac:dyDescent="0.3">
      <c r="B791" s="250"/>
    </row>
    <row r="792" spans="2:2" ht="16.5" hidden="1" x14ac:dyDescent="0.3">
      <c r="B792" s="250"/>
    </row>
    <row r="793" spans="2:2" ht="16.5" hidden="1" x14ac:dyDescent="0.3">
      <c r="B793" s="250"/>
    </row>
    <row r="794" spans="2:2" ht="16.5" hidden="1" x14ac:dyDescent="0.3">
      <c r="B794" s="250"/>
    </row>
    <row r="795" spans="2:2" ht="16.5" hidden="1" x14ac:dyDescent="0.3">
      <c r="B795" s="250"/>
    </row>
    <row r="796" spans="2:2" ht="16.5" hidden="1" x14ac:dyDescent="0.3">
      <c r="B796" s="250"/>
    </row>
    <row r="797" spans="2:2" ht="16.5" hidden="1" x14ac:dyDescent="0.3">
      <c r="B797" s="250"/>
    </row>
    <row r="798" spans="2:2" ht="16.5" hidden="1" x14ac:dyDescent="0.3">
      <c r="B798" s="250"/>
    </row>
    <row r="799" spans="2:2" ht="16.5" hidden="1" x14ac:dyDescent="0.3">
      <c r="B799" s="250"/>
    </row>
    <row r="800" spans="2:2" ht="16.5" hidden="1" x14ac:dyDescent="0.3">
      <c r="B800" s="250"/>
    </row>
    <row r="801" spans="2:2" ht="16.5" hidden="1" x14ac:dyDescent="0.3">
      <c r="B801" s="250"/>
    </row>
    <row r="802" spans="2:2" ht="16.5" hidden="1" x14ac:dyDescent="0.3">
      <c r="B802" s="250"/>
    </row>
    <row r="803" spans="2:2" ht="16.5" hidden="1" x14ac:dyDescent="0.3">
      <c r="B803" s="250"/>
    </row>
    <row r="804" spans="2:2" ht="16.5" hidden="1" x14ac:dyDescent="0.3">
      <c r="B804" s="250"/>
    </row>
    <row r="805" spans="2:2" ht="16.5" hidden="1" x14ac:dyDescent="0.3">
      <c r="B805" s="250"/>
    </row>
    <row r="806" spans="2:2" ht="16.5" hidden="1" x14ac:dyDescent="0.3">
      <c r="B806" s="250"/>
    </row>
    <row r="807" spans="2:2" ht="16.5" hidden="1" x14ac:dyDescent="0.3">
      <c r="B807" s="250"/>
    </row>
    <row r="808" spans="2:2" ht="16.5" hidden="1" x14ac:dyDescent="0.3">
      <c r="B808" s="250"/>
    </row>
    <row r="809" spans="2:2" ht="16.5" hidden="1" x14ac:dyDescent="0.3">
      <c r="B809" s="250"/>
    </row>
    <row r="810" spans="2:2" ht="16.5" hidden="1" x14ac:dyDescent="0.3">
      <c r="B810" s="250"/>
    </row>
    <row r="811" spans="2:2" ht="16.5" hidden="1" x14ac:dyDescent="0.3">
      <c r="B811" s="250"/>
    </row>
    <row r="812" spans="2:2" ht="16.5" hidden="1" x14ac:dyDescent="0.3">
      <c r="B812" s="250"/>
    </row>
    <row r="813" spans="2:2" ht="16.5" hidden="1" x14ac:dyDescent="0.3">
      <c r="B813" s="250"/>
    </row>
    <row r="814" spans="2:2" ht="16.5" hidden="1" x14ac:dyDescent="0.3">
      <c r="B814" s="250"/>
    </row>
    <row r="815" spans="2:2" ht="16.5" hidden="1" x14ac:dyDescent="0.3">
      <c r="B815" s="250"/>
    </row>
    <row r="816" spans="2:2" ht="16.5" hidden="1" x14ac:dyDescent="0.3">
      <c r="B816" s="250"/>
    </row>
    <row r="817" spans="2:2" ht="16.5" hidden="1" x14ac:dyDescent="0.3">
      <c r="B817" s="250"/>
    </row>
    <row r="818" spans="2:2" ht="16.5" hidden="1" x14ac:dyDescent="0.3">
      <c r="B818" s="250"/>
    </row>
    <row r="819" spans="2:2" ht="16.5" hidden="1" x14ac:dyDescent="0.3">
      <c r="B819" s="250"/>
    </row>
    <row r="820" spans="2:2" ht="16.5" hidden="1" x14ac:dyDescent="0.3">
      <c r="B820" s="250"/>
    </row>
    <row r="821" spans="2:2" ht="16.5" hidden="1" x14ac:dyDescent="0.3">
      <c r="B821" s="250"/>
    </row>
    <row r="822" spans="2:2" ht="16.5" hidden="1" x14ac:dyDescent="0.3">
      <c r="B822" s="250"/>
    </row>
    <row r="823" spans="2:2" ht="16.5" hidden="1" x14ac:dyDescent="0.3">
      <c r="B823" s="250"/>
    </row>
    <row r="824" spans="2:2" ht="16.5" hidden="1" x14ac:dyDescent="0.3">
      <c r="B824" s="250"/>
    </row>
    <row r="825" spans="2:2" ht="16.5" hidden="1" x14ac:dyDescent="0.3">
      <c r="B825" s="250"/>
    </row>
    <row r="826" spans="2:2" ht="16.5" hidden="1" x14ac:dyDescent="0.3">
      <c r="B826" s="250"/>
    </row>
    <row r="827" spans="2:2" ht="16.5" hidden="1" x14ac:dyDescent="0.3">
      <c r="B827" s="250"/>
    </row>
    <row r="828" spans="2:2" ht="16.5" hidden="1" x14ac:dyDescent="0.3">
      <c r="B828" s="250"/>
    </row>
    <row r="829" spans="2:2" ht="16.5" hidden="1" x14ac:dyDescent="0.3">
      <c r="B829" s="250"/>
    </row>
    <row r="830" spans="2:2" ht="16.5" hidden="1" x14ac:dyDescent="0.3">
      <c r="B830" s="250"/>
    </row>
    <row r="831" spans="2:2" ht="16.5" hidden="1" x14ac:dyDescent="0.3">
      <c r="B831" s="250"/>
    </row>
    <row r="832" spans="2:2" ht="16.5" hidden="1" x14ac:dyDescent="0.3">
      <c r="B832" s="250"/>
    </row>
    <row r="833" spans="2:2" ht="16.5" hidden="1" x14ac:dyDescent="0.3">
      <c r="B833" s="250"/>
    </row>
    <row r="834" spans="2:2" ht="16.5" hidden="1" x14ac:dyDescent="0.3">
      <c r="B834" s="250"/>
    </row>
    <row r="835" spans="2:2" ht="16.5" hidden="1" x14ac:dyDescent="0.3">
      <c r="B835" s="250"/>
    </row>
    <row r="836" spans="2:2" ht="16.5" hidden="1" x14ac:dyDescent="0.3">
      <c r="B836" s="250"/>
    </row>
    <row r="837" spans="2:2" ht="16.5" hidden="1" x14ac:dyDescent="0.3">
      <c r="B837" s="250"/>
    </row>
    <row r="838" spans="2:2" ht="16.5" hidden="1" x14ac:dyDescent="0.3">
      <c r="B838" s="250"/>
    </row>
    <row r="839" spans="2:2" ht="16.5" hidden="1" x14ac:dyDescent="0.3">
      <c r="B839" s="250"/>
    </row>
    <row r="840" spans="2:2" ht="16.5" hidden="1" x14ac:dyDescent="0.3">
      <c r="B840" s="250"/>
    </row>
    <row r="841" spans="2:2" ht="16.5" hidden="1" x14ac:dyDescent="0.3">
      <c r="B841" s="250"/>
    </row>
    <row r="842" spans="2:2" ht="16.5" hidden="1" x14ac:dyDescent="0.3">
      <c r="B842" s="250"/>
    </row>
    <row r="843" spans="2:2" ht="16.5" hidden="1" x14ac:dyDescent="0.3">
      <c r="B843" s="250"/>
    </row>
    <row r="844" spans="2:2" ht="16.5" hidden="1" x14ac:dyDescent="0.3">
      <c r="B844" s="250"/>
    </row>
    <row r="845" spans="2:2" ht="16.5" hidden="1" x14ac:dyDescent="0.3">
      <c r="B845" s="250"/>
    </row>
    <row r="846" spans="2:2" ht="16.5" hidden="1" x14ac:dyDescent="0.3">
      <c r="B846" s="250"/>
    </row>
    <row r="847" spans="2:2" ht="16.5" hidden="1" x14ac:dyDescent="0.3">
      <c r="B847" s="250"/>
    </row>
    <row r="848" spans="2:2" ht="16.5" hidden="1" x14ac:dyDescent="0.3">
      <c r="B848" s="250"/>
    </row>
    <row r="849" spans="2:2" ht="16.5" hidden="1" x14ac:dyDescent="0.3">
      <c r="B849" s="250"/>
    </row>
    <row r="850" spans="2:2" ht="16.5" hidden="1" x14ac:dyDescent="0.3">
      <c r="B850" s="250"/>
    </row>
    <row r="851" spans="2:2" ht="16.5" hidden="1" x14ac:dyDescent="0.3">
      <c r="B851" s="250"/>
    </row>
    <row r="852" spans="2:2" ht="16.5" hidden="1" x14ac:dyDescent="0.3">
      <c r="B852" s="250"/>
    </row>
    <row r="853" spans="2:2" ht="16.5" hidden="1" x14ac:dyDescent="0.3">
      <c r="B853" s="250"/>
    </row>
    <row r="854" spans="2:2" ht="16.5" hidden="1" x14ac:dyDescent="0.3">
      <c r="B854" s="250"/>
    </row>
    <row r="855" spans="2:2" ht="16.5" hidden="1" x14ac:dyDescent="0.3">
      <c r="B855" s="250"/>
    </row>
    <row r="856" spans="2:2" ht="16.5" hidden="1" x14ac:dyDescent="0.3">
      <c r="B856" s="250"/>
    </row>
    <row r="857" spans="2:2" ht="16.5" hidden="1" x14ac:dyDescent="0.3">
      <c r="B857" s="250"/>
    </row>
    <row r="858" spans="2:2" ht="16.5" hidden="1" x14ac:dyDescent="0.3">
      <c r="B858" s="250"/>
    </row>
    <row r="859" spans="2:2" ht="16.5" hidden="1" x14ac:dyDescent="0.3">
      <c r="B859" s="250"/>
    </row>
    <row r="860" spans="2:2" ht="16.5" hidden="1" x14ac:dyDescent="0.3">
      <c r="B860" s="250"/>
    </row>
    <row r="861" spans="2:2" ht="16.5" hidden="1" x14ac:dyDescent="0.3">
      <c r="B861" s="250"/>
    </row>
    <row r="862" spans="2:2" ht="16.5" hidden="1" x14ac:dyDescent="0.3">
      <c r="B862" s="250"/>
    </row>
    <row r="863" spans="2:2" ht="16.5" hidden="1" x14ac:dyDescent="0.3">
      <c r="B863" s="250"/>
    </row>
    <row r="864" spans="2:2" ht="16.5" hidden="1" x14ac:dyDescent="0.3">
      <c r="B864" s="250"/>
    </row>
    <row r="865" spans="2:2" ht="16.5" hidden="1" x14ac:dyDescent="0.3">
      <c r="B865" s="250"/>
    </row>
    <row r="866" spans="2:2" ht="16.5" hidden="1" x14ac:dyDescent="0.3">
      <c r="B866" s="250"/>
    </row>
    <row r="867" spans="2:2" ht="16.5" hidden="1" x14ac:dyDescent="0.3">
      <c r="B867" s="250"/>
    </row>
    <row r="868" spans="2:2" ht="16.5" hidden="1" x14ac:dyDescent="0.3">
      <c r="B868" s="250"/>
    </row>
    <row r="869" spans="2:2" ht="16.5" hidden="1" x14ac:dyDescent="0.3">
      <c r="B869" s="250"/>
    </row>
    <row r="870" spans="2:2" ht="16.5" hidden="1" x14ac:dyDescent="0.3">
      <c r="B870" s="250"/>
    </row>
    <row r="871" spans="2:2" ht="16.5" hidden="1" x14ac:dyDescent="0.3">
      <c r="B871" s="250"/>
    </row>
    <row r="872" spans="2:2" ht="16.5" hidden="1" x14ac:dyDescent="0.3">
      <c r="B872" s="250"/>
    </row>
    <row r="873" spans="2:2" ht="16.5" hidden="1" x14ac:dyDescent="0.3">
      <c r="B873" s="250"/>
    </row>
    <row r="874" spans="2:2" ht="16.5" hidden="1" x14ac:dyDescent="0.3">
      <c r="B874" s="250"/>
    </row>
    <row r="875" spans="2:2" ht="16.5" hidden="1" x14ac:dyDescent="0.3">
      <c r="B875" s="250"/>
    </row>
    <row r="876" spans="2:2" ht="16.5" hidden="1" x14ac:dyDescent="0.3">
      <c r="B876" s="250"/>
    </row>
    <row r="877" spans="2:2" ht="16.5" hidden="1" x14ac:dyDescent="0.3">
      <c r="B877" s="250"/>
    </row>
    <row r="878" spans="2:2" ht="16.5" hidden="1" x14ac:dyDescent="0.3">
      <c r="B878" s="250"/>
    </row>
    <row r="879" spans="2:2" ht="16.5" hidden="1" x14ac:dyDescent="0.3">
      <c r="B879" s="250"/>
    </row>
    <row r="880" spans="2:2" ht="16.5" hidden="1" x14ac:dyDescent="0.3">
      <c r="B880" s="250"/>
    </row>
    <row r="881" spans="2:2" ht="16.5" hidden="1" x14ac:dyDescent="0.3">
      <c r="B881" s="250"/>
    </row>
    <row r="882" spans="2:2" ht="16.5" hidden="1" x14ac:dyDescent="0.3">
      <c r="B882" s="250"/>
    </row>
    <row r="883" spans="2:2" ht="16.5" hidden="1" x14ac:dyDescent="0.3">
      <c r="B883" s="250"/>
    </row>
    <row r="884" spans="2:2" ht="16.5" hidden="1" x14ac:dyDescent="0.3">
      <c r="B884" s="250"/>
    </row>
    <row r="885" spans="2:2" ht="16.5" hidden="1" x14ac:dyDescent="0.3">
      <c r="B885" s="250"/>
    </row>
    <row r="886" spans="2:2" ht="16.5" hidden="1" x14ac:dyDescent="0.3">
      <c r="B886" s="250"/>
    </row>
    <row r="887" spans="2:2" ht="16.5" hidden="1" x14ac:dyDescent="0.3">
      <c r="B887" s="250"/>
    </row>
    <row r="888" spans="2:2" ht="16.5" hidden="1" x14ac:dyDescent="0.3">
      <c r="B888" s="250"/>
    </row>
    <row r="889" spans="2:2" ht="16.5" hidden="1" x14ac:dyDescent="0.3">
      <c r="B889" s="250"/>
    </row>
    <row r="890" spans="2:2" ht="16.5" hidden="1" x14ac:dyDescent="0.3">
      <c r="B890" s="250"/>
    </row>
    <row r="891" spans="2:2" ht="16.5" hidden="1" x14ac:dyDescent="0.3">
      <c r="B891" s="250"/>
    </row>
    <row r="892" spans="2:2" ht="16.5" hidden="1" x14ac:dyDescent="0.3">
      <c r="B892" s="250"/>
    </row>
    <row r="893" spans="2:2" ht="16.5" hidden="1" x14ac:dyDescent="0.3">
      <c r="B893" s="250"/>
    </row>
    <row r="894" spans="2:2" ht="16.5" hidden="1" x14ac:dyDescent="0.3">
      <c r="B894" s="250"/>
    </row>
    <row r="895" spans="2:2" ht="16.5" hidden="1" x14ac:dyDescent="0.3">
      <c r="B895" s="250"/>
    </row>
    <row r="896" spans="2:2" ht="16.5" hidden="1" x14ac:dyDescent="0.3">
      <c r="B896" s="250"/>
    </row>
    <row r="897" spans="2:2" ht="16.5" hidden="1" x14ac:dyDescent="0.3">
      <c r="B897" s="250"/>
    </row>
    <row r="898" spans="2:2" ht="16.5" hidden="1" x14ac:dyDescent="0.3">
      <c r="B898" s="250"/>
    </row>
    <row r="899" spans="2:2" ht="16.5" hidden="1" x14ac:dyDescent="0.3">
      <c r="B899" s="250"/>
    </row>
    <row r="900" spans="2:2" ht="16.5" hidden="1" x14ac:dyDescent="0.3">
      <c r="B900" s="250"/>
    </row>
    <row r="901" spans="2:2" ht="16.5" hidden="1" x14ac:dyDescent="0.3">
      <c r="B901" s="250"/>
    </row>
    <row r="902" spans="2:2" ht="16.5" hidden="1" x14ac:dyDescent="0.3">
      <c r="B902" s="250"/>
    </row>
    <row r="903" spans="2:2" ht="16.5" hidden="1" x14ac:dyDescent="0.3">
      <c r="B903" s="250"/>
    </row>
    <row r="904" spans="2:2" ht="16.5" hidden="1" x14ac:dyDescent="0.3">
      <c r="B904" s="250"/>
    </row>
    <row r="905" spans="2:2" ht="16.5" hidden="1" x14ac:dyDescent="0.3">
      <c r="B905" s="250"/>
    </row>
    <row r="906" spans="2:2" ht="16.5" hidden="1" x14ac:dyDescent="0.3">
      <c r="B906" s="250"/>
    </row>
    <row r="907" spans="2:2" ht="16.5" hidden="1" x14ac:dyDescent="0.3">
      <c r="B907" s="250"/>
    </row>
    <row r="908" spans="2:2" ht="16.5" hidden="1" x14ac:dyDescent="0.3">
      <c r="B908" s="250"/>
    </row>
    <row r="909" spans="2:2" ht="16.5" hidden="1" x14ac:dyDescent="0.3">
      <c r="B909" s="250"/>
    </row>
    <row r="910" spans="2:2" ht="16.5" hidden="1" x14ac:dyDescent="0.3">
      <c r="B910" s="250"/>
    </row>
    <row r="911" spans="2:2" ht="16.5" hidden="1" x14ac:dyDescent="0.3">
      <c r="B911" s="250"/>
    </row>
    <row r="912" spans="2:2" ht="16.5" hidden="1" x14ac:dyDescent="0.3">
      <c r="B912" s="250"/>
    </row>
    <row r="913" spans="2:2" ht="16.5" hidden="1" x14ac:dyDescent="0.3">
      <c r="B913" s="250"/>
    </row>
    <row r="914" spans="2:2" ht="16.5" hidden="1" x14ac:dyDescent="0.3">
      <c r="B914" s="250"/>
    </row>
    <row r="915" spans="2:2" ht="16.5" hidden="1" x14ac:dyDescent="0.3">
      <c r="B915" s="250"/>
    </row>
    <row r="916" spans="2:2" ht="16.5" hidden="1" x14ac:dyDescent="0.3">
      <c r="B916" s="250"/>
    </row>
    <row r="917" spans="2:2" ht="16.5" hidden="1" x14ac:dyDescent="0.3">
      <c r="B917" s="250"/>
    </row>
    <row r="918" spans="2:2" ht="16.5" hidden="1" x14ac:dyDescent="0.3">
      <c r="B918" s="250"/>
    </row>
    <row r="919" spans="2:2" ht="16.5" hidden="1" x14ac:dyDescent="0.3">
      <c r="B919" s="250"/>
    </row>
    <row r="920" spans="2:2" ht="16.5" hidden="1" x14ac:dyDescent="0.3">
      <c r="B920" s="250"/>
    </row>
    <row r="921" spans="2:2" ht="16.5" hidden="1" x14ac:dyDescent="0.3">
      <c r="B921" s="250"/>
    </row>
    <row r="922" spans="2:2" ht="16.5" hidden="1" x14ac:dyDescent="0.3">
      <c r="B922" s="250"/>
    </row>
    <row r="923" spans="2:2" ht="16.5" hidden="1" x14ac:dyDescent="0.3">
      <c r="B923" s="250"/>
    </row>
    <row r="924" spans="2:2" ht="16.5" hidden="1" x14ac:dyDescent="0.3">
      <c r="B924" s="250"/>
    </row>
    <row r="925" spans="2:2" ht="16.5" hidden="1" x14ac:dyDescent="0.3">
      <c r="B925" s="250"/>
    </row>
    <row r="926" spans="2:2" ht="16.5" hidden="1" x14ac:dyDescent="0.3">
      <c r="B926" s="250"/>
    </row>
    <row r="927" spans="2:2" ht="16.5" hidden="1" x14ac:dyDescent="0.3">
      <c r="B927" s="250"/>
    </row>
    <row r="928" spans="2:2" ht="16.5" hidden="1" x14ac:dyDescent="0.3">
      <c r="B928" s="250"/>
    </row>
    <row r="929" spans="2:2" ht="16.5" hidden="1" x14ac:dyDescent="0.3">
      <c r="B929" s="250"/>
    </row>
    <row r="930" spans="2:2" ht="16.5" hidden="1" x14ac:dyDescent="0.3">
      <c r="B930" s="250"/>
    </row>
    <row r="931" spans="2:2" ht="16.5" hidden="1" x14ac:dyDescent="0.3">
      <c r="B931" s="250"/>
    </row>
    <row r="932" spans="2:2" ht="16.5" hidden="1" x14ac:dyDescent="0.3">
      <c r="B932" s="250"/>
    </row>
    <row r="933" spans="2:2" ht="16.5" hidden="1" x14ac:dyDescent="0.3">
      <c r="B933" s="250"/>
    </row>
    <row r="934" spans="2:2" ht="16.5" hidden="1" x14ac:dyDescent="0.3">
      <c r="B934" s="250"/>
    </row>
    <row r="935" spans="2:2" ht="16.5" hidden="1" x14ac:dyDescent="0.3">
      <c r="B935" s="250"/>
    </row>
    <row r="936" spans="2:2" ht="16.5" hidden="1" x14ac:dyDescent="0.3">
      <c r="B936" s="250"/>
    </row>
    <row r="937" spans="2:2" ht="16.5" hidden="1" x14ac:dyDescent="0.3">
      <c r="B937" s="250"/>
    </row>
    <row r="938" spans="2:2" ht="16.5" hidden="1" x14ac:dyDescent="0.3">
      <c r="B938" s="250"/>
    </row>
    <row r="939" spans="2:2" ht="16.5" hidden="1" x14ac:dyDescent="0.3">
      <c r="B939" s="250"/>
    </row>
    <row r="940" spans="2:2" ht="16.5" hidden="1" x14ac:dyDescent="0.3">
      <c r="B940" s="250"/>
    </row>
    <row r="941" spans="2:2" ht="16.5" hidden="1" x14ac:dyDescent="0.3">
      <c r="B941" s="250"/>
    </row>
    <row r="942" spans="2:2" ht="16.5" hidden="1" x14ac:dyDescent="0.3">
      <c r="B942" s="250"/>
    </row>
    <row r="943" spans="2:2" ht="16.5" hidden="1" x14ac:dyDescent="0.3">
      <c r="B943" s="250"/>
    </row>
    <row r="944" spans="2:2" ht="16.5" hidden="1" x14ac:dyDescent="0.3">
      <c r="B944" s="250"/>
    </row>
    <row r="945" spans="2:2" ht="16.5" hidden="1" x14ac:dyDescent="0.3">
      <c r="B945" s="250"/>
    </row>
    <row r="946" spans="2:2" ht="16.5" hidden="1" x14ac:dyDescent="0.3">
      <c r="B946" s="250"/>
    </row>
    <row r="947" spans="2:2" ht="16.5" hidden="1" x14ac:dyDescent="0.3">
      <c r="B947" s="250"/>
    </row>
    <row r="948" spans="2:2" ht="16.5" hidden="1" x14ac:dyDescent="0.3">
      <c r="B948" s="250"/>
    </row>
    <row r="949" spans="2:2" ht="16.5" hidden="1" x14ac:dyDescent="0.3">
      <c r="B949" s="250"/>
    </row>
    <row r="950" spans="2:2" ht="16.5" hidden="1" x14ac:dyDescent="0.3">
      <c r="B950" s="250"/>
    </row>
    <row r="951" spans="2:2" ht="16.5" hidden="1" x14ac:dyDescent="0.3">
      <c r="B951" s="250"/>
    </row>
    <row r="952" spans="2:2" ht="16.5" hidden="1" x14ac:dyDescent="0.3">
      <c r="B952" s="250"/>
    </row>
    <row r="953" spans="2:2" ht="16.5" hidden="1" x14ac:dyDescent="0.3">
      <c r="B953" s="250"/>
    </row>
    <row r="954" spans="2:2" ht="16.5" hidden="1" x14ac:dyDescent="0.3">
      <c r="B954" s="250"/>
    </row>
    <row r="955" spans="2:2" ht="16.5" hidden="1" x14ac:dyDescent="0.3">
      <c r="B955" s="250"/>
    </row>
    <row r="956" spans="2:2" ht="16.5" hidden="1" x14ac:dyDescent="0.3">
      <c r="B956" s="250"/>
    </row>
    <row r="957" spans="2:2" ht="16.5" hidden="1" x14ac:dyDescent="0.3">
      <c r="B957" s="250"/>
    </row>
    <row r="958" spans="2:2" ht="16.5" hidden="1" x14ac:dyDescent="0.3">
      <c r="B958" s="250"/>
    </row>
    <row r="959" spans="2:2" ht="16.5" hidden="1" x14ac:dyDescent="0.3">
      <c r="B959" s="250"/>
    </row>
    <row r="960" spans="2:2" ht="16.5" hidden="1" x14ac:dyDescent="0.3">
      <c r="B960" s="250"/>
    </row>
    <row r="961" spans="2:2" ht="16.5" hidden="1" x14ac:dyDescent="0.3">
      <c r="B961" s="250"/>
    </row>
    <row r="962" spans="2:2" ht="16.5" hidden="1" x14ac:dyDescent="0.3">
      <c r="B962" s="250"/>
    </row>
    <row r="963" spans="2:2" ht="16.5" hidden="1" x14ac:dyDescent="0.3">
      <c r="B963" s="250"/>
    </row>
    <row r="1020" s="67" customFormat="1" ht="12" hidden="1" customHeight="1" x14ac:dyDescent="0.3"/>
    <row r="1406" s="67" customFormat="1" ht="13.15" hidden="1" customHeight="1" x14ac:dyDescent="0.3"/>
    <row r="1407" s="67" customFormat="1" ht="13.15" hidden="1" customHeight="1" x14ac:dyDescent="0.3"/>
  </sheetData>
  <sheetProtection algorithmName="SHA-512" hashValue="jFpsauxEu8K1JeTbQw8FnTcFred9neuR1giyNLTEM7Gp+dFqA/slFp23m4pyK9delUflPS8LMXusLKEb3ax4qQ==" saltValue="i6VUhBYPliTWTi5IjXox2Q==" spinCount="100000" sheet="1" objects="1" scenarios="1"/>
  <mergeCells count="1">
    <mergeCell ref="L10:N10"/>
  </mergeCells>
  <hyperlinks>
    <hyperlink ref="R5" location="Índice!A1" display="Regresar" xr:uid="{9E207552-93F6-47CB-B43D-BDD3BFBACBCA}"/>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01FF0-A08C-46BF-82C8-7568D23609CF}">
  <sheetPr>
    <tabColor rgb="FF691C32"/>
  </sheetPr>
  <dimension ref="A1:Q1541"/>
  <sheetViews>
    <sheetView showGridLines="0" topLeftCell="D1" zoomScale="85" zoomScaleNormal="85" workbookViewId="0">
      <selection activeCell="N5" sqref="N5"/>
    </sheetView>
  </sheetViews>
  <sheetFormatPr baseColWidth="10" defaultColWidth="0" defaultRowHeight="0" customHeight="1" zeroHeight="1" x14ac:dyDescent="0.3"/>
  <cols>
    <col min="1" max="1" width="35" style="67" hidden="1" customWidth="1"/>
    <col min="2" max="2" width="30" style="67" hidden="1" customWidth="1"/>
    <col min="3" max="3" width="43.7109375" style="67" hidden="1" customWidth="1"/>
    <col min="4" max="4" width="15.7109375" style="67" customWidth="1"/>
    <col min="5" max="5" width="21.42578125" style="67" customWidth="1"/>
    <col min="6" max="6" width="20.42578125" style="67" customWidth="1"/>
    <col min="7" max="7" width="21.5703125" style="67" customWidth="1"/>
    <col min="8" max="8" width="19.42578125" style="67" customWidth="1"/>
    <col min="9" max="9" width="25.5703125" style="67" bestFit="1" customWidth="1"/>
    <col min="10" max="10" width="20" style="67" customWidth="1"/>
    <col min="11" max="11" width="21.28515625" style="67" customWidth="1"/>
    <col min="12" max="14" width="11.42578125" style="67" customWidth="1"/>
    <col min="15" max="15" width="5.7109375" style="67" customWidth="1"/>
    <col min="16" max="17" width="0" style="67" hidden="1" customWidth="1"/>
    <col min="18" max="16384" width="11.42578125" style="67" hidden="1"/>
  </cols>
  <sheetData>
    <row r="1" spans="1:14" ht="18" customHeight="1" x14ac:dyDescent="0.3"/>
    <row r="2" spans="1:14" ht="18" customHeight="1" x14ac:dyDescent="0.3">
      <c r="G2" s="4" t="s">
        <v>0</v>
      </c>
      <c r="H2" s="4"/>
    </row>
    <row r="3" spans="1:14" ht="18" customHeight="1" x14ac:dyDescent="0.3">
      <c r="G3" s="483" t="s">
        <v>1</v>
      </c>
      <c r="H3" s="4"/>
    </row>
    <row r="4" spans="1:14" ht="6.95" customHeight="1" x14ac:dyDescent="0.3"/>
    <row r="5" spans="1:14" ht="18" customHeight="1" x14ac:dyDescent="0.3">
      <c r="E5" s="201"/>
      <c r="F5" s="201"/>
      <c r="G5" s="488" t="s">
        <v>24</v>
      </c>
      <c r="H5" s="201"/>
      <c r="I5" s="201"/>
      <c r="J5" s="201"/>
      <c r="K5" s="201"/>
      <c r="L5" s="201"/>
      <c r="M5" s="201"/>
      <c r="N5" s="33" t="s">
        <v>38</v>
      </c>
    </row>
    <row r="6" spans="1:14" ht="18.75" customHeight="1" x14ac:dyDescent="0.3"/>
    <row r="7" spans="1:14" s="282" customFormat="1" ht="20.25" customHeight="1" x14ac:dyDescent="0.5">
      <c r="A7" s="281" t="s">
        <v>165</v>
      </c>
      <c r="B7" s="281"/>
      <c r="C7" s="281"/>
      <c r="E7" s="15" t="s">
        <v>188</v>
      </c>
      <c r="F7" s="45"/>
      <c r="G7" s="45"/>
      <c r="H7" s="45"/>
      <c r="I7" s="45"/>
      <c r="J7" s="45"/>
      <c r="K7" s="45"/>
      <c r="L7" s="45"/>
      <c r="M7" s="45"/>
      <c r="N7" s="45"/>
    </row>
    <row r="8" spans="1:14" ht="10.9" customHeight="1" x14ac:dyDescent="0.3"/>
    <row r="9" spans="1:14" s="283" customFormat="1" ht="21.75" thickBot="1" x14ac:dyDescent="0.45">
      <c r="A9" s="283" t="s">
        <v>155</v>
      </c>
      <c r="B9" s="283" t="s">
        <v>156</v>
      </c>
      <c r="C9" s="283" t="s">
        <v>181</v>
      </c>
      <c r="E9" s="72" t="s">
        <v>44</v>
      </c>
      <c r="F9" s="73" t="s">
        <v>157</v>
      </c>
      <c r="G9" s="73" t="s">
        <v>154</v>
      </c>
      <c r="H9" s="73" t="s">
        <v>133</v>
      </c>
      <c r="I9" s="73" t="s">
        <v>45</v>
      </c>
      <c r="J9" s="242" t="s">
        <v>143</v>
      </c>
      <c r="K9" s="284" t="s">
        <v>189</v>
      </c>
      <c r="L9" s="67"/>
    </row>
    <row r="10" spans="1:14" ht="16.5" x14ac:dyDescent="0.3">
      <c r="A10" s="67" t="str">
        <f>IF(J10="NA",E10&amp;F10&amp;I10,E10&amp;F10&amp;I10&amp;J10)</f>
        <v>DB1CENACEBaja California</v>
      </c>
      <c r="B10" s="250" t="str">
        <f t="shared" ref="B10:B73" si="0">E10&amp;H10&amp;I10</f>
        <v>DB1EnergíaBaja California</v>
      </c>
      <c r="C10" s="67" t="str">
        <f t="shared" ref="C10:C73" si="1">E10&amp;F10&amp;H10&amp;I10</f>
        <v>DB1CENACEEnergíaBaja California</v>
      </c>
      <c r="E10" s="180" t="s">
        <v>48</v>
      </c>
      <c r="F10" s="181" t="s">
        <v>190</v>
      </c>
      <c r="G10" s="181" t="s">
        <v>184</v>
      </c>
      <c r="H10" s="181" t="s">
        <v>135</v>
      </c>
      <c r="I10" s="181" t="s">
        <v>49</v>
      </c>
      <c r="J10" s="285" t="s">
        <v>161</v>
      </c>
      <c r="K10" s="505">
        <f>+ROUND(TR_MARZO_2025!$D$10,LOOKUP($H10,TR_MARZO_2025!$B$71:$C$73,TR_MARZO_2025!$C$71:$C$73))</f>
        <v>6.4999999999999997E-3</v>
      </c>
    </row>
    <row r="11" spans="1:14" ht="16.5" x14ac:dyDescent="0.3">
      <c r="A11" s="67" t="str">
        <f t="shared" ref="A11:A74" si="2">IF(J11="NA",E11&amp;F11&amp;I11,E11&amp;F11&amp;I11&amp;J11)</f>
        <v>DB2CENACEBaja California</v>
      </c>
      <c r="B11" s="250" t="str">
        <f t="shared" si="0"/>
        <v>DB2EnergíaBaja California</v>
      </c>
      <c r="C11" s="67" t="str">
        <f t="shared" si="1"/>
        <v>DB2CENACEEnergíaBaja California</v>
      </c>
      <c r="E11" s="180" t="s">
        <v>50</v>
      </c>
      <c r="F11" s="181" t="s">
        <v>190</v>
      </c>
      <c r="G11" s="181" t="s">
        <v>184</v>
      </c>
      <c r="H11" s="181" t="s">
        <v>135</v>
      </c>
      <c r="I11" s="181" t="s">
        <v>49</v>
      </c>
      <c r="J11" s="285" t="s">
        <v>161</v>
      </c>
      <c r="K11" s="505">
        <f>+ROUND(TR_MARZO_2025!$D$10,LOOKUP($H11,TR_MARZO_2025!$B$71:$C$73,TR_MARZO_2025!$C$71:$C$73))</f>
        <v>6.4999999999999997E-3</v>
      </c>
    </row>
    <row r="12" spans="1:14" ht="16.5" x14ac:dyDescent="0.3">
      <c r="A12" s="67" t="str">
        <f t="shared" si="2"/>
        <v>PDBTCENACEBaja California</v>
      </c>
      <c r="B12" s="250" t="str">
        <f t="shared" si="0"/>
        <v>PDBTEnergíaBaja California</v>
      </c>
      <c r="C12" s="67" t="str">
        <f t="shared" si="1"/>
        <v>PDBTCENACEEnergíaBaja California</v>
      </c>
      <c r="E12" s="180" t="s">
        <v>56</v>
      </c>
      <c r="F12" s="181" t="s">
        <v>190</v>
      </c>
      <c r="G12" s="181" t="s">
        <v>184</v>
      </c>
      <c r="H12" s="181" t="s">
        <v>135</v>
      </c>
      <c r="I12" s="181" t="s">
        <v>49</v>
      </c>
      <c r="J12" s="285" t="s">
        <v>161</v>
      </c>
      <c r="K12" s="505">
        <f>+ROUND(TR_MARZO_2025!$D$10,LOOKUP($H12,TR_MARZO_2025!$B$71:$C$73,TR_MARZO_2025!$C$71:$C$73))</f>
        <v>6.4999999999999997E-3</v>
      </c>
    </row>
    <row r="13" spans="1:14" ht="16.5" x14ac:dyDescent="0.3">
      <c r="A13" s="67" t="str">
        <f t="shared" si="2"/>
        <v>GDBTCENACEBaja California</v>
      </c>
      <c r="B13" s="250" t="str">
        <f t="shared" si="0"/>
        <v>GDBTEnergíaBaja California</v>
      </c>
      <c r="C13" s="67" t="str">
        <f t="shared" si="1"/>
        <v>GDBTCENACEEnergíaBaja California</v>
      </c>
      <c r="E13" s="187" t="s">
        <v>53</v>
      </c>
      <c r="F13" s="181" t="s">
        <v>190</v>
      </c>
      <c r="G13" s="181" t="s">
        <v>184</v>
      </c>
      <c r="H13" s="181" t="s">
        <v>135</v>
      </c>
      <c r="I13" s="181" t="s">
        <v>49</v>
      </c>
      <c r="J13" s="285" t="s">
        <v>161</v>
      </c>
      <c r="K13" s="505">
        <f>+ROUND(TR_MARZO_2025!$D$10,LOOKUP($H13,TR_MARZO_2025!$B$71:$C$73,TR_MARZO_2025!$C$71:$C$73))</f>
        <v>6.4999999999999997E-3</v>
      </c>
    </row>
    <row r="14" spans="1:14" ht="16.5" x14ac:dyDescent="0.3">
      <c r="A14" s="67" t="str">
        <f t="shared" si="2"/>
        <v>RABTCENACEBaja California</v>
      </c>
      <c r="B14" s="250" t="str">
        <f t="shared" si="0"/>
        <v>RABTEnergíaBaja California</v>
      </c>
      <c r="C14" s="67" t="str">
        <f t="shared" si="1"/>
        <v>RABTCENACEEnergíaBaja California</v>
      </c>
      <c r="E14" s="187" t="s">
        <v>59</v>
      </c>
      <c r="F14" s="181" t="s">
        <v>190</v>
      </c>
      <c r="G14" s="181" t="s">
        <v>184</v>
      </c>
      <c r="H14" s="181" t="s">
        <v>135</v>
      </c>
      <c r="I14" s="181" t="s">
        <v>49</v>
      </c>
      <c r="J14" s="285" t="s">
        <v>161</v>
      </c>
      <c r="K14" s="505">
        <f>+ROUND(TR_MARZO_2025!$D$10,LOOKUP($H14,TR_MARZO_2025!$B$71:$C$73,TR_MARZO_2025!$C$71:$C$73))</f>
        <v>6.4999999999999997E-3</v>
      </c>
    </row>
    <row r="15" spans="1:14" ht="16.5" x14ac:dyDescent="0.3">
      <c r="A15" s="67" t="str">
        <f t="shared" si="2"/>
        <v>APBTCENACEBaja California</v>
      </c>
      <c r="B15" s="250" t="str">
        <f t="shared" si="0"/>
        <v>APBTEnergíaBaja California</v>
      </c>
      <c r="C15" s="67" t="str">
        <f t="shared" si="1"/>
        <v>APBTCENACEEnergíaBaja California</v>
      </c>
      <c r="E15" s="187" t="s">
        <v>57</v>
      </c>
      <c r="F15" s="181" t="s">
        <v>190</v>
      </c>
      <c r="G15" s="181" t="s">
        <v>184</v>
      </c>
      <c r="H15" s="181" t="s">
        <v>135</v>
      </c>
      <c r="I15" s="181" t="s">
        <v>49</v>
      </c>
      <c r="J15" s="285" t="s">
        <v>161</v>
      </c>
      <c r="K15" s="505">
        <f>+ROUND(TR_MARZO_2025!$D$10,LOOKUP($H15,TR_MARZO_2025!$B$71:$C$73,TR_MARZO_2025!$C$71:$C$73))</f>
        <v>6.4999999999999997E-3</v>
      </c>
    </row>
    <row r="16" spans="1:14" ht="16.5" x14ac:dyDescent="0.3">
      <c r="A16" s="67" t="str">
        <f t="shared" si="2"/>
        <v>APMTCENACEBaja California</v>
      </c>
      <c r="B16" s="250" t="str">
        <f t="shared" si="0"/>
        <v>APMTEnergíaBaja California</v>
      </c>
      <c r="C16" s="67" t="str">
        <f t="shared" si="1"/>
        <v>APMTCENACEEnergíaBaja California</v>
      </c>
      <c r="E16" s="187" t="s">
        <v>58</v>
      </c>
      <c r="F16" s="181" t="s">
        <v>190</v>
      </c>
      <c r="G16" s="181" t="s">
        <v>184</v>
      </c>
      <c r="H16" s="181" t="s">
        <v>135</v>
      </c>
      <c r="I16" s="181" t="s">
        <v>49</v>
      </c>
      <c r="J16" s="285" t="s">
        <v>161</v>
      </c>
      <c r="K16" s="505">
        <f>+ROUND(TR_MARZO_2025!$D$10,LOOKUP($H16,TR_MARZO_2025!$B$71:$C$73,TR_MARZO_2025!$C$71:$C$73))</f>
        <v>6.4999999999999997E-3</v>
      </c>
    </row>
    <row r="17" spans="1:11" ht="16.5" x14ac:dyDescent="0.3">
      <c r="A17" s="67" t="str">
        <f t="shared" si="2"/>
        <v>GDMTHCENACEBaja California</v>
      </c>
      <c r="B17" s="250" t="str">
        <f t="shared" si="0"/>
        <v>GDMTHEnergíaBaja California</v>
      </c>
      <c r="C17" s="67" t="str">
        <f t="shared" si="1"/>
        <v>GDMTHCENACEEnergíaBaja California</v>
      </c>
      <c r="E17" s="180" t="s">
        <v>54</v>
      </c>
      <c r="F17" s="181" t="s">
        <v>190</v>
      </c>
      <c r="G17" s="181" t="s">
        <v>184</v>
      </c>
      <c r="H17" s="181" t="s">
        <v>135</v>
      </c>
      <c r="I17" s="181" t="s">
        <v>49</v>
      </c>
      <c r="J17" s="285" t="s">
        <v>161</v>
      </c>
      <c r="K17" s="505">
        <f>+ROUND(TR_MARZO_2025!$D$10,LOOKUP($H17,TR_MARZO_2025!$B$71:$C$73,TR_MARZO_2025!$C$71:$C$73))</f>
        <v>6.4999999999999997E-3</v>
      </c>
    </row>
    <row r="18" spans="1:11" ht="16.5" x14ac:dyDescent="0.3">
      <c r="A18" s="67" t="str">
        <f t="shared" si="2"/>
        <v>GDMTOCENACEBaja California</v>
      </c>
      <c r="B18" s="250" t="str">
        <f t="shared" si="0"/>
        <v>GDMTOEnergíaBaja California</v>
      </c>
      <c r="C18" s="67" t="str">
        <f t="shared" si="1"/>
        <v>GDMTOCENACEEnergíaBaja California</v>
      </c>
      <c r="E18" s="180" t="s">
        <v>55</v>
      </c>
      <c r="F18" s="181" t="s">
        <v>190</v>
      </c>
      <c r="G18" s="181" t="s">
        <v>184</v>
      </c>
      <c r="H18" s="181" t="s">
        <v>135</v>
      </c>
      <c r="I18" s="181" t="s">
        <v>49</v>
      </c>
      <c r="J18" s="285" t="s">
        <v>161</v>
      </c>
      <c r="K18" s="505">
        <f>+ROUND(TR_MARZO_2025!$D$10,LOOKUP($H18,TR_MARZO_2025!$B$71:$C$73,TR_MARZO_2025!$C$71:$C$73))</f>
        <v>6.4999999999999997E-3</v>
      </c>
    </row>
    <row r="19" spans="1:11" ht="16.5" x14ac:dyDescent="0.3">
      <c r="A19" s="67" t="str">
        <f t="shared" si="2"/>
        <v>RAMTCENACEBaja California</v>
      </c>
      <c r="B19" s="250" t="str">
        <f t="shared" si="0"/>
        <v>RAMTEnergíaBaja California</v>
      </c>
      <c r="C19" s="67" t="str">
        <f t="shared" si="1"/>
        <v>RAMTCENACEEnergíaBaja California</v>
      </c>
      <c r="E19" s="180" t="s">
        <v>60</v>
      </c>
      <c r="F19" s="181" t="s">
        <v>190</v>
      </c>
      <c r="G19" s="181" t="s">
        <v>184</v>
      </c>
      <c r="H19" s="181" t="s">
        <v>135</v>
      </c>
      <c r="I19" s="181" t="s">
        <v>49</v>
      </c>
      <c r="J19" s="285" t="s">
        <v>161</v>
      </c>
      <c r="K19" s="505">
        <f>+ROUND(TR_MARZO_2025!$D$10,LOOKUP($H19,TR_MARZO_2025!$B$71:$C$73,TR_MARZO_2025!$C$71:$C$73))</f>
        <v>6.4999999999999997E-3</v>
      </c>
    </row>
    <row r="20" spans="1:11" ht="16.5" x14ac:dyDescent="0.3">
      <c r="A20" s="67" t="str">
        <f t="shared" si="2"/>
        <v>DISTCENACEBaja California</v>
      </c>
      <c r="B20" s="250" t="str">
        <f t="shared" si="0"/>
        <v>DISTEnergíaBaja California</v>
      </c>
      <c r="C20" s="67" t="str">
        <f t="shared" si="1"/>
        <v>DISTCENACEEnergíaBaja California</v>
      </c>
      <c r="E20" s="180" t="s">
        <v>51</v>
      </c>
      <c r="F20" s="181" t="s">
        <v>190</v>
      </c>
      <c r="G20" s="181" t="s">
        <v>184</v>
      </c>
      <c r="H20" s="181" t="s">
        <v>135</v>
      </c>
      <c r="I20" s="181" t="s">
        <v>49</v>
      </c>
      <c r="J20" s="285" t="s">
        <v>161</v>
      </c>
      <c r="K20" s="505">
        <f>+ROUND(TR_MARZO_2025!$D$10,LOOKUP($H20,TR_MARZO_2025!$B$71:$C$73,TR_MARZO_2025!$C$71:$C$73))</f>
        <v>6.4999999999999997E-3</v>
      </c>
    </row>
    <row r="21" spans="1:11" ht="16.5" x14ac:dyDescent="0.3">
      <c r="A21" s="67" t="str">
        <f t="shared" si="2"/>
        <v>DITCENACEBaja California</v>
      </c>
      <c r="B21" s="250" t="str">
        <f t="shared" si="0"/>
        <v>DITEnergíaBaja California</v>
      </c>
      <c r="C21" s="67" t="str">
        <f t="shared" si="1"/>
        <v>DITCENACEEnergíaBaja California</v>
      </c>
      <c r="E21" s="180" t="s">
        <v>52</v>
      </c>
      <c r="F21" s="181" t="s">
        <v>190</v>
      </c>
      <c r="G21" s="181" t="s">
        <v>184</v>
      </c>
      <c r="H21" s="181" t="s">
        <v>135</v>
      </c>
      <c r="I21" s="181" t="s">
        <v>49</v>
      </c>
      <c r="J21" s="285" t="s">
        <v>161</v>
      </c>
      <c r="K21" s="505">
        <f>+ROUND(TR_MARZO_2025!$D$10,LOOKUP($H21,TR_MARZO_2025!$B$71:$C$73,TR_MARZO_2025!$C$71:$C$73))</f>
        <v>6.4999999999999997E-3</v>
      </c>
    </row>
    <row r="22" spans="1:11" ht="16.5" x14ac:dyDescent="0.3">
      <c r="A22" s="67" t="str">
        <f t="shared" si="2"/>
        <v>DB1CENACEBaja California Sur</v>
      </c>
      <c r="B22" s="250" t="str">
        <f t="shared" si="0"/>
        <v>DB1EnergíaBaja California Sur</v>
      </c>
      <c r="C22" s="67" t="str">
        <f t="shared" si="1"/>
        <v>DB1CENACEEnergíaBaja California Sur</v>
      </c>
      <c r="E22" s="180" t="s">
        <v>48</v>
      </c>
      <c r="F22" s="181" t="s">
        <v>190</v>
      </c>
      <c r="G22" s="181" t="s">
        <v>184</v>
      </c>
      <c r="H22" s="181" t="s">
        <v>135</v>
      </c>
      <c r="I22" s="181" t="s">
        <v>61</v>
      </c>
      <c r="J22" s="285" t="s">
        <v>161</v>
      </c>
      <c r="K22" s="505">
        <f>+ROUND(TR_MARZO_2025!$D$10,LOOKUP($H22,TR_MARZO_2025!$B$71:$C$73,TR_MARZO_2025!$C$71:$C$73))</f>
        <v>6.4999999999999997E-3</v>
      </c>
    </row>
    <row r="23" spans="1:11" ht="16.5" x14ac:dyDescent="0.3">
      <c r="A23" s="67" t="str">
        <f t="shared" si="2"/>
        <v>DB2CENACEBaja California Sur</v>
      </c>
      <c r="B23" s="250" t="str">
        <f t="shared" si="0"/>
        <v>DB2EnergíaBaja California Sur</v>
      </c>
      <c r="C23" s="67" t="str">
        <f t="shared" si="1"/>
        <v>DB2CENACEEnergíaBaja California Sur</v>
      </c>
      <c r="D23" s="10"/>
      <c r="E23" s="180" t="s">
        <v>50</v>
      </c>
      <c r="F23" s="181" t="s">
        <v>190</v>
      </c>
      <c r="G23" s="181" t="s">
        <v>184</v>
      </c>
      <c r="H23" s="181" t="s">
        <v>135</v>
      </c>
      <c r="I23" s="181" t="s">
        <v>61</v>
      </c>
      <c r="J23" s="285" t="s">
        <v>161</v>
      </c>
      <c r="K23" s="505">
        <f>+ROUND(TR_MARZO_2025!$D$10,LOOKUP($H23,TR_MARZO_2025!$B$71:$C$73,TR_MARZO_2025!$C$71:$C$73))</f>
        <v>6.4999999999999997E-3</v>
      </c>
    </row>
    <row r="24" spans="1:11" ht="16.5" x14ac:dyDescent="0.3">
      <c r="A24" s="67" t="str">
        <f t="shared" si="2"/>
        <v>PDBTCENACEBaja California Sur</v>
      </c>
      <c r="B24" s="250" t="str">
        <f t="shared" si="0"/>
        <v>PDBTEnergíaBaja California Sur</v>
      </c>
      <c r="C24" s="67" t="str">
        <f t="shared" si="1"/>
        <v>PDBTCENACEEnergíaBaja California Sur</v>
      </c>
      <c r="E24" s="180" t="s">
        <v>56</v>
      </c>
      <c r="F24" s="181" t="s">
        <v>190</v>
      </c>
      <c r="G24" s="181" t="s">
        <v>184</v>
      </c>
      <c r="H24" s="181" t="s">
        <v>135</v>
      </c>
      <c r="I24" s="181" t="s">
        <v>61</v>
      </c>
      <c r="J24" s="285" t="s">
        <v>161</v>
      </c>
      <c r="K24" s="505">
        <f>+ROUND(TR_MARZO_2025!$D$10,LOOKUP($H24,TR_MARZO_2025!$B$71:$C$73,TR_MARZO_2025!$C$71:$C$73))</f>
        <v>6.4999999999999997E-3</v>
      </c>
    </row>
    <row r="25" spans="1:11" ht="16.5" x14ac:dyDescent="0.3">
      <c r="A25" s="67" t="str">
        <f t="shared" si="2"/>
        <v>GDBTCENACEBaja California Sur</v>
      </c>
      <c r="B25" s="250" t="str">
        <f t="shared" si="0"/>
        <v>GDBTEnergíaBaja California Sur</v>
      </c>
      <c r="C25" s="67" t="str">
        <f t="shared" si="1"/>
        <v>GDBTCENACEEnergíaBaja California Sur</v>
      </c>
      <c r="E25" s="187" t="s">
        <v>53</v>
      </c>
      <c r="F25" s="181" t="s">
        <v>190</v>
      </c>
      <c r="G25" s="181" t="s">
        <v>184</v>
      </c>
      <c r="H25" s="181" t="s">
        <v>135</v>
      </c>
      <c r="I25" s="181" t="s">
        <v>61</v>
      </c>
      <c r="J25" s="285" t="s">
        <v>161</v>
      </c>
      <c r="K25" s="505">
        <f>+ROUND(TR_MARZO_2025!$D$10,LOOKUP($H25,TR_MARZO_2025!$B$71:$C$73,TR_MARZO_2025!$C$71:$C$73))</f>
        <v>6.4999999999999997E-3</v>
      </c>
    </row>
    <row r="26" spans="1:11" ht="16.5" x14ac:dyDescent="0.3">
      <c r="A26" s="67" t="str">
        <f t="shared" si="2"/>
        <v>RABTCENACEBaja California Sur</v>
      </c>
      <c r="B26" s="250" t="str">
        <f t="shared" si="0"/>
        <v>RABTEnergíaBaja California Sur</v>
      </c>
      <c r="C26" s="67" t="str">
        <f t="shared" si="1"/>
        <v>RABTCENACEEnergíaBaja California Sur</v>
      </c>
      <c r="E26" s="187" t="s">
        <v>59</v>
      </c>
      <c r="F26" s="181" t="s">
        <v>190</v>
      </c>
      <c r="G26" s="181" t="s">
        <v>184</v>
      </c>
      <c r="H26" s="181" t="s">
        <v>135</v>
      </c>
      <c r="I26" s="181" t="s">
        <v>61</v>
      </c>
      <c r="J26" s="285" t="s">
        <v>161</v>
      </c>
      <c r="K26" s="505">
        <f>+ROUND(TR_MARZO_2025!$D$10,LOOKUP($H26,TR_MARZO_2025!$B$71:$C$73,TR_MARZO_2025!$C$71:$C$73))</f>
        <v>6.4999999999999997E-3</v>
      </c>
    </row>
    <row r="27" spans="1:11" ht="16.5" x14ac:dyDescent="0.3">
      <c r="A27" s="67" t="str">
        <f t="shared" si="2"/>
        <v>APBTCENACEBaja California Sur</v>
      </c>
      <c r="B27" s="250" t="str">
        <f t="shared" si="0"/>
        <v>APBTEnergíaBaja California Sur</v>
      </c>
      <c r="C27" s="67" t="str">
        <f t="shared" si="1"/>
        <v>APBTCENACEEnergíaBaja California Sur</v>
      </c>
      <c r="E27" s="187" t="s">
        <v>57</v>
      </c>
      <c r="F27" s="181" t="s">
        <v>190</v>
      </c>
      <c r="G27" s="181" t="s">
        <v>184</v>
      </c>
      <c r="H27" s="181" t="s">
        <v>135</v>
      </c>
      <c r="I27" s="181" t="s">
        <v>61</v>
      </c>
      <c r="J27" s="285" t="s">
        <v>161</v>
      </c>
      <c r="K27" s="505">
        <f>+ROUND(TR_MARZO_2025!$D$10,LOOKUP($H27,TR_MARZO_2025!$B$71:$C$73,TR_MARZO_2025!$C$71:$C$73))</f>
        <v>6.4999999999999997E-3</v>
      </c>
    </row>
    <row r="28" spans="1:11" ht="16.5" x14ac:dyDescent="0.3">
      <c r="A28" s="67" t="str">
        <f t="shared" si="2"/>
        <v>APMTCENACEBaja California Sur</v>
      </c>
      <c r="B28" s="250" t="str">
        <f t="shared" si="0"/>
        <v>APMTEnergíaBaja California Sur</v>
      </c>
      <c r="C28" s="67" t="str">
        <f t="shared" si="1"/>
        <v>APMTCENACEEnergíaBaja California Sur</v>
      </c>
      <c r="E28" s="187" t="s">
        <v>58</v>
      </c>
      <c r="F28" s="181" t="s">
        <v>190</v>
      </c>
      <c r="G28" s="181" t="s">
        <v>184</v>
      </c>
      <c r="H28" s="181" t="s">
        <v>135</v>
      </c>
      <c r="I28" s="181" t="s">
        <v>61</v>
      </c>
      <c r="J28" s="285" t="s">
        <v>161</v>
      </c>
      <c r="K28" s="505">
        <f>+ROUND(TR_MARZO_2025!$D$10,LOOKUP($H28,TR_MARZO_2025!$B$71:$C$73,TR_MARZO_2025!$C$71:$C$73))</f>
        <v>6.4999999999999997E-3</v>
      </c>
    </row>
    <row r="29" spans="1:11" ht="16.5" x14ac:dyDescent="0.3">
      <c r="A29" s="67" t="str">
        <f t="shared" si="2"/>
        <v>GDMTHCENACEBaja California Sur</v>
      </c>
      <c r="B29" s="250" t="str">
        <f t="shared" si="0"/>
        <v>GDMTHEnergíaBaja California Sur</v>
      </c>
      <c r="C29" s="67" t="str">
        <f t="shared" si="1"/>
        <v>GDMTHCENACEEnergíaBaja California Sur</v>
      </c>
      <c r="E29" s="180" t="s">
        <v>54</v>
      </c>
      <c r="F29" s="181" t="s">
        <v>190</v>
      </c>
      <c r="G29" s="181" t="s">
        <v>184</v>
      </c>
      <c r="H29" s="181" t="s">
        <v>135</v>
      </c>
      <c r="I29" s="181" t="s">
        <v>61</v>
      </c>
      <c r="J29" s="285" t="s">
        <v>161</v>
      </c>
      <c r="K29" s="505">
        <f>+ROUND(TR_MARZO_2025!$D$10,LOOKUP($H29,TR_MARZO_2025!$B$71:$C$73,TR_MARZO_2025!$C$71:$C$73))</f>
        <v>6.4999999999999997E-3</v>
      </c>
    </row>
    <row r="30" spans="1:11" ht="16.5" x14ac:dyDescent="0.3">
      <c r="A30" s="67" t="str">
        <f t="shared" si="2"/>
        <v>GDMTOCENACEBaja California Sur</v>
      </c>
      <c r="B30" s="250" t="str">
        <f t="shared" si="0"/>
        <v>GDMTOEnergíaBaja California Sur</v>
      </c>
      <c r="C30" s="67" t="str">
        <f t="shared" si="1"/>
        <v>GDMTOCENACEEnergíaBaja California Sur</v>
      </c>
      <c r="E30" s="180" t="s">
        <v>55</v>
      </c>
      <c r="F30" s="181" t="s">
        <v>190</v>
      </c>
      <c r="G30" s="181" t="s">
        <v>184</v>
      </c>
      <c r="H30" s="181" t="s">
        <v>135</v>
      </c>
      <c r="I30" s="181" t="s">
        <v>61</v>
      </c>
      <c r="J30" s="285" t="s">
        <v>161</v>
      </c>
      <c r="K30" s="505">
        <f>+ROUND(TR_MARZO_2025!$D$10,LOOKUP($H30,TR_MARZO_2025!$B$71:$C$73,TR_MARZO_2025!$C$71:$C$73))</f>
        <v>6.4999999999999997E-3</v>
      </c>
    </row>
    <row r="31" spans="1:11" ht="16.5" x14ac:dyDescent="0.3">
      <c r="A31" s="67" t="str">
        <f t="shared" si="2"/>
        <v>RAMTCENACEBaja California Sur</v>
      </c>
      <c r="B31" s="250" t="str">
        <f t="shared" si="0"/>
        <v>RAMTEnergíaBaja California Sur</v>
      </c>
      <c r="C31" s="67" t="str">
        <f t="shared" si="1"/>
        <v>RAMTCENACEEnergíaBaja California Sur</v>
      </c>
      <c r="E31" s="180" t="s">
        <v>60</v>
      </c>
      <c r="F31" s="181" t="s">
        <v>190</v>
      </c>
      <c r="G31" s="181" t="s">
        <v>184</v>
      </c>
      <c r="H31" s="181" t="s">
        <v>135</v>
      </c>
      <c r="I31" s="181" t="s">
        <v>61</v>
      </c>
      <c r="J31" s="285" t="s">
        <v>161</v>
      </c>
      <c r="K31" s="505">
        <f>+ROUND(TR_MARZO_2025!$D$10,LOOKUP($H31,TR_MARZO_2025!$B$71:$C$73,TR_MARZO_2025!$C$71:$C$73))</f>
        <v>6.4999999999999997E-3</v>
      </c>
    </row>
    <row r="32" spans="1:11" ht="16.5" x14ac:dyDescent="0.3">
      <c r="A32" s="67" t="str">
        <f t="shared" si="2"/>
        <v>DISTCENACEBaja California Sur</v>
      </c>
      <c r="B32" s="250" t="str">
        <f t="shared" si="0"/>
        <v>DISTEnergíaBaja California Sur</v>
      </c>
      <c r="C32" s="67" t="str">
        <f t="shared" si="1"/>
        <v>DISTCENACEEnergíaBaja California Sur</v>
      </c>
      <c r="E32" s="180" t="s">
        <v>51</v>
      </c>
      <c r="F32" s="181" t="s">
        <v>190</v>
      </c>
      <c r="G32" s="181" t="s">
        <v>184</v>
      </c>
      <c r="H32" s="181" t="s">
        <v>135</v>
      </c>
      <c r="I32" s="181" t="s">
        <v>61</v>
      </c>
      <c r="J32" s="285" t="s">
        <v>161</v>
      </c>
      <c r="K32" s="505">
        <f>+ROUND(TR_MARZO_2025!$D$10,LOOKUP($H32,TR_MARZO_2025!$B$71:$C$73,TR_MARZO_2025!$C$71:$C$73))</f>
        <v>6.4999999999999997E-3</v>
      </c>
    </row>
    <row r="33" spans="1:11" ht="16.5" x14ac:dyDescent="0.3">
      <c r="A33" s="67" t="str">
        <f t="shared" si="2"/>
        <v>DITCENACEBaja California Sur</v>
      </c>
      <c r="B33" s="250" t="str">
        <f t="shared" si="0"/>
        <v>DITEnergíaBaja California Sur</v>
      </c>
      <c r="C33" s="67" t="str">
        <f t="shared" si="1"/>
        <v>DITCENACEEnergíaBaja California Sur</v>
      </c>
      <c r="E33" s="180" t="s">
        <v>52</v>
      </c>
      <c r="F33" s="181" t="s">
        <v>190</v>
      </c>
      <c r="G33" s="181" t="s">
        <v>184</v>
      </c>
      <c r="H33" s="181" t="s">
        <v>135</v>
      </c>
      <c r="I33" s="181" t="s">
        <v>61</v>
      </c>
      <c r="J33" s="285" t="s">
        <v>161</v>
      </c>
      <c r="K33" s="505">
        <f>+ROUND(TR_MARZO_2025!$D$10,LOOKUP($H33,TR_MARZO_2025!$B$71:$C$73,TR_MARZO_2025!$C$71:$C$73))</f>
        <v>6.4999999999999997E-3</v>
      </c>
    </row>
    <row r="34" spans="1:11" ht="16.5" x14ac:dyDescent="0.3">
      <c r="A34" s="67" t="str">
        <f t="shared" si="2"/>
        <v>DB1CENACEBajío</v>
      </c>
      <c r="B34" s="250" t="str">
        <f t="shared" si="0"/>
        <v>DB1EnergíaBajío</v>
      </c>
      <c r="C34" s="67" t="str">
        <f t="shared" si="1"/>
        <v>DB1CENACEEnergíaBajío</v>
      </c>
      <c r="E34" s="180" t="s">
        <v>48</v>
      </c>
      <c r="F34" s="181" t="s">
        <v>190</v>
      </c>
      <c r="G34" s="181" t="s">
        <v>184</v>
      </c>
      <c r="H34" s="181" t="s">
        <v>135</v>
      </c>
      <c r="I34" s="181" t="s">
        <v>62</v>
      </c>
      <c r="J34" s="285" t="s">
        <v>161</v>
      </c>
      <c r="K34" s="505">
        <f>+ROUND(TR_MARZO_2025!$D$10,LOOKUP($H34,TR_MARZO_2025!$B$71:$C$73,TR_MARZO_2025!$C$71:$C$73))</f>
        <v>6.4999999999999997E-3</v>
      </c>
    </row>
    <row r="35" spans="1:11" ht="16.5" x14ac:dyDescent="0.3">
      <c r="A35" s="67" t="str">
        <f t="shared" si="2"/>
        <v>DB2CENACEBajío</v>
      </c>
      <c r="B35" s="250" t="str">
        <f t="shared" si="0"/>
        <v>DB2EnergíaBajío</v>
      </c>
      <c r="C35" s="67" t="str">
        <f t="shared" si="1"/>
        <v>DB2CENACEEnergíaBajío</v>
      </c>
      <c r="E35" s="180" t="s">
        <v>50</v>
      </c>
      <c r="F35" s="181" t="s">
        <v>190</v>
      </c>
      <c r="G35" s="181" t="s">
        <v>184</v>
      </c>
      <c r="H35" s="181" t="s">
        <v>135</v>
      </c>
      <c r="I35" s="181" t="s">
        <v>62</v>
      </c>
      <c r="J35" s="285" t="s">
        <v>161</v>
      </c>
      <c r="K35" s="505">
        <f>+ROUND(TR_MARZO_2025!$D$10,LOOKUP($H35,TR_MARZO_2025!$B$71:$C$73,TR_MARZO_2025!$C$71:$C$73))</f>
        <v>6.4999999999999997E-3</v>
      </c>
    </row>
    <row r="36" spans="1:11" ht="16.5" x14ac:dyDescent="0.3">
      <c r="A36" s="67" t="str">
        <f t="shared" si="2"/>
        <v>PDBTCENACEBajío</v>
      </c>
      <c r="B36" s="250" t="str">
        <f t="shared" si="0"/>
        <v>PDBTEnergíaBajío</v>
      </c>
      <c r="C36" s="67" t="str">
        <f t="shared" si="1"/>
        <v>PDBTCENACEEnergíaBajío</v>
      </c>
      <c r="E36" s="180" t="s">
        <v>56</v>
      </c>
      <c r="F36" s="181" t="s">
        <v>190</v>
      </c>
      <c r="G36" s="181" t="s">
        <v>184</v>
      </c>
      <c r="H36" s="181" t="s">
        <v>135</v>
      </c>
      <c r="I36" s="181" t="s">
        <v>62</v>
      </c>
      <c r="J36" s="285" t="s">
        <v>161</v>
      </c>
      <c r="K36" s="505">
        <f>+ROUND(TR_MARZO_2025!$D$10,LOOKUP($H36,TR_MARZO_2025!$B$71:$C$73,TR_MARZO_2025!$C$71:$C$73))</f>
        <v>6.4999999999999997E-3</v>
      </c>
    </row>
    <row r="37" spans="1:11" ht="16.5" x14ac:dyDescent="0.3">
      <c r="A37" s="67" t="str">
        <f t="shared" si="2"/>
        <v>GDBTCENACEBajío</v>
      </c>
      <c r="B37" s="250" t="str">
        <f t="shared" si="0"/>
        <v>GDBTEnergíaBajío</v>
      </c>
      <c r="C37" s="67" t="str">
        <f t="shared" si="1"/>
        <v>GDBTCENACEEnergíaBajío</v>
      </c>
      <c r="E37" s="187" t="s">
        <v>53</v>
      </c>
      <c r="F37" s="181" t="s">
        <v>190</v>
      </c>
      <c r="G37" s="181" t="s">
        <v>184</v>
      </c>
      <c r="H37" s="181" t="s">
        <v>135</v>
      </c>
      <c r="I37" s="181" t="s">
        <v>62</v>
      </c>
      <c r="J37" s="285" t="s">
        <v>161</v>
      </c>
      <c r="K37" s="505">
        <f>+ROUND(TR_MARZO_2025!$D$10,LOOKUP($H37,TR_MARZO_2025!$B$71:$C$73,TR_MARZO_2025!$C$71:$C$73))</f>
        <v>6.4999999999999997E-3</v>
      </c>
    </row>
    <row r="38" spans="1:11" ht="16.5" x14ac:dyDescent="0.3">
      <c r="A38" s="67" t="str">
        <f t="shared" si="2"/>
        <v>RABTCENACEBajío</v>
      </c>
      <c r="B38" s="250" t="str">
        <f t="shared" si="0"/>
        <v>RABTEnergíaBajío</v>
      </c>
      <c r="C38" s="67" t="str">
        <f t="shared" si="1"/>
        <v>RABTCENACEEnergíaBajío</v>
      </c>
      <c r="E38" s="187" t="s">
        <v>59</v>
      </c>
      <c r="F38" s="181" t="s">
        <v>190</v>
      </c>
      <c r="G38" s="181" t="s">
        <v>184</v>
      </c>
      <c r="H38" s="181" t="s">
        <v>135</v>
      </c>
      <c r="I38" s="181" t="s">
        <v>62</v>
      </c>
      <c r="J38" s="285" t="s">
        <v>161</v>
      </c>
      <c r="K38" s="505">
        <f>+ROUND(TR_MARZO_2025!$D$10,LOOKUP($H38,TR_MARZO_2025!$B$71:$C$73,TR_MARZO_2025!$C$71:$C$73))</f>
        <v>6.4999999999999997E-3</v>
      </c>
    </row>
    <row r="39" spans="1:11" ht="16.5" x14ac:dyDescent="0.3">
      <c r="A39" s="67" t="str">
        <f t="shared" si="2"/>
        <v>APBTCENACEBajío</v>
      </c>
      <c r="B39" s="250" t="str">
        <f t="shared" si="0"/>
        <v>APBTEnergíaBajío</v>
      </c>
      <c r="C39" s="67" t="str">
        <f t="shared" si="1"/>
        <v>APBTCENACEEnergíaBajío</v>
      </c>
      <c r="E39" s="187" t="s">
        <v>57</v>
      </c>
      <c r="F39" s="181" t="s">
        <v>190</v>
      </c>
      <c r="G39" s="181" t="s">
        <v>184</v>
      </c>
      <c r="H39" s="181" t="s">
        <v>135</v>
      </c>
      <c r="I39" s="181" t="s">
        <v>62</v>
      </c>
      <c r="J39" s="285" t="s">
        <v>161</v>
      </c>
      <c r="K39" s="505">
        <f>+ROUND(TR_MARZO_2025!$D$10,LOOKUP($H39,TR_MARZO_2025!$B$71:$C$73,TR_MARZO_2025!$C$71:$C$73))</f>
        <v>6.4999999999999997E-3</v>
      </c>
    </row>
    <row r="40" spans="1:11" ht="16.5" x14ac:dyDescent="0.3">
      <c r="A40" s="67" t="str">
        <f t="shared" si="2"/>
        <v>APMTCENACEBajío</v>
      </c>
      <c r="B40" s="250" t="str">
        <f t="shared" si="0"/>
        <v>APMTEnergíaBajío</v>
      </c>
      <c r="C40" s="67" t="str">
        <f t="shared" si="1"/>
        <v>APMTCENACEEnergíaBajío</v>
      </c>
      <c r="E40" s="187" t="s">
        <v>58</v>
      </c>
      <c r="F40" s="181" t="s">
        <v>190</v>
      </c>
      <c r="G40" s="181" t="s">
        <v>184</v>
      </c>
      <c r="H40" s="181" t="s">
        <v>135</v>
      </c>
      <c r="I40" s="181" t="s">
        <v>62</v>
      </c>
      <c r="J40" s="285" t="s">
        <v>161</v>
      </c>
      <c r="K40" s="505">
        <f>+ROUND(TR_MARZO_2025!$D$10,LOOKUP($H40,TR_MARZO_2025!$B$71:$C$73,TR_MARZO_2025!$C$71:$C$73))</f>
        <v>6.4999999999999997E-3</v>
      </c>
    </row>
    <row r="41" spans="1:11" ht="16.5" x14ac:dyDescent="0.3">
      <c r="A41" s="67" t="str">
        <f t="shared" si="2"/>
        <v>GDMTHCENACEBajío</v>
      </c>
      <c r="B41" s="250" t="str">
        <f t="shared" si="0"/>
        <v>GDMTHEnergíaBajío</v>
      </c>
      <c r="C41" s="67" t="str">
        <f t="shared" si="1"/>
        <v>GDMTHCENACEEnergíaBajío</v>
      </c>
      <c r="E41" s="180" t="s">
        <v>54</v>
      </c>
      <c r="F41" s="181" t="s">
        <v>190</v>
      </c>
      <c r="G41" s="181" t="s">
        <v>184</v>
      </c>
      <c r="H41" s="181" t="s">
        <v>135</v>
      </c>
      <c r="I41" s="181" t="s">
        <v>62</v>
      </c>
      <c r="J41" s="285" t="s">
        <v>161</v>
      </c>
      <c r="K41" s="505">
        <f>+ROUND(TR_MARZO_2025!$D$10,LOOKUP($H41,TR_MARZO_2025!$B$71:$C$73,TR_MARZO_2025!$C$71:$C$73))</f>
        <v>6.4999999999999997E-3</v>
      </c>
    </row>
    <row r="42" spans="1:11" ht="16.5" x14ac:dyDescent="0.3">
      <c r="A42" s="67" t="str">
        <f t="shared" si="2"/>
        <v>GDMTOCENACEBajío</v>
      </c>
      <c r="B42" s="250" t="str">
        <f t="shared" si="0"/>
        <v>GDMTOEnergíaBajío</v>
      </c>
      <c r="C42" s="67" t="str">
        <f t="shared" si="1"/>
        <v>GDMTOCENACEEnergíaBajío</v>
      </c>
      <c r="E42" s="180" t="s">
        <v>55</v>
      </c>
      <c r="F42" s="181" t="s">
        <v>190</v>
      </c>
      <c r="G42" s="181" t="s">
        <v>184</v>
      </c>
      <c r="H42" s="181" t="s">
        <v>135</v>
      </c>
      <c r="I42" s="181" t="s">
        <v>62</v>
      </c>
      <c r="J42" s="285" t="s">
        <v>161</v>
      </c>
      <c r="K42" s="505">
        <f>+ROUND(TR_MARZO_2025!$D$10,LOOKUP($H42,TR_MARZO_2025!$B$71:$C$73,TR_MARZO_2025!$C$71:$C$73))</f>
        <v>6.4999999999999997E-3</v>
      </c>
    </row>
    <row r="43" spans="1:11" ht="16.5" x14ac:dyDescent="0.3">
      <c r="A43" s="67" t="str">
        <f t="shared" si="2"/>
        <v>RAMTCENACEBajío</v>
      </c>
      <c r="B43" s="250" t="str">
        <f t="shared" si="0"/>
        <v>RAMTEnergíaBajío</v>
      </c>
      <c r="C43" s="67" t="str">
        <f t="shared" si="1"/>
        <v>RAMTCENACEEnergíaBajío</v>
      </c>
      <c r="E43" s="180" t="s">
        <v>60</v>
      </c>
      <c r="F43" s="181" t="s">
        <v>190</v>
      </c>
      <c r="G43" s="181" t="s">
        <v>184</v>
      </c>
      <c r="H43" s="181" t="s">
        <v>135</v>
      </c>
      <c r="I43" s="181" t="s">
        <v>62</v>
      </c>
      <c r="J43" s="285" t="s">
        <v>161</v>
      </c>
      <c r="K43" s="505">
        <f>+ROUND(TR_MARZO_2025!$D$10,LOOKUP($H43,TR_MARZO_2025!$B$71:$C$73,TR_MARZO_2025!$C$71:$C$73))</f>
        <v>6.4999999999999997E-3</v>
      </c>
    </row>
    <row r="44" spans="1:11" ht="16.5" x14ac:dyDescent="0.3">
      <c r="A44" s="67" t="str">
        <f t="shared" si="2"/>
        <v>DISTCENACEBajío</v>
      </c>
      <c r="B44" s="250" t="str">
        <f t="shared" si="0"/>
        <v>DISTEnergíaBajío</v>
      </c>
      <c r="C44" s="67" t="str">
        <f t="shared" si="1"/>
        <v>DISTCENACEEnergíaBajío</v>
      </c>
      <c r="E44" s="180" t="s">
        <v>51</v>
      </c>
      <c r="F44" s="181" t="s">
        <v>190</v>
      </c>
      <c r="G44" s="181" t="s">
        <v>184</v>
      </c>
      <c r="H44" s="181" t="s">
        <v>135</v>
      </c>
      <c r="I44" s="181" t="s">
        <v>62</v>
      </c>
      <c r="J44" s="285" t="s">
        <v>161</v>
      </c>
      <c r="K44" s="505">
        <f>+ROUND(TR_MARZO_2025!$D$10,LOOKUP($H44,TR_MARZO_2025!$B$71:$C$73,TR_MARZO_2025!$C$71:$C$73))</f>
        <v>6.4999999999999997E-3</v>
      </c>
    </row>
    <row r="45" spans="1:11" ht="16.5" x14ac:dyDescent="0.3">
      <c r="A45" s="67" t="str">
        <f t="shared" si="2"/>
        <v>DITCENACEBajío</v>
      </c>
      <c r="B45" s="250" t="str">
        <f t="shared" si="0"/>
        <v>DITEnergíaBajío</v>
      </c>
      <c r="C45" s="67" t="str">
        <f t="shared" si="1"/>
        <v>DITCENACEEnergíaBajío</v>
      </c>
      <c r="E45" s="180" t="s">
        <v>52</v>
      </c>
      <c r="F45" s="181" t="s">
        <v>190</v>
      </c>
      <c r="G45" s="181" t="s">
        <v>184</v>
      </c>
      <c r="H45" s="181" t="s">
        <v>135</v>
      </c>
      <c r="I45" s="181" t="s">
        <v>62</v>
      </c>
      <c r="J45" s="285" t="s">
        <v>161</v>
      </c>
      <c r="K45" s="505">
        <f>+ROUND(TR_MARZO_2025!$D$10,LOOKUP($H45,TR_MARZO_2025!$B$71:$C$73,TR_MARZO_2025!$C$71:$C$73))</f>
        <v>6.4999999999999997E-3</v>
      </c>
    </row>
    <row r="46" spans="1:11" ht="16.5" x14ac:dyDescent="0.3">
      <c r="A46" s="67" t="str">
        <f t="shared" si="2"/>
        <v>DB1CENACECentro Occidente</v>
      </c>
      <c r="B46" s="250" t="str">
        <f t="shared" si="0"/>
        <v>DB1EnergíaCentro Occidente</v>
      </c>
      <c r="C46" s="67" t="str">
        <f t="shared" si="1"/>
        <v>DB1CENACEEnergíaCentro Occidente</v>
      </c>
      <c r="E46" s="180" t="s">
        <v>48</v>
      </c>
      <c r="F46" s="181" t="s">
        <v>190</v>
      </c>
      <c r="G46" s="181" t="s">
        <v>184</v>
      </c>
      <c r="H46" s="181" t="s">
        <v>135</v>
      </c>
      <c r="I46" s="181" t="s">
        <v>63</v>
      </c>
      <c r="J46" s="285" t="s">
        <v>161</v>
      </c>
      <c r="K46" s="505">
        <f>+ROUND(TR_MARZO_2025!$D$10,LOOKUP($H46,TR_MARZO_2025!$B$71:$C$73,TR_MARZO_2025!$C$71:$C$73))</f>
        <v>6.4999999999999997E-3</v>
      </c>
    </row>
    <row r="47" spans="1:11" ht="16.5" x14ac:dyDescent="0.3">
      <c r="A47" s="67" t="str">
        <f t="shared" si="2"/>
        <v>DB2CENACECentro Occidente</v>
      </c>
      <c r="B47" s="250" t="str">
        <f t="shared" si="0"/>
        <v>DB2EnergíaCentro Occidente</v>
      </c>
      <c r="C47" s="67" t="str">
        <f t="shared" si="1"/>
        <v>DB2CENACEEnergíaCentro Occidente</v>
      </c>
      <c r="E47" s="180" t="s">
        <v>50</v>
      </c>
      <c r="F47" s="181" t="s">
        <v>190</v>
      </c>
      <c r="G47" s="181" t="s">
        <v>184</v>
      </c>
      <c r="H47" s="181" t="s">
        <v>135</v>
      </c>
      <c r="I47" s="181" t="s">
        <v>63</v>
      </c>
      <c r="J47" s="285" t="s">
        <v>161</v>
      </c>
      <c r="K47" s="505">
        <f>+ROUND(TR_MARZO_2025!$D$10,LOOKUP($H47,TR_MARZO_2025!$B$71:$C$73,TR_MARZO_2025!$C$71:$C$73))</f>
        <v>6.4999999999999997E-3</v>
      </c>
    </row>
    <row r="48" spans="1:11" ht="16.5" x14ac:dyDescent="0.3">
      <c r="A48" s="67" t="str">
        <f t="shared" si="2"/>
        <v>PDBTCENACECentro Occidente</v>
      </c>
      <c r="B48" s="250" t="str">
        <f t="shared" si="0"/>
        <v>PDBTEnergíaCentro Occidente</v>
      </c>
      <c r="C48" s="67" t="str">
        <f t="shared" si="1"/>
        <v>PDBTCENACEEnergíaCentro Occidente</v>
      </c>
      <c r="E48" s="180" t="s">
        <v>56</v>
      </c>
      <c r="F48" s="181" t="s">
        <v>190</v>
      </c>
      <c r="G48" s="181" t="s">
        <v>184</v>
      </c>
      <c r="H48" s="181" t="s">
        <v>135</v>
      </c>
      <c r="I48" s="181" t="s">
        <v>63</v>
      </c>
      <c r="J48" s="285" t="s">
        <v>161</v>
      </c>
      <c r="K48" s="505">
        <f>+ROUND(TR_MARZO_2025!$D$10,LOOKUP($H48,TR_MARZO_2025!$B$71:$C$73,TR_MARZO_2025!$C$71:$C$73))</f>
        <v>6.4999999999999997E-3</v>
      </c>
    </row>
    <row r="49" spans="1:11" ht="16.5" x14ac:dyDescent="0.3">
      <c r="A49" s="67" t="str">
        <f t="shared" si="2"/>
        <v>GDBTCENACECentro Occidente</v>
      </c>
      <c r="B49" s="250" t="str">
        <f t="shared" si="0"/>
        <v>GDBTEnergíaCentro Occidente</v>
      </c>
      <c r="C49" s="67" t="str">
        <f t="shared" si="1"/>
        <v>GDBTCENACEEnergíaCentro Occidente</v>
      </c>
      <c r="E49" s="187" t="s">
        <v>53</v>
      </c>
      <c r="F49" s="181" t="s">
        <v>190</v>
      </c>
      <c r="G49" s="181" t="s">
        <v>184</v>
      </c>
      <c r="H49" s="181" t="s">
        <v>135</v>
      </c>
      <c r="I49" s="181" t="s">
        <v>63</v>
      </c>
      <c r="J49" s="285" t="s">
        <v>161</v>
      </c>
      <c r="K49" s="505">
        <f>+ROUND(TR_MARZO_2025!$D$10,LOOKUP($H49,TR_MARZO_2025!$B$71:$C$73,TR_MARZO_2025!$C$71:$C$73))</f>
        <v>6.4999999999999997E-3</v>
      </c>
    </row>
    <row r="50" spans="1:11" ht="16.5" x14ac:dyDescent="0.3">
      <c r="A50" s="67" t="str">
        <f t="shared" si="2"/>
        <v>RABTCENACECentro Occidente</v>
      </c>
      <c r="B50" s="250" t="str">
        <f t="shared" si="0"/>
        <v>RABTEnergíaCentro Occidente</v>
      </c>
      <c r="C50" s="67" t="str">
        <f t="shared" si="1"/>
        <v>RABTCENACEEnergíaCentro Occidente</v>
      </c>
      <c r="E50" s="187" t="s">
        <v>59</v>
      </c>
      <c r="F50" s="181" t="s">
        <v>190</v>
      </c>
      <c r="G50" s="181" t="s">
        <v>184</v>
      </c>
      <c r="H50" s="181" t="s">
        <v>135</v>
      </c>
      <c r="I50" s="181" t="s">
        <v>63</v>
      </c>
      <c r="J50" s="285" t="s">
        <v>161</v>
      </c>
      <c r="K50" s="505">
        <f>+ROUND(TR_MARZO_2025!$D$10,LOOKUP($H50,TR_MARZO_2025!$B$71:$C$73,TR_MARZO_2025!$C$71:$C$73))</f>
        <v>6.4999999999999997E-3</v>
      </c>
    </row>
    <row r="51" spans="1:11" ht="16.5" x14ac:dyDescent="0.3">
      <c r="A51" s="67" t="str">
        <f t="shared" si="2"/>
        <v>APBTCENACECentro Occidente</v>
      </c>
      <c r="B51" s="250" t="str">
        <f t="shared" si="0"/>
        <v>APBTEnergíaCentro Occidente</v>
      </c>
      <c r="C51" s="67" t="str">
        <f t="shared" si="1"/>
        <v>APBTCENACEEnergíaCentro Occidente</v>
      </c>
      <c r="E51" s="187" t="s">
        <v>57</v>
      </c>
      <c r="F51" s="181" t="s">
        <v>190</v>
      </c>
      <c r="G51" s="181" t="s">
        <v>184</v>
      </c>
      <c r="H51" s="181" t="s">
        <v>135</v>
      </c>
      <c r="I51" s="181" t="s">
        <v>63</v>
      </c>
      <c r="J51" s="285" t="s">
        <v>161</v>
      </c>
      <c r="K51" s="505">
        <f>+ROUND(TR_MARZO_2025!$D$10,LOOKUP($H51,TR_MARZO_2025!$B$71:$C$73,TR_MARZO_2025!$C$71:$C$73))</f>
        <v>6.4999999999999997E-3</v>
      </c>
    </row>
    <row r="52" spans="1:11" ht="16.5" x14ac:dyDescent="0.3">
      <c r="A52" s="67" t="str">
        <f t="shared" si="2"/>
        <v>APMTCENACECentro Occidente</v>
      </c>
      <c r="B52" s="250" t="str">
        <f t="shared" si="0"/>
        <v>APMTEnergíaCentro Occidente</v>
      </c>
      <c r="C52" s="67" t="str">
        <f t="shared" si="1"/>
        <v>APMTCENACEEnergíaCentro Occidente</v>
      </c>
      <c r="E52" s="187" t="s">
        <v>58</v>
      </c>
      <c r="F52" s="181" t="s">
        <v>190</v>
      </c>
      <c r="G52" s="181" t="s">
        <v>184</v>
      </c>
      <c r="H52" s="181" t="s">
        <v>135</v>
      </c>
      <c r="I52" s="181" t="s">
        <v>63</v>
      </c>
      <c r="J52" s="285" t="s">
        <v>161</v>
      </c>
      <c r="K52" s="505">
        <f>+ROUND(TR_MARZO_2025!$D$10,LOOKUP($H52,TR_MARZO_2025!$B$71:$C$73,TR_MARZO_2025!$C$71:$C$73))</f>
        <v>6.4999999999999997E-3</v>
      </c>
    </row>
    <row r="53" spans="1:11" ht="16.5" x14ac:dyDescent="0.3">
      <c r="A53" s="67" t="str">
        <f t="shared" si="2"/>
        <v>GDMTHCENACECentro Occidente</v>
      </c>
      <c r="B53" s="250" t="str">
        <f t="shared" si="0"/>
        <v>GDMTHEnergíaCentro Occidente</v>
      </c>
      <c r="C53" s="67" t="str">
        <f t="shared" si="1"/>
        <v>GDMTHCENACEEnergíaCentro Occidente</v>
      </c>
      <c r="E53" s="180" t="s">
        <v>54</v>
      </c>
      <c r="F53" s="181" t="s">
        <v>190</v>
      </c>
      <c r="G53" s="181" t="s">
        <v>184</v>
      </c>
      <c r="H53" s="181" t="s">
        <v>135</v>
      </c>
      <c r="I53" s="181" t="s">
        <v>63</v>
      </c>
      <c r="J53" s="285" t="s">
        <v>161</v>
      </c>
      <c r="K53" s="505">
        <f>+ROUND(TR_MARZO_2025!$D$10,LOOKUP($H53,TR_MARZO_2025!$B$71:$C$73,TR_MARZO_2025!$C$71:$C$73))</f>
        <v>6.4999999999999997E-3</v>
      </c>
    </row>
    <row r="54" spans="1:11" ht="16.5" x14ac:dyDescent="0.3">
      <c r="A54" s="67" t="str">
        <f t="shared" si="2"/>
        <v>GDMTOCENACECentro Occidente</v>
      </c>
      <c r="B54" s="250" t="str">
        <f t="shared" si="0"/>
        <v>GDMTOEnergíaCentro Occidente</v>
      </c>
      <c r="C54" s="67" t="str">
        <f t="shared" si="1"/>
        <v>GDMTOCENACEEnergíaCentro Occidente</v>
      </c>
      <c r="E54" s="180" t="s">
        <v>55</v>
      </c>
      <c r="F54" s="181" t="s">
        <v>190</v>
      </c>
      <c r="G54" s="181" t="s">
        <v>184</v>
      </c>
      <c r="H54" s="181" t="s">
        <v>135</v>
      </c>
      <c r="I54" s="181" t="s">
        <v>63</v>
      </c>
      <c r="J54" s="285" t="s">
        <v>161</v>
      </c>
      <c r="K54" s="505">
        <f>+ROUND(TR_MARZO_2025!$D$10,LOOKUP($H54,TR_MARZO_2025!$B$71:$C$73,TR_MARZO_2025!$C$71:$C$73))</f>
        <v>6.4999999999999997E-3</v>
      </c>
    </row>
    <row r="55" spans="1:11" ht="16.5" x14ac:dyDescent="0.3">
      <c r="A55" s="67" t="str">
        <f t="shared" si="2"/>
        <v>RAMTCENACECentro Occidente</v>
      </c>
      <c r="B55" s="250" t="str">
        <f t="shared" si="0"/>
        <v>RAMTEnergíaCentro Occidente</v>
      </c>
      <c r="C55" s="67" t="str">
        <f t="shared" si="1"/>
        <v>RAMTCENACEEnergíaCentro Occidente</v>
      </c>
      <c r="E55" s="180" t="s">
        <v>60</v>
      </c>
      <c r="F55" s="181" t="s">
        <v>190</v>
      </c>
      <c r="G55" s="181" t="s">
        <v>184</v>
      </c>
      <c r="H55" s="181" t="s">
        <v>135</v>
      </c>
      <c r="I55" s="181" t="s">
        <v>63</v>
      </c>
      <c r="J55" s="285" t="s">
        <v>161</v>
      </c>
      <c r="K55" s="505">
        <f>+ROUND(TR_MARZO_2025!$D$10,LOOKUP($H55,TR_MARZO_2025!$B$71:$C$73,TR_MARZO_2025!$C$71:$C$73))</f>
        <v>6.4999999999999997E-3</v>
      </c>
    </row>
    <row r="56" spans="1:11" ht="16.5" x14ac:dyDescent="0.3">
      <c r="A56" s="67" t="str">
        <f t="shared" si="2"/>
        <v>DISTCENACECentro Occidente</v>
      </c>
      <c r="B56" s="250" t="str">
        <f t="shared" si="0"/>
        <v>DISTEnergíaCentro Occidente</v>
      </c>
      <c r="C56" s="67" t="str">
        <f t="shared" si="1"/>
        <v>DISTCENACEEnergíaCentro Occidente</v>
      </c>
      <c r="E56" s="180" t="s">
        <v>51</v>
      </c>
      <c r="F56" s="181" t="s">
        <v>190</v>
      </c>
      <c r="G56" s="181" t="s">
        <v>184</v>
      </c>
      <c r="H56" s="181" t="s">
        <v>135</v>
      </c>
      <c r="I56" s="181" t="s">
        <v>63</v>
      </c>
      <c r="J56" s="285" t="s">
        <v>161</v>
      </c>
      <c r="K56" s="505">
        <f>+ROUND(TR_MARZO_2025!$D$10,LOOKUP($H56,TR_MARZO_2025!$B$71:$C$73,TR_MARZO_2025!$C$71:$C$73))</f>
        <v>6.4999999999999997E-3</v>
      </c>
    </row>
    <row r="57" spans="1:11" ht="16.5" x14ac:dyDescent="0.3">
      <c r="A57" s="67" t="str">
        <f t="shared" si="2"/>
        <v>DITCENACECentro Occidente</v>
      </c>
      <c r="B57" s="250" t="str">
        <f t="shared" si="0"/>
        <v>DITEnergíaCentro Occidente</v>
      </c>
      <c r="C57" s="67" t="str">
        <f t="shared" si="1"/>
        <v>DITCENACEEnergíaCentro Occidente</v>
      </c>
      <c r="E57" s="180" t="s">
        <v>52</v>
      </c>
      <c r="F57" s="181" t="s">
        <v>190</v>
      </c>
      <c r="G57" s="181" t="s">
        <v>184</v>
      </c>
      <c r="H57" s="181" t="s">
        <v>135</v>
      </c>
      <c r="I57" s="181" t="s">
        <v>63</v>
      </c>
      <c r="J57" s="285" t="s">
        <v>161</v>
      </c>
      <c r="K57" s="505">
        <f>+ROUND(TR_MARZO_2025!$D$10,LOOKUP($H57,TR_MARZO_2025!$B$71:$C$73,TR_MARZO_2025!$C$71:$C$73))</f>
        <v>6.4999999999999997E-3</v>
      </c>
    </row>
    <row r="58" spans="1:11" ht="16.5" x14ac:dyDescent="0.3">
      <c r="A58" s="67" t="str">
        <f t="shared" si="2"/>
        <v>DB1CENACECentro Oriente</v>
      </c>
      <c r="B58" s="250" t="str">
        <f t="shared" si="0"/>
        <v>DB1EnergíaCentro Oriente</v>
      </c>
      <c r="C58" s="67" t="str">
        <f t="shared" si="1"/>
        <v>DB1CENACEEnergíaCentro Oriente</v>
      </c>
      <c r="E58" s="180" t="s">
        <v>48</v>
      </c>
      <c r="F58" s="181" t="s">
        <v>190</v>
      </c>
      <c r="G58" s="181" t="s">
        <v>184</v>
      </c>
      <c r="H58" s="181" t="s">
        <v>135</v>
      </c>
      <c r="I58" s="181" t="s">
        <v>64</v>
      </c>
      <c r="J58" s="285" t="s">
        <v>161</v>
      </c>
      <c r="K58" s="505">
        <f>+ROUND(TR_MARZO_2025!$D$10,LOOKUP($H58,TR_MARZO_2025!$B$71:$C$73,TR_MARZO_2025!$C$71:$C$73))</f>
        <v>6.4999999999999997E-3</v>
      </c>
    </row>
    <row r="59" spans="1:11" ht="16.5" x14ac:dyDescent="0.3">
      <c r="A59" s="67" t="str">
        <f t="shared" si="2"/>
        <v>DB2CENACECentro Oriente</v>
      </c>
      <c r="B59" s="250" t="str">
        <f t="shared" si="0"/>
        <v>DB2EnergíaCentro Oriente</v>
      </c>
      <c r="C59" s="67" t="str">
        <f t="shared" si="1"/>
        <v>DB2CENACEEnergíaCentro Oriente</v>
      </c>
      <c r="E59" s="180" t="s">
        <v>50</v>
      </c>
      <c r="F59" s="181" t="s">
        <v>190</v>
      </c>
      <c r="G59" s="181" t="s">
        <v>184</v>
      </c>
      <c r="H59" s="181" t="s">
        <v>135</v>
      </c>
      <c r="I59" s="181" t="s">
        <v>64</v>
      </c>
      <c r="J59" s="285" t="s">
        <v>161</v>
      </c>
      <c r="K59" s="505">
        <f>+ROUND(TR_MARZO_2025!$D$10,LOOKUP($H59,TR_MARZO_2025!$B$71:$C$73,TR_MARZO_2025!$C$71:$C$73))</f>
        <v>6.4999999999999997E-3</v>
      </c>
    </row>
    <row r="60" spans="1:11" ht="16.5" x14ac:dyDescent="0.3">
      <c r="A60" s="67" t="str">
        <f t="shared" si="2"/>
        <v>PDBTCENACECentro Oriente</v>
      </c>
      <c r="B60" s="250" t="str">
        <f t="shared" si="0"/>
        <v>PDBTEnergíaCentro Oriente</v>
      </c>
      <c r="C60" s="67" t="str">
        <f t="shared" si="1"/>
        <v>PDBTCENACEEnergíaCentro Oriente</v>
      </c>
      <c r="E60" s="180" t="s">
        <v>56</v>
      </c>
      <c r="F60" s="181" t="s">
        <v>190</v>
      </c>
      <c r="G60" s="181" t="s">
        <v>184</v>
      </c>
      <c r="H60" s="181" t="s">
        <v>135</v>
      </c>
      <c r="I60" s="181" t="s">
        <v>64</v>
      </c>
      <c r="J60" s="285" t="s">
        <v>161</v>
      </c>
      <c r="K60" s="505">
        <f>+ROUND(TR_MARZO_2025!$D$10,LOOKUP($H60,TR_MARZO_2025!$B$71:$C$73,TR_MARZO_2025!$C$71:$C$73))</f>
        <v>6.4999999999999997E-3</v>
      </c>
    </row>
    <row r="61" spans="1:11" ht="16.5" x14ac:dyDescent="0.3">
      <c r="A61" s="67" t="str">
        <f t="shared" si="2"/>
        <v>GDBTCENACECentro Oriente</v>
      </c>
      <c r="B61" s="250" t="str">
        <f t="shared" si="0"/>
        <v>GDBTEnergíaCentro Oriente</v>
      </c>
      <c r="C61" s="67" t="str">
        <f t="shared" si="1"/>
        <v>GDBTCENACEEnergíaCentro Oriente</v>
      </c>
      <c r="E61" s="187" t="s">
        <v>53</v>
      </c>
      <c r="F61" s="181" t="s">
        <v>190</v>
      </c>
      <c r="G61" s="181" t="s">
        <v>184</v>
      </c>
      <c r="H61" s="181" t="s">
        <v>135</v>
      </c>
      <c r="I61" s="181" t="s">
        <v>64</v>
      </c>
      <c r="J61" s="285" t="s">
        <v>161</v>
      </c>
      <c r="K61" s="505">
        <f>+ROUND(TR_MARZO_2025!$D$10,LOOKUP($H61,TR_MARZO_2025!$B$71:$C$73,TR_MARZO_2025!$C$71:$C$73))</f>
        <v>6.4999999999999997E-3</v>
      </c>
    </row>
    <row r="62" spans="1:11" ht="16.5" x14ac:dyDescent="0.3">
      <c r="A62" s="67" t="str">
        <f t="shared" si="2"/>
        <v>RABTCENACECentro Oriente</v>
      </c>
      <c r="B62" s="250" t="str">
        <f t="shared" si="0"/>
        <v>RABTEnergíaCentro Oriente</v>
      </c>
      <c r="C62" s="67" t="str">
        <f t="shared" si="1"/>
        <v>RABTCENACEEnergíaCentro Oriente</v>
      </c>
      <c r="E62" s="187" t="s">
        <v>59</v>
      </c>
      <c r="F62" s="181" t="s">
        <v>190</v>
      </c>
      <c r="G62" s="181" t="s">
        <v>184</v>
      </c>
      <c r="H62" s="181" t="s">
        <v>135</v>
      </c>
      <c r="I62" s="181" t="s">
        <v>64</v>
      </c>
      <c r="J62" s="285" t="s">
        <v>161</v>
      </c>
      <c r="K62" s="505">
        <f>+ROUND(TR_MARZO_2025!$D$10,LOOKUP($H62,TR_MARZO_2025!$B$71:$C$73,TR_MARZO_2025!$C$71:$C$73))</f>
        <v>6.4999999999999997E-3</v>
      </c>
    </row>
    <row r="63" spans="1:11" ht="16.5" x14ac:dyDescent="0.3">
      <c r="A63" s="67" t="str">
        <f t="shared" si="2"/>
        <v>APBTCENACECentro Oriente</v>
      </c>
      <c r="B63" s="250" t="str">
        <f t="shared" si="0"/>
        <v>APBTEnergíaCentro Oriente</v>
      </c>
      <c r="C63" s="67" t="str">
        <f t="shared" si="1"/>
        <v>APBTCENACEEnergíaCentro Oriente</v>
      </c>
      <c r="E63" s="187" t="s">
        <v>57</v>
      </c>
      <c r="F63" s="181" t="s">
        <v>190</v>
      </c>
      <c r="G63" s="181" t="s">
        <v>184</v>
      </c>
      <c r="H63" s="181" t="s">
        <v>135</v>
      </c>
      <c r="I63" s="181" t="s">
        <v>64</v>
      </c>
      <c r="J63" s="285" t="s">
        <v>161</v>
      </c>
      <c r="K63" s="505">
        <f>+ROUND(TR_MARZO_2025!$D$10,LOOKUP($H63,TR_MARZO_2025!$B$71:$C$73,TR_MARZO_2025!$C$71:$C$73))</f>
        <v>6.4999999999999997E-3</v>
      </c>
    </row>
    <row r="64" spans="1:11" ht="16.5" x14ac:dyDescent="0.3">
      <c r="A64" s="67" t="str">
        <f t="shared" si="2"/>
        <v>APMTCENACECentro Oriente</v>
      </c>
      <c r="B64" s="250" t="str">
        <f t="shared" si="0"/>
        <v>APMTEnergíaCentro Oriente</v>
      </c>
      <c r="C64" s="67" t="str">
        <f t="shared" si="1"/>
        <v>APMTCENACEEnergíaCentro Oriente</v>
      </c>
      <c r="E64" s="187" t="s">
        <v>58</v>
      </c>
      <c r="F64" s="181" t="s">
        <v>190</v>
      </c>
      <c r="G64" s="181" t="s">
        <v>184</v>
      </c>
      <c r="H64" s="181" t="s">
        <v>135</v>
      </c>
      <c r="I64" s="181" t="s">
        <v>64</v>
      </c>
      <c r="J64" s="285" t="s">
        <v>161</v>
      </c>
      <c r="K64" s="505">
        <f>+ROUND(TR_MARZO_2025!$D$10,LOOKUP($H64,TR_MARZO_2025!$B$71:$C$73,TR_MARZO_2025!$C$71:$C$73))</f>
        <v>6.4999999999999997E-3</v>
      </c>
    </row>
    <row r="65" spans="1:11" ht="16.5" x14ac:dyDescent="0.3">
      <c r="A65" s="67" t="str">
        <f t="shared" si="2"/>
        <v>GDMTHCENACECentro Oriente</v>
      </c>
      <c r="B65" s="250" t="str">
        <f t="shared" si="0"/>
        <v>GDMTHEnergíaCentro Oriente</v>
      </c>
      <c r="C65" s="67" t="str">
        <f t="shared" si="1"/>
        <v>GDMTHCENACEEnergíaCentro Oriente</v>
      </c>
      <c r="E65" s="187" t="s">
        <v>54</v>
      </c>
      <c r="F65" s="181" t="s">
        <v>190</v>
      </c>
      <c r="G65" s="181" t="s">
        <v>184</v>
      </c>
      <c r="H65" s="181" t="s">
        <v>135</v>
      </c>
      <c r="I65" s="181" t="s">
        <v>64</v>
      </c>
      <c r="J65" s="285" t="s">
        <v>161</v>
      </c>
      <c r="K65" s="505">
        <f>+ROUND(TR_MARZO_2025!$D$10,LOOKUP($H65,TR_MARZO_2025!$B$71:$C$73,TR_MARZO_2025!$C$71:$C$73))</f>
        <v>6.4999999999999997E-3</v>
      </c>
    </row>
    <row r="66" spans="1:11" ht="16.5" x14ac:dyDescent="0.3">
      <c r="A66" s="67" t="str">
        <f t="shared" si="2"/>
        <v>GDMTOCENACECentro Oriente</v>
      </c>
      <c r="B66" s="250" t="str">
        <f t="shared" si="0"/>
        <v>GDMTOEnergíaCentro Oriente</v>
      </c>
      <c r="C66" s="67" t="str">
        <f t="shared" si="1"/>
        <v>GDMTOCENACEEnergíaCentro Oriente</v>
      </c>
      <c r="E66" s="187" t="s">
        <v>55</v>
      </c>
      <c r="F66" s="181" t="s">
        <v>190</v>
      </c>
      <c r="G66" s="181" t="s">
        <v>184</v>
      </c>
      <c r="H66" s="181" t="s">
        <v>135</v>
      </c>
      <c r="I66" s="181" t="s">
        <v>64</v>
      </c>
      <c r="J66" s="285" t="s">
        <v>161</v>
      </c>
      <c r="K66" s="505">
        <f>+ROUND(TR_MARZO_2025!$D$10,LOOKUP($H66,TR_MARZO_2025!$B$71:$C$73,TR_MARZO_2025!$C$71:$C$73))</f>
        <v>6.4999999999999997E-3</v>
      </c>
    </row>
    <row r="67" spans="1:11" ht="16.5" x14ac:dyDescent="0.3">
      <c r="A67" s="67" t="str">
        <f t="shared" si="2"/>
        <v>RAMTCENACECentro Oriente</v>
      </c>
      <c r="B67" s="250" t="str">
        <f t="shared" si="0"/>
        <v>RAMTEnergíaCentro Oriente</v>
      </c>
      <c r="C67" s="67" t="str">
        <f t="shared" si="1"/>
        <v>RAMTCENACEEnergíaCentro Oriente</v>
      </c>
      <c r="E67" s="187" t="s">
        <v>60</v>
      </c>
      <c r="F67" s="181" t="s">
        <v>190</v>
      </c>
      <c r="G67" s="181" t="s">
        <v>184</v>
      </c>
      <c r="H67" s="181" t="s">
        <v>135</v>
      </c>
      <c r="I67" s="181" t="s">
        <v>64</v>
      </c>
      <c r="J67" s="285" t="s">
        <v>161</v>
      </c>
      <c r="K67" s="505">
        <f>+ROUND(TR_MARZO_2025!$D$10,LOOKUP($H67,TR_MARZO_2025!$B$71:$C$73,TR_MARZO_2025!$C$71:$C$73))</f>
        <v>6.4999999999999997E-3</v>
      </c>
    </row>
    <row r="68" spans="1:11" ht="16.5" x14ac:dyDescent="0.3">
      <c r="A68" s="67" t="str">
        <f t="shared" si="2"/>
        <v>DISTCENACECentro Oriente</v>
      </c>
      <c r="B68" s="250" t="str">
        <f t="shared" si="0"/>
        <v>DISTEnergíaCentro Oriente</v>
      </c>
      <c r="C68" s="67" t="str">
        <f t="shared" si="1"/>
        <v>DISTCENACEEnergíaCentro Oriente</v>
      </c>
      <c r="E68" s="180" t="s">
        <v>51</v>
      </c>
      <c r="F68" s="181" t="s">
        <v>190</v>
      </c>
      <c r="G68" s="181" t="s">
        <v>184</v>
      </c>
      <c r="H68" s="181" t="s">
        <v>135</v>
      </c>
      <c r="I68" s="181" t="s">
        <v>64</v>
      </c>
      <c r="J68" s="285" t="s">
        <v>161</v>
      </c>
      <c r="K68" s="505">
        <f>+ROUND(TR_MARZO_2025!$D$10,LOOKUP($H68,TR_MARZO_2025!$B$71:$C$73,TR_MARZO_2025!$C$71:$C$73))</f>
        <v>6.4999999999999997E-3</v>
      </c>
    </row>
    <row r="69" spans="1:11" ht="16.5" x14ac:dyDescent="0.3">
      <c r="A69" s="67" t="str">
        <f t="shared" si="2"/>
        <v>DITCENACECentro Oriente</v>
      </c>
      <c r="B69" s="250" t="str">
        <f t="shared" si="0"/>
        <v>DITEnergíaCentro Oriente</v>
      </c>
      <c r="C69" s="67" t="str">
        <f t="shared" si="1"/>
        <v>DITCENACEEnergíaCentro Oriente</v>
      </c>
      <c r="E69" s="180" t="s">
        <v>52</v>
      </c>
      <c r="F69" s="181" t="s">
        <v>190</v>
      </c>
      <c r="G69" s="181" t="s">
        <v>184</v>
      </c>
      <c r="H69" s="181" t="s">
        <v>135</v>
      </c>
      <c r="I69" s="181" t="s">
        <v>64</v>
      </c>
      <c r="J69" s="285" t="s">
        <v>161</v>
      </c>
      <c r="K69" s="505">
        <f>+ROUND(TR_MARZO_2025!$D$10,LOOKUP($H69,TR_MARZO_2025!$B$71:$C$73,TR_MARZO_2025!$C$71:$C$73))</f>
        <v>6.4999999999999997E-3</v>
      </c>
    </row>
    <row r="70" spans="1:11" ht="16.5" x14ac:dyDescent="0.3">
      <c r="A70" s="67" t="str">
        <f t="shared" si="2"/>
        <v>DB1CENACECentro Sur</v>
      </c>
      <c r="B70" s="250" t="str">
        <f t="shared" si="0"/>
        <v>DB1EnergíaCentro Sur</v>
      </c>
      <c r="C70" s="67" t="str">
        <f t="shared" si="1"/>
        <v>DB1CENACEEnergíaCentro Sur</v>
      </c>
      <c r="E70" s="180" t="s">
        <v>48</v>
      </c>
      <c r="F70" s="181" t="s">
        <v>190</v>
      </c>
      <c r="G70" s="181" t="s">
        <v>184</v>
      </c>
      <c r="H70" s="181" t="s">
        <v>135</v>
      </c>
      <c r="I70" s="181" t="s">
        <v>65</v>
      </c>
      <c r="J70" s="285" t="s">
        <v>161</v>
      </c>
      <c r="K70" s="505">
        <f>+ROUND(TR_MARZO_2025!$D$10,LOOKUP($H70,TR_MARZO_2025!$B$71:$C$73,TR_MARZO_2025!$C$71:$C$73))</f>
        <v>6.4999999999999997E-3</v>
      </c>
    </row>
    <row r="71" spans="1:11" ht="16.5" x14ac:dyDescent="0.3">
      <c r="A71" s="67" t="str">
        <f t="shared" si="2"/>
        <v>DB2CENACECentro Sur</v>
      </c>
      <c r="B71" s="250" t="str">
        <f t="shared" si="0"/>
        <v>DB2EnergíaCentro Sur</v>
      </c>
      <c r="C71" s="67" t="str">
        <f t="shared" si="1"/>
        <v>DB2CENACEEnergíaCentro Sur</v>
      </c>
      <c r="E71" s="180" t="s">
        <v>50</v>
      </c>
      <c r="F71" s="181" t="s">
        <v>190</v>
      </c>
      <c r="G71" s="181" t="s">
        <v>184</v>
      </c>
      <c r="H71" s="181" t="s">
        <v>135</v>
      </c>
      <c r="I71" s="181" t="s">
        <v>65</v>
      </c>
      <c r="J71" s="285" t="s">
        <v>161</v>
      </c>
      <c r="K71" s="505">
        <f>+ROUND(TR_MARZO_2025!$D$10,LOOKUP($H71,TR_MARZO_2025!$B$71:$C$73,TR_MARZO_2025!$C$71:$C$73))</f>
        <v>6.4999999999999997E-3</v>
      </c>
    </row>
    <row r="72" spans="1:11" ht="16.5" x14ac:dyDescent="0.3">
      <c r="A72" s="67" t="str">
        <f t="shared" si="2"/>
        <v>PDBTCENACECentro Sur</v>
      </c>
      <c r="B72" s="250" t="str">
        <f t="shared" si="0"/>
        <v>PDBTEnergíaCentro Sur</v>
      </c>
      <c r="C72" s="67" t="str">
        <f t="shared" si="1"/>
        <v>PDBTCENACEEnergíaCentro Sur</v>
      </c>
      <c r="E72" s="180" t="s">
        <v>56</v>
      </c>
      <c r="F72" s="181" t="s">
        <v>190</v>
      </c>
      <c r="G72" s="181" t="s">
        <v>184</v>
      </c>
      <c r="H72" s="181" t="s">
        <v>135</v>
      </c>
      <c r="I72" s="181" t="s">
        <v>65</v>
      </c>
      <c r="J72" s="285" t="s">
        <v>161</v>
      </c>
      <c r="K72" s="505">
        <f>+ROUND(TR_MARZO_2025!$D$10,LOOKUP($H72,TR_MARZO_2025!$B$71:$C$73,TR_MARZO_2025!$C$71:$C$73))</f>
        <v>6.4999999999999997E-3</v>
      </c>
    </row>
    <row r="73" spans="1:11" ht="16.5" x14ac:dyDescent="0.3">
      <c r="A73" s="67" t="str">
        <f t="shared" si="2"/>
        <v>GDBTCENACECentro Sur</v>
      </c>
      <c r="B73" s="250" t="str">
        <f t="shared" si="0"/>
        <v>GDBTEnergíaCentro Sur</v>
      </c>
      <c r="C73" s="67" t="str">
        <f t="shared" si="1"/>
        <v>GDBTCENACEEnergíaCentro Sur</v>
      </c>
      <c r="E73" s="187" t="s">
        <v>53</v>
      </c>
      <c r="F73" s="181" t="s">
        <v>190</v>
      </c>
      <c r="G73" s="181" t="s">
        <v>184</v>
      </c>
      <c r="H73" s="181" t="s">
        <v>135</v>
      </c>
      <c r="I73" s="181" t="s">
        <v>65</v>
      </c>
      <c r="J73" s="285" t="s">
        <v>161</v>
      </c>
      <c r="K73" s="505">
        <f>+ROUND(TR_MARZO_2025!$D$10,LOOKUP($H73,TR_MARZO_2025!$B$71:$C$73,TR_MARZO_2025!$C$71:$C$73))</f>
        <v>6.4999999999999997E-3</v>
      </c>
    </row>
    <row r="74" spans="1:11" ht="16.5" x14ac:dyDescent="0.3">
      <c r="A74" s="67" t="str">
        <f t="shared" si="2"/>
        <v>RABTCENACECentro Sur</v>
      </c>
      <c r="B74" s="250" t="str">
        <f t="shared" ref="B74:B137" si="3">E74&amp;H74&amp;I74</f>
        <v>RABTEnergíaCentro Sur</v>
      </c>
      <c r="C74" s="67" t="str">
        <f t="shared" ref="C74:C137" si="4">E74&amp;F74&amp;H74&amp;I74</f>
        <v>RABTCENACEEnergíaCentro Sur</v>
      </c>
      <c r="E74" s="187" t="s">
        <v>59</v>
      </c>
      <c r="F74" s="181" t="s">
        <v>190</v>
      </c>
      <c r="G74" s="181" t="s">
        <v>184</v>
      </c>
      <c r="H74" s="181" t="s">
        <v>135</v>
      </c>
      <c r="I74" s="181" t="s">
        <v>65</v>
      </c>
      <c r="J74" s="285" t="s">
        <v>161</v>
      </c>
      <c r="K74" s="505">
        <f>+ROUND(TR_MARZO_2025!$D$10,LOOKUP($H74,TR_MARZO_2025!$B$71:$C$73,TR_MARZO_2025!$C$71:$C$73))</f>
        <v>6.4999999999999997E-3</v>
      </c>
    </row>
    <row r="75" spans="1:11" ht="16.5" x14ac:dyDescent="0.3">
      <c r="A75" s="67" t="str">
        <f t="shared" ref="A75:A138" si="5">IF(J75="NA",E75&amp;F75&amp;I75,E75&amp;F75&amp;I75&amp;J75)</f>
        <v>APBTCENACECentro Sur</v>
      </c>
      <c r="B75" s="250" t="str">
        <f t="shared" si="3"/>
        <v>APBTEnergíaCentro Sur</v>
      </c>
      <c r="C75" s="67" t="str">
        <f t="shared" si="4"/>
        <v>APBTCENACEEnergíaCentro Sur</v>
      </c>
      <c r="E75" s="187" t="s">
        <v>57</v>
      </c>
      <c r="F75" s="181" t="s">
        <v>190</v>
      </c>
      <c r="G75" s="181" t="s">
        <v>184</v>
      </c>
      <c r="H75" s="181" t="s">
        <v>135</v>
      </c>
      <c r="I75" s="181" t="s">
        <v>65</v>
      </c>
      <c r="J75" s="285" t="s">
        <v>161</v>
      </c>
      <c r="K75" s="505">
        <f>+ROUND(TR_MARZO_2025!$D$10,LOOKUP($H75,TR_MARZO_2025!$B$71:$C$73,TR_MARZO_2025!$C$71:$C$73))</f>
        <v>6.4999999999999997E-3</v>
      </c>
    </row>
    <row r="76" spans="1:11" ht="16.5" x14ac:dyDescent="0.3">
      <c r="A76" s="67" t="str">
        <f t="shared" si="5"/>
        <v>APMTCENACECentro Sur</v>
      </c>
      <c r="B76" s="250" t="str">
        <f t="shared" si="3"/>
        <v>APMTEnergíaCentro Sur</v>
      </c>
      <c r="C76" s="67" t="str">
        <f t="shared" si="4"/>
        <v>APMTCENACEEnergíaCentro Sur</v>
      </c>
      <c r="E76" s="187" t="s">
        <v>58</v>
      </c>
      <c r="F76" s="181" t="s">
        <v>190</v>
      </c>
      <c r="G76" s="181" t="s">
        <v>184</v>
      </c>
      <c r="H76" s="181" t="s">
        <v>135</v>
      </c>
      <c r="I76" s="181" t="s">
        <v>65</v>
      </c>
      <c r="J76" s="285" t="s">
        <v>161</v>
      </c>
      <c r="K76" s="505">
        <f>+ROUND(TR_MARZO_2025!$D$10,LOOKUP($H76,TR_MARZO_2025!$B$71:$C$73,TR_MARZO_2025!$C$71:$C$73))</f>
        <v>6.4999999999999997E-3</v>
      </c>
    </row>
    <row r="77" spans="1:11" ht="16.5" x14ac:dyDescent="0.3">
      <c r="A77" s="67" t="str">
        <f t="shared" si="5"/>
        <v>GDMTHCENACECentro Sur</v>
      </c>
      <c r="B77" s="250" t="str">
        <f t="shared" si="3"/>
        <v>GDMTHEnergíaCentro Sur</v>
      </c>
      <c r="C77" s="67" t="str">
        <f t="shared" si="4"/>
        <v>GDMTHCENACEEnergíaCentro Sur</v>
      </c>
      <c r="E77" s="180" t="s">
        <v>54</v>
      </c>
      <c r="F77" s="181" t="s">
        <v>190</v>
      </c>
      <c r="G77" s="181" t="s">
        <v>184</v>
      </c>
      <c r="H77" s="181" t="s">
        <v>135</v>
      </c>
      <c r="I77" s="181" t="s">
        <v>65</v>
      </c>
      <c r="J77" s="285" t="s">
        <v>161</v>
      </c>
      <c r="K77" s="505">
        <f>+ROUND(TR_MARZO_2025!$D$10,LOOKUP($H77,TR_MARZO_2025!$B$71:$C$73,TR_MARZO_2025!$C$71:$C$73))</f>
        <v>6.4999999999999997E-3</v>
      </c>
    </row>
    <row r="78" spans="1:11" ht="16.5" x14ac:dyDescent="0.3">
      <c r="A78" s="67" t="str">
        <f t="shared" si="5"/>
        <v>GDMTOCENACECentro Sur</v>
      </c>
      <c r="B78" s="250" t="str">
        <f t="shared" si="3"/>
        <v>GDMTOEnergíaCentro Sur</v>
      </c>
      <c r="C78" s="67" t="str">
        <f t="shared" si="4"/>
        <v>GDMTOCENACEEnergíaCentro Sur</v>
      </c>
      <c r="E78" s="180" t="s">
        <v>55</v>
      </c>
      <c r="F78" s="181" t="s">
        <v>190</v>
      </c>
      <c r="G78" s="181" t="s">
        <v>184</v>
      </c>
      <c r="H78" s="181" t="s">
        <v>135</v>
      </c>
      <c r="I78" s="181" t="s">
        <v>65</v>
      </c>
      <c r="J78" s="285" t="s">
        <v>161</v>
      </c>
      <c r="K78" s="505">
        <f>+ROUND(TR_MARZO_2025!$D$10,LOOKUP($H78,TR_MARZO_2025!$B$71:$C$73,TR_MARZO_2025!$C$71:$C$73))</f>
        <v>6.4999999999999997E-3</v>
      </c>
    </row>
    <row r="79" spans="1:11" ht="16.5" x14ac:dyDescent="0.3">
      <c r="A79" s="67" t="str">
        <f t="shared" si="5"/>
        <v>RAMTCENACECentro Sur</v>
      </c>
      <c r="B79" s="250" t="str">
        <f t="shared" si="3"/>
        <v>RAMTEnergíaCentro Sur</v>
      </c>
      <c r="C79" s="67" t="str">
        <f t="shared" si="4"/>
        <v>RAMTCENACEEnergíaCentro Sur</v>
      </c>
      <c r="E79" s="180" t="s">
        <v>60</v>
      </c>
      <c r="F79" s="181" t="s">
        <v>190</v>
      </c>
      <c r="G79" s="181" t="s">
        <v>184</v>
      </c>
      <c r="H79" s="181" t="s">
        <v>135</v>
      </c>
      <c r="I79" s="181" t="s">
        <v>65</v>
      </c>
      <c r="J79" s="285" t="s">
        <v>161</v>
      </c>
      <c r="K79" s="505">
        <f>+ROUND(TR_MARZO_2025!$D$10,LOOKUP($H79,TR_MARZO_2025!$B$71:$C$73,TR_MARZO_2025!$C$71:$C$73))</f>
        <v>6.4999999999999997E-3</v>
      </c>
    </row>
    <row r="80" spans="1:11" ht="16.5" x14ac:dyDescent="0.3">
      <c r="A80" s="67" t="str">
        <f t="shared" si="5"/>
        <v>DISTCENACECentro Sur</v>
      </c>
      <c r="B80" s="250" t="str">
        <f t="shared" si="3"/>
        <v>DISTEnergíaCentro Sur</v>
      </c>
      <c r="C80" s="67" t="str">
        <f t="shared" si="4"/>
        <v>DISTCENACEEnergíaCentro Sur</v>
      </c>
      <c r="E80" s="180" t="s">
        <v>51</v>
      </c>
      <c r="F80" s="181" t="s">
        <v>190</v>
      </c>
      <c r="G80" s="181" t="s">
        <v>184</v>
      </c>
      <c r="H80" s="181" t="s">
        <v>135</v>
      </c>
      <c r="I80" s="181" t="s">
        <v>65</v>
      </c>
      <c r="J80" s="285" t="s">
        <v>161</v>
      </c>
      <c r="K80" s="505">
        <f>+ROUND(TR_MARZO_2025!$D$10,LOOKUP($H80,TR_MARZO_2025!$B$71:$C$73,TR_MARZO_2025!$C$71:$C$73))</f>
        <v>6.4999999999999997E-3</v>
      </c>
    </row>
    <row r="81" spans="1:11" ht="16.5" x14ac:dyDescent="0.3">
      <c r="A81" s="67" t="str">
        <f t="shared" si="5"/>
        <v>DITCENACECentro Sur</v>
      </c>
      <c r="B81" s="250" t="str">
        <f t="shared" si="3"/>
        <v>DITEnergíaCentro Sur</v>
      </c>
      <c r="C81" s="67" t="str">
        <f t="shared" si="4"/>
        <v>DITCENACEEnergíaCentro Sur</v>
      </c>
      <c r="E81" s="180" t="s">
        <v>52</v>
      </c>
      <c r="F81" s="181" t="s">
        <v>190</v>
      </c>
      <c r="G81" s="181" t="s">
        <v>184</v>
      </c>
      <c r="H81" s="181" t="s">
        <v>135</v>
      </c>
      <c r="I81" s="181" t="s">
        <v>65</v>
      </c>
      <c r="J81" s="285" t="s">
        <v>161</v>
      </c>
      <c r="K81" s="505">
        <f>+ROUND(TR_MARZO_2025!$D$10,LOOKUP($H81,TR_MARZO_2025!$B$71:$C$73,TR_MARZO_2025!$C$71:$C$73))</f>
        <v>6.4999999999999997E-3</v>
      </c>
    </row>
    <row r="82" spans="1:11" ht="16.5" x14ac:dyDescent="0.3">
      <c r="A82" s="67" t="str">
        <f t="shared" si="5"/>
        <v>DB1CENACEGolfo Centro</v>
      </c>
      <c r="B82" s="250" t="str">
        <f t="shared" si="3"/>
        <v>DB1EnergíaGolfo Centro</v>
      </c>
      <c r="C82" s="67" t="str">
        <f t="shared" si="4"/>
        <v>DB1CENACEEnergíaGolfo Centro</v>
      </c>
      <c r="E82" s="180" t="s">
        <v>48</v>
      </c>
      <c r="F82" s="181" t="s">
        <v>190</v>
      </c>
      <c r="G82" s="181" t="s">
        <v>184</v>
      </c>
      <c r="H82" s="181" t="s">
        <v>135</v>
      </c>
      <c r="I82" s="181" t="s">
        <v>66</v>
      </c>
      <c r="J82" s="285" t="s">
        <v>161</v>
      </c>
      <c r="K82" s="505">
        <f>+ROUND(TR_MARZO_2025!$D$10,LOOKUP($H82,TR_MARZO_2025!$B$71:$C$73,TR_MARZO_2025!$C$71:$C$73))</f>
        <v>6.4999999999999997E-3</v>
      </c>
    </row>
    <row r="83" spans="1:11" ht="16.5" x14ac:dyDescent="0.3">
      <c r="A83" s="67" t="str">
        <f t="shared" si="5"/>
        <v>DB2CENACEGolfo Centro</v>
      </c>
      <c r="B83" s="250" t="str">
        <f t="shared" si="3"/>
        <v>DB2EnergíaGolfo Centro</v>
      </c>
      <c r="C83" s="67" t="str">
        <f t="shared" si="4"/>
        <v>DB2CENACEEnergíaGolfo Centro</v>
      </c>
      <c r="E83" s="180" t="s">
        <v>50</v>
      </c>
      <c r="F83" s="181" t="s">
        <v>190</v>
      </c>
      <c r="G83" s="181" t="s">
        <v>184</v>
      </c>
      <c r="H83" s="181" t="s">
        <v>135</v>
      </c>
      <c r="I83" s="181" t="s">
        <v>66</v>
      </c>
      <c r="J83" s="285" t="s">
        <v>161</v>
      </c>
      <c r="K83" s="505">
        <f>+ROUND(TR_MARZO_2025!$D$10,LOOKUP($H83,TR_MARZO_2025!$B$71:$C$73,TR_MARZO_2025!$C$71:$C$73))</f>
        <v>6.4999999999999997E-3</v>
      </c>
    </row>
    <row r="84" spans="1:11" ht="16.5" x14ac:dyDescent="0.3">
      <c r="A84" s="67" t="str">
        <f t="shared" si="5"/>
        <v>PDBTCENACEGolfo Centro</v>
      </c>
      <c r="B84" s="250" t="str">
        <f t="shared" si="3"/>
        <v>PDBTEnergíaGolfo Centro</v>
      </c>
      <c r="C84" s="67" t="str">
        <f t="shared" si="4"/>
        <v>PDBTCENACEEnergíaGolfo Centro</v>
      </c>
      <c r="E84" s="180" t="s">
        <v>56</v>
      </c>
      <c r="F84" s="181" t="s">
        <v>190</v>
      </c>
      <c r="G84" s="181" t="s">
        <v>184</v>
      </c>
      <c r="H84" s="181" t="s">
        <v>135</v>
      </c>
      <c r="I84" s="181" t="s">
        <v>66</v>
      </c>
      <c r="J84" s="285" t="s">
        <v>161</v>
      </c>
      <c r="K84" s="505">
        <f>+ROUND(TR_MARZO_2025!$D$10,LOOKUP($H84,TR_MARZO_2025!$B$71:$C$73,TR_MARZO_2025!$C$71:$C$73))</f>
        <v>6.4999999999999997E-3</v>
      </c>
    </row>
    <row r="85" spans="1:11" ht="16.5" x14ac:dyDescent="0.3">
      <c r="A85" s="67" t="str">
        <f t="shared" si="5"/>
        <v>GDBTCENACEGolfo Centro</v>
      </c>
      <c r="B85" s="250" t="str">
        <f t="shared" si="3"/>
        <v>GDBTEnergíaGolfo Centro</v>
      </c>
      <c r="C85" s="67" t="str">
        <f t="shared" si="4"/>
        <v>GDBTCENACEEnergíaGolfo Centro</v>
      </c>
      <c r="E85" s="187" t="s">
        <v>53</v>
      </c>
      <c r="F85" s="181" t="s">
        <v>190</v>
      </c>
      <c r="G85" s="181" t="s">
        <v>184</v>
      </c>
      <c r="H85" s="181" t="s">
        <v>135</v>
      </c>
      <c r="I85" s="181" t="s">
        <v>66</v>
      </c>
      <c r="J85" s="285" t="s">
        <v>161</v>
      </c>
      <c r="K85" s="505">
        <f>+ROUND(TR_MARZO_2025!$D$10,LOOKUP($H85,TR_MARZO_2025!$B$71:$C$73,TR_MARZO_2025!$C$71:$C$73))</f>
        <v>6.4999999999999997E-3</v>
      </c>
    </row>
    <row r="86" spans="1:11" ht="16.5" x14ac:dyDescent="0.3">
      <c r="A86" s="67" t="str">
        <f t="shared" si="5"/>
        <v>RABTCENACEGolfo Centro</v>
      </c>
      <c r="B86" s="250" t="str">
        <f t="shared" si="3"/>
        <v>RABTEnergíaGolfo Centro</v>
      </c>
      <c r="C86" s="67" t="str">
        <f t="shared" si="4"/>
        <v>RABTCENACEEnergíaGolfo Centro</v>
      </c>
      <c r="E86" s="187" t="s">
        <v>59</v>
      </c>
      <c r="F86" s="181" t="s">
        <v>190</v>
      </c>
      <c r="G86" s="181" t="s">
        <v>184</v>
      </c>
      <c r="H86" s="181" t="s">
        <v>135</v>
      </c>
      <c r="I86" s="181" t="s">
        <v>66</v>
      </c>
      <c r="J86" s="285" t="s">
        <v>161</v>
      </c>
      <c r="K86" s="505">
        <f>+ROUND(TR_MARZO_2025!$D$10,LOOKUP($H86,TR_MARZO_2025!$B$71:$C$73,TR_MARZO_2025!$C$71:$C$73))</f>
        <v>6.4999999999999997E-3</v>
      </c>
    </row>
    <row r="87" spans="1:11" ht="16.5" x14ac:dyDescent="0.3">
      <c r="A87" s="67" t="str">
        <f t="shared" si="5"/>
        <v>APBTCENACEGolfo Centro</v>
      </c>
      <c r="B87" s="250" t="str">
        <f t="shared" si="3"/>
        <v>APBTEnergíaGolfo Centro</v>
      </c>
      <c r="C87" s="67" t="str">
        <f t="shared" si="4"/>
        <v>APBTCENACEEnergíaGolfo Centro</v>
      </c>
      <c r="E87" s="187" t="s">
        <v>57</v>
      </c>
      <c r="F87" s="181" t="s">
        <v>190</v>
      </c>
      <c r="G87" s="181" t="s">
        <v>184</v>
      </c>
      <c r="H87" s="181" t="s">
        <v>135</v>
      </c>
      <c r="I87" s="181" t="s">
        <v>66</v>
      </c>
      <c r="J87" s="285" t="s">
        <v>161</v>
      </c>
      <c r="K87" s="505">
        <f>+ROUND(TR_MARZO_2025!$D$10,LOOKUP($H87,TR_MARZO_2025!$B$71:$C$73,TR_MARZO_2025!$C$71:$C$73))</f>
        <v>6.4999999999999997E-3</v>
      </c>
    </row>
    <row r="88" spans="1:11" ht="16.5" x14ac:dyDescent="0.3">
      <c r="A88" s="67" t="str">
        <f t="shared" si="5"/>
        <v>APMTCENACEGolfo Centro</v>
      </c>
      <c r="B88" s="250" t="str">
        <f t="shared" si="3"/>
        <v>APMTEnergíaGolfo Centro</v>
      </c>
      <c r="C88" s="67" t="str">
        <f t="shared" si="4"/>
        <v>APMTCENACEEnergíaGolfo Centro</v>
      </c>
      <c r="E88" s="187" t="s">
        <v>58</v>
      </c>
      <c r="F88" s="181" t="s">
        <v>190</v>
      </c>
      <c r="G88" s="181" t="s">
        <v>184</v>
      </c>
      <c r="H88" s="181" t="s">
        <v>135</v>
      </c>
      <c r="I88" s="181" t="s">
        <v>66</v>
      </c>
      <c r="J88" s="285" t="s">
        <v>161</v>
      </c>
      <c r="K88" s="505">
        <f>+ROUND(TR_MARZO_2025!$D$10,LOOKUP($H88,TR_MARZO_2025!$B$71:$C$73,TR_MARZO_2025!$C$71:$C$73))</f>
        <v>6.4999999999999997E-3</v>
      </c>
    </row>
    <row r="89" spans="1:11" ht="16.5" x14ac:dyDescent="0.3">
      <c r="A89" s="67" t="str">
        <f t="shared" si="5"/>
        <v>GDMTHCENACEGolfo Centro</v>
      </c>
      <c r="B89" s="250" t="str">
        <f t="shared" si="3"/>
        <v>GDMTHEnergíaGolfo Centro</v>
      </c>
      <c r="C89" s="67" t="str">
        <f t="shared" si="4"/>
        <v>GDMTHCENACEEnergíaGolfo Centro</v>
      </c>
      <c r="E89" s="180" t="s">
        <v>54</v>
      </c>
      <c r="F89" s="181" t="s">
        <v>190</v>
      </c>
      <c r="G89" s="181" t="s">
        <v>184</v>
      </c>
      <c r="H89" s="181" t="s">
        <v>135</v>
      </c>
      <c r="I89" s="181" t="s">
        <v>66</v>
      </c>
      <c r="J89" s="285" t="s">
        <v>161</v>
      </c>
      <c r="K89" s="505">
        <f>+ROUND(TR_MARZO_2025!$D$10,LOOKUP($H89,TR_MARZO_2025!$B$71:$C$73,TR_MARZO_2025!$C$71:$C$73))</f>
        <v>6.4999999999999997E-3</v>
      </c>
    </row>
    <row r="90" spans="1:11" ht="16.5" x14ac:dyDescent="0.3">
      <c r="A90" s="67" t="str">
        <f t="shared" si="5"/>
        <v>GDMTOCENACEGolfo Centro</v>
      </c>
      <c r="B90" s="250" t="str">
        <f t="shared" si="3"/>
        <v>GDMTOEnergíaGolfo Centro</v>
      </c>
      <c r="C90" s="67" t="str">
        <f t="shared" si="4"/>
        <v>GDMTOCENACEEnergíaGolfo Centro</v>
      </c>
      <c r="E90" s="180" t="s">
        <v>55</v>
      </c>
      <c r="F90" s="181" t="s">
        <v>190</v>
      </c>
      <c r="G90" s="181" t="s">
        <v>184</v>
      </c>
      <c r="H90" s="181" t="s">
        <v>135</v>
      </c>
      <c r="I90" s="181" t="s">
        <v>66</v>
      </c>
      <c r="J90" s="285" t="s">
        <v>161</v>
      </c>
      <c r="K90" s="505">
        <f>+ROUND(TR_MARZO_2025!$D$10,LOOKUP($H90,TR_MARZO_2025!$B$71:$C$73,TR_MARZO_2025!$C$71:$C$73))</f>
        <v>6.4999999999999997E-3</v>
      </c>
    </row>
    <row r="91" spans="1:11" ht="16.5" x14ac:dyDescent="0.3">
      <c r="A91" s="67" t="str">
        <f t="shared" si="5"/>
        <v>RAMTCENACEGolfo Centro</v>
      </c>
      <c r="B91" s="250" t="str">
        <f t="shared" si="3"/>
        <v>RAMTEnergíaGolfo Centro</v>
      </c>
      <c r="C91" s="67" t="str">
        <f t="shared" si="4"/>
        <v>RAMTCENACEEnergíaGolfo Centro</v>
      </c>
      <c r="E91" s="180" t="s">
        <v>60</v>
      </c>
      <c r="F91" s="181" t="s">
        <v>190</v>
      </c>
      <c r="G91" s="181" t="s">
        <v>184</v>
      </c>
      <c r="H91" s="181" t="s">
        <v>135</v>
      </c>
      <c r="I91" s="181" t="s">
        <v>66</v>
      </c>
      <c r="J91" s="285" t="s">
        <v>161</v>
      </c>
      <c r="K91" s="505">
        <f>+ROUND(TR_MARZO_2025!$D$10,LOOKUP($H91,TR_MARZO_2025!$B$71:$C$73,TR_MARZO_2025!$C$71:$C$73))</f>
        <v>6.4999999999999997E-3</v>
      </c>
    </row>
    <row r="92" spans="1:11" ht="16.5" x14ac:dyDescent="0.3">
      <c r="A92" s="67" t="str">
        <f t="shared" si="5"/>
        <v>DISTCENACEGolfo Centro</v>
      </c>
      <c r="B92" s="250" t="str">
        <f t="shared" si="3"/>
        <v>DISTEnergíaGolfo Centro</v>
      </c>
      <c r="C92" s="67" t="str">
        <f t="shared" si="4"/>
        <v>DISTCENACEEnergíaGolfo Centro</v>
      </c>
      <c r="E92" s="180" t="s">
        <v>51</v>
      </c>
      <c r="F92" s="181" t="s">
        <v>190</v>
      </c>
      <c r="G92" s="181" t="s">
        <v>184</v>
      </c>
      <c r="H92" s="181" t="s">
        <v>135</v>
      </c>
      <c r="I92" s="181" t="s">
        <v>66</v>
      </c>
      <c r="J92" s="285" t="s">
        <v>161</v>
      </c>
      <c r="K92" s="505">
        <f>+ROUND(TR_MARZO_2025!$D$10,LOOKUP($H92,TR_MARZO_2025!$B$71:$C$73,TR_MARZO_2025!$C$71:$C$73))</f>
        <v>6.4999999999999997E-3</v>
      </c>
    </row>
    <row r="93" spans="1:11" ht="16.5" x14ac:dyDescent="0.3">
      <c r="A93" s="67" t="str">
        <f t="shared" si="5"/>
        <v>DITCENACEGolfo Centro</v>
      </c>
      <c r="B93" s="250" t="str">
        <f t="shared" si="3"/>
        <v>DITEnergíaGolfo Centro</v>
      </c>
      <c r="C93" s="67" t="str">
        <f t="shared" si="4"/>
        <v>DITCENACEEnergíaGolfo Centro</v>
      </c>
      <c r="E93" s="180" t="s">
        <v>52</v>
      </c>
      <c r="F93" s="181" t="s">
        <v>190</v>
      </c>
      <c r="G93" s="181" t="s">
        <v>184</v>
      </c>
      <c r="H93" s="181" t="s">
        <v>135</v>
      </c>
      <c r="I93" s="181" t="s">
        <v>66</v>
      </c>
      <c r="J93" s="285" t="s">
        <v>161</v>
      </c>
      <c r="K93" s="505">
        <f>+ROUND(TR_MARZO_2025!$D$10,LOOKUP($H93,TR_MARZO_2025!$B$71:$C$73,TR_MARZO_2025!$C$71:$C$73))</f>
        <v>6.4999999999999997E-3</v>
      </c>
    </row>
    <row r="94" spans="1:11" ht="16.5" x14ac:dyDescent="0.3">
      <c r="A94" s="67" t="str">
        <f t="shared" si="5"/>
        <v>DB1CENACEGolfo Norte</v>
      </c>
      <c r="B94" s="250" t="str">
        <f t="shared" si="3"/>
        <v>DB1EnergíaGolfo Norte</v>
      </c>
      <c r="C94" s="67" t="str">
        <f t="shared" si="4"/>
        <v>DB1CENACEEnergíaGolfo Norte</v>
      </c>
      <c r="E94" s="180" t="s">
        <v>48</v>
      </c>
      <c r="F94" s="181" t="s">
        <v>190</v>
      </c>
      <c r="G94" s="181" t="s">
        <v>184</v>
      </c>
      <c r="H94" s="181" t="s">
        <v>135</v>
      </c>
      <c r="I94" s="181" t="s">
        <v>67</v>
      </c>
      <c r="J94" s="285" t="s">
        <v>161</v>
      </c>
      <c r="K94" s="505">
        <f>+ROUND(TR_MARZO_2025!$D$10,LOOKUP($H94,TR_MARZO_2025!$B$71:$C$73,TR_MARZO_2025!$C$71:$C$73))</f>
        <v>6.4999999999999997E-3</v>
      </c>
    </row>
    <row r="95" spans="1:11" ht="16.5" x14ac:dyDescent="0.3">
      <c r="A95" s="67" t="str">
        <f t="shared" si="5"/>
        <v>DB2CENACEGolfo Norte</v>
      </c>
      <c r="B95" s="250" t="str">
        <f t="shared" si="3"/>
        <v>DB2EnergíaGolfo Norte</v>
      </c>
      <c r="C95" s="67" t="str">
        <f t="shared" si="4"/>
        <v>DB2CENACEEnergíaGolfo Norte</v>
      </c>
      <c r="E95" s="180" t="s">
        <v>50</v>
      </c>
      <c r="F95" s="181" t="s">
        <v>190</v>
      </c>
      <c r="G95" s="181" t="s">
        <v>184</v>
      </c>
      <c r="H95" s="181" t="s">
        <v>135</v>
      </c>
      <c r="I95" s="181" t="s">
        <v>67</v>
      </c>
      <c r="J95" s="285" t="s">
        <v>161</v>
      </c>
      <c r="K95" s="505">
        <f>+ROUND(TR_MARZO_2025!$D$10,LOOKUP($H95,TR_MARZO_2025!$B$71:$C$73,TR_MARZO_2025!$C$71:$C$73))</f>
        <v>6.4999999999999997E-3</v>
      </c>
    </row>
    <row r="96" spans="1:11" ht="16.5" x14ac:dyDescent="0.3">
      <c r="A96" s="67" t="str">
        <f t="shared" si="5"/>
        <v>PDBTCENACEGolfo Norte</v>
      </c>
      <c r="B96" s="250" t="str">
        <f t="shared" si="3"/>
        <v>PDBTEnergíaGolfo Norte</v>
      </c>
      <c r="C96" s="67" t="str">
        <f t="shared" si="4"/>
        <v>PDBTCENACEEnergíaGolfo Norte</v>
      </c>
      <c r="E96" s="180" t="s">
        <v>56</v>
      </c>
      <c r="F96" s="181" t="s">
        <v>190</v>
      </c>
      <c r="G96" s="181" t="s">
        <v>184</v>
      </c>
      <c r="H96" s="181" t="s">
        <v>135</v>
      </c>
      <c r="I96" s="181" t="s">
        <v>67</v>
      </c>
      <c r="J96" s="285" t="s">
        <v>161</v>
      </c>
      <c r="K96" s="505">
        <f>+ROUND(TR_MARZO_2025!$D$10,LOOKUP($H96,TR_MARZO_2025!$B$71:$C$73,TR_MARZO_2025!$C$71:$C$73))</f>
        <v>6.4999999999999997E-3</v>
      </c>
    </row>
    <row r="97" spans="1:11" ht="16.5" x14ac:dyDescent="0.3">
      <c r="A97" s="67" t="str">
        <f t="shared" si="5"/>
        <v>GDBTCENACEGolfo Norte</v>
      </c>
      <c r="B97" s="250" t="str">
        <f t="shared" si="3"/>
        <v>GDBTEnergíaGolfo Norte</v>
      </c>
      <c r="C97" s="67" t="str">
        <f t="shared" si="4"/>
        <v>GDBTCENACEEnergíaGolfo Norte</v>
      </c>
      <c r="E97" s="187" t="s">
        <v>53</v>
      </c>
      <c r="F97" s="181" t="s">
        <v>190</v>
      </c>
      <c r="G97" s="181" t="s">
        <v>184</v>
      </c>
      <c r="H97" s="181" t="s">
        <v>135</v>
      </c>
      <c r="I97" s="181" t="s">
        <v>67</v>
      </c>
      <c r="J97" s="285" t="s">
        <v>161</v>
      </c>
      <c r="K97" s="505">
        <f>+ROUND(TR_MARZO_2025!$D$10,LOOKUP($H97,TR_MARZO_2025!$B$71:$C$73,TR_MARZO_2025!$C$71:$C$73))</f>
        <v>6.4999999999999997E-3</v>
      </c>
    </row>
    <row r="98" spans="1:11" ht="16.5" x14ac:dyDescent="0.3">
      <c r="A98" s="67" t="str">
        <f t="shared" si="5"/>
        <v>RABTCENACEGolfo Norte</v>
      </c>
      <c r="B98" s="250" t="str">
        <f t="shared" si="3"/>
        <v>RABTEnergíaGolfo Norte</v>
      </c>
      <c r="C98" s="67" t="str">
        <f t="shared" si="4"/>
        <v>RABTCENACEEnergíaGolfo Norte</v>
      </c>
      <c r="E98" s="187" t="s">
        <v>59</v>
      </c>
      <c r="F98" s="181" t="s">
        <v>190</v>
      </c>
      <c r="G98" s="181" t="s">
        <v>184</v>
      </c>
      <c r="H98" s="181" t="s">
        <v>135</v>
      </c>
      <c r="I98" s="181" t="s">
        <v>67</v>
      </c>
      <c r="J98" s="285" t="s">
        <v>161</v>
      </c>
      <c r="K98" s="505">
        <f>+ROUND(TR_MARZO_2025!$D$10,LOOKUP($H98,TR_MARZO_2025!$B$71:$C$73,TR_MARZO_2025!$C$71:$C$73))</f>
        <v>6.4999999999999997E-3</v>
      </c>
    </row>
    <row r="99" spans="1:11" ht="16.5" x14ac:dyDescent="0.3">
      <c r="A99" s="67" t="str">
        <f t="shared" si="5"/>
        <v>APBTCENACEGolfo Norte</v>
      </c>
      <c r="B99" s="250" t="str">
        <f t="shared" si="3"/>
        <v>APBTEnergíaGolfo Norte</v>
      </c>
      <c r="C99" s="67" t="str">
        <f t="shared" si="4"/>
        <v>APBTCENACEEnergíaGolfo Norte</v>
      </c>
      <c r="E99" s="187" t="s">
        <v>57</v>
      </c>
      <c r="F99" s="181" t="s">
        <v>190</v>
      </c>
      <c r="G99" s="181" t="s">
        <v>184</v>
      </c>
      <c r="H99" s="181" t="s">
        <v>135</v>
      </c>
      <c r="I99" s="181" t="s">
        <v>67</v>
      </c>
      <c r="J99" s="285" t="s">
        <v>161</v>
      </c>
      <c r="K99" s="505">
        <f>+ROUND(TR_MARZO_2025!$D$10,LOOKUP($H99,TR_MARZO_2025!$B$71:$C$73,TR_MARZO_2025!$C$71:$C$73))</f>
        <v>6.4999999999999997E-3</v>
      </c>
    </row>
    <row r="100" spans="1:11" ht="16.5" x14ac:dyDescent="0.3">
      <c r="A100" s="67" t="str">
        <f t="shared" si="5"/>
        <v>APMTCENACEGolfo Norte</v>
      </c>
      <c r="B100" s="250" t="str">
        <f t="shared" si="3"/>
        <v>APMTEnergíaGolfo Norte</v>
      </c>
      <c r="C100" s="67" t="str">
        <f t="shared" si="4"/>
        <v>APMTCENACEEnergíaGolfo Norte</v>
      </c>
      <c r="E100" s="187" t="s">
        <v>58</v>
      </c>
      <c r="F100" s="181" t="s">
        <v>190</v>
      </c>
      <c r="G100" s="181" t="s">
        <v>184</v>
      </c>
      <c r="H100" s="181" t="s">
        <v>135</v>
      </c>
      <c r="I100" s="181" t="s">
        <v>67</v>
      </c>
      <c r="J100" s="285" t="s">
        <v>161</v>
      </c>
      <c r="K100" s="505">
        <f>+ROUND(TR_MARZO_2025!$D$10,LOOKUP($H100,TR_MARZO_2025!$B$71:$C$73,TR_MARZO_2025!$C$71:$C$73))</f>
        <v>6.4999999999999997E-3</v>
      </c>
    </row>
    <row r="101" spans="1:11" ht="16.5" x14ac:dyDescent="0.3">
      <c r="A101" s="67" t="str">
        <f t="shared" si="5"/>
        <v>GDMTHCENACEGolfo Norte</v>
      </c>
      <c r="B101" s="250" t="str">
        <f t="shared" si="3"/>
        <v>GDMTHEnergíaGolfo Norte</v>
      </c>
      <c r="C101" s="67" t="str">
        <f t="shared" si="4"/>
        <v>GDMTHCENACEEnergíaGolfo Norte</v>
      </c>
      <c r="E101" s="180" t="s">
        <v>54</v>
      </c>
      <c r="F101" s="181" t="s">
        <v>190</v>
      </c>
      <c r="G101" s="181" t="s">
        <v>184</v>
      </c>
      <c r="H101" s="181" t="s">
        <v>135</v>
      </c>
      <c r="I101" s="181" t="s">
        <v>67</v>
      </c>
      <c r="J101" s="285" t="s">
        <v>161</v>
      </c>
      <c r="K101" s="505">
        <f>+ROUND(TR_MARZO_2025!$D$10,LOOKUP($H101,TR_MARZO_2025!$B$71:$C$73,TR_MARZO_2025!$C$71:$C$73))</f>
        <v>6.4999999999999997E-3</v>
      </c>
    </row>
    <row r="102" spans="1:11" ht="16.5" x14ac:dyDescent="0.3">
      <c r="A102" s="67" t="str">
        <f t="shared" si="5"/>
        <v>GDMTOCENACEGolfo Norte</v>
      </c>
      <c r="B102" s="250" t="str">
        <f t="shared" si="3"/>
        <v>GDMTOEnergíaGolfo Norte</v>
      </c>
      <c r="C102" s="67" t="str">
        <f t="shared" si="4"/>
        <v>GDMTOCENACEEnergíaGolfo Norte</v>
      </c>
      <c r="E102" s="180" t="s">
        <v>55</v>
      </c>
      <c r="F102" s="181" t="s">
        <v>190</v>
      </c>
      <c r="G102" s="181" t="s">
        <v>184</v>
      </c>
      <c r="H102" s="181" t="s">
        <v>135</v>
      </c>
      <c r="I102" s="181" t="s">
        <v>67</v>
      </c>
      <c r="J102" s="285" t="s">
        <v>161</v>
      </c>
      <c r="K102" s="505">
        <f>+ROUND(TR_MARZO_2025!$D$10,LOOKUP($H102,TR_MARZO_2025!$B$71:$C$73,TR_MARZO_2025!$C$71:$C$73))</f>
        <v>6.4999999999999997E-3</v>
      </c>
    </row>
    <row r="103" spans="1:11" ht="16.5" x14ac:dyDescent="0.3">
      <c r="A103" s="67" t="str">
        <f t="shared" si="5"/>
        <v>RAMTCENACEGolfo Norte</v>
      </c>
      <c r="B103" s="250" t="str">
        <f t="shared" si="3"/>
        <v>RAMTEnergíaGolfo Norte</v>
      </c>
      <c r="C103" s="67" t="str">
        <f t="shared" si="4"/>
        <v>RAMTCENACEEnergíaGolfo Norte</v>
      </c>
      <c r="E103" s="180" t="s">
        <v>60</v>
      </c>
      <c r="F103" s="181" t="s">
        <v>190</v>
      </c>
      <c r="G103" s="181" t="s">
        <v>184</v>
      </c>
      <c r="H103" s="181" t="s">
        <v>135</v>
      </c>
      <c r="I103" s="181" t="s">
        <v>67</v>
      </c>
      <c r="J103" s="285" t="s">
        <v>161</v>
      </c>
      <c r="K103" s="505">
        <f>+ROUND(TR_MARZO_2025!$D$10,LOOKUP($H103,TR_MARZO_2025!$B$71:$C$73,TR_MARZO_2025!$C$71:$C$73))</f>
        <v>6.4999999999999997E-3</v>
      </c>
    </row>
    <row r="104" spans="1:11" ht="16.5" x14ac:dyDescent="0.3">
      <c r="A104" s="67" t="str">
        <f t="shared" si="5"/>
        <v>DISTCENACEGolfo Norte</v>
      </c>
      <c r="B104" s="250" t="str">
        <f t="shared" si="3"/>
        <v>DISTEnergíaGolfo Norte</v>
      </c>
      <c r="C104" s="67" t="str">
        <f t="shared" si="4"/>
        <v>DISTCENACEEnergíaGolfo Norte</v>
      </c>
      <c r="E104" s="180" t="s">
        <v>51</v>
      </c>
      <c r="F104" s="181" t="s">
        <v>190</v>
      </c>
      <c r="G104" s="181" t="s">
        <v>184</v>
      </c>
      <c r="H104" s="181" t="s">
        <v>135</v>
      </c>
      <c r="I104" s="181" t="s">
        <v>67</v>
      </c>
      <c r="J104" s="285" t="s">
        <v>161</v>
      </c>
      <c r="K104" s="505">
        <f>+ROUND(TR_MARZO_2025!$D$10,LOOKUP($H104,TR_MARZO_2025!$B$71:$C$73,TR_MARZO_2025!$C$71:$C$73))</f>
        <v>6.4999999999999997E-3</v>
      </c>
    </row>
    <row r="105" spans="1:11" ht="16.5" x14ac:dyDescent="0.3">
      <c r="A105" s="67" t="str">
        <f t="shared" si="5"/>
        <v>DITCENACEGolfo Norte</v>
      </c>
      <c r="B105" s="250" t="str">
        <f t="shared" si="3"/>
        <v>DITEnergíaGolfo Norte</v>
      </c>
      <c r="C105" s="67" t="str">
        <f t="shared" si="4"/>
        <v>DITCENACEEnergíaGolfo Norte</v>
      </c>
      <c r="E105" s="180" t="s">
        <v>52</v>
      </c>
      <c r="F105" s="181" t="s">
        <v>190</v>
      </c>
      <c r="G105" s="181" t="s">
        <v>184</v>
      </c>
      <c r="H105" s="181" t="s">
        <v>135</v>
      </c>
      <c r="I105" s="181" t="s">
        <v>67</v>
      </c>
      <c r="J105" s="285" t="s">
        <v>161</v>
      </c>
      <c r="K105" s="505">
        <f>+ROUND(TR_MARZO_2025!$D$10,LOOKUP($H105,TR_MARZO_2025!$B$71:$C$73,TR_MARZO_2025!$C$71:$C$73))</f>
        <v>6.4999999999999997E-3</v>
      </c>
    </row>
    <row r="106" spans="1:11" ht="16.5" x14ac:dyDescent="0.3">
      <c r="A106" s="67" t="str">
        <f t="shared" si="5"/>
        <v>DB1CENACEJalisco</v>
      </c>
      <c r="B106" s="250" t="str">
        <f t="shared" si="3"/>
        <v>DB1EnergíaJalisco</v>
      </c>
      <c r="C106" s="67" t="str">
        <f t="shared" si="4"/>
        <v>DB1CENACEEnergíaJalisco</v>
      </c>
      <c r="E106" s="180" t="s">
        <v>48</v>
      </c>
      <c r="F106" s="181" t="s">
        <v>190</v>
      </c>
      <c r="G106" s="181" t="s">
        <v>184</v>
      </c>
      <c r="H106" s="181" t="s">
        <v>135</v>
      </c>
      <c r="I106" s="181" t="s">
        <v>68</v>
      </c>
      <c r="J106" s="285" t="s">
        <v>161</v>
      </c>
      <c r="K106" s="505">
        <f>+ROUND(TR_MARZO_2025!$D$10,LOOKUP($H106,TR_MARZO_2025!$B$71:$C$73,TR_MARZO_2025!$C$71:$C$73))</f>
        <v>6.4999999999999997E-3</v>
      </c>
    </row>
    <row r="107" spans="1:11" ht="16.5" x14ac:dyDescent="0.3">
      <c r="A107" s="67" t="str">
        <f t="shared" si="5"/>
        <v>DB2CENACEJalisco</v>
      </c>
      <c r="B107" s="250" t="str">
        <f t="shared" si="3"/>
        <v>DB2EnergíaJalisco</v>
      </c>
      <c r="C107" s="67" t="str">
        <f t="shared" si="4"/>
        <v>DB2CENACEEnergíaJalisco</v>
      </c>
      <c r="E107" s="180" t="s">
        <v>50</v>
      </c>
      <c r="F107" s="181" t="s">
        <v>190</v>
      </c>
      <c r="G107" s="181" t="s">
        <v>184</v>
      </c>
      <c r="H107" s="181" t="s">
        <v>135</v>
      </c>
      <c r="I107" s="181" t="s">
        <v>68</v>
      </c>
      <c r="J107" s="285" t="s">
        <v>161</v>
      </c>
      <c r="K107" s="505">
        <f>+ROUND(TR_MARZO_2025!$D$10,LOOKUP($H107,TR_MARZO_2025!$B$71:$C$73,TR_MARZO_2025!$C$71:$C$73))</f>
        <v>6.4999999999999997E-3</v>
      </c>
    </row>
    <row r="108" spans="1:11" ht="16.5" x14ac:dyDescent="0.3">
      <c r="A108" s="67" t="str">
        <f t="shared" si="5"/>
        <v>PDBTCENACEJalisco</v>
      </c>
      <c r="B108" s="250" t="str">
        <f t="shared" si="3"/>
        <v>PDBTEnergíaJalisco</v>
      </c>
      <c r="C108" s="67" t="str">
        <f t="shared" si="4"/>
        <v>PDBTCENACEEnergíaJalisco</v>
      </c>
      <c r="E108" s="180" t="s">
        <v>56</v>
      </c>
      <c r="F108" s="181" t="s">
        <v>190</v>
      </c>
      <c r="G108" s="181" t="s">
        <v>184</v>
      </c>
      <c r="H108" s="181" t="s">
        <v>135</v>
      </c>
      <c r="I108" s="181" t="s">
        <v>68</v>
      </c>
      <c r="J108" s="285" t="s">
        <v>161</v>
      </c>
      <c r="K108" s="505">
        <f>+ROUND(TR_MARZO_2025!$D$10,LOOKUP($H108,TR_MARZO_2025!$B$71:$C$73,TR_MARZO_2025!$C$71:$C$73))</f>
        <v>6.4999999999999997E-3</v>
      </c>
    </row>
    <row r="109" spans="1:11" ht="16.5" x14ac:dyDescent="0.3">
      <c r="A109" s="67" t="str">
        <f t="shared" si="5"/>
        <v>GDBTCENACEJalisco</v>
      </c>
      <c r="B109" s="250" t="str">
        <f t="shared" si="3"/>
        <v>GDBTEnergíaJalisco</v>
      </c>
      <c r="C109" s="67" t="str">
        <f t="shared" si="4"/>
        <v>GDBTCENACEEnergíaJalisco</v>
      </c>
      <c r="E109" s="187" t="s">
        <v>53</v>
      </c>
      <c r="F109" s="181" t="s">
        <v>190</v>
      </c>
      <c r="G109" s="181" t="s">
        <v>184</v>
      </c>
      <c r="H109" s="181" t="s">
        <v>135</v>
      </c>
      <c r="I109" s="181" t="s">
        <v>68</v>
      </c>
      <c r="J109" s="285" t="s">
        <v>161</v>
      </c>
      <c r="K109" s="505">
        <f>+ROUND(TR_MARZO_2025!$D$10,LOOKUP($H109,TR_MARZO_2025!$B$71:$C$73,TR_MARZO_2025!$C$71:$C$73))</f>
        <v>6.4999999999999997E-3</v>
      </c>
    </row>
    <row r="110" spans="1:11" ht="16.5" x14ac:dyDescent="0.3">
      <c r="A110" s="67" t="str">
        <f t="shared" si="5"/>
        <v>RABTCENACEJalisco</v>
      </c>
      <c r="B110" s="250" t="str">
        <f t="shared" si="3"/>
        <v>RABTEnergíaJalisco</v>
      </c>
      <c r="C110" s="67" t="str">
        <f t="shared" si="4"/>
        <v>RABTCENACEEnergíaJalisco</v>
      </c>
      <c r="E110" s="187" t="s">
        <v>59</v>
      </c>
      <c r="F110" s="181" t="s">
        <v>190</v>
      </c>
      <c r="G110" s="181" t="s">
        <v>184</v>
      </c>
      <c r="H110" s="181" t="s">
        <v>135</v>
      </c>
      <c r="I110" s="181" t="s">
        <v>68</v>
      </c>
      <c r="J110" s="285" t="s">
        <v>161</v>
      </c>
      <c r="K110" s="505">
        <f>+ROUND(TR_MARZO_2025!$D$10,LOOKUP($H110,TR_MARZO_2025!$B$71:$C$73,TR_MARZO_2025!$C$71:$C$73))</f>
        <v>6.4999999999999997E-3</v>
      </c>
    </row>
    <row r="111" spans="1:11" ht="16.5" x14ac:dyDescent="0.3">
      <c r="A111" s="67" t="str">
        <f t="shared" si="5"/>
        <v>APBTCENACEJalisco</v>
      </c>
      <c r="B111" s="250" t="str">
        <f t="shared" si="3"/>
        <v>APBTEnergíaJalisco</v>
      </c>
      <c r="C111" s="67" t="str">
        <f t="shared" si="4"/>
        <v>APBTCENACEEnergíaJalisco</v>
      </c>
      <c r="E111" s="187" t="s">
        <v>57</v>
      </c>
      <c r="F111" s="181" t="s">
        <v>190</v>
      </c>
      <c r="G111" s="181" t="s">
        <v>184</v>
      </c>
      <c r="H111" s="181" t="s">
        <v>135</v>
      </c>
      <c r="I111" s="181" t="s">
        <v>68</v>
      </c>
      <c r="J111" s="285" t="s">
        <v>161</v>
      </c>
      <c r="K111" s="505">
        <f>+ROUND(TR_MARZO_2025!$D$10,LOOKUP($H111,TR_MARZO_2025!$B$71:$C$73,TR_MARZO_2025!$C$71:$C$73))</f>
        <v>6.4999999999999997E-3</v>
      </c>
    </row>
    <row r="112" spans="1:11" ht="16.5" x14ac:dyDescent="0.3">
      <c r="A112" s="67" t="str">
        <f t="shared" si="5"/>
        <v>APMTCENACEJalisco</v>
      </c>
      <c r="B112" s="250" t="str">
        <f t="shared" si="3"/>
        <v>APMTEnergíaJalisco</v>
      </c>
      <c r="C112" s="67" t="str">
        <f t="shared" si="4"/>
        <v>APMTCENACEEnergíaJalisco</v>
      </c>
      <c r="E112" s="187" t="s">
        <v>58</v>
      </c>
      <c r="F112" s="181" t="s">
        <v>190</v>
      </c>
      <c r="G112" s="181" t="s">
        <v>184</v>
      </c>
      <c r="H112" s="181" t="s">
        <v>135</v>
      </c>
      <c r="I112" s="181" t="s">
        <v>68</v>
      </c>
      <c r="J112" s="285" t="s">
        <v>161</v>
      </c>
      <c r="K112" s="505">
        <f>+ROUND(TR_MARZO_2025!$D$10,LOOKUP($H112,TR_MARZO_2025!$B$71:$C$73,TR_MARZO_2025!$C$71:$C$73))</f>
        <v>6.4999999999999997E-3</v>
      </c>
    </row>
    <row r="113" spans="1:11" ht="16.5" x14ac:dyDescent="0.3">
      <c r="A113" s="67" t="str">
        <f t="shared" si="5"/>
        <v>GDMTHCENACEJalisco</v>
      </c>
      <c r="B113" s="250" t="str">
        <f t="shared" si="3"/>
        <v>GDMTHEnergíaJalisco</v>
      </c>
      <c r="C113" s="67" t="str">
        <f t="shared" si="4"/>
        <v>GDMTHCENACEEnergíaJalisco</v>
      </c>
      <c r="E113" s="180" t="s">
        <v>54</v>
      </c>
      <c r="F113" s="181" t="s">
        <v>190</v>
      </c>
      <c r="G113" s="181" t="s">
        <v>184</v>
      </c>
      <c r="H113" s="181" t="s">
        <v>135</v>
      </c>
      <c r="I113" s="181" t="s">
        <v>68</v>
      </c>
      <c r="J113" s="285" t="s">
        <v>161</v>
      </c>
      <c r="K113" s="505">
        <f>+ROUND(TR_MARZO_2025!$D$10,LOOKUP($H113,TR_MARZO_2025!$B$71:$C$73,TR_MARZO_2025!$C$71:$C$73))</f>
        <v>6.4999999999999997E-3</v>
      </c>
    </row>
    <row r="114" spans="1:11" ht="16.5" x14ac:dyDescent="0.3">
      <c r="A114" s="67" t="str">
        <f t="shared" si="5"/>
        <v>GDMTOCENACEJalisco</v>
      </c>
      <c r="B114" s="250" t="str">
        <f t="shared" si="3"/>
        <v>GDMTOEnergíaJalisco</v>
      </c>
      <c r="C114" s="67" t="str">
        <f t="shared" si="4"/>
        <v>GDMTOCENACEEnergíaJalisco</v>
      </c>
      <c r="E114" s="180" t="s">
        <v>55</v>
      </c>
      <c r="F114" s="181" t="s">
        <v>190</v>
      </c>
      <c r="G114" s="181" t="s">
        <v>184</v>
      </c>
      <c r="H114" s="181" t="s">
        <v>135</v>
      </c>
      <c r="I114" s="181" t="s">
        <v>68</v>
      </c>
      <c r="J114" s="285" t="s">
        <v>161</v>
      </c>
      <c r="K114" s="505">
        <f>+ROUND(TR_MARZO_2025!$D$10,LOOKUP($H114,TR_MARZO_2025!$B$71:$C$73,TR_MARZO_2025!$C$71:$C$73))</f>
        <v>6.4999999999999997E-3</v>
      </c>
    </row>
    <row r="115" spans="1:11" ht="16.5" x14ac:dyDescent="0.3">
      <c r="A115" s="67" t="str">
        <f t="shared" si="5"/>
        <v>RAMTCENACEJalisco</v>
      </c>
      <c r="B115" s="250" t="str">
        <f t="shared" si="3"/>
        <v>RAMTEnergíaJalisco</v>
      </c>
      <c r="C115" s="67" t="str">
        <f t="shared" si="4"/>
        <v>RAMTCENACEEnergíaJalisco</v>
      </c>
      <c r="E115" s="180" t="s">
        <v>60</v>
      </c>
      <c r="F115" s="181" t="s">
        <v>190</v>
      </c>
      <c r="G115" s="181" t="s">
        <v>184</v>
      </c>
      <c r="H115" s="181" t="s">
        <v>135</v>
      </c>
      <c r="I115" s="181" t="s">
        <v>68</v>
      </c>
      <c r="J115" s="285" t="s">
        <v>161</v>
      </c>
      <c r="K115" s="505">
        <f>+ROUND(TR_MARZO_2025!$D$10,LOOKUP($H115,TR_MARZO_2025!$B$71:$C$73,TR_MARZO_2025!$C$71:$C$73))</f>
        <v>6.4999999999999997E-3</v>
      </c>
    </row>
    <row r="116" spans="1:11" ht="16.5" x14ac:dyDescent="0.3">
      <c r="A116" s="67" t="str">
        <f t="shared" si="5"/>
        <v>DISTCENACEJalisco</v>
      </c>
      <c r="B116" s="250" t="str">
        <f t="shared" si="3"/>
        <v>DISTEnergíaJalisco</v>
      </c>
      <c r="C116" s="67" t="str">
        <f t="shared" si="4"/>
        <v>DISTCENACEEnergíaJalisco</v>
      </c>
      <c r="E116" s="180" t="s">
        <v>51</v>
      </c>
      <c r="F116" s="181" t="s">
        <v>190</v>
      </c>
      <c r="G116" s="181" t="s">
        <v>184</v>
      </c>
      <c r="H116" s="181" t="s">
        <v>135</v>
      </c>
      <c r="I116" s="181" t="s">
        <v>68</v>
      </c>
      <c r="J116" s="285" t="s">
        <v>161</v>
      </c>
      <c r="K116" s="505">
        <f>+ROUND(TR_MARZO_2025!$D$10,LOOKUP($H116,TR_MARZO_2025!$B$71:$C$73,TR_MARZO_2025!$C$71:$C$73))</f>
        <v>6.4999999999999997E-3</v>
      </c>
    </row>
    <row r="117" spans="1:11" ht="16.5" x14ac:dyDescent="0.3">
      <c r="A117" s="67" t="str">
        <f t="shared" si="5"/>
        <v>DITCENACEJalisco</v>
      </c>
      <c r="B117" s="250" t="str">
        <f t="shared" si="3"/>
        <v>DITEnergíaJalisco</v>
      </c>
      <c r="C117" s="67" t="str">
        <f t="shared" si="4"/>
        <v>DITCENACEEnergíaJalisco</v>
      </c>
      <c r="E117" s="180" t="s">
        <v>52</v>
      </c>
      <c r="F117" s="181" t="s">
        <v>190</v>
      </c>
      <c r="G117" s="181" t="s">
        <v>184</v>
      </c>
      <c r="H117" s="181" t="s">
        <v>135</v>
      </c>
      <c r="I117" s="181" t="s">
        <v>68</v>
      </c>
      <c r="J117" s="285" t="s">
        <v>161</v>
      </c>
      <c r="K117" s="505">
        <f>+ROUND(TR_MARZO_2025!$D$10,LOOKUP($H117,TR_MARZO_2025!$B$71:$C$73,TR_MARZO_2025!$C$71:$C$73))</f>
        <v>6.4999999999999997E-3</v>
      </c>
    </row>
    <row r="118" spans="1:11" ht="16.5" x14ac:dyDescent="0.3">
      <c r="A118" s="67" t="str">
        <f t="shared" si="5"/>
        <v>DB1CENACENoroeste</v>
      </c>
      <c r="B118" s="250" t="str">
        <f t="shared" si="3"/>
        <v>DB1EnergíaNoroeste</v>
      </c>
      <c r="C118" s="67" t="str">
        <f t="shared" si="4"/>
        <v>DB1CENACEEnergíaNoroeste</v>
      </c>
      <c r="E118" s="180" t="s">
        <v>48</v>
      </c>
      <c r="F118" s="181" t="s">
        <v>190</v>
      </c>
      <c r="G118" s="181" t="s">
        <v>184</v>
      </c>
      <c r="H118" s="181" t="s">
        <v>135</v>
      </c>
      <c r="I118" s="181" t="s">
        <v>69</v>
      </c>
      <c r="J118" s="285" t="s">
        <v>161</v>
      </c>
      <c r="K118" s="505">
        <f>+ROUND(TR_MARZO_2025!$D$10,LOOKUP($H118,TR_MARZO_2025!$B$71:$C$73,TR_MARZO_2025!$C$71:$C$73))</f>
        <v>6.4999999999999997E-3</v>
      </c>
    </row>
    <row r="119" spans="1:11" ht="16.5" x14ac:dyDescent="0.3">
      <c r="A119" s="67" t="str">
        <f t="shared" si="5"/>
        <v>DB2CENACENoroeste</v>
      </c>
      <c r="B119" s="250" t="str">
        <f t="shared" si="3"/>
        <v>DB2EnergíaNoroeste</v>
      </c>
      <c r="C119" s="67" t="str">
        <f t="shared" si="4"/>
        <v>DB2CENACEEnergíaNoroeste</v>
      </c>
      <c r="E119" s="180" t="s">
        <v>50</v>
      </c>
      <c r="F119" s="181" t="s">
        <v>190</v>
      </c>
      <c r="G119" s="181" t="s">
        <v>184</v>
      </c>
      <c r="H119" s="181" t="s">
        <v>135</v>
      </c>
      <c r="I119" s="181" t="s">
        <v>69</v>
      </c>
      <c r="J119" s="285" t="s">
        <v>161</v>
      </c>
      <c r="K119" s="505">
        <f>+ROUND(TR_MARZO_2025!$D$10,LOOKUP($H119,TR_MARZO_2025!$B$71:$C$73,TR_MARZO_2025!$C$71:$C$73))</f>
        <v>6.4999999999999997E-3</v>
      </c>
    </row>
    <row r="120" spans="1:11" ht="16.5" x14ac:dyDescent="0.3">
      <c r="A120" s="67" t="str">
        <f t="shared" si="5"/>
        <v>PDBTCENACENoroeste</v>
      </c>
      <c r="B120" s="250" t="str">
        <f t="shared" si="3"/>
        <v>PDBTEnergíaNoroeste</v>
      </c>
      <c r="C120" s="67" t="str">
        <f t="shared" si="4"/>
        <v>PDBTCENACEEnergíaNoroeste</v>
      </c>
      <c r="E120" s="180" t="s">
        <v>56</v>
      </c>
      <c r="F120" s="181" t="s">
        <v>190</v>
      </c>
      <c r="G120" s="181" t="s">
        <v>184</v>
      </c>
      <c r="H120" s="181" t="s">
        <v>135</v>
      </c>
      <c r="I120" s="181" t="s">
        <v>69</v>
      </c>
      <c r="J120" s="285" t="s">
        <v>161</v>
      </c>
      <c r="K120" s="505">
        <f>+ROUND(TR_MARZO_2025!$D$10,LOOKUP($H120,TR_MARZO_2025!$B$71:$C$73,TR_MARZO_2025!$C$71:$C$73))</f>
        <v>6.4999999999999997E-3</v>
      </c>
    </row>
    <row r="121" spans="1:11" ht="16.5" x14ac:dyDescent="0.3">
      <c r="A121" s="67" t="str">
        <f t="shared" si="5"/>
        <v>GDBTCENACENoroeste</v>
      </c>
      <c r="B121" s="250" t="str">
        <f t="shared" si="3"/>
        <v>GDBTEnergíaNoroeste</v>
      </c>
      <c r="C121" s="67" t="str">
        <f t="shared" si="4"/>
        <v>GDBTCENACEEnergíaNoroeste</v>
      </c>
      <c r="E121" s="187" t="s">
        <v>53</v>
      </c>
      <c r="F121" s="181" t="s">
        <v>190</v>
      </c>
      <c r="G121" s="181" t="s">
        <v>184</v>
      </c>
      <c r="H121" s="181" t="s">
        <v>135</v>
      </c>
      <c r="I121" s="181" t="s">
        <v>69</v>
      </c>
      <c r="J121" s="285" t="s">
        <v>161</v>
      </c>
      <c r="K121" s="505">
        <f>+ROUND(TR_MARZO_2025!$D$10,LOOKUP($H121,TR_MARZO_2025!$B$71:$C$73,TR_MARZO_2025!$C$71:$C$73))</f>
        <v>6.4999999999999997E-3</v>
      </c>
    </row>
    <row r="122" spans="1:11" ht="16.5" x14ac:dyDescent="0.3">
      <c r="A122" s="67" t="str">
        <f t="shared" si="5"/>
        <v>RABTCENACENoroeste</v>
      </c>
      <c r="B122" s="250" t="str">
        <f t="shared" si="3"/>
        <v>RABTEnergíaNoroeste</v>
      </c>
      <c r="C122" s="67" t="str">
        <f t="shared" si="4"/>
        <v>RABTCENACEEnergíaNoroeste</v>
      </c>
      <c r="E122" s="187" t="s">
        <v>59</v>
      </c>
      <c r="F122" s="181" t="s">
        <v>190</v>
      </c>
      <c r="G122" s="181" t="s">
        <v>184</v>
      </c>
      <c r="H122" s="181" t="s">
        <v>135</v>
      </c>
      <c r="I122" s="181" t="s">
        <v>69</v>
      </c>
      <c r="J122" s="285" t="s">
        <v>161</v>
      </c>
      <c r="K122" s="505">
        <f>+ROUND(TR_MARZO_2025!$D$10,LOOKUP($H122,TR_MARZO_2025!$B$71:$C$73,TR_MARZO_2025!$C$71:$C$73))</f>
        <v>6.4999999999999997E-3</v>
      </c>
    </row>
    <row r="123" spans="1:11" ht="16.5" x14ac:dyDescent="0.3">
      <c r="A123" s="67" t="str">
        <f t="shared" si="5"/>
        <v>APBTCENACENoroeste</v>
      </c>
      <c r="B123" s="250" t="str">
        <f t="shared" si="3"/>
        <v>APBTEnergíaNoroeste</v>
      </c>
      <c r="C123" s="67" t="str">
        <f t="shared" si="4"/>
        <v>APBTCENACEEnergíaNoroeste</v>
      </c>
      <c r="E123" s="187" t="s">
        <v>57</v>
      </c>
      <c r="F123" s="181" t="s">
        <v>190</v>
      </c>
      <c r="G123" s="181" t="s">
        <v>184</v>
      </c>
      <c r="H123" s="181" t="s">
        <v>135</v>
      </c>
      <c r="I123" s="181" t="s">
        <v>69</v>
      </c>
      <c r="J123" s="285" t="s">
        <v>161</v>
      </c>
      <c r="K123" s="505">
        <f>+ROUND(TR_MARZO_2025!$D$10,LOOKUP($H123,TR_MARZO_2025!$B$71:$C$73,TR_MARZO_2025!$C$71:$C$73))</f>
        <v>6.4999999999999997E-3</v>
      </c>
    </row>
    <row r="124" spans="1:11" ht="14.65" customHeight="1" x14ac:dyDescent="0.3">
      <c r="A124" s="67" t="str">
        <f t="shared" si="5"/>
        <v>APMTCENACENoroeste</v>
      </c>
      <c r="B124" s="250" t="str">
        <f t="shared" si="3"/>
        <v>APMTEnergíaNoroeste</v>
      </c>
      <c r="C124" s="67" t="str">
        <f t="shared" si="4"/>
        <v>APMTCENACEEnergíaNoroeste</v>
      </c>
      <c r="E124" s="187" t="s">
        <v>58</v>
      </c>
      <c r="F124" s="181" t="s">
        <v>190</v>
      </c>
      <c r="G124" s="181" t="s">
        <v>184</v>
      </c>
      <c r="H124" s="181" t="s">
        <v>135</v>
      </c>
      <c r="I124" s="181" t="s">
        <v>69</v>
      </c>
      <c r="J124" s="285" t="s">
        <v>161</v>
      </c>
      <c r="K124" s="505">
        <f>+ROUND(TR_MARZO_2025!$D$10,LOOKUP($H124,TR_MARZO_2025!$B$71:$C$73,TR_MARZO_2025!$C$71:$C$73))</f>
        <v>6.4999999999999997E-3</v>
      </c>
    </row>
    <row r="125" spans="1:11" ht="14.65" customHeight="1" x14ac:dyDescent="0.3">
      <c r="A125" s="67" t="str">
        <f t="shared" si="5"/>
        <v>GDMTHCENACENoroeste</v>
      </c>
      <c r="B125" s="250" t="str">
        <f t="shared" si="3"/>
        <v>GDMTHEnergíaNoroeste</v>
      </c>
      <c r="C125" s="67" t="str">
        <f t="shared" si="4"/>
        <v>GDMTHCENACEEnergíaNoroeste</v>
      </c>
      <c r="E125" s="180" t="s">
        <v>54</v>
      </c>
      <c r="F125" s="181" t="s">
        <v>190</v>
      </c>
      <c r="G125" s="181" t="s">
        <v>184</v>
      </c>
      <c r="H125" s="181" t="s">
        <v>135</v>
      </c>
      <c r="I125" s="181" t="s">
        <v>69</v>
      </c>
      <c r="J125" s="285" t="s">
        <v>161</v>
      </c>
      <c r="K125" s="505">
        <f>+ROUND(TR_MARZO_2025!$D$10,LOOKUP($H125,TR_MARZO_2025!$B$71:$C$73,TR_MARZO_2025!$C$71:$C$73))</f>
        <v>6.4999999999999997E-3</v>
      </c>
    </row>
    <row r="126" spans="1:11" ht="16.5" x14ac:dyDescent="0.3">
      <c r="A126" s="67" t="str">
        <f t="shared" si="5"/>
        <v>GDMTOCENACENoroeste</v>
      </c>
      <c r="B126" s="250" t="str">
        <f t="shared" si="3"/>
        <v>GDMTOEnergíaNoroeste</v>
      </c>
      <c r="C126" s="67" t="str">
        <f t="shared" si="4"/>
        <v>GDMTOCENACEEnergíaNoroeste</v>
      </c>
      <c r="E126" s="180" t="s">
        <v>55</v>
      </c>
      <c r="F126" s="181" t="s">
        <v>190</v>
      </c>
      <c r="G126" s="181" t="s">
        <v>184</v>
      </c>
      <c r="H126" s="181" t="s">
        <v>135</v>
      </c>
      <c r="I126" s="181" t="s">
        <v>69</v>
      </c>
      <c r="J126" s="285" t="s">
        <v>161</v>
      </c>
      <c r="K126" s="505">
        <f>+ROUND(TR_MARZO_2025!$D$10,LOOKUP($H126,TR_MARZO_2025!$B$71:$C$73,TR_MARZO_2025!$C$71:$C$73))</f>
        <v>6.4999999999999997E-3</v>
      </c>
    </row>
    <row r="127" spans="1:11" ht="16.5" x14ac:dyDescent="0.3">
      <c r="A127" s="67" t="str">
        <f t="shared" si="5"/>
        <v>RAMTCENACENoroeste</v>
      </c>
      <c r="B127" s="250" t="str">
        <f t="shared" si="3"/>
        <v>RAMTEnergíaNoroeste</v>
      </c>
      <c r="C127" s="67" t="str">
        <f t="shared" si="4"/>
        <v>RAMTCENACEEnergíaNoroeste</v>
      </c>
      <c r="E127" s="180" t="s">
        <v>60</v>
      </c>
      <c r="F127" s="181" t="s">
        <v>190</v>
      </c>
      <c r="G127" s="181" t="s">
        <v>184</v>
      </c>
      <c r="H127" s="181" t="s">
        <v>135</v>
      </c>
      <c r="I127" s="181" t="s">
        <v>69</v>
      </c>
      <c r="J127" s="285" t="s">
        <v>161</v>
      </c>
      <c r="K127" s="505">
        <f>+ROUND(TR_MARZO_2025!$D$10,LOOKUP($H127,TR_MARZO_2025!$B$71:$C$73,TR_MARZO_2025!$C$71:$C$73))</f>
        <v>6.4999999999999997E-3</v>
      </c>
    </row>
    <row r="128" spans="1:11" ht="16.5" x14ac:dyDescent="0.3">
      <c r="A128" s="67" t="str">
        <f t="shared" si="5"/>
        <v>DISTCENACENoroeste</v>
      </c>
      <c r="B128" s="250" t="str">
        <f t="shared" si="3"/>
        <v>DISTEnergíaNoroeste</v>
      </c>
      <c r="C128" s="67" t="str">
        <f t="shared" si="4"/>
        <v>DISTCENACEEnergíaNoroeste</v>
      </c>
      <c r="E128" s="180" t="s">
        <v>51</v>
      </c>
      <c r="F128" s="181" t="s">
        <v>190</v>
      </c>
      <c r="G128" s="181" t="s">
        <v>184</v>
      </c>
      <c r="H128" s="181" t="s">
        <v>135</v>
      </c>
      <c r="I128" s="181" t="s">
        <v>69</v>
      </c>
      <c r="J128" s="285" t="s">
        <v>161</v>
      </c>
      <c r="K128" s="505">
        <f>+ROUND(TR_MARZO_2025!$D$10,LOOKUP($H128,TR_MARZO_2025!$B$71:$C$73,TR_MARZO_2025!$C$71:$C$73))</f>
        <v>6.4999999999999997E-3</v>
      </c>
    </row>
    <row r="129" spans="1:11" ht="16.5" x14ac:dyDescent="0.3">
      <c r="A129" s="67" t="str">
        <f t="shared" si="5"/>
        <v>DITCENACENoroeste</v>
      </c>
      <c r="B129" s="250" t="str">
        <f t="shared" si="3"/>
        <v>DITEnergíaNoroeste</v>
      </c>
      <c r="C129" s="67" t="str">
        <f t="shared" si="4"/>
        <v>DITCENACEEnergíaNoroeste</v>
      </c>
      <c r="E129" s="180" t="s">
        <v>52</v>
      </c>
      <c r="F129" s="181" t="s">
        <v>190</v>
      </c>
      <c r="G129" s="181" t="s">
        <v>184</v>
      </c>
      <c r="H129" s="181" t="s">
        <v>135</v>
      </c>
      <c r="I129" s="181" t="s">
        <v>69</v>
      </c>
      <c r="J129" s="285" t="s">
        <v>161</v>
      </c>
      <c r="K129" s="505">
        <f>+ROUND(TR_MARZO_2025!$D$10,LOOKUP($H129,TR_MARZO_2025!$B$71:$C$73,TR_MARZO_2025!$C$71:$C$73))</f>
        <v>6.4999999999999997E-3</v>
      </c>
    </row>
    <row r="130" spans="1:11" ht="16.5" x14ac:dyDescent="0.3">
      <c r="A130" s="67" t="str">
        <f t="shared" si="5"/>
        <v>DB1CENACENorte</v>
      </c>
      <c r="B130" s="250" t="str">
        <f t="shared" si="3"/>
        <v>DB1EnergíaNorte</v>
      </c>
      <c r="C130" s="67" t="str">
        <f t="shared" si="4"/>
        <v>DB1CENACEEnergíaNorte</v>
      </c>
      <c r="E130" s="180" t="s">
        <v>48</v>
      </c>
      <c r="F130" s="181" t="s">
        <v>190</v>
      </c>
      <c r="G130" s="181" t="s">
        <v>184</v>
      </c>
      <c r="H130" s="181" t="s">
        <v>135</v>
      </c>
      <c r="I130" s="181" t="s">
        <v>70</v>
      </c>
      <c r="J130" s="285" t="s">
        <v>161</v>
      </c>
      <c r="K130" s="505">
        <f>+ROUND(TR_MARZO_2025!$D$10,LOOKUP($H130,TR_MARZO_2025!$B$71:$C$73,TR_MARZO_2025!$C$71:$C$73))</f>
        <v>6.4999999999999997E-3</v>
      </c>
    </row>
    <row r="131" spans="1:11" ht="16.5" x14ac:dyDescent="0.3">
      <c r="A131" s="67" t="str">
        <f t="shared" si="5"/>
        <v>DB2CENACENorte</v>
      </c>
      <c r="B131" s="250" t="str">
        <f t="shared" si="3"/>
        <v>DB2EnergíaNorte</v>
      </c>
      <c r="C131" s="67" t="str">
        <f t="shared" si="4"/>
        <v>DB2CENACEEnergíaNorte</v>
      </c>
      <c r="E131" s="180" t="s">
        <v>50</v>
      </c>
      <c r="F131" s="181" t="s">
        <v>190</v>
      </c>
      <c r="G131" s="181" t="s">
        <v>184</v>
      </c>
      <c r="H131" s="181" t="s">
        <v>135</v>
      </c>
      <c r="I131" s="181" t="s">
        <v>70</v>
      </c>
      <c r="J131" s="285" t="s">
        <v>161</v>
      </c>
      <c r="K131" s="505">
        <f>+ROUND(TR_MARZO_2025!$D$10,LOOKUP($H131,TR_MARZO_2025!$B$71:$C$73,TR_MARZO_2025!$C$71:$C$73))</f>
        <v>6.4999999999999997E-3</v>
      </c>
    </row>
    <row r="132" spans="1:11" ht="16.5" x14ac:dyDescent="0.3">
      <c r="A132" s="67" t="str">
        <f t="shared" si="5"/>
        <v>PDBTCENACENorte</v>
      </c>
      <c r="B132" s="250" t="str">
        <f t="shared" si="3"/>
        <v>PDBTEnergíaNorte</v>
      </c>
      <c r="C132" s="67" t="str">
        <f t="shared" si="4"/>
        <v>PDBTCENACEEnergíaNorte</v>
      </c>
      <c r="E132" s="180" t="s">
        <v>56</v>
      </c>
      <c r="F132" s="181" t="s">
        <v>190</v>
      </c>
      <c r="G132" s="181" t="s">
        <v>184</v>
      </c>
      <c r="H132" s="181" t="s">
        <v>135</v>
      </c>
      <c r="I132" s="181" t="s">
        <v>70</v>
      </c>
      <c r="J132" s="285" t="s">
        <v>161</v>
      </c>
      <c r="K132" s="505">
        <f>+ROUND(TR_MARZO_2025!$D$10,LOOKUP($H132,TR_MARZO_2025!$B$71:$C$73,TR_MARZO_2025!$C$71:$C$73))</f>
        <v>6.4999999999999997E-3</v>
      </c>
    </row>
    <row r="133" spans="1:11" ht="16.5" x14ac:dyDescent="0.3">
      <c r="A133" s="67" t="str">
        <f t="shared" si="5"/>
        <v>GDBTCENACENorte</v>
      </c>
      <c r="B133" s="250" t="str">
        <f t="shared" si="3"/>
        <v>GDBTEnergíaNorte</v>
      </c>
      <c r="C133" s="67" t="str">
        <f t="shared" si="4"/>
        <v>GDBTCENACEEnergíaNorte</v>
      </c>
      <c r="E133" s="187" t="s">
        <v>53</v>
      </c>
      <c r="F133" s="181" t="s">
        <v>190</v>
      </c>
      <c r="G133" s="181" t="s">
        <v>184</v>
      </c>
      <c r="H133" s="181" t="s">
        <v>135</v>
      </c>
      <c r="I133" s="181" t="s">
        <v>70</v>
      </c>
      <c r="J133" s="285" t="s">
        <v>161</v>
      </c>
      <c r="K133" s="505">
        <f>+ROUND(TR_MARZO_2025!$D$10,LOOKUP($H133,TR_MARZO_2025!$B$71:$C$73,TR_MARZO_2025!$C$71:$C$73))</f>
        <v>6.4999999999999997E-3</v>
      </c>
    </row>
    <row r="134" spans="1:11" ht="16.5" x14ac:dyDescent="0.3">
      <c r="A134" s="67" t="str">
        <f t="shared" si="5"/>
        <v>RABTCENACENorte</v>
      </c>
      <c r="B134" s="250" t="str">
        <f t="shared" si="3"/>
        <v>RABTEnergíaNorte</v>
      </c>
      <c r="C134" s="67" t="str">
        <f t="shared" si="4"/>
        <v>RABTCENACEEnergíaNorte</v>
      </c>
      <c r="E134" s="187" t="s">
        <v>59</v>
      </c>
      <c r="F134" s="181" t="s">
        <v>190</v>
      </c>
      <c r="G134" s="181" t="s">
        <v>184</v>
      </c>
      <c r="H134" s="181" t="s">
        <v>135</v>
      </c>
      <c r="I134" s="181" t="s">
        <v>70</v>
      </c>
      <c r="J134" s="285" t="s">
        <v>161</v>
      </c>
      <c r="K134" s="505">
        <f>+ROUND(TR_MARZO_2025!$D$10,LOOKUP($H134,TR_MARZO_2025!$B$71:$C$73,TR_MARZO_2025!$C$71:$C$73))</f>
        <v>6.4999999999999997E-3</v>
      </c>
    </row>
    <row r="135" spans="1:11" ht="16.5" x14ac:dyDescent="0.3">
      <c r="A135" s="67" t="str">
        <f t="shared" si="5"/>
        <v>APBTCENACENorte</v>
      </c>
      <c r="B135" s="250" t="str">
        <f t="shared" si="3"/>
        <v>APBTEnergíaNorte</v>
      </c>
      <c r="C135" s="67" t="str">
        <f t="shared" si="4"/>
        <v>APBTCENACEEnergíaNorte</v>
      </c>
      <c r="E135" s="187" t="s">
        <v>57</v>
      </c>
      <c r="F135" s="181" t="s">
        <v>190</v>
      </c>
      <c r="G135" s="181" t="s">
        <v>184</v>
      </c>
      <c r="H135" s="181" t="s">
        <v>135</v>
      </c>
      <c r="I135" s="181" t="s">
        <v>70</v>
      </c>
      <c r="J135" s="285" t="s">
        <v>161</v>
      </c>
      <c r="K135" s="505">
        <f>+ROUND(TR_MARZO_2025!$D$10,LOOKUP($H135,TR_MARZO_2025!$B$71:$C$73,TR_MARZO_2025!$C$71:$C$73))</f>
        <v>6.4999999999999997E-3</v>
      </c>
    </row>
    <row r="136" spans="1:11" ht="13.15" customHeight="1" x14ac:dyDescent="0.3">
      <c r="A136" s="67" t="str">
        <f t="shared" si="5"/>
        <v>APMTCENACENorte</v>
      </c>
      <c r="B136" s="250" t="str">
        <f t="shared" si="3"/>
        <v>APMTEnergíaNorte</v>
      </c>
      <c r="C136" s="67" t="str">
        <f t="shared" si="4"/>
        <v>APMTCENACEEnergíaNorte</v>
      </c>
      <c r="E136" s="187" t="s">
        <v>58</v>
      </c>
      <c r="F136" s="181" t="s">
        <v>190</v>
      </c>
      <c r="G136" s="181" t="s">
        <v>184</v>
      </c>
      <c r="H136" s="181" t="s">
        <v>135</v>
      </c>
      <c r="I136" s="181" t="s">
        <v>70</v>
      </c>
      <c r="J136" s="285" t="s">
        <v>161</v>
      </c>
      <c r="K136" s="505">
        <f>+ROUND(TR_MARZO_2025!$D$10,LOOKUP($H136,TR_MARZO_2025!$B$71:$C$73,TR_MARZO_2025!$C$71:$C$73))</f>
        <v>6.4999999999999997E-3</v>
      </c>
    </row>
    <row r="137" spans="1:11" ht="13.15" customHeight="1" x14ac:dyDescent="0.3">
      <c r="A137" s="67" t="str">
        <f t="shared" si="5"/>
        <v>GDMTHCENACENorte</v>
      </c>
      <c r="B137" s="250" t="str">
        <f t="shared" si="3"/>
        <v>GDMTHEnergíaNorte</v>
      </c>
      <c r="C137" s="67" t="str">
        <f t="shared" si="4"/>
        <v>GDMTHCENACEEnergíaNorte</v>
      </c>
      <c r="E137" s="180" t="s">
        <v>54</v>
      </c>
      <c r="F137" s="181" t="s">
        <v>190</v>
      </c>
      <c r="G137" s="181" t="s">
        <v>184</v>
      </c>
      <c r="H137" s="181" t="s">
        <v>135</v>
      </c>
      <c r="I137" s="181" t="s">
        <v>70</v>
      </c>
      <c r="J137" s="285" t="s">
        <v>161</v>
      </c>
      <c r="K137" s="505">
        <f>+ROUND(TR_MARZO_2025!$D$10,LOOKUP($H137,TR_MARZO_2025!$B$71:$C$73,TR_MARZO_2025!$C$71:$C$73))</f>
        <v>6.4999999999999997E-3</v>
      </c>
    </row>
    <row r="138" spans="1:11" ht="16.5" x14ac:dyDescent="0.3">
      <c r="A138" s="67" t="str">
        <f t="shared" si="5"/>
        <v>GDMTOCENACENorte</v>
      </c>
      <c r="B138" s="250" t="str">
        <f t="shared" ref="B138:B201" si="6">E138&amp;H138&amp;I138</f>
        <v>GDMTOEnergíaNorte</v>
      </c>
      <c r="C138" s="67" t="str">
        <f t="shared" ref="C138:C201" si="7">E138&amp;F138&amp;H138&amp;I138</f>
        <v>GDMTOCENACEEnergíaNorte</v>
      </c>
      <c r="E138" s="180" t="s">
        <v>55</v>
      </c>
      <c r="F138" s="181" t="s">
        <v>190</v>
      </c>
      <c r="G138" s="181" t="s">
        <v>184</v>
      </c>
      <c r="H138" s="181" t="s">
        <v>135</v>
      </c>
      <c r="I138" s="181" t="s">
        <v>70</v>
      </c>
      <c r="J138" s="285" t="s">
        <v>161</v>
      </c>
      <c r="K138" s="505">
        <f>+ROUND(TR_MARZO_2025!$D$10,LOOKUP($H138,TR_MARZO_2025!$B$71:$C$73,TR_MARZO_2025!$C$71:$C$73))</f>
        <v>6.4999999999999997E-3</v>
      </c>
    </row>
    <row r="139" spans="1:11" ht="16.5" x14ac:dyDescent="0.3">
      <c r="A139" s="67" t="str">
        <f t="shared" ref="A139:A202" si="8">IF(J139="NA",E139&amp;F139&amp;I139,E139&amp;F139&amp;I139&amp;J139)</f>
        <v>RAMTCENACENorte</v>
      </c>
      <c r="B139" s="250" t="str">
        <f t="shared" si="6"/>
        <v>RAMTEnergíaNorte</v>
      </c>
      <c r="C139" s="67" t="str">
        <f t="shared" si="7"/>
        <v>RAMTCENACEEnergíaNorte</v>
      </c>
      <c r="E139" s="180" t="s">
        <v>60</v>
      </c>
      <c r="F139" s="181" t="s">
        <v>190</v>
      </c>
      <c r="G139" s="181" t="s">
        <v>184</v>
      </c>
      <c r="H139" s="181" t="s">
        <v>135</v>
      </c>
      <c r="I139" s="181" t="s">
        <v>70</v>
      </c>
      <c r="J139" s="285" t="s">
        <v>161</v>
      </c>
      <c r="K139" s="505">
        <f>+ROUND(TR_MARZO_2025!$D$10,LOOKUP($H139,TR_MARZO_2025!$B$71:$C$73,TR_MARZO_2025!$C$71:$C$73))</f>
        <v>6.4999999999999997E-3</v>
      </c>
    </row>
    <row r="140" spans="1:11" ht="16.5" x14ac:dyDescent="0.3">
      <c r="A140" s="67" t="str">
        <f t="shared" si="8"/>
        <v>DISTCENACENorte</v>
      </c>
      <c r="B140" s="250" t="str">
        <f t="shared" si="6"/>
        <v>DISTEnergíaNorte</v>
      </c>
      <c r="C140" s="67" t="str">
        <f t="shared" si="7"/>
        <v>DISTCENACEEnergíaNorte</v>
      </c>
      <c r="E140" s="180" t="s">
        <v>51</v>
      </c>
      <c r="F140" s="181" t="s">
        <v>190</v>
      </c>
      <c r="G140" s="181" t="s">
        <v>184</v>
      </c>
      <c r="H140" s="181" t="s">
        <v>135</v>
      </c>
      <c r="I140" s="181" t="s">
        <v>70</v>
      </c>
      <c r="J140" s="285" t="s">
        <v>161</v>
      </c>
      <c r="K140" s="505">
        <f>+ROUND(TR_MARZO_2025!$D$10,LOOKUP($H140,TR_MARZO_2025!$B$71:$C$73,TR_MARZO_2025!$C$71:$C$73))</f>
        <v>6.4999999999999997E-3</v>
      </c>
    </row>
    <row r="141" spans="1:11" ht="16.5" x14ac:dyDescent="0.3">
      <c r="A141" s="67" t="str">
        <f t="shared" si="8"/>
        <v>DITCENACENorte</v>
      </c>
      <c r="B141" s="250" t="str">
        <f t="shared" si="6"/>
        <v>DITEnergíaNorte</v>
      </c>
      <c r="C141" s="67" t="str">
        <f t="shared" si="7"/>
        <v>DITCENACEEnergíaNorte</v>
      </c>
      <c r="E141" s="180" t="s">
        <v>52</v>
      </c>
      <c r="F141" s="181" t="s">
        <v>190</v>
      </c>
      <c r="G141" s="181" t="s">
        <v>184</v>
      </c>
      <c r="H141" s="181" t="s">
        <v>135</v>
      </c>
      <c r="I141" s="181" t="s">
        <v>70</v>
      </c>
      <c r="J141" s="285" t="s">
        <v>161</v>
      </c>
      <c r="K141" s="505">
        <f>+ROUND(TR_MARZO_2025!$D$10,LOOKUP($H141,TR_MARZO_2025!$B$71:$C$73,TR_MARZO_2025!$C$71:$C$73))</f>
        <v>6.4999999999999997E-3</v>
      </c>
    </row>
    <row r="142" spans="1:11" ht="16.5" x14ac:dyDescent="0.3">
      <c r="A142" s="67" t="str">
        <f t="shared" si="8"/>
        <v>DB1CENACEOriente</v>
      </c>
      <c r="B142" s="250" t="str">
        <f t="shared" si="6"/>
        <v>DB1EnergíaOriente</v>
      </c>
      <c r="C142" s="67" t="str">
        <f t="shared" si="7"/>
        <v>DB1CENACEEnergíaOriente</v>
      </c>
      <c r="E142" s="180" t="s">
        <v>48</v>
      </c>
      <c r="F142" s="181" t="s">
        <v>190</v>
      </c>
      <c r="G142" s="181" t="s">
        <v>184</v>
      </c>
      <c r="H142" s="181" t="s">
        <v>135</v>
      </c>
      <c r="I142" s="181" t="s">
        <v>71</v>
      </c>
      <c r="J142" s="285" t="s">
        <v>161</v>
      </c>
      <c r="K142" s="505">
        <f>+ROUND(TR_MARZO_2025!$D$10,LOOKUP($H142,TR_MARZO_2025!$B$71:$C$73,TR_MARZO_2025!$C$71:$C$73))</f>
        <v>6.4999999999999997E-3</v>
      </c>
    </row>
    <row r="143" spans="1:11" ht="16.5" x14ac:dyDescent="0.3">
      <c r="A143" s="67" t="str">
        <f t="shared" si="8"/>
        <v>DB2CENACEOriente</v>
      </c>
      <c r="B143" s="250" t="str">
        <f t="shared" si="6"/>
        <v>DB2EnergíaOriente</v>
      </c>
      <c r="C143" s="67" t="str">
        <f t="shared" si="7"/>
        <v>DB2CENACEEnergíaOriente</v>
      </c>
      <c r="E143" s="180" t="s">
        <v>50</v>
      </c>
      <c r="F143" s="181" t="s">
        <v>190</v>
      </c>
      <c r="G143" s="181" t="s">
        <v>184</v>
      </c>
      <c r="H143" s="181" t="s">
        <v>135</v>
      </c>
      <c r="I143" s="181" t="s">
        <v>71</v>
      </c>
      <c r="J143" s="285" t="s">
        <v>161</v>
      </c>
      <c r="K143" s="505">
        <f>+ROUND(TR_MARZO_2025!$D$10,LOOKUP($H143,TR_MARZO_2025!$B$71:$C$73,TR_MARZO_2025!$C$71:$C$73))</f>
        <v>6.4999999999999997E-3</v>
      </c>
    </row>
    <row r="144" spans="1:11" ht="16.5" x14ac:dyDescent="0.3">
      <c r="A144" s="67" t="str">
        <f t="shared" si="8"/>
        <v>PDBTCENACEOriente</v>
      </c>
      <c r="B144" s="250" t="str">
        <f t="shared" si="6"/>
        <v>PDBTEnergíaOriente</v>
      </c>
      <c r="C144" s="67" t="str">
        <f t="shared" si="7"/>
        <v>PDBTCENACEEnergíaOriente</v>
      </c>
      <c r="E144" s="180" t="s">
        <v>56</v>
      </c>
      <c r="F144" s="181" t="s">
        <v>190</v>
      </c>
      <c r="G144" s="181" t="s">
        <v>184</v>
      </c>
      <c r="H144" s="181" t="s">
        <v>135</v>
      </c>
      <c r="I144" s="181" t="s">
        <v>71</v>
      </c>
      <c r="J144" s="285" t="s">
        <v>161</v>
      </c>
      <c r="K144" s="505">
        <f>+ROUND(TR_MARZO_2025!$D$10,LOOKUP($H144,TR_MARZO_2025!$B$71:$C$73,TR_MARZO_2025!$C$71:$C$73))</f>
        <v>6.4999999999999997E-3</v>
      </c>
    </row>
    <row r="145" spans="1:11" ht="16.5" x14ac:dyDescent="0.3">
      <c r="A145" s="67" t="str">
        <f t="shared" si="8"/>
        <v>GDBTCENACEOriente</v>
      </c>
      <c r="B145" s="250" t="str">
        <f t="shared" si="6"/>
        <v>GDBTEnergíaOriente</v>
      </c>
      <c r="C145" s="67" t="str">
        <f t="shared" si="7"/>
        <v>GDBTCENACEEnergíaOriente</v>
      </c>
      <c r="E145" s="187" t="s">
        <v>53</v>
      </c>
      <c r="F145" s="181" t="s">
        <v>190</v>
      </c>
      <c r="G145" s="181" t="s">
        <v>184</v>
      </c>
      <c r="H145" s="181" t="s">
        <v>135</v>
      </c>
      <c r="I145" s="181" t="s">
        <v>71</v>
      </c>
      <c r="J145" s="285" t="s">
        <v>161</v>
      </c>
      <c r="K145" s="505">
        <f>+ROUND(TR_MARZO_2025!$D$10,LOOKUP($H145,TR_MARZO_2025!$B$71:$C$73,TR_MARZO_2025!$C$71:$C$73))</f>
        <v>6.4999999999999997E-3</v>
      </c>
    </row>
    <row r="146" spans="1:11" ht="16.5" x14ac:dyDescent="0.3">
      <c r="A146" s="67" t="str">
        <f t="shared" si="8"/>
        <v>RABTCENACEOriente</v>
      </c>
      <c r="B146" s="250" t="str">
        <f t="shared" si="6"/>
        <v>RABTEnergíaOriente</v>
      </c>
      <c r="C146" s="67" t="str">
        <f t="shared" si="7"/>
        <v>RABTCENACEEnergíaOriente</v>
      </c>
      <c r="E146" s="187" t="s">
        <v>59</v>
      </c>
      <c r="F146" s="181" t="s">
        <v>190</v>
      </c>
      <c r="G146" s="181" t="s">
        <v>184</v>
      </c>
      <c r="H146" s="181" t="s">
        <v>135</v>
      </c>
      <c r="I146" s="181" t="s">
        <v>71</v>
      </c>
      <c r="J146" s="285" t="s">
        <v>161</v>
      </c>
      <c r="K146" s="505">
        <f>+ROUND(TR_MARZO_2025!$D$10,LOOKUP($H146,TR_MARZO_2025!$B$71:$C$73,TR_MARZO_2025!$C$71:$C$73))</f>
        <v>6.4999999999999997E-3</v>
      </c>
    </row>
    <row r="147" spans="1:11" ht="16.5" x14ac:dyDescent="0.3">
      <c r="A147" s="67" t="str">
        <f t="shared" si="8"/>
        <v>APBTCENACEOriente</v>
      </c>
      <c r="B147" s="250" t="str">
        <f t="shared" si="6"/>
        <v>APBTEnergíaOriente</v>
      </c>
      <c r="C147" s="67" t="str">
        <f t="shared" si="7"/>
        <v>APBTCENACEEnergíaOriente</v>
      </c>
      <c r="E147" s="187" t="s">
        <v>57</v>
      </c>
      <c r="F147" s="181" t="s">
        <v>190</v>
      </c>
      <c r="G147" s="181" t="s">
        <v>184</v>
      </c>
      <c r="H147" s="181" t="s">
        <v>135</v>
      </c>
      <c r="I147" s="181" t="s">
        <v>71</v>
      </c>
      <c r="J147" s="285" t="s">
        <v>161</v>
      </c>
      <c r="K147" s="505">
        <f>+ROUND(TR_MARZO_2025!$D$10,LOOKUP($H147,TR_MARZO_2025!$B$71:$C$73,TR_MARZO_2025!$C$71:$C$73))</f>
        <v>6.4999999999999997E-3</v>
      </c>
    </row>
    <row r="148" spans="1:11" ht="16.5" x14ac:dyDescent="0.3">
      <c r="A148" s="67" t="str">
        <f t="shared" si="8"/>
        <v>APMTCENACEOriente</v>
      </c>
      <c r="B148" s="250" t="str">
        <f t="shared" si="6"/>
        <v>APMTEnergíaOriente</v>
      </c>
      <c r="C148" s="67" t="str">
        <f t="shared" si="7"/>
        <v>APMTCENACEEnergíaOriente</v>
      </c>
      <c r="E148" s="187" t="s">
        <v>58</v>
      </c>
      <c r="F148" s="181" t="s">
        <v>190</v>
      </c>
      <c r="G148" s="181" t="s">
        <v>184</v>
      </c>
      <c r="H148" s="181" t="s">
        <v>135</v>
      </c>
      <c r="I148" s="181" t="s">
        <v>71</v>
      </c>
      <c r="J148" s="285" t="s">
        <v>161</v>
      </c>
      <c r="K148" s="505">
        <f>+ROUND(TR_MARZO_2025!$D$10,LOOKUP($H148,TR_MARZO_2025!$B$71:$C$73,TR_MARZO_2025!$C$71:$C$73))</f>
        <v>6.4999999999999997E-3</v>
      </c>
    </row>
    <row r="149" spans="1:11" ht="16.5" x14ac:dyDescent="0.3">
      <c r="A149" s="67" t="str">
        <f t="shared" si="8"/>
        <v>GDMTHCENACEOriente</v>
      </c>
      <c r="B149" s="250" t="str">
        <f t="shared" si="6"/>
        <v>GDMTHEnergíaOriente</v>
      </c>
      <c r="C149" s="67" t="str">
        <f t="shared" si="7"/>
        <v>GDMTHCENACEEnergíaOriente</v>
      </c>
      <c r="E149" s="180" t="s">
        <v>54</v>
      </c>
      <c r="F149" s="181" t="s">
        <v>190</v>
      </c>
      <c r="G149" s="181" t="s">
        <v>184</v>
      </c>
      <c r="H149" s="181" t="s">
        <v>135</v>
      </c>
      <c r="I149" s="181" t="s">
        <v>71</v>
      </c>
      <c r="J149" s="285" t="s">
        <v>161</v>
      </c>
      <c r="K149" s="505">
        <f>+ROUND(TR_MARZO_2025!$D$10,LOOKUP($H149,TR_MARZO_2025!$B$71:$C$73,TR_MARZO_2025!$C$71:$C$73))</f>
        <v>6.4999999999999997E-3</v>
      </c>
    </row>
    <row r="150" spans="1:11" ht="16.5" x14ac:dyDescent="0.3">
      <c r="A150" s="67" t="str">
        <f t="shared" si="8"/>
        <v>GDMTOCENACEOriente</v>
      </c>
      <c r="B150" s="250" t="str">
        <f t="shared" si="6"/>
        <v>GDMTOEnergíaOriente</v>
      </c>
      <c r="C150" s="67" t="str">
        <f t="shared" si="7"/>
        <v>GDMTOCENACEEnergíaOriente</v>
      </c>
      <c r="E150" s="180" t="s">
        <v>55</v>
      </c>
      <c r="F150" s="181" t="s">
        <v>190</v>
      </c>
      <c r="G150" s="181" t="s">
        <v>184</v>
      </c>
      <c r="H150" s="181" t="s">
        <v>135</v>
      </c>
      <c r="I150" s="181" t="s">
        <v>71</v>
      </c>
      <c r="J150" s="285" t="s">
        <v>161</v>
      </c>
      <c r="K150" s="505">
        <f>+ROUND(TR_MARZO_2025!$D$10,LOOKUP($H150,TR_MARZO_2025!$B$71:$C$73,TR_MARZO_2025!$C$71:$C$73))</f>
        <v>6.4999999999999997E-3</v>
      </c>
    </row>
    <row r="151" spans="1:11" ht="16.5" x14ac:dyDescent="0.3">
      <c r="A151" s="67" t="str">
        <f t="shared" si="8"/>
        <v>RAMTCENACEOriente</v>
      </c>
      <c r="B151" s="250" t="str">
        <f t="shared" si="6"/>
        <v>RAMTEnergíaOriente</v>
      </c>
      <c r="C151" s="67" t="str">
        <f t="shared" si="7"/>
        <v>RAMTCENACEEnergíaOriente</v>
      </c>
      <c r="E151" s="180" t="s">
        <v>60</v>
      </c>
      <c r="F151" s="181" t="s">
        <v>190</v>
      </c>
      <c r="G151" s="181" t="s">
        <v>184</v>
      </c>
      <c r="H151" s="181" t="s">
        <v>135</v>
      </c>
      <c r="I151" s="181" t="s">
        <v>71</v>
      </c>
      <c r="J151" s="285" t="s">
        <v>161</v>
      </c>
      <c r="K151" s="505">
        <f>+ROUND(TR_MARZO_2025!$D$10,LOOKUP($H151,TR_MARZO_2025!$B$71:$C$73,TR_MARZO_2025!$C$71:$C$73))</f>
        <v>6.4999999999999997E-3</v>
      </c>
    </row>
    <row r="152" spans="1:11" ht="16.5" x14ac:dyDescent="0.3">
      <c r="A152" s="67" t="str">
        <f t="shared" si="8"/>
        <v>DISTCENACEOriente</v>
      </c>
      <c r="B152" s="250" t="str">
        <f t="shared" si="6"/>
        <v>DISTEnergíaOriente</v>
      </c>
      <c r="C152" s="67" t="str">
        <f t="shared" si="7"/>
        <v>DISTCENACEEnergíaOriente</v>
      </c>
      <c r="E152" s="180" t="s">
        <v>51</v>
      </c>
      <c r="F152" s="181" t="s">
        <v>190</v>
      </c>
      <c r="G152" s="181" t="s">
        <v>184</v>
      </c>
      <c r="H152" s="181" t="s">
        <v>135</v>
      </c>
      <c r="I152" s="181" t="s">
        <v>71</v>
      </c>
      <c r="J152" s="285" t="s">
        <v>161</v>
      </c>
      <c r="K152" s="505">
        <f>+ROUND(TR_MARZO_2025!$D$10,LOOKUP($H152,TR_MARZO_2025!$B$71:$C$73,TR_MARZO_2025!$C$71:$C$73))</f>
        <v>6.4999999999999997E-3</v>
      </c>
    </row>
    <row r="153" spans="1:11" ht="16.5" x14ac:dyDescent="0.3">
      <c r="A153" s="67" t="str">
        <f t="shared" si="8"/>
        <v>DITCENACEOriente</v>
      </c>
      <c r="B153" s="250" t="str">
        <f t="shared" si="6"/>
        <v>DITEnergíaOriente</v>
      </c>
      <c r="C153" s="67" t="str">
        <f t="shared" si="7"/>
        <v>DITCENACEEnergíaOriente</v>
      </c>
      <c r="E153" s="180" t="s">
        <v>52</v>
      </c>
      <c r="F153" s="181" t="s">
        <v>190</v>
      </c>
      <c r="G153" s="181" t="s">
        <v>184</v>
      </c>
      <c r="H153" s="181" t="s">
        <v>135</v>
      </c>
      <c r="I153" s="181" t="s">
        <v>71</v>
      </c>
      <c r="J153" s="285" t="s">
        <v>161</v>
      </c>
      <c r="K153" s="505">
        <f>+ROUND(TR_MARZO_2025!$D$10,LOOKUP($H153,TR_MARZO_2025!$B$71:$C$73,TR_MARZO_2025!$C$71:$C$73))</f>
        <v>6.4999999999999997E-3</v>
      </c>
    </row>
    <row r="154" spans="1:11" ht="16.5" x14ac:dyDescent="0.3">
      <c r="A154" s="67" t="str">
        <f t="shared" si="8"/>
        <v>DB1CENACEPeninsular</v>
      </c>
      <c r="B154" s="250" t="str">
        <f t="shared" si="6"/>
        <v>DB1EnergíaPeninsular</v>
      </c>
      <c r="C154" s="67" t="str">
        <f t="shared" si="7"/>
        <v>DB1CENACEEnergíaPeninsular</v>
      </c>
      <c r="E154" s="180" t="s">
        <v>48</v>
      </c>
      <c r="F154" s="181" t="s">
        <v>190</v>
      </c>
      <c r="G154" s="181" t="s">
        <v>184</v>
      </c>
      <c r="H154" s="181" t="s">
        <v>135</v>
      </c>
      <c r="I154" s="181" t="s">
        <v>72</v>
      </c>
      <c r="J154" s="285" t="s">
        <v>161</v>
      </c>
      <c r="K154" s="505">
        <f>+ROUND(TR_MARZO_2025!$D$10,LOOKUP($H154,TR_MARZO_2025!$B$71:$C$73,TR_MARZO_2025!$C$71:$C$73))</f>
        <v>6.4999999999999997E-3</v>
      </c>
    </row>
    <row r="155" spans="1:11" ht="16.5" x14ac:dyDescent="0.3">
      <c r="A155" s="67" t="str">
        <f t="shared" si="8"/>
        <v>DB2CENACEPeninsular</v>
      </c>
      <c r="B155" s="250" t="str">
        <f t="shared" si="6"/>
        <v>DB2EnergíaPeninsular</v>
      </c>
      <c r="C155" s="67" t="str">
        <f t="shared" si="7"/>
        <v>DB2CENACEEnergíaPeninsular</v>
      </c>
      <c r="E155" s="180" t="s">
        <v>50</v>
      </c>
      <c r="F155" s="181" t="s">
        <v>190</v>
      </c>
      <c r="G155" s="181" t="s">
        <v>184</v>
      </c>
      <c r="H155" s="181" t="s">
        <v>135</v>
      </c>
      <c r="I155" s="181" t="s">
        <v>72</v>
      </c>
      <c r="J155" s="285" t="s">
        <v>161</v>
      </c>
      <c r="K155" s="505">
        <f>+ROUND(TR_MARZO_2025!$D$10,LOOKUP($H155,TR_MARZO_2025!$B$71:$C$73,TR_MARZO_2025!$C$71:$C$73))</f>
        <v>6.4999999999999997E-3</v>
      </c>
    </row>
    <row r="156" spans="1:11" ht="16.5" x14ac:dyDescent="0.3">
      <c r="A156" s="67" t="str">
        <f t="shared" si="8"/>
        <v>PDBTCENACEPeninsular</v>
      </c>
      <c r="B156" s="250" t="str">
        <f t="shared" si="6"/>
        <v>PDBTEnergíaPeninsular</v>
      </c>
      <c r="C156" s="67" t="str">
        <f t="shared" si="7"/>
        <v>PDBTCENACEEnergíaPeninsular</v>
      </c>
      <c r="E156" s="180" t="s">
        <v>56</v>
      </c>
      <c r="F156" s="181" t="s">
        <v>190</v>
      </c>
      <c r="G156" s="181" t="s">
        <v>184</v>
      </c>
      <c r="H156" s="181" t="s">
        <v>135</v>
      </c>
      <c r="I156" s="181" t="s">
        <v>72</v>
      </c>
      <c r="J156" s="285" t="s">
        <v>161</v>
      </c>
      <c r="K156" s="505">
        <f>+ROUND(TR_MARZO_2025!$D$10,LOOKUP($H156,TR_MARZO_2025!$B$71:$C$73,TR_MARZO_2025!$C$71:$C$73))</f>
        <v>6.4999999999999997E-3</v>
      </c>
    </row>
    <row r="157" spans="1:11" ht="16.5" x14ac:dyDescent="0.3">
      <c r="A157" s="67" t="str">
        <f t="shared" si="8"/>
        <v>GDBTCENACEPeninsular</v>
      </c>
      <c r="B157" s="250" t="str">
        <f t="shared" si="6"/>
        <v>GDBTEnergíaPeninsular</v>
      </c>
      <c r="C157" s="67" t="str">
        <f t="shared" si="7"/>
        <v>GDBTCENACEEnergíaPeninsular</v>
      </c>
      <c r="E157" s="187" t="s">
        <v>53</v>
      </c>
      <c r="F157" s="181" t="s">
        <v>190</v>
      </c>
      <c r="G157" s="181" t="s">
        <v>184</v>
      </c>
      <c r="H157" s="181" t="s">
        <v>135</v>
      </c>
      <c r="I157" s="181" t="s">
        <v>72</v>
      </c>
      <c r="J157" s="285" t="s">
        <v>161</v>
      </c>
      <c r="K157" s="505">
        <f>+ROUND(TR_MARZO_2025!$D$10,LOOKUP($H157,TR_MARZO_2025!$B$71:$C$73,TR_MARZO_2025!$C$71:$C$73))</f>
        <v>6.4999999999999997E-3</v>
      </c>
    </row>
    <row r="158" spans="1:11" ht="16.5" x14ac:dyDescent="0.3">
      <c r="A158" s="67" t="str">
        <f t="shared" si="8"/>
        <v>RABTCENACEPeninsular</v>
      </c>
      <c r="B158" s="250" t="str">
        <f t="shared" si="6"/>
        <v>RABTEnergíaPeninsular</v>
      </c>
      <c r="C158" s="67" t="str">
        <f t="shared" si="7"/>
        <v>RABTCENACEEnergíaPeninsular</v>
      </c>
      <c r="E158" s="187" t="s">
        <v>59</v>
      </c>
      <c r="F158" s="181" t="s">
        <v>190</v>
      </c>
      <c r="G158" s="181" t="s">
        <v>184</v>
      </c>
      <c r="H158" s="181" t="s">
        <v>135</v>
      </c>
      <c r="I158" s="181" t="s">
        <v>72</v>
      </c>
      <c r="J158" s="285" t="s">
        <v>161</v>
      </c>
      <c r="K158" s="505">
        <f>+ROUND(TR_MARZO_2025!$D$10,LOOKUP($H158,TR_MARZO_2025!$B$71:$C$73,TR_MARZO_2025!$C$71:$C$73))</f>
        <v>6.4999999999999997E-3</v>
      </c>
    </row>
    <row r="159" spans="1:11" ht="16.5" x14ac:dyDescent="0.3">
      <c r="A159" s="67" t="str">
        <f t="shared" si="8"/>
        <v>APBTCENACEPeninsular</v>
      </c>
      <c r="B159" s="250" t="str">
        <f t="shared" si="6"/>
        <v>APBTEnergíaPeninsular</v>
      </c>
      <c r="C159" s="67" t="str">
        <f t="shared" si="7"/>
        <v>APBTCENACEEnergíaPeninsular</v>
      </c>
      <c r="E159" s="187" t="s">
        <v>57</v>
      </c>
      <c r="F159" s="181" t="s">
        <v>190</v>
      </c>
      <c r="G159" s="181" t="s">
        <v>184</v>
      </c>
      <c r="H159" s="181" t="s">
        <v>135</v>
      </c>
      <c r="I159" s="181" t="s">
        <v>72</v>
      </c>
      <c r="J159" s="285" t="s">
        <v>161</v>
      </c>
      <c r="K159" s="505">
        <f>+ROUND(TR_MARZO_2025!$D$10,LOOKUP($H159,TR_MARZO_2025!$B$71:$C$73,TR_MARZO_2025!$C$71:$C$73))</f>
        <v>6.4999999999999997E-3</v>
      </c>
    </row>
    <row r="160" spans="1:11" ht="16.5" x14ac:dyDescent="0.3">
      <c r="A160" s="67" t="str">
        <f t="shared" si="8"/>
        <v>APMTCENACEPeninsular</v>
      </c>
      <c r="B160" s="250" t="str">
        <f t="shared" si="6"/>
        <v>APMTEnergíaPeninsular</v>
      </c>
      <c r="C160" s="67" t="str">
        <f t="shared" si="7"/>
        <v>APMTCENACEEnergíaPeninsular</v>
      </c>
      <c r="E160" s="187" t="s">
        <v>58</v>
      </c>
      <c r="F160" s="181" t="s">
        <v>190</v>
      </c>
      <c r="G160" s="181" t="s">
        <v>184</v>
      </c>
      <c r="H160" s="181" t="s">
        <v>135</v>
      </c>
      <c r="I160" s="181" t="s">
        <v>72</v>
      </c>
      <c r="J160" s="285" t="s">
        <v>161</v>
      </c>
      <c r="K160" s="505">
        <f>+ROUND(TR_MARZO_2025!$D$10,LOOKUP($H160,TR_MARZO_2025!$B$71:$C$73,TR_MARZO_2025!$C$71:$C$73))</f>
        <v>6.4999999999999997E-3</v>
      </c>
    </row>
    <row r="161" spans="1:11" ht="16.5" x14ac:dyDescent="0.3">
      <c r="A161" s="67" t="str">
        <f t="shared" si="8"/>
        <v>GDMTHCENACEPeninsular</v>
      </c>
      <c r="B161" s="250" t="str">
        <f t="shared" si="6"/>
        <v>GDMTHEnergíaPeninsular</v>
      </c>
      <c r="C161" s="67" t="str">
        <f t="shared" si="7"/>
        <v>GDMTHCENACEEnergíaPeninsular</v>
      </c>
      <c r="E161" s="180" t="s">
        <v>54</v>
      </c>
      <c r="F161" s="181" t="s">
        <v>190</v>
      </c>
      <c r="G161" s="181" t="s">
        <v>184</v>
      </c>
      <c r="H161" s="181" t="s">
        <v>135</v>
      </c>
      <c r="I161" s="181" t="s">
        <v>72</v>
      </c>
      <c r="J161" s="285" t="s">
        <v>161</v>
      </c>
      <c r="K161" s="505">
        <f>+ROUND(TR_MARZO_2025!$D$10,LOOKUP($H161,TR_MARZO_2025!$B$71:$C$73,TR_MARZO_2025!$C$71:$C$73))</f>
        <v>6.4999999999999997E-3</v>
      </c>
    </row>
    <row r="162" spans="1:11" ht="16.5" x14ac:dyDescent="0.3">
      <c r="A162" s="67" t="str">
        <f t="shared" si="8"/>
        <v>GDMTOCENACEPeninsular</v>
      </c>
      <c r="B162" s="250" t="str">
        <f t="shared" si="6"/>
        <v>GDMTOEnergíaPeninsular</v>
      </c>
      <c r="C162" s="67" t="str">
        <f t="shared" si="7"/>
        <v>GDMTOCENACEEnergíaPeninsular</v>
      </c>
      <c r="E162" s="180" t="s">
        <v>55</v>
      </c>
      <c r="F162" s="181" t="s">
        <v>190</v>
      </c>
      <c r="G162" s="181" t="s">
        <v>184</v>
      </c>
      <c r="H162" s="181" t="s">
        <v>135</v>
      </c>
      <c r="I162" s="181" t="s">
        <v>72</v>
      </c>
      <c r="J162" s="285" t="s">
        <v>161</v>
      </c>
      <c r="K162" s="505">
        <f>+ROUND(TR_MARZO_2025!$D$10,LOOKUP($H162,TR_MARZO_2025!$B$71:$C$73,TR_MARZO_2025!$C$71:$C$73))</f>
        <v>6.4999999999999997E-3</v>
      </c>
    </row>
    <row r="163" spans="1:11" ht="16.5" x14ac:dyDescent="0.3">
      <c r="A163" s="67" t="str">
        <f t="shared" si="8"/>
        <v>RAMTCENACEPeninsular</v>
      </c>
      <c r="B163" s="250" t="str">
        <f t="shared" si="6"/>
        <v>RAMTEnergíaPeninsular</v>
      </c>
      <c r="C163" s="67" t="str">
        <f t="shared" si="7"/>
        <v>RAMTCENACEEnergíaPeninsular</v>
      </c>
      <c r="E163" s="180" t="s">
        <v>60</v>
      </c>
      <c r="F163" s="181" t="s">
        <v>190</v>
      </c>
      <c r="G163" s="181" t="s">
        <v>184</v>
      </c>
      <c r="H163" s="181" t="s">
        <v>135</v>
      </c>
      <c r="I163" s="181" t="s">
        <v>72</v>
      </c>
      <c r="J163" s="285" t="s">
        <v>161</v>
      </c>
      <c r="K163" s="505">
        <f>+ROUND(TR_MARZO_2025!$D$10,LOOKUP($H163,TR_MARZO_2025!$B$71:$C$73,TR_MARZO_2025!$C$71:$C$73))</f>
        <v>6.4999999999999997E-3</v>
      </c>
    </row>
    <row r="164" spans="1:11" ht="16.5" x14ac:dyDescent="0.3">
      <c r="A164" s="67" t="str">
        <f t="shared" si="8"/>
        <v>DISTCENACEPeninsular</v>
      </c>
      <c r="B164" s="250" t="str">
        <f t="shared" si="6"/>
        <v>DISTEnergíaPeninsular</v>
      </c>
      <c r="C164" s="67" t="str">
        <f t="shared" si="7"/>
        <v>DISTCENACEEnergíaPeninsular</v>
      </c>
      <c r="E164" s="180" t="s">
        <v>51</v>
      </c>
      <c r="F164" s="181" t="s">
        <v>190</v>
      </c>
      <c r="G164" s="181" t="s">
        <v>184</v>
      </c>
      <c r="H164" s="181" t="s">
        <v>135</v>
      </c>
      <c r="I164" s="181" t="s">
        <v>72</v>
      </c>
      <c r="J164" s="285" t="s">
        <v>161</v>
      </c>
      <c r="K164" s="505">
        <f>+ROUND(TR_MARZO_2025!$D$10,LOOKUP($H164,TR_MARZO_2025!$B$71:$C$73,TR_MARZO_2025!$C$71:$C$73))</f>
        <v>6.4999999999999997E-3</v>
      </c>
    </row>
    <row r="165" spans="1:11" ht="16.5" x14ac:dyDescent="0.3">
      <c r="A165" s="67" t="str">
        <f t="shared" si="8"/>
        <v>DITCENACEPeninsular</v>
      </c>
      <c r="B165" s="250" t="str">
        <f t="shared" si="6"/>
        <v>DITEnergíaPeninsular</v>
      </c>
      <c r="C165" s="67" t="str">
        <f t="shared" si="7"/>
        <v>DITCENACEEnergíaPeninsular</v>
      </c>
      <c r="E165" s="180" t="s">
        <v>52</v>
      </c>
      <c r="F165" s="181" t="s">
        <v>190</v>
      </c>
      <c r="G165" s="181" t="s">
        <v>184</v>
      </c>
      <c r="H165" s="181" t="s">
        <v>135</v>
      </c>
      <c r="I165" s="181" t="s">
        <v>72</v>
      </c>
      <c r="J165" s="285" t="s">
        <v>161</v>
      </c>
      <c r="K165" s="505">
        <f>+ROUND(TR_MARZO_2025!$D$10,LOOKUP($H165,TR_MARZO_2025!$B$71:$C$73,TR_MARZO_2025!$C$71:$C$73))</f>
        <v>6.4999999999999997E-3</v>
      </c>
    </row>
    <row r="166" spans="1:11" ht="16.5" x14ac:dyDescent="0.3">
      <c r="A166" s="67" t="str">
        <f t="shared" si="8"/>
        <v>DB1CENACESureste</v>
      </c>
      <c r="B166" s="250" t="str">
        <f t="shared" si="6"/>
        <v>DB1EnergíaSureste</v>
      </c>
      <c r="C166" s="67" t="str">
        <f t="shared" si="7"/>
        <v>DB1CENACEEnergíaSureste</v>
      </c>
      <c r="E166" s="180" t="s">
        <v>48</v>
      </c>
      <c r="F166" s="181" t="s">
        <v>190</v>
      </c>
      <c r="G166" s="181" t="s">
        <v>184</v>
      </c>
      <c r="H166" s="181" t="s">
        <v>135</v>
      </c>
      <c r="I166" s="181" t="s">
        <v>73</v>
      </c>
      <c r="J166" s="285" t="s">
        <v>161</v>
      </c>
      <c r="K166" s="505">
        <f>+ROUND(TR_MARZO_2025!$D$10,LOOKUP($H166,TR_MARZO_2025!$B$71:$C$73,TR_MARZO_2025!$C$71:$C$73))</f>
        <v>6.4999999999999997E-3</v>
      </c>
    </row>
    <row r="167" spans="1:11" ht="16.5" x14ac:dyDescent="0.3">
      <c r="A167" s="67" t="str">
        <f t="shared" si="8"/>
        <v>DB2CENACESureste</v>
      </c>
      <c r="B167" s="250" t="str">
        <f t="shared" si="6"/>
        <v>DB2EnergíaSureste</v>
      </c>
      <c r="C167" s="67" t="str">
        <f t="shared" si="7"/>
        <v>DB2CENACEEnergíaSureste</v>
      </c>
      <c r="E167" s="180" t="s">
        <v>50</v>
      </c>
      <c r="F167" s="181" t="s">
        <v>190</v>
      </c>
      <c r="G167" s="181" t="s">
        <v>184</v>
      </c>
      <c r="H167" s="181" t="s">
        <v>135</v>
      </c>
      <c r="I167" s="181" t="s">
        <v>73</v>
      </c>
      <c r="J167" s="285" t="s">
        <v>161</v>
      </c>
      <c r="K167" s="505">
        <f>+ROUND(TR_MARZO_2025!$D$10,LOOKUP($H167,TR_MARZO_2025!$B$71:$C$73,TR_MARZO_2025!$C$71:$C$73))</f>
        <v>6.4999999999999997E-3</v>
      </c>
    </row>
    <row r="168" spans="1:11" ht="16.5" x14ac:dyDescent="0.3">
      <c r="A168" s="67" t="str">
        <f t="shared" si="8"/>
        <v>PDBTCENACESureste</v>
      </c>
      <c r="B168" s="250" t="str">
        <f t="shared" si="6"/>
        <v>PDBTEnergíaSureste</v>
      </c>
      <c r="C168" s="67" t="str">
        <f t="shared" si="7"/>
        <v>PDBTCENACEEnergíaSureste</v>
      </c>
      <c r="E168" s="180" t="s">
        <v>56</v>
      </c>
      <c r="F168" s="181" t="s">
        <v>190</v>
      </c>
      <c r="G168" s="181" t="s">
        <v>184</v>
      </c>
      <c r="H168" s="181" t="s">
        <v>135</v>
      </c>
      <c r="I168" s="181" t="s">
        <v>73</v>
      </c>
      <c r="J168" s="285" t="s">
        <v>161</v>
      </c>
      <c r="K168" s="505">
        <f>+ROUND(TR_MARZO_2025!$D$10,LOOKUP($H168,TR_MARZO_2025!$B$71:$C$73,TR_MARZO_2025!$C$71:$C$73))</f>
        <v>6.4999999999999997E-3</v>
      </c>
    </row>
    <row r="169" spans="1:11" ht="16.5" x14ac:dyDescent="0.3">
      <c r="A169" s="67" t="str">
        <f t="shared" si="8"/>
        <v>GDBTCENACESureste</v>
      </c>
      <c r="B169" s="250" t="str">
        <f t="shared" si="6"/>
        <v>GDBTEnergíaSureste</v>
      </c>
      <c r="C169" s="67" t="str">
        <f t="shared" si="7"/>
        <v>GDBTCENACEEnergíaSureste</v>
      </c>
      <c r="E169" s="187" t="s">
        <v>53</v>
      </c>
      <c r="F169" s="181" t="s">
        <v>190</v>
      </c>
      <c r="G169" s="181" t="s">
        <v>184</v>
      </c>
      <c r="H169" s="181" t="s">
        <v>135</v>
      </c>
      <c r="I169" s="181" t="s">
        <v>73</v>
      </c>
      <c r="J169" s="285" t="s">
        <v>161</v>
      </c>
      <c r="K169" s="505">
        <f>+ROUND(TR_MARZO_2025!$D$10,LOOKUP($H169,TR_MARZO_2025!$B$71:$C$73,TR_MARZO_2025!$C$71:$C$73))</f>
        <v>6.4999999999999997E-3</v>
      </c>
    </row>
    <row r="170" spans="1:11" ht="16.5" x14ac:dyDescent="0.3">
      <c r="A170" s="67" t="str">
        <f t="shared" si="8"/>
        <v>RABTCENACESureste</v>
      </c>
      <c r="B170" s="250" t="str">
        <f t="shared" si="6"/>
        <v>RABTEnergíaSureste</v>
      </c>
      <c r="C170" s="67" t="str">
        <f t="shared" si="7"/>
        <v>RABTCENACEEnergíaSureste</v>
      </c>
      <c r="E170" s="187" t="s">
        <v>59</v>
      </c>
      <c r="F170" s="181" t="s">
        <v>190</v>
      </c>
      <c r="G170" s="181" t="s">
        <v>184</v>
      </c>
      <c r="H170" s="181" t="s">
        <v>135</v>
      </c>
      <c r="I170" s="181" t="s">
        <v>73</v>
      </c>
      <c r="J170" s="285" t="s">
        <v>161</v>
      </c>
      <c r="K170" s="505">
        <f>+ROUND(TR_MARZO_2025!$D$10,LOOKUP($H170,TR_MARZO_2025!$B$71:$C$73,TR_MARZO_2025!$C$71:$C$73))</f>
        <v>6.4999999999999997E-3</v>
      </c>
    </row>
    <row r="171" spans="1:11" ht="16.5" x14ac:dyDescent="0.3">
      <c r="A171" s="67" t="str">
        <f t="shared" si="8"/>
        <v>APBTCENACESureste</v>
      </c>
      <c r="B171" s="250" t="str">
        <f t="shared" si="6"/>
        <v>APBTEnergíaSureste</v>
      </c>
      <c r="C171" s="67" t="str">
        <f t="shared" si="7"/>
        <v>APBTCENACEEnergíaSureste</v>
      </c>
      <c r="E171" s="187" t="s">
        <v>57</v>
      </c>
      <c r="F171" s="181" t="s">
        <v>190</v>
      </c>
      <c r="G171" s="181" t="s">
        <v>184</v>
      </c>
      <c r="H171" s="181" t="s">
        <v>135</v>
      </c>
      <c r="I171" s="181" t="s">
        <v>73</v>
      </c>
      <c r="J171" s="285" t="s">
        <v>161</v>
      </c>
      <c r="K171" s="505">
        <f>+ROUND(TR_MARZO_2025!$D$10,LOOKUP($H171,TR_MARZO_2025!$B$71:$C$73,TR_MARZO_2025!$C$71:$C$73))</f>
        <v>6.4999999999999997E-3</v>
      </c>
    </row>
    <row r="172" spans="1:11" ht="16.5" x14ac:dyDescent="0.3">
      <c r="A172" s="67" t="str">
        <f t="shared" si="8"/>
        <v>APMTCENACESureste</v>
      </c>
      <c r="B172" s="250" t="str">
        <f t="shared" si="6"/>
        <v>APMTEnergíaSureste</v>
      </c>
      <c r="C172" s="67" t="str">
        <f t="shared" si="7"/>
        <v>APMTCENACEEnergíaSureste</v>
      </c>
      <c r="E172" s="187" t="s">
        <v>58</v>
      </c>
      <c r="F172" s="181" t="s">
        <v>190</v>
      </c>
      <c r="G172" s="181" t="s">
        <v>184</v>
      </c>
      <c r="H172" s="181" t="s">
        <v>135</v>
      </c>
      <c r="I172" s="181" t="s">
        <v>73</v>
      </c>
      <c r="J172" s="285" t="s">
        <v>161</v>
      </c>
      <c r="K172" s="505">
        <f>+ROUND(TR_MARZO_2025!$D$10,LOOKUP($H172,TR_MARZO_2025!$B$71:$C$73,TR_MARZO_2025!$C$71:$C$73))</f>
        <v>6.4999999999999997E-3</v>
      </c>
    </row>
    <row r="173" spans="1:11" ht="16.5" x14ac:dyDescent="0.3">
      <c r="A173" s="67" t="str">
        <f t="shared" si="8"/>
        <v>GDMTHCENACESureste</v>
      </c>
      <c r="B173" s="250" t="str">
        <f t="shared" si="6"/>
        <v>GDMTHEnergíaSureste</v>
      </c>
      <c r="C173" s="67" t="str">
        <f t="shared" si="7"/>
        <v>GDMTHCENACEEnergíaSureste</v>
      </c>
      <c r="E173" s="180" t="s">
        <v>54</v>
      </c>
      <c r="F173" s="181" t="s">
        <v>190</v>
      </c>
      <c r="G173" s="181" t="s">
        <v>184</v>
      </c>
      <c r="H173" s="181" t="s">
        <v>135</v>
      </c>
      <c r="I173" s="181" t="s">
        <v>73</v>
      </c>
      <c r="J173" s="285" t="s">
        <v>161</v>
      </c>
      <c r="K173" s="505">
        <f>+ROUND(TR_MARZO_2025!$D$10,LOOKUP($H173,TR_MARZO_2025!$B$71:$C$73,TR_MARZO_2025!$C$71:$C$73))</f>
        <v>6.4999999999999997E-3</v>
      </c>
    </row>
    <row r="174" spans="1:11" ht="16.5" x14ac:dyDescent="0.3">
      <c r="A174" s="67" t="str">
        <f t="shared" si="8"/>
        <v>GDMTOCENACESureste</v>
      </c>
      <c r="B174" s="250" t="str">
        <f t="shared" si="6"/>
        <v>GDMTOEnergíaSureste</v>
      </c>
      <c r="C174" s="67" t="str">
        <f t="shared" si="7"/>
        <v>GDMTOCENACEEnergíaSureste</v>
      </c>
      <c r="E174" s="180" t="s">
        <v>55</v>
      </c>
      <c r="F174" s="181" t="s">
        <v>190</v>
      </c>
      <c r="G174" s="181" t="s">
        <v>184</v>
      </c>
      <c r="H174" s="181" t="s">
        <v>135</v>
      </c>
      <c r="I174" s="181" t="s">
        <v>73</v>
      </c>
      <c r="J174" s="285" t="s">
        <v>161</v>
      </c>
      <c r="K174" s="505">
        <f>+ROUND(TR_MARZO_2025!$D$10,LOOKUP($H174,TR_MARZO_2025!$B$71:$C$73,TR_MARZO_2025!$C$71:$C$73))</f>
        <v>6.4999999999999997E-3</v>
      </c>
    </row>
    <row r="175" spans="1:11" ht="16.5" x14ac:dyDescent="0.3">
      <c r="A175" s="67" t="str">
        <f t="shared" si="8"/>
        <v>RAMTCENACESureste</v>
      </c>
      <c r="B175" s="250" t="str">
        <f t="shared" si="6"/>
        <v>RAMTEnergíaSureste</v>
      </c>
      <c r="C175" s="67" t="str">
        <f t="shared" si="7"/>
        <v>RAMTCENACEEnergíaSureste</v>
      </c>
      <c r="E175" s="180" t="s">
        <v>60</v>
      </c>
      <c r="F175" s="181" t="s">
        <v>190</v>
      </c>
      <c r="G175" s="181" t="s">
        <v>184</v>
      </c>
      <c r="H175" s="181" t="s">
        <v>135</v>
      </c>
      <c r="I175" s="181" t="s">
        <v>73</v>
      </c>
      <c r="J175" s="285" t="s">
        <v>161</v>
      </c>
      <c r="K175" s="505">
        <f>+ROUND(TR_MARZO_2025!$D$10,LOOKUP($H175,TR_MARZO_2025!$B$71:$C$73,TR_MARZO_2025!$C$71:$C$73))</f>
        <v>6.4999999999999997E-3</v>
      </c>
    </row>
    <row r="176" spans="1:11" ht="16.5" x14ac:dyDescent="0.3">
      <c r="A176" s="67" t="str">
        <f t="shared" si="8"/>
        <v>DISTCENACESureste</v>
      </c>
      <c r="B176" s="250" t="str">
        <f t="shared" si="6"/>
        <v>DISTEnergíaSureste</v>
      </c>
      <c r="C176" s="67" t="str">
        <f t="shared" si="7"/>
        <v>DISTCENACEEnergíaSureste</v>
      </c>
      <c r="E176" s="180" t="s">
        <v>51</v>
      </c>
      <c r="F176" s="181" t="s">
        <v>190</v>
      </c>
      <c r="G176" s="181" t="s">
        <v>184</v>
      </c>
      <c r="H176" s="181" t="s">
        <v>135</v>
      </c>
      <c r="I176" s="181" t="s">
        <v>73</v>
      </c>
      <c r="J176" s="285" t="s">
        <v>161</v>
      </c>
      <c r="K176" s="505">
        <f>+ROUND(TR_MARZO_2025!$D$10,LOOKUP($H176,TR_MARZO_2025!$B$71:$C$73,TR_MARZO_2025!$C$71:$C$73))</f>
        <v>6.4999999999999997E-3</v>
      </c>
    </row>
    <row r="177" spans="1:11" ht="16.5" x14ac:dyDescent="0.3">
      <c r="A177" s="67" t="str">
        <f t="shared" si="8"/>
        <v>DITCENACESureste</v>
      </c>
      <c r="B177" s="250" t="str">
        <f t="shared" si="6"/>
        <v>DITEnergíaSureste</v>
      </c>
      <c r="C177" s="67" t="str">
        <f t="shared" si="7"/>
        <v>DITCENACEEnergíaSureste</v>
      </c>
      <c r="E177" s="180" t="s">
        <v>52</v>
      </c>
      <c r="F177" s="181" t="s">
        <v>190</v>
      </c>
      <c r="G177" s="181" t="s">
        <v>184</v>
      </c>
      <c r="H177" s="181" t="s">
        <v>135</v>
      </c>
      <c r="I177" s="181" t="s">
        <v>73</v>
      </c>
      <c r="J177" s="285" t="s">
        <v>161</v>
      </c>
      <c r="K177" s="505">
        <f>+ROUND(TR_MARZO_2025!$D$10,LOOKUP($H177,TR_MARZO_2025!$B$71:$C$73,TR_MARZO_2025!$C$71:$C$73))</f>
        <v>6.4999999999999997E-3</v>
      </c>
    </row>
    <row r="178" spans="1:11" ht="16.5" x14ac:dyDescent="0.3">
      <c r="A178" s="67" t="str">
        <f t="shared" si="8"/>
        <v>DB1CENACEValle de México Centro</v>
      </c>
      <c r="B178" s="250" t="str">
        <f t="shared" si="6"/>
        <v>DB1EnergíaValle de México Centro</v>
      </c>
      <c r="C178" s="67" t="str">
        <f t="shared" si="7"/>
        <v>DB1CENACEEnergíaValle de México Centro</v>
      </c>
      <c r="E178" s="180" t="s">
        <v>48</v>
      </c>
      <c r="F178" s="181" t="s">
        <v>190</v>
      </c>
      <c r="G178" s="181" t="s">
        <v>184</v>
      </c>
      <c r="H178" s="181" t="s">
        <v>135</v>
      </c>
      <c r="I178" s="181" t="s">
        <v>74</v>
      </c>
      <c r="J178" s="285" t="s">
        <v>161</v>
      </c>
      <c r="K178" s="505">
        <f>+ROUND(TR_MARZO_2025!$D$10,LOOKUP($H178,TR_MARZO_2025!$B$71:$C$73,TR_MARZO_2025!$C$71:$C$73))</f>
        <v>6.4999999999999997E-3</v>
      </c>
    </row>
    <row r="179" spans="1:11" ht="16.5" x14ac:dyDescent="0.3">
      <c r="A179" s="67" t="str">
        <f t="shared" si="8"/>
        <v>DB2CENACEValle de México Centro</v>
      </c>
      <c r="B179" s="250" t="str">
        <f t="shared" si="6"/>
        <v>DB2EnergíaValle de México Centro</v>
      </c>
      <c r="C179" s="67" t="str">
        <f t="shared" si="7"/>
        <v>DB2CENACEEnergíaValle de México Centro</v>
      </c>
      <c r="E179" s="180" t="s">
        <v>50</v>
      </c>
      <c r="F179" s="181" t="s">
        <v>190</v>
      </c>
      <c r="G179" s="181" t="s">
        <v>184</v>
      </c>
      <c r="H179" s="181" t="s">
        <v>135</v>
      </c>
      <c r="I179" s="181" t="s">
        <v>74</v>
      </c>
      <c r="J179" s="285" t="s">
        <v>161</v>
      </c>
      <c r="K179" s="505">
        <f>+ROUND(TR_MARZO_2025!$D$10,LOOKUP($H179,TR_MARZO_2025!$B$71:$C$73,TR_MARZO_2025!$C$71:$C$73))</f>
        <v>6.4999999999999997E-3</v>
      </c>
    </row>
    <row r="180" spans="1:11" ht="16.5" x14ac:dyDescent="0.3">
      <c r="A180" s="67" t="str">
        <f t="shared" si="8"/>
        <v>PDBTCENACEValle de México Centro</v>
      </c>
      <c r="B180" s="250" t="str">
        <f t="shared" si="6"/>
        <v>PDBTEnergíaValle de México Centro</v>
      </c>
      <c r="C180" s="67" t="str">
        <f t="shared" si="7"/>
        <v>PDBTCENACEEnergíaValle de México Centro</v>
      </c>
      <c r="E180" s="180" t="s">
        <v>56</v>
      </c>
      <c r="F180" s="181" t="s">
        <v>190</v>
      </c>
      <c r="G180" s="181" t="s">
        <v>184</v>
      </c>
      <c r="H180" s="181" t="s">
        <v>135</v>
      </c>
      <c r="I180" s="181" t="s">
        <v>74</v>
      </c>
      <c r="J180" s="285" t="s">
        <v>161</v>
      </c>
      <c r="K180" s="505">
        <f>+ROUND(TR_MARZO_2025!$D$10,LOOKUP($H180,TR_MARZO_2025!$B$71:$C$73,TR_MARZO_2025!$C$71:$C$73))</f>
        <v>6.4999999999999997E-3</v>
      </c>
    </row>
    <row r="181" spans="1:11" ht="16.5" x14ac:dyDescent="0.3">
      <c r="A181" s="67" t="str">
        <f t="shared" si="8"/>
        <v>GDBTCENACEValle de México Centro</v>
      </c>
      <c r="B181" s="250" t="str">
        <f t="shared" si="6"/>
        <v>GDBTEnergíaValle de México Centro</v>
      </c>
      <c r="C181" s="67" t="str">
        <f t="shared" si="7"/>
        <v>GDBTCENACEEnergíaValle de México Centro</v>
      </c>
      <c r="E181" s="187" t="s">
        <v>53</v>
      </c>
      <c r="F181" s="181" t="s">
        <v>190</v>
      </c>
      <c r="G181" s="181" t="s">
        <v>184</v>
      </c>
      <c r="H181" s="181" t="s">
        <v>135</v>
      </c>
      <c r="I181" s="181" t="s">
        <v>74</v>
      </c>
      <c r="J181" s="285" t="s">
        <v>161</v>
      </c>
      <c r="K181" s="505">
        <f>+ROUND(TR_MARZO_2025!$D$10,LOOKUP($H181,TR_MARZO_2025!$B$71:$C$73,TR_MARZO_2025!$C$71:$C$73))</f>
        <v>6.4999999999999997E-3</v>
      </c>
    </row>
    <row r="182" spans="1:11" ht="16.5" x14ac:dyDescent="0.3">
      <c r="A182" s="67" t="str">
        <f t="shared" si="8"/>
        <v>RABTCENACEValle de México Centro</v>
      </c>
      <c r="B182" s="250" t="str">
        <f t="shared" si="6"/>
        <v>RABTEnergíaValle de México Centro</v>
      </c>
      <c r="C182" s="67" t="str">
        <f t="shared" si="7"/>
        <v>RABTCENACEEnergíaValle de México Centro</v>
      </c>
      <c r="E182" s="187" t="s">
        <v>59</v>
      </c>
      <c r="F182" s="181" t="s">
        <v>190</v>
      </c>
      <c r="G182" s="181" t="s">
        <v>184</v>
      </c>
      <c r="H182" s="181" t="s">
        <v>135</v>
      </c>
      <c r="I182" s="181" t="s">
        <v>74</v>
      </c>
      <c r="J182" s="285" t="s">
        <v>161</v>
      </c>
      <c r="K182" s="505">
        <f>+ROUND(TR_MARZO_2025!$D$10,LOOKUP($H182,TR_MARZO_2025!$B$71:$C$73,TR_MARZO_2025!$C$71:$C$73))</f>
        <v>6.4999999999999997E-3</v>
      </c>
    </row>
    <row r="183" spans="1:11" ht="16.5" x14ac:dyDescent="0.3">
      <c r="A183" s="67" t="str">
        <f t="shared" si="8"/>
        <v>APBTCENACEValle de México Centro</v>
      </c>
      <c r="B183" s="250" t="str">
        <f t="shared" si="6"/>
        <v>APBTEnergíaValle de México Centro</v>
      </c>
      <c r="C183" s="67" t="str">
        <f t="shared" si="7"/>
        <v>APBTCENACEEnergíaValle de México Centro</v>
      </c>
      <c r="E183" s="187" t="s">
        <v>57</v>
      </c>
      <c r="F183" s="181" t="s">
        <v>190</v>
      </c>
      <c r="G183" s="181" t="s">
        <v>184</v>
      </c>
      <c r="H183" s="181" t="s">
        <v>135</v>
      </c>
      <c r="I183" s="181" t="s">
        <v>74</v>
      </c>
      <c r="J183" s="285" t="s">
        <v>161</v>
      </c>
      <c r="K183" s="505">
        <f>+ROUND(TR_MARZO_2025!$D$10,LOOKUP($H183,TR_MARZO_2025!$B$71:$C$73,TR_MARZO_2025!$C$71:$C$73))</f>
        <v>6.4999999999999997E-3</v>
      </c>
    </row>
    <row r="184" spans="1:11" ht="16.5" x14ac:dyDescent="0.3">
      <c r="A184" s="67" t="str">
        <f t="shared" si="8"/>
        <v>APMTCENACEValle de México Centro</v>
      </c>
      <c r="B184" s="250" t="str">
        <f t="shared" si="6"/>
        <v>APMTEnergíaValle de México Centro</v>
      </c>
      <c r="C184" s="67" t="str">
        <f t="shared" si="7"/>
        <v>APMTCENACEEnergíaValle de México Centro</v>
      </c>
      <c r="E184" s="187" t="s">
        <v>58</v>
      </c>
      <c r="F184" s="181" t="s">
        <v>190</v>
      </c>
      <c r="G184" s="181" t="s">
        <v>184</v>
      </c>
      <c r="H184" s="181" t="s">
        <v>135</v>
      </c>
      <c r="I184" s="181" t="s">
        <v>74</v>
      </c>
      <c r="J184" s="285" t="s">
        <v>161</v>
      </c>
      <c r="K184" s="505">
        <f>+ROUND(TR_MARZO_2025!$D$10,LOOKUP($H184,TR_MARZO_2025!$B$71:$C$73,TR_MARZO_2025!$C$71:$C$73))</f>
        <v>6.4999999999999997E-3</v>
      </c>
    </row>
    <row r="185" spans="1:11" ht="16.5" x14ac:dyDescent="0.3">
      <c r="A185" s="67" t="str">
        <f t="shared" si="8"/>
        <v>GDMTHCENACEValle de México Centro</v>
      </c>
      <c r="B185" s="250" t="str">
        <f t="shared" si="6"/>
        <v>GDMTHEnergíaValle de México Centro</v>
      </c>
      <c r="C185" s="67" t="str">
        <f t="shared" si="7"/>
        <v>GDMTHCENACEEnergíaValle de México Centro</v>
      </c>
      <c r="E185" s="180" t="s">
        <v>54</v>
      </c>
      <c r="F185" s="181" t="s">
        <v>190</v>
      </c>
      <c r="G185" s="181" t="s">
        <v>184</v>
      </c>
      <c r="H185" s="181" t="s">
        <v>135</v>
      </c>
      <c r="I185" s="181" t="s">
        <v>74</v>
      </c>
      <c r="J185" s="285" t="s">
        <v>161</v>
      </c>
      <c r="K185" s="505">
        <f>+ROUND(TR_MARZO_2025!$D$10,LOOKUP($H185,TR_MARZO_2025!$B$71:$C$73,TR_MARZO_2025!$C$71:$C$73))</f>
        <v>6.4999999999999997E-3</v>
      </c>
    </row>
    <row r="186" spans="1:11" ht="16.5" x14ac:dyDescent="0.3">
      <c r="A186" s="67" t="str">
        <f t="shared" si="8"/>
        <v>GDMTOCENACEValle de México Centro</v>
      </c>
      <c r="B186" s="250" t="str">
        <f t="shared" si="6"/>
        <v>GDMTOEnergíaValle de México Centro</v>
      </c>
      <c r="C186" s="67" t="str">
        <f t="shared" si="7"/>
        <v>GDMTOCENACEEnergíaValle de México Centro</v>
      </c>
      <c r="E186" s="180" t="s">
        <v>55</v>
      </c>
      <c r="F186" s="181" t="s">
        <v>190</v>
      </c>
      <c r="G186" s="181" t="s">
        <v>184</v>
      </c>
      <c r="H186" s="181" t="s">
        <v>135</v>
      </c>
      <c r="I186" s="181" t="s">
        <v>74</v>
      </c>
      <c r="J186" s="285" t="s">
        <v>161</v>
      </c>
      <c r="K186" s="505">
        <f>+ROUND(TR_MARZO_2025!$D$10,LOOKUP($H186,TR_MARZO_2025!$B$71:$C$73,TR_MARZO_2025!$C$71:$C$73))</f>
        <v>6.4999999999999997E-3</v>
      </c>
    </row>
    <row r="187" spans="1:11" ht="16.5" x14ac:dyDescent="0.3">
      <c r="A187" s="67" t="str">
        <f t="shared" si="8"/>
        <v>RAMTCENACEValle de México Centro</v>
      </c>
      <c r="B187" s="250" t="str">
        <f t="shared" si="6"/>
        <v>RAMTEnergíaValle de México Centro</v>
      </c>
      <c r="C187" s="67" t="str">
        <f t="shared" si="7"/>
        <v>RAMTCENACEEnergíaValle de México Centro</v>
      </c>
      <c r="E187" s="180" t="s">
        <v>60</v>
      </c>
      <c r="F187" s="181" t="s">
        <v>190</v>
      </c>
      <c r="G187" s="181" t="s">
        <v>184</v>
      </c>
      <c r="H187" s="181" t="s">
        <v>135</v>
      </c>
      <c r="I187" s="181" t="s">
        <v>74</v>
      </c>
      <c r="J187" s="285" t="s">
        <v>161</v>
      </c>
      <c r="K187" s="505">
        <f>+ROUND(TR_MARZO_2025!$D$10,LOOKUP($H187,TR_MARZO_2025!$B$71:$C$73,TR_MARZO_2025!$C$71:$C$73))</f>
        <v>6.4999999999999997E-3</v>
      </c>
    </row>
    <row r="188" spans="1:11" ht="16.5" x14ac:dyDescent="0.3">
      <c r="A188" s="67" t="str">
        <f t="shared" si="8"/>
        <v>DISTCENACEValle de México Centro</v>
      </c>
      <c r="B188" s="250" t="str">
        <f t="shared" si="6"/>
        <v>DISTEnergíaValle de México Centro</v>
      </c>
      <c r="C188" s="67" t="str">
        <f t="shared" si="7"/>
        <v>DISTCENACEEnergíaValle de México Centro</v>
      </c>
      <c r="E188" s="180" t="s">
        <v>51</v>
      </c>
      <c r="F188" s="181" t="s">
        <v>190</v>
      </c>
      <c r="G188" s="181" t="s">
        <v>184</v>
      </c>
      <c r="H188" s="181" t="s">
        <v>135</v>
      </c>
      <c r="I188" s="181" t="s">
        <v>74</v>
      </c>
      <c r="J188" s="285" t="s">
        <v>161</v>
      </c>
      <c r="K188" s="505">
        <f>+ROUND(TR_MARZO_2025!$D$10,LOOKUP($H188,TR_MARZO_2025!$B$71:$C$73,TR_MARZO_2025!$C$71:$C$73))</f>
        <v>6.4999999999999997E-3</v>
      </c>
    </row>
    <row r="189" spans="1:11" ht="16.5" x14ac:dyDescent="0.3">
      <c r="A189" s="67" t="str">
        <f t="shared" si="8"/>
        <v>DITCENACEValle de México Centro</v>
      </c>
      <c r="B189" s="250" t="str">
        <f t="shared" si="6"/>
        <v>DITEnergíaValle de México Centro</v>
      </c>
      <c r="C189" s="67" t="str">
        <f t="shared" si="7"/>
        <v>DITCENACEEnergíaValle de México Centro</v>
      </c>
      <c r="E189" s="180" t="s">
        <v>52</v>
      </c>
      <c r="F189" s="181" t="s">
        <v>190</v>
      </c>
      <c r="G189" s="181" t="s">
        <v>184</v>
      </c>
      <c r="H189" s="181" t="s">
        <v>135</v>
      </c>
      <c r="I189" s="181" t="s">
        <v>74</v>
      </c>
      <c r="J189" s="285" t="s">
        <v>161</v>
      </c>
      <c r="K189" s="505">
        <f>+ROUND(TR_MARZO_2025!$D$10,LOOKUP($H189,TR_MARZO_2025!$B$71:$C$73,TR_MARZO_2025!$C$71:$C$73))</f>
        <v>6.4999999999999997E-3</v>
      </c>
    </row>
    <row r="190" spans="1:11" ht="16.5" x14ac:dyDescent="0.3">
      <c r="A190" s="67" t="str">
        <f t="shared" si="8"/>
        <v>DB1CENACEValle de México Norte</v>
      </c>
      <c r="B190" s="250" t="str">
        <f t="shared" si="6"/>
        <v>DB1EnergíaValle de México Norte</v>
      </c>
      <c r="C190" s="67" t="str">
        <f t="shared" si="7"/>
        <v>DB1CENACEEnergíaValle de México Norte</v>
      </c>
      <c r="E190" s="180" t="s">
        <v>48</v>
      </c>
      <c r="F190" s="181" t="s">
        <v>190</v>
      </c>
      <c r="G190" s="181" t="s">
        <v>184</v>
      </c>
      <c r="H190" s="181" t="s">
        <v>135</v>
      </c>
      <c r="I190" s="181" t="s">
        <v>75</v>
      </c>
      <c r="J190" s="285" t="s">
        <v>161</v>
      </c>
      <c r="K190" s="505">
        <f>+ROUND(TR_MARZO_2025!$D$10,LOOKUP($H190,TR_MARZO_2025!$B$71:$C$73,TR_MARZO_2025!$C$71:$C$73))</f>
        <v>6.4999999999999997E-3</v>
      </c>
    </row>
    <row r="191" spans="1:11" ht="16.5" x14ac:dyDescent="0.3">
      <c r="A191" s="67" t="str">
        <f t="shared" si="8"/>
        <v>DB2CENACEValle de México Norte</v>
      </c>
      <c r="B191" s="250" t="str">
        <f t="shared" si="6"/>
        <v>DB2EnergíaValle de México Norte</v>
      </c>
      <c r="C191" s="67" t="str">
        <f t="shared" si="7"/>
        <v>DB2CENACEEnergíaValle de México Norte</v>
      </c>
      <c r="E191" s="180" t="s">
        <v>50</v>
      </c>
      <c r="F191" s="181" t="s">
        <v>190</v>
      </c>
      <c r="G191" s="181" t="s">
        <v>184</v>
      </c>
      <c r="H191" s="181" t="s">
        <v>135</v>
      </c>
      <c r="I191" s="181" t="s">
        <v>75</v>
      </c>
      <c r="J191" s="285" t="s">
        <v>161</v>
      </c>
      <c r="K191" s="505">
        <f>+ROUND(TR_MARZO_2025!$D$10,LOOKUP($H191,TR_MARZO_2025!$B$71:$C$73,TR_MARZO_2025!$C$71:$C$73))</f>
        <v>6.4999999999999997E-3</v>
      </c>
    </row>
    <row r="192" spans="1:11" ht="16.5" x14ac:dyDescent="0.3">
      <c r="A192" s="67" t="str">
        <f t="shared" si="8"/>
        <v>PDBTCENACEValle de México Norte</v>
      </c>
      <c r="B192" s="250" t="str">
        <f t="shared" si="6"/>
        <v>PDBTEnergíaValle de México Norte</v>
      </c>
      <c r="C192" s="67" t="str">
        <f t="shared" si="7"/>
        <v>PDBTCENACEEnergíaValle de México Norte</v>
      </c>
      <c r="E192" s="180" t="s">
        <v>56</v>
      </c>
      <c r="F192" s="181" t="s">
        <v>190</v>
      </c>
      <c r="G192" s="181" t="s">
        <v>184</v>
      </c>
      <c r="H192" s="181" t="s">
        <v>135</v>
      </c>
      <c r="I192" s="181" t="s">
        <v>75</v>
      </c>
      <c r="J192" s="285" t="s">
        <v>161</v>
      </c>
      <c r="K192" s="505">
        <f>+ROUND(TR_MARZO_2025!$D$10,LOOKUP($H192,TR_MARZO_2025!$B$71:$C$73,TR_MARZO_2025!$C$71:$C$73))</f>
        <v>6.4999999999999997E-3</v>
      </c>
    </row>
    <row r="193" spans="1:11" ht="16.5" x14ac:dyDescent="0.3">
      <c r="A193" s="67" t="str">
        <f t="shared" si="8"/>
        <v>GDBTCENACEValle de México Norte</v>
      </c>
      <c r="B193" s="250" t="str">
        <f t="shared" si="6"/>
        <v>GDBTEnergíaValle de México Norte</v>
      </c>
      <c r="C193" s="67" t="str">
        <f t="shared" si="7"/>
        <v>GDBTCENACEEnergíaValle de México Norte</v>
      </c>
      <c r="E193" s="187" t="s">
        <v>53</v>
      </c>
      <c r="F193" s="181" t="s">
        <v>190</v>
      </c>
      <c r="G193" s="181" t="s">
        <v>184</v>
      </c>
      <c r="H193" s="181" t="s">
        <v>135</v>
      </c>
      <c r="I193" s="181" t="s">
        <v>75</v>
      </c>
      <c r="J193" s="285" t="s">
        <v>161</v>
      </c>
      <c r="K193" s="505">
        <f>+ROUND(TR_MARZO_2025!$D$10,LOOKUP($H193,TR_MARZO_2025!$B$71:$C$73,TR_MARZO_2025!$C$71:$C$73))</f>
        <v>6.4999999999999997E-3</v>
      </c>
    </row>
    <row r="194" spans="1:11" ht="16.5" x14ac:dyDescent="0.3">
      <c r="A194" s="67" t="str">
        <f t="shared" si="8"/>
        <v>RABTCENACEValle de México Norte</v>
      </c>
      <c r="B194" s="250" t="str">
        <f t="shared" si="6"/>
        <v>RABTEnergíaValle de México Norte</v>
      </c>
      <c r="C194" s="67" t="str">
        <f t="shared" si="7"/>
        <v>RABTCENACEEnergíaValle de México Norte</v>
      </c>
      <c r="E194" s="187" t="s">
        <v>59</v>
      </c>
      <c r="F194" s="181" t="s">
        <v>190</v>
      </c>
      <c r="G194" s="181" t="s">
        <v>184</v>
      </c>
      <c r="H194" s="181" t="s">
        <v>135</v>
      </c>
      <c r="I194" s="181" t="s">
        <v>75</v>
      </c>
      <c r="J194" s="285" t="s">
        <v>161</v>
      </c>
      <c r="K194" s="505">
        <f>+ROUND(TR_MARZO_2025!$D$10,LOOKUP($H194,TR_MARZO_2025!$B$71:$C$73,TR_MARZO_2025!$C$71:$C$73))</f>
        <v>6.4999999999999997E-3</v>
      </c>
    </row>
    <row r="195" spans="1:11" ht="16.5" x14ac:dyDescent="0.3">
      <c r="A195" s="67" t="str">
        <f t="shared" si="8"/>
        <v>APBTCENACEValle de México Norte</v>
      </c>
      <c r="B195" s="250" t="str">
        <f t="shared" si="6"/>
        <v>APBTEnergíaValle de México Norte</v>
      </c>
      <c r="C195" s="67" t="str">
        <f t="shared" si="7"/>
        <v>APBTCENACEEnergíaValle de México Norte</v>
      </c>
      <c r="E195" s="187" t="s">
        <v>57</v>
      </c>
      <c r="F195" s="181" t="s">
        <v>190</v>
      </c>
      <c r="G195" s="181" t="s">
        <v>184</v>
      </c>
      <c r="H195" s="181" t="s">
        <v>135</v>
      </c>
      <c r="I195" s="181" t="s">
        <v>75</v>
      </c>
      <c r="J195" s="285" t="s">
        <v>161</v>
      </c>
      <c r="K195" s="505">
        <f>+ROUND(TR_MARZO_2025!$D$10,LOOKUP($H195,TR_MARZO_2025!$B$71:$C$73,TR_MARZO_2025!$C$71:$C$73))</f>
        <v>6.4999999999999997E-3</v>
      </c>
    </row>
    <row r="196" spans="1:11" ht="16.5" x14ac:dyDescent="0.3">
      <c r="A196" s="67" t="str">
        <f t="shared" si="8"/>
        <v>APMTCENACEValle de México Norte</v>
      </c>
      <c r="B196" s="250" t="str">
        <f t="shared" si="6"/>
        <v>APMTEnergíaValle de México Norte</v>
      </c>
      <c r="C196" s="67" t="str">
        <f t="shared" si="7"/>
        <v>APMTCENACEEnergíaValle de México Norte</v>
      </c>
      <c r="E196" s="187" t="s">
        <v>58</v>
      </c>
      <c r="F196" s="181" t="s">
        <v>190</v>
      </c>
      <c r="G196" s="181" t="s">
        <v>184</v>
      </c>
      <c r="H196" s="181" t="s">
        <v>135</v>
      </c>
      <c r="I196" s="181" t="s">
        <v>75</v>
      </c>
      <c r="J196" s="285" t="s">
        <v>161</v>
      </c>
      <c r="K196" s="505">
        <f>+ROUND(TR_MARZO_2025!$D$10,LOOKUP($H196,TR_MARZO_2025!$B$71:$C$73,TR_MARZO_2025!$C$71:$C$73))</f>
        <v>6.4999999999999997E-3</v>
      </c>
    </row>
    <row r="197" spans="1:11" ht="16.5" x14ac:dyDescent="0.3">
      <c r="A197" s="67" t="str">
        <f t="shared" si="8"/>
        <v>GDMTHCENACEValle de México Norte</v>
      </c>
      <c r="B197" s="250" t="str">
        <f t="shared" si="6"/>
        <v>GDMTHEnergíaValle de México Norte</v>
      </c>
      <c r="C197" s="67" t="str">
        <f t="shared" si="7"/>
        <v>GDMTHCENACEEnergíaValle de México Norte</v>
      </c>
      <c r="E197" s="180" t="s">
        <v>54</v>
      </c>
      <c r="F197" s="181" t="s">
        <v>190</v>
      </c>
      <c r="G197" s="181" t="s">
        <v>184</v>
      </c>
      <c r="H197" s="181" t="s">
        <v>135</v>
      </c>
      <c r="I197" s="181" t="s">
        <v>75</v>
      </c>
      <c r="J197" s="285" t="s">
        <v>161</v>
      </c>
      <c r="K197" s="505">
        <f>+ROUND(TR_MARZO_2025!$D$10,LOOKUP($H197,TR_MARZO_2025!$B$71:$C$73,TR_MARZO_2025!$C$71:$C$73))</f>
        <v>6.4999999999999997E-3</v>
      </c>
    </row>
    <row r="198" spans="1:11" ht="16.5" x14ac:dyDescent="0.3">
      <c r="A198" s="67" t="str">
        <f t="shared" si="8"/>
        <v>GDMTOCENACEValle de México Norte</v>
      </c>
      <c r="B198" s="250" t="str">
        <f t="shared" si="6"/>
        <v>GDMTOEnergíaValle de México Norte</v>
      </c>
      <c r="C198" s="67" t="str">
        <f t="shared" si="7"/>
        <v>GDMTOCENACEEnergíaValle de México Norte</v>
      </c>
      <c r="E198" s="180" t="s">
        <v>55</v>
      </c>
      <c r="F198" s="181" t="s">
        <v>190</v>
      </c>
      <c r="G198" s="181" t="s">
        <v>184</v>
      </c>
      <c r="H198" s="181" t="s">
        <v>135</v>
      </c>
      <c r="I198" s="181" t="s">
        <v>75</v>
      </c>
      <c r="J198" s="285" t="s">
        <v>161</v>
      </c>
      <c r="K198" s="505">
        <f>+ROUND(TR_MARZO_2025!$D$10,LOOKUP($H198,TR_MARZO_2025!$B$71:$C$73,TR_MARZO_2025!$C$71:$C$73))</f>
        <v>6.4999999999999997E-3</v>
      </c>
    </row>
    <row r="199" spans="1:11" ht="16.5" x14ac:dyDescent="0.3">
      <c r="A199" s="67" t="str">
        <f t="shared" si="8"/>
        <v>RAMTCENACEValle de México Norte</v>
      </c>
      <c r="B199" s="250" t="str">
        <f t="shared" si="6"/>
        <v>RAMTEnergíaValle de México Norte</v>
      </c>
      <c r="C199" s="67" t="str">
        <f t="shared" si="7"/>
        <v>RAMTCENACEEnergíaValle de México Norte</v>
      </c>
      <c r="E199" s="180" t="s">
        <v>60</v>
      </c>
      <c r="F199" s="181" t="s">
        <v>190</v>
      </c>
      <c r="G199" s="181" t="s">
        <v>184</v>
      </c>
      <c r="H199" s="181" t="s">
        <v>135</v>
      </c>
      <c r="I199" s="181" t="s">
        <v>75</v>
      </c>
      <c r="J199" s="285" t="s">
        <v>161</v>
      </c>
      <c r="K199" s="505">
        <f>+ROUND(TR_MARZO_2025!$D$10,LOOKUP($H199,TR_MARZO_2025!$B$71:$C$73,TR_MARZO_2025!$C$71:$C$73))</f>
        <v>6.4999999999999997E-3</v>
      </c>
    </row>
    <row r="200" spans="1:11" ht="16.5" x14ac:dyDescent="0.3">
      <c r="A200" s="67" t="str">
        <f t="shared" si="8"/>
        <v>DISTCENACEValle de México Norte</v>
      </c>
      <c r="B200" s="250" t="str">
        <f t="shared" si="6"/>
        <v>DISTEnergíaValle de México Norte</v>
      </c>
      <c r="C200" s="67" t="str">
        <f t="shared" si="7"/>
        <v>DISTCENACEEnergíaValle de México Norte</v>
      </c>
      <c r="E200" s="180" t="s">
        <v>51</v>
      </c>
      <c r="F200" s="181" t="s">
        <v>190</v>
      </c>
      <c r="G200" s="181" t="s">
        <v>184</v>
      </c>
      <c r="H200" s="181" t="s">
        <v>135</v>
      </c>
      <c r="I200" s="181" t="s">
        <v>75</v>
      </c>
      <c r="J200" s="285" t="s">
        <v>161</v>
      </c>
      <c r="K200" s="505">
        <f>+ROUND(TR_MARZO_2025!$D$10,LOOKUP($H200,TR_MARZO_2025!$B$71:$C$73,TR_MARZO_2025!$C$71:$C$73))</f>
        <v>6.4999999999999997E-3</v>
      </c>
    </row>
    <row r="201" spans="1:11" ht="16.5" x14ac:dyDescent="0.3">
      <c r="A201" s="67" t="str">
        <f t="shared" si="8"/>
        <v>DITCENACEValle de México Norte</v>
      </c>
      <c r="B201" s="250" t="str">
        <f t="shared" si="6"/>
        <v>DITEnergíaValle de México Norte</v>
      </c>
      <c r="C201" s="67" t="str">
        <f t="shared" si="7"/>
        <v>DITCENACEEnergíaValle de México Norte</v>
      </c>
      <c r="E201" s="180" t="s">
        <v>52</v>
      </c>
      <c r="F201" s="181" t="s">
        <v>190</v>
      </c>
      <c r="G201" s="181" t="s">
        <v>184</v>
      </c>
      <c r="H201" s="181" t="s">
        <v>135</v>
      </c>
      <c r="I201" s="181" t="s">
        <v>75</v>
      </c>
      <c r="J201" s="285" t="s">
        <v>161</v>
      </c>
      <c r="K201" s="505">
        <f>+ROUND(TR_MARZO_2025!$D$10,LOOKUP($H201,TR_MARZO_2025!$B$71:$C$73,TR_MARZO_2025!$C$71:$C$73))</f>
        <v>6.4999999999999997E-3</v>
      </c>
    </row>
    <row r="202" spans="1:11" ht="16.5" x14ac:dyDescent="0.3">
      <c r="A202" s="67" t="str">
        <f t="shared" si="8"/>
        <v>DB1CENACEValle de México Sur</v>
      </c>
      <c r="B202" s="250" t="str">
        <f t="shared" ref="B202:B265" si="9">E202&amp;H202&amp;I202</f>
        <v>DB1EnergíaValle de México Sur</v>
      </c>
      <c r="C202" s="67" t="str">
        <f t="shared" ref="C202:C265" si="10">E202&amp;F202&amp;H202&amp;I202</f>
        <v>DB1CENACEEnergíaValle de México Sur</v>
      </c>
      <c r="E202" s="180" t="s">
        <v>48</v>
      </c>
      <c r="F202" s="181" t="s">
        <v>190</v>
      </c>
      <c r="G202" s="181" t="s">
        <v>184</v>
      </c>
      <c r="H202" s="181" t="s">
        <v>135</v>
      </c>
      <c r="I202" s="181" t="s">
        <v>76</v>
      </c>
      <c r="J202" s="285" t="s">
        <v>161</v>
      </c>
      <c r="K202" s="505">
        <f>+ROUND(TR_MARZO_2025!$D$10,LOOKUP($H202,TR_MARZO_2025!$B$71:$C$73,TR_MARZO_2025!$C$71:$C$73))</f>
        <v>6.4999999999999997E-3</v>
      </c>
    </row>
    <row r="203" spans="1:11" ht="16.5" x14ac:dyDescent="0.3">
      <c r="A203" s="67" t="str">
        <f t="shared" ref="A203:A266" si="11">IF(J203="NA",E203&amp;F203&amp;I203,E203&amp;F203&amp;I203&amp;J203)</f>
        <v>DB2CENACEValle de México Sur</v>
      </c>
      <c r="B203" s="250" t="str">
        <f t="shared" si="9"/>
        <v>DB2EnergíaValle de México Sur</v>
      </c>
      <c r="C203" s="67" t="str">
        <f t="shared" si="10"/>
        <v>DB2CENACEEnergíaValle de México Sur</v>
      </c>
      <c r="E203" s="180" t="s">
        <v>50</v>
      </c>
      <c r="F203" s="181" t="s">
        <v>190</v>
      </c>
      <c r="G203" s="181" t="s">
        <v>184</v>
      </c>
      <c r="H203" s="181" t="s">
        <v>135</v>
      </c>
      <c r="I203" s="181" t="s">
        <v>76</v>
      </c>
      <c r="J203" s="285" t="s">
        <v>161</v>
      </c>
      <c r="K203" s="505">
        <f>+ROUND(TR_MARZO_2025!$D$10,LOOKUP($H203,TR_MARZO_2025!$B$71:$C$73,TR_MARZO_2025!$C$71:$C$73))</f>
        <v>6.4999999999999997E-3</v>
      </c>
    </row>
    <row r="204" spans="1:11" ht="16.5" x14ac:dyDescent="0.3">
      <c r="A204" s="67" t="str">
        <f t="shared" si="11"/>
        <v>PDBTCENACEValle de México Sur</v>
      </c>
      <c r="B204" s="250" t="str">
        <f t="shared" si="9"/>
        <v>PDBTEnergíaValle de México Sur</v>
      </c>
      <c r="C204" s="67" t="str">
        <f t="shared" si="10"/>
        <v>PDBTCENACEEnergíaValle de México Sur</v>
      </c>
      <c r="E204" s="180" t="s">
        <v>56</v>
      </c>
      <c r="F204" s="181" t="s">
        <v>190</v>
      </c>
      <c r="G204" s="181" t="s">
        <v>184</v>
      </c>
      <c r="H204" s="181" t="s">
        <v>135</v>
      </c>
      <c r="I204" s="181" t="s">
        <v>76</v>
      </c>
      <c r="J204" s="285" t="s">
        <v>161</v>
      </c>
      <c r="K204" s="505">
        <f>+ROUND(TR_MARZO_2025!$D$10,LOOKUP($H204,TR_MARZO_2025!$B$71:$C$73,TR_MARZO_2025!$C$71:$C$73))</f>
        <v>6.4999999999999997E-3</v>
      </c>
    </row>
    <row r="205" spans="1:11" ht="16.5" x14ac:dyDescent="0.3">
      <c r="A205" s="67" t="str">
        <f t="shared" si="11"/>
        <v>GDBTCENACEValle de México Sur</v>
      </c>
      <c r="B205" s="250" t="str">
        <f t="shared" si="9"/>
        <v>GDBTEnergíaValle de México Sur</v>
      </c>
      <c r="C205" s="67" t="str">
        <f t="shared" si="10"/>
        <v>GDBTCENACEEnergíaValle de México Sur</v>
      </c>
      <c r="E205" s="187" t="s">
        <v>53</v>
      </c>
      <c r="F205" s="181" t="s">
        <v>190</v>
      </c>
      <c r="G205" s="181" t="s">
        <v>184</v>
      </c>
      <c r="H205" s="181" t="s">
        <v>135</v>
      </c>
      <c r="I205" s="181" t="s">
        <v>76</v>
      </c>
      <c r="J205" s="285" t="s">
        <v>161</v>
      </c>
      <c r="K205" s="505">
        <f>+ROUND(TR_MARZO_2025!$D$10,LOOKUP($H205,TR_MARZO_2025!$B$71:$C$73,TR_MARZO_2025!$C$71:$C$73))</f>
        <v>6.4999999999999997E-3</v>
      </c>
    </row>
    <row r="206" spans="1:11" ht="16.5" x14ac:dyDescent="0.3">
      <c r="A206" s="67" t="str">
        <f t="shared" si="11"/>
        <v>RABTCENACEValle de México Sur</v>
      </c>
      <c r="B206" s="250" t="str">
        <f t="shared" si="9"/>
        <v>RABTEnergíaValle de México Sur</v>
      </c>
      <c r="C206" s="67" t="str">
        <f t="shared" si="10"/>
        <v>RABTCENACEEnergíaValle de México Sur</v>
      </c>
      <c r="E206" s="187" t="s">
        <v>59</v>
      </c>
      <c r="F206" s="181" t="s">
        <v>190</v>
      </c>
      <c r="G206" s="181" t="s">
        <v>184</v>
      </c>
      <c r="H206" s="181" t="s">
        <v>135</v>
      </c>
      <c r="I206" s="181" t="s">
        <v>76</v>
      </c>
      <c r="J206" s="285" t="s">
        <v>161</v>
      </c>
      <c r="K206" s="505">
        <f>+ROUND(TR_MARZO_2025!$D$10,LOOKUP($H206,TR_MARZO_2025!$B$71:$C$73,TR_MARZO_2025!$C$71:$C$73))</f>
        <v>6.4999999999999997E-3</v>
      </c>
    </row>
    <row r="207" spans="1:11" ht="16.5" x14ac:dyDescent="0.3">
      <c r="A207" s="67" t="str">
        <f t="shared" si="11"/>
        <v>APBTCENACEValle de México Sur</v>
      </c>
      <c r="B207" s="250" t="str">
        <f t="shared" si="9"/>
        <v>APBTEnergíaValle de México Sur</v>
      </c>
      <c r="C207" s="67" t="str">
        <f t="shared" si="10"/>
        <v>APBTCENACEEnergíaValle de México Sur</v>
      </c>
      <c r="E207" s="187" t="s">
        <v>57</v>
      </c>
      <c r="F207" s="181" t="s">
        <v>190</v>
      </c>
      <c r="G207" s="181" t="s">
        <v>184</v>
      </c>
      <c r="H207" s="181" t="s">
        <v>135</v>
      </c>
      <c r="I207" s="181" t="s">
        <v>76</v>
      </c>
      <c r="J207" s="285" t="s">
        <v>161</v>
      </c>
      <c r="K207" s="505">
        <f>+ROUND(TR_MARZO_2025!$D$10,LOOKUP($H207,TR_MARZO_2025!$B$71:$C$73,TR_MARZO_2025!$C$71:$C$73))</f>
        <v>6.4999999999999997E-3</v>
      </c>
    </row>
    <row r="208" spans="1:11" ht="16.5" x14ac:dyDescent="0.3">
      <c r="A208" s="67" t="str">
        <f t="shared" si="11"/>
        <v>APMTCENACEValle de México Sur</v>
      </c>
      <c r="B208" s="250" t="str">
        <f t="shared" si="9"/>
        <v>APMTEnergíaValle de México Sur</v>
      </c>
      <c r="C208" s="67" t="str">
        <f t="shared" si="10"/>
        <v>APMTCENACEEnergíaValle de México Sur</v>
      </c>
      <c r="E208" s="187" t="s">
        <v>58</v>
      </c>
      <c r="F208" s="181" t="s">
        <v>190</v>
      </c>
      <c r="G208" s="181" t="s">
        <v>184</v>
      </c>
      <c r="H208" s="181" t="s">
        <v>135</v>
      </c>
      <c r="I208" s="181" t="s">
        <v>76</v>
      </c>
      <c r="J208" s="285" t="s">
        <v>161</v>
      </c>
      <c r="K208" s="505">
        <f>+ROUND(TR_MARZO_2025!$D$10,LOOKUP($H208,TR_MARZO_2025!$B$71:$C$73,TR_MARZO_2025!$C$71:$C$73))</f>
        <v>6.4999999999999997E-3</v>
      </c>
    </row>
    <row r="209" spans="1:13" ht="16.5" x14ac:dyDescent="0.3">
      <c r="A209" s="67" t="str">
        <f t="shared" si="11"/>
        <v>GDMTHCENACEValle de México Sur</v>
      </c>
      <c r="B209" s="250" t="str">
        <f t="shared" si="9"/>
        <v>GDMTHEnergíaValle de México Sur</v>
      </c>
      <c r="C209" s="67" t="str">
        <f t="shared" si="10"/>
        <v>GDMTHCENACEEnergíaValle de México Sur</v>
      </c>
      <c r="E209" s="180" t="s">
        <v>54</v>
      </c>
      <c r="F209" s="181" t="s">
        <v>190</v>
      </c>
      <c r="G209" s="181" t="s">
        <v>184</v>
      </c>
      <c r="H209" s="181" t="s">
        <v>135</v>
      </c>
      <c r="I209" s="181" t="s">
        <v>76</v>
      </c>
      <c r="J209" s="285" t="s">
        <v>161</v>
      </c>
      <c r="K209" s="505">
        <f>+ROUND(TR_MARZO_2025!$D$10,LOOKUP($H209,TR_MARZO_2025!$B$71:$C$73,TR_MARZO_2025!$C$71:$C$73))</f>
        <v>6.4999999999999997E-3</v>
      </c>
    </row>
    <row r="210" spans="1:13" ht="16.5" x14ac:dyDescent="0.3">
      <c r="A210" s="67" t="str">
        <f t="shared" si="11"/>
        <v>GDMTOCENACEValle de México Sur</v>
      </c>
      <c r="B210" s="250" t="str">
        <f t="shared" si="9"/>
        <v>GDMTOEnergíaValle de México Sur</v>
      </c>
      <c r="C210" s="67" t="str">
        <f t="shared" si="10"/>
        <v>GDMTOCENACEEnergíaValle de México Sur</v>
      </c>
      <c r="E210" s="180" t="s">
        <v>55</v>
      </c>
      <c r="F210" s="181" t="s">
        <v>190</v>
      </c>
      <c r="G210" s="181" t="s">
        <v>184</v>
      </c>
      <c r="H210" s="181" t="s">
        <v>135</v>
      </c>
      <c r="I210" s="181" t="s">
        <v>76</v>
      </c>
      <c r="J210" s="285" t="s">
        <v>161</v>
      </c>
      <c r="K210" s="505">
        <f>+ROUND(TR_MARZO_2025!$D$10,LOOKUP($H210,TR_MARZO_2025!$B$71:$C$73,TR_MARZO_2025!$C$71:$C$73))</f>
        <v>6.4999999999999997E-3</v>
      </c>
    </row>
    <row r="211" spans="1:13" ht="16.5" x14ac:dyDescent="0.3">
      <c r="A211" s="67" t="str">
        <f t="shared" si="11"/>
        <v>RAMTCENACEValle de México Sur</v>
      </c>
      <c r="B211" s="250" t="str">
        <f t="shared" si="9"/>
        <v>RAMTEnergíaValle de México Sur</v>
      </c>
      <c r="C211" s="67" t="str">
        <f t="shared" si="10"/>
        <v>RAMTCENACEEnergíaValle de México Sur</v>
      </c>
      <c r="E211" s="180" t="s">
        <v>60</v>
      </c>
      <c r="F211" s="181" t="s">
        <v>190</v>
      </c>
      <c r="G211" s="181" t="s">
        <v>184</v>
      </c>
      <c r="H211" s="181" t="s">
        <v>135</v>
      </c>
      <c r="I211" s="181" t="s">
        <v>76</v>
      </c>
      <c r="J211" s="285" t="s">
        <v>161</v>
      </c>
      <c r="K211" s="505">
        <f>+ROUND(TR_MARZO_2025!$D$10,LOOKUP($H211,TR_MARZO_2025!$B$71:$C$73,TR_MARZO_2025!$C$71:$C$73))</f>
        <v>6.4999999999999997E-3</v>
      </c>
    </row>
    <row r="212" spans="1:13" ht="16.5" x14ac:dyDescent="0.3">
      <c r="A212" s="67" t="str">
        <f t="shared" si="11"/>
        <v>DISTCENACEValle de México Sur</v>
      </c>
      <c r="B212" s="250" t="str">
        <f t="shared" si="9"/>
        <v>DISTEnergíaValle de México Sur</v>
      </c>
      <c r="C212" s="67" t="str">
        <f t="shared" si="10"/>
        <v>DISTCENACEEnergíaValle de México Sur</v>
      </c>
      <c r="E212" s="180" t="s">
        <v>51</v>
      </c>
      <c r="F212" s="181" t="s">
        <v>190</v>
      </c>
      <c r="G212" s="181" t="s">
        <v>184</v>
      </c>
      <c r="H212" s="181" t="s">
        <v>135</v>
      </c>
      <c r="I212" s="181" t="s">
        <v>76</v>
      </c>
      <c r="J212" s="285" t="s">
        <v>161</v>
      </c>
      <c r="K212" s="505">
        <f>+ROUND(TR_MARZO_2025!$D$10,LOOKUP($H212,TR_MARZO_2025!$B$71:$C$73,TR_MARZO_2025!$C$71:$C$73))</f>
        <v>6.4999999999999997E-3</v>
      </c>
    </row>
    <row r="213" spans="1:13" ht="16.5" x14ac:dyDescent="0.3">
      <c r="A213" s="67" t="str">
        <f t="shared" si="11"/>
        <v>DITCENACEValle de México Sur</v>
      </c>
      <c r="B213" s="250" t="str">
        <f t="shared" si="9"/>
        <v>DITEnergíaValle de México Sur</v>
      </c>
      <c r="C213" s="67" t="str">
        <f t="shared" si="10"/>
        <v>DITCENACEEnergíaValle de México Sur</v>
      </c>
      <c r="E213" s="180" t="s">
        <v>52</v>
      </c>
      <c r="F213" s="181" t="s">
        <v>190</v>
      </c>
      <c r="G213" s="181" t="s">
        <v>184</v>
      </c>
      <c r="H213" s="181" t="s">
        <v>135</v>
      </c>
      <c r="I213" s="181" t="s">
        <v>76</v>
      </c>
      <c r="J213" s="285" t="s">
        <v>161</v>
      </c>
      <c r="K213" s="505">
        <f>+ROUND(TR_MARZO_2025!$D$10,LOOKUP($H213,TR_MARZO_2025!$B$71:$C$73,TR_MARZO_2025!$C$71:$C$73))</f>
        <v>6.4999999999999997E-3</v>
      </c>
    </row>
    <row r="214" spans="1:13" ht="16.5" x14ac:dyDescent="0.3">
      <c r="A214" s="67" t="str">
        <f t="shared" si="11"/>
        <v>DB1DistribuciónBaja California</v>
      </c>
      <c r="B214" s="250" t="str">
        <f t="shared" si="9"/>
        <v>DB1EnergíaBaja California</v>
      </c>
      <c r="C214" s="67" t="str">
        <f t="shared" si="10"/>
        <v>DB1DistribuciónEnergíaBaja California</v>
      </c>
      <c r="E214" s="180" t="s">
        <v>48</v>
      </c>
      <c r="F214" s="181" t="s">
        <v>191</v>
      </c>
      <c r="G214" s="181" t="s">
        <v>184</v>
      </c>
      <c r="H214" s="181" t="s">
        <v>135</v>
      </c>
      <c r="I214" s="181" t="s">
        <v>49</v>
      </c>
      <c r="J214" s="285" t="s">
        <v>161</v>
      </c>
      <c r="K214" s="505">
        <f>ROUND(INDEX(TR_MARZO_2025!$D$28:$M$44,MATCH($I214,TR_MARZO_2025!$C$28:$C$44,0),MATCH($E214,TR_MARZO_2025!$D$25:$M$25,0)),LOOKUP($H214,TR_MARZO_2025!$B$71:$C$73,TR_MARZO_2025!$C$71:$C$73))</f>
        <v>0.76349999999999996</v>
      </c>
      <c r="M214" s="504"/>
    </row>
    <row r="215" spans="1:13" ht="16.5" x14ac:dyDescent="0.3">
      <c r="A215" s="67" t="str">
        <f t="shared" si="11"/>
        <v>DB2DistribuciónBaja California</v>
      </c>
      <c r="B215" s="250" t="str">
        <f t="shared" si="9"/>
        <v>DB2EnergíaBaja California</v>
      </c>
      <c r="C215" s="67" t="str">
        <f t="shared" si="10"/>
        <v>DB2DistribuciónEnergíaBaja California</v>
      </c>
      <c r="E215" s="180" t="s">
        <v>50</v>
      </c>
      <c r="F215" s="181" t="s">
        <v>191</v>
      </c>
      <c r="G215" s="181" t="s">
        <v>184</v>
      </c>
      <c r="H215" s="181" t="s">
        <v>135</v>
      </c>
      <c r="I215" s="181" t="s">
        <v>49</v>
      </c>
      <c r="J215" s="285" t="s">
        <v>161</v>
      </c>
      <c r="K215" s="505">
        <f>ROUND(INDEX(TR_MARZO_2025!$D$28:$M$44,MATCH($I215,TR_MARZO_2025!$C$28:$C$44,0),MATCH($E215,TR_MARZO_2025!$D$25:$M$25,0)),LOOKUP($H215,TR_MARZO_2025!$B$71:$C$73,TR_MARZO_2025!$C$71:$C$73))</f>
        <v>0.86970000000000003</v>
      </c>
      <c r="M215" s="504"/>
    </row>
    <row r="216" spans="1:13" ht="16.5" x14ac:dyDescent="0.3">
      <c r="A216" s="67" t="str">
        <f t="shared" si="11"/>
        <v>PDBTDistribuciónBaja California</v>
      </c>
      <c r="B216" s="250" t="str">
        <f t="shared" si="9"/>
        <v>PDBTEnergíaBaja California</v>
      </c>
      <c r="C216" s="67" t="str">
        <f t="shared" si="10"/>
        <v>PDBTDistribuciónEnergíaBaja California</v>
      </c>
      <c r="E216" s="180" t="s">
        <v>56</v>
      </c>
      <c r="F216" s="181" t="s">
        <v>191</v>
      </c>
      <c r="G216" s="181" t="s">
        <v>184</v>
      </c>
      <c r="H216" s="181" t="s">
        <v>135</v>
      </c>
      <c r="I216" s="181" t="s">
        <v>49</v>
      </c>
      <c r="J216" s="285" t="s">
        <v>161</v>
      </c>
      <c r="K216" s="505">
        <f>ROUND(INDEX(TR_MARZO_2025!$D$28:$M$44,MATCH($I216,TR_MARZO_2025!$C$28:$C$44,0),MATCH($E216,TR_MARZO_2025!$D$25:$M$25,0)),LOOKUP($H216,TR_MARZO_2025!$B$71:$C$73,TR_MARZO_2025!$C$71:$C$73))</f>
        <v>0.69850000000000001</v>
      </c>
      <c r="M216" s="504"/>
    </row>
    <row r="217" spans="1:13" ht="16.5" x14ac:dyDescent="0.3">
      <c r="A217" s="67" t="str">
        <f t="shared" si="11"/>
        <v>RABTDistribuciónBaja California</v>
      </c>
      <c r="B217" s="250" t="str">
        <f t="shared" si="9"/>
        <v>RABTEnergíaBaja California</v>
      </c>
      <c r="C217" s="67" t="str">
        <f t="shared" si="10"/>
        <v>RABTDistribuciónEnergíaBaja California</v>
      </c>
      <c r="E217" s="187" t="s">
        <v>59</v>
      </c>
      <c r="F217" s="181" t="s">
        <v>191</v>
      </c>
      <c r="G217" s="181" t="s">
        <v>184</v>
      </c>
      <c r="H217" s="181" t="s">
        <v>135</v>
      </c>
      <c r="I217" s="181" t="s">
        <v>49</v>
      </c>
      <c r="J217" s="285" t="s">
        <v>161</v>
      </c>
      <c r="K217" s="505">
        <f>ROUND(INDEX(TR_MARZO_2025!$D$28:$M$44,MATCH($I217,TR_MARZO_2025!$C$28:$C$44,0),MATCH($E217,TR_MARZO_2025!$D$25:$M$25,0)),LOOKUP($H217,TR_MARZO_2025!$B$71:$C$73,TR_MARZO_2025!$C$71:$C$73))</f>
        <v>0.69850000000000001</v>
      </c>
      <c r="M217" s="504"/>
    </row>
    <row r="218" spans="1:13" ht="16.5" x14ac:dyDescent="0.3">
      <c r="A218" s="67" t="str">
        <f t="shared" si="11"/>
        <v>APBTDistribuciónBaja California</v>
      </c>
      <c r="B218" s="250" t="str">
        <f t="shared" si="9"/>
        <v>APBTEnergíaBaja California</v>
      </c>
      <c r="C218" s="67" t="str">
        <f t="shared" si="10"/>
        <v>APBTDistribuciónEnergíaBaja California</v>
      </c>
      <c r="E218" s="187" t="s">
        <v>57</v>
      </c>
      <c r="F218" s="181" t="s">
        <v>191</v>
      </c>
      <c r="G218" s="181" t="s">
        <v>184</v>
      </c>
      <c r="H218" s="181" t="s">
        <v>135</v>
      </c>
      <c r="I218" s="181" t="s">
        <v>49</v>
      </c>
      <c r="J218" s="285" t="s">
        <v>161</v>
      </c>
      <c r="K218" s="505">
        <f>ROUND(INDEX(TR_MARZO_2025!$D$28:$M$44,MATCH($I218,TR_MARZO_2025!$C$28:$C$44,0),MATCH($E218,TR_MARZO_2025!$D$25:$M$25,0)),LOOKUP($H218,TR_MARZO_2025!$B$71:$C$73,TR_MARZO_2025!$C$71:$C$73))</f>
        <v>0.69850000000000001</v>
      </c>
      <c r="M218" s="504"/>
    </row>
    <row r="219" spans="1:13" ht="16.5" x14ac:dyDescent="0.3">
      <c r="A219" s="67" t="str">
        <f t="shared" si="11"/>
        <v>DB1DistribuciónBaja California Sur</v>
      </c>
      <c r="B219" s="250" t="str">
        <f t="shared" si="9"/>
        <v>DB1EnergíaBaja California Sur</v>
      </c>
      <c r="C219" s="67" t="str">
        <f t="shared" si="10"/>
        <v>DB1DistribuciónEnergíaBaja California Sur</v>
      </c>
      <c r="E219" s="180" t="s">
        <v>48</v>
      </c>
      <c r="F219" s="181" t="s">
        <v>191</v>
      </c>
      <c r="G219" s="181" t="s">
        <v>184</v>
      </c>
      <c r="H219" s="181" t="s">
        <v>135</v>
      </c>
      <c r="I219" s="181" t="s">
        <v>61</v>
      </c>
      <c r="J219" s="285" t="s">
        <v>161</v>
      </c>
      <c r="K219" s="505">
        <f>ROUND(INDEX(TR_MARZO_2025!$D$28:$M$44,MATCH($I219,TR_MARZO_2025!$C$28:$C$44,0),MATCH($E219,TR_MARZO_2025!$D$25:$M$25,0)),LOOKUP($H219,TR_MARZO_2025!$B$71:$C$73,TR_MARZO_2025!$C$71:$C$73))</f>
        <v>0.76349999999999996</v>
      </c>
      <c r="M219" s="504"/>
    </row>
    <row r="220" spans="1:13" ht="16.5" x14ac:dyDescent="0.3">
      <c r="A220" s="67" t="str">
        <f t="shared" si="11"/>
        <v>DB2DistribuciónBaja California Sur</v>
      </c>
      <c r="B220" s="250" t="str">
        <f t="shared" si="9"/>
        <v>DB2EnergíaBaja California Sur</v>
      </c>
      <c r="C220" s="67" t="str">
        <f t="shared" si="10"/>
        <v>DB2DistribuciónEnergíaBaja California Sur</v>
      </c>
      <c r="E220" s="180" t="s">
        <v>50</v>
      </c>
      <c r="F220" s="181" t="s">
        <v>191</v>
      </c>
      <c r="G220" s="181" t="s">
        <v>184</v>
      </c>
      <c r="H220" s="181" t="s">
        <v>135</v>
      </c>
      <c r="I220" s="181" t="s">
        <v>61</v>
      </c>
      <c r="J220" s="285" t="s">
        <v>161</v>
      </c>
      <c r="K220" s="505">
        <f>ROUND(INDEX(TR_MARZO_2025!$D$28:$M$44,MATCH($I220,TR_MARZO_2025!$C$28:$C$44,0),MATCH($E220,TR_MARZO_2025!$D$25:$M$25,0)),LOOKUP($H220,TR_MARZO_2025!$B$71:$C$73,TR_MARZO_2025!$C$71:$C$73))</f>
        <v>0.86970000000000003</v>
      </c>
      <c r="M220" s="504"/>
    </row>
    <row r="221" spans="1:13" ht="16.5" x14ac:dyDescent="0.3">
      <c r="A221" s="67" t="str">
        <f t="shared" si="11"/>
        <v>PDBTDistribuciónBaja California Sur</v>
      </c>
      <c r="B221" s="250" t="str">
        <f t="shared" si="9"/>
        <v>PDBTEnergíaBaja California Sur</v>
      </c>
      <c r="C221" s="67" t="str">
        <f t="shared" si="10"/>
        <v>PDBTDistribuciónEnergíaBaja California Sur</v>
      </c>
      <c r="E221" s="180" t="s">
        <v>56</v>
      </c>
      <c r="F221" s="181" t="s">
        <v>191</v>
      </c>
      <c r="G221" s="181" t="s">
        <v>184</v>
      </c>
      <c r="H221" s="181" t="s">
        <v>135</v>
      </c>
      <c r="I221" s="181" t="s">
        <v>61</v>
      </c>
      <c r="J221" s="285" t="s">
        <v>161</v>
      </c>
      <c r="K221" s="505">
        <f>ROUND(INDEX(TR_MARZO_2025!$D$28:$M$44,MATCH($I221,TR_MARZO_2025!$C$28:$C$44,0),MATCH($E221,TR_MARZO_2025!$D$25:$M$25,0)),LOOKUP($H221,TR_MARZO_2025!$B$71:$C$73,TR_MARZO_2025!$C$71:$C$73))</f>
        <v>0.69850000000000001</v>
      </c>
      <c r="M221" s="504"/>
    </row>
    <row r="222" spans="1:13" ht="16.5" x14ac:dyDescent="0.3">
      <c r="A222" s="67" t="str">
        <f t="shared" si="11"/>
        <v>RABTDistribuciónBaja California Sur</v>
      </c>
      <c r="B222" s="250" t="str">
        <f t="shared" si="9"/>
        <v>RABTEnergíaBaja California Sur</v>
      </c>
      <c r="C222" s="67" t="str">
        <f t="shared" si="10"/>
        <v>RABTDistribuciónEnergíaBaja California Sur</v>
      </c>
      <c r="E222" s="187" t="s">
        <v>59</v>
      </c>
      <c r="F222" s="181" t="s">
        <v>191</v>
      </c>
      <c r="G222" s="181" t="s">
        <v>184</v>
      </c>
      <c r="H222" s="181" t="s">
        <v>135</v>
      </c>
      <c r="I222" s="181" t="s">
        <v>61</v>
      </c>
      <c r="J222" s="285" t="s">
        <v>161</v>
      </c>
      <c r="K222" s="505">
        <f>ROUND(INDEX(TR_MARZO_2025!$D$28:$M$44,MATCH($I222,TR_MARZO_2025!$C$28:$C$44,0),MATCH($E222,TR_MARZO_2025!$D$25:$M$25,0)),LOOKUP($H222,TR_MARZO_2025!$B$71:$C$73,TR_MARZO_2025!$C$71:$C$73))</f>
        <v>0.69850000000000001</v>
      </c>
      <c r="M222" s="504"/>
    </row>
    <row r="223" spans="1:13" ht="16.5" x14ac:dyDescent="0.3">
      <c r="A223" s="67" t="str">
        <f t="shared" si="11"/>
        <v>APBTDistribuciónBaja California Sur</v>
      </c>
      <c r="B223" s="250" t="str">
        <f t="shared" si="9"/>
        <v>APBTEnergíaBaja California Sur</v>
      </c>
      <c r="C223" s="67" t="str">
        <f t="shared" si="10"/>
        <v>APBTDistribuciónEnergíaBaja California Sur</v>
      </c>
      <c r="E223" s="187" t="s">
        <v>57</v>
      </c>
      <c r="F223" s="181" t="s">
        <v>191</v>
      </c>
      <c r="G223" s="181" t="s">
        <v>184</v>
      </c>
      <c r="H223" s="181" t="s">
        <v>135</v>
      </c>
      <c r="I223" s="181" t="s">
        <v>61</v>
      </c>
      <c r="J223" s="285" t="s">
        <v>161</v>
      </c>
      <c r="K223" s="505">
        <f>ROUND(INDEX(TR_MARZO_2025!$D$28:$M$44,MATCH($I223,TR_MARZO_2025!$C$28:$C$44,0),MATCH($E223,TR_MARZO_2025!$D$25:$M$25,0)),LOOKUP($H223,TR_MARZO_2025!$B$71:$C$73,TR_MARZO_2025!$C$71:$C$73))</f>
        <v>0.69850000000000001</v>
      </c>
      <c r="M223" s="504"/>
    </row>
    <row r="224" spans="1:13" ht="16.5" x14ac:dyDescent="0.3">
      <c r="A224" s="67" t="str">
        <f t="shared" si="11"/>
        <v>DB1DistribuciónBajío</v>
      </c>
      <c r="B224" s="250" t="str">
        <f t="shared" si="9"/>
        <v>DB1EnergíaBajío</v>
      </c>
      <c r="C224" s="67" t="str">
        <f t="shared" si="10"/>
        <v>DB1DistribuciónEnergíaBajío</v>
      </c>
      <c r="E224" s="180" t="s">
        <v>48</v>
      </c>
      <c r="F224" s="181" t="s">
        <v>191</v>
      </c>
      <c r="G224" s="181" t="s">
        <v>184</v>
      </c>
      <c r="H224" s="181" t="s">
        <v>135</v>
      </c>
      <c r="I224" s="181" t="s">
        <v>62</v>
      </c>
      <c r="J224" s="285" t="s">
        <v>161</v>
      </c>
      <c r="K224" s="505">
        <f>ROUND(INDEX(TR_MARZO_2025!$D$28:$M$44,MATCH($I224,TR_MARZO_2025!$C$28:$C$44,0),MATCH($E224,TR_MARZO_2025!$D$25:$M$25,0)),LOOKUP($H224,TR_MARZO_2025!$B$71:$C$73,TR_MARZO_2025!$C$71:$C$73))</f>
        <v>1.1924999999999999</v>
      </c>
      <c r="M224" s="504"/>
    </row>
    <row r="225" spans="1:13" ht="16.5" x14ac:dyDescent="0.3">
      <c r="A225" s="67" t="str">
        <f t="shared" si="11"/>
        <v>DB2DistribuciónBajío</v>
      </c>
      <c r="B225" s="250" t="str">
        <f t="shared" si="9"/>
        <v>DB2EnergíaBajío</v>
      </c>
      <c r="C225" s="67" t="str">
        <f t="shared" si="10"/>
        <v>DB2DistribuciónEnergíaBajío</v>
      </c>
      <c r="E225" s="180" t="s">
        <v>50</v>
      </c>
      <c r="F225" s="181" t="s">
        <v>191</v>
      </c>
      <c r="G225" s="181" t="s">
        <v>184</v>
      </c>
      <c r="H225" s="181" t="s">
        <v>135</v>
      </c>
      <c r="I225" s="181" t="s">
        <v>62</v>
      </c>
      <c r="J225" s="285" t="s">
        <v>161</v>
      </c>
      <c r="K225" s="505">
        <f>ROUND(INDEX(TR_MARZO_2025!$D$28:$M$44,MATCH($I225,TR_MARZO_2025!$C$28:$C$44,0),MATCH($E225,TR_MARZO_2025!$D$25:$M$25,0)),LOOKUP($H225,TR_MARZO_2025!$B$71:$C$73,TR_MARZO_2025!$C$71:$C$73))</f>
        <v>1.022</v>
      </c>
      <c r="M225" s="504"/>
    </row>
    <row r="226" spans="1:13" ht="16.5" x14ac:dyDescent="0.3">
      <c r="A226" s="67" t="str">
        <f t="shared" si="11"/>
        <v>PDBTDistribuciónBajío</v>
      </c>
      <c r="B226" s="250" t="str">
        <f t="shared" si="9"/>
        <v>PDBTEnergíaBajío</v>
      </c>
      <c r="C226" s="67" t="str">
        <f t="shared" si="10"/>
        <v>PDBTDistribuciónEnergíaBajío</v>
      </c>
      <c r="E226" s="180" t="s">
        <v>56</v>
      </c>
      <c r="F226" s="181" t="s">
        <v>191</v>
      </c>
      <c r="G226" s="181" t="s">
        <v>184</v>
      </c>
      <c r="H226" s="181" t="s">
        <v>135</v>
      </c>
      <c r="I226" s="181" t="s">
        <v>62</v>
      </c>
      <c r="J226" s="285" t="s">
        <v>161</v>
      </c>
      <c r="K226" s="505">
        <f>ROUND(INDEX(TR_MARZO_2025!$D$28:$M$44,MATCH($I226,TR_MARZO_2025!$C$28:$C$44,0),MATCH($E226,TR_MARZO_2025!$D$25:$M$25,0)),LOOKUP($H226,TR_MARZO_2025!$B$71:$C$73,TR_MARZO_2025!$C$71:$C$73))</f>
        <v>0.97219999999999995</v>
      </c>
      <c r="M226" s="504"/>
    </row>
    <row r="227" spans="1:13" ht="16.5" x14ac:dyDescent="0.3">
      <c r="A227" s="67" t="str">
        <f t="shared" si="11"/>
        <v>RABTDistribuciónBajío</v>
      </c>
      <c r="B227" s="250" t="str">
        <f t="shared" si="9"/>
        <v>RABTEnergíaBajío</v>
      </c>
      <c r="C227" s="67" t="str">
        <f t="shared" si="10"/>
        <v>RABTDistribuciónEnergíaBajío</v>
      </c>
      <c r="E227" s="187" t="s">
        <v>59</v>
      </c>
      <c r="F227" s="181" t="s">
        <v>191</v>
      </c>
      <c r="G227" s="181" t="s">
        <v>184</v>
      </c>
      <c r="H227" s="181" t="s">
        <v>135</v>
      </c>
      <c r="I227" s="181" t="s">
        <v>62</v>
      </c>
      <c r="J227" s="285" t="s">
        <v>161</v>
      </c>
      <c r="K227" s="505">
        <f>ROUND(INDEX(TR_MARZO_2025!$D$28:$M$44,MATCH($I227,TR_MARZO_2025!$C$28:$C$44,0),MATCH($E227,TR_MARZO_2025!$D$25:$M$25,0)),LOOKUP($H227,TR_MARZO_2025!$B$71:$C$73,TR_MARZO_2025!$C$71:$C$73))</f>
        <v>0.97219999999999995</v>
      </c>
      <c r="M227" s="504"/>
    </row>
    <row r="228" spans="1:13" ht="16.5" x14ac:dyDescent="0.3">
      <c r="A228" s="67" t="str">
        <f t="shared" si="11"/>
        <v>APBTDistribuciónBajío</v>
      </c>
      <c r="B228" s="250" t="str">
        <f t="shared" si="9"/>
        <v>APBTEnergíaBajío</v>
      </c>
      <c r="C228" s="67" t="str">
        <f t="shared" si="10"/>
        <v>APBTDistribuciónEnergíaBajío</v>
      </c>
      <c r="E228" s="187" t="s">
        <v>57</v>
      </c>
      <c r="F228" s="181" t="s">
        <v>191</v>
      </c>
      <c r="G228" s="181" t="s">
        <v>184</v>
      </c>
      <c r="H228" s="181" t="s">
        <v>135</v>
      </c>
      <c r="I228" s="181" t="s">
        <v>62</v>
      </c>
      <c r="J228" s="285" t="s">
        <v>161</v>
      </c>
      <c r="K228" s="505">
        <f>ROUND(INDEX(TR_MARZO_2025!$D$28:$M$44,MATCH($I228,TR_MARZO_2025!$C$28:$C$44,0),MATCH($E228,TR_MARZO_2025!$D$25:$M$25,0)),LOOKUP($H228,TR_MARZO_2025!$B$71:$C$73,TR_MARZO_2025!$C$71:$C$73))</f>
        <v>0.97219999999999995</v>
      </c>
      <c r="M228" s="504"/>
    </row>
    <row r="229" spans="1:13" ht="16.5" x14ac:dyDescent="0.3">
      <c r="A229" s="67" t="str">
        <f t="shared" si="11"/>
        <v>DB1DistribuciónCentro Occidente</v>
      </c>
      <c r="B229" s="250" t="str">
        <f t="shared" si="9"/>
        <v>DB1EnergíaCentro Occidente</v>
      </c>
      <c r="C229" s="67" t="str">
        <f t="shared" si="10"/>
        <v>DB1DistribuciónEnergíaCentro Occidente</v>
      </c>
      <c r="E229" s="180" t="s">
        <v>48</v>
      </c>
      <c r="F229" s="181" t="s">
        <v>191</v>
      </c>
      <c r="G229" s="181" t="s">
        <v>184</v>
      </c>
      <c r="H229" s="181" t="s">
        <v>135</v>
      </c>
      <c r="I229" s="181" t="s">
        <v>63</v>
      </c>
      <c r="J229" s="285" t="s">
        <v>161</v>
      </c>
      <c r="K229" s="505">
        <f>ROUND(INDEX(TR_MARZO_2025!$D$28:$M$44,MATCH($I229,TR_MARZO_2025!$C$28:$C$44,0),MATCH($E229,TR_MARZO_2025!$D$25:$M$25,0)),LOOKUP($H229,TR_MARZO_2025!$B$71:$C$73,TR_MARZO_2025!$C$71:$C$73))</f>
        <v>1.6047</v>
      </c>
      <c r="M229" s="504"/>
    </row>
    <row r="230" spans="1:13" ht="16.5" x14ac:dyDescent="0.3">
      <c r="A230" s="67" t="str">
        <f t="shared" si="11"/>
        <v>DB2DistribuciónCentro Occidente</v>
      </c>
      <c r="B230" s="250" t="str">
        <f t="shared" si="9"/>
        <v>DB2EnergíaCentro Occidente</v>
      </c>
      <c r="C230" s="67" t="str">
        <f t="shared" si="10"/>
        <v>DB2DistribuciónEnergíaCentro Occidente</v>
      </c>
      <c r="E230" s="180" t="s">
        <v>50</v>
      </c>
      <c r="F230" s="181" t="s">
        <v>191</v>
      </c>
      <c r="G230" s="181" t="s">
        <v>184</v>
      </c>
      <c r="H230" s="181" t="s">
        <v>135</v>
      </c>
      <c r="I230" s="181" t="s">
        <v>63</v>
      </c>
      <c r="J230" s="285" t="s">
        <v>161</v>
      </c>
      <c r="K230" s="505">
        <f>ROUND(INDEX(TR_MARZO_2025!$D$28:$M$44,MATCH($I230,TR_MARZO_2025!$C$28:$C$44,0),MATCH($E230,TR_MARZO_2025!$D$25:$M$25,0)),LOOKUP($H230,TR_MARZO_2025!$B$71:$C$73,TR_MARZO_2025!$C$71:$C$73))</f>
        <v>1.3754</v>
      </c>
      <c r="M230" s="504"/>
    </row>
    <row r="231" spans="1:13" ht="16.5" x14ac:dyDescent="0.3">
      <c r="A231" s="67" t="str">
        <f t="shared" si="11"/>
        <v>PDBTDistribuciónCentro Occidente</v>
      </c>
      <c r="B231" s="250" t="str">
        <f t="shared" si="9"/>
        <v>PDBTEnergíaCentro Occidente</v>
      </c>
      <c r="C231" s="67" t="str">
        <f t="shared" si="10"/>
        <v>PDBTDistribuciónEnergíaCentro Occidente</v>
      </c>
      <c r="E231" s="180" t="s">
        <v>56</v>
      </c>
      <c r="F231" s="181" t="s">
        <v>191</v>
      </c>
      <c r="G231" s="181" t="s">
        <v>184</v>
      </c>
      <c r="H231" s="181" t="s">
        <v>135</v>
      </c>
      <c r="I231" s="181" t="s">
        <v>63</v>
      </c>
      <c r="J231" s="285" t="s">
        <v>161</v>
      </c>
      <c r="K231" s="505">
        <f>ROUND(INDEX(TR_MARZO_2025!$D$28:$M$44,MATCH($I231,TR_MARZO_2025!$C$28:$C$44,0),MATCH($E231,TR_MARZO_2025!$D$25:$M$25,0)),LOOKUP($H231,TR_MARZO_2025!$B$71:$C$73,TR_MARZO_2025!$C$71:$C$73))</f>
        <v>1.3076000000000001</v>
      </c>
      <c r="M231" s="504"/>
    </row>
    <row r="232" spans="1:13" ht="16.5" x14ac:dyDescent="0.3">
      <c r="A232" s="67" t="str">
        <f t="shared" si="11"/>
        <v>RABTDistribuciónCentro Occidente</v>
      </c>
      <c r="B232" s="250" t="str">
        <f t="shared" si="9"/>
        <v>RABTEnergíaCentro Occidente</v>
      </c>
      <c r="C232" s="67" t="str">
        <f t="shared" si="10"/>
        <v>RABTDistribuciónEnergíaCentro Occidente</v>
      </c>
      <c r="E232" s="187" t="s">
        <v>59</v>
      </c>
      <c r="F232" s="181" t="s">
        <v>191</v>
      </c>
      <c r="G232" s="181" t="s">
        <v>184</v>
      </c>
      <c r="H232" s="181" t="s">
        <v>135</v>
      </c>
      <c r="I232" s="181" t="s">
        <v>63</v>
      </c>
      <c r="J232" s="285" t="s">
        <v>161</v>
      </c>
      <c r="K232" s="505">
        <f>ROUND(INDEX(TR_MARZO_2025!$D$28:$M$44,MATCH($I232,TR_MARZO_2025!$C$28:$C$44,0),MATCH($E232,TR_MARZO_2025!$D$25:$M$25,0)),LOOKUP($H232,TR_MARZO_2025!$B$71:$C$73,TR_MARZO_2025!$C$71:$C$73))</f>
        <v>1.3076000000000001</v>
      </c>
      <c r="M232" s="504"/>
    </row>
    <row r="233" spans="1:13" ht="16.5" x14ac:dyDescent="0.3">
      <c r="A233" s="67" t="str">
        <f t="shared" si="11"/>
        <v>APBTDistribuciónCentro Occidente</v>
      </c>
      <c r="B233" s="250" t="str">
        <f t="shared" si="9"/>
        <v>APBTEnergíaCentro Occidente</v>
      </c>
      <c r="C233" s="67" t="str">
        <f t="shared" si="10"/>
        <v>APBTDistribuciónEnergíaCentro Occidente</v>
      </c>
      <c r="E233" s="187" t="s">
        <v>57</v>
      </c>
      <c r="F233" s="181" t="s">
        <v>191</v>
      </c>
      <c r="G233" s="181" t="s">
        <v>184</v>
      </c>
      <c r="H233" s="181" t="s">
        <v>135</v>
      </c>
      <c r="I233" s="181" t="s">
        <v>63</v>
      </c>
      <c r="J233" s="285" t="s">
        <v>161</v>
      </c>
      <c r="K233" s="505">
        <f>ROUND(INDEX(TR_MARZO_2025!$D$28:$M$44,MATCH($I233,TR_MARZO_2025!$C$28:$C$44,0),MATCH($E233,TR_MARZO_2025!$D$25:$M$25,0)),LOOKUP($H233,TR_MARZO_2025!$B$71:$C$73,TR_MARZO_2025!$C$71:$C$73))</f>
        <v>1.3076000000000001</v>
      </c>
      <c r="M233" s="504"/>
    </row>
    <row r="234" spans="1:13" ht="16.5" x14ac:dyDescent="0.3">
      <c r="A234" s="67" t="str">
        <f t="shared" si="11"/>
        <v>DB1DistribuciónCentro Oriente</v>
      </c>
      <c r="B234" s="250" t="str">
        <f t="shared" si="9"/>
        <v>DB1EnergíaCentro Oriente</v>
      </c>
      <c r="C234" s="67" t="str">
        <f t="shared" si="10"/>
        <v>DB1DistribuciónEnergíaCentro Oriente</v>
      </c>
      <c r="E234" s="180" t="s">
        <v>48</v>
      </c>
      <c r="F234" s="181" t="s">
        <v>191</v>
      </c>
      <c r="G234" s="181" t="s">
        <v>184</v>
      </c>
      <c r="H234" s="181" t="s">
        <v>135</v>
      </c>
      <c r="I234" s="181" t="s">
        <v>64</v>
      </c>
      <c r="J234" s="285" t="s">
        <v>161</v>
      </c>
      <c r="K234" s="505">
        <f>ROUND(INDEX(TR_MARZO_2025!$D$28:$M$44,MATCH($I234,TR_MARZO_2025!$C$28:$C$44,0),MATCH($E234,TR_MARZO_2025!$D$25:$M$25,0)),LOOKUP($H234,TR_MARZO_2025!$B$71:$C$73,TR_MARZO_2025!$C$71:$C$73))</f>
        <v>1.4927999999999999</v>
      </c>
      <c r="M234" s="504"/>
    </row>
    <row r="235" spans="1:13" ht="16.5" x14ac:dyDescent="0.3">
      <c r="A235" s="67" t="str">
        <f t="shared" si="11"/>
        <v>DB2DistribuciónCentro Oriente</v>
      </c>
      <c r="B235" s="250" t="str">
        <f t="shared" si="9"/>
        <v>DB2EnergíaCentro Oriente</v>
      </c>
      <c r="C235" s="67" t="str">
        <f t="shared" si="10"/>
        <v>DB2DistribuciónEnergíaCentro Oriente</v>
      </c>
      <c r="E235" s="180" t="s">
        <v>50</v>
      </c>
      <c r="F235" s="181" t="s">
        <v>191</v>
      </c>
      <c r="G235" s="181" t="s">
        <v>184</v>
      </c>
      <c r="H235" s="181" t="s">
        <v>135</v>
      </c>
      <c r="I235" s="181" t="s">
        <v>64</v>
      </c>
      <c r="J235" s="285" t="s">
        <v>161</v>
      </c>
      <c r="K235" s="505">
        <f>ROUND(INDEX(TR_MARZO_2025!$D$28:$M$44,MATCH($I235,TR_MARZO_2025!$C$28:$C$44,0),MATCH($E235,TR_MARZO_2025!$D$25:$M$25,0)),LOOKUP($H235,TR_MARZO_2025!$B$71:$C$73,TR_MARZO_2025!$C$71:$C$73))</f>
        <v>1.2799</v>
      </c>
      <c r="M235" s="504"/>
    </row>
    <row r="236" spans="1:13" ht="16.5" x14ac:dyDescent="0.3">
      <c r="A236" s="67" t="str">
        <f t="shared" si="11"/>
        <v>PDBTDistribuciónCentro Oriente</v>
      </c>
      <c r="B236" s="250" t="str">
        <f t="shared" si="9"/>
        <v>PDBTEnergíaCentro Oriente</v>
      </c>
      <c r="C236" s="67" t="str">
        <f t="shared" si="10"/>
        <v>PDBTDistribuciónEnergíaCentro Oriente</v>
      </c>
      <c r="E236" s="180" t="s">
        <v>56</v>
      </c>
      <c r="F236" s="181" t="s">
        <v>191</v>
      </c>
      <c r="G236" s="181" t="s">
        <v>184</v>
      </c>
      <c r="H236" s="181" t="s">
        <v>135</v>
      </c>
      <c r="I236" s="181" t="s">
        <v>64</v>
      </c>
      <c r="J236" s="285" t="s">
        <v>161</v>
      </c>
      <c r="K236" s="505">
        <f>ROUND(INDEX(TR_MARZO_2025!$D$28:$M$44,MATCH($I236,TR_MARZO_2025!$C$28:$C$44,0),MATCH($E236,TR_MARZO_2025!$D$25:$M$25,0)),LOOKUP($H236,TR_MARZO_2025!$B$71:$C$73,TR_MARZO_2025!$C$71:$C$73))</f>
        <v>1.2161</v>
      </c>
      <c r="M236" s="504"/>
    </row>
    <row r="237" spans="1:13" ht="16.5" x14ac:dyDescent="0.3">
      <c r="A237" s="67" t="str">
        <f t="shared" si="11"/>
        <v>RABTDistribuciónCentro Oriente</v>
      </c>
      <c r="B237" s="250" t="str">
        <f t="shared" si="9"/>
        <v>RABTEnergíaCentro Oriente</v>
      </c>
      <c r="C237" s="67" t="str">
        <f t="shared" si="10"/>
        <v>RABTDistribuciónEnergíaCentro Oriente</v>
      </c>
      <c r="E237" s="187" t="s">
        <v>59</v>
      </c>
      <c r="F237" s="181" t="s">
        <v>191</v>
      </c>
      <c r="G237" s="181" t="s">
        <v>184</v>
      </c>
      <c r="H237" s="181" t="s">
        <v>135</v>
      </c>
      <c r="I237" s="181" t="s">
        <v>64</v>
      </c>
      <c r="J237" s="285" t="s">
        <v>161</v>
      </c>
      <c r="K237" s="505">
        <f>ROUND(INDEX(TR_MARZO_2025!$D$28:$M$44,MATCH($I237,TR_MARZO_2025!$C$28:$C$44,0),MATCH($E237,TR_MARZO_2025!$D$25:$M$25,0)),LOOKUP($H237,TR_MARZO_2025!$B$71:$C$73,TR_MARZO_2025!$C$71:$C$73))</f>
        <v>1.2161</v>
      </c>
      <c r="M237" s="504"/>
    </row>
    <row r="238" spans="1:13" ht="16.5" x14ac:dyDescent="0.3">
      <c r="A238" s="67" t="str">
        <f t="shared" si="11"/>
        <v>APBTDistribuciónCentro Oriente</v>
      </c>
      <c r="B238" s="250" t="str">
        <f t="shared" si="9"/>
        <v>APBTEnergíaCentro Oriente</v>
      </c>
      <c r="C238" s="67" t="str">
        <f t="shared" si="10"/>
        <v>APBTDistribuciónEnergíaCentro Oriente</v>
      </c>
      <c r="E238" s="187" t="s">
        <v>57</v>
      </c>
      <c r="F238" s="181" t="s">
        <v>191</v>
      </c>
      <c r="G238" s="181" t="s">
        <v>184</v>
      </c>
      <c r="H238" s="181" t="s">
        <v>135</v>
      </c>
      <c r="I238" s="181" t="s">
        <v>64</v>
      </c>
      <c r="J238" s="285" t="s">
        <v>161</v>
      </c>
      <c r="K238" s="505">
        <f>ROUND(INDEX(TR_MARZO_2025!$D$28:$M$44,MATCH($I238,TR_MARZO_2025!$C$28:$C$44,0),MATCH($E238,TR_MARZO_2025!$D$25:$M$25,0)),LOOKUP($H238,TR_MARZO_2025!$B$71:$C$73,TR_MARZO_2025!$C$71:$C$73))</f>
        <v>1.2161</v>
      </c>
      <c r="M238" s="504"/>
    </row>
    <row r="239" spans="1:13" ht="16.5" x14ac:dyDescent="0.3">
      <c r="A239" s="67" t="str">
        <f t="shared" si="11"/>
        <v>DB1DistribuciónCentro Sur</v>
      </c>
      <c r="B239" s="250" t="str">
        <f t="shared" si="9"/>
        <v>DB1EnergíaCentro Sur</v>
      </c>
      <c r="C239" s="67" t="str">
        <f t="shared" si="10"/>
        <v>DB1DistribuciónEnergíaCentro Sur</v>
      </c>
      <c r="E239" s="180" t="s">
        <v>48</v>
      </c>
      <c r="F239" s="181" t="s">
        <v>191</v>
      </c>
      <c r="G239" s="181" t="s">
        <v>184</v>
      </c>
      <c r="H239" s="181" t="s">
        <v>135</v>
      </c>
      <c r="I239" s="181" t="s">
        <v>65</v>
      </c>
      <c r="J239" s="285" t="s">
        <v>161</v>
      </c>
      <c r="K239" s="505">
        <f>ROUND(INDEX(TR_MARZO_2025!$D$28:$M$44,MATCH($I239,TR_MARZO_2025!$C$28:$C$44,0),MATCH($E239,TR_MARZO_2025!$D$25:$M$25,0)),LOOKUP($H239,TR_MARZO_2025!$B$71:$C$73,TR_MARZO_2025!$C$71:$C$73))</f>
        <v>1.6839999999999999</v>
      </c>
      <c r="M239" s="504"/>
    </row>
    <row r="240" spans="1:13" ht="16.5" x14ac:dyDescent="0.3">
      <c r="A240" s="67" t="str">
        <f t="shared" si="11"/>
        <v>DB2DistribuciónCentro Sur</v>
      </c>
      <c r="B240" s="250" t="str">
        <f t="shared" si="9"/>
        <v>DB2EnergíaCentro Sur</v>
      </c>
      <c r="C240" s="67" t="str">
        <f t="shared" si="10"/>
        <v>DB2DistribuciónEnergíaCentro Sur</v>
      </c>
      <c r="E240" s="180" t="s">
        <v>50</v>
      </c>
      <c r="F240" s="181" t="s">
        <v>191</v>
      </c>
      <c r="G240" s="181" t="s">
        <v>184</v>
      </c>
      <c r="H240" s="181" t="s">
        <v>135</v>
      </c>
      <c r="I240" s="181" t="s">
        <v>65</v>
      </c>
      <c r="J240" s="285" t="s">
        <v>161</v>
      </c>
      <c r="K240" s="505">
        <f>ROUND(INDEX(TR_MARZO_2025!$D$28:$M$44,MATCH($I240,TR_MARZO_2025!$C$28:$C$44,0),MATCH($E240,TR_MARZO_2025!$D$25:$M$25,0)),LOOKUP($H240,TR_MARZO_2025!$B$71:$C$73,TR_MARZO_2025!$C$71:$C$73))</f>
        <v>1.4424999999999999</v>
      </c>
      <c r="M240" s="504"/>
    </row>
    <row r="241" spans="1:13" ht="16.5" x14ac:dyDescent="0.3">
      <c r="A241" s="67" t="str">
        <f t="shared" si="11"/>
        <v>PDBTDistribuciónCentro Sur</v>
      </c>
      <c r="B241" s="250" t="str">
        <f t="shared" si="9"/>
        <v>PDBTEnergíaCentro Sur</v>
      </c>
      <c r="C241" s="67" t="str">
        <f t="shared" si="10"/>
        <v>PDBTDistribuciónEnergíaCentro Sur</v>
      </c>
      <c r="E241" s="180" t="s">
        <v>56</v>
      </c>
      <c r="F241" s="181" t="s">
        <v>191</v>
      </c>
      <c r="G241" s="181" t="s">
        <v>184</v>
      </c>
      <c r="H241" s="181" t="s">
        <v>135</v>
      </c>
      <c r="I241" s="181" t="s">
        <v>65</v>
      </c>
      <c r="J241" s="285" t="s">
        <v>161</v>
      </c>
      <c r="K241" s="505">
        <f>ROUND(INDEX(TR_MARZO_2025!$D$28:$M$44,MATCH($I241,TR_MARZO_2025!$C$28:$C$44,0),MATCH($E241,TR_MARZO_2025!$D$25:$M$25,0)),LOOKUP($H241,TR_MARZO_2025!$B$71:$C$73,TR_MARZO_2025!$C$71:$C$73))</f>
        <v>1.3720000000000001</v>
      </c>
      <c r="M241" s="504"/>
    </row>
    <row r="242" spans="1:13" ht="16.5" x14ac:dyDescent="0.3">
      <c r="A242" s="67" t="str">
        <f t="shared" si="11"/>
        <v>RABTDistribuciónCentro Sur</v>
      </c>
      <c r="B242" s="250" t="str">
        <f t="shared" si="9"/>
        <v>RABTEnergíaCentro Sur</v>
      </c>
      <c r="C242" s="67" t="str">
        <f t="shared" si="10"/>
        <v>RABTDistribuciónEnergíaCentro Sur</v>
      </c>
      <c r="E242" s="187" t="s">
        <v>59</v>
      </c>
      <c r="F242" s="181" t="s">
        <v>191</v>
      </c>
      <c r="G242" s="181" t="s">
        <v>184</v>
      </c>
      <c r="H242" s="181" t="s">
        <v>135</v>
      </c>
      <c r="I242" s="181" t="s">
        <v>65</v>
      </c>
      <c r="J242" s="285" t="s">
        <v>161</v>
      </c>
      <c r="K242" s="505">
        <f>ROUND(INDEX(TR_MARZO_2025!$D$28:$M$44,MATCH($I242,TR_MARZO_2025!$C$28:$C$44,0),MATCH($E242,TR_MARZO_2025!$D$25:$M$25,0)),LOOKUP($H242,TR_MARZO_2025!$B$71:$C$73,TR_MARZO_2025!$C$71:$C$73))</f>
        <v>1.3720000000000001</v>
      </c>
      <c r="M242" s="504"/>
    </row>
    <row r="243" spans="1:13" ht="16.5" x14ac:dyDescent="0.3">
      <c r="A243" s="67" t="str">
        <f t="shared" si="11"/>
        <v>APBTDistribuciónCentro Sur</v>
      </c>
      <c r="B243" s="250" t="str">
        <f t="shared" si="9"/>
        <v>APBTEnergíaCentro Sur</v>
      </c>
      <c r="C243" s="67" t="str">
        <f t="shared" si="10"/>
        <v>APBTDistribuciónEnergíaCentro Sur</v>
      </c>
      <c r="E243" s="187" t="s">
        <v>57</v>
      </c>
      <c r="F243" s="181" t="s">
        <v>191</v>
      </c>
      <c r="G243" s="181" t="s">
        <v>184</v>
      </c>
      <c r="H243" s="181" t="s">
        <v>135</v>
      </c>
      <c r="I243" s="181" t="s">
        <v>65</v>
      </c>
      <c r="J243" s="285" t="s">
        <v>161</v>
      </c>
      <c r="K243" s="505">
        <f>ROUND(INDEX(TR_MARZO_2025!$D$28:$M$44,MATCH($I243,TR_MARZO_2025!$C$28:$C$44,0),MATCH($E243,TR_MARZO_2025!$D$25:$M$25,0)),LOOKUP($H243,TR_MARZO_2025!$B$71:$C$73,TR_MARZO_2025!$C$71:$C$73))</f>
        <v>1.3720000000000001</v>
      </c>
      <c r="M243" s="504"/>
    </row>
    <row r="244" spans="1:13" ht="16.5" x14ac:dyDescent="0.3">
      <c r="A244" s="67" t="str">
        <f t="shared" si="11"/>
        <v>DB1DistribuciónGolfo Centro</v>
      </c>
      <c r="B244" s="250" t="str">
        <f t="shared" si="9"/>
        <v>DB1EnergíaGolfo Centro</v>
      </c>
      <c r="C244" s="67" t="str">
        <f t="shared" si="10"/>
        <v>DB1DistribuciónEnergíaGolfo Centro</v>
      </c>
      <c r="E244" s="180" t="s">
        <v>48</v>
      </c>
      <c r="F244" s="181" t="s">
        <v>191</v>
      </c>
      <c r="G244" s="181" t="s">
        <v>184</v>
      </c>
      <c r="H244" s="181" t="s">
        <v>135</v>
      </c>
      <c r="I244" s="181" t="s">
        <v>66</v>
      </c>
      <c r="J244" s="285" t="s">
        <v>161</v>
      </c>
      <c r="K244" s="505">
        <f>ROUND(INDEX(TR_MARZO_2025!$D$28:$M$44,MATCH($I244,TR_MARZO_2025!$C$28:$C$44,0),MATCH($E244,TR_MARZO_2025!$D$25:$M$25,0)),LOOKUP($H244,TR_MARZO_2025!$B$71:$C$73,TR_MARZO_2025!$C$71:$C$73))</f>
        <v>1.1639999999999999</v>
      </c>
      <c r="M244" s="504"/>
    </row>
    <row r="245" spans="1:13" ht="16.5" x14ac:dyDescent="0.3">
      <c r="A245" s="67" t="str">
        <f t="shared" si="11"/>
        <v>DB2DistribuciónGolfo Centro</v>
      </c>
      <c r="B245" s="250" t="str">
        <f t="shared" si="9"/>
        <v>DB2EnergíaGolfo Centro</v>
      </c>
      <c r="C245" s="67" t="str">
        <f t="shared" si="10"/>
        <v>DB2DistribuciónEnergíaGolfo Centro</v>
      </c>
      <c r="E245" s="180" t="s">
        <v>50</v>
      </c>
      <c r="F245" s="181" t="s">
        <v>191</v>
      </c>
      <c r="G245" s="181" t="s">
        <v>184</v>
      </c>
      <c r="H245" s="181" t="s">
        <v>135</v>
      </c>
      <c r="I245" s="181" t="s">
        <v>66</v>
      </c>
      <c r="J245" s="285" t="s">
        <v>161</v>
      </c>
      <c r="K245" s="505">
        <f>ROUND(INDEX(TR_MARZO_2025!$D$28:$M$44,MATCH($I245,TR_MARZO_2025!$C$28:$C$44,0),MATCH($E245,TR_MARZO_2025!$D$25:$M$25,0)),LOOKUP($H245,TR_MARZO_2025!$B$71:$C$73,TR_MARZO_2025!$C$71:$C$73))</f>
        <v>0.94240000000000002</v>
      </c>
      <c r="M245" s="504"/>
    </row>
    <row r="246" spans="1:13" ht="16.5" x14ac:dyDescent="0.3">
      <c r="A246" s="67" t="str">
        <f t="shared" si="11"/>
        <v>PDBTDistribuciónGolfo Centro</v>
      </c>
      <c r="B246" s="250" t="str">
        <f t="shared" si="9"/>
        <v>PDBTEnergíaGolfo Centro</v>
      </c>
      <c r="C246" s="67" t="str">
        <f t="shared" si="10"/>
        <v>PDBTDistribuciónEnergíaGolfo Centro</v>
      </c>
      <c r="E246" s="180" t="s">
        <v>56</v>
      </c>
      <c r="F246" s="181" t="s">
        <v>191</v>
      </c>
      <c r="G246" s="181" t="s">
        <v>184</v>
      </c>
      <c r="H246" s="181" t="s">
        <v>135</v>
      </c>
      <c r="I246" s="181" t="s">
        <v>66</v>
      </c>
      <c r="J246" s="285" t="s">
        <v>161</v>
      </c>
      <c r="K246" s="505">
        <f>ROUND(INDEX(TR_MARZO_2025!$D$28:$M$44,MATCH($I246,TR_MARZO_2025!$C$28:$C$44,0),MATCH($E246,TR_MARZO_2025!$D$25:$M$25,0)),LOOKUP($H246,TR_MARZO_2025!$B$71:$C$73,TR_MARZO_2025!$C$71:$C$73))</f>
        <v>1.1684000000000001</v>
      </c>
      <c r="M246" s="504"/>
    </row>
    <row r="247" spans="1:13" ht="16.5" x14ac:dyDescent="0.3">
      <c r="A247" s="67" t="str">
        <f t="shared" si="11"/>
        <v>RABTDistribuciónGolfo Centro</v>
      </c>
      <c r="B247" s="250" t="str">
        <f t="shared" si="9"/>
        <v>RABTEnergíaGolfo Centro</v>
      </c>
      <c r="C247" s="67" t="str">
        <f t="shared" si="10"/>
        <v>RABTDistribuciónEnergíaGolfo Centro</v>
      </c>
      <c r="E247" s="187" t="s">
        <v>59</v>
      </c>
      <c r="F247" s="181" t="s">
        <v>191</v>
      </c>
      <c r="G247" s="181" t="s">
        <v>184</v>
      </c>
      <c r="H247" s="181" t="s">
        <v>135</v>
      </c>
      <c r="I247" s="181" t="s">
        <v>66</v>
      </c>
      <c r="J247" s="285" t="s">
        <v>161</v>
      </c>
      <c r="K247" s="505">
        <f>ROUND(INDEX(TR_MARZO_2025!$D$28:$M$44,MATCH($I247,TR_MARZO_2025!$C$28:$C$44,0),MATCH($E247,TR_MARZO_2025!$D$25:$M$25,0)),LOOKUP($H247,TR_MARZO_2025!$B$71:$C$73,TR_MARZO_2025!$C$71:$C$73))</f>
        <v>1.1684000000000001</v>
      </c>
      <c r="M247" s="504"/>
    </row>
    <row r="248" spans="1:13" ht="16.5" x14ac:dyDescent="0.3">
      <c r="A248" s="67" t="str">
        <f t="shared" si="11"/>
        <v>APBTDistribuciónGolfo Centro</v>
      </c>
      <c r="B248" s="250" t="str">
        <f t="shared" si="9"/>
        <v>APBTEnergíaGolfo Centro</v>
      </c>
      <c r="C248" s="67" t="str">
        <f t="shared" si="10"/>
        <v>APBTDistribuciónEnergíaGolfo Centro</v>
      </c>
      <c r="E248" s="187" t="s">
        <v>57</v>
      </c>
      <c r="F248" s="181" t="s">
        <v>191</v>
      </c>
      <c r="G248" s="181" t="s">
        <v>184</v>
      </c>
      <c r="H248" s="181" t="s">
        <v>135</v>
      </c>
      <c r="I248" s="181" t="s">
        <v>66</v>
      </c>
      <c r="J248" s="285" t="s">
        <v>161</v>
      </c>
      <c r="K248" s="505">
        <f>ROUND(INDEX(TR_MARZO_2025!$D$28:$M$44,MATCH($I248,TR_MARZO_2025!$C$28:$C$44,0),MATCH($E248,TR_MARZO_2025!$D$25:$M$25,0)),LOOKUP($H248,TR_MARZO_2025!$B$71:$C$73,TR_MARZO_2025!$C$71:$C$73))</f>
        <v>1.1684000000000001</v>
      </c>
      <c r="M248" s="504"/>
    </row>
    <row r="249" spans="1:13" ht="16.5" x14ac:dyDescent="0.3">
      <c r="A249" s="67" t="str">
        <f t="shared" si="11"/>
        <v>DB1DistribuciónGolfo Norte</v>
      </c>
      <c r="B249" s="250" t="str">
        <f t="shared" si="9"/>
        <v>DB1EnergíaGolfo Norte</v>
      </c>
      <c r="C249" s="67" t="str">
        <f t="shared" si="10"/>
        <v>DB1DistribuciónEnergíaGolfo Norte</v>
      </c>
      <c r="E249" s="180" t="s">
        <v>48</v>
      </c>
      <c r="F249" s="181" t="s">
        <v>191</v>
      </c>
      <c r="G249" s="181" t="s">
        <v>184</v>
      </c>
      <c r="H249" s="181" t="s">
        <v>135</v>
      </c>
      <c r="I249" s="181" t="s">
        <v>67</v>
      </c>
      <c r="J249" s="285" t="s">
        <v>161</v>
      </c>
      <c r="K249" s="505">
        <f>ROUND(INDEX(TR_MARZO_2025!$D$28:$M$44,MATCH($I249,TR_MARZO_2025!$C$28:$C$44,0),MATCH($E249,TR_MARZO_2025!$D$25:$M$25,0)),LOOKUP($H249,TR_MARZO_2025!$B$71:$C$73,TR_MARZO_2025!$C$71:$C$73))</f>
        <v>0.84379999999999999</v>
      </c>
      <c r="M249" s="504"/>
    </row>
    <row r="250" spans="1:13" ht="16.5" x14ac:dyDescent="0.3">
      <c r="A250" s="67" t="str">
        <f t="shared" si="11"/>
        <v>DB2DistribuciónGolfo Norte</v>
      </c>
      <c r="B250" s="250" t="str">
        <f t="shared" si="9"/>
        <v>DB2EnergíaGolfo Norte</v>
      </c>
      <c r="C250" s="67" t="str">
        <f t="shared" si="10"/>
        <v>DB2DistribuciónEnergíaGolfo Norte</v>
      </c>
      <c r="E250" s="180" t="s">
        <v>50</v>
      </c>
      <c r="F250" s="181" t="s">
        <v>191</v>
      </c>
      <c r="G250" s="181" t="s">
        <v>184</v>
      </c>
      <c r="H250" s="181" t="s">
        <v>135</v>
      </c>
      <c r="I250" s="181" t="s">
        <v>67</v>
      </c>
      <c r="J250" s="285" t="s">
        <v>161</v>
      </c>
      <c r="K250" s="505">
        <f>ROUND(INDEX(TR_MARZO_2025!$D$28:$M$44,MATCH($I250,TR_MARZO_2025!$C$28:$C$44,0),MATCH($E250,TR_MARZO_2025!$D$25:$M$25,0)),LOOKUP($H250,TR_MARZO_2025!$B$71:$C$73,TR_MARZO_2025!$C$71:$C$73))</f>
        <v>0.6835</v>
      </c>
      <c r="M250" s="504"/>
    </row>
    <row r="251" spans="1:13" ht="16.5" x14ac:dyDescent="0.3">
      <c r="A251" s="67" t="str">
        <f t="shared" si="11"/>
        <v>PDBTDistribuciónGolfo Norte</v>
      </c>
      <c r="B251" s="250" t="str">
        <f t="shared" si="9"/>
        <v>PDBTEnergíaGolfo Norte</v>
      </c>
      <c r="C251" s="67" t="str">
        <f t="shared" si="10"/>
        <v>PDBTDistribuciónEnergíaGolfo Norte</v>
      </c>
      <c r="E251" s="180" t="s">
        <v>56</v>
      </c>
      <c r="F251" s="181" t="s">
        <v>191</v>
      </c>
      <c r="G251" s="181" t="s">
        <v>184</v>
      </c>
      <c r="H251" s="181" t="s">
        <v>135</v>
      </c>
      <c r="I251" s="181" t="s">
        <v>67</v>
      </c>
      <c r="J251" s="285" t="s">
        <v>161</v>
      </c>
      <c r="K251" s="505">
        <f>ROUND(INDEX(TR_MARZO_2025!$D$28:$M$44,MATCH($I251,TR_MARZO_2025!$C$28:$C$44,0),MATCH($E251,TR_MARZO_2025!$D$25:$M$25,0)),LOOKUP($H251,TR_MARZO_2025!$B$71:$C$73,TR_MARZO_2025!$C$71:$C$73))</f>
        <v>0.84740000000000004</v>
      </c>
      <c r="M251" s="504"/>
    </row>
    <row r="252" spans="1:13" ht="16.5" x14ac:dyDescent="0.3">
      <c r="A252" s="67" t="str">
        <f t="shared" si="11"/>
        <v>RABTDistribuciónGolfo Norte</v>
      </c>
      <c r="B252" s="250" t="str">
        <f t="shared" si="9"/>
        <v>RABTEnergíaGolfo Norte</v>
      </c>
      <c r="C252" s="67" t="str">
        <f t="shared" si="10"/>
        <v>RABTDistribuciónEnergíaGolfo Norte</v>
      </c>
      <c r="E252" s="187" t="s">
        <v>59</v>
      </c>
      <c r="F252" s="181" t="s">
        <v>191</v>
      </c>
      <c r="G252" s="181" t="s">
        <v>184</v>
      </c>
      <c r="H252" s="181" t="s">
        <v>135</v>
      </c>
      <c r="I252" s="181" t="s">
        <v>67</v>
      </c>
      <c r="J252" s="285" t="s">
        <v>161</v>
      </c>
      <c r="K252" s="505">
        <f>ROUND(INDEX(TR_MARZO_2025!$D$28:$M$44,MATCH($I252,TR_MARZO_2025!$C$28:$C$44,0),MATCH($E252,TR_MARZO_2025!$D$25:$M$25,0)),LOOKUP($H252,TR_MARZO_2025!$B$71:$C$73,TR_MARZO_2025!$C$71:$C$73))</f>
        <v>0.84740000000000004</v>
      </c>
      <c r="M252" s="504"/>
    </row>
    <row r="253" spans="1:13" ht="16.5" x14ac:dyDescent="0.3">
      <c r="A253" s="67" t="str">
        <f t="shared" si="11"/>
        <v>APBTDistribuciónGolfo Norte</v>
      </c>
      <c r="B253" s="250" t="str">
        <f t="shared" si="9"/>
        <v>APBTEnergíaGolfo Norte</v>
      </c>
      <c r="C253" s="67" t="str">
        <f t="shared" si="10"/>
        <v>APBTDistribuciónEnergíaGolfo Norte</v>
      </c>
      <c r="E253" s="187" t="s">
        <v>57</v>
      </c>
      <c r="F253" s="181" t="s">
        <v>191</v>
      </c>
      <c r="G253" s="181" t="s">
        <v>184</v>
      </c>
      <c r="H253" s="181" t="s">
        <v>135</v>
      </c>
      <c r="I253" s="181" t="s">
        <v>67</v>
      </c>
      <c r="J253" s="285" t="s">
        <v>161</v>
      </c>
      <c r="K253" s="505">
        <f>ROUND(INDEX(TR_MARZO_2025!$D$28:$M$44,MATCH($I253,TR_MARZO_2025!$C$28:$C$44,0),MATCH($E253,TR_MARZO_2025!$D$25:$M$25,0)),LOOKUP($H253,TR_MARZO_2025!$B$71:$C$73,TR_MARZO_2025!$C$71:$C$73))</f>
        <v>0.84740000000000004</v>
      </c>
      <c r="M253" s="504"/>
    </row>
    <row r="254" spans="1:13" ht="16.5" x14ac:dyDescent="0.3">
      <c r="A254" s="67" t="str">
        <f t="shared" si="11"/>
        <v>DB1DistribuciónJalisco</v>
      </c>
      <c r="B254" s="250" t="str">
        <f t="shared" si="9"/>
        <v>DB1EnergíaJalisco</v>
      </c>
      <c r="C254" s="67" t="str">
        <f t="shared" si="10"/>
        <v>DB1DistribuciónEnergíaJalisco</v>
      </c>
      <c r="E254" s="180" t="s">
        <v>48</v>
      </c>
      <c r="F254" s="181" t="s">
        <v>191</v>
      </c>
      <c r="G254" s="181" t="s">
        <v>184</v>
      </c>
      <c r="H254" s="181" t="s">
        <v>135</v>
      </c>
      <c r="I254" s="181" t="s">
        <v>68</v>
      </c>
      <c r="J254" s="285" t="s">
        <v>161</v>
      </c>
      <c r="K254" s="505">
        <f>ROUND(INDEX(TR_MARZO_2025!$D$28:$M$44,MATCH($I254,TR_MARZO_2025!$C$28:$C$44,0),MATCH($E254,TR_MARZO_2025!$D$25:$M$25,0)),LOOKUP($H254,TR_MARZO_2025!$B$71:$C$73,TR_MARZO_2025!$C$71:$C$73))</f>
        <v>1.7114</v>
      </c>
      <c r="M254" s="504"/>
    </row>
    <row r="255" spans="1:13" ht="16.5" x14ac:dyDescent="0.3">
      <c r="A255" s="67" t="str">
        <f t="shared" si="11"/>
        <v>DB2DistribuciónJalisco</v>
      </c>
      <c r="B255" s="250" t="str">
        <f t="shared" si="9"/>
        <v>DB2EnergíaJalisco</v>
      </c>
      <c r="C255" s="67" t="str">
        <f t="shared" si="10"/>
        <v>DB2DistribuciónEnergíaJalisco</v>
      </c>
      <c r="E255" s="180" t="s">
        <v>50</v>
      </c>
      <c r="F255" s="181" t="s">
        <v>191</v>
      </c>
      <c r="G255" s="181" t="s">
        <v>184</v>
      </c>
      <c r="H255" s="181" t="s">
        <v>135</v>
      </c>
      <c r="I255" s="181" t="s">
        <v>68</v>
      </c>
      <c r="J255" s="285" t="s">
        <v>161</v>
      </c>
      <c r="K255" s="505">
        <f>ROUND(INDEX(TR_MARZO_2025!$D$28:$M$44,MATCH($I255,TR_MARZO_2025!$C$28:$C$44,0),MATCH($E255,TR_MARZO_2025!$D$25:$M$25,0)),LOOKUP($H255,TR_MARZO_2025!$B$71:$C$73,TR_MARZO_2025!$C$71:$C$73))</f>
        <v>1.4668000000000001</v>
      </c>
      <c r="M255" s="504"/>
    </row>
    <row r="256" spans="1:13" ht="16.5" x14ac:dyDescent="0.3">
      <c r="A256" s="67" t="str">
        <f t="shared" si="11"/>
        <v>PDBTDistribuciónJalisco</v>
      </c>
      <c r="B256" s="250" t="str">
        <f t="shared" si="9"/>
        <v>PDBTEnergíaJalisco</v>
      </c>
      <c r="C256" s="67" t="str">
        <f t="shared" si="10"/>
        <v>PDBTDistribuciónEnergíaJalisco</v>
      </c>
      <c r="E256" s="180" t="s">
        <v>56</v>
      </c>
      <c r="F256" s="181" t="s">
        <v>191</v>
      </c>
      <c r="G256" s="181" t="s">
        <v>184</v>
      </c>
      <c r="H256" s="181" t="s">
        <v>135</v>
      </c>
      <c r="I256" s="181" t="s">
        <v>68</v>
      </c>
      <c r="J256" s="285" t="s">
        <v>161</v>
      </c>
      <c r="K256" s="505">
        <f>ROUND(INDEX(TR_MARZO_2025!$D$28:$M$44,MATCH($I256,TR_MARZO_2025!$C$28:$C$44,0),MATCH($E256,TR_MARZO_2025!$D$25:$M$25,0)),LOOKUP($H256,TR_MARZO_2025!$B$71:$C$73,TR_MARZO_2025!$C$71:$C$73))</f>
        <v>1.3951</v>
      </c>
      <c r="M256" s="504"/>
    </row>
    <row r="257" spans="1:13" ht="16.5" x14ac:dyDescent="0.3">
      <c r="A257" s="67" t="str">
        <f t="shared" si="11"/>
        <v>RABTDistribuciónJalisco</v>
      </c>
      <c r="B257" s="250" t="str">
        <f t="shared" si="9"/>
        <v>RABTEnergíaJalisco</v>
      </c>
      <c r="C257" s="67" t="str">
        <f t="shared" si="10"/>
        <v>RABTDistribuciónEnergíaJalisco</v>
      </c>
      <c r="E257" s="187" t="s">
        <v>59</v>
      </c>
      <c r="F257" s="181" t="s">
        <v>191</v>
      </c>
      <c r="G257" s="181" t="s">
        <v>184</v>
      </c>
      <c r="H257" s="181" t="s">
        <v>135</v>
      </c>
      <c r="I257" s="181" t="s">
        <v>68</v>
      </c>
      <c r="J257" s="285" t="s">
        <v>161</v>
      </c>
      <c r="K257" s="505">
        <f>ROUND(INDEX(TR_MARZO_2025!$D$28:$M$44,MATCH($I257,TR_MARZO_2025!$C$28:$C$44,0),MATCH($E257,TR_MARZO_2025!$D$25:$M$25,0)),LOOKUP($H257,TR_MARZO_2025!$B$71:$C$73,TR_MARZO_2025!$C$71:$C$73))</f>
        <v>1.3951</v>
      </c>
      <c r="M257" s="504"/>
    </row>
    <row r="258" spans="1:13" ht="16.5" x14ac:dyDescent="0.3">
      <c r="A258" s="67" t="str">
        <f t="shared" si="11"/>
        <v>APBTDistribuciónJalisco</v>
      </c>
      <c r="B258" s="250" t="str">
        <f t="shared" si="9"/>
        <v>APBTEnergíaJalisco</v>
      </c>
      <c r="C258" s="67" t="str">
        <f t="shared" si="10"/>
        <v>APBTDistribuciónEnergíaJalisco</v>
      </c>
      <c r="E258" s="187" t="s">
        <v>57</v>
      </c>
      <c r="F258" s="181" t="s">
        <v>191</v>
      </c>
      <c r="G258" s="181" t="s">
        <v>184</v>
      </c>
      <c r="H258" s="181" t="s">
        <v>135</v>
      </c>
      <c r="I258" s="181" t="s">
        <v>68</v>
      </c>
      <c r="J258" s="285" t="s">
        <v>161</v>
      </c>
      <c r="K258" s="505">
        <f>ROUND(INDEX(TR_MARZO_2025!$D$28:$M$44,MATCH($I258,TR_MARZO_2025!$C$28:$C$44,0),MATCH($E258,TR_MARZO_2025!$D$25:$M$25,0)),LOOKUP($H258,TR_MARZO_2025!$B$71:$C$73,TR_MARZO_2025!$C$71:$C$73))</f>
        <v>1.3951</v>
      </c>
      <c r="M258" s="504"/>
    </row>
    <row r="259" spans="1:13" ht="16.5" x14ac:dyDescent="0.3">
      <c r="A259" s="67" t="str">
        <f t="shared" si="11"/>
        <v>DB1DistribuciónNoroeste</v>
      </c>
      <c r="B259" s="250" t="str">
        <f t="shared" si="9"/>
        <v>DB1EnergíaNoroeste</v>
      </c>
      <c r="C259" s="67" t="str">
        <f t="shared" si="10"/>
        <v>DB1DistribuciónEnergíaNoroeste</v>
      </c>
      <c r="E259" s="180" t="s">
        <v>48</v>
      </c>
      <c r="F259" s="181" t="s">
        <v>191</v>
      </c>
      <c r="G259" s="181" t="s">
        <v>184</v>
      </c>
      <c r="H259" s="181" t="s">
        <v>135</v>
      </c>
      <c r="I259" s="181" t="s">
        <v>69</v>
      </c>
      <c r="J259" s="285" t="s">
        <v>161</v>
      </c>
      <c r="K259" s="505">
        <f>ROUND(INDEX(TR_MARZO_2025!$D$28:$M$44,MATCH($I259,TR_MARZO_2025!$C$28:$C$44,0),MATCH($E259,TR_MARZO_2025!$D$25:$M$25,0)),LOOKUP($H259,TR_MARZO_2025!$B$71:$C$73,TR_MARZO_2025!$C$71:$C$73))</f>
        <v>0.93810000000000004</v>
      </c>
      <c r="M259" s="504"/>
    </row>
    <row r="260" spans="1:13" ht="16.5" x14ac:dyDescent="0.3">
      <c r="A260" s="67" t="str">
        <f t="shared" si="11"/>
        <v>DB2DistribuciónNoroeste</v>
      </c>
      <c r="B260" s="250" t="str">
        <f t="shared" si="9"/>
        <v>DB2EnergíaNoroeste</v>
      </c>
      <c r="C260" s="67" t="str">
        <f t="shared" si="10"/>
        <v>DB2DistribuciónEnergíaNoroeste</v>
      </c>
      <c r="E260" s="180" t="s">
        <v>50</v>
      </c>
      <c r="F260" s="181" t="s">
        <v>191</v>
      </c>
      <c r="G260" s="181" t="s">
        <v>184</v>
      </c>
      <c r="H260" s="181" t="s">
        <v>135</v>
      </c>
      <c r="I260" s="181" t="s">
        <v>69</v>
      </c>
      <c r="J260" s="285" t="s">
        <v>161</v>
      </c>
      <c r="K260" s="505">
        <f>ROUND(INDEX(TR_MARZO_2025!$D$28:$M$44,MATCH($I260,TR_MARZO_2025!$C$28:$C$44,0),MATCH($E260,TR_MARZO_2025!$D$25:$M$25,0)),LOOKUP($H260,TR_MARZO_2025!$B$71:$C$73,TR_MARZO_2025!$C$71:$C$73))</f>
        <v>0.74129999999999996</v>
      </c>
      <c r="M260" s="504"/>
    </row>
    <row r="261" spans="1:13" ht="16.5" x14ac:dyDescent="0.3">
      <c r="A261" s="67" t="str">
        <f t="shared" si="11"/>
        <v>PDBTDistribuciónNoroeste</v>
      </c>
      <c r="B261" s="250" t="str">
        <f t="shared" si="9"/>
        <v>PDBTEnergíaNoroeste</v>
      </c>
      <c r="C261" s="67" t="str">
        <f t="shared" si="10"/>
        <v>PDBTDistribuciónEnergíaNoroeste</v>
      </c>
      <c r="E261" s="180" t="s">
        <v>56</v>
      </c>
      <c r="F261" s="181" t="s">
        <v>191</v>
      </c>
      <c r="G261" s="181" t="s">
        <v>184</v>
      </c>
      <c r="H261" s="181" t="s">
        <v>135</v>
      </c>
      <c r="I261" s="181" t="s">
        <v>69</v>
      </c>
      <c r="J261" s="285" t="s">
        <v>161</v>
      </c>
      <c r="K261" s="505">
        <f>ROUND(INDEX(TR_MARZO_2025!$D$28:$M$44,MATCH($I261,TR_MARZO_2025!$C$28:$C$44,0),MATCH($E261,TR_MARZO_2025!$D$25:$M$25,0)),LOOKUP($H261,TR_MARZO_2025!$B$71:$C$73,TR_MARZO_2025!$C$71:$C$73))</f>
        <v>0.80720000000000003</v>
      </c>
      <c r="M261" s="504"/>
    </row>
    <row r="262" spans="1:13" ht="16.5" x14ac:dyDescent="0.3">
      <c r="A262" s="67" t="str">
        <f t="shared" si="11"/>
        <v>RABTDistribuciónNoroeste</v>
      </c>
      <c r="B262" s="250" t="str">
        <f t="shared" si="9"/>
        <v>RABTEnergíaNoroeste</v>
      </c>
      <c r="C262" s="67" t="str">
        <f t="shared" si="10"/>
        <v>RABTDistribuciónEnergíaNoroeste</v>
      </c>
      <c r="E262" s="187" t="s">
        <v>59</v>
      </c>
      <c r="F262" s="181" t="s">
        <v>191</v>
      </c>
      <c r="G262" s="181" t="s">
        <v>184</v>
      </c>
      <c r="H262" s="181" t="s">
        <v>135</v>
      </c>
      <c r="I262" s="181" t="s">
        <v>69</v>
      </c>
      <c r="J262" s="285" t="s">
        <v>161</v>
      </c>
      <c r="K262" s="505">
        <f>ROUND(INDEX(TR_MARZO_2025!$D$28:$M$44,MATCH($I262,TR_MARZO_2025!$C$28:$C$44,0),MATCH($E262,TR_MARZO_2025!$D$25:$M$25,0)),LOOKUP($H262,TR_MARZO_2025!$B$71:$C$73,TR_MARZO_2025!$C$71:$C$73))</f>
        <v>0.80720000000000003</v>
      </c>
      <c r="M262" s="504"/>
    </row>
    <row r="263" spans="1:13" ht="16.5" x14ac:dyDescent="0.3">
      <c r="A263" s="67" t="str">
        <f t="shared" si="11"/>
        <v>APBTDistribuciónNoroeste</v>
      </c>
      <c r="B263" s="250" t="str">
        <f t="shared" si="9"/>
        <v>APBTEnergíaNoroeste</v>
      </c>
      <c r="C263" s="67" t="str">
        <f t="shared" si="10"/>
        <v>APBTDistribuciónEnergíaNoroeste</v>
      </c>
      <c r="E263" s="187" t="s">
        <v>57</v>
      </c>
      <c r="F263" s="181" t="s">
        <v>191</v>
      </c>
      <c r="G263" s="181" t="s">
        <v>184</v>
      </c>
      <c r="H263" s="181" t="s">
        <v>135</v>
      </c>
      <c r="I263" s="181" t="s">
        <v>69</v>
      </c>
      <c r="J263" s="285" t="s">
        <v>161</v>
      </c>
      <c r="K263" s="505">
        <f>ROUND(INDEX(TR_MARZO_2025!$D$28:$M$44,MATCH($I263,TR_MARZO_2025!$C$28:$C$44,0),MATCH($E263,TR_MARZO_2025!$D$25:$M$25,0)),LOOKUP($H263,TR_MARZO_2025!$B$71:$C$73,TR_MARZO_2025!$C$71:$C$73))</f>
        <v>0.80720000000000003</v>
      </c>
      <c r="M263" s="504"/>
    </row>
    <row r="264" spans="1:13" ht="16.5" x14ac:dyDescent="0.3">
      <c r="A264" s="67" t="str">
        <f t="shared" si="11"/>
        <v>DB1DistribuciónNorte</v>
      </c>
      <c r="B264" s="250" t="str">
        <f t="shared" si="9"/>
        <v>DB1EnergíaNorte</v>
      </c>
      <c r="C264" s="67" t="str">
        <f t="shared" si="10"/>
        <v>DB1DistribuciónEnergíaNorte</v>
      </c>
      <c r="E264" s="180" t="s">
        <v>48</v>
      </c>
      <c r="F264" s="181" t="s">
        <v>191</v>
      </c>
      <c r="G264" s="181" t="s">
        <v>184</v>
      </c>
      <c r="H264" s="181" t="s">
        <v>135</v>
      </c>
      <c r="I264" s="181" t="s">
        <v>70</v>
      </c>
      <c r="J264" s="285" t="s">
        <v>161</v>
      </c>
      <c r="K264" s="505">
        <f>ROUND(INDEX(TR_MARZO_2025!$D$28:$M$44,MATCH($I264,TR_MARZO_2025!$C$28:$C$44,0),MATCH($E264,TR_MARZO_2025!$D$25:$M$25,0)),LOOKUP($H264,TR_MARZO_2025!$B$71:$C$73,TR_MARZO_2025!$C$71:$C$73))</f>
        <v>1.4077999999999999</v>
      </c>
      <c r="M264" s="504"/>
    </row>
    <row r="265" spans="1:13" ht="16.5" x14ac:dyDescent="0.3">
      <c r="A265" s="67" t="str">
        <f t="shared" si="11"/>
        <v>DB2DistribuciónNorte</v>
      </c>
      <c r="B265" s="250" t="str">
        <f t="shared" si="9"/>
        <v>DB2EnergíaNorte</v>
      </c>
      <c r="C265" s="67" t="str">
        <f t="shared" si="10"/>
        <v>DB2DistribuciónEnergíaNorte</v>
      </c>
      <c r="E265" s="180" t="s">
        <v>50</v>
      </c>
      <c r="F265" s="181" t="s">
        <v>191</v>
      </c>
      <c r="G265" s="181" t="s">
        <v>184</v>
      </c>
      <c r="H265" s="181" t="s">
        <v>135</v>
      </c>
      <c r="I265" s="181" t="s">
        <v>70</v>
      </c>
      <c r="J265" s="285" t="s">
        <v>161</v>
      </c>
      <c r="K265" s="505">
        <f>ROUND(INDEX(TR_MARZO_2025!$D$28:$M$44,MATCH($I265,TR_MARZO_2025!$C$28:$C$44,0),MATCH($E265,TR_MARZO_2025!$D$25:$M$25,0)),LOOKUP($H265,TR_MARZO_2025!$B$71:$C$73,TR_MARZO_2025!$C$71:$C$73))</f>
        <v>1.2476</v>
      </c>
      <c r="M265" s="504"/>
    </row>
    <row r="266" spans="1:13" ht="16.5" x14ac:dyDescent="0.3">
      <c r="A266" s="67" t="str">
        <f t="shared" si="11"/>
        <v>PDBTDistribuciónNorte</v>
      </c>
      <c r="B266" s="250" t="str">
        <f t="shared" ref="B266:B298" si="12">E266&amp;H266&amp;I266</f>
        <v>PDBTEnergíaNorte</v>
      </c>
      <c r="C266" s="67" t="str">
        <f t="shared" ref="C266:C329" si="13">E266&amp;F266&amp;H266&amp;I266</f>
        <v>PDBTDistribuciónEnergíaNorte</v>
      </c>
      <c r="E266" s="180" t="s">
        <v>56</v>
      </c>
      <c r="F266" s="181" t="s">
        <v>191</v>
      </c>
      <c r="G266" s="181" t="s">
        <v>184</v>
      </c>
      <c r="H266" s="181" t="s">
        <v>135</v>
      </c>
      <c r="I266" s="181" t="s">
        <v>70</v>
      </c>
      <c r="J266" s="285" t="s">
        <v>161</v>
      </c>
      <c r="K266" s="505">
        <f>ROUND(INDEX(TR_MARZO_2025!$D$28:$M$44,MATCH($I266,TR_MARZO_2025!$C$28:$C$44,0),MATCH($E266,TR_MARZO_2025!$D$25:$M$25,0)),LOOKUP($H266,TR_MARZO_2025!$B$71:$C$73,TR_MARZO_2025!$C$71:$C$73))</f>
        <v>1.3317000000000001</v>
      </c>
      <c r="M266" s="504"/>
    </row>
    <row r="267" spans="1:13" ht="16.5" x14ac:dyDescent="0.3">
      <c r="A267" s="67" t="str">
        <f t="shared" ref="A267:A330" si="14">IF(J267="NA",E267&amp;F267&amp;I267,E267&amp;F267&amp;I267&amp;J267)</f>
        <v>RABTDistribuciónNorte</v>
      </c>
      <c r="B267" s="250" t="str">
        <f t="shared" si="12"/>
        <v>RABTEnergíaNorte</v>
      </c>
      <c r="C267" s="67" t="str">
        <f t="shared" si="13"/>
        <v>RABTDistribuciónEnergíaNorte</v>
      </c>
      <c r="E267" s="180" t="s">
        <v>59</v>
      </c>
      <c r="F267" s="181" t="s">
        <v>191</v>
      </c>
      <c r="G267" s="181" t="s">
        <v>184</v>
      </c>
      <c r="H267" s="181" t="s">
        <v>135</v>
      </c>
      <c r="I267" s="181" t="s">
        <v>70</v>
      </c>
      <c r="J267" s="285" t="s">
        <v>161</v>
      </c>
      <c r="K267" s="505">
        <f>ROUND(INDEX(TR_MARZO_2025!$D$28:$M$44,MATCH($I267,TR_MARZO_2025!$C$28:$C$44,0),MATCH($E267,TR_MARZO_2025!$D$25:$M$25,0)),LOOKUP($H267,TR_MARZO_2025!$B$71:$C$73,TR_MARZO_2025!$C$71:$C$73))</f>
        <v>1.3317000000000001</v>
      </c>
      <c r="M267" s="504"/>
    </row>
    <row r="268" spans="1:13" ht="16.5" x14ac:dyDescent="0.3">
      <c r="A268" s="67" t="str">
        <f t="shared" si="14"/>
        <v>APBTDistribuciónNorte</v>
      </c>
      <c r="B268" s="250" t="str">
        <f t="shared" si="12"/>
        <v>APBTEnergíaNorte</v>
      </c>
      <c r="C268" s="67" t="str">
        <f t="shared" si="13"/>
        <v>APBTDistribuciónEnergíaNorte</v>
      </c>
      <c r="E268" s="180" t="s">
        <v>57</v>
      </c>
      <c r="F268" s="181" t="s">
        <v>191</v>
      </c>
      <c r="G268" s="181" t="s">
        <v>184</v>
      </c>
      <c r="H268" s="181" t="s">
        <v>135</v>
      </c>
      <c r="I268" s="181" t="s">
        <v>70</v>
      </c>
      <c r="J268" s="285" t="s">
        <v>161</v>
      </c>
      <c r="K268" s="505">
        <f>ROUND(INDEX(TR_MARZO_2025!$D$28:$M$44,MATCH($I268,TR_MARZO_2025!$C$28:$C$44,0),MATCH($E268,TR_MARZO_2025!$D$25:$M$25,0)),LOOKUP($H268,TR_MARZO_2025!$B$71:$C$73,TR_MARZO_2025!$C$71:$C$73))</f>
        <v>1.3317000000000001</v>
      </c>
      <c r="M268" s="504"/>
    </row>
    <row r="269" spans="1:13" ht="16.5" x14ac:dyDescent="0.3">
      <c r="A269" s="67" t="str">
        <f t="shared" si="14"/>
        <v>DB1DistribuciónOriente</v>
      </c>
      <c r="B269" s="250" t="str">
        <f t="shared" si="12"/>
        <v>DB1EnergíaOriente</v>
      </c>
      <c r="C269" s="67" t="str">
        <f t="shared" si="13"/>
        <v>DB1DistribuciónEnergíaOriente</v>
      </c>
      <c r="E269" s="180" t="s">
        <v>48</v>
      </c>
      <c r="F269" s="181" t="s">
        <v>191</v>
      </c>
      <c r="G269" s="181" t="s">
        <v>184</v>
      </c>
      <c r="H269" s="181" t="s">
        <v>135</v>
      </c>
      <c r="I269" s="181" t="s">
        <v>71</v>
      </c>
      <c r="J269" s="285" t="s">
        <v>161</v>
      </c>
      <c r="K269" s="505">
        <f>ROUND(INDEX(TR_MARZO_2025!$D$28:$M$44,MATCH($I269,TR_MARZO_2025!$C$28:$C$44,0),MATCH($E269,TR_MARZO_2025!$D$25:$M$25,0)),LOOKUP($H269,TR_MARZO_2025!$B$71:$C$73,TR_MARZO_2025!$C$71:$C$73))</f>
        <v>1.6258999999999999</v>
      </c>
      <c r="M269" s="504"/>
    </row>
    <row r="270" spans="1:13" ht="16.5" x14ac:dyDescent="0.3">
      <c r="A270" s="67" t="str">
        <f t="shared" si="14"/>
        <v>DB2DistribuciónOriente</v>
      </c>
      <c r="B270" s="250" t="str">
        <f t="shared" si="12"/>
        <v>DB2EnergíaOriente</v>
      </c>
      <c r="C270" s="67" t="str">
        <f t="shared" si="13"/>
        <v>DB2DistribuciónEnergíaOriente</v>
      </c>
      <c r="E270" s="180" t="s">
        <v>50</v>
      </c>
      <c r="F270" s="181" t="s">
        <v>191</v>
      </c>
      <c r="G270" s="181" t="s">
        <v>184</v>
      </c>
      <c r="H270" s="181" t="s">
        <v>135</v>
      </c>
      <c r="I270" s="181" t="s">
        <v>71</v>
      </c>
      <c r="J270" s="285" t="s">
        <v>161</v>
      </c>
      <c r="K270" s="505">
        <f>ROUND(INDEX(TR_MARZO_2025!$D$28:$M$44,MATCH($I270,TR_MARZO_2025!$C$28:$C$44,0),MATCH($E270,TR_MARZO_2025!$D$25:$M$25,0)),LOOKUP($H270,TR_MARZO_2025!$B$71:$C$73,TR_MARZO_2025!$C$71:$C$73))</f>
        <v>1.3967000000000001</v>
      </c>
      <c r="M270" s="504"/>
    </row>
    <row r="271" spans="1:13" ht="16.5" x14ac:dyDescent="0.3">
      <c r="A271" s="67" t="str">
        <f t="shared" si="14"/>
        <v>PDBTDistribuciónOriente</v>
      </c>
      <c r="B271" s="250" t="str">
        <f t="shared" si="12"/>
        <v>PDBTEnergíaOriente</v>
      </c>
      <c r="C271" s="67" t="str">
        <f t="shared" si="13"/>
        <v>PDBTDistribuciónEnergíaOriente</v>
      </c>
      <c r="E271" s="180" t="s">
        <v>56</v>
      </c>
      <c r="F271" s="181" t="s">
        <v>191</v>
      </c>
      <c r="G271" s="181" t="s">
        <v>184</v>
      </c>
      <c r="H271" s="181" t="s">
        <v>135</v>
      </c>
      <c r="I271" s="181" t="s">
        <v>71</v>
      </c>
      <c r="J271" s="285" t="s">
        <v>161</v>
      </c>
      <c r="K271" s="505">
        <f>ROUND(INDEX(TR_MARZO_2025!$D$28:$M$44,MATCH($I271,TR_MARZO_2025!$C$28:$C$44,0),MATCH($E271,TR_MARZO_2025!$D$25:$M$25,0)),LOOKUP($H271,TR_MARZO_2025!$B$71:$C$73,TR_MARZO_2025!$C$71:$C$73))</f>
        <v>1.3291999999999999</v>
      </c>
      <c r="M271" s="504"/>
    </row>
    <row r="272" spans="1:13" ht="16.5" x14ac:dyDescent="0.3">
      <c r="A272" s="67" t="str">
        <f t="shared" si="14"/>
        <v>RABTDistribuciónOriente</v>
      </c>
      <c r="B272" s="250" t="str">
        <f t="shared" si="12"/>
        <v>RABTEnergíaOriente</v>
      </c>
      <c r="C272" s="67" t="str">
        <f t="shared" si="13"/>
        <v>RABTDistribuciónEnergíaOriente</v>
      </c>
      <c r="E272" s="187" t="s">
        <v>59</v>
      </c>
      <c r="F272" s="181" t="s">
        <v>191</v>
      </c>
      <c r="G272" s="181" t="s">
        <v>184</v>
      </c>
      <c r="H272" s="181" t="s">
        <v>135</v>
      </c>
      <c r="I272" s="181" t="s">
        <v>71</v>
      </c>
      <c r="J272" s="285" t="s">
        <v>161</v>
      </c>
      <c r="K272" s="505">
        <f>ROUND(INDEX(TR_MARZO_2025!$D$28:$M$44,MATCH($I272,TR_MARZO_2025!$C$28:$C$44,0),MATCH($E272,TR_MARZO_2025!$D$25:$M$25,0)),LOOKUP($H272,TR_MARZO_2025!$B$71:$C$73,TR_MARZO_2025!$C$71:$C$73))</f>
        <v>1.3291999999999999</v>
      </c>
      <c r="M272" s="504"/>
    </row>
    <row r="273" spans="1:13" ht="16.5" x14ac:dyDescent="0.3">
      <c r="A273" s="67" t="str">
        <f t="shared" si="14"/>
        <v>APBTDistribuciónOriente</v>
      </c>
      <c r="B273" s="250" t="str">
        <f t="shared" si="12"/>
        <v>APBTEnergíaOriente</v>
      </c>
      <c r="C273" s="67" t="str">
        <f t="shared" si="13"/>
        <v>APBTDistribuciónEnergíaOriente</v>
      </c>
      <c r="E273" s="187" t="s">
        <v>57</v>
      </c>
      <c r="F273" s="181" t="s">
        <v>191</v>
      </c>
      <c r="G273" s="181" t="s">
        <v>184</v>
      </c>
      <c r="H273" s="181" t="s">
        <v>135</v>
      </c>
      <c r="I273" s="181" t="s">
        <v>71</v>
      </c>
      <c r="J273" s="285" t="s">
        <v>161</v>
      </c>
      <c r="K273" s="505">
        <f>ROUND(INDEX(TR_MARZO_2025!$D$28:$M$44,MATCH($I273,TR_MARZO_2025!$C$28:$C$44,0),MATCH($E273,TR_MARZO_2025!$D$25:$M$25,0)),LOOKUP($H273,TR_MARZO_2025!$B$71:$C$73,TR_MARZO_2025!$C$71:$C$73))</f>
        <v>1.3291999999999999</v>
      </c>
      <c r="M273" s="504"/>
    </row>
    <row r="274" spans="1:13" ht="16.5" x14ac:dyDescent="0.3">
      <c r="A274" s="67" t="str">
        <f t="shared" si="14"/>
        <v>DB1DistribuciónPeninsular</v>
      </c>
      <c r="B274" s="250" t="str">
        <f t="shared" si="12"/>
        <v>DB1EnergíaPeninsular</v>
      </c>
      <c r="C274" s="67" t="str">
        <f t="shared" si="13"/>
        <v>DB1DistribuciónEnergíaPeninsular</v>
      </c>
      <c r="E274" s="180" t="s">
        <v>48</v>
      </c>
      <c r="F274" s="181" t="s">
        <v>191</v>
      </c>
      <c r="G274" s="181" t="s">
        <v>184</v>
      </c>
      <c r="H274" s="181" t="s">
        <v>135</v>
      </c>
      <c r="I274" s="181" t="s">
        <v>72</v>
      </c>
      <c r="J274" s="285" t="s">
        <v>161</v>
      </c>
      <c r="K274" s="505">
        <f>ROUND(INDEX(TR_MARZO_2025!$D$28:$M$44,MATCH($I274,TR_MARZO_2025!$C$28:$C$44,0),MATCH($E274,TR_MARZO_2025!$D$25:$M$25,0)),LOOKUP($H274,TR_MARZO_2025!$B$71:$C$73,TR_MARZO_2025!$C$71:$C$73))</f>
        <v>1.0664</v>
      </c>
      <c r="M274" s="504"/>
    </row>
    <row r="275" spans="1:13" ht="16.5" x14ac:dyDescent="0.3">
      <c r="A275" s="67" t="str">
        <f t="shared" si="14"/>
        <v>DB2DistribuciónPeninsular</v>
      </c>
      <c r="B275" s="250" t="str">
        <f t="shared" si="12"/>
        <v>DB2EnergíaPeninsular</v>
      </c>
      <c r="C275" s="67" t="str">
        <f t="shared" si="13"/>
        <v>DB2DistribuciónEnergíaPeninsular</v>
      </c>
      <c r="E275" s="180" t="s">
        <v>50</v>
      </c>
      <c r="F275" s="181" t="s">
        <v>191</v>
      </c>
      <c r="G275" s="181" t="s">
        <v>184</v>
      </c>
      <c r="H275" s="181" t="s">
        <v>135</v>
      </c>
      <c r="I275" s="181" t="s">
        <v>72</v>
      </c>
      <c r="J275" s="285" t="s">
        <v>161</v>
      </c>
      <c r="K275" s="505">
        <f>ROUND(INDEX(TR_MARZO_2025!$D$28:$M$44,MATCH($I275,TR_MARZO_2025!$C$28:$C$44,0),MATCH($E275,TR_MARZO_2025!$D$25:$M$25,0)),LOOKUP($H275,TR_MARZO_2025!$B$71:$C$73,TR_MARZO_2025!$C$71:$C$73))</f>
        <v>0.88100000000000001</v>
      </c>
      <c r="M275" s="504"/>
    </row>
    <row r="276" spans="1:13" ht="16.5" x14ac:dyDescent="0.3">
      <c r="A276" s="67" t="str">
        <f t="shared" si="14"/>
        <v>PDBTDistribuciónPeninsular</v>
      </c>
      <c r="B276" s="250" t="str">
        <f t="shared" si="12"/>
        <v>PDBTEnergíaPeninsular</v>
      </c>
      <c r="C276" s="67" t="str">
        <f t="shared" si="13"/>
        <v>PDBTDistribuciónEnergíaPeninsular</v>
      </c>
      <c r="E276" s="180" t="s">
        <v>56</v>
      </c>
      <c r="F276" s="181" t="s">
        <v>191</v>
      </c>
      <c r="G276" s="181" t="s">
        <v>184</v>
      </c>
      <c r="H276" s="181" t="s">
        <v>135</v>
      </c>
      <c r="I276" s="181" t="s">
        <v>72</v>
      </c>
      <c r="J276" s="285" t="s">
        <v>161</v>
      </c>
      <c r="K276" s="505">
        <f>ROUND(INDEX(TR_MARZO_2025!$D$28:$M$44,MATCH($I276,TR_MARZO_2025!$C$28:$C$44,0),MATCH($E276,TR_MARZO_2025!$D$25:$M$25,0)),LOOKUP($H276,TR_MARZO_2025!$B$71:$C$73,TR_MARZO_2025!$C$71:$C$73))</f>
        <v>1.024</v>
      </c>
      <c r="M276" s="504"/>
    </row>
    <row r="277" spans="1:13" ht="16.5" x14ac:dyDescent="0.3">
      <c r="A277" s="67" t="str">
        <f t="shared" si="14"/>
        <v>RABTDistribuciónPeninsular</v>
      </c>
      <c r="B277" s="250" t="str">
        <f t="shared" si="12"/>
        <v>RABTEnergíaPeninsular</v>
      </c>
      <c r="C277" s="67" t="str">
        <f t="shared" si="13"/>
        <v>RABTDistribuciónEnergíaPeninsular</v>
      </c>
      <c r="E277" s="187" t="s">
        <v>59</v>
      </c>
      <c r="F277" s="181" t="s">
        <v>191</v>
      </c>
      <c r="G277" s="181" t="s">
        <v>184</v>
      </c>
      <c r="H277" s="181" t="s">
        <v>135</v>
      </c>
      <c r="I277" s="181" t="s">
        <v>72</v>
      </c>
      <c r="J277" s="285" t="s">
        <v>161</v>
      </c>
      <c r="K277" s="505">
        <f>ROUND(INDEX(TR_MARZO_2025!$D$28:$M$44,MATCH($I277,TR_MARZO_2025!$C$28:$C$44,0),MATCH($E277,TR_MARZO_2025!$D$25:$M$25,0)),LOOKUP($H277,TR_MARZO_2025!$B$71:$C$73,TR_MARZO_2025!$C$71:$C$73))</f>
        <v>1.024</v>
      </c>
      <c r="M277" s="504"/>
    </row>
    <row r="278" spans="1:13" ht="16.5" x14ac:dyDescent="0.3">
      <c r="A278" s="67" t="str">
        <f t="shared" si="14"/>
        <v>APBTDistribuciónPeninsular</v>
      </c>
      <c r="B278" s="250" t="str">
        <f t="shared" si="12"/>
        <v>APBTEnergíaPeninsular</v>
      </c>
      <c r="C278" s="67" t="str">
        <f t="shared" si="13"/>
        <v>APBTDistribuciónEnergíaPeninsular</v>
      </c>
      <c r="E278" s="187" t="s">
        <v>57</v>
      </c>
      <c r="F278" s="181" t="s">
        <v>191</v>
      </c>
      <c r="G278" s="181" t="s">
        <v>184</v>
      </c>
      <c r="H278" s="181" t="s">
        <v>135</v>
      </c>
      <c r="I278" s="181" t="s">
        <v>72</v>
      </c>
      <c r="J278" s="285" t="s">
        <v>161</v>
      </c>
      <c r="K278" s="505">
        <f>ROUND(INDEX(TR_MARZO_2025!$D$28:$M$44,MATCH($I278,TR_MARZO_2025!$C$28:$C$44,0),MATCH($E278,TR_MARZO_2025!$D$25:$M$25,0)),LOOKUP($H278,TR_MARZO_2025!$B$71:$C$73,TR_MARZO_2025!$C$71:$C$73))</f>
        <v>1.024</v>
      </c>
      <c r="M278" s="504"/>
    </row>
    <row r="279" spans="1:13" ht="16.5" x14ac:dyDescent="0.3">
      <c r="A279" s="67" t="str">
        <f t="shared" si="14"/>
        <v>DB1DistribuciónSureste</v>
      </c>
      <c r="B279" s="250" t="str">
        <f t="shared" si="12"/>
        <v>DB1EnergíaSureste</v>
      </c>
      <c r="C279" s="67" t="str">
        <f t="shared" si="13"/>
        <v>DB1DistribuciónEnergíaSureste</v>
      </c>
      <c r="E279" s="180" t="s">
        <v>48</v>
      </c>
      <c r="F279" s="181" t="s">
        <v>191</v>
      </c>
      <c r="G279" s="181" t="s">
        <v>184</v>
      </c>
      <c r="H279" s="181" t="s">
        <v>135</v>
      </c>
      <c r="I279" s="181" t="s">
        <v>73</v>
      </c>
      <c r="J279" s="285" t="s">
        <v>161</v>
      </c>
      <c r="K279" s="505">
        <f>ROUND(INDEX(TR_MARZO_2025!$D$28:$M$44,MATCH($I279,TR_MARZO_2025!$C$28:$C$44,0),MATCH($E279,TR_MARZO_2025!$D$25:$M$25,0)),LOOKUP($H279,TR_MARZO_2025!$B$71:$C$73,TR_MARZO_2025!$C$71:$C$73))</f>
        <v>1.4207000000000001</v>
      </c>
      <c r="M279" s="504"/>
    </row>
    <row r="280" spans="1:13" ht="16.5" x14ac:dyDescent="0.3">
      <c r="A280" s="67" t="str">
        <f t="shared" si="14"/>
        <v>DB2DistribuciónSureste</v>
      </c>
      <c r="B280" s="250" t="str">
        <f t="shared" si="12"/>
        <v>DB2EnergíaSureste</v>
      </c>
      <c r="C280" s="67" t="str">
        <f t="shared" si="13"/>
        <v>DB2DistribuciónEnergíaSureste</v>
      </c>
      <c r="E280" s="180" t="s">
        <v>50</v>
      </c>
      <c r="F280" s="181" t="s">
        <v>191</v>
      </c>
      <c r="G280" s="181" t="s">
        <v>184</v>
      </c>
      <c r="H280" s="181" t="s">
        <v>135</v>
      </c>
      <c r="I280" s="181" t="s">
        <v>73</v>
      </c>
      <c r="J280" s="285" t="s">
        <v>161</v>
      </c>
      <c r="K280" s="505">
        <f>ROUND(INDEX(TR_MARZO_2025!$D$28:$M$44,MATCH($I280,TR_MARZO_2025!$C$28:$C$44,0),MATCH($E280,TR_MARZO_2025!$D$25:$M$25,0)),LOOKUP($H280,TR_MARZO_2025!$B$71:$C$73,TR_MARZO_2025!$C$71:$C$73))</f>
        <v>1.218</v>
      </c>
      <c r="M280" s="504"/>
    </row>
    <row r="281" spans="1:13" ht="16.5" x14ac:dyDescent="0.3">
      <c r="A281" s="67" t="str">
        <f t="shared" si="14"/>
        <v>PDBTDistribuciónSureste</v>
      </c>
      <c r="B281" s="250" t="str">
        <f t="shared" si="12"/>
        <v>PDBTEnergíaSureste</v>
      </c>
      <c r="C281" s="67" t="str">
        <f t="shared" si="13"/>
        <v>PDBTDistribuciónEnergíaSureste</v>
      </c>
      <c r="E281" s="180" t="s">
        <v>56</v>
      </c>
      <c r="F281" s="181" t="s">
        <v>191</v>
      </c>
      <c r="G281" s="181" t="s">
        <v>184</v>
      </c>
      <c r="H281" s="181" t="s">
        <v>135</v>
      </c>
      <c r="I281" s="181" t="s">
        <v>73</v>
      </c>
      <c r="J281" s="285" t="s">
        <v>161</v>
      </c>
      <c r="K281" s="505">
        <f>ROUND(INDEX(TR_MARZO_2025!$D$28:$M$44,MATCH($I281,TR_MARZO_2025!$C$28:$C$44,0),MATCH($E281,TR_MARZO_2025!$D$25:$M$25,0)),LOOKUP($H281,TR_MARZO_2025!$B$71:$C$73,TR_MARZO_2025!$C$71:$C$73))</f>
        <v>1.1583000000000001</v>
      </c>
      <c r="M281" s="504"/>
    </row>
    <row r="282" spans="1:13" ht="16.5" x14ac:dyDescent="0.3">
      <c r="A282" s="67" t="str">
        <f t="shared" si="14"/>
        <v>RABTDistribuciónSureste</v>
      </c>
      <c r="B282" s="250" t="str">
        <f t="shared" si="12"/>
        <v>RABTEnergíaSureste</v>
      </c>
      <c r="C282" s="67" t="str">
        <f t="shared" si="13"/>
        <v>RABTDistribuciónEnergíaSureste</v>
      </c>
      <c r="E282" s="180" t="s">
        <v>59</v>
      </c>
      <c r="F282" s="181" t="s">
        <v>191</v>
      </c>
      <c r="G282" s="181" t="s">
        <v>184</v>
      </c>
      <c r="H282" s="181" t="s">
        <v>135</v>
      </c>
      <c r="I282" s="181" t="s">
        <v>73</v>
      </c>
      <c r="J282" s="285" t="s">
        <v>161</v>
      </c>
      <c r="K282" s="505">
        <f>ROUND(INDEX(TR_MARZO_2025!$D$28:$M$44,MATCH($I282,TR_MARZO_2025!$C$28:$C$44,0),MATCH($E282,TR_MARZO_2025!$D$25:$M$25,0)),LOOKUP($H282,TR_MARZO_2025!$B$71:$C$73,TR_MARZO_2025!$C$71:$C$73))</f>
        <v>1.1583000000000001</v>
      </c>
      <c r="M282" s="504"/>
    </row>
    <row r="283" spans="1:13" ht="16.5" x14ac:dyDescent="0.3">
      <c r="A283" s="67" t="str">
        <f t="shared" si="14"/>
        <v>APBTDistribuciónSureste</v>
      </c>
      <c r="B283" s="250" t="str">
        <f t="shared" si="12"/>
        <v>APBTEnergíaSureste</v>
      </c>
      <c r="C283" s="67" t="str">
        <f t="shared" si="13"/>
        <v>APBTDistribuciónEnergíaSureste</v>
      </c>
      <c r="E283" s="180" t="s">
        <v>57</v>
      </c>
      <c r="F283" s="181" t="s">
        <v>191</v>
      </c>
      <c r="G283" s="181" t="s">
        <v>184</v>
      </c>
      <c r="H283" s="181" t="s">
        <v>135</v>
      </c>
      <c r="I283" s="181" t="s">
        <v>73</v>
      </c>
      <c r="J283" s="285" t="s">
        <v>161</v>
      </c>
      <c r="K283" s="505">
        <f>ROUND(INDEX(TR_MARZO_2025!$D$28:$M$44,MATCH($I283,TR_MARZO_2025!$C$28:$C$44,0),MATCH($E283,TR_MARZO_2025!$D$25:$M$25,0)),LOOKUP($H283,TR_MARZO_2025!$B$71:$C$73,TR_MARZO_2025!$C$71:$C$73))</f>
        <v>1.1583000000000001</v>
      </c>
      <c r="M283" s="504"/>
    </row>
    <row r="284" spans="1:13" ht="16.5" x14ac:dyDescent="0.3">
      <c r="A284" s="67" t="str">
        <f t="shared" si="14"/>
        <v>DB1DistribuciónValle de México Centro</v>
      </c>
      <c r="B284" s="250" t="str">
        <f t="shared" si="12"/>
        <v>DB1EnergíaValle de México Centro</v>
      </c>
      <c r="C284" s="67" t="str">
        <f t="shared" si="13"/>
        <v>DB1DistribuciónEnergíaValle de México Centro</v>
      </c>
      <c r="E284" s="180" t="s">
        <v>48</v>
      </c>
      <c r="F284" s="181" t="s">
        <v>191</v>
      </c>
      <c r="G284" s="181" t="s">
        <v>184</v>
      </c>
      <c r="H284" s="181" t="s">
        <v>135</v>
      </c>
      <c r="I284" s="181" t="s">
        <v>74</v>
      </c>
      <c r="J284" s="285" t="s">
        <v>161</v>
      </c>
      <c r="K284" s="505">
        <f>ROUND(INDEX(TR_MARZO_2025!$D$28:$M$44,MATCH($I284,TR_MARZO_2025!$C$28:$C$44,0),MATCH($E284,TR_MARZO_2025!$D$25:$M$25,0)),LOOKUP($H284,TR_MARZO_2025!$B$71:$C$73,TR_MARZO_2025!$C$71:$C$73))</f>
        <v>0.79369999999999996</v>
      </c>
      <c r="M284" s="504"/>
    </row>
    <row r="285" spans="1:13" ht="16.5" x14ac:dyDescent="0.3">
      <c r="A285" s="67" t="str">
        <f t="shared" si="14"/>
        <v>DB2DistribuciónValle de México Centro</v>
      </c>
      <c r="B285" s="250" t="str">
        <f t="shared" si="12"/>
        <v>DB2EnergíaValle de México Centro</v>
      </c>
      <c r="C285" s="67" t="str">
        <f t="shared" si="13"/>
        <v>DB2DistribuciónEnergíaValle de México Centro</v>
      </c>
      <c r="E285" s="180" t="s">
        <v>50</v>
      </c>
      <c r="F285" s="181" t="s">
        <v>191</v>
      </c>
      <c r="G285" s="181" t="s">
        <v>184</v>
      </c>
      <c r="H285" s="181" t="s">
        <v>135</v>
      </c>
      <c r="I285" s="181" t="s">
        <v>74</v>
      </c>
      <c r="J285" s="285" t="s">
        <v>161</v>
      </c>
      <c r="K285" s="505">
        <f>ROUND(INDEX(TR_MARZO_2025!$D$28:$M$44,MATCH($I285,TR_MARZO_2025!$C$28:$C$44,0),MATCH($E285,TR_MARZO_2025!$D$25:$M$25,0)),LOOKUP($H285,TR_MARZO_2025!$B$71:$C$73,TR_MARZO_2025!$C$71:$C$73))</f>
        <v>0.68069999999999997</v>
      </c>
      <c r="M285" s="504"/>
    </row>
    <row r="286" spans="1:13" ht="16.5" x14ac:dyDescent="0.3">
      <c r="A286" s="67" t="str">
        <f t="shared" si="14"/>
        <v>PDBTDistribuciónValle de México Centro</v>
      </c>
      <c r="B286" s="250" t="str">
        <f t="shared" si="12"/>
        <v>PDBTEnergíaValle de México Centro</v>
      </c>
      <c r="C286" s="67" t="str">
        <f t="shared" si="13"/>
        <v>PDBTDistribuciónEnergíaValle de México Centro</v>
      </c>
      <c r="E286" s="180" t="s">
        <v>56</v>
      </c>
      <c r="F286" s="181" t="s">
        <v>191</v>
      </c>
      <c r="G286" s="181" t="s">
        <v>184</v>
      </c>
      <c r="H286" s="181" t="s">
        <v>135</v>
      </c>
      <c r="I286" s="181" t="s">
        <v>74</v>
      </c>
      <c r="J286" s="285" t="s">
        <v>161</v>
      </c>
      <c r="K286" s="505">
        <f>ROUND(INDEX(TR_MARZO_2025!$D$28:$M$44,MATCH($I286,TR_MARZO_2025!$C$28:$C$44,0),MATCH($E286,TR_MARZO_2025!$D$25:$M$25,0)),LOOKUP($H286,TR_MARZO_2025!$B$71:$C$73,TR_MARZO_2025!$C$71:$C$73))</f>
        <v>0.64690000000000003</v>
      </c>
      <c r="M286" s="504"/>
    </row>
    <row r="287" spans="1:13" ht="16.5" x14ac:dyDescent="0.3">
      <c r="A287" s="67" t="str">
        <f t="shared" si="14"/>
        <v>RABTDistribuciónValle de México Centro</v>
      </c>
      <c r="B287" s="250" t="str">
        <f t="shared" si="12"/>
        <v>RABTEnergíaValle de México Centro</v>
      </c>
      <c r="C287" s="67" t="str">
        <f t="shared" si="13"/>
        <v>RABTDistribuciónEnergíaValle de México Centro</v>
      </c>
      <c r="E287" s="187" t="s">
        <v>59</v>
      </c>
      <c r="F287" s="181" t="s">
        <v>191</v>
      </c>
      <c r="G287" s="181" t="s">
        <v>184</v>
      </c>
      <c r="H287" s="181" t="s">
        <v>135</v>
      </c>
      <c r="I287" s="181" t="s">
        <v>74</v>
      </c>
      <c r="J287" s="285" t="s">
        <v>161</v>
      </c>
      <c r="K287" s="505">
        <f>ROUND(INDEX(TR_MARZO_2025!$D$28:$M$44,MATCH($I287,TR_MARZO_2025!$C$28:$C$44,0),MATCH($E287,TR_MARZO_2025!$D$25:$M$25,0)),LOOKUP($H287,TR_MARZO_2025!$B$71:$C$73,TR_MARZO_2025!$C$71:$C$73))</f>
        <v>0.64690000000000003</v>
      </c>
      <c r="M287" s="504"/>
    </row>
    <row r="288" spans="1:13" ht="16.5" x14ac:dyDescent="0.3">
      <c r="A288" s="67" t="str">
        <f t="shared" si="14"/>
        <v>APBTDistribuciónValle de México Centro</v>
      </c>
      <c r="B288" s="250" t="str">
        <f t="shared" si="12"/>
        <v>APBTEnergíaValle de México Centro</v>
      </c>
      <c r="C288" s="67" t="str">
        <f t="shared" si="13"/>
        <v>APBTDistribuciónEnergíaValle de México Centro</v>
      </c>
      <c r="E288" s="187" t="s">
        <v>57</v>
      </c>
      <c r="F288" s="181" t="s">
        <v>191</v>
      </c>
      <c r="G288" s="181" t="s">
        <v>184</v>
      </c>
      <c r="H288" s="181" t="s">
        <v>135</v>
      </c>
      <c r="I288" s="181" t="s">
        <v>74</v>
      </c>
      <c r="J288" s="285" t="s">
        <v>161</v>
      </c>
      <c r="K288" s="505">
        <f>ROUND(INDEX(TR_MARZO_2025!$D$28:$M$44,MATCH($I288,TR_MARZO_2025!$C$28:$C$44,0),MATCH($E288,TR_MARZO_2025!$D$25:$M$25,0)),LOOKUP($H288,TR_MARZO_2025!$B$71:$C$73,TR_MARZO_2025!$C$71:$C$73))</f>
        <v>0.64690000000000003</v>
      </c>
      <c r="M288" s="504"/>
    </row>
    <row r="289" spans="1:13" ht="16.5" x14ac:dyDescent="0.3">
      <c r="A289" s="67" t="str">
        <f t="shared" si="14"/>
        <v>DB1DistribuciónValle de México Norte</v>
      </c>
      <c r="B289" s="250" t="str">
        <f t="shared" si="12"/>
        <v>DB1EnergíaValle de México Norte</v>
      </c>
      <c r="C289" s="67" t="str">
        <f t="shared" si="13"/>
        <v>DB1DistribuciónEnergíaValle de México Norte</v>
      </c>
      <c r="E289" s="180" t="s">
        <v>48</v>
      </c>
      <c r="F289" s="181" t="s">
        <v>191</v>
      </c>
      <c r="G289" s="181" t="s">
        <v>184</v>
      </c>
      <c r="H289" s="181" t="s">
        <v>135</v>
      </c>
      <c r="I289" s="181" t="s">
        <v>75</v>
      </c>
      <c r="J289" s="285" t="s">
        <v>161</v>
      </c>
      <c r="K289" s="505">
        <f>ROUND(INDEX(TR_MARZO_2025!$D$28:$M$44,MATCH($I289,TR_MARZO_2025!$C$28:$C$44,0),MATCH($E289,TR_MARZO_2025!$D$25:$M$25,0)),LOOKUP($H289,TR_MARZO_2025!$B$71:$C$73,TR_MARZO_2025!$C$71:$C$73))</f>
        <v>1.0192000000000001</v>
      </c>
      <c r="M289" s="504"/>
    </row>
    <row r="290" spans="1:13" ht="16.5" x14ac:dyDescent="0.3">
      <c r="A290" s="67" t="str">
        <f t="shared" si="14"/>
        <v>DB2DistribuciónValle de México Norte</v>
      </c>
      <c r="B290" s="250" t="str">
        <f t="shared" si="12"/>
        <v>DB2EnergíaValle de México Norte</v>
      </c>
      <c r="C290" s="67" t="str">
        <f t="shared" si="13"/>
        <v>DB2DistribuciónEnergíaValle de México Norte</v>
      </c>
      <c r="E290" s="180" t="s">
        <v>50</v>
      </c>
      <c r="F290" s="181" t="s">
        <v>191</v>
      </c>
      <c r="G290" s="181" t="s">
        <v>184</v>
      </c>
      <c r="H290" s="181" t="s">
        <v>135</v>
      </c>
      <c r="I290" s="181" t="s">
        <v>75</v>
      </c>
      <c r="J290" s="285" t="s">
        <v>161</v>
      </c>
      <c r="K290" s="505">
        <f>ROUND(INDEX(TR_MARZO_2025!$D$28:$M$44,MATCH($I290,TR_MARZO_2025!$C$28:$C$44,0),MATCH($E290,TR_MARZO_2025!$D$25:$M$25,0)),LOOKUP($H290,TR_MARZO_2025!$B$71:$C$73,TR_MARZO_2025!$C$71:$C$73))</f>
        <v>0.87460000000000004</v>
      </c>
      <c r="M290" s="504"/>
    </row>
    <row r="291" spans="1:13" ht="16.5" x14ac:dyDescent="0.3">
      <c r="A291" s="67" t="str">
        <f t="shared" si="14"/>
        <v>PDBTDistribuciónValle de México Norte</v>
      </c>
      <c r="B291" s="250" t="str">
        <f t="shared" si="12"/>
        <v>PDBTEnergíaValle de México Norte</v>
      </c>
      <c r="C291" s="67" t="str">
        <f t="shared" si="13"/>
        <v>PDBTDistribuciónEnergíaValle de México Norte</v>
      </c>
      <c r="E291" s="180" t="s">
        <v>56</v>
      </c>
      <c r="F291" s="181" t="s">
        <v>191</v>
      </c>
      <c r="G291" s="181" t="s">
        <v>184</v>
      </c>
      <c r="H291" s="181" t="s">
        <v>135</v>
      </c>
      <c r="I291" s="181" t="s">
        <v>75</v>
      </c>
      <c r="J291" s="285" t="s">
        <v>161</v>
      </c>
      <c r="K291" s="505">
        <f>ROUND(INDEX(TR_MARZO_2025!$D$28:$M$44,MATCH($I291,TR_MARZO_2025!$C$28:$C$44,0),MATCH($E291,TR_MARZO_2025!$D$25:$M$25,0)),LOOKUP($H291,TR_MARZO_2025!$B$71:$C$73,TR_MARZO_2025!$C$71:$C$73))</f>
        <v>0.83120000000000005</v>
      </c>
      <c r="M291" s="504"/>
    </row>
    <row r="292" spans="1:13" ht="16.5" x14ac:dyDescent="0.3">
      <c r="A292" s="67" t="str">
        <f t="shared" si="14"/>
        <v>RABTDistribuciónValle de México Norte</v>
      </c>
      <c r="B292" s="250" t="str">
        <f t="shared" si="12"/>
        <v>RABTEnergíaValle de México Norte</v>
      </c>
      <c r="C292" s="67" t="str">
        <f t="shared" si="13"/>
        <v>RABTDistribuciónEnergíaValle de México Norte</v>
      </c>
      <c r="E292" s="187" t="s">
        <v>59</v>
      </c>
      <c r="F292" s="181" t="s">
        <v>191</v>
      </c>
      <c r="G292" s="181" t="s">
        <v>184</v>
      </c>
      <c r="H292" s="181" t="s">
        <v>135</v>
      </c>
      <c r="I292" s="181" t="s">
        <v>75</v>
      </c>
      <c r="J292" s="285" t="s">
        <v>161</v>
      </c>
      <c r="K292" s="505">
        <f>ROUND(INDEX(TR_MARZO_2025!$D$28:$M$44,MATCH($I292,TR_MARZO_2025!$C$28:$C$44,0),MATCH($E292,TR_MARZO_2025!$D$25:$M$25,0)),LOOKUP($H292,TR_MARZO_2025!$B$71:$C$73,TR_MARZO_2025!$C$71:$C$73))</f>
        <v>0.83120000000000005</v>
      </c>
      <c r="M292" s="504"/>
    </row>
    <row r="293" spans="1:13" ht="16.5" x14ac:dyDescent="0.3">
      <c r="A293" s="67" t="str">
        <f t="shared" si="14"/>
        <v>APBTDistribuciónValle de México Norte</v>
      </c>
      <c r="B293" s="250" t="str">
        <f t="shared" si="12"/>
        <v>APBTEnergíaValle de México Norte</v>
      </c>
      <c r="C293" s="67" t="str">
        <f t="shared" si="13"/>
        <v>APBTDistribuciónEnergíaValle de México Norte</v>
      </c>
      <c r="E293" s="187" t="s">
        <v>57</v>
      </c>
      <c r="F293" s="181" t="s">
        <v>191</v>
      </c>
      <c r="G293" s="181" t="s">
        <v>184</v>
      </c>
      <c r="H293" s="181" t="s">
        <v>135</v>
      </c>
      <c r="I293" s="181" t="s">
        <v>75</v>
      </c>
      <c r="J293" s="285" t="s">
        <v>161</v>
      </c>
      <c r="K293" s="505">
        <f>ROUND(INDEX(TR_MARZO_2025!$D$28:$M$44,MATCH($I293,TR_MARZO_2025!$C$28:$C$44,0),MATCH($E293,TR_MARZO_2025!$D$25:$M$25,0)),LOOKUP($H293,TR_MARZO_2025!$B$71:$C$73,TR_MARZO_2025!$C$71:$C$73))</f>
        <v>0.83120000000000005</v>
      </c>
      <c r="M293" s="504"/>
    </row>
    <row r="294" spans="1:13" ht="16.5" x14ac:dyDescent="0.3">
      <c r="A294" s="67" t="str">
        <f t="shared" si="14"/>
        <v>DB1DistribuciónValle de México Sur</v>
      </c>
      <c r="B294" s="250" t="str">
        <f t="shared" si="12"/>
        <v>DB1EnergíaValle de México Sur</v>
      </c>
      <c r="C294" s="67" t="str">
        <f t="shared" si="13"/>
        <v>DB1DistribuciónEnergíaValle de México Sur</v>
      </c>
      <c r="E294" s="180" t="s">
        <v>48</v>
      </c>
      <c r="F294" s="181" t="s">
        <v>191</v>
      </c>
      <c r="G294" s="181" t="s">
        <v>184</v>
      </c>
      <c r="H294" s="181" t="s">
        <v>135</v>
      </c>
      <c r="I294" s="181" t="s">
        <v>76</v>
      </c>
      <c r="J294" s="285" t="s">
        <v>161</v>
      </c>
      <c r="K294" s="505">
        <f>ROUND(INDEX(TR_MARZO_2025!$D$28:$M$44,MATCH($I294,TR_MARZO_2025!$C$28:$C$44,0),MATCH($E294,TR_MARZO_2025!$D$25:$M$25,0)),LOOKUP($H294,TR_MARZO_2025!$B$71:$C$73,TR_MARZO_2025!$C$71:$C$73))</f>
        <v>0.98260000000000003</v>
      </c>
      <c r="M294" s="504"/>
    </row>
    <row r="295" spans="1:13" ht="16.5" x14ac:dyDescent="0.3">
      <c r="A295" s="67" t="str">
        <f t="shared" si="14"/>
        <v>DB2DistribuciónValle de México Sur</v>
      </c>
      <c r="B295" s="250" t="str">
        <f t="shared" si="12"/>
        <v>DB2EnergíaValle de México Sur</v>
      </c>
      <c r="C295" s="67" t="str">
        <f t="shared" si="13"/>
        <v>DB2DistribuciónEnergíaValle de México Sur</v>
      </c>
      <c r="E295" s="180" t="s">
        <v>50</v>
      </c>
      <c r="F295" s="181" t="s">
        <v>191</v>
      </c>
      <c r="G295" s="181" t="s">
        <v>184</v>
      </c>
      <c r="H295" s="181" t="s">
        <v>135</v>
      </c>
      <c r="I295" s="181" t="s">
        <v>76</v>
      </c>
      <c r="J295" s="285" t="s">
        <v>161</v>
      </c>
      <c r="K295" s="505">
        <f>ROUND(INDEX(TR_MARZO_2025!$D$28:$M$44,MATCH($I295,TR_MARZO_2025!$C$28:$C$44,0),MATCH($E295,TR_MARZO_2025!$D$25:$M$25,0)),LOOKUP($H295,TR_MARZO_2025!$B$71:$C$73,TR_MARZO_2025!$C$71:$C$73))</f>
        <v>0.84199999999999997</v>
      </c>
      <c r="M295" s="504"/>
    </row>
    <row r="296" spans="1:13" ht="16.5" x14ac:dyDescent="0.3">
      <c r="A296" s="67" t="str">
        <f t="shared" si="14"/>
        <v>PDBTDistribuciónValle de México Sur</v>
      </c>
      <c r="B296" s="250" t="str">
        <f t="shared" si="12"/>
        <v>PDBTEnergíaValle de México Sur</v>
      </c>
      <c r="C296" s="67" t="str">
        <f t="shared" si="13"/>
        <v>PDBTDistribuciónEnergíaValle de México Sur</v>
      </c>
      <c r="E296" s="180" t="s">
        <v>56</v>
      </c>
      <c r="F296" s="181" t="s">
        <v>191</v>
      </c>
      <c r="G296" s="181" t="s">
        <v>184</v>
      </c>
      <c r="H296" s="181" t="s">
        <v>135</v>
      </c>
      <c r="I296" s="181" t="s">
        <v>76</v>
      </c>
      <c r="J296" s="285" t="s">
        <v>161</v>
      </c>
      <c r="K296" s="505">
        <f>ROUND(INDEX(TR_MARZO_2025!$D$28:$M$44,MATCH($I296,TR_MARZO_2025!$C$28:$C$44,0),MATCH($E296,TR_MARZO_2025!$D$25:$M$25,0)),LOOKUP($H296,TR_MARZO_2025!$B$71:$C$73,TR_MARZO_2025!$C$71:$C$73))</f>
        <v>0.80100000000000005</v>
      </c>
      <c r="M296" s="504"/>
    </row>
    <row r="297" spans="1:13" ht="16.5" x14ac:dyDescent="0.3">
      <c r="A297" s="67" t="str">
        <f t="shared" si="14"/>
        <v>RABTDistribuciónValle de México Sur</v>
      </c>
      <c r="B297" s="250" t="str">
        <f t="shared" si="12"/>
        <v>RABTEnergíaValle de México Sur</v>
      </c>
      <c r="C297" s="67" t="str">
        <f t="shared" si="13"/>
        <v>RABTDistribuciónEnergíaValle de México Sur</v>
      </c>
      <c r="E297" s="180" t="s">
        <v>59</v>
      </c>
      <c r="F297" s="181" t="s">
        <v>191</v>
      </c>
      <c r="G297" s="181" t="s">
        <v>184</v>
      </c>
      <c r="H297" s="181" t="s">
        <v>135</v>
      </c>
      <c r="I297" s="181" t="s">
        <v>76</v>
      </c>
      <c r="J297" s="285" t="s">
        <v>161</v>
      </c>
      <c r="K297" s="505">
        <f>ROUND(INDEX(TR_MARZO_2025!$D$28:$M$44,MATCH($I297,TR_MARZO_2025!$C$28:$C$44,0),MATCH($E297,TR_MARZO_2025!$D$25:$M$25,0)),LOOKUP($H297,TR_MARZO_2025!$B$71:$C$73,TR_MARZO_2025!$C$71:$C$73))</f>
        <v>0.80100000000000005</v>
      </c>
      <c r="M297" s="504"/>
    </row>
    <row r="298" spans="1:13" ht="16.5" x14ac:dyDescent="0.3">
      <c r="A298" s="67" t="str">
        <f t="shared" si="14"/>
        <v>APBTDistribuciónValle de México Sur</v>
      </c>
      <c r="B298" s="250" t="str">
        <f t="shared" si="12"/>
        <v>APBTEnergíaValle de México Sur</v>
      </c>
      <c r="C298" s="67" t="str">
        <f t="shared" si="13"/>
        <v>APBTDistribuciónEnergíaValle de México Sur</v>
      </c>
      <c r="E298" s="180" t="s">
        <v>57</v>
      </c>
      <c r="F298" s="181" t="s">
        <v>191</v>
      </c>
      <c r="G298" s="181" t="s">
        <v>184</v>
      </c>
      <c r="H298" s="181" t="s">
        <v>135</v>
      </c>
      <c r="I298" s="181" t="s">
        <v>76</v>
      </c>
      <c r="J298" s="285" t="s">
        <v>161</v>
      </c>
      <c r="K298" s="505">
        <f>ROUND(INDEX(TR_MARZO_2025!$D$28:$M$44,MATCH($I298,TR_MARZO_2025!$C$28:$C$44,0),MATCH($E298,TR_MARZO_2025!$D$25:$M$25,0)),LOOKUP($H298,TR_MARZO_2025!$B$71:$C$73,TR_MARZO_2025!$C$71:$C$73))</f>
        <v>0.80100000000000005</v>
      </c>
      <c r="M298" s="504"/>
    </row>
    <row r="299" spans="1:13" ht="16.5" x14ac:dyDescent="0.3">
      <c r="A299" s="67" t="str">
        <f t="shared" si="14"/>
        <v>DB1GeneraciónBaja California</v>
      </c>
      <c r="B299" s="250" t="str">
        <f>E299&amp;I299&amp;J299</f>
        <v>DB1Baja CaliforniaNA</v>
      </c>
      <c r="C299" s="67" t="str">
        <f>E299&amp;F299&amp;H299&amp;I299</f>
        <v>DB1GeneraciónEnergíaBaja California</v>
      </c>
      <c r="E299" s="180" t="s">
        <v>48</v>
      </c>
      <c r="F299" s="181" t="s">
        <v>159</v>
      </c>
      <c r="G299" s="181" t="s">
        <v>184</v>
      </c>
      <c r="H299" s="181" t="s">
        <v>135</v>
      </c>
      <c r="I299" s="181" t="s">
        <v>49</v>
      </c>
      <c r="J299" s="99" t="s">
        <v>161</v>
      </c>
      <c r="K299" s="506">
        <f>+INDEX(CEC_MARZO_2025!$N$12:$N$351,MATCH($B299,CEC_MARZO_2025!$B$12:$B$351,0))</f>
        <v>0.65366969418500243</v>
      </c>
    </row>
    <row r="300" spans="1:13" ht="16.5" x14ac:dyDescent="0.3">
      <c r="A300" s="67" t="str">
        <f t="shared" si="14"/>
        <v>DB2GeneraciónBaja California</v>
      </c>
      <c r="B300" s="250" t="str">
        <f t="shared" ref="B300:B363" si="15">E300&amp;I300&amp;J300</f>
        <v>DB2Baja CaliforniaNA</v>
      </c>
      <c r="C300" s="67" t="str">
        <f t="shared" si="13"/>
        <v>DB2GeneraciónEnergíaBaja California</v>
      </c>
      <c r="E300" s="180" t="s">
        <v>50</v>
      </c>
      <c r="F300" s="181" t="s">
        <v>159</v>
      </c>
      <c r="G300" s="181" t="s">
        <v>184</v>
      </c>
      <c r="H300" s="181" t="s">
        <v>135</v>
      </c>
      <c r="I300" s="181" t="s">
        <v>49</v>
      </c>
      <c r="J300" s="99" t="s">
        <v>161</v>
      </c>
      <c r="K300" s="506">
        <f>+INDEX(CEC_MARZO_2025!$N$12:$N$351,MATCH($B300,CEC_MARZO_2025!$B$12:$B$351,0))</f>
        <v>0.65348201985419951</v>
      </c>
    </row>
    <row r="301" spans="1:13" ht="16.5" x14ac:dyDescent="0.3">
      <c r="A301" s="67" t="str">
        <f t="shared" si="14"/>
        <v>PDBTGeneraciónBaja California</v>
      </c>
      <c r="B301" s="250" t="str">
        <f t="shared" si="15"/>
        <v>PDBTBaja CaliforniaNA</v>
      </c>
      <c r="C301" s="67" t="str">
        <f t="shared" si="13"/>
        <v>PDBTGeneraciónEnergíaBaja California</v>
      </c>
      <c r="E301" s="180" t="s">
        <v>56</v>
      </c>
      <c r="F301" s="181" t="s">
        <v>159</v>
      </c>
      <c r="G301" s="181" t="s">
        <v>184</v>
      </c>
      <c r="H301" s="181" t="s">
        <v>135</v>
      </c>
      <c r="I301" s="181" t="s">
        <v>49</v>
      </c>
      <c r="J301" s="99" t="s">
        <v>161</v>
      </c>
      <c r="K301" s="506">
        <f>+INDEX(CEC_MARZO_2025!$N$12:$N$351,MATCH($B301,CEC_MARZO_2025!$B$12:$B$351,0))</f>
        <v>0.70678152980210107</v>
      </c>
    </row>
    <row r="302" spans="1:13" ht="16.5" x14ac:dyDescent="0.3">
      <c r="A302" s="67" t="str">
        <f t="shared" si="14"/>
        <v>GDBTGeneraciónBaja California</v>
      </c>
      <c r="B302" s="250" t="str">
        <f t="shared" si="15"/>
        <v>GDBTBaja CaliforniaNA</v>
      </c>
      <c r="C302" s="67" t="str">
        <f t="shared" si="13"/>
        <v>GDBTGeneraciónEnergíaBaja California</v>
      </c>
      <c r="E302" s="180" t="s">
        <v>53</v>
      </c>
      <c r="F302" s="181" t="s">
        <v>159</v>
      </c>
      <c r="G302" s="181" t="s">
        <v>184</v>
      </c>
      <c r="H302" s="181" t="s">
        <v>135</v>
      </c>
      <c r="I302" s="181" t="s">
        <v>49</v>
      </c>
      <c r="J302" s="99" t="s">
        <v>161</v>
      </c>
      <c r="K302" s="506">
        <f>+INDEX(CEC_MARZO_2025!$N$12:$N$351,MATCH($B302,CEC_MARZO_2025!$B$12:$B$351,0))</f>
        <v>0.71503920035740931</v>
      </c>
    </row>
    <row r="303" spans="1:13" ht="16.5" x14ac:dyDescent="0.3">
      <c r="A303" s="67" t="str">
        <f t="shared" si="14"/>
        <v>RABTGeneraciónBaja California</v>
      </c>
      <c r="B303" s="250" t="str">
        <f t="shared" si="15"/>
        <v>RABTBaja CaliforniaNA</v>
      </c>
      <c r="C303" s="67" t="str">
        <f t="shared" si="13"/>
        <v>RABTGeneraciónEnergíaBaja California</v>
      </c>
      <c r="E303" s="180" t="s">
        <v>59</v>
      </c>
      <c r="F303" s="181" t="s">
        <v>159</v>
      </c>
      <c r="G303" s="181" t="s">
        <v>184</v>
      </c>
      <c r="H303" s="181" t="s">
        <v>135</v>
      </c>
      <c r="I303" s="181" t="s">
        <v>49</v>
      </c>
      <c r="J303" s="99" t="s">
        <v>161</v>
      </c>
      <c r="K303" s="506">
        <f>+INDEX(CEC_MARZO_2025!$N$12:$N$351,MATCH($B303,CEC_MARZO_2025!$B$12:$B$351,0))</f>
        <v>0.65198062520778011</v>
      </c>
    </row>
    <row r="304" spans="1:13" ht="16.5" x14ac:dyDescent="0.3">
      <c r="A304" s="67" t="str">
        <f t="shared" si="14"/>
        <v>APBTGeneraciónBaja California</v>
      </c>
      <c r="B304" s="250" t="str">
        <f t="shared" si="15"/>
        <v>APBTBaja CaliforniaNA</v>
      </c>
      <c r="C304" s="67" t="str">
        <f t="shared" si="13"/>
        <v>APBTGeneraciónEnergíaBaja California</v>
      </c>
      <c r="E304" s="180" t="s">
        <v>57</v>
      </c>
      <c r="F304" s="181" t="s">
        <v>159</v>
      </c>
      <c r="G304" s="181" t="s">
        <v>184</v>
      </c>
      <c r="H304" s="181" t="s">
        <v>135</v>
      </c>
      <c r="I304" s="181" t="s">
        <v>49</v>
      </c>
      <c r="J304" s="99" t="s">
        <v>161</v>
      </c>
      <c r="K304" s="506">
        <f>+INDEX(CEC_MARZO_2025!$N$12:$N$351,MATCH($B304,CEC_MARZO_2025!$B$12:$B$351,0))</f>
        <v>0.58779600407333477</v>
      </c>
    </row>
    <row r="305" spans="1:11" ht="16.5" x14ac:dyDescent="0.3">
      <c r="A305" s="67" t="str">
        <f t="shared" si="14"/>
        <v>APMTGeneraciónBaja California</v>
      </c>
      <c r="B305" s="250" t="str">
        <f t="shared" si="15"/>
        <v>APMTBaja CaliforniaNA</v>
      </c>
      <c r="C305" s="67" t="str">
        <f t="shared" si="13"/>
        <v>APMTGeneraciónEnergíaBaja California</v>
      </c>
      <c r="E305" s="180" t="s">
        <v>58</v>
      </c>
      <c r="F305" s="181" t="s">
        <v>159</v>
      </c>
      <c r="G305" s="181" t="s">
        <v>184</v>
      </c>
      <c r="H305" s="181" t="s">
        <v>135</v>
      </c>
      <c r="I305" s="181" t="s">
        <v>49</v>
      </c>
      <c r="J305" s="99" t="s">
        <v>161</v>
      </c>
      <c r="K305" s="506">
        <f>+INDEX(CEC_MARZO_2025!$N$12:$N$351,MATCH($B305,CEC_MARZO_2025!$B$12:$B$351,0))</f>
        <v>0.50503162418944614</v>
      </c>
    </row>
    <row r="306" spans="1:11" ht="16.5" x14ac:dyDescent="0.3">
      <c r="A306" s="67" t="str">
        <f t="shared" si="14"/>
        <v>GDMTHGeneraciónBaja CaliforniaB</v>
      </c>
      <c r="B306" s="250" t="str">
        <f t="shared" si="15"/>
        <v>GDMTHBaja CaliforniaB</v>
      </c>
      <c r="C306" s="67" t="str">
        <f t="shared" si="13"/>
        <v>GDMTHGeneraciónEnergíaBaja California</v>
      </c>
      <c r="E306" s="180" t="s">
        <v>54</v>
      </c>
      <c r="F306" s="181" t="s">
        <v>159</v>
      </c>
      <c r="G306" s="181" t="s">
        <v>184</v>
      </c>
      <c r="H306" s="181" t="s">
        <v>135</v>
      </c>
      <c r="I306" s="181" t="s">
        <v>49</v>
      </c>
      <c r="J306" s="99" t="s">
        <v>146</v>
      </c>
      <c r="K306" s="506">
        <f>+INDEX(CEC_MARZO_2025!$N$12:$N$351,MATCH($B306,CEC_MARZO_2025!$B$12:$B$351,0))</f>
        <v>0.44985537093352035</v>
      </c>
    </row>
    <row r="307" spans="1:11" ht="16.5" x14ac:dyDescent="0.3">
      <c r="A307" s="67" t="str">
        <f t="shared" si="14"/>
        <v>GDMTHGeneraciónBaja CaliforniaI</v>
      </c>
      <c r="B307" s="250" t="str">
        <f t="shared" si="15"/>
        <v>GDMTHBaja CaliforniaI</v>
      </c>
      <c r="C307" s="67" t="str">
        <f t="shared" si="13"/>
        <v>GDMTHGeneraciónEnergíaBaja California</v>
      </c>
      <c r="E307" s="180" t="s">
        <v>54</v>
      </c>
      <c r="F307" s="181" t="s">
        <v>159</v>
      </c>
      <c r="G307" s="181" t="s">
        <v>184</v>
      </c>
      <c r="H307" s="181" t="s">
        <v>135</v>
      </c>
      <c r="I307" s="181" t="s">
        <v>49</v>
      </c>
      <c r="J307" s="99" t="s">
        <v>147</v>
      </c>
      <c r="K307" s="506">
        <f>+INDEX(CEC_MARZO_2025!$N$12:$N$351,MATCH($B307,CEC_MARZO_2025!$B$12:$B$351,0))</f>
        <v>0.81450659568271888</v>
      </c>
    </row>
    <row r="308" spans="1:11" ht="16.5" x14ac:dyDescent="0.3">
      <c r="A308" s="67" t="str">
        <f t="shared" si="14"/>
        <v>GDMTHGeneraciónBaja CaliforniaP</v>
      </c>
      <c r="B308" s="250" t="str">
        <f t="shared" si="15"/>
        <v>GDMTHBaja CaliforniaP</v>
      </c>
      <c r="C308" s="67" t="str">
        <f t="shared" si="13"/>
        <v>GDMTHGeneraciónEnergíaBaja California</v>
      </c>
      <c r="E308" s="180" t="s">
        <v>54</v>
      </c>
      <c r="F308" s="181" t="s">
        <v>159</v>
      </c>
      <c r="G308" s="181" t="s">
        <v>184</v>
      </c>
      <c r="H308" s="181" t="s">
        <v>135</v>
      </c>
      <c r="I308" s="181" t="s">
        <v>49</v>
      </c>
      <c r="J308" s="99" t="s">
        <v>148</v>
      </c>
      <c r="K308" s="506">
        <f>+INDEX(CEC_MARZO_2025!$N$12:$N$351,MATCH($B308,CEC_MARZO_2025!$B$12:$B$351,0))</f>
        <v>1.1727356769207362</v>
      </c>
    </row>
    <row r="309" spans="1:11" ht="16.5" x14ac:dyDescent="0.3">
      <c r="A309" s="67" t="str">
        <f t="shared" si="14"/>
        <v>GDMTOGeneraciónBaja California</v>
      </c>
      <c r="B309" s="250" t="str">
        <f t="shared" si="15"/>
        <v>GDMTOBaja CaliforniaNA</v>
      </c>
      <c r="C309" s="67" t="str">
        <f t="shared" si="13"/>
        <v>GDMTOGeneraciónEnergíaBaja California</v>
      </c>
      <c r="E309" s="180" t="s">
        <v>55</v>
      </c>
      <c r="F309" s="181" t="s">
        <v>159</v>
      </c>
      <c r="G309" s="181" t="s">
        <v>184</v>
      </c>
      <c r="H309" s="181" t="s">
        <v>135</v>
      </c>
      <c r="I309" s="181" t="s">
        <v>49</v>
      </c>
      <c r="J309" s="99" t="s">
        <v>161</v>
      </c>
      <c r="K309" s="506">
        <f>+INDEX(CEC_MARZO_2025!$N$12:$N$351,MATCH($B309,CEC_MARZO_2025!$B$12:$B$351,0))</f>
        <v>0.5585188084681505</v>
      </c>
    </row>
    <row r="310" spans="1:11" ht="16.5" x14ac:dyDescent="0.3">
      <c r="A310" s="67" t="str">
        <f t="shared" si="14"/>
        <v>RAMTGeneraciónBaja California</v>
      </c>
      <c r="B310" s="250" t="str">
        <f t="shared" si="15"/>
        <v>RAMTBaja CaliforniaNA</v>
      </c>
      <c r="C310" s="67" t="str">
        <f t="shared" si="13"/>
        <v>RAMTGeneraciónEnergíaBaja California</v>
      </c>
      <c r="E310" s="180" t="s">
        <v>60</v>
      </c>
      <c r="F310" s="181" t="s">
        <v>159</v>
      </c>
      <c r="G310" s="181" t="s">
        <v>184</v>
      </c>
      <c r="H310" s="181" t="s">
        <v>135</v>
      </c>
      <c r="I310" s="181" t="s">
        <v>49</v>
      </c>
      <c r="J310" s="99" t="s">
        <v>161</v>
      </c>
      <c r="K310" s="506">
        <f>+INDEX(CEC_MARZO_2025!$N$12:$N$351,MATCH($B310,CEC_MARZO_2025!$B$12:$B$351,0))</f>
        <v>0.642972257329261</v>
      </c>
    </row>
    <row r="311" spans="1:11" ht="16.5" x14ac:dyDescent="0.3">
      <c r="A311" s="67" t="str">
        <f t="shared" si="14"/>
        <v>DISTGeneraciónBaja CaliforniaB</v>
      </c>
      <c r="B311" s="250" t="str">
        <f t="shared" si="15"/>
        <v>DISTBaja CaliforniaB</v>
      </c>
      <c r="C311" s="67" t="str">
        <f t="shared" si="13"/>
        <v>DISTGeneraciónEnergíaBaja California</v>
      </c>
      <c r="E311" s="180" t="s">
        <v>51</v>
      </c>
      <c r="F311" s="181" t="s">
        <v>159</v>
      </c>
      <c r="G311" s="181" t="s">
        <v>184</v>
      </c>
      <c r="H311" s="181" t="s">
        <v>135</v>
      </c>
      <c r="I311" s="181" t="s">
        <v>49</v>
      </c>
      <c r="J311" s="99" t="s">
        <v>146</v>
      </c>
      <c r="K311" s="506">
        <f>+INDEX(CEC_MARZO_2025!$N$12:$N$351,MATCH($B311,CEC_MARZO_2025!$B$12:$B$351,0))</f>
        <v>0.49151907237166809</v>
      </c>
    </row>
    <row r="312" spans="1:11" ht="16.5" x14ac:dyDescent="0.3">
      <c r="A312" s="67" t="str">
        <f t="shared" si="14"/>
        <v>DISTGeneraciónBaja CaliforniaI</v>
      </c>
      <c r="B312" s="250" t="str">
        <f t="shared" si="15"/>
        <v>DISTBaja CaliforniaI</v>
      </c>
      <c r="C312" s="67" t="str">
        <f t="shared" si="13"/>
        <v>DISTGeneraciónEnergíaBaja California</v>
      </c>
      <c r="E312" s="180" t="s">
        <v>51</v>
      </c>
      <c r="F312" s="181" t="s">
        <v>159</v>
      </c>
      <c r="G312" s="181" t="s">
        <v>184</v>
      </c>
      <c r="H312" s="181" t="s">
        <v>135</v>
      </c>
      <c r="I312" s="181" t="s">
        <v>49</v>
      </c>
      <c r="J312" s="99" t="s">
        <v>147</v>
      </c>
      <c r="K312" s="506">
        <f>+INDEX(CEC_MARZO_2025!$N$12:$N$351,MATCH($B312,CEC_MARZO_2025!$B$12:$B$351,0))</f>
        <v>0.88995167666531116</v>
      </c>
    </row>
    <row r="313" spans="1:11" ht="16.5" x14ac:dyDescent="0.3">
      <c r="A313" s="67" t="str">
        <f t="shared" si="14"/>
        <v>DISTGeneraciónBaja CaliforniaP</v>
      </c>
      <c r="B313" s="250" t="str">
        <f t="shared" si="15"/>
        <v>DISTBaja CaliforniaP</v>
      </c>
      <c r="C313" s="67" t="str">
        <f t="shared" si="13"/>
        <v>DISTGeneraciónEnergíaBaja California</v>
      </c>
      <c r="E313" s="180" t="s">
        <v>51</v>
      </c>
      <c r="F313" s="181" t="s">
        <v>159</v>
      </c>
      <c r="G313" s="181" t="s">
        <v>184</v>
      </c>
      <c r="H313" s="181" t="s">
        <v>135</v>
      </c>
      <c r="I313" s="181" t="s">
        <v>49</v>
      </c>
      <c r="J313" s="99" t="s">
        <v>148</v>
      </c>
      <c r="K313" s="506">
        <f>+INDEX(CEC_MARZO_2025!$N$12:$N$351,MATCH($B313,CEC_MARZO_2025!$B$12:$B$351,0))</f>
        <v>1.28278808551698</v>
      </c>
    </row>
    <row r="314" spans="1:11" ht="16.5" x14ac:dyDescent="0.3">
      <c r="A314" s="67" t="str">
        <f t="shared" si="14"/>
        <v>DISTGeneraciónBaja CaliforniaSP</v>
      </c>
      <c r="B314" s="250" t="str">
        <f t="shared" si="15"/>
        <v>DISTBaja CaliforniaSP</v>
      </c>
      <c r="C314" s="67" t="str">
        <f t="shared" si="13"/>
        <v>DISTGeneraciónEnergíaBaja California</v>
      </c>
      <c r="E314" s="187" t="s">
        <v>51</v>
      </c>
      <c r="F314" s="181" t="s">
        <v>159</v>
      </c>
      <c r="G314" s="181" t="s">
        <v>184</v>
      </c>
      <c r="H314" s="181" t="s">
        <v>135</v>
      </c>
      <c r="I314" s="181" t="s">
        <v>49</v>
      </c>
      <c r="J314" s="99" t="s">
        <v>151</v>
      </c>
      <c r="K314" s="506">
        <f>+INDEX(CEC_MARZO_2025!$N$12:$N$351,MATCH($B314,CEC_MARZO_2025!$B$12:$B$351,0))</f>
        <v>1.2042208037466469</v>
      </c>
    </row>
    <row r="315" spans="1:11" ht="16.5" x14ac:dyDescent="0.3">
      <c r="A315" s="67" t="str">
        <f t="shared" si="14"/>
        <v>DITGeneraciónBaja CaliforniaB</v>
      </c>
      <c r="B315" s="250" t="str">
        <f t="shared" si="15"/>
        <v>DITBaja CaliforniaB</v>
      </c>
      <c r="C315" s="67" t="str">
        <f t="shared" si="13"/>
        <v>DITGeneraciónEnergíaBaja California</v>
      </c>
      <c r="E315" s="187" t="s">
        <v>52</v>
      </c>
      <c r="F315" s="181" t="s">
        <v>159</v>
      </c>
      <c r="G315" s="181" t="s">
        <v>184</v>
      </c>
      <c r="H315" s="181" t="s">
        <v>135</v>
      </c>
      <c r="I315" s="181" t="s">
        <v>49</v>
      </c>
      <c r="J315" s="99" t="s">
        <v>146</v>
      </c>
      <c r="K315" s="506">
        <f>+INDEX(CEC_MARZO_2025!$N$12:$N$351,MATCH($B315,CEC_MARZO_2025!$B$12:$B$351,0))</f>
        <v>0.56827787366987847</v>
      </c>
    </row>
    <row r="316" spans="1:11" ht="16.5" x14ac:dyDescent="0.3">
      <c r="A316" s="67" t="str">
        <f t="shared" si="14"/>
        <v>DITGeneraciónBaja CaliforniaI</v>
      </c>
      <c r="B316" s="250" t="str">
        <f t="shared" si="15"/>
        <v>DITBaja CaliforniaI</v>
      </c>
      <c r="C316" s="67" t="str">
        <f t="shared" si="13"/>
        <v>DITGeneraciónEnergíaBaja California</v>
      </c>
      <c r="E316" s="187" t="s">
        <v>52</v>
      </c>
      <c r="F316" s="181" t="s">
        <v>159</v>
      </c>
      <c r="G316" s="181" t="s">
        <v>184</v>
      </c>
      <c r="H316" s="181" t="s">
        <v>135</v>
      </c>
      <c r="I316" s="181" t="s">
        <v>49</v>
      </c>
      <c r="J316" s="99" t="s">
        <v>147</v>
      </c>
      <c r="K316" s="506">
        <f>+INDEX(CEC_MARZO_2025!$N$12:$N$351,MATCH($B316,CEC_MARZO_2025!$B$12:$B$351,0))</f>
        <v>1.0288306814591395</v>
      </c>
    </row>
    <row r="317" spans="1:11" ht="16.5" x14ac:dyDescent="0.3">
      <c r="A317" s="67" t="str">
        <f t="shared" si="14"/>
        <v>DITGeneraciónBaja CaliforniaP</v>
      </c>
      <c r="B317" s="250" t="str">
        <f t="shared" si="15"/>
        <v>DITBaja CaliforniaP</v>
      </c>
      <c r="C317" s="67" t="str">
        <f t="shared" si="13"/>
        <v>DITGeneraciónEnergíaBaja California</v>
      </c>
      <c r="E317" s="180" t="s">
        <v>52</v>
      </c>
      <c r="F317" s="181" t="s">
        <v>159</v>
      </c>
      <c r="G317" s="181" t="s">
        <v>184</v>
      </c>
      <c r="H317" s="181" t="s">
        <v>135</v>
      </c>
      <c r="I317" s="181" t="s">
        <v>49</v>
      </c>
      <c r="J317" s="99" t="s">
        <v>148</v>
      </c>
      <c r="K317" s="506">
        <f>+INDEX(CEC_MARZO_2025!$N$12:$N$351,MATCH($B317,CEC_MARZO_2025!$B$12:$B$351,0))</f>
        <v>1.4782111548457566</v>
      </c>
    </row>
    <row r="318" spans="1:11" ht="16.5" x14ac:dyDescent="0.3">
      <c r="A318" s="67" t="str">
        <f t="shared" si="14"/>
        <v>DITGeneraciónBaja CaliforniaSP</v>
      </c>
      <c r="B318" s="250" t="str">
        <f t="shared" si="15"/>
        <v>DITBaja CaliforniaSP</v>
      </c>
      <c r="C318" s="67" t="str">
        <f t="shared" si="13"/>
        <v>DITGeneraciónEnergíaBaja California</v>
      </c>
      <c r="E318" s="180" t="s">
        <v>52</v>
      </c>
      <c r="F318" s="181" t="s">
        <v>159</v>
      </c>
      <c r="G318" s="181" t="s">
        <v>184</v>
      </c>
      <c r="H318" s="181" t="s">
        <v>135</v>
      </c>
      <c r="I318" s="181" t="s">
        <v>49</v>
      </c>
      <c r="J318" s="99" t="s">
        <v>151</v>
      </c>
      <c r="K318" s="506">
        <f>+INDEX(CEC_MARZO_2025!$N$12:$N$351,MATCH($B318,CEC_MARZO_2025!$B$12:$B$351,0))</f>
        <v>1.3883350601684323</v>
      </c>
    </row>
    <row r="319" spans="1:11" ht="16.5" x14ac:dyDescent="0.3">
      <c r="A319" s="67" t="str">
        <f t="shared" si="14"/>
        <v>DB1GeneraciónBaja California Sur</v>
      </c>
      <c r="B319" s="250" t="str">
        <f t="shared" si="15"/>
        <v>DB1Baja California SurNA</v>
      </c>
      <c r="C319" s="67" t="str">
        <f t="shared" si="13"/>
        <v>DB1GeneraciónEnergíaBaja California Sur</v>
      </c>
      <c r="E319" s="180" t="s">
        <v>48</v>
      </c>
      <c r="F319" s="181" t="s">
        <v>159</v>
      </c>
      <c r="G319" s="181" t="s">
        <v>184</v>
      </c>
      <c r="H319" s="181" t="s">
        <v>135</v>
      </c>
      <c r="I319" s="181" t="s">
        <v>61</v>
      </c>
      <c r="J319" s="99" t="s">
        <v>161</v>
      </c>
      <c r="K319" s="506">
        <f>+INDEX(CEC_MARZO_2025!$N$12:$N$351,MATCH($B319,CEC_MARZO_2025!$B$12:$B$351,0))</f>
        <v>0.93405514440389126</v>
      </c>
    </row>
    <row r="320" spans="1:11" ht="16.5" x14ac:dyDescent="0.3">
      <c r="A320" s="67" t="str">
        <f t="shared" si="14"/>
        <v>DB2GeneraciónBaja California Sur</v>
      </c>
      <c r="B320" s="250" t="str">
        <f t="shared" si="15"/>
        <v>DB2Baja California SurNA</v>
      </c>
      <c r="C320" s="67" t="str">
        <f t="shared" si="13"/>
        <v>DB2GeneraciónEnergíaBaja California Sur</v>
      </c>
      <c r="E320" s="180" t="s">
        <v>50</v>
      </c>
      <c r="F320" s="181" t="s">
        <v>159</v>
      </c>
      <c r="G320" s="181" t="s">
        <v>184</v>
      </c>
      <c r="H320" s="181" t="s">
        <v>135</v>
      </c>
      <c r="I320" s="181" t="s">
        <v>61</v>
      </c>
      <c r="J320" s="99" t="s">
        <v>161</v>
      </c>
      <c r="K320" s="506">
        <f>+INDEX(CEC_MARZO_2025!$N$12:$N$351,MATCH($B320,CEC_MARZO_2025!$B$12:$B$351,0))</f>
        <v>0.93161537810346007</v>
      </c>
    </row>
    <row r="321" spans="1:11" ht="16.5" x14ac:dyDescent="0.3">
      <c r="A321" s="67" t="str">
        <f t="shared" si="14"/>
        <v>PDBTGeneraciónBaja California Sur</v>
      </c>
      <c r="B321" s="250" t="str">
        <f t="shared" si="15"/>
        <v>PDBTBaja California SurNA</v>
      </c>
      <c r="C321" s="67" t="str">
        <f t="shared" si="13"/>
        <v>PDBTGeneraciónEnergíaBaja California Sur</v>
      </c>
      <c r="E321" s="180" t="s">
        <v>56</v>
      </c>
      <c r="F321" s="181" t="s">
        <v>159</v>
      </c>
      <c r="G321" s="181" t="s">
        <v>184</v>
      </c>
      <c r="H321" s="181" t="s">
        <v>135</v>
      </c>
      <c r="I321" s="181" t="s">
        <v>61</v>
      </c>
      <c r="J321" s="99" t="s">
        <v>161</v>
      </c>
      <c r="K321" s="506">
        <f>+INDEX(CEC_MARZO_2025!$N$12:$N$351,MATCH($B321,CEC_MARZO_2025!$B$12:$B$351,0))</f>
        <v>2.5313513738637132</v>
      </c>
    </row>
    <row r="322" spans="1:11" ht="16.5" x14ac:dyDescent="0.3">
      <c r="A322" s="67" t="str">
        <f t="shared" si="14"/>
        <v>GDBTGeneraciónBaja California Sur</v>
      </c>
      <c r="B322" s="250" t="str">
        <f t="shared" si="15"/>
        <v>GDBTBaja California SurNA</v>
      </c>
      <c r="C322" s="67" t="str">
        <f t="shared" si="13"/>
        <v>GDBTGeneraciónEnergíaBaja California Sur</v>
      </c>
      <c r="E322" s="180" t="s">
        <v>53</v>
      </c>
      <c r="F322" s="181" t="s">
        <v>159</v>
      </c>
      <c r="G322" s="181" t="s">
        <v>184</v>
      </c>
      <c r="H322" s="181" t="s">
        <v>135</v>
      </c>
      <c r="I322" s="181" t="s">
        <v>61</v>
      </c>
      <c r="J322" s="99" t="s">
        <v>161</v>
      </c>
      <c r="K322" s="506">
        <f>+INDEX(CEC_MARZO_2025!$N$12:$N$351,MATCH($B322,CEC_MARZO_2025!$B$12:$B$351,0))</f>
        <v>3.0483941552245186</v>
      </c>
    </row>
    <row r="323" spans="1:11" ht="16.5" x14ac:dyDescent="0.3">
      <c r="A323" s="67" t="str">
        <f t="shared" si="14"/>
        <v>RABTGeneraciónBaja California Sur</v>
      </c>
      <c r="B323" s="250" t="str">
        <f t="shared" si="15"/>
        <v>RABTBaja California SurNA</v>
      </c>
      <c r="C323" s="67" t="str">
        <f t="shared" si="13"/>
        <v>RABTGeneraciónEnergíaBaja California Sur</v>
      </c>
      <c r="E323" s="180" t="s">
        <v>59</v>
      </c>
      <c r="F323" s="181" t="s">
        <v>159</v>
      </c>
      <c r="G323" s="181" t="s">
        <v>184</v>
      </c>
      <c r="H323" s="181" t="s">
        <v>135</v>
      </c>
      <c r="I323" s="181" t="s">
        <v>61</v>
      </c>
      <c r="J323" s="99" t="s">
        <v>161</v>
      </c>
      <c r="K323" s="506">
        <f>+INDEX(CEC_MARZO_2025!$N$12:$N$351,MATCH($B323,CEC_MARZO_2025!$B$12:$B$351,0))</f>
        <v>0.93086468078025009</v>
      </c>
    </row>
    <row r="324" spans="1:11" ht="16.5" x14ac:dyDescent="0.3">
      <c r="A324" s="67" t="str">
        <f t="shared" si="14"/>
        <v>APBTGeneraciónBaja California Sur</v>
      </c>
      <c r="B324" s="250" t="str">
        <f t="shared" si="15"/>
        <v>APBTBaja California SurNA</v>
      </c>
      <c r="C324" s="67" t="str">
        <f t="shared" si="13"/>
        <v>APBTGeneraciónEnergíaBaja California Sur</v>
      </c>
      <c r="E324" s="180" t="s">
        <v>57</v>
      </c>
      <c r="F324" s="181" t="s">
        <v>159</v>
      </c>
      <c r="G324" s="181" t="s">
        <v>184</v>
      </c>
      <c r="H324" s="181" t="s">
        <v>135</v>
      </c>
      <c r="I324" s="181" t="s">
        <v>61</v>
      </c>
      <c r="J324" s="99" t="s">
        <v>161</v>
      </c>
      <c r="K324" s="506">
        <f>+INDEX(CEC_MARZO_2025!$N$12:$N$351,MATCH($B324,CEC_MARZO_2025!$B$12:$B$351,0))</f>
        <v>3.1407299259793322</v>
      </c>
    </row>
    <row r="325" spans="1:11" ht="16.5" x14ac:dyDescent="0.3">
      <c r="A325" s="67" t="str">
        <f t="shared" si="14"/>
        <v>APMTGeneraciónBaja California Sur</v>
      </c>
      <c r="B325" s="250" t="str">
        <f t="shared" si="15"/>
        <v>APMTBaja California SurNA</v>
      </c>
      <c r="C325" s="67" t="str">
        <f t="shared" si="13"/>
        <v>APMTGeneraciónEnergíaBaja California Sur</v>
      </c>
      <c r="E325" s="180" t="s">
        <v>58</v>
      </c>
      <c r="F325" s="181" t="s">
        <v>159</v>
      </c>
      <c r="G325" s="181" t="s">
        <v>184</v>
      </c>
      <c r="H325" s="181" t="s">
        <v>135</v>
      </c>
      <c r="I325" s="181" t="s">
        <v>61</v>
      </c>
      <c r="J325" s="99" t="s">
        <v>161</v>
      </c>
      <c r="K325" s="506">
        <f>+INDEX(CEC_MARZO_2025!$N$12:$N$351,MATCH($B325,CEC_MARZO_2025!$B$12:$B$351,0))</f>
        <v>2.1113362215277847</v>
      </c>
    </row>
    <row r="326" spans="1:11" ht="16.5" x14ac:dyDescent="0.3">
      <c r="A326" s="67" t="str">
        <f t="shared" si="14"/>
        <v>GDMTHGeneraciónBaja California SurB</v>
      </c>
      <c r="B326" s="250" t="str">
        <f t="shared" si="15"/>
        <v>GDMTHBaja California SurB</v>
      </c>
      <c r="C326" s="67" t="str">
        <f t="shared" si="13"/>
        <v>GDMTHGeneraciónEnergíaBaja California Sur</v>
      </c>
      <c r="E326" s="180" t="s">
        <v>54</v>
      </c>
      <c r="F326" s="181" t="s">
        <v>159</v>
      </c>
      <c r="G326" s="181" t="s">
        <v>184</v>
      </c>
      <c r="H326" s="181" t="s">
        <v>135</v>
      </c>
      <c r="I326" s="181" t="s">
        <v>61</v>
      </c>
      <c r="J326" s="99" t="s">
        <v>146</v>
      </c>
      <c r="K326" s="506">
        <f>+INDEX(CEC_MARZO_2025!$N$12:$N$351,MATCH($B326,CEC_MARZO_2025!$B$12:$B$351,0))</f>
        <v>2.0482776463781547</v>
      </c>
    </row>
    <row r="327" spans="1:11" ht="16.5" x14ac:dyDescent="0.3">
      <c r="A327" s="67" t="str">
        <f t="shared" si="14"/>
        <v>GDMTHGeneraciónBaja California SurI</v>
      </c>
      <c r="B327" s="250" t="str">
        <f t="shared" si="15"/>
        <v>GDMTHBaja California SurI</v>
      </c>
      <c r="C327" s="67" t="str">
        <f t="shared" si="13"/>
        <v>GDMTHGeneraciónEnergíaBaja California Sur</v>
      </c>
      <c r="E327" s="180" t="s">
        <v>54</v>
      </c>
      <c r="F327" s="181" t="s">
        <v>159</v>
      </c>
      <c r="G327" s="181" t="s">
        <v>184</v>
      </c>
      <c r="H327" s="181" t="s">
        <v>135</v>
      </c>
      <c r="I327" s="181" t="s">
        <v>61</v>
      </c>
      <c r="J327" s="99" t="s">
        <v>147</v>
      </c>
      <c r="K327" s="506">
        <f>+INDEX(CEC_MARZO_2025!$N$12:$N$351,MATCH($B327,CEC_MARZO_2025!$B$12:$B$351,0))</f>
        <v>2.6572808498321687</v>
      </c>
    </row>
    <row r="328" spans="1:11" ht="16.5" x14ac:dyDescent="0.3">
      <c r="A328" s="67" t="str">
        <f t="shared" si="14"/>
        <v>GDMTHGeneraciónBaja California SurP</v>
      </c>
      <c r="B328" s="250" t="str">
        <f t="shared" si="15"/>
        <v>GDMTHBaja California SurP</v>
      </c>
      <c r="C328" s="67" t="str">
        <f t="shared" si="13"/>
        <v>GDMTHGeneraciónEnergíaBaja California Sur</v>
      </c>
      <c r="E328" s="180" t="s">
        <v>54</v>
      </c>
      <c r="F328" s="181" t="s">
        <v>159</v>
      </c>
      <c r="G328" s="181" t="s">
        <v>184</v>
      </c>
      <c r="H328" s="181" t="s">
        <v>135</v>
      </c>
      <c r="I328" s="181" t="s">
        <v>61</v>
      </c>
      <c r="J328" s="99" t="s">
        <v>148</v>
      </c>
      <c r="K328" s="506">
        <f>+INDEX(CEC_MARZO_2025!$N$12:$N$351,MATCH($B328,CEC_MARZO_2025!$B$12:$B$351,0))</f>
        <v>3.8259825920554618</v>
      </c>
    </row>
    <row r="329" spans="1:11" ht="16.5" x14ac:dyDescent="0.3">
      <c r="A329" s="67" t="str">
        <f t="shared" si="14"/>
        <v>GDMTOGeneraciónBaja California Sur</v>
      </c>
      <c r="B329" s="250" t="str">
        <f t="shared" si="15"/>
        <v>GDMTOBaja California SurNA</v>
      </c>
      <c r="C329" s="67" t="str">
        <f t="shared" si="13"/>
        <v>GDMTOGeneraciónEnergíaBaja California Sur</v>
      </c>
      <c r="E329" s="180" t="s">
        <v>55</v>
      </c>
      <c r="F329" s="181" t="s">
        <v>159</v>
      </c>
      <c r="G329" s="181" t="s">
        <v>184</v>
      </c>
      <c r="H329" s="181" t="s">
        <v>135</v>
      </c>
      <c r="I329" s="181" t="s">
        <v>61</v>
      </c>
      <c r="J329" s="99" t="s">
        <v>161</v>
      </c>
      <c r="K329" s="506">
        <f>+INDEX(CEC_MARZO_2025!$N$12:$N$351,MATCH($B329,CEC_MARZO_2025!$B$12:$B$351,0))</f>
        <v>2.3070805485547607</v>
      </c>
    </row>
    <row r="330" spans="1:11" ht="16.5" x14ac:dyDescent="0.3">
      <c r="A330" s="67" t="str">
        <f t="shared" si="14"/>
        <v>RAMTGeneraciónBaja California Sur</v>
      </c>
      <c r="B330" s="250" t="str">
        <f t="shared" si="15"/>
        <v>RAMTBaja California SurNA</v>
      </c>
      <c r="C330" s="67" t="str">
        <f t="shared" ref="C330:C393" si="16">E330&amp;F330&amp;H330&amp;I330</f>
        <v>RAMTGeneraciónEnergíaBaja California Sur</v>
      </c>
      <c r="E330" s="180" t="s">
        <v>60</v>
      </c>
      <c r="F330" s="181" t="s">
        <v>159</v>
      </c>
      <c r="G330" s="181" t="s">
        <v>184</v>
      </c>
      <c r="H330" s="181" t="s">
        <v>135</v>
      </c>
      <c r="I330" s="181" t="s">
        <v>61</v>
      </c>
      <c r="J330" s="99" t="s">
        <v>161</v>
      </c>
      <c r="K330" s="506">
        <f>+INDEX(CEC_MARZO_2025!$N$12:$N$351,MATCH($B330,CEC_MARZO_2025!$B$12:$B$351,0))</f>
        <v>0.88732423603407695</v>
      </c>
    </row>
    <row r="331" spans="1:11" ht="16.5" x14ac:dyDescent="0.3">
      <c r="A331" s="67" t="str">
        <f t="shared" ref="A331:A394" si="17">IF(J331="NA",E331&amp;F331&amp;I331,E331&amp;F331&amp;I331&amp;J331)</f>
        <v>DISTGeneraciónBaja California SurB</v>
      </c>
      <c r="B331" s="250" t="str">
        <f t="shared" si="15"/>
        <v>DISTBaja California SurB</v>
      </c>
      <c r="C331" s="67" t="str">
        <f t="shared" si="16"/>
        <v>DISTGeneraciónEnergíaBaja California Sur</v>
      </c>
      <c r="E331" s="180" t="s">
        <v>51</v>
      </c>
      <c r="F331" s="181" t="s">
        <v>159</v>
      </c>
      <c r="G331" s="181" t="s">
        <v>184</v>
      </c>
      <c r="H331" s="181" t="s">
        <v>135</v>
      </c>
      <c r="I331" s="181" t="s">
        <v>61</v>
      </c>
      <c r="J331" s="99" t="s">
        <v>146</v>
      </c>
      <c r="K331" s="506">
        <f>+INDEX(CEC_MARZO_2025!$N$12:$N$351,MATCH($B331,CEC_MARZO_2025!$B$12:$B$351,0))</f>
        <v>2.2333245365493917</v>
      </c>
    </row>
    <row r="332" spans="1:11" ht="16.5" x14ac:dyDescent="0.3">
      <c r="A332" s="67" t="str">
        <f t="shared" si="17"/>
        <v>DISTGeneraciónBaja California SurI</v>
      </c>
      <c r="B332" s="250" t="str">
        <f t="shared" si="15"/>
        <v>DISTBaja California SurI</v>
      </c>
      <c r="C332" s="67" t="str">
        <f t="shared" si="16"/>
        <v>DISTGeneraciónEnergíaBaja California Sur</v>
      </c>
      <c r="E332" s="180" t="s">
        <v>51</v>
      </c>
      <c r="F332" s="181" t="s">
        <v>159</v>
      </c>
      <c r="G332" s="181" t="s">
        <v>184</v>
      </c>
      <c r="H332" s="181" t="s">
        <v>135</v>
      </c>
      <c r="I332" s="181" t="s">
        <v>61</v>
      </c>
      <c r="J332" s="99" t="s">
        <v>147</v>
      </c>
      <c r="K332" s="506">
        <f>+INDEX(CEC_MARZO_2025!$N$12:$N$351,MATCH($B332,CEC_MARZO_2025!$B$12:$B$351,0))</f>
        <v>2.8973163189285289</v>
      </c>
    </row>
    <row r="333" spans="1:11" ht="16.5" x14ac:dyDescent="0.3">
      <c r="A333" s="67" t="str">
        <f t="shared" si="17"/>
        <v>DISTGeneraciónBaja California SurP</v>
      </c>
      <c r="B333" s="250" t="str">
        <f t="shared" si="15"/>
        <v>DISTBaja California SurP</v>
      </c>
      <c r="C333" s="67" t="str">
        <f t="shared" si="16"/>
        <v>DISTGeneraciónEnergíaBaja California Sur</v>
      </c>
      <c r="E333" s="180" t="s">
        <v>51</v>
      </c>
      <c r="F333" s="181" t="s">
        <v>159</v>
      </c>
      <c r="G333" s="181" t="s">
        <v>184</v>
      </c>
      <c r="H333" s="181" t="s">
        <v>135</v>
      </c>
      <c r="I333" s="181" t="s">
        <v>61</v>
      </c>
      <c r="J333" s="99" t="s">
        <v>148</v>
      </c>
      <c r="K333" s="506">
        <f>+INDEX(CEC_MARZO_2025!$N$12:$N$351,MATCH($B333,CEC_MARZO_2025!$B$12:$B$351,0))</f>
        <v>4.1762299587117537</v>
      </c>
    </row>
    <row r="334" spans="1:11" ht="16.5" x14ac:dyDescent="0.3">
      <c r="A334" s="67" t="str">
        <f t="shared" si="17"/>
        <v>DISTGeneraciónBaja California SurSP</v>
      </c>
      <c r="B334" s="250" t="str">
        <f t="shared" si="15"/>
        <v>DISTBaja California SurSP</v>
      </c>
      <c r="C334" s="67" t="str">
        <f t="shared" si="16"/>
        <v>DISTGeneraciónEnergíaBaja California Sur</v>
      </c>
      <c r="E334" s="180" t="s">
        <v>51</v>
      </c>
      <c r="F334" s="181" t="s">
        <v>159</v>
      </c>
      <c r="G334" s="181" t="s">
        <v>184</v>
      </c>
      <c r="H334" s="181" t="s">
        <v>135</v>
      </c>
      <c r="I334" s="181" t="s">
        <v>61</v>
      </c>
      <c r="J334" s="99" t="s">
        <v>151</v>
      </c>
      <c r="K334" s="506">
        <f>+INDEX(CEC_MARZO_2025!$N$12:$N$351,MATCH($B334,CEC_MARZO_2025!$B$12:$B$351,0))</f>
        <v>0</v>
      </c>
    </row>
    <row r="335" spans="1:11" ht="16.5" x14ac:dyDescent="0.3">
      <c r="A335" s="67" t="str">
        <f t="shared" si="17"/>
        <v>DITGeneraciónBaja California SurB</v>
      </c>
      <c r="B335" s="250" t="str">
        <f t="shared" si="15"/>
        <v>DITBaja California SurB</v>
      </c>
      <c r="C335" s="67" t="str">
        <f t="shared" si="16"/>
        <v>DITGeneraciónEnergíaBaja California Sur</v>
      </c>
      <c r="E335" s="180" t="s">
        <v>52</v>
      </c>
      <c r="F335" s="181" t="s">
        <v>159</v>
      </c>
      <c r="G335" s="181" t="s">
        <v>184</v>
      </c>
      <c r="H335" s="181" t="s">
        <v>135</v>
      </c>
      <c r="I335" s="181" t="s">
        <v>61</v>
      </c>
      <c r="J335" s="99" t="s">
        <v>146</v>
      </c>
      <c r="K335" s="506">
        <f>+INDEX(CEC_MARZO_2025!$N$12:$N$351,MATCH($B335,CEC_MARZO_2025!$B$12:$B$351,0))</f>
        <v>2.6131773820935873</v>
      </c>
    </row>
    <row r="336" spans="1:11" ht="16.5" x14ac:dyDescent="0.3">
      <c r="A336" s="67" t="str">
        <f t="shared" si="17"/>
        <v>DITGeneraciónBaja California SurI</v>
      </c>
      <c r="B336" s="250" t="str">
        <f t="shared" si="15"/>
        <v>DITBaja California SurI</v>
      </c>
      <c r="C336" s="67" t="str">
        <f t="shared" si="16"/>
        <v>DITGeneraciónEnergíaBaja California Sur</v>
      </c>
      <c r="E336" s="187" t="s">
        <v>52</v>
      </c>
      <c r="F336" s="181" t="s">
        <v>159</v>
      </c>
      <c r="G336" s="181" t="s">
        <v>184</v>
      </c>
      <c r="H336" s="181" t="s">
        <v>135</v>
      </c>
      <c r="I336" s="181" t="s">
        <v>61</v>
      </c>
      <c r="J336" s="99" t="s">
        <v>147</v>
      </c>
      <c r="K336" s="506">
        <f>+INDEX(CEC_MARZO_2025!$N$12:$N$351,MATCH($B336,CEC_MARZO_2025!$B$12:$B$351,0))</f>
        <v>3.2957489232221722</v>
      </c>
    </row>
    <row r="337" spans="1:11" ht="16.5" x14ac:dyDescent="0.3">
      <c r="A337" s="67" t="str">
        <f t="shared" si="17"/>
        <v>DITGeneraciónBaja California SurP</v>
      </c>
      <c r="B337" s="250" t="str">
        <f t="shared" si="15"/>
        <v>DITBaja California SurP</v>
      </c>
      <c r="C337" s="67" t="str">
        <f t="shared" si="16"/>
        <v>DITGeneraciónEnergíaBaja California Sur</v>
      </c>
      <c r="E337" s="187" t="s">
        <v>52</v>
      </c>
      <c r="F337" s="181" t="s">
        <v>159</v>
      </c>
      <c r="G337" s="181" t="s">
        <v>184</v>
      </c>
      <c r="H337" s="181" t="s">
        <v>135</v>
      </c>
      <c r="I337" s="181" t="s">
        <v>61</v>
      </c>
      <c r="J337" s="99" t="s">
        <v>148</v>
      </c>
      <c r="K337" s="506">
        <f>+INDEX(CEC_MARZO_2025!$N$12:$N$351,MATCH($B337,CEC_MARZO_2025!$B$12:$B$351,0))</f>
        <v>4.7352911510846951</v>
      </c>
    </row>
    <row r="338" spans="1:11" ht="16.5" x14ac:dyDescent="0.3">
      <c r="A338" s="67" t="str">
        <f t="shared" si="17"/>
        <v>DITGeneraciónBaja California SurSP</v>
      </c>
      <c r="B338" s="250" t="str">
        <f t="shared" si="15"/>
        <v>DITBaja California SurSP</v>
      </c>
      <c r="C338" s="67" t="str">
        <f t="shared" si="16"/>
        <v>DITGeneraciónEnergíaBaja California Sur</v>
      </c>
      <c r="E338" s="187" t="s">
        <v>52</v>
      </c>
      <c r="F338" s="181" t="s">
        <v>159</v>
      </c>
      <c r="G338" s="181" t="s">
        <v>184</v>
      </c>
      <c r="H338" s="181" t="s">
        <v>135</v>
      </c>
      <c r="I338" s="181" t="s">
        <v>61</v>
      </c>
      <c r="J338" s="99" t="s">
        <v>151</v>
      </c>
      <c r="K338" s="506">
        <f>+INDEX(CEC_MARZO_2025!$N$12:$N$351,MATCH($B338,CEC_MARZO_2025!$B$12:$B$351,0))</f>
        <v>0</v>
      </c>
    </row>
    <row r="339" spans="1:11" ht="16.5" x14ac:dyDescent="0.3">
      <c r="A339" s="67" t="str">
        <f t="shared" si="17"/>
        <v>DB1GeneraciónBajío</v>
      </c>
      <c r="B339" s="250" t="str">
        <f t="shared" si="15"/>
        <v>DB1BajíoNA</v>
      </c>
      <c r="C339" s="67" t="str">
        <f t="shared" si="16"/>
        <v>DB1GeneraciónEnergíaBajío</v>
      </c>
      <c r="E339" s="180" t="s">
        <v>48</v>
      </c>
      <c r="F339" s="181" t="s">
        <v>159</v>
      </c>
      <c r="G339" s="181" t="s">
        <v>184</v>
      </c>
      <c r="H339" s="181" t="s">
        <v>135</v>
      </c>
      <c r="I339" s="181" t="s">
        <v>62</v>
      </c>
      <c r="J339" s="99" t="s">
        <v>161</v>
      </c>
      <c r="K339" s="506">
        <f>+INDEX(CEC_MARZO_2025!$N$12:$N$351,MATCH($B339,CEC_MARZO_2025!$B$12:$B$351,0))</f>
        <v>0.84641123191913847</v>
      </c>
    </row>
    <row r="340" spans="1:11" ht="16.5" x14ac:dyDescent="0.3">
      <c r="A340" s="67" t="str">
        <f t="shared" si="17"/>
        <v>DB2GeneraciónBajío</v>
      </c>
      <c r="B340" s="250" t="str">
        <f t="shared" si="15"/>
        <v>DB2BajíoNA</v>
      </c>
      <c r="C340" s="67" t="str">
        <f t="shared" si="16"/>
        <v>DB2GeneraciónEnergíaBajío</v>
      </c>
      <c r="E340" s="180" t="s">
        <v>50</v>
      </c>
      <c r="F340" s="181" t="s">
        <v>159</v>
      </c>
      <c r="G340" s="181" t="s">
        <v>184</v>
      </c>
      <c r="H340" s="181" t="s">
        <v>135</v>
      </c>
      <c r="I340" s="181" t="s">
        <v>62</v>
      </c>
      <c r="J340" s="99" t="s">
        <v>161</v>
      </c>
      <c r="K340" s="506">
        <f>+INDEX(CEC_MARZO_2025!$N$12:$N$351,MATCH($B340,CEC_MARZO_2025!$B$12:$B$351,0))</f>
        <v>0.84284541963389181</v>
      </c>
    </row>
    <row r="341" spans="1:11" ht="16.5" x14ac:dyDescent="0.3">
      <c r="A341" s="67" t="str">
        <f t="shared" si="17"/>
        <v>PDBTGeneraciónBajío</v>
      </c>
      <c r="B341" s="250" t="str">
        <f t="shared" si="15"/>
        <v>PDBTBajíoNA</v>
      </c>
      <c r="C341" s="67" t="str">
        <f t="shared" si="16"/>
        <v>PDBTGeneraciónEnergíaBajío</v>
      </c>
      <c r="E341" s="180" t="s">
        <v>56</v>
      </c>
      <c r="F341" s="181" t="s">
        <v>159</v>
      </c>
      <c r="G341" s="181" t="s">
        <v>184</v>
      </c>
      <c r="H341" s="181" t="s">
        <v>135</v>
      </c>
      <c r="I341" s="181" t="s">
        <v>62</v>
      </c>
      <c r="J341" s="99" t="s">
        <v>161</v>
      </c>
      <c r="K341" s="506">
        <f>+INDEX(CEC_MARZO_2025!$N$12:$N$351,MATCH($B341,CEC_MARZO_2025!$B$12:$B$351,0))</f>
        <v>1.7643263838740184</v>
      </c>
    </row>
    <row r="342" spans="1:11" ht="16.5" x14ac:dyDescent="0.3">
      <c r="A342" s="67" t="str">
        <f t="shared" si="17"/>
        <v>GDBTGeneraciónBajío</v>
      </c>
      <c r="B342" s="250" t="str">
        <f t="shared" si="15"/>
        <v>GDBTBajíoNA</v>
      </c>
      <c r="C342" s="67" t="str">
        <f t="shared" si="16"/>
        <v>GDBTGeneraciónEnergíaBajío</v>
      </c>
      <c r="E342" s="180" t="s">
        <v>53</v>
      </c>
      <c r="F342" s="181" t="s">
        <v>159</v>
      </c>
      <c r="G342" s="181" t="s">
        <v>184</v>
      </c>
      <c r="H342" s="181" t="s">
        <v>135</v>
      </c>
      <c r="I342" s="181" t="s">
        <v>62</v>
      </c>
      <c r="J342" s="99" t="s">
        <v>161</v>
      </c>
      <c r="K342" s="506">
        <f>+INDEX(CEC_MARZO_2025!$N$12:$N$351,MATCH($B342,CEC_MARZO_2025!$B$12:$B$351,0))</f>
        <v>1.7825307939618564</v>
      </c>
    </row>
    <row r="343" spans="1:11" ht="16.5" x14ac:dyDescent="0.3">
      <c r="A343" s="67" t="str">
        <f t="shared" si="17"/>
        <v>RABTGeneraciónBajío</v>
      </c>
      <c r="B343" s="250" t="str">
        <f t="shared" si="15"/>
        <v>RABTBajíoNA</v>
      </c>
      <c r="C343" s="67" t="str">
        <f t="shared" si="16"/>
        <v>RABTGeneraciónEnergíaBajío</v>
      </c>
      <c r="E343" s="180" t="s">
        <v>59</v>
      </c>
      <c r="F343" s="181" t="s">
        <v>159</v>
      </c>
      <c r="G343" s="181" t="s">
        <v>184</v>
      </c>
      <c r="H343" s="181" t="s">
        <v>135</v>
      </c>
      <c r="I343" s="181" t="s">
        <v>62</v>
      </c>
      <c r="J343" s="99" t="s">
        <v>161</v>
      </c>
      <c r="K343" s="506">
        <f>+INDEX(CEC_MARZO_2025!$N$12:$N$351,MATCH($B343,CEC_MARZO_2025!$B$12:$B$351,0))</f>
        <v>0.82595472986166951</v>
      </c>
    </row>
    <row r="344" spans="1:11" ht="16.5" x14ac:dyDescent="0.3">
      <c r="A344" s="67" t="str">
        <f t="shared" si="17"/>
        <v>APBTGeneraciónBajío</v>
      </c>
      <c r="B344" s="250" t="str">
        <f t="shared" si="15"/>
        <v>APBTBajíoNA</v>
      </c>
      <c r="C344" s="67" t="str">
        <f t="shared" si="16"/>
        <v>APBTGeneraciónEnergíaBajío</v>
      </c>
      <c r="E344" s="180" t="s">
        <v>57</v>
      </c>
      <c r="F344" s="181" t="s">
        <v>159</v>
      </c>
      <c r="G344" s="181" t="s">
        <v>184</v>
      </c>
      <c r="H344" s="181" t="s">
        <v>135</v>
      </c>
      <c r="I344" s="181" t="s">
        <v>62</v>
      </c>
      <c r="J344" s="99" t="s">
        <v>161</v>
      </c>
      <c r="K344" s="506">
        <f>+INDEX(CEC_MARZO_2025!$N$12:$N$351,MATCH($B344,CEC_MARZO_2025!$B$12:$B$351,0))</f>
        <v>1.5689574055086464</v>
      </c>
    </row>
    <row r="345" spans="1:11" ht="16.5" x14ac:dyDescent="0.3">
      <c r="A345" s="67" t="str">
        <f t="shared" si="17"/>
        <v>APMTGeneraciónBajío</v>
      </c>
      <c r="B345" s="250" t="str">
        <f t="shared" si="15"/>
        <v>APMTBajíoNA</v>
      </c>
      <c r="C345" s="67" t="str">
        <f t="shared" si="16"/>
        <v>APMTGeneraciónEnergíaBajío</v>
      </c>
      <c r="E345" s="180" t="s">
        <v>58</v>
      </c>
      <c r="F345" s="181" t="s">
        <v>159</v>
      </c>
      <c r="G345" s="181" t="s">
        <v>184</v>
      </c>
      <c r="H345" s="181" t="s">
        <v>135</v>
      </c>
      <c r="I345" s="181" t="s">
        <v>62</v>
      </c>
      <c r="J345" s="99" t="s">
        <v>161</v>
      </c>
      <c r="K345" s="506">
        <f>+INDEX(CEC_MARZO_2025!$N$12:$N$351,MATCH($B345,CEC_MARZO_2025!$B$12:$B$351,0))</f>
        <v>1.2649249896086463</v>
      </c>
    </row>
    <row r="346" spans="1:11" ht="16.5" x14ac:dyDescent="0.3">
      <c r="A346" s="67" t="str">
        <f t="shared" si="17"/>
        <v>GDMTHGeneraciónBajíoB</v>
      </c>
      <c r="B346" s="250" t="str">
        <f t="shared" si="15"/>
        <v>GDMTHBajíoB</v>
      </c>
      <c r="C346" s="67" t="str">
        <f t="shared" si="16"/>
        <v>GDMTHGeneraciónEnergíaBajío</v>
      </c>
      <c r="E346" s="180" t="s">
        <v>54</v>
      </c>
      <c r="F346" s="181" t="s">
        <v>159</v>
      </c>
      <c r="G346" s="181" t="s">
        <v>184</v>
      </c>
      <c r="H346" s="181" t="s">
        <v>135</v>
      </c>
      <c r="I346" s="181" t="s">
        <v>62</v>
      </c>
      <c r="J346" s="99" t="s">
        <v>146</v>
      </c>
      <c r="K346" s="506">
        <f>+INDEX(CEC_MARZO_2025!$N$12:$N$351,MATCH($B346,CEC_MARZO_2025!$B$12:$B$351,0))</f>
        <v>0.92729886849500376</v>
      </c>
    </row>
    <row r="347" spans="1:11" ht="16.5" x14ac:dyDescent="0.3">
      <c r="A347" s="67" t="str">
        <f t="shared" si="17"/>
        <v>GDMTHGeneraciónBajíoI</v>
      </c>
      <c r="B347" s="250" t="str">
        <f t="shared" si="15"/>
        <v>GDMTHBajíoI</v>
      </c>
      <c r="C347" s="67" t="str">
        <f t="shared" si="16"/>
        <v>GDMTHGeneraciónEnergíaBajío</v>
      </c>
      <c r="E347" s="180" t="s">
        <v>54</v>
      </c>
      <c r="F347" s="181" t="s">
        <v>159</v>
      </c>
      <c r="G347" s="181" t="s">
        <v>184</v>
      </c>
      <c r="H347" s="181" t="s">
        <v>135</v>
      </c>
      <c r="I347" s="181" t="s">
        <v>62</v>
      </c>
      <c r="J347" s="99" t="s">
        <v>147</v>
      </c>
      <c r="K347" s="506">
        <f>+INDEX(CEC_MARZO_2025!$N$12:$N$351,MATCH($B347,CEC_MARZO_2025!$B$12:$B$351,0))</f>
        <v>1.8095558975974122</v>
      </c>
    </row>
    <row r="348" spans="1:11" ht="16.5" x14ac:dyDescent="0.3">
      <c r="A348" s="67" t="str">
        <f t="shared" si="17"/>
        <v>GDMTHGeneraciónBajíoP</v>
      </c>
      <c r="B348" s="250" t="str">
        <f t="shared" si="15"/>
        <v>GDMTHBajíoP</v>
      </c>
      <c r="C348" s="67" t="str">
        <f t="shared" si="16"/>
        <v>GDMTHGeneraciónEnergíaBajío</v>
      </c>
      <c r="E348" s="180" t="s">
        <v>54</v>
      </c>
      <c r="F348" s="181" t="s">
        <v>159</v>
      </c>
      <c r="G348" s="181" t="s">
        <v>184</v>
      </c>
      <c r="H348" s="181" t="s">
        <v>135</v>
      </c>
      <c r="I348" s="181" t="s">
        <v>62</v>
      </c>
      <c r="J348" s="99" t="s">
        <v>148</v>
      </c>
      <c r="K348" s="506">
        <f>+INDEX(CEC_MARZO_2025!$N$12:$N$351,MATCH($B348,CEC_MARZO_2025!$B$12:$B$351,0))</f>
        <v>2.0908797194703159</v>
      </c>
    </row>
    <row r="349" spans="1:11" ht="16.5" x14ac:dyDescent="0.3">
      <c r="A349" s="67" t="str">
        <f t="shared" si="17"/>
        <v>GDMTOGeneraciónBajío</v>
      </c>
      <c r="B349" s="250" t="str">
        <f t="shared" si="15"/>
        <v>GDMTOBajíoNA</v>
      </c>
      <c r="C349" s="67" t="str">
        <f t="shared" si="16"/>
        <v>GDMTOGeneraciónEnergíaBajío</v>
      </c>
      <c r="E349" s="180" t="s">
        <v>55</v>
      </c>
      <c r="F349" s="181" t="s">
        <v>159</v>
      </c>
      <c r="G349" s="181" t="s">
        <v>184</v>
      </c>
      <c r="H349" s="181" t="s">
        <v>135</v>
      </c>
      <c r="I349" s="181" t="s">
        <v>62</v>
      </c>
      <c r="J349" s="99" t="s">
        <v>161</v>
      </c>
      <c r="K349" s="506">
        <f>+INDEX(CEC_MARZO_2025!$N$12:$N$351,MATCH($B349,CEC_MARZO_2025!$B$12:$B$351,0))</f>
        <v>1.4471567648178445</v>
      </c>
    </row>
    <row r="350" spans="1:11" ht="16.5" x14ac:dyDescent="0.3">
      <c r="A350" s="67" t="str">
        <f t="shared" si="17"/>
        <v>RAMTGeneraciónBajío</v>
      </c>
      <c r="B350" s="250" t="str">
        <f t="shared" si="15"/>
        <v>RAMTBajíoNA</v>
      </c>
      <c r="C350" s="67" t="str">
        <f t="shared" si="16"/>
        <v>RAMTGeneraciónEnergíaBajío</v>
      </c>
      <c r="E350" s="180" t="s">
        <v>60</v>
      </c>
      <c r="F350" s="181" t="s">
        <v>159</v>
      </c>
      <c r="G350" s="181" t="s">
        <v>184</v>
      </c>
      <c r="H350" s="181" t="s">
        <v>135</v>
      </c>
      <c r="I350" s="181" t="s">
        <v>62</v>
      </c>
      <c r="J350" s="99" t="s">
        <v>161</v>
      </c>
      <c r="K350" s="506">
        <f>+INDEX(CEC_MARZO_2025!$N$12:$N$351,MATCH($B350,CEC_MARZO_2025!$B$12:$B$351,0))</f>
        <v>0.78203893645389189</v>
      </c>
    </row>
    <row r="351" spans="1:11" ht="16.5" x14ac:dyDescent="0.3">
      <c r="A351" s="67" t="str">
        <f t="shared" si="17"/>
        <v>DISTGeneraciónBajíoB</v>
      </c>
      <c r="B351" s="250" t="str">
        <f t="shared" si="15"/>
        <v>DISTBajíoB</v>
      </c>
      <c r="C351" s="67" t="str">
        <f t="shared" si="16"/>
        <v>DISTGeneraciónEnergíaBajío</v>
      </c>
      <c r="E351" s="180" t="s">
        <v>51</v>
      </c>
      <c r="F351" s="181" t="s">
        <v>159</v>
      </c>
      <c r="G351" s="181" t="s">
        <v>184</v>
      </c>
      <c r="H351" s="181" t="s">
        <v>135</v>
      </c>
      <c r="I351" s="181" t="s">
        <v>62</v>
      </c>
      <c r="J351" s="99" t="s">
        <v>146</v>
      </c>
      <c r="K351" s="506">
        <f>+INDEX(CEC_MARZO_2025!$N$12:$N$351,MATCH($B351,CEC_MARZO_2025!$B$12:$B$351,0))</f>
        <v>0.97065163891037398</v>
      </c>
    </row>
    <row r="352" spans="1:11" ht="16.5" x14ac:dyDescent="0.3">
      <c r="A352" s="67" t="str">
        <f t="shared" si="17"/>
        <v>DISTGeneraciónBajíoI</v>
      </c>
      <c r="B352" s="250" t="str">
        <f t="shared" si="15"/>
        <v>DISTBajíoI</v>
      </c>
      <c r="C352" s="67" t="str">
        <f t="shared" si="16"/>
        <v>DISTGeneraciónEnergíaBajío</v>
      </c>
      <c r="E352" s="180" t="s">
        <v>51</v>
      </c>
      <c r="F352" s="181" t="s">
        <v>159</v>
      </c>
      <c r="G352" s="181" t="s">
        <v>184</v>
      </c>
      <c r="H352" s="181" t="s">
        <v>135</v>
      </c>
      <c r="I352" s="181" t="s">
        <v>62</v>
      </c>
      <c r="J352" s="99" t="s">
        <v>147</v>
      </c>
      <c r="K352" s="506">
        <f>+INDEX(CEC_MARZO_2025!$N$12:$N$351,MATCH($B352,CEC_MARZO_2025!$B$12:$B$351,0))</f>
        <v>1.7198475674738329</v>
      </c>
    </row>
    <row r="353" spans="1:11" ht="16.5" x14ac:dyDescent="0.3">
      <c r="A353" s="67" t="str">
        <f t="shared" si="17"/>
        <v>DISTGeneraciónBajíoP</v>
      </c>
      <c r="B353" s="250" t="str">
        <f t="shared" si="15"/>
        <v>DISTBajíoP</v>
      </c>
      <c r="C353" s="67" t="str">
        <f t="shared" si="16"/>
        <v>DISTGeneraciónEnergíaBajío</v>
      </c>
      <c r="E353" s="180" t="s">
        <v>51</v>
      </c>
      <c r="F353" s="181" t="s">
        <v>159</v>
      </c>
      <c r="G353" s="181" t="s">
        <v>184</v>
      </c>
      <c r="H353" s="181" t="s">
        <v>135</v>
      </c>
      <c r="I353" s="181" t="s">
        <v>62</v>
      </c>
      <c r="J353" s="99" t="s">
        <v>148</v>
      </c>
      <c r="K353" s="506">
        <f>+INDEX(CEC_MARZO_2025!$N$12:$N$351,MATCH($B353,CEC_MARZO_2025!$B$12:$B$351,0))</f>
        <v>2.0790562366297594</v>
      </c>
    </row>
    <row r="354" spans="1:11" ht="16.5" x14ac:dyDescent="0.3">
      <c r="A354" s="67" t="str">
        <f t="shared" si="17"/>
        <v>DISTGeneraciónBajíoSP</v>
      </c>
      <c r="B354" s="250" t="str">
        <f t="shared" si="15"/>
        <v>DISTBajíoSP</v>
      </c>
      <c r="C354" s="67" t="str">
        <f t="shared" si="16"/>
        <v>DISTGeneraciónEnergíaBajío</v>
      </c>
      <c r="E354" s="180" t="s">
        <v>51</v>
      </c>
      <c r="F354" s="181" t="s">
        <v>159</v>
      </c>
      <c r="G354" s="181" t="s">
        <v>184</v>
      </c>
      <c r="H354" s="181" t="s">
        <v>135</v>
      </c>
      <c r="I354" s="181" t="s">
        <v>62</v>
      </c>
      <c r="J354" s="99" t="s">
        <v>151</v>
      </c>
      <c r="K354" s="506">
        <f>+INDEX(CEC_MARZO_2025!$N$12:$N$351,MATCH($B354,CEC_MARZO_2025!$B$12:$B$351,0))</f>
        <v>0</v>
      </c>
    </row>
    <row r="355" spans="1:11" ht="16.5" x14ac:dyDescent="0.3">
      <c r="A355" s="67" t="str">
        <f t="shared" si="17"/>
        <v>DITGeneraciónBajíoB</v>
      </c>
      <c r="B355" s="250" t="str">
        <f t="shared" si="15"/>
        <v>DITBajíoB</v>
      </c>
      <c r="C355" s="67" t="str">
        <f t="shared" si="16"/>
        <v>DITGeneraciónEnergíaBajío</v>
      </c>
      <c r="E355" s="180" t="s">
        <v>52</v>
      </c>
      <c r="F355" s="181" t="s">
        <v>159</v>
      </c>
      <c r="G355" s="181" t="s">
        <v>184</v>
      </c>
      <c r="H355" s="181" t="s">
        <v>135</v>
      </c>
      <c r="I355" s="181" t="s">
        <v>62</v>
      </c>
      <c r="J355" s="99" t="s">
        <v>146</v>
      </c>
      <c r="K355" s="506">
        <f>+INDEX(CEC_MARZO_2025!$N$12:$N$351,MATCH($B355,CEC_MARZO_2025!$B$12:$B$351,0))</f>
        <v>0.8334617030937681</v>
      </c>
    </row>
    <row r="356" spans="1:11" ht="16.5" x14ac:dyDescent="0.3">
      <c r="A356" s="67" t="str">
        <f t="shared" si="17"/>
        <v>DITGeneraciónBajíoI</v>
      </c>
      <c r="B356" s="250" t="str">
        <f t="shared" si="15"/>
        <v>DITBajíoI</v>
      </c>
      <c r="C356" s="67" t="str">
        <f t="shared" si="16"/>
        <v>DITGeneraciónEnergíaBajío</v>
      </c>
      <c r="E356" s="180" t="s">
        <v>52</v>
      </c>
      <c r="F356" s="181" t="s">
        <v>159</v>
      </c>
      <c r="G356" s="181" t="s">
        <v>184</v>
      </c>
      <c r="H356" s="181" t="s">
        <v>135</v>
      </c>
      <c r="I356" s="181" t="s">
        <v>62</v>
      </c>
      <c r="J356" s="99" t="s">
        <v>147</v>
      </c>
      <c r="K356" s="506">
        <f>+INDEX(CEC_MARZO_2025!$N$12:$N$351,MATCH($B356,CEC_MARZO_2025!$B$12:$B$351,0))</f>
        <v>1.6292008656962396</v>
      </c>
    </row>
    <row r="357" spans="1:11" ht="16.5" x14ac:dyDescent="0.3">
      <c r="A357" s="67" t="str">
        <f t="shared" si="17"/>
        <v>DITGeneraciónBajíoP</v>
      </c>
      <c r="B357" s="250" t="str">
        <f t="shared" si="15"/>
        <v>DITBajíoP</v>
      </c>
      <c r="C357" s="67" t="str">
        <f t="shared" si="16"/>
        <v>DITGeneraciónEnergíaBajío</v>
      </c>
      <c r="E357" s="180" t="s">
        <v>52</v>
      </c>
      <c r="F357" s="181" t="s">
        <v>159</v>
      </c>
      <c r="G357" s="181" t="s">
        <v>184</v>
      </c>
      <c r="H357" s="181" t="s">
        <v>135</v>
      </c>
      <c r="I357" s="181" t="s">
        <v>62</v>
      </c>
      <c r="J357" s="99" t="s">
        <v>148</v>
      </c>
      <c r="K357" s="506">
        <f>+INDEX(CEC_MARZO_2025!$N$12:$N$351,MATCH($B357,CEC_MARZO_2025!$B$12:$B$351,0))</f>
        <v>1.8119956638978456</v>
      </c>
    </row>
    <row r="358" spans="1:11" ht="16.5" x14ac:dyDescent="0.3">
      <c r="A358" s="67" t="str">
        <f t="shared" si="17"/>
        <v>DITGeneraciónBajíoSP</v>
      </c>
      <c r="B358" s="250" t="str">
        <f t="shared" si="15"/>
        <v>DITBajíoSP</v>
      </c>
      <c r="C358" s="67" t="str">
        <f t="shared" si="16"/>
        <v>DITGeneraciónEnergíaBajío</v>
      </c>
      <c r="E358" s="187" t="s">
        <v>52</v>
      </c>
      <c r="F358" s="181" t="s">
        <v>159</v>
      </c>
      <c r="G358" s="181" t="s">
        <v>184</v>
      </c>
      <c r="H358" s="181" t="s">
        <v>135</v>
      </c>
      <c r="I358" s="181" t="s">
        <v>62</v>
      </c>
      <c r="J358" s="99" t="s">
        <v>151</v>
      </c>
      <c r="K358" s="506">
        <f>+INDEX(CEC_MARZO_2025!$N$12:$N$351,MATCH($B358,CEC_MARZO_2025!$B$12:$B$351,0))</f>
        <v>0</v>
      </c>
    </row>
    <row r="359" spans="1:11" ht="16.5" x14ac:dyDescent="0.3">
      <c r="A359" s="67" t="str">
        <f t="shared" si="17"/>
        <v>DB1GeneraciónCentro Occidente</v>
      </c>
      <c r="B359" s="250" t="str">
        <f t="shared" si="15"/>
        <v>DB1Centro OccidenteNA</v>
      </c>
      <c r="C359" s="67" t="str">
        <f t="shared" si="16"/>
        <v>DB1GeneraciónEnergíaCentro Occidente</v>
      </c>
      <c r="E359" s="187" t="s">
        <v>48</v>
      </c>
      <c r="F359" s="181" t="s">
        <v>159</v>
      </c>
      <c r="G359" s="181" t="s">
        <v>184</v>
      </c>
      <c r="H359" s="181" t="s">
        <v>135</v>
      </c>
      <c r="I359" s="181" t="s">
        <v>63</v>
      </c>
      <c r="J359" s="99" t="s">
        <v>161</v>
      </c>
      <c r="K359" s="506">
        <f>+INDEX(CEC_MARZO_2025!$N$12:$N$351,MATCH($B359,CEC_MARZO_2025!$B$12:$B$351,0))</f>
        <v>0.81338054969790463</v>
      </c>
    </row>
    <row r="360" spans="1:11" ht="16.5" x14ac:dyDescent="0.3">
      <c r="A360" s="67" t="str">
        <f t="shared" si="17"/>
        <v>DB2GeneraciónCentro Occidente</v>
      </c>
      <c r="B360" s="250" t="str">
        <f t="shared" si="15"/>
        <v>DB2Centro OccidenteNA</v>
      </c>
      <c r="C360" s="67" t="str">
        <f t="shared" si="16"/>
        <v>DB2GeneraciónEnergíaCentro Occidente</v>
      </c>
      <c r="E360" s="187" t="s">
        <v>50</v>
      </c>
      <c r="F360" s="181" t="s">
        <v>159</v>
      </c>
      <c r="G360" s="181" t="s">
        <v>184</v>
      </c>
      <c r="H360" s="181" t="s">
        <v>135</v>
      </c>
      <c r="I360" s="181" t="s">
        <v>63</v>
      </c>
      <c r="J360" s="99" t="s">
        <v>161</v>
      </c>
      <c r="K360" s="506">
        <f>+INDEX(CEC_MARZO_2025!$N$12:$N$351,MATCH($B360,CEC_MARZO_2025!$B$12:$B$351,0))</f>
        <v>0.81431892135191575</v>
      </c>
    </row>
    <row r="361" spans="1:11" ht="16.5" x14ac:dyDescent="0.3">
      <c r="A361" s="67" t="str">
        <f t="shared" si="17"/>
        <v>PDBTGeneraciónCentro Occidente</v>
      </c>
      <c r="B361" s="250" t="str">
        <f t="shared" si="15"/>
        <v>PDBTCentro OccidenteNA</v>
      </c>
      <c r="C361" s="67" t="str">
        <f t="shared" si="16"/>
        <v>PDBTGeneraciónEnergíaCentro Occidente</v>
      </c>
      <c r="E361" s="180" t="s">
        <v>56</v>
      </c>
      <c r="F361" s="181" t="s">
        <v>159</v>
      </c>
      <c r="G361" s="181" t="s">
        <v>184</v>
      </c>
      <c r="H361" s="181" t="s">
        <v>135</v>
      </c>
      <c r="I361" s="181" t="s">
        <v>63</v>
      </c>
      <c r="J361" s="99" t="s">
        <v>161</v>
      </c>
      <c r="K361" s="506">
        <f>+INDEX(CEC_MARZO_2025!$N$12:$N$351,MATCH($B361,CEC_MARZO_2025!$B$12:$B$351,0))</f>
        <v>1.5368650949414253</v>
      </c>
    </row>
    <row r="362" spans="1:11" ht="16.5" x14ac:dyDescent="0.3">
      <c r="A362" s="67" t="str">
        <f t="shared" si="17"/>
        <v>GDBTGeneraciónCentro Occidente</v>
      </c>
      <c r="B362" s="250" t="str">
        <f t="shared" si="15"/>
        <v>GDBTCentro OccidenteNA</v>
      </c>
      <c r="C362" s="67" t="str">
        <f t="shared" si="16"/>
        <v>GDBTGeneraciónEnergíaCentro Occidente</v>
      </c>
      <c r="E362" s="180" t="s">
        <v>53</v>
      </c>
      <c r="F362" s="181" t="s">
        <v>159</v>
      </c>
      <c r="G362" s="181" t="s">
        <v>184</v>
      </c>
      <c r="H362" s="181" t="s">
        <v>135</v>
      </c>
      <c r="I362" s="181" t="s">
        <v>63</v>
      </c>
      <c r="J362" s="99" t="s">
        <v>161</v>
      </c>
      <c r="K362" s="506">
        <f>+INDEX(CEC_MARZO_2025!$N$12:$N$351,MATCH($B362,CEC_MARZO_2025!$B$12:$B$351,0))</f>
        <v>1.3527565764242024</v>
      </c>
    </row>
    <row r="363" spans="1:11" ht="16.5" x14ac:dyDescent="0.3">
      <c r="A363" s="67" t="str">
        <f t="shared" si="17"/>
        <v>RABTGeneraciónCentro Occidente</v>
      </c>
      <c r="B363" s="250" t="str">
        <f t="shared" si="15"/>
        <v>RABTCentro OccidenteNA</v>
      </c>
      <c r="C363" s="67" t="str">
        <f t="shared" si="16"/>
        <v>RABTGeneraciónEnergíaCentro Occidente</v>
      </c>
      <c r="E363" s="180" t="s">
        <v>59</v>
      </c>
      <c r="F363" s="181" t="s">
        <v>159</v>
      </c>
      <c r="G363" s="181" t="s">
        <v>184</v>
      </c>
      <c r="H363" s="181" t="s">
        <v>135</v>
      </c>
      <c r="I363" s="181" t="s">
        <v>63</v>
      </c>
      <c r="J363" s="99" t="s">
        <v>161</v>
      </c>
      <c r="K363" s="506">
        <f>+INDEX(CEC_MARZO_2025!$N$12:$N$351,MATCH($B363,CEC_MARZO_2025!$B$12:$B$351,0))</f>
        <v>0.80474753048099001</v>
      </c>
    </row>
    <row r="364" spans="1:11" ht="16.5" x14ac:dyDescent="0.3">
      <c r="A364" s="67" t="str">
        <f t="shared" si="17"/>
        <v>APBTGeneraciónCentro Occidente</v>
      </c>
      <c r="B364" s="250" t="str">
        <f t="shared" ref="B364:B427" si="18">E364&amp;I364&amp;J364</f>
        <v>APBTCentro OccidenteNA</v>
      </c>
      <c r="C364" s="67" t="str">
        <f t="shared" si="16"/>
        <v>APBTGeneraciónEnergíaCentro Occidente</v>
      </c>
      <c r="E364" s="180" t="s">
        <v>57</v>
      </c>
      <c r="F364" s="181" t="s">
        <v>159</v>
      </c>
      <c r="G364" s="181" t="s">
        <v>184</v>
      </c>
      <c r="H364" s="181" t="s">
        <v>135</v>
      </c>
      <c r="I364" s="181" t="s">
        <v>63</v>
      </c>
      <c r="J364" s="99" t="s">
        <v>161</v>
      </c>
      <c r="K364" s="506">
        <f>+INDEX(CEC_MARZO_2025!$N$12:$N$351,MATCH($B364,CEC_MARZO_2025!$B$12:$B$351,0))</f>
        <v>1.4323304926844502</v>
      </c>
    </row>
    <row r="365" spans="1:11" ht="16.5" x14ac:dyDescent="0.3">
      <c r="A365" s="67" t="str">
        <f t="shared" si="17"/>
        <v>APMTGeneraciónCentro Occidente</v>
      </c>
      <c r="B365" s="250" t="str">
        <f t="shared" si="18"/>
        <v>APMTCentro OccidenteNA</v>
      </c>
      <c r="C365" s="67" t="str">
        <f t="shared" si="16"/>
        <v>APMTGeneraciónEnergíaCentro Occidente</v>
      </c>
      <c r="E365" s="180" t="s">
        <v>58</v>
      </c>
      <c r="F365" s="181" t="s">
        <v>159</v>
      </c>
      <c r="G365" s="181" t="s">
        <v>184</v>
      </c>
      <c r="H365" s="181" t="s">
        <v>135</v>
      </c>
      <c r="I365" s="181" t="s">
        <v>63</v>
      </c>
      <c r="J365" s="99" t="s">
        <v>161</v>
      </c>
      <c r="K365" s="506">
        <f>+INDEX(CEC_MARZO_2025!$N$12:$N$351,MATCH($B365,CEC_MARZO_2025!$B$12:$B$351,0))</f>
        <v>1.2653003382702512</v>
      </c>
    </row>
    <row r="366" spans="1:11" ht="16.5" x14ac:dyDescent="0.3">
      <c r="A366" s="67" t="str">
        <f t="shared" si="17"/>
        <v>GDMTHGeneraciónCentro OccidenteB</v>
      </c>
      <c r="B366" s="250" t="str">
        <f t="shared" si="18"/>
        <v>GDMTHCentro OccidenteB</v>
      </c>
      <c r="C366" s="67" t="str">
        <f t="shared" si="16"/>
        <v>GDMTHGeneraciónEnergíaCentro Occidente</v>
      </c>
      <c r="E366" s="180" t="s">
        <v>54</v>
      </c>
      <c r="F366" s="181" t="s">
        <v>159</v>
      </c>
      <c r="G366" s="181" t="s">
        <v>184</v>
      </c>
      <c r="H366" s="181" t="s">
        <v>135</v>
      </c>
      <c r="I366" s="181" t="s">
        <v>63</v>
      </c>
      <c r="J366" s="99" t="s">
        <v>146</v>
      </c>
      <c r="K366" s="506">
        <f>+INDEX(CEC_MARZO_2025!$N$12:$N$351,MATCH($B366,CEC_MARZO_2025!$B$12:$B$351,0))</f>
        <v>0.9248591021945709</v>
      </c>
    </row>
    <row r="367" spans="1:11" ht="16.5" x14ac:dyDescent="0.3">
      <c r="A367" s="67" t="str">
        <f t="shared" si="17"/>
        <v>GDMTHGeneraciónCentro OccidenteI</v>
      </c>
      <c r="B367" s="250" t="str">
        <f t="shared" si="18"/>
        <v>GDMTHCentro OccidenteI</v>
      </c>
      <c r="C367" s="67" t="str">
        <f t="shared" si="16"/>
        <v>GDMTHGeneraciónEnergíaCentro Occidente</v>
      </c>
      <c r="E367" s="180" t="s">
        <v>54</v>
      </c>
      <c r="F367" s="181" t="s">
        <v>159</v>
      </c>
      <c r="G367" s="181" t="s">
        <v>184</v>
      </c>
      <c r="H367" s="181" t="s">
        <v>135</v>
      </c>
      <c r="I367" s="181" t="s">
        <v>63</v>
      </c>
      <c r="J367" s="99" t="s">
        <v>147</v>
      </c>
      <c r="K367" s="506">
        <f>+INDEX(CEC_MARZO_2025!$N$12:$N$351,MATCH($B367,CEC_MARZO_2025!$B$12:$B$351,0))</f>
        <v>1.8123710125594505</v>
      </c>
    </row>
    <row r="368" spans="1:11" ht="16.5" x14ac:dyDescent="0.3">
      <c r="A368" s="67" t="str">
        <f t="shared" si="17"/>
        <v>GDMTHGeneraciónCentro OccidenteP</v>
      </c>
      <c r="B368" s="250" t="str">
        <f t="shared" si="18"/>
        <v>GDMTHCentro OccidenteP</v>
      </c>
      <c r="C368" s="67" t="str">
        <f t="shared" si="16"/>
        <v>GDMTHGeneraciónEnergíaCentro Occidente</v>
      </c>
      <c r="E368" s="180" t="s">
        <v>54</v>
      </c>
      <c r="F368" s="181" t="s">
        <v>159</v>
      </c>
      <c r="G368" s="181" t="s">
        <v>184</v>
      </c>
      <c r="H368" s="181" t="s">
        <v>135</v>
      </c>
      <c r="I368" s="181" t="s">
        <v>63</v>
      </c>
      <c r="J368" s="99" t="s">
        <v>148</v>
      </c>
      <c r="K368" s="506">
        <f>+INDEX(CEC_MARZO_2025!$N$12:$N$351,MATCH($B368,CEC_MARZO_2025!$B$12:$B$351,0))</f>
        <v>2.0676081024508086</v>
      </c>
    </row>
    <row r="369" spans="1:11" ht="16.5" x14ac:dyDescent="0.3">
      <c r="A369" s="67" t="str">
        <f t="shared" si="17"/>
        <v>GDMTOGeneraciónCentro Occidente</v>
      </c>
      <c r="B369" s="250" t="str">
        <f t="shared" si="18"/>
        <v>GDMTOCentro OccidenteNA</v>
      </c>
      <c r="C369" s="67" t="str">
        <f t="shared" si="16"/>
        <v>GDMTOGeneraciónEnergíaCentro Occidente</v>
      </c>
      <c r="E369" s="180" t="s">
        <v>55</v>
      </c>
      <c r="F369" s="181" t="s">
        <v>159</v>
      </c>
      <c r="G369" s="181" t="s">
        <v>184</v>
      </c>
      <c r="H369" s="181" t="s">
        <v>135</v>
      </c>
      <c r="I369" s="181" t="s">
        <v>63</v>
      </c>
      <c r="J369" s="99" t="s">
        <v>161</v>
      </c>
      <c r="K369" s="506">
        <f>+INDEX(CEC_MARZO_2025!$N$12:$N$351,MATCH($B369,CEC_MARZO_2025!$B$12:$B$351,0))</f>
        <v>1.2938268365522265</v>
      </c>
    </row>
    <row r="370" spans="1:11" ht="16.5" x14ac:dyDescent="0.3">
      <c r="A370" s="67" t="str">
        <f t="shared" si="17"/>
        <v>RAMTGeneraciónCentro Occidente</v>
      </c>
      <c r="B370" s="250" t="str">
        <f t="shared" si="18"/>
        <v>RAMTCentro OccidenteNA</v>
      </c>
      <c r="C370" s="67" t="str">
        <f t="shared" si="16"/>
        <v>RAMTGeneraciónEnergíaCentro Occidente</v>
      </c>
      <c r="E370" s="180" t="s">
        <v>60</v>
      </c>
      <c r="F370" s="181" t="s">
        <v>159</v>
      </c>
      <c r="G370" s="181" t="s">
        <v>184</v>
      </c>
      <c r="H370" s="181" t="s">
        <v>135</v>
      </c>
      <c r="I370" s="181" t="s">
        <v>63</v>
      </c>
      <c r="J370" s="99" t="s">
        <v>161</v>
      </c>
      <c r="K370" s="506">
        <f>+INDEX(CEC_MARZO_2025!$N$12:$N$351,MATCH($B370,CEC_MARZO_2025!$B$12:$B$351,0))</f>
        <v>0.78072521613827361</v>
      </c>
    </row>
    <row r="371" spans="1:11" ht="16.5" x14ac:dyDescent="0.3">
      <c r="A371" s="67" t="str">
        <f t="shared" si="17"/>
        <v>DISTGeneraciónCentro OccidenteB</v>
      </c>
      <c r="B371" s="250" t="str">
        <f t="shared" si="18"/>
        <v>DISTCentro OccidenteB</v>
      </c>
      <c r="C371" s="67" t="str">
        <f t="shared" si="16"/>
        <v>DISTGeneraciónEnergíaCentro Occidente</v>
      </c>
      <c r="E371" s="180" t="s">
        <v>51</v>
      </c>
      <c r="F371" s="181" t="s">
        <v>159</v>
      </c>
      <c r="G371" s="181" t="s">
        <v>184</v>
      </c>
      <c r="H371" s="181" t="s">
        <v>135</v>
      </c>
      <c r="I371" s="181" t="s">
        <v>63</v>
      </c>
      <c r="J371" s="99" t="s">
        <v>146</v>
      </c>
      <c r="K371" s="506">
        <f>+INDEX(CEC_MARZO_2025!$N$12:$N$351,MATCH($B371,CEC_MARZO_2025!$B$12:$B$351,0))</f>
        <v>0.92898793747222563</v>
      </c>
    </row>
    <row r="372" spans="1:11" ht="16.5" x14ac:dyDescent="0.3">
      <c r="A372" s="67" t="str">
        <f t="shared" si="17"/>
        <v>DISTGeneraciónCentro OccidenteI</v>
      </c>
      <c r="B372" s="250" t="str">
        <f t="shared" si="18"/>
        <v>DISTCentro OccidenteI</v>
      </c>
      <c r="C372" s="67" t="str">
        <f t="shared" si="16"/>
        <v>DISTGeneraciónEnergíaCentro Occidente</v>
      </c>
      <c r="E372" s="180" t="s">
        <v>51</v>
      </c>
      <c r="F372" s="181" t="s">
        <v>159</v>
      </c>
      <c r="G372" s="181" t="s">
        <v>184</v>
      </c>
      <c r="H372" s="181" t="s">
        <v>135</v>
      </c>
      <c r="I372" s="181" t="s">
        <v>63</v>
      </c>
      <c r="J372" s="99" t="s">
        <v>147</v>
      </c>
      <c r="K372" s="506">
        <f>+INDEX(CEC_MARZO_2025!$N$12:$N$351,MATCH($B372,CEC_MARZO_2025!$B$12:$B$351,0))</f>
        <v>1.6528478313773507</v>
      </c>
    </row>
    <row r="373" spans="1:11" ht="16.5" x14ac:dyDescent="0.3">
      <c r="A373" s="67" t="str">
        <f t="shared" si="17"/>
        <v>DISTGeneraciónCentro OccidenteP</v>
      </c>
      <c r="B373" s="250" t="str">
        <f t="shared" si="18"/>
        <v>DISTCentro OccidenteP</v>
      </c>
      <c r="C373" s="67" t="str">
        <f t="shared" si="16"/>
        <v>DISTGeneraciónEnergíaCentro Occidente</v>
      </c>
      <c r="E373" s="187" t="s">
        <v>51</v>
      </c>
      <c r="F373" s="181" t="s">
        <v>159</v>
      </c>
      <c r="G373" s="181" t="s">
        <v>184</v>
      </c>
      <c r="H373" s="181" t="s">
        <v>135</v>
      </c>
      <c r="I373" s="181" t="s">
        <v>63</v>
      </c>
      <c r="J373" s="99" t="s">
        <v>148</v>
      </c>
      <c r="K373" s="506">
        <f>+INDEX(CEC_MARZO_2025!$N$12:$N$351,MATCH($B373,CEC_MARZO_2025!$B$12:$B$351,0))</f>
        <v>1.9829669792588962</v>
      </c>
    </row>
    <row r="374" spans="1:11" ht="16.5" x14ac:dyDescent="0.3">
      <c r="A374" s="67" t="str">
        <f t="shared" si="17"/>
        <v>DISTGeneraciónCentro OccidenteSP</v>
      </c>
      <c r="B374" s="250" t="str">
        <f t="shared" si="18"/>
        <v>DISTCentro OccidenteSP</v>
      </c>
      <c r="C374" s="67" t="str">
        <f t="shared" si="16"/>
        <v>DISTGeneraciónEnergíaCentro Occidente</v>
      </c>
      <c r="E374" s="180" t="s">
        <v>51</v>
      </c>
      <c r="F374" s="181" t="s">
        <v>159</v>
      </c>
      <c r="G374" s="181" t="s">
        <v>184</v>
      </c>
      <c r="H374" s="181" t="s">
        <v>135</v>
      </c>
      <c r="I374" s="181" t="s">
        <v>63</v>
      </c>
      <c r="J374" s="99" t="s">
        <v>151</v>
      </c>
      <c r="K374" s="506">
        <f>+INDEX(CEC_MARZO_2025!$N$12:$N$351,MATCH($B374,CEC_MARZO_2025!$B$12:$B$351,0))</f>
        <v>0</v>
      </c>
    </row>
    <row r="375" spans="1:11" ht="16.5" x14ac:dyDescent="0.3">
      <c r="A375" s="67" t="str">
        <f t="shared" si="17"/>
        <v>DITGeneraciónCentro OccidenteB</v>
      </c>
      <c r="B375" s="250" t="str">
        <f t="shared" si="18"/>
        <v>DITCentro OccidenteB</v>
      </c>
      <c r="C375" s="67" t="str">
        <f t="shared" si="16"/>
        <v>DITGeneraciónEnergíaCentro Occidente</v>
      </c>
      <c r="E375" s="180" t="s">
        <v>52</v>
      </c>
      <c r="F375" s="181" t="s">
        <v>159</v>
      </c>
      <c r="G375" s="181" t="s">
        <v>184</v>
      </c>
      <c r="H375" s="181" t="s">
        <v>135</v>
      </c>
      <c r="I375" s="181" t="s">
        <v>63</v>
      </c>
      <c r="J375" s="99" t="s">
        <v>146</v>
      </c>
      <c r="K375" s="506">
        <f>+INDEX(CEC_MARZO_2025!$N$12:$N$351,MATCH($B375,CEC_MARZO_2025!$B$12:$B$351,0))</f>
        <v>0.87437470720870636</v>
      </c>
    </row>
    <row r="376" spans="1:11" ht="16.5" x14ac:dyDescent="0.3">
      <c r="A376" s="67" t="str">
        <f t="shared" si="17"/>
        <v>DITGeneraciónCentro OccidenteI</v>
      </c>
      <c r="B376" s="250" t="str">
        <f t="shared" si="18"/>
        <v>DITCentro OccidenteI</v>
      </c>
      <c r="C376" s="67" t="str">
        <f t="shared" si="16"/>
        <v>DITGeneraciónEnergíaCentro Occidente</v>
      </c>
      <c r="E376" s="180" t="s">
        <v>52</v>
      </c>
      <c r="F376" s="181" t="s">
        <v>159</v>
      </c>
      <c r="G376" s="181" t="s">
        <v>184</v>
      </c>
      <c r="H376" s="181" t="s">
        <v>135</v>
      </c>
      <c r="I376" s="181" t="s">
        <v>63</v>
      </c>
      <c r="J376" s="99" t="s">
        <v>147</v>
      </c>
      <c r="K376" s="506">
        <f>+INDEX(CEC_MARZO_2025!$N$12:$N$351,MATCH($B376,CEC_MARZO_2025!$B$12:$B$351,0))</f>
        <v>1.6312652833350667</v>
      </c>
    </row>
    <row r="377" spans="1:11" ht="16.5" x14ac:dyDescent="0.3">
      <c r="A377" s="67" t="str">
        <f t="shared" si="17"/>
        <v>DITGeneraciónCentro OccidenteP</v>
      </c>
      <c r="B377" s="250" t="str">
        <f t="shared" si="18"/>
        <v>DITCentro OccidenteP</v>
      </c>
      <c r="C377" s="67" t="str">
        <f t="shared" si="16"/>
        <v>DITGeneraciónEnergíaCentro Occidente</v>
      </c>
      <c r="E377" s="180" t="s">
        <v>52</v>
      </c>
      <c r="F377" s="181" t="s">
        <v>159</v>
      </c>
      <c r="G377" s="181" t="s">
        <v>184</v>
      </c>
      <c r="H377" s="181" t="s">
        <v>135</v>
      </c>
      <c r="I377" s="181" t="s">
        <v>63</v>
      </c>
      <c r="J377" s="99" t="s">
        <v>148</v>
      </c>
      <c r="K377" s="506">
        <f>+INDEX(CEC_MARZO_2025!$N$12:$N$351,MATCH($B377,CEC_MARZO_2025!$B$12:$B$351,0))</f>
        <v>1.8425865798186489</v>
      </c>
    </row>
    <row r="378" spans="1:11" ht="16.5" x14ac:dyDescent="0.3">
      <c r="A378" s="67" t="str">
        <f t="shared" si="17"/>
        <v>DITGeneraciónCentro OccidenteSP</v>
      </c>
      <c r="B378" s="250" t="str">
        <f t="shared" si="18"/>
        <v>DITCentro OccidenteSP</v>
      </c>
      <c r="C378" s="67" t="str">
        <f t="shared" si="16"/>
        <v>DITGeneraciónEnergíaCentro Occidente</v>
      </c>
      <c r="E378" s="180" t="s">
        <v>52</v>
      </c>
      <c r="F378" s="181" t="s">
        <v>159</v>
      </c>
      <c r="G378" s="181" t="s">
        <v>184</v>
      </c>
      <c r="H378" s="181" t="s">
        <v>135</v>
      </c>
      <c r="I378" s="181" t="s">
        <v>63</v>
      </c>
      <c r="J378" s="99" t="s">
        <v>151</v>
      </c>
      <c r="K378" s="506">
        <f>+INDEX(CEC_MARZO_2025!$N$12:$N$351,MATCH($B378,CEC_MARZO_2025!$B$12:$B$351,0))</f>
        <v>0</v>
      </c>
    </row>
    <row r="379" spans="1:11" ht="16.5" x14ac:dyDescent="0.3">
      <c r="A379" s="67" t="str">
        <f t="shared" si="17"/>
        <v>DB1GeneraciónCentro Oriente</v>
      </c>
      <c r="B379" s="250" t="str">
        <f t="shared" si="18"/>
        <v>DB1Centro OrienteNA</v>
      </c>
      <c r="C379" s="67" t="str">
        <f t="shared" si="16"/>
        <v>DB1GeneraciónEnergíaCentro Oriente</v>
      </c>
      <c r="E379" s="180" t="s">
        <v>48</v>
      </c>
      <c r="F379" s="181" t="s">
        <v>159</v>
      </c>
      <c r="G379" s="181" t="s">
        <v>184</v>
      </c>
      <c r="H379" s="181" t="s">
        <v>135</v>
      </c>
      <c r="I379" s="181" t="s">
        <v>64</v>
      </c>
      <c r="J379" s="99" t="s">
        <v>161</v>
      </c>
      <c r="K379" s="506">
        <f>+INDEX(CEC_MARZO_2025!$N$12:$N$351,MATCH($B379,CEC_MARZO_2025!$B$12:$B$351,0))</f>
        <v>0.83909193301784202</v>
      </c>
    </row>
    <row r="380" spans="1:11" ht="16.5" x14ac:dyDescent="0.3">
      <c r="A380" s="67" t="str">
        <f t="shared" si="17"/>
        <v>DB2GeneraciónCentro Oriente</v>
      </c>
      <c r="B380" s="250" t="str">
        <f t="shared" si="18"/>
        <v>DB2Centro OrienteNA</v>
      </c>
      <c r="C380" s="67" t="str">
        <f t="shared" si="16"/>
        <v>DB2GeneraciónEnergíaCentro Oriente</v>
      </c>
      <c r="E380" s="187" t="s">
        <v>50</v>
      </c>
      <c r="F380" s="181" t="s">
        <v>159</v>
      </c>
      <c r="G380" s="181" t="s">
        <v>184</v>
      </c>
      <c r="H380" s="181" t="s">
        <v>135</v>
      </c>
      <c r="I380" s="181" t="s">
        <v>64</v>
      </c>
      <c r="J380" s="99" t="s">
        <v>161</v>
      </c>
      <c r="K380" s="506">
        <f>+INDEX(CEC_MARZO_2025!$N$12:$N$351,MATCH($B380,CEC_MARZO_2025!$B$12:$B$351,0))</f>
        <v>0.84171937364907734</v>
      </c>
    </row>
    <row r="381" spans="1:11" ht="16.5" x14ac:dyDescent="0.3">
      <c r="A381" s="67" t="str">
        <f t="shared" si="17"/>
        <v>PDBTGeneraciónCentro Oriente</v>
      </c>
      <c r="B381" s="250" t="str">
        <f t="shared" si="18"/>
        <v>PDBTCentro OrienteNA</v>
      </c>
      <c r="C381" s="67" t="str">
        <f t="shared" si="16"/>
        <v>PDBTGeneraciónEnergíaCentro Oriente</v>
      </c>
      <c r="E381" s="187" t="s">
        <v>56</v>
      </c>
      <c r="F381" s="181" t="s">
        <v>159</v>
      </c>
      <c r="G381" s="181" t="s">
        <v>184</v>
      </c>
      <c r="H381" s="181" t="s">
        <v>135</v>
      </c>
      <c r="I381" s="181" t="s">
        <v>64</v>
      </c>
      <c r="J381" s="99" t="s">
        <v>161</v>
      </c>
      <c r="K381" s="506">
        <f>+INDEX(CEC_MARZO_2025!$N$12:$N$351,MATCH($B381,CEC_MARZO_2025!$B$12:$B$351,0))</f>
        <v>1.5316102136789553</v>
      </c>
    </row>
    <row r="382" spans="1:11" ht="16.5" x14ac:dyDescent="0.3">
      <c r="A382" s="67" t="str">
        <f t="shared" si="17"/>
        <v>GDBTGeneraciónCentro Oriente</v>
      </c>
      <c r="B382" s="250" t="str">
        <f t="shared" si="18"/>
        <v>GDBTCentro OrienteNA</v>
      </c>
      <c r="C382" s="67" t="str">
        <f t="shared" si="16"/>
        <v>GDBTGeneraciónEnergíaCentro Oriente</v>
      </c>
      <c r="E382" s="187" t="s">
        <v>53</v>
      </c>
      <c r="F382" s="181" t="s">
        <v>159</v>
      </c>
      <c r="G382" s="181" t="s">
        <v>184</v>
      </c>
      <c r="H382" s="181" t="s">
        <v>135</v>
      </c>
      <c r="I382" s="181" t="s">
        <v>64</v>
      </c>
      <c r="J382" s="99" t="s">
        <v>161</v>
      </c>
      <c r="K382" s="506">
        <f>+INDEX(CEC_MARZO_2025!$N$12:$N$351,MATCH($B382,CEC_MARZO_2025!$B$12:$B$351,0))</f>
        <v>1.6051785513535231</v>
      </c>
    </row>
    <row r="383" spans="1:11" ht="16.5" x14ac:dyDescent="0.3">
      <c r="A383" s="67" t="str">
        <f t="shared" si="17"/>
        <v>RABTGeneraciónCentro Oriente</v>
      </c>
      <c r="B383" s="250" t="str">
        <f t="shared" si="18"/>
        <v>RABTCentro OrienteNA</v>
      </c>
      <c r="C383" s="67" t="str">
        <f t="shared" si="16"/>
        <v>RABTGeneraciónEnergíaCentro Oriente</v>
      </c>
      <c r="E383" s="180" t="s">
        <v>59</v>
      </c>
      <c r="F383" s="181" t="s">
        <v>159</v>
      </c>
      <c r="G383" s="181" t="s">
        <v>184</v>
      </c>
      <c r="H383" s="181" t="s">
        <v>135</v>
      </c>
      <c r="I383" s="181" t="s">
        <v>64</v>
      </c>
      <c r="J383" s="99" t="s">
        <v>161</v>
      </c>
      <c r="K383" s="506">
        <f>+INDEX(CEC_MARZO_2025!$N$12:$N$351,MATCH($B383,CEC_MARZO_2025!$B$12:$B$351,0))</f>
        <v>0.82013682560679302</v>
      </c>
    </row>
    <row r="384" spans="1:11" ht="16.5" x14ac:dyDescent="0.3">
      <c r="A384" s="67" t="str">
        <f t="shared" si="17"/>
        <v>APBTGeneraciónCentro Oriente</v>
      </c>
      <c r="B384" s="250" t="str">
        <f t="shared" si="18"/>
        <v>APBTCentro OrienteNA</v>
      </c>
      <c r="C384" s="67" t="str">
        <f t="shared" si="16"/>
        <v>APBTGeneraciónEnergíaCentro Oriente</v>
      </c>
      <c r="E384" s="180" t="s">
        <v>57</v>
      </c>
      <c r="F384" s="181" t="s">
        <v>159</v>
      </c>
      <c r="G384" s="181" t="s">
        <v>184</v>
      </c>
      <c r="H384" s="181" t="s">
        <v>135</v>
      </c>
      <c r="I384" s="181" t="s">
        <v>64</v>
      </c>
      <c r="J384" s="99" t="s">
        <v>161</v>
      </c>
      <c r="K384" s="506">
        <f>+INDEX(CEC_MARZO_2025!$N$12:$N$351,MATCH($B384,CEC_MARZO_2025!$B$12:$B$351,0))</f>
        <v>1.5428706735271041</v>
      </c>
    </row>
    <row r="385" spans="1:11" ht="16.5" x14ac:dyDescent="0.3">
      <c r="A385" s="67" t="str">
        <f t="shared" si="17"/>
        <v>APMTGeneraciónCentro Oriente</v>
      </c>
      <c r="B385" s="250" t="str">
        <f t="shared" si="18"/>
        <v>APMTCentro OrienteNA</v>
      </c>
      <c r="C385" s="67" t="str">
        <f t="shared" si="16"/>
        <v>APMTGeneraciónEnergíaCentro Oriente</v>
      </c>
      <c r="E385" s="180" t="s">
        <v>58</v>
      </c>
      <c r="F385" s="181" t="s">
        <v>159</v>
      </c>
      <c r="G385" s="181" t="s">
        <v>184</v>
      </c>
      <c r="H385" s="181" t="s">
        <v>135</v>
      </c>
      <c r="I385" s="181" t="s">
        <v>64</v>
      </c>
      <c r="J385" s="99" t="s">
        <v>161</v>
      </c>
      <c r="K385" s="506">
        <f>+INDEX(CEC_MARZO_2025!$N$12:$N$351,MATCH($B385,CEC_MARZO_2025!$B$12:$B$351,0))</f>
        <v>1.2615468516542021</v>
      </c>
    </row>
    <row r="386" spans="1:11" ht="16.5" x14ac:dyDescent="0.3">
      <c r="A386" s="67" t="str">
        <f t="shared" si="17"/>
        <v>GDMTHGeneraciónCentro OrienteB</v>
      </c>
      <c r="B386" s="250" t="str">
        <f t="shared" si="18"/>
        <v>GDMTHCentro OrienteB</v>
      </c>
      <c r="C386" s="67" t="str">
        <f t="shared" si="16"/>
        <v>GDMTHGeneraciónEnergíaCentro Oriente</v>
      </c>
      <c r="E386" s="180" t="s">
        <v>54</v>
      </c>
      <c r="F386" s="181" t="s">
        <v>159</v>
      </c>
      <c r="G386" s="181" t="s">
        <v>184</v>
      </c>
      <c r="H386" s="181" t="s">
        <v>135</v>
      </c>
      <c r="I386" s="181" t="s">
        <v>64</v>
      </c>
      <c r="J386" s="99" t="s">
        <v>146</v>
      </c>
      <c r="K386" s="506">
        <f>+INDEX(CEC_MARZO_2025!$N$12:$N$351,MATCH($B386,CEC_MARZO_2025!$B$12:$B$351,0))</f>
        <v>0.92204398723253367</v>
      </c>
    </row>
    <row r="387" spans="1:11" ht="16.5" x14ac:dyDescent="0.3">
      <c r="A387" s="67" t="str">
        <f t="shared" si="17"/>
        <v>GDMTHGeneraciónCentro OrienteI</v>
      </c>
      <c r="B387" s="250" t="str">
        <f t="shared" si="18"/>
        <v>GDMTHCentro OrienteI</v>
      </c>
      <c r="C387" s="67" t="str">
        <f t="shared" si="16"/>
        <v>GDMTHGeneraciónEnergíaCentro Oriente</v>
      </c>
      <c r="E387" s="180" t="s">
        <v>54</v>
      </c>
      <c r="F387" s="181" t="s">
        <v>159</v>
      </c>
      <c r="G387" s="181" t="s">
        <v>184</v>
      </c>
      <c r="H387" s="181" t="s">
        <v>135</v>
      </c>
      <c r="I387" s="181" t="s">
        <v>64</v>
      </c>
      <c r="J387" s="99" t="s">
        <v>147</v>
      </c>
      <c r="K387" s="506">
        <f>+INDEX(CEC_MARZO_2025!$N$12:$N$351,MATCH($B387,CEC_MARZO_2025!$B$12:$B$351,0))</f>
        <v>1.8133093842134635</v>
      </c>
    </row>
    <row r="388" spans="1:11" ht="16.5" x14ac:dyDescent="0.3">
      <c r="A388" s="67" t="str">
        <f t="shared" si="17"/>
        <v>GDMTHGeneraciónCentro OrienteP</v>
      </c>
      <c r="B388" s="250" t="str">
        <f t="shared" si="18"/>
        <v>GDMTHCentro OrienteP</v>
      </c>
      <c r="C388" s="67" t="str">
        <f t="shared" si="16"/>
        <v>GDMTHGeneraciónEnergíaCentro Oriente</v>
      </c>
      <c r="E388" s="180" t="s">
        <v>54</v>
      </c>
      <c r="F388" s="181" t="s">
        <v>159</v>
      </c>
      <c r="G388" s="181" t="s">
        <v>184</v>
      </c>
      <c r="H388" s="181" t="s">
        <v>135</v>
      </c>
      <c r="I388" s="181" t="s">
        <v>64</v>
      </c>
      <c r="J388" s="99" t="s">
        <v>148</v>
      </c>
      <c r="K388" s="506">
        <f>+INDEX(CEC_MARZO_2025!$N$12:$N$351,MATCH($B388,CEC_MARZO_2025!$B$12:$B$351,0))</f>
        <v>2.0736136810364894</v>
      </c>
    </row>
    <row r="389" spans="1:11" ht="16.5" x14ac:dyDescent="0.3">
      <c r="A389" s="67" t="str">
        <f t="shared" si="17"/>
        <v>GDMTOGeneraciónCentro Oriente</v>
      </c>
      <c r="B389" s="250" t="str">
        <f t="shared" si="18"/>
        <v>GDMTOCentro OrienteNA</v>
      </c>
      <c r="C389" s="67" t="str">
        <f t="shared" si="16"/>
        <v>GDMTOGeneraciónEnergíaCentro Oriente</v>
      </c>
      <c r="E389" s="180" t="s">
        <v>55</v>
      </c>
      <c r="F389" s="181" t="s">
        <v>159</v>
      </c>
      <c r="G389" s="181" t="s">
        <v>184</v>
      </c>
      <c r="H389" s="181" t="s">
        <v>135</v>
      </c>
      <c r="I389" s="181" t="s">
        <v>64</v>
      </c>
      <c r="J389" s="99" t="s">
        <v>161</v>
      </c>
      <c r="K389" s="506">
        <f>+INDEX(CEC_MARZO_2025!$N$12:$N$351,MATCH($B389,CEC_MARZO_2025!$B$12:$B$351,0))</f>
        <v>1.4261372397679677</v>
      </c>
    </row>
    <row r="390" spans="1:11" ht="16.5" x14ac:dyDescent="0.3">
      <c r="A390" s="67" t="str">
        <f t="shared" si="17"/>
        <v>RAMTGeneraciónCentro Oriente</v>
      </c>
      <c r="B390" s="250" t="str">
        <f t="shared" si="18"/>
        <v>RAMTCentro OrienteNA</v>
      </c>
      <c r="C390" s="67" t="str">
        <f t="shared" si="16"/>
        <v>RAMTGeneraciónEnergíaCentro Oriente</v>
      </c>
      <c r="E390" s="180" t="s">
        <v>60</v>
      </c>
      <c r="F390" s="181" t="s">
        <v>159</v>
      </c>
      <c r="G390" s="181" t="s">
        <v>184</v>
      </c>
      <c r="H390" s="181" t="s">
        <v>135</v>
      </c>
      <c r="I390" s="181" t="s">
        <v>64</v>
      </c>
      <c r="J390" s="99" t="s">
        <v>161</v>
      </c>
      <c r="K390" s="506">
        <f>+INDEX(CEC_MARZO_2025!$N$12:$N$351,MATCH($B390,CEC_MARZO_2025!$B$12:$B$351,0))</f>
        <v>0.77959917015345914</v>
      </c>
    </row>
    <row r="391" spans="1:11" ht="16.5" x14ac:dyDescent="0.3">
      <c r="A391" s="67" t="str">
        <f t="shared" si="17"/>
        <v>DISTGeneraciónCentro OrienteB</v>
      </c>
      <c r="B391" s="250" t="str">
        <f t="shared" si="18"/>
        <v>DISTCentro OrienteB</v>
      </c>
      <c r="C391" s="67" t="str">
        <f t="shared" si="16"/>
        <v>DISTGeneraciónEnergíaCentro Oriente</v>
      </c>
      <c r="E391" s="180" t="s">
        <v>51</v>
      </c>
      <c r="F391" s="181" t="s">
        <v>159</v>
      </c>
      <c r="G391" s="181" t="s">
        <v>184</v>
      </c>
      <c r="H391" s="181" t="s">
        <v>135</v>
      </c>
      <c r="I391" s="181" t="s">
        <v>64</v>
      </c>
      <c r="J391" s="99" t="s">
        <v>146</v>
      </c>
      <c r="K391" s="506">
        <f>+INDEX(CEC_MARZO_2025!$N$12:$N$351,MATCH($B391,CEC_MARZO_2025!$B$12:$B$351,0))</f>
        <v>0.91172189903839795</v>
      </c>
    </row>
    <row r="392" spans="1:11" ht="16.5" x14ac:dyDescent="0.3">
      <c r="A392" s="67" t="str">
        <f t="shared" si="17"/>
        <v>DISTGeneraciónCentro OrienteI</v>
      </c>
      <c r="B392" s="250" t="str">
        <f t="shared" si="18"/>
        <v>DISTCentro OrienteI</v>
      </c>
      <c r="C392" s="67" t="str">
        <f t="shared" si="16"/>
        <v>DISTGeneraciónEnergíaCentro Oriente</v>
      </c>
      <c r="E392" s="180" t="s">
        <v>51</v>
      </c>
      <c r="F392" s="181" t="s">
        <v>159</v>
      </c>
      <c r="G392" s="181" t="s">
        <v>184</v>
      </c>
      <c r="H392" s="181" t="s">
        <v>135</v>
      </c>
      <c r="I392" s="181" t="s">
        <v>64</v>
      </c>
      <c r="J392" s="99" t="s">
        <v>147</v>
      </c>
      <c r="K392" s="506">
        <f>+INDEX(CEC_MARZO_2025!$N$12:$N$351,MATCH($B392,CEC_MARZO_2025!$B$12:$B$351,0))</f>
        <v>1.6965759504543267</v>
      </c>
    </row>
    <row r="393" spans="1:11" ht="16.5" x14ac:dyDescent="0.3">
      <c r="A393" s="67" t="str">
        <f t="shared" si="17"/>
        <v>DISTGeneraciónCentro OrienteP</v>
      </c>
      <c r="B393" s="250" t="str">
        <f t="shared" si="18"/>
        <v>DISTCentro OrienteP</v>
      </c>
      <c r="C393" s="67" t="str">
        <f t="shared" si="16"/>
        <v>DISTGeneraciónEnergíaCentro Oriente</v>
      </c>
      <c r="E393" s="180" t="s">
        <v>51</v>
      </c>
      <c r="F393" s="181" t="s">
        <v>159</v>
      </c>
      <c r="G393" s="181" t="s">
        <v>184</v>
      </c>
      <c r="H393" s="181" t="s">
        <v>135</v>
      </c>
      <c r="I393" s="181" t="s">
        <v>64</v>
      </c>
      <c r="J393" s="99" t="s">
        <v>148</v>
      </c>
      <c r="K393" s="506">
        <f>+INDEX(CEC_MARZO_2025!$N$12:$N$351,MATCH($B393,CEC_MARZO_2025!$B$12:$B$351,0))</f>
        <v>1.940177231835932</v>
      </c>
    </row>
    <row r="394" spans="1:11" ht="16.5" x14ac:dyDescent="0.3">
      <c r="A394" s="67" t="str">
        <f t="shared" si="17"/>
        <v>DISTGeneraciónCentro OrienteSP</v>
      </c>
      <c r="B394" s="250" t="str">
        <f t="shared" si="18"/>
        <v>DISTCentro OrienteSP</v>
      </c>
      <c r="C394" s="67" t="str">
        <f t="shared" ref="C394:C457" si="19">E394&amp;F394&amp;H394&amp;I394</f>
        <v>DISTGeneraciónEnergíaCentro Oriente</v>
      </c>
      <c r="E394" s="180" t="s">
        <v>51</v>
      </c>
      <c r="F394" s="181" t="s">
        <v>159</v>
      </c>
      <c r="G394" s="181" t="s">
        <v>184</v>
      </c>
      <c r="H394" s="181" t="s">
        <v>135</v>
      </c>
      <c r="I394" s="181" t="s">
        <v>64</v>
      </c>
      <c r="J394" s="99" t="s">
        <v>151</v>
      </c>
      <c r="K394" s="506">
        <f>+INDEX(CEC_MARZO_2025!$N$12:$N$351,MATCH($B394,CEC_MARZO_2025!$B$12:$B$351,0))</f>
        <v>0</v>
      </c>
    </row>
    <row r="395" spans="1:11" ht="16.5" x14ac:dyDescent="0.3">
      <c r="A395" s="67" t="str">
        <f t="shared" ref="A395:A458" si="20">IF(J395="NA",E395&amp;F395&amp;I395,E395&amp;F395&amp;I395&amp;J395)</f>
        <v>DITGeneraciónCentro OrienteB</v>
      </c>
      <c r="B395" s="250" t="str">
        <f t="shared" si="18"/>
        <v>DITCentro OrienteB</v>
      </c>
      <c r="C395" s="67" t="str">
        <f t="shared" si="19"/>
        <v>DITGeneraciónEnergíaCentro Oriente</v>
      </c>
      <c r="E395" s="180" t="s">
        <v>52</v>
      </c>
      <c r="F395" s="181" t="s">
        <v>159</v>
      </c>
      <c r="G395" s="181" t="s">
        <v>184</v>
      </c>
      <c r="H395" s="181" t="s">
        <v>135</v>
      </c>
      <c r="I395" s="181" t="s">
        <v>64</v>
      </c>
      <c r="J395" s="99" t="s">
        <v>146</v>
      </c>
      <c r="K395" s="506">
        <f>+INDEX(CEC_MARZO_2025!$N$12:$N$351,MATCH($B395,CEC_MARZO_2025!$B$12:$B$351,0))</f>
        <v>0.92767421715660803</v>
      </c>
    </row>
    <row r="396" spans="1:11" ht="16.5" x14ac:dyDescent="0.3">
      <c r="A396" s="67" t="str">
        <f t="shared" si="20"/>
        <v>DITGeneraciónCentro OrienteI</v>
      </c>
      <c r="B396" s="250" t="str">
        <f t="shared" si="18"/>
        <v>DITCentro OrienteI</v>
      </c>
      <c r="C396" s="67" t="str">
        <f t="shared" si="19"/>
        <v>DITGeneraciónEnergíaCentro Oriente</v>
      </c>
      <c r="E396" s="180" t="s">
        <v>52</v>
      </c>
      <c r="F396" s="181" t="s">
        <v>159</v>
      </c>
      <c r="G396" s="181" t="s">
        <v>184</v>
      </c>
      <c r="H396" s="181" t="s">
        <v>135</v>
      </c>
      <c r="I396" s="181" t="s">
        <v>64</v>
      </c>
      <c r="J396" s="99" t="s">
        <v>147</v>
      </c>
      <c r="K396" s="506">
        <f>+INDEX(CEC_MARZO_2025!$N$12:$N$351,MATCH($B396,CEC_MARZO_2025!$B$12:$B$351,0))</f>
        <v>1.6562259693317951</v>
      </c>
    </row>
    <row r="397" spans="1:11" ht="16.5" x14ac:dyDescent="0.3">
      <c r="A397" s="67" t="str">
        <f t="shared" si="20"/>
        <v>DITGeneraciónCentro OrienteP</v>
      </c>
      <c r="B397" s="250" t="str">
        <f t="shared" si="18"/>
        <v>DITCentro OrienteP</v>
      </c>
      <c r="C397" s="67" t="str">
        <f t="shared" si="19"/>
        <v>DITGeneraciónEnergíaCentro Oriente</v>
      </c>
      <c r="E397" s="180" t="s">
        <v>52</v>
      </c>
      <c r="F397" s="181" t="s">
        <v>159</v>
      </c>
      <c r="G397" s="181" t="s">
        <v>184</v>
      </c>
      <c r="H397" s="181" t="s">
        <v>135</v>
      </c>
      <c r="I397" s="181" t="s">
        <v>64</v>
      </c>
      <c r="J397" s="99" t="s">
        <v>148</v>
      </c>
      <c r="K397" s="506">
        <f>+INDEX(CEC_MARZO_2025!$N$12:$N$351,MATCH($B397,CEC_MARZO_2025!$B$12:$B$351,0))</f>
        <v>1.9765860520116112</v>
      </c>
    </row>
    <row r="398" spans="1:11" ht="16.5" x14ac:dyDescent="0.3">
      <c r="A398" s="67" t="str">
        <f t="shared" si="20"/>
        <v>DITGeneraciónCentro OrienteSP</v>
      </c>
      <c r="B398" s="250" t="str">
        <f t="shared" si="18"/>
        <v>DITCentro OrienteSP</v>
      </c>
      <c r="C398" s="67" t="str">
        <f t="shared" si="19"/>
        <v>DITGeneraciónEnergíaCentro Oriente</v>
      </c>
      <c r="E398" s="180" t="s">
        <v>52</v>
      </c>
      <c r="F398" s="181" t="s">
        <v>159</v>
      </c>
      <c r="G398" s="181" t="s">
        <v>184</v>
      </c>
      <c r="H398" s="181" t="s">
        <v>135</v>
      </c>
      <c r="I398" s="181" t="s">
        <v>64</v>
      </c>
      <c r="J398" s="99" t="s">
        <v>151</v>
      </c>
      <c r="K398" s="506">
        <f>+INDEX(CEC_MARZO_2025!$N$12:$N$351,MATCH($B398,CEC_MARZO_2025!$B$12:$B$351,0))</f>
        <v>0</v>
      </c>
    </row>
    <row r="399" spans="1:11" ht="16.5" x14ac:dyDescent="0.3">
      <c r="A399" s="67" t="str">
        <f t="shared" si="20"/>
        <v>DB1GeneraciónCentro Sur</v>
      </c>
      <c r="B399" s="250" t="str">
        <f t="shared" si="18"/>
        <v>DB1Centro SurNA</v>
      </c>
      <c r="C399" s="67" t="str">
        <f t="shared" si="19"/>
        <v>DB1GeneraciónEnergíaCentro Sur</v>
      </c>
      <c r="E399" s="180" t="s">
        <v>48</v>
      </c>
      <c r="F399" s="181" t="s">
        <v>159</v>
      </c>
      <c r="G399" s="181" t="s">
        <v>184</v>
      </c>
      <c r="H399" s="181" t="s">
        <v>135</v>
      </c>
      <c r="I399" s="181" t="s">
        <v>65</v>
      </c>
      <c r="J399" s="99" t="s">
        <v>161</v>
      </c>
      <c r="K399" s="506">
        <f>+INDEX(CEC_MARZO_2025!$N$12:$N$351,MATCH($B399,CEC_MARZO_2025!$B$12:$B$351,0))</f>
        <v>0.85485657680524973</v>
      </c>
    </row>
    <row r="400" spans="1:11" ht="16.5" x14ac:dyDescent="0.3">
      <c r="A400" s="67" t="str">
        <f t="shared" si="20"/>
        <v>DB2GeneraciónCentro Sur</v>
      </c>
      <c r="B400" s="250" t="str">
        <f t="shared" si="18"/>
        <v>DB2Centro SurNA</v>
      </c>
      <c r="C400" s="67" t="str">
        <f t="shared" si="19"/>
        <v>DB2GeneraciónEnergíaCentro Sur</v>
      </c>
      <c r="E400" s="180" t="s">
        <v>50</v>
      </c>
      <c r="F400" s="181" t="s">
        <v>159</v>
      </c>
      <c r="G400" s="181" t="s">
        <v>184</v>
      </c>
      <c r="H400" s="181" t="s">
        <v>135</v>
      </c>
      <c r="I400" s="181" t="s">
        <v>65</v>
      </c>
      <c r="J400" s="99" t="s">
        <v>161</v>
      </c>
      <c r="K400" s="506">
        <f>+INDEX(CEC_MARZO_2025!$N$12:$N$351,MATCH($B400,CEC_MARZO_2025!$B$12:$B$351,0))</f>
        <v>0.84434681428031133</v>
      </c>
    </row>
    <row r="401" spans="1:11" ht="16.5" x14ac:dyDescent="0.3">
      <c r="A401" s="67" t="str">
        <f t="shared" si="20"/>
        <v>PDBTGeneraciónCentro Sur</v>
      </c>
      <c r="B401" s="250" t="str">
        <f t="shared" si="18"/>
        <v>PDBTCentro SurNA</v>
      </c>
      <c r="C401" s="67" t="str">
        <f t="shared" si="19"/>
        <v>PDBTGeneraciónEnergíaCentro Sur</v>
      </c>
      <c r="E401" s="180" t="s">
        <v>56</v>
      </c>
      <c r="F401" s="181" t="s">
        <v>159</v>
      </c>
      <c r="G401" s="181" t="s">
        <v>184</v>
      </c>
      <c r="H401" s="181" t="s">
        <v>135</v>
      </c>
      <c r="I401" s="181" t="s">
        <v>65</v>
      </c>
      <c r="J401" s="99" t="s">
        <v>161</v>
      </c>
      <c r="K401" s="506">
        <f>+INDEX(CEC_MARZO_2025!$N$12:$N$351,MATCH($B401,CEC_MARZO_2025!$B$12:$B$351,0))</f>
        <v>1.433081190007659</v>
      </c>
    </row>
    <row r="402" spans="1:11" ht="16.5" x14ac:dyDescent="0.3">
      <c r="A402" s="67" t="str">
        <f t="shared" si="20"/>
        <v>GDBTGeneraciónCentro Sur</v>
      </c>
      <c r="B402" s="250" t="str">
        <f t="shared" si="18"/>
        <v>GDBTCentro SurNA</v>
      </c>
      <c r="C402" s="67" t="str">
        <f t="shared" si="19"/>
        <v>GDBTGeneraciónEnergíaCentro Sur</v>
      </c>
      <c r="E402" s="187" t="s">
        <v>53</v>
      </c>
      <c r="F402" s="181" t="s">
        <v>159</v>
      </c>
      <c r="G402" s="181" t="s">
        <v>184</v>
      </c>
      <c r="H402" s="181" t="s">
        <v>135</v>
      </c>
      <c r="I402" s="181" t="s">
        <v>65</v>
      </c>
      <c r="J402" s="99" t="s">
        <v>161</v>
      </c>
      <c r="K402" s="506">
        <f>+INDEX(CEC_MARZO_2025!$N$12:$N$351,MATCH($B402,CEC_MARZO_2025!$B$12:$B$351,0))</f>
        <v>1.4514732744263008</v>
      </c>
    </row>
    <row r="403" spans="1:11" ht="16.5" x14ac:dyDescent="0.3">
      <c r="A403" s="67" t="str">
        <f t="shared" si="20"/>
        <v>RABTGeneraciónCentro Sur</v>
      </c>
      <c r="B403" s="250" t="str">
        <f t="shared" si="18"/>
        <v>RABTCentro SurNA</v>
      </c>
      <c r="C403" s="67" t="str">
        <f t="shared" si="19"/>
        <v>RABTGeneraciónEnergíaCentro Sur</v>
      </c>
      <c r="E403" s="187" t="s">
        <v>59</v>
      </c>
      <c r="F403" s="181" t="s">
        <v>159</v>
      </c>
      <c r="G403" s="181" t="s">
        <v>184</v>
      </c>
      <c r="H403" s="181" t="s">
        <v>135</v>
      </c>
      <c r="I403" s="181" t="s">
        <v>65</v>
      </c>
      <c r="J403" s="99" t="s">
        <v>161</v>
      </c>
      <c r="K403" s="506">
        <f>+INDEX(CEC_MARZO_2025!$N$12:$N$351,MATCH($B403,CEC_MARZO_2025!$B$12:$B$351,0))</f>
        <v>0.84265774530308923</v>
      </c>
    </row>
    <row r="404" spans="1:11" ht="16.5" x14ac:dyDescent="0.3">
      <c r="A404" s="67" t="str">
        <f t="shared" si="20"/>
        <v>APBTGeneraciónCentro Sur</v>
      </c>
      <c r="B404" s="250" t="str">
        <f t="shared" si="18"/>
        <v>APBTCentro SurNA</v>
      </c>
      <c r="C404" s="67" t="str">
        <f t="shared" si="19"/>
        <v>APBTGeneraciónEnergíaCentro Sur</v>
      </c>
      <c r="E404" s="187" t="s">
        <v>57</v>
      </c>
      <c r="F404" s="181" t="s">
        <v>159</v>
      </c>
      <c r="G404" s="181" t="s">
        <v>184</v>
      </c>
      <c r="H404" s="181" t="s">
        <v>135</v>
      </c>
      <c r="I404" s="181" t="s">
        <v>65</v>
      </c>
      <c r="J404" s="99" t="s">
        <v>161</v>
      </c>
      <c r="K404" s="506">
        <f>+INDEX(CEC_MARZO_2025!$N$12:$N$351,MATCH($B404,CEC_MARZO_2025!$B$12:$B$351,0))</f>
        <v>1.6956375788003135</v>
      </c>
    </row>
    <row r="405" spans="1:11" ht="16.5" x14ac:dyDescent="0.3">
      <c r="A405" s="67" t="str">
        <f t="shared" si="20"/>
        <v>APMTGeneraciónCentro Sur</v>
      </c>
      <c r="B405" s="250" t="str">
        <f t="shared" si="18"/>
        <v>APMTCentro SurNA</v>
      </c>
      <c r="C405" s="67" t="str">
        <f t="shared" si="19"/>
        <v>APMTGeneraciónEnergíaCentro Sur</v>
      </c>
      <c r="E405" s="187" t="s">
        <v>58</v>
      </c>
      <c r="F405" s="181" t="s">
        <v>159</v>
      </c>
      <c r="G405" s="181" t="s">
        <v>184</v>
      </c>
      <c r="H405" s="181" t="s">
        <v>135</v>
      </c>
      <c r="I405" s="181" t="s">
        <v>65</v>
      </c>
      <c r="J405" s="99" t="s">
        <v>161</v>
      </c>
      <c r="K405" s="506">
        <f>+INDEX(CEC_MARZO_2025!$N$12:$N$351,MATCH($B405,CEC_MARZO_2025!$B$12:$B$351,0))</f>
        <v>0.98791767734420077</v>
      </c>
    </row>
    <row r="406" spans="1:11" ht="16.5" x14ac:dyDescent="0.3">
      <c r="A406" s="67" t="str">
        <f t="shared" si="20"/>
        <v>GDMTHGeneraciónCentro SurB</v>
      </c>
      <c r="B406" s="250" t="str">
        <f t="shared" si="18"/>
        <v>GDMTHCentro SurB</v>
      </c>
      <c r="C406" s="67" t="str">
        <f t="shared" si="19"/>
        <v>GDMTHGeneraciónEnergíaCentro Sur</v>
      </c>
      <c r="E406" s="180" t="s">
        <v>54</v>
      </c>
      <c r="F406" s="181" t="s">
        <v>159</v>
      </c>
      <c r="G406" s="181" t="s">
        <v>184</v>
      </c>
      <c r="H406" s="181" t="s">
        <v>135</v>
      </c>
      <c r="I406" s="181" t="s">
        <v>65</v>
      </c>
      <c r="J406" s="99" t="s">
        <v>146</v>
      </c>
      <c r="K406" s="506">
        <f>+INDEX(CEC_MARZO_2025!$N$12:$N$351,MATCH($B406,CEC_MARZO_2025!$B$12:$B$351,0))</f>
        <v>0.83102193679333591</v>
      </c>
    </row>
    <row r="407" spans="1:11" ht="16.5" x14ac:dyDescent="0.3">
      <c r="A407" s="67" t="str">
        <f t="shared" si="20"/>
        <v>GDMTHGeneraciónCentro SurI</v>
      </c>
      <c r="B407" s="250" t="str">
        <f t="shared" si="18"/>
        <v>GDMTHCentro SurI</v>
      </c>
      <c r="C407" s="67" t="str">
        <f t="shared" si="19"/>
        <v>GDMTHGeneraciónEnergíaCentro Sur</v>
      </c>
      <c r="E407" s="180" t="s">
        <v>54</v>
      </c>
      <c r="F407" s="181" t="s">
        <v>159</v>
      </c>
      <c r="G407" s="181" t="s">
        <v>184</v>
      </c>
      <c r="H407" s="181" t="s">
        <v>135</v>
      </c>
      <c r="I407" s="181" t="s">
        <v>65</v>
      </c>
      <c r="J407" s="99" t="s">
        <v>147</v>
      </c>
      <c r="K407" s="506">
        <f>+INDEX(CEC_MARZO_2025!$N$12:$N$351,MATCH($B407,CEC_MARZO_2025!$B$12:$B$351,0))</f>
        <v>1.6278871453806223</v>
      </c>
    </row>
    <row r="408" spans="1:11" ht="16.5" x14ac:dyDescent="0.3">
      <c r="A408" s="67" t="str">
        <f t="shared" si="20"/>
        <v>GDMTHGeneraciónCentro SurP</v>
      </c>
      <c r="B408" s="250" t="str">
        <f t="shared" si="18"/>
        <v>GDMTHCentro SurP</v>
      </c>
      <c r="C408" s="67" t="str">
        <f t="shared" si="19"/>
        <v>GDMTHGeneraciónEnergíaCentro Sur</v>
      </c>
      <c r="E408" s="180" t="s">
        <v>54</v>
      </c>
      <c r="F408" s="181" t="s">
        <v>159</v>
      </c>
      <c r="G408" s="181" t="s">
        <v>184</v>
      </c>
      <c r="H408" s="181" t="s">
        <v>135</v>
      </c>
      <c r="I408" s="181" t="s">
        <v>65</v>
      </c>
      <c r="J408" s="99" t="s">
        <v>148</v>
      </c>
      <c r="K408" s="506">
        <f>+INDEX(CEC_MARZO_2025!$N$12:$N$351,MATCH($B408,CEC_MARZO_2025!$B$12:$B$351,0))</f>
        <v>1.8701747064466117</v>
      </c>
    </row>
    <row r="409" spans="1:11" ht="16.5" x14ac:dyDescent="0.3">
      <c r="A409" s="67" t="str">
        <f t="shared" si="20"/>
        <v>GDMTOGeneraciónCentro Sur</v>
      </c>
      <c r="B409" s="250" t="str">
        <f t="shared" si="18"/>
        <v>GDMTOCentro SurNA</v>
      </c>
      <c r="C409" s="67" t="str">
        <f t="shared" si="19"/>
        <v>GDMTOGeneraciónEnergíaCentro Sur</v>
      </c>
      <c r="E409" s="180" t="s">
        <v>55</v>
      </c>
      <c r="F409" s="181" t="s">
        <v>159</v>
      </c>
      <c r="G409" s="181" t="s">
        <v>184</v>
      </c>
      <c r="H409" s="181" t="s">
        <v>135</v>
      </c>
      <c r="I409" s="181" t="s">
        <v>65</v>
      </c>
      <c r="J409" s="99" t="s">
        <v>161</v>
      </c>
      <c r="K409" s="506">
        <f>+INDEX(CEC_MARZO_2025!$N$12:$N$351,MATCH($B409,CEC_MARZO_2025!$B$12:$B$351,0))</f>
        <v>1.1538217857735837</v>
      </c>
    </row>
    <row r="410" spans="1:11" ht="16.5" x14ac:dyDescent="0.3">
      <c r="A410" s="67" t="str">
        <f t="shared" si="20"/>
        <v>RAMTGeneraciónCentro Sur</v>
      </c>
      <c r="B410" s="250" t="str">
        <f t="shared" si="18"/>
        <v>RAMTCentro SurNA</v>
      </c>
      <c r="C410" s="67" t="str">
        <f t="shared" si="19"/>
        <v>RAMTGeneraciónEnergíaCentro Sur</v>
      </c>
      <c r="E410" s="180" t="s">
        <v>60</v>
      </c>
      <c r="F410" s="181" t="s">
        <v>159</v>
      </c>
      <c r="G410" s="181" t="s">
        <v>184</v>
      </c>
      <c r="H410" s="181" t="s">
        <v>135</v>
      </c>
      <c r="I410" s="181" t="s">
        <v>65</v>
      </c>
      <c r="J410" s="99" t="s">
        <v>161</v>
      </c>
      <c r="K410" s="506">
        <f>+INDEX(CEC_MARZO_2025!$N$12:$N$351,MATCH($B410,CEC_MARZO_2025!$B$12:$B$351,0))</f>
        <v>0.78616777173154606</v>
      </c>
    </row>
    <row r="411" spans="1:11" ht="16.5" x14ac:dyDescent="0.3">
      <c r="A411" s="67" t="str">
        <f t="shared" si="20"/>
        <v>DISTGeneraciónCentro SurB</v>
      </c>
      <c r="B411" s="250" t="str">
        <f t="shared" si="18"/>
        <v>DISTCentro SurB</v>
      </c>
      <c r="C411" s="67" t="str">
        <f t="shared" si="19"/>
        <v>DISTGeneraciónEnergíaCentro Sur</v>
      </c>
      <c r="E411" s="180" t="s">
        <v>51</v>
      </c>
      <c r="F411" s="181" t="s">
        <v>159</v>
      </c>
      <c r="G411" s="181" t="s">
        <v>184</v>
      </c>
      <c r="H411" s="181" t="s">
        <v>135</v>
      </c>
      <c r="I411" s="181" t="s">
        <v>65</v>
      </c>
      <c r="J411" s="99" t="s">
        <v>146</v>
      </c>
      <c r="K411" s="506">
        <f>+INDEX(CEC_MARZO_2025!$N$12:$N$351,MATCH($B411,CEC_MARZO_2025!$B$12:$B$351,0))</f>
        <v>0.95901583040062077</v>
      </c>
    </row>
    <row r="412" spans="1:11" ht="16.5" x14ac:dyDescent="0.3">
      <c r="A412" s="67" t="str">
        <f t="shared" si="20"/>
        <v>DISTGeneraciónCentro SurI</v>
      </c>
      <c r="B412" s="250" t="str">
        <f t="shared" si="18"/>
        <v>DISTCentro SurI</v>
      </c>
      <c r="C412" s="67" t="str">
        <f t="shared" si="19"/>
        <v>DISTGeneraciónEnergíaCentro Sur</v>
      </c>
      <c r="E412" s="180" t="s">
        <v>51</v>
      </c>
      <c r="F412" s="181" t="s">
        <v>159</v>
      </c>
      <c r="G412" s="181" t="s">
        <v>184</v>
      </c>
      <c r="H412" s="181" t="s">
        <v>135</v>
      </c>
      <c r="I412" s="181" t="s">
        <v>65</v>
      </c>
      <c r="J412" s="99" t="s">
        <v>147</v>
      </c>
      <c r="K412" s="506">
        <f>+INDEX(CEC_MARZO_2025!$N$12:$N$351,MATCH($B412,CEC_MARZO_2025!$B$12:$B$351,0))</f>
        <v>1.7177831498350049</v>
      </c>
    </row>
    <row r="413" spans="1:11" ht="16.5" x14ac:dyDescent="0.3">
      <c r="A413" s="67" t="str">
        <f t="shared" si="20"/>
        <v>DISTGeneraciónCentro SurP</v>
      </c>
      <c r="B413" s="250" t="str">
        <f t="shared" si="18"/>
        <v>DISTCentro SurP</v>
      </c>
      <c r="C413" s="67" t="str">
        <f t="shared" si="19"/>
        <v>DISTGeneraciónEnergíaCentro Sur</v>
      </c>
      <c r="E413" s="180" t="s">
        <v>51</v>
      </c>
      <c r="F413" s="181" t="s">
        <v>159</v>
      </c>
      <c r="G413" s="181" t="s">
        <v>184</v>
      </c>
      <c r="H413" s="181" t="s">
        <v>135</v>
      </c>
      <c r="I413" s="181" t="s">
        <v>65</v>
      </c>
      <c r="J413" s="99" t="s">
        <v>148</v>
      </c>
      <c r="K413" s="506">
        <f>+INDEX(CEC_MARZO_2025!$N$12:$N$351,MATCH($B413,CEC_MARZO_2025!$B$12:$B$351,0))</f>
        <v>2.0420843934616748</v>
      </c>
    </row>
    <row r="414" spans="1:11" ht="16.5" x14ac:dyDescent="0.3">
      <c r="A414" s="67" t="str">
        <f t="shared" si="20"/>
        <v>DISTGeneraciónCentro SurSP</v>
      </c>
      <c r="B414" s="250" t="str">
        <f t="shared" si="18"/>
        <v>DISTCentro SurSP</v>
      </c>
      <c r="C414" s="67" t="str">
        <f t="shared" si="19"/>
        <v>DISTGeneraciónEnergíaCentro Sur</v>
      </c>
      <c r="E414" s="180" t="s">
        <v>51</v>
      </c>
      <c r="F414" s="181" t="s">
        <v>159</v>
      </c>
      <c r="G414" s="181" t="s">
        <v>184</v>
      </c>
      <c r="H414" s="181" t="s">
        <v>135</v>
      </c>
      <c r="I414" s="181" t="s">
        <v>65</v>
      </c>
      <c r="J414" s="99" t="s">
        <v>151</v>
      </c>
      <c r="K414" s="506">
        <f>+INDEX(CEC_MARZO_2025!$N$12:$N$351,MATCH($B414,CEC_MARZO_2025!$B$12:$B$351,0))</f>
        <v>0</v>
      </c>
    </row>
    <row r="415" spans="1:11" ht="16.5" x14ac:dyDescent="0.3">
      <c r="A415" s="67" t="str">
        <f t="shared" si="20"/>
        <v>DITGeneraciónCentro SurB</v>
      </c>
      <c r="B415" s="250" t="str">
        <f t="shared" si="18"/>
        <v>DITCentro SurB</v>
      </c>
      <c r="C415" s="67" t="str">
        <f t="shared" si="19"/>
        <v>DITGeneraciónEnergíaCentro Sur</v>
      </c>
      <c r="E415" s="180" t="s">
        <v>52</v>
      </c>
      <c r="F415" s="181" t="s">
        <v>159</v>
      </c>
      <c r="G415" s="181" t="s">
        <v>184</v>
      </c>
      <c r="H415" s="181" t="s">
        <v>135</v>
      </c>
      <c r="I415" s="181" t="s">
        <v>65</v>
      </c>
      <c r="J415" s="99" t="s">
        <v>146</v>
      </c>
      <c r="K415" s="506">
        <f>+INDEX(CEC_MARZO_2025!$N$12:$N$351,MATCH($B415,CEC_MARZO_2025!$B$12:$B$351,0))</f>
        <v>0.99767674254592886</v>
      </c>
    </row>
    <row r="416" spans="1:11" ht="16.5" x14ac:dyDescent="0.3">
      <c r="A416" s="67" t="str">
        <f t="shared" si="20"/>
        <v>DITGeneraciónCentro SurI</v>
      </c>
      <c r="B416" s="250" t="str">
        <f t="shared" si="18"/>
        <v>DITCentro SurI</v>
      </c>
      <c r="C416" s="67" t="str">
        <f t="shared" si="19"/>
        <v>DITGeneraciónEnergíaCentro Sur</v>
      </c>
      <c r="E416" s="180" t="s">
        <v>52</v>
      </c>
      <c r="F416" s="181" t="s">
        <v>159</v>
      </c>
      <c r="G416" s="181" t="s">
        <v>184</v>
      </c>
      <c r="H416" s="181" t="s">
        <v>135</v>
      </c>
      <c r="I416" s="181" t="s">
        <v>65</v>
      </c>
      <c r="J416" s="99" t="s">
        <v>147</v>
      </c>
      <c r="K416" s="506">
        <f>+INDEX(CEC_MARZO_2025!$N$12:$N$351,MATCH($B416,CEC_MARZO_2025!$B$12:$B$351,0))</f>
        <v>1.7825307939618564</v>
      </c>
    </row>
    <row r="417" spans="1:11" ht="16.5" x14ac:dyDescent="0.3">
      <c r="A417" s="67" t="str">
        <f t="shared" si="20"/>
        <v>DITGeneraciónCentro SurP</v>
      </c>
      <c r="B417" s="250" t="str">
        <f t="shared" si="18"/>
        <v>DITCentro SurP</v>
      </c>
      <c r="C417" s="67" t="str">
        <f t="shared" si="19"/>
        <v>DITGeneraciónEnergíaCentro Sur</v>
      </c>
      <c r="E417" s="180" t="s">
        <v>52</v>
      </c>
      <c r="F417" s="181" t="s">
        <v>159</v>
      </c>
      <c r="G417" s="181" t="s">
        <v>184</v>
      </c>
      <c r="H417" s="181" t="s">
        <v>135</v>
      </c>
      <c r="I417" s="181" t="s">
        <v>65</v>
      </c>
      <c r="J417" s="99" t="s">
        <v>148</v>
      </c>
      <c r="K417" s="506">
        <f>+INDEX(CEC_MARZO_2025!$N$12:$N$351,MATCH($B417,CEC_MARZO_2025!$B$12:$B$351,0))</f>
        <v>2.1083334322349456</v>
      </c>
    </row>
    <row r="418" spans="1:11" ht="16.5" x14ac:dyDescent="0.3">
      <c r="A418" s="67" t="str">
        <f t="shared" si="20"/>
        <v>DITGeneraciónCentro SurSP</v>
      </c>
      <c r="B418" s="250" t="str">
        <f t="shared" si="18"/>
        <v>DITCentro SurSP</v>
      </c>
      <c r="C418" s="67" t="str">
        <f t="shared" si="19"/>
        <v>DITGeneraciónEnergíaCentro Sur</v>
      </c>
      <c r="E418" s="180" t="s">
        <v>52</v>
      </c>
      <c r="F418" s="181" t="s">
        <v>159</v>
      </c>
      <c r="G418" s="181" t="s">
        <v>184</v>
      </c>
      <c r="H418" s="181" t="s">
        <v>135</v>
      </c>
      <c r="I418" s="181" t="s">
        <v>65</v>
      </c>
      <c r="J418" s="99" t="s">
        <v>151</v>
      </c>
      <c r="K418" s="506">
        <f>+INDEX(CEC_MARZO_2025!$N$12:$N$351,MATCH($B418,CEC_MARZO_2025!$B$12:$B$351,0))</f>
        <v>0</v>
      </c>
    </row>
    <row r="419" spans="1:11" ht="16.5" x14ac:dyDescent="0.3">
      <c r="A419" s="67" t="str">
        <f t="shared" si="20"/>
        <v>DB1GeneraciónGolfo Centro</v>
      </c>
      <c r="B419" s="250" t="str">
        <f t="shared" si="18"/>
        <v>DB1Golfo CentroNA</v>
      </c>
      <c r="C419" s="67" t="str">
        <f t="shared" si="19"/>
        <v>DB1GeneraciónEnergíaGolfo Centro</v>
      </c>
      <c r="E419" s="187" t="s">
        <v>48</v>
      </c>
      <c r="F419" s="181" t="s">
        <v>159</v>
      </c>
      <c r="G419" s="181" t="s">
        <v>184</v>
      </c>
      <c r="H419" s="181" t="s">
        <v>135</v>
      </c>
      <c r="I419" s="181" t="s">
        <v>66</v>
      </c>
      <c r="J419" s="99" t="s">
        <v>161</v>
      </c>
      <c r="K419" s="506">
        <f>+INDEX(CEC_MARZO_2025!$N$12:$N$351,MATCH($B419,CEC_MARZO_2025!$B$12:$B$351,0))</f>
        <v>0.79949264921852159</v>
      </c>
    </row>
    <row r="420" spans="1:11" ht="16.5" x14ac:dyDescent="0.3">
      <c r="A420" s="67" t="str">
        <f t="shared" si="20"/>
        <v>DB2GeneraciónGolfo Centro</v>
      </c>
      <c r="B420" s="250" t="str">
        <f t="shared" si="18"/>
        <v>DB2Golfo CentroNA</v>
      </c>
      <c r="C420" s="67" t="str">
        <f t="shared" si="19"/>
        <v>DB2GeneraciónEnergíaGolfo Centro</v>
      </c>
      <c r="E420" s="180" t="s">
        <v>50</v>
      </c>
      <c r="F420" s="181" t="s">
        <v>159</v>
      </c>
      <c r="G420" s="181" t="s">
        <v>184</v>
      </c>
      <c r="H420" s="181" t="s">
        <v>135</v>
      </c>
      <c r="I420" s="181" t="s">
        <v>66</v>
      </c>
      <c r="J420" s="99" t="s">
        <v>161</v>
      </c>
      <c r="K420" s="506">
        <f>+INDEX(CEC_MARZO_2025!$N$12:$N$351,MATCH($B420,CEC_MARZO_2025!$B$12:$B$351,0))</f>
        <v>0.80324613583457061</v>
      </c>
    </row>
    <row r="421" spans="1:11" ht="16.5" x14ac:dyDescent="0.3">
      <c r="A421" s="67" t="str">
        <f t="shared" si="20"/>
        <v>PDBTGeneraciónGolfo Centro</v>
      </c>
      <c r="B421" s="250" t="str">
        <f t="shared" si="18"/>
        <v>PDBTGolfo CentroNA</v>
      </c>
      <c r="C421" s="67" t="str">
        <f t="shared" si="19"/>
        <v>PDBTGeneraciónEnergíaGolfo Centro</v>
      </c>
      <c r="E421" s="180" t="s">
        <v>56</v>
      </c>
      <c r="F421" s="181" t="s">
        <v>159</v>
      </c>
      <c r="G421" s="181" t="s">
        <v>184</v>
      </c>
      <c r="H421" s="181" t="s">
        <v>135</v>
      </c>
      <c r="I421" s="181" t="s">
        <v>66</v>
      </c>
      <c r="J421" s="99" t="s">
        <v>161</v>
      </c>
      <c r="K421" s="506">
        <f>+INDEX(CEC_MARZO_2025!$N$12:$N$351,MATCH($B421,CEC_MARZO_2025!$B$12:$B$351,0))</f>
        <v>1.7389903492156835</v>
      </c>
    </row>
    <row r="422" spans="1:11" ht="16.5" x14ac:dyDescent="0.3">
      <c r="A422" s="67" t="str">
        <f t="shared" si="20"/>
        <v>GDBTGeneraciónGolfo Centro</v>
      </c>
      <c r="B422" s="250" t="str">
        <f t="shared" si="18"/>
        <v>GDBTGolfo CentroNA</v>
      </c>
      <c r="C422" s="67" t="str">
        <f t="shared" si="19"/>
        <v>GDBTGeneraciónEnergíaGolfo Centro</v>
      </c>
      <c r="E422" s="180" t="s">
        <v>53</v>
      </c>
      <c r="F422" s="181" t="s">
        <v>159</v>
      </c>
      <c r="G422" s="181" t="s">
        <v>184</v>
      </c>
      <c r="H422" s="181" t="s">
        <v>135</v>
      </c>
      <c r="I422" s="181" t="s">
        <v>66</v>
      </c>
      <c r="J422" s="99" t="s">
        <v>161</v>
      </c>
      <c r="K422" s="506">
        <f>+INDEX(CEC_MARZO_2025!$N$12:$N$351,MATCH($B422,CEC_MARZO_2025!$B$12:$B$351,0))</f>
        <v>1.5860357696116723</v>
      </c>
    </row>
    <row r="423" spans="1:11" ht="16.5" x14ac:dyDescent="0.3">
      <c r="A423" s="67" t="str">
        <f t="shared" si="20"/>
        <v>RABTGeneraciónGolfo Centro</v>
      </c>
      <c r="B423" s="250" t="str">
        <f t="shared" si="18"/>
        <v>RABTGolfo CentroNA</v>
      </c>
      <c r="C423" s="67" t="str">
        <f t="shared" si="19"/>
        <v>RABTGeneraciónEnergíaGolfo Centro</v>
      </c>
      <c r="E423" s="180" t="s">
        <v>59</v>
      </c>
      <c r="F423" s="181" t="s">
        <v>159</v>
      </c>
      <c r="G423" s="181" t="s">
        <v>184</v>
      </c>
      <c r="H423" s="181" t="s">
        <v>135</v>
      </c>
      <c r="I423" s="181" t="s">
        <v>66</v>
      </c>
      <c r="J423" s="99" t="s">
        <v>161</v>
      </c>
      <c r="K423" s="506">
        <f>+INDEX(CEC_MARZO_2025!$N$12:$N$351,MATCH($B423,CEC_MARZO_2025!$B$12:$B$351,0))</f>
        <v>0.79836660323370612</v>
      </c>
    </row>
    <row r="424" spans="1:11" ht="16.5" x14ac:dyDescent="0.3">
      <c r="A424" s="67" t="str">
        <f t="shared" si="20"/>
        <v>APBTGeneraciónGolfo Centro</v>
      </c>
      <c r="B424" s="250" t="str">
        <f t="shared" si="18"/>
        <v>APBTGolfo CentroNA</v>
      </c>
      <c r="C424" s="67" t="str">
        <f t="shared" si="19"/>
        <v>APBTGeneraciónEnergíaGolfo Centro</v>
      </c>
      <c r="E424" s="187" t="s">
        <v>57</v>
      </c>
      <c r="F424" s="181" t="s">
        <v>159</v>
      </c>
      <c r="G424" s="181" t="s">
        <v>184</v>
      </c>
      <c r="H424" s="181" t="s">
        <v>135</v>
      </c>
      <c r="I424" s="181" t="s">
        <v>66</v>
      </c>
      <c r="J424" s="99" t="s">
        <v>161</v>
      </c>
      <c r="K424" s="506">
        <f>+INDEX(CEC_MARZO_2025!$N$12:$N$351,MATCH($B424,CEC_MARZO_2025!$B$12:$B$351,0))</f>
        <v>1.3679581972192003</v>
      </c>
    </row>
    <row r="425" spans="1:11" ht="16.5" x14ac:dyDescent="0.3">
      <c r="A425" s="67" t="str">
        <f t="shared" si="20"/>
        <v>APMTGeneraciónGolfo Centro</v>
      </c>
      <c r="B425" s="250" t="str">
        <f t="shared" si="18"/>
        <v>APMTGolfo CentroNA</v>
      </c>
      <c r="C425" s="67" t="str">
        <f t="shared" si="19"/>
        <v>APMTGeneraciónEnergíaGolfo Centro</v>
      </c>
      <c r="E425" s="187" t="s">
        <v>58</v>
      </c>
      <c r="F425" s="181" t="s">
        <v>159</v>
      </c>
      <c r="G425" s="181" t="s">
        <v>184</v>
      </c>
      <c r="H425" s="181" t="s">
        <v>135</v>
      </c>
      <c r="I425" s="181" t="s">
        <v>66</v>
      </c>
      <c r="J425" s="99" t="s">
        <v>161</v>
      </c>
      <c r="K425" s="506">
        <f>+INDEX(CEC_MARZO_2025!$N$12:$N$351,MATCH($B425,CEC_MARZO_2025!$B$12:$B$351,0))</f>
        <v>1.1690234065685843</v>
      </c>
    </row>
    <row r="426" spans="1:11" ht="16.5" x14ac:dyDescent="0.3">
      <c r="A426" s="67" t="str">
        <f t="shared" si="20"/>
        <v>GDMTHGeneraciónGolfo CentroB</v>
      </c>
      <c r="B426" s="250" t="str">
        <f t="shared" si="18"/>
        <v>GDMTHGolfo CentroB</v>
      </c>
      <c r="C426" s="67" t="str">
        <f t="shared" si="19"/>
        <v>GDMTHGeneraciónEnergíaGolfo Centro</v>
      </c>
      <c r="E426" s="180" t="s">
        <v>54</v>
      </c>
      <c r="F426" s="181" t="s">
        <v>159</v>
      </c>
      <c r="G426" s="181" t="s">
        <v>184</v>
      </c>
      <c r="H426" s="181" t="s">
        <v>135</v>
      </c>
      <c r="I426" s="181" t="s">
        <v>66</v>
      </c>
      <c r="J426" s="99" t="s">
        <v>146</v>
      </c>
      <c r="K426" s="506">
        <f>+INDEX(CEC_MARZO_2025!$N$12:$N$351,MATCH($B426,CEC_MARZO_2025!$B$12:$B$351,0))</f>
        <v>0.86855680295382987</v>
      </c>
    </row>
    <row r="427" spans="1:11" ht="16.5" x14ac:dyDescent="0.3">
      <c r="A427" s="67" t="str">
        <f t="shared" si="20"/>
        <v>GDMTHGeneraciónGolfo CentroI</v>
      </c>
      <c r="B427" s="250" t="str">
        <f t="shared" si="18"/>
        <v>GDMTHGolfo CentroI</v>
      </c>
      <c r="C427" s="67" t="str">
        <f t="shared" si="19"/>
        <v>GDMTHGeneraciónEnergíaGolfo Centro</v>
      </c>
      <c r="E427" s="180" t="s">
        <v>54</v>
      </c>
      <c r="F427" s="181" t="s">
        <v>159</v>
      </c>
      <c r="G427" s="181" t="s">
        <v>184</v>
      </c>
      <c r="H427" s="181" t="s">
        <v>135</v>
      </c>
      <c r="I427" s="181" t="s">
        <v>66</v>
      </c>
      <c r="J427" s="99" t="s">
        <v>147</v>
      </c>
      <c r="K427" s="506">
        <f>+INDEX(CEC_MARZO_2025!$N$12:$N$351,MATCH($B427,CEC_MARZO_2025!$B$12:$B$351,0))</f>
        <v>1.6136238962396345</v>
      </c>
    </row>
    <row r="428" spans="1:11" ht="16.5" x14ac:dyDescent="0.3">
      <c r="A428" s="67" t="str">
        <f t="shared" si="20"/>
        <v>GDMTHGeneraciónGolfo CentroP</v>
      </c>
      <c r="B428" s="250" t="str">
        <f t="shared" ref="B428:B491" si="21">E428&amp;I428&amp;J428</f>
        <v>GDMTHGolfo CentroP</v>
      </c>
      <c r="C428" s="67" t="str">
        <f t="shared" si="19"/>
        <v>GDMTHGeneraciónEnergíaGolfo Centro</v>
      </c>
      <c r="E428" s="180" t="s">
        <v>54</v>
      </c>
      <c r="F428" s="181" t="s">
        <v>159</v>
      </c>
      <c r="G428" s="181" t="s">
        <v>184</v>
      </c>
      <c r="H428" s="181" t="s">
        <v>135</v>
      </c>
      <c r="I428" s="181" t="s">
        <v>66</v>
      </c>
      <c r="J428" s="99" t="s">
        <v>148</v>
      </c>
      <c r="K428" s="506">
        <f>+INDEX(CEC_MARZO_2025!$N$12:$N$351,MATCH($B428,CEC_MARZO_2025!$B$12:$B$351,0))</f>
        <v>1.9032053886678466</v>
      </c>
    </row>
    <row r="429" spans="1:11" ht="16.5" x14ac:dyDescent="0.3">
      <c r="A429" s="67" t="str">
        <f t="shared" si="20"/>
        <v>GDMTOGeneraciónGolfo Centro</v>
      </c>
      <c r="B429" s="250" t="str">
        <f t="shared" si="21"/>
        <v>GDMTOGolfo CentroNA</v>
      </c>
      <c r="C429" s="67" t="str">
        <f t="shared" si="19"/>
        <v>GDMTOGeneraciónEnergíaGolfo Centro</v>
      </c>
      <c r="E429" s="180" t="s">
        <v>55</v>
      </c>
      <c r="F429" s="181" t="s">
        <v>159</v>
      </c>
      <c r="G429" s="181" t="s">
        <v>184</v>
      </c>
      <c r="H429" s="181" t="s">
        <v>135</v>
      </c>
      <c r="I429" s="181" t="s">
        <v>66</v>
      </c>
      <c r="J429" s="99" t="s">
        <v>161</v>
      </c>
      <c r="K429" s="506">
        <f>+INDEX(CEC_MARZO_2025!$N$12:$N$351,MATCH($B429,CEC_MARZO_2025!$B$12:$B$351,0))</f>
        <v>1.2508494147984612</v>
      </c>
    </row>
    <row r="430" spans="1:11" ht="16.5" x14ac:dyDescent="0.3">
      <c r="A430" s="67" t="str">
        <f t="shared" si="20"/>
        <v>RAMTGeneraciónGolfo Centro</v>
      </c>
      <c r="B430" s="250" t="str">
        <f t="shared" si="21"/>
        <v>RAMTGolfo CentroNA</v>
      </c>
      <c r="C430" s="67" t="str">
        <f t="shared" si="19"/>
        <v>RAMTGeneraciónEnergíaGolfo Centro</v>
      </c>
      <c r="E430" s="180" t="s">
        <v>60</v>
      </c>
      <c r="F430" s="181" t="s">
        <v>159</v>
      </c>
      <c r="G430" s="181" t="s">
        <v>184</v>
      </c>
      <c r="H430" s="181" t="s">
        <v>135</v>
      </c>
      <c r="I430" s="181" t="s">
        <v>66</v>
      </c>
      <c r="J430" s="99" t="s">
        <v>161</v>
      </c>
      <c r="K430" s="506">
        <f>+INDEX(CEC_MARZO_2025!$N$12:$N$351,MATCH($B430,CEC_MARZO_2025!$B$12:$B$351,0))</f>
        <v>0.76984010495173127</v>
      </c>
    </row>
    <row r="431" spans="1:11" ht="16.5" x14ac:dyDescent="0.3">
      <c r="A431" s="67" t="str">
        <f t="shared" si="20"/>
        <v>DISTGeneraciónGolfo CentroB</v>
      </c>
      <c r="B431" s="250" t="str">
        <f t="shared" si="21"/>
        <v>DISTGolfo CentroB</v>
      </c>
      <c r="C431" s="67" t="str">
        <f t="shared" si="19"/>
        <v>DISTGeneraciónEnergíaGolfo Centro</v>
      </c>
      <c r="E431" s="180" t="s">
        <v>51</v>
      </c>
      <c r="F431" s="181" t="s">
        <v>159</v>
      </c>
      <c r="G431" s="181" t="s">
        <v>184</v>
      </c>
      <c r="H431" s="181" t="s">
        <v>135</v>
      </c>
      <c r="I431" s="181" t="s">
        <v>66</v>
      </c>
      <c r="J431" s="99" t="s">
        <v>146</v>
      </c>
      <c r="K431" s="506">
        <f>+INDEX(CEC_MARZO_2025!$N$12:$N$351,MATCH($B431,CEC_MARZO_2025!$B$12:$B$351,0))</f>
        <v>0.89745864989741075</v>
      </c>
    </row>
    <row r="432" spans="1:11" ht="16.5" x14ac:dyDescent="0.3">
      <c r="A432" s="67" t="str">
        <f t="shared" si="20"/>
        <v>DISTGeneraciónGolfo CentroI</v>
      </c>
      <c r="B432" s="250" t="str">
        <f t="shared" si="21"/>
        <v>DISTGolfo CentroI</v>
      </c>
      <c r="C432" s="67" t="str">
        <f t="shared" si="19"/>
        <v>DISTGeneraciónEnergíaGolfo Centro</v>
      </c>
      <c r="E432" s="180" t="s">
        <v>51</v>
      </c>
      <c r="F432" s="181" t="s">
        <v>159</v>
      </c>
      <c r="G432" s="181" t="s">
        <v>184</v>
      </c>
      <c r="H432" s="181" t="s">
        <v>135</v>
      </c>
      <c r="I432" s="181" t="s">
        <v>66</v>
      </c>
      <c r="J432" s="99" t="s">
        <v>147</v>
      </c>
      <c r="K432" s="506">
        <f>+INDEX(CEC_MARZO_2025!$N$12:$N$351,MATCH($B432,CEC_MARZO_2025!$B$12:$B$351,0))</f>
        <v>1.5685820568470419</v>
      </c>
    </row>
    <row r="433" spans="1:11" ht="16.5" x14ac:dyDescent="0.3">
      <c r="A433" s="67" t="str">
        <f t="shared" si="20"/>
        <v>DISTGeneraciónGolfo CentroP</v>
      </c>
      <c r="B433" s="250" t="str">
        <f t="shared" si="21"/>
        <v>DISTGolfo CentroP</v>
      </c>
      <c r="C433" s="67" t="str">
        <f t="shared" si="19"/>
        <v>DISTGeneraciónEnergíaGolfo Centro</v>
      </c>
      <c r="E433" s="180" t="s">
        <v>51</v>
      </c>
      <c r="F433" s="181" t="s">
        <v>159</v>
      </c>
      <c r="G433" s="181" t="s">
        <v>184</v>
      </c>
      <c r="H433" s="181" t="s">
        <v>135</v>
      </c>
      <c r="I433" s="181" t="s">
        <v>66</v>
      </c>
      <c r="J433" s="99" t="s">
        <v>148</v>
      </c>
      <c r="K433" s="506">
        <f>+INDEX(CEC_MARZO_2025!$N$12:$N$351,MATCH($B433,CEC_MARZO_2025!$B$12:$B$351,0))</f>
        <v>1.7971693917644491</v>
      </c>
    </row>
    <row r="434" spans="1:11" ht="16.5" x14ac:dyDescent="0.3">
      <c r="A434" s="67" t="str">
        <f t="shared" si="20"/>
        <v>DISTGeneraciónGolfo CentroSP</v>
      </c>
      <c r="B434" s="250" t="str">
        <f t="shared" si="21"/>
        <v>DISTGolfo CentroSP</v>
      </c>
      <c r="C434" s="67" t="str">
        <f t="shared" si="19"/>
        <v>DISTGeneraciónEnergíaGolfo Centro</v>
      </c>
      <c r="E434" s="180" t="s">
        <v>51</v>
      </c>
      <c r="F434" s="181" t="s">
        <v>159</v>
      </c>
      <c r="G434" s="181" t="s">
        <v>184</v>
      </c>
      <c r="H434" s="181" t="s">
        <v>135</v>
      </c>
      <c r="I434" s="181" t="s">
        <v>66</v>
      </c>
      <c r="J434" s="99" t="s">
        <v>151</v>
      </c>
      <c r="K434" s="506">
        <f>+INDEX(CEC_MARZO_2025!$N$12:$N$351,MATCH($B434,CEC_MARZO_2025!$B$12:$B$351,0))</f>
        <v>0</v>
      </c>
    </row>
    <row r="435" spans="1:11" ht="16.5" x14ac:dyDescent="0.3">
      <c r="A435" s="67" t="str">
        <f t="shared" si="20"/>
        <v>DITGeneraciónGolfo CentroB</v>
      </c>
      <c r="B435" s="250" t="str">
        <f t="shared" si="21"/>
        <v>DITGolfo CentroB</v>
      </c>
      <c r="C435" s="67" t="str">
        <f t="shared" si="19"/>
        <v>DITGeneraciónEnergíaGolfo Centro</v>
      </c>
      <c r="E435" s="180" t="s">
        <v>52</v>
      </c>
      <c r="F435" s="181" t="s">
        <v>159</v>
      </c>
      <c r="G435" s="181" t="s">
        <v>184</v>
      </c>
      <c r="H435" s="181" t="s">
        <v>135</v>
      </c>
      <c r="I435" s="181" t="s">
        <v>66</v>
      </c>
      <c r="J435" s="99" t="s">
        <v>146</v>
      </c>
      <c r="K435" s="506">
        <f>+INDEX(CEC_MARZO_2025!$N$12:$N$351,MATCH($B435,CEC_MARZO_2025!$B$12:$B$351,0))</f>
        <v>0.94944443952969426</v>
      </c>
    </row>
    <row r="436" spans="1:11" ht="16.5" x14ac:dyDescent="0.3">
      <c r="A436" s="67" t="str">
        <f t="shared" si="20"/>
        <v>DITGeneraciónGolfo CentroI</v>
      </c>
      <c r="B436" s="250" t="str">
        <f t="shared" si="21"/>
        <v>DITGolfo CentroI</v>
      </c>
      <c r="C436" s="67" t="str">
        <f t="shared" si="19"/>
        <v>DITGeneraciónEnergíaGolfo Centro</v>
      </c>
      <c r="E436" s="180" t="s">
        <v>52</v>
      </c>
      <c r="F436" s="181" t="s">
        <v>159</v>
      </c>
      <c r="G436" s="181" t="s">
        <v>184</v>
      </c>
      <c r="H436" s="181" t="s">
        <v>135</v>
      </c>
      <c r="I436" s="181" t="s">
        <v>66</v>
      </c>
      <c r="J436" s="99" t="s">
        <v>147</v>
      </c>
      <c r="K436" s="506">
        <f>+INDEX(CEC_MARZO_2025!$N$12:$N$351,MATCH($B436,CEC_MARZO_2025!$B$12:$B$351,0))</f>
        <v>1.7615112689119825</v>
      </c>
    </row>
    <row r="437" spans="1:11" ht="16.5" x14ac:dyDescent="0.3">
      <c r="A437" s="67" t="str">
        <f t="shared" si="20"/>
        <v>DITGeneraciónGolfo CentroP</v>
      </c>
      <c r="B437" s="250" t="str">
        <f t="shared" si="21"/>
        <v>DITGolfo CentroP</v>
      </c>
      <c r="C437" s="67" t="str">
        <f t="shared" si="19"/>
        <v>DITGeneraciónEnergíaGolfo Centro</v>
      </c>
      <c r="E437" s="180" t="s">
        <v>52</v>
      </c>
      <c r="F437" s="181" t="s">
        <v>159</v>
      </c>
      <c r="G437" s="181" t="s">
        <v>184</v>
      </c>
      <c r="H437" s="181" t="s">
        <v>135</v>
      </c>
      <c r="I437" s="181" t="s">
        <v>66</v>
      </c>
      <c r="J437" s="99" t="s">
        <v>148</v>
      </c>
      <c r="K437" s="506">
        <f>+INDEX(CEC_MARZO_2025!$N$12:$N$351,MATCH($B437,CEC_MARZO_2025!$B$12:$B$351,0))</f>
        <v>1.9296674693109928</v>
      </c>
    </row>
    <row r="438" spans="1:11" ht="16.5" x14ac:dyDescent="0.3">
      <c r="A438" s="67" t="str">
        <f t="shared" si="20"/>
        <v>DITGeneraciónGolfo CentroSP</v>
      </c>
      <c r="B438" s="250" t="str">
        <f t="shared" si="21"/>
        <v>DITGolfo CentroSP</v>
      </c>
      <c r="C438" s="67" t="str">
        <f t="shared" si="19"/>
        <v>DITGeneraciónEnergíaGolfo Centro</v>
      </c>
      <c r="E438" s="180" t="s">
        <v>52</v>
      </c>
      <c r="F438" s="181" t="s">
        <v>159</v>
      </c>
      <c r="G438" s="181" t="s">
        <v>184</v>
      </c>
      <c r="H438" s="181" t="s">
        <v>135</v>
      </c>
      <c r="I438" s="181" t="s">
        <v>66</v>
      </c>
      <c r="J438" s="99" t="s">
        <v>151</v>
      </c>
      <c r="K438" s="506">
        <f>+INDEX(CEC_MARZO_2025!$N$12:$N$351,MATCH($B438,CEC_MARZO_2025!$B$12:$B$351,0))</f>
        <v>0</v>
      </c>
    </row>
    <row r="439" spans="1:11" ht="16.5" x14ac:dyDescent="0.3">
      <c r="A439" s="67" t="str">
        <f t="shared" si="20"/>
        <v>DB1GeneraciónGolfo Norte</v>
      </c>
      <c r="B439" s="250" t="str">
        <f t="shared" si="21"/>
        <v>DB1Golfo NorteNA</v>
      </c>
      <c r="C439" s="67" t="str">
        <f t="shared" si="19"/>
        <v>DB1GeneraciónEnergíaGolfo Norte</v>
      </c>
      <c r="E439" s="180" t="s">
        <v>48</v>
      </c>
      <c r="F439" s="181" t="s">
        <v>159</v>
      </c>
      <c r="G439" s="181" t="s">
        <v>184</v>
      </c>
      <c r="H439" s="181" t="s">
        <v>135</v>
      </c>
      <c r="I439" s="181" t="s">
        <v>67</v>
      </c>
      <c r="J439" s="99" t="s">
        <v>161</v>
      </c>
      <c r="K439" s="506">
        <f>+INDEX(CEC_MARZO_2025!$N$12:$N$351,MATCH($B439,CEC_MARZO_2025!$B$12:$B$351,0))</f>
        <v>0.78241428511549704</v>
      </c>
    </row>
    <row r="440" spans="1:11" ht="16.5" x14ac:dyDescent="0.3">
      <c r="A440" s="67" t="str">
        <f t="shared" si="20"/>
        <v>DB2GeneraciónGolfo Norte</v>
      </c>
      <c r="B440" s="250" t="str">
        <f t="shared" si="21"/>
        <v>DB2Golfo NorteNA</v>
      </c>
      <c r="C440" s="67" t="str">
        <f t="shared" si="19"/>
        <v>DB2GeneraciónEnergíaGolfo Norte</v>
      </c>
      <c r="E440" s="180" t="s">
        <v>50</v>
      </c>
      <c r="F440" s="181" t="s">
        <v>159</v>
      </c>
      <c r="G440" s="181" t="s">
        <v>184</v>
      </c>
      <c r="H440" s="181" t="s">
        <v>135</v>
      </c>
      <c r="I440" s="181" t="s">
        <v>67</v>
      </c>
      <c r="J440" s="99" t="s">
        <v>161</v>
      </c>
      <c r="K440" s="506">
        <f>+INDEX(CEC_MARZO_2025!$N$12:$N$351,MATCH($B440,CEC_MARZO_2025!$B$12:$B$351,0))</f>
        <v>0.78241428511549704</v>
      </c>
    </row>
    <row r="441" spans="1:11" ht="16.5" x14ac:dyDescent="0.3">
      <c r="A441" s="67" t="str">
        <f t="shared" si="20"/>
        <v>PDBTGeneraciónGolfo Norte</v>
      </c>
      <c r="B441" s="250" t="str">
        <f t="shared" si="21"/>
        <v>PDBTGolfo NorteNA</v>
      </c>
      <c r="C441" s="67" t="str">
        <f t="shared" si="19"/>
        <v>PDBTGeneraciónEnergíaGolfo Norte</v>
      </c>
      <c r="E441" s="187" t="s">
        <v>56</v>
      </c>
      <c r="F441" s="181" t="s">
        <v>159</v>
      </c>
      <c r="G441" s="181" t="s">
        <v>184</v>
      </c>
      <c r="H441" s="181" t="s">
        <v>135</v>
      </c>
      <c r="I441" s="181" t="s">
        <v>67</v>
      </c>
      <c r="J441" s="99" t="s">
        <v>161</v>
      </c>
      <c r="K441" s="506">
        <f>+INDEX(CEC_MARZO_2025!$N$12:$N$351,MATCH($B441,CEC_MARZO_2025!$B$12:$B$351,0))</f>
        <v>1.5338623056485858</v>
      </c>
    </row>
    <row r="442" spans="1:11" ht="16.5" x14ac:dyDescent="0.3">
      <c r="A442" s="67" t="str">
        <f t="shared" si="20"/>
        <v>GDBTGeneraciónGolfo Norte</v>
      </c>
      <c r="B442" s="250" t="str">
        <f t="shared" si="21"/>
        <v>GDBTGolfo NorteNA</v>
      </c>
      <c r="C442" s="67" t="str">
        <f t="shared" si="19"/>
        <v>GDBTGeneraciónEnergíaGolfo Norte</v>
      </c>
      <c r="E442" s="180" t="s">
        <v>53</v>
      </c>
      <c r="F442" s="181" t="s">
        <v>159</v>
      </c>
      <c r="G442" s="181" t="s">
        <v>184</v>
      </c>
      <c r="H442" s="181" t="s">
        <v>135</v>
      </c>
      <c r="I442" s="181" t="s">
        <v>67</v>
      </c>
      <c r="J442" s="99" t="s">
        <v>161</v>
      </c>
      <c r="K442" s="506">
        <f>+INDEX(CEC_MARZO_2025!$N$12:$N$351,MATCH($B442,CEC_MARZO_2025!$B$12:$B$351,0))</f>
        <v>1.2818156793808686</v>
      </c>
    </row>
    <row r="443" spans="1:11" ht="16.5" x14ac:dyDescent="0.3">
      <c r="A443" s="67" t="str">
        <f t="shared" si="20"/>
        <v>RABTGeneraciónGolfo Norte</v>
      </c>
      <c r="B443" s="250" t="str">
        <f t="shared" si="21"/>
        <v>RABTGolfo NorteNA</v>
      </c>
      <c r="C443" s="67" t="str">
        <f t="shared" si="19"/>
        <v>RABTGeneraciónEnergíaGolfo Norte</v>
      </c>
      <c r="E443" s="180" t="s">
        <v>59</v>
      </c>
      <c r="F443" s="181" t="s">
        <v>159</v>
      </c>
      <c r="G443" s="181" t="s">
        <v>184</v>
      </c>
      <c r="H443" s="181" t="s">
        <v>135</v>
      </c>
      <c r="I443" s="181" t="s">
        <v>67</v>
      </c>
      <c r="J443" s="99" t="s">
        <v>161</v>
      </c>
      <c r="K443" s="506">
        <f>+INDEX(CEC_MARZO_2025!$N$12:$N$351,MATCH($B443,CEC_MARZO_2025!$B$12:$B$351,0))</f>
        <v>0.78128823913068157</v>
      </c>
    </row>
    <row r="444" spans="1:11" ht="16.5" x14ac:dyDescent="0.3">
      <c r="A444" s="67" t="str">
        <f t="shared" si="20"/>
        <v>APBTGeneraciónGolfo Norte</v>
      </c>
      <c r="B444" s="250" t="str">
        <f t="shared" si="21"/>
        <v>APBTGolfo NorteNA</v>
      </c>
      <c r="C444" s="67" t="str">
        <f t="shared" si="19"/>
        <v>APBTGeneraciónEnergíaGolfo Norte</v>
      </c>
      <c r="E444" s="180" t="s">
        <v>57</v>
      </c>
      <c r="F444" s="181" t="s">
        <v>159</v>
      </c>
      <c r="G444" s="181" t="s">
        <v>184</v>
      </c>
      <c r="H444" s="181" t="s">
        <v>135</v>
      </c>
      <c r="I444" s="181" t="s">
        <v>67</v>
      </c>
      <c r="J444" s="99" t="s">
        <v>161</v>
      </c>
      <c r="K444" s="506">
        <f>+INDEX(CEC_MARZO_2025!$N$12:$N$351,MATCH($B444,CEC_MARZO_2025!$B$12:$B$351,0))</f>
        <v>1.2805019590652529</v>
      </c>
    </row>
    <row r="445" spans="1:11" ht="16.5" x14ac:dyDescent="0.3">
      <c r="A445" s="67" t="str">
        <f t="shared" si="20"/>
        <v>APMTGeneraciónGolfo Norte</v>
      </c>
      <c r="B445" s="250" t="str">
        <f t="shared" si="21"/>
        <v>APMTGolfo NorteNA</v>
      </c>
      <c r="C445" s="67" t="str">
        <f t="shared" si="19"/>
        <v>APMTGeneraciónEnergíaGolfo Norte</v>
      </c>
      <c r="E445" s="180" t="s">
        <v>58</v>
      </c>
      <c r="F445" s="181" t="s">
        <v>159</v>
      </c>
      <c r="G445" s="181" t="s">
        <v>184</v>
      </c>
      <c r="H445" s="181" t="s">
        <v>135</v>
      </c>
      <c r="I445" s="181" t="s">
        <v>67</v>
      </c>
      <c r="J445" s="99" t="s">
        <v>161</v>
      </c>
      <c r="K445" s="506">
        <f>+INDEX(CEC_MARZO_2025!$N$12:$N$351,MATCH($B445,CEC_MARZO_2025!$B$12:$B$351,0))</f>
        <v>1.0233881258658679</v>
      </c>
    </row>
    <row r="446" spans="1:11" ht="16.5" x14ac:dyDescent="0.3">
      <c r="A446" s="67" t="str">
        <f t="shared" si="20"/>
        <v>GDMTHGeneraciónGolfo NorteB</v>
      </c>
      <c r="B446" s="250" t="str">
        <f t="shared" si="21"/>
        <v>GDMTHGolfo NorteB</v>
      </c>
      <c r="C446" s="67" t="str">
        <f t="shared" si="19"/>
        <v>GDMTHGeneraciónEnergíaGolfo Norte</v>
      </c>
      <c r="E446" s="180" t="s">
        <v>54</v>
      </c>
      <c r="F446" s="181" t="s">
        <v>159</v>
      </c>
      <c r="G446" s="181" t="s">
        <v>184</v>
      </c>
      <c r="H446" s="181" t="s">
        <v>135</v>
      </c>
      <c r="I446" s="181" t="s">
        <v>67</v>
      </c>
      <c r="J446" s="99" t="s">
        <v>146</v>
      </c>
      <c r="K446" s="506">
        <f>+INDEX(CEC_MARZO_2025!$N$12:$N$351,MATCH($B446,CEC_MARZO_2025!$B$12:$B$351,0))</f>
        <v>0.89107772265012608</v>
      </c>
    </row>
    <row r="447" spans="1:11" ht="16.5" x14ac:dyDescent="0.3">
      <c r="A447" s="67" t="str">
        <f t="shared" si="20"/>
        <v>GDMTHGeneraciónGolfo NorteI</v>
      </c>
      <c r="B447" s="250" t="str">
        <f t="shared" si="21"/>
        <v>GDMTHGolfo NorteI</v>
      </c>
      <c r="C447" s="67" t="str">
        <f t="shared" si="19"/>
        <v>GDMTHGeneraciónEnergíaGolfo Norte</v>
      </c>
      <c r="E447" s="180" t="s">
        <v>54</v>
      </c>
      <c r="F447" s="181" t="s">
        <v>159</v>
      </c>
      <c r="G447" s="181" t="s">
        <v>184</v>
      </c>
      <c r="H447" s="181" t="s">
        <v>135</v>
      </c>
      <c r="I447" s="181" t="s">
        <v>67</v>
      </c>
      <c r="J447" s="99" t="s">
        <v>147</v>
      </c>
      <c r="K447" s="506">
        <f>+INDEX(CEC_MARZO_2025!$N$12:$N$351,MATCH($B447,CEC_MARZO_2025!$B$12:$B$351,0))</f>
        <v>1.498954880119326</v>
      </c>
    </row>
    <row r="448" spans="1:11" ht="16.5" x14ac:dyDescent="0.3">
      <c r="A448" s="67" t="str">
        <f t="shared" si="20"/>
        <v>GDMTHGeneraciónGolfo NorteP</v>
      </c>
      <c r="B448" s="250" t="str">
        <f t="shared" si="21"/>
        <v>GDMTHGolfo NorteP</v>
      </c>
      <c r="C448" s="67" t="str">
        <f t="shared" si="19"/>
        <v>GDMTHGeneraciónEnergíaGolfo Norte</v>
      </c>
      <c r="E448" s="180" t="s">
        <v>54</v>
      </c>
      <c r="F448" s="181" t="s">
        <v>159</v>
      </c>
      <c r="G448" s="181" t="s">
        <v>184</v>
      </c>
      <c r="H448" s="181" t="s">
        <v>135</v>
      </c>
      <c r="I448" s="181" t="s">
        <v>67</v>
      </c>
      <c r="J448" s="99" t="s">
        <v>148</v>
      </c>
      <c r="K448" s="506">
        <f>+INDEX(CEC_MARZO_2025!$N$12:$N$351,MATCH($B448,CEC_MARZO_2025!$B$12:$B$351,0))</f>
        <v>1.644590160822043</v>
      </c>
    </row>
    <row r="449" spans="1:11" ht="16.5" x14ac:dyDescent="0.3">
      <c r="A449" s="67" t="str">
        <f t="shared" si="20"/>
        <v>GDMTOGeneraciónGolfo Norte</v>
      </c>
      <c r="B449" s="250" t="str">
        <f t="shared" si="21"/>
        <v>GDMTOGolfo NorteNA</v>
      </c>
      <c r="C449" s="67" t="str">
        <f t="shared" si="19"/>
        <v>GDMTOGeneraciónEnergíaGolfo Norte</v>
      </c>
      <c r="E449" s="180" t="s">
        <v>55</v>
      </c>
      <c r="F449" s="181" t="s">
        <v>159</v>
      </c>
      <c r="G449" s="181" t="s">
        <v>184</v>
      </c>
      <c r="H449" s="181" t="s">
        <v>135</v>
      </c>
      <c r="I449" s="181" t="s">
        <v>67</v>
      </c>
      <c r="J449" s="99" t="s">
        <v>161</v>
      </c>
      <c r="K449" s="506">
        <f>+INDEX(CEC_MARZO_2025!$N$12:$N$351,MATCH($B449,CEC_MARZO_2025!$B$12:$B$351,0))</f>
        <v>1.1545724830967932</v>
      </c>
    </row>
    <row r="450" spans="1:11" ht="16.5" x14ac:dyDescent="0.3">
      <c r="A450" s="67" t="str">
        <f t="shared" si="20"/>
        <v>RAMTGeneraciónGolfo Norte</v>
      </c>
      <c r="B450" s="250" t="str">
        <f t="shared" si="21"/>
        <v>RAMTGolfo NorteNA</v>
      </c>
      <c r="C450" s="67" t="str">
        <f t="shared" si="19"/>
        <v>RAMTGeneraciónEnergíaGolfo Norte</v>
      </c>
      <c r="E450" s="187" t="s">
        <v>60</v>
      </c>
      <c r="F450" s="181" t="s">
        <v>159</v>
      </c>
      <c r="G450" s="181" t="s">
        <v>184</v>
      </c>
      <c r="H450" s="181" t="s">
        <v>135</v>
      </c>
      <c r="I450" s="181" t="s">
        <v>67</v>
      </c>
      <c r="J450" s="99" t="s">
        <v>161</v>
      </c>
      <c r="K450" s="506">
        <f>+INDEX(CEC_MARZO_2025!$N$12:$N$351,MATCH($B450,CEC_MARZO_2025!$B$12:$B$351,0))</f>
        <v>0.7443163959625948</v>
      </c>
    </row>
    <row r="451" spans="1:11" ht="16.5" x14ac:dyDescent="0.3">
      <c r="A451" s="67" t="str">
        <f t="shared" si="20"/>
        <v>DISTGeneraciónGolfo NorteB</v>
      </c>
      <c r="B451" s="250" t="str">
        <f t="shared" si="21"/>
        <v>DISTGolfo NorteB</v>
      </c>
      <c r="C451" s="67" t="str">
        <f t="shared" si="19"/>
        <v>DISTGeneraciónEnergíaGolfo Norte</v>
      </c>
      <c r="E451" s="180" t="s">
        <v>51</v>
      </c>
      <c r="F451" s="181" t="s">
        <v>159</v>
      </c>
      <c r="G451" s="181" t="s">
        <v>184</v>
      </c>
      <c r="H451" s="181" t="s">
        <v>135</v>
      </c>
      <c r="I451" s="181" t="s">
        <v>67</v>
      </c>
      <c r="J451" s="99" t="s">
        <v>146</v>
      </c>
      <c r="K451" s="506">
        <f>+INDEX(CEC_MARZO_2025!$N$12:$N$351,MATCH($B451,CEC_MARZO_2025!$B$12:$B$351,0))</f>
        <v>0.8646156420069786</v>
      </c>
    </row>
    <row r="452" spans="1:11" ht="16.5" x14ac:dyDescent="0.3">
      <c r="A452" s="67" t="str">
        <f t="shared" si="20"/>
        <v>DISTGeneraciónGolfo NorteI</v>
      </c>
      <c r="B452" s="250" t="str">
        <f t="shared" si="21"/>
        <v>DISTGolfo NorteI</v>
      </c>
      <c r="C452" s="67" t="str">
        <f t="shared" si="19"/>
        <v>DISTGeneraciónEnergíaGolfo Norte</v>
      </c>
      <c r="E452" s="180" t="s">
        <v>51</v>
      </c>
      <c r="F452" s="181" t="s">
        <v>159</v>
      </c>
      <c r="G452" s="181" t="s">
        <v>184</v>
      </c>
      <c r="H452" s="181" t="s">
        <v>135</v>
      </c>
      <c r="I452" s="181" t="s">
        <v>67</v>
      </c>
      <c r="J452" s="99" t="s">
        <v>147</v>
      </c>
      <c r="K452" s="506">
        <f>+INDEX(CEC_MARZO_2025!$N$12:$N$351,MATCH($B452,CEC_MARZO_2025!$B$12:$B$351,0))</f>
        <v>1.4753079144382149</v>
      </c>
    </row>
    <row r="453" spans="1:11" ht="16.5" x14ac:dyDescent="0.3">
      <c r="A453" s="67" t="str">
        <f t="shared" si="20"/>
        <v>DISTGeneraciónGolfo NorteP</v>
      </c>
      <c r="B453" s="250" t="str">
        <f t="shared" si="21"/>
        <v>DISTGolfo NorteP</v>
      </c>
      <c r="C453" s="67" t="str">
        <f t="shared" si="19"/>
        <v>DISTGeneraciónEnergíaGolfo Norte</v>
      </c>
      <c r="E453" s="180" t="s">
        <v>51</v>
      </c>
      <c r="F453" s="181" t="s">
        <v>159</v>
      </c>
      <c r="G453" s="181" t="s">
        <v>184</v>
      </c>
      <c r="H453" s="181" t="s">
        <v>135</v>
      </c>
      <c r="I453" s="181" t="s">
        <v>67</v>
      </c>
      <c r="J453" s="99" t="s">
        <v>148</v>
      </c>
      <c r="K453" s="506">
        <f>+INDEX(CEC_MARZO_2025!$N$12:$N$351,MATCH($B453,CEC_MARZO_2025!$B$12:$B$351,0))</f>
        <v>1.6190664518329072</v>
      </c>
    </row>
    <row r="454" spans="1:11" ht="16.5" x14ac:dyDescent="0.3">
      <c r="A454" s="67" t="str">
        <f t="shared" si="20"/>
        <v>DISTGeneraciónGolfo NorteSP</v>
      </c>
      <c r="B454" s="250" t="str">
        <f t="shared" si="21"/>
        <v>DISTGolfo NorteSP</v>
      </c>
      <c r="C454" s="67" t="str">
        <f t="shared" si="19"/>
        <v>DISTGeneraciónEnergíaGolfo Norte</v>
      </c>
      <c r="E454" s="180" t="s">
        <v>51</v>
      </c>
      <c r="F454" s="181" t="s">
        <v>159</v>
      </c>
      <c r="G454" s="181" t="s">
        <v>184</v>
      </c>
      <c r="H454" s="181" t="s">
        <v>135</v>
      </c>
      <c r="I454" s="181" t="s">
        <v>67</v>
      </c>
      <c r="J454" s="99" t="s">
        <v>151</v>
      </c>
      <c r="K454" s="506">
        <f>+INDEX(CEC_MARZO_2025!$N$12:$N$351,MATCH($B454,CEC_MARZO_2025!$B$12:$B$351,0))</f>
        <v>0</v>
      </c>
    </row>
    <row r="455" spans="1:11" ht="16.5" x14ac:dyDescent="0.3">
      <c r="A455" s="67" t="str">
        <f t="shared" si="20"/>
        <v>DITGeneraciónGolfo NorteB</v>
      </c>
      <c r="B455" s="250" t="str">
        <f t="shared" si="21"/>
        <v>DITGolfo NorteB</v>
      </c>
      <c r="C455" s="67" t="str">
        <f t="shared" si="19"/>
        <v>DITGeneraciónEnergíaGolfo Norte</v>
      </c>
      <c r="E455" s="180" t="s">
        <v>52</v>
      </c>
      <c r="F455" s="181" t="s">
        <v>159</v>
      </c>
      <c r="G455" s="181" t="s">
        <v>184</v>
      </c>
      <c r="H455" s="181" t="s">
        <v>135</v>
      </c>
      <c r="I455" s="181" t="s">
        <v>67</v>
      </c>
      <c r="J455" s="99" t="s">
        <v>146</v>
      </c>
      <c r="K455" s="506">
        <f>+INDEX(CEC_MARZO_2025!$N$12:$N$351,MATCH($B455,CEC_MARZO_2025!$B$12:$B$351,0))</f>
        <v>0.77528266054500228</v>
      </c>
    </row>
    <row r="456" spans="1:11" ht="16.5" x14ac:dyDescent="0.3">
      <c r="A456" s="67" t="str">
        <f t="shared" si="20"/>
        <v>DITGeneraciónGolfo NorteI</v>
      </c>
      <c r="B456" s="250" t="str">
        <f t="shared" si="21"/>
        <v>DITGolfo NorteI</v>
      </c>
      <c r="C456" s="67" t="str">
        <f t="shared" si="19"/>
        <v>DITGeneraciónEnergíaGolfo Norte</v>
      </c>
      <c r="E456" s="180" t="s">
        <v>52</v>
      </c>
      <c r="F456" s="181" t="s">
        <v>159</v>
      </c>
      <c r="G456" s="181" t="s">
        <v>184</v>
      </c>
      <c r="H456" s="181" t="s">
        <v>135</v>
      </c>
      <c r="I456" s="181" t="s">
        <v>67</v>
      </c>
      <c r="J456" s="99" t="s">
        <v>147</v>
      </c>
      <c r="K456" s="506">
        <f>+INDEX(CEC_MARZO_2025!$N$12:$N$351,MATCH($B456,CEC_MARZO_2025!$B$12:$B$351,0))</f>
        <v>1.4295153777224126</v>
      </c>
    </row>
    <row r="457" spans="1:11" ht="16.5" x14ac:dyDescent="0.3">
      <c r="A457" s="67" t="str">
        <f t="shared" si="20"/>
        <v>DITGeneraciónGolfo NorteP</v>
      </c>
      <c r="B457" s="250" t="str">
        <f t="shared" si="21"/>
        <v>DITGolfo NorteP</v>
      </c>
      <c r="C457" s="67" t="str">
        <f t="shared" si="19"/>
        <v>DITGeneraciónEnergíaGolfo Norte</v>
      </c>
      <c r="E457" s="180" t="s">
        <v>52</v>
      </c>
      <c r="F457" s="181" t="s">
        <v>159</v>
      </c>
      <c r="G457" s="181" t="s">
        <v>184</v>
      </c>
      <c r="H457" s="181" t="s">
        <v>135</v>
      </c>
      <c r="I457" s="181" t="s">
        <v>67</v>
      </c>
      <c r="J457" s="99" t="s">
        <v>148</v>
      </c>
      <c r="K457" s="506">
        <f>+INDEX(CEC_MARZO_2025!$N$12:$N$351,MATCH($B457,CEC_MARZO_2025!$B$12:$B$351,0))</f>
        <v>1.5064618533514249</v>
      </c>
    </row>
    <row r="458" spans="1:11" ht="16.5" x14ac:dyDescent="0.3">
      <c r="A458" s="67" t="str">
        <f t="shared" si="20"/>
        <v>DITGeneraciónGolfo NorteSP</v>
      </c>
      <c r="B458" s="250" t="str">
        <f t="shared" si="21"/>
        <v>DITGolfo NorteSP</v>
      </c>
      <c r="C458" s="67" t="str">
        <f t="shared" ref="C458:C521" si="22">E458&amp;F458&amp;H458&amp;I458</f>
        <v>DITGeneraciónEnergíaGolfo Norte</v>
      </c>
      <c r="E458" s="180" t="s">
        <v>52</v>
      </c>
      <c r="F458" s="181" t="s">
        <v>159</v>
      </c>
      <c r="G458" s="181" t="s">
        <v>184</v>
      </c>
      <c r="H458" s="181" t="s">
        <v>135</v>
      </c>
      <c r="I458" s="181" t="s">
        <v>67</v>
      </c>
      <c r="J458" s="99" t="s">
        <v>151</v>
      </c>
      <c r="K458" s="506">
        <f>+INDEX(CEC_MARZO_2025!$N$12:$N$351,MATCH($B458,CEC_MARZO_2025!$B$12:$B$351,0))</f>
        <v>0</v>
      </c>
    </row>
    <row r="459" spans="1:11" ht="16.5" x14ac:dyDescent="0.3">
      <c r="A459" s="67" t="str">
        <f t="shared" ref="A459:A522" si="23">IF(J459="NA",E459&amp;F459&amp;I459,E459&amp;F459&amp;I459&amp;J459)</f>
        <v>DB1GeneraciónJalisco</v>
      </c>
      <c r="B459" s="250" t="str">
        <f t="shared" si="21"/>
        <v>DB1JaliscoNA</v>
      </c>
      <c r="C459" s="67" t="str">
        <f t="shared" si="22"/>
        <v>DB1GeneraciónEnergíaJalisco</v>
      </c>
      <c r="E459" s="180" t="s">
        <v>48</v>
      </c>
      <c r="F459" s="181" t="s">
        <v>159</v>
      </c>
      <c r="G459" s="181" t="s">
        <v>184</v>
      </c>
      <c r="H459" s="181" t="s">
        <v>135</v>
      </c>
      <c r="I459" s="181" t="s">
        <v>68</v>
      </c>
      <c r="J459" s="99" t="s">
        <v>161</v>
      </c>
      <c r="K459" s="506">
        <f>+INDEX(CEC_MARZO_2025!$N$12:$N$351,MATCH($B459,CEC_MARZO_2025!$B$12:$B$351,0))</f>
        <v>0.83927960734864482</v>
      </c>
    </row>
    <row r="460" spans="1:11" ht="16.5" x14ac:dyDescent="0.3">
      <c r="A460" s="67" t="str">
        <f t="shared" si="23"/>
        <v>DB2GeneraciónJalisco</v>
      </c>
      <c r="B460" s="250" t="str">
        <f t="shared" si="21"/>
        <v>DB2JaliscoNA</v>
      </c>
      <c r="C460" s="67" t="str">
        <f t="shared" si="22"/>
        <v>DB2GeneraciónEnergíaJalisco</v>
      </c>
      <c r="E460" s="180" t="s">
        <v>50</v>
      </c>
      <c r="F460" s="181" t="s">
        <v>159</v>
      </c>
      <c r="G460" s="181" t="s">
        <v>184</v>
      </c>
      <c r="H460" s="181" t="s">
        <v>135</v>
      </c>
      <c r="I460" s="181" t="s">
        <v>68</v>
      </c>
      <c r="J460" s="99" t="s">
        <v>161</v>
      </c>
      <c r="K460" s="506">
        <f>+INDEX(CEC_MARZO_2025!$N$12:$N$351,MATCH($B460,CEC_MARZO_2025!$B$12:$B$351,0))</f>
        <v>0.84134402498747107</v>
      </c>
    </row>
    <row r="461" spans="1:11" ht="16.5" x14ac:dyDescent="0.3">
      <c r="A461" s="67" t="str">
        <f t="shared" si="23"/>
        <v>PDBTGeneraciónJalisco</v>
      </c>
      <c r="B461" s="250" t="str">
        <f t="shared" si="21"/>
        <v>PDBTJaliscoNA</v>
      </c>
      <c r="C461" s="67" t="str">
        <f t="shared" si="22"/>
        <v>PDBTGeneraciónEnergíaJalisco</v>
      </c>
      <c r="E461" s="180" t="s">
        <v>56</v>
      </c>
      <c r="F461" s="181" t="s">
        <v>159</v>
      </c>
      <c r="G461" s="181" t="s">
        <v>184</v>
      </c>
      <c r="H461" s="181" t="s">
        <v>135</v>
      </c>
      <c r="I461" s="181" t="s">
        <v>68</v>
      </c>
      <c r="J461" s="99" t="s">
        <v>161</v>
      </c>
      <c r="K461" s="506">
        <f>+INDEX(CEC_MARZO_2025!$N$12:$N$351,MATCH($B461,CEC_MARZO_2025!$B$12:$B$351,0))</f>
        <v>1.8859393502340198</v>
      </c>
    </row>
    <row r="462" spans="1:11" ht="16.5" x14ac:dyDescent="0.3">
      <c r="A462" s="67" t="str">
        <f t="shared" si="23"/>
        <v>GDBTGeneraciónJalisco</v>
      </c>
      <c r="B462" s="250" t="str">
        <f t="shared" si="21"/>
        <v>GDBTJaliscoNA</v>
      </c>
      <c r="C462" s="67" t="str">
        <f t="shared" si="22"/>
        <v>GDBTGeneraciónEnergíaJalisco</v>
      </c>
      <c r="E462" s="180" t="s">
        <v>53</v>
      </c>
      <c r="F462" s="181" t="s">
        <v>159</v>
      </c>
      <c r="G462" s="181" t="s">
        <v>184</v>
      </c>
      <c r="H462" s="181" t="s">
        <v>135</v>
      </c>
      <c r="I462" s="181" t="s">
        <v>68</v>
      </c>
      <c r="J462" s="99" t="s">
        <v>161</v>
      </c>
      <c r="K462" s="506">
        <f>+INDEX(CEC_MARZO_2025!$N$12:$N$351,MATCH($B462,CEC_MARZO_2025!$B$12:$B$351,0))</f>
        <v>1.4026779484176588</v>
      </c>
    </row>
    <row r="463" spans="1:11" ht="16.5" x14ac:dyDescent="0.3">
      <c r="A463" s="67" t="str">
        <f t="shared" si="23"/>
        <v>RABTGeneraciónJalisco</v>
      </c>
      <c r="B463" s="250" t="str">
        <f t="shared" si="21"/>
        <v>RABTJaliscoNA</v>
      </c>
      <c r="C463" s="67" t="str">
        <f t="shared" si="22"/>
        <v>RABTGeneraciónEnergíaJalisco</v>
      </c>
      <c r="E463" s="187" t="s">
        <v>59</v>
      </c>
      <c r="F463" s="181" t="s">
        <v>159</v>
      </c>
      <c r="G463" s="181" t="s">
        <v>184</v>
      </c>
      <c r="H463" s="181" t="s">
        <v>135</v>
      </c>
      <c r="I463" s="181" t="s">
        <v>68</v>
      </c>
      <c r="J463" s="99" t="s">
        <v>161</v>
      </c>
      <c r="K463" s="506">
        <f>+INDEX(CEC_MARZO_2025!$N$12:$N$351,MATCH($B463,CEC_MARZO_2025!$B$12:$B$351,0))</f>
        <v>0.82745612450808925</v>
      </c>
    </row>
    <row r="464" spans="1:11" ht="16.5" x14ac:dyDescent="0.3">
      <c r="A464" s="67" t="str">
        <f t="shared" si="23"/>
        <v>APBTGeneraciónJalisco</v>
      </c>
      <c r="B464" s="250" t="str">
        <f t="shared" si="21"/>
        <v>APBTJaliscoNA</v>
      </c>
      <c r="C464" s="67" t="str">
        <f t="shared" si="22"/>
        <v>APBTGeneraciónEnergíaJalisco</v>
      </c>
      <c r="E464" s="180" t="s">
        <v>57</v>
      </c>
      <c r="F464" s="181" t="s">
        <v>159</v>
      </c>
      <c r="G464" s="181" t="s">
        <v>184</v>
      </c>
      <c r="H464" s="181" t="s">
        <v>135</v>
      </c>
      <c r="I464" s="181" t="s">
        <v>68</v>
      </c>
      <c r="J464" s="99" t="s">
        <v>161</v>
      </c>
      <c r="K464" s="506">
        <f>+INDEX(CEC_MARZO_2025!$N$12:$N$351,MATCH($B464,CEC_MARZO_2025!$B$12:$B$351,0))</f>
        <v>1.5862234439424741</v>
      </c>
    </row>
    <row r="465" spans="1:11" ht="16.5" x14ac:dyDescent="0.3">
      <c r="A465" s="67" t="str">
        <f t="shared" si="23"/>
        <v>APMTGeneraciónJalisco</v>
      </c>
      <c r="B465" s="250" t="str">
        <f t="shared" si="21"/>
        <v>APMTJaliscoNA</v>
      </c>
      <c r="C465" s="67" t="str">
        <f t="shared" si="22"/>
        <v>APMTGeneraciónEnergíaJalisco</v>
      </c>
      <c r="E465" s="180" t="s">
        <v>58</v>
      </c>
      <c r="F465" s="181" t="s">
        <v>159</v>
      </c>
      <c r="G465" s="181" t="s">
        <v>184</v>
      </c>
      <c r="H465" s="181" t="s">
        <v>135</v>
      </c>
      <c r="I465" s="181" t="s">
        <v>68</v>
      </c>
      <c r="J465" s="99" t="s">
        <v>161</v>
      </c>
      <c r="K465" s="506">
        <f>+INDEX(CEC_MARZO_2025!$N$12:$N$351,MATCH($B465,CEC_MARZO_2025!$B$12:$B$351,0))</f>
        <v>1.2773114954416103</v>
      </c>
    </row>
    <row r="466" spans="1:11" ht="16.5" x14ac:dyDescent="0.3">
      <c r="A466" s="67" t="str">
        <f t="shared" si="23"/>
        <v>GDMTHGeneraciónJaliscoB</v>
      </c>
      <c r="B466" s="250" t="str">
        <f t="shared" si="21"/>
        <v>GDMTHJaliscoB</v>
      </c>
      <c r="C466" s="67" t="str">
        <f t="shared" si="22"/>
        <v>GDMTHGeneraciónEnergíaJalisco</v>
      </c>
      <c r="E466" s="180" t="s">
        <v>54</v>
      </c>
      <c r="F466" s="181" t="s">
        <v>159</v>
      </c>
      <c r="G466" s="181" t="s">
        <v>184</v>
      </c>
      <c r="H466" s="181" t="s">
        <v>135</v>
      </c>
      <c r="I466" s="181" t="s">
        <v>68</v>
      </c>
      <c r="J466" s="99" t="s">
        <v>146</v>
      </c>
      <c r="K466" s="506">
        <f>+INDEX(CEC_MARZO_2025!$N$12:$N$351,MATCH($B466,CEC_MARZO_2025!$B$12:$B$351,0))</f>
        <v>0.88319540075642267</v>
      </c>
    </row>
    <row r="467" spans="1:11" ht="16.5" x14ac:dyDescent="0.3">
      <c r="A467" s="67" t="str">
        <f t="shared" si="23"/>
        <v>GDMTHGeneraciónJaliscoI</v>
      </c>
      <c r="B467" s="250" t="str">
        <f t="shared" si="21"/>
        <v>GDMTHJaliscoI</v>
      </c>
      <c r="C467" s="67" t="str">
        <f t="shared" si="22"/>
        <v>GDMTHGeneraciónEnergíaJalisco</v>
      </c>
      <c r="E467" s="180" t="s">
        <v>54</v>
      </c>
      <c r="F467" s="181" t="s">
        <v>159</v>
      </c>
      <c r="G467" s="181" t="s">
        <v>184</v>
      </c>
      <c r="H467" s="181" t="s">
        <v>135</v>
      </c>
      <c r="I467" s="181" t="s">
        <v>68</v>
      </c>
      <c r="J467" s="99" t="s">
        <v>147</v>
      </c>
      <c r="K467" s="506">
        <f>+INDEX(CEC_MARZO_2025!$N$12:$N$351,MATCH($B467,CEC_MARZO_2025!$B$12:$B$351,0))</f>
        <v>1.7408670925237089</v>
      </c>
    </row>
    <row r="468" spans="1:11" ht="16.5" x14ac:dyDescent="0.3">
      <c r="A468" s="67" t="str">
        <f t="shared" si="23"/>
        <v>GDMTHGeneraciónJaliscoP</v>
      </c>
      <c r="B468" s="250" t="str">
        <f t="shared" si="21"/>
        <v>GDMTHJaliscoP</v>
      </c>
      <c r="C468" s="67" t="str">
        <f t="shared" si="22"/>
        <v>GDMTHGeneraciónEnergíaJalisco</v>
      </c>
      <c r="E468" s="180" t="s">
        <v>54</v>
      </c>
      <c r="F468" s="181" t="s">
        <v>159</v>
      </c>
      <c r="G468" s="181" t="s">
        <v>184</v>
      </c>
      <c r="H468" s="181" t="s">
        <v>135</v>
      </c>
      <c r="I468" s="181" t="s">
        <v>68</v>
      </c>
      <c r="J468" s="99" t="s">
        <v>148</v>
      </c>
      <c r="K468" s="506">
        <f>+INDEX(CEC_MARZO_2025!$N$12:$N$351,MATCH($B468,CEC_MARZO_2025!$B$12:$B$351,0))</f>
        <v>1.9850313968977227</v>
      </c>
    </row>
    <row r="469" spans="1:11" ht="16.5" x14ac:dyDescent="0.3">
      <c r="A469" s="67" t="str">
        <f t="shared" si="23"/>
        <v>GDMTOGeneraciónJalisco</v>
      </c>
      <c r="B469" s="250" t="str">
        <f t="shared" si="21"/>
        <v>GDMTOJaliscoNA</v>
      </c>
      <c r="C469" s="67" t="str">
        <f t="shared" si="22"/>
        <v>GDMTOGeneraciónEnergíaJalisco</v>
      </c>
      <c r="E469" s="180" t="s">
        <v>55</v>
      </c>
      <c r="F469" s="181" t="s">
        <v>159</v>
      </c>
      <c r="G469" s="181" t="s">
        <v>184</v>
      </c>
      <c r="H469" s="181" t="s">
        <v>135</v>
      </c>
      <c r="I469" s="181" t="s">
        <v>68</v>
      </c>
      <c r="J469" s="99" t="s">
        <v>161</v>
      </c>
      <c r="K469" s="506">
        <f>+INDEX(CEC_MARZO_2025!$N$12:$N$351,MATCH($B469,CEC_MARZO_2025!$B$12:$B$351,0))</f>
        <v>1.3144710129404975</v>
      </c>
    </row>
    <row r="470" spans="1:11" ht="16.5" x14ac:dyDescent="0.3">
      <c r="A470" s="67" t="str">
        <f t="shared" si="23"/>
        <v>RAMTGeneraciónJalisco</v>
      </c>
      <c r="B470" s="250" t="str">
        <f t="shared" si="21"/>
        <v>RAMTJaliscoNA</v>
      </c>
      <c r="C470" s="67" t="str">
        <f t="shared" si="22"/>
        <v>RAMTGeneraciónEnergíaJalisco</v>
      </c>
      <c r="E470" s="187" t="s">
        <v>60</v>
      </c>
      <c r="F470" s="181" t="s">
        <v>159</v>
      </c>
      <c r="G470" s="181" t="s">
        <v>184</v>
      </c>
      <c r="H470" s="181" t="s">
        <v>135</v>
      </c>
      <c r="I470" s="181" t="s">
        <v>68</v>
      </c>
      <c r="J470" s="99" t="s">
        <v>161</v>
      </c>
      <c r="K470" s="506">
        <f>+INDEX(CEC_MARZO_2025!$N$12:$N$351,MATCH($B470,CEC_MARZO_2025!$B$12:$B$351,0))</f>
        <v>0.78316498243870614</v>
      </c>
    </row>
    <row r="471" spans="1:11" ht="16.5" x14ac:dyDescent="0.3">
      <c r="A471" s="67" t="str">
        <f t="shared" si="23"/>
        <v>DISTGeneraciónJaliscoB</v>
      </c>
      <c r="B471" s="250" t="str">
        <f t="shared" si="21"/>
        <v>DISTJaliscoB</v>
      </c>
      <c r="C471" s="67" t="str">
        <f t="shared" si="22"/>
        <v>DISTGeneraciónEnergíaJalisco</v>
      </c>
      <c r="E471" s="187" t="s">
        <v>51</v>
      </c>
      <c r="F471" s="181" t="s">
        <v>159</v>
      </c>
      <c r="G471" s="181" t="s">
        <v>184</v>
      </c>
      <c r="H471" s="181" t="s">
        <v>135</v>
      </c>
      <c r="I471" s="181" t="s">
        <v>68</v>
      </c>
      <c r="J471" s="99" t="s">
        <v>146</v>
      </c>
      <c r="K471" s="506">
        <f>+INDEX(CEC_MARZO_2025!$N$12:$N$351,MATCH($B471,CEC_MARZO_2025!$B$12:$B$351,0))</f>
        <v>0.95075815984531153</v>
      </c>
    </row>
    <row r="472" spans="1:11" ht="16.5" x14ac:dyDescent="0.3">
      <c r="A472" s="67" t="str">
        <f t="shared" si="23"/>
        <v>DISTGeneraciónJaliscoI</v>
      </c>
      <c r="B472" s="250" t="str">
        <f t="shared" si="21"/>
        <v>DISTJaliscoI</v>
      </c>
      <c r="C472" s="67" t="str">
        <f t="shared" si="22"/>
        <v>DISTGeneraciónEnergíaJalisco</v>
      </c>
      <c r="E472" s="187" t="s">
        <v>51</v>
      </c>
      <c r="F472" s="181" t="s">
        <v>159</v>
      </c>
      <c r="G472" s="181" t="s">
        <v>184</v>
      </c>
      <c r="H472" s="181" t="s">
        <v>135</v>
      </c>
      <c r="I472" s="181" t="s">
        <v>68</v>
      </c>
      <c r="J472" s="99" t="s">
        <v>147</v>
      </c>
      <c r="K472" s="506">
        <f>+INDEX(CEC_MARZO_2025!$N$12:$N$351,MATCH($B472,CEC_MARZO_2025!$B$12:$B$351,0))</f>
        <v>1.6975143221083391</v>
      </c>
    </row>
    <row r="473" spans="1:11" ht="16.5" x14ac:dyDescent="0.3">
      <c r="A473" s="67" t="str">
        <f t="shared" si="23"/>
        <v>DISTGeneraciónJaliscoP</v>
      </c>
      <c r="B473" s="250" t="str">
        <f t="shared" si="21"/>
        <v>DISTJaliscoP</v>
      </c>
      <c r="C473" s="67" t="str">
        <f t="shared" si="22"/>
        <v>DISTGeneraciónEnergíaJalisco</v>
      </c>
      <c r="E473" s="180" t="s">
        <v>51</v>
      </c>
      <c r="F473" s="181" t="s">
        <v>159</v>
      </c>
      <c r="G473" s="181" t="s">
        <v>184</v>
      </c>
      <c r="H473" s="181" t="s">
        <v>135</v>
      </c>
      <c r="I473" s="181" t="s">
        <v>68</v>
      </c>
      <c r="J473" s="99" t="s">
        <v>148</v>
      </c>
      <c r="K473" s="506">
        <f>+INDEX(CEC_MARZO_2025!$N$12:$N$351,MATCH($B473,CEC_MARZO_2025!$B$12:$B$351,0))</f>
        <v>2.0437734624388963</v>
      </c>
    </row>
    <row r="474" spans="1:11" ht="16.5" x14ac:dyDescent="0.3">
      <c r="A474" s="67" t="str">
        <f t="shared" si="23"/>
        <v>DISTGeneraciónJaliscoSP</v>
      </c>
      <c r="B474" s="250" t="str">
        <f t="shared" si="21"/>
        <v>DISTJaliscoSP</v>
      </c>
      <c r="C474" s="67" t="str">
        <f t="shared" si="22"/>
        <v>DISTGeneraciónEnergíaJalisco</v>
      </c>
      <c r="E474" s="180" t="s">
        <v>51</v>
      </c>
      <c r="F474" s="181" t="s">
        <v>159</v>
      </c>
      <c r="G474" s="181" t="s">
        <v>184</v>
      </c>
      <c r="H474" s="181" t="s">
        <v>135</v>
      </c>
      <c r="I474" s="181" t="s">
        <v>68</v>
      </c>
      <c r="J474" s="99" t="s">
        <v>151</v>
      </c>
      <c r="K474" s="506">
        <f>+INDEX(CEC_MARZO_2025!$N$12:$N$351,MATCH($B474,CEC_MARZO_2025!$B$12:$B$351,0))</f>
        <v>0</v>
      </c>
    </row>
    <row r="475" spans="1:11" ht="16.5" x14ac:dyDescent="0.3">
      <c r="A475" s="67" t="str">
        <f t="shared" si="23"/>
        <v>DITGeneraciónJaliscoB</v>
      </c>
      <c r="B475" s="250" t="str">
        <f t="shared" si="21"/>
        <v>DITJaliscoB</v>
      </c>
      <c r="C475" s="67" t="str">
        <f t="shared" si="22"/>
        <v>DITGeneraciónEnergíaJalisco</v>
      </c>
      <c r="E475" s="180" t="s">
        <v>52</v>
      </c>
      <c r="F475" s="181" t="s">
        <v>159</v>
      </c>
      <c r="G475" s="181" t="s">
        <v>184</v>
      </c>
      <c r="H475" s="181" t="s">
        <v>135</v>
      </c>
      <c r="I475" s="181" t="s">
        <v>68</v>
      </c>
      <c r="J475" s="99" t="s">
        <v>146</v>
      </c>
      <c r="K475" s="506">
        <f>+INDEX(CEC_MARZO_2025!$N$12:$N$351,MATCH($B475,CEC_MARZO_2025!$B$12:$B$351,0))</f>
        <v>0.84941402121197784</v>
      </c>
    </row>
    <row r="476" spans="1:11" ht="16.5" x14ac:dyDescent="0.3">
      <c r="A476" s="67" t="str">
        <f t="shared" si="23"/>
        <v>DITGeneraciónJaliscoI</v>
      </c>
      <c r="B476" s="250" t="str">
        <f t="shared" si="21"/>
        <v>DITJaliscoI</v>
      </c>
      <c r="C476" s="67" t="str">
        <f t="shared" si="22"/>
        <v>DITGeneraciónEnergíaJalisco</v>
      </c>
      <c r="E476" s="180" t="s">
        <v>52</v>
      </c>
      <c r="F476" s="181" t="s">
        <v>159</v>
      </c>
      <c r="G476" s="181" t="s">
        <v>184</v>
      </c>
      <c r="H476" s="181" t="s">
        <v>135</v>
      </c>
      <c r="I476" s="181" t="s">
        <v>68</v>
      </c>
      <c r="J476" s="99" t="s">
        <v>147</v>
      </c>
      <c r="K476" s="506">
        <f>+INDEX(CEC_MARZO_2025!$N$12:$N$351,MATCH($B476,CEC_MARZO_2025!$B$12:$B$351,0))</f>
        <v>1.6353941186127221</v>
      </c>
    </row>
    <row r="477" spans="1:11" ht="16.5" x14ac:dyDescent="0.3">
      <c r="A477" s="67" t="str">
        <f t="shared" si="23"/>
        <v>DITGeneraciónJaliscoP</v>
      </c>
      <c r="B477" s="250" t="str">
        <f t="shared" si="21"/>
        <v>DITJaliscoP</v>
      </c>
      <c r="C477" s="67" t="str">
        <f t="shared" si="22"/>
        <v>DITGeneraciónEnergíaJalisco</v>
      </c>
      <c r="E477" s="180" t="s">
        <v>52</v>
      </c>
      <c r="F477" s="181" t="s">
        <v>159</v>
      </c>
      <c r="G477" s="181" t="s">
        <v>184</v>
      </c>
      <c r="H477" s="181" t="s">
        <v>135</v>
      </c>
      <c r="I477" s="181" t="s">
        <v>68</v>
      </c>
      <c r="J477" s="99" t="s">
        <v>148</v>
      </c>
      <c r="K477" s="506">
        <f>+INDEX(CEC_MARZO_2025!$N$12:$N$351,MATCH($B477,CEC_MARZO_2025!$B$12:$B$351,0))</f>
        <v>1.8711130781006229</v>
      </c>
    </row>
    <row r="478" spans="1:11" ht="16.5" x14ac:dyDescent="0.3">
      <c r="A478" s="67" t="str">
        <f t="shared" si="23"/>
        <v>DITGeneraciónJaliscoSP</v>
      </c>
      <c r="B478" s="250" t="str">
        <f t="shared" si="21"/>
        <v>DITJaliscoSP</v>
      </c>
      <c r="C478" s="67" t="str">
        <f t="shared" si="22"/>
        <v>DITGeneraciónEnergíaJalisco</v>
      </c>
      <c r="E478" s="180" t="s">
        <v>52</v>
      </c>
      <c r="F478" s="181" t="s">
        <v>159</v>
      </c>
      <c r="G478" s="181" t="s">
        <v>184</v>
      </c>
      <c r="H478" s="181" t="s">
        <v>135</v>
      </c>
      <c r="I478" s="181" t="s">
        <v>68</v>
      </c>
      <c r="J478" s="99" t="s">
        <v>151</v>
      </c>
      <c r="K478" s="506">
        <f>+INDEX(CEC_MARZO_2025!$N$12:$N$351,MATCH($B478,CEC_MARZO_2025!$B$12:$B$351,0))</f>
        <v>0</v>
      </c>
    </row>
    <row r="479" spans="1:11" ht="16.5" x14ac:dyDescent="0.3">
      <c r="A479" s="67" t="str">
        <f t="shared" si="23"/>
        <v>DB1GeneraciónNoroeste</v>
      </c>
      <c r="B479" s="250" t="str">
        <f t="shared" si="21"/>
        <v>DB1NoroesteNA</v>
      </c>
      <c r="C479" s="67" t="str">
        <f t="shared" si="22"/>
        <v>DB1GeneraciónEnergíaNoroeste</v>
      </c>
      <c r="E479" s="180" t="s">
        <v>48</v>
      </c>
      <c r="F479" s="181" t="s">
        <v>159</v>
      </c>
      <c r="G479" s="181" t="s">
        <v>184</v>
      </c>
      <c r="H479" s="181" t="s">
        <v>135</v>
      </c>
      <c r="I479" s="181" t="s">
        <v>69</v>
      </c>
      <c r="J479" s="99" t="s">
        <v>161</v>
      </c>
      <c r="K479" s="506">
        <f>+INDEX(CEC_MARZO_2025!$N$12:$N$351,MATCH($B479,CEC_MARZO_2025!$B$12:$B$351,0))</f>
        <v>0.76402220069685456</v>
      </c>
    </row>
    <row r="480" spans="1:11" ht="16.5" x14ac:dyDescent="0.3">
      <c r="A480" s="67" t="str">
        <f t="shared" si="23"/>
        <v>DB2GeneraciónNoroeste</v>
      </c>
      <c r="B480" s="250" t="str">
        <f t="shared" si="21"/>
        <v>DB2NoroesteNA</v>
      </c>
      <c r="C480" s="67" t="str">
        <f t="shared" si="22"/>
        <v>DB2GeneraciónEnergíaNoroeste</v>
      </c>
      <c r="E480" s="180" t="s">
        <v>50</v>
      </c>
      <c r="F480" s="181" t="s">
        <v>159</v>
      </c>
      <c r="G480" s="181" t="s">
        <v>184</v>
      </c>
      <c r="H480" s="181" t="s">
        <v>135</v>
      </c>
      <c r="I480" s="181" t="s">
        <v>69</v>
      </c>
      <c r="J480" s="99" t="s">
        <v>161</v>
      </c>
      <c r="K480" s="506">
        <f>+INDEX(CEC_MARZO_2025!$N$12:$N$351,MATCH($B480,CEC_MARZO_2025!$B$12:$B$351,0))</f>
        <v>0.76383452636605209</v>
      </c>
    </row>
    <row r="481" spans="1:11" ht="16.5" x14ac:dyDescent="0.3">
      <c r="A481" s="67" t="str">
        <f t="shared" si="23"/>
        <v>PDBTGeneraciónNoroeste</v>
      </c>
      <c r="B481" s="250" t="str">
        <f t="shared" si="21"/>
        <v>PDBTNoroesteNA</v>
      </c>
      <c r="C481" s="67" t="str">
        <f t="shared" si="22"/>
        <v>PDBTGeneraciónEnergíaNoroeste</v>
      </c>
      <c r="E481" s="180" t="s">
        <v>56</v>
      </c>
      <c r="F481" s="181" t="s">
        <v>159</v>
      </c>
      <c r="G481" s="181" t="s">
        <v>184</v>
      </c>
      <c r="H481" s="181" t="s">
        <v>135</v>
      </c>
      <c r="I481" s="181" t="s">
        <v>69</v>
      </c>
      <c r="J481" s="99" t="s">
        <v>161</v>
      </c>
      <c r="K481" s="506">
        <f>+INDEX(CEC_MARZO_2025!$N$12:$N$351,MATCH($B481,CEC_MARZO_2025!$B$12:$B$351,0))</f>
        <v>1.4920109298796347</v>
      </c>
    </row>
    <row r="482" spans="1:11" ht="16.5" x14ac:dyDescent="0.3">
      <c r="A482" s="67" t="str">
        <f t="shared" si="23"/>
        <v>GDBTGeneraciónNoroeste</v>
      </c>
      <c r="B482" s="250" t="str">
        <f t="shared" si="21"/>
        <v>GDBTNoroesteNA</v>
      </c>
      <c r="C482" s="67" t="str">
        <f t="shared" si="22"/>
        <v>GDBTGeneraciónEnergíaNoroeste</v>
      </c>
      <c r="E482" s="180" t="s">
        <v>53</v>
      </c>
      <c r="F482" s="181" t="s">
        <v>159</v>
      </c>
      <c r="G482" s="181" t="s">
        <v>184</v>
      </c>
      <c r="H482" s="181" t="s">
        <v>135</v>
      </c>
      <c r="I482" s="181" t="s">
        <v>69</v>
      </c>
      <c r="J482" s="99" t="s">
        <v>161</v>
      </c>
      <c r="K482" s="506">
        <f>+INDEX(CEC_MARZO_2025!$N$12:$N$351,MATCH($B482,CEC_MARZO_2025!$B$12:$B$351,0))</f>
        <v>1.433081190007659</v>
      </c>
    </row>
    <row r="483" spans="1:11" ht="16.5" x14ac:dyDescent="0.3">
      <c r="A483" s="67" t="str">
        <f t="shared" si="23"/>
        <v>RABTGeneraciónNoroeste</v>
      </c>
      <c r="B483" s="250" t="str">
        <f t="shared" si="21"/>
        <v>RABTNoroesteNA</v>
      </c>
      <c r="C483" s="67" t="str">
        <f t="shared" si="22"/>
        <v>RABTGeneraciónEnergíaNoroeste</v>
      </c>
      <c r="E483" s="180" t="s">
        <v>59</v>
      </c>
      <c r="F483" s="181" t="s">
        <v>159</v>
      </c>
      <c r="G483" s="181" t="s">
        <v>184</v>
      </c>
      <c r="H483" s="181" t="s">
        <v>135</v>
      </c>
      <c r="I483" s="181" t="s">
        <v>69</v>
      </c>
      <c r="J483" s="99" t="s">
        <v>161</v>
      </c>
      <c r="K483" s="506">
        <f>+INDEX(CEC_MARZO_2025!$N$12:$N$351,MATCH($B483,CEC_MARZO_2025!$B$12:$B$351,0))</f>
        <v>0.76045638841160723</v>
      </c>
    </row>
    <row r="484" spans="1:11" ht="16.5" x14ac:dyDescent="0.3">
      <c r="A484" s="67" t="str">
        <f t="shared" si="23"/>
        <v>APBTGeneraciónNoroeste</v>
      </c>
      <c r="B484" s="250" t="str">
        <f t="shared" si="21"/>
        <v>APBTNoroesteNA</v>
      </c>
      <c r="C484" s="67" t="str">
        <f t="shared" si="22"/>
        <v>APBTGeneraciónEnergíaNoroeste</v>
      </c>
      <c r="E484" s="180" t="s">
        <v>57</v>
      </c>
      <c r="F484" s="181" t="s">
        <v>159</v>
      </c>
      <c r="G484" s="181" t="s">
        <v>184</v>
      </c>
      <c r="H484" s="181" t="s">
        <v>135</v>
      </c>
      <c r="I484" s="181" t="s">
        <v>69</v>
      </c>
      <c r="J484" s="99" t="s">
        <v>161</v>
      </c>
      <c r="K484" s="506">
        <f>+INDEX(CEC_MARZO_2025!$N$12:$N$351,MATCH($B484,CEC_MARZO_2025!$B$12:$B$351,0))</f>
        <v>1.2649249896086463</v>
      </c>
    </row>
    <row r="485" spans="1:11" ht="16.5" x14ac:dyDescent="0.3">
      <c r="A485" s="67" t="str">
        <f t="shared" si="23"/>
        <v>APMTGeneraciónNoroeste</v>
      </c>
      <c r="B485" s="250" t="str">
        <f t="shared" si="21"/>
        <v>APMTNoroesteNA</v>
      </c>
      <c r="C485" s="67" t="str">
        <f t="shared" si="22"/>
        <v>APMTGeneraciónEnergíaNoroeste</v>
      </c>
      <c r="E485" s="180" t="s">
        <v>58</v>
      </c>
      <c r="F485" s="181" t="s">
        <v>159</v>
      </c>
      <c r="G485" s="181" t="s">
        <v>184</v>
      </c>
      <c r="H485" s="181" t="s">
        <v>135</v>
      </c>
      <c r="I485" s="181" t="s">
        <v>69</v>
      </c>
      <c r="J485" s="99" t="s">
        <v>161</v>
      </c>
      <c r="K485" s="506">
        <f>+INDEX(CEC_MARZO_2025!$N$12:$N$351,MATCH($B485,CEC_MARZO_2025!$B$12:$B$351,0))</f>
        <v>1.0943290229092009</v>
      </c>
    </row>
    <row r="486" spans="1:11" ht="16.5" x14ac:dyDescent="0.3">
      <c r="A486" s="67" t="str">
        <f t="shared" si="23"/>
        <v>GDMTHGeneraciónNoroesteB</v>
      </c>
      <c r="B486" s="250" t="str">
        <f t="shared" si="21"/>
        <v>GDMTHNoroesteB</v>
      </c>
      <c r="C486" s="67" t="str">
        <f t="shared" si="22"/>
        <v>GDMTHGeneraciónEnergíaNoroeste</v>
      </c>
      <c r="E486" s="180" t="s">
        <v>54</v>
      </c>
      <c r="F486" s="181" t="s">
        <v>159</v>
      </c>
      <c r="G486" s="181" t="s">
        <v>184</v>
      </c>
      <c r="H486" s="181" t="s">
        <v>135</v>
      </c>
      <c r="I486" s="181" t="s">
        <v>69</v>
      </c>
      <c r="J486" s="99" t="s">
        <v>146</v>
      </c>
      <c r="K486" s="506">
        <f>+INDEX(CEC_MARZO_2025!$N$12:$N$351,MATCH($B486,CEC_MARZO_2025!$B$12:$B$351,0))</f>
        <v>0.83552612073259513</v>
      </c>
    </row>
    <row r="487" spans="1:11" ht="16.5" x14ac:dyDescent="0.3">
      <c r="A487" s="67" t="str">
        <f t="shared" si="23"/>
        <v>GDMTHGeneraciónNoroesteI</v>
      </c>
      <c r="B487" s="250" t="str">
        <f t="shared" si="21"/>
        <v>GDMTHNoroesteI</v>
      </c>
      <c r="C487" s="67" t="str">
        <f t="shared" si="22"/>
        <v>GDMTHGeneraciónEnergíaNoroeste</v>
      </c>
      <c r="E487" s="180" t="s">
        <v>54</v>
      </c>
      <c r="F487" s="181" t="s">
        <v>159</v>
      </c>
      <c r="G487" s="181" t="s">
        <v>184</v>
      </c>
      <c r="H487" s="181" t="s">
        <v>135</v>
      </c>
      <c r="I487" s="181" t="s">
        <v>69</v>
      </c>
      <c r="J487" s="99" t="s">
        <v>147</v>
      </c>
      <c r="K487" s="506">
        <f>+INDEX(CEC_MARZO_2025!$N$12:$N$351,MATCH($B487,CEC_MARZO_2025!$B$12:$B$351,0))</f>
        <v>1.4655488492364848</v>
      </c>
    </row>
    <row r="488" spans="1:11" ht="16.5" x14ac:dyDescent="0.3">
      <c r="A488" s="67" t="str">
        <f t="shared" si="23"/>
        <v>GDMTHGeneraciónNoroesteP</v>
      </c>
      <c r="B488" s="250" t="str">
        <f t="shared" si="21"/>
        <v>GDMTHNoroesteP</v>
      </c>
      <c r="C488" s="67" t="str">
        <f t="shared" si="22"/>
        <v>GDMTHGeneraciónEnergíaNoroeste</v>
      </c>
      <c r="E488" s="180" t="s">
        <v>54</v>
      </c>
      <c r="F488" s="99" t="s">
        <v>159</v>
      </c>
      <c r="G488" s="99" t="s">
        <v>184</v>
      </c>
      <c r="H488" s="181" t="s">
        <v>135</v>
      </c>
      <c r="I488" s="99" t="s">
        <v>69</v>
      </c>
      <c r="J488" s="99" t="s">
        <v>148</v>
      </c>
      <c r="K488" s="506">
        <f>+INDEX(CEC_MARZO_2025!$N$12:$N$351,MATCH($B488,CEC_MARZO_2025!$B$12:$B$351,0))</f>
        <v>1.6472176014532771</v>
      </c>
    </row>
    <row r="489" spans="1:11" ht="16.5" x14ac:dyDescent="0.3">
      <c r="A489" s="67" t="str">
        <f t="shared" si="23"/>
        <v>GDMTOGeneraciónNoroeste</v>
      </c>
      <c r="B489" s="250" t="str">
        <f t="shared" si="21"/>
        <v>GDMTONoroesteNA</v>
      </c>
      <c r="C489" s="67" t="str">
        <f t="shared" si="22"/>
        <v>GDMTOGeneraciónEnergíaNoroeste</v>
      </c>
      <c r="E489" s="180" t="s">
        <v>55</v>
      </c>
      <c r="F489" s="99" t="s">
        <v>159</v>
      </c>
      <c r="G489" s="99" t="s">
        <v>184</v>
      </c>
      <c r="H489" s="181" t="s">
        <v>135</v>
      </c>
      <c r="I489" s="181" t="s">
        <v>69</v>
      </c>
      <c r="J489" s="99" t="s">
        <v>161</v>
      </c>
      <c r="K489" s="506">
        <f>+INDEX(CEC_MARZO_2025!$N$12:$N$351,MATCH($B489,CEC_MARZO_2025!$B$12:$B$351,0))</f>
        <v>1.1934210695729053</v>
      </c>
    </row>
    <row r="490" spans="1:11" ht="16.5" x14ac:dyDescent="0.3">
      <c r="A490" s="67" t="str">
        <f t="shared" si="23"/>
        <v>RAMTGeneraciónNoroeste</v>
      </c>
      <c r="B490" s="250" t="str">
        <f t="shared" si="21"/>
        <v>RAMTNoroesteNA</v>
      </c>
      <c r="C490" s="67" t="str">
        <f t="shared" si="22"/>
        <v>RAMTGeneraciónEnergíaNoroeste</v>
      </c>
      <c r="E490" s="192" t="s">
        <v>60</v>
      </c>
      <c r="F490" s="99" t="s">
        <v>159</v>
      </c>
      <c r="G490" s="99" t="s">
        <v>184</v>
      </c>
      <c r="H490" s="181" t="s">
        <v>135</v>
      </c>
      <c r="I490" s="99" t="s">
        <v>69</v>
      </c>
      <c r="J490" s="99" t="s">
        <v>161</v>
      </c>
      <c r="K490" s="506">
        <f>+INDEX(CEC_MARZO_2025!$N$12:$N$351,MATCH($B490,CEC_MARZO_2025!$B$12:$B$351,0))</f>
        <v>0.73906151470012571</v>
      </c>
    </row>
    <row r="491" spans="1:11" ht="16.5" x14ac:dyDescent="0.3">
      <c r="A491" s="67" t="str">
        <f t="shared" si="23"/>
        <v>DISTGeneraciónNoroesteB</v>
      </c>
      <c r="B491" s="250" t="str">
        <f t="shared" si="21"/>
        <v>DISTNoroesteB</v>
      </c>
      <c r="C491" s="67" t="str">
        <f t="shared" si="22"/>
        <v>DISTGeneraciónEnergíaNoroeste</v>
      </c>
      <c r="E491" s="192" t="s">
        <v>51</v>
      </c>
      <c r="F491" s="99" t="s">
        <v>159</v>
      </c>
      <c r="G491" s="99" t="s">
        <v>184</v>
      </c>
      <c r="H491" s="181" t="s">
        <v>135</v>
      </c>
      <c r="I491" s="99" t="s">
        <v>69</v>
      </c>
      <c r="J491" s="99" t="s">
        <v>146</v>
      </c>
      <c r="K491" s="506">
        <f>+INDEX(CEC_MARZO_2025!$N$12:$N$351,MATCH($B491,CEC_MARZO_2025!$B$12:$B$351,0))</f>
        <v>0.86424029334537344</v>
      </c>
    </row>
    <row r="492" spans="1:11" ht="16.5" x14ac:dyDescent="0.3">
      <c r="A492" s="67" t="str">
        <f t="shared" si="23"/>
        <v>DISTGeneraciónNoroesteI</v>
      </c>
      <c r="B492" s="250" t="str">
        <f t="shared" ref="B492:B555" si="24">E492&amp;I492&amp;J492</f>
        <v>DISTNoroesteI</v>
      </c>
      <c r="C492" s="67" t="str">
        <f t="shared" si="22"/>
        <v>DISTGeneraciónEnergíaNoroeste</v>
      </c>
      <c r="E492" s="192" t="s">
        <v>51</v>
      </c>
      <c r="F492" s="99" t="s">
        <v>159</v>
      </c>
      <c r="G492" s="99" t="s">
        <v>184</v>
      </c>
      <c r="H492" s="181" t="s">
        <v>135</v>
      </c>
      <c r="I492" s="99" t="s">
        <v>69</v>
      </c>
      <c r="J492" s="99" t="s">
        <v>147</v>
      </c>
      <c r="K492" s="506">
        <f>+INDEX(CEC_MARZO_2025!$N$12:$N$351,MATCH($B492,CEC_MARZO_2025!$B$12:$B$351,0))</f>
        <v>1.4053053890488933</v>
      </c>
    </row>
    <row r="493" spans="1:11" ht="16.5" x14ac:dyDescent="0.3">
      <c r="A493" s="67" t="str">
        <f t="shared" si="23"/>
        <v>DISTGeneraciónNoroesteP</v>
      </c>
      <c r="B493" s="250" t="str">
        <f t="shared" si="24"/>
        <v>DISTNoroesteP</v>
      </c>
      <c r="C493" s="67" t="str">
        <f t="shared" si="22"/>
        <v>DISTGeneraciónEnergíaNoroeste</v>
      </c>
      <c r="E493" s="192" t="s">
        <v>51</v>
      </c>
      <c r="F493" s="99" t="s">
        <v>159</v>
      </c>
      <c r="G493" s="99" t="s">
        <v>184</v>
      </c>
      <c r="H493" s="181" t="s">
        <v>135</v>
      </c>
      <c r="I493" s="99" t="s">
        <v>69</v>
      </c>
      <c r="J493" s="99" t="s">
        <v>148</v>
      </c>
      <c r="K493" s="506">
        <f>+INDEX(CEC_MARZO_2025!$N$12:$N$351,MATCH($B493,CEC_MARZO_2025!$B$12:$B$351,0))</f>
        <v>1.6712399157959936</v>
      </c>
    </row>
    <row r="494" spans="1:11" ht="16.5" x14ac:dyDescent="0.3">
      <c r="A494" s="67" t="str">
        <f t="shared" si="23"/>
        <v>DISTGeneraciónNoroesteSP</v>
      </c>
      <c r="B494" s="250" t="str">
        <f t="shared" si="24"/>
        <v>DISTNoroesteSP</v>
      </c>
      <c r="C494" s="67" t="str">
        <f t="shared" si="22"/>
        <v>DISTGeneraciónEnergíaNoroeste</v>
      </c>
      <c r="E494" s="192" t="s">
        <v>51</v>
      </c>
      <c r="F494" s="99" t="s">
        <v>159</v>
      </c>
      <c r="G494" s="99" t="s">
        <v>184</v>
      </c>
      <c r="H494" s="181" t="s">
        <v>135</v>
      </c>
      <c r="I494" s="99" t="s">
        <v>69</v>
      </c>
      <c r="J494" s="99" t="s">
        <v>151</v>
      </c>
      <c r="K494" s="506">
        <f>+INDEX(CEC_MARZO_2025!$N$12:$N$351,MATCH($B494,CEC_MARZO_2025!$B$12:$B$351,0))</f>
        <v>0</v>
      </c>
    </row>
    <row r="495" spans="1:11" ht="16.5" x14ac:dyDescent="0.3">
      <c r="A495" s="67" t="str">
        <f t="shared" si="23"/>
        <v>DITGeneraciónNoroesteB</v>
      </c>
      <c r="B495" s="250" t="str">
        <f t="shared" si="24"/>
        <v>DITNoroesteB</v>
      </c>
      <c r="C495" s="67" t="str">
        <f t="shared" si="22"/>
        <v>DITGeneraciónEnergíaNoroeste</v>
      </c>
      <c r="E495" s="192" t="s">
        <v>52</v>
      </c>
      <c r="F495" s="99" t="s">
        <v>159</v>
      </c>
      <c r="G495" s="99" t="s">
        <v>184</v>
      </c>
      <c r="H495" s="181" t="s">
        <v>135</v>
      </c>
      <c r="I495" s="99" t="s">
        <v>69</v>
      </c>
      <c r="J495" s="99" t="s">
        <v>146</v>
      </c>
      <c r="K495" s="506">
        <f>+INDEX(CEC_MARZO_2025!$N$12:$N$351,MATCH($B495,CEC_MARZO_2025!$B$12:$B$351,0))</f>
        <v>0.74731918525543417</v>
      </c>
    </row>
    <row r="496" spans="1:11" ht="16.5" x14ac:dyDescent="0.3">
      <c r="A496" s="67" t="str">
        <f t="shared" si="23"/>
        <v>DITGeneraciónNoroesteI</v>
      </c>
      <c r="B496" s="250" t="str">
        <f t="shared" si="24"/>
        <v>DITNoroesteI</v>
      </c>
      <c r="C496" s="67" t="str">
        <f t="shared" si="22"/>
        <v>DITGeneraciónEnergíaNoroeste</v>
      </c>
      <c r="E496" s="192" t="s">
        <v>52</v>
      </c>
      <c r="F496" s="99" t="s">
        <v>159</v>
      </c>
      <c r="G496" s="99" t="s">
        <v>184</v>
      </c>
      <c r="H496" s="181" t="s">
        <v>135</v>
      </c>
      <c r="I496" s="99" t="s">
        <v>69</v>
      </c>
      <c r="J496" s="99" t="s">
        <v>147</v>
      </c>
      <c r="K496" s="506">
        <f>+INDEX(CEC_MARZO_2025!$N$12:$N$351,MATCH($B496,CEC_MARZO_2025!$B$12:$B$351,0))</f>
        <v>1.3139079899480919</v>
      </c>
    </row>
    <row r="497" spans="1:11" ht="16.5" x14ac:dyDescent="0.3">
      <c r="A497" s="67" t="str">
        <f t="shared" si="23"/>
        <v>DITGeneraciónNoroesteP</v>
      </c>
      <c r="B497" s="250" t="str">
        <f t="shared" si="24"/>
        <v>DITNoroesteP</v>
      </c>
      <c r="C497" s="67" t="str">
        <f t="shared" si="22"/>
        <v>DITGeneraciónEnergíaNoroeste</v>
      </c>
      <c r="E497" s="192" t="s">
        <v>52</v>
      </c>
      <c r="F497" s="99" t="s">
        <v>159</v>
      </c>
      <c r="G497" s="99" t="s">
        <v>184</v>
      </c>
      <c r="H497" s="181" t="s">
        <v>135</v>
      </c>
      <c r="I497" s="99" t="s">
        <v>69</v>
      </c>
      <c r="J497" s="99" t="s">
        <v>148</v>
      </c>
      <c r="K497" s="506">
        <f>+INDEX(CEC_MARZO_2025!$N$12:$N$351,MATCH($B497,CEC_MARZO_2025!$B$12:$B$351,0))</f>
        <v>1.460856990966424</v>
      </c>
    </row>
    <row r="498" spans="1:11" ht="16.5" x14ac:dyDescent="0.3">
      <c r="A498" s="67" t="str">
        <f t="shared" si="23"/>
        <v>DITGeneraciónNoroesteSP</v>
      </c>
      <c r="B498" s="250" t="str">
        <f t="shared" si="24"/>
        <v>DITNoroesteSP</v>
      </c>
      <c r="C498" s="67" t="str">
        <f t="shared" si="22"/>
        <v>DITGeneraciónEnergíaNoroeste</v>
      </c>
      <c r="E498" s="192" t="s">
        <v>52</v>
      </c>
      <c r="F498" s="99" t="s">
        <v>159</v>
      </c>
      <c r="G498" s="99" t="s">
        <v>184</v>
      </c>
      <c r="H498" s="181" t="s">
        <v>135</v>
      </c>
      <c r="I498" s="99" t="s">
        <v>69</v>
      </c>
      <c r="J498" s="99" t="s">
        <v>151</v>
      </c>
      <c r="K498" s="506">
        <f>+INDEX(CEC_MARZO_2025!$N$12:$N$351,MATCH($B498,CEC_MARZO_2025!$B$12:$B$351,0))</f>
        <v>0</v>
      </c>
    </row>
    <row r="499" spans="1:11" ht="16.5" x14ac:dyDescent="0.3">
      <c r="A499" s="67" t="str">
        <f t="shared" si="23"/>
        <v>DB1GeneraciónNorte</v>
      </c>
      <c r="B499" s="250" t="str">
        <f t="shared" si="24"/>
        <v>DB1NorteNA</v>
      </c>
      <c r="C499" s="67" t="str">
        <f t="shared" si="22"/>
        <v>DB1GeneraciónEnergíaNorte</v>
      </c>
      <c r="E499" s="192" t="s">
        <v>48</v>
      </c>
      <c r="F499" s="99" t="s">
        <v>159</v>
      </c>
      <c r="G499" s="99" t="s">
        <v>184</v>
      </c>
      <c r="H499" s="181" t="s">
        <v>135</v>
      </c>
      <c r="I499" s="99" t="s">
        <v>70</v>
      </c>
      <c r="J499" s="99" t="s">
        <v>161</v>
      </c>
      <c r="K499" s="506">
        <f>+INDEX(CEC_MARZO_2025!$N$12:$N$351,MATCH($B499,CEC_MARZO_2025!$B$12:$B$351,0))</f>
        <v>0.80136939252654571</v>
      </c>
    </row>
    <row r="500" spans="1:11" ht="16.5" x14ac:dyDescent="0.3">
      <c r="A500" s="67" t="str">
        <f t="shared" si="23"/>
        <v>DB2GeneraciónNorte</v>
      </c>
      <c r="B500" s="250" t="str">
        <f t="shared" si="24"/>
        <v>DB2NorteNA</v>
      </c>
      <c r="C500" s="67" t="str">
        <f t="shared" si="22"/>
        <v>DB2GeneraciónEnergíaNorte</v>
      </c>
      <c r="E500" s="192" t="s">
        <v>50</v>
      </c>
      <c r="F500" s="99" t="s">
        <v>159</v>
      </c>
      <c r="G500" s="99" t="s">
        <v>184</v>
      </c>
      <c r="H500" s="181" t="s">
        <v>135</v>
      </c>
      <c r="I500" s="99" t="s">
        <v>70</v>
      </c>
      <c r="J500" s="99" t="s">
        <v>161</v>
      </c>
      <c r="K500" s="506">
        <f>+INDEX(CEC_MARZO_2025!$N$12:$N$351,MATCH($B500,CEC_MARZO_2025!$B$12:$B$351,0))</f>
        <v>0.78841986370117534</v>
      </c>
    </row>
    <row r="501" spans="1:11" ht="16.5" x14ac:dyDescent="0.3">
      <c r="A501" s="67" t="str">
        <f t="shared" si="23"/>
        <v>PDBTGeneraciónNorte</v>
      </c>
      <c r="B501" s="250" t="str">
        <f t="shared" si="24"/>
        <v>PDBTNorteNA</v>
      </c>
      <c r="C501" s="67" t="str">
        <f t="shared" si="22"/>
        <v>PDBTGeneraciónEnergíaNorte</v>
      </c>
      <c r="E501" s="192" t="s">
        <v>56</v>
      </c>
      <c r="F501" s="99" t="s">
        <v>159</v>
      </c>
      <c r="G501" s="99" t="s">
        <v>184</v>
      </c>
      <c r="H501" s="181" t="s">
        <v>135</v>
      </c>
      <c r="I501" s="99" t="s">
        <v>70</v>
      </c>
      <c r="J501" s="99" t="s">
        <v>161</v>
      </c>
      <c r="K501" s="506">
        <f>+INDEX(CEC_MARZO_2025!$N$12:$N$351,MATCH($B501,CEC_MARZO_2025!$B$12:$B$351,0))</f>
        <v>1.3369919326367949</v>
      </c>
    </row>
    <row r="502" spans="1:11" ht="16.5" x14ac:dyDescent="0.3">
      <c r="A502" s="67" t="str">
        <f t="shared" si="23"/>
        <v>GDBTGeneraciónNorte</v>
      </c>
      <c r="B502" s="250" t="str">
        <f t="shared" si="24"/>
        <v>GDBTNorteNA</v>
      </c>
      <c r="C502" s="67" t="str">
        <f t="shared" si="22"/>
        <v>GDBTGeneraciónEnergíaNorte</v>
      </c>
      <c r="E502" s="192" t="s">
        <v>53</v>
      </c>
      <c r="F502" s="99" t="s">
        <v>159</v>
      </c>
      <c r="G502" s="99" t="s">
        <v>184</v>
      </c>
      <c r="H502" s="181" t="s">
        <v>135</v>
      </c>
      <c r="I502" s="99" t="s">
        <v>70</v>
      </c>
      <c r="J502" s="99" t="s">
        <v>161</v>
      </c>
      <c r="K502" s="506">
        <f>+INDEX(CEC_MARZO_2025!$N$12:$N$351,MATCH($B502,CEC_MARZO_2025!$B$12:$B$351,0))</f>
        <v>1.5030837153969812</v>
      </c>
    </row>
    <row r="503" spans="1:11" ht="16.5" x14ac:dyDescent="0.3">
      <c r="A503" s="67" t="str">
        <f t="shared" si="23"/>
        <v>RABTGeneraciónNorte</v>
      </c>
      <c r="B503" s="250" t="str">
        <f t="shared" si="24"/>
        <v>RABTNorteNA</v>
      </c>
      <c r="C503" s="67" t="str">
        <f t="shared" si="22"/>
        <v>RABTGeneraciónEnergíaNorte</v>
      </c>
      <c r="E503" s="192" t="s">
        <v>59</v>
      </c>
      <c r="F503" s="99" t="s">
        <v>159</v>
      </c>
      <c r="G503" s="99" t="s">
        <v>184</v>
      </c>
      <c r="H503" s="181" t="s">
        <v>135</v>
      </c>
      <c r="I503" s="99" t="s">
        <v>70</v>
      </c>
      <c r="J503" s="99" t="s">
        <v>161</v>
      </c>
      <c r="K503" s="506">
        <f>+INDEX(CEC_MARZO_2025!$N$12:$N$351,MATCH($B503,CEC_MARZO_2025!$B$12:$B$351,0))</f>
        <v>0.78823218937037265</v>
      </c>
    </row>
    <row r="504" spans="1:11" ht="16.5" x14ac:dyDescent="0.3">
      <c r="A504" s="67" t="str">
        <f t="shared" si="23"/>
        <v>APBTGeneraciónNorte</v>
      </c>
      <c r="B504" s="250" t="str">
        <f t="shared" si="24"/>
        <v>APBTNorteNA</v>
      </c>
      <c r="C504" s="67" t="str">
        <f t="shared" si="22"/>
        <v>APBTGeneraciónEnergíaNorte</v>
      </c>
      <c r="E504" s="192" t="s">
        <v>57</v>
      </c>
      <c r="F504" s="99" t="s">
        <v>159</v>
      </c>
      <c r="G504" s="99" t="s">
        <v>184</v>
      </c>
      <c r="H504" s="181" t="s">
        <v>135</v>
      </c>
      <c r="I504" s="99" t="s">
        <v>70</v>
      </c>
      <c r="J504" s="99" t="s">
        <v>161</v>
      </c>
      <c r="K504" s="506">
        <f>+INDEX(CEC_MARZO_2025!$N$12:$N$351,MATCH($B504,CEC_MARZO_2025!$B$12:$B$351,0))</f>
        <v>1.3469386721693257</v>
      </c>
    </row>
    <row r="505" spans="1:11" ht="16.5" x14ac:dyDescent="0.3">
      <c r="A505" s="67" t="str">
        <f t="shared" si="23"/>
        <v>APMTGeneraciónNorte</v>
      </c>
      <c r="B505" s="250" t="str">
        <f t="shared" si="24"/>
        <v>APMTNorteNA</v>
      </c>
      <c r="C505" s="67" t="str">
        <f t="shared" si="22"/>
        <v>APMTGeneraciónEnergíaNorte</v>
      </c>
      <c r="E505" s="192" t="s">
        <v>58</v>
      </c>
      <c r="F505" s="99" t="s">
        <v>159</v>
      </c>
      <c r="G505" s="99" t="s">
        <v>184</v>
      </c>
      <c r="H505" s="181" t="s">
        <v>135</v>
      </c>
      <c r="I505" s="99" t="s">
        <v>70</v>
      </c>
      <c r="J505" s="99" t="s">
        <v>161</v>
      </c>
      <c r="K505" s="506">
        <f>+INDEX(CEC_MARZO_2025!$N$12:$N$351,MATCH($B505,CEC_MARZO_2025!$B$12:$B$351,0))</f>
        <v>1.1301748200924733</v>
      </c>
    </row>
    <row r="506" spans="1:11" ht="16.5" x14ac:dyDescent="0.3">
      <c r="A506" s="67" t="str">
        <f t="shared" si="23"/>
        <v>GDMTHGeneraciónNorteB</v>
      </c>
      <c r="B506" s="250" t="str">
        <f t="shared" si="24"/>
        <v>GDMTHNorteB</v>
      </c>
      <c r="C506" s="67" t="str">
        <f t="shared" si="22"/>
        <v>GDMTHGeneraciónEnergíaNorte</v>
      </c>
      <c r="E506" s="180" t="s">
        <v>54</v>
      </c>
      <c r="F506" s="99" t="s">
        <v>159</v>
      </c>
      <c r="G506" s="99" t="s">
        <v>184</v>
      </c>
      <c r="H506" s="181" t="s">
        <v>135</v>
      </c>
      <c r="I506" s="99" t="s">
        <v>70</v>
      </c>
      <c r="J506" s="99" t="s">
        <v>146</v>
      </c>
      <c r="K506" s="506">
        <f>+INDEX(CEC_MARZO_2025!$N$12:$N$351,MATCH($B506,CEC_MARZO_2025!$B$12:$B$351,0))</f>
        <v>0.89145307131173046</v>
      </c>
    </row>
    <row r="507" spans="1:11" ht="16.5" x14ac:dyDescent="0.3">
      <c r="A507" s="67" t="str">
        <f t="shared" si="23"/>
        <v>GDMTHGeneraciónNorteI</v>
      </c>
      <c r="B507" s="250" t="str">
        <f t="shared" si="24"/>
        <v>GDMTHNorteI</v>
      </c>
      <c r="C507" s="67" t="str">
        <f t="shared" si="22"/>
        <v>GDMTHGeneraciónEnergíaNorte</v>
      </c>
      <c r="E507" s="180" t="s">
        <v>54</v>
      </c>
      <c r="F507" s="99" t="s">
        <v>159</v>
      </c>
      <c r="G507" s="99" t="s">
        <v>184</v>
      </c>
      <c r="H507" s="181" t="s">
        <v>135</v>
      </c>
      <c r="I507" s="99" t="s">
        <v>70</v>
      </c>
      <c r="J507" s="99" t="s">
        <v>147</v>
      </c>
      <c r="K507" s="506">
        <f>+INDEX(CEC_MARZO_2025!$N$12:$N$351,MATCH($B507,CEC_MARZO_2025!$B$12:$B$351,0))</f>
        <v>1.5411816045498805</v>
      </c>
    </row>
    <row r="508" spans="1:11" ht="16.5" x14ac:dyDescent="0.3">
      <c r="A508" s="67" t="str">
        <f t="shared" si="23"/>
        <v>GDMTHGeneraciónNorteP</v>
      </c>
      <c r="B508" s="250" t="str">
        <f t="shared" si="24"/>
        <v>GDMTHNorteP</v>
      </c>
      <c r="C508" s="67" t="str">
        <f t="shared" si="22"/>
        <v>GDMTHGeneraciónEnergíaNorte</v>
      </c>
      <c r="E508" s="180" t="s">
        <v>54</v>
      </c>
      <c r="F508" s="99" t="s">
        <v>159</v>
      </c>
      <c r="G508" s="99" t="s">
        <v>184</v>
      </c>
      <c r="H508" s="181" t="s">
        <v>135</v>
      </c>
      <c r="I508" s="99" t="s">
        <v>70</v>
      </c>
      <c r="J508" s="99" t="s">
        <v>148</v>
      </c>
      <c r="K508" s="506">
        <f>+INDEX(CEC_MARZO_2025!$N$12:$N$351,MATCH($B508,CEC_MARZO_2025!$B$12:$B$351,0))</f>
        <v>1.8392084418642041</v>
      </c>
    </row>
    <row r="509" spans="1:11" ht="16.5" x14ac:dyDescent="0.3">
      <c r="A509" s="67" t="str">
        <f t="shared" si="23"/>
        <v>GDMTOGeneraciónNorte</v>
      </c>
      <c r="B509" s="250" t="str">
        <f t="shared" si="24"/>
        <v>GDMTONorteNA</v>
      </c>
      <c r="C509" s="67" t="str">
        <f t="shared" si="22"/>
        <v>GDMTOGeneraciónEnergíaNorte</v>
      </c>
      <c r="E509" s="180" t="s">
        <v>55</v>
      </c>
      <c r="F509" s="99" t="s">
        <v>159</v>
      </c>
      <c r="G509" s="99" t="s">
        <v>184</v>
      </c>
      <c r="H509" s="181" t="s">
        <v>135</v>
      </c>
      <c r="I509" s="99" t="s">
        <v>70</v>
      </c>
      <c r="J509" s="99" t="s">
        <v>161</v>
      </c>
      <c r="K509" s="506">
        <f>+INDEX(CEC_MARZO_2025!$N$12:$N$351,MATCH($B509,CEC_MARZO_2025!$B$12:$B$351,0))</f>
        <v>1.127922728122843</v>
      </c>
    </row>
    <row r="510" spans="1:11" ht="16.5" x14ac:dyDescent="0.3">
      <c r="A510" s="67" t="str">
        <f t="shared" si="23"/>
        <v>RAMTGeneraciónNorte</v>
      </c>
      <c r="B510" s="250" t="str">
        <f t="shared" si="24"/>
        <v>RAMTNorteNA</v>
      </c>
      <c r="C510" s="67" t="str">
        <f t="shared" si="22"/>
        <v>RAMTGeneraciónEnergíaNorte</v>
      </c>
      <c r="E510" s="192" t="s">
        <v>60</v>
      </c>
      <c r="F510" s="99" t="s">
        <v>159</v>
      </c>
      <c r="G510" s="99" t="s">
        <v>184</v>
      </c>
      <c r="H510" s="181" t="s">
        <v>135</v>
      </c>
      <c r="I510" s="99" t="s">
        <v>70</v>
      </c>
      <c r="J510" s="99" t="s">
        <v>161</v>
      </c>
      <c r="K510" s="506">
        <f>+INDEX(CEC_MARZO_2025!$N$12:$N$351,MATCH($B510,CEC_MARZO_2025!$B$12:$B$351,0))</f>
        <v>0.75801662211117549</v>
      </c>
    </row>
    <row r="511" spans="1:11" ht="16.5" x14ac:dyDescent="0.3">
      <c r="A511" s="67" t="str">
        <f t="shared" si="23"/>
        <v>DISTGeneraciónNorteB</v>
      </c>
      <c r="B511" s="250" t="str">
        <f t="shared" si="24"/>
        <v>DISTNorteB</v>
      </c>
      <c r="C511" s="67" t="str">
        <f t="shared" si="22"/>
        <v>DISTGeneraciónEnergíaNorte</v>
      </c>
      <c r="E511" s="192" t="s">
        <v>51</v>
      </c>
      <c r="F511" s="99" t="s">
        <v>159</v>
      </c>
      <c r="G511" s="99" t="s">
        <v>184</v>
      </c>
      <c r="H511" s="181" t="s">
        <v>135</v>
      </c>
      <c r="I511" s="99" t="s">
        <v>70</v>
      </c>
      <c r="J511" s="99" t="s">
        <v>146</v>
      </c>
      <c r="K511" s="506">
        <f>+INDEX(CEC_MARZO_2025!$N$12:$N$351,MATCH($B511,CEC_MARZO_2025!$B$12:$B$351,0))</f>
        <v>0.83796588703302788</v>
      </c>
    </row>
    <row r="512" spans="1:11" ht="16.5" x14ac:dyDescent="0.3">
      <c r="A512" s="67" t="str">
        <f t="shared" si="23"/>
        <v>DISTGeneraciónNorteI</v>
      </c>
      <c r="B512" s="250" t="str">
        <f t="shared" si="24"/>
        <v>DISTNorteI</v>
      </c>
      <c r="C512" s="67" t="str">
        <f t="shared" si="22"/>
        <v>DISTGeneraciónEnergíaNorte</v>
      </c>
      <c r="E512" s="192" t="s">
        <v>51</v>
      </c>
      <c r="F512" s="99" t="s">
        <v>159</v>
      </c>
      <c r="G512" s="99" t="s">
        <v>184</v>
      </c>
      <c r="H512" s="181" t="s">
        <v>135</v>
      </c>
      <c r="I512" s="99" t="s">
        <v>70</v>
      </c>
      <c r="J512" s="99" t="s">
        <v>147</v>
      </c>
      <c r="K512" s="506">
        <f>+INDEX(CEC_MARZO_2025!$N$12:$N$351,MATCH($B512,CEC_MARZO_2025!$B$12:$B$351,0))</f>
        <v>1.4719297764837702</v>
      </c>
    </row>
    <row r="513" spans="1:11" ht="16.5" x14ac:dyDescent="0.3">
      <c r="A513" s="67" t="str">
        <f t="shared" si="23"/>
        <v>DISTGeneraciónNorteP</v>
      </c>
      <c r="B513" s="250" t="str">
        <f t="shared" si="24"/>
        <v>DISTNorteP</v>
      </c>
      <c r="C513" s="67" t="str">
        <f t="shared" si="22"/>
        <v>DISTGeneraciónEnergíaNorte</v>
      </c>
      <c r="E513" s="192" t="s">
        <v>51</v>
      </c>
      <c r="F513" s="99" t="s">
        <v>159</v>
      </c>
      <c r="G513" s="99" t="s">
        <v>184</v>
      </c>
      <c r="H513" s="181" t="s">
        <v>135</v>
      </c>
      <c r="I513" s="99" t="s">
        <v>70</v>
      </c>
      <c r="J513" s="99" t="s">
        <v>148</v>
      </c>
      <c r="K513" s="506">
        <f>+INDEX(CEC_MARZO_2025!$N$12:$N$351,MATCH($B513,CEC_MARZO_2025!$B$12:$B$351,0))</f>
        <v>1.761323594581178</v>
      </c>
    </row>
    <row r="514" spans="1:11" ht="16.5" x14ac:dyDescent="0.3">
      <c r="A514" s="67" t="str">
        <f t="shared" si="23"/>
        <v>DISTGeneraciónNorteSP</v>
      </c>
      <c r="B514" s="250" t="str">
        <f t="shared" si="24"/>
        <v>DISTNorteSP</v>
      </c>
      <c r="C514" s="67" t="str">
        <f t="shared" si="22"/>
        <v>DISTGeneraciónEnergíaNorte</v>
      </c>
      <c r="E514" s="192" t="s">
        <v>51</v>
      </c>
      <c r="F514" s="99" t="s">
        <v>159</v>
      </c>
      <c r="G514" s="99" t="s">
        <v>184</v>
      </c>
      <c r="H514" s="181" t="s">
        <v>135</v>
      </c>
      <c r="I514" s="99" t="s">
        <v>70</v>
      </c>
      <c r="J514" s="99" t="s">
        <v>151</v>
      </c>
      <c r="K514" s="506">
        <f>+INDEX(CEC_MARZO_2025!$N$12:$N$351,MATCH($B514,CEC_MARZO_2025!$B$12:$B$351,0))</f>
        <v>0</v>
      </c>
    </row>
    <row r="515" spans="1:11" ht="16.5" x14ac:dyDescent="0.3">
      <c r="A515" s="67" t="str">
        <f t="shared" si="23"/>
        <v>DITGeneraciónNorteB</v>
      </c>
      <c r="B515" s="250" t="str">
        <f t="shared" si="24"/>
        <v>DITNorteB</v>
      </c>
      <c r="C515" s="67" t="str">
        <f t="shared" si="22"/>
        <v>DITGeneraciónEnergíaNorte</v>
      </c>
      <c r="E515" s="192" t="s">
        <v>52</v>
      </c>
      <c r="F515" s="99" t="s">
        <v>159</v>
      </c>
      <c r="G515" s="99" t="s">
        <v>184</v>
      </c>
      <c r="H515" s="181" t="s">
        <v>135</v>
      </c>
      <c r="I515" s="99" t="s">
        <v>70</v>
      </c>
      <c r="J515" s="99" t="s">
        <v>146</v>
      </c>
      <c r="K515" s="506">
        <f>+INDEX(CEC_MARZO_2025!$N$12:$N$351,MATCH($B515,CEC_MARZO_2025!$B$12:$B$351,0))</f>
        <v>0.84134402498747107</v>
      </c>
    </row>
    <row r="516" spans="1:11" ht="16.5" x14ac:dyDescent="0.3">
      <c r="A516" s="67" t="str">
        <f t="shared" si="23"/>
        <v>DITGeneraciónNorteI</v>
      </c>
      <c r="B516" s="250" t="str">
        <f t="shared" si="24"/>
        <v>DITNorteI</v>
      </c>
      <c r="C516" s="67" t="str">
        <f t="shared" si="22"/>
        <v>DITGeneraciónEnergíaNorte</v>
      </c>
      <c r="E516" s="192" t="s">
        <v>52</v>
      </c>
      <c r="F516" s="99" t="s">
        <v>159</v>
      </c>
      <c r="G516" s="99" t="s">
        <v>184</v>
      </c>
      <c r="H516" s="181" t="s">
        <v>135</v>
      </c>
      <c r="I516" s="99" t="s">
        <v>70</v>
      </c>
      <c r="J516" s="99" t="s">
        <v>147</v>
      </c>
      <c r="K516" s="506">
        <f>+INDEX(CEC_MARZO_2025!$N$12:$N$351,MATCH($B516,CEC_MARZO_2025!$B$12:$B$351,0))</f>
        <v>1.4661118722288937</v>
      </c>
    </row>
    <row r="517" spans="1:11" ht="16.5" x14ac:dyDescent="0.3">
      <c r="A517" s="67" t="str">
        <f t="shared" si="23"/>
        <v>DITGeneraciónNorteP</v>
      </c>
      <c r="B517" s="250" t="str">
        <f t="shared" si="24"/>
        <v>DITNorteP</v>
      </c>
      <c r="C517" s="67" t="str">
        <f t="shared" si="22"/>
        <v>DITGeneraciónEnergíaNorte</v>
      </c>
      <c r="E517" s="192" t="s">
        <v>52</v>
      </c>
      <c r="F517" s="99" t="s">
        <v>159</v>
      </c>
      <c r="G517" s="99" t="s">
        <v>184</v>
      </c>
      <c r="H517" s="181" t="s">
        <v>135</v>
      </c>
      <c r="I517" s="99" t="s">
        <v>70</v>
      </c>
      <c r="J517" s="99" t="s">
        <v>148</v>
      </c>
      <c r="K517" s="506">
        <f>+INDEX(CEC_MARZO_2025!$N$12:$N$351,MATCH($B517,CEC_MARZO_2025!$B$12:$B$351,0))</f>
        <v>1.6986403680931539</v>
      </c>
    </row>
    <row r="518" spans="1:11" ht="16.5" x14ac:dyDescent="0.3">
      <c r="A518" s="67" t="str">
        <f t="shared" si="23"/>
        <v>DITGeneraciónNorteSP</v>
      </c>
      <c r="B518" s="250" t="str">
        <f t="shared" si="24"/>
        <v>DITNorteSP</v>
      </c>
      <c r="C518" s="67" t="str">
        <f t="shared" si="22"/>
        <v>DITGeneraciónEnergíaNorte</v>
      </c>
      <c r="E518" s="192" t="s">
        <v>52</v>
      </c>
      <c r="F518" s="99" t="s">
        <v>159</v>
      </c>
      <c r="G518" s="99" t="s">
        <v>184</v>
      </c>
      <c r="H518" s="181" t="s">
        <v>135</v>
      </c>
      <c r="I518" s="99" t="s">
        <v>70</v>
      </c>
      <c r="J518" s="99" t="s">
        <v>151</v>
      </c>
      <c r="K518" s="506">
        <f>+INDEX(CEC_MARZO_2025!$N$12:$N$351,MATCH($B518,CEC_MARZO_2025!$B$12:$B$351,0))</f>
        <v>0</v>
      </c>
    </row>
    <row r="519" spans="1:11" ht="16.5" x14ac:dyDescent="0.3">
      <c r="A519" s="67" t="str">
        <f t="shared" si="23"/>
        <v>DB1GeneraciónOriente</v>
      </c>
      <c r="B519" s="250" t="str">
        <f t="shared" si="24"/>
        <v>DB1OrienteNA</v>
      </c>
      <c r="C519" s="67" t="str">
        <f t="shared" si="22"/>
        <v>DB1GeneraciónEnergíaOriente</v>
      </c>
      <c r="E519" s="192" t="s">
        <v>48</v>
      </c>
      <c r="F519" s="99" t="s">
        <v>159</v>
      </c>
      <c r="G519" s="99" t="s">
        <v>184</v>
      </c>
      <c r="H519" s="181" t="s">
        <v>135</v>
      </c>
      <c r="I519" s="99" t="s">
        <v>71</v>
      </c>
      <c r="J519" s="99" t="s">
        <v>161</v>
      </c>
      <c r="K519" s="506">
        <f>+INDEX(CEC_MARZO_2025!$N$12:$N$351,MATCH($B519,CEC_MARZO_2025!$B$12:$B$351,0))</f>
        <v>0.8158203159983356</v>
      </c>
    </row>
    <row r="520" spans="1:11" ht="16.5" x14ac:dyDescent="0.3">
      <c r="A520" s="67" t="str">
        <f t="shared" si="23"/>
        <v>DB2GeneraciónOriente</v>
      </c>
      <c r="B520" s="250" t="str">
        <f t="shared" si="24"/>
        <v>DB2OrienteNA</v>
      </c>
      <c r="C520" s="67" t="str">
        <f t="shared" si="22"/>
        <v>DB2GeneraciónEnergíaOriente</v>
      </c>
      <c r="E520" s="192" t="s">
        <v>50</v>
      </c>
      <c r="F520" s="99" t="s">
        <v>159</v>
      </c>
      <c r="G520" s="99" t="s">
        <v>184</v>
      </c>
      <c r="H520" s="181" t="s">
        <v>135</v>
      </c>
      <c r="I520" s="99" t="s">
        <v>71</v>
      </c>
      <c r="J520" s="99" t="s">
        <v>161</v>
      </c>
      <c r="K520" s="506">
        <f>+INDEX(CEC_MARZO_2025!$N$12:$N$351,MATCH($B520,CEC_MARZO_2025!$B$12:$B$351,0))</f>
        <v>0.82032449993759515</v>
      </c>
    </row>
    <row r="521" spans="1:11" ht="16.5" x14ac:dyDescent="0.3">
      <c r="A521" s="67" t="str">
        <f t="shared" si="23"/>
        <v>PDBTGeneraciónOriente</v>
      </c>
      <c r="B521" s="250" t="str">
        <f t="shared" si="24"/>
        <v>PDBTOrienteNA</v>
      </c>
      <c r="C521" s="67" t="str">
        <f t="shared" si="22"/>
        <v>PDBTGeneraciónEnergíaOriente</v>
      </c>
      <c r="E521" s="192" t="s">
        <v>56</v>
      </c>
      <c r="F521" s="99" t="s">
        <v>159</v>
      </c>
      <c r="G521" s="99" t="s">
        <v>184</v>
      </c>
      <c r="H521" s="181" t="s">
        <v>135</v>
      </c>
      <c r="I521" s="99" t="s">
        <v>71</v>
      </c>
      <c r="J521" s="99" t="s">
        <v>161</v>
      </c>
      <c r="K521" s="506">
        <f>+INDEX(CEC_MARZO_2025!$N$12:$N$351,MATCH($B521,CEC_MARZO_2025!$B$12:$B$351,0))</f>
        <v>1.5222264971388326</v>
      </c>
    </row>
    <row r="522" spans="1:11" ht="16.5" x14ac:dyDescent="0.3">
      <c r="A522" s="67" t="str">
        <f t="shared" si="23"/>
        <v>GDBTGeneraciónOriente</v>
      </c>
      <c r="B522" s="250" t="str">
        <f t="shared" si="24"/>
        <v>GDBTOrienteNA</v>
      </c>
      <c r="C522" s="67" t="str">
        <f t="shared" ref="C522:C585" si="25">E522&amp;F522&amp;H522&amp;I522</f>
        <v>GDBTGeneraciónEnergíaOriente</v>
      </c>
      <c r="E522" s="192" t="s">
        <v>53</v>
      </c>
      <c r="F522" s="99" t="s">
        <v>159</v>
      </c>
      <c r="G522" s="99" t="s">
        <v>184</v>
      </c>
      <c r="H522" s="181" t="s">
        <v>135</v>
      </c>
      <c r="I522" s="99" t="s">
        <v>71</v>
      </c>
      <c r="J522" s="99" t="s">
        <v>161</v>
      </c>
      <c r="K522" s="506">
        <f>+INDEX(CEC_MARZO_2025!$N$12:$N$351,MATCH($B522,CEC_MARZO_2025!$B$12:$B$351,0))</f>
        <v>1.2422163955815477</v>
      </c>
    </row>
    <row r="523" spans="1:11" ht="16.5" x14ac:dyDescent="0.3">
      <c r="A523" s="67" t="str">
        <f t="shared" ref="A523:A586" si="26">IF(J523="NA",E523&amp;F523&amp;I523,E523&amp;F523&amp;I523&amp;J523)</f>
        <v>RABTGeneraciónOriente</v>
      </c>
      <c r="B523" s="250" t="str">
        <f t="shared" si="24"/>
        <v>RABTOrienteNA</v>
      </c>
      <c r="C523" s="67" t="str">
        <f t="shared" si="25"/>
        <v>RABTGeneraciónEnergíaOriente</v>
      </c>
      <c r="E523" s="192" t="s">
        <v>59</v>
      </c>
      <c r="F523" s="99" t="s">
        <v>159</v>
      </c>
      <c r="G523" s="99" t="s">
        <v>184</v>
      </c>
      <c r="H523" s="181" t="s">
        <v>135</v>
      </c>
      <c r="I523" s="99" t="s">
        <v>71</v>
      </c>
      <c r="J523" s="99" t="s">
        <v>161</v>
      </c>
      <c r="K523" s="506">
        <f>+INDEX(CEC_MARZO_2025!$N$12:$N$351,MATCH($B523,CEC_MARZO_2025!$B$12:$B$351,0))</f>
        <v>0.810940783397472</v>
      </c>
    </row>
    <row r="524" spans="1:11" ht="16.5" x14ac:dyDescent="0.3">
      <c r="A524" s="67" t="str">
        <f t="shared" si="26"/>
        <v>APBTGeneraciónOriente</v>
      </c>
      <c r="B524" s="250" t="str">
        <f t="shared" si="24"/>
        <v>APBTOrienteNA</v>
      </c>
      <c r="C524" s="67" t="str">
        <f t="shared" si="25"/>
        <v>APBTGeneraciónEnergíaOriente</v>
      </c>
      <c r="E524" s="192" t="s">
        <v>57</v>
      </c>
      <c r="F524" s="99" t="s">
        <v>159</v>
      </c>
      <c r="G524" s="99" t="s">
        <v>184</v>
      </c>
      <c r="H524" s="181" t="s">
        <v>135</v>
      </c>
      <c r="I524" s="99" t="s">
        <v>71</v>
      </c>
      <c r="J524" s="99" t="s">
        <v>161</v>
      </c>
      <c r="K524" s="506">
        <f>+INDEX(CEC_MARZO_2025!$N$12:$N$351,MATCH($B524,CEC_MARZO_2025!$B$12:$B$351,0))</f>
        <v>1.4867560486171654</v>
      </c>
    </row>
    <row r="525" spans="1:11" ht="16.5" x14ac:dyDescent="0.3">
      <c r="A525" s="67" t="str">
        <f t="shared" si="26"/>
        <v>APMTGeneraciónOriente</v>
      </c>
      <c r="B525" s="250" t="str">
        <f t="shared" si="24"/>
        <v>APMTOrienteNA</v>
      </c>
      <c r="C525" s="67" t="str">
        <f t="shared" si="25"/>
        <v>APMTGeneraciónEnergíaOriente</v>
      </c>
      <c r="E525" s="192" t="s">
        <v>58</v>
      </c>
      <c r="F525" s="99" t="s">
        <v>159</v>
      </c>
      <c r="G525" s="99" t="s">
        <v>184</v>
      </c>
      <c r="H525" s="181" t="s">
        <v>135</v>
      </c>
      <c r="I525" s="99" t="s">
        <v>71</v>
      </c>
      <c r="J525" s="99" t="s">
        <v>161</v>
      </c>
      <c r="K525" s="506">
        <f>+INDEX(CEC_MARZO_2025!$N$12:$N$351,MATCH($B525,CEC_MARZO_2025!$B$12:$B$351,0))</f>
        <v>1.2348970966802515</v>
      </c>
    </row>
    <row r="526" spans="1:11" ht="16.5" x14ac:dyDescent="0.3">
      <c r="A526" s="67" t="str">
        <f t="shared" si="26"/>
        <v>GDMTHGeneraciónOrienteB</v>
      </c>
      <c r="B526" s="250" t="str">
        <f t="shared" si="24"/>
        <v>GDMTHOrienteB</v>
      </c>
      <c r="C526" s="67" t="str">
        <f t="shared" si="25"/>
        <v>GDMTHGeneraciónEnergíaOriente</v>
      </c>
      <c r="E526" s="180" t="s">
        <v>54</v>
      </c>
      <c r="F526" s="99" t="s">
        <v>159</v>
      </c>
      <c r="G526" s="99" t="s">
        <v>184</v>
      </c>
      <c r="H526" s="181" t="s">
        <v>135</v>
      </c>
      <c r="I526" s="99" t="s">
        <v>71</v>
      </c>
      <c r="J526" s="99" t="s">
        <v>146</v>
      </c>
      <c r="K526" s="506">
        <f>+INDEX(CEC_MARZO_2025!$N$12:$N$351,MATCH($B526,CEC_MARZO_2025!$B$12:$B$351,0))</f>
        <v>0.7917980016556202</v>
      </c>
    </row>
    <row r="527" spans="1:11" ht="16.5" x14ac:dyDescent="0.3">
      <c r="A527" s="67" t="str">
        <f t="shared" si="26"/>
        <v>GDMTHGeneraciónOrienteI</v>
      </c>
      <c r="B527" s="250" t="str">
        <f t="shared" si="24"/>
        <v>GDMTHOrienteI</v>
      </c>
      <c r="C527" s="67" t="str">
        <f t="shared" si="25"/>
        <v>GDMTHGeneraciónEnergíaOriente</v>
      </c>
      <c r="E527" s="180" t="s">
        <v>54</v>
      </c>
      <c r="F527" s="99" t="s">
        <v>159</v>
      </c>
      <c r="G527" s="99" t="s">
        <v>184</v>
      </c>
      <c r="H527" s="181" t="s">
        <v>135</v>
      </c>
      <c r="I527" s="99" t="s">
        <v>71</v>
      </c>
      <c r="J527" s="99" t="s">
        <v>147</v>
      </c>
      <c r="K527" s="506">
        <f>+INDEX(CEC_MARZO_2025!$N$12:$N$351,MATCH($B527,CEC_MARZO_2025!$B$12:$B$351,0))</f>
        <v>1.5511283440824128</v>
      </c>
    </row>
    <row r="528" spans="1:11" ht="16.5" x14ac:dyDescent="0.3">
      <c r="A528" s="67" t="str">
        <f t="shared" si="26"/>
        <v>GDMTHGeneraciónOrienteP</v>
      </c>
      <c r="B528" s="250" t="str">
        <f t="shared" si="24"/>
        <v>GDMTHOrienteP</v>
      </c>
      <c r="C528" s="67" t="str">
        <f t="shared" si="25"/>
        <v>GDMTHGeneraciónEnergíaOriente</v>
      </c>
      <c r="E528" s="180" t="s">
        <v>54</v>
      </c>
      <c r="F528" s="99" t="s">
        <v>159</v>
      </c>
      <c r="G528" s="99" t="s">
        <v>184</v>
      </c>
      <c r="H528" s="181" t="s">
        <v>135</v>
      </c>
      <c r="I528" s="99" t="s">
        <v>71</v>
      </c>
      <c r="J528" s="99" t="s">
        <v>148</v>
      </c>
      <c r="K528" s="506">
        <f>+INDEX(CEC_MARZO_2025!$N$12:$N$351,MATCH($B528,CEC_MARZO_2025!$B$12:$B$351,0))</f>
        <v>1.7682675448208709</v>
      </c>
    </row>
    <row r="529" spans="1:11" ht="16.5" x14ac:dyDescent="0.3">
      <c r="A529" s="67" t="str">
        <f t="shared" si="26"/>
        <v>GDMTOGeneraciónOriente</v>
      </c>
      <c r="B529" s="250" t="str">
        <f t="shared" si="24"/>
        <v>GDMTOOrienteNA</v>
      </c>
      <c r="C529" s="67" t="str">
        <f t="shared" si="25"/>
        <v>GDMTOGeneraciónEnergíaOriente</v>
      </c>
      <c r="E529" s="180" t="s">
        <v>55</v>
      </c>
      <c r="F529" s="99" t="s">
        <v>159</v>
      </c>
      <c r="G529" s="99" t="s">
        <v>184</v>
      </c>
      <c r="H529" s="181" t="s">
        <v>135</v>
      </c>
      <c r="I529" s="99" t="s">
        <v>71</v>
      </c>
      <c r="J529" s="99" t="s">
        <v>161</v>
      </c>
      <c r="K529" s="506">
        <f>+INDEX(CEC_MARZO_2025!$N$12:$N$351,MATCH($B529,CEC_MARZO_2025!$B$12:$B$351,0))</f>
        <v>1.2168803609232137</v>
      </c>
    </row>
    <row r="530" spans="1:11" ht="16.5" x14ac:dyDescent="0.3">
      <c r="A530" s="67" t="str">
        <f t="shared" si="26"/>
        <v>RAMTGeneraciónOriente</v>
      </c>
      <c r="B530" s="250" t="str">
        <f t="shared" si="24"/>
        <v>RAMTOrienteNA</v>
      </c>
      <c r="C530" s="67" t="str">
        <f t="shared" si="25"/>
        <v>RAMTGeneraciónEnergíaOriente</v>
      </c>
      <c r="E530" s="192" t="s">
        <v>60</v>
      </c>
      <c r="F530" s="99" t="s">
        <v>159</v>
      </c>
      <c r="G530" s="99" t="s">
        <v>184</v>
      </c>
      <c r="H530" s="181" t="s">
        <v>135</v>
      </c>
      <c r="I530" s="99" t="s">
        <v>71</v>
      </c>
      <c r="J530" s="99" t="s">
        <v>161</v>
      </c>
      <c r="K530" s="506">
        <f>+INDEX(CEC_MARZO_2025!$N$12:$N$351,MATCH($B530,CEC_MARZO_2025!$B$12:$B$351,0))</f>
        <v>0.77471963755259499</v>
      </c>
    </row>
    <row r="531" spans="1:11" ht="16.5" x14ac:dyDescent="0.3">
      <c r="A531" s="67" t="str">
        <f t="shared" si="26"/>
        <v>DISTGeneraciónOrienteB</v>
      </c>
      <c r="B531" s="250" t="str">
        <f t="shared" si="24"/>
        <v>DISTOrienteB</v>
      </c>
      <c r="C531" s="67" t="str">
        <f t="shared" si="25"/>
        <v>DISTGeneraciónEnergíaOriente</v>
      </c>
      <c r="E531" s="192" t="s">
        <v>51</v>
      </c>
      <c r="F531" s="99" t="s">
        <v>159</v>
      </c>
      <c r="G531" s="99" t="s">
        <v>184</v>
      </c>
      <c r="H531" s="181" t="s">
        <v>135</v>
      </c>
      <c r="I531" s="99" t="s">
        <v>71</v>
      </c>
      <c r="J531" s="99" t="s">
        <v>146</v>
      </c>
      <c r="K531" s="506">
        <f>+INDEX(CEC_MARZO_2025!$N$12:$N$351,MATCH($B531,CEC_MARZO_2025!$B$12:$B$351,0))</f>
        <v>0.86273889869895293</v>
      </c>
    </row>
    <row r="532" spans="1:11" ht="16.5" x14ac:dyDescent="0.3">
      <c r="A532" s="67" t="str">
        <f t="shared" si="26"/>
        <v>DISTGeneraciónOrienteI</v>
      </c>
      <c r="B532" s="250" t="str">
        <f t="shared" si="24"/>
        <v>DISTOrienteI</v>
      </c>
      <c r="C532" s="67" t="str">
        <f t="shared" si="25"/>
        <v>DISTGeneraciónEnergíaOriente</v>
      </c>
      <c r="E532" s="192" t="s">
        <v>51</v>
      </c>
      <c r="F532" s="99" t="s">
        <v>159</v>
      </c>
      <c r="G532" s="99" t="s">
        <v>184</v>
      </c>
      <c r="H532" s="181" t="s">
        <v>135</v>
      </c>
      <c r="I532" s="99" t="s">
        <v>71</v>
      </c>
      <c r="J532" s="99" t="s">
        <v>147</v>
      </c>
      <c r="K532" s="506">
        <f>+INDEX(CEC_MARZO_2025!$N$12:$N$351,MATCH($B532,CEC_MARZO_2025!$B$12:$B$351,0))</f>
        <v>1.6624192222482759</v>
      </c>
    </row>
    <row r="533" spans="1:11" ht="16.5" x14ac:dyDescent="0.3">
      <c r="A533" s="67" t="str">
        <f t="shared" si="26"/>
        <v>DISTGeneraciónOrienteP</v>
      </c>
      <c r="B533" s="250" t="str">
        <f t="shared" si="24"/>
        <v>DISTOrienteP</v>
      </c>
      <c r="C533" s="67" t="str">
        <f t="shared" si="25"/>
        <v>DISTGeneraciónEnergíaOriente</v>
      </c>
      <c r="E533" s="192" t="s">
        <v>51</v>
      </c>
      <c r="F533" s="99" t="s">
        <v>159</v>
      </c>
      <c r="G533" s="99" t="s">
        <v>184</v>
      </c>
      <c r="H533" s="181" t="s">
        <v>135</v>
      </c>
      <c r="I533" s="99" t="s">
        <v>71</v>
      </c>
      <c r="J533" s="99" t="s">
        <v>148</v>
      </c>
      <c r="K533" s="506">
        <f>+INDEX(CEC_MARZO_2025!$N$12:$N$351,MATCH($B533,CEC_MARZO_2025!$B$12:$B$351,0))</f>
        <v>1.8947600437817347</v>
      </c>
    </row>
    <row r="534" spans="1:11" ht="16.5" x14ac:dyDescent="0.3">
      <c r="A534" s="67" t="str">
        <f t="shared" si="26"/>
        <v>DISTGeneraciónOrienteSP</v>
      </c>
      <c r="B534" s="250" t="str">
        <f t="shared" si="24"/>
        <v>DISTOrienteSP</v>
      </c>
      <c r="C534" s="67" t="str">
        <f t="shared" si="25"/>
        <v>DISTGeneraciónEnergíaOriente</v>
      </c>
      <c r="E534" s="192" t="s">
        <v>51</v>
      </c>
      <c r="F534" s="99" t="s">
        <v>159</v>
      </c>
      <c r="G534" s="99" t="s">
        <v>184</v>
      </c>
      <c r="H534" s="181" t="s">
        <v>135</v>
      </c>
      <c r="I534" s="99" t="s">
        <v>71</v>
      </c>
      <c r="J534" s="99" t="s">
        <v>151</v>
      </c>
      <c r="K534" s="506">
        <f>+INDEX(CEC_MARZO_2025!$N$12:$N$351,MATCH($B534,CEC_MARZO_2025!$B$12:$B$351,0))</f>
        <v>0</v>
      </c>
    </row>
    <row r="535" spans="1:11" ht="16.5" x14ac:dyDescent="0.3">
      <c r="A535" s="67" t="str">
        <f t="shared" si="26"/>
        <v>DITGeneraciónOrienteB</v>
      </c>
      <c r="B535" s="250" t="str">
        <f t="shared" si="24"/>
        <v>DITOrienteB</v>
      </c>
      <c r="C535" s="67" t="str">
        <f t="shared" si="25"/>
        <v>DITGeneraciónEnergíaOriente</v>
      </c>
      <c r="E535" s="192" t="s">
        <v>52</v>
      </c>
      <c r="F535" s="99" t="s">
        <v>159</v>
      </c>
      <c r="G535" s="99" t="s">
        <v>184</v>
      </c>
      <c r="H535" s="181" t="s">
        <v>135</v>
      </c>
      <c r="I535" s="99" t="s">
        <v>71</v>
      </c>
      <c r="J535" s="99" t="s">
        <v>146</v>
      </c>
      <c r="K535" s="506">
        <f>+INDEX(CEC_MARZO_2025!$N$12:$N$351,MATCH($B535,CEC_MARZO_2025!$B$12:$B$351,0))</f>
        <v>0.95319792614574395</v>
      </c>
    </row>
    <row r="536" spans="1:11" ht="16.5" x14ac:dyDescent="0.3">
      <c r="A536" s="67" t="str">
        <f t="shared" si="26"/>
        <v>DITGeneraciónOrienteI</v>
      </c>
      <c r="B536" s="250" t="str">
        <f t="shared" si="24"/>
        <v>DITOrienteI</v>
      </c>
      <c r="C536" s="67" t="str">
        <f t="shared" si="25"/>
        <v>DITGeneraciónEnergíaOriente</v>
      </c>
      <c r="E536" s="192" t="s">
        <v>52</v>
      </c>
      <c r="F536" s="99" t="s">
        <v>159</v>
      </c>
      <c r="G536" s="99" t="s">
        <v>184</v>
      </c>
      <c r="H536" s="181" t="s">
        <v>135</v>
      </c>
      <c r="I536" s="99" t="s">
        <v>71</v>
      </c>
      <c r="J536" s="99" t="s">
        <v>147</v>
      </c>
      <c r="K536" s="506">
        <f>+INDEX(CEC_MARZO_2025!$N$12:$N$351,MATCH($B536,CEC_MARZO_2025!$B$12:$B$351,0))</f>
        <v>1.6740550307580306</v>
      </c>
    </row>
    <row r="537" spans="1:11" ht="16.5" x14ac:dyDescent="0.3">
      <c r="A537" s="67" t="str">
        <f t="shared" si="26"/>
        <v>DITGeneraciónOrienteP</v>
      </c>
      <c r="B537" s="250" t="str">
        <f t="shared" si="24"/>
        <v>DITOrienteP</v>
      </c>
      <c r="C537" s="67" t="str">
        <f t="shared" si="25"/>
        <v>DITGeneraciónEnergíaOriente</v>
      </c>
      <c r="E537" s="192" t="s">
        <v>52</v>
      </c>
      <c r="F537" s="99" t="s">
        <v>159</v>
      </c>
      <c r="G537" s="99" t="s">
        <v>184</v>
      </c>
      <c r="H537" s="181" t="s">
        <v>135</v>
      </c>
      <c r="I537" s="99" t="s">
        <v>71</v>
      </c>
      <c r="J537" s="99" t="s">
        <v>148</v>
      </c>
      <c r="K537" s="506">
        <f>+INDEX(CEC_MARZO_2025!$N$12:$N$351,MATCH($B537,CEC_MARZO_2025!$B$12:$B$351,0))</f>
        <v>1.9874711631981543</v>
      </c>
    </row>
    <row r="538" spans="1:11" ht="16.5" x14ac:dyDescent="0.3">
      <c r="A538" s="67" t="str">
        <f t="shared" si="26"/>
        <v>DITGeneraciónOrienteSP</v>
      </c>
      <c r="B538" s="250" t="str">
        <f t="shared" si="24"/>
        <v>DITOrienteSP</v>
      </c>
      <c r="C538" s="67" t="str">
        <f t="shared" si="25"/>
        <v>DITGeneraciónEnergíaOriente</v>
      </c>
      <c r="E538" s="192" t="s">
        <v>52</v>
      </c>
      <c r="F538" s="99" t="s">
        <v>159</v>
      </c>
      <c r="G538" s="99" t="s">
        <v>184</v>
      </c>
      <c r="H538" s="181" t="s">
        <v>135</v>
      </c>
      <c r="I538" s="99" t="s">
        <v>71</v>
      </c>
      <c r="J538" s="99" t="s">
        <v>151</v>
      </c>
      <c r="K538" s="506">
        <f>+INDEX(CEC_MARZO_2025!$N$12:$N$351,MATCH($B538,CEC_MARZO_2025!$B$12:$B$351,0))</f>
        <v>0</v>
      </c>
    </row>
    <row r="539" spans="1:11" ht="16.5" x14ac:dyDescent="0.3">
      <c r="A539" s="67" t="str">
        <f t="shared" si="26"/>
        <v>DB1GeneraciónPeninsular</v>
      </c>
      <c r="B539" s="250" t="str">
        <f t="shared" si="24"/>
        <v>DB1PeninsularNA</v>
      </c>
      <c r="C539" s="67" t="str">
        <f t="shared" si="25"/>
        <v>DB1GeneraciónEnergíaPeninsular</v>
      </c>
      <c r="E539" s="192" t="s">
        <v>48</v>
      </c>
      <c r="F539" s="99" t="s">
        <v>159</v>
      </c>
      <c r="G539" s="99" t="s">
        <v>184</v>
      </c>
      <c r="H539" s="181" t="s">
        <v>135</v>
      </c>
      <c r="I539" s="99" t="s">
        <v>72</v>
      </c>
      <c r="J539" s="99" t="s">
        <v>161</v>
      </c>
      <c r="K539" s="506">
        <f>+INDEX(CEC_MARZO_2025!$N$12:$N$351,MATCH($B539,CEC_MARZO_2025!$B$12:$B$351,0))</f>
        <v>0.87343633555469447</v>
      </c>
    </row>
    <row r="540" spans="1:11" ht="16.5" x14ac:dyDescent="0.3">
      <c r="A540" s="67" t="str">
        <f t="shared" si="26"/>
        <v>DB2GeneraciónPeninsular</v>
      </c>
      <c r="B540" s="250" t="str">
        <f t="shared" si="24"/>
        <v>DB2PeninsularNA</v>
      </c>
      <c r="C540" s="67" t="str">
        <f t="shared" si="25"/>
        <v>DB2GeneraciónEnergíaPeninsular</v>
      </c>
      <c r="E540" s="192" t="s">
        <v>50</v>
      </c>
      <c r="F540" s="99" t="s">
        <v>159</v>
      </c>
      <c r="G540" s="99" t="s">
        <v>184</v>
      </c>
      <c r="H540" s="181" t="s">
        <v>135</v>
      </c>
      <c r="I540" s="99" t="s">
        <v>72</v>
      </c>
      <c r="J540" s="99" t="s">
        <v>161</v>
      </c>
      <c r="K540" s="506">
        <f>+INDEX(CEC_MARZO_2025!$N$12:$N$351,MATCH($B540,CEC_MARZO_2025!$B$12:$B$351,0))</f>
        <v>0.86517866499938578</v>
      </c>
    </row>
    <row r="541" spans="1:11" ht="16.5" x14ac:dyDescent="0.3">
      <c r="A541" s="67" t="str">
        <f t="shared" si="26"/>
        <v>PDBTGeneraciónPeninsular</v>
      </c>
      <c r="B541" s="250" t="str">
        <f t="shared" si="24"/>
        <v>PDBTPeninsularNA</v>
      </c>
      <c r="C541" s="67" t="str">
        <f t="shared" si="25"/>
        <v>PDBTGeneraciónEnergíaPeninsular</v>
      </c>
      <c r="E541" s="192" t="s">
        <v>56</v>
      </c>
      <c r="F541" s="99" t="s">
        <v>159</v>
      </c>
      <c r="G541" s="99" t="s">
        <v>184</v>
      </c>
      <c r="H541" s="181" t="s">
        <v>135</v>
      </c>
      <c r="I541" s="99" t="s">
        <v>72</v>
      </c>
      <c r="J541" s="99" t="s">
        <v>161</v>
      </c>
      <c r="K541" s="506">
        <f>+INDEX(CEC_MARZO_2025!$N$12:$N$351,MATCH($B541,CEC_MARZO_2025!$B$12:$B$351,0))</f>
        <v>1.9668269868098827</v>
      </c>
    </row>
    <row r="542" spans="1:11" ht="16.5" x14ac:dyDescent="0.3">
      <c r="A542" s="67" t="str">
        <f t="shared" si="26"/>
        <v>GDBTGeneraciónPeninsular</v>
      </c>
      <c r="B542" s="250" t="str">
        <f t="shared" si="24"/>
        <v>GDBTPeninsularNA</v>
      </c>
      <c r="C542" s="67" t="str">
        <f t="shared" si="25"/>
        <v>GDBTGeneraciónEnergíaPeninsular</v>
      </c>
      <c r="E542" s="192" t="s">
        <v>53</v>
      </c>
      <c r="F542" s="99" t="s">
        <v>159</v>
      </c>
      <c r="G542" s="99" t="s">
        <v>184</v>
      </c>
      <c r="H542" s="181" t="s">
        <v>135</v>
      </c>
      <c r="I542" s="99" t="s">
        <v>72</v>
      </c>
      <c r="J542" s="99" t="s">
        <v>161</v>
      </c>
      <c r="K542" s="506">
        <f>+INDEX(CEC_MARZO_2025!$N$12:$N$351,MATCH($B542,CEC_MARZO_2025!$B$12:$B$351,0))</f>
        <v>2.0383309068456237</v>
      </c>
    </row>
    <row r="543" spans="1:11" ht="16.5" x14ac:dyDescent="0.3">
      <c r="A543" s="67" t="str">
        <f t="shared" si="26"/>
        <v>RABTGeneraciónPeninsular</v>
      </c>
      <c r="B543" s="250" t="str">
        <f t="shared" si="24"/>
        <v>RABTPeninsularNA</v>
      </c>
      <c r="C543" s="67" t="str">
        <f t="shared" si="25"/>
        <v>RABTGeneraciónEnergíaPeninsular</v>
      </c>
      <c r="E543" s="192" t="s">
        <v>59</v>
      </c>
      <c r="F543" s="99" t="s">
        <v>159</v>
      </c>
      <c r="G543" s="99" t="s">
        <v>184</v>
      </c>
      <c r="H543" s="181" t="s">
        <v>135</v>
      </c>
      <c r="I543" s="99" t="s">
        <v>72</v>
      </c>
      <c r="J543" s="99" t="s">
        <v>161</v>
      </c>
      <c r="K543" s="506">
        <f>+INDEX(CEC_MARZO_2025!$N$12:$N$351,MATCH($B543,CEC_MARZO_2025!$B$12:$B$351,0))</f>
        <v>0.8646156420069786</v>
      </c>
    </row>
    <row r="544" spans="1:11" ht="16.5" x14ac:dyDescent="0.3">
      <c r="A544" s="67" t="str">
        <f t="shared" si="26"/>
        <v>APBTGeneraciónPeninsular</v>
      </c>
      <c r="B544" s="250" t="str">
        <f t="shared" si="24"/>
        <v>APBTPeninsularNA</v>
      </c>
      <c r="C544" s="67" t="str">
        <f t="shared" si="25"/>
        <v>APBTGeneraciónEnergíaPeninsular</v>
      </c>
      <c r="E544" s="192" t="s">
        <v>57</v>
      </c>
      <c r="F544" s="99" t="s">
        <v>159</v>
      </c>
      <c r="G544" s="99" t="s">
        <v>184</v>
      </c>
      <c r="H544" s="181" t="s">
        <v>135</v>
      </c>
      <c r="I544" s="99" t="s">
        <v>72</v>
      </c>
      <c r="J544" s="99" t="s">
        <v>161</v>
      </c>
      <c r="K544" s="506">
        <f>+INDEX(CEC_MARZO_2025!$N$12:$N$351,MATCH($B544,CEC_MARZO_2025!$B$12:$B$351,0))</f>
        <v>1.7123405942417331</v>
      </c>
    </row>
    <row r="545" spans="1:11" ht="16.5" x14ac:dyDescent="0.3">
      <c r="A545" s="67" t="str">
        <f t="shared" si="26"/>
        <v>APMTGeneraciónPeninsular</v>
      </c>
      <c r="B545" s="250" t="str">
        <f t="shared" si="24"/>
        <v>APMTPeninsularNA</v>
      </c>
      <c r="C545" s="67" t="str">
        <f t="shared" si="25"/>
        <v>APMTGeneraciónEnergíaPeninsular</v>
      </c>
      <c r="E545" s="192" t="s">
        <v>58</v>
      </c>
      <c r="F545" s="99" t="s">
        <v>159</v>
      </c>
      <c r="G545" s="99" t="s">
        <v>184</v>
      </c>
      <c r="H545" s="181" t="s">
        <v>135</v>
      </c>
      <c r="I545" s="99" t="s">
        <v>72</v>
      </c>
      <c r="J545" s="99" t="s">
        <v>161</v>
      </c>
      <c r="K545" s="506">
        <f>+INDEX(CEC_MARZO_2025!$N$12:$N$351,MATCH($B545,CEC_MARZO_2025!$B$12:$B$351,0))</f>
        <v>1.4034286457408693</v>
      </c>
    </row>
    <row r="546" spans="1:11" ht="16.5" x14ac:dyDescent="0.3">
      <c r="A546" s="67" t="str">
        <f t="shared" si="26"/>
        <v>GDMTHGeneraciónPeninsularB</v>
      </c>
      <c r="B546" s="250" t="str">
        <f t="shared" si="24"/>
        <v>GDMTHPeninsularB</v>
      </c>
      <c r="C546" s="67" t="str">
        <f t="shared" si="25"/>
        <v>GDMTHGeneraciónEnergíaPeninsular</v>
      </c>
      <c r="E546" s="180" t="s">
        <v>54</v>
      </c>
      <c r="F546" s="99" t="s">
        <v>159</v>
      </c>
      <c r="G546" s="99" t="s">
        <v>184</v>
      </c>
      <c r="H546" s="181" t="s">
        <v>135</v>
      </c>
      <c r="I546" s="99" t="s">
        <v>72</v>
      </c>
      <c r="J546" s="99" t="s">
        <v>146</v>
      </c>
      <c r="K546" s="506">
        <f>+INDEX(CEC_MARZO_2025!$N$12:$N$351,MATCH($B546,CEC_MARZO_2025!$B$12:$B$351,0))</f>
        <v>1.1202280805599418</v>
      </c>
    </row>
    <row r="547" spans="1:11" ht="16.5" x14ac:dyDescent="0.3">
      <c r="A547" s="67" t="str">
        <f t="shared" si="26"/>
        <v>GDMTHGeneraciónPeninsularI</v>
      </c>
      <c r="B547" s="250" t="str">
        <f t="shared" si="24"/>
        <v>GDMTHPeninsularI</v>
      </c>
      <c r="C547" s="67" t="str">
        <f t="shared" si="25"/>
        <v>GDMTHGeneraciónEnergíaPeninsular</v>
      </c>
      <c r="E547" s="180" t="s">
        <v>54</v>
      </c>
      <c r="F547" s="99" t="s">
        <v>159</v>
      </c>
      <c r="G547" s="99" t="s">
        <v>184</v>
      </c>
      <c r="H547" s="181" t="s">
        <v>135</v>
      </c>
      <c r="I547" s="99" t="s">
        <v>72</v>
      </c>
      <c r="J547" s="99" t="s">
        <v>147</v>
      </c>
      <c r="K547" s="506">
        <f>+INDEX(CEC_MARZO_2025!$N$12:$N$351,MATCH($B547,CEC_MARZO_2025!$B$12:$B$351,0))</f>
        <v>2.0291348646363034</v>
      </c>
    </row>
    <row r="548" spans="1:11" ht="16.5" x14ac:dyDescent="0.3">
      <c r="A548" s="67" t="str">
        <f t="shared" si="26"/>
        <v>GDMTHGeneraciónPeninsularP</v>
      </c>
      <c r="B548" s="250" t="str">
        <f t="shared" si="24"/>
        <v>GDMTHPeninsularP</v>
      </c>
      <c r="C548" s="67" t="str">
        <f t="shared" si="25"/>
        <v>GDMTHGeneraciónEnergíaPeninsular</v>
      </c>
      <c r="E548" s="180" t="s">
        <v>54</v>
      </c>
      <c r="F548" s="99" t="s">
        <v>159</v>
      </c>
      <c r="G548" s="99" t="s">
        <v>184</v>
      </c>
      <c r="H548" s="181" t="s">
        <v>135</v>
      </c>
      <c r="I548" s="99" t="s">
        <v>72</v>
      </c>
      <c r="J548" s="99" t="s">
        <v>148</v>
      </c>
      <c r="K548" s="506">
        <f>+INDEX(CEC_MARZO_2025!$N$12:$N$351,MATCH($B548,CEC_MARZO_2025!$B$12:$B$351,0))</f>
        <v>2.2885007898053149</v>
      </c>
    </row>
    <row r="549" spans="1:11" ht="16.5" x14ac:dyDescent="0.3">
      <c r="A549" s="67" t="str">
        <f t="shared" si="26"/>
        <v>GDMTOGeneraciónPeninsular</v>
      </c>
      <c r="B549" s="250" t="str">
        <f t="shared" si="24"/>
        <v>GDMTOPeninsularNA</v>
      </c>
      <c r="C549" s="67" t="str">
        <f t="shared" si="25"/>
        <v>GDMTOGeneraciónEnergíaPeninsular</v>
      </c>
      <c r="E549" s="180" t="s">
        <v>55</v>
      </c>
      <c r="F549" s="99" t="s">
        <v>159</v>
      </c>
      <c r="G549" s="99" t="s">
        <v>184</v>
      </c>
      <c r="H549" s="181" t="s">
        <v>135</v>
      </c>
      <c r="I549" s="99" t="s">
        <v>72</v>
      </c>
      <c r="J549" s="99" t="s">
        <v>161</v>
      </c>
      <c r="K549" s="506">
        <f>+INDEX(CEC_MARZO_2025!$N$12:$N$351,MATCH($B549,CEC_MARZO_2025!$B$12:$B$351,0))</f>
        <v>1.6596041072862404</v>
      </c>
    </row>
    <row r="550" spans="1:11" ht="16.5" x14ac:dyDescent="0.3">
      <c r="A550" s="67" t="str">
        <f t="shared" si="26"/>
        <v>RAMTGeneraciónPeninsular</v>
      </c>
      <c r="B550" s="250" t="str">
        <f t="shared" si="24"/>
        <v>RAMTPeninsularNA</v>
      </c>
      <c r="C550" s="67" t="str">
        <f t="shared" si="25"/>
        <v>RAMTGeneraciónEnergíaPeninsular</v>
      </c>
      <c r="E550" s="192" t="s">
        <v>60</v>
      </c>
      <c r="F550" s="99" t="s">
        <v>159</v>
      </c>
      <c r="G550" s="99" t="s">
        <v>184</v>
      </c>
      <c r="H550" s="181" t="s">
        <v>135</v>
      </c>
      <c r="I550" s="99" t="s">
        <v>72</v>
      </c>
      <c r="J550" s="99" t="s">
        <v>161</v>
      </c>
      <c r="K550" s="506">
        <f>+INDEX(CEC_MARZO_2025!$N$12:$N$351,MATCH($B550,CEC_MARZO_2025!$B$12:$B$351,0))</f>
        <v>0.81938612828358304</v>
      </c>
    </row>
    <row r="551" spans="1:11" ht="16.5" x14ac:dyDescent="0.3">
      <c r="A551" s="67" t="str">
        <f t="shared" si="26"/>
        <v>DISTGeneraciónPeninsularB</v>
      </c>
      <c r="B551" s="250" t="str">
        <f t="shared" si="24"/>
        <v>DISTPeninsularB</v>
      </c>
      <c r="C551" s="67" t="str">
        <f t="shared" si="25"/>
        <v>DISTGeneraciónEnergíaPeninsular</v>
      </c>
      <c r="E551" s="192" t="s">
        <v>51</v>
      </c>
      <c r="F551" s="99" t="s">
        <v>159</v>
      </c>
      <c r="G551" s="99" t="s">
        <v>184</v>
      </c>
      <c r="H551" s="181" t="s">
        <v>135</v>
      </c>
      <c r="I551" s="99" t="s">
        <v>72</v>
      </c>
      <c r="J551" s="99" t="s">
        <v>146</v>
      </c>
      <c r="K551" s="506">
        <f>+INDEX(CEC_MARZO_2025!$N$12:$N$351,MATCH($B551,CEC_MARZO_2025!$B$12:$B$351,0))</f>
        <v>1.0004918575079664</v>
      </c>
    </row>
    <row r="552" spans="1:11" ht="16.5" x14ac:dyDescent="0.3">
      <c r="A552" s="67" t="str">
        <f t="shared" si="26"/>
        <v>DISTGeneraciónPeninsularI</v>
      </c>
      <c r="B552" s="250" t="str">
        <f t="shared" si="24"/>
        <v>DISTPeninsularI</v>
      </c>
      <c r="C552" s="67" t="str">
        <f t="shared" si="25"/>
        <v>DISTGeneraciónEnergíaPeninsular</v>
      </c>
      <c r="E552" s="192" t="s">
        <v>51</v>
      </c>
      <c r="F552" s="99" t="s">
        <v>159</v>
      </c>
      <c r="G552" s="99" t="s">
        <v>184</v>
      </c>
      <c r="H552" s="181" t="s">
        <v>135</v>
      </c>
      <c r="I552" s="99" t="s">
        <v>72</v>
      </c>
      <c r="J552" s="99" t="s">
        <v>147</v>
      </c>
      <c r="K552" s="506">
        <f>+INDEX(CEC_MARZO_2025!$N$12:$N$351,MATCH($B552,CEC_MARZO_2025!$B$12:$B$351,0))</f>
        <v>1.8551607599824129</v>
      </c>
    </row>
    <row r="553" spans="1:11" ht="16.5" x14ac:dyDescent="0.3">
      <c r="A553" s="67" t="str">
        <f t="shared" si="26"/>
        <v>DISTGeneraciónPeninsularP</v>
      </c>
      <c r="B553" s="250" t="str">
        <f t="shared" si="24"/>
        <v>DISTPeninsularP</v>
      </c>
      <c r="C553" s="67" t="str">
        <f t="shared" si="25"/>
        <v>DISTGeneraciónEnergíaPeninsular</v>
      </c>
      <c r="E553" s="192" t="s">
        <v>51</v>
      </c>
      <c r="F553" s="99" t="s">
        <v>159</v>
      </c>
      <c r="G553" s="99" t="s">
        <v>184</v>
      </c>
      <c r="H553" s="181" t="s">
        <v>135</v>
      </c>
      <c r="I553" s="99" t="s">
        <v>72</v>
      </c>
      <c r="J553" s="99" t="s">
        <v>148</v>
      </c>
      <c r="K553" s="506">
        <f>+INDEX(CEC_MARZO_2025!$N$12:$N$351,MATCH($B553,CEC_MARZO_2025!$B$12:$B$351,0))</f>
        <v>2.044336485431304</v>
      </c>
    </row>
    <row r="554" spans="1:11" ht="16.5" x14ac:dyDescent="0.3">
      <c r="A554" s="67" t="str">
        <f t="shared" si="26"/>
        <v>DISTGeneraciónPeninsularSP</v>
      </c>
      <c r="B554" s="250" t="str">
        <f t="shared" si="24"/>
        <v>DISTPeninsularSP</v>
      </c>
      <c r="C554" s="67" t="str">
        <f t="shared" si="25"/>
        <v>DISTGeneraciónEnergíaPeninsular</v>
      </c>
      <c r="E554" s="192" t="s">
        <v>51</v>
      </c>
      <c r="F554" s="99" t="s">
        <v>159</v>
      </c>
      <c r="G554" s="99" t="s">
        <v>184</v>
      </c>
      <c r="H554" s="181" t="s">
        <v>135</v>
      </c>
      <c r="I554" s="99" t="s">
        <v>72</v>
      </c>
      <c r="J554" s="99" t="s">
        <v>151</v>
      </c>
      <c r="K554" s="506">
        <f>+INDEX(CEC_MARZO_2025!$N$12:$N$351,MATCH($B554,CEC_MARZO_2025!$B$12:$B$351,0))</f>
        <v>0</v>
      </c>
    </row>
    <row r="555" spans="1:11" ht="16.5" x14ac:dyDescent="0.3">
      <c r="A555" s="67" t="str">
        <f t="shared" si="26"/>
        <v>DITGeneraciónPeninsularB</v>
      </c>
      <c r="B555" s="250" t="str">
        <f t="shared" si="24"/>
        <v>DITPeninsularB</v>
      </c>
      <c r="C555" s="67" t="str">
        <f t="shared" si="25"/>
        <v>DITGeneraciónEnergíaPeninsular</v>
      </c>
      <c r="E555" s="192" t="s">
        <v>52</v>
      </c>
      <c r="F555" s="99" t="s">
        <v>159</v>
      </c>
      <c r="G555" s="99" t="s">
        <v>184</v>
      </c>
      <c r="H555" s="181" t="s">
        <v>135</v>
      </c>
      <c r="I555" s="99" t="s">
        <v>72</v>
      </c>
      <c r="J555" s="99" t="s">
        <v>146</v>
      </c>
      <c r="K555" s="506">
        <f>+INDEX(CEC_MARZO_2025!$N$12:$N$351,MATCH($B555,CEC_MARZO_2025!$B$12:$B$351,0))</f>
        <v>0.98435186505895389</v>
      </c>
    </row>
    <row r="556" spans="1:11" ht="16.5" x14ac:dyDescent="0.3">
      <c r="A556" s="67" t="str">
        <f t="shared" si="26"/>
        <v>DITGeneraciónPeninsularI</v>
      </c>
      <c r="B556" s="250" t="str">
        <f t="shared" ref="B556:B619" si="27">E556&amp;I556&amp;J556</f>
        <v>DITPeninsularI</v>
      </c>
      <c r="C556" s="67" t="str">
        <f t="shared" si="25"/>
        <v>DITGeneraciónEnergíaPeninsular</v>
      </c>
      <c r="E556" s="192" t="s">
        <v>52</v>
      </c>
      <c r="F556" s="99" t="s">
        <v>159</v>
      </c>
      <c r="G556" s="99" t="s">
        <v>184</v>
      </c>
      <c r="H556" s="181" t="s">
        <v>135</v>
      </c>
      <c r="I556" s="99" t="s">
        <v>72</v>
      </c>
      <c r="J556" s="99" t="s">
        <v>147</v>
      </c>
      <c r="K556" s="506">
        <f>+INDEX(CEC_MARZO_2025!$N$12:$N$351,MATCH($B556,CEC_MARZO_2025!$B$12:$B$351,0))</f>
        <v>1.8335782119401292</v>
      </c>
    </row>
    <row r="557" spans="1:11" ht="16.5" x14ac:dyDescent="0.3">
      <c r="A557" s="67" t="str">
        <f t="shared" si="26"/>
        <v>DITGeneraciónPeninsularP</v>
      </c>
      <c r="B557" s="250" t="str">
        <f t="shared" si="27"/>
        <v>DITPeninsularP</v>
      </c>
      <c r="C557" s="67" t="str">
        <f t="shared" si="25"/>
        <v>DITGeneraciónEnergíaPeninsular</v>
      </c>
      <c r="E557" s="192" t="s">
        <v>52</v>
      </c>
      <c r="F557" s="99" t="s">
        <v>159</v>
      </c>
      <c r="G557" s="99" t="s">
        <v>184</v>
      </c>
      <c r="H557" s="181" t="s">
        <v>135</v>
      </c>
      <c r="I557" s="99" t="s">
        <v>72</v>
      </c>
      <c r="J557" s="99" t="s">
        <v>148</v>
      </c>
      <c r="K557" s="506">
        <f>+INDEX(CEC_MARZO_2025!$N$12:$N$351,MATCH($B557,CEC_MARZO_2025!$B$12:$B$351,0))</f>
        <v>1.9750846573651915</v>
      </c>
    </row>
    <row r="558" spans="1:11" ht="16.5" x14ac:dyDescent="0.3">
      <c r="A558" s="67" t="str">
        <f t="shared" si="26"/>
        <v>DITGeneraciónPeninsularSP</v>
      </c>
      <c r="B558" s="250" t="str">
        <f t="shared" si="27"/>
        <v>DITPeninsularSP</v>
      </c>
      <c r="C558" s="67" t="str">
        <f t="shared" si="25"/>
        <v>DITGeneraciónEnergíaPeninsular</v>
      </c>
      <c r="E558" s="192" t="s">
        <v>52</v>
      </c>
      <c r="F558" s="99" t="s">
        <v>159</v>
      </c>
      <c r="G558" s="99" t="s">
        <v>184</v>
      </c>
      <c r="H558" s="181" t="s">
        <v>135</v>
      </c>
      <c r="I558" s="99" t="s">
        <v>72</v>
      </c>
      <c r="J558" s="99" t="s">
        <v>151</v>
      </c>
      <c r="K558" s="506">
        <f>+INDEX(CEC_MARZO_2025!$N$12:$N$351,MATCH($B558,CEC_MARZO_2025!$B$12:$B$351,0))</f>
        <v>0</v>
      </c>
    </row>
    <row r="559" spans="1:11" ht="16.5" x14ac:dyDescent="0.3">
      <c r="A559" s="67" t="str">
        <f t="shared" si="26"/>
        <v>DB1GeneraciónSureste</v>
      </c>
      <c r="B559" s="250" t="str">
        <f t="shared" si="27"/>
        <v>DB1SuresteNA</v>
      </c>
      <c r="C559" s="67" t="str">
        <f t="shared" si="25"/>
        <v>DB1GeneraciónEnergíaSureste</v>
      </c>
      <c r="E559" s="192" t="s">
        <v>48</v>
      </c>
      <c r="F559" s="99" t="s">
        <v>159</v>
      </c>
      <c r="G559" s="99" t="s">
        <v>184</v>
      </c>
      <c r="H559" s="181" t="s">
        <v>135</v>
      </c>
      <c r="I559" s="99" t="s">
        <v>73</v>
      </c>
      <c r="J559" s="99" t="s">
        <v>161</v>
      </c>
      <c r="K559" s="506">
        <f>+INDEX(CEC_MARZO_2025!$N$12:$N$351,MATCH($B559,CEC_MARZO_2025!$B$12:$B$351,0))</f>
        <v>0.83327402876296586</v>
      </c>
    </row>
    <row r="560" spans="1:11" ht="16.5" x14ac:dyDescent="0.3">
      <c r="A560" s="67" t="str">
        <f t="shared" si="26"/>
        <v>DB2GeneraciónSureste</v>
      </c>
      <c r="B560" s="250" t="str">
        <f t="shared" si="27"/>
        <v>DB2SuresteNA</v>
      </c>
      <c r="C560" s="67" t="str">
        <f t="shared" si="25"/>
        <v>DB2GeneraciónEnergíaSureste</v>
      </c>
      <c r="E560" s="192" t="s">
        <v>50</v>
      </c>
      <c r="F560" s="99" t="s">
        <v>159</v>
      </c>
      <c r="G560" s="99" t="s">
        <v>184</v>
      </c>
      <c r="H560" s="181" t="s">
        <v>135</v>
      </c>
      <c r="I560" s="99" t="s">
        <v>73</v>
      </c>
      <c r="J560" s="99" t="s">
        <v>161</v>
      </c>
      <c r="K560" s="506">
        <f>+INDEX(CEC_MARZO_2025!$N$12:$N$351,MATCH($B560,CEC_MARZO_2025!$B$12:$B$351,0))</f>
        <v>0.82651775285407658</v>
      </c>
    </row>
    <row r="561" spans="1:11" ht="16.5" x14ac:dyDescent="0.3">
      <c r="A561" s="67" t="str">
        <f t="shared" si="26"/>
        <v>PDBTGeneraciónSureste</v>
      </c>
      <c r="B561" s="250" t="str">
        <f t="shared" si="27"/>
        <v>PDBTSuresteNA</v>
      </c>
      <c r="C561" s="67" t="str">
        <f t="shared" si="25"/>
        <v>PDBTGeneraciónEnergíaSureste</v>
      </c>
      <c r="E561" s="192" t="s">
        <v>56</v>
      </c>
      <c r="F561" s="99" t="s">
        <v>159</v>
      </c>
      <c r="G561" s="99" t="s">
        <v>184</v>
      </c>
      <c r="H561" s="181" t="s">
        <v>135</v>
      </c>
      <c r="I561" s="99" t="s">
        <v>73</v>
      </c>
      <c r="J561" s="99" t="s">
        <v>161</v>
      </c>
      <c r="K561" s="506">
        <f>+INDEX(CEC_MARZO_2025!$N$12:$N$351,MATCH($B561,CEC_MARZO_2025!$B$12:$B$351,0))</f>
        <v>1.6575396896474133</v>
      </c>
    </row>
    <row r="562" spans="1:11" ht="16.5" x14ac:dyDescent="0.3">
      <c r="A562" s="67" t="str">
        <f t="shared" si="26"/>
        <v>GDBTGeneraciónSureste</v>
      </c>
      <c r="B562" s="250" t="str">
        <f t="shared" si="27"/>
        <v>GDBTSuresteNA</v>
      </c>
      <c r="C562" s="67" t="str">
        <f t="shared" si="25"/>
        <v>GDBTGeneraciónEnergíaSureste</v>
      </c>
      <c r="E562" s="192" t="s">
        <v>53</v>
      </c>
      <c r="F562" s="99" t="s">
        <v>159</v>
      </c>
      <c r="G562" s="99" t="s">
        <v>184</v>
      </c>
      <c r="H562" s="181" t="s">
        <v>135</v>
      </c>
      <c r="I562" s="99" t="s">
        <v>73</v>
      </c>
      <c r="J562" s="99" t="s">
        <v>161</v>
      </c>
      <c r="K562" s="506">
        <f>+INDEX(CEC_MARZO_2025!$N$12:$N$351,MATCH($B562,CEC_MARZO_2025!$B$12:$B$351,0))</f>
        <v>1.3985491131400039</v>
      </c>
    </row>
    <row r="563" spans="1:11" ht="16.5" x14ac:dyDescent="0.3">
      <c r="A563" s="67" t="str">
        <f t="shared" si="26"/>
        <v>RABTGeneraciónSureste</v>
      </c>
      <c r="B563" s="250" t="str">
        <f t="shared" si="27"/>
        <v>RABTSuresteNA</v>
      </c>
      <c r="C563" s="67" t="str">
        <f t="shared" si="25"/>
        <v>RABTGeneraciónEnergíaSureste</v>
      </c>
      <c r="E563" s="192" t="s">
        <v>59</v>
      </c>
      <c r="F563" s="99" t="s">
        <v>159</v>
      </c>
      <c r="G563" s="99" t="s">
        <v>184</v>
      </c>
      <c r="H563" s="181" t="s">
        <v>135</v>
      </c>
      <c r="I563" s="99" t="s">
        <v>73</v>
      </c>
      <c r="J563" s="99" t="s">
        <v>161</v>
      </c>
      <c r="K563" s="506">
        <f>+INDEX(CEC_MARZO_2025!$N$12:$N$351,MATCH($B563,CEC_MARZO_2025!$B$12:$B$351,0))</f>
        <v>0.82126287159160805</v>
      </c>
    </row>
    <row r="564" spans="1:11" ht="16.5" x14ac:dyDescent="0.3">
      <c r="A564" s="67" t="str">
        <f t="shared" si="26"/>
        <v>APBTGeneraciónSureste</v>
      </c>
      <c r="B564" s="250" t="str">
        <f t="shared" si="27"/>
        <v>APBTSuresteNA</v>
      </c>
      <c r="C564" s="67" t="str">
        <f t="shared" si="25"/>
        <v>APBTGeneraciónEnergíaSureste</v>
      </c>
      <c r="E564" s="192" t="s">
        <v>57</v>
      </c>
      <c r="F564" s="99" t="s">
        <v>159</v>
      </c>
      <c r="G564" s="99" t="s">
        <v>184</v>
      </c>
      <c r="H564" s="181" t="s">
        <v>135</v>
      </c>
      <c r="I564" s="99" t="s">
        <v>73</v>
      </c>
      <c r="J564" s="99" t="s">
        <v>161</v>
      </c>
      <c r="K564" s="506">
        <f>+INDEX(CEC_MARZO_2025!$N$12:$N$351,MATCH($B564,CEC_MARZO_2025!$B$12:$B$351,0))</f>
        <v>1.5490639264435855</v>
      </c>
    </row>
    <row r="565" spans="1:11" ht="16.5" x14ac:dyDescent="0.3">
      <c r="A565" s="67" t="str">
        <f t="shared" si="26"/>
        <v>APMTGeneraciónSureste</v>
      </c>
      <c r="B565" s="250" t="str">
        <f t="shared" si="27"/>
        <v>APMTSuresteNA</v>
      </c>
      <c r="C565" s="67" t="str">
        <f t="shared" si="25"/>
        <v>APMTGeneraciónEnergíaSureste</v>
      </c>
      <c r="E565" s="192" t="s">
        <v>58</v>
      </c>
      <c r="F565" s="99" t="s">
        <v>159</v>
      </c>
      <c r="G565" s="99" t="s">
        <v>184</v>
      </c>
      <c r="H565" s="181" t="s">
        <v>135</v>
      </c>
      <c r="I565" s="99" t="s">
        <v>73</v>
      </c>
      <c r="J565" s="99" t="s">
        <v>161</v>
      </c>
      <c r="K565" s="506">
        <f>+INDEX(CEC_MARZO_2025!$N$12:$N$351,MATCH($B565,CEC_MARZO_2025!$B$12:$B$351,0))</f>
        <v>1.3170984535717323</v>
      </c>
    </row>
    <row r="566" spans="1:11" ht="16.5" x14ac:dyDescent="0.3">
      <c r="A566" s="67" t="str">
        <f t="shared" si="26"/>
        <v>GDMTHGeneraciónSuresteB</v>
      </c>
      <c r="B566" s="250" t="str">
        <f t="shared" si="27"/>
        <v>GDMTHSuresteB</v>
      </c>
      <c r="C566" s="67" t="str">
        <f t="shared" si="25"/>
        <v>GDMTHGeneraciónEnergíaSureste</v>
      </c>
      <c r="E566" s="180" t="s">
        <v>54</v>
      </c>
      <c r="F566" s="99" t="s">
        <v>159</v>
      </c>
      <c r="G566" s="99" t="s">
        <v>184</v>
      </c>
      <c r="H566" s="181" t="s">
        <v>135</v>
      </c>
      <c r="I566" s="99" t="s">
        <v>73</v>
      </c>
      <c r="J566" s="99" t="s">
        <v>146</v>
      </c>
      <c r="K566" s="506">
        <f>+INDEX(CEC_MARZO_2025!$N$12:$N$351,MATCH($B566,CEC_MARZO_2025!$B$12:$B$351,0))</f>
        <v>0.87981726280197881</v>
      </c>
    </row>
    <row r="567" spans="1:11" ht="16.5" x14ac:dyDescent="0.3">
      <c r="A567" s="67" t="str">
        <f t="shared" si="26"/>
        <v>GDMTHGeneraciónSuresteI</v>
      </c>
      <c r="B567" s="250" t="str">
        <f t="shared" si="27"/>
        <v>GDMTHSuresteI</v>
      </c>
      <c r="C567" s="67" t="str">
        <f t="shared" si="25"/>
        <v>GDMTHGeneraciónEnergíaSureste</v>
      </c>
      <c r="E567" s="180" t="s">
        <v>54</v>
      </c>
      <c r="F567" s="99" t="s">
        <v>159</v>
      </c>
      <c r="G567" s="99" t="s">
        <v>184</v>
      </c>
      <c r="H567" s="181" t="s">
        <v>135</v>
      </c>
      <c r="I567" s="99" t="s">
        <v>73</v>
      </c>
      <c r="J567" s="99" t="s">
        <v>147</v>
      </c>
      <c r="K567" s="506">
        <f>+INDEX(CEC_MARZO_2025!$N$12:$N$351,MATCH($B567,CEC_MARZO_2025!$B$12:$B$351,0))</f>
        <v>1.6813743296593275</v>
      </c>
    </row>
    <row r="568" spans="1:11" ht="16.5" x14ac:dyDescent="0.3">
      <c r="A568" s="67" t="str">
        <f t="shared" si="26"/>
        <v>GDMTHGeneraciónSuresteP</v>
      </c>
      <c r="B568" s="250" t="str">
        <f t="shared" si="27"/>
        <v>GDMTHSuresteP</v>
      </c>
      <c r="C568" s="67" t="str">
        <f t="shared" si="25"/>
        <v>GDMTHGeneraciónEnergíaSureste</v>
      </c>
      <c r="E568" s="180" t="s">
        <v>54</v>
      </c>
      <c r="F568" s="99" t="s">
        <v>159</v>
      </c>
      <c r="G568" s="99" t="s">
        <v>184</v>
      </c>
      <c r="H568" s="181" t="s">
        <v>135</v>
      </c>
      <c r="I568" s="99" t="s">
        <v>73</v>
      </c>
      <c r="J568" s="99" t="s">
        <v>148</v>
      </c>
      <c r="K568" s="506">
        <f>+INDEX(CEC_MARZO_2025!$N$12:$N$351,MATCH($B568,CEC_MARZO_2025!$B$12:$B$351,0))</f>
        <v>1.9112753848923518</v>
      </c>
    </row>
    <row r="569" spans="1:11" ht="16.5" x14ac:dyDescent="0.3">
      <c r="A569" s="67" t="str">
        <f t="shared" si="26"/>
        <v>GDMTOGeneraciónSureste</v>
      </c>
      <c r="B569" s="250" t="str">
        <f t="shared" si="27"/>
        <v>GDMTOSuresteNA</v>
      </c>
      <c r="C569" s="67" t="str">
        <f t="shared" si="25"/>
        <v>GDMTOGeneraciónEnergíaSureste</v>
      </c>
      <c r="E569" s="180" t="s">
        <v>55</v>
      </c>
      <c r="F569" s="99" t="s">
        <v>159</v>
      </c>
      <c r="G569" s="99" t="s">
        <v>184</v>
      </c>
      <c r="H569" s="181" t="s">
        <v>135</v>
      </c>
      <c r="I569" s="99" t="s">
        <v>73</v>
      </c>
      <c r="J569" s="99" t="s">
        <v>161</v>
      </c>
      <c r="K569" s="506">
        <f>+INDEX(CEC_MARZO_2025!$N$12:$N$351,MATCH($B569,CEC_MARZO_2025!$B$12:$B$351,0))</f>
        <v>1.1673343375913623</v>
      </c>
    </row>
    <row r="570" spans="1:11" ht="16.5" x14ac:dyDescent="0.3">
      <c r="A570" s="67" t="str">
        <f t="shared" si="26"/>
        <v>RAMTGeneraciónSureste</v>
      </c>
      <c r="B570" s="250" t="str">
        <f t="shared" si="27"/>
        <v>RAMTSuresteNA</v>
      </c>
      <c r="C570" s="67" t="str">
        <f t="shared" si="25"/>
        <v>RAMTGeneraciónEnergíaSureste</v>
      </c>
      <c r="E570" s="192" t="s">
        <v>60</v>
      </c>
      <c r="F570" s="99" t="s">
        <v>159</v>
      </c>
      <c r="G570" s="99" t="s">
        <v>184</v>
      </c>
      <c r="H570" s="181" t="s">
        <v>135</v>
      </c>
      <c r="I570" s="99" t="s">
        <v>73</v>
      </c>
      <c r="J570" s="99" t="s">
        <v>161</v>
      </c>
      <c r="K570" s="506">
        <f>+INDEX(CEC_MARZO_2025!$N$12:$N$351,MATCH($B570,CEC_MARZO_2025!$B$12:$B$351,0))</f>
        <v>0.78823218937037265</v>
      </c>
    </row>
    <row r="571" spans="1:11" ht="16.5" x14ac:dyDescent="0.3">
      <c r="A571" s="67" t="str">
        <f t="shared" si="26"/>
        <v>DISTGeneraciónSuresteB</v>
      </c>
      <c r="B571" s="250" t="str">
        <f t="shared" si="27"/>
        <v>DISTSuresteB</v>
      </c>
      <c r="C571" s="67" t="str">
        <f t="shared" si="25"/>
        <v>DISTGeneraciónEnergíaSureste</v>
      </c>
      <c r="E571" s="192" t="s">
        <v>51</v>
      </c>
      <c r="F571" s="99" t="s">
        <v>159</v>
      </c>
      <c r="G571" s="99" t="s">
        <v>184</v>
      </c>
      <c r="H571" s="181" t="s">
        <v>135</v>
      </c>
      <c r="I571" s="99" t="s">
        <v>73</v>
      </c>
      <c r="J571" s="99" t="s">
        <v>146</v>
      </c>
      <c r="K571" s="506">
        <f>+INDEX(CEC_MARZO_2025!$N$12:$N$351,MATCH($B571,CEC_MARZO_2025!$B$12:$B$351,0))</f>
        <v>0.91566305998525011</v>
      </c>
    </row>
    <row r="572" spans="1:11" ht="16.5" x14ac:dyDescent="0.3">
      <c r="A572" s="67" t="str">
        <f t="shared" si="26"/>
        <v>DISTGeneraciónSuresteI</v>
      </c>
      <c r="B572" s="250" t="str">
        <f t="shared" si="27"/>
        <v>DISTSuresteI</v>
      </c>
      <c r="C572" s="67" t="str">
        <f t="shared" si="25"/>
        <v>DISTGeneraciónEnergíaSureste</v>
      </c>
      <c r="E572" s="192" t="s">
        <v>51</v>
      </c>
      <c r="F572" s="99" t="s">
        <v>159</v>
      </c>
      <c r="G572" s="99" t="s">
        <v>184</v>
      </c>
      <c r="H572" s="181" t="s">
        <v>135</v>
      </c>
      <c r="I572" s="99" t="s">
        <v>73</v>
      </c>
      <c r="J572" s="99" t="s">
        <v>147</v>
      </c>
      <c r="K572" s="506">
        <f>+INDEX(CEC_MARZO_2025!$N$12:$N$351,MATCH($B572,CEC_MARZO_2025!$B$12:$B$351,0))</f>
        <v>1.6935731611614862</v>
      </c>
    </row>
    <row r="573" spans="1:11" ht="16.5" x14ac:dyDescent="0.3">
      <c r="A573" s="67" t="str">
        <f t="shared" si="26"/>
        <v>DISTGeneraciónSuresteP</v>
      </c>
      <c r="B573" s="250" t="str">
        <f t="shared" si="27"/>
        <v>DISTSuresteP</v>
      </c>
      <c r="C573" s="67" t="str">
        <f t="shared" si="25"/>
        <v>DISTGeneraciónEnergíaSureste</v>
      </c>
      <c r="E573" s="192" t="s">
        <v>51</v>
      </c>
      <c r="F573" s="99" t="s">
        <v>159</v>
      </c>
      <c r="G573" s="99" t="s">
        <v>184</v>
      </c>
      <c r="H573" s="181" t="s">
        <v>135</v>
      </c>
      <c r="I573" s="99" t="s">
        <v>73</v>
      </c>
      <c r="J573" s="99" t="s">
        <v>148</v>
      </c>
      <c r="K573" s="506">
        <f>+INDEX(CEC_MARZO_2025!$N$12:$N$351,MATCH($B573,CEC_MARZO_2025!$B$12:$B$351,0))</f>
        <v>1.9887848835137725</v>
      </c>
    </row>
    <row r="574" spans="1:11" ht="16.5" x14ac:dyDescent="0.3">
      <c r="A574" s="67" t="str">
        <f t="shared" si="26"/>
        <v>DISTGeneraciónSuresteSP</v>
      </c>
      <c r="B574" s="250" t="str">
        <f t="shared" si="27"/>
        <v>DISTSuresteSP</v>
      </c>
      <c r="C574" s="67" t="str">
        <f t="shared" si="25"/>
        <v>DISTGeneraciónEnergíaSureste</v>
      </c>
      <c r="E574" s="192" t="s">
        <v>51</v>
      </c>
      <c r="F574" s="99" t="s">
        <v>159</v>
      </c>
      <c r="G574" s="99" t="s">
        <v>184</v>
      </c>
      <c r="H574" s="181" t="s">
        <v>135</v>
      </c>
      <c r="I574" s="99" t="s">
        <v>73</v>
      </c>
      <c r="J574" s="99" t="s">
        <v>151</v>
      </c>
      <c r="K574" s="506">
        <f>+INDEX(CEC_MARZO_2025!$N$12:$N$351,MATCH($B574,CEC_MARZO_2025!$B$12:$B$351,0))</f>
        <v>0</v>
      </c>
    </row>
    <row r="575" spans="1:11" ht="16.5" x14ac:dyDescent="0.3">
      <c r="A575" s="67" t="str">
        <f t="shared" si="26"/>
        <v>DITGeneraciónSuresteB</v>
      </c>
      <c r="B575" s="250" t="str">
        <f t="shared" si="27"/>
        <v>DITSuresteB</v>
      </c>
      <c r="C575" s="67" t="str">
        <f t="shared" si="25"/>
        <v>DITGeneraciónEnergíaSureste</v>
      </c>
      <c r="E575" s="192" t="s">
        <v>52</v>
      </c>
      <c r="F575" s="99" t="s">
        <v>159</v>
      </c>
      <c r="G575" s="99" t="s">
        <v>184</v>
      </c>
      <c r="H575" s="181" t="s">
        <v>135</v>
      </c>
      <c r="I575" s="99" t="s">
        <v>73</v>
      </c>
      <c r="J575" s="99" t="s">
        <v>146</v>
      </c>
      <c r="K575" s="506">
        <f>+INDEX(CEC_MARZO_2025!$N$12:$N$351,MATCH($B575,CEC_MARZO_2025!$B$12:$B$351,0))</f>
        <v>0.77471963755259499</v>
      </c>
    </row>
    <row r="576" spans="1:11" ht="16.5" x14ac:dyDescent="0.3">
      <c r="A576" s="67" t="str">
        <f t="shared" si="26"/>
        <v>DITGeneraciónSuresteI</v>
      </c>
      <c r="B576" s="250" t="str">
        <f t="shared" si="27"/>
        <v>DITSuresteI</v>
      </c>
      <c r="C576" s="67" t="str">
        <f t="shared" si="25"/>
        <v>DITGeneraciónEnergíaSureste</v>
      </c>
      <c r="E576" s="192" t="s">
        <v>52</v>
      </c>
      <c r="F576" s="99" t="s">
        <v>159</v>
      </c>
      <c r="G576" s="99" t="s">
        <v>184</v>
      </c>
      <c r="H576" s="181" t="s">
        <v>135</v>
      </c>
      <c r="I576" s="99" t="s">
        <v>73</v>
      </c>
      <c r="J576" s="99" t="s">
        <v>147</v>
      </c>
      <c r="K576" s="506">
        <f>+INDEX(CEC_MARZO_2025!$N$12:$N$351,MATCH($B576,CEC_MARZO_2025!$B$12:$B$351,0))</f>
        <v>1.4871313972787696</v>
      </c>
    </row>
    <row r="577" spans="1:11" ht="16.5" x14ac:dyDescent="0.3">
      <c r="A577" s="67" t="str">
        <f t="shared" si="26"/>
        <v>DITGeneraciónSuresteP</v>
      </c>
      <c r="B577" s="250" t="str">
        <f t="shared" si="27"/>
        <v>DITSuresteP</v>
      </c>
      <c r="C577" s="67" t="str">
        <f t="shared" si="25"/>
        <v>DITGeneraciónEnergíaSureste</v>
      </c>
      <c r="E577" s="192" t="s">
        <v>52</v>
      </c>
      <c r="F577" s="99" t="s">
        <v>159</v>
      </c>
      <c r="G577" s="99" t="s">
        <v>184</v>
      </c>
      <c r="H577" s="181" t="s">
        <v>135</v>
      </c>
      <c r="I577" s="99" t="s">
        <v>73</v>
      </c>
      <c r="J577" s="99" t="s">
        <v>148</v>
      </c>
      <c r="K577" s="506">
        <f>+INDEX(CEC_MARZO_2025!$N$12:$N$351,MATCH($B577,CEC_MARZO_2025!$B$12:$B$351,0))</f>
        <v>1.6562259693317951</v>
      </c>
    </row>
    <row r="578" spans="1:11" ht="16.5" x14ac:dyDescent="0.3">
      <c r="A578" s="67" t="str">
        <f t="shared" si="26"/>
        <v>DITGeneraciónSuresteSP</v>
      </c>
      <c r="B578" s="250" t="str">
        <f t="shared" si="27"/>
        <v>DITSuresteSP</v>
      </c>
      <c r="C578" s="67" t="str">
        <f t="shared" si="25"/>
        <v>DITGeneraciónEnergíaSureste</v>
      </c>
      <c r="E578" s="192" t="s">
        <v>52</v>
      </c>
      <c r="F578" s="99" t="s">
        <v>159</v>
      </c>
      <c r="G578" s="99" t="s">
        <v>184</v>
      </c>
      <c r="H578" s="181" t="s">
        <v>135</v>
      </c>
      <c r="I578" s="99" t="s">
        <v>73</v>
      </c>
      <c r="J578" s="99" t="s">
        <v>151</v>
      </c>
      <c r="K578" s="506">
        <f>+INDEX(CEC_MARZO_2025!$N$12:$N$351,MATCH($B578,CEC_MARZO_2025!$B$12:$B$351,0))</f>
        <v>0</v>
      </c>
    </row>
    <row r="579" spans="1:11" ht="16.5" x14ac:dyDescent="0.3">
      <c r="A579" s="67" t="str">
        <f t="shared" si="26"/>
        <v>DB1GeneraciónValle de México Centro</v>
      </c>
      <c r="B579" s="250" t="str">
        <f t="shared" si="27"/>
        <v>DB1Valle de México CentroNA</v>
      </c>
      <c r="C579" s="67" t="str">
        <f t="shared" si="25"/>
        <v>DB1GeneraciónEnergíaValle de México Centro</v>
      </c>
      <c r="E579" s="192" t="s">
        <v>48</v>
      </c>
      <c r="F579" s="99" t="s">
        <v>159</v>
      </c>
      <c r="G579" s="99" t="s">
        <v>184</v>
      </c>
      <c r="H579" s="181" t="s">
        <v>135</v>
      </c>
      <c r="I579" s="181" t="s">
        <v>74</v>
      </c>
      <c r="J579" s="99" t="s">
        <v>161</v>
      </c>
      <c r="K579" s="506">
        <f>+INDEX(CEC_MARZO_2025!$N$12:$N$351,MATCH($B579,CEC_MARZO_2025!$B$12:$B$351,0))</f>
        <v>0.85729634310568215</v>
      </c>
    </row>
    <row r="580" spans="1:11" ht="16.5" x14ac:dyDescent="0.3">
      <c r="A580" s="67" t="str">
        <f t="shared" si="26"/>
        <v>DB2GeneraciónValle de México Centro</v>
      </c>
      <c r="B580" s="250" t="str">
        <f t="shared" si="27"/>
        <v>DB2Valle de México CentroNA</v>
      </c>
      <c r="C580" s="67" t="str">
        <f t="shared" si="25"/>
        <v>DB2GeneraciónEnergíaValle de México Centro</v>
      </c>
      <c r="E580" s="192" t="s">
        <v>50</v>
      </c>
      <c r="F580" s="99" t="s">
        <v>159</v>
      </c>
      <c r="G580" s="99" t="s">
        <v>184</v>
      </c>
      <c r="H580" s="181" t="s">
        <v>135</v>
      </c>
      <c r="I580" s="181" t="s">
        <v>74</v>
      </c>
      <c r="J580" s="99" t="s">
        <v>161</v>
      </c>
      <c r="K580" s="506">
        <f>+INDEX(CEC_MARZO_2025!$N$12:$N$351,MATCH($B580,CEC_MARZO_2025!$B$12:$B$351,0))</f>
        <v>0.85617029712086656</v>
      </c>
    </row>
    <row r="581" spans="1:11" ht="16.5" x14ac:dyDescent="0.3">
      <c r="A581" s="67" t="str">
        <f t="shared" si="26"/>
        <v>PDBTGeneraciónValle de México Centro</v>
      </c>
      <c r="B581" s="250" t="str">
        <f t="shared" si="27"/>
        <v>PDBTValle de México CentroNA</v>
      </c>
      <c r="C581" s="67" t="str">
        <f t="shared" si="25"/>
        <v>PDBTGeneraciónEnergíaValle de México Centro</v>
      </c>
      <c r="E581" s="192" t="s">
        <v>56</v>
      </c>
      <c r="F581" s="99" t="s">
        <v>159</v>
      </c>
      <c r="G581" s="99" t="s">
        <v>184</v>
      </c>
      <c r="H581" s="181" t="s">
        <v>135</v>
      </c>
      <c r="I581" s="181" t="s">
        <v>74</v>
      </c>
      <c r="J581" s="99" t="s">
        <v>161</v>
      </c>
      <c r="K581" s="506">
        <f>+INDEX(CEC_MARZO_2025!$N$12:$N$351,MATCH($B581,CEC_MARZO_2025!$B$12:$B$351,0))</f>
        <v>1.8688609861309937</v>
      </c>
    </row>
    <row r="582" spans="1:11" ht="16.5" x14ac:dyDescent="0.3">
      <c r="A582" s="67" t="str">
        <f t="shared" si="26"/>
        <v>GDBTGeneraciónValle de México Centro</v>
      </c>
      <c r="B582" s="250" t="str">
        <f t="shared" si="27"/>
        <v>GDBTValle de México CentroNA</v>
      </c>
      <c r="C582" s="67" t="str">
        <f t="shared" si="25"/>
        <v>GDBTGeneraciónEnergíaValle de México Centro</v>
      </c>
      <c r="E582" s="192" t="s">
        <v>53</v>
      </c>
      <c r="F582" s="99" t="s">
        <v>159</v>
      </c>
      <c r="G582" s="99" t="s">
        <v>184</v>
      </c>
      <c r="H582" s="181" t="s">
        <v>135</v>
      </c>
      <c r="I582" s="181" t="s">
        <v>74</v>
      </c>
      <c r="J582" s="99" t="s">
        <v>161</v>
      </c>
      <c r="K582" s="506">
        <f>+INDEX(CEC_MARZO_2025!$N$12:$N$351,MATCH($B582,CEC_MARZO_2025!$B$12:$B$351,0))</f>
        <v>1.9565048986157467</v>
      </c>
    </row>
    <row r="583" spans="1:11" ht="16.5" x14ac:dyDescent="0.3">
      <c r="A583" s="67" t="str">
        <f t="shared" si="26"/>
        <v>RABTGeneraciónValle de México Centro</v>
      </c>
      <c r="B583" s="250" t="str">
        <f t="shared" si="27"/>
        <v>RABTValle de México CentroNA</v>
      </c>
      <c r="C583" s="67" t="str">
        <f t="shared" si="25"/>
        <v>RABTGeneraciónEnergíaValle de México Centro</v>
      </c>
      <c r="E583" s="192" t="s">
        <v>59</v>
      </c>
      <c r="F583" s="99" t="s">
        <v>159</v>
      </c>
      <c r="G583" s="99" t="s">
        <v>184</v>
      </c>
      <c r="H583" s="181" t="s">
        <v>135</v>
      </c>
      <c r="I583" s="181" t="s">
        <v>74</v>
      </c>
      <c r="J583" s="99" t="s">
        <v>161</v>
      </c>
      <c r="K583" s="506">
        <f>+INDEX(CEC_MARZO_2025!$N$12:$N$351,MATCH($B583,CEC_MARZO_2025!$B$12:$B$351,0))</f>
        <v>0.84134402498747107</v>
      </c>
    </row>
    <row r="584" spans="1:11" ht="16.5" x14ac:dyDescent="0.3">
      <c r="A584" s="67" t="str">
        <f t="shared" si="26"/>
        <v>APBTGeneraciónValle de México Centro</v>
      </c>
      <c r="B584" s="250" t="str">
        <f t="shared" si="27"/>
        <v>APBTValle de México CentroNA</v>
      </c>
      <c r="C584" s="67" t="str">
        <f t="shared" si="25"/>
        <v>APBTGeneraciónEnergíaValle de México Centro</v>
      </c>
      <c r="E584" s="192" t="s">
        <v>57</v>
      </c>
      <c r="F584" s="99" t="s">
        <v>159</v>
      </c>
      <c r="G584" s="99" t="s">
        <v>184</v>
      </c>
      <c r="H584" s="181" t="s">
        <v>135</v>
      </c>
      <c r="I584" s="181" t="s">
        <v>74</v>
      </c>
      <c r="J584" s="99" t="s">
        <v>161</v>
      </c>
      <c r="K584" s="506">
        <f>+INDEX(CEC_MARZO_2025!$N$12:$N$351,MATCH($B584,CEC_MARZO_2025!$B$12:$B$351,0))</f>
        <v>1.688881302891426</v>
      </c>
    </row>
    <row r="585" spans="1:11" ht="16.5" x14ac:dyDescent="0.3">
      <c r="A585" s="67" t="str">
        <f t="shared" si="26"/>
        <v>APMTGeneraciónValle de México Centro</v>
      </c>
      <c r="B585" s="250" t="str">
        <f t="shared" si="27"/>
        <v>APMTValle de México CentroNA</v>
      </c>
      <c r="C585" s="67" t="str">
        <f t="shared" si="25"/>
        <v>APMTGeneraciónEnergíaValle de México Centro</v>
      </c>
      <c r="E585" s="192" t="s">
        <v>58</v>
      </c>
      <c r="F585" s="99" t="s">
        <v>159</v>
      </c>
      <c r="G585" s="99" t="s">
        <v>184</v>
      </c>
      <c r="H585" s="181" t="s">
        <v>135</v>
      </c>
      <c r="I585" s="181" t="s">
        <v>74</v>
      </c>
      <c r="J585" s="99" t="s">
        <v>161</v>
      </c>
      <c r="K585" s="506">
        <f>+INDEX(CEC_MARZO_2025!$N$12:$N$351,MATCH($B585,CEC_MARZO_2025!$B$12:$B$351,0))</f>
        <v>1.2493480201520415</v>
      </c>
    </row>
    <row r="586" spans="1:11" ht="16.5" x14ac:dyDescent="0.3">
      <c r="A586" s="67" t="str">
        <f t="shared" si="26"/>
        <v>GDMTHGeneraciónValle de México CentroB</v>
      </c>
      <c r="B586" s="250" t="str">
        <f t="shared" si="27"/>
        <v>GDMTHValle de México CentroB</v>
      </c>
      <c r="C586" s="67" t="str">
        <f t="shared" ref="C586:C649" si="28">E586&amp;F586&amp;H586&amp;I586</f>
        <v>GDMTHGeneraciónEnergíaValle de México Centro</v>
      </c>
      <c r="E586" s="180" t="s">
        <v>54</v>
      </c>
      <c r="F586" s="99" t="s">
        <v>159</v>
      </c>
      <c r="G586" s="99" t="s">
        <v>184</v>
      </c>
      <c r="H586" s="181" t="s">
        <v>135</v>
      </c>
      <c r="I586" s="181" t="s">
        <v>74</v>
      </c>
      <c r="J586" s="99" t="s">
        <v>146</v>
      </c>
      <c r="K586" s="506">
        <f>+INDEX(CEC_MARZO_2025!$N$12:$N$351,MATCH($B586,CEC_MARZO_2025!$B$12:$B$351,0))</f>
        <v>0.98453953938975569</v>
      </c>
    </row>
    <row r="587" spans="1:11" ht="16.5" x14ac:dyDescent="0.3">
      <c r="A587" s="67" t="str">
        <f t="shared" ref="A587:A650" si="29">IF(J587="NA",E587&amp;F587&amp;I587,E587&amp;F587&amp;I587&amp;J587)</f>
        <v>GDMTHGeneraciónValle de México CentroI</v>
      </c>
      <c r="B587" s="250" t="str">
        <f t="shared" si="27"/>
        <v>GDMTHValle de México CentroI</v>
      </c>
      <c r="C587" s="67" t="str">
        <f t="shared" si="28"/>
        <v>GDMTHGeneraciónEnergíaValle de México Centro</v>
      </c>
      <c r="E587" s="180" t="s">
        <v>54</v>
      </c>
      <c r="F587" s="99" t="s">
        <v>159</v>
      </c>
      <c r="G587" s="99" t="s">
        <v>184</v>
      </c>
      <c r="H587" s="181" t="s">
        <v>135</v>
      </c>
      <c r="I587" s="181" t="s">
        <v>74</v>
      </c>
      <c r="J587" s="99" t="s">
        <v>147</v>
      </c>
      <c r="K587" s="506">
        <f>+INDEX(CEC_MARZO_2025!$N$12:$N$351,MATCH($B587,CEC_MARZO_2025!$B$12:$B$351,0))</f>
        <v>1.7622619662351897</v>
      </c>
    </row>
    <row r="588" spans="1:11" ht="16.5" x14ac:dyDescent="0.3">
      <c r="A588" s="67" t="str">
        <f t="shared" si="29"/>
        <v>GDMTHGeneraciónValle de México CentroP</v>
      </c>
      <c r="B588" s="250" t="str">
        <f t="shared" si="27"/>
        <v>GDMTHValle de México CentroP</v>
      </c>
      <c r="C588" s="67" t="str">
        <f t="shared" si="28"/>
        <v>GDMTHGeneraciónEnergíaValle de México Centro</v>
      </c>
      <c r="E588" s="180" t="s">
        <v>54</v>
      </c>
      <c r="F588" s="99" t="s">
        <v>159</v>
      </c>
      <c r="G588" s="99" t="s">
        <v>184</v>
      </c>
      <c r="H588" s="181" t="s">
        <v>135</v>
      </c>
      <c r="I588" s="181" t="s">
        <v>74</v>
      </c>
      <c r="J588" s="99" t="s">
        <v>148</v>
      </c>
      <c r="K588" s="506">
        <f>+INDEX(CEC_MARZO_2025!$N$12:$N$351,MATCH($B588,CEC_MARZO_2025!$B$12:$B$351,0))</f>
        <v>2.0929441371091437</v>
      </c>
    </row>
    <row r="589" spans="1:11" ht="16.5" x14ac:dyDescent="0.3">
      <c r="A589" s="67" t="str">
        <f t="shared" si="29"/>
        <v>GDMTOGeneraciónValle de México Centro</v>
      </c>
      <c r="B589" s="250" t="str">
        <f t="shared" si="27"/>
        <v>GDMTOValle de México CentroNA</v>
      </c>
      <c r="C589" s="67" t="str">
        <f t="shared" si="28"/>
        <v>GDMTOGeneraciónEnergíaValle de México Centro</v>
      </c>
      <c r="E589" s="180" t="s">
        <v>55</v>
      </c>
      <c r="F589" s="99" t="s">
        <v>159</v>
      </c>
      <c r="G589" s="99" t="s">
        <v>184</v>
      </c>
      <c r="H589" s="181" t="s">
        <v>135</v>
      </c>
      <c r="I589" s="181" t="s">
        <v>74</v>
      </c>
      <c r="J589" s="99" t="s">
        <v>161</v>
      </c>
      <c r="K589" s="506">
        <f>+INDEX(CEC_MARZO_2025!$N$12:$N$351,MATCH($B589,CEC_MARZO_2025!$B$12:$B$351,0))</f>
        <v>1.5077755736670413</v>
      </c>
    </row>
    <row r="590" spans="1:11" ht="16.5" x14ac:dyDescent="0.3">
      <c r="A590" s="67" t="str">
        <f t="shared" si="29"/>
        <v>RAMTGeneraciónValle de México Centro</v>
      </c>
      <c r="B590" s="250" t="str">
        <f t="shared" si="27"/>
        <v>RAMTValle de México CentroNA</v>
      </c>
      <c r="C590" s="67" t="str">
        <f t="shared" si="28"/>
        <v>RAMTGeneraciónEnergíaValle de México Centro</v>
      </c>
      <c r="E590" s="192" t="s">
        <v>60</v>
      </c>
      <c r="F590" s="99" t="s">
        <v>159</v>
      </c>
      <c r="G590" s="99" t="s">
        <v>184</v>
      </c>
      <c r="H590" s="181" t="s">
        <v>135</v>
      </c>
      <c r="I590" s="181" t="s">
        <v>74</v>
      </c>
      <c r="J590" s="99" t="s">
        <v>161</v>
      </c>
      <c r="K590" s="506">
        <f>+INDEX(CEC_MARZO_2025!$N$12:$N$351,MATCH($B590,CEC_MARZO_2025!$B$12:$B$351,0))</f>
        <v>0.77847312416864423</v>
      </c>
    </row>
    <row r="591" spans="1:11" ht="16.5" x14ac:dyDescent="0.3">
      <c r="A591" s="67" t="str">
        <f t="shared" si="29"/>
        <v>DISTGeneraciónValle de México CentroB</v>
      </c>
      <c r="B591" s="250" t="str">
        <f t="shared" si="27"/>
        <v>DISTValle de México CentroB</v>
      </c>
      <c r="C591" s="67" t="str">
        <f t="shared" si="28"/>
        <v>DISTGeneraciónEnergíaValle de México Centro</v>
      </c>
      <c r="E591" s="192" t="s">
        <v>51</v>
      </c>
      <c r="F591" s="99" t="s">
        <v>159</v>
      </c>
      <c r="G591" s="99" t="s">
        <v>184</v>
      </c>
      <c r="H591" s="181" t="s">
        <v>135</v>
      </c>
      <c r="I591" s="181" t="s">
        <v>74</v>
      </c>
      <c r="J591" s="99" t="s">
        <v>146</v>
      </c>
      <c r="K591" s="506">
        <f>+INDEX(CEC_MARZO_2025!$N$12:$N$351,MATCH($B591,CEC_MARZO_2025!$B$12:$B$351,0))</f>
        <v>1.0059344131012375</v>
      </c>
    </row>
    <row r="592" spans="1:11" ht="16.5" x14ac:dyDescent="0.3">
      <c r="A592" s="67" t="str">
        <f t="shared" si="29"/>
        <v>DISTGeneraciónValle de México CentroI</v>
      </c>
      <c r="B592" s="250" t="str">
        <f t="shared" si="27"/>
        <v>DISTValle de México CentroI</v>
      </c>
      <c r="C592" s="67" t="str">
        <f t="shared" si="28"/>
        <v>DISTGeneraciónEnergíaValle de México Centro</v>
      </c>
      <c r="E592" s="192" t="s">
        <v>51</v>
      </c>
      <c r="F592" s="99" t="s">
        <v>159</v>
      </c>
      <c r="G592" s="99" t="s">
        <v>184</v>
      </c>
      <c r="H592" s="181" t="s">
        <v>135</v>
      </c>
      <c r="I592" s="181" t="s">
        <v>74</v>
      </c>
      <c r="J592" s="99" t="s">
        <v>147</v>
      </c>
      <c r="K592" s="506">
        <f>+INDEX(CEC_MARZO_2025!$N$12:$N$351,MATCH($B592,CEC_MARZO_2025!$B$12:$B$351,0))</f>
        <v>1.8759926107014882</v>
      </c>
    </row>
    <row r="593" spans="1:11" ht="16.5" x14ac:dyDescent="0.3">
      <c r="A593" s="67" t="str">
        <f t="shared" si="29"/>
        <v>DISTGeneraciónValle de México CentroP</v>
      </c>
      <c r="B593" s="250" t="str">
        <f t="shared" si="27"/>
        <v>DISTValle de México CentroP</v>
      </c>
      <c r="C593" s="67" t="str">
        <f t="shared" si="28"/>
        <v>DISTGeneraciónEnergíaValle de México Centro</v>
      </c>
      <c r="E593" s="192" t="s">
        <v>51</v>
      </c>
      <c r="F593" s="99" t="s">
        <v>159</v>
      </c>
      <c r="G593" s="99" t="s">
        <v>184</v>
      </c>
      <c r="H593" s="181" t="s">
        <v>135</v>
      </c>
      <c r="I593" s="181" t="s">
        <v>74</v>
      </c>
      <c r="J593" s="99" t="s">
        <v>148</v>
      </c>
      <c r="K593" s="506">
        <f>+INDEX(CEC_MARZO_2025!$N$12:$N$351,MATCH($B593,CEC_MARZO_2025!$B$12:$B$351,0))</f>
        <v>2.1488710876882804</v>
      </c>
    </row>
    <row r="594" spans="1:11" ht="16.5" x14ac:dyDescent="0.3">
      <c r="A594" s="67" t="str">
        <f t="shared" si="29"/>
        <v>DISTGeneraciónValle de México CentroSP</v>
      </c>
      <c r="B594" s="250" t="str">
        <f t="shared" si="27"/>
        <v>DISTValle de México CentroSP</v>
      </c>
      <c r="C594" s="67" t="str">
        <f t="shared" si="28"/>
        <v>DISTGeneraciónEnergíaValle de México Centro</v>
      </c>
      <c r="E594" s="192" t="s">
        <v>51</v>
      </c>
      <c r="F594" s="99" t="s">
        <v>159</v>
      </c>
      <c r="G594" s="99" t="s">
        <v>184</v>
      </c>
      <c r="H594" s="181" t="s">
        <v>135</v>
      </c>
      <c r="I594" s="181" t="s">
        <v>74</v>
      </c>
      <c r="J594" s="99" t="s">
        <v>151</v>
      </c>
      <c r="K594" s="506">
        <f>+INDEX(CEC_MARZO_2025!$N$12:$N$351,MATCH($B594,CEC_MARZO_2025!$B$12:$B$351,0))</f>
        <v>0</v>
      </c>
    </row>
    <row r="595" spans="1:11" ht="16.5" x14ac:dyDescent="0.3">
      <c r="A595" s="67" t="str">
        <f t="shared" si="29"/>
        <v>DITGeneraciónValle de México CentroB</v>
      </c>
      <c r="B595" s="250" t="str">
        <f t="shared" si="27"/>
        <v>DITValle de México CentroB</v>
      </c>
      <c r="C595" s="67" t="str">
        <f t="shared" si="28"/>
        <v>DITGeneraciónEnergíaValle de México Centro</v>
      </c>
      <c r="E595" s="192" t="s">
        <v>52</v>
      </c>
      <c r="F595" s="99" t="s">
        <v>159</v>
      </c>
      <c r="G595" s="99" t="s">
        <v>184</v>
      </c>
      <c r="H595" s="181" t="s">
        <v>135</v>
      </c>
      <c r="I595" s="181" t="s">
        <v>74</v>
      </c>
      <c r="J595" s="99" t="s">
        <v>146</v>
      </c>
      <c r="K595" s="506">
        <f>+INDEX(CEC_MARZO_2025!$N$12:$N$351,MATCH($B595,CEC_MARZO_2025!$B$12:$B$351,0))</f>
        <v>1.0059344131012375</v>
      </c>
    </row>
    <row r="596" spans="1:11" ht="16.5" x14ac:dyDescent="0.3">
      <c r="A596" s="67" t="str">
        <f t="shared" si="29"/>
        <v>DITGeneraciónValle de México CentroI</v>
      </c>
      <c r="B596" s="250" t="str">
        <f t="shared" si="27"/>
        <v>DITValle de México CentroI</v>
      </c>
      <c r="C596" s="67" t="str">
        <f t="shared" si="28"/>
        <v>DITGeneraciónEnergíaValle de México Centro</v>
      </c>
      <c r="E596" s="192" t="s">
        <v>52</v>
      </c>
      <c r="F596" s="99" t="s">
        <v>159</v>
      </c>
      <c r="G596" s="99" t="s">
        <v>184</v>
      </c>
      <c r="H596" s="181" t="s">
        <v>135</v>
      </c>
      <c r="I596" s="181" t="s">
        <v>74</v>
      </c>
      <c r="J596" s="99" t="s">
        <v>147</v>
      </c>
      <c r="K596" s="506">
        <f>+INDEX(CEC_MARZO_2025!$N$12:$N$351,MATCH($B596,CEC_MARZO_2025!$B$12:$B$351,0))</f>
        <v>1.887440744880438</v>
      </c>
    </row>
    <row r="597" spans="1:11" ht="16.5" x14ac:dyDescent="0.3">
      <c r="A597" s="67" t="str">
        <f t="shared" si="29"/>
        <v>DITGeneraciónValle de México CentroP</v>
      </c>
      <c r="B597" s="250" t="str">
        <f t="shared" si="27"/>
        <v>DITValle de México CentroP</v>
      </c>
      <c r="C597" s="67" t="str">
        <f t="shared" si="28"/>
        <v>DITGeneraciónEnergíaValle de México Centro</v>
      </c>
      <c r="E597" s="192" t="s">
        <v>52</v>
      </c>
      <c r="F597" s="99" t="s">
        <v>159</v>
      </c>
      <c r="G597" s="99" t="s">
        <v>184</v>
      </c>
      <c r="H597" s="181" t="s">
        <v>135</v>
      </c>
      <c r="I597" s="181" t="s">
        <v>74</v>
      </c>
      <c r="J597" s="99" t="s">
        <v>148</v>
      </c>
      <c r="K597" s="506">
        <f>+INDEX(CEC_MARZO_2025!$N$12:$N$351,MATCH($B597,CEC_MARZO_2025!$B$12:$B$351,0))</f>
        <v>2.1100225012121685</v>
      </c>
    </row>
    <row r="598" spans="1:11" ht="16.5" x14ac:dyDescent="0.3">
      <c r="A598" s="67" t="str">
        <f t="shared" si="29"/>
        <v>DITGeneraciónValle de México CentroSP</v>
      </c>
      <c r="B598" s="250" t="str">
        <f t="shared" si="27"/>
        <v>DITValle de México CentroSP</v>
      </c>
      <c r="C598" s="67" t="str">
        <f t="shared" si="28"/>
        <v>DITGeneraciónEnergíaValle de México Centro</v>
      </c>
      <c r="E598" s="192" t="s">
        <v>52</v>
      </c>
      <c r="F598" s="99" t="s">
        <v>159</v>
      </c>
      <c r="G598" s="99" t="s">
        <v>184</v>
      </c>
      <c r="H598" s="181" t="s">
        <v>135</v>
      </c>
      <c r="I598" s="181" t="s">
        <v>74</v>
      </c>
      <c r="J598" s="99" t="s">
        <v>151</v>
      </c>
      <c r="K598" s="506">
        <f>+INDEX(CEC_MARZO_2025!$N$12:$N$351,MATCH($B598,CEC_MARZO_2025!$B$12:$B$351,0))</f>
        <v>0</v>
      </c>
    </row>
    <row r="599" spans="1:11" ht="16.5" x14ac:dyDescent="0.3">
      <c r="A599" s="67" t="str">
        <f t="shared" si="29"/>
        <v>DB1GeneraciónValle de México Norte</v>
      </c>
      <c r="B599" s="250" t="str">
        <f t="shared" si="27"/>
        <v>DB1Valle de México NorteNA</v>
      </c>
      <c r="C599" s="67" t="str">
        <f t="shared" si="28"/>
        <v>DB1GeneraciónEnergíaValle de México Norte</v>
      </c>
      <c r="E599" s="192" t="s">
        <v>48</v>
      </c>
      <c r="F599" s="99" t="s">
        <v>159</v>
      </c>
      <c r="G599" s="99" t="s">
        <v>184</v>
      </c>
      <c r="H599" s="181" t="s">
        <v>135</v>
      </c>
      <c r="I599" s="181" t="s">
        <v>75</v>
      </c>
      <c r="J599" s="99" t="s">
        <v>161</v>
      </c>
      <c r="K599" s="506">
        <f>+INDEX(CEC_MARZO_2025!$N$12:$N$351,MATCH($B599,CEC_MARZO_2025!$B$12:$B$351,0))</f>
        <v>0.89426818627376792</v>
      </c>
    </row>
    <row r="600" spans="1:11" ht="16.5" x14ac:dyDescent="0.3">
      <c r="A600" s="67" t="str">
        <f t="shared" si="29"/>
        <v>DB2GeneraciónValle de México Norte</v>
      </c>
      <c r="B600" s="250" t="str">
        <f t="shared" si="27"/>
        <v>DB2Valle de México NorteNA</v>
      </c>
      <c r="C600" s="67" t="str">
        <f t="shared" si="28"/>
        <v>DB2GeneraciónEnergíaValle de México Norte</v>
      </c>
      <c r="E600" s="192" t="s">
        <v>50</v>
      </c>
      <c r="F600" s="99" t="s">
        <v>159</v>
      </c>
      <c r="G600" s="99" t="s">
        <v>184</v>
      </c>
      <c r="H600" s="181" t="s">
        <v>135</v>
      </c>
      <c r="I600" s="181" t="s">
        <v>75</v>
      </c>
      <c r="J600" s="99" t="s">
        <v>161</v>
      </c>
      <c r="K600" s="506">
        <f>+INDEX(CEC_MARZO_2025!$N$12:$N$351,MATCH($B600,CEC_MARZO_2025!$B$12:$B$351,0))</f>
        <v>0.89314214028895356</v>
      </c>
    </row>
    <row r="601" spans="1:11" ht="16.5" x14ac:dyDescent="0.3">
      <c r="A601" s="67" t="str">
        <f t="shared" si="29"/>
        <v>PDBTGeneraciónValle de México Norte</v>
      </c>
      <c r="B601" s="250" t="str">
        <f t="shared" si="27"/>
        <v>PDBTValle de México NorteNA</v>
      </c>
      <c r="C601" s="67" t="str">
        <f t="shared" si="28"/>
        <v>PDBTGeneraciónEnergíaValle de México Norte</v>
      </c>
      <c r="E601" s="192" t="s">
        <v>56</v>
      </c>
      <c r="F601" s="99" t="s">
        <v>159</v>
      </c>
      <c r="G601" s="99" t="s">
        <v>184</v>
      </c>
      <c r="H601" s="181" t="s">
        <v>135</v>
      </c>
      <c r="I601" s="181" t="s">
        <v>75</v>
      </c>
      <c r="J601" s="99" t="s">
        <v>161</v>
      </c>
      <c r="K601" s="506">
        <f>+INDEX(CEC_MARZO_2025!$N$12:$N$351,MATCH($B601,CEC_MARZO_2025!$B$12:$B$351,0))</f>
        <v>1.7352368625996357</v>
      </c>
    </row>
    <row r="602" spans="1:11" ht="16.5" x14ac:dyDescent="0.3">
      <c r="A602" s="67" t="str">
        <f t="shared" si="29"/>
        <v>GDBTGeneraciónValle de México Norte</v>
      </c>
      <c r="B602" s="250" t="str">
        <f t="shared" si="27"/>
        <v>GDBTValle de México NorteNA</v>
      </c>
      <c r="C602" s="67" t="str">
        <f t="shared" si="28"/>
        <v>GDBTGeneraciónEnergíaValle de México Norte</v>
      </c>
      <c r="E602" s="192" t="s">
        <v>53</v>
      </c>
      <c r="F602" s="99" t="s">
        <v>159</v>
      </c>
      <c r="G602" s="99" t="s">
        <v>184</v>
      </c>
      <c r="H602" s="181" t="s">
        <v>135</v>
      </c>
      <c r="I602" s="181" t="s">
        <v>75</v>
      </c>
      <c r="J602" s="99" t="s">
        <v>161</v>
      </c>
      <c r="K602" s="506">
        <f>+INDEX(CEC_MARZO_2025!$N$12:$N$351,MATCH($B602,CEC_MARZO_2025!$B$12:$B$351,0))</f>
        <v>2.0901290221471034</v>
      </c>
    </row>
    <row r="603" spans="1:11" ht="16.5" x14ac:dyDescent="0.3">
      <c r="A603" s="67" t="str">
        <f t="shared" si="29"/>
        <v>RABTGeneraciónValle de México Norte</v>
      </c>
      <c r="B603" s="250" t="str">
        <f t="shared" si="27"/>
        <v>RABTValle de México NorteNA</v>
      </c>
      <c r="C603" s="67" t="str">
        <f t="shared" si="28"/>
        <v>RABTGeneraciónEnergíaValle de México Norte</v>
      </c>
      <c r="E603" s="192" t="s">
        <v>59</v>
      </c>
      <c r="F603" s="99" t="s">
        <v>159</v>
      </c>
      <c r="G603" s="99" t="s">
        <v>184</v>
      </c>
      <c r="H603" s="181" t="s">
        <v>135</v>
      </c>
      <c r="I603" s="181" t="s">
        <v>75</v>
      </c>
      <c r="J603" s="99" t="s">
        <v>161</v>
      </c>
      <c r="K603" s="506">
        <f>+INDEX(CEC_MARZO_2025!$N$12:$N$351,MATCH($B603,CEC_MARZO_2025!$B$12:$B$351,0))</f>
        <v>0.87850354248636076</v>
      </c>
    </row>
    <row r="604" spans="1:11" ht="16.5" x14ac:dyDescent="0.3">
      <c r="A604" s="67" t="str">
        <f t="shared" si="29"/>
        <v>APBTGeneraciónValle de México Norte</v>
      </c>
      <c r="B604" s="250" t="str">
        <f t="shared" si="27"/>
        <v>APBTValle de México NorteNA</v>
      </c>
      <c r="C604" s="67" t="str">
        <f t="shared" si="28"/>
        <v>APBTGeneraciónEnergíaValle de México Norte</v>
      </c>
      <c r="E604" s="192" t="s">
        <v>57</v>
      </c>
      <c r="F604" s="99" t="s">
        <v>159</v>
      </c>
      <c r="G604" s="99" t="s">
        <v>184</v>
      </c>
      <c r="H604" s="181" t="s">
        <v>135</v>
      </c>
      <c r="I604" s="181" t="s">
        <v>75</v>
      </c>
      <c r="J604" s="99" t="s">
        <v>161</v>
      </c>
      <c r="K604" s="506">
        <f>+INDEX(CEC_MARZO_2025!$N$12:$N$351,MATCH($B604,CEC_MARZO_2025!$B$12:$B$351,0))</f>
        <v>1.9459951360908101</v>
      </c>
    </row>
    <row r="605" spans="1:11" ht="16.5" x14ac:dyDescent="0.3">
      <c r="A605" s="67" t="str">
        <f t="shared" si="29"/>
        <v>APMTGeneraciónValle de México Norte</v>
      </c>
      <c r="B605" s="250" t="str">
        <f t="shared" si="27"/>
        <v>APMTValle de México NorteNA</v>
      </c>
      <c r="C605" s="67" t="str">
        <f t="shared" si="28"/>
        <v>APMTGeneraciónEnergíaValle de México Norte</v>
      </c>
      <c r="E605" s="192" t="s">
        <v>58</v>
      </c>
      <c r="F605" s="99" t="s">
        <v>159</v>
      </c>
      <c r="G605" s="99" t="s">
        <v>184</v>
      </c>
      <c r="H605" s="181" t="s">
        <v>135</v>
      </c>
      <c r="I605" s="181" t="s">
        <v>75</v>
      </c>
      <c r="J605" s="99" t="s">
        <v>161</v>
      </c>
      <c r="K605" s="506">
        <f>+INDEX(CEC_MARZO_2025!$N$12:$N$351,MATCH($B605,CEC_MARZO_2025!$B$12:$B$351,0))</f>
        <v>1.1800961920859301</v>
      </c>
    </row>
    <row r="606" spans="1:11" ht="16.5" x14ac:dyDescent="0.3">
      <c r="A606" s="67" t="str">
        <f t="shared" si="29"/>
        <v>GDMTHGeneraciónValle de México NorteB</v>
      </c>
      <c r="B606" s="250" t="str">
        <f t="shared" si="27"/>
        <v>GDMTHValle de México NorteB</v>
      </c>
      <c r="C606" s="67" t="str">
        <f t="shared" si="28"/>
        <v>GDMTHGeneraciónEnergíaValle de México Norte</v>
      </c>
      <c r="E606" s="180" t="s">
        <v>54</v>
      </c>
      <c r="F606" s="99" t="s">
        <v>159</v>
      </c>
      <c r="G606" s="99" t="s">
        <v>184</v>
      </c>
      <c r="H606" s="181" t="s">
        <v>135</v>
      </c>
      <c r="I606" s="181" t="s">
        <v>75</v>
      </c>
      <c r="J606" s="99" t="s">
        <v>146</v>
      </c>
      <c r="K606" s="506">
        <f>+INDEX(CEC_MARZO_2025!$N$12:$N$351,MATCH($B606,CEC_MARZO_2025!$B$12:$B$351,0))</f>
        <v>0.98134907576611419</v>
      </c>
    </row>
    <row r="607" spans="1:11" ht="16.5" x14ac:dyDescent="0.3">
      <c r="A607" s="67" t="str">
        <f t="shared" si="29"/>
        <v>GDMTHGeneraciónValle de México NorteI</v>
      </c>
      <c r="B607" s="250" t="str">
        <f t="shared" si="27"/>
        <v>GDMTHValle de México NorteI</v>
      </c>
      <c r="C607" s="67" t="str">
        <f t="shared" si="28"/>
        <v>GDMTHGeneraciónEnergíaValle de México Norte</v>
      </c>
      <c r="E607" s="180" t="s">
        <v>54</v>
      </c>
      <c r="F607" s="99" t="s">
        <v>159</v>
      </c>
      <c r="G607" s="99" t="s">
        <v>184</v>
      </c>
      <c r="H607" s="181" t="s">
        <v>135</v>
      </c>
      <c r="I607" s="181" t="s">
        <v>75</v>
      </c>
      <c r="J607" s="99" t="s">
        <v>147</v>
      </c>
      <c r="K607" s="506">
        <f>+INDEX(CEC_MARZO_2025!$N$12:$N$351,MATCH($B607,CEC_MARZO_2025!$B$12:$B$351,0))</f>
        <v>1.7485617400866102</v>
      </c>
    </row>
    <row r="608" spans="1:11" ht="13.15" customHeight="1" x14ac:dyDescent="0.3">
      <c r="A608" s="67" t="str">
        <f t="shared" si="29"/>
        <v>GDMTHGeneraciónValle de México NorteP</v>
      </c>
      <c r="B608" s="250" t="str">
        <f t="shared" si="27"/>
        <v>GDMTHValle de México NorteP</v>
      </c>
      <c r="C608" s="67" t="str">
        <f t="shared" si="28"/>
        <v>GDMTHGeneraciónEnergíaValle de México Norte</v>
      </c>
      <c r="E608" s="180" t="s">
        <v>54</v>
      </c>
      <c r="F608" s="99" t="s">
        <v>159</v>
      </c>
      <c r="G608" s="99" t="s">
        <v>184</v>
      </c>
      <c r="H608" s="181" t="s">
        <v>135</v>
      </c>
      <c r="I608" s="181" t="s">
        <v>75</v>
      </c>
      <c r="J608" s="99" t="s">
        <v>148</v>
      </c>
      <c r="K608" s="506">
        <f>+INDEX(CEC_MARZO_2025!$N$12:$N$351,MATCH($B608,CEC_MARZO_2025!$B$12:$B$351,0))</f>
        <v>2.0794315852913656</v>
      </c>
    </row>
    <row r="609" spans="1:11" ht="13.15" customHeight="1" x14ac:dyDescent="0.3">
      <c r="A609" s="67" t="str">
        <f t="shared" si="29"/>
        <v>GDMTOGeneraciónValle de México Norte</v>
      </c>
      <c r="B609" s="250" t="str">
        <f t="shared" si="27"/>
        <v>GDMTOValle de México NorteNA</v>
      </c>
      <c r="C609" s="67" t="str">
        <f t="shared" si="28"/>
        <v>GDMTOGeneraciónEnergíaValle de México Norte</v>
      </c>
      <c r="E609" s="180" t="s">
        <v>55</v>
      </c>
      <c r="F609" s="99" t="s">
        <v>159</v>
      </c>
      <c r="G609" s="99" t="s">
        <v>184</v>
      </c>
      <c r="H609" s="181" t="s">
        <v>135</v>
      </c>
      <c r="I609" s="181" t="s">
        <v>75</v>
      </c>
      <c r="J609" s="99" t="s">
        <v>161</v>
      </c>
      <c r="K609" s="506">
        <f>+INDEX(CEC_MARZO_2025!$N$12:$N$351,MATCH($B609,CEC_MARZO_2025!$B$12:$B$351,0))</f>
        <v>1.4691146615217334</v>
      </c>
    </row>
    <row r="610" spans="1:11" ht="16.5" x14ac:dyDescent="0.3">
      <c r="A610" s="67" t="str">
        <f t="shared" si="29"/>
        <v>RAMTGeneraciónValle de México Norte</v>
      </c>
      <c r="B610" s="250" t="str">
        <f t="shared" si="27"/>
        <v>RAMTValle de México NorteNA</v>
      </c>
      <c r="C610" s="67" t="str">
        <f t="shared" si="28"/>
        <v>RAMTGeneraciónEnergíaValle de México Norte</v>
      </c>
      <c r="E610" s="192" t="s">
        <v>60</v>
      </c>
      <c r="F610" s="99" t="s">
        <v>159</v>
      </c>
      <c r="G610" s="99" t="s">
        <v>184</v>
      </c>
      <c r="H610" s="181" t="s">
        <v>135</v>
      </c>
      <c r="I610" s="181" t="s">
        <v>75</v>
      </c>
      <c r="J610" s="99" t="s">
        <v>161</v>
      </c>
      <c r="K610" s="506">
        <f>+INDEX(CEC_MARZO_2025!$N$12:$N$351,MATCH($B610,CEC_MARZO_2025!$B$12:$B$351,0))</f>
        <v>0.77734707818382998</v>
      </c>
    </row>
    <row r="611" spans="1:11" ht="16.5" x14ac:dyDescent="0.3">
      <c r="A611" s="67" t="str">
        <f t="shared" si="29"/>
        <v>DISTGeneraciónValle de México NorteB</v>
      </c>
      <c r="B611" s="250" t="str">
        <f t="shared" si="27"/>
        <v>DISTValle de México NorteB</v>
      </c>
      <c r="C611" s="67" t="str">
        <f t="shared" si="28"/>
        <v>DISTGeneraciónEnergíaValle de México Norte</v>
      </c>
      <c r="E611" s="192" t="s">
        <v>51</v>
      </c>
      <c r="F611" s="99" t="s">
        <v>159</v>
      </c>
      <c r="G611" s="99" t="s">
        <v>184</v>
      </c>
      <c r="H611" s="181" t="s">
        <v>135</v>
      </c>
      <c r="I611" s="181" t="s">
        <v>75</v>
      </c>
      <c r="J611" s="99" t="s">
        <v>146</v>
      </c>
      <c r="K611" s="506">
        <f>+INDEX(CEC_MARZO_2025!$N$12:$N$351,MATCH($B611,CEC_MARZO_2025!$B$12:$B$351,0))</f>
        <v>0.68257154112858254</v>
      </c>
    </row>
    <row r="612" spans="1:11" ht="16.5" x14ac:dyDescent="0.3">
      <c r="A612" s="67" t="str">
        <f t="shared" si="29"/>
        <v>DISTGeneraciónValle de México NorteI</v>
      </c>
      <c r="B612" s="250" t="str">
        <f t="shared" si="27"/>
        <v>DISTValle de México NorteI</v>
      </c>
      <c r="C612" s="67" t="str">
        <f t="shared" si="28"/>
        <v>DISTGeneraciónEnergíaValle de México Norte</v>
      </c>
      <c r="E612" s="192" t="s">
        <v>51</v>
      </c>
      <c r="F612" s="99" t="s">
        <v>159</v>
      </c>
      <c r="G612" s="99" t="s">
        <v>184</v>
      </c>
      <c r="H612" s="181" t="s">
        <v>135</v>
      </c>
      <c r="I612" s="181" t="s">
        <v>75</v>
      </c>
      <c r="J612" s="99" t="s">
        <v>147</v>
      </c>
      <c r="K612" s="506">
        <f>+INDEX(CEC_MARZO_2025!$N$12:$N$351,MATCH($B612,CEC_MARZO_2025!$B$12:$B$351,0))</f>
        <v>1.3401823962604364</v>
      </c>
    </row>
    <row r="613" spans="1:11" ht="16.5" x14ac:dyDescent="0.3">
      <c r="A613" s="67" t="str">
        <f t="shared" si="29"/>
        <v>DISTGeneraciónValle de México NorteP</v>
      </c>
      <c r="B613" s="250" t="str">
        <f t="shared" si="27"/>
        <v>DISTValle de México NorteP</v>
      </c>
      <c r="C613" s="67" t="str">
        <f t="shared" si="28"/>
        <v>DISTGeneraciónEnergíaValle de México Norte</v>
      </c>
      <c r="E613" s="192" t="s">
        <v>51</v>
      </c>
      <c r="F613" s="99" t="s">
        <v>159</v>
      </c>
      <c r="G613" s="99" t="s">
        <v>184</v>
      </c>
      <c r="H613" s="181" t="s">
        <v>135</v>
      </c>
      <c r="I613" s="181" t="s">
        <v>75</v>
      </c>
      <c r="J613" s="99" t="s">
        <v>148</v>
      </c>
      <c r="K613" s="506">
        <f>+INDEX(CEC_MARZO_2025!$N$12:$N$351,MATCH($B613,CEC_MARZO_2025!$B$12:$B$351,0))</f>
        <v>1.535551374625808</v>
      </c>
    </row>
    <row r="614" spans="1:11" ht="16.5" x14ac:dyDescent="0.3">
      <c r="A614" s="67" t="str">
        <f t="shared" si="29"/>
        <v>DISTGeneraciónValle de México NorteSP</v>
      </c>
      <c r="B614" s="250" t="str">
        <f t="shared" si="27"/>
        <v>DISTValle de México NorteSP</v>
      </c>
      <c r="C614" s="67" t="str">
        <f t="shared" si="28"/>
        <v>DISTGeneraciónEnergíaValle de México Norte</v>
      </c>
      <c r="E614" s="192" t="s">
        <v>51</v>
      </c>
      <c r="F614" s="99" t="s">
        <v>159</v>
      </c>
      <c r="G614" s="99" t="s">
        <v>184</v>
      </c>
      <c r="H614" s="181" t="s">
        <v>135</v>
      </c>
      <c r="I614" s="181" t="s">
        <v>75</v>
      </c>
      <c r="J614" s="99" t="s">
        <v>151</v>
      </c>
      <c r="K614" s="506">
        <f>+INDEX(CEC_MARZO_2025!$N$12:$N$351,MATCH($B614,CEC_MARZO_2025!$B$12:$B$351,0))</f>
        <v>0</v>
      </c>
    </row>
    <row r="615" spans="1:11" ht="16.5" x14ac:dyDescent="0.3">
      <c r="A615" s="67" t="str">
        <f t="shared" si="29"/>
        <v>DITGeneraciónValle de México NorteB</v>
      </c>
      <c r="B615" s="250" t="str">
        <f t="shared" si="27"/>
        <v>DITValle de México NorteB</v>
      </c>
      <c r="C615" s="67" t="str">
        <f t="shared" si="28"/>
        <v>DITGeneraciónEnergíaValle de México Norte</v>
      </c>
      <c r="E615" s="192" t="s">
        <v>52</v>
      </c>
      <c r="F615" s="99" t="s">
        <v>159</v>
      </c>
      <c r="G615" s="99" t="s">
        <v>184</v>
      </c>
      <c r="H615" s="181" t="s">
        <v>135</v>
      </c>
      <c r="I615" s="181" t="s">
        <v>75</v>
      </c>
      <c r="J615" s="99" t="s">
        <v>146</v>
      </c>
      <c r="K615" s="506">
        <f>+INDEX(CEC_MARZO_2025!$N$12:$N$351,MATCH($B615,CEC_MARZO_2025!$B$12:$B$351,0))</f>
        <v>0.61238134140845868</v>
      </c>
    </row>
    <row r="616" spans="1:11" ht="16.5" x14ac:dyDescent="0.3">
      <c r="A616" s="67" t="str">
        <f t="shared" si="29"/>
        <v>DITGeneraciónValle de México NorteI</v>
      </c>
      <c r="B616" s="250" t="str">
        <f t="shared" si="27"/>
        <v>DITValle de México NorteI</v>
      </c>
      <c r="C616" s="67" t="str">
        <f t="shared" si="28"/>
        <v>DITGeneraciónEnergíaValle de México Norte</v>
      </c>
      <c r="E616" s="192" t="s">
        <v>52</v>
      </c>
      <c r="F616" s="99" t="s">
        <v>159</v>
      </c>
      <c r="G616" s="99" t="s">
        <v>184</v>
      </c>
      <c r="H616" s="181" t="s">
        <v>135</v>
      </c>
      <c r="I616" s="181" t="s">
        <v>75</v>
      </c>
      <c r="J616" s="99" t="s">
        <v>147</v>
      </c>
      <c r="K616" s="506">
        <f>+INDEX(CEC_MARZO_2025!$N$12:$N$351,MATCH($B616,CEC_MARZO_2025!$B$12:$B$351,0))</f>
        <v>1.1998019968201881</v>
      </c>
    </row>
    <row r="617" spans="1:11" ht="16.5" x14ac:dyDescent="0.3">
      <c r="A617" s="67" t="str">
        <f t="shared" si="29"/>
        <v>DITGeneraciónValle de México NorteP</v>
      </c>
      <c r="B617" s="250" t="str">
        <f t="shared" si="27"/>
        <v>DITValle de México NorteP</v>
      </c>
      <c r="C617" s="67" t="str">
        <f t="shared" si="28"/>
        <v>DITGeneraciónEnergíaValle de México Norte</v>
      </c>
      <c r="E617" s="192" t="s">
        <v>52</v>
      </c>
      <c r="F617" s="99" t="s">
        <v>159</v>
      </c>
      <c r="G617" s="99" t="s">
        <v>184</v>
      </c>
      <c r="H617" s="181" t="s">
        <v>135</v>
      </c>
      <c r="I617" s="181" t="s">
        <v>75</v>
      </c>
      <c r="J617" s="99" t="s">
        <v>148</v>
      </c>
      <c r="K617" s="506">
        <f>+INDEX(CEC_MARZO_2025!$N$12:$N$351,MATCH($B617,CEC_MARZO_2025!$B$12:$B$351,0))</f>
        <v>1.3475016951617325</v>
      </c>
    </row>
    <row r="618" spans="1:11" ht="16.5" x14ac:dyDescent="0.3">
      <c r="A618" s="67" t="str">
        <f t="shared" si="29"/>
        <v>DITGeneraciónValle de México NorteSP</v>
      </c>
      <c r="B618" s="250" t="str">
        <f t="shared" si="27"/>
        <v>DITValle de México NorteSP</v>
      </c>
      <c r="C618" s="67" t="str">
        <f t="shared" si="28"/>
        <v>DITGeneraciónEnergíaValle de México Norte</v>
      </c>
      <c r="E618" s="192" t="s">
        <v>52</v>
      </c>
      <c r="F618" s="99" t="s">
        <v>159</v>
      </c>
      <c r="G618" s="99" t="s">
        <v>184</v>
      </c>
      <c r="H618" s="181" t="s">
        <v>135</v>
      </c>
      <c r="I618" s="181" t="s">
        <v>75</v>
      </c>
      <c r="J618" s="99" t="s">
        <v>151</v>
      </c>
      <c r="K618" s="506">
        <f>+INDEX(CEC_MARZO_2025!$N$12:$N$351,MATCH($B618,CEC_MARZO_2025!$B$12:$B$351,0))</f>
        <v>0</v>
      </c>
    </row>
    <row r="619" spans="1:11" ht="16.5" x14ac:dyDescent="0.3">
      <c r="A619" s="67" t="str">
        <f t="shared" si="29"/>
        <v>DB1GeneraciónValle de México Sur</v>
      </c>
      <c r="B619" s="250" t="str">
        <f t="shared" si="27"/>
        <v>DB1Valle de México SurNA</v>
      </c>
      <c r="C619" s="67" t="str">
        <f t="shared" si="28"/>
        <v>DB1GeneraciónEnergíaValle de México Sur</v>
      </c>
      <c r="E619" s="192" t="s">
        <v>48</v>
      </c>
      <c r="F619" s="99" t="s">
        <v>159</v>
      </c>
      <c r="G619" s="99" t="s">
        <v>184</v>
      </c>
      <c r="H619" s="181" t="s">
        <v>135</v>
      </c>
      <c r="I619" s="181" t="s">
        <v>76</v>
      </c>
      <c r="J619" s="99" t="s">
        <v>161</v>
      </c>
      <c r="K619" s="506">
        <f>+INDEX(CEC_MARZO_2025!$N$12:$N$351,MATCH($B619,CEC_MARZO_2025!$B$12:$B$351,0))</f>
        <v>0.90496562312950946</v>
      </c>
    </row>
    <row r="620" spans="1:11" ht="16.5" x14ac:dyDescent="0.3">
      <c r="A620" s="67" t="str">
        <f t="shared" si="29"/>
        <v>DB2GeneraciónValle de México Sur</v>
      </c>
      <c r="B620" s="250" t="str">
        <f t="shared" ref="B620:B638" si="30">E620&amp;I620&amp;J620</f>
        <v>DB2Valle de México SurNA</v>
      </c>
      <c r="C620" s="67" t="str">
        <f t="shared" si="28"/>
        <v>DB2GeneraciónEnergíaValle de México Sur</v>
      </c>
      <c r="E620" s="192" t="s">
        <v>50</v>
      </c>
      <c r="F620" s="99" t="s">
        <v>159</v>
      </c>
      <c r="G620" s="99" t="s">
        <v>184</v>
      </c>
      <c r="H620" s="181" t="s">
        <v>135</v>
      </c>
      <c r="I620" s="181" t="s">
        <v>76</v>
      </c>
      <c r="J620" s="99" t="s">
        <v>161</v>
      </c>
      <c r="K620" s="506">
        <f>+INDEX(CEC_MARZO_2025!$N$12:$N$351,MATCH($B620,CEC_MARZO_2025!$B$12:$B$351,0))</f>
        <v>0.90383957714469443</v>
      </c>
    </row>
    <row r="621" spans="1:11" ht="16.5" x14ac:dyDescent="0.3">
      <c r="A621" s="67" t="str">
        <f t="shared" si="29"/>
        <v>PDBTGeneraciónValle de México Sur</v>
      </c>
      <c r="B621" s="250" t="str">
        <f t="shared" si="30"/>
        <v>PDBTValle de México SurNA</v>
      </c>
      <c r="C621" s="67" t="str">
        <f t="shared" si="28"/>
        <v>PDBTGeneraciónEnergíaValle de México Sur</v>
      </c>
      <c r="E621" s="192" t="s">
        <v>56</v>
      </c>
      <c r="F621" s="99" t="s">
        <v>159</v>
      </c>
      <c r="G621" s="99" t="s">
        <v>184</v>
      </c>
      <c r="H621" s="181" t="s">
        <v>135</v>
      </c>
      <c r="I621" s="181" t="s">
        <v>76</v>
      </c>
      <c r="J621" s="99" t="s">
        <v>161</v>
      </c>
      <c r="K621" s="506">
        <f>+INDEX(CEC_MARZO_2025!$N$12:$N$351,MATCH($B621,CEC_MARZO_2025!$B$12:$B$351,0))</f>
        <v>1.7695812651364877</v>
      </c>
    </row>
    <row r="622" spans="1:11" ht="16.5" x14ac:dyDescent="0.3">
      <c r="A622" s="67" t="str">
        <f t="shared" si="29"/>
        <v>GDBTGeneraciónValle de México Sur</v>
      </c>
      <c r="B622" s="250" t="str">
        <f t="shared" si="30"/>
        <v>GDBTValle de México SurNA</v>
      </c>
      <c r="C622" s="67" t="str">
        <f t="shared" si="28"/>
        <v>GDBTGeneraciónEnergíaValle de México Sur</v>
      </c>
      <c r="E622" s="192" t="s">
        <v>53</v>
      </c>
      <c r="F622" s="99" t="s">
        <v>159</v>
      </c>
      <c r="G622" s="99" t="s">
        <v>184</v>
      </c>
      <c r="H622" s="181" t="s">
        <v>135</v>
      </c>
      <c r="I622" s="181" t="s">
        <v>76</v>
      </c>
      <c r="J622" s="99" t="s">
        <v>161</v>
      </c>
      <c r="K622" s="506">
        <f>+INDEX(CEC_MARZO_2025!$N$12:$N$351,MATCH($B622,CEC_MARZO_2025!$B$12:$B$351,0))</f>
        <v>2.203108969290192</v>
      </c>
    </row>
    <row r="623" spans="1:11" ht="16.5" x14ac:dyDescent="0.3">
      <c r="A623" s="67" t="str">
        <f t="shared" si="29"/>
        <v>RABTGeneraciónValle de México Sur</v>
      </c>
      <c r="B623" s="250" t="str">
        <f t="shared" si="30"/>
        <v>RABTValle de México SurNA</v>
      </c>
      <c r="C623" s="67" t="str">
        <f t="shared" si="28"/>
        <v>RABTGeneraciónEnergíaValle de México Sur</v>
      </c>
      <c r="E623" s="192" t="s">
        <v>59</v>
      </c>
      <c r="F623" s="99" t="s">
        <v>159</v>
      </c>
      <c r="G623" s="99" t="s">
        <v>184</v>
      </c>
      <c r="H623" s="181" t="s">
        <v>135</v>
      </c>
      <c r="I623" s="181" t="s">
        <v>76</v>
      </c>
      <c r="J623" s="99" t="s">
        <v>161</v>
      </c>
      <c r="K623" s="506">
        <f>+INDEX(CEC_MARZO_2025!$N$12:$N$351,MATCH($B623,CEC_MARZO_2025!$B$12:$B$351,0))</f>
        <v>0.88901330501129938</v>
      </c>
    </row>
    <row r="624" spans="1:11" ht="16.5" x14ac:dyDescent="0.3">
      <c r="A624" s="67" t="str">
        <f t="shared" si="29"/>
        <v>APBTGeneraciónValle de México Sur</v>
      </c>
      <c r="B624" s="250" t="str">
        <f t="shared" si="30"/>
        <v>APBTValle de México SurNA</v>
      </c>
      <c r="C624" s="67" t="str">
        <f t="shared" si="28"/>
        <v>APBTGeneraciónEnergíaValle de México Sur</v>
      </c>
      <c r="E624" s="192" t="s">
        <v>57</v>
      </c>
      <c r="F624" s="99" t="s">
        <v>159</v>
      </c>
      <c r="G624" s="99" t="s">
        <v>184</v>
      </c>
      <c r="H624" s="181" t="s">
        <v>135</v>
      </c>
      <c r="I624" s="181" t="s">
        <v>76</v>
      </c>
      <c r="J624" s="99" t="s">
        <v>161</v>
      </c>
      <c r="K624" s="506">
        <f>+INDEX(CEC_MARZO_2025!$N$12:$N$351,MATCH($B624,CEC_MARZO_2025!$B$12:$B$351,0))</f>
        <v>2.021627891404203</v>
      </c>
    </row>
    <row r="625" spans="1:11" ht="16.5" x14ac:dyDescent="0.3">
      <c r="A625" s="67" t="str">
        <f t="shared" si="29"/>
        <v>APMTGeneraciónValle de México Sur</v>
      </c>
      <c r="B625" s="250" t="str">
        <f t="shared" si="30"/>
        <v>APMTValle de México SurNA</v>
      </c>
      <c r="C625" s="67" t="str">
        <f t="shared" si="28"/>
        <v>APMTGeneraciónEnergíaValle de México Sur</v>
      </c>
      <c r="E625" s="192" t="s">
        <v>58</v>
      </c>
      <c r="F625" s="99" t="s">
        <v>159</v>
      </c>
      <c r="G625" s="99" t="s">
        <v>184</v>
      </c>
      <c r="H625" s="181" t="s">
        <v>135</v>
      </c>
      <c r="I625" s="181" t="s">
        <v>76</v>
      </c>
      <c r="J625" s="99" t="s">
        <v>161</v>
      </c>
      <c r="K625" s="506">
        <f>+INDEX(CEC_MARZO_2025!$N$12:$N$351,MATCH($B625,CEC_MARZO_2025!$B$12:$B$351,0))</f>
        <v>1.2604208056693869</v>
      </c>
    </row>
    <row r="626" spans="1:11" ht="16.5" x14ac:dyDescent="0.3">
      <c r="A626" s="67" t="str">
        <f t="shared" si="29"/>
        <v>GDMTHGeneraciónValle de México SurB</v>
      </c>
      <c r="B626" s="250" t="str">
        <f t="shared" si="30"/>
        <v>GDMTHValle de México SurB</v>
      </c>
      <c r="C626" s="67" t="str">
        <f t="shared" si="28"/>
        <v>GDMTHGeneraciónEnergíaValle de México Sur</v>
      </c>
      <c r="E626" s="180" t="s">
        <v>54</v>
      </c>
      <c r="F626" s="99" t="s">
        <v>159</v>
      </c>
      <c r="G626" s="99" t="s">
        <v>184</v>
      </c>
      <c r="H626" s="181" t="s">
        <v>135</v>
      </c>
      <c r="I626" s="181" t="s">
        <v>76</v>
      </c>
      <c r="J626" s="99" t="s">
        <v>146</v>
      </c>
      <c r="K626" s="506">
        <f>+INDEX(CEC_MARZO_2025!$N$12:$N$351,MATCH($B626,CEC_MARZO_2025!$B$12:$B$351,0))</f>
        <v>0.99317255860666986</v>
      </c>
    </row>
    <row r="627" spans="1:11" ht="16.5" x14ac:dyDescent="0.3">
      <c r="A627" s="67" t="str">
        <f t="shared" si="29"/>
        <v>GDMTHGeneraciónValle de México SurI</v>
      </c>
      <c r="B627" s="250" t="str">
        <f t="shared" si="30"/>
        <v>GDMTHValle de México SurI</v>
      </c>
      <c r="C627" s="67" t="str">
        <f t="shared" si="28"/>
        <v>GDMTHGeneraciónEnergíaValle de México Sur</v>
      </c>
      <c r="E627" s="180" t="s">
        <v>54</v>
      </c>
      <c r="F627" s="99" t="s">
        <v>159</v>
      </c>
      <c r="G627" s="99" t="s">
        <v>184</v>
      </c>
      <c r="H627" s="181" t="s">
        <v>135</v>
      </c>
      <c r="I627" s="181" t="s">
        <v>76</v>
      </c>
      <c r="J627" s="99" t="s">
        <v>147</v>
      </c>
      <c r="K627" s="506">
        <f>+INDEX(CEC_MARZO_2025!$N$12:$N$351,MATCH($B627,CEC_MARZO_2025!$B$12:$B$351,0))</f>
        <v>1.7737101004141413</v>
      </c>
    </row>
    <row r="628" spans="1:11" ht="16.5" x14ac:dyDescent="0.3">
      <c r="A628" s="67" t="str">
        <f t="shared" si="29"/>
        <v>GDMTHGeneraciónValle de México SurP</v>
      </c>
      <c r="B628" s="250" t="str">
        <f t="shared" si="30"/>
        <v>GDMTHValle de México SurP</v>
      </c>
      <c r="C628" s="67" t="str">
        <f t="shared" si="28"/>
        <v>GDMTHGeneraciónEnergíaValle de México Sur</v>
      </c>
      <c r="E628" s="180" t="s">
        <v>54</v>
      </c>
      <c r="F628" s="99" t="s">
        <v>159</v>
      </c>
      <c r="G628" s="99" t="s">
        <v>184</v>
      </c>
      <c r="H628" s="181" t="s">
        <v>135</v>
      </c>
      <c r="I628" s="181" t="s">
        <v>76</v>
      </c>
      <c r="J628" s="99" t="s">
        <v>148</v>
      </c>
      <c r="K628" s="506">
        <f>+INDEX(CEC_MARZO_2025!$N$12:$N$351,MATCH($B628,CEC_MARZO_2025!$B$12:$B$351,0))</f>
        <v>2.1096471525505636</v>
      </c>
    </row>
    <row r="629" spans="1:11" ht="16.5" x14ac:dyDescent="0.3">
      <c r="A629" s="67" t="str">
        <f t="shared" si="29"/>
        <v>GDMTOGeneraciónValle de México Sur</v>
      </c>
      <c r="B629" s="250" t="str">
        <f t="shared" si="30"/>
        <v>GDMTOValle de México SurNA</v>
      </c>
      <c r="C629" s="67" t="str">
        <f t="shared" si="28"/>
        <v>GDMTOGeneraciónEnergíaValle de México Sur</v>
      </c>
      <c r="E629" s="180" t="s">
        <v>55</v>
      </c>
      <c r="F629" s="99" t="s">
        <v>159</v>
      </c>
      <c r="G629" s="99" t="s">
        <v>184</v>
      </c>
      <c r="H629" s="181" t="s">
        <v>135</v>
      </c>
      <c r="I629" s="181" t="s">
        <v>76</v>
      </c>
      <c r="J629" s="99" t="s">
        <v>161</v>
      </c>
      <c r="K629" s="506">
        <f>+INDEX(CEC_MARZO_2025!$N$12:$N$351,MATCH($B629,CEC_MARZO_2025!$B$12:$B$351,0))</f>
        <v>1.5233525431236468</v>
      </c>
    </row>
    <row r="630" spans="1:11" ht="16.5" x14ac:dyDescent="0.3">
      <c r="A630" s="67" t="str">
        <f t="shared" si="29"/>
        <v>RAMTGeneraciónValle de México Sur</v>
      </c>
      <c r="B630" s="250" t="str">
        <f t="shared" si="30"/>
        <v>RAMTValle de México SurNA</v>
      </c>
      <c r="C630" s="67" t="str">
        <f t="shared" si="28"/>
        <v>RAMTGeneraciónEnergíaValle de México Sur</v>
      </c>
      <c r="E630" s="192" t="s">
        <v>60</v>
      </c>
      <c r="F630" s="99" t="s">
        <v>159</v>
      </c>
      <c r="G630" s="99" t="s">
        <v>184</v>
      </c>
      <c r="H630" s="181" t="s">
        <v>135</v>
      </c>
      <c r="I630" s="181" t="s">
        <v>76</v>
      </c>
      <c r="J630" s="99" t="s">
        <v>161</v>
      </c>
      <c r="K630" s="506">
        <f>+INDEX(CEC_MARZO_2025!$N$12:$N$351,MATCH($B630,CEC_MARZO_2025!$B$12:$B$351,0))</f>
        <v>0.78016219314586666</v>
      </c>
    </row>
    <row r="631" spans="1:11" ht="16.5" x14ac:dyDescent="0.3">
      <c r="A631" s="67" t="str">
        <f t="shared" si="29"/>
        <v>DISTGeneraciónValle de México SurB</v>
      </c>
      <c r="B631" s="250" t="str">
        <f t="shared" si="30"/>
        <v>DISTValle de México SurB</v>
      </c>
      <c r="C631" s="67" t="str">
        <f t="shared" si="28"/>
        <v>DISTGeneraciónEnergíaValle de México Sur</v>
      </c>
      <c r="E631" s="192" t="s">
        <v>51</v>
      </c>
      <c r="F631" s="99" t="s">
        <v>159</v>
      </c>
      <c r="G631" s="99" t="s">
        <v>184</v>
      </c>
      <c r="H631" s="181" t="s">
        <v>135</v>
      </c>
      <c r="I631" s="181" t="s">
        <v>76</v>
      </c>
      <c r="J631" s="99" t="s">
        <v>146</v>
      </c>
      <c r="K631" s="506">
        <f>+INDEX(CEC_MARZO_2025!$N$12:$N$351,MATCH($B631,CEC_MARZO_2025!$B$12:$B$351,0))</f>
        <v>0.99260953561426268</v>
      </c>
    </row>
    <row r="632" spans="1:11" ht="16.5" x14ac:dyDescent="0.3">
      <c r="A632" s="67" t="str">
        <f t="shared" si="29"/>
        <v>DISTGeneraciónValle de México SurI</v>
      </c>
      <c r="B632" s="250" t="str">
        <f t="shared" si="30"/>
        <v>DISTValle de México SurI</v>
      </c>
      <c r="C632" s="67" t="str">
        <f t="shared" si="28"/>
        <v>DISTGeneraciónEnergíaValle de México Sur</v>
      </c>
      <c r="E632" s="192" t="s">
        <v>51</v>
      </c>
      <c r="F632" s="99" t="s">
        <v>159</v>
      </c>
      <c r="G632" s="99" t="s">
        <v>184</v>
      </c>
      <c r="H632" s="181" t="s">
        <v>135</v>
      </c>
      <c r="I632" s="181" t="s">
        <v>76</v>
      </c>
      <c r="J632" s="99" t="s">
        <v>147</v>
      </c>
      <c r="K632" s="506">
        <f>+INDEX(CEC_MARZO_2025!$N$12:$N$351,MATCH($B632,CEC_MARZO_2025!$B$12:$B$351,0))</f>
        <v>1.7654524298588319</v>
      </c>
    </row>
    <row r="633" spans="1:11" ht="16.5" x14ac:dyDescent="0.3">
      <c r="A633" s="67" t="str">
        <f t="shared" si="29"/>
        <v>DISTGeneraciónValle de México SurP</v>
      </c>
      <c r="B633" s="250" t="str">
        <f t="shared" si="30"/>
        <v>DISTValle de México SurP</v>
      </c>
      <c r="C633" s="67" t="str">
        <f t="shared" si="28"/>
        <v>DISTGeneraciónEnergíaValle de México Sur</v>
      </c>
      <c r="E633" s="192" t="s">
        <v>51</v>
      </c>
      <c r="F633" s="99" t="s">
        <v>159</v>
      </c>
      <c r="G633" s="99" t="s">
        <v>184</v>
      </c>
      <c r="H633" s="181" t="s">
        <v>135</v>
      </c>
      <c r="I633" s="181" t="s">
        <v>76</v>
      </c>
      <c r="J633" s="99" t="s">
        <v>148</v>
      </c>
      <c r="K633" s="506">
        <f>+INDEX(CEC_MARZO_2025!$N$12:$N$351,MATCH($B633,CEC_MARZO_2025!$B$12:$B$351,0))</f>
        <v>2.1083334322349456</v>
      </c>
    </row>
    <row r="634" spans="1:11" ht="16.5" x14ac:dyDescent="0.3">
      <c r="A634" s="67" t="str">
        <f t="shared" si="29"/>
        <v>DISTGeneraciónValle de México SurSP</v>
      </c>
      <c r="B634" s="250" t="str">
        <f t="shared" si="30"/>
        <v>DISTValle de México SurSP</v>
      </c>
      <c r="C634" s="67" t="str">
        <f t="shared" si="28"/>
        <v>DISTGeneraciónEnergíaValle de México Sur</v>
      </c>
      <c r="E634" s="192" t="s">
        <v>51</v>
      </c>
      <c r="F634" s="99" t="s">
        <v>159</v>
      </c>
      <c r="G634" s="99" t="s">
        <v>184</v>
      </c>
      <c r="H634" s="181" t="s">
        <v>135</v>
      </c>
      <c r="I634" s="181" t="s">
        <v>76</v>
      </c>
      <c r="J634" s="99" t="s">
        <v>151</v>
      </c>
      <c r="K634" s="506">
        <f>+INDEX(CEC_MARZO_2025!$N$12:$N$351,MATCH($B634,CEC_MARZO_2025!$B$12:$B$351,0))</f>
        <v>0</v>
      </c>
    </row>
    <row r="635" spans="1:11" ht="16.5" x14ac:dyDescent="0.3">
      <c r="A635" s="67" t="str">
        <f t="shared" si="29"/>
        <v>DITGeneraciónValle de México SurB</v>
      </c>
      <c r="B635" s="250" t="str">
        <f t="shared" si="30"/>
        <v>DITValle de México SurB</v>
      </c>
      <c r="C635" s="67" t="str">
        <f t="shared" si="28"/>
        <v>DITGeneraciónEnergíaValle de México Sur</v>
      </c>
      <c r="E635" s="192" t="s">
        <v>52</v>
      </c>
      <c r="F635" s="99" t="s">
        <v>159</v>
      </c>
      <c r="G635" s="99" t="s">
        <v>184</v>
      </c>
      <c r="H635" s="181" t="s">
        <v>135</v>
      </c>
      <c r="I635" s="181" t="s">
        <v>76</v>
      </c>
      <c r="J635" s="99" t="s">
        <v>146</v>
      </c>
      <c r="K635" s="506">
        <f>+INDEX(CEC_MARZO_2025!$N$12:$N$351,MATCH($B635,CEC_MARZO_2025!$B$12:$B$351,0))</f>
        <v>1.0102509227096945</v>
      </c>
    </row>
    <row r="636" spans="1:11" ht="16.5" x14ac:dyDescent="0.3">
      <c r="A636" s="67" t="str">
        <f t="shared" si="29"/>
        <v>DITGeneraciónValle de México SurI</v>
      </c>
      <c r="B636" s="250" t="str">
        <f t="shared" si="30"/>
        <v>DITValle de México SurI</v>
      </c>
      <c r="C636" s="67" t="str">
        <f t="shared" si="28"/>
        <v>DITGeneraciónEnergíaValle de México Sur</v>
      </c>
      <c r="E636" s="192" t="s">
        <v>52</v>
      </c>
      <c r="F636" s="99" t="s">
        <v>159</v>
      </c>
      <c r="G636" s="99" t="s">
        <v>184</v>
      </c>
      <c r="H636" s="181" t="s">
        <v>135</v>
      </c>
      <c r="I636" s="181" t="s">
        <v>76</v>
      </c>
      <c r="J636" s="99" t="s">
        <v>147</v>
      </c>
      <c r="K636" s="506">
        <f>+INDEX(CEC_MARZO_2025!$N$12:$N$351,MATCH($B636,CEC_MARZO_2025!$B$12:$B$351,0))</f>
        <v>1.8831242352719817</v>
      </c>
    </row>
    <row r="637" spans="1:11" ht="16.5" x14ac:dyDescent="0.3">
      <c r="A637" s="67" t="str">
        <f t="shared" si="29"/>
        <v>DITGeneraciónValle de México SurP</v>
      </c>
      <c r="B637" s="250" t="str">
        <f t="shared" si="30"/>
        <v>DITValle de México SurP</v>
      </c>
      <c r="C637" s="67" t="str">
        <f t="shared" si="28"/>
        <v>DITGeneraciónEnergíaValle de México Sur</v>
      </c>
      <c r="E637" s="192" t="s">
        <v>52</v>
      </c>
      <c r="F637" s="99" t="s">
        <v>159</v>
      </c>
      <c r="G637" s="99" t="s">
        <v>184</v>
      </c>
      <c r="H637" s="181" t="s">
        <v>135</v>
      </c>
      <c r="I637" s="181" t="s">
        <v>76</v>
      </c>
      <c r="J637" s="99" t="s">
        <v>148</v>
      </c>
      <c r="K637" s="506">
        <f>+INDEX(CEC_MARZO_2025!$N$12:$N$351,MATCH($B637,CEC_MARZO_2025!$B$12:$B$351,0))</f>
        <v>2.1179048231058708</v>
      </c>
    </row>
    <row r="638" spans="1:11" ht="16.5" x14ac:dyDescent="0.3">
      <c r="A638" s="67" t="str">
        <f t="shared" si="29"/>
        <v>DITGeneraciónValle de México SurSP</v>
      </c>
      <c r="B638" s="250" t="str">
        <f t="shared" si="30"/>
        <v>DITValle de México SurSP</v>
      </c>
      <c r="C638" s="67" t="str">
        <f t="shared" si="28"/>
        <v>DITGeneraciónEnergíaValle de México Sur</v>
      </c>
      <c r="E638" s="192" t="s">
        <v>52</v>
      </c>
      <c r="F638" s="99" t="s">
        <v>159</v>
      </c>
      <c r="G638" s="99" t="s">
        <v>184</v>
      </c>
      <c r="H638" s="181" t="s">
        <v>135</v>
      </c>
      <c r="I638" s="181" t="s">
        <v>76</v>
      </c>
      <c r="J638" s="99" t="s">
        <v>151</v>
      </c>
      <c r="K638" s="506">
        <f>+INDEX(CEC_MARZO_2025!$N$12:$N$351,MATCH($B638,CEC_MARZO_2025!$B$12:$B$351,0))</f>
        <v>0</v>
      </c>
    </row>
    <row r="639" spans="1:11" ht="16.5" x14ac:dyDescent="0.3">
      <c r="A639" s="67" t="str">
        <f t="shared" si="29"/>
        <v>DB1TransmisiónBaja California</v>
      </c>
      <c r="B639" s="250" t="str">
        <f t="shared" ref="B639:B702" si="31">E639&amp;H639&amp;I639</f>
        <v>DB1EnergíaBaja California</v>
      </c>
      <c r="C639" s="67" t="str">
        <f t="shared" si="28"/>
        <v>DB1TransmisiónEnergíaBaja California</v>
      </c>
      <c r="E639" s="180" t="s">
        <v>48</v>
      </c>
      <c r="F639" s="181" t="s">
        <v>192</v>
      </c>
      <c r="G639" s="181" t="s">
        <v>184</v>
      </c>
      <c r="H639" s="181" t="s">
        <v>135</v>
      </c>
      <c r="I639" s="181" t="s">
        <v>49</v>
      </c>
      <c r="J639" s="99" t="s">
        <v>161</v>
      </c>
      <c r="K639" s="507">
        <f>+ROUND(IF($E639="DIT",TR_MARZO_2025!$E$15,TR_MARZO_2025!$E$16),LOOKUP($H639,TR_MARZO_2025!$B$71:$C$73,TR_MARZO_2025!$C$71:$C$73))</f>
        <v>0.18090000000000001</v>
      </c>
    </row>
    <row r="640" spans="1:11" ht="16.5" x14ac:dyDescent="0.3">
      <c r="A640" s="67" t="str">
        <f t="shared" si="29"/>
        <v>DB2TransmisiónBaja California</v>
      </c>
      <c r="B640" s="250" t="str">
        <f t="shared" si="31"/>
        <v>DB2EnergíaBaja California</v>
      </c>
      <c r="C640" s="67" t="str">
        <f t="shared" si="28"/>
        <v>DB2TransmisiónEnergíaBaja California</v>
      </c>
      <c r="E640" s="180" t="s">
        <v>50</v>
      </c>
      <c r="F640" s="181" t="s">
        <v>192</v>
      </c>
      <c r="G640" s="181" t="s">
        <v>184</v>
      </c>
      <c r="H640" s="181" t="s">
        <v>135</v>
      </c>
      <c r="I640" s="181" t="s">
        <v>49</v>
      </c>
      <c r="J640" s="99" t="s">
        <v>161</v>
      </c>
      <c r="K640" s="507">
        <f>+ROUND(IF($E640="DIT",TR_MARZO_2025!$E$15,TR_MARZO_2025!$E$16),LOOKUP($H640,TR_MARZO_2025!$B$71:$C$73,TR_MARZO_2025!$C$71:$C$73))</f>
        <v>0.18090000000000001</v>
      </c>
    </row>
    <row r="641" spans="1:11" ht="16.5" x14ac:dyDescent="0.3">
      <c r="A641" s="67" t="str">
        <f t="shared" si="29"/>
        <v>PDBTTransmisiónBaja California</v>
      </c>
      <c r="B641" s="250" t="str">
        <f t="shared" si="31"/>
        <v>PDBTEnergíaBaja California</v>
      </c>
      <c r="C641" s="67" t="str">
        <f t="shared" si="28"/>
        <v>PDBTTransmisiónEnergíaBaja California</v>
      </c>
      <c r="E641" s="180" t="s">
        <v>56</v>
      </c>
      <c r="F641" s="181" t="s">
        <v>192</v>
      </c>
      <c r="G641" s="181" t="s">
        <v>184</v>
      </c>
      <c r="H641" s="181" t="s">
        <v>135</v>
      </c>
      <c r="I641" s="181" t="s">
        <v>49</v>
      </c>
      <c r="J641" s="99" t="s">
        <v>161</v>
      </c>
      <c r="K641" s="507">
        <f>+ROUND(IF($E641="DIT",TR_MARZO_2025!$E$15,TR_MARZO_2025!$E$16),LOOKUP($H641,TR_MARZO_2025!$B$71:$C$73,TR_MARZO_2025!$C$71:$C$73))</f>
        <v>0.18090000000000001</v>
      </c>
    </row>
    <row r="642" spans="1:11" ht="16.5" x14ac:dyDescent="0.3">
      <c r="A642" s="67" t="str">
        <f t="shared" si="29"/>
        <v>GDBTTransmisiónBaja California</v>
      </c>
      <c r="B642" s="250" t="str">
        <f t="shared" si="31"/>
        <v>GDBTEnergíaBaja California</v>
      </c>
      <c r="C642" s="67" t="str">
        <f t="shared" si="28"/>
        <v>GDBTTransmisiónEnergíaBaja California</v>
      </c>
      <c r="E642" s="180" t="s">
        <v>53</v>
      </c>
      <c r="F642" s="181" t="s">
        <v>192</v>
      </c>
      <c r="G642" s="181" t="s">
        <v>184</v>
      </c>
      <c r="H642" s="181" t="s">
        <v>135</v>
      </c>
      <c r="I642" s="181" t="s">
        <v>49</v>
      </c>
      <c r="J642" s="99" t="s">
        <v>161</v>
      </c>
      <c r="K642" s="507">
        <f>+ROUND(IF($E642="DIT",TR_MARZO_2025!$E$15,TR_MARZO_2025!$E$16),LOOKUP($H642,TR_MARZO_2025!$B$71:$C$73,TR_MARZO_2025!$C$71:$C$73))</f>
        <v>0.18090000000000001</v>
      </c>
    </row>
    <row r="643" spans="1:11" ht="16.5" x14ac:dyDescent="0.3">
      <c r="A643" s="67" t="str">
        <f t="shared" si="29"/>
        <v>RABTTransmisiónBaja California</v>
      </c>
      <c r="B643" s="250" t="str">
        <f t="shared" si="31"/>
        <v>RABTEnergíaBaja California</v>
      </c>
      <c r="C643" s="67" t="str">
        <f t="shared" si="28"/>
        <v>RABTTransmisiónEnergíaBaja California</v>
      </c>
      <c r="E643" s="180" t="s">
        <v>59</v>
      </c>
      <c r="F643" s="181" t="s">
        <v>192</v>
      </c>
      <c r="G643" s="181" t="s">
        <v>184</v>
      </c>
      <c r="H643" s="181" t="s">
        <v>135</v>
      </c>
      <c r="I643" s="181" t="s">
        <v>49</v>
      </c>
      <c r="J643" s="99" t="s">
        <v>161</v>
      </c>
      <c r="K643" s="507">
        <f>+ROUND(IF($E643="DIT",TR_MARZO_2025!$E$15,TR_MARZO_2025!$E$16),LOOKUP($H643,TR_MARZO_2025!$B$71:$C$73,TR_MARZO_2025!$C$71:$C$73))</f>
        <v>0.18090000000000001</v>
      </c>
    </row>
    <row r="644" spans="1:11" ht="16.5" x14ac:dyDescent="0.3">
      <c r="A644" s="67" t="str">
        <f t="shared" si="29"/>
        <v>APBTTransmisiónBaja California</v>
      </c>
      <c r="B644" s="250" t="str">
        <f t="shared" si="31"/>
        <v>APBTEnergíaBaja California</v>
      </c>
      <c r="C644" s="67" t="str">
        <f t="shared" si="28"/>
        <v>APBTTransmisiónEnergíaBaja California</v>
      </c>
      <c r="E644" s="180" t="s">
        <v>57</v>
      </c>
      <c r="F644" s="181" t="s">
        <v>192</v>
      </c>
      <c r="G644" s="181" t="s">
        <v>184</v>
      </c>
      <c r="H644" s="181" t="s">
        <v>135</v>
      </c>
      <c r="I644" s="181" t="s">
        <v>49</v>
      </c>
      <c r="J644" s="99" t="s">
        <v>161</v>
      </c>
      <c r="K644" s="507">
        <f>+ROUND(IF($E644="DIT",TR_MARZO_2025!$E$15,TR_MARZO_2025!$E$16),LOOKUP($H644,TR_MARZO_2025!$B$71:$C$73,TR_MARZO_2025!$C$71:$C$73))</f>
        <v>0.18090000000000001</v>
      </c>
    </row>
    <row r="645" spans="1:11" ht="16.5" x14ac:dyDescent="0.3">
      <c r="A645" s="67" t="str">
        <f t="shared" si="29"/>
        <v>APMTTransmisiónBaja California</v>
      </c>
      <c r="B645" s="250" t="str">
        <f t="shared" si="31"/>
        <v>APMTEnergíaBaja California</v>
      </c>
      <c r="C645" s="67" t="str">
        <f t="shared" si="28"/>
        <v>APMTTransmisiónEnergíaBaja California</v>
      </c>
      <c r="E645" s="180" t="s">
        <v>58</v>
      </c>
      <c r="F645" s="181" t="s">
        <v>192</v>
      </c>
      <c r="G645" s="181" t="s">
        <v>184</v>
      </c>
      <c r="H645" s="181" t="s">
        <v>135</v>
      </c>
      <c r="I645" s="181" t="s">
        <v>49</v>
      </c>
      <c r="J645" s="99" t="s">
        <v>161</v>
      </c>
      <c r="K645" s="507">
        <f>+ROUND(IF($E645="DIT",TR_MARZO_2025!$E$15,TR_MARZO_2025!$E$16),LOOKUP($H645,TR_MARZO_2025!$B$71:$C$73,TR_MARZO_2025!$C$71:$C$73))</f>
        <v>0.18090000000000001</v>
      </c>
    </row>
    <row r="646" spans="1:11" ht="16.5" x14ac:dyDescent="0.3">
      <c r="A646" s="67" t="str">
        <f t="shared" si="29"/>
        <v>GDMTHTransmisiónBaja California</v>
      </c>
      <c r="B646" s="250" t="str">
        <f t="shared" si="31"/>
        <v>GDMTHEnergíaBaja California</v>
      </c>
      <c r="C646" s="67" t="str">
        <f t="shared" si="28"/>
        <v>GDMTHTransmisiónEnergíaBaja California</v>
      </c>
      <c r="E646" s="180" t="s">
        <v>54</v>
      </c>
      <c r="F646" s="181" t="s">
        <v>192</v>
      </c>
      <c r="G646" s="181" t="s">
        <v>184</v>
      </c>
      <c r="H646" s="181" t="s">
        <v>135</v>
      </c>
      <c r="I646" s="181" t="s">
        <v>49</v>
      </c>
      <c r="J646" s="99" t="s">
        <v>161</v>
      </c>
      <c r="K646" s="507">
        <f>+ROUND(IF($E646="DIT",TR_MARZO_2025!$E$15,TR_MARZO_2025!$E$16),LOOKUP($H646,TR_MARZO_2025!$B$71:$C$73,TR_MARZO_2025!$C$71:$C$73))</f>
        <v>0.18090000000000001</v>
      </c>
    </row>
    <row r="647" spans="1:11" ht="16.5" x14ac:dyDescent="0.3">
      <c r="A647" s="67" t="str">
        <f t="shared" si="29"/>
        <v>GDMTOTransmisiónBaja California</v>
      </c>
      <c r="B647" s="250" t="str">
        <f t="shared" si="31"/>
        <v>GDMTOEnergíaBaja California</v>
      </c>
      <c r="C647" s="67" t="str">
        <f t="shared" si="28"/>
        <v>GDMTOTransmisiónEnergíaBaja California</v>
      </c>
      <c r="E647" s="180" t="s">
        <v>55</v>
      </c>
      <c r="F647" s="181" t="s">
        <v>192</v>
      </c>
      <c r="G647" s="181" t="s">
        <v>184</v>
      </c>
      <c r="H647" s="181" t="s">
        <v>135</v>
      </c>
      <c r="I647" s="181" t="s">
        <v>49</v>
      </c>
      <c r="J647" s="99" t="s">
        <v>161</v>
      </c>
      <c r="K647" s="507">
        <f>+ROUND(IF($E647="DIT",TR_MARZO_2025!$E$15,TR_MARZO_2025!$E$16),LOOKUP($H647,TR_MARZO_2025!$B$71:$C$73,TR_MARZO_2025!$C$71:$C$73))</f>
        <v>0.18090000000000001</v>
      </c>
    </row>
    <row r="648" spans="1:11" ht="16.5" x14ac:dyDescent="0.3">
      <c r="A648" s="67" t="str">
        <f t="shared" si="29"/>
        <v>RAMTTransmisiónBaja California</v>
      </c>
      <c r="B648" s="250" t="str">
        <f t="shared" si="31"/>
        <v>RAMTEnergíaBaja California</v>
      </c>
      <c r="C648" s="67" t="str">
        <f t="shared" si="28"/>
        <v>RAMTTransmisiónEnergíaBaja California</v>
      </c>
      <c r="E648" s="180" t="s">
        <v>60</v>
      </c>
      <c r="F648" s="181" t="s">
        <v>192</v>
      </c>
      <c r="G648" s="181" t="s">
        <v>184</v>
      </c>
      <c r="H648" s="181" t="s">
        <v>135</v>
      </c>
      <c r="I648" s="181" t="s">
        <v>49</v>
      </c>
      <c r="J648" s="99" t="s">
        <v>161</v>
      </c>
      <c r="K648" s="507">
        <f>+ROUND(IF($E648="DIT",TR_MARZO_2025!$E$15,TR_MARZO_2025!$E$16),LOOKUP($H648,TR_MARZO_2025!$B$71:$C$73,TR_MARZO_2025!$C$71:$C$73))</f>
        <v>0.18090000000000001</v>
      </c>
    </row>
    <row r="649" spans="1:11" ht="16.5" x14ac:dyDescent="0.3">
      <c r="A649" s="67" t="str">
        <f t="shared" si="29"/>
        <v>DISTTransmisiónBaja California</v>
      </c>
      <c r="B649" s="250" t="str">
        <f t="shared" si="31"/>
        <v>DISTEnergíaBaja California</v>
      </c>
      <c r="C649" s="67" t="str">
        <f t="shared" si="28"/>
        <v>DISTTransmisiónEnergíaBaja California</v>
      </c>
      <c r="E649" s="180" t="s">
        <v>51</v>
      </c>
      <c r="F649" s="181" t="s">
        <v>192</v>
      </c>
      <c r="G649" s="181" t="s">
        <v>184</v>
      </c>
      <c r="H649" s="181" t="s">
        <v>135</v>
      </c>
      <c r="I649" s="181" t="s">
        <v>49</v>
      </c>
      <c r="J649" s="285" t="s">
        <v>161</v>
      </c>
      <c r="K649" s="507">
        <f>+ROUND(IF($E649="DIT",TR_MARZO_2025!$E$15,TR_MARZO_2025!$E$16),LOOKUP($H649,TR_MARZO_2025!$B$71:$C$73,TR_MARZO_2025!$C$71:$C$73))</f>
        <v>0.18090000000000001</v>
      </c>
    </row>
    <row r="650" spans="1:11" ht="16.5" x14ac:dyDescent="0.3">
      <c r="A650" s="67" t="str">
        <f t="shared" si="29"/>
        <v>DITTransmisiónBaja California</v>
      </c>
      <c r="B650" s="250" t="str">
        <f t="shared" si="31"/>
        <v>DITEnergíaBaja California</v>
      </c>
      <c r="C650" s="67" t="str">
        <f t="shared" ref="C650:C713" si="32">E650&amp;F650&amp;H650&amp;I650</f>
        <v>DITTransmisiónEnergíaBaja California</v>
      </c>
      <c r="E650" s="180" t="s">
        <v>52</v>
      </c>
      <c r="F650" s="181" t="s">
        <v>192</v>
      </c>
      <c r="G650" s="181" t="s">
        <v>184</v>
      </c>
      <c r="H650" s="181" t="s">
        <v>135</v>
      </c>
      <c r="I650" s="181" t="s">
        <v>49</v>
      </c>
      <c r="J650" s="285" t="s">
        <v>161</v>
      </c>
      <c r="K650" s="507">
        <f>+ROUND(IF($E650="DIT",TR_MARZO_2025!$E$15,TR_MARZO_2025!$E$16),LOOKUP($H650,TR_MARZO_2025!$B$71:$C$73,TR_MARZO_2025!$C$71:$C$73))</f>
        <v>7.9399999999999998E-2</v>
      </c>
    </row>
    <row r="651" spans="1:11" ht="16.5" x14ac:dyDescent="0.3">
      <c r="A651" s="67" t="str">
        <f t="shared" ref="A651:A714" si="33">IF(J651="NA",E651&amp;F651&amp;I651,E651&amp;F651&amp;I651&amp;J651)</f>
        <v>DB1TransmisiónBaja California Sur</v>
      </c>
      <c r="B651" s="250" t="str">
        <f t="shared" si="31"/>
        <v>DB1EnergíaBaja California Sur</v>
      </c>
      <c r="C651" s="67" t="str">
        <f t="shared" si="32"/>
        <v>DB1TransmisiónEnergíaBaja California Sur</v>
      </c>
      <c r="E651" s="180" t="s">
        <v>48</v>
      </c>
      <c r="F651" s="181" t="s">
        <v>192</v>
      </c>
      <c r="G651" s="181" t="s">
        <v>184</v>
      </c>
      <c r="H651" s="181" t="s">
        <v>135</v>
      </c>
      <c r="I651" s="181" t="s">
        <v>61</v>
      </c>
      <c r="J651" s="285" t="s">
        <v>161</v>
      </c>
      <c r="K651" s="507">
        <f>+ROUND(IF($E651="DIT",TR_MARZO_2025!$E$15,TR_MARZO_2025!$E$16),LOOKUP($H651,TR_MARZO_2025!$B$71:$C$73,TR_MARZO_2025!$C$71:$C$73))</f>
        <v>0.18090000000000001</v>
      </c>
    </row>
    <row r="652" spans="1:11" ht="16.5" x14ac:dyDescent="0.3">
      <c r="A652" s="67" t="str">
        <f t="shared" si="33"/>
        <v>DB2TransmisiónBaja California Sur</v>
      </c>
      <c r="B652" s="250" t="str">
        <f t="shared" si="31"/>
        <v>DB2EnergíaBaja California Sur</v>
      </c>
      <c r="C652" s="67" t="str">
        <f t="shared" si="32"/>
        <v>DB2TransmisiónEnergíaBaja California Sur</v>
      </c>
      <c r="E652" s="180" t="s">
        <v>50</v>
      </c>
      <c r="F652" s="181" t="s">
        <v>192</v>
      </c>
      <c r="G652" s="181" t="s">
        <v>184</v>
      </c>
      <c r="H652" s="181" t="s">
        <v>135</v>
      </c>
      <c r="I652" s="181" t="s">
        <v>61</v>
      </c>
      <c r="J652" s="285" t="s">
        <v>161</v>
      </c>
      <c r="K652" s="507">
        <f>+ROUND(IF($E652="DIT",TR_MARZO_2025!$E$15,TR_MARZO_2025!$E$16),LOOKUP($H652,TR_MARZO_2025!$B$71:$C$73,TR_MARZO_2025!$C$71:$C$73))</f>
        <v>0.18090000000000001</v>
      </c>
    </row>
    <row r="653" spans="1:11" ht="16.5" x14ac:dyDescent="0.3">
      <c r="A653" s="67" t="str">
        <f t="shared" si="33"/>
        <v>PDBTTransmisiónBaja California Sur</v>
      </c>
      <c r="B653" s="250" t="str">
        <f t="shared" si="31"/>
        <v>PDBTEnergíaBaja California Sur</v>
      </c>
      <c r="C653" s="67" t="str">
        <f t="shared" si="32"/>
        <v>PDBTTransmisiónEnergíaBaja California Sur</v>
      </c>
      <c r="E653" s="180" t="s">
        <v>56</v>
      </c>
      <c r="F653" s="181" t="s">
        <v>192</v>
      </c>
      <c r="G653" s="181" t="s">
        <v>184</v>
      </c>
      <c r="H653" s="181" t="s">
        <v>135</v>
      </c>
      <c r="I653" s="181" t="s">
        <v>61</v>
      </c>
      <c r="J653" s="285" t="s">
        <v>161</v>
      </c>
      <c r="K653" s="507">
        <f>+ROUND(IF($E653="DIT",TR_MARZO_2025!$E$15,TR_MARZO_2025!$E$16),LOOKUP($H653,TR_MARZO_2025!$B$71:$C$73,TR_MARZO_2025!$C$71:$C$73))</f>
        <v>0.18090000000000001</v>
      </c>
    </row>
    <row r="654" spans="1:11" ht="16.5" x14ac:dyDescent="0.3">
      <c r="A654" s="67" t="str">
        <f t="shared" si="33"/>
        <v>GDBTTransmisiónBaja California Sur</v>
      </c>
      <c r="B654" s="250" t="str">
        <f t="shared" si="31"/>
        <v>GDBTEnergíaBaja California Sur</v>
      </c>
      <c r="C654" s="67" t="str">
        <f t="shared" si="32"/>
        <v>GDBTTransmisiónEnergíaBaja California Sur</v>
      </c>
      <c r="E654" s="187" t="s">
        <v>53</v>
      </c>
      <c r="F654" s="181" t="s">
        <v>192</v>
      </c>
      <c r="G654" s="181" t="s">
        <v>184</v>
      </c>
      <c r="H654" s="181" t="s">
        <v>135</v>
      </c>
      <c r="I654" s="181" t="s">
        <v>61</v>
      </c>
      <c r="J654" s="285" t="s">
        <v>161</v>
      </c>
      <c r="K654" s="507">
        <f>+ROUND(IF($E654="DIT",TR_MARZO_2025!$E$15,TR_MARZO_2025!$E$16),LOOKUP($H654,TR_MARZO_2025!$B$71:$C$73,TR_MARZO_2025!$C$71:$C$73))</f>
        <v>0.18090000000000001</v>
      </c>
    </row>
    <row r="655" spans="1:11" ht="16.5" x14ac:dyDescent="0.3">
      <c r="A655" s="67" t="str">
        <f t="shared" si="33"/>
        <v>RABTTransmisiónBaja California Sur</v>
      </c>
      <c r="B655" s="250" t="str">
        <f t="shared" si="31"/>
        <v>RABTEnergíaBaja California Sur</v>
      </c>
      <c r="C655" s="67" t="str">
        <f t="shared" si="32"/>
        <v>RABTTransmisiónEnergíaBaja California Sur</v>
      </c>
      <c r="E655" s="187" t="s">
        <v>59</v>
      </c>
      <c r="F655" s="181" t="s">
        <v>192</v>
      </c>
      <c r="G655" s="181" t="s">
        <v>184</v>
      </c>
      <c r="H655" s="181" t="s">
        <v>135</v>
      </c>
      <c r="I655" s="181" t="s">
        <v>61</v>
      </c>
      <c r="J655" s="285" t="s">
        <v>161</v>
      </c>
      <c r="K655" s="507">
        <f>+ROUND(IF($E655="DIT",TR_MARZO_2025!$E$15,TR_MARZO_2025!$E$16),LOOKUP($H655,TR_MARZO_2025!$B$71:$C$73,TR_MARZO_2025!$C$71:$C$73))</f>
        <v>0.18090000000000001</v>
      </c>
    </row>
    <row r="656" spans="1:11" ht="16.5" x14ac:dyDescent="0.3">
      <c r="A656" s="67" t="str">
        <f t="shared" si="33"/>
        <v>APBTTransmisiónBaja California Sur</v>
      </c>
      <c r="B656" s="250" t="str">
        <f t="shared" si="31"/>
        <v>APBTEnergíaBaja California Sur</v>
      </c>
      <c r="C656" s="67" t="str">
        <f t="shared" si="32"/>
        <v>APBTTransmisiónEnergíaBaja California Sur</v>
      </c>
      <c r="E656" s="180" t="s">
        <v>57</v>
      </c>
      <c r="F656" s="181" t="s">
        <v>192</v>
      </c>
      <c r="G656" s="181" t="s">
        <v>184</v>
      </c>
      <c r="H656" s="181" t="s">
        <v>135</v>
      </c>
      <c r="I656" s="181" t="s">
        <v>61</v>
      </c>
      <c r="J656" s="285" t="s">
        <v>161</v>
      </c>
      <c r="K656" s="505">
        <f>+ROUND(IF($E656="DIT",TR_MARZO_2025!$E$15,TR_MARZO_2025!$E$16),LOOKUP($H656,TR_MARZO_2025!$B$71:$C$73,TR_MARZO_2025!$C$71:$C$73))</f>
        <v>0.18090000000000001</v>
      </c>
    </row>
    <row r="657" spans="1:11" ht="16.5" x14ac:dyDescent="0.3">
      <c r="A657" s="67" t="str">
        <f t="shared" si="33"/>
        <v>APMTTransmisiónBaja California Sur</v>
      </c>
      <c r="B657" s="250" t="str">
        <f t="shared" si="31"/>
        <v>APMTEnergíaBaja California Sur</v>
      </c>
      <c r="C657" s="67" t="str">
        <f t="shared" si="32"/>
        <v>APMTTransmisiónEnergíaBaja California Sur</v>
      </c>
      <c r="E657" s="180" t="s">
        <v>58</v>
      </c>
      <c r="F657" s="181" t="s">
        <v>192</v>
      </c>
      <c r="G657" s="181" t="s">
        <v>184</v>
      </c>
      <c r="H657" s="181" t="s">
        <v>135</v>
      </c>
      <c r="I657" s="181" t="s">
        <v>61</v>
      </c>
      <c r="J657" s="285" t="s">
        <v>161</v>
      </c>
      <c r="K657" s="505">
        <f>+ROUND(IF($E657="DIT",TR_MARZO_2025!$E$15,TR_MARZO_2025!$E$16),LOOKUP($H657,TR_MARZO_2025!$B$71:$C$73,TR_MARZO_2025!$C$71:$C$73))</f>
        <v>0.18090000000000001</v>
      </c>
    </row>
    <row r="658" spans="1:11" ht="16.5" x14ac:dyDescent="0.3">
      <c r="A658" s="67" t="str">
        <f t="shared" si="33"/>
        <v>GDMTHTransmisiónBaja California Sur</v>
      </c>
      <c r="B658" s="250" t="str">
        <f t="shared" si="31"/>
        <v>GDMTHEnergíaBaja California Sur</v>
      </c>
      <c r="C658" s="67" t="str">
        <f t="shared" si="32"/>
        <v>GDMTHTransmisiónEnergíaBaja California Sur</v>
      </c>
      <c r="E658" s="180" t="s">
        <v>54</v>
      </c>
      <c r="F658" s="181" t="s">
        <v>192</v>
      </c>
      <c r="G658" s="181" t="s">
        <v>184</v>
      </c>
      <c r="H658" s="181" t="s">
        <v>135</v>
      </c>
      <c r="I658" s="181" t="s">
        <v>61</v>
      </c>
      <c r="J658" s="285" t="s">
        <v>161</v>
      </c>
      <c r="K658" s="505">
        <f>+ROUND(IF($E658="DIT",TR_MARZO_2025!$E$15,TR_MARZO_2025!$E$16),LOOKUP($H658,TR_MARZO_2025!$B$71:$C$73,TR_MARZO_2025!$C$71:$C$73))</f>
        <v>0.18090000000000001</v>
      </c>
    </row>
    <row r="659" spans="1:11" ht="16.5" x14ac:dyDescent="0.3">
      <c r="A659" s="67" t="str">
        <f t="shared" si="33"/>
        <v>GDMTOTransmisiónBaja California Sur</v>
      </c>
      <c r="B659" s="250" t="str">
        <f t="shared" si="31"/>
        <v>GDMTOEnergíaBaja California Sur</v>
      </c>
      <c r="C659" s="67" t="str">
        <f t="shared" si="32"/>
        <v>GDMTOTransmisiónEnergíaBaja California Sur</v>
      </c>
      <c r="E659" s="180" t="s">
        <v>55</v>
      </c>
      <c r="F659" s="181" t="s">
        <v>192</v>
      </c>
      <c r="G659" s="181" t="s">
        <v>184</v>
      </c>
      <c r="H659" s="181" t="s">
        <v>135</v>
      </c>
      <c r="I659" s="181" t="s">
        <v>61</v>
      </c>
      <c r="J659" s="285" t="s">
        <v>161</v>
      </c>
      <c r="K659" s="505">
        <f>+ROUND(IF($E659="DIT",TR_MARZO_2025!$E$15,TR_MARZO_2025!$E$16),LOOKUP($H659,TR_MARZO_2025!$B$71:$C$73,TR_MARZO_2025!$C$71:$C$73))</f>
        <v>0.18090000000000001</v>
      </c>
    </row>
    <row r="660" spans="1:11" ht="16.5" x14ac:dyDescent="0.3">
      <c r="A660" s="67" t="str">
        <f t="shared" si="33"/>
        <v>RAMTTransmisiónBaja California Sur</v>
      </c>
      <c r="B660" s="250" t="str">
        <f t="shared" si="31"/>
        <v>RAMTEnergíaBaja California Sur</v>
      </c>
      <c r="C660" s="67" t="str">
        <f t="shared" si="32"/>
        <v>RAMTTransmisiónEnergíaBaja California Sur</v>
      </c>
      <c r="E660" s="180" t="s">
        <v>60</v>
      </c>
      <c r="F660" s="181" t="s">
        <v>192</v>
      </c>
      <c r="G660" s="181" t="s">
        <v>184</v>
      </c>
      <c r="H660" s="181" t="s">
        <v>135</v>
      </c>
      <c r="I660" s="181" t="s">
        <v>61</v>
      </c>
      <c r="J660" s="285" t="s">
        <v>161</v>
      </c>
      <c r="K660" s="505">
        <f>+ROUND(IF($E660="DIT",TR_MARZO_2025!$E$15,TR_MARZO_2025!$E$16),LOOKUP($H660,TR_MARZO_2025!$B$71:$C$73,TR_MARZO_2025!$C$71:$C$73))</f>
        <v>0.18090000000000001</v>
      </c>
    </row>
    <row r="661" spans="1:11" ht="16.5" x14ac:dyDescent="0.3">
      <c r="A661" s="67" t="str">
        <f t="shared" si="33"/>
        <v>DISTTransmisiónBaja California Sur</v>
      </c>
      <c r="B661" s="250" t="str">
        <f t="shared" si="31"/>
        <v>DISTEnergíaBaja California Sur</v>
      </c>
      <c r="C661" s="67" t="str">
        <f t="shared" si="32"/>
        <v>DISTTransmisiónEnergíaBaja California Sur</v>
      </c>
      <c r="E661" s="180" t="s">
        <v>51</v>
      </c>
      <c r="F661" s="181" t="s">
        <v>192</v>
      </c>
      <c r="G661" s="181" t="s">
        <v>184</v>
      </c>
      <c r="H661" s="181" t="s">
        <v>135</v>
      </c>
      <c r="I661" s="181" t="s">
        <v>61</v>
      </c>
      <c r="J661" s="285" t="s">
        <v>161</v>
      </c>
      <c r="K661" s="505">
        <f>+ROUND(IF($E661="DIT",TR_MARZO_2025!$E$15,TR_MARZO_2025!$E$16),LOOKUP($H661,TR_MARZO_2025!$B$71:$C$73,TR_MARZO_2025!$C$71:$C$73))</f>
        <v>0.18090000000000001</v>
      </c>
    </row>
    <row r="662" spans="1:11" ht="16.5" x14ac:dyDescent="0.3">
      <c r="A662" s="67" t="str">
        <f t="shared" si="33"/>
        <v>DITTransmisiónBaja California Sur</v>
      </c>
      <c r="B662" s="250" t="str">
        <f t="shared" si="31"/>
        <v>DITEnergíaBaja California Sur</v>
      </c>
      <c r="C662" s="67" t="str">
        <f t="shared" si="32"/>
        <v>DITTransmisiónEnergíaBaja California Sur</v>
      </c>
      <c r="E662" s="180" t="s">
        <v>52</v>
      </c>
      <c r="F662" s="181" t="s">
        <v>192</v>
      </c>
      <c r="G662" s="181" t="s">
        <v>184</v>
      </c>
      <c r="H662" s="181" t="s">
        <v>135</v>
      </c>
      <c r="I662" s="181" t="s">
        <v>61</v>
      </c>
      <c r="J662" s="285" t="s">
        <v>161</v>
      </c>
      <c r="K662" s="505">
        <f>+ROUND(IF($E662="DIT",TR_MARZO_2025!$E$15,TR_MARZO_2025!$E$16),LOOKUP($H662,TR_MARZO_2025!$B$71:$C$73,TR_MARZO_2025!$C$71:$C$73))</f>
        <v>7.9399999999999998E-2</v>
      </c>
    </row>
    <row r="663" spans="1:11" ht="16.5" x14ac:dyDescent="0.3">
      <c r="A663" s="67" t="str">
        <f t="shared" si="33"/>
        <v>DB1TransmisiónBajío</v>
      </c>
      <c r="B663" s="250" t="str">
        <f t="shared" si="31"/>
        <v>DB1EnergíaBajío</v>
      </c>
      <c r="C663" s="67" t="str">
        <f t="shared" si="32"/>
        <v>DB1TransmisiónEnergíaBajío</v>
      </c>
      <c r="E663" s="180" t="s">
        <v>48</v>
      </c>
      <c r="F663" s="181" t="s">
        <v>192</v>
      </c>
      <c r="G663" s="181" t="s">
        <v>184</v>
      </c>
      <c r="H663" s="181" t="s">
        <v>135</v>
      </c>
      <c r="I663" s="181" t="s">
        <v>62</v>
      </c>
      <c r="J663" s="285" t="s">
        <v>161</v>
      </c>
      <c r="K663" s="505">
        <f>+ROUND(IF($E663="DIT",TR_MARZO_2025!$E$15,TR_MARZO_2025!$E$16),LOOKUP($H663,TR_MARZO_2025!$B$71:$C$73,TR_MARZO_2025!$C$71:$C$73))</f>
        <v>0.18090000000000001</v>
      </c>
    </row>
    <row r="664" spans="1:11" ht="16.5" x14ac:dyDescent="0.3">
      <c r="A664" s="67" t="str">
        <f t="shared" si="33"/>
        <v>DB2TransmisiónBajío</v>
      </c>
      <c r="B664" s="250" t="str">
        <f t="shared" si="31"/>
        <v>DB2EnergíaBajío</v>
      </c>
      <c r="C664" s="67" t="str">
        <f t="shared" si="32"/>
        <v>DB2TransmisiónEnergíaBajío</v>
      </c>
      <c r="E664" s="180" t="s">
        <v>50</v>
      </c>
      <c r="F664" s="181" t="s">
        <v>192</v>
      </c>
      <c r="G664" s="181" t="s">
        <v>184</v>
      </c>
      <c r="H664" s="181" t="s">
        <v>135</v>
      </c>
      <c r="I664" s="181" t="s">
        <v>62</v>
      </c>
      <c r="J664" s="285" t="s">
        <v>161</v>
      </c>
      <c r="K664" s="505">
        <f>+ROUND(IF($E664="DIT",TR_MARZO_2025!$E$15,TR_MARZO_2025!$E$16),LOOKUP($H664,TR_MARZO_2025!$B$71:$C$73,TR_MARZO_2025!$C$71:$C$73))</f>
        <v>0.18090000000000001</v>
      </c>
    </row>
    <row r="665" spans="1:11" ht="16.5" x14ac:dyDescent="0.3">
      <c r="A665" s="67" t="str">
        <f t="shared" si="33"/>
        <v>PDBTTransmisiónBajío</v>
      </c>
      <c r="B665" s="250" t="str">
        <f t="shared" si="31"/>
        <v>PDBTEnergíaBajío</v>
      </c>
      <c r="C665" s="67" t="str">
        <f t="shared" si="32"/>
        <v>PDBTTransmisiónEnergíaBajío</v>
      </c>
      <c r="E665" s="180" t="s">
        <v>56</v>
      </c>
      <c r="F665" s="181" t="s">
        <v>192</v>
      </c>
      <c r="G665" s="181" t="s">
        <v>184</v>
      </c>
      <c r="H665" s="181" t="s">
        <v>135</v>
      </c>
      <c r="I665" s="181" t="s">
        <v>62</v>
      </c>
      <c r="J665" s="285" t="s">
        <v>161</v>
      </c>
      <c r="K665" s="505">
        <f>+ROUND(IF($E665="DIT",TR_MARZO_2025!$E$15,TR_MARZO_2025!$E$16),LOOKUP($H665,TR_MARZO_2025!$B$71:$C$73,TR_MARZO_2025!$C$71:$C$73))</f>
        <v>0.18090000000000001</v>
      </c>
    </row>
    <row r="666" spans="1:11" ht="16.5" x14ac:dyDescent="0.3">
      <c r="A666" s="67" t="str">
        <f t="shared" si="33"/>
        <v>GDBTTransmisiónBajío</v>
      </c>
      <c r="B666" s="250" t="str">
        <f t="shared" si="31"/>
        <v>GDBTEnergíaBajío</v>
      </c>
      <c r="C666" s="67" t="str">
        <f t="shared" si="32"/>
        <v>GDBTTransmisiónEnergíaBajío</v>
      </c>
      <c r="E666" s="180" t="s">
        <v>53</v>
      </c>
      <c r="F666" s="181" t="s">
        <v>192</v>
      </c>
      <c r="G666" s="181" t="s">
        <v>184</v>
      </c>
      <c r="H666" s="181" t="s">
        <v>135</v>
      </c>
      <c r="I666" s="181" t="s">
        <v>62</v>
      </c>
      <c r="J666" s="285" t="s">
        <v>161</v>
      </c>
      <c r="K666" s="505">
        <f>+ROUND(IF($E666="DIT",TR_MARZO_2025!$E$15,TR_MARZO_2025!$E$16),LOOKUP($H666,TR_MARZO_2025!$B$71:$C$73,TR_MARZO_2025!$C$71:$C$73))</f>
        <v>0.18090000000000001</v>
      </c>
    </row>
    <row r="667" spans="1:11" ht="16.5" x14ac:dyDescent="0.3">
      <c r="A667" s="67" t="str">
        <f t="shared" si="33"/>
        <v>RABTTransmisiónBajío</v>
      </c>
      <c r="B667" s="250" t="str">
        <f t="shared" si="31"/>
        <v>RABTEnergíaBajío</v>
      </c>
      <c r="C667" s="67" t="str">
        <f t="shared" si="32"/>
        <v>RABTTransmisiónEnergíaBajío</v>
      </c>
      <c r="E667" s="187" t="s">
        <v>59</v>
      </c>
      <c r="F667" s="181" t="s">
        <v>192</v>
      </c>
      <c r="G667" s="181" t="s">
        <v>184</v>
      </c>
      <c r="H667" s="181" t="s">
        <v>135</v>
      </c>
      <c r="I667" s="181" t="s">
        <v>62</v>
      </c>
      <c r="J667" s="285" t="s">
        <v>161</v>
      </c>
      <c r="K667" s="505">
        <f>+ROUND(IF($E667="DIT",TR_MARZO_2025!$E$15,TR_MARZO_2025!$E$16),LOOKUP($H667,TR_MARZO_2025!$B$71:$C$73,TR_MARZO_2025!$C$71:$C$73))</f>
        <v>0.18090000000000001</v>
      </c>
    </row>
    <row r="668" spans="1:11" ht="16.5" x14ac:dyDescent="0.3">
      <c r="A668" s="67" t="str">
        <f t="shared" si="33"/>
        <v>APBTTransmisiónBajío</v>
      </c>
      <c r="B668" s="250" t="str">
        <f t="shared" si="31"/>
        <v>APBTEnergíaBajío</v>
      </c>
      <c r="C668" s="67" t="str">
        <f t="shared" si="32"/>
        <v>APBTTransmisiónEnergíaBajío</v>
      </c>
      <c r="E668" s="180" t="s">
        <v>57</v>
      </c>
      <c r="F668" s="181" t="s">
        <v>192</v>
      </c>
      <c r="G668" s="181" t="s">
        <v>184</v>
      </c>
      <c r="H668" s="181" t="s">
        <v>135</v>
      </c>
      <c r="I668" s="181" t="s">
        <v>62</v>
      </c>
      <c r="J668" s="285" t="s">
        <v>161</v>
      </c>
      <c r="K668" s="505">
        <f>+ROUND(IF($E668="DIT",TR_MARZO_2025!$E$15,TR_MARZO_2025!$E$16),LOOKUP($H668,TR_MARZO_2025!$B$71:$C$73,TR_MARZO_2025!$C$71:$C$73))</f>
        <v>0.18090000000000001</v>
      </c>
    </row>
    <row r="669" spans="1:11" ht="16.5" x14ac:dyDescent="0.3">
      <c r="A669" s="67" t="str">
        <f t="shared" si="33"/>
        <v>APMTTransmisiónBajío</v>
      </c>
      <c r="B669" s="250" t="str">
        <f t="shared" si="31"/>
        <v>APMTEnergíaBajío</v>
      </c>
      <c r="C669" s="67" t="str">
        <f t="shared" si="32"/>
        <v>APMTTransmisiónEnergíaBajío</v>
      </c>
      <c r="E669" s="180" t="s">
        <v>58</v>
      </c>
      <c r="F669" s="181" t="s">
        <v>192</v>
      </c>
      <c r="G669" s="181" t="s">
        <v>184</v>
      </c>
      <c r="H669" s="181" t="s">
        <v>135</v>
      </c>
      <c r="I669" s="181" t="s">
        <v>62</v>
      </c>
      <c r="J669" s="285" t="s">
        <v>161</v>
      </c>
      <c r="K669" s="505">
        <f>+ROUND(IF($E669="DIT",TR_MARZO_2025!$E$15,TR_MARZO_2025!$E$16),LOOKUP($H669,TR_MARZO_2025!$B$71:$C$73,TR_MARZO_2025!$C$71:$C$73))</f>
        <v>0.18090000000000001</v>
      </c>
    </row>
    <row r="670" spans="1:11" ht="16.5" x14ac:dyDescent="0.3">
      <c r="A670" s="67" t="str">
        <f t="shared" si="33"/>
        <v>GDMTHTransmisiónBajío</v>
      </c>
      <c r="B670" s="250" t="str">
        <f t="shared" si="31"/>
        <v>GDMTHEnergíaBajío</v>
      </c>
      <c r="C670" s="67" t="str">
        <f t="shared" si="32"/>
        <v>GDMTHTransmisiónEnergíaBajío</v>
      </c>
      <c r="E670" s="180" t="s">
        <v>54</v>
      </c>
      <c r="F670" s="181" t="s">
        <v>192</v>
      </c>
      <c r="G670" s="181" t="s">
        <v>184</v>
      </c>
      <c r="H670" s="181" t="s">
        <v>135</v>
      </c>
      <c r="I670" s="181" t="s">
        <v>62</v>
      </c>
      <c r="J670" s="285" t="s">
        <v>161</v>
      </c>
      <c r="K670" s="505">
        <f>+ROUND(IF($E670="DIT",TR_MARZO_2025!$E$15,TR_MARZO_2025!$E$16),LOOKUP($H670,TR_MARZO_2025!$B$71:$C$73,TR_MARZO_2025!$C$71:$C$73))</f>
        <v>0.18090000000000001</v>
      </c>
    </row>
    <row r="671" spans="1:11" ht="16.5" x14ac:dyDescent="0.3">
      <c r="A671" s="67" t="str">
        <f t="shared" si="33"/>
        <v>GDMTOTransmisiónBajío</v>
      </c>
      <c r="B671" s="250" t="str">
        <f t="shared" si="31"/>
        <v>GDMTOEnergíaBajío</v>
      </c>
      <c r="C671" s="67" t="str">
        <f t="shared" si="32"/>
        <v>GDMTOTransmisiónEnergíaBajío</v>
      </c>
      <c r="E671" s="180" t="s">
        <v>55</v>
      </c>
      <c r="F671" s="181" t="s">
        <v>192</v>
      </c>
      <c r="G671" s="181" t="s">
        <v>184</v>
      </c>
      <c r="H671" s="181" t="s">
        <v>135</v>
      </c>
      <c r="I671" s="181" t="s">
        <v>62</v>
      </c>
      <c r="J671" s="285" t="s">
        <v>161</v>
      </c>
      <c r="K671" s="505">
        <f>+ROUND(IF($E671="DIT",TR_MARZO_2025!$E$15,TR_MARZO_2025!$E$16),LOOKUP($H671,TR_MARZO_2025!$B$71:$C$73,TR_MARZO_2025!$C$71:$C$73))</f>
        <v>0.18090000000000001</v>
      </c>
    </row>
    <row r="672" spans="1:11" ht="16.5" x14ac:dyDescent="0.3">
      <c r="A672" s="67" t="str">
        <f t="shared" si="33"/>
        <v>RAMTTransmisiónBajío</v>
      </c>
      <c r="B672" s="250" t="str">
        <f t="shared" si="31"/>
        <v>RAMTEnergíaBajío</v>
      </c>
      <c r="C672" s="67" t="str">
        <f t="shared" si="32"/>
        <v>RAMTTransmisiónEnergíaBajío</v>
      </c>
      <c r="E672" s="180" t="s">
        <v>60</v>
      </c>
      <c r="F672" s="181" t="s">
        <v>192</v>
      </c>
      <c r="G672" s="181" t="s">
        <v>184</v>
      </c>
      <c r="H672" s="181" t="s">
        <v>135</v>
      </c>
      <c r="I672" s="181" t="s">
        <v>62</v>
      </c>
      <c r="J672" s="285" t="s">
        <v>161</v>
      </c>
      <c r="K672" s="505">
        <f>+ROUND(IF($E672="DIT",TR_MARZO_2025!$E$15,TR_MARZO_2025!$E$16),LOOKUP($H672,TR_MARZO_2025!$B$71:$C$73,TR_MARZO_2025!$C$71:$C$73))</f>
        <v>0.18090000000000001</v>
      </c>
    </row>
    <row r="673" spans="1:11" ht="16.5" x14ac:dyDescent="0.3">
      <c r="A673" s="67" t="str">
        <f t="shared" si="33"/>
        <v>DISTTransmisiónBajío</v>
      </c>
      <c r="B673" s="250" t="str">
        <f t="shared" si="31"/>
        <v>DISTEnergíaBajío</v>
      </c>
      <c r="C673" s="67" t="str">
        <f t="shared" si="32"/>
        <v>DISTTransmisiónEnergíaBajío</v>
      </c>
      <c r="E673" s="180" t="s">
        <v>51</v>
      </c>
      <c r="F673" s="181" t="s">
        <v>192</v>
      </c>
      <c r="G673" s="181" t="s">
        <v>184</v>
      </c>
      <c r="H673" s="181" t="s">
        <v>135</v>
      </c>
      <c r="I673" s="181" t="s">
        <v>62</v>
      </c>
      <c r="J673" s="285" t="s">
        <v>161</v>
      </c>
      <c r="K673" s="505">
        <f>+ROUND(IF($E673="DIT",TR_MARZO_2025!$E$15,TR_MARZO_2025!$E$16),LOOKUP($H673,TR_MARZO_2025!$B$71:$C$73,TR_MARZO_2025!$C$71:$C$73))</f>
        <v>0.18090000000000001</v>
      </c>
    </row>
    <row r="674" spans="1:11" ht="16.5" x14ac:dyDescent="0.3">
      <c r="A674" s="67" t="str">
        <f t="shared" si="33"/>
        <v>DITTransmisiónBajío</v>
      </c>
      <c r="B674" s="250" t="str">
        <f t="shared" si="31"/>
        <v>DITEnergíaBajío</v>
      </c>
      <c r="C674" s="67" t="str">
        <f t="shared" si="32"/>
        <v>DITTransmisiónEnergíaBajío</v>
      </c>
      <c r="E674" s="180" t="s">
        <v>52</v>
      </c>
      <c r="F674" s="181" t="s">
        <v>192</v>
      </c>
      <c r="G674" s="181" t="s">
        <v>184</v>
      </c>
      <c r="H674" s="181" t="s">
        <v>135</v>
      </c>
      <c r="I674" s="181" t="s">
        <v>62</v>
      </c>
      <c r="J674" s="285" t="s">
        <v>161</v>
      </c>
      <c r="K674" s="505">
        <f>+ROUND(IF($E674="DIT",TR_MARZO_2025!$E$15,TR_MARZO_2025!$E$16),LOOKUP($H674,TR_MARZO_2025!$B$71:$C$73,TR_MARZO_2025!$C$71:$C$73))</f>
        <v>7.9399999999999998E-2</v>
      </c>
    </row>
    <row r="675" spans="1:11" ht="16.5" x14ac:dyDescent="0.3">
      <c r="A675" s="67" t="str">
        <f t="shared" si="33"/>
        <v>DB1TransmisiónCentro Occidente</v>
      </c>
      <c r="B675" s="250" t="str">
        <f t="shared" si="31"/>
        <v>DB1EnergíaCentro Occidente</v>
      </c>
      <c r="C675" s="67" t="str">
        <f t="shared" si="32"/>
        <v>DB1TransmisiónEnergíaCentro Occidente</v>
      </c>
      <c r="E675" s="180" t="s">
        <v>48</v>
      </c>
      <c r="F675" s="181" t="s">
        <v>192</v>
      </c>
      <c r="G675" s="181" t="s">
        <v>184</v>
      </c>
      <c r="H675" s="181" t="s">
        <v>135</v>
      </c>
      <c r="I675" s="181" t="s">
        <v>63</v>
      </c>
      <c r="J675" s="285" t="s">
        <v>161</v>
      </c>
      <c r="K675" s="505">
        <f>+ROUND(IF($E675="DIT",TR_MARZO_2025!$E$15,TR_MARZO_2025!$E$16),LOOKUP($H675,TR_MARZO_2025!$B$71:$C$73,TR_MARZO_2025!$C$71:$C$73))</f>
        <v>0.18090000000000001</v>
      </c>
    </row>
    <row r="676" spans="1:11" ht="16.5" x14ac:dyDescent="0.3">
      <c r="A676" s="67" t="str">
        <f t="shared" si="33"/>
        <v>DB2TransmisiónCentro Occidente</v>
      </c>
      <c r="B676" s="250" t="str">
        <f t="shared" si="31"/>
        <v>DB2EnergíaCentro Occidente</v>
      </c>
      <c r="C676" s="67" t="str">
        <f t="shared" si="32"/>
        <v>DB2TransmisiónEnergíaCentro Occidente</v>
      </c>
      <c r="E676" s="180" t="s">
        <v>50</v>
      </c>
      <c r="F676" s="181" t="s">
        <v>192</v>
      </c>
      <c r="G676" s="181" t="s">
        <v>184</v>
      </c>
      <c r="H676" s="181" t="s">
        <v>135</v>
      </c>
      <c r="I676" s="181" t="s">
        <v>63</v>
      </c>
      <c r="J676" s="285" t="s">
        <v>161</v>
      </c>
      <c r="K676" s="505">
        <f>+ROUND(IF($E676="DIT",TR_MARZO_2025!$E$15,TR_MARZO_2025!$E$16),LOOKUP($H676,TR_MARZO_2025!$B$71:$C$73,TR_MARZO_2025!$C$71:$C$73))</f>
        <v>0.18090000000000001</v>
      </c>
    </row>
    <row r="677" spans="1:11" ht="16.5" x14ac:dyDescent="0.3">
      <c r="A677" s="67" t="str">
        <f t="shared" si="33"/>
        <v>PDBTTransmisiónCentro Occidente</v>
      </c>
      <c r="B677" s="250" t="str">
        <f t="shared" si="31"/>
        <v>PDBTEnergíaCentro Occidente</v>
      </c>
      <c r="C677" s="67" t="str">
        <f t="shared" si="32"/>
        <v>PDBTTransmisiónEnergíaCentro Occidente</v>
      </c>
      <c r="E677" s="180" t="s">
        <v>56</v>
      </c>
      <c r="F677" s="181" t="s">
        <v>192</v>
      </c>
      <c r="G677" s="181" t="s">
        <v>184</v>
      </c>
      <c r="H677" s="181" t="s">
        <v>135</v>
      </c>
      <c r="I677" s="181" t="s">
        <v>63</v>
      </c>
      <c r="J677" s="285" t="s">
        <v>161</v>
      </c>
      <c r="K677" s="505">
        <f>+ROUND(IF($E677="DIT",TR_MARZO_2025!$E$15,TR_MARZO_2025!$E$16),LOOKUP($H677,TR_MARZO_2025!$B$71:$C$73,TR_MARZO_2025!$C$71:$C$73))</f>
        <v>0.18090000000000001</v>
      </c>
    </row>
    <row r="678" spans="1:11" ht="16.5" x14ac:dyDescent="0.3">
      <c r="A678" s="67" t="str">
        <f t="shared" si="33"/>
        <v>GDBTTransmisiónCentro Occidente</v>
      </c>
      <c r="B678" s="250" t="str">
        <f t="shared" si="31"/>
        <v>GDBTEnergíaCentro Occidente</v>
      </c>
      <c r="C678" s="67" t="str">
        <f t="shared" si="32"/>
        <v>GDBTTransmisiónEnergíaCentro Occidente</v>
      </c>
      <c r="E678" s="187" t="s">
        <v>53</v>
      </c>
      <c r="F678" s="181" t="s">
        <v>192</v>
      </c>
      <c r="G678" s="181" t="s">
        <v>184</v>
      </c>
      <c r="H678" s="181" t="s">
        <v>135</v>
      </c>
      <c r="I678" s="181" t="s">
        <v>63</v>
      </c>
      <c r="J678" s="285" t="s">
        <v>161</v>
      </c>
      <c r="K678" s="505">
        <f>+ROUND(IF($E678="DIT",TR_MARZO_2025!$E$15,TR_MARZO_2025!$E$16),LOOKUP($H678,TR_MARZO_2025!$B$71:$C$73,TR_MARZO_2025!$C$71:$C$73))</f>
        <v>0.18090000000000001</v>
      </c>
    </row>
    <row r="679" spans="1:11" ht="16.5" x14ac:dyDescent="0.3">
      <c r="A679" s="67" t="str">
        <f t="shared" si="33"/>
        <v>RABTTransmisiónCentro Occidente</v>
      </c>
      <c r="B679" s="250" t="str">
        <f t="shared" si="31"/>
        <v>RABTEnergíaCentro Occidente</v>
      </c>
      <c r="C679" s="67" t="str">
        <f t="shared" si="32"/>
        <v>RABTTransmisiónEnergíaCentro Occidente</v>
      </c>
      <c r="E679" s="187" t="s">
        <v>59</v>
      </c>
      <c r="F679" s="181" t="s">
        <v>192</v>
      </c>
      <c r="G679" s="181" t="s">
        <v>184</v>
      </c>
      <c r="H679" s="181" t="s">
        <v>135</v>
      </c>
      <c r="I679" s="181" t="s">
        <v>63</v>
      </c>
      <c r="J679" s="285" t="s">
        <v>161</v>
      </c>
      <c r="K679" s="505">
        <f>+ROUND(IF($E679="DIT",TR_MARZO_2025!$E$15,TR_MARZO_2025!$E$16),LOOKUP($H679,TR_MARZO_2025!$B$71:$C$73,TR_MARZO_2025!$C$71:$C$73))</f>
        <v>0.18090000000000001</v>
      </c>
    </row>
    <row r="680" spans="1:11" ht="16.5" x14ac:dyDescent="0.3">
      <c r="A680" s="67" t="str">
        <f t="shared" si="33"/>
        <v>APBTTransmisiónCentro Occidente</v>
      </c>
      <c r="B680" s="250" t="str">
        <f t="shared" si="31"/>
        <v>APBTEnergíaCentro Occidente</v>
      </c>
      <c r="C680" s="67" t="str">
        <f t="shared" si="32"/>
        <v>APBTTransmisiónEnergíaCentro Occidente</v>
      </c>
      <c r="E680" s="180" t="s">
        <v>57</v>
      </c>
      <c r="F680" s="181" t="s">
        <v>192</v>
      </c>
      <c r="G680" s="181" t="s">
        <v>184</v>
      </c>
      <c r="H680" s="181" t="s">
        <v>135</v>
      </c>
      <c r="I680" s="181" t="s">
        <v>63</v>
      </c>
      <c r="J680" s="285" t="s">
        <v>161</v>
      </c>
      <c r="K680" s="505">
        <f>+ROUND(IF($E680="DIT",TR_MARZO_2025!$E$15,TR_MARZO_2025!$E$16),LOOKUP($H680,TR_MARZO_2025!$B$71:$C$73,TR_MARZO_2025!$C$71:$C$73))</f>
        <v>0.18090000000000001</v>
      </c>
    </row>
    <row r="681" spans="1:11" ht="16.5" x14ac:dyDescent="0.3">
      <c r="A681" s="67" t="str">
        <f t="shared" si="33"/>
        <v>APMTTransmisiónCentro Occidente</v>
      </c>
      <c r="B681" s="250" t="str">
        <f t="shared" si="31"/>
        <v>APMTEnergíaCentro Occidente</v>
      </c>
      <c r="C681" s="67" t="str">
        <f t="shared" si="32"/>
        <v>APMTTransmisiónEnergíaCentro Occidente</v>
      </c>
      <c r="E681" s="180" t="s">
        <v>58</v>
      </c>
      <c r="F681" s="181" t="s">
        <v>192</v>
      </c>
      <c r="G681" s="181" t="s">
        <v>184</v>
      </c>
      <c r="H681" s="181" t="s">
        <v>135</v>
      </c>
      <c r="I681" s="181" t="s">
        <v>63</v>
      </c>
      <c r="J681" s="285" t="s">
        <v>161</v>
      </c>
      <c r="K681" s="505">
        <f>+ROUND(IF($E681="DIT",TR_MARZO_2025!$E$15,TR_MARZO_2025!$E$16),LOOKUP($H681,TR_MARZO_2025!$B$71:$C$73,TR_MARZO_2025!$C$71:$C$73))</f>
        <v>0.18090000000000001</v>
      </c>
    </row>
    <row r="682" spans="1:11" ht="16.5" x14ac:dyDescent="0.3">
      <c r="A682" s="67" t="str">
        <f t="shared" si="33"/>
        <v>GDMTHTransmisiónCentro Occidente</v>
      </c>
      <c r="B682" s="250" t="str">
        <f t="shared" si="31"/>
        <v>GDMTHEnergíaCentro Occidente</v>
      </c>
      <c r="C682" s="67" t="str">
        <f t="shared" si="32"/>
        <v>GDMTHTransmisiónEnergíaCentro Occidente</v>
      </c>
      <c r="E682" s="180" t="s">
        <v>54</v>
      </c>
      <c r="F682" s="181" t="s">
        <v>192</v>
      </c>
      <c r="G682" s="181" t="s">
        <v>184</v>
      </c>
      <c r="H682" s="181" t="s">
        <v>135</v>
      </c>
      <c r="I682" s="181" t="s">
        <v>63</v>
      </c>
      <c r="J682" s="285" t="s">
        <v>161</v>
      </c>
      <c r="K682" s="505">
        <f>+ROUND(IF($E682="DIT",TR_MARZO_2025!$E$15,TR_MARZO_2025!$E$16),LOOKUP($H682,TR_MARZO_2025!$B$71:$C$73,TR_MARZO_2025!$C$71:$C$73))</f>
        <v>0.18090000000000001</v>
      </c>
    </row>
    <row r="683" spans="1:11" ht="16.5" x14ac:dyDescent="0.3">
      <c r="A683" s="67" t="str">
        <f t="shared" si="33"/>
        <v>GDMTOTransmisiónCentro Occidente</v>
      </c>
      <c r="B683" s="250" t="str">
        <f t="shared" si="31"/>
        <v>GDMTOEnergíaCentro Occidente</v>
      </c>
      <c r="C683" s="67" t="str">
        <f t="shared" si="32"/>
        <v>GDMTOTransmisiónEnergíaCentro Occidente</v>
      </c>
      <c r="E683" s="180" t="s">
        <v>55</v>
      </c>
      <c r="F683" s="181" t="s">
        <v>192</v>
      </c>
      <c r="G683" s="181" t="s">
        <v>184</v>
      </c>
      <c r="H683" s="181" t="s">
        <v>135</v>
      </c>
      <c r="I683" s="181" t="s">
        <v>63</v>
      </c>
      <c r="J683" s="285" t="s">
        <v>161</v>
      </c>
      <c r="K683" s="505">
        <f>+ROUND(IF($E683="DIT",TR_MARZO_2025!$E$15,TR_MARZO_2025!$E$16),LOOKUP($H683,TR_MARZO_2025!$B$71:$C$73,TR_MARZO_2025!$C$71:$C$73))</f>
        <v>0.18090000000000001</v>
      </c>
    </row>
    <row r="684" spans="1:11" ht="16.5" x14ac:dyDescent="0.3">
      <c r="A684" s="67" t="str">
        <f t="shared" si="33"/>
        <v>RAMTTransmisiónCentro Occidente</v>
      </c>
      <c r="B684" s="250" t="str">
        <f t="shared" si="31"/>
        <v>RAMTEnergíaCentro Occidente</v>
      </c>
      <c r="C684" s="67" t="str">
        <f t="shared" si="32"/>
        <v>RAMTTransmisiónEnergíaCentro Occidente</v>
      </c>
      <c r="E684" s="180" t="s">
        <v>60</v>
      </c>
      <c r="F684" s="181" t="s">
        <v>192</v>
      </c>
      <c r="G684" s="181" t="s">
        <v>184</v>
      </c>
      <c r="H684" s="181" t="s">
        <v>135</v>
      </c>
      <c r="I684" s="181" t="s">
        <v>63</v>
      </c>
      <c r="J684" s="285" t="s">
        <v>161</v>
      </c>
      <c r="K684" s="505">
        <f>+ROUND(IF($E684="DIT",TR_MARZO_2025!$E$15,TR_MARZO_2025!$E$16),LOOKUP($H684,TR_MARZO_2025!$B$71:$C$73,TR_MARZO_2025!$C$71:$C$73))</f>
        <v>0.18090000000000001</v>
      </c>
    </row>
    <row r="685" spans="1:11" ht="16.5" x14ac:dyDescent="0.3">
      <c r="A685" s="67" t="str">
        <f t="shared" si="33"/>
        <v>DISTTransmisiónCentro Occidente</v>
      </c>
      <c r="B685" s="250" t="str">
        <f t="shared" si="31"/>
        <v>DISTEnergíaCentro Occidente</v>
      </c>
      <c r="C685" s="67" t="str">
        <f t="shared" si="32"/>
        <v>DISTTransmisiónEnergíaCentro Occidente</v>
      </c>
      <c r="E685" s="180" t="s">
        <v>51</v>
      </c>
      <c r="F685" s="181" t="s">
        <v>192</v>
      </c>
      <c r="G685" s="181" t="s">
        <v>184</v>
      </c>
      <c r="H685" s="181" t="s">
        <v>135</v>
      </c>
      <c r="I685" s="181" t="s">
        <v>63</v>
      </c>
      <c r="J685" s="285" t="s">
        <v>161</v>
      </c>
      <c r="K685" s="505">
        <f>+ROUND(IF($E685="DIT",TR_MARZO_2025!$E$15,TR_MARZO_2025!$E$16),LOOKUP($H685,TR_MARZO_2025!$B$71:$C$73,TR_MARZO_2025!$C$71:$C$73))</f>
        <v>0.18090000000000001</v>
      </c>
    </row>
    <row r="686" spans="1:11" ht="16.5" x14ac:dyDescent="0.3">
      <c r="A686" s="67" t="str">
        <f t="shared" si="33"/>
        <v>DITTransmisiónCentro Occidente</v>
      </c>
      <c r="B686" s="250" t="str">
        <f t="shared" si="31"/>
        <v>DITEnergíaCentro Occidente</v>
      </c>
      <c r="C686" s="67" t="str">
        <f t="shared" si="32"/>
        <v>DITTransmisiónEnergíaCentro Occidente</v>
      </c>
      <c r="E686" s="180" t="s">
        <v>52</v>
      </c>
      <c r="F686" s="181" t="s">
        <v>192</v>
      </c>
      <c r="G686" s="181" t="s">
        <v>184</v>
      </c>
      <c r="H686" s="181" t="s">
        <v>135</v>
      </c>
      <c r="I686" s="181" t="s">
        <v>63</v>
      </c>
      <c r="J686" s="285" t="s">
        <v>161</v>
      </c>
      <c r="K686" s="505">
        <f>+ROUND(IF($E686="DIT",TR_MARZO_2025!$E$15,TR_MARZO_2025!$E$16),LOOKUP($H686,TR_MARZO_2025!$B$71:$C$73,TR_MARZO_2025!$C$71:$C$73))</f>
        <v>7.9399999999999998E-2</v>
      </c>
    </row>
    <row r="687" spans="1:11" ht="16.5" x14ac:dyDescent="0.3">
      <c r="A687" s="67" t="str">
        <f t="shared" si="33"/>
        <v>DB1TransmisiónCentro Oriente</v>
      </c>
      <c r="B687" s="250" t="str">
        <f t="shared" si="31"/>
        <v>DB1EnergíaCentro Oriente</v>
      </c>
      <c r="C687" s="67" t="str">
        <f t="shared" si="32"/>
        <v>DB1TransmisiónEnergíaCentro Oriente</v>
      </c>
      <c r="E687" s="180" t="s">
        <v>48</v>
      </c>
      <c r="F687" s="181" t="s">
        <v>192</v>
      </c>
      <c r="G687" s="181" t="s">
        <v>184</v>
      </c>
      <c r="H687" s="181" t="s">
        <v>135</v>
      </c>
      <c r="I687" s="181" t="s">
        <v>64</v>
      </c>
      <c r="J687" s="285" t="s">
        <v>161</v>
      </c>
      <c r="K687" s="505">
        <f>+ROUND(IF($E687="DIT",TR_MARZO_2025!$E$15,TR_MARZO_2025!$E$16),LOOKUP($H687,TR_MARZO_2025!$B$71:$C$73,TR_MARZO_2025!$C$71:$C$73))</f>
        <v>0.18090000000000001</v>
      </c>
    </row>
    <row r="688" spans="1:11" ht="16.5" x14ac:dyDescent="0.3">
      <c r="A688" s="67" t="str">
        <f t="shared" si="33"/>
        <v>DB2TransmisiónCentro Oriente</v>
      </c>
      <c r="B688" s="250" t="str">
        <f t="shared" si="31"/>
        <v>DB2EnergíaCentro Oriente</v>
      </c>
      <c r="C688" s="67" t="str">
        <f t="shared" si="32"/>
        <v>DB2TransmisiónEnergíaCentro Oriente</v>
      </c>
      <c r="E688" s="180" t="s">
        <v>50</v>
      </c>
      <c r="F688" s="181" t="s">
        <v>192</v>
      </c>
      <c r="G688" s="181" t="s">
        <v>184</v>
      </c>
      <c r="H688" s="181" t="s">
        <v>135</v>
      </c>
      <c r="I688" s="181" t="s">
        <v>64</v>
      </c>
      <c r="J688" s="285" t="s">
        <v>161</v>
      </c>
      <c r="K688" s="505">
        <f>+ROUND(IF($E688="DIT",TR_MARZO_2025!$E$15,TR_MARZO_2025!$E$16),LOOKUP($H688,TR_MARZO_2025!$B$71:$C$73,TR_MARZO_2025!$C$71:$C$73))</f>
        <v>0.18090000000000001</v>
      </c>
    </row>
    <row r="689" spans="1:11" ht="16.5" x14ac:dyDescent="0.3">
      <c r="A689" s="67" t="str">
        <f t="shared" si="33"/>
        <v>PDBTTransmisiónCentro Oriente</v>
      </c>
      <c r="B689" s="250" t="str">
        <f t="shared" si="31"/>
        <v>PDBTEnergíaCentro Oriente</v>
      </c>
      <c r="C689" s="67" t="str">
        <f t="shared" si="32"/>
        <v>PDBTTransmisiónEnergíaCentro Oriente</v>
      </c>
      <c r="E689" s="180" t="s">
        <v>56</v>
      </c>
      <c r="F689" s="181" t="s">
        <v>192</v>
      </c>
      <c r="G689" s="181" t="s">
        <v>184</v>
      </c>
      <c r="H689" s="181" t="s">
        <v>135</v>
      </c>
      <c r="I689" s="181" t="s">
        <v>64</v>
      </c>
      <c r="J689" s="285" t="s">
        <v>161</v>
      </c>
      <c r="K689" s="505">
        <f>+ROUND(IF($E689="DIT",TR_MARZO_2025!$E$15,TR_MARZO_2025!$E$16),LOOKUP($H689,TR_MARZO_2025!$B$71:$C$73,TR_MARZO_2025!$C$71:$C$73))</f>
        <v>0.18090000000000001</v>
      </c>
    </row>
    <row r="690" spans="1:11" ht="16.5" x14ac:dyDescent="0.3">
      <c r="A690" s="67" t="str">
        <f t="shared" si="33"/>
        <v>GDBTTransmisiónCentro Oriente</v>
      </c>
      <c r="B690" s="250" t="str">
        <f t="shared" si="31"/>
        <v>GDBTEnergíaCentro Oriente</v>
      </c>
      <c r="C690" s="67" t="str">
        <f t="shared" si="32"/>
        <v>GDBTTransmisiónEnergíaCentro Oriente</v>
      </c>
      <c r="E690" s="180" t="s">
        <v>53</v>
      </c>
      <c r="F690" s="181" t="s">
        <v>192</v>
      </c>
      <c r="G690" s="181" t="s">
        <v>184</v>
      </c>
      <c r="H690" s="181" t="s">
        <v>135</v>
      </c>
      <c r="I690" s="181" t="s">
        <v>64</v>
      </c>
      <c r="J690" s="285" t="s">
        <v>161</v>
      </c>
      <c r="K690" s="505">
        <f>+ROUND(IF($E690="DIT",TR_MARZO_2025!$E$15,TR_MARZO_2025!$E$16),LOOKUP($H690,TR_MARZO_2025!$B$71:$C$73,TR_MARZO_2025!$C$71:$C$73))</f>
        <v>0.18090000000000001</v>
      </c>
    </row>
    <row r="691" spans="1:11" ht="16.5" x14ac:dyDescent="0.3">
      <c r="A691" s="67" t="str">
        <f t="shared" si="33"/>
        <v>RABTTransmisiónCentro Oriente</v>
      </c>
      <c r="B691" s="250" t="str">
        <f t="shared" si="31"/>
        <v>RABTEnergíaCentro Oriente</v>
      </c>
      <c r="C691" s="67" t="str">
        <f t="shared" si="32"/>
        <v>RABTTransmisiónEnergíaCentro Oriente</v>
      </c>
      <c r="E691" s="180" t="s">
        <v>59</v>
      </c>
      <c r="F691" s="181" t="s">
        <v>192</v>
      </c>
      <c r="G691" s="181" t="s">
        <v>184</v>
      </c>
      <c r="H691" s="181" t="s">
        <v>135</v>
      </c>
      <c r="I691" s="181" t="s">
        <v>64</v>
      </c>
      <c r="J691" s="285" t="s">
        <v>161</v>
      </c>
      <c r="K691" s="505">
        <f>+ROUND(IF($E691="DIT",TR_MARZO_2025!$E$15,TR_MARZO_2025!$E$16),LOOKUP($H691,TR_MARZO_2025!$B$71:$C$73,TR_MARZO_2025!$C$71:$C$73))</f>
        <v>0.18090000000000001</v>
      </c>
    </row>
    <row r="692" spans="1:11" ht="16.5" x14ac:dyDescent="0.3">
      <c r="A692" s="67" t="str">
        <f t="shared" si="33"/>
        <v>APBTTransmisiónCentro Oriente</v>
      </c>
      <c r="B692" s="250" t="str">
        <f t="shared" si="31"/>
        <v>APBTEnergíaCentro Oriente</v>
      </c>
      <c r="C692" s="67" t="str">
        <f t="shared" si="32"/>
        <v>APBTTransmisiónEnergíaCentro Oriente</v>
      </c>
      <c r="E692" s="180" t="s">
        <v>57</v>
      </c>
      <c r="F692" s="181" t="s">
        <v>192</v>
      </c>
      <c r="G692" s="181" t="s">
        <v>184</v>
      </c>
      <c r="H692" s="181" t="s">
        <v>135</v>
      </c>
      <c r="I692" s="181" t="s">
        <v>64</v>
      </c>
      <c r="J692" s="285" t="s">
        <v>161</v>
      </c>
      <c r="K692" s="505">
        <f>+ROUND(IF($E692="DIT",TR_MARZO_2025!$E$15,TR_MARZO_2025!$E$16),LOOKUP($H692,TR_MARZO_2025!$B$71:$C$73,TR_MARZO_2025!$C$71:$C$73))</f>
        <v>0.18090000000000001</v>
      </c>
    </row>
    <row r="693" spans="1:11" ht="16.5" x14ac:dyDescent="0.3">
      <c r="A693" s="67" t="str">
        <f t="shared" si="33"/>
        <v>APMTTransmisiónCentro Oriente</v>
      </c>
      <c r="B693" s="250" t="str">
        <f t="shared" si="31"/>
        <v>APMTEnergíaCentro Oriente</v>
      </c>
      <c r="C693" s="67" t="str">
        <f t="shared" si="32"/>
        <v>APMTTransmisiónEnergíaCentro Oriente</v>
      </c>
      <c r="E693" s="180" t="s">
        <v>58</v>
      </c>
      <c r="F693" s="181" t="s">
        <v>192</v>
      </c>
      <c r="G693" s="181" t="s">
        <v>184</v>
      </c>
      <c r="H693" s="181" t="s">
        <v>135</v>
      </c>
      <c r="I693" s="181" t="s">
        <v>64</v>
      </c>
      <c r="J693" s="285" t="s">
        <v>161</v>
      </c>
      <c r="K693" s="505">
        <f>+ROUND(IF($E693="DIT",TR_MARZO_2025!$E$15,TR_MARZO_2025!$E$16),LOOKUP($H693,TR_MARZO_2025!$B$71:$C$73,TR_MARZO_2025!$C$71:$C$73))</f>
        <v>0.18090000000000001</v>
      </c>
    </row>
    <row r="694" spans="1:11" ht="16.5" x14ac:dyDescent="0.3">
      <c r="A694" s="67" t="str">
        <f t="shared" si="33"/>
        <v>GDMTHTransmisiónCentro Oriente</v>
      </c>
      <c r="B694" s="250" t="str">
        <f t="shared" si="31"/>
        <v>GDMTHEnergíaCentro Oriente</v>
      </c>
      <c r="C694" s="67" t="str">
        <f t="shared" si="32"/>
        <v>GDMTHTransmisiónEnergíaCentro Oriente</v>
      </c>
      <c r="E694" s="180" t="s">
        <v>54</v>
      </c>
      <c r="F694" s="181" t="s">
        <v>192</v>
      </c>
      <c r="G694" s="181" t="s">
        <v>184</v>
      </c>
      <c r="H694" s="181" t="s">
        <v>135</v>
      </c>
      <c r="I694" s="181" t="s">
        <v>64</v>
      </c>
      <c r="J694" s="285" t="s">
        <v>161</v>
      </c>
      <c r="K694" s="505">
        <f>+ROUND(IF($E694="DIT",TR_MARZO_2025!$E$15,TR_MARZO_2025!$E$16),LOOKUP($H694,TR_MARZO_2025!$B$71:$C$73,TR_MARZO_2025!$C$71:$C$73))</f>
        <v>0.18090000000000001</v>
      </c>
    </row>
    <row r="695" spans="1:11" ht="16.5" x14ac:dyDescent="0.3">
      <c r="A695" s="67" t="str">
        <f t="shared" si="33"/>
        <v>GDMTOTransmisiónCentro Oriente</v>
      </c>
      <c r="B695" s="250" t="str">
        <f t="shared" si="31"/>
        <v>GDMTOEnergíaCentro Oriente</v>
      </c>
      <c r="C695" s="67" t="str">
        <f t="shared" si="32"/>
        <v>GDMTOTransmisiónEnergíaCentro Oriente</v>
      </c>
      <c r="E695" s="180" t="s">
        <v>55</v>
      </c>
      <c r="F695" s="181" t="s">
        <v>192</v>
      </c>
      <c r="G695" s="181" t="s">
        <v>184</v>
      </c>
      <c r="H695" s="181" t="s">
        <v>135</v>
      </c>
      <c r="I695" s="181" t="s">
        <v>64</v>
      </c>
      <c r="J695" s="285" t="s">
        <v>161</v>
      </c>
      <c r="K695" s="505">
        <f>+ROUND(IF($E695="DIT",TR_MARZO_2025!$E$15,TR_MARZO_2025!$E$16),LOOKUP($H695,TR_MARZO_2025!$B$71:$C$73,TR_MARZO_2025!$C$71:$C$73))</f>
        <v>0.18090000000000001</v>
      </c>
    </row>
    <row r="696" spans="1:11" ht="16.5" x14ac:dyDescent="0.3">
      <c r="A696" s="67" t="str">
        <f t="shared" si="33"/>
        <v>RAMTTransmisiónCentro Oriente</v>
      </c>
      <c r="B696" s="250" t="str">
        <f t="shared" si="31"/>
        <v>RAMTEnergíaCentro Oriente</v>
      </c>
      <c r="C696" s="67" t="str">
        <f t="shared" si="32"/>
        <v>RAMTTransmisiónEnergíaCentro Oriente</v>
      </c>
      <c r="E696" s="180" t="s">
        <v>60</v>
      </c>
      <c r="F696" s="181" t="s">
        <v>192</v>
      </c>
      <c r="G696" s="181" t="s">
        <v>184</v>
      </c>
      <c r="H696" s="181" t="s">
        <v>135</v>
      </c>
      <c r="I696" s="181" t="s">
        <v>64</v>
      </c>
      <c r="J696" s="285" t="s">
        <v>161</v>
      </c>
      <c r="K696" s="505">
        <f>+ROUND(IF($E696="DIT",TR_MARZO_2025!$E$15,TR_MARZO_2025!$E$16),LOOKUP($H696,TR_MARZO_2025!$B$71:$C$73,TR_MARZO_2025!$C$71:$C$73))</f>
        <v>0.18090000000000001</v>
      </c>
    </row>
    <row r="697" spans="1:11" ht="16.5" x14ac:dyDescent="0.3">
      <c r="A697" s="67" t="str">
        <f t="shared" si="33"/>
        <v>DISTTransmisiónCentro Oriente</v>
      </c>
      <c r="B697" s="250" t="str">
        <f t="shared" si="31"/>
        <v>DISTEnergíaCentro Oriente</v>
      </c>
      <c r="C697" s="67" t="str">
        <f t="shared" si="32"/>
        <v>DISTTransmisiónEnergíaCentro Oriente</v>
      </c>
      <c r="E697" s="180" t="s">
        <v>51</v>
      </c>
      <c r="F697" s="181" t="s">
        <v>192</v>
      </c>
      <c r="G697" s="181" t="s">
        <v>184</v>
      </c>
      <c r="H697" s="181" t="s">
        <v>135</v>
      </c>
      <c r="I697" s="181" t="s">
        <v>64</v>
      </c>
      <c r="J697" s="285" t="s">
        <v>161</v>
      </c>
      <c r="K697" s="505">
        <f>+ROUND(IF($E697="DIT",TR_MARZO_2025!$E$15,TR_MARZO_2025!$E$16),LOOKUP($H697,TR_MARZO_2025!$B$71:$C$73,TR_MARZO_2025!$C$71:$C$73))</f>
        <v>0.18090000000000001</v>
      </c>
    </row>
    <row r="698" spans="1:11" ht="16.5" x14ac:dyDescent="0.3">
      <c r="A698" s="67" t="str">
        <f t="shared" si="33"/>
        <v>DITTransmisiónCentro Oriente</v>
      </c>
      <c r="B698" s="250" t="str">
        <f t="shared" si="31"/>
        <v>DITEnergíaCentro Oriente</v>
      </c>
      <c r="C698" s="67" t="str">
        <f t="shared" si="32"/>
        <v>DITTransmisiónEnergíaCentro Oriente</v>
      </c>
      <c r="E698" s="180" t="s">
        <v>52</v>
      </c>
      <c r="F698" s="181" t="s">
        <v>192</v>
      </c>
      <c r="G698" s="181" t="s">
        <v>184</v>
      </c>
      <c r="H698" s="181" t="s">
        <v>135</v>
      </c>
      <c r="I698" s="181" t="s">
        <v>64</v>
      </c>
      <c r="J698" s="285" t="s">
        <v>161</v>
      </c>
      <c r="K698" s="505">
        <f>+ROUND(IF($E698="DIT",TR_MARZO_2025!$E$15,TR_MARZO_2025!$E$16),LOOKUP($H698,TR_MARZO_2025!$B$71:$C$73,TR_MARZO_2025!$C$71:$C$73))</f>
        <v>7.9399999999999998E-2</v>
      </c>
    </row>
    <row r="699" spans="1:11" ht="16.5" x14ac:dyDescent="0.3">
      <c r="A699" s="67" t="str">
        <f t="shared" si="33"/>
        <v>DB1TransmisiónCentro Sur</v>
      </c>
      <c r="B699" s="250" t="str">
        <f t="shared" si="31"/>
        <v>DB1EnergíaCentro Sur</v>
      </c>
      <c r="C699" s="67" t="str">
        <f t="shared" si="32"/>
        <v>DB1TransmisiónEnergíaCentro Sur</v>
      </c>
      <c r="E699" s="180" t="s">
        <v>48</v>
      </c>
      <c r="F699" s="181" t="s">
        <v>192</v>
      </c>
      <c r="G699" s="181" t="s">
        <v>184</v>
      </c>
      <c r="H699" s="181" t="s">
        <v>135</v>
      </c>
      <c r="I699" s="181" t="s">
        <v>65</v>
      </c>
      <c r="J699" s="285" t="s">
        <v>161</v>
      </c>
      <c r="K699" s="505">
        <f>+ROUND(IF($E699="DIT",TR_MARZO_2025!$E$15,TR_MARZO_2025!$E$16),LOOKUP($H699,TR_MARZO_2025!$B$71:$C$73,TR_MARZO_2025!$C$71:$C$73))</f>
        <v>0.18090000000000001</v>
      </c>
    </row>
    <row r="700" spans="1:11" ht="16.5" x14ac:dyDescent="0.3">
      <c r="A700" s="67" t="str">
        <f t="shared" si="33"/>
        <v>DB2TransmisiónCentro Sur</v>
      </c>
      <c r="B700" s="250" t="str">
        <f t="shared" si="31"/>
        <v>DB2EnergíaCentro Sur</v>
      </c>
      <c r="C700" s="67" t="str">
        <f t="shared" si="32"/>
        <v>DB2TransmisiónEnergíaCentro Sur</v>
      </c>
      <c r="E700" s="180" t="s">
        <v>50</v>
      </c>
      <c r="F700" s="181" t="s">
        <v>192</v>
      </c>
      <c r="G700" s="181" t="s">
        <v>184</v>
      </c>
      <c r="H700" s="181" t="s">
        <v>135</v>
      </c>
      <c r="I700" s="181" t="s">
        <v>65</v>
      </c>
      <c r="J700" s="285" t="s">
        <v>161</v>
      </c>
      <c r="K700" s="505">
        <f>+ROUND(IF($E700="DIT",TR_MARZO_2025!$E$15,TR_MARZO_2025!$E$16),LOOKUP($H700,TR_MARZO_2025!$B$71:$C$73,TR_MARZO_2025!$C$71:$C$73))</f>
        <v>0.18090000000000001</v>
      </c>
    </row>
    <row r="701" spans="1:11" ht="16.5" x14ac:dyDescent="0.3">
      <c r="A701" s="67" t="str">
        <f t="shared" si="33"/>
        <v>PDBTTransmisiónCentro Sur</v>
      </c>
      <c r="B701" s="250" t="str">
        <f t="shared" si="31"/>
        <v>PDBTEnergíaCentro Sur</v>
      </c>
      <c r="C701" s="67" t="str">
        <f t="shared" si="32"/>
        <v>PDBTTransmisiónEnergíaCentro Sur</v>
      </c>
      <c r="E701" s="180" t="s">
        <v>56</v>
      </c>
      <c r="F701" s="181" t="s">
        <v>192</v>
      </c>
      <c r="G701" s="181" t="s">
        <v>184</v>
      </c>
      <c r="H701" s="181" t="s">
        <v>135</v>
      </c>
      <c r="I701" s="181" t="s">
        <v>65</v>
      </c>
      <c r="J701" s="285" t="s">
        <v>161</v>
      </c>
      <c r="K701" s="505">
        <f>+ROUND(IF($E701="DIT",TR_MARZO_2025!$E$15,TR_MARZO_2025!$E$16),LOOKUP($H701,TR_MARZO_2025!$B$71:$C$73,TR_MARZO_2025!$C$71:$C$73))</f>
        <v>0.18090000000000001</v>
      </c>
    </row>
    <row r="702" spans="1:11" ht="16.5" x14ac:dyDescent="0.3">
      <c r="A702" s="67" t="str">
        <f t="shared" si="33"/>
        <v>GDBTTransmisiónCentro Sur</v>
      </c>
      <c r="B702" s="250" t="str">
        <f t="shared" si="31"/>
        <v>GDBTEnergíaCentro Sur</v>
      </c>
      <c r="C702" s="67" t="str">
        <f t="shared" si="32"/>
        <v>GDBTTransmisiónEnergíaCentro Sur</v>
      </c>
      <c r="E702" s="187" t="s">
        <v>53</v>
      </c>
      <c r="F702" s="181" t="s">
        <v>192</v>
      </c>
      <c r="G702" s="181" t="s">
        <v>184</v>
      </c>
      <c r="H702" s="181" t="s">
        <v>135</v>
      </c>
      <c r="I702" s="181" t="s">
        <v>65</v>
      </c>
      <c r="J702" s="285" t="s">
        <v>161</v>
      </c>
      <c r="K702" s="505">
        <f>+ROUND(IF($E702="DIT",TR_MARZO_2025!$E$15,TR_MARZO_2025!$E$16),LOOKUP($H702,TR_MARZO_2025!$B$71:$C$73,TR_MARZO_2025!$C$71:$C$73))</f>
        <v>0.18090000000000001</v>
      </c>
    </row>
    <row r="703" spans="1:11" ht="16.5" x14ac:dyDescent="0.3">
      <c r="A703" s="67" t="str">
        <f t="shared" si="33"/>
        <v>RABTTransmisiónCentro Sur</v>
      </c>
      <c r="B703" s="250" t="str">
        <f t="shared" ref="B703:B766" si="34">E703&amp;H703&amp;I703</f>
        <v>RABTEnergíaCentro Sur</v>
      </c>
      <c r="C703" s="67" t="str">
        <f t="shared" si="32"/>
        <v>RABTTransmisiónEnergíaCentro Sur</v>
      </c>
      <c r="E703" s="187" t="s">
        <v>59</v>
      </c>
      <c r="F703" s="181" t="s">
        <v>192</v>
      </c>
      <c r="G703" s="181" t="s">
        <v>184</v>
      </c>
      <c r="H703" s="181" t="s">
        <v>135</v>
      </c>
      <c r="I703" s="181" t="s">
        <v>65</v>
      </c>
      <c r="J703" s="285" t="s">
        <v>161</v>
      </c>
      <c r="K703" s="505">
        <f>+ROUND(IF($E703="DIT",TR_MARZO_2025!$E$15,TR_MARZO_2025!$E$16),LOOKUP($H703,TR_MARZO_2025!$B$71:$C$73,TR_MARZO_2025!$C$71:$C$73))</f>
        <v>0.18090000000000001</v>
      </c>
    </row>
    <row r="704" spans="1:11" ht="16.5" x14ac:dyDescent="0.3">
      <c r="A704" s="67" t="str">
        <f t="shared" si="33"/>
        <v>APBTTransmisiónCentro Sur</v>
      </c>
      <c r="B704" s="250" t="str">
        <f t="shared" si="34"/>
        <v>APBTEnergíaCentro Sur</v>
      </c>
      <c r="C704" s="67" t="str">
        <f t="shared" si="32"/>
        <v>APBTTransmisiónEnergíaCentro Sur</v>
      </c>
      <c r="E704" s="180" t="s">
        <v>57</v>
      </c>
      <c r="F704" s="181" t="s">
        <v>192</v>
      </c>
      <c r="G704" s="181" t="s">
        <v>184</v>
      </c>
      <c r="H704" s="181" t="s">
        <v>135</v>
      </c>
      <c r="I704" s="181" t="s">
        <v>65</v>
      </c>
      <c r="J704" s="285" t="s">
        <v>161</v>
      </c>
      <c r="K704" s="505">
        <f>+ROUND(IF($E704="DIT",TR_MARZO_2025!$E$15,TR_MARZO_2025!$E$16),LOOKUP($H704,TR_MARZO_2025!$B$71:$C$73,TR_MARZO_2025!$C$71:$C$73))</f>
        <v>0.18090000000000001</v>
      </c>
    </row>
    <row r="705" spans="1:11" ht="16.5" x14ac:dyDescent="0.3">
      <c r="A705" s="67" t="str">
        <f t="shared" si="33"/>
        <v>APMTTransmisiónCentro Sur</v>
      </c>
      <c r="B705" s="250" t="str">
        <f t="shared" si="34"/>
        <v>APMTEnergíaCentro Sur</v>
      </c>
      <c r="C705" s="67" t="str">
        <f t="shared" si="32"/>
        <v>APMTTransmisiónEnergíaCentro Sur</v>
      </c>
      <c r="E705" s="180" t="s">
        <v>58</v>
      </c>
      <c r="F705" s="181" t="s">
        <v>192</v>
      </c>
      <c r="G705" s="181" t="s">
        <v>184</v>
      </c>
      <c r="H705" s="181" t="s">
        <v>135</v>
      </c>
      <c r="I705" s="181" t="s">
        <v>65</v>
      </c>
      <c r="J705" s="285" t="s">
        <v>161</v>
      </c>
      <c r="K705" s="505">
        <f>+ROUND(IF($E705="DIT",TR_MARZO_2025!$E$15,TR_MARZO_2025!$E$16),LOOKUP($H705,TR_MARZO_2025!$B$71:$C$73,TR_MARZO_2025!$C$71:$C$73))</f>
        <v>0.18090000000000001</v>
      </c>
    </row>
    <row r="706" spans="1:11" ht="16.5" x14ac:dyDescent="0.3">
      <c r="A706" s="67" t="str">
        <f t="shared" si="33"/>
        <v>GDMTHTransmisiónCentro Sur</v>
      </c>
      <c r="B706" s="250" t="str">
        <f t="shared" si="34"/>
        <v>GDMTHEnergíaCentro Sur</v>
      </c>
      <c r="C706" s="67" t="str">
        <f t="shared" si="32"/>
        <v>GDMTHTransmisiónEnergíaCentro Sur</v>
      </c>
      <c r="E706" s="180" t="s">
        <v>54</v>
      </c>
      <c r="F706" s="181" t="s">
        <v>192</v>
      </c>
      <c r="G706" s="181" t="s">
        <v>184</v>
      </c>
      <c r="H706" s="181" t="s">
        <v>135</v>
      </c>
      <c r="I706" s="181" t="s">
        <v>65</v>
      </c>
      <c r="J706" s="285" t="s">
        <v>161</v>
      </c>
      <c r="K706" s="505">
        <f>+ROUND(IF($E706="DIT",TR_MARZO_2025!$E$15,TR_MARZO_2025!$E$16),LOOKUP($H706,TR_MARZO_2025!$B$71:$C$73,TR_MARZO_2025!$C$71:$C$73))</f>
        <v>0.18090000000000001</v>
      </c>
    </row>
    <row r="707" spans="1:11" ht="16.5" x14ac:dyDescent="0.3">
      <c r="A707" s="67" t="str">
        <f t="shared" si="33"/>
        <v>GDMTOTransmisiónCentro Sur</v>
      </c>
      <c r="B707" s="250" t="str">
        <f t="shared" si="34"/>
        <v>GDMTOEnergíaCentro Sur</v>
      </c>
      <c r="C707" s="67" t="str">
        <f t="shared" si="32"/>
        <v>GDMTOTransmisiónEnergíaCentro Sur</v>
      </c>
      <c r="E707" s="180" t="s">
        <v>55</v>
      </c>
      <c r="F707" s="181" t="s">
        <v>192</v>
      </c>
      <c r="G707" s="181" t="s">
        <v>184</v>
      </c>
      <c r="H707" s="181" t="s">
        <v>135</v>
      </c>
      <c r="I707" s="181" t="s">
        <v>65</v>
      </c>
      <c r="J707" s="285" t="s">
        <v>161</v>
      </c>
      <c r="K707" s="505">
        <f>+ROUND(IF($E707="DIT",TR_MARZO_2025!$E$15,TR_MARZO_2025!$E$16),LOOKUP($H707,TR_MARZO_2025!$B$71:$C$73,TR_MARZO_2025!$C$71:$C$73))</f>
        <v>0.18090000000000001</v>
      </c>
    </row>
    <row r="708" spans="1:11" ht="16.5" x14ac:dyDescent="0.3">
      <c r="A708" s="67" t="str">
        <f t="shared" si="33"/>
        <v>RAMTTransmisiónCentro Sur</v>
      </c>
      <c r="B708" s="250" t="str">
        <f t="shared" si="34"/>
        <v>RAMTEnergíaCentro Sur</v>
      </c>
      <c r="C708" s="67" t="str">
        <f t="shared" si="32"/>
        <v>RAMTTransmisiónEnergíaCentro Sur</v>
      </c>
      <c r="E708" s="180" t="s">
        <v>60</v>
      </c>
      <c r="F708" s="181" t="s">
        <v>192</v>
      </c>
      <c r="G708" s="181" t="s">
        <v>184</v>
      </c>
      <c r="H708" s="181" t="s">
        <v>135</v>
      </c>
      <c r="I708" s="181" t="s">
        <v>65</v>
      </c>
      <c r="J708" s="285" t="s">
        <v>161</v>
      </c>
      <c r="K708" s="505">
        <f>+ROUND(IF($E708="DIT",TR_MARZO_2025!$E$15,TR_MARZO_2025!$E$16),LOOKUP($H708,TR_MARZO_2025!$B$71:$C$73,TR_MARZO_2025!$C$71:$C$73))</f>
        <v>0.18090000000000001</v>
      </c>
    </row>
    <row r="709" spans="1:11" ht="16.5" x14ac:dyDescent="0.3">
      <c r="A709" s="67" t="str">
        <f t="shared" si="33"/>
        <v>DISTTransmisiónCentro Sur</v>
      </c>
      <c r="B709" s="250" t="str">
        <f t="shared" si="34"/>
        <v>DISTEnergíaCentro Sur</v>
      </c>
      <c r="C709" s="67" t="str">
        <f t="shared" si="32"/>
        <v>DISTTransmisiónEnergíaCentro Sur</v>
      </c>
      <c r="E709" s="180" t="s">
        <v>51</v>
      </c>
      <c r="F709" s="181" t="s">
        <v>192</v>
      </c>
      <c r="G709" s="181" t="s">
        <v>184</v>
      </c>
      <c r="H709" s="181" t="s">
        <v>135</v>
      </c>
      <c r="I709" s="181" t="s">
        <v>65</v>
      </c>
      <c r="J709" s="285" t="s">
        <v>161</v>
      </c>
      <c r="K709" s="505">
        <f>+ROUND(IF($E709="DIT",TR_MARZO_2025!$E$15,TR_MARZO_2025!$E$16),LOOKUP($H709,TR_MARZO_2025!$B$71:$C$73,TR_MARZO_2025!$C$71:$C$73))</f>
        <v>0.18090000000000001</v>
      </c>
    </row>
    <row r="710" spans="1:11" ht="16.5" x14ac:dyDescent="0.3">
      <c r="A710" s="67" t="str">
        <f t="shared" si="33"/>
        <v>DITTransmisiónCentro Sur</v>
      </c>
      <c r="B710" s="250" t="str">
        <f t="shared" si="34"/>
        <v>DITEnergíaCentro Sur</v>
      </c>
      <c r="C710" s="67" t="str">
        <f t="shared" si="32"/>
        <v>DITTransmisiónEnergíaCentro Sur</v>
      </c>
      <c r="E710" s="180" t="s">
        <v>52</v>
      </c>
      <c r="F710" s="181" t="s">
        <v>192</v>
      </c>
      <c r="G710" s="181" t="s">
        <v>184</v>
      </c>
      <c r="H710" s="181" t="s">
        <v>135</v>
      </c>
      <c r="I710" s="181" t="s">
        <v>65</v>
      </c>
      <c r="J710" s="285" t="s">
        <v>161</v>
      </c>
      <c r="K710" s="505">
        <f>+ROUND(IF($E710="DIT",TR_MARZO_2025!$E$15,TR_MARZO_2025!$E$16),LOOKUP($H710,TR_MARZO_2025!$B$71:$C$73,TR_MARZO_2025!$C$71:$C$73))</f>
        <v>7.9399999999999998E-2</v>
      </c>
    </row>
    <row r="711" spans="1:11" ht="16.5" x14ac:dyDescent="0.3">
      <c r="A711" s="67" t="str">
        <f t="shared" si="33"/>
        <v>DB1TransmisiónGolfo Centro</v>
      </c>
      <c r="B711" s="250" t="str">
        <f t="shared" si="34"/>
        <v>DB1EnergíaGolfo Centro</v>
      </c>
      <c r="C711" s="67" t="str">
        <f t="shared" si="32"/>
        <v>DB1TransmisiónEnergíaGolfo Centro</v>
      </c>
      <c r="E711" s="180" t="s">
        <v>48</v>
      </c>
      <c r="F711" s="181" t="s">
        <v>192</v>
      </c>
      <c r="G711" s="181" t="s">
        <v>184</v>
      </c>
      <c r="H711" s="181" t="s">
        <v>135</v>
      </c>
      <c r="I711" s="181" t="s">
        <v>66</v>
      </c>
      <c r="J711" s="285" t="s">
        <v>161</v>
      </c>
      <c r="K711" s="505">
        <f>+ROUND(IF($E711="DIT",TR_MARZO_2025!$E$15,TR_MARZO_2025!$E$16),LOOKUP($H711,TR_MARZO_2025!$B$71:$C$73,TR_MARZO_2025!$C$71:$C$73))</f>
        <v>0.18090000000000001</v>
      </c>
    </row>
    <row r="712" spans="1:11" ht="16.5" x14ac:dyDescent="0.3">
      <c r="A712" s="67" t="str">
        <f t="shared" si="33"/>
        <v>DB2TransmisiónGolfo Centro</v>
      </c>
      <c r="B712" s="250" t="str">
        <f t="shared" si="34"/>
        <v>DB2EnergíaGolfo Centro</v>
      </c>
      <c r="C712" s="67" t="str">
        <f t="shared" si="32"/>
        <v>DB2TransmisiónEnergíaGolfo Centro</v>
      </c>
      <c r="E712" s="180" t="s">
        <v>50</v>
      </c>
      <c r="F712" s="181" t="s">
        <v>192</v>
      </c>
      <c r="G712" s="181" t="s">
        <v>184</v>
      </c>
      <c r="H712" s="181" t="s">
        <v>135</v>
      </c>
      <c r="I712" s="181" t="s">
        <v>66</v>
      </c>
      <c r="J712" s="285" t="s">
        <v>161</v>
      </c>
      <c r="K712" s="505">
        <f>+ROUND(IF($E712="DIT",TR_MARZO_2025!$E$15,TR_MARZO_2025!$E$16),LOOKUP($H712,TR_MARZO_2025!$B$71:$C$73,TR_MARZO_2025!$C$71:$C$73))</f>
        <v>0.18090000000000001</v>
      </c>
    </row>
    <row r="713" spans="1:11" ht="16.5" x14ac:dyDescent="0.3">
      <c r="A713" s="67" t="str">
        <f t="shared" si="33"/>
        <v>PDBTTransmisiónGolfo Centro</v>
      </c>
      <c r="B713" s="250" t="str">
        <f t="shared" si="34"/>
        <v>PDBTEnergíaGolfo Centro</v>
      </c>
      <c r="C713" s="67" t="str">
        <f t="shared" si="32"/>
        <v>PDBTTransmisiónEnergíaGolfo Centro</v>
      </c>
      <c r="E713" s="180" t="s">
        <v>56</v>
      </c>
      <c r="F713" s="181" t="s">
        <v>192</v>
      </c>
      <c r="G713" s="181" t="s">
        <v>184</v>
      </c>
      <c r="H713" s="181" t="s">
        <v>135</v>
      </c>
      <c r="I713" s="181" t="s">
        <v>66</v>
      </c>
      <c r="J713" s="285" t="s">
        <v>161</v>
      </c>
      <c r="K713" s="505">
        <f>+ROUND(IF($E713="DIT",TR_MARZO_2025!$E$15,TR_MARZO_2025!$E$16),LOOKUP($H713,TR_MARZO_2025!$B$71:$C$73,TR_MARZO_2025!$C$71:$C$73))</f>
        <v>0.18090000000000001</v>
      </c>
    </row>
    <row r="714" spans="1:11" ht="16.5" x14ac:dyDescent="0.3">
      <c r="A714" s="67" t="str">
        <f t="shared" si="33"/>
        <v>GDBTTransmisiónGolfo Centro</v>
      </c>
      <c r="B714" s="250" t="str">
        <f t="shared" si="34"/>
        <v>GDBTEnergíaGolfo Centro</v>
      </c>
      <c r="C714" s="67" t="str">
        <f t="shared" ref="C714:C777" si="35">E714&amp;F714&amp;H714&amp;I714</f>
        <v>GDBTTransmisiónEnergíaGolfo Centro</v>
      </c>
      <c r="E714" s="180" t="s">
        <v>53</v>
      </c>
      <c r="F714" s="181" t="s">
        <v>192</v>
      </c>
      <c r="G714" s="181" t="s">
        <v>184</v>
      </c>
      <c r="H714" s="181" t="s">
        <v>135</v>
      </c>
      <c r="I714" s="181" t="s">
        <v>66</v>
      </c>
      <c r="J714" s="285" t="s">
        <v>161</v>
      </c>
      <c r="K714" s="505">
        <f>+ROUND(IF($E714="DIT",TR_MARZO_2025!$E$15,TR_MARZO_2025!$E$16),LOOKUP($H714,TR_MARZO_2025!$B$71:$C$73,TR_MARZO_2025!$C$71:$C$73))</f>
        <v>0.18090000000000001</v>
      </c>
    </row>
    <row r="715" spans="1:11" ht="16.5" x14ac:dyDescent="0.3">
      <c r="A715" s="67" t="str">
        <f t="shared" ref="A715:A778" si="36">IF(J715="NA",E715&amp;F715&amp;I715,E715&amp;F715&amp;I715&amp;J715)</f>
        <v>RABTTransmisiónGolfo Centro</v>
      </c>
      <c r="B715" s="250" t="str">
        <f t="shared" si="34"/>
        <v>RABTEnergíaGolfo Centro</v>
      </c>
      <c r="C715" s="67" t="str">
        <f t="shared" si="35"/>
        <v>RABTTransmisiónEnergíaGolfo Centro</v>
      </c>
      <c r="E715" s="180" t="s">
        <v>59</v>
      </c>
      <c r="F715" s="181" t="s">
        <v>192</v>
      </c>
      <c r="G715" s="181" t="s">
        <v>184</v>
      </c>
      <c r="H715" s="181" t="s">
        <v>135</v>
      </c>
      <c r="I715" s="181" t="s">
        <v>66</v>
      </c>
      <c r="J715" s="285" t="s">
        <v>161</v>
      </c>
      <c r="K715" s="505">
        <f>+ROUND(IF($E715="DIT",TR_MARZO_2025!$E$15,TR_MARZO_2025!$E$16),LOOKUP($H715,TR_MARZO_2025!$B$71:$C$73,TR_MARZO_2025!$C$71:$C$73))</f>
        <v>0.18090000000000001</v>
      </c>
    </row>
    <row r="716" spans="1:11" ht="16.5" x14ac:dyDescent="0.3">
      <c r="A716" s="67" t="str">
        <f t="shared" si="36"/>
        <v>APBTTransmisiónGolfo Centro</v>
      </c>
      <c r="B716" s="250" t="str">
        <f t="shared" si="34"/>
        <v>APBTEnergíaGolfo Centro</v>
      </c>
      <c r="C716" s="67" t="str">
        <f t="shared" si="35"/>
        <v>APBTTransmisiónEnergíaGolfo Centro</v>
      </c>
      <c r="E716" s="180" t="s">
        <v>57</v>
      </c>
      <c r="F716" s="181" t="s">
        <v>192</v>
      </c>
      <c r="G716" s="181" t="s">
        <v>184</v>
      </c>
      <c r="H716" s="181" t="s">
        <v>135</v>
      </c>
      <c r="I716" s="181" t="s">
        <v>66</v>
      </c>
      <c r="J716" s="285" t="s">
        <v>161</v>
      </c>
      <c r="K716" s="505">
        <f>+ROUND(IF($E716="DIT",TR_MARZO_2025!$E$15,TR_MARZO_2025!$E$16),LOOKUP($H716,TR_MARZO_2025!$B$71:$C$73,TR_MARZO_2025!$C$71:$C$73))</f>
        <v>0.18090000000000001</v>
      </c>
    </row>
    <row r="717" spans="1:11" ht="16.5" x14ac:dyDescent="0.3">
      <c r="A717" s="67" t="str">
        <f t="shared" si="36"/>
        <v>APMTTransmisiónGolfo Centro</v>
      </c>
      <c r="B717" s="250" t="str">
        <f t="shared" si="34"/>
        <v>APMTEnergíaGolfo Centro</v>
      </c>
      <c r="C717" s="67" t="str">
        <f t="shared" si="35"/>
        <v>APMTTransmisiónEnergíaGolfo Centro</v>
      </c>
      <c r="E717" s="180" t="s">
        <v>58</v>
      </c>
      <c r="F717" s="181" t="s">
        <v>192</v>
      </c>
      <c r="G717" s="181" t="s">
        <v>184</v>
      </c>
      <c r="H717" s="181" t="s">
        <v>135</v>
      </c>
      <c r="I717" s="181" t="s">
        <v>66</v>
      </c>
      <c r="J717" s="285" t="s">
        <v>161</v>
      </c>
      <c r="K717" s="505">
        <f>+ROUND(IF($E717="DIT",TR_MARZO_2025!$E$15,TR_MARZO_2025!$E$16),LOOKUP($H717,TR_MARZO_2025!$B$71:$C$73,TR_MARZO_2025!$C$71:$C$73))</f>
        <v>0.18090000000000001</v>
      </c>
    </row>
    <row r="718" spans="1:11" ht="16.5" x14ac:dyDescent="0.3">
      <c r="A718" s="67" t="str">
        <f t="shared" si="36"/>
        <v>GDMTHTransmisiónGolfo Centro</v>
      </c>
      <c r="B718" s="250" t="str">
        <f t="shared" si="34"/>
        <v>GDMTHEnergíaGolfo Centro</v>
      </c>
      <c r="C718" s="67" t="str">
        <f t="shared" si="35"/>
        <v>GDMTHTransmisiónEnergíaGolfo Centro</v>
      </c>
      <c r="E718" s="180" t="s">
        <v>54</v>
      </c>
      <c r="F718" s="181" t="s">
        <v>192</v>
      </c>
      <c r="G718" s="181" t="s">
        <v>184</v>
      </c>
      <c r="H718" s="181" t="s">
        <v>135</v>
      </c>
      <c r="I718" s="181" t="s">
        <v>66</v>
      </c>
      <c r="J718" s="285" t="s">
        <v>161</v>
      </c>
      <c r="K718" s="505">
        <f>+ROUND(IF($E718="DIT",TR_MARZO_2025!$E$15,TR_MARZO_2025!$E$16),LOOKUP($H718,TR_MARZO_2025!$B$71:$C$73,TR_MARZO_2025!$C$71:$C$73))</f>
        <v>0.18090000000000001</v>
      </c>
    </row>
    <row r="719" spans="1:11" ht="16.5" x14ac:dyDescent="0.3">
      <c r="A719" s="67" t="str">
        <f t="shared" si="36"/>
        <v>GDMTOTransmisiónGolfo Centro</v>
      </c>
      <c r="B719" s="250" t="str">
        <f t="shared" si="34"/>
        <v>GDMTOEnergíaGolfo Centro</v>
      </c>
      <c r="C719" s="67" t="str">
        <f t="shared" si="35"/>
        <v>GDMTOTransmisiónEnergíaGolfo Centro</v>
      </c>
      <c r="E719" s="180" t="s">
        <v>55</v>
      </c>
      <c r="F719" s="181" t="s">
        <v>192</v>
      </c>
      <c r="G719" s="181" t="s">
        <v>184</v>
      </c>
      <c r="H719" s="181" t="s">
        <v>135</v>
      </c>
      <c r="I719" s="181" t="s">
        <v>66</v>
      </c>
      <c r="J719" s="285" t="s">
        <v>161</v>
      </c>
      <c r="K719" s="505">
        <f>+ROUND(IF($E719="DIT",TR_MARZO_2025!$E$15,TR_MARZO_2025!$E$16),LOOKUP($H719,TR_MARZO_2025!$B$71:$C$73,TR_MARZO_2025!$C$71:$C$73))</f>
        <v>0.18090000000000001</v>
      </c>
    </row>
    <row r="720" spans="1:11" ht="16.5" x14ac:dyDescent="0.3">
      <c r="A720" s="67" t="str">
        <f t="shared" si="36"/>
        <v>RAMTTransmisiónGolfo Centro</v>
      </c>
      <c r="B720" s="250" t="str">
        <f t="shared" si="34"/>
        <v>RAMTEnergíaGolfo Centro</v>
      </c>
      <c r="C720" s="67" t="str">
        <f t="shared" si="35"/>
        <v>RAMTTransmisiónEnergíaGolfo Centro</v>
      </c>
      <c r="E720" s="180" t="s">
        <v>60</v>
      </c>
      <c r="F720" s="181" t="s">
        <v>192</v>
      </c>
      <c r="G720" s="181" t="s">
        <v>184</v>
      </c>
      <c r="H720" s="181" t="s">
        <v>135</v>
      </c>
      <c r="I720" s="181" t="s">
        <v>66</v>
      </c>
      <c r="J720" s="285" t="s">
        <v>161</v>
      </c>
      <c r="K720" s="505">
        <f>+ROUND(IF($E720="DIT",TR_MARZO_2025!$E$15,TR_MARZO_2025!$E$16),LOOKUP($H720,TR_MARZO_2025!$B$71:$C$73,TR_MARZO_2025!$C$71:$C$73))</f>
        <v>0.18090000000000001</v>
      </c>
    </row>
    <row r="721" spans="1:11" ht="16.5" x14ac:dyDescent="0.3">
      <c r="A721" s="67" t="str">
        <f t="shared" si="36"/>
        <v>DISTTransmisiónGolfo Centro</v>
      </c>
      <c r="B721" s="250" t="str">
        <f t="shared" si="34"/>
        <v>DISTEnergíaGolfo Centro</v>
      </c>
      <c r="C721" s="67" t="str">
        <f t="shared" si="35"/>
        <v>DISTTransmisiónEnergíaGolfo Centro</v>
      </c>
      <c r="E721" s="180" t="s">
        <v>51</v>
      </c>
      <c r="F721" s="181" t="s">
        <v>192</v>
      </c>
      <c r="G721" s="181" t="s">
        <v>184</v>
      </c>
      <c r="H721" s="181" t="s">
        <v>135</v>
      </c>
      <c r="I721" s="181" t="s">
        <v>66</v>
      </c>
      <c r="J721" s="285" t="s">
        <v>161</v>
      </c>
      <c r="K721" s="505">
        <f>+ROUND(IF($E721="DIT",TR_MARZO_2025!$E$15,TR_MARZO_2025!$E$16),LOOKUP($H721,TR_MARZO_2025!$B$71:$C$73,TR_MARZO_2025!$C$71:$C$73))</f>
        <v>0.18090000000000001</v>
      </c>
    </row>
    <row r="722" spans="1:11" ht="16.5" x14ac:dyDescent="0.3">
      <c r="A722" s="67" t="str">
        <f t="shared" si="36"/>
        <v>DITTransmisiónGolfo Centro</v>
      </c>
      <c r="B722" s="250" t="str">
        <f t="shared" si="34"/>
        <v>DITEnergíaGolfo Centro</v>
      </c>
      <c r="C722" s="67" t="str">
        <f t="shared" si="35"/>
        <v>DITTransmisiónEnergíaGolfo Centro</v>
      </c>
      <c r="E722" s="180" t="s">
        <v>52</v>
      </c>
      <c r="F722" s="181" t="s">
        <v>192</v>
      </c>
      <c r="G722" s="181" t="s">
        <v>184</v>
      </c>
      <c r="H722" s="181" t="s">
        <v>135</v>
      </c>
      <c r="I722" s="181" t="s">
        <v>66</v>
      </c>
      <c r="J722" s="285" t="s">
        <v>161</v>
      </c>
      <c r="K722" s="505">
        <f>+ROUND(IF($E722="DIT",TR_MARZO_2025!$E$15,TR_MARZO_2025!$E$16),LOOKUP($H722,TR_MARZO_2025!$B$71:$C$73,TR_MARZO_2025!$C$71:$C$73))</f>
        <v>7.9399999999999998E-2</v>
      </c>
    </row>
    <row r="723" spans="1:11" ht="16.5" x14ac:dyDescent="0.3">
      <c r="A723" s="67" t="str">
        <f t="shared" si="36"/>
        <v>DB1TransmisiónGolfo Norte</v>
      </c>
      <c r="B723" s="250" t="str">
        <f t="shared" si="34"/>
        <v>DB1EnergíaGolfo Norte</v>
      </c>
      <c r="C723" s="67" t="str">
        <f t="shared" si="35"/>
        <v>DB1TransmisiónEnergíaGolfo Norte</v>
      </c>
      <c r="E723" s="180" t="s">
        <v>48</v>
      </c>
      <c r="F723" s="181" t="s">
        <v>192</v>
      </c>
      <c r="G723" s="181" t="s">
        <v>184</v>
      </c>
      <c r="H723" s="181" t="s">
        <v>135</v>
      </c>
      <c r="I723" s="181" t="s">
        <v>67</v>
      </c>
      <c r="J723" s="285" t="s">
        <v>161</v>
      </c>
      <c r="K723" s="505">
        <f>+ROUND(IF($E723="DIT",TR_MARZO_2025!$E$15,TR_MARZO_2025!$E$16),LOOKUP($H723,TR_MARZO_2025!$B$71:$C$73,TR_MARZO_2025!$C$71:$C$73))</f>
        <v>0.18090000000000001</v>
      </c>
    </row>
    <row r="724" spans="1:11" ht="16.5" x14ac:dyDescent="0.3">
      <c r="A724" s="67" t="str">
        <f t="shared" si="36"/>
        <v>DB2TransmisiónGolfo Norte</v>
      </c>
      <c r="B724" s="250" t="str">
        <f t="shared" si="34"/>
        <v>DB2EnergíaGolfo Norte</v>
      </c>
      <c r="C724" s="67" t="str">
        <f t="shared" si="35"/>
        <v>DB2TransmisiónEnergíaGolfo Norte</v>
      </c>
      <c r="E724" s="180" t="s">
        <v>50</v>
      </c>
      <c r="F724" s="181" t="s">
        <v>192</v>
      </c>
      <c r="G724" s="181" t="s">
        <v>184</v>
      </c>
      <c r="H724" s="181" t="s">
        <v>135</v>
      </c>
      <c r="I724" s="181" t="s">
        <v>67</v>
      </c>
      <c r="J724" s="285" t="s">
        <v>161</v>
      </c>
      <c r="K724" s="505">
        <f>+ROUND(IF($E724="DIT",TR_MARZO_2025!$E$15,TR_MARZO_2025!$E$16),LOOKUP($H724,TR_MARZO_2025!$B$71:$C$73,TR_MARZO_2025!$C$71:$C$73))</f>
        <v>0.18090000000000001</v>
      </c>
    </row>
    <row r="725" spans="1:11" ht="16.5" x14ac:dyDescent="0.3">
      <c r="A725" s="67" t="str">
        <f t="shared" si="36"/>
        <v>PDBTTransmisiónGolfo Norte</v>
      </c>
      <c r="B725" s="250" t="str">
        <f t="shared" si="34"/>
        <v>PDBTEnergíaGolfo Norte</v>
      </c>
      <c r="C725" s="67" t="str">
        <f t="shared" si="35"/>
        <v>PDBTTransmisiónEnergíaGolfo Norte</v>
      </c>
      <c r="E725" s="180" t="s">
        <v>56</v>
      </c>
      <c r="F725" s="181" t="s">
        <v>192</v>
      </c>
      <c r="G725" s="181" t="s">
        <v>184</v>
      </c>
      <c r="H725" s="181" t="s">
        <v>135</v>
      </c>
      <c r="I725" s="181" t="s">
        <v>67</v>
      </c>
      <c r="J725" s="285" t="s">
        <v>161</v>
      </c>
      <c r="K725" s="505">
        <f>+ROUND(IF($E725="DIT",TR_MARZO_2025!$E$15,TR_MARZO_2025!$E$16),LOOKUP($H725,TR_MARZO_2025!$B$71:$C$73,TR_MARZO_2025!$C$71:$C$73))</f>
        <v>0.18090000000000001</v>
      </c>
    </row>
    <row r="726" spans="1:11" ht="16.5" x14ac:dyDescent="0.3">
      <c r="A726" s="67" t="str">
        <f t="shared" si="36"/>
        <v>GDBTTransmisiónGolfo Norte</v>
      </c>
      <c r="B726" s="250" t="str">
        <f t="shared" si="34"/>
        <v>GDBTEnergíaGolfo Norte</v>
      </c>
      <c r="C726" s="67" t="str">
        <f t="shared" si="35"/>
        <v>GDBTTransmisiónEnergíaGolfo Norte</v>
      </c>
      <c r="E726" s="187" t="s">
        <v>53</v>
      </c>
      <c r="F726" s="181" t="s">
        <v>192</v>
      </c>
      <c r="G726" s="181" t="s">
        <v>184</v>
      </c>
      <c r="H726" s="181" t="s">
        <v>135</v>
      </c>
      <c r="I726" s="181" t="s">
        <v>67</v>
      </c>
      <c r="J726" s="285" t="s">
        <v>161</v>
      </c>
      <c r="K726" s="505">
        <f>+ROUND(IF($E726="DIT",TR_MARZO_2025!$E$15,TR_MARZO_2025!$E$16),LOOKUP($H726,TR_MARZO_2025!$B$71:$C$73,TR_MARZO_2025!$C$71:$C$73))</f>
        <v>0.18090000000000001</v>
      </c>
    </row>
    <row r="727" spans="1:11" ht="16.5" x14ac:dyDescent="0.3">
      <c r="A727" s="67" t="str">
        <f t="shared" si="36"/>
        <v>RABTTransmisiónGolfo Norte</v>
      </c>
      <c r="B727" s="250" t="str">
        <f t="shared" si="34"/>
        <v>RABTEnergíaGolfo Norte</v>
      </c>
      <c r="C727" s="67" t="str">
        <f t="shared" si="35"/>
        <v>RABTTransmisiónEnergíaGolfo Norte</v>
      </c>
      <c r="E727" s="187" t="s">
        <v>59</v>
      </c>
      <c r="F727" s="181" t="s">
        <v>192</v>
      </c>
      <c r="G727" s="181" t="s">
        <v>184</v>
      </c>
      <c r="H727" s="181" t="s">
        <v>135</v>
      </c>
      <c r="I727" s="181" t="s">
        <v>67</v>
      </c>
      <c r="J727" s="285" t="s">
        <v>161</v>
      </c>
      <c r="K727" s="505">
        <f>+ROUND(IF($E727="DIT",TR_MARZO_2025!$E$15,TR_MARZO_2025!$E$16),LOOKUP($H727,TR_MARZO_2025!$B$71:$C$73,TR_MARZO_2025!$C$71:$C$73))</f>
        <v>0.18090000000000001</v>
      </c>
    </row>
    <row r="728" spans="1:11" ht="16.5" x14ac:dyDescent="0.3">
      <c r="A728" s="67" t="str">
        <f t="shared" si="36"/>
        <v>APBTTransmisiónGolfo Norte</v>
      </c>
      <c r="B728" s="250" t="str">
        <f t="shared" si="34"/>
        <v>APBTEnergíaGolfo Norte</v>
      </c>
      <c r="C728" s="67" t="str">
        <f t="shared" si="35"/>
        <v>APBTTransmisiónEnergíaGolfo Norte</v>
      </c>
      <c r="E728" s="180" t="s">
        <v>57</v>
      </c>
      <c r="F728" s="181" t="s">
        <v>192</v>
      </c>
      <c r="G728" s="181" t="s">
        <v>184</v>
      </c>
      <c r="H728" s="181" t="s">
        <v>135</v>
      </c>
      <c r="I728" s="181" t="s">
        <v>67</v>
      </c>
      <c r="J728" s="285" t="s">
        <v>161</v>
      </c>
      <c r="K728" s="505">
        <f>+ROUND(IF($E728="DIT",TR_MARZO_2025!$E$15,TR_MARZO_2025!$E$16),LOOKUP($H728,TR_MARZO_2025!$B$71:$C$73,TR_MARZO_2025!$C$71:$C$73))</f>
        <v>0.18090000000000001</v>
      </c>
    </row>
    <row r="729" spans="1:11" ht="16.5" x14ac:dyDescent="0.3">
      <c r="A729" s="67" t="str">
        <f t="shared" si="36"/>
        <v>APMTTransmisiónGolfo Norte</v>
      </c>
      <c r="B729" s="250" t="str">
        <f t="shared" si="34"/>
        <v>APMTEnergíaGolfo Norte</v>
      </c>
      <c r="C729" s="67" t="str">
        <f t="shared" si="35"/>
        <v>APMTTransmisiónEnergíaGolfo Norte</v>
      </c>
      <c r="E729" s="180" t="s">
        <v>58</v>
      </c>
      <c r="F729" s="181" t="s">
        <v>192</v>
      </c>
      <c r="G729" s="181" t="s">
        <v>184</v>
      </c>
      <c r="H729" s="181" t="s">
        <v>135</v>
      </c>
      <c r="I729" s="181" t="s">
        <v>67</v>
      </c>
      <c r="J729" s="285" t="s">
        <v>161</v>
      </c>
      <c r="K729" s="505">
        <f>+ROUND(IF($E729="DIT",TR_MARZO_2025!$E$15,TR_MARZO_2025!$E$16),LOOKUP($H729,TR_MARZO_2025!$B$71:$C$73,TR_MARZO_2025!$C$71:$C$73))</f>
        <v>0.18090000000000001</v>
      </c>
    </row>
    <row r="730" spans="1:11" ht="16.5" x14ac:dyDescent="0.3">
      <c r="A730" s="67" t="str">
        <f t="shared" si="36"/>
        <v>GDMTHTransmisiónGolfo Norte</v>
      </c>
      <c r="B730" s="250" t="str">
        <f t="shared" si="34"/>
        <v>GDMTHEnergíaGolfo Norte</v>
      </c>
      <c r="C730" s="67" t="str">
        <f t="shared" si="35"/>
        <v>GDMTHTransmisiónEnergíaGolfo Norte</v>
      </c>
      <c r="E730" s="180" t="s">
        <v>54</v>
      </c>
      <c r="F730" s="181" t="s">
        <v>192</v>
      </c>
      <c r="G730" s="181" t="s">
        <v>184</v>
      </c>
      <c r="H730" s="181" t="s">
        <v>135</v>
      </c>
      <c r="I730" s="181" t="s">
        <v>67</v>
      </c>
      <c r="J730" s="285" t="s">
        <v>161</v>
      </c>
      <c r="K730" s="505">
        <f>+ROUND(IF($E730="DIT",TR_MARZO_2025!$E$15,TR_MARZO_2025!$E$16),LOOKUP($H730,TR_MARZO_2025!$B$71:$C$73,TR_MARZO_2025!$C$71:$C$73))</f>
        <v>0.18090000000000001</v>
      </c>
    </row>
    <row r="731" spans="1:11" ht="16.5" x14ac:dyDescent="0.3">
      <c r="A731" s="67" t="str">
        <f t="shared" si="36"/>
        <v>GDMTOTransmisiónGolfo Norte</v>
      </c>
      <c r="B731" s="250" t="str">
        <f t="shared" si="34"/>
        <v>GDMTOEnergíaGolfo Norte</v>
      </c>
      <c r="C731" s="67" t="str">
        <f t="shared" si="35"/>
        <v>GDMTOTransmisiónEnergíaGolfo Norte</v>
      </c>
      <c r="E731" s="180" t="s">
        <v>55</v>
      </c>
      <c r="F731" s="181" t="s">
        <v>192</v>
      </c>
      <c r="G731" s="181" t="s">
        <v>184</v>
      </c>
      <c r="H731" s="181" t="s">
        <v>135</v>
      </c>
      <c r="I731" s="181" t="s">
        <v>67</v>
      </c>
      <c r="J731" s="285" t="s">
        <v>161</v>
      </c>
      <c r="K731" s="505">
        <f>+ROUND(IF($E731="DIT",TR_MARZO_2025!$E$15,TR_MARZO_2025!$E$16),LOOKUP($H731,TR_MARZO_2025!$B$71:$C$73,TR_MARZO_2025!$C$71:$C$73))</f>
        <v>0.18090000000000001</v>
      </c>
    </row>
    <row r="732" spans="1:11" ht="16.5" x14ac:dyDescent="0.3">
      <c r="A732" s="67" t="str">
        <f t="shared" si="36"/>
        <v>RAMTTransmisiónGolfo Norte</v>
      </c>
      <c r="B732" s="250" t="str">
        <f t="shared" si="34"/>
        <v>RAMTEnergíaGolfo Norte</v>
      </c>
      <c r="C732" s="67" t="str">
        <f t="shared" si="35"/>
        <v>RAMTTransmisiónEnergíaGolfo Norte</v>
      </c>
      <c r="E732" s="180" t="s">
        <v>60</v>
      </c>
      <c r="F732" s="181" t="s">
        <v>192</v>
      </c>
      <c r="G732" s="181" t="s">
        <v>184</v>
      </c>
      <c r="H732" s="181" t="s">
        <v>135</v>
      </c>
      <c r="I732" s="181" t="s">
        <v>67</v>
      </c>
      <c r="J732" s="285" t="s">
        <v>161</v>
      </c>
      <c r="K732" s="505">
        <f>+ROUND(IF($E732="DIT",TR_MARZO_2025!$E$15,TR_MARZO_2025!$E$16),LOOKUP($H732,TR_MARZO_2025!$B$71:$C$73,TR_MARZO_2025!$C$71:$C$73))</f>
        <v>0.18090000000000001</v>
      </c>
    </row>
    <row r="733" spans="1:11" ht="16.5" x14ac:dyDescent="0.3">
      <c r="A733" s="67" t="str">
        <f t="shared" si="36"/>
        <v>DISTTransmisiónGolfo Norte</v>
      </c>
      <c r="B733" s="250" t="str">
        <f t="shared" si="34"/>
        <v>DISTEnergíaGolfo Norte</v>
      </c>
      <c r="C733" s="67" t="str">
        <f t="shared" si="35"/>
        <v>DISTTransmisiónEnergíaGolfo Norte</v>
      </c>
      <c r="E733" s="180" t="s">
        <v>51</v>
      </c>
      <c r="F733" s="181" t="s">
        <v>192</v>
      </c>
      <c r="G733" s="181" t="s">
        <v>184</v>
      </c>
      <c r="H733" s="181" t="s">
        <v>135</v>
      </c>
      <c r="I733" s="181" t="s">
        <v>67</v>
      </c>
      <c r="J733" s="285" t="s">
        <v>161</v>
      </c>
      <c r="K733" s="505">
        <f>+ROUND(IF($E733="DIT",TR_MARZO_2025!$E$15,TR_MARZO_2025!$E$16),LOOKUP($H733,TR_MARZO_2025!$B$71:$C$73,TR_MARZO_2025!$C$71:$C$73))</f>
        <v>0.18090000000000001</v>
      </c>
    </row>
    <row r="734" spans="1:11" ht="16.5" x14ac:dyDescent="0.3">
      <c r="A734" s="67" t="str">
        <f t="shared" si="36"/>
        <v>DITTransmisiónGolfo Norte</v>
      </c>
      <c r="B734" s="250" t="str">
        <f t="shared" si="34"/>
        <v>DITEnergíaGolfo Norte</v>
      </c>
      <c r="C734" s="67" t="str">
        <f t="shared" si="35"/>
        <v>DITTransmisiónEnergíaGolfo Norte</v>
      </c>
      <c r="E734" s="180" t="s">
        <v>52</v>
      </c>
      <c r="F734" s="181" t="s">
        <v>192</v>
      </c>
      <c r="G734" s="181" t="s">
        <v>184</v>
      </c>
      <c r="H734" s="181" t="s">
        <v>135</v>
      </c>
      <c r="I734" s="181" t="s">
        <v>67</v>
      </c>
      <c r="J734" s="285" t="s">
        <v>161</v>
      </c>
      <c r="K734" s="505">
        <f>+ROUND(IF($E734="DIT",TR_MARZO_2025!$E$15,TR_MARZO_2025!$E$16),LOOKUP($H734,TR_MARZO_2025!$B$71:$C$73,TR_MARZO_2025!$C$71:$C$73))</f>
        <v>7.9399999999999998E-2</v>
      </c>
    </row>
    <row r="735" spans="1:11" ht="16.5" x14ac:dyDescent="0.3">
      <c r="A735" s="67" t="str">
        <f t="shared" si="36"/>
        <v>DB1TransmisiónJalisco</v>
      </c>
      <c r="B735" s="250" t="str">
        <f t="shared" si="34"/>
        <v>DB1EnergíaJalisco</v>
      </c>
      <c r="C735" s="67" t="str">
        <f t="shared" si="35"/>
        <v>DB1TransmisiónEnergíaJalisco</v>
      </c>
      <c r="E735" s="187" t="s">
        <v>48</v>
      </c>
      <c r="F735" s="181" t="s">
        <v>192</v>
      </c>
      <c r="G735" s="181" t="s">
        <v>184</v>
      </c>
      <c r="H735" s="181" t="s">
        <v>135</v>
      </c>
      <c r="I735" s="181" t="s">
        <v>68</v>
      </c>
      <c r="J735" s="285" t="s">
        <v>161</v>
      </c>
      <c r="K735" s="505">
        <f>+ROUND(IF($E735="DIT",TR_MARZO_2025!$E$15,TR_MARZO_2025!$E$16),LOOKUP($H735,TR_MARZO_2025!$B$71:$C$73,TR_MARZO_2025!$C$71:$C$73))</f>
        <v>0.18090000000000001</v>
      </c>
    </row>
    <row r="736" spans="1:11" ht="16.5" x14ac:dyDescent="0.3">
      <c r="A736" s="67" t="str">
        <f t="shared" si="36"/>
        <v>DB2TransmisiónJalisco</v>
      </c>
      <c r="B736" s="250" t="str">
        <f t="shared" si="34"/>
        <v>DB2EnergíaJalisco</v>
      </c>
      <c r="C736" s="67" t="str">
        <f t="shared" si="35"/>
        <v>DB2TransmisiónEnergíaJalisco</v>
      </c>
      <c r="E736" s="180" t="s">
        <v>50</v>
      </c>
      <c r="F736" s="181" t="s">
        <v>192</v>
      </c>
      <c r="G736" s="181" t="s">
        <v>184</v>
      </c>
      <c r="H736" s="181" t="s">
        <v>135</v>
      </c>
      <c r="I736" s="181" t="s">
        <v>68</v>
      </c>
      <c r="J736" s="285" t="s">
        <v>161</v>
      </c>
      <c r="K736" s="505">
        <f>+ROUND(IF($E736="DIT",TR_MARZO_2025!$E$15,TR_MARZO_2025!$E$16),LOOKUP($H736,TR_MARZO_2025!$B$71:$C$73,TR_MARZO_2025!$C$71:$C$73))</f>
        <v>0.18090000000000001</v>
      </c>
    </row>
    <row r="737" spans="1:11" ht="16.5" x14ac:dyDescent="0.3">
      <c r="A737" s="67" t="str">
        <f t="shared" si="36"/>
        <v>PDBTTransmisiónJalisco</v>
      </c>
      <c r="B737" s="250" t="str">
        <f t="shared" si="34"/>
        <v>PDBTEnergíaJalisco</v>
      </c>
      <c r="C737" s="67" t="str">
        <f t="shared" si="35"/>
        <v>PDBTTransmisiónEnergíaJalisco</v>
      </c>
      <c r="E737" s="180" t="s">
        <v>56</v>
      </c>
      <c r="F737" s="181" t="s">
        <v>192</v>
      </c>
      <c r="G737" s="181" t="s">
        <v>184</v>
      </c>
      <c r="H737" s="181" t="s">
        <v>135</v>
      </c>
      <c r="I737" s="181" t="s">
        <v>68</v>
      </c>
      <c r="J737" s="285" t="s">
        <v>161</v>
      </c>
      <c r="K737" s="505">
        <f>+ROUND(IF($E737="DIT",TR_MARZO_2025!$E$15,TR_MARZO_2025!$E$16),LOOKUP($H737,TR_MARZO_2025!$B$71:$C$73,TR_MARZO_2025!$C$71:$C$73))</f>
        <v>0.18090000000000001</v>
      </c>
    </row>
    <row r="738" spans="1:11" ht="16.5" x14ac:dyDescent="0.3">
      <c r="A738" s="67" t="str">
        <f t="shared" si="36"/>
        <v>GDBTTransmisiónJalisco</v>
      </c>
      <c r="B738" s="250" t="str">
        <f t="shared" si="34"/>
        <v>GDBTEnergíaJalisco</v>
      </c>
      <c r="C738" s="67" t="str">
        <f t="shared" si="35"/>
        <v>GDBTTransmisiónEnergíaJalisco</v>
      </c>
      <c r="E738" s="180" t="s">
        <v>53</v>
      </c>
      <c r="F738" s="181" t="s">
        <v>192</v>
      </c>
      <c r="G738" s="181" t="s">
        <v>184</v>
      </c>
      <c r="H738" s="181" t="s">
        <v>135</v>
      </c>
      <c r="I738" s="181" t="s">
        <v>68</v>
      </c>
      <c r="J738" s="285" t="s">
        <v>161</v>
      </c>
      <c r="K738" s="505">
        <f>+ROUND(IF($E738="DIT",TR_MARZO_2025!$E$15,TR_MARZO_2025!$E$16),LOOKUP($H738,TR_MARZO_2025!$B$71:$C$73,TR_MARZO_2025!$C$71:$C$73))</f>
        <v>0.18090000000000001</v>
      </c>
    </row>
    <row r="739" spans="1:11" ht="16.5" x14ac:dyDescent="0.3">
      <c r="A739" s="67" t="str">
        <f t="shared" si="36"/>
        <v>RABTTransmisiónJalisco</v>
      </c>
      <c r="B739" s="250" t="str">
        <f t="shared" si="34"/>
        <v>RABTEnergíaJalisco</v>
      </c>
      <c r="C739" s="67" t="str">
        <f t="shared" si="35"/>
        <v>RABTTransmisiónEnergíaJalisco</v>
      </c>
      <c r="E739" s="180" t="s">
        <v>59</v>
      </c>
      <c r="F739" s="181" t="s">
        <v>192</v>
      </c>
      <c r="G739" s="181" t="s">
        <v>184</v>
      </c>
      <c r="H739" s="181" t="s">
        <v>135</v>
      </c>
      <c r="I739" s="181" t="s">
        <v>68</v>
      </c>
      <c r="J739" s="285" t="s">
        <v>161</v>
      </c>
      <c r="K739" s="505">
        <f>+ROUND(IF($E739="DIT",TR_MARZO_2025!$E$15,TR_MARZO_2025!$E$16),LOOKUP($H739,TR_MARZO_2025!$B$71:$C$73,TR_MARZO_2025!$C$71:$C$73))</f>
        <v>0.18090000000000001</v>
      </c>
    </row>
    <row r="740" spans="1:11" ht="16.5" x14ac:dyDescent="0.3">
      <c r="A740" s="67" t="str">
        <f t="shared" si="36"/>
        <v>APBTTransmisiónJalisco</v>
      </c>
      <c r="B740" s="250" t="str">
        <f t="shared" si="34"/>
        <v>APBTEnergíaJalisco</v>
      </c>
      <c r="C740" s="67" t="str">
        <f t="shared" si="35"/>
        <v>APBTTransmisiónEnergíaJalisco</v>
      </c>
      <c r="E740" s="180" t="s">
        <v>57</v>
      </c>
      <c r="F740" s="181" t="s">
        <v>192</v>
      </c>
      <c r="G740" s="181" t="s">
        <v>184</v>
      </c>
      <c r="H740" s="181" t="s">
        <v>135</v>
      </c>
      <c r="I740" s="181" t="s">
        <v>68</v>
      </c>
      <c r="J740" s="285" t="s">
        <v>161</v>
      </c>
      <c r="K740" s="505">
        <f>+ROUND(IF($E740="DIT",TR_MARZO_2025!$E$15,TR_MARZO_2025!$E$16),LOOKUP($H740,TR_MARZO_2025!$B$71:$C$73,TR_MARZO_2025!$C$71:$C$73))</f>
        <v>0.18090000000000001</v>
      </c>
    </row>
    <row r="741" spans="1:11" ht="16.5" x14ac:dyDescent="0.3">
      <c r="A741" s="67" t="str">
        <f t="shared" si="36"/>
        <v>APMTTransmisiónJalisco</v>
      </c>
      <c r="B741" s="250" t="str">
        <f t="shared" si="34"/>
        <v>APMTEnergíaJalisco</v>
      </c>
      <c r="C741" s="67" t="str">
        <f t="shared" si="35"/>
        <v>APMTTransmisiónEnergíaJalisco</v>
      </c>
      <c r="E741" s="180" t="s">
        <v>58</v>
      </c>
      <c r="F741" s="181" t="s">
        <v>192</v>
      </c>
      <c r="G741" s="181" t="s">
        <v>184</v>
      </c>
      <c r="H741" s="181" t="s">
        <v>135</v>
      </c>
      <c r="I741" s="181" t="s">
        <v>68</v>
      </c>
      <c r="J741" s="285" t="s">
        <v>161</v>
      </c>
      <c r="K741" s="505">
        <f>+ROUND(IF($E741="DIT",TR_MARZO_2025!$E$15,TR_MARZO_2025!$E$16),LOOKUP($H741,TR_MARZO_2025!$B$71:$C$73,TR_MARZO_2025!$C$71:$C$73))</f>
        <v>0.18090000000000001</v>
      </c>
    </row>
    <row r="742" spans="1:11" ht="16.5" x14ac:dyDescent="0.3">
      <c r="A742" s="67" t="str">
        <f t="shared" si="36"/>
        <v>GDMTHTransmisiónJalisco</v>
      </c>
      <c r="B742" s="250" t="str">
        <f t="shared" si="34"/>
        <v>GDMTHEnergíaJalisco</v>
      </c>
      <c r="C742" s="67" t="str">
        <f t="shared" si="35"/>
        <v>GDMTHTransmisiónEnergíaJalisco</v>
      </c>
      <c r="E742" s="180" t="s">
        <v>54</v>
      </c>
      <c r="F742" s="181" t="s">
        <v>192</v>
      </c>
      <c r="G742" s="181" t="s">
        <v>184</v>
      </c>
      <c r="H742" s="181" t="s">
        <v>135</v>
      </c>
      <c r="I742" s="181" t="s">
        <v>68</v>
      </c>
      <c r="J742" s="285" t="s">
        <v>161</v>
      </c>
      <c r="K742" s="505">
        <f>+ROUND(IF($E742="DIT",TR_MARZO_2025!$E$15,TR_MARZO_2025!$E$16),LOOKUP($H742,TR_MARZO_2025!$B$71:$C$73,TR_MARZO_2025!$C$71:$C$73))</f>
        <v>0.18090000000000001</v>
      </c>
    </row>
    <row r="743" spans="1:11" ht="16.5" x14ac:dyDescent="0.3">
      <c r="A743" s="67" t="str">
        <f t="shared" si="36"/>
        <v>GDMTOTransmisiónJalisco</v>
      </c>
      <c r="B743" s="250" t="str">
        <f t="shared" si="34"/>
        <v>GDMTOEnergíaJalisco</v>
      </c>
      <c r="C743" s="67" t="str">
        <f t="shared" si="35"/>
        <v>GDMTOTransmisiónEnergíaJalisco</v>
      </c>
      <c r="E743" s="180" t="s">
        <v>55</v>
      </c>
      <c r="F743" s="181" t="s">
        <v>192</v>
      </c>
      <c r="G743" s="181" t="s">
        <v>184</v>
      </c>
      <c r="H743" s="181" t="s">
        <v>135</v>
      </c>
      <c r="I743" s="181" t="s">
        <v>68</v>
      </c>
      <c r="J743" s="285" t="s">
        <v>161</v>
      </c>
      <c r="K743" s="505">
        <f>+ROUND(IF($E743="DIT",TR_MARZO_2025!$E$15,TR_MARZO_2025!$E$16),LOOKUP($H743,TR_MARZO_2025!$B$71:$C$73,TR_MARZO_2025!$C$71:$C$73))</f>
        <v>0.18090000000000001</v>
      </c>
    </row>
    <row r="744" spans="1:11" ht="16.5" x14ac:dyDescent="0.3">
      <c r="A744" s="67" t="str">
        <f t="shared" si="36"/>
        <v>RAMTTransmisiónJalisco</v>
      </c>
      <c r="B744" s="250" t="str">
        <f t="shared" si="34"/>
        <v>RAMTEnergíaJalisco</v>
      </c>
      <c r="C744" s="67" t="str">
        <f t="shared" si="35"/>
        <v>RAMTTransmisiónEnergíaJalisco</v>
      </c>
      <c r="E744" s="180" t="s">
        <v>60</v>
      </c>
      <c r="F744" s="181" t="s">
        <v>192</v>
      </c>
      <c r="G744" s="181" t="s">
        <v>184</v>
      </c>
      <c r="H744" s="181" t="s">
        <v>135</v>
      </c>
      <c r="I744" s="181" t="s">
        <v>68</v>
      </c>
      <c r="J744" s="285" t="s">
        <v>161</v>
      </c>
      <c r="K744" s="505">
        <f>+ROUND(IF($E744="DIT",TR_MARZO_2025!$E$15,TR_MARZO_2025!$E$16),LOOKUP($H744,TR_MARZO_2025!$B$71:$C$73,TR_MARZO_2025!$C$71:$C$73))</f>
        <v>0.18090000000000001</v>
      </c>
    </row>
    <row r="745" spans="1:11" ht="16.5" x14ac:dyDescent="0.3">
      <c r="A745" s="67" t="str">
        <f t="shared" si="36"/>
        <v>DISTTransmisiónJalisco</v>
      </c>
      <c r="B745" s="250" t="str">
        <f t="shared" si="34"/>
        <v>DISTEnergíaJalisco</v>
      </c>
      <c r="C745" s="67" t="str">
        <f t="shared" si="35"/>
        <v>DISTTransmisiónEnergíaJalisco</v>
      </c>
      <c r="E745" s="180" t="s">
        <v>51</v>
      </c>
      <c r="F745" s="181" t="s">
        <v>192</v>
      </c>
      <c r="G745" s="181" t="s">
        <v>184</v>
      </c>
      <c r="H745" s="181" t="s">
        <v>135</v>
      </c>
      <c r="I745" s="181" t="s">
        <v>68</v>
      </c>
      <c r="J745" s="285" t="s">
        <v>161</v>
      </c>
      <c r="K745" s="505">
        <f>+ROUND(IF($E745="DIT",TR_MARZO_2025!$E$15,TR_MARZO_2025!$E$16),LOOKUP($H745,TR_MARZO_2025!$B$71:$C$73,TR_MARZO_2025!$C$71:$C$73))</f>
        <v>0.18090000000000001</v>
      </c>
    </row>
    <row r="746" spans="1:11" ht="16.5" x14ac:dyDescent="0.3">
      <c r="A746" s="67" t="str">
        <f t="shared" si="36"/>
        <v>DITTransmisiónJalisco</v>
      </c>
      <c r="B746" s="250" t="str">
        <f t="shared" si="34"/>
        <v>DITEnergíaJalisco</v>
      </c>
      <c r="C746" s="67" t="str">
        <f t="shared" si="35"/>
        <v>DITTransmisiónEnergíaJalisco</v>
      </c>
      <c r="E746" s="180" t="s">
        <v>52</v>
      </c>
      <c r="F746" s="181" t="s">
        <v>192</v>
      </c>
      <c r="G746" s="181" t="s">
        <v>184</v>
      </c>
      <c r="H746" s="181" t="s">
        <v>135</v>
      </c>
      <c r="I746" s="181" t="s">
        <v>68</v>
      </c>
      <c r="J746" s="285" t="s">
        <v>161</v>
      </c>
      <c r="K746" s="505">
        <f>+ROUND(IF($E746="DIT",TR_MARZO_2025!$E$15,TR_MARZO_2025!$E$16),LOOKUP($H746,TR_MARZO_2025!$B$71:$C$73,TR_MARZO_2025!$C$71:$C$73))</f>
        <v>7.9399999999999998E-2</v>
      </c>
    </row>
    <row r="747" spans="1:11" ht="16.5" x14ac:dyDescent="0.3">
      <c r="A747" s="67" t="str">
        <f t="shared" si="36"/>
        <v>DB1TransmisiónNoroeste</v>
      </c>
      <c r="B747" s="250" t="str">
        <f t="shared" si="34"/>
        <v>DB1EnergíaNoroeste</v>
      </c>
      <c r="C747" s="67" t="str">
        <f t="shared" si="35"/>
        <v>DB1TransmisiónEnergíaNoroeste</v>
      </c>
      <c r="E747" s="180" t="s">
        <v>48</v>
      </c>
      <c r="F747" s="181" t="s">
        <v>192</v>
      </c>
      <c r="G747" s="181" t="s">
        <v>184</v>
      </c>
      <c r="H747" s="181" t="s">
        <v>135</v>
      </c>
      <c r="I747" s="181" t="s">
        <v>69</v>
      </c>
      <c r="J747" s="285" t="s">
        <v>161</v>
      </c>
      <c r="K747" s="505">
        <f>+ROUND(IF($E747="DIT",TR_MARZO_2025!$E$15,TR_MARZO_2025!$E$16),LOOKUP($H747,TR_MARZO_2025!$B$71:$C$73,TR_MARZO_2025!$C$71:$C$73))</f>
        <v>0.18090000000000001</v>
      </c>
    </row>
    <row r="748" spans="1:11" ht="16.5" x14ac:dyDescent="0.3">
      <c r="A748" s="67" t="str">
        <f t="shared" si="36"/>
        <v>DB2TransmisiónNoroeste</v>
      </c>
      <c r="B748" s="250" t="str">
        <f t="shared" si="34"/>
        <v>DB2EnergíaNoroeste</v>
      </c>
      <c r="C748" s="67" t="str">
        <f t="shared" si="35"/>
        <v>DB2TransmisiónEnergíaNoroeste</v>
      </c>
      <c r="E748" s="180" t="s">
        <v>50</v>
      </c>
      <c r="F748" s="181" t="s">
        <v>192</v>
      </c>
      <c r="G748" s="181" t="s">
        <v>184</v>
      </c>
      <c r="H748" s="181" t="s">
        <v>135</v>
      </c>
      <c r="I748" s="181" t="s">
        <v>69</v>
      </c>
      <c r="J748" s="285" t="s">
        <v>161</v>
      </c>
      <c r="K748" s="505">
        <f>+ROUND(IF($E748="DIT",TR_MARZO_2025!$E$15,TR_MARZO_2025!$E$16),LOOKUP($H748,TR_MARZO_2025!$B$71:$C$73,TR_MARZO_2025!$C$71:$C$73))</f>
        <v>0.18090000000000001</v>
      </c>
    </row>
    <row r="749" spans="1:11" ht="16.5" x14ac:dyDescent="0.3">
      <c r="A749" s="67" t="str">
        <f t="shared" si="36"/>
        <v>PDBTTransmisiónNoroeste</v>
      </c>
      <c r="B749" s="250" t="str">
        <f t="shared" si="34"/>
        <v>PDBTEnergíaNoroeste</v>
      </c>
      <c r="C749" s="67" t="str">
        <f t="shared" si="35"/>
        <v>PDBTTransmisiónEnergíaNoroeste</v>
      </c>
      <c r="E749" s="180" t="s">
        <v>56</v>
      </c>
      <c r="F749" s="181" t="s">
        <v>192</v>
      </c>
      <c r="G749" s="181" t="s">
        <v>184</v>
      </c>
      <c r="H749" s="181" t="s">
        <v>135</v>
      </c>
      <c r="I749" s="181" t="s">
        <v>69</v>
      </c>
      <c r="J749" s="285" t="s">
        <v>161</v>
      </c>
      <c r="K749" s="505">
        <f>+ROUND(IF($E749="DIT",TR_MARZO_2025!$E$15,TR_MARZO_2025!$E$16),LOOKUP($H749,TR_MARZO_2025!$B$71:$C$73,TR_MARZO_2025!$C$71:$C$73))</f>
        <v>0.18090000000000001</v>
      </c>
    </row>
    <row r="750" spans="1:11" ht="16.5" x14ac:dyDescent="0.3">
      <c r="A750" s="67" t="str">
        <f t="shared" si="36"/>
        <v>GDBTTransmisiónNoroeste</v>
      </c>
      <c r="B750" s="250" t="str">
        <f t="shared" si="34"/>
        <v>GDBTEnergíaNoroeste</v>
      </c>
      <c r="C750" s="67" t="str">
        <f t="shared" si="35"/>
        <v>GDBTTransmisiónEnergíaNoroeste</v>
      </c>
      <c r="E750" s="187" t="s">
        <v>53</v>
      </c>
      <c r="F750" s="181" t="s">
        <v>192</v>
      </c>
      <c r="G750" s="181" t="s">
        <v>184</v>
      </c>
      <c r="H750" s="181" t="s">
        <v>135</v>
      </c>
      <c r="I750" s="181" t="s">
        <v>69</v>
      </c>
      <c r="J750" s="285" t="s">
        <v>161</v>
      </c>
      <c r="K750" s="505">
        <f>+ROUND(IF($E750="DIT",TR_MARZO_2025!$E$15,TR_MARZO_2025!$E$16),LOOKUP($H750,TR_MARZO_2025!$B$71:$C$73,TR_MARZO_2025!$C$71:$C$73))</f>
        <v>0.18090000000000001</v>
      </c>
    </row>
    <row r="751" spans="1:11" ht="16.5" x14ac:dyDescent="0.3">
      <c r="A751" s="67" t="str">
        <f t="shared" si="36"/>
        <v>RABTTransmisiónNoroeste</v>
      </c>
      <c r="B751" s="250" t="str">
        <f t="shared" si="34"/>
        <v>RABTEnergíaNoroeste</v>
      </c>
      <c r="C751" s="67" t="str">
        <f t="shared" si="35"/>
        <v>RABTTransmisiónEnergíaNoroeste</v>
      </c>
      <c r="E751" s="187" t="s">
        <v>59</v>
      </c>
      <c r="F751" s="181" t="s">
        <v>192</v>
      </c>
      <c r="G751" s="181" t="s">
        <v>184</v>
      </c>
      <c r="H751" s="181" t="s">
        <v>135</v>
      </c>
      <c r="I751" s="181" t="s">
        <v>69</v>
      </c>
      <c r="J751" s="285" t="s">
        <v>161</v>
      </c>
      <c r="K751" s="505">
        <f>+ROUND(IF($E751="DIT",TR_MARZO_2025!$E$15,TR_MARZO_2025!$E$16),LOOKUP($H751,TR_MARZO_2025!$B$71:$C$73,TR_MARZO_2025!$C$71:$C$73))</f>
        <v>0.18090000000000001</v>
      </c>
    </row>
    <row r="752" spans="1:11" ht="16.5" x14ac:dyDescent="0.3">
      <c r="A752" s="67" t="str">
        <f t="shared" si="36"/>
        <v>APBTTransmisiónNoroeste</v>
      </c>
      <c r="B752" s="250" t="str">
        <f t="shared" si="34"/>
        <v>APBTEnergíaNoroeste</v>
      </c>
      <c r="C752" s="67" t="str">
        <f t="shared" si="35"/>
        <v>APBTTransmisiónEnergíaNoroeste</v>
      </c>
      <c r="E752" s="180" t="s">
        <v>57</v>
      </c>
      <c r="F752" s="181" t="s">
        <v>192</v>
      </c>
      <c r="G752" s="181" t="s">
        <v>184</v>
      </c>
      <c r="H752" s="181" t="s">
        <v>135</v>
      </c>
      <c r="I752" s="181" t="s">
        <v>69</v>
      </c>
      <c r="J752" s="285" t="s">
        <v>161</v>
      </c>
      <c r="K752" s="505">
        <f>+ROUND(IF($E752="DIT",TR_MARZO_2025!$E$15,TR_MARZO_2025!$E$16),LOOKUP($H752,TR_MARZO_2025!$B$71:$C$73,TR_MARZO_2025!$C$71:$C$73))</f>
        <v>0.18090000000000001</v>
      </c>
    </row>
    <row r="753" spans="1:11" ht="16.5" x14ac:dyDescent="0.3">
      <c r="A753" s="67" t="str">
        <f t="shared" si="36"/>
        <v>APMTTransmisiónNoroeste</v>
      </c>
      <c r="B753" s="250" t="str">
        <f t="shared" si="34"/>
        <v>APMTEnergíaNoroeste</v>
      </c>
      <c r="C753" s="67" t="str">
        <f t="shared" si="35"/>
        <v>APMTTransmisiónEnergíaNoroeste</v>
      </c>
      <c r="E753" s="180" t="s">
        <v>58</v>
      </c>
      <c r="F753" s="181" t="s">
        <v>192</v>
      </c>
      <c r="G753" s="181" t="s">
        <v>184</v>
      </c>
      <c r="H753" s="181" t="s">
        <v>135</v>
      </c>
      <c r="I753" s="181" t="s">
        <v>69</v>
      </c>
      <c r="J753" s="285" t="s">
        <v>161</v>
      </c>
      <c r="K753" s="505">
        <f>+ROUND(IF($E753="DIT",TR_MARZO_2025!$E$15,TR_MARZO_2025!$E$16),LOOKUP($H753,TR_MARZO_2025!$B$71:$C$73,TR_MARZO_2025!$C$71:$C$73))</f>
        <v>0.18090000000000001</v>
      </c>
    </row>
    <row r="754" spans="1:11" ht="16.5" x14ac:dyDescent="0.3">
      <c r="A754" s="67" t="str">
        <f t="shared" si="36"/>
        <v>GDMTHTransmisiónNoroeste</v>
      </c>
      <c r="B754" s="250" t="str">
        <f t="shared" si="34"/>
        <v>GDMTHEnergíaNoroeste</v>
      </c>
      <c r="C754" s="67" t="str">
        <f t="shared" si="35"/>
        <v>GDMTHTransmisiónEnergíaNoroeste</v>
      </c>
      <c r="E754" s="180" t="s">
        <v>54</v>
      </c>
      <c r="F754" s="181" t="s">
        <v>192</v>
      </c>
      <c r="G754" s="181" t="s">
        <v>184</v>
      </c>
      <c r="H754" s="181" t="s">
        <v>135</v>
      </c>
      <c r="I754" s="181" t="s">
        <v>69</v>
      </c>
      <c r="J754" s="285" t="s">
        <v>161</v>
      </c>
      <c r="K754" s="505">
        <f>+ROUND(IF($E754="DIT",TR_MARZO_2025!$E$15,TR_MARZO_2025!$E$16),LOOKUP($H754,TR_MARZO_2025!$B$71:$C$73,TR_MARZO_2025!$C$71:$C$73))</f>
        <v>0.18090000000000001</v>
      </c>
    </row>
    <row r="755" spans="1:11" ht="16.5" x14ac:dyDescent="0.3">
      <c r="A755" s="67" t="str">
        <f t="shared" si="36"/>
        <v>GDMTOTransmisiónNoroeste</v>
      </c>
      <c r="B755" s="250" t="str">
        <f t="shared" si="34"/>
        <v>GDMTOEnergíaNoroeste</v>
      </c>
      <c r="C755" s="67" t="str">
        <f t="shared" si="35"/>
        <v>GDMTOTransmisiónEnergíaNoroeste</v>
      </c>
      <c r="E755" s="180" t="s">
        <v>55</v>
      </c>
      <c r="F755" s="181" t="s">
        <v>192</v>
      </c>
      <c r="G755" s="181" t="s">
        <v>184</v>
      </c>
      <c r="H755" s="181" t="s">
        <v>135</v>
      </c>
      <c r="I755" s="181" t="s">
        <v>69</v>
      </c>
      <c r="J755" s="285" t="s">
        <v>161</v>
      </c>
      <c r="K755" s="505">
        <f>+ROUND(IF($E755="DIT",TR_MARZO_2025!$E$15,TR_MARZO_2025!$E$16),LOOKUP($H755,TR_MARZO_2025!$B$71:$C$73,TR_MARZO_2025!$C$71:$C$73))</f>
        <v>0.18090000000000001</v>
      </c>
    </row>
    <row r="756" spans="1:11" ht="16.5" x14ac:dyDescent="0.3">
      <c r="A756" s="67" t="str">
        <f t="shared" si="36"/>
        <v>RAMTTransmisiónNoroeste</v>
      </c>
      <c r="B756" s="250" t="str">
        <f t="shared" si="34"/>
        <v>RAMTEnergíaNoroeste</v>
      </c>
      <c r="C756" s="67" t="str">
        <f t="shared" si="35"/>
        <v>RAMTTransmisiónEnergíaNoroeste</v>
      </c>
      <c r="E756" s="180" t="s">
        <v>60</v>
      </c>
      <c r="F756" s="181" t="s">
        <v>192</v>
      </c>
      <c r="G756" s="181" t="s">
        <v>184</v>
      </c>
      <c r="H756" s="181" t="s">
        <v>135</v>
      </c>
      <c r="I756" s="181" t="s">
        <v>69</v>
      </c>
      <c r="J756" s="285" t="s">
        <v>161</v>
      </c>
      <c r="K756" s="505">
        <f>+ROUND(IF($E756="DIT",TR_MARZO_2025!$E$15,TR_MARZO_2025!$E$16),LOOKUP($H756,TR_MARZO_2025!$B$71:$C$73,TR_MARZO_2025!$C$71:$C$73))</f>
        <v>0.18090000000000001</v>
      </c>
    </row>
    <row r="757" spans="1:11" ht="16.5" x14ac:dyDescent="0.3">
      <c r="A757" s="67" t="str">
        <f t="shared" si="36"/>
        <v>DISTTransmisiónNoroeste</v>
      </c>
      <c r="B757" s="250" t="str">
        <f t="shared" si="34"/>
        <v>DISTEnergíaNoroeste</v>
      </c>
      <c r="C757" s="67" t="str">
        <f t="shared" si="35"/>
        <v>DISTTransmisiónEnergíaNoroeste</v>
      </c>
      <c r="E757" s="180" t="s">
        <v>51</v>
      </c>
      <c r="F757" s="181" t="s">
        <v>192</v>
      </c>
      <c r="G757" s="181" t="s">
        <v>184</v>
      </c>
      <c r="H757" s="181" t="s">
        <v>135</v>
      </c>
      <c r="I757" s="181" t="s">
        <v>69</v>
      </c>
      <c r="J757" s="285" t="s">
        <v>161</v>
      </c>
      <c r="K757" s="505">
        <f>+ROUND(IF($E757="DIT",TR_MARZO_2025!$E$15,TR_MARZO_2025!$E$16),LOOKUP($H757,TR_MARZO_2025!$B$71:$C$73,TR_MARZO_2025!$C$71:$C$73))</f>
        <v>0.18090000000000001</v>
      </c>
    </row>
    <row r="758" spans="1:11" ht="16.5" x14ac:dyDescent="0.3">
      <c r="A758" s="67" t="str">
        <f t="shared" si="36"/>
        <v>DITTransmisiónNoroeste</v>
      </c>
      <c r="B758" s="250" t="str">
        <f t="shared" si="34"/>
        <v>DITEnergíaNoroeste</v>
      </c>
      <c r="C758" s="67" t="str">
        <f t="shared" si="35"/>
        <v>DITTransmisiónEnergíaNoroeste</v>
      </c>
      <c r="E758" s="180" t="s">
        <v>52</v>
      </c>
      <c r="F758" s="181" t="s">
        <v>192</v>
      </c>
      <c r="G758" s="181" t="s">
        <v>184</v>
      </c>
      <c r="H758" s="181" t="s">
        <v>135</v>
      </c>
      <c r="I758" s="181" t="s">
        <v>69</v>
      </c>
      <c r="J758" s="285" t="s">
        <v>161</v>
      </c>
      <c r="K758" s="505">
        <f>+ROUND(IF($E758="DIT",TR_MARZO_2025!$E$15,TR_MARZO_2025!$E$16),LOOKUP($H758,TR_MARZO_2025!$B$71:$C$73,TR_MARZO_2025!$C$71:$C$73))</f>
        <v>7.9399999999999998E-2</v>
      </c>
    </row>
    <row r="759" spans="1:11" ht="16.5" x14ac:dyDescent="0.3">
      <c r="A759" s="67" t="str">
        <f t="shared" si="36"/>
        <v>DB1TransmisiónNorte</v>
      </c>
      <c r="B759" s="250" t="str">
        <f t="shared" si="34"/>
        <v>DB1EnergíaNorte</v>
      </c>
      <c r="C759" s="67" t="str">
        <f t="shared" si="35"/>
        <v>DB1TransmisiónEnergíaNorte</v>
      </c>
      <c r="E759" s="180" t="s">
        <v>48</v>
      </c>
      <c r="F759" s="181" t="s">
        <v>192</v>
      </c>
      <c r="G759" s="181" t="s">
        <v>184</v>
      </c>
      <c r="H759" s="181" t="s">
        <v>135</v>
      </c>
      <c r="I759" s="181" t="s">
        <v>70</v>
      </c>
      <c r="J759" s="285" t="s">
        <v>161</v>
      </c>
      <c r="K759" s="505">
        <f>+ROUND(IF($E759="DIT",TR_MARZO_2025!$E$15,TR_MARZO_2025!$E$16),LOOKUP($H759,TR_MARZO_2025!$B$71:$C$73,TR_MARZO_2025!$C$71:$C$73))</f>
        <v>0.18090000000000001</v>
      </c>
    </row>
    <row r="760" spans="1:11" ht="16.5" x14ac:dyDescent="0.3">
      <c r="A760" s="67" t="str">
        <f t="shared" si="36"/>
        <v>DB2TransmisiónNorte</v>
      </c>
      <c r="B760" s="250" t="str">
        <f t="shared" si="34"/>
        <v>DB2EnergíaNorte</v>
      </c>
      <c r="C760" s="67" t="str">
        <f t="shared" si="35"/>
        <v>DB2TransmisiónEnergíaNorte</v>
      </c>
      <c r="E760" s="180" t="s">
        <v>50</v>
      </c>
      <c r="F760" s="181" t="s">
        <v>192</v>
      </c>
      <c r="G760" s="181" t="s">
        <v>184</v>
      </c>
      <c r="H760" s="181" t="s">
        <v>135</v>
      </c>
      <c r="I760" s="181" t="s">
        <v>70</v>
      </c>
      <c r="J760" s="285" t="s">
        <v>161</v>
      </c>
      <c r="K760" s="505">
        <f>+ROUND(IF($E760="DIT",TR_MARZO_2025!$E$15,TR_MARZO_2025!$E$16),LOOKUP($H760,TR_MARZO_2025!$B$71:$C$73,TR_MARZO_2025!$C$71:$C$73))</f>
        <v>0.18090000000000001</v>
      </c>
    </row>
    <row r="761" spans="1:11" ht="16.5" x14ac:dyDescent="0.3">
      <c r="A761" s="67" t="str">
        <f t="shared" si="36"/>
        <v>PDBTTransmisiónNorte</v>
      </c>
      <c r="B761" s="250" t="str">
        <f t="shared" si="34"/>
        <v>PDBTEnergíaNorte</v>
      </c>
      <c r="C761" s="67" t="str">
        <f t="shared" si="35"/>
        <v>PDBTTransmisiónEnergíaNorte</v>
      </c>
      <c r="E761" s="180" t="s">
        <v>56</v>
      </c>
      <c r="F761" s="181" t="s">
        <v>192</v>
      </c>
      <c r="G761" s="181" t="s">
        <v>184</v>
      </c>
      <c r="H761" s="181" t="s">
        <v>135</v>
      </c>
      <c r="I761" s="181" t="s">
        <v>70</v>
      </c>
      <c r="J761" s="285" t="s">
        <v>161</v>
      </c>
      <c r="K761" s="505">
        <f>+ROUND(IF($E761="DIT",TR_MARZO_2025!$E$15,TR_MARZO_2025!$E$16),LOOKUP($H761,TR_MARZO_2025!$B$71:$C$73,TR_MARZO_2025!$C$71:$C$73))</f>
        <v>0.18090000000000001</v>
      </c>
    </row>
    <row r="762" spans="1:11" ht="16.5" x14ac:dyDescent="0.3">
      <c r="A762" s="67" t="str">
        <f t="shared" si="36"/>
        <v>GDBTTransmisiónNorte</v>
      </c>
      <c r="B762" s="250" t="str">
        <f t="shared" si="34"/>
        <v>GDBTEnergíaNorte</v>
      </c>
      <c r="C762" s="67" t="str">
        <f t="shared" si="35"/>
        <v>GDBTTransmisiónEnergíaNorte</v>
      </c>
      <c r="E762" s="180" t="s">
        <v>53</v>
      </c>
      <c r="F762" s="181" t="s">
        <v>192</v>
      </c>
      <c r="G762" s="181" t="s">
        <v>184</v>
      </c>
      <c r="H762" s="181" t="s">
        <v>135</v>
      </c>
      <c r="I762" s="181" t="s">
        <v>70</v>
      </c>
      <c r="J762" s="285" t="s">
        <v>161</v>
      </c>
      <c r="K762" s="505">
        <f>+ROUND(IF($E762="DIT",TR_MARZO_2025!$E$15,TR_MARZO_2025!$E$16),LOOKUP($H762,TR_MARZO_2025!$B$71:$C$73,TR_MARZO_2025!$C$71:$C$73))</f>
        <v>0.18090000000000001</v>
      </c>
    </row>
    <row r="763" spans="1:11" ht="16.5" x14ac:dyDescent="0.3">
      <c r="A763" s="67" t="str">
        <f t="shared" si="36"/>
        <v>RABTTransmisiónNorte</v>
      </c>
      <c r="B763" s="250" t="str">
        <f t="shared" si="34"/>
        <v>RABTEnergíaNorte</v>
      </c>
      <c r="C763" s="67" t="str">
        <f t="shared" si="35"/>
        <v>RABTTransmisiónEnergíaNorte</v>
      </c>
      <c r="E763" s="180" t="s">
        <v>59</v>
      </c>
      <c r="F763" s="181" t="s">
        <v>192</v>
      </c>
      <c r="G763" s="181" t="s">
        <v>184</v>
      </c>
      <c r="H763" s="181" t="s">
        <v>135</v>
      </c>
      <c r="I763" s="181" t="s">
        <v>70</v>
      </c>
      <c r="J763" s="285" t="s">
        <v>161</v>
      </c>
      <c r="K763" s="505">
        <f>+ROUND(IF($E763="DIT",TR_MARZO_2025!$E$15,TR_MARZO_2025!$E$16),LOOKUP($H763,TR_MARZO_2025!$B$71:$C$73,TR_MARZO_2025!$C$71:$C$73))</f>
        <v>0.18090000000000001</v>
      </c>
    </row>
    <row r="764" spans="1:11" ht="16.5" x14ac:dyDescent="0.3">
      <c r="A764" s="67" t="str">
        <f t="shared" si="36"/>
        <v>APBTTransmisiónNorte</v>
      </c>
      <c r="B764" s="250" t="str">
        <f t="shared" si="34"/>
        <v>APBTEnergíaNorte</v>
      </c>
      <c r="C764" s="67" t="str">
        <f t="shared" si="35"/>
        <v>APBTTransmisiónEnergíaNorte</v>
      </c>
      <c r="E764" s="180" t="s">
        <v>57</v>
      </c>
      <c r="F764" s="181" t="s">
        <v>192</v>
      </c>
      <c r="G764" s="181" t="s">
        <v>184</v>
      </c>
      <c r="H764" s="181" t="s">
        <v>135</v>
      </c>
      <c r="I764" s="181" t="s">
        <v>70</v>
      </c>
      <c r="J764" s="285" t="s">
        <v>161</v>
      </c>
      <c r="K764" s="505">
        <f>+ROUND(IF($E764="DIT",TR_MARZO_2025!$E$15,TR_MARZO_2025!$E$16),LOOKUP($H764,TR_MARZO_2025!$B$71:$C$73,TR_MARZO_2025!$C$71:$C$73))</f>
        <v>0.18090000000000001</v>
      </c>
    </row>
    <row r="765" spans="1:11" ht="16.5" x14ac:dyDescent="0.3">
      <c r="A765" s="67" t="str">
        <f t="shared" si="36"/>
        <v>APMTTransmisiónNorte</v>
      </c>
      <c r="B765" s="250" t="str">
        <f t="shared" si="34"/>
        <v>APMTEnergíaNorte</v>
      </c>
      <c r="C765" s="67" t="str">
        <f t="shared" si="35"/>
        <v>APMTTransmisiónEnergíaNorte</v>
      </c>
      <c r="E765" s="180" t="s">
        <v>58</v>
      </c>
      <c r="F765" s="181" t="s">
        <v>192</v>
      </c>
      <c r="G765" s="181" t="s">
        <v>184</v>
      </c>
      <c r="H765" s="181" t="s">
        <v>135</v>
      </c>
      <c r="I765" s="181" t="s">
        <v>70</v>
      </c>
      <c r="J765" s="285" t="s">
        <v>161</v>
      </c>
      <c r="K765" s="505">
        <f>+ROUND(IF($E765="DIT",TR_MARZO_2025!$E$15,TR_MARZO_2025!$E$16),LOOKUP($H765,TR_MARZO_2025!$B$71:$C$73,TR_MARZO_2025!$C$71:$C$73))</f>
        <v>0.18090000000000001</v>
      </c>
    </row>
    <row r="766" spans="1:11" ht="16.5" x14ac:dyDescent="0.3">
      <c r="A766" s="67" t="str">
        <f t="shared" si="36"/>
        <v>GDMTHTransmisiónNorte</v>
      </c>
      <c r="B766" s="250" t="str">
        <f t="shared" si="34"/>
        <v>GDMTHEnergíaNorte</v>
      </c>
      <c r="C766" s="67" t="str">
        <f t="shared" si="35"/>
        <v>GDMTHTransmisiónEnergíaNorte</v>
      </c>
      <c r="E766" s="180" t="s">
        <v>54</v>
      </c>
      <c r="F766" s="181" t="s">
        <v>192</v>
      </c>
      <c r="G766" s="181" t="s">
        <v>184</v>
      </c>
      <c r="H766" s="181" t="s">
        <v>135</v>
      </c>
      <c r="I766" s="181" t="s">
        <v>70</v>
      </c>
      <c r="J766" s="285" t="s">
        <v>161</v>
      </c>
      <c r="K766" s="505">
        <f>+ROUND(IF($E766="DIT",TR_MARZO_2025!$E$15,TR_MARZO_2025!$E$16),LOOKUP($H766,TR_MARZO_2025!$B$71:$C$73,TR_MARZO_2025!$C$71:$C$73))</f>
        <v>0.18090000000000001</v>
      </c>
    </row>
    <row r="767" spans="1:11" ht="16.5" x14ac:dyDescent="0.3">
      <c r="A767" s="67" t="str">
        <f t="shared" si="36"/>
        <v>GDMTOTransmisiónNorte</v>
      </c>
      <c r="B767" s="250" t="str">
        <f t="shared" ref="B767:B830" si="37">E767&amp;H767&amp;I767</f>
        <v>GDMTOEnergíaNorte</v>
      </c>
      <c r="C767" s="67" t="str">
        <f t="shared" si="35"/>
        <v>GDMTOTransmisiónEnergíaNorte</v>
      </c>
      <c r="E767" s="180" t="s">
        <v>55</v>
      </c>
      <c r="F767" s="181" t="s">
        <v>192</v>
      </c>
      <c r="G767" s="181" t="s">
        <v>184</v>
      </c>
      <c r="H767" s="181" t="s">
        <v>135</v>
      </c>
      <c r="I767" s="181" t="s">
        <v>70</v>
      </c>
      <c r="J767" s="285" t="s">
        <v>161</v>
      </c>
      <c r="K767" s="505">
        <f>+ROUND(IF($E767="DIT",TR_MARZO_2025!$E$15,TR_MARZO_2025!$E$16),LOOKUP($H767,TR_MARZO_2025!$B$71:$C$73,TR_MARZO_2025!$C$71:$C$73))</f>
        <v>0.18090000000000001</v>
      </c>
    </row>
    <row r="768" spans="1:11" ht="16.5" x14ac:dyDescent="0.3">
      <c r="A768" s="67" t="str">
        <f t="shared" si="36"/>
        <v>RAMTTransmisiónNorte</v>
      </c>
      <c r="B768" s="250" t="str">
        <f t="shared" si="37"/>
        <v>RAMTEnergíaNorte</v>
      </c>
      <c r="C768" s="67" t="str">
        <f t="shared" si="35"/>
        <v>RAMTTransmisiónEnergíaNorte</v>
      </c>
      <c r="E768" s="180" t="s">
        <v>60</v>
      </c>
      <c r="F768" s="181" t="s">
        <v>192</v>
      </c>
      <c r="G768" s="181" t="s">
        <v>184</v>
      </c>
      <c r="H768" s="181" t="s">
        <v>135</v>
      </c>
      <c r="I768" s="181" t="s">
        <v>70</v>
      </c>
      <c r="J768" s="285" t="s">
        <v>161</v>
      </c>
      <c r="K768" s="505">
        <f>+ROUND(IF($E768="DIT",TR_MARZO_2025!$E$15,TR_MARZO_2025!$E$16),LOOKUP($H768,TR_MARZO_2025!$B$71:$C$73,TR_MARZO_2025!$C$71:$C$73))</f>
        <v>0.18090000000000001</v>
      </c>
    </row>
    <row r="769" spans="1:11" ht="16.5" x14ac:dyDescent="0.3">
      <c r="A769" s="67" t="str">
        <f t="shared" si="36"/>
        <v>DISTTransmisiónNorte</v>
      </c>
      <c r="B769" s="250" t="str">
        <f t="shared" si="37"/>
        <v>DISTEnergíaNorte</v>
      </c>
      <c r="C769" s="67" t="str">
        <f t="shared" si="35"/>
        <v>DISTTransmisiónEnergíaNorte</v>
      </c>
      <c r="E769" s="187" t="s">
        <v>51</v>
      </c>
      <c r="F769" s="181" t="s">
        <v>192</v>
      </c>
      <c r="G769" s="181" t="s">
        <v>184</v>
      </c>
      <c r="H769" s="181" t="s">
        <v>135</v>
      </c>
      <c r="I769" s="181" t="s">
        <v>70</v>
      </c>
      <c r="J769" s="285" t="s">
        <v>161</v>
      </c>
      <c r="K769" s="505">
        <f>+ROUND(IF($E769="DIT",TR_MARZO_2025!$E$15,TR_MARZO_2025!$E$16),LOOKUP($H769,TR_MARZO_2025!$B$71:$C$73,TR_MARZO_2025!$C$71:$C$73))</f>
        <v>0.18090000000000001</v>
      </c>
    </row>
    <row r="770" spans="1:11" ht="16.5" x14ac:dyDescent="0.3">
      <c r="A770" s="67" t="str">
        <f t="shared" si="36"/>
        <v>DITTransmisiónNorte</v>
      </c>
      <c r="B770" s="250" t="str">
        <f t="shared" si="37"/>
        <v>DITEnergíaNorte</v>
      </c>
      <c r="C770" s="67" t="str">
        <f t="shared" si="35"/>
        <v>DITTransmisiónEnergíaNorte</v>
      </c>
      <c r="E770" s="180" t="s">
        <v>52</v>
      </c>
      <c r="F770" s="181" t="s">
        <v>192</v>
      </c>
      <c r="G770" s="181" t="s">
        <v>184</v>
      </c>
      <c r="H770" s="181" t="s">
        <v>135</v>
      </c>
      <c r="I770" s="181" t="s">
        <v>70</v>
      </c>
      <c r="J770" s="285" t="s">
        <v>161</v>
      </c>
      <c r="K770" s="505">
        <f>+ROUND(IF($E770="DIT",TR_MARZO_2025!$E$15,TR_MARZO_2025!$E$16),LOOKUP($H770,TR_MARZO_2025!$B$71:$C$73,TR_MARZO_2025!$C$71:$C$73))</f>
        <v>7.9399999999999998E-2</v>
      </c>
    </row>
    <row r="771" spans="1:11" ht="16.5" x14ac:dyDescent="0.3">
      <c r="A771" s="67" t="str">
        <f t="shared" si="36"/>
        <v>DB1TransmisiónOriente</v>
      </c>
      <c r="B771" s="250" t="str">
        <f t="shared" si="37"/>
        <v>DB1EnergíaOriente</v>
      </c>
      <c r="C771" s="67" t="str">
        <f t="shared" si="35"/>
        <v>DB1TransmisiónEnergíaOriente</v>
      </c>
      <c r="E771" s="180" t="s">
        <v>48</v>
      </c>
      <c r="F771" s="181" t="s">
        <v>192</v>
      </c>
      <c r="G771" s="181" t="s">
        <v>184</v>
      </c>
      <c r="H771" s="181" t="s">
        <v>135</v>
      </c>
      <c r="I771" s="181" t="s">
        <v>71</v>
      </c>
      <c r="J771" s="285" t="s">
        <v>161</v>
      </c>
      <c r="K771" s="505">
        <f>+ROUND(IF($E771="DIT",TR_MARZO_2025!$E$15,TR_MARZO_2025!$E$16),LOOKUP($H771,TR_MARZO_2025!$B$71:$C$73,TR_MARZO_2025!$C$71:$C$73))</f>
        <v>0.18090000000000001</v>
      </c>
    </row>
    <row r="772" spans="1:11" ht="16.5" x14ac:dyDescent="0.3">
      <c r="A772" s="67" t="str">
        <f t="shared" si="36"/>
        <v>DB2TransmisiónOriente</v>
      </c>
      <c r="B772" s="250" t="str">
        <f t="shared" si="37"/>
        <v>DB2EnergíaOriente</v>
      </c>
      <c r="C772" s="67" t="str">
        <f t="shared" si="35"/>
        <v>DB2TransmisiónEnergíaOriente</v>
      </c>
      <c r="E772" s="180" t="s">
        <v>50</v>
      </c>
      <c r="F772" s="181" t="s">
        <v>192</v>
      </c>
      <c r="G772" s="181" t="s">
        <v>184</v>
      </c>
      <c r="H772" s="181" t="s">
        <v>135</v>
      </c>
      <c r="I772" s="181" t="s">
        <v>71</v>
      </c>
      <c r="J772" s="285" t="s">
        <v>161</v>
      </c>
      <c r="K772" s="505">
        <f>+ROUND(IF($E772="DIT",TR_MARZO_2025!$E$15,TR_MARZO_2025!$E$16),LOOKUP($H772,TR_MARZO_2025!$B$71:$C$73,TR_MARZO_2025!$C$71:$C$73))</f>
        <v>0.18090000000000001</v>
      </c>
    </row>
    <row r="773" spans="1:11" ht="16.5" x14ac:dyDescent="0.3">
      <c r="A773" s="67" t="str">
        <f t="shared" si="36"/>
        <v>PDBTTransmisiónOriente</v>
      </c>
      <c r="B773" s="250" t="str">
        <f t="shared" si="37"/>
        <v>PDBTEnergíaOriente</v>
      </c>
      <c r="C773" s="67" t="str">
        <f t="shared" si="35"/>
        <v>PDBTTransmisiónEnergíaOriente</v>
      </c>
      <c r="E773" s="180" t="s">
        <v>56</v>
      </c>
      <c r="F773" s="181" t="s">
        <v>192</v>
      </c>
      <c r="G773" s="181" t="s">
        <v>184</v>
      </c>
      <c r="H773" s="181" t="s">
        <v>135</v>
      </c>
      <c r="I773" s="181" t="s">
        <v>71</v>
      </c>
      <c r="J773" s="285" t="s">
        <v>161</v>
      </c>
      <c r="K773" s="505">
        <f>+ROUND(IF($E773="DIT",TR_MARZO_2025!$E$15,TR_MARZO_2025!$E$16),LOOKUP($H773,TR_MARZO_2025!$B$71:$C$73,TR_MARZO_2025!$C$71:$C$73))</f>
        <v>0.18090000000000001</v>
      </c>
    </row>
    <row r="774" spans="1:11" ht="16.5" x14ac:dyDescent="0.3">
      <c r="A774" s="67" t="str">
        <f t="shared" si="36"/>
        <v>GDBTTransmisiónOriente</v>
      </c>
      <c r="B774" s="250" t="str">
        <f t="shared" si="37"/>
        <v>GDBTEnergíaOriente</v>
      </c>
      <c r="C774" s="67" t="str">
        <f t="shared" si="35"/>
        <v>GDBTTransmisiónEnergíaOriente</v>
      </c>
      <c r="E774" s="187" t="s">
        <v>53</v>
      </c>
      <c r="F774" s="181" t="s">
        <v>192</v>
      </c>
      <c r="G774" s="181" t="s">
        <v>184</v>
      </c>
      <c r="H774" s="181" t="s">
        <v>135</v>
      </c>
      <c r="I774" s="181" t="s">
        <v>71</v>
      </c>
      <c r="J774" s="285" t="s">
        <v>161</v>
      </c>
      <c r="K774" s="505">
        <f>+ROUND(IF($E774="DIT",TR_MARZO_2025!$E$15,TR_MARZO_2025!$E$16),LOOKUP($H774,TR_MARZO_2025!$B$71:$C$73,TR_MARZO_2025!$C$71:$C$73))</f>
        <v>0.18090000000000001</v>
      </c>
    </row>
    <row r="775" spans="1:11" ht="16.5" x14ac:dyDescent="0.3">
      <c r="A775" s="67" t="str">
        <f t="shared" si="36"/>
        <v>RABTTransmisiónOriente</v>
      </c>
      <c r="B775" s="250" t="str">
        <f t="shared" si="37"/>
        <v>RABTEnergíaOriente</v>
      </c>
      <c r="C775" s="67" t="str">
        <f t="shared" si="35"/>
        <v>RABTTransmisiónEnergíaOriente</v>
      </c>
      <c r="E775" s="187" t="s">
        <v>59</v>
      </c>
      <c r="F775" s="181" t="s">
        <v>192</v>
      </c>
      <c r="G775" s="181" t="s">
        <v>184</v>
      </c>
      <c r="H775" s="181" t="s">
        <v>135</v>
      </c>
      <c r="I775" s="181" t="s">
        <v>71</v>
      </c>
      <c r="J775" s="285" t="s">
        <v>161</v>
      </c>
      <c r="K775" s="505">
        <f>+ROUND(IF($E775="DIT",TR_MARZO_2025!$E$15,TR_MARZO_2025!$E$16),LOOKUP($H775,TR_MARZO_2025!$B$71:$C$73,TR_MARZO_2025!$C$71:$C$73))</f>
        <v>0.18090000000000001</v>
      </c>
    </row>
    <row r="776" spans="1:11" ht="16.5" x14ac:dyDescent="0.3">
      <c r="A776" s="67" t="str">
        <f t="shared" si="36"/>
        <v>APBTTransmisiónOriente</v>
      </c>
      <c r="B776" s="250" t="str">
        <f t="shared" si="37"/>
        <v>APBTEnergíaOriente</v>
      </c>
      <c r="C776" s="67" t="str">
        <f t="shared" si="35"/>
        <v>APBTTransmisiónEnergíaOriente</v>
      </c>
      <c r="E776" s="180" t="s">
        <v>57</v>
      </c>
      <c r="F776" s="181" t="s">
        <v>192</v>
      </c>
      <c r="G776" s="181" t="s">
        <v>184</v>
      </c>
      <c r="H776" s="181" t="s">
        <v>135</v>
      </c>
      <c r="I776" s="181" t="s">
        <v>71</v>
      </c>
      <c r="J776" s="285" t="s">
        <v>161</v>
      </c>
      <c r="K776" s="505">
        <f>+ROUND(IF($E776="DIT",TR_MARZO_2025!$E$15,TR_MARZO_2025!$E$16),LOOKUP($H776,TR_MARZO_2025!$B$71:$C$73,TR_MARZO_2025!$C$71:$C$73))</f>
        <v>0.18090000000000001</v>
      </c>
    </row>
    <row r="777" spans="1:11" ht="16.5" x14ac:dyDescent="0.3">
      <c r="A777" s="67" t="str">
        <f t="shared" si="36"/>
        <v>APMTTransmisiónOriente</v>
      </c>
      <c r="B777" s="250" t="str">
        <f t="shared" si="37"/>
        <v>APMTEnergíaOriente</v>
      </c>
      <c r="C777" s="67" t="str">
        <f t="shared" si="35"/>
        <v>APMTTransmisiónEnergíaOriente</v>
      </c>
      <c r="E777" s="180" t="s">
        <v>58</v>
      </c>
      <c r="F777" s="181" t="s">
        <v>192</v>
      </c>
      <c r="G777" s="181" t="s">
        <v>184</v>
      </c>
      <c r="H777" s="181" t="s">
        <v>135</v>
      </c>
      <c r="I777" s="181" t="s">
        <v>71</v>
      </c>
      <c r="J777" s="285" t="s">
        <v>161</v>
      </c>
      <c r="K777" s="505">
        <f>+ROUND(IF($E777="DIT",TR_MARZO_2025!$E$15,TR_MARZO_2025!$E$16),LOOKUP($H777,TR_MARZO_2025!$B$71:$C$73,TR_MARZO_2025!$C$71:$C$73))</f>
        <v>0.18090000000000001</v>
      </c>
    </row>
    <row r="778" spans="1:11" ht="16.5" x14ac:dyDescent="0.3">
      <c r="A778" s="67" t="str">
        <f t="shared" si="36"/>
        <v>GDMTHTransmisiónOriente</v>
      </c>
      <c r="B778" s="250" t="str">
        <f t="shared" si="37"/>
        <v>GDMTHEnergíaOriente</v>
      </c>
      <c r="C778" s="67" t="str">
        <f t="shared" ref="C778:C841" si="38">E778&amp;F778&amp;H778&amp;I778</f>
        <v>GDMTHTransmisiónEnergíaOriente</v>
      </c>
      <c r="E778" s="180" t="s">
        <v>54</v>
      </c>
      <c r="F778" s="181" t="s">
        <v>192</v>
      </c>
      <c r="G778" s="181" t="s">
        <v>184</v>
      </c>
      <c r="H778" s="181" t="s">
        <v>135</v>
      </c>
      <c r="I778" s="181" t="s">
        <v>71</v>
      </c>
      <c r="J778" s="285" t="s">
        <v>161</v>
      </c>
      <c r="K778" s="505">
        <f>+ROUND(IF($E778="DIT",TR_MARZO_2025!$E$15,TR_MARZO_2025!$E$16),LOOKUP($H778,TR_MARZO_2025!$B$71:$C$73,TR_MARZO_2025!$C$71:$C$73))</f>
        <v>0.18090000000000001</v>
      </c>
    </row>
    <row r="779" spans="1:11" ht="16.5" x14ac:dyDescent="0.3">
      <c r="A779" s="67" t="str">
        <f t="shared" ref="A779:A842" si="39">IF(J779="NA",E779&amp;F779&amp;I779,E779&amp;F779&amp;I779&amp;J779)</f>
        <v>GDMTOTransmisiónOriente</v>
      </c>
      <c r="B779" s="250" t="str">
        <f t="shared" si="37"/>
        <v>GDMTOEnergíaOriente</v>
      </c>
      <c r="C779" s="67" t="str">
        <f t="shared" si="38"/>
        <v>GDMTOTransmisiónEnergíaOriente</v>
      </c>
      <c r="E779" s="180" t="s">
        <v>55</v>
      </c>
      <c r="F779" s="181" t="s">
        <v>192</v>
      </c>
      <c r="G779" s="181" t="s">
        <v>184</v>
      </c>
      <c r="H779" s="181" t="s">
        <v>135</v>
      </c>
      <c r="I779" s="181" t="s">
        <v>71</v>
      </c>
      <c r="J779" s="285" t="s">
        <v>161</v>
      </c>
      <c r="K779" s="505">
        <f>+ROUND(IF($E779="DIT",TR_MARZO_2025!$E$15,TR_MARZO_2025!$E$16),LOOKUP($H779,TR_MARZO_2025!$B$71:$C$73,TR_MARZO_2025!$C$71:$C$73))</f>
        <v>0.18090000000000001</v>
      </c>
    </row>
    <row r="780" spans="1:11" ht="16.5" x14ac:dyDescent="0.3">
      <c r="A780" s="67" t="str">
        <f t="shared" si="39"/>
        <v>RAMTTransmisiónOriente</v>
      </c>
      <c r="B780" s="250" t="str">
        <f t="shared" si="37"/>
        <v>RAMTEnergíaOriente</v>
      </c>
      <c r="C780" s="67" t="str">
        <f t="shared" si="38"/>
        <v>RAMTTransmisiónEnergíaOriente</v>
      </c>
      <c r="E780" s="180" t="s">
        <v>60</v>
      </c>
      <c r="F780" s="181" t="s">
        <v>192</v>
      </c>
      <c r="G780" s="181" t="s">
        <v>184</v>
      </c>
      <c r="H780" s="181" t="s">
        <v>135</v>
      </c>
      <c r="I780" s="181" t="s">
        <v>71</v>
      </c>
      <c r="J780" s="285" t="s">
        <v>161</v>
      </c>
      <c r="K780" s="505">
        <f>+ROUND(IF($E780="DIT",TR_MARZO_2025!$E$15,TR_MARZO_2025!$E$16),LOOKUP($H780,TR_MARZO_2025!$B$71:$C$73,TR_MARZO_2025!$C$71:$C$73))</f>
        <v>0.18090000000000001</v>
      </c>
    </row>
    <row r="781" spans="1:11" ht="16.5" x14ac:dyDescent="0.3">
      <c r="A781" s="67" t="str">
        <f t="shared" si="39"/>
        <v>DISTTransmisiónOriente</v>
      </c>
      <c r="B781" s="250" t="str">
        <f t="shared" si="37"/>
        <v>DISTEnergíaOriente</v>
      </c>
      <c r="C781" s="67" t="str">
        <f t="shared" si="38"/>
        <v>DISTTransmisiónEnergíaOriente</v>
      </c>
      <c r="E781" s="180" t="s">
        <v>51</v>
      </c>
      <c r="F781" s="181" t="s">
        <v>192</v>
      </c>
      <c r="G781" s="181" t="s">
        <v>184</v>
      </c>
      <c r="H781" s="181" t="s">
        <v>135</v>
      </c>
      <c r="I781" s="181" t="s">
        <v>71</v>
      </c>
      <c r="J781" s="285" t="s">
        <v>161</v>
      </c>
      <c r="K781" s="505">
        <f>+ROUND(IF($E781="DIT",TR_MARZO_2025!$E$15,TR_MARZO_2025!$E$16),LOOKUP($H781,TR_MARZO_2025!$B$71:$C$73,TR_MARZO_2025!$C$71:$C$73))</f>
        <v>0.18090000000000001</v>
      </c>
    </row>
    <row r="782" spans="1:11" ht="16.5" x14ac:dyDescent="0.3">
      <c r="A782" s="67" t="str">
        <f t="shared" si="39"/>
        <v>DITTransmisiónOriente</v>
      </c>
      <c r="B782" s="250" t="str">
        <f t="shared" si="37"/>
        <v>DITEnergíaOriente</v>
      </c>
      <c r="C782" s="67" t="str">
        <f t="shared" si="38"/>
        <v>DITTransmisiónEnergíaOriente</v>
      </c>
      <c r="E782" s="180" t="s">
        <v>52</v>
      </c>
      <c r="F782" s="181" t="s">
        <v>192</v>
      </c>
      <c r="G782" s="181" t="s">
        <v>184</v>
      </c>
      <c r="H782" s="181" t="s">
        <v>135</v>
      </c>
      <c r="I782" s="181" t="s">
        <v>71</v>
      </c>
      <c r="J782" s="285" t="s">
        <v>161</v>
      </c>
      <c r="K782" s="505">
        <f>+ROUND(IF($E782="DIT",TR_MARZO_2025!$E$15,TR_MARZO_2025!$E$16),LOOKUP($H782,TR_MARZO_2025!$B$71:$C$73,TR_MARZO_2025!$C$71:$C$73))</f>
        <v>7.9399999999999998E-2</v>
      </c>
    </row>
    <row r="783" spans="1:11" ht="16.5" x14ac:dyDescent="0.3">
      <c r="A783" s="67" t="str">
        <f t="shared" si="39"/>
        <v>DB1TransmisiónPeninsular</v>
      </c>
      <c r="B783" s="250" t="str">
        <f t="shared" si="37"/>
        <v>DB1EnergíaPeninsular</v>
      </c>
      <c r="C783" s="67" t="str">
        <f t="shared" si="38"/>
        <v>DB1TransmisiónEnergíaPeninsular</v>
      </c>
      <c r="E783" s="180" t="s">
        <v>48</v>
      </c>
      <c r="F783" s="181" t="s">
        <v>192</v>
      </c>
      <c r="G783" s="181" t="s">
        <v>184</v>
      </c>
      <c r="H783" s="181" t="s">
        <v>135</v>
      </c>
      <c r="I783" s="181" t="s">
        <v>72</v>
      </c>
      <c r="J783" s="285" t="s">
        <v>161</v>
      </c>
      <c r="K783" s="505">
        <f>+ROUND(IF($E783="DIT",TR_MARZO_2025!$E$15,TR_MARZO_2025!$E$16),LOOKUP($H783,TR_MARZO_2025!$B$71:$C$73,TR_MARZO_2025!$C$71:$C$73))</f>
        <v>0.18090000000000001</v>
      </c>
    </row>
    <row r="784" spans="1:11" ht="16.5" x14ac:dyDescent="0.3">
      <c r="A784" s="67" t="str">
        <f t="shared" si="39"/>
        <v>DB2TransmisiónPeninsular</v>
      </c>
      <c r="B784" s="250" t="str">
        <f t="shared" si="37"/>
        <v>DB2EnergíaPeninsular</v>
      </c>
      <c r="C784" s="67" t="str">
        <f t="shared" si="38"/>
        <v>DB2TransmisiónEnergíaPeninsular</v>
      </c>
      <c r="E784" s="180" t="s">
        <v>50</v>
      </c>
      <c r="F784" s="181" t="s">
        <v>192</v>
      </c>
      <c r="G784" s="181" t="s">
        <v>184</v>
      </c>
      <c r="H784" s="181" t="s">
        <v>135</v>
      </c>
      <c r="I784" s="181" t="s">
        <v>72</v>
      </c>
      <c r="J784" s="285" t="s">
        <v>161</v>
      </c>
      <c r="K784" s="505">
        <f>+ROUND(IF($E784="DIT",TR_MARZO_2025!$E$15,TR_MARZO_2025!$E$16),LOOKUP($H784,TR_MARZO_2025!$B$71:$C$73,TR_MARZO_2025!$C$71:$C$73))</f>
        <v>0.18090000000000001</v>
      </c>
    </row>
    <row r="785" spans="1:11" ht="16.5" x14ac:dyDescent="0.3">
      <c r="A785" s="67" t="str">
        <f t="shared" si="39"/>
        <v>PDBTTransmisiónPeninsular</v>
      </c>
      <c r="B785" s="250" t="str">
        <f t="shared" si="37"/>
        <v>PDBTEnergíaPeninsular</v>
      </c>
      <c r="C785" s="67" t="str">
        <f t="shared" si="38"/>
        <v>PDBTTransmisiónEnergíaPeninsular</v>
      </c>
      <c r="E785" s="180" t="s">
        <v>56</v>
      </c>
      <c r="F785" s="181" t="s">
        <v>192</v>
      </c>
      <c r="G785" s="181" t="s">
        <v>184</v>
      </c>
      <c r="H785" s="181" t="s">
        <v>135</v>
      </c>
      <c r="I785" s="181" t="s">
        <v>72</v>
      </c>
      <c r="J785" s="285" t="s">
        <v>161</v>
      </c>
      <c r="K785" s="505">
        <f>+ROUND(IF($E785="DIT",TR_MARZO_2025!$E$15,TR_MARZO_2025!$E$16),LOOKUP($H785,TR_MARZO_2025!$B$71:$C$73,TR_MARZO_2025!$C$71:$C$73))</f>
        <v>0.18090000000000001</v>
      </c>
    </row>
    <row r="786" spans="1:11" ht="16.5" x14ac:dyDescent="0.3">
      <c r="A786" s="67" t="str">
        <f t="shared" si="39"/>
        <v>GDBTTransmisiónPeninsular</v>
      </c>
      <c r="B786" s="250" t="str">
        <f t="shared" si="37"/>
        <v>GDBTEnergíaPeninsular</v>
      </c>
      <c r="C786" s="67" t="str">
        <f t="shared" si="38"/>
        <v>GDBTTransmisiónEnergíaPeninsular</v>
      </c>
      <c r="E786" s="180" t="s">
        <v>53</v>
      </c>
      <c r="F786" s="181" t="s">
        <v>192</v>
      </c>
      <c r="G786" s="181" t="s">
        <v>184</v>
      </c>
      <c r="H786" s="181" t="s">
        <v>135</v>
      </c>
      <c r="I786" s="181" t="s">
        <v>72</v>
      </c>
      <c r="J786" s="285" t="s">
        <v>161</v>
      </c>
      <c r="K786" s="505">
        <f>+ROUND(IF($E786="DIT",TR_MARZO_2025!$E$15,TR_MARZO_2025!$E$16),LOOKUP($H786,TR_MARZO_2025!$B$71:$C$73,TR_MARZO_2025!$C$71:$C$73))</f>
        <v>0.18090000000000001</v>
      </c>
    </row>
    <row r="787" spans="1:11" ht="16.5" x14ac:dyDescent="0.3">
      <c r="A787" s="67" t="str">
        <f t="shared" si="39"/>
        <v>RABTTransmisiónPeninsular</v>
      </c>
      <c r="B787" s="250" t="str">
        <f t="shared" si="37"/>
        <v>RABTEnergíaPeninsular</v>
      </c>
      <c r="C787" s="67" t="str">
        <f t="shared" si="38"/>
        <v>RABTTransmisiónEnergíaPeninsular</v>
      </c>
      <c r="E787" s="180" t="s">
        <v>59</v>
      </c>
      <c r="F787" s="181" t="s">
        <v>192</v>
      </c>
      <c r="G787" s="181" t="s">
        <v>184</v>
      </c>
      <c r="H787" s="181" t="s">
        <v>135</v>
      </c>
      <c r="I787" s="181" t="s">
        <v>72</v>
      </c>
      <c r="J787" s="285" t="s">
        <v>161</v>
      </c>
      <c r="K787" s="505">
        <f>+ROUND(IF($E787="DIT",TR_MARZO_2025!$E$15,TR_MARZO_2025!$E$16),LOOKUP($H787,TR_MARZO_2025!$B$71:$C$73,TR_MARZO_2025!$C$71:$C$73))</f>
        <v>0.18090000000000001</v>
      </c>
    </row>
    <row r="788" spans="1:11" ht="16.5" x14ac:dyDescent="0.3">
      <c r="A788" s="67" t="str">
        <f t="shared" si="39"/>
        <v>APBTTransmisiónPeninsular</v>
      </c>
      <c r="B788" s="250" t="str">
        <f t="shared" si="37"/>
        <v>APBTEnergíaPeninsular</v>
      </c>
      <c r="C788" s="67" t="str">
        <f t="shared" si="38"/>
        <v>APBTTransmisiónEnergíaPeninsular</v>
      </c>
      <c r="E788" s="180" t="s">
        <v>57</v>
      </c>
      <c r="F788" s="181" t="s">
        <v>192</v>
      </c>
      <c r="G788" s="181" t="s">
        <v>184</v>
      </c>
      <c r="H788" s="181" t="s">
        <v>135</v>
      </c>
      <c r="I788" s="181" t="s">
        <v>72</v>
      </c>
      <c r="J788" s="285" t="s">
        <v>161</v>
      </c>
      <c r="K788" s="505">
        <f>+ROUND(IF($E788="DIT",TR_MARZO_2025!$E$15,TR_MARZO_2025!$E$16),LOOKUP($H788,TR_MARZO_2025!$B$71:$C$73,TR_MARZO_2025!$C$71:$C$73))</f>
        <v>0.18090000000000001</v>
      </c>
    </row>
    <row r="789" spans="1:11" ht="16.5" x14ac:dyDescent="0.3">
      <c r="A789" s="67" t="str">
        <f t="shared" si="39"/>
        <v>APMTTransmisiónPeninsular</v>
      </c>
      <c r="B789" s="250" t="str">
        <f t="shared" si="37"/>
        <v>APMTEnergíaPeninsular</v>
      </c>
      <c r="C789" s="67" t="str">
        <f t="shared" si="38"/>
        <v>APMTTransmisiónEnergíaPeninsular</v>
      </c>
      <c r="E789" s="180" t="s">
        <v>58</v>
      </c>
      <c r="F789" s="181" t="s">
        <v>192</v>
      </c>
      <c r="G789" s="181" t="s">
        <v>184</v>
      </c>
      <c r="H789" s="181" t="s">
        <v>135</v>
      </c>
      <c r="I789" s="181" t="s">
        <v>72</v>
      </c>
      <c r="J789" s="285" t="s">
        <v>161</v>
      </c>
      <c r="K789" s="505">
        <f>+ROUND(IF($E789="DIT",TR_MARZO_2025!$E$15,TR_MARZO_2025!$E$16),LOOKUP($H789,TR_MARZO_2025!$B$71:$C$73,TR_MARZO_2025!$C$71:$C$73))</f>
        <v>0.18090000000000001</v>
      </c>
    </row>
    <row r="790" spans="1:11" ht="16.5" x14ac:dyDescent="0.3">
      <c r="A790" s="67" t="str">
        <f t="shared" si="39"/>
        <v>GDMTHTransmisiónPeninsular</v>
      </c>
      <c r="B790" s="250" t="str">
        <f t="shared" si="37"/>
        <v>GDMTHEnergíaPeninsular</v>
      </c>
      <c r="C790" s="67" t="str">
        <f t="shared" si="38"/>
        <v>GDMTHTransmisiónEnergíaPeninsular</v>
      </c>
      <c r="E790" s="180" t="s">
        <v>54</v>
      </c>
      <c r="F790" s="181" t="s">
        <v>192</v>
      </c>
      <c r="G790" s="181" t="s">
        <v>184</v>
      </c>
      <c r="H790" s="181" t="s">
        <v>135</v>
      </c>
      <c r="I790" s="181" t="s">
        <v>72</v>
      </c>
      <c r="J790" s="285" t="s">
        <v>161</v>
      </c>
      <c r="K790" s="505">
        <f>+ROUND(IF($E790="DIT",TR_MARZO_2025!$E$15,TR_MARZO_2025!$E$16),LOOKUP($H790,TR_MARZO_2025!$B$71:$C$73,TR_MARZO_2025!$C$71:$C$73))</f>
        <v>0.18090000000000001</v>
      </c>
    </row>
    <row r="791" spans="1:11" ht="16.5" x14ac:dyDescent="0.3">
      <c r="A791" s="67" t="str">
        <f t="shared" si="39"/>
        <v>GDMTOTransmisiónPeninsular</v>
      </c>
      <c r="B791" s="250" t="str">
        <f t="shared" si="37"/>
        <v>GDMTOEnergíaPeninsular</v>
      </c>
      <c r="C791" s="67" t="str">
        <f t="shared" si="38"/>
        <v>GDMTOTransmisiónEnergíaPeninsular</v>
      </c>
      <c r="E791" s="180" t="s">
        <v>55</v>
      </c>
      <c r="F791" s="181" t="s">
        <v>192</v>
      </c>
      <c r="G791" s="181" t="s">
        <v>184</v>
      </c>
      <c r="H791" s="181" t="s">
        <v>135</v>
      </c>
      <c r="I791" s="181" t="s">
        <v>72</v>
      </c>
      <c r="J791" s="285" t="s">
        <v>161</v>
      </c>
      <c r="K791" s="505">
        <f>+ROUND(IF($E791="DIT",TR_MARZO_2025!$E$15,TR_MARZO_2025!$E$16),LOOKUP($H791,TR_MARZO_2025!$B$71:$C$73,TR_MARZO_2025!$C$71:$C$73))</f>
        <v>0.18090000000000001</v>
      </c>
    </row>
    <row r="792" spans="1:11" ht="16.5" x14ac:dyDescent="0.3">
      <c r="A792" s="67" t="str">
        <f t="shared" si="39"/>
        <v>RAMTTransmisiónPeninsular</v>
      </c>
      <c r="B792" s="250" t="str">
        <f t="shared" si="37"/>
        <v>RAMTEnergíaPeninsular</v>
      </c>
      <c r="C792" s="67" t="str">
        <f t="shared" si="38"/>
        <v>RAMTTransmisiónEnergíaPeninsular</v>
      </c>
      <c r="E792" s="180" t="s">
        <v>60</v>
      </c>
      <c r="F792" s="181" t="s">
        <v>192</v>
      </c>
      <c r="G792" s="181" t="s">
        <v>184</v>
      </c>
      <c r="H792" s="181" t="s">
        <v>135</v>
      </c>
      <c r="I792" s="181" t="s">
        <v>72</v>
      </c>
      <c r="J792" s="285" t="s">
        <v>161</v>
      </c>
      <c r="K792" s="505">
        <f>+ROUND(IF($E792="DIT",TR_MARZO_2025!$E$15,TR_MARZO_2025!$E$16),LOOKUP($H792,TR_MARZO_2025!$B$71:$C$73,TR_MARZO_2025!$C$71:$C$73))</f>
        <v>0.18090000000000001</v>
      </c>
    </row>
    <row r="793" spans="1:11" ht="16.5" x14ac:dyDescent="0.3">
      <c r="A793" s="67" t="str">
        <f t="shared" si="39"/>
        <v>DISTTransmisiónPeninsular</v>
      </c>
      <c r="B793" s="250" t="str">
        <f t="shared" si="37"/>
        <v>DISTEnergíaPeninsular</v>
      </c>
      <c r="C793" s="67" t="str">
        <f t="shared" si="38"/>
        <v>DISTTransmisiónEnergíaPeninsular</v>
      </c>
      <c r="E793" s="187" t="s">
        <v>51</v>
      </c>
      <c r="F793" s="181" t="s">
        <v>192</v>
      </c>
      <c r="G793" s="181" t="s">
        <v>184</v>
      </c>
      <c r="H793" s="181" t="s">
        <v>135</v>
      </c>
      <c r="I793" s="181" t="s">
        <v>72</v>
      </c>
      <c r="J793" s="285" t="s">
        <v>161</v>
      </c>
      <c r="K793" s="505">
        <f>+ROUND(IF($E793="DIT",TR_MARZO_2025!$E$15,TR_MARZO_2025!$E$16),LOOKUP($H793,TR_MARZO_2025!$B$71:$C$73,TR_MARZO_2025!$C$71:$C$73))</f>
        <v>0.18090000000000001</v>
      </c>
    </row>
    <row r="794" spans="1:11" ht="16.5" x14ac:dyDescent="0.3">
      <c r="A794" s="67" t="str">
        <f t="shared" si="39"/>
        <v>DITTransmisiónPeninsular</v>
      </c>
      <c r="B794" s="250" t="str">
        <f t="shared" si="37"/>
        <v>DITEnergíaPeninsular</v>
      </c>
      <c r="C794" s="67" t="str">
        <f t="shared" si="38"/>
        <v>DITTransmisiónEnergíaPeninsular</v>
      </c>
      <c r="E794" s="180" t="s">
        <v>52</v>
      </c>
      <c r="F794" s="181" t="s">
        <v>192</v>
      </c>
      <c r="G794" s="181" t="s">
        <v>184</v>
      </c>
      <c r="H794" s="181" t="s">
        <v>135</v>
      </c>
      <c r="I794" s="181" t="s">
        <v>72</v>
      </c>
      <c r="J794" s="285" t="s">
        <v>161</v>
      </c>
      <c r="K794" s="505">
        <f>+ROUND(IF($E794="DIT",TR_MARZO_2025!$E$15,TR_MARZO_2025!$E$16),LOOKUP($H794,TR_MARZO_2025!$B$71:$C$73,TR_MARZO_2025!$C$71:$C$73))</f>
        <v>7.9399999999999998E-2</v>
      </c>
    </row>
    <row r="795" spans="1:11" ht="16.5" x14ac:dyDescent="0.3">
      <c r="A795" s="67" t="str">
        <f t="shared" si="39"/>
        <v>DB1TransmisiónSureste</v>
      </c>
      <c r="B795" s="250" t="str">
        <f t="shared" si="37"/>
        <v>DB1EnergíaSureste</v>
      </c>
      <c r="C795" s="67" t="str">
        <f t="shared" si="38"/>
        <v>DB1TransmisiónEnergíaSureste</v>
      </c>
      <c r="E795" s="180" t="s">
        <v>48</v>
      </c>
      <c r="F795" s="181" t="s">
        <v>192</v>
      </c>
      <c r="G795" s="181" t="s">
        <v>184</v>
      </c>
      <c r="H795" s="181" t="s">
        <v>135</v>
      </c>
      <c r="I795" s="181" t="s">
        <v>73</v>
      </c>
      <c r="J795" s="285" t="s">
        <v>161</v>
      </c>
      <c r="K795" s="505">
        <f>+ROUND(IF($E795="DIT",TR_MARZO_2025!$E$15,TR_MARZO_2025!$E$16),LOOKUP($H795,TR_MARZO_2025!$B$71:$C$73,TR_MARZO_2025!$C$71:$C$73))</f>
        <v>0.18090000000000001</v>
      </c>
    </row>
    <row r="796" spans="1:11" ht="16.5" x14ac:dyDescent="0.3">
      <c r="A796" s="67" t="str">
        <f t="shared" si="39"/>
        <v>DB2TransmisiónSureste</v>
      </c>
      <c r="B796" s="250" t="str">
        <f t="shared" si="37"/>
        <v>DB2EnergíaSureste</v>
      </c>
      <c r="C796" s="67" t="str">
        <f t="shared" si="38"/>
        <v>DB2TransmisiónEnergíaSureste</v>
      </c>
      <c r="E796" s="180" t="s">
        <v>50</v>
      </c>
      <c r="F796" s="181" t="s">
        <v>192</v>
      </c>
      <c r="G796" s="181" t="s">
        <v>184</v>
      </c>
      <c r="H796" s="181" t="s">
        <v>135</v>
      </c>
      <c r="I796" s="181" t="s">
        <v>73</v>
      </c>
      <c r="J796" s="285" t="s">
        <v>161</v>
      </c>
      <c r="K796" s="505">
        <f>+ROUND(IF($E796="DIT",TR_MARZO_2025!$E$15,TR_MARZO_2025!$E$16),LOOKUP($H796,TR_MARZO_2025!$B$71:$C$73,TR_MARZO_2025!$C$71:$C$73))</f>
        <v>0.18090000000000001</v>
      </c>
    </row>
    <row r="797" spans="1:11" ht="16.5" x14ac:dyDescent="0.3">
      <c r="A797" s="67" t="str">
        <f t="shared" si="39"/>
        <v>PDBTTransmisiónSureste</v>
      </c>
      <c r="B797" s="250" t="str">
        <f t="shared" si="37"/>
        <v>PDBTEnergíaSureste</v>
      </c>
      <c r="C797" s="67" t="str">
        <f t="shared" si="38"/>
        <v>PDBTTransmisiónEnergíaSureste</v>
      </c>
      <c r="E797" s="180" t="s">
        <v>56</v>
      </c>
      <c r="F797" s="181" t="s">
        <v>192</v>
      </c>
      <c r="G797" s="181" t="s">
        <v>184</v>
      </c>
      <c r="H797" s="181" t="s">
        <v>135</v>
      </c>
      <c r="I797" s="181" t="s">
        <v>73</v>
      </c>
      <c r="J797" s="285" t="s">
        <v>161</v>
      </c>
      <c r="K797" s="505">
        <f>+ROUND(IF($E797="DIT",TR_MARZO_2025!$E$15,TR_MARZO_2025!$E$16),LOOKUP($H797,TR_MARZO_2025!$B$71:$C$73,TR_MARZO_2025!$C$71:$C$73))</f>
        <v>0.18090000000000001</v>
      </c>
    </row>
    <row r="798" spans="1:11" ht="16.5" x14ac:dyDescent="0.3">
      <c r="A798" s="67" t="str">
        <f t="shared" si="39"/>
        <v>GDBTTransmisiónSureste</v>
      </c>
      <c r="B798" s="250" t="str">
        <f t="shared" si="37"/>
        <v>GDBTEnergíaSureste</v>
      </c>
      <c r="C798" s="67" t="str">
        <f t="shared" si="38"/>
        <v>GDBTTransmisiónEnergíaSureste</v>
      </c>
      <c r="E798" s="187" t="s">
        <v>53</v>
      </c>
      <c r="F798" s="181" t="s">
        <v>192</v>
      </c>
      <c r="G798" s="181" t="s">
        <v>184</v>
      </c>
      <c r="H798" s="181" t="s">
        <v>135</v>
      </c>
      <c r="I798" s="181" t="s">
        <v>73</v>
      </c>
      <c r="J798" s="285" t="s">
        <v>161</v>
      </c>
      <c r="K798" s="505">
        <f>+ROUND(IF($E798="DIT",TR_MARZO_2025!$E$15,TR_MARZO_2025!$E$16),LOOKUP($H798,TR_MARZO_2025!$B$71:$C$73,TR_MARZO_2025!$C$71:$C$73))</f>
        <v>0.18090000000000001</v>
      </c>
    </row>
    <row r="799" spans="1:11" ht="16.5" x14ac:dyDescent="0.3">
      <c r="A799" s="67" t="str">
        <f t="shared" si="39"/>
        <v>RABTTransmisiónSureste</v>
      </c>
      <c r="B799" s="250" t="str">
        <f t="shared" si="37"/>
        <v>RABTEnergíaSureste</v>
      </c>
      <c r="C799" s="67" t="str">
        <f t="shared" si="38"/>
        <v>RABTTransmisiónEnergíaSureste</v>
      </c>
      <c r="E799" s="187" t="s">
        <v>59</v>
      </c>
      <c r="F799" s="181" t="s">
        <v>192</v>
      </c>
      <c r="G799" s="181" t="s">
        <v>184</v>
      </c>
      <c r="H799" s="181" t="s">
        <v>135</v>
      </c>
      <c r="I799" s="181" t="s">
        <v>73</v>
      </c>
      <c r="J799" s="285" t="s">
        <v>161</v>
      </c>
      <c r="K799" s="505">
        <f>+ROUND(IF($E799="DIT",TR_MARZO_2025!$E$15,TR_MARZO_2025!$E$16),LOOKUP($H799,TR_MARZO_2025!$B$71:$C$73,TR_MARZO_2025!$C$71:$C$73))</f>
        <v>0.18090000000000001</v>
      </c>
    </row>
    <row r="800" spans="1:11" ht="16.5" x14ac:dyDescent="0.3">
      <c r="A800" s="67" t="str">
        <f t="shared" si="39"/>
        <v>APBTTransmisiónSureste</v>
      </c>
      <c r="B800" s="250" t="str">
        <f t="shared" si="37"/>
        <v>APBTEnergíaSureste</v>
      </c>
      <c r="C800" s="67" t="str">
        <f t="shared" si="38"/>
        <v>APBTTransmisiónEnergíaSureste</v>
      </c>
      <c r="E800" s="180" t="s">
        <v>57</v>
      </c>
      <c r="F800" s="181" t="s">
        <v>192</v>
      </c>
      <c r="G800" s="181" t="s">
        <v>184</v>
      </c>
      <c r="H800" s="181" t="s">
        <v>135</v>
      </c>
      <c r="I800" s="181" t="s">
        <v>73</v>
      </c>
      <c r="J800" s="285" t="s">
        <v>161</v>
      </c>
      <c r="K800" s="505">
        <f>+ROUND(IF($E800="DIT",TR_MARZO_2025!$E$15,TR_MARZO_2025!$E$16),LOOKUP($H800,TR_MARZO_2025!$B$71:$C$73,TR_MARZO_2025!$C$71:$C$73))</f>
        <v>0.18090000000000001</v>
      </c>
    </row>
    <row r="801" spans="1:11" ht="16.5" x14ac:dyDescent="0.3">
      <c r="A801" s="67" t="str">
        <f t="shared" si="39"/>
        <v>APMTTransmisiónSureste</v>
      </c>
      <c r="B801" s="250" t="str">
        <f t="shared" si="37"/>
        <v>APMTEnergíaSureste</v>
      </c>
      <c r="C801" s="67" t="str">
        <f t="shared" si="38"/>
        <v>APMTTransmisiónEnergíaSureste</v>
      </c>
      <c r="E801" s="180" t="s">
        <v>58</v>
      </c>
      <c r="F801" s="181" t="s">
        <v>192</v>
      </c>
      <c r="G801" s="181" t="s">
        <v>184</v>
      </c>
      <c r="H801" s="181" t="s">
        <v>135</v>
      </c>
      <c r="I801" s="181" t="s">
        <v>73</v>
      </c>
      <c r="J801" s="285" t="s">
        <v>161</v>
      </c>
      <c r="K801" s="505">
        <f>+ROUND(IF($E801="DIT",TR_MARZO_2025!$E$15,TR_MARZO_2025!$E$16),LOOKUP($H801,TR_MARZO_2025!$B$71:$C$73,TR_MARZO_2025!$C$71:$C$73))</f>
        <v>0.18090000000000001</v>
      </c>
    </row>
    <row r="802" spans="1:11" ht="16.5" x14ac:dyDescent="0.3">
      <c r="A802" s="67" t="str">
        <f t="shared" si="39"/>
        <v>GDMTHTransmisiónSureste</v>
      </c>
      <c r="B802" s="250" t="str">
        <f t="shared" si="37"/>
        <v>GDMTHEnergíaSureste</v>
      </c>
      <c r="C802" s="67" t="str">
        <f t="shared" si="38"/>
        <v>GDMTHTransmisiónEnergíaSureste</v>
      </c>
      <c r="E802" s="180" t="s">
        <v>54</v>
      </c>
      <c r="F802" s="181" t="s">
        <v>192</v>
      </c>
      <c r="G802" s="181" t="s">
        <v>184</v>
      </c>
      <c r="H802" s="181" t="s">
        <v>135</v>
      </c>
      <c r="I802" s="181" t="s">
        <v>73</v>
      </c>
      <c r="J802" s="285" t="s">
        <v>161</v>
      </c>
      <c r="K802" s="505">
        <f>+ROUND(IF($E802="DIT",TR_MARZO_2025!$E$15,TR_MARZO_2025!$E$16),LOOKUP($H802,TR_MARZO_2025!$B$71:$C$73,TR_MARZO_2025!$C$71:$C$73))</f>
        <v>0.18090000000000001</v>
      </c>
    </row>
    <row r="803" spans="1:11" ht="16.5" x14ac:dyDescent="0.3">
      <c r="A803" s="67" t="str">
        <f t="shared" si="39"/>
        <v>GDMTOTransmisiónSureste</v>
      </c>
      <c r="B803" s="250" t="str">
        <f t="shared" si="37"/>
        <v>GDMTOEnergíaSureste</v>
      </c>
      <c r="C803" s="67" t="str">
        <f t="shared" si="38"/>
        <v>GDMTOTransmisiónEnergíaSureste</v>
      </c>
      <c r="E803" s="180" t="s">
        <v>55</v>
      </c>
      <c r="F803" s="181" t="s">
        <v>192</v>
      </c>
      <c r="G803" s="181" t="s">
        <v>184</v>
      </c>
      <c r="H803" s="181" t="s">
        <v>135</v>
      </c>
      <c r="I803" s="181" t="s">
        <v>73</v>
      </c>
      <c r="J803" s="285" t="s">
        <v>161</v>
      </c>
      <c r="K803" s="505">
        <f>+ROUND(IF($E803="DIT",TR_MARZO_2025!$E$15,TR_MARZO_2025!$E$16),LOOKUP($H803,TR_MARZO_2025!$B$71:$C$73,TR_MARZO_2025!$C$71:$C$73))</f>
        <v>0.18090000000000001</v>
      </c>
    </row>
    <row r="804" spans="1:11" ht="16.5" x14ac:dyDescent="0.3">
      <c r="A804" s="67" t="str">
        <f t="shared" si="39"/>
        <v>RAMTTransmisiónSureste</v>
      </c>
      <c r="B804" s="250" t="str">
        <f t="shared" si="37"/>
        <v>RAMTEnergíaSureste</v>
      </c>
      <c r="C804" s="67" t="str">
        <f t="shared" si="38"/>
        <v>RAMTTransmisiónEnergíaSureste</v>
      </c>
      <c r="E804" s="180" t="s">
        <v>60</v>
      </c>
      <c r="F804" s="181" t="s">
        <v>192</v>
      </c>
      <c r="G804" s="181" t="s">
        <v>184</v>
      </c>
      <c r="H804" s="181" t="s">
        <v>135</v>
      </c>
      <c r="I804" s="181" t="s">
        <v>73</v>
      </c>
      <c r="J804" s="285" t="s">
        <v>161</v>
      </c>
      <c r="K804" s="505">
        <f>+ROUND(IF($E804="DIT",TR_MARZO_2025!$E$15,TR_MARZO_2025!$E$16),LOOKUP($H804,TR_MARZO_2025!$B$71:$C$73,TR_MARZO_2025!$C$71:$C$73))</f>
        <v>0.18090000000000001</v>
      </c>
    </row>
    <row r="805" spans="1:11" ht="16.5" x14ac:dyDescent="0.3">
      <c r="A805" s="67" t="str">
        <f t="shared" si="39"/>
        <v>DISTTransmisiónSureste</v>
      </c>
      <c r="B805" s="250" t="str">
        <f t="shared" si="37"/>
        <v>DISTEnergíaSureste</v>
      </c>
      <c r="C805" s="67" t="str">
        <f t="shared" si="38"/>
        <v>DISTTransmisiónEnergíaSureste</v>
      </c>
      <c r="E805" s="180" t="s">
        <v>51</v>
      </c>
      <c r="F805" s="181" t="s">
        <v>192</v>
      </c>
      <c r="G805" s="181" t="s">
        <v>184</v>
      </c>
      <c r="H805" s="181" t="s">
        <v>135</v>
      </c>
      <c r="I805" s="181" t="s">
        <v>73</v>
      </c>
      <c r="J805" s="285" t="s">
        <v>161</v>
      </c>
      <c r="K805" s="505">
        <f>+ROUND(IF($E805="DIT",TR_MARZO_2025!$E$15,TR_MARZO_2025!$E$16),LOOKUP($H805,TR_MARZO_2025!$B$71:$C$73,TR_MARZO_2025!$C$71:$C$73))</f>
        <v>0.18090000000000001</v>
      </c>
    </row>
    <row r="806" spans="1:11" ht="16.5" x14ac:dyDescent="0.3">
      <c r="A806" s="67" t="str">
        <f t="shared" si="39"/>
        <v>DITTransmisiónSureste</v>
      </c>
      <c r="B806" s="250" t="str">
        <f t="shared" si="37"/>
        <v>DITEnergíaSureste</v>
      </c>
      <c r="C806" s="67" t="str">
        <f t="shared" si="38"/>
        <v>DITTransmisiónEnergíaSureste</v>
      </c>
      <c r="E806" s="180" t="s">
        <v>52</v>
      </c>
      <c r="F806" s="181" t="s">
        <v>192</v>
      </c>
      <c r="G806" s="181" t="s">
        <v>184</v>
      </c>
      <c r="H806" s="181" t="s">
        <v>135</v>
      </c>
      <c r="I806" s="181" t="s">
        <v>73</v>
      </c>
      <c r="J806" s="285" t="s">
        <v>161</v>
      </c>
      <c r="K806" s="505">
        <f>+ROUND(IF($E806="DIT",TR_MARZO_2025!$E$15,TR_MARZO_2025!$E$16),LOOKUP($H806,TR_MARZO_2025!$B$71:$C$73,TR_MARZO_2025!$C$71:$C$73))</f>
        <v>7.9399999999999998E-2</v>
      </c>
    </row>
    <row r="807" spans="1:11" ht="16.5" x14ac:dyDescent="0.3">
      <c r="A807" s="67" t="str">
        <f t="shared" si="39"/>
        <v>DB1TransmisiónValle de México Centro</v>
      </c>
      <c r="B807" s="250" t="str">
        <f t="shared" si="37"/>
        <v>DB1EnergíaValle de México Centro</v>
      </c>
      <c r="C807" s="67" t="str">
        <f t="shared" si="38"/>
        <v>DB1TransmisiónEnergíaValle de México Centro</v>
      </c>
      <c r="E807" s="180" t="s">
        <v>48</v>
      </c>
      <c r="F807" s="181" t="s">
        <v>192</v>
      </c>
      <c r="G807" s="181" t="s">
        <v>184</v>
      </c>
      <c r="H807" s="181" t="s">
        <v>135</v>
      </c>
      <c r="I807" s="181" t="s">
        <v>74</v>
      </c>
      <c r="J807" s="285" t="s">
        <v>161</v>
      </c>
      <c r="K807" s="505">
        <f>+ROUND(IF($E807="DIT",TR_MARZO_2025!$E$15,TR_MARZO_2025!$E$16),LOOKUP($H807,TR_MARZO_2025!$B$71:$C$73,TR_MARZO_2025!$C$71:$C$73))</f>
        <v>0.18090000000000001</v>
      </c>
    </row>
    <row r="808" spans="1:11" ht="16.5" x14ac:dyDescent="0.3">
      <c r="A808" s="67" t="str">
        <f t="shared" si="39"/>
        <v>DB2TransmisiónValle de México Centro</v>
      </c>
      <c r="B808" s="250" t="str">
        <f t="shared" si="37"/>
        <v>DB2EnergíaValle de México Centro</v>
      </c>
      <c r="C808" s="67" t="str">
        <f t="shared" si="38"/>
        <v>DB2TransmisiónEnergíaValle de México Centro</v>
      </c>
      <c r="E808" s="180" t="s">
        <v>50</v>
      </c>
      <c r="F808" s="181" t="s">
        <v>192</v>
      </c>
      <c r="G808" s="181" t="s">
        <v>184</v>
      </c>
      <c r="H808" s="181" t="s">
        <v>135</v>
      </c>
      <c r="I808" s="181" t="s">
        <v>74</v>
      </c>
      <c r="J808" s="285" t="s">
        <v>161</v>
      </c>
      <c r="K808" s="505">
        <f>+ROUND(IF($E808="DIT",TR_MARZO_2025!$E$15,TR_MARZO_2025!$E$16),LOOKUP($H808,TR_MARZO_2025!$B$71:$C$73,TR_MARZO_2025!$C$71:$C$73))</f>
        <v>0.18090000000000001</v>
      </c>
    </row>
    <row r="809" spans="1:11" ht="16.5" x14ac:dyDescent="0.3">
      <c r="A809" s="67" t="str">
        <f t="shared" si="39"/>
        <v>PDBTTransmisiónValle de México Centro</v>
      </c>
      <c r="B809" s="250" t="str">
        <f t="shared" si="37"/>
        <v>PDBTEnergíaValle de México Centro</v>
      </c>
      <c r="C809" s="67" t="str">
        <f t="shared" si="38"/>
        <v>PDBTTransmisiónEnergíaValle de México Centro</v>
      </c>
      <c r="E809" s="180" t="s">
        <v>56</v>
      </c>
      <c r="F809" s="181" t="s">
        <v>192</v>
      </c>
      <c r="G809" s="181" t="s">
        <v>184</v>
      </c>
      <c r="H809" s="181" t="s">
        <v>135</v>
      </c>
      <c r="I809" s="181" t="s">
        <v>74</v>
      </c>
      <c r="J809" s="285" t="s">
        <v>161</v>
      </c>
      <c r="K809" s="505">
        <f>+ROUND(IF($E809="DIT",TR_MARZO_2025!$E$15,TR_MARZO_2025!$E$16),LOOKUP($H809,TR_MARZO_2025!$B$71:$C$73,TR_MARZO_2025!$C$71:$C$73))</f>
        <v>0.18090000000000001</v>
      </c>
    </row>
    <row r="810" spans="1:11" ht="16.5" x14ac:dyDescent="0.3">
      <c r="A810" s="67" t="str">
        <f t="shared" si="39"/>
        <v>GDBTTransmisiónValle de México Centro</v>
      </c>
      <c r="B810" s="250" t="str">
        <f t="shared" si="37"/>
        <v>GDBTEnergíaValle de México Centro</v>
      </c>
      <c r="C810" s="67" t="str">
        <f t="shared" si="38"/>
        <v>GDBTTransmisiónEnergíaValle de México Centro</v>
      </c>
      <c r="E810" s="180" t="s">
        <v>53</v>
      </c>
      <c r="F810" s="181" t="s">
        <v>192</v>
      </c>
      <c r="G810" s="181" t="s">
        <v>184</v>
      </c>
      <c r="H810" s="181" t="s">
        <v>135</v>
      </c>
      <c r="I810" s="181" t="s">
        <v>74</v>
      </c>
      <c r="J810" s="285" t="s">
        <v>161</v>
      </c>
      <c r="K810" s="505">
        <f>+ROUND(IF($E810="DIT",TR_MARZO_2025!$E$15,TR_MARZO_2025!$E$16),LOOKUP($H810,TR_MARZO_2025!$B$71:$C$73,TR_MARZO_2025!$C$71:$C$73))</f>
        <v>0.18090000000000001</v>
      </c>
    </row>
    <row r="811" spans="1:11" ht="16.5" x14ac:dyDescent="0.3">
      <c r="A811" s="67" t="str">
        <f t="shared" si="39"/>
        <v>RABTTransmisiónValle de México Centro</v>
      </c>
      <c r="B811" s="250" t="str">
        <f t="shared" si="37"/>
        <v>RABTEnergíaValle de México Centro</v>
      </c>
      <c r="C811" s="67" t="str">
        <f t="shared" si="38"/>
        <v>RABTTransmisiónEnergíaValle de México Centro</v>
      </c>
      <c r="E811" s="180" t="s">
        <v>59</v>
      </c>
      <c r="F811" s="181" t="s">
        <v>192</v>
      </c>
      <c r="G811" s="181" t="s">
        <v>184</v>
      </c>
      <c r="H811" s="181" t="s">
        <v>135</v>
      </c>
      <c r="I811" s="181" t="s">
        <v>74</v>
      </c>
      <c r="J811" s="285" t="s">
        <v>161</v>
      </c>
      <c r="K811" s="505">
        <f>+ROUND(IF($E811="DIT",TR_MARZO_2025!$E$15,TR_MARZO_2025!$E$16),LOOKUP($H811,TR_MARZO_2025!$B$71:$C$73,TR_MARZO_2025!$C$71:$C$73))</f>
        <v>0.18090000000000001</v>
      </c>
    </row>
    <row r="812" spans="1:11" ht="16.5" x14ac:dyDescent="0.3">
      <c r="A812" s="67" t="str">
        <f t="shared" si="39"/>
        <v>APBTTransmisiónValle de México Centro</v>
      </c>
      <c r="B812" s="250" t="str">
        <f t="shared" si="37"/>
        <v>APBTEnergíaValle de México Centro</v>
      </c>
      <c r="C812" s="67" t="str">
        <f t="shared" si="38"/>
        <v>APBTTransmisiónEnergíaValle de México Centro</v>
      </c>
      <c r="E812" s="180" t="s">
        <v>57</v>
      </c>
      <c r="F812" s="181" t="s">
        <v>192</v>
      </c>
      <c r="G812" s="181" t="s">
        <v>184</v>
      </c>
      <c r="H812" s="181" t="s">
        <v>135</v>
      </c>
      <c r="I812" s="181" t="s">
        <v>74</v>
      </c>
      <c r="J812" s="285" t="s">
        <v>161</v>
      </c>
      <c r="K812" s="505">
        <f>+ROUND(IF($E812="DIT",TR_MARZO_2025!$E$15,TR_MARZO_2025!$E$16),LOOKUP($H812,TR_MARZO_2025!$B$71:$C$73,TR_MARZO_2025!$C$71:$C$73))</f>
        <v>0.18090000000000001</v>
      </c>
    </row>
    <row r="813" spans="1:11" ht="16.5" x14ac:dyDescent="0.3">
      <c r="A813" s="67" t="str">
        <f t="shared" si="39"/>
        <v>APMTTransmisiónValle de México Centro</v>
      </c>
      <c r="B813" s="250" t="str">
        <f t="shared" si="37"/>
        <v>APMTEnergíaValle de México Centro</v>
      </c>
      <c r="C813" s="67" t="str">
        <f t="shared" si="38"/>
        <v>APMTTransmisiónEnergíaValle de México Centro</v>
      </c>
      <c r="E813" s="180" t="s">
        <v>58</v>
      </c>
      <c r="F813" s="181" t="s">
        <v>192</v>
      </c>
      <c r="G813" s="181" t="s">
        <v>184</v>
      </c>
      <c r="H813" s="181" t="s">
        <v>135</v>
      </c>
      <c r="I813" s="181" t="s">
        <v>74</v>
      </c>
      <c r="J813" s="285" t="s">
        <v>161</v>
      </c>
      <c r="K813" s="505">
        <f>+ROUND(IF($E813="DIT",TR_MARZO_2025!$E$15,TR_MARZO_2025!$E$16),LOOKUP($H813,TR_MARZO_2025!$B$71:$C$73,TR_MARZO_2025!$C$71:$C$73))</f>
        <v>0.18090000000000001</v>
      </c>
    </row>
    <row r="814" spans="1:11" ht="16.5" x14ac:dyDescent="0.3">
      <c r="A814" s="67" t="str">
        <f t="shared" si="39"/>
        <v>GDMTHTransmisiónValle de México Centro</v>
      </c>
      <c r="B814" s="250" t="str">
        <f t="shared" si="37"/>
        <v>GDMTHEnergíaValle de México Centro</v>
      </c>
      <c r="C814" s="67" t="str">
        <f t="shared" si="38"/>
        <v>GDMTHTransmisiónEnergíaValle de México Centro</v>
      </c>
      <c r="E814" s="180" t="s">
        <v>54</v>
      </c>
      <c r="F814" s="181" t="s">
        <v>192</v>
      </c>
      <c r="G814" s="181" t="s">
        <v>184</v>
      </c>
      <c r="H814" s="181" t="s">
        <v>135</v>
      </c>
      <c r="I814" s="181" t="s">
        <v>74</v>
      </c>
      <c r="J814" s="285" t="s">
        <v>161</v>
      </c>
      <c r="K814" s="505">
        <f>+ROUND(IF($E814="DIT",TR_MARZO_2025!$E$15,TR_MARZO_2025!$E$16),LOOKUP($H814,TR_MARZO_2025!$B$71:$C$73,TR_MARZO_2025!$C$71:$C$73))</f>
        <v>0.18090000000000001</v>
      </c>
    </row>
    <row r="815" spans="1:11" ht="16.5" x14ac:dyDescent="0.3">
      <c r="A815" s="67" t="str">
        <f t="shared" si="39"/>
        <v>GDMTOTransmisiónValle de México Centro</v>
      </c>
      <c r="B815" s="250" t="str">
        <f t="shared" si="37"/>
        <v>GDMTOEnergíaValle de México Centro</v>
      </c>
      <c r="C815" s="67" t="str">
        <f t="shared" si="38"/>
        <v>GDMTOTransmisiónEnergíaValle de México Centro</v>
      </c>
      <c r="E815" s="180" t="s">
        <v>55</v>
      </c>
      <c r="F815" s="181" t="s">
        <v>192</v>
      </c>
      <c r="G815" s="181" t="s">
        <v>184</v>
      </c>
      <c r="H815" s="181" t="s">
        <v>135</v>
      </c>
      <c r="I815" s="181" t="s">
        <v>74</v>
      </c>
      <c r="J815" s="285" t="s">
        <v>161</v>
      </c>
      <c r="K815" s="505">
        <f>+ROUND(IF($E815="DIT",TR_MARZO_2025!$E$15,TR_MARZO_2025!$E$16),LOOKUP($H815,TR_MARZO_2025!$B$71:$C$73,TR_MARZO_2025!$C$71:$C$73))</f>
        <v>0.18090000000000001</v>
      </c>
    </row>
    <row r="816" spans="1:11" ht="16.5" x14ac:dyDescent="0.3">
      <c r="A816" s="67" t="str">
        <f t="shared" si="39"/>
        <v>RAMTTransmisiónValle de México Centro</v>
      </c>
      <c r="B816" s="250" t="str">
        <f t="shared" si="37"/>
        <v>RAMTEnergíaValle de México Centro</v>
      </c>
      <c r="C816" s="67" t="str">
        <f t="shared" si="38"/>
        <v>RAMTTransmisiónEnergíaValle de México Centro</v>
      </c>
      <c r="E816" s="180" t="s">
        <v>60</v>
      </c>
      <c r="F816" s="181" t="s">
        <v>192</v>
      </c>
      <c r="G816" s="181" t="s">
        <v>184</v>
      </c>
      <c r="H816" s="181" t="s">
        <v>135</v>
      </c>
      <c r="I816" s="181" t="s">
        <v>74</v>
      </c>
      <c r="J816" s="285" t="s">
        <v>161</v>
      </c>
      <c r="K816" s="505">
        <f>+ROUND(IF($E816="DIT",TR_MARZO_2025!$E$15,TR_MARZO_2025!$E$16),LOOKUP($H816,TR_MARZO_2025!$B$71:$C$73,TR_MARZO_2025!$C$71:$C$73))</f>
        <v>0.18090000000000001</v>
      </c>
    </row>
    <row r="817" spans="1:11" ht="16.5" x14ac:dyDescent="0.3">
      <c r="A817" s="67" t="str">
        <f t="shared" si="39"/>
        <v>DISTTransmisiónValle de México Centro</v>
      </c>
      <c r="B817" s="250" t="str">
        <f t="shared" si="37"/>
        <v>DISTEnergíaValle de México Centro</v>
      </c>
      <c r="C817" s="67" t="str">
        <f t="shared" si="38"/>
        <v>DISTTransmisiónEnergíaValle de México Centro</v>
      </c>
      <c r="E817" s="187" t="s">
        <v>51</v>
      </c>
      <c r="F817" s="181" t="s">
        <v>192</v>
      </c>
      <c r="G817" s="181" t="s">
        <v>184</v>
      </c>
      <c r="H817" s="181" t="s">
        <v>135</v>
      </c>
      <c r="I817" s="181" t="s">
        <v>74</v>
      </c>
      <c r="J817" s="285" t="s">
        <v>161</v>
      </c>
      <c r="K817" s="505">
        <f>+ROUND(IF($E817="DIT",TR_MARZO_2025!$E$15,TR_MARZO_2025!$E$16),LOOKUP($H817,TR_MARZO_2025!$B$71:$C$73,TR_MARZO_2025!$C$71:$C$73))</f>
        <v>0.18090000000000001</v>
      </c>
    </row>
    <row r="818" spans="1:11" ht="16.5" x14ac:dyDescent="0.3">
      <c r="A818" s="67" t="str">
        <f t="shared" si="39"/>
        <v>DITTransmisiónValle de México Centro</v>
      </c>
      <c r="B818" s="250" t="str">
        <f t="shared" si="37"/>
        <v>DITEnergíaValle de México Centro</v>
      </c>
      <c r="C818" s="67" t="str">
        <f t="shared" si="38"/>
        <v>DITTransmisiónEnergíaValle de México Centro</v>
      </c>
      <c r="E818" s="180" t="s">
        <v>52</v>
      </c>
      <c r="F818" s="181" t="s">
        <v>192</v>
      </c>
      <c r="G818" s="181" t="s">
        <v>184</v>
      </c>
      <c r="H818" s="181" t="s">
        <v>135</v>
      </c>
      <c r="I818" s="181" t="s">
        <v>74</v>
      </c>
      <c r="J818" s="285" t="s">
        <v>161</v>
      </c>
      <c r="K818" s="505">
        <f>+ROUND(IF($E818="DIT",TR_MARZO_2025!$E$15,TR_MARZO_2025!$E$16),LOOKUP($H818,TR_MARZO_2025!$B$71:$C$73,TR_MARZO_2025!$C$71:$C$73))</f>
        <v>7.9399999999999998E-2</v>
      </c>
    </row>
    <row r="819" spans="1:11" ht="16.5" x14ac:dyDescent="0.3">
      <c r="A819" s="67" t="str">
        <f t="shared" si="39"/>
        <v>DB1TransmisiónValle de México Norte</v>
      </c>
      <c r="B819" s="250" t="str">
        <f t="shared" si="37"/>
        <v>DB1EnergíaValle de México Norte</v>
      </c>
      <c r="C819" s="67" t="str">
        <f t="shared" si="38"/>
        <v>DB1TransmisiónEnergíaValle de México Norte</v>
      </c>
      <c r="E819" s="180" t="s">
        <v>48</v>
      </c>
      <c r="F819" s="181" t="s">
        <v>192</v>
      </c>
      <c r="G819" s="181" t="s">
        <v>184</v>
      </c>
      <c r="H819" s="181" t="s">
        <v>135</v>
      </c>
      <c r="I819" s="181" t="s">
        <v>75</v>
      </c>
      <c r="J819" s="285" t="s">
        <v>161</v>
      </c>
      <c r="K819" s="505">
        <f>+ROUND(IF($E819="DIT",TR_MARZO_2025!$E$15,TR_MARZO_2025!$E$16),LOOKUP($H819,TR_MARZO_2025!$B$71:$C$73,TR_MARZO_2025!$C$71:$C$73))</f>
        <v>0.18090000000000001</v>
      </c>
    </row>
    <row r="820" spans="1:11" ht="16.5" x14ac:dyDescent="0.3">
      <c r="A820" s="67" t="str">
        <f t="shared" si="39"/>
        <v>DB2TransmisiónValle de México Norte</v>
      </c>
      <c r="B820" s="250" t="str">
        <f t="shared" si="37"/>
        <v>DB2EnergíaValle de México Norte</v>
      </c>
      <c r="C820" s="67" t="str">
        <f t="shared" si="38"/>
        <v>DB2TransmisiónEnergíaValle de México Norte</v>
      </c>
      <c r="E820" s="180" t="s">
        <v>50</v>
      </c>
      <c r="F820" s="181" t="s">
        <v>192</v>
      </c>
      <c r="G820" s="181" t="s">
        <v>184</v>
      </c>
      <c r="H820" s="181" t="s">
        <v>135</v>
      </c>
      <c r="I820" s="181" t="s">
        <v>75</v>
      </c>
      <c r="J820" s="285" t="s">
        <v>161</v>
      </c>
      <c r="K820" s="505">
        <f>+ROUND(IF($E820="DIT",TR_MARZO_2025!$E$15,TR_MARZO_2025!$E$16),LOOKUP($H820,TR_MARZO_2025!$B$71:$C$73,TR_MARZO_2025!$C$71:$C$73))</f>
        <v>0.18090000000000001</v>
      </c>
    </row>
    <row r="821" spans="1:11" ht="16.5" x14ac:dyDescent="0.3">
      <c r="A821" s="67" t="str">
        <f t="shared" si="39"/>
        <v>PDBTTransmisiónValle de México Norte</v>
      </c>
      <c r="B821" s="250" t="str">
        <f t="shared" si="37"/>
        <v>PDBTEnergíaValle de México Norte</v>
      </c>
      <c r="C821" s="67" t="str">
        <f t="shared" si="38"/>
        <v>PDBTTransmisiónEnergíaValle de México Norte</v>
      </c>
      <c r="E821" s="180" t="s">
        <v>56</v>
      </c>
      <c r="F821" s="181" t="s">
        <v>192</v>
      </c>
      <c r="G821" s="181" t="s">
        <v>184</v>
      </c>
      <c r="H821" s="181" t="s">
        <v>135</v>
      </c>
      <c r="I821" s="181" t="s">
        <v>75</v>
      </c>
      <c r="J821" s="285" t="s">
        <v>161</v>
      </c>
      <c r="K821" s="505">
        <f>+ROUND(IF($E821="DIT",TR_MARZO_2025!$E$15,TR_MARZO_2025!$E$16),LOOKUP($H821,TR_MARZO_2025!$B$71:$C$73,TR_MARZO_2025!$C$71:$C$73))</f>
        <v>0.18090000000000001</v>
      </c>
    </row>
    <row r="822" spans="1:11" ht="16.5" x14ac:dyDescent="0.3">
      <c r="A822" s="67" t="str">
        <f t="shared" si="39"/>
        <v>GDBTTransmisiónValle de México Norte</v>
      </c>
      <c r="B822" s="250" t="str">
        <f t="shared" si="37"/>
        <v>GDBTEnergíaValle de México Norte</v>
      </c>
      <c r="C822" s="67" t="str">
        <f t="shared" si="38"/>
        <v>GDBTTransmisiónEnergíaValle de México Norte</v>
      </c>
      <c r="E822" s="187" t="s">
        <v>53</v>
      </c>
      <c r="F822" s="181" t="s">
        <v>192</v>
      </c>
      <c r="G822" s="181" t="s">
        <v>184</v>
      </c>
      <c r="H822" s="181" t="s">
        <v>135</v>
      </c>
      <c r="I822" s="181" t="s">
        <v>75</v>
      </c>
      <c r="J822" s="285" t="s">
        <v>161</v>
      </c>
      <c r="K822" s="505">
        <f>+ROUND(IF($E822="DIT",TR_MARZO_2025!$E$15,TR_MARZO_2025!$E$16),LOOKUP($H822,TR_MARZO_2025!$B$71:$C$73,TR_MARZO_2025!$C$71:$C$73))</f>
        <v>0.18090000000000001</v>
      </c>
    </row>
    <row r="823" spans="1:11" ht="16.5" x14ac:dyDescent="0.3">
      <c r="A823" s="67" t="str">
        <f t="shared" si="39"/>
        <v>RABTTransmisiónValle de México Norte</v>
      </c>
      <c r="B823" s="250" t="str">
        <f t="shared" si="37"/>
        <v>RABTEnergíaValle de México Norte</v>
      </c>
      <c r="C823" s="67" t="str">
        <f t="shared" si="38"/>
        <v>RABTTransmisiónEnergíaValle de México Norte</v>
      </c>
      <c r="E823" s="187" t="s">
        <v>59</v>
      </c>
      <c r="F823" s="181" t="s">
        <v>192</v>
      </c>
      <c r="G823" s="181" t="s">
        <v>184</v>
      </c>
      <c r="H823" s="181" t="s">
        <v>135</v>
      </c>
      <c r="I823" s="181" t="s">
        <v>75</v>
      </c>
      <c r="J823" s="285" t="s">
        <v>161</v>
      </c>
      <c r="K823" s="505">
        <f>+ROUND(IF($E823="DIT",TR_MARZO_2025!$E$15,TR_MARZO_2025!$E$16),LOOKUP($H823,TR_MARZO_2025!$B$71:$C$73,TR_MARZO_2025!$C$71:$C$73))</f>
        <v>0.18090000000000001</v>
      </c>
    </row>
    <row r="824" spans="1:11" ht="16.5" x14ac:dyDescent="0.3">
      <c r="A824" s="67" t="str">
        <f t="shared" si="39"/>
        <v>APBTTransmisiónValle de México Norte</v>
      </c>
      <c r="B824" s="250" t="str">
        <f t="shared" si="37"/>
        <v>APBTEnergíaValle de México Norte</v>
      </c>
      <c r="C824" s="67" t="str">
        <f t="shared" si="38"/>
        <v>APBTTransmisiónEnergíaValle de México Norte</v>
      </c>
      <c r="E824" s="180" t="s">
        <v>57</v>
      </c>
      <c r="F824" s="181" t="s">
        <v>192</v>
      </c>
      <c r="G824" s="181" t="s">
        <v>184</v>
      </c>
      <c r="H824" s="181" t="s">
        <v>135</v>
      </c>
      <c r="I824" s="181" t="s">
        <v>75</v>
      </c>
      <c r="J824" s="285" t="s">
        <v>161</v>
      </c>
      <c r="K824" s="505">
        <f>+ROUND(IF($E824="DIT",TR_MARZO_2025!$E$15,TR_MARZO_2025!$E$16),LOOKUP($H824,TR_MARZO_2025!$B$71:$C$73,TR_MARZO_2025!$C$71:$C$73))</f>
        <v>0.18090000000000001</v>
      </c>
    </row>
    <row r="825" spans="1:11" ht="16.5" x14ac:dyDescent="0.3">
      <c r="A825" s="67" t="str">
        <f t="shared" si="39"/>
        <v>APMTTransmisiónValle de México Norte</v>
      </c>
      <c r="B825" s="250" t="str">
        <f t="shared" si="37"/>
        <v>APMTEnergíaValle de México Norte</v>
      </c>
      <c r="C825" s="67" t="str">
        <f t="shared" si="38"/>
        <v>APMTTransmisiónEnergíaValle de México Norte</v>
      </c>
      <c r="E825" s="180" t="s">
        <v>58</v>
      </c>
      <c r="F825" s="181" t="s">
        <v>192</v>
      </c>
      <c r="G825" s="181" t="s">
        <v>184</v>
      </c>
      <c r="H825" s="181" t="s">
        <v>135</v>
      </c>
      <c r="I825" s="181" t="s">
        <v>75</v>
      </c>
      <c r="J825" s="285" t="s">
        <v>161</v>
      </c>
      <c r="K825" s="505">
        <f>+ROUND(IF($E825="DIT",TR_MARZO_2025!$E$15,TR_MARZO_2025!$E$16),LOOKUP($H825,TR_MARZO_2025!$B$71:$C$73,TR_MARZO_2025!$C$71:$C$73))</f>
        <v>0.18090000000000001</v>
      </c>
    </row>
    <row r="826" spans="1:11" ht="16.5" x14ac:dyDescent="0.3">
      <c r="A826" s="67" t="str">
        <f t="shared" si="39"/>
        <v>GDMTHTransmisiónValle de México Norte</v>
      </c>
      <c r="B826" s="250" t="str">
        <f t="shared" si="37"/>
        <v>GDMTHEnergíaValle de México Norte</v>
      </c>
      <c r="C826" s="67" t="str">
        <f t="shared" si="38"/>
        <v>GDMTHTransmisiónEnergíaValle de México Norte</v>
      </c>
      <c r="E826" s="180" t="s">
        <v>54</v>
      </c>
      <c r="F826" s="181" t="s">
        <v>192</v>
      </c>
      <c r="G826" s="181" t="s">
        <v>184</v>
      </c>
      <c r="H826" s="181" t="s">
        <v>135</v>
      </c>
      <c r="I826" s="181" t="s">
        <v>75</v>
      </c>
      <c r="J826" s="285" t="s">
        <v>161</v>
      </c>
      <c r="K826" s="505">
        <f>+ROUND(IF($E826="DIT",TR_MARZO_2025!$E$15,TR_MARZO_2025!$E$16),LOOKUP($H826,TR_MARZO_2025!$B$71:$C$73,TR_MARZO_2025!$C$71:$C$73))</f>
        <v>0.18090000000000001</v>
      </c>
    </row>
    <row r="827" spans="1:11" ht="16.5" x14ac:dyDescent="0.3">
      <c r="A827" s="67" t="str">
        <f t="shared" si="39"/>
        <v>GDMTOTransmisiónValle de México Norte</v>
      </c>
      <c r="B827" s="250" t="str">
        <f t="shared" si="37"/>
        <v>GDMTOEnergíaValle de México Norte</v>
      </c>
      <c r="C827" s="67" t="str">
        <f t="shared" si="38"/>
        <v>GDMTOTransmisiónEnergíaValle de México Norte</v>
      </c>
      <c r="E827" s="180" t="s">
        <v>55</v>
      </c>
      <c r="F827" s="181" t="s">
        <v>192</v>
      </c>
      <c r="G827" s="181" t="s">
        <v>184</v>
      </c>
      <c r="H827" s="181" t="s">
        <v>135</v>
      </c>
      <c r="I827" s="181" t="s">
        <v>75</v>
      </c>
      <c r="J827" s="285" t="s">
        <v>161</v>
      </c>
      <c r="K827" s="505">
        <f>+ROUND(IF($E827="DIT",TR_MARZO_2025!$E$15,TR_MARZO_2025!$E$16),LOOKUP($H827,TR_MARZO_2025!$B$71:$C$73,TR_MARZO_2025!$C$71:$C$73))</f>
        <v>0.18090000000000001</v>
      </c>
    </row>
    <row r="828" spans="1:11" ht="16.5" x14ac:dyDescent="0.3">
      <c r="A828" s="67" t="str">
        <f t="shared" si="39"/>
        <v>RAMTTransmisiónValle de México Norte</v>
      </c>
      <c r="B828" s="250" t="str">
        <f t="shared" si="37"/>
        <v>RAMTEnergíaValle de México Norte</v>
      </c>
      <c r="C828" s="67" t="str">
        <f t="shared" si="38"/>
        <v>RAMTTransmisiónEnergíaValle de México Norte</v>
      </c>
      <c r="E828" s="180" t="s">
        <v>60</v>
      </c>
      <c r="F828" s="181" t="s">
        <v>192</v>
      </c>
      <c r="G828" s="181" t="s">
        <v>184</v>
      </c>
      <c r="H828" s="181" t="s">
        <v>135</v>
      </c>
      <c r="I828" s="181" t="s">
        <v>75</v>
      </c>
      <c r="J828" s="285" t="s">
        <v>161</v>
      </c>
      <c r="K828" s="505">
        <f>+ROUND(IF($E828="DIT",TR_MARZO_2025!$E$15,TR_MARZO_2025!$E$16),LOOKUP($H828,TR_MARZO_2025!$B$71:$C$73,TR_MARZO_2025!$C$71:$C$73))</f>
        <v>0.18090000000000001</v>
      </c>
    </row>
    <row r="829" spans="1:11" ht="16.5" x14ac:dyDescent="0.3">
      <c r="A829" s="67" t="str">
        <f t="shared" si="39"/>
        <v>DISTTransmisiónValle de México Norte</v>
      </c>
      <c r="B829" s="250" t="str">
        <f t="shared" si="37"/>
        <v>DISTEnergíaValle de México Norte</v>
      </c>
      <c r="C829" s="67" t="str">
        <f t="shared" si="38"/>
        <v>DISTTransmisiónEnergíaValle de México Norte</v>
      </c>
      <c r="E829" s="180" t="s">
        <v>51</v>
      </c>
      <c r="F829" s="181" t="s">
        <v>192</v>
      </c>
      <c r="G829" s="181" t="s">
        <v>184</v>
      </c>
      <c r="H829" s="181" t="s">
        <v>135</v>
      </c>
      <c r="I829" s="181" t="s">
        <v>75</v>
      </c>
      <c r="J829" s="285" t="s">
        <v>161</v>
      </c>
      <c r="K829" s="505">
        <f>+ROUND(IF($E829="DIT",TR_MARZO_2025!$E$15,TR_MARZO_2025!$E$16),LOOKUP($H829,TR_MARZO_2025!$B$71:$C$73,TR_MARZO_2025!$C$71:$C$73))</f>
        <v>0.18090000000000001</v>
      </c>
    </row>
    <row r="830" spans="1:11" ht="16.5" x14ac:dyDescent="0.3">
      <c r="A830" s="67" t="str">
        <f t="shared" si="39"/>
        <v>DITTransmisiónValle de México Norte</v>
      </c>
      <c r="B830" s="250" t="str">
        <f t="shared" si="37"/>
        <v>DITEnergíaValle de México Norte</v>
      </c>
      <c r="C830" s="67" t="str">
        <f t="shared" si="38"/>
        <v>DITTransmisiónEnergíaValle de México Norte</v>
      </c>
      <c r="E830" s="180" t="s">
        <v>52</v>
      </c>
      <c r="F830" s="181" t="s">
        <v>192</v>
      </c>
      <c r="G830" s="181" t="s">
        <v>184</v>
      </c>
      <c r="H830" s="181" t="s">
        <v>135</v>
      </c>
      <c r="I830" s="181" t="s">
        <v>75</v>
      </c>
      <c r="J830" s="285" t="s">
        <v>161</v>
      </c>
      <c r="K830" s="505">
        <f>+ROUND(IF($E830="DIT",TR_MARZO_2025!$E$15,TR_MARZO_2025!$E$16),LOOKUP($H830,TR_MARZO_2025!$B$71:$C$73,TR_MARZO_2025!$C$71:$C$73))</f>
        <v>7.9399999999999998E-2</v>
      </c>
    </row>
    <row r="831" spans="1:11" ht="16.5" x14ac:dyDescent="0.3">
      <c r="A831" s="67" t="str">
        <f t="shared" si="39"/>
        <v>DB1TransmisiónValle de México Sur</v>
      </c>
      <c r="B831" s="250" t="str">
        <f t="shared" ref="B831:B894" si="40">E831&amp;H831&amp;I831</f>
        <v>DB1EnergíaValle de México Sur</v>
      </c>
      <c r="C831" s="67" t="str">
        <f t="shared" si="38"/>
        <v>DB1TransmisiónEnergíaValle de México Sur</v>
      </c>
      <c r="E831" s="180" t="s">
        <v>48</v>
      </c>
      <c r="F831" s="181" t="s">
        <v>192</v>
      </c>
      <c r="G831" s="181" t="s">
        <v>184</v>
      </c>
      <c r="H831" s="181" t="s">
        <v>135</v>
      </c>
      <c r="I831" s="181" t="s">
        <v>76</v>
      </c>
      <c r="J831" s="285" t="s">
        <v>161</v>
      </c>
      <c r="K831" s="505">
        <f>+ROUND(IF($E831="DIT",TR_MARZO_2025!$E$15,TR_MARZO_2025!$E$16),LOOKUP($H831,TR_MARZO_2025!$B$71:$C$73,TR_MARZO_2025!$C$71:$C$73))</f>
        <v>0.18090000000000001</v>
      </c>
    </row>
    <row r="832" spans="1:11" ht="16.5" x14ac:dyDescent="0.3">
      <c r="A832" s="67" t="str">
        <f t="shared" si="39"/>
        <v>DB2TransmisiónValle de México Sur</v>
      </c>
      <c r="B832" s="250" t="str">
        <f t="shared" si="40"/>
        <v>DB2EnergíaValle de México Sur</v>
      </c>
      <c r="C832" s="67" t="str">
        <f t="shared" si="38"/>
        <v>DB2TransmisiónEnergíaValle de México Sur</v>
      </c>
      <c r="E832" s="180" t="s">
        <v>50</v>
      </c>
      <c r="F832" s="181" t="s">
        <v>192</v>
      </c>
      <c r="G832" s="181" t="s">
        <v>184</v>
      </c>
      <c r="H832" s="181" t="s">
        <v>135</v>
      </c>
      <c r="I832" s="181" t="s">
        <v>76</v>
      </c>
      <c r="J832" s="285" t="s">
        <v>161</v>
      </c>
      <c r="K832" s="505">
        <f>+ROUND(IF($E832="DIT",TR_MARZO_2025!$E$15,TR_MARZO_2025!$E$16),LOOKUP($H832,TR_MARZO_2025!$B$71:$C$73,TR_MARZO_2025!$C$71:$C$73))</f>
        <v>0.18090000000000001</v>
      </c>
    </row>
    <row r="833" spans="1:13" ht="16.5" x14ac:dyDescent="0.3">
      <c r="A833" s="67" t="str">
        <f t="shared" si="39"/>
        <v>PDBTTransmisiónValle de México Sur</v>
      </c>
      <c r="B833" s="250" t="str">
        <f t="shared" si="40"/>
        <v>PDBTEnergíaValle de México Sur</v>
      </c>
      <c r="C833" s="67" t="str">
        <f t="shared" si="38"/>
        <v>PDBTTransmisiónEnergíaValle de México Sur</v>
      </c>
      <c r="E833" s="180" t="s">
        <v>56</v>
      </c>
      <c r="F833" s="181" t="s">
        <v>192</v>
      </c>
      <c r="G833" s="181" t="s">
        <v>184</v>
      </c>
      <c r="H833" s="181" t="s">
        <v>135</v>
      </c>
      <c r="I833" s="181" t="s">
        <v>76</v>
      </c>
      <c r="J833" s="285" t="s">
        <v>161</v>
      </c>
      <c r="K833" s="505">
        <f>+ROUND(IF($E833="DIT",TR_MARZO_2025!$E$15,TR_MARZO_2025!$E$16),LOOKUP($H833,TR_MARZO_2025!$B$71:$C$73,TR_MARZO_2025!$C$71:$C$73))</f>
        <v>0.18090000000000001</v>
      </c>
    </row>
    <row r="834" spans="1:13" ht="16.5" x14ac:dyDescent="0.3">
      <c r="A834" s="67" t="str">
        <f t="shared" si="39"/>
        <v>GDBTTransmisiónValle de México Sur</v>
      </c>
      <c r="B834" s="250" t="str">
        <f t="shared" si="40"/>
        <v>GDBTEnergíaValle de México Sur</v>
      </c>
      <c r="C834" s="67" t="str">
        <f t="shared" si="38"/>
        <v>GDBTTransmisiónEnergíaValle de México Sur</v>
      </c>
      <c r="E834" s="180" t="s">
        <v>53</v>
      </c>
      <c r="F834" s="181" t="s">
        <v>192</v>
      </c>
      <c r="G834" s="181" t="s">
        <v>184</v>
      </c>
      <c r="H834" s="181" t="s">
        <v>135</v>
      </c>
      <c r="I834" s="181" t="s">
        <v>76</v>
      </c>
      <c r="J834" s="285" t="s">
        <v>161</v>
      </c>
      <c r="K834" s="505">
        <f>+ROUND(IF($E834="DIT",TR_MARZO_2025!$E$15,TR_MARZO_2025!$E$16),LOOKUP($H834,TR_MARZO_2025!$B$71:$C$73,TR_MARZO_2025!$C$71:$C$73))</f>
        <v>0.18090000000000001</v>
      </c>
    </row>
    <row r="835" spans="1:13" ht="16.5" x14ac:dyDescent="0.3">
      <c r="A835" s="67" t="str">
        <f t="shared" si="39"/>
        <v>RABTTransmisiónValle de México Sur</v>
      </c>
      <c r="B835" s="250" t="str">
        <f t="shared" si="40"/>
        <v>RABTEnergíaValle de México Sur</v>
      </c>
      <c r="C835" s="67" t="str">
        <f t="shared" si="38"/>
        <v>RABTTransmisiónEnergíaValle de México Sur</v>
      </c>
      <c r="E835" s="180" t="s">
        <v>59</v>
      </c>
      <c r="F835" s="181" t="s">
        <v>192</v>
      </c>
      <c r="G835" s="181" t="s">
        <v>184</v>
      </c>
      <c r="H835" s="181" t="s">
        <v>135</v>
      </c>
      <c r="I835" s="181" t="s">
        <v>76</v>
      </c>
      <c r="J835" s="285" t="s">
        <v>161</v>
      </c>
      <c r="K835" s="505">
        <f>+ROUND(IF($E835="DIT",TR_MARZO_2025!$E$15,TR_MARZO_2025!$E$16),LOOKUP($H835,TR_MARZO_2025!$B$71:$C$73,TR_MARZO_2025!$C$71:$C$73))</f>
        <v>0.18090000000000001</v>
      </c>
    </row>
    <row r="836" spans="1:13" ht="16.5" x14ac:dyDescent="0.3">
      <c r="A836" s="67" t="str">
        <f t="shared" si="39"/>
        <v>APBTTransmisiónValle de México Sur</v>
      </c>
      <c r="B836" s="250" t="str">
        <f t="shared" si="40"/>
        <v>APBTEnergíaValle de México Sur</v>
      </c>
      <c r="C836" s="67" t="str">
        <f t="shared" si="38"/>
        <v>APBTTransmisiónEnergíaValle de México Sur</v>
      </c>
      <c r="E836" s="180" t="s">
        <v>57</v>
      </c>
      <c r="F836" s="181" t="s">
        <v>192</v>
      </c>
      <c r="G836" s="181" t="s">
        <v>184</v>
      </c>
      <c r="H836" s="181" t="s">
        <v>135</v>
      </c>
      <c r="I836" s="181" t="s">
        <v>76</v>
      </c>
      <c r="J836" s="285" t="s">
        <v>161</v>
      </c>
      <c r="K836" s="505">
        <f>+ROUND(IF($E836="DIT",TR_MARZO_2025!$E$15,TR_MARZO_2025!$E$16),LOOKUP($H836,TR_MARZO_2025!$B$71:$C$73,TR_MARZO_2025!$C$71:$C$73))</f>
        <v>0.18090000000000001</v>
      </c>
    </row>
    <row r="837" spans="1:13" ht="16.5" x14ac:dyDescent="0.3">
      <c r="A837" s="67" t="str">
        <f t="shared" si="39"/>
        <v>APMTTransmisiónValle de México Sur</v>
      </c>
      <c r="B837" s="250" t="str">
        <f t="shared" si="40"/>
        <v>APMTEnergíaValle de México Sur</v>
      </c>
      <c r="C837" s="67" t="str">
        <f t="shared" si="38"/>
        <v>APMTTransmisiónEnergíaValle de México Sur</v>
      </c>
      <c r="E837" s="180" t="s">
        <v>58</v>
      </c>
      <c r="F837" s="181" t="s">
        <v>192</v>
      </c>
      <c r="G837" s="181" t="s">
        <v>184</v>
      </c>
      <c r="H837" s="181" t="s">
        <v>135</v>
      </c>
      <c r="I837" s="181" t="s">
        <v>76</v>
      </c>
      <c r="J837" s="285" t="s">
        <v>161</v>
      </c>
      <c r="K837" s="505">
        <f>+ROUND(IF($E837="DIT",TR_MARZO_2025!$E$15,TR_MARZO_2025!$E$16),LOOKUP($H837,TR_MARZO_2025!$B$71:$C$73,TR_MARZO_2025!$C$71:$C$73))</f>
        <v>0.18090000000000001</v>
      </c>
    </row>
    <row r="838" spans="1:13" ht="16.5" x14ac:dyDescent="0.3">
      <c r="A838" s="67" t="str">
        <f t="shared" si="39"/>
        <v>GDMTHTransmisiónValle de México Sur</v>
      </c>
      <c r="B838" s="250" t="str">
        <f t="shared" si="40"/>
        <v>GDMTHEnergíaValle de México Sur</v>
      </c>
      <c r="C838" s="67" t="str">
        <f t="shared" si="38"/>
        <v>GDMTHTransmisiónEnergíaValle de México Sur</v>
      </c>
      <c r="E838" s="180" t="s">
        <v>54</v>
      </c>
      <c r="F838" s="181" t="s">
        <v>192</v>
      </c>
      <c r="G838" s="181" t="s">
        <v>184</v>
      </c>
      <c r="H838" s="181" t="s">
        <v>135</v>
      </c>
      <c r="I838" s="181" t="s">
        <v>76</v>
      </c>
      <c r="J838" s="285" t="s">
        <v>161</v>
      </c>
      <c r="K838" s="505">
        <f>+ROUND(IF($E838="DIT",TR_MARZO_2025!$E$15,TR_MARZO_2025!$E$16),LOOKUP($H838,TR_MARZO_2025!$B$71:$C$73,TR_MARZO_2025!$C$71:$C$73))</f>
        <v>0.18090000000000001</v>
      </c>
    </row>
    <row r="839" spans="1:13" ht="16.5" x14ac:dyDescent="0.3">
      <c r="A839" s="67" t="str">
        <f t="shared" si="39"/>
        <v>GDMTOTransmisiónValle de México Sur</v>
      </c>
      <c r="B839" s="250" t="str">
        <f t="shared" si="40"/>
        <v>GDMTOEnergíaValle de México Sur</v>
      </c>
      <c r="C839" s="67" t="str">
        <f t="shared" si="38"/>
        <v>GDMTOTransmisiónEnergíaValle de México Sur</v>
      </c>
      <c r="E839" s="180" t="s">
        <v>55</v>
      </c>
      <c r="F839" s="181" t="s">
        <v>192</v>
      </c>
      <c r="G839" s="181" t="s">
        <v>184</v>
      </c>
      <c r="H839" s="181" t="s">
        <v>135</v>
      </c>
      <c r="I839" s="181" t="s">
        <v>76</v>
      </c>
      <c r="J839" s="285" t="s">
        <v>161</v>
      </c>
      <c r="K839" s="505">
        <f>+ROUND(IF($E839="DIT",TR_MARZO_2025!$E$15,TR_MARZO_2025!$E$16),LOOKUP($H839,TR_MARZO_2025!$B$71:$C$73,TR_MARZO_2025!$C$71:$C$73))</f>
        <v>0.18090000000000001</v>
      </c>
    </row>
    <row r="840" spans="1:13" ht="16.5" x14ac:dyDescent="0.3">
      <c r="A840" s="67" t="str">
        <f t="shared" si="39"/>
        <v>RAMTTransmisiónValle de México Sur</v>
      </c>
      <c r="B840" s="250" t="str">
        <f t="shared" si="40"/>
        <v>RAMTEnergíaValle de México Sur</v>
      </c>
      <c r="C840" s="67" t="str">
        <f t="shared" si="38"/>
        <v>RAMTTransmisiónEnergíaValle de México Sur</v>
      </c>
      <c r="E840" s="180" t="s">
        <v>60</v>
      </c>
      <c r="F840" s="181" t="s">
        <v>192</v>
      </c>
      <c r="G840" s="181" t="s">
        <v>184</v>
      </c>
      <c r="H840" s="181" t="s">
        <v>135</v>
      </c>
      <c r="I840" s="181" t="s">
        <v>76</v>
      </c>
      <c r="J840" s="285" t="s">
        <v>161</v>
      </c>
      <c r="K840" s="505">
        <f>+ROUND(IF($E840="DIT",TR_MARZO_2025!$E$15,TR_MARZO_2025!$E$16),LOOKUP($H840,TR_MARZO_2025!$B$71:$C$73,TR_MARZO_2025!$C$71:$C$73))</f>
        <v>0.18090000000000001</v>
      </c>
    </row>
    <row r="841" spans="1:13" ht="16.5" x14ac:dyDescent="0.3">
      <c r="A841" s="67" t="str">
        <f t="shared" si="39"/>
        <v>DISTTransmisiónValle de México Sur</v>
      </c>
      <c r="B841" s="250" t="str">
        <f t="shared" si="40"/>
        <v>DISTEnergíaValle de México Sur</v>
      </c>
      <c r="C841" s="67" t="str">
        <f t="shared" si="38"/>
        <v>DISTTransmisiónEnergíaValle de México Sur</v>
      </c>
      <c r="E841" s="187" t="s">
        <v>51</v>
      </c>
      <c r="F841" s="181" t="s">
        <v>192</v>
      </c>
      <c r="G841" s="181" t="s">
        <v>184</v>
      </c>
      <c r="H841" s="181" t="s">
        <v>135</v>
      </c>
      <c r="I841" s="181" t="s">
        <v>76</v>
      </c>
      <c r="J841" s="285" t="s">
        <v>161</v>
      </c>
      <c r="K841" s="505">
        <f>+ROUND(IF($E841="DIT",TR_MARZO_2025!$E$15,TR_MARZO_2025!$E$16),LOOKUP($H841,TR_MARZO_2025!$B$71:$C$73,TR_MARZO_2025!$C$71:$C$73))</f>
        <v>0.18090000000000001</v>
      </c>
    </row>
    <row r="842" spans="1:13" ht="16.5" x14ac:dyDescent="0.3">
      <c r="A842" s="67" t="str">
        <f t="shared" si="39"/>
        <v>DITTransmisiónValle de México Sur</v>
      </c>
      <c r="B842" s="250" t="str">
        <f t="shared" si="40"/>
        <v>DITEnergíaValle de México Sur</v>
      </c>
      <c r="C842" s="67" t="str">
        <f t="shared" ref="C842:C905" si="41">E842&amp;F842&amp;H842&amp;I842</f>
        <v>DITTransmisiónEnergíaValle de México Sur</v>
      </c>
      <c r="E842" s="180" t="s">
        <v>52</v>
      </c>
      <c r="F842" s="181" t="s">
        <v>192</v>
      </c>
      <c r="G842" s="181" t="s">
        <v>184</v>
      </c>
      <c r="H842" s="181" t="s">
        <v>135</v>
      </c>
      <c r="I842" s="181" t="s">
        <v>76</v>
      </c>
      <c r="J842" s="285" t="s">
        <v>161</v>
      </c>
      <c r="K842" s="505">
        <f>+ROUND(IF($E842="DIT",TR_MARZO_2025!$E$15,TR_MARZO_2025!$E$16),LOOKUP($H842,TR_MARZO_2025!$B$71:$C$73,TR_MARZO_2025!$C$71:$C$73))</f>
        <v>7.9399999999999998E-2</v>
      </c>
    </row>
    <row r="843" spans="1:13" ht="16.5" x14ac:dyDescent="0.3">
      <c r="A843" s="67" t="str">
        <f t="shared" ref="A843:A906" si="42">IF(J843="NA",E843&amp;F843&amp;I843,E843&amp;F843&amp;I843&amp;J843)</f>
        <v>GDBTDistribuciónBaja California</v>
      </c>
      <c r="B843" s="250" t="str">
        <f t="shared" si="40"/>
        <v>GDBTPotenciaBaja California</v>
      </c>
      <c r="C843" s="67" t="str">
        <f t="shared" si="41"/>
        <v>GDBTDistribuciónPotenciaBaja California</v>
      </c>
      <c r="E843" s="187" t="s">
        <v>53</v>
      </c>
      <c r="F843" s="181" t="s">
        <v>191</v>
      </c>
      <c r="G843" s="181" t="s">
        <v>186</v>
      </c>
      <c r="H843" s="181" t="s">
        <v>136</v>
      </c>
      <c r="I843" s="181" t="s">
        <v>49</v>
      </c>
      <c r="J843" s="285" t="s">
        <v>161</v>
      </c>
      <c r="K843" s="505">
        <f>ROUND(INDEX(TR_MARZO_2025!$D$28:$M$44,MATCH($I843,TR_MARZO_2025!$C$28:$C$44,0),MATCH($E843,TR_MARZO_2025!$D$25:$M$25,0)),LOOKUP($H843,TR_MARZO_2025!$B$71:$C$73,TR_MARZO_2025!$C$71:$C$73))</f>
        <v>201.73</v>
      </c>
      <c r="L843" s="287"/>
      <c r="M843" s="504"/>
    </row>
    <row r="844" spans="1:13" ht="16.5" x14ac:dyDescent="0.3">
      <c r="A844" s="67" t="str">
        <f t="shared" si="42"/>
        <v>APMTDistribuciónBaja California</v>
      </c>
      <c r="B844" s="250" t="str">
        <f t="shared" si="40"/>
        <v>APMTPotenciaBaja California</v>
      </c>
      <c r="C844" s="67" t="str">
        <f t="shared" si="41"/>
        <v>APMTDistribuciónPotenciaBaja California</v>
      </c>
      <c r="E844" s="187" t="s">
        <v>58</v>
      </c>
      <c r="F844" s="181" t="s">
        <v>191</v>
      </c>
      <c r="G844" s="181" t="s">
        <v>186</v>
      </c>
      <c r="H844" s="181" t="s">
        <v>136</v>
      </c>
      <c r="I844" s="181" t="s">
        <v>49</v>
      </c>
      <c r="J844" s="285" t="s">
        <v>161</v>
      </c>
      <c r="K844" s="505">
        <f>ROUND(INDEX(TR_MARZO_2025!$D$28:$M$44,MATCH($I844,TR_MARZO_2025!$C$28:$C$44,0),MATCH($E844,TR_MARZO_2025!$D$25:$M$25,0)),LOOKUP($H844,TR_MARZO_2025!$B$71:$C$73,TR_MARZO_2025!$C$71:$C$73))</f>
        <v>93.86</v>
      </c>
      <c r="L844" s="287"/>
      <c r="M844" s="504"/>
    </row>
    <row r="845" spans="1:13" ht="16.5" x14ac:dyDescent="0.3">
      <c r="A845" s="67" t="str">
        <f t="shared" si="42"/>
        <v>GDMTHDistribuciónBaja California</v>
      </c>
      <c r="B845" s="250" t="str">
        <f t="shared" si="40"/>
        <v>GDMTHPotenciaBaja California</v>
      </c>
      <c r="C845" s="67" t="str">
        <f t="shared" si="41"/>
        <v>GDMTHDistribuciónPotenciaBaja California</v>
      </c>
      <c r="E845" s="180" t="s">
        <v>54</v>
      </c>
      <c r="F845" s="181" t="s">
        <v>191</v>
      </c>
      <c r="G845" s="181" t="s">
        <v>186</v>
      </c>
      <c r="H845" s="181" t="s">
        <v>136</v>
      </c>
      <c r="I845" s="181" t="s">
        <v>49</v>
      </c>
      <c r="J845" s="285" t="s">
        <v>161</v>
      </c>
      <c r="K845" s="505">
        <f>ROUND(INDEX(TR_MARZO_2025!$D$28:$M$44,MATCH($I845,TR_MARZO_2025!$C$28:$C$44,0),MATCH($E845,TR_MARZO_2025!$D$25:$M$25,0)),LOOKUP($H845,TR_MARZO_2025!$B$71:$C$73,TR_MARZO_2025!$C$71:$C$73))</f>
        <v>93.86</v>
      </c>
      <c r="L845" s="287"/>
      <c r="M845" s="504"/>
    </row>
    <row r="846" spans="1:13" ht="16.5" x14ac:dyDescent="0.3">
      <c r="A846" s="67" t="str">
        <f t="shared" si="42"/>
        <v>GDMTODistribuciónBaja California</v>
      </c>
      <c r="B846" s="250" t="str">
        <f t="shared" si="40"/>
        <v>GDMTOPotenciaBaja California</v>
      </c>
      <c r="C846" s="67" t="str">
        <f t="shared" si="41"/>
        <v>GDMTODistribuciónPotenciaBaja California</v>
      </c>
      <c r="E846" s="180" t="s">
        <v>55</v>
      </c>
      <c r="F846" s="181" t="s">
        <v>191</v>
      </c>
      <c r="G846" s="181" t="s">
        <v>186</v>
      </c>
      <c r="H846" s="181" t="s">
        <v>136</v>
      </c>
      <c r="I846" s="181" t="s">
        <v>49</v>
      </c>
      <c r="J846" s="285" t="s">
        <v>161</v>
      </c>
      <c r="K846" s="505">
        <f>ROUND(INDEX(TR_MARZO_2025!$D$28:$M$44,MATCH($I846,TR_MARZO_2025!$C$28:$C$44,0),MATCH($E846,TR_MARZO_2025!$D$25:$M$25,0)),LOOKUP($H846,TR_MARZO_2025!$B$71:$C$73,TR_MARZO_2025!$C$71:$C$73))</f>
        <v>93.86</v>
      </c>
      <c r="L846" s="287"/>
      <c r="M846" s="504"/>
    </row>
    <row r="847" spans="1:13" ht="16.5" x14ac:dyDescent="0.3">
      <c r="A847" s="67" t="str">
        <f t="shared" si="42"/>
        <v>RAMTDistribuciónBaja California</v>
      </c>
      <c r="B847" s="250" t="str">
        <f t="shared" si="40"/>
        <v>RAMTPotenciaBaja California</v>
      </c>
      <c r="C847" s="67" t="str">
        <f t="shared" si="41"/>
        <v>RAMTDistribuciónPotenciaBaja California</v>
      </c>
      <c r="E847" s="180" t="s">
        <v>60</v>
      </c>
      <c r="F847" s="181" t="s">
        <v>191</v>
      </c>
      <c r="G847" s="181" t="s">
        <v>186</v>
      </c>
      <c r="H847" s="181" t="s">
        <v>136</v>
      </c>
      <c r="I847" s="181" t="s">
        <v>49</v>
      </c>
      <c r="J847" s="285" t="s">
        <v>161</v>
      </c>
      <c r="K847" s="505">
        <f>ROUND(INDEX(TR_MARZO_2025!$D$28:$M$44,MATCH($I847,TR_MARZO_2025!$C$28:$C$44,0),MATCH($E847,TR_MARZO_2025!$D$25:$M$25,0)),LOOKUP($H847,TR_MARZO_2025!$B$71:$C$73,TR_MARZO_2025!$C$71:$C$73))</f>
        <v>93.86</v>
      </c>
      <c r="L847" s="287"/>
      <c r="M847" s="504"/>
    </row>
    <row r="848" spans="1:13" ht="12" customHeight="1" x14ac:dyDescent="0.3">
      <c r="A848" s="67" t="str">
        <f t="shared" si="42"/>
        <v>GDBTDistribuciónBaja California Sur</v>
      </c>
      <c r="B848" s="250" t="str">
        <f t="shared" si="40"/>
        <v>GDBTPotenciaBaja California Sur</v>
      </c>
      <c r="C848" s="67" t="str">
        <f t="shared" si="41"/>
        <v>GDBTDistribuciónPotenciaBaja California Sur</v>
      </c>
      <c r="E848" s="187" t="s">
        <v>53</v>
      </c>
      <c r="F848" s="181" t="s">
        <v>191</v>
      </c>
      <c r="G848" s="181" t="s">
        <v>186</v>
      </c>
      <c r="H848" s="181" t="s">
        <v>136</v>
      </c>
      <c r="I848" s="181" t="s">
        <v>61</v>
      </c>
      <c r="J848" s="285" t="s">
        <v>161</v>
      </c>
      <c r="K848" s="505">
        <f>ROUND(INDEX(TR_MARZO_2025!$D$28:$M$44,MATCH($I848,TR_MARZO_2025!$C$28:$C$44,0),MATCH($E848,TR_MARZO_2025!$D$25:$M$25,0)),LOOKUP($H848,TR_MARZO_2025!$B$71:$C$73,TR_MARZO_2025!$C$71:$C$73))</f>
        <v>201.73</v>
      </c>
      <c r="L848" s="287"/>
      <c r="M848" s="504"/>
    </row>
    <row r="849" spans="1:13" ht="16.5" x14ac:dyDescent="0.3">
      <c r="A849" s="67" t="str">
        <f t="shared" si="42"/>
        <v>APMTDistribuciónBaja California Sur</v>
      </c>
      <c r="B849" s="250" t="str">
        <f t="shared" si="40"/>
        <v>APMTPotenciaBaja California Sur</v>
      </c>
      <c r="C849" s="67" t="str">
        <f t="shared" si="41"/>
        <v>APMTDistribuciónPotenciaBaja California Sur</v>
      </c>
      <c r="E849" s="187" t="s">
        <v>58</v>
      </c>
      <c r="F849" s="181" t="s">
        <v>191</v>
      </c>
      <c r="G849" s="181" t="s">
        <v>186</v>
      </c>
      <c r="H849" s="181" t="s">
        <v>136</v>
      </c>
      <c r="I849" s="181" t="s">
        <v>61</v>
      </c>
      <c r="J849" s="285" t="s">
        <v>161</v>
      </c>
      <c r="K849" s="505">
        <f>ROUND(INDEX(TR_MARZO_2025!$D$28:$M$44,MATCH($I849,TR_MARZO_2025!$C$28:$C$44,0),MATCH($E849,TR_MARZO_2025!$D$25:$M$25,0)),LOOKUP($H849,TR_MARZO_2025!$B$71:$C$73,TR_MARZO_2025!$C$71:$C$73))</f>
        <v>93.86</v>
      </c>
      <c r="L849" s="287"/>
      <c r="M849" s="504"/>
    </row>
    <row r="850" spans="1:13" ht="16.5" x14ac:dyDescent="0.3">
      <c r="A850" s="67" t="str">
        <f t="shared" si="42"/>
        <v>GDMTHDistribuciónBaja California Sur</v>
      </c>
      <c r="B850" s="250" t="str">
        <f t="shared" si="40"/>
        <v>GDMTHPotenciaBaja California Sur</v>
      </c>
      <c r="C850" s="67" t="str">
        <f t="shared" si="41"/>
        <v>GDMTHDistribuciónPotenciaBaja California Sur</v>
      </c>
      <c r="E850" s="180" t="s">
        <v>54</v>
      </c>
      <c r="F850" s="181" t="s">
        <v>191</v>
      </c>
      <c r="G850" s="181" t="s">
        <v>186</v>
      </c>
      <c r="H850" s="181" t="s">
        <v>136</v>
      </c>
      <c r="I850" s="181" t="s">
        <v>61</v>
      </c>
      <c r="J850" s="285" t="s">
        <v>161</v>
      </c>
      <c r="K850" s="505">
        <f>ROUND(INDEX(TR_MARZO_2025!$D$28:$M$44,MATCH($I850,TR_MARZO_2025!$C$28:$C$44,0),MATCH($E850,TR_MARZO_2025!$D$25:$M$25,0)),LOOKUP($H850,TR_MARZO_2025!$B$71:$C$73,TR_MARZO_2025!$C$71:$C$73))</f>
        <v>93.86</v>
      </c>
      <c r="L850" s="287"/>
      <c r="M850" s="504"/>
    </row>
    <row r="851" spans="1:13" ht="16.5" x14ac:dyDescent="0.3">
      <c r="A851" s="67" t="str">
        <f t="shared" si="42"/>
        <v>GDMTODistribuciónBaja California Sur</v>
      </c>
      <c r="B851" s="250" t="str">
        <f t="shared" si="40"/>
        <v>GDMTOPotenciaBaja California Sur</v>
      </c>
      <c r="C851" s="67" t="str">
        <f t="shared" si="41"/>
        <v>GDMTODistribuciónPotenciaBaja California Sur</v>
      </c>
      <c r="E851" s="180" t="s">
        <v>55</v>
      </c>
      <c r="F851" s="181" t="s">
        <v>191</v>
      </c>
      <c r="G851" s="181" t="s">
        <v>186</v>
      </c>
      <c r="H851" s="181" t="s">
        <v>136</v>
      </c>
      <c r="I851" s="181" t="s">
        <v>61</v>
      </c>
      <c r="J851" s="285" t="s">
        <v>161</v>
      </c>
      <c r="K851" s="505">
        <f>ROUND(INDEX(TR_MARZO_2025!$D$28:$M$44,MATCH($I851,TR_MARZO_2025!$C$28:$C$44,0),MATCH($E851,TR_MARZO_2025!$D$25:$M$25,0)),LOOKUP($H851,TR_MARZO_2025!$B$71:$C$73,TR_MARZO_2025!$C$71:$C$73))</f>
        <v>93.86</v>
      </c>
      <c r="L851" s="287"/>
      <c r="M851" s="504"/>
    </row>
    <row r="852" spans="1:13" ht="16.5" x14ac:dyDescent="0.3">
      <c r="A852" s="67" t="str">
        <f t="shared" si="42"/>
        <v>RAMTDistribuciónBaja California Sur</v>
      </c>
      <c r="B852" s="250" t="str">
        <f t="shared" si="40"/>
        <v>RAMTPotenciaBaja California Sur</v>
      </c>
      <c r="C852" s="67" t="str">
        <f t="shared" si="41"/>
        <v>RAMTDistribuciónPotenciaBaja California Sur</v>
      </c>
      <c r="E852" s="180" t="s">
        <v>60</v>
      </c>
      <c r="F852" s="181" t="s">
        <v>191</v>
      </c>
      <c r="G852" s="181" t="s">
        <v>186</v>
      </c>
      <c r="H852" s="181" t="s">
        <v>136</v>
      </c>
      <c r="I852" s="181" t="s">
        <v>61</v>
      </c>
      <c r="J852" s="285" t="s">
        <v>161</v>
      </c>
      <c r="K852" s="505">
        <f>ROUND(INDEX(TR_MARZO_2025!$D$28:$M$44,MATCH($I852,TR_MARZO_2025!$C$28:$C$44,0),MATCH($E852,TR_MARZO_2025!$D$25:$M$25,0)),LOOKUP($H852,TR_MARZO_2025!$B$71:$C$73,TR_MARZO_2025!$C$71:$C$73))</f>
        <v>93.86</v>
      </c>
      <c r="L852" s="287"/>
      <c r="M852" s="504"/>
    </row>
    <row r="853" spans="1:13" ht="16.5" x14ac:dyDescent="0.3">
      <c r="A853" s="67" t="str">
        <f t="shared" si="42"/>
        <v>GDBTDistribuciónBajío</v>
      </c>
      <c r="B853" s="250" t="str">
        <f t="shared" si="40"/>
        <v>GDBTPotenciaBajío</v>
      </c>
      <c r="C853" s="67" t="str">
        <f t="shared" si="41"/>
        <v>GDBTDistribuciónPotenciaBajío</v>
      </c>
      <c r="E853" s="187" t="s">
        <v>53</v>
      </c>
      <c r="F853" s="181" t="s">
        <v>191</v>
      </c>
      <c r="G853" s="181" t="s">
        <v>186</v>
      </c>
      <c r="H853" s="181" t="s">
        <v>136</v>
      </c>
      <c r="I853" s="181" t="s">
        <v>62</v>
      </c>
      <c r="J853" s="285" t="s">
        <v>161</v>
      </c>
      <c r="K853" s="505">
        <f>ROUND(INDEX(TR_MARZO_2025!$D$28:$M$44,MATCH($I853,TR_MARZO_2025!$C$28:$C$44,0),MATCH($E853,TR_MARZO_2025!$D$25:$M$25,0)),LOOKUP($H853,TR_MARZO_2025!$B$71:$C$73,TR_MARZO_2025!$C$71:$C$73))</f>
        <v>386.09</v>
      </c>
      <c r="L853" s="287"/>
      <c r="M853" s="504"/>
    </row>
    <row r="854" spans="1:13" ht="16.5" x14ac:dyDescent="0.3">
      <c r="A854" s="67" t="str">
        <f t="shared" si="42"/>
        <v>APMTDistribuciónBajío</v>
      </c>
      <c r="B854" s="250" t="str">
        <f t="shared" si="40"/>
        <v>APMTPotenciaBajío</v>
      </c>
      <c r="C854" s="67" t="str">
        <f t="shared" si="41"/>
        <v>APMTDistribuciónPotenciaBajío</v>
      </c>
      <c r="E854" s="187" t="s">
        <v>58</v>
      </c>
      <c r="F854" s="181" t="s">
        <v>191</v>
      </c>
      <c r="G854" s="181" t="s">
        <v>186</v>
      </c>
      <c r="H854" s="181" t="s">
        <v>136</v>
      </c>
      <c r="I854" s="181" t="s">
        <v>62</v>
      </c>
      <c r="J854" s="285" t="s">
        <v>161</v>
      </c>
      <c r="K854" s="505">
        <f>ROUND(INDEX(TR_MARZO_2025!$D$28:$M$44,MATCH($I854,TR_MARZO_2025!$C$28:$C$44,0),MATCH($E854,TR_MARZO_2025!$D$25:$M$25,0)),LOOKUP($H854,TR_MARZO_2025!$B$71:$C$73,TR_MARZO_2025!$C$71:$C$73))</f>
        <v>102.05</v>
      </c>
      <c r="L854" s="287"/>
      <c r="M854" s="504"/>
    </row>
    <row r="855" spans="1:13" ht="16.5" x14ac:dyDescent="0.3">
      <c r="A855" s="67" t="str">
        <f t="shared" si="42"/>
        <v>GDMTHDistribuciónBajío</v>
      </c>
      <c r="B855" s="250" t="str">
        <f t="shared" si="40"/>
        <v>GDMTHPotenciaBajío</v>
      </c>
      <c r="C855" s="67" t="str">
        <f t="shared" si="41"/>
        <v>GDMTHDistribuciónPotenciaBajío</v>
      </c>
      <c r="E855" s="180" t="s">
        <v>54</v>
      </c>
      <c r="F855" s="181" t="s">
        <v>191</v>
      </c>
      <c r="G855" s="181" t="s">
        <v>186</v>
      </c>
      <c r="H855" s="181" t="s">
        <v>136</v>
      </c>
      <c r="I855" s="181" t="s">
        <v>62</v>
      </c>
      <c r="J855" s="285" t="s">
        <v>161</v>
      </c>
      <c r="K855" s="505">
        <f>ROUND(INDEX(TR_MARZO_2025!$D$28:$M$44,MATCH($I855,TR_MARZO_2025!$C$28:$C$44,0),MATCH($E855,TR_MARZO_2025!$D$25:$M$25,0)),LOOKUP($H855,TR_MARZO_2025!$B$71:$C$73,TR_MARZO_2025!$C$71:$C$73))</f>
        <v>102.05</v>
      </c>
      <c r="L855" s="287"/>
      <c r="M855" s="504"/>
    </row>
    <row r="856" spans="1:13" ht="16.5" x14ac:dyDescent="0.3">
      <c r="A856" s="67" t="str">
        <f t="shared" si="42"/>
        <v>GDMTODistribuciónBajío</v>
      </c>
      <c r="B856" s="250" t="str">
        <f t="shared" si="40"/>
        <v>GDMTOPotenciaBajío</v>
      </c>
      <c r="C856" s="67" t="str">
        <f t="shared" si="41"/>
        <v>GDMTODistribuciónPotenciaBajío</v>
      </c>
      <c r="E856" s="180" t="s">
        <v>55</v>
      </c>
      <c r="F856" s="181" t="s">
        <v>191</v>
      </c>
      <c r="G856" s="181" t="s">
        <v>186</v>
      </c>
      <c r="H856" s="181" t="s">
        <v>136</v>
      </c>
      <c r="I856" s="181" t="s">
        <v>62</v>
      </c>
      <c r="J856" s="285" t="s">
        <v>161</v>
      </c>
      <c r="K856" s="505">
        <f>ROUND(INDEX(TR_MARZO_2025!$D$28:$M$44,MATCH($I856,TR_MARZO_2025!$C$28:$C$44,0),MATCH($E856,TR_MARZO_2025!$D$25:$M$25,0)),LOOKUP($H856,TR_MARZO_2025!$B$71:$C$73,TR_MARZO_2025!$C$71:$C$73))</f>
        <v>102.05</v>
      </c>
      <c r="L856" s="287"/>
      <c r="M856" s="504"/>
    </row>
    <row r="857" spans="1:13" ht="16.5" x14ac:dyDescent="0.3">
      <c r="A857" s="67" t="str">
        <f t="shared" si="42"/>
        <v>RAMTDistribuciónBajío</v>
      </c>
      <c r="B857" s="250" t="str">
        <f t="shared" si="40"/>
        <v>RAMTPotenciaBajío</v>
      </c>
      <c r="C857" s="67" t="str">
        <f t="shared" si="41"/>
        <v>RAMTDistribuciónPotenciaBajío</v>
      </c>
      <c r="E857" s="180" t="s">
        <v>60</v>
      </c>
      <c r="F857" s="181" t="s">
        <v>191</v>
      </c>
      <c r="G857" s="181" t="s">
        <v>186</v>
      </c>
      <c r="H857" s="181" t="s">
        <v>136</v>
      </c>
      <c r="I857" s="181" t="s">
        <v>62</v>
      </c>
      <c r="J857" s="285" t="s">
        <v>161</v>
      </c>
      <c r="K857" s="505">
        <f>ROUND(INDEX(TR_MARZO_2025!$D$28:$M$44,MATCH($I857,TR_MARZO_2025!$C$28:$C$44,0),MATCH($E857,TR_MARZO_2025!$D$25:$M$25,0)),LOOKUP($H857,TR_MARZO_2025!$B$71:$C$73,TR_MARZO_2025!$C$71:$C$73))</f>
        <v>102.05</v>
      </c>
      <c r="L857" s="287"/>
      <c r="M857" s="504"/>
    </row>
    <row r="858" spans="1:13" ht="16.5" x14ac:dyDescent="0.3">
      <c r="A858" s="67" t="str">
        <f t="shared" si="42"/>
        <v>GDBTDistribuciónCentro Occidente</v>
      </c>
      <c r="B858" s="250" t="str">
        <f t="shared" si="40"/>
        <v>GDBTPotenciaCentro Occidente</v>
      </c>
      <c r="C858" s="67" t="str">
        <f t="shared" si="41"/>
        <v>GDBTDistribuciónPotenciaCentro Occidente</v>
      </c>
      <c r="E858" s="187" t="s">
        <v>53</v>
      </c>
      <c r="F858" s="181" t="s">
        <v>191</v>
      </c>
      <c r="G858" s="181" t="s">
        <v>186</v>
      </c>
      <c r="H858" s="181" t="s">
        <v>136</v>
      </c>
      <c r="I858" s="181" t="s">
        <v>63</v>
      </c>
      <c r="J858" s="285" t="s">
        <v>161</v>
      </c>
      <c r="K858" s="505">
        <f>ROUND(INDEX(TR_MARZO_2025!$D$28:$M$44,MATCH($I858,TR_MARZO_2025!$C$28:$C$44,0),MATCH($E858,TR_MARZO_2025!$D$25:$M$25,0)),LOOKUP($H858,TR_MARZO_2025!$B$71:$C$73,TR_MARZO_2025!$C$71:$C$73))</f>
        <v>518.12</v>
      </c>
      <c r="L858" s="287"/>
      <c r="M858" s="504"/>
    </row>
    <row r="859" spans="1:13" ht="16.5" x14ac:dyDescent="0.3">
      <c r="A859" s="67" t="str">
        <f t="shared" si="42"/>
        <v>APMTDistribuciónCentro Occidente</v>
      </c>
      <c r="B859" s="250" t="str">
        <f t="shared" si="40"/>
        <v>APMTPotenciaCentro Occidente</v>
      </c>
      <c r="C859" s="67" t="str">
        <f t="shared" si="41"/>
        <v>APMTDistribuciónPotenciaCentro Occidente</v>
      </c>
      <c r="E859" s="187" t="s">
        <v>58</v>
      </c>
      <c r="F859" s="181" t="s">
        <v>191</v>
      </c>
      <c r="G859" s="181" t="s">
        <v>186</v>
      </c>
      <c r="H859" s="181" t="s">
        <v>136</v>
      </c>
      <c r="I859" s="181" t="s">
        <v>63</v>
      </c>
      <c r="J859" s="285" t="s">
        <v>161</v>
      </c>
      <c r="K859" s="505">
        <f>ROUND(INDEX(TR_MARZO_2025!$D$28:$M$44,MATCH($I859,TR_MARZO_2025!$C$28:$C$44,0),MATCH($E859,TR_MARZO_2025!$D$25:$M$25,0)),LOOKUP($H859,TR_MARZO_2025!$B$71:$C$73,TR_MARZO_2025!$C$71:$C$73))</f>
        <v>162.01</v>
      </c>
      <c r="L859" s="287"/>
      <c r="M859" s="504"/>
    </row>
    <row r="860" spans="1:13" ht="16.5" x14ac:dyDescent="0.3">
      <c r="A860" s="67" t="str">
        <f t="shared" si="42"/>
        <v>GDMTHDistribuciónCentro Occidente</v>
      </c>
      <c r="B860" s="250" t="str">
        <f t="shared" si="40"/>
        <v>GDMTHPotenciaCentro Occidente</v>
      </c>
      <c r="C860" s="67" t="str">
        <f t="shared" si="41"/>
        <v>GDMTHDistribuciónPotenciaCentro Occidente</v>
      </c>
      <c r="E860" s="180" t="s">
        <v>54</v>
      </c>
      <c r="F860" s="181" t="s">
        <v>191</v>
      </c>
      <c r="G860" s="181" t="s">
        <v>186</v>
      </c>
      <c r="H860" s="181" t="s">
        <v>136</v>
      </c>
      <c r="I860" s="181" t="s">
        <v>63</v>
      </c>
      <c r="J860" s="285" t="s">
        <v>161</v>
      </c>
      <c r="K860" s="505">
        <f>ROUND(INDEX(TR_MARZO_2025!$D$28:$M$44,MATCH($I860,TR_MARZO_2025!$C$28:$C$44,0),MATCH($E860,TR_MARZO_2025!$D$25:$M$25,0)),LOOKUP($H860,TR_MARZO_2025!$B$71:$C$73,TR_MARZO_2025!$C$71:$C$73))</f>
        <v>162.01</v>
      </c>
      <c r="L860" s="287"/>
      <c r="M860" s="504"/>
    </row>
    <row r="861" spans="1:13" ht="16.5" x14ac:dyDescent="0.3">
      <c r="A861" s="67" t="str">
        <f t="shared" si="42"/>
        <v>GDMTODistribuciónCentro Occidente</v>
      </c>
      <c r="B861" s="250" t="str">
        <f t="shared" si="40"/>
        <v>GDMTOPotenciaCentro Occidente</v>
      </c>
      <c r="C861" s="67" t="str">
        <f t="shared" si="41"/>
        <v>GDMTODistribuciónPotenciaCentro Occidente</v>
      </c>
      <c r="E861" s="180" t="s">
        <v>55</v>
      </c>
      <c r="F861" s="181" t="s">
        <v>191</v>
      </c>
      <c r="G861" s="181" t="s">
        <v>186</v>
      </c>
      <c r="H861" s="181" t="s">
        <v>136</v>
      </c>
      <c r="I861" s="181" t="s">
        <v>63</v>
      </c>
      <c r="J861" s="285" t="s">
        <v>161</v>
      </c>
      <c r="K861" s="505">
        <f>ROUND(INDEX(TR_MARZO_2025!$D$28:$M$44,MATCH($I861,TR_MARZO_2025!$C$28:$C$44,0),MATCH($E861,TR_MARZO_2025!$D$25:$M$25,0)),LOOKUP($H861,TR_MARZO_2025!$B$71:$C$73,TR_MARZO_2025!$C$71:$C$73))</f>
        <v>162.01</v>
      </c>
      <c r="L861" s="287"/>
      <c r="M861" s="504"/>
    </row>
    <row r="862" spans="1:13" ht="16.5" x14ac:dyDescent="0.3">
      <c r="A862" s="67" t="str">
        <f t="shared" si="42"/>
        <v>RAMTDistribuciónCentro Occidente</v>
      </c>
      <c r="B862" s="250" t="str">
        <f t="shared" si="40"/>
        <v>RAMTPotenciaCentro Occidente</v>
      </c>
      <c r="C862" s="67" t="str">
        <f t="shared" si="41"/>
        <v>RAMTDistribuciónPotenciaCentro Occidente</v>
      </c>
      <c r="E862" s="180" t="s">
        <v>60</v>
      </c>
      <c r="F862" s="181" t="s">
        <v>191</v>
      </c>
      <c r="G862" s="181" t="s">
        <v>186</v>
      </c>
      <c r="H862" s="181" t="s">
        <v>136</v>
      </c>
      <c r="I862" s="181" t="s">
        <v>63</v>
      </c>
      <c r="J862" s="285" t="s">
        <v>161</v>
      </c>
      <c r="K862" s="505">
        <f>ROUND(INDEX(TR_MARZO_2025!$D$28:$M$44,MATCH($I862,TR_MARZO_2025!$C$28:$C$44,0),MATCH($E862,TR_MARZO_2025!$D$25:$M$25,0)),LOOKUP($H862,TR_MARZO_2025!$B$71:$C$73,TR_MARZO_2025!$C$71:$C$73))</f>
        <v>162.01</v>
      </c>
      <c r="L862" s="287"/>
      <c r="M862" s="504"/>
    </row>
    <row r="863" spans="1:13" ht="16.5" x14ac:dyDescent="0.3">
      <c r="A863" s="67" t="str">
        <f t="shared" si="42"/>
        <v>GDBTDistribuciónCentro Oriente</v>
      </c>
      <c r="B863" s="250" t="str">
        <f t="shared" si="40"/>
        <v>GDBTPotenciaCentro Oriente</v>
      </c>
      <c r="C863" s="67" t="str">
        <f t="shared" si="41"/>
        <v>GDBTDistribuciónPotenciaCentro Oriente</v>
      </c>
      <c r="E863" s="187" t="s">
        <v>53</v>
      </c>
      <c r="F863" s="181" t="s">
        <v>191</v>
      </c>
      <c r="G863" s="181" t="s">
        <v>186</v>
      </c>
      <c r="H863" s="181" t="s">
        <v>136</v>
      </c>
      <c r="I863" s="181" t="s">
        <v>64</v>
      </c>
      <c r="J863" s="285" t="s">
        <v>161</v>
      </c>
      <c r="K863" s="505">
        <f>ROUND(INDEX(TR_MARZO_2025!$D$28:$M$44,MATCH($I863,TR_MARZO_2025!$C$28:$C$44,0),MATCH($E863,TR_MARZO_2025!$D$25:$M$25,0)),LOOKUP($H863,TR_MARZO_2025!$B$71:$C$73,TR_MARZO_2025!$C$71:$C$73))</f>
        <v>482.02</v>
      </c>
      <c r="L863" s="287"/>
      <c r="M863" s="504"/>
    </row>
    <row r="864" spans="1:13" ht="16.5" x14ac:dyDescent="0.3">
      <c r="A864" s="67" t="str">
        <f t="shared" si="42"/>
        <v>APMTDistribuciónCentro Oriente</v>
      </c>
      <c r="B864" s="250" t="str">
        <f t="shared" si="40"/>
        <v>APMTPotenciaCentro Oriente</v>
      </c>
      <c r="C864" s="67" t="str">
        <f t="shared" si="41"/>
        <v>APMTDistribuciónPotenciaCentro Oriente</v>
      </c>
      <c r="E864" s="187" t="s">
        <v>58</v>
      </c>
      <c r="F864" s="181" t="s">
        <v>191</v>
      </c>
      <c r="G864" s="181" t="s">
        <v>186</v>
      </c>
      <c r="H864" s="181" t="s">
        <v>136</v>
      </c>
      <c r="I864" s="181" t="s">
        <v>64</v>
      </c>
      <c r="J864" s="285" t="s">
        <v>161</v>
      </c>
      <c r="K864" s="505">
        <f>ROUND(INDEX(TR_MARZO_2025!$D$28:$M$44,MATCH($I864,TR_MARZO_2025!$C$28:$C$44,0),MATCH($E864,TR_MARZO_2025!$D$25:$M$25,0)),LOOKUP($H864,TR_MARZO_2025!$B$71:$C$73,TR_MARZO_2025!$C$71:$C$73))</f>
        <v>155.81</v>
      </c>
      <c r="L864" s="287"/>
      <c r="M864" s="504"/>
    </row>
    <row r="865" spans="1:13" ht="16.5" x14ac:dyDescent="0.3">
      <c r="A865" s="67" t="str">
        <f t="shared" si="42"/>
        <v>GDMTHDistribuciónCentro Oriente</v>
      </c>
      <c r="B865" s="250" t="str">
        <f t="shared" si="40"/>
        <v>GDMTHPotenciaCentro Oriente</v>
      </c>
      <c r="C865" s="67" t="str">
        <f t="shared" si="41"/>
        <v>GDMTHDistribuciónPotenciaCentro Oriente</v>
      </c>
      <c r="E865" s="180" t="s">
        <v>54</v>
      </c>
      <c r="F865" s="181" t="s">
        <v>191</v>
      </c>
      <c r="G865" s="181" t="s">
        <v>186</v>
      </c>
      <c r="H865" s="181" t="s">
        <v>136</v>
      </c>
      <c r="I865" s="181" t="s">
        <v>64</v>
      </c>
      <c r="J865" s="285" t="s">
        <v>161</v>
      </c>
      <c r="K865" s="505">
        <f>ROUND(INDEX(TR_MARZO_2025!$D$28:$M$44,MATCH($I865,TR_MARZO_2025!$C$28:$C$44,0),MATCH($E865,TR_MARZO_2025!$D$25:$M$25,0)),LOOKUP($H865,TR_MARZO_2025!$B$71:$C$73,TR_MARZO_2025!$C$71:$C$73))</f>
        <v>155.81</v>
      </c>
      <c r="L865" s="287"/>
      <c r="M865" s="504"/>
    </row>
    <row r="866" spans="1:13" ht="16.5" x14ac:dyDescent="0.3">
      <c r="A866" s="67" t="str">
        <f t="shared" si="42"/>
        <v>GDMTODistribuciónCentro Oriente</v>
      </c>
      <c r="B866" s="250" t="str">
        <f t="shared" si="40"/>
        <v>GDMTOPotenciaCentro Oriente</v>
      </c>
      <c r="C866" s="67" t="str">
        <f t="shared" si="41"/>
        <v>GDMTODistribuciónPotenciaCentro Oriente</v>
      </c>
      <c r="E866" s="180" t="s">
        <v>55</v>
      </c>
      <c r="F866" s="181" t="s">
        <v>191</v>
      </c>
      <c r="G866" s="181" t="s">
        <v>186</v>
      </c>
      <c r="H866" s="181" t="s">
        <v>136</v>
      </c>
      <c r="I866" s="181" t="s">
        <v>64</v>
      </c>
      <c r="J866" s="285" t="s">
        <v>161</v>
      </c>
      <c r="K866" s="505">
        <f>ROUND(INDEX(TR_MARZO_2025!$D$28:$M$44,MATCH($I866,TR_MARZO_2025!$C$28:$C$44,0),MATCH($E866,TR_MARZO_2025!$D$25:$M$25,0)),LOOKUP($H866,TR_MARZO_2025!$B$71:$C$73,TR_MARZO_2025!$C$71:$C$73))</f>
        <v>155.81</v>
      </c>
      <c r="L866" s="287"/>
      <c r="M866" s="504"/>
    </row>
    <row r="867" spans="1:13" ht="16.5" x14ac:dyDescent="0.3">
      <c r="A867" s="67" t="str">
        <f t="shared" si="42"/>
        <v>RAMTDistribuciónCentro Oriente</v>
      </c>
      <c r="B867" s="250" t="str">
        <f t="shared" si="40"/>
        <v>RAMTPotenciaCentro Oriente</v>
      </c>
      <c r="C867" s="67" t="str">
        <f t="shared" si="41"/>
        <v>RAMTDistribuciónPotenciaCentro Oriente</v>
      </c>
      <c r="E867" s="180" t="s">
        <v>60</v>
      </c>
      <c r="F867" s="181" t="s">
        <v>191</v>
      </c>
      <c r="G867" s="181" t="s">
        <v>186</v>
      </c>
      <c r="H867" s="181" t="s">
        <v>136</v>
      </c>
      <c r="I867" s="181" t="s">
        <v>64</v>
      </c>
      <c r="J867" s="285" t="s">
        <v>161</v>
      </c>
      <c r="K867" s="505">
        <f>ROUND(INDEX(TR_MARZO_2025!$D$28:$M$44,MATCH($I867,TR_MARZO_2025!$C$28:$C$44,0),MATCH($E867,TR_MARZO_2025!$D$25:$M$25,0)),LOOKUP($H867,TR_MARZO_2025!$B$71:$C$73,TR_MARZO_2025!$C$71:$C$73))</f>
        <v>155.81</v>
      </c>
      <c r="L867" s="287"/>
      <c r="M867" s="504"/>
    </row>
    <row r="868" spans="1:13" ht="16.5" x14ac:dyDescent="0.3">
      <c r="A868" s="67" t="str">
        <f t="shared" si="42"/>
        <v>GDBTDistribuciónCentro Sur</v>
      </c>
      <c r="B868" s="250" t="str">
        <f t="shared" si="40"/>
        <v>GDBTPotenciaCentro Sur</v>
      </c>
      <c r="C868" s="67" t="str">
        <f t="shared" si="41"/>
        <v>GDBTDistribuciónPotenciaCentro Sur</v>
      </c>
      <c r="E868" s="187" t="s">
        <v>53</v>
      </c>
      <c r="F868" s="181" t="s">
        <v>191</v>
      </c>
      <c r="G868" s="181" t="s">
        <v>186</v>
      </c>
      <c r="H868" s="181" t="s">
        <v>136</v>
      </c>
      <c r="I868" s="181" t="s">
        <v>65</v>
      </c>
      <c r="J868" s="285" t="s">
        <v>161</v>
      </c>
      <c r="K868" s="505">
        <f>ROUND(INDEX(TR_MARZO_2025!$D$28:$M$44,MATCH($I868,TR_MARZO_2025!$C$28:$C$44,0),MATCH($E868,TR_MARZO_2025!$D$25:$M$25,0)),LOOKUP($H868,TR_MARZO_2025!$B$71:$C$73,TR_MARZO_2025!$C$71:$C$73))</f>
        <v>543.74</v>
      </c>
      <c r="L868" s="287"/>
      <c r="M868" s="504"/>
    </row>
    <row r="869" spans="1:13" ht="16.5" x14ac:dyDescent="0.3">
      <c r="A869" s="67" t="str">
        <f t="shared" si="42"/>
        <v>APMTDistribuciónCentro Sur</v>
      </c>
      <c r="B869" s="250" t="str">
        <f t="shared" si="40"/>
        <v>APMTPotenciaCentro Sur</v>
      </c>
      <c r="C869" s="67" t="str">
        <f t="shared" si="41"/>
        <v>APMTDistribuciónPotenciaCentro Sur</v>
      </c>
      <c r="E869" s="187" t="s">
        <v>58</v>
      </c>
      <c r="F869" s="181" t="s">
        <v>191</v>
      </c>
      <c r="G869" s="181" t="s">
        <v>186</v>
      </c>
      <c r="H869" s="181" t="s">
        <v>136</v>
      </c>
      <c r="I869" s="181" t="s">
        <v>65</v>
      </c>
      <c r="J869" s="285" t="s">
        <v>161</v>
      </c>
      <c r="K869" s="505">
        <f>ROUND(INDEX(TR_MARZO_2025!$D$28:$M$44,MATCH($I869,TR_MARZO_2025!$C$28:$C$44,0),MATCH($E869,TR_MARZO_2025!$D$25:$M$25,0)),LOOKUP($H869,TR_MARZO_2025!$B$71:$C$73,TR_MARZO_2025!$C$71:$C$73))</f>
        <v>230.35</v>
      </c>
      <c r="L869" s="287"/>
      <c r="M869" s="504"/>
    </row>
    <row r="870" spans="1:13" ht="16.5" x14ac:dyDescent="0.3">
      <c r="A870" s="67" t="str">
        <f t="shared" si="42"/>
        <v>GDMTHDistribuciónCentro Sur</v>
      </c>
      <c r="B870" s="250" t="str">
        <f t="shared" si="40"/>
        <v>GDMTHPotenciaCentro Sur</v>
      </c>
      <c r="C870" s="67" t="str">
        <f t="shared" si="41"/>
        <v>GDMTHDistribuciónPotenciaCentro Sur</v>
      </c>
      <c r="E870" s="180" t="s">
        <v>54</v>
      </c>
      <c r="F870" s="181" t="s">
        <v>191</v>
      </c>
      <c r="G870" s="181" t="s">
        <v>186</v>
      </c>
      <c r="H870" s="181" t="s">
        <v>136</v>
      </c>
      <c r="I870" s="181" t="s">
        <v>65</v>
      </c>
      <c r="J870" s="285" t="s">
        <v>161</v>
      </c>
      <c r="K870" s="505">
        <f>ROUND(INDEX(TR_MARZO_2025!$D$28:$M$44,MATCH($I870,TR_MARZO_2025!$C$28:$C$44,0),MATCH($E870,TR_MARZO_2025!$D$25:$M$25,0)),LOOKUP($H870,TR_MARZO_2025!$B$71:$C$73,TR_MARZO_2025!$C$71:$C$73))</f>
        <v>230.35</v>
      </c>
      <c r="L870" s="287"/>
      <c r="M870" s="504"/>
    </row>
    <row r="871" spans="1:13" ht="16.5" x14ac:dyDescent="0.3">
      <c r="A871" s="67" t="str">
        <f t="shared" si="42"/>
        <v>GDMTODistribuciónCentro Sur</v>
      </c>
      <c r="B871" s="250" t="str">
        <f t="shared" si="40"/>
        <v>GDMTOPotenciaCentro Sur</v>
      </c>
      <c r="C871" s="67" t="str">
        <f t="shared" si="41"/>
        <v>GDMTODistribuciónPotenciaCentro Sur</v>
      </c>
      <c r="E871" s="180" t="s">
        <v>55</v>
      </c>
      <c r="F871" s="181" t="s">
        <v>191</v>
      </c>
      <c r="G871" s="181" t="s">
        <v>186</v>
      </c>
      <c r="H871" s="181" t="s">
        <v>136</v>
      </c>
      <c r="I871" s="181" t="s">
        <v>65</v>
      </c>
      <c r="J871" s="285" t="s">
        <v>161</v>
      </c>
      <c r="K871" s="505">
        <f>ROUND(INDEX(TR_MARZO_2025!$D$28:$M$44,MATCH($I871,TR_MARZO_2025!$C$28:$C$44,0),MATCH($E871,TR_MARZO_2025!$D$25:$M$25,0)),LOOKUP($H871,TR_MARZO_2025!$B$71:$C$73,TR_MARZO_2025!$C$71:$C$73))</f>
        <v>230.35</v>
      </c>
      <c r="L871" s="287"/>
      <c r="M871" s="504"/>
    </row>
    <row r="872" spans="1:13" ht="16.5" x14ac:dyDescent="0.3">
      <c r="A872" s="67" t="str">
        <f t="shared" si="42"/>
        <v>RAMTDistribuciónCentro Sur</v>
      </c>
      <c r="B872" s="250" t="str">
        <f t="shared" si="40"/>
        <v>RAMTPotenciaCentro Sur</v>
      </c>
      <c r="C872" s="67" t="str">
        <f t="shared" si="41"/>
        <v>RAMTDistribuciónPotenciaCentro Sur</v>
      </c>
      <c r="E872" s="180" t="s">
        <v>60</v>
      </c>
      <c r="F872" s="181" t="s">
        <v>191</v>
      </c>
      <c r="G872" s="181" t="s">
        <v>186</v>
      </c>
      <c r="H872" s="181" t="s">
        <v>136</v>
      </c>
      <c r="I872" s="181" t="s">
        <v>65</v>
      </c>
      <c r="J872" s="285" t="s">
        <v>161</v>
      </c>
      <c r="K872" s="505">
        <f>ROUND(INDEX(TR_MARZO_2025!$D$28:$M$44,MATCH($I872,TR_MARZO_2025!$C$28:$C$44,0),MATCH($E872,TR_MARZO_2025!$D$25:$M$25,0)),LOOKUP($H872,TR_MARZO_2025!$B$71:$C$73,TR_MARZO_2025!$C$71:$C$73))</f>
        <v>230.35</v>
      </c>
      <c r="L872" s="287"/>
      <c r="M872" s="504"/>
    </row>
    <row r="873" spans="1:13" ht="16.5" x14ac:dyDescent="0.3">
      <c r="A873" s="67" t="str">
        <f t="shared" si="42"/>
        <v>GDBTDistribuciónGolfo Centro</v>
      </c>
      <c r="B873" s="250" t="str">
        <f t="shared" si="40"/>
        <v>GDBTPotenciaGolfo Centro</v>
      </c>
      <c r="C873" s="67" t="str">
        <f t="shared" si="41"/>
        <v>GDBTDistribuciónPotenciaGolfo Centro</v>
      </c>
      <c r="E873" s="187" t="s">
        <v>53</v>
      </c>
      <c r="F873" s="181" t="s">
        <v>191</v>
      </c>
      <c r="G873" s="181" t="s">
        <v>186</v>
      </c>
      <c r="H873" s="181" t="s">
        <v>136</v>
      </c>
      <c r="I873" s="181" t="s">
        <v>66</v>
      </c>
      <c r="J873" s="285" t="s">
        <v>161</v>
      </c>
      <c r="K873" s="505">
        <f>ROUND(INDEX(TR_MARZO_2025!$D$28:$M$44,MATCH($I873,TR_MARZO_2025!$C$28:$C$44,0),MATCH($E873,TR_MARZO_2025!$D$25:$M$25,0)),LOOKUP($H873,TR_MARZO_2025!$B$71:$C$73,TR_MARZO_2025!$C$71:$C$73))</f>
        <v>393.2</v>
      </c>
      <c r="L873" s="287"/>
      <c r="M873" s="504"/>
    </row>
    <row r="874" spans="1:13" ht="16.5" x14ac:dyDescent="0.3">
      <c r="A874" s="67" t="str">
        <f t="shared" si="42"/>
        <v>APMTDistribuciónGolfo Centro</v>
      </c>
      <c r="B874" s="250" t="str">
        <f t="shared" si="40"/>
        <v>APMTPotenciaGolfo Centro</v>
      </c>
      <c r="C874" s="67" t="str">
        <f t="shared" si="41"/>
        <v>APMTDistribuciónPotenciaGolfo Centro</v>
      </c>
      <c r="E874" s="187" t="s">
        <v>58</v>
      </c>
      <c r="F874" s="181" t="s">
        <v>191</v>
      </c>
      <c r="G874" s="181" t="s">
        <v>186</v>
      </c>
      <c r="H874" s="181" t="s">
        <v>136</v>
      </c>
      <c r="I874" s="181" t="s">
        <v>66</v>
      </c>
      <c r="J874" s="285" t="s">
        <v>161</v>
      </c>
      <c r="K874" s="505">
        <f>ROUND(INDEX(TR_MARZO_2025!$D$28:$M$44,MATCH($I874,TR_MARZO_2025!$C$28:$C$44,0),MATCH($E874,TR_MARZO_2025!$D$25:$M$25,0)),LOOKUP($H874,TR_MARZO_2025!$B$71:$C$73,TR_MARZO_2025!$C$71:$C$73))</f>
        <v>130.04</v>
      </c>
      <c r="L874" s="287"/>
      <c r="M874" s="504"/>
    </row>
    <row r="875" spans="1:13" ht="16.5" x14ac:dyDescent="0.3">
      <c r="A875" s="67" t="str">
        <f t="shared" si="42"/>
        <v>GDMTHDistribuciónGolfo Centro</v>
      </c>
      <c r="B875" s="250" t="str">
        <f t="shared" si="40"/>
        <v>GDMTHPotenciaGolfo Centro</v>
      </c>
      <c r="C875" s="67" t="str">
        <f t="shared" si="41"/>
        <v>GDMTHDistribuciónPotenciaGolfo Centro</v>
      </c>
      <c r="E875" s="180" t="s">
        <v>54</v>
      </c>
      <c r="F875" s="181" t="s">
        <v>191</v>
      </c>
      <c r="G875" s="181" t="s">
        <v>186</v>
      </c>
      <c r="H875" s="181" t="s">
        <v>136</v>
      </c>
      <c r="I875" s="181" t="s">
        <v>66</v>
      </c>
      <c r="J875" s="285" t="s">
        <v>161</v>
      </c>
      <c r="K875" s="505">
        <f>ROUND(INDEX(TR_MARZO_2025!$D$28:$M$44,MATCH($I875,TR_MARZO_2025!$C$28:$C$44,0),MATCH($E875,TR_MARZO_2025!$D$25:$M$25,0)),LOOKUP($H875,TR_MARZO_2025!$B$71:$C$73,TR_MARZO_2025!$C$71:$C$73))</f>
        <v>130.04</v>
      </c>
      <c r="L875" s="287"/>
      <c r="M875" s="504"/>
    </row>
    <row r="876" spans="1:13" ht="16.5" x14ac:dyDescent="0.3">
      <c r="A876" s="67" t="str">
        <f t="shared" si="42"/>
        <v>GDMTODistribuciónGolfo Centro</v>
      </c>
      <c r="B876" s="250" t="str">
        <f t="shared" si="40"/>
        <v>GDMTOPotenciaGolfo Centro</v>
      </c>
      <c r="C876" s="67" t="str">
        <f t="shared" si="41"/>
        <v>GDMTODistribuciónPotenciaGolfo Centro</v>
      </c>
      <c r="E876" s="180" t="s">
        <v>55</v>
      </c>
      <c r="F876" s="181" t="s">
        <v>191</v>
      </c>
      <c r="G876" s="181" t="s">
        <v>186</v>
      </c>
      <c r="H876" s="181" t="s">
        <v>136</v>
      </c>
      <c r="I876" s="181" t="s">
        <v>66</v>
      </c>
      <c r="J876" s="285" t="s">
        <v>161</v>
      </c>
      <c r="K876" s="505">
        <f>ROUND(INDEX(TR_MARZO_2025!$D$28:$M$44,MATCH($I876,TR_MARZO_2025!$C$28:$C$44,0),MATCH($E876,TR_MARZO_2025!$D$25:$M$25,0)),LOOKUP($H876,TR_MARZO_2025!$B$71:$C$73,TR_MARZO_2025!$C$71:$C$73))</f>
        <v>130.04</v>
      </c>
      <c r="L876" s="287"/>
      <c r="M876" s="504"/>
    </row>
    <row r="877" spans="1:13" ht="16.5" x14ac:dyDescent="0.3">
      <c r="A877" s="67" t="str">
        <f t="shared" si="42"/>
        <v>RAMTDistribuciónGolfo Centro</v>
      </c>
      <c r="B877" s="250" t="str">
        <f t="shared" si="40"/>
        <v>RAMTPotenciaGolfo Centro</v>
      </c>
      <c r="C877" s="67" t="str">
        <f t="shared" si="41"/>
        <v>RAMTDistribuciónPotenciaGolfo Centro</v>
      </c>
      <c r="E877" s="180" t="s">
        <v>60</v>
      </c>
      <c r="F877" s="181" t="s">
        <v>191</v>
      </c>
      <c r="G877" s="181" t="s">
        <v>186</v>
      </c>
      <c r="H877" s="181" t="s">
        <v>136</v>
      </c>
      <c r="I877" s="181" t="s">
        <v>66</v>
      </c>
      <c r="J877" s="285" t="s">
        <v>161</v>
      </c>
      <c r="K877" s="505">
        <f>ROUND(INDEX(TR_MARZO_2025!$D$28:$M$44,MATCH($I877,TR_MARZO_2025!$C$28:$C$44,0),MATCH($E877,TR_MARZO_2025!$D$25:$M$25,0)),LOOKUP($H877,TR_MARZO_2025!$B$71:$C$73,TR_MARZO_2025!$C$71:$C$73))</f>
        <v>130.04</v>
      </c>
      <c r="L877" s="287"/>
      <c r="M877" s="504"/>
    </row>
    <row r="878" spans="1:13" ht="16.5" x14ac:dyDescent="0.3">
      <c r="A878" s="67" t="str">
        <f t="shared" si="42"/>
        <v>GDBTDistribuciónGolfo Norte</v>
      </c>
      <c r="B878" s="250" t="str">
        <f t="shared" si="40"/>
        <v>GDBTPotenciaGolfo Norte</v>
      </c>
      <c r="C878" s="67" t="str">
        <f t="shared" si="41"/>
        <v>GDBTDistribuciónPotenciaGolfo Norte</v>
      </c>
      <c r="E878" s="187" t="s">
        <v>53</v>
      </c>
      <c r="F878" s="181" t="s">
        <v>191</v>
      </c>
      <c r="G878" s="181" t="s">
        <v>186</v>
      </c>
      <c r="H878" s="181" t="s">
        <v>136</v>
      </c>
      <c r="I878" s="181" t="s">
        <v>67</v>
      </c>
      <c r="J878" s="285" t="s">
        <v>161</v>
      </c>
      <c r="K878" s="505">
        <f>ROUND(INDEX(TR_MARZO_2025!$D$28:$M$44,MATCH($I878,TR_MARZO_2025!$C$28:$C$44,0),MATCH($E878,TR_MARZO_2025!$D$25:$M$25,0)),LOOKUP($H878,TR_MARZO_2025!$B$71:$C$73,TR_MARZO_2025!$C$71:$C$73))</f>
        <v>285.02999999999997</v>
      </c>
      <c r="L878" s="287"/>
      <c r="M878" s="504"/>
    </row>
    <row r="879" spans="1:13" ht="16.5" x14ac:dyDescent="0.3">
      <c r="A879" s="67" t="str">
        <f t="shared" si="42"/>
        <v>APMTDistribuciónGolfo Norte</v>
      </c>
      <c r="B879" s="250" t="str">
        <f t="shared" si="40"/>
        <v>APMTPotenciaGolfo Norte</v>
      </c>
      <c r="C879" s="67" t="str">
        <f t="shared" si="41"/>
        <v>APMTDistribuciónPotenciaGolfo Norte</v>
      </c>
      <c r="E879" s="187" t="s">
        <v>58</v>
      </c>
      <c r="F879" s="181" t="s">
        <v>191</v>
      </c>
      <c r="G879" s="181" t="s">
        <v>186</v>
      </c>
      <c r="H879" s="181" t="s">
        <v>136</v>
      </c>
      <c r="I879" s="181" t="s">
        <v>67</v>
      </c>
      <c r="J879" s="285" t="s">
        <v>161</v>
      </c>
      <c r="K879" s="505">
        <f>ROUND(INDEX(TR_MARZO_2025!$D$28:$M$44,MATCH($I879,TR_MARZO_2025!$C$28:$C$44,0),MATCH($E879,TR_MARZO_2025!$D$25:$M$25,0)),LOOKUP($H879,TR_MARZO_2025!$B$71:$C$73,TR_MARZO_2025!$C$71:$C$73))</f>
        <v>60.23</v>
      </c>
      <c r="L879" s="287"/>
      <c r="M879" s="504"/>
    </row>
    <row r="880" spans="1:13" ht="16.5" x14ac:dyDescent="0.3">
      <c r="A880" s="67" t="str">
        <f t="shared" si="42"/>
        <v>GDMTHDistribuciónGolfo Norte</v>
      </c>
      <c r="B880" s="250" t="str">
        <f t="shared" si="40"/>
        <v>GDMTHPotenciaGolfo Norte</v>
      </c>
      <c r="C880" s="67" t="str">
        <f t="shared" si="41"/>
        <v>GDMTHDistribuciónPotenciaGolfo Norte</v>
      </c>
      <c r="E880" s="180" t="s">
        <v>54</v>
      </c>
      <c r="F880" s="181" t="s">
        <v>191</v>
      </c>
      <c r="G880" s="181" t="s">
        <v>186</v>
      </c>
      <c r="H880" s="181" t="s">
        <v>136</v>
      </c>
      <c r="I880" s="181" t="s">
        <v>67</v>
      </c>
      <c r="J880" s="285" t="s">
        <v>161</v>
      </c>
      <c r="K880" s="505">
        <f>ROUND(INDEX(TR_MARZO_2025!$D$28:$M$44,MATCH($I880,TR_MARZO_2025!$C$28:$C$44,0),MATCH($E880,TR_MARZO_2025!$D$25:$M$25,0)),LOOKUP($H880,TR_MARZO_2025!$B$71:$C$73,TR_MARZO_2025!$C$71:$C$73))</f>
        <v>60.23</v>
      </c>
      <c r="L880" s="287"/>
      <c r="M880" s="504"/>
    </row>
    <row r="881" spans="1:13" ht="16.5" x14ac:dyDescent="0.3">
      <c r="A881" s="67" t="str">
        <f t="shared" si="42"/>
        <v>GDMTODistribuciónGolfo Norte</v>
      </c>
      <c r="B881" s="250" t="str">
        <f t="shared" si="40"/>
        <v>GDMTOPotenciaGolfo Norte</v>
      </c>
      <c r="C881" s="67" t="str">
        <f t="shared" si="41"/>
        <v>GDMTODistribuciónPotenciaGolfo Norte</v>
      </c>
      <c r="E881" s="180" t="s">
        <v>55</v>
      </c>
      <c r="F881" s="181" t="s">
        <v>191</v>
      </c>
      <c r="G881" s="181" t="s">
        <v>186</v>
      </c>
      <c r="H881" s="181" t="s">
        <v>136</v>
      </c>
      <c r="I881" s="181" t="s">
        <v>67</v>
      </c>
      <c r="J881" s="285" t="s">
        <v>161</v>
      </c>
      <c r="K881" s="505">
        <f>ROUND(INDEX(TR_MARZO_2025!$D$28:$M$44,MATCH($I881,TR_MARZO_2025!$C$28:$C$44,0),MATCH($E881,TR_MARZO_2025!$D$25:$M$25,0)),LOOKUP($H881,TR_MARZO_2025!$B$71:$C$73,TR_MARZO_2025!$C$71:$C$73))</f>
        <v>60.23</v>
      </c>
      <c r="L881" s="287"/>
      <c r="M881" s="504"/>
    </row>
    <row r="882" spans="1:13" ht="16.5" x14ac:dyDescent="0.3">
      <c r="A882" s="67" t="str">
        <f t="shared" si="42"/>
        <v>RAMTDistribuciónGolfo Norte</v>
      </c>
      <c r="B882" s="250" t="str">
        <f t="shared" si="40"/>
        <v>RAMTPotenciaGolfo Norte</v>
      </c>
      <c r="C882" s="67" t="str">
        <f t="shared" si="41"/>
        <v>RAMTDistribuciónPotenciaGolfo Norte</v>
      </c>
      <c r="E882" s="180" t="s">
        <v>60</v>
      </c>
      <c r="F882" s="181" t="s">
        <v>191</v>
      </c>
      <c r="G882" s="181" t="s">
        <v>186</v>
      </c>
      <c r="H882" s="181" t="s">
        <v>136</v>
      </c>
      <c r="I882" s="181" t="s">
        <v>67</v>
      </c>
      <c r="J882" s="285" t="s">
        <v>161</v>
      </c>
      <c r="K882" s="505">
        <f>ROUND(INDEX(TR_MARZO_2025!$D$28:$M$44,MATCH($I882,TR_MARZO_2025!$C$28:$C$44,0),MATCH($E882,TR_MARZO_2025!$D$25:$M$25,0)),LOOKUP($H882,TR_MARZO_2025!$B$71:$C$73,TR_MARZO_2025!$C$71:$C$73))</f>
        <v>60.23</v>
      </c>
      <c r="L882" s="287"/>
      <c r="M882" s="504"/>
    </row>
    <row r="883" spans="1:13" ht="16.5" x14ac:dyDescent="0.3">
      <c r="A883" s="67" t="str">
        <f t="shared" si="42"/>
        <v>GDBTDistribuciónJalisco</v>
      </c>
      <c r="B883" s="250" t="str">
        <f t="shared" si="40"/>
        <v>GDBTPotenciaJalisco</v>
      </c>
      <c r="C883" s="67" t="str">
        <f t="shared" si="41"/>
        <v>GDBTDistribuciónPotenciaJalisco</v>
      </c>
      <c r="E883" s="187" t="s">
        <v>53</v>
      </c>
      <c r="F883" s="181" t="s">
        <v>191</v>
      </c>
      <c r="G883" s="181" t="s">
        <v>186</v>
      </c>
      <c r="H883" s="181" t="s">
        <v>136</v>
      </c>
      <c r="I883" s="181" t="s">
        <v>68</v>
      </c>
      <c r="J883" s="285" t="s">
        <v>161</v>
      </c>
      <c r="K883" s="505">
        <f>ROUND(INDEX(TR_MARZO_2025!$D$28:$M$44,MATCH($I883,TR_MARZO_2025!$C$28:$C$44,0),MATCH($E883,TR_MARZO_2025!$D$25:$M$25,0)),LOOKUP($H883,TR_MARZO_2025!$B$71:$C$73,TR_MARZO_2025!$C$71:$C$73))</f>
        <v>552.46</v>
      </c>
      <c r="L883" s="287"/>
      <c r="M883" s="504"/>
    </row>
    <row r="884" spans="1:13" ht="16.5" x14ac:dyDescent="0.3">
      <c r="A884" s="67" t="str">
        <f t="shared" si="42"/>
        <v>APMTDistribuciónJalisco</v>
      </c>
      <c r="B884" s="250" t="str">
        <f t="shared" si="40"/>
        <v>APMTPotenciaJalisco</v>
      </c>
      <c r="C884" s="67" t="str">
        <f t="shared" si="41"/>
        <v>APMTDistribuciónPotenciaJalisco</v>
      </c>
      <c r="E884" s="187" t="s">
        <v>58</v>
      </c>
      <c r="F884" s="181" t="s">
        <v>191</v>
      </c>
      <c r="G884" s="181" t="s">
        <v>186</v>
      </c>
      <c r="H884" s="181" t="s">
        <v>136</v>
      </c>
      <c r="I884" s="181" t="s">
        <v>68</v>
      </c>
      <c r="J884" s="285" t="s">
        <v>161</v>
      </c>
      <c r="K884" s="505">
        <f>ROUND(INDEX(TR_MARZO_2025!$D$28:$M$44,MATCH($I884,TR_MARZO_2025!$C$28:$C$44,0),MATCH($E884,TR_MARZO_2025!$D$25:$M$25,0)),LOOKUP($H884,TR_MARZO_2025!$B$71:$C$73,TR_MARZO_2025!$C$71:$C$73))</f>
        <v>167.07</v>
      </c>
      <c r="L884" s="287"/>
      <c r="M884" s="504"/>
    </row>
    <row r="885" spans="1:13" ht="16.5" x14ac:dyDescent="0.3">
      <c r="A885" s="67" t="str">
        <f t="shared" si="42"/>
        <v>GDMTHDistribuciónJalisco</v>
      </c>
      <c r="B885" s="250" t="str">
        <f t="shared" si="40"/>
        <v>GDMTHPotenciaJalisco</v>
      </c>
      <c r="C885" s="67" t="str">
        <f t="shared" si="41"/>
        <v>GDMTHDistribuciónPotenciaJalisco</v>
      </c>
      <c r="E885" s="180" t="s">
        <v>54</v>
      </c>
      <c r="F885" s="181" t="s">
        <v>191</v>
      </c>
      <c r="G885" s="181" t="s">
        <v>186</v>
      </c>
      <c r="H885" s="181" t="s">
        <v>136</v>
      </c>
      <c r="I885" s="181" t="s">
        <v>68</v>
      </c>
      <c r="J885" s="285" t="s">
        <v>161</v>
      </c>
      <c r="K885" s="505">
        <f>ROUND(INDEX(TR_MARZO_2025!$D$28:$M$44,MATCH($I885,TR_MARZO_2025!$C$28:$C$44,0),MATCH($E885,TR_MARZO_2025!$D$25:$M$25,0)),LOOKUP($H885,TR_MARZO_2025!$B$71:$C$73,TR_MARZO_2025!$C$71:$C$73))</f>
        <v>167.07</v>
      </c>
      <c r="L885" s="287"/>
      <c r="M885" s="504"/>
    </row>
    <row r="886" spans="1:13" ht="16.5" x14ac:dyDescent="0.3">
      <c r="A886" s="67" t="str">
        <f t="shared" si="42"/>
        <v>GDMTODistribuciónJalisco</v>
      </c>
      <c r="B886" s="250" t="str">
        <f t="shared" si="40"/>
        <v>GDMTOPotenciaJalisco</v>
      </c>
      <c r="C886" s="67" t="str">
        <f t="shared" si="41"/>
        <v>GDMTODistribuciónPotenciaJalisco</v>
      </c>
      <c r="E886" s="180" t="s">
        <v>55</v>
      </c>
      <c r="F886" s="181" t="s">
        <v>191</v>
      </c>
      <c r="G886" s="181" t="s">
        <v>186</v>
      </c>
      <c r="H886" s="181" t="s">
        <v>136</v>
      </c>
      <c r="I886" s="181" t="s">
        <v>68</v>
      </c>
      <c r="J886" s="285" t="s">
        <v>161</v>
      </c>
      <c r="K886" s="505">
        <f>ROUND(INDEX(TR_MARZO_2025!$D$28:$M$44,MATCH($I886,TR_MARZO_2025!$C$28:$C$44,0),MATCH($E886,TR_MARZO_2025!$D$25:$M$25,0)),LOOKUP($H886,TR_MARZO_2025!$B$71:$C$73,TR_MARZO_2025!$C$71:$C$73))</f>
        <v>167.07</v>
      </c>
      <c r="L886" s="287"/>
      <c r="M886" s="504"/>
    </row>
    <row r="887" spans="1:13" ht="16.5" x14ac:dyDescent="0.3">
      <c r="A887" s="67" t="str">
        <f t="shared" si="42"/>
        <v>RAMTDistribuciónJalisco</v>
      </c>
      <c r="B887" s="250" t="str">
        <f t="shared" si="40"/>
        <v>RAMTPotenciaJalisco</v>
      </c>
      <c r="C887" s="67" t="str">
        <f t="shared" si="41"/>
        <v>RAMTDistribuciónPotenciaJalisco</v>
      </c>
      <c r="E887" s="180" t="s">
        <v>60</v>
      </c>
      <c r="F887" s="181" t="s">
        <v>191</v>
      </c>
      <c r="G887" s="181" t="s">
        <v>186</v>
      </c>
      <c r="H887" s="181" t="s">
        <v>136</v>
      </c>
      <c r="I887" s="181" t="s">
        <v>68</v>
      </c>
      <c r="J887" s="285" t="s">
        <v>161</v>
      </c>
      <c r="K887" s="505">
        <f>ROUND(INDEX(TR_MARZO_2025!$D$28:$M$44,MATCH($I887,TR_MARZO_2025!$C$28:$C$44,0),MATCH($E887,TR_MARZO_2025!$D$25:$M$25,0)),LOOKUP($H887,TR_MARZO_2025!$B$71:$C$73,TR_MARZO_2025!$C$71:$C$73))</f>
        <v>167.07</v>
      </c>
      <c r="L887" s="287"/>
      <c r="M887" s="504"/>
    </row>
    <row r="888" spans="1:13" ht="16.5" x14ac:dyDescent="0.3">
      <c r="A888" s="67" t="str">
        <f t="shared" si="42"/>
        <v>GDBTDistribuciónNoroeste</v>
      </c>
      <c r="B888" s="250" t="str">
        <f t="shared" si="40"/>
        <v>GDBTPotenciaNoroeste</v>
      </c>
      <c r="C888" s="67" t="str">
        <f t="shared" si="41"/>
        <v>GDBTDistribuciónPotenciaNoroeste</v>
      </c>
      <c r="E888" s="187" t="s">
        <v>53</v>
      </c>
      <c r="F888" s="181" t="s">
        <v>191</v>
      </c>
      <c r="G888" s="181" t="s">
        <v>186</v>
      </c>
      <c r="H888" s="181" t="s">
        <v>136</v>
      </c>
      <c r="I888" s="181" t="s">
        <v>69</v>
      </c>
      <c r="J888" s="285" t="s">
        <v>161</v>
      </c>
      <c r="K888" s="505">
        <f>ROUND(INDEX(TR_MARZO_2025!$D$28:$M$44,MATCH($I888,TR_MARZO_2025!$C$28:$C$44,0),MATCH($E888,TR_MARZO_2025!$D$25:$M$25,0)),LOOKUP($H888,TR_MARZO_2025!$B$71:$C$73,TR_MARZO_2025!$C$71:$C$73))</f>
        <v>222.11</v>
      </c>
      <c r="L888" s="287"/>
      <c r="M888" s="504"/>
    </row>
    <row r="889" spans="1:13" ht="16.5" x14ac:dyDescent="0.3">
      <c r="A889" s="67" t="str">
        <f t="shared" si="42"/>
        <v>APMTDistribuciónNoroeste</v>
      </c>
      <c r="B889" s="250" t="str">
        <f t="shared" si="40"/>
        <v>APMTPotenciaNoroeste</v>
      </c>
      <c r="C889" s="67" t="str">
        <f t="shared" si="41"/>
        <v>APMTDistribuciónPotenciaNoroeste</v>
      </c>
      <c r="E889" s="187" t="s">
        <v>58</v>
      </c>
      <c r="F889" s="181" t="s">
        <v>191</v>
      </c>
      <c r="G889" s="181" t="s">
        <v>186</v>
      </c>
      <c r="H889" s="181" t="s">
        <v>136</v>
      </c>
      <c r="I889" s="181" t="s">
        <v>69</v>
      </c>
      <c r="J889" s="285" t="s">
        <v>161</v>
      </c>
      <c r="K889" s="505">
        <f>ROUND(INDEX(TR_MARZO_2025!$D$28:$M$44,MATCH($I889,TR_MARZO_2025!$C$28:$C$44,0),MATCH($E889,TR_MARZO_2025!$D$25:$M$25,0)),LOOKUP($H889,TR_MARZO_2025!$B$71:$C$73,TR_MARZO_2025!$C$71:$C$73))</f>
        <v>94.64</v>
      </c>
      <c r="L889" s="287"/>
      <c r="M889" s="504"/>
    </row>
    <row r="890" spans="1:13" ht="16.5" x14ac:dyDescent="0.3">
      <c r="A890" s="67" t="str">
        <f t="shared" si="42"/>
        <v>GDMTHDistribuciónNoroeste</v>
      </c>
      <c r="B890" s="250" t="str">
        <f t="shared" si="40"/>
        <v>GDMTHPotenciaNoroeste</v>
      </c>
      <c r="C890" s="67" t="str">
        <f t="shared" si="41"/>
        <v>GDMTHDistribuciónPotenciaNoroeste</v>
      </c>
      <c r="E890" s="180" t="s">
        <v>54</v>
      </c>
      <c r="F890" s="181" t="s">
        <v>191</v>
      </c>
      <c r="G890" s="181" t="s">
        <v>186</v>
      </c>
      <c r="H890" s="181" t="s">
        <v>136</v>
      </c>
      <c r="I890" s="181" t="s">
        <v>69</v>
      </c>
      <c r="J890" s="285" t="s">
        <v>161</v>
      </c>
      <c r="K890" s="505">
        <f>ROUND(INDEX(TR_MARZO_2025!$D$28:$M$44,MATCH($I890,TR_MARZO_2025!$C$28:$C$44,0),MATCH($E890,TR_MARZO_2025!$D$25:$M$25,0)),LOOKUP($H890,TR_MARZO_2025!$B$71:$C$73,TR_MARZO_2025!$C$71:$C$73))</f>
        <v>94.64</v>
      </c>
      <c r="L890" s="287"/>
      <c r="M890" s="504"/>
    </row>
    <row r="891" spans="1:13" ht="16.5" x14ac:dyDescent="0.3">
      <c r="A891" s="67" t="str">
        <f t="shared" si="42"/>
        <v>GDMTODistribuciónNoroeste</v>
      </c>
      <c r="B891" s="250" t="str">
        <f t="shared" si="40"/>
        <v>GDMTOPotenciaNoroeste</v>
      </c>
      <c r="C891" s="67" t="str">
        <f t="shared" si="41"/>
        <v>GDMTODistribuciónPotenciaNoroeste</v>
      </c>
      <c r="E891" s="180" t="s">
        <v>55</v>
      </c>
      <c r="F891" s="181" t="s">
        <v>191</v>
      </c>
      <c r="G891" s="181" t="s">
        <v>186</v>
      </c>
      <c r="H891" s="181" t="s">
        <v>136</v>
      </c>
      <c r="I891" s="181" t="s">
        <v>69</v>
      </c>
      <c r="J891" s="285" t="s">
        <v>161</v>
      </c>
      <c r="K891" s="505">
        <f>ROUND(INDEX(TR_MARZO_2025!$D$28:$M$44,MATCH($I891,TR_MARZO_2025!$C$28:$C$44,0),MATCH($E891,TR_MARZO_2025!$D$25:$M$25,0)),LOOKUP($H891,TR_MARZO_2025!$B$71:$C$73,TR_MARZO_2025!$C$71:$C$73))</f>
        <v>94.64</v>
      </c>
      <c r="L891" s="287"/>
      <c r="M891" s="504"/>
    </row>
    <row r="892" spans="1:13" ht="16.5" x14ac:dyDescent="0.3">
      <c r="A892" s="67" t="str">
        <f t="shared" si="42"/>
        <v>RAMTDistribuciónNoroeste</v>
      </c>
      <c r="B892" s="250" t="str">
        <f t="shared" si="40"/>
        <v>RAMTPotenciaNoroeste</v>
      </c>
      <c r="C892" s="67" t="str">
        <f t="shared" si="41"/>
        <v>RAMTDistribuciónPotenciaNoroeste</v>
      </c>
      <c r="E892" s="180" t="s">
        <v>60</v>
      </c>
      <c r="F892" s="181" t="s">
        <v>191</v>
      </c>
      <c r="G892" s="181" t="s">
        <v>186</v>
      </c>
      <c r="H892" s="181" t="s">
        <v>136</v>
      </c>
      <c r="I892" s="181" t="s">
        <v>69</v>
      </c>
      <c r="J892" s="285" t="s">
        <v>161</v>
      </c>
      <c r="K892" s="505">
        <f>ROUND(INDEX(TR_MARZO_2025!$D$28:$M$44,MATCH($I892,TR_MARZO_2025!$C$28:$C$44,0),MATCH($E892,TR_MARZO_2025!$D$25:$M$25,0)),LOOKUP($H892,TR_MARZO_2025!$B$71:$C$73,TR_MARZO_2025!$C$71:$C$73))</f>
        <v>94.64</v>
      </c>
      <c r="L892" s="287"/>
      <c r="M892" s="504"/>
    </row>
    <row r="893" spans="1:13" ht="16.5" x14ac:dyDescent="0.3">
      <c r="A893" s="67" t="str">
        <f t="shared" si="42"/>
        <v>GDBTDistribuciónNorte</v>
      </c>
      <c r="B893" s="250" t="str">
        <f t="shared" si="40"/>
        <v>GDBTPotenciaNorte</v>
      </c>
      <c r="C893" s="67" t="str">
        <f t="shared" si="41"/>
        <v>GDBTDistribuciónPotenciaNorte</v>
      </c>
      <c r="E893" s="187" t="s">
        <v>53</v>
      </c>
      <c r="F893" s="181" t="s">
        <v>191</v>
      </c>
      <c r="G893" s="181" t="s">
        <v>186</v>
      </c>
      <c r="H893" s="181" t="s">
        <v>136</v>
      </c>
      <c r="I893" s="181" t="s">
        <v>70</v>
      </c>
      <c r="J893" s="285" t="s">
        <v>161</v>
      </c>
      <c r="K893" s="505">
        <f>ROUND(INDEX(TR_MARZO_2025!$D$28:$M$44,MATCH($I893,TR_MARZO_2025!$C$28:$C$44,0),MATCH($E893,TR_MARZO_2025!$D$25:$M$25,0)),LOOKUP($H893,TR_MARZO_2025!$B$71:$C$73,TR_MARZO_2025!$C$71:$C$73))</f>
        <v>357.81</v>
      </c>
      <c r="L893" s="287"/>
      <c r="M893" s="504"/>
    </row>
    <row r="894" spans="1:13" ht="16.5" x14ac:dyDescent="0.3">
      <c r="A894" s="67" t="str">
        <f t="shared" si="42"/>
        <v>APMTDistribuciónNorte</v>
      </c>
      <c r="B894" s="250" t="str">
        <f t="shared" si="40"/>
        <v>APMTPotenciaNorte</v>
      </c>
      <c r="C894" s="67" t="str">
        <f t="shared" si="41"/>
        <v>APMTDistribuciónPotenciaNorte</v>
      </c>
      <c r="E894" s="187" t="s">
        <v>58</v>
      </c>
      <c r="F894" s="181" t="s">
        <v>191</v>
      </c>
      <c r="G894" s="181" t="s">
        <v>186</v>
      </c>
      <c r="H894" s="181" t="s">
        <v>136</v>
      </c>
      <c r="I894" s="181" t="s">
        <v>70</v>
      </c>
      <c r="J894" s="285" t="s">
        <v>161</v>
      </c>
      <c r="K894" s="505">
        <f>ROUND(INDEX(TR_MARZO_2025!$D$28:$M$44,MATCH($I894,TR_MARZO_2025!$C$28:$C$44,0),MATCH($E894,TR_MARZO_2025!$D$25:$M$25,0)),LOOKUP($H894,TR_MARZO_2025!$B$71:$C$73,TR_MARZO_2025!$C$71:$C$73))</f>
        <v>76.22</v>
      </c>
      <c r="L894" s="287"/>
      <c r="M894" s="504"/>
    </row>
    <row r="895" spans="1:13" ht="16.5" x14ac:dyDescent="0.3">
      <c r="A895" s="67" t="str">
        <f t="shared" si="42"/>
        <v>GDMTHDistribuciónNorte</v>
      </c>
      <c r="B895" s="250" t="str">
        <f t="shared" ref="B895:B927" si="43">E895&amp;H895&amp;I895</f>
        <v>GDMTHPotenciaNorte</v>
      </c>
      <c r="C895" s="67" t="str">
        <f t="shared" si="41"/>
        <v>GDMTHDistribuciónPotenciaNorte</v>
      </c>
      <c r="E895" s="180" t="s">
        <v>54</v>
      </c>
      <c r="F895" s="181" t="s">
        <v>191</v>
      </c>
      <c r="G895" s="181" t="s">
        <v>186</v>
      </c>
      <c r="H895" s="181" t="s">
        <v>136</v>
      </c>
      <c r="I895" s="181" t="s">
        <v>70</v>
      </c>
      <c r="J895" s="285" t="s">
        <v>161</v>
      </c>
      <c r="K895" s="505">
        <f>ROUND(INDEX(TR_MARZO_2025!$D$28:$M$44,MATCH($I895,TR_MARZO_2025!$C$28:$C$44,0),MATCH($E895,TR_MARZO_2025!$D$25:$M$25,0)),LOOKUP($H895,TR_MARZO_2025!$B$71:$C$73,TR_MARZO_2025!$C$71:$C$73))</f>
        <v>76.22</v>
      </c>
      <c r="L895" s="287"/>
      <c r="M895" s="504"/>
    </row>
    <row r="896" spans="1:13" ht="16.5" x14ac:dyDescent="0.3">
      <c r="A896" s="67" t="str">
        <f t="shared" si="42"/>
        <v>GDMTODistribuciónNorte</v>
      </c>
      <c r="B896" s="250" t="str">
        <f t="shared" si="43"/>
        <v>GDMTOPotenciaNorte</v>
      </c>
      <c r="C896" s="67" t="str">
        <f t="shared" si="41"/>
        <v>GDMTODistribuciónPotenciaNorte</v>
      </c>
      <c r="E896" s="180" t="s">
        <v>55</v>
      </c>
      <c r="F896" s="181" t="s">
        <v>191</v>
      </c>
      <c r="G896" s="181" t="s">
        <v>186</v>
      </c>
      <c r="H896" s="181" t="s">
        <v>136</v>
      </c>
      <c r="I896" s="181" t="s">
        <v>70</v>
      </c>
      <c r="J896" s="285" t="s">
        <v>161</v>
      </c>
      <c r="K896" s="505">
        <f>ROUND(INDEX(TR_MARZO_2025!$D$28:$M$44,MATCH($I896,TR_MARZO_2025!$C$28:$C$44,0),MATCH($E896,TR_MARZO_2025!$D$25:$M$25,0)),LOOKUP($H896,TR_MARZO_2025!$B$71:$C$73,TR_MARZO_2025!$C$71:$C$73))</f>
        <v>76.22</v>
      </c>
      <c r="L896" s="287"/>
      <c r="M896" s="504"/>
    </row>
    <row r="897" spans="1:13" ht="16.5" x14ac:dyDescent="0.3">
      <c r="A897" s="67" t="str">
        <f t="shared" si="42"/>
        <v>RAMTDistribuciónNorte</v>
      </c>
      <c r="B897" s="250" t="str">
        <f t="shared" si="43"/>
        <v>RAMTPotenciaNorte</v>
      </c>
      <c r="C897" s="67" t="str">
        <f t="shared" si="41"/>
        <v>RAMTDistribuciónPotenciaNorte</v>
      </c>
      <c r="E897" s="180" t="s">
        <v>60</v>
      </c>
      <c r="F897" s="181" t="s">
        <v>191</v>
      </c>
      <c r="G897" s="181" t="s">
        <v>186</v>
      </c>
      <c r="H897" s="181" t="s">
        <v>136</v>
      </c>
      <c r="I897" s="181" t="s">
        <v>70</v>
      </c>
      <c r="J897" s="285" t="s">
        <v>161</v>
      </c>
      <c r="K897" s="505">
        <f>ROUND(INDEX(TR_MARZO_2025!$D$28:$M$44,MATCH($I897,TR_MARZO_2025!$C$28:$C$44,0),MATCH($E897,TR_MARZO_2025!$D$25:$M$25,0)),LOOKUP($H897,TR_MARZO_2025!$B$71:$C$73,TR_MARZO_2025!$C$71:$C$73))</f>
        <v>76.22</v>
      </c>
      <c r="L897" s="287"/>
      <c r="M897" s="504"/>
    </row>
    <row r="898" spans="1:13" ht="16.5" x14ac:dyDescent="0.3">
      <c r="A898" s="67" t="str">
        <f t="shared" si="42"/>
        <v>GDBTDistribuciónOriente</v>
      </c>
      <c r="B898" s="250" t="str">
        <f t="shared" si="43"/>
        <v>GDBTPotenciaOriente</v>
      </c>
      <c r="C898" s="67" t="str">
        <f t="shared" si="41"/>
        <v>GDBTDistribuciónPotenciaOriente</v>
      </c>
      <c r="E898" s="187" t="s">
        <v>53</v>
      </c>
      <c r="F898" s="181" t="s">
        <v>191</v>
      </c>
      <c r="G898" s="181" t="s">
        <v>186</v>
      </c>
      <c r="H898" s="181" t="s">
        <v>136</v>
      </c>
      <c r="I898" s="181" t="s">
        <v>71</v>
      </c>
      <c r="J898" s="285" t="s">
        <v>161</v>
      </c>
      <c r="K898" s="505">
        <f>ROUND(INDEX(TR_MARZO_2025!$D$28:$M$44,MATCH($I898,TR_MARZO_2025!$C$28:$C$44,0),MATCH($E898,TR_MARZO_2025!$D$25:$M$25,0)),LOOKUP($H898,TR_MARZO_2025!$B$71:$C$73,TR_MARZO_2025!$C$71:$C$73))</f>
        <v>526.33000000000004</v>
      </c>
      <c r="L898" s="287"/>
      <c r="M898" s="504"/>
    </row>
    <row r="899" spans="1:13" ht="16.5" x14ac:dyDescent="0.3">
      <c r="A899" s="67" t="str">
        <f t="shared" si="42"/>
        <v>APMTDistribuciónOriente</v>
      </c>
      <c r="B899" s="250" t="str">
        <f t="shared" si="43"/>
        <v>APMTPotenciaOriente</v>
      </c>
      <c r="C899" s="67" t="str">
        <f t="shared" si="41"/>
        <v>APMTDistribuciónPotenciaOriente</v>
      </c>
      <c r="E899" s="187" t="s">
        <v>58</v>
      </c>
      <c r="F899" s="181" t="s">
        <v>191</v>
      </c>
      <c r="G899" s="181" t="s">
        <v>186</v>
      </c>
      <c r="H899" s="181" t="s">
        <v>136</v>
      </c>
      <c r="I899" s="181" t="s">
        <v>71</v>
      </c>
      <c r="J899" s="285" t="s">
        <v>161</v>
      </c>
      <c r="K899" s="505">
        <f>ROUND(INDEX(TR_MARZO_2025!$D$28:$M$44,MATCH($I899,TR_MARZO_2025!$C$28:$C$44,0),MATCH($E899,TR_MARZO_2025!$D$25:$M$25,0)),LOOKUP($H899,TR_MARZO_2025!$B$71:$C$73,TR_MARZO_2025!$C$71:$C$73))</f>
        <v>211.58</v>
      </c>
      <c r="L899" s="287"/>
      <c r="M899" s="504"/>
    </row>
    <row r="900" spans="1:13" ht="16.5" x14ac:dyDescent="0.3">
      <c r="A900" s="67" t="str">
        <f t="shared" si="42"/>
        <v>GDMTHDistribuciónOriente</v>
      </c>
      <c r="B900" s="250" t="str">
        <f t="shared" si="43"/>
        <v>GDMTHPotenciaOriente</v>
      </c>
      <c r="C900" s="67" t="str">
        <f t="shared" si="41"/>
        <v>GDMTHDistribuciónPotenciaOriente</v>
      </c>
      <c r="E900" s="180" t="s">
        <v>54</v>
      </c>
      <c r="F900" s="181" t="s">
        <v>191</v>
      </c>
      <c r="G900" s="181" t="s">
        <v>186</v>
      </c>
      <c r="H900" s="181" t="s">
        <v>136</v>
      </c>
      <c r="I900" s="181" t="s">
        <v>71</v>
      </c>
      <c r="J900" s="285" t="s">
        <v>161</v>
      </c>
      <c r="K900" s="505">
        <f>ROUND(INDEX(TR_MARZO_2025!$D$28:$M$44,MATCH($I900,TR_MARZO_2025!$C$28:$C$44,0),MATCH($E900,TR_MARZO_2025!$D$25:$M$25,0)),LOOKUP($H900,TR_MARZO_2025!$B$71:$C$73,TR_MARZO_2025!$C$71:$C$73))</f>
        <v>211.58</v>
      </c>
      <c r="L900" s="287"/>
      <c r="M900" s="504"/>
    </row>
    <row r="901" spans="1:13" ht="16.5" x14ac:dyDescent="0.3">
      <c r="A901" s="67" t="str">
        <f t="shared" si="42"/>
        <v>GDMTODistribuciónOriente</v>
      </c>
      <c r="B901" s="250" t="str">
        <f t="shared" si="43"/>
        <v>GDMTOPotenciaOriente</v>
      </c>
      <c r="C901" s="67" t="str">
        <f t="shared" si="41"/>
        <v>GDMTODistribuciónPotenciaOriente</v>
      </c>
      <c r="E901" s="180" t="s">
        <v>55</v>
      </c>
      <c r="F901" s="181" t="s">
        <v>191</v>
      </c>
      <c r="G901" s="181" t="s">
        <v>186</v>
      </c>
      <c r="H901" s="181" t="s">
        <v>136</v>
      </c>
      <c r="I901" s="181" t="s">
        <v>71</v>
      </c>
      <c r="J901" s="285" t="s">
        <v>161</v>
      </c>
      <c r="K901" s="505">
        <f>ROUND(INDEX(TR_MARZO_2025!$D$28:$M$44,MATCH($I901,TR_MARZO_2025!$C$28:$C$44,0),MATCH($E901,TR_MARZO_2025!$D$25:$M$25,0)),LOOKUP($H901,TR_MARZO_2025!$B$71:$C$73,TR_MARZO_2025!$C$71:$C$73))</f>
        <v>211.58</v>
      </c>
      <c r="L901" s="287"/>
      <c r="M901" s="504"/>
    </row>
    <row r="902" spans="1:13" ht="16.5" x14ac:dyDescent="0.3">
      <c r="A902" s="67" t="str">
        <f t="shared" si="42"/>
        <v>RAMTDistribuciónOriente</v>
      </c>
      <c r="B902" s="250" t="str">
        <f t="shared" si="43"/>
        <v>RAMTPotenciaOriente</v>
      </c>
      <c r="C902" s="67" t="str">
        <f t="shared" si="41"/>
        <v>RAMTDistribuciónPotenciaOriente</v>
      </c>
      <c r="E902" s="180" t="s">
        <v>60</v>
      </c>
      <c r="F902" s="181" t="s">
        <v>191</v>
      </c>
      <c r="G902" s="181" t="s">
        <v>186</v>
      </c>
      <c r="H902" s="181" t="s">
        <v>136</v>
      </c>
      <c r="I902" s="181" t="s">
        <v>71</v>
      </c>
      <c r="J902" s="285" t="s">
        <v>161</v>
      </c>
      <c r="K902" s="505">
        <f>ROUND(INDEX(TR_MARZO_2025!$D$28:$M$44,MATCH($I902,TR_MARZO_2025!$C$28:$C$44,0),MATCH($E902,TR_MARZO_2025!$D$25:$M$25,0)),LOOKUP($H902,TR_MARZO_2025!$B$71:$C$73,TR_MARZO_2025!$C$71:$C$73))</f>
        <v>211.58</v>
      </c>
      <c r="L902" s="287"/>
      <c r="M902" s="504"/>
    </row>
    <row r="903" spans="1:13" ht="16.5" x14ac:dyDescent="0.3">
      <c r="A903" s="67" t="str">
        <f t="shared" si="42"/>
        <v>GDBTDistribuciónPeninsular</v>
      </c>
      <c r="B903" s="250" t="str">
        <f t="shared" si="43"/>
        <v>GDBTPotenciaPeninsular</v>
      </c>
      <c r="C903" s="67" t="str">
        <f t="shared" si="41"/>
        <v>GDBTDistribuciónPotenciaPeninsular</v>
      </c>
      <c r="E903" s="187" t="s">
        <v>53</v>
      </c>
      <c r="F903" s="181" t="s">
        <v>191</v>
      </c>
      <c r="G903" s="181" t="s">
        <v>186</v>
      </c>
      <c r="H903" s="181" t="s">
        <v>136</v>
      </c>
      <c r="I903" s="181" t="s">
        <v>72</v>
      </c>
      <c r="J903" s="285" t="s">
        <v>161</v>
      </c>
      <c r="K903" s="505">
        <f>ROUND(INDEX(TR_MARZO_2025!$D$28:$M$44,MATCH($I903,TR_MARZO_2025!$C$28:$C$44,0),MATCH($E903,TR_MARZO_2025!$D$25:$M$25,0)),LOOKUP($H903,TR_MARZO_2025!$B$71:$C$73,TR_MARZO_2025!$C$71:$C$73))</f>
        <v>309.08999999999997</v>
      </c>
      <c r="L903" s="287"/>
      <c r="M903" s="504"/>
    </row>
    <row r="904" spans="1:13" ht="16.5" x14ac:dyDescent="0.3">
      <c r="A904" s="67" t="str">
        <f t="shared" si="42"/>
        <v>APMTDistribuciónPeninsular</v>
      </c>
      <c r="B904" s="250" t="str">
        <f t="shared" si="43"/>
        <v>APMTPotenciaPeninsular</v>
      </c>
      <c r="C904" s="67" t="str">
        <f t="shared" si="41"/>
        <v>APMTDistribuciónPotenciaPeninsular</v>
      </c>
      <c r="E904" s="187" t="s">
        <v>58</v>
      </c>
      <c r="F904" s="181" t="s">
        <v>191</v>
      </c>
      <c r="G904" s="181" t="s">
        <v>186</v>
      </c>
      <c r="H904" s="181" t="s">
        <v>136</v>
      </c>
      <c r="I904" s="181" t="s">
        <v>72</v>
      </c>
      <c r="J904" s="285" t="s">
        <v>161</v>
      </c>
      <c r="K904" s="505">
        <f>ROUND(INDEX(TR_MARZO_2025!$D$28:$M$44,MATCH($I904,TR_MARZO_2025!$C$28:$C$44,0),MATCH($E904,TR_MARZO_2025!$D$25:$M$25,0)),LOOKUP($H904,TR_MARZO_2025!$B$71:$C$73,TR_MARZO_2025!$C$71:$C$73))</f>
        <v>94.61</v>
      </c>
      <c r="L904" s="287"/>
      <c r="M904" s="504"/>
    </row>
    <row r="905" spans="1:13" ht="16.5" x14ac:dyDescent="0.3">
      <c r="A905" s="67" t="str">
        <f t="shared" si="42"/>
        <v>GDMTHDistribuciónPeninsular</v>
      </c>
      <c r="B905" s="250" t="str">
        <f t="shared" si="43"/>
        <v>GDMTHPotenciaPeninsular</v>
      </c>
      <c r="C905" s="67" t="str">
        <f t="shared" si="41"/>
        <v>GDMTHDistribuciónPotenciaPeninsular</v>
      </c>
      <c r="E905" s="180" t="s">
        <v>54</v>
      </c>
      <c r="F905" s="181" t="s">
        <v>191</v>
      </c>
      <c r="G905" s="181" t="s">
        <v>186</v>
      </c>
      <c r="H905" s="181" t="s">
        <v>136</v>
      </c>
      <c r="I905" s="181" t="s">
        <v>72</v>
      </c>
      <c r="J905" s="285" t="s">
        <v>161</v>
      </c>
      <c r="K905" s="505">
        <f>ROUND(INDEX(TR_MARZO_2025!$D$28:$M$44,MATCH($I905,TR_MARZO_2025!$C$28:$C$44,0),MATCH($E905,TR_MARZO_2025!$D$25:$M$25,0)),LOOKUP($H905,TR_MARZO_2025!$B$71:$C$73,TR_MARZO_2025!$C$71:$C$73))</f>
        <v>94.61</v>
      </c>
      <c r="L905" s="287"/>
      <c r="M905" s="504"/>
    </row>
    <row r="906" spans="1:13" ht="16.5" x14ac:dyDescent="0.3">
      <c r="A906" s="67" t="str">
        <f t="shared" si="42"/>
        <v>GDMTODistribuciónPeninsular</v>
      </c>
      <c r="B906" s="250" t="str">
        <f t="shared" si="43"/>
        <v>GDMTOPotenciaPeninsular</v>
      </c>
      <c r="C906" s="67" t="str">
        <f t="shared" ref="C906:C969" si="44">E906&amp;F906&amp;H906&amp;I906</f>
        <v>GDMTODistribuciónPotenciaPeninsular</v>
      </c>
      <c r="E906" s="180" t="s">
        <v>55</v>
      </c>
      <c r="F906" s="181" t="s">
        <v>191</v>
      </c>
      <c r="G906" s="181" t="s">
        <v>186</v>
      </c>
      <c r="H906" s="181" t="s">
        <v>136</v>
      </c>
      <c r="I906" s="181" t="s">
        <v>72</v>
      </c>
      <c r="J906" s="285" t="s">
        <v>161</v>
      </c>
      <c r="K906" s="505">
        <f>ROUND(INDEX(TR_MARZO_2025!$D$28:$M$44,MATCH($I906,TR_MARZO_2025!$C$28:$C$44,0),MATCH($E906,TR_MARZO_2025!$D$25:$M$25,0)),LOOKUP($H906,TR_MARZO_2025!$B$71:$C$73,TR_MARZO_2025!$C$71:$C$73))</f>
        <v>94.61</v>
      </c>
      <c r="L906" s="287"/>
      <c r="M906" s="504"/>
    </row>
    <row r="907" spans="1:13" ht="16.5" x14ac:dyDescent="0.3">
      <c r="A907" s="67" t="str">
        <f t="shared" ref="A907:A970" si="45">IF(J907="NA",E907&amp;F907&amp;I907,E907&amp;F907&amp;I907&amp;J907)</f>
        <v>RAMTDistribuciónPeninsular</v>
      </c>
      <c r="B907" s="250" t="str">
        <f t="shared" si="43"/>
        <v>RAMTPotenciaPeninsular</v>
      </c>
      <c r="C907" s="67" t="str">
        <f t="shared" si="44"/>
        <v>RAMTDistribuciónPotenciaPeninsular</v>
      </c>
      <c r="E907" s="180" t="s">
        <v>60</v>
      </c>
      <c r="F907" s="181" t="s">
        <v>191</v>
      </c>
      <c r="G907" s="181" t="s">
        <v>186</v>
      </c>
      <c r="H907" s="181" t="s">
        <v>136</v>
      </c>
      <c r="I907" s="181" t="s">
        <v>72</v>
      </c>
      <c r="J907" s="285" t="s">
        <v>161</v>
      </c>
      <c r="K907" s="505">
        <f>ROUND(INDEX(TR_MARZO_2025!$D$28:$M$44,MATCH($I907,TR_MARZO_2025!$C$28:$C$44,0),MATCH($E907,TR_MARZO_2025!$D$25:$M$25,0)),LOOKUP($H907,TR_MARZO_2025!$B$71:$C$73,TR_MARZO_2025!$C$71:$C$73))</f>
        <v>94.61</v>
      </c>
      <c r="L907" s="287"/>
      <c r="M907" s="504"/>
    </row>
    <row r="908" spans="1:13" ht="16.5" x14ac:dyDescent="0.3">
      <c r="A908" s="67" t="str">
        <f t="shared" si="45"/>
        <v>GDBTDistribuciónSureste</v>
      </c>
      <c r="B908" s="250" t="str">
        <f t="shared" si="43"/>
        <v>GDBTPotenciaSureste</v>
      </c>
      <c r="C908" s="67" t="str">
        <f t="shared" si="44"/>
        <v>GDBTDistribuciónPotenciaSureste</v>
      </c>
      <c r="E908" s="187" t="s">
        <v>53</v>
      </c>
      <c r="F908" s="181" t="s">
        <v>191</v>
      </c>
      <c r="G908" s="181" t="s">
        <v>186</v>
      </c>
      <c r="H908" s="181" t="s">
        <v>136</v>
      </c>
      <c r="I908" s="181" t="s">
        <v>73</v>
      </c>
      <c r="J908" s="285" t="s">
        <v>161</v>
      </c>
      <c r="K908" s="505">
        <f>ROUND(INDEX(TR_MARZO_2025!$D$28:$M$44,MATCH($I908,TR_MARZO_2025!$C$28:$C$44,0),MATCH($E908,TR_MARZO_2025!$D$25:$M$25,0)),LOOKUP($H908,TR_MARZO_2025!$B$71:$C$73,TR_MARZO_2025!$C$71:$C$73))</f>
        <v>459.11</v>
      </c>
      <c r="L908" s="287"/>
      <c r="M908" s="504"/>
    </row>
    <row r="909" spans="1:13" ht="16.5" x14ac:dyDescent="0.3">
      <c r="A909" s="67" t="str">
        <f t="shared" si="45"/>
        <v>APMTDistribuciónSureste</v>
      </c>
      <c r="B909" s="250" t="str">
        <f t="shared" si="43"/>
        <v>APMTPotenciaSureste</v>
      </c>
      <c r="C909" s="67" t="str">
        <f t="shared" si="44"/>
        <v>APMTDistribuciónPotenciaSureste</v>
      </c>
      <c r="E909" s="187" t="s">
        <v>58</v>
      </c>
      <c r="F909" s="181" t="s">
        <v>191</v>
      </c>
      <c r="G909" s="181" t="s">
        <v>186</v>
      </c>
      <c r="H909" s="181" t="s">
        <v>136</v>
      </c>
      <c r="I909" s="181" t="s">
        <v>73</v>
      </c>
      <c r="J909" s="285" t="s">
        <v>161</v>
      </c>
      <c r="K909" s="505">
        <f>ROUND(INDEX(TR_MARZO_2025!$D$28:$M$44,MATCH($I909,TR_MARZO_2025!$C$28:$C$44,0),MATCH($E909,TR_MARZO_2025!$D$25:$M$25,0)),LOOKUP($H909,TR_MARZO_2025!$B$71:$C$73,TR_MARZO_2025!$C$71:$C$73))</f>
        <v>147.44</v>
      </c>
      <c r="L909" s="287"/>
      <c r="M909" s="504"/>
    </row>
    <row r="910" spans="1:13" ht="16.5" x14ac:dyDescent="0.3">
      <c r="A910" s="67" t="str">
        <f t="shared" si="45"/>
        <v>GDMTHDistribuciónSureste</v>
      </c>
      <c r="B910" s="250" t="str">
        <f t="shared" si="43"/>
        <v>GDMTHPotenciaSureste</v>
      </c>
      <c r="C910" s="67" t="str">
        <f t="shared" si="44"/>
        <v>GDMTHDistribuciónPotenciaSureste</v>
      </c>
      <c r="E910" s="180" t="s">
        <v>54</v>
      </c>
      <c r="F910" s="181" t="s">
        <v>191</v>
      </c>
      <c r="G910" s="181" t="s">
        <v>186</v>
      </c>
      <c r="H910" s="181" t="s">
        <v>136</v>
      </c>
      <c r="I910" s="181" t="s">
        <v>73</v>
      </c>
      <c r="J910" s="285" t="s">
        <v>161</v>
      </c>
      <c r="K910" s="505">
        <f>ROUND(INDEX(TR_MARZO_2025!$D$28:$M$44,MATCH($I910,TR_MARZO_2025!$C$28:$C$44,0),MATCH($E910,TR_MARZO_2025!$D$25:$M$25,0)),LOOKUP($H910,TR_MARZO_2025!$B$71:$C$73,TR_MARZO_2025!$C$71:$C$73))</f>
        <v>147.44</v>
      </c>
      <c r="L910" s="287"/>
      <c r="M910" s="504"/>
    </row>
    <row r="911" spans="1:13" ht="16.5" x14ac:dyDescent="0.3">
      <c r="A911" s="67" t="str">
        <f t="shared" si="45"/>
        <v>GDMTODistribuciónSureste</v>
      </c>
      <c r="B911" s="250" t="str">
        <f t="shared" si="43"/>
        <v>GDMTOPotenciaSureste</v>
      </c>
      <c r="C911" s="67" t="str">
        <f t="shared" si="44"/>
        <v>GDMTODistribuciónPotenciaSureste</v>
      </c>
      <c r="E911" s="180" t="s">
        <v>55</v>
      </c>
      <c r="F911" s="181" t="s">
        <v>191</v>
      </c>
      <c r="G911" s="181" t="s">
        <v>186</v>
      </c>
      <c r="H911" s="181" t="s">
        <v>136</v>
      </c>
      <c r="I911" s="181" t="s">
        <v>73</v>
      </c>
      <c r="J911" s="285" t="s">
        <v>161</v>
      </c>
      <c r="K911" s="505">
        <f>ROUND(INDEX(TR_MARZO_2025!$D$28:$M$44,MATCH($I911,TR_MARZO_2025!$C$28:$C$44,0),MATCH($E911,TR_MARZO_2025!$D$25:$M$25,0)),LOOKUP($H911,TR_MARZO_2025!$B$71:$C$73,TR_MARZO_2025!$C$71:$C$73))</f>
        <v>147.44</v>
      </c>
      <c r="L911" s="287"/>
      <c r="M911" s="504"/>
    </row>
    <row r="912" spans="1:13" ht="16.5" x14ac:dyDescent="0.3">
      <c r="A912" s="67" t="str">
        <f t="shared" si="45"/>
        <v>RAMTDistribuciónSureste</v>
      </c>
      <c r="B912" s="250" t="str">
        <f t="shared" si="43"/>
        <v>RAMTPotenciaSureste</v>
      </c>
      <c r="C912" s="67" t="str">
        <f t="shared" si="44"/>
        <v>RAMTDistribuciónPotenciaSureste</v>
      </c>
      <c r="E912" s="180" t="s">
        <v>60</v>
      </c>
      <c r="F912" s="181" t="s">
        <v>191</v>
      </c>
      <c r="G912" s="181" t="s">
        <v>186</v>
      </c>
      <c r="H912" s="181" t="s">
        <v>136</v>
      </c>
      <c r="I912" s="181" t="s">
        <v>73</v>
      </c>
      <c r="J912" s="285" t="s">
        <v>161</v>
      </c>
      <c r="K912" s="505">
        <f>ROUND(INDEX(TR_MARZO_2025!$D$28:$M$44,MATCH($I912,TR_MARZO_2025!$C$28:$C$44,0),MATCH($E912,TR_MARZO_2025!$D$25:$M$25,0)),LOOKUP($H912,TR_MARZO_2025!$B$71:$C$73,TR_MARZO_2025!$C$71:$C$73))</f>
        <v>147.44</v>
      </c>
      <c r="L912" s="287"/>
      <c r="M912" s="504"/>
    </row>
    <row r="913" spans="1:13" ht="16.5" x14ac:dyDescent="0.3">
      <c r="A913" s="67" t="str">
        <f t="shared" si="45"/>
        <v>GDBTDistribuciónValle de México Centro</v>
      </c>
      <c r="B913" s="250" t="str">
        <f t="shared" si="43"/>
        <v>GDBTPotenciaValle de México Centro</v>
      </c>
      <c r="C913" s="67" t="str">
        <f t="shared" si="44"/>
        <v>GDBTDistribuciónPotenciaValle de México Centro</v>
      </c>
      <c r="E913" s="187" t="s">
        <v>53</v>
      </c>
      <c r="F913" s="181" t="s">
        <v>191</v>
      </c>
      <c r="G913" s="181" t="s">
        <v>186</v>
      </c>
      <c r="H913" s="181" t="s">
        <v>136</v>
      </c>
      <c r="I913" s="181" t="s">
        <v>74</v>
      </c>
      <c r="J913" s="285" t="s">
        <v>161</v>
      </c>
      <c r="K913" s="505">
        <f>ROUND(INDEX(TR_MARZO_2025!$D$28:$M$44,MATCH($I913,TR_MARZO_2025!$C$28:$C$44,0),MATCH($E913,TR_MARZO_2025!$D$25:$M$25,0)),LOOKUP($H913,TR_MARZO_2025!$B$71:$C$73,TR_MARZO_2025!$C$71:$C$73))</f>
        <v>256.43</v>
      </c>
      <c r="L913" s="287"/>
      <c r="M913" s="504"/>
    </row>
    <row r="914" spans="1:13" ht="16.5" x14ac:dyDescent="0.3">
      <c r="A914" s="67" t="str">
        <f t="shared" si="45"/>
        <v>APMTDistribuciónValle de México Centro</v>
      </c>
      <c r="B914" s="250" t="str">
        <f t="shared" si="43"/>
        <v>APMTPotenciaValle de México Centro</v>
      </c>
      <c r="C914" s="67" t="str">
        <f t="shared" si="44"/>
        <v>APMTDistribuciónPotenciaValle de México Centro</v>
      </c>
      <c r="E914" s="187" t="s">
        <v>58</v>
      </c>
      <c r="F914" s="181" t="s">
        <v>191</v>
      </c>
      <c r="G914" s="181" t="s">
        <v>186</v>
      </c>
      <c r="H914" s="181" t="s">
        <v>136</v>
      </c>
      <c r="I914" s="181" t="s">
        <v>74</v>
      </c>
      <c r="J914" s="285" t="s">
        <v>161</v>
      </c>
      <c r="K914" s="505">
        <f>ROUND(INDEX(TR_MARZO_2025!$D$28:$M$44,MATCH($I914,TR_MARZO_2025!$C$28:$C$44,0),MATCH($E914,TR_MARZO_2025!$D$25:$M$25,0)),LOOKUP($H914,TR_MARZO_2025!$B$71:$C$73,TR_MARZO_2025!$C$71:$C$73))</f>
        <v>64.12</v>
      </c>
      <c r="L914" s="287"/>
      <c r="M914" s="504"/>
    </row>
    <row r="915" spans="1:13" ht="16.5" x14ac:dyDescent="0.3">
      <c r="A915" s="67" t="str">
        <f t="shared" si="45"/>
        <v>GDMTHDistribuciónValle de México Centro</v>
      </c>
      <c r="B915" s="250" t="str">
        <f t="shared" si="43"/>
        <v>GDMTHPotenciaValle de México Centro</v>
      </c>
      <c r="C915" s="67" t="str">
        <f t="shared" si="44"/>
        <v>GDMTHDistribuciónPotenciaValle de México Centro</v>
      </c>
      <c r="E915" s="180" t="s">
        <v>54</v>
      </c>
      <c r="F915" s="181" t="s">
        <v>191</v>
      </c>
      <c r="G915" s="181" t="s">
        <v>186</v>
      </c>
      <c r="H915" s="181" t="s">
        <v>136</v>
      </c>
      <c r="I915" s="181" t="s">
        <v>74</v>
      </c>
      <c r="J915" s="285" t="s">
        <v>161</v>
      </c>
      <c r="K915" s="505">
        <f>ROUND(INDEX(TR_MARZO_2025!$D$28:$M$44,MATCH($I915,TR_MARZO_2025!$C$28:$C$44,0),MATCH($E915,TR_MARZO_2025!$D$25:$M$25,0)),LOOKUP($H915,TR_MARZO_2025!$B$71:$C$73,TR_MARZO_2025!$C$71:$C$73))</f>
        <v>64.12</v>
      </c>
      <c r="L915" s="287"/>
      <c r="M915" s="504"/>
    </row>
    <row r="916" spans="1:13" ht="16.5" x14ac:dyDescent="0.3">
      <c r="A916" s="67" t="str">
        <f t="shared" si="45"/>
        <v>GDMTODistribuciónValle de México Centro</v>
      </c>
      <c r="B916" s="250" t="str">
        <f t="shared" si="43"/>
        <v>GDMTOPotenciaValle de México Centro</v>
      </c>
      <c r="C916" s="67" t="str">
        <f t="shared" si="44"/>
        <v>GDMTODistribuciónPotenciaValle de México Centro</v>
      </c>
      <c r="E916" s="180" t="s">
        <v>55</v>
      </c>
      <c r="F916" s="181" t="s">
        <v>191</v>
      </c>
      <c r="G916" s="181" t="s">
        <v>186</v>
      </c>
      <c r="H916" s="181" t="s">
        <v>136</v>
      </c>
      <c r="I916" s="181" t="s">
        <v>74</v>
      </c>
      <c r="J916" s="285" t="s">
        <v>161</v>
      </c>
      <c r="K916" s="505">
        <f>ROUND(INDEX(TR_MARZO_2025!$D$28:$M$44,MATCH($I916,TR_MARZO_2025!$C$28:$C$44,0),MATCH($E916,TR_MARZO_2025!$D$25:$M$25,0)),LOOKUP($H916,TR_MARZO_2025!$B$71:$C$73,TR_MARZO_2025!$C$71:$C$73))</f>
        <v>64.12</v>
      </c>
      <c r="L916" s="287"/>
      <c r="M916" s="504"/>
    </row>
    <row r="917" spans="1:13" ht="16.5" x14ac:dyDescent="0.3">
      <c r="A917" s="67" t="str">
        <f t="shared" si="45"/>
        <v>RAMTDistribuciónValle de México Centro</v>
      </c>
      <c r="B917" s="250" t="str">
        <f t="shared" si="43"/>
        <v>RAMTPotenciaValle de México Centro</v>
      </c>
      <c r="C917" s="67" t="str">
        <f t="shared" si="44"/>
        <v>RAMTDistribuciónPotenciaValle de México Centro</v>
      </c>
      <c r="E917" s="180" t="s">
        <v>60</v>
      </c>
      <c r="F917" s="181" t="s">
        <v>191</v>
      </c>
      <c r="G917" s="181" t="s">
        <v>186</v>
      </c>
      <c r="H917" s="181" t="s">
        <v>136</v>
      </c>
      <c r="I917" s="181" t="s">
        <v>74</v>
      </c>
      <c r="J917" s="285" t="s">
        <v>161</v>
      </c>
      <c r="K917" s="505">
        <f>ROUND(INDEX(TR_MARZO_2025!$D$28:$M$44,MATCH($I917,TR_MARZO_2025!$C$28:$C$44,0),MATCH($E917,TR_MARZO_2025!$D$25:$M$25,0)),LOOKUP($H917,TR_MARZO_2025!$B$71:$C$73,TR_MARZO_2025!$C$71:$C$73))</f>
        <v>64.12</v>
      </c>
      <c r="L917" s="287"/>
      <c r="M917" s="504"/>
    </row>
    <row r="918" spans="1:13" ht="16.5" x14ac:dyDescent="0.3">
      <c r="A918" s="67" t="str">
        <f t="shared" si="45"/>
        <v>GDBTDistribuciónValle de México Norte</v>
      </c>
      <c r="B918" s="250" t="str">
        <f t="shared" si="43"/>
        <v>GDBTPotenciaValle de México Norte</v>
      </c>
      <c r="C918" s="67" t="str">
        <f t="shared" si="44"/>
        <v>GDBTDistribuciónPotenciaValle de México Norte</v>
      </c>
      <c r="E918" s="187" t="s">
        <v>53</v>
      </c>
      <c r="F918" s="181" t="s">
        <v>191</v>
      </c>
      <c r="G918" s="181" t="s">
        <v>186</v>
      </c>
      <c r="H918" s="181" t="s">
        <v>136</v>
      </c>
      <c r="I918" s="181" t="s">
        <v>75</v>
      </c>
      <c r="J918" s="285" t="s">
        <v>161</v>
      </c>
      <c r="K918" s="505">
        <f>ROUND(INDEX(TR_MARZO_2025!$D$28:$M$44,MATCH($I918,TR_MARZO_2025!$C$28:$C$44,0),MATCH($E918,TR_MARZO_2025!$D$25:$M$25,0)),LOOKUP($H918,TR_MARZO_2025!$B$71:$C$73,TR_MARZO_2025!$C$71:$C$73))</f>
        <v>329.17</v>
      </c>
      <c r="L918" s="287"/>
      <c r="M918" s="504"/>
    </row>
    <row r="919" spans="1:13" ht="16.5" x14ac:dyDescent="0.3">
      <c r="A919" s="67" t="str">
        <f t="shared" si="45"/>
        <v>APMTDistribuciónValle de México Norte</v>
      </c>
      <c r="B919" s="250" t="str">
        <f t="shared" si="43"/>
        <v>APMTPotenciaValle de México Norte</v>
      </c>
      <c r="C919" s="67" t="str">
        <f t="shared" si="44"/>
        <v>APMTDistribuciónPotenciaValle de México Norte</v>
      </c>
      <c r="E919" s="187" t="s">
        <v>58</v>
      </c>
      <c r="F919" s="181" t="s">
        <v>191</v>
      </c>
      <c r="G919" s="181" t="s">
        <v>186</v>
      </c>
      <c r="H919" s="181" t="s">
        <v>136</v>
      </c>
      <c r="I919" s="181" t="s">
        <v>75</v>
      </c>
      <c r="J919" s="285" t="s">
        <v>161</v>
      </c>
      <c r="K919" s="505">
        <f>ROUND(INDEX(TR_MARZO_2025!$D$28:$M$44,MATCH($I919,TR_MARZO_2025!$C$28:$C$44,0),MATCH($E919,TR_MARZO_2025!$D$25:$M$25,0)),LOOKUP($H919,TR_MARZO_2025!$B$71:$C$73,TR_MARZO_2025!$C$71:$C$73))</f>
        <v>91.12</v>
      </c>
      <c r="L919" s="287"/>
      <c r="M919" s="504"/>
    </row>
    <row r="920" spans="1:13" ht="16.5" x14ac:dyDescent="0.3">
      <c r="A920" s="67" t="str">
        <f t="shared" si="45"/>
        <v>GDMTHDistribuciónValle de México Norte</v>
      </c>
      <c r="B920" s="250" t="str">
        <f t="shared" si="43"/>
        <v>GDMTHPotenciaValle de México Norte</v>
      </c>
      <c r="C920" s="67" t="str">
        <f t="shared" si="44"/>
        <v>GDMTHDistribuciónPotenciaValle de México Norte</v>
      </c>
      <c r="E920" s="180" t="s">
        <v>54</v>
      </c>
      <c r="F920" s="181" t="s">
        <v>191</v>
      </c>
      <c r="G920" s="181" t="s">
        <v>186</v>
      </c>
      <c r="H920" s="181" t="s">
        <v>136</v>
      </c>
      <c r="I920" s="181" t="s">
        <v>75</v>
      </c>
      <c r="J920" s="285" t="s">
        <v>161</v>
      </c>
      <c r="K920" s="505">
        <f>ROUND(INDEX(TR_MARZO_2025!$D$28:$M$44,MATCH($I920,TR_MARZO_2025!$C$28:$C$44,0),MATCH($E920,TR_MARZO_2025!$D$25:$M$25,0)),LOOKUP($H920,TR_MARZO_2025!$B$71:$C$73,TR_MARZO_2025!$C$71:$C$73))</f>
        <v>91.12</v>
      </c>
      <c r="L920" s="287"/>
      <c r="M920" s="504"/>
    </row>
    <row r="921" spans="1:13" ht="16.5" x14ac:dyDescent="0.3">
      <c r="A921" s="67" t="str">
        <f t="shared" si="45"/>
        <v>GDMTODistribuciónValle de México Norte</v>
      </c>
      <c r="B921" s="250" t="str">
        <f t="shared" si="43"/>
        <v>GDMTOPotenciaValle de México Norte</v>
      </c>
      <c r="C921" s="67" t="str">
        <f t="shared" si="44"/>
        <v>GDMTODistribuciónPotenciaValle de México Norte</v>
      </c>
      <c r="E921" s="180" t="s">
        <v>55</v>
      </c>
      <c r="F921" s="181" t="s">
        <v>191</v>
      </c>
      <c r="G921" s="181" t="s">
        <v>186</v>
      </c>
      <c r="H921" s="181" t="s">
        <v>136</v>
      </c>
      <c r="I921" s="181" t="s">
        <v>75</v>
      </c>
      <c r="J921" s="285" t="s">
        <v>161</v>
      </c>
      <c r="K921" s="505">
        <f>ROUND(INDEX(TR_MARZO_2025!$D$28:$M$44,MATCH($I921,TR_MARZO_2025!$C$28:$C$44,0),MATCH($E921,TR_MARZO_2025!$D$25:$M$25,0)),LOOKUP($H921,TR_MARZO_2025!$B$71:$C$73,TR_MARZO_2025!$C$71:$C$73))</f>
        <v>91.12</v>
      </c>
      <c r="L921" s="287"/>
      <c r="M921" s="504"/>
    </row>
    <row r="922" spans="1:13" ht="16.5" x14ac:dyDescent="0.3">
      <c r="A922" s="67" t="str">
        <f t="shared" si="45"/>
        <v>RAMTDistribuciónValle de México Norte</v>
      </c>
      <c r="B922" s="250" t="str">
        <f t="shared" si="43"/>
        <v>RAMTPotenciaValle de México Norte</v>
      </c>
      <c r="C922" s="67" t="str">
        <f t="shared" si="44"/>
        <v>RAMTDistribuciónPotenciaValle de México Norte</v>
      </c>
      <c r="E922" s="180" t="s">
        <v>60</v>
      </c>
      <c r="F922" s="181" t="s">
        <v>191</v>
      </c>
      <c r="G922" s="181" t="s">
        <v>186</v>
      </c>
      <c r="H922" s="181" t="s">
        <v>136</v>
      </c>
      <c r="I922" s="181" t="s">
        <v>75</v>
      </c>
      <c r="J922" s="285" t="s">
        <v>161</v>
      </c>
      <c r="K922" s="505">
        <f>ROUND(INDEX(TR_MARZO_2025!$D$28:$M$44,MATCH($I922,TR_MARZO_2025!$C$28:$C$44,0),MATCH($E922,TR_MARZO_2025!$D$25:$M$25,0)),LOOKUP($H922,TR_MARZO_2025!$B$71:$C$73,TR_MARZO_2025!$C$71:$C$73))</f>
        <v>91.12</v>
      </c>
      <c r="L922" s="287"/>
      <c r="M922" s="504"/>
    </row>
    <row r="923" spans="1:13" ht="16.5" x14ac:dyDescent="0.3">
      <c r="A923" s="67" t="str">
        <f t="shared" si="45"/>
        <v>GDBTDistribuciónValle de México Sur</v>
      </c>
      <c r="B923" s="250" t="str">
        <f t="shared" si="43"/>
        <v>GDBTPotenciaValle de México Sur</v>
      </c>
      <c r="C923" s="67" t="str">
        <f t="shared" si="44"/>
        <v>GDBTDistribuciónPotenciaValle de México Sur</v>
      </c>
      <c r="E923" s="187" t="s">
        <v>53</v>
      </c>
      <c r="F923" s="181" t="s">
        <v>191</v>
      </c>
      <c r="G923" s="181" t="s">
        <v>186</v>
      </c>
      <c r="H923" s="181" t="s">
        <v>136</v>
      </c>
      <c r="I923" s="181" t="s">
        <v>76</v>
      </c>
      <c r="J923" s="285" t="s">
        <v>161</v>
      </c>
      <c r="K923" s="505">
        <f>ROUND(INDEX(TR_MARZO_2025!$D$28:$M$44,MATCH($I923,TR_MARZO_2025!$C$28:$C$44,0),MATCH($E923,TR_MARZO_2025!$D$25:$M$25,0)),LOOKUP($H923,TR_MARZO_2025!$B$71:$C$73,TR_MARZO_2025!$C$71:$C$73))</f>
        <v>317.32</v>
      </c>
      <c r="L923" s="287"/>
      <c r="M923" s="504"/>
    </row>
    <row r="924" spans="1:13" ht="16.5" x14ac:dyDescent="0.3">
      <c r="A924" s="67" t="str">
        <f t="shared" si="45"/>
        <v>APMTDistribuciónValle de México Sur</v>
      </c>
      <c r="B924" s="250" t="str">
        <f t="shared" si="43"/>
        <v>APMTPotenciaValle de México Sur</v>
      </c>
      <c r="C924" s="67" t="str">
        <f t="shared" si="44"/>
        <v>APMTDistribuciónPotenciaValle de México Sur</v>
      </c>
      <c r="E924" s="187" t="s">
        <v>58</v>
      </c>
      <c r="F924" s="181" t="s">
        <v>191</v>
      </c>
      <c r="G924" s="181" t="s">
        <v>186</v>
      </c>
      <c r="H924" s="181" t="s">
        <v>136</v>
      </c>
      <c r="I924" s="181" t="s">
        <v>76</v>
      </c>
      <c r="J924" s="285" t="s">
        <v>161</v>
      </c>
      <c r="K924" s="505">
        <f>ROUND(INDEX(TR_MARZO_2025!$D$28:$M$44,MATCH($I924,TR_MARZO_2025!$C$28:$C$44,0),MATCH($E924,TR_MARZO_2025!$D$25:$M$25,0)),LOOKUP($H924,TR_MARZO_2025!$B$71:$C$73,TR_MARZO_2025!$C$71:$C$73))</f>
        <v>71.180000000000007</v>
      </c>
      <c r="L924" s="287"/>
      <c r="M924" s="504"/>
    </row>
    <row r="925" spans="1:13" ht="16.5" x14ac:dyDescent="0.3">
      <c r="A925" s="67" t="str">
        <f t="shared" si="45"/>
        <v>GDMTHDistribuciónValle de México Sur</v>
      </c>
      <c r="B925" s="250" t="str">
        <f t="shared" si="43"/>
        <v>GDMTHPotenciaValle de México Sur</v>
      </c>
      <c r="C925" s="67" t="str">
        <f t="shared" si="44"/>
        <v>GDMTHDistribuciónPotenciaValle de México Sur</v>
      </c>
      <c r="E925" s="180" t="s">
        <v>54</v>
      </c>
      <c r="F925" s="181" t="s">
        <v>191</v>
      </c>
      <c r="G925" s="181" t="s">
        <v>186</v>
      </c>
      <c r="H925" s="181" t="s">
        <v>136</v>
      </c>
      <c r="I925" s="181" t="s">
        <v>76</v>
      </c>
      <c r="J925" s="285" t="s">
        <v>161</v>
      </c>
      <c r="K925" s="505">
        <f>ROUND(INDEX(TR_MARZO_2025!$D$28:$M$44,MATCH($I925,TR_MARZO_2025!$C$28:$C$44,0),MATCH($E925,TR_MARZO_2025!$D$25:$M$25,0)),LOOKUP($H925,TR_MARZO_2025!$B$71:$C$73,TR_MARZO_2025!$C$71:$C$73))</f>
        <v>71.180000000000007</v>
      </c>
      <c r="L925" s="287"/>
      <c r="M925" s="504"/>
    </row>
    <row r="926" spans="1:13" ht="16.5" x14ac:dyDescent="0.3">
      <c r="A926" s="67" t="str">
        <f t="shared" si="45"/>
        <v>GDMTODistribuciónValle de México Sur</v>
      </c>
      <c r="B926" s="250" t="str">
        <f t="shared" si="43"/>
        <v>GDMTOPotenciaValle de México Sur</v>
      </c>
      <c r="C926" s="67" t="str">
        <f t="shared" si="44"/>
        <v>GDMTODistribuciónPotenciaValle de México Sur</v>
      </c>
      <c r="E926" s="180" t="s">
        <v>55</v>
      </c>
      <c r="F926" s="181" t="s">
        <v>191</v>
      </c>
      <c r="G926" s="181" t="s">
        <v>186</v>
      </c>
      <c r="H926" s="181" t="s">
        <v>136</v>
      </c>
      <c r="I926" s="181" t="s">
        <v>76</v>
      </c>
      <c r="J926" s="285" t="s">
        <v>161</v>
      </c>
      <c r="K926" s="505">
        <f>ROUND(INDEX(TR_MARZO_2025!$D$28:$M$44,MATCH($I926,TR_MARZO_2025!$C$28:$C$44,0),MATCH($E926,TR_MARZO_2025!$D$25:$M$25,0)),LOOKUP($H926,TR_MARZO_2025!$B$71:$C$73,TR_MARZO_2025!$C$71:$C$73))</f>
        <v>71.180000000000007</v>
      </c>
      <c r="L926" s="287"/>
      <c r="M926" s="504"/>
    </row>
    <row r="927" spans="1:13" ht="16.5" x14ac:dyDescent="0.3">
      <c r="A927" s="67" t="str">
        <f t="shared" si="45"/>
        <v>RAMTDistribuciónValle de México Sur</v>
      </c>
      <c r="B927" s="250" t="str">
        <f t="shared" si="43"/>
        <v>RAMTPotenciaValle de México Sur</v>
      </c>
      <c r="C927" s="67" t="str">
        <f t="shared" si="44"/>
        <v>RAMTDistribuciónPotenciaValle de México Sur</v>
      </c>
      <c r="E927" s="180" t="s">
        <v>60</v>
      </c>
      <c r="F927" s="181" t="s">
        <v>191</v>
      </c>
      <c r="G927" s="181" t="s">
        <v>186</v>
      </c>
      <c r="H927" s="181" t="s">
        <v>136</v>
      </c>
      <c r="I927" s="181" t="s">
        <v>76</v>
      </c>
      <c r="J927" s="285" t="s">
        <v>161</v>
      </c>
      <c r="K927" s="505">
        <f>ROUND(INDEX(TR_MARZO_2025!$D$28:$M$44,MATCH($I927,TR_MARZO_2025!$C$28:$C$44,0),MATCH($E927,TR_MARZO_2025!$D$25:$M$25,0)),LOOKUP($H927,TR_MARZO_2025!$B$71:$C$73,TR_MARZO_2025!$C$71:$C$73))</f>
        <v>71.180000000000007</v>
      </c>
      <c r="L927" s="287"/>
      <c r="M927" s="504"/>
    </row>
    <row r="928" spans="1:13" ht="16.5" x14ac:dyDescent="0.3">
      <c r="A928" s="67" t="str">
        <f t="shared" si="45"/>
        <v>DB1CapacidadBaja California</v>
      </c>
      <c r="B928" s="250" t="str">
        <f>E928&amp;I928</f>
        <v>DB1Baja California</v>
      </c>
      <c r="C928" s="67" t="str">
        <f t="shared" si="44"/>
        <v>DB1CapacidadEnergíaBaja California</v>
      </c>
      <c r="E928" s="180" t="s">
        <v>48</v>
      </c>
      <c r="F928" s="181" t="s">
        <v>185</v>
      </c>
      <c r="G928" s="181" t="s">
        <v>184</v>
      </c>
      <c r="H928" s="181" t="s">
        <v>135</v>
      </c>
      <c r="I928" s="181" t="s">
        <v>49</v>
      </c>
      <c r="J928" s="285" t="s">
        <v>161</v>
      </c>
      <c r="K928" s="506">
        <f>+INDEX(CEC_MARZO_2025!$N$352:$N$555,MATCH($B928,CEC_MARZO_2025!$B$352:$B$555,0))</f>
        <v>0.49789999961895232</v>
      </c>
    </row>
    <row r="929" spans="1:11" ht="16.5" x14ac:dyDescent="0.3">
      <c r="A929" s="67" t="str">
        <f t="shared" si="45"/>
        <v>DB2CapacidadBaja California</v>
      </c>
      <c r="B929" s="250" t="str">
        <f t="shared" ref="B929:B992" si="46">E929&amp;I929</f>
        <v>DB2Baja California</v>
      </c>
      <c r="C929" s="67" t="str">
        <f t="shared" si="44"/>
        <v>DB2CapacidadEnergíaBaja California</v>
      </c>
      <c r="E929" s="180" t="s">
        <v>50</v>
      </c>
      <c r="F929" s="181" t="s">
        <v>185</v>
      </c>
      <c r="G929" s="181" t="s">
        <v>184</v>
      </c>
      <c r="H929" s="181" t="s">
        <v>135</v>
      </c>
      <c r="I929" s="181" t="s">
        <v>49</v>
      </c>
      <c r="J929" s="285" t="s">
        <v>161</v>
      </c>
      <c r="K929" s="506">
        <f>+INDEX(CEC_MARZO_2025!$N$352:$N$555,MATCH($B929,CEC_MARZO_2025!$B$352:$B$555,0))</f>
        <v>0.49583558198012523</v>
      </c>
    </row>
    <row r="930" spans="1:11" ht="16.5" x14ac:dyDescent="0.3">
      <c r="A930" s="67" t="str">
        <f t="shared" si="45"/>
        <v>PDBTCapacidadBaja California</v>
      </c>
      <c r="B930" s="250" t="str">
        <f t="shared" si="46"/>
        <v>PDBTBaja California</v>
      </c>
      <c r="C930" s="67" t="str">
        <f t="shared" si="44"/>
        <v>PDBTCapacidadEnergíaBaja California</v>
      </c>
      <c r="E930" s="180" t="s">
        <v>56</v>
      </c>
      <c r="F930" s="181" t="s">
        <v>185</v>
      </c>
      <c r="G930" s="181" t="s">
        <v>184</v>
      </c>
      <c r="H930" s="181" t="s">
        <v>135</v>
      </c>
      <c r="I930" s="181" t="s">
        <v>49</v>
      </c>
      <c r="J930" s="285" t="s">
        <v>161</v>
      </c>
      <c r="K930" s="506">
        <f>+INDEX(CEC_MARZO_2025!$N$352:$N$555,MATCH($B930,CEC_MARZO_2025!$B$352:$B$555,0))</f>
        <v>1.0695560112432752</v>
      </c>
    </row>
    <row r="931" spans="1:11" ht="16.5" x14ac:dyDescent="0.3">
      <c r="A931" s="67" t="str">
        <f t="shared" si="45"/>
        <v>GDBTCapacidadBaja California</v>
      </c>
      <c r="B931" s="250" t="str">
        <f t="shared" si="46"/>
        <v>GDBTBaja California</v>
      </c>
      <c r="C931" s="67" t="str">
        <f t="shared" si="44"/>
        <v>GDBTCapacidadPotenciaBaja California</v>
      </c>
      <c r="E931" s="180" t="s">
        <v>53</v>
      </c>
      <c r="F931" s="181" t="s">
        <v>185</v>
      </c>
      <c r="G931" s="181" t="s">
        <v>186</v>
      </c>
      <c r="H931" s="181" t="s">
        <v>136</v>
      </c>
      <c r="I931" s="181" t="s">
        <v>49</v>
      </c>
      <c r="J931" s="285" t="s">
        <v>161</v>
      </c>
      <c r="K931" s="506">
        <f>+INDEX(CEC_MARZO_2025!$N$352:$N$555,MATCH($B931,CEC_MARZO_2025!$B$352:$B$555,0))</f>
        <v>335.38097309425331</v>
      </c>
    </row>
    <row r="932" spans="1:11" ht="16.5" x14ac:dyDescent="0.3">
      <c r="A932" s="67" t="str">
        <f t="shared" si="45"/>
        <v>RABTCapacidadBaja California</v>
      </c>
      <c r="B932" s="250" t="str">
        <f t="shared" si="46"/>
        <v>RABTBaja California</v>
      </c>
      <c r="C932" s="67" t="str">
        <f t="shared" si="44"/>
        <v>RABTCapacidadEnergíaBaja California</v>
      </c>
      <c r="E932" s="180" t="s">
        <v>59</v>
      </c>
      <c r="F932" s="181" t="s">
        <v>185</v>
      </c>
      <c r="G932" s="181" t="s">
        <v>184</v>
      </c>
      <c r="H932" s="181" t="s">
        <v>135</v>
      </c>
      <c r="I932" s="181" t="s">
        <v>49</v>
      </c>
      <c r="J932" s="285" t="s">
        <v>161</v>
      </c>
      <c r="K932" s="506">
        <f>+INDEX(CEC_MARZO_2025!$N$352:$N$555,MATCH($B932,CEC_MARZO_2025!$B$352:$B$555,0))</f>
        <v>0.57034229130870595</v>
      </c>
    </row>
    <row r="933" spans="1:11" ht="16.5" x14ac:dyDescent="0.3">
      <c r="A933" s="67" t="str">
        <f t="shared" si="45"/>
        <v>APBTCapacidadBaja California</v>
      </c>
      <c r="B933" s="250" t="str">
        <f t="shared" si="46"/>
        <v>APBTBaja California</v>
      </c>
      <c r="C933" s="67" t="str">
        <f t="shared" si="44"/>
        <v>APBTCapacidadEnergíaBaja California</v>
      </c>
      <c r="E933" s="180" t="s">
        <v>57</v>
      </c>
      <c r="F933" s="181" t="s">
        <v>185</v>
      </c>
      <c r="G933" s="181" t="s">
        <v>184</v>
      </c>
      <c r="H933" s="181" t="s">
        <v>135</v>
      </c>
      <c r="I933" s="181" t="s">
        <v>49</v>
      </c>
      <c r="J933" s="285" t="s">
        <v>161</v>
      </c>
      <c r="K933" s="506">
        <f>+INDEX(CEC_MARZO_2025!$N$352:$N$555,MATCH($B933,CEC_MARZO_2025!$B$352:$B$555,0))</f>
        <v>1.4863806999555595</v>
      </c>
    </row>
    <row r="934" spans="1:11" ht="16.5" x14ac:dyDescent="0.3">
      <c r="A934" s="67" t="str">
        <f t="shared" si="45"/>
        <v>APMTCapacidadBaja California</v>
      </c>
      <c r="B934" s="250" t="str">
        <f t="shared" si="46"/>
        <v>APMTBaja California</v>
      </c>
      <c r="C934" s="67" t="str">
        <f t="shared" si="44"/>
        <v>APMTCapacidadEnergíaBaja California</v>
      </c>
      <c r="E934" s="180" t="s">
        <v>58</v>
      </c>
      <c r="F934" s="181" t="s">
        <v>185</v>
      </c>
      <c r="G934" s="181" t="s">
        <v>184</v>
      </c>
      <c r="H934" s="181" t="s">
        <v>135</v>
      </c>
      <c r="I934" s="181" t="s">
        <v>49</v>
      </c>
      <c r="J934" s="285" t="s">
        <v>161</v>
      </c>
      <c r="K934" s="506">
        <f>+INDEX(CEC_MARZO_2025!$N$352:$N$555,MATCH($B934,CEC_MARZO_2025!$B$352:$B$555,0))</f>
        <v>1.2215722191932752</v>
      </c>
    </row>
    <row r="935" spans="1:11" ht="16.5" x14ac:dyDescent="0.3">
      <c r="A935" s="67" t="str">
        <f t="shared" si="45"/>
        <v>GDMTHCapacidadBaja California</v>
      </c>
      <c r="B935" s="250" t="str">
        <f t="shared" si="46"/>
        <v>GDMTHBaja California</v>
      </c>
      <c r="C935" s="67" t="str">
        <f t="shared" si="44"/>
        <v>GDMTHCapacidadPotenciaBaja California</v>
      </c>
      <c r="E935" s="180" t="s">
        <v>54</v>
      </c>
      <c r="F935" s="181" t="s">
        <v>185</v>
      </c>
      <c r="G935" s="181" t="s">
        <v>186</v>
      </c>
      <c r="H935" s="181" t="s">
        <v>136</v>
      </c>
      <c r="I935" s="181" t="s">
        <v>49</v>
      </c>
      <c r="J935" s="285" t="s">
        <v>161</v>
      </c>
      <c r="K935" s="506">
        <f>+INDEX(CEC_MARZO_2025!$N$352:$N$555,MATCH($B935,CEC_MARZO_2025!$B$352:$B$555,0))</f>
        <v>385.47162733409414</v>
      </c>
    </row>
    <row r="936" spans="1:11" ht="16.5" x14ac:dyDescent="0.3">
      <c r="A936" s="67" t="str">
        <f t="shared" si="45"/>
        <v>GDMTOCapacidadBaja California</v>
      </c>
      <c r="B936" s="250" t="str">
        <f t="shared" si="46"/>
        <v>GDMTOBaja California</v>
      </c>
      <c r="C936" s="67" t="str">
        <f t="shared" si="44"/>
        <v>GDMTOCapacidadPotenciaBaja California</v>
      </c>
      <c r="E936" s="180" t="s">
        <v>55</v>
      </c>
      <c r="F936" s="181" t="s">
        <v>185</v>
      </c>
      <c r="G936" s="181" t="s">
        <v>186</v>
      </c>
      <c r="H936" s="181" t="s">
        <v>136</v>
      </c>
      <c r="I936" s="181" t="s">
        <v>49</v>
      </c>
      <c r="J936" s="285" t="s">
        <v>161</v>
      </c>
      <c r="K936" s="506">
        <f>+INDEX(CEC_MARZO_2025!$N$352:$N$555,MATCH($B936,CEC_MARZO_2025!$B$352:$B$555,0))</f>
        <v>367.20960122669811</v>
      </c>
    </row>
    <row r="937" spans="1:11" ht="16.5" x14ac:dyDescent="0.3">
      <c r="A937" s="67" t="str">
        <f t="shared" si="45"/>
        <v>RAMTCapacidadBaja California</v>
      </c>
      <c r="B937" s="250" t="str">
        <f t="shared" si="46"/>
        <v>RAMTBaja California</v>
      </c>
      <c r="C937" s="67" t="str">
        <f t="shared" si="44"/>
        <v>RAMTCapacidadPotenciaBaja California</v>
      </c>
      <c r="E937" s="180" t="s">
        <v>60</v>
      </c>
      <c r="F937" s="181" t="s">
        <v>185</v>
      </c>
      <c r="G937" s="181" t="s">
        <v>186</v>
      </c>
      <c r="H937" s="181" t="s">
        <v>136</v>
      </c>
      <c r="I937" s="181" t="s">
        <v>49</v>
      </c>
      <c r="J937" s="285" t="s">
        <v>161</v>
      </c>
      <c r="K937" s="506">
        <f>+INDEX(CEC_MARZO_2025!$N$352:$N$555,MATCH($B937,CEC_MARZO_2025!$B$352:$B$555,0))</f>
        <v>166.01671302786477</v>
      </c>
    </row>
    <row r="938" spans="1:11" ht="16.5" x14ac:dyDescent="0.3">
      <c r="A938" s="67" t="str">
        <f t="shared" si="45"/>
        <v>DISTCapacidadBaja California</v>
      </c>
      <c r="B938" s="250" t="str">
        <f t="shared" si="46"/>
        <v>DISTBaja California</v>
      </c>
      <c r="C938" s="67" t="str">
        <f t="shared" si="44"/>
        <v>DISTCapacidadPotenciaBaja California</v>
      </c>
      <c r="E938" s="180" t="s">
        <v>51</v>
      </c>
      <c r="F938" s="181" t="s">
        <v>185</v>
      </c>
      <c r="G938" s="181" t="s">
        <v>186</v>
      </c>
      <c r="H938" s="181" t="s">
        <v>136</v>
      </c>
      <c r="I938" s="181" t="s">
        <v>49</v>
      </c>
      <c r="J938" s="285" t="s">
        <v>161</v>
      </c>
      <c r="K938" s="506">
        <f>+INDEX(CEC_MARZO_2025!$N$352:$N$555,MATCH($B938,CEC_MARZO_2025!$B$352:$B$555,0))</f>
        <v>422.30515452037872</v>
      </c>
    </row>
    <row r="939" spans="1:11" ht="16.5" x14ac:dyDescent="0.3">
      <c r="A939" s="67" t="str">
        <f t="shared" si="45"/>
        <v>DITCapacidadBaja California</v>
      </c>
      <c r="B939" s="250" t="str">
        <f t="shared" si="46"/>
        <v>DITBaja California</v>
      </c>
      <c r="C939" s="67" t="str">
        <f t="shared" si="44"/>
        <v>DITCapacidadPotenciaBaja California</v>
      </c>
      <c r="E939" s="180" t="s">
        <v>52</v>
      </c>
      <c r="F939" s="181" t="s">
        <v>185</v>
      </c>
      <c r="G939" s="181" t="s">
        <v>186</v>
      </c>
      <c r="H939" s="181" t="s">
        <v>136</v>
      </c>
      <c r="I939" s="181" t="s">
        <v>49</v>
      </c>
      <c r="J939" s="285" t="s">
        <v>161</v>
      </c>
      <c r="K939" s="506">
        <f>+INDEX(CEC_MARZO_2025!$N$352:$N$555,MATCH($B939,CEC_MARZO_2025!$B$352:$B$555,0))</f>
        <v>432.62348922789897</v>
      </c>
    </row>
    <row r="940" spans="1:11" ht="16.5" x14ac:dyDescent="0.3">
      <c r="A940" s="67" t="str">
        <f t="shared" si="45"/>
        <v>DB1CapacidadBaja California Sur</v>
      </c>
      <c r="B940" s="250" t="str">
        <f t="shared" si="46"/>
        <v>DB1Baja California Sur</v>
      </c>
      <c r="C940" s="67" t="str">
        <f t="shared" si="44"/>
        <v>DB1CapacidadEnergíaBaja California Sur</v>
      </c>
      <c r="E940" s="180" t="s">
        <v>48</v>
      </c>
      <c r="F940" s="181" t="s">
        <v>185</v>
      </c>
      <c r="G940" s="181" t="s">
        <v>184</v>
      </c>
      <c r="H940" s="181" t="s">
        <v>135</v>
      </c>
      <c r="I940" s="181" t="s">
        <v>61</v>
      </c>
      <c r="J940" s="285" t="s">
        <v>161</v>
      </c>
      <c r="K940" s="506">
        <f>+INDEX(CEC_MARZO_2025!$N$352:$N$555,MATCH($B940,CEC_MARZO_2025!$B$352:$B$555,0))</f>
        <v>0.49789999961895232</v>
      </c>
    </row>
    <row r="941" spans="1:11" ht="16.5" x14ac:dyDescent="0.3">
      <c r="A941" s="67" t="str">
        <f t="shared" si="45"/>
        <v>DB2CapacidadBaja California Sur</v>
      </c>
      <c r="B941" s="250" t="str">
        <f t="shared" si="46"/>
        <v>DB2Baja California Sur</v>
      </c>
      <c r="C941" s="67" t="str">
        <f t="shared" si="44"/>
        <v>DB2CapacidadEnergíaBaja California Sur</v>
      </c>
      <c r="E941" s="180" t="s">
        <v>50</v>
      </c>
      <c r="F941" s="181" t="s">
        <v>185</v>
      </c>
      <c r="G941" s="181" t="s">
        <v>184</v>
      </c>
      <c r="H941" s="181" t="s">
        <v>135</v>
      </c>
      <c r="I941" s="181" t="s">
        <v>61</v>
      </c>
      <c r="J941" s="285" t="s">
        <v>161</v>
      </c>
      <c r="K941" s="506">
        <f>+INDEX(CEC_MARZO_2025!$N$352:$N$555,MATCH($B941,CEC_MARZO_2025!$B$352:$B$555,0))</f>
        <v>0.49583558198012523</v>
      </c>
    </row>
    <row r="942" spans="1:11" ht="16.5" x14ac:dyDescent="0.3">
      <c r="A942" s="67" t="str">
        <f t="shared" si="45"/>
        <v>PDBTCapacidadBaja California Sur</v>
      </c>
      <c r="B942" s="250" t="str">
        <f t="shared" si="46"/>
        <v>PDBTBaja California Sur</v>
      </c>
      <c r="C942" s="67" t="str">
        <f t="shared" si="44"/>
        <v>PDBTCapacidadEnergíaBaja California Sur</v>
      </c>
      <c r="E942" s="180" t="s">
        <v>56</v>
      </c>
      <c r="F942" s="181" t="s">
        <v>185</v>
      </c>
      <c r="G942" s="181" t="s">
        <v>184</v>
      </c>
      <c r="H942" s="181" t="s">
        <v>135</v>
      </c>
      <c r="I942" s="181" t="s">
        <v>61</v>
      </c>
      <c r="J942" s="285" t="s">
        <v>161</v>
      </c>
      <c r="K942" s="506">
        <f>+INDEX(CEC_MARZO_2025!$N$352:$N$555,MATCH($B942,CEC_MARZO_2025!$B$352:$B$555,0))</f>
        <v>0.7587673194343858</v>
      </c>
    </row>
    <row r="943" spans="1:11" ht="16.5" x14ac:dyDescent="0.3">
      <c r="A943" s="67" t="str">
        <f t="shared" si="45"/>
        <v>GDBTCapacidadBaja California Sur</v>
      </c>
      <c r="B943" s="250" t="str">
        <f t="shared" si="46"/>
        <v>GDBTBaja California Sur</v>
      </c>
      <c r="C943" s="67" t="str">
        <f t="shared" si="44"/>
        <v>GDBTCapacidadPotenciaBaja California Sur</v>
      </c>
      <c r="E943" s="187" t="s">
        <v>53</v>
      </c>
      <c r="F943" s="181" t="s">
        <v>185</v>
      </c>
      <c r="G943" s="181" t="s">
        <v>186</v>
      </c>
      <c r="H943" s="181" t="s">
        <v>136</v>
      </c>
      <c r="I943" s="181" t="s">
        <v>61</v>
      </c>
      <c r="J943" s="285" t="s">
        <v>161</v>
      </c>
      <c r="K943" s="506">
        <f>+INDEX(CEC_MARZO_2025!$N$352:$N$555,MATCH($B943,CEC_MARZO_2025!$B$352:$B$555,0))</f>
        <v>284.88756974051046</v>
      </c>
    </row>
    <row r="944" spans="1:11" ht="16.5" x14ac:dyDescent="0.3">
      <c r="A944" s="67" t="str">
        <f t="shared" si="45"/>
        <v>RABTCapacidadBaja California Sur</v>
      </c>
      <c r="B944" s="250" t="str">
        <f t="shared" si="46"/>
        <v>RABTBaja California Sur</v>
      </c>
      <c r="C944" s="67" t="str">
        <f t="shared" si="44"/>
        <v>RABTCapacidadEnergíaBaja California Sur</v>
      </c>
      <c r="E944" s="187" t="s">
        <v>59</v>
      </c>
      <c r="F944" s="181" t="s">
        <v>185</v>
      </c>
      <c r="G944" s="181" t="s">
        <v>184</v>
      </c>
      <c r="H944" s="181" t="s">
        <v>135</v>
      </c>
      <c r="I944" s="181" t="s">
        <v>61</v>
      </c>
      <c r="J944" s="285" t="s">
        <v>161</v>
      </c>
      <c r="K944" s="506">
        <f>+INDEX(CEC_MARZO_2025!$N$352:$N$555,MATCH($B944,CEC_MARZO_2025!$B$352:$B$555,0))</f>
        <v>0.57034229130870595</v>
      </c>
    </row>
    <row r="945" spans="1:11" ht="16.5" x14ac:dyDescent="0.3">
      <c r="A945" s="67" t="str">
        <f t="shared" si="45"/>
        <v>APBTCapacidadBaja California Sur</v>
      </c>
      <c r="B945" s="250" t="str">
        <f t="shared" si="46"/>
        <v>APBTBaja California Sur</v>
      </c>
      <c r="C945" s="67" t="str">
        <f t="shared" si="44"/>
        <v>APBTCapacidadEnergíaBaja California Sur</v>
      </c>
      <c r="E945" s="187" t="s">
        <v>57</v>
      </c>
      <c r="F945" s="181" t="s">
        <v>185</v>
      </c>
      <c r="G945" s="181" t="s">
        <v>184</v>
      </c>
      <c r="H945" s="181" t="s">
        <v>135</v>
      </c>
      <c r="I945" s="181" t="s">
        <v>61</v>
      </c>
      <c r="J945" s="285" t="s">
        <v>161</v>
      </c>
      <c r="K945" s="506">
        <f>+INDEX(CEC_MARZO_2025!$N$352:$N$555,MATCH($B945,CEC_MARZO_2025!$B$352:$B$555,0))</f>
        <v>1.3810954003753755</v>
      </c>
    </row>
    <row r="946" spans="1:11" ht="16.5" x14ac:dyDescent="0.3">
      <c r="A946" s="67" t="str">
        <f t="shared" si="45"/>
        <v>APMTCapacidadBaja California Sur</v>
      </c>
      <c r="B946" s="250" t="str">
        <f t="shared" si="46"/>
        <v>APMTBaja California Sur</v>
      </c>
      <c r="C946" s="67" t="str">
        <f t="shared" si="44"/>
        <v>APMTCapacidadEnergíaBaja California Sur</v>
      </c>
      <c r="E946" s="187" t="s">
        <v>58</v>
      </c>
      <c r="F946" s="181" t="s">
        <v>185</v>
      </c>
      <c r="G946" s="181" t="s">
        <v>184</v>
      </c>
      <c r="H946" s="181" t="s">
        <v>135</v>
      </c>
      <c r="I946" s="181" t="s">
        <v>61</v>
      </c>
      <c r="J946" s="285" t="s">
        <v>161</v>
      </c>
      <c r="K946" s="506">
        <f>+INDEX(CEC_MARZO_2025!$N$352:$N$555,MATCH($B946,CEC_MARZO_2025!$B$352:$B$555,0))</f>
        <v>0.87550075319352172</v>
      </c>
    </row>
    <row r="947" spans="1:11" ht="16.5" x14ac:dyDescent="0.3">
      <c r="A947" s="67" t="str">
        <f t="shared" si="45"/>
        <v>GDMTHCapacidadBaja California Sur</v>
      </c>
      <c r="B947" s="250" t="str">
        <f t="shared" si="46"/>
        <v>GDMTHBaja California Sur</v>
      </c>
      <c r="C947" s="67" t="str">
        <f t="shared" si="44"/>
        <v>GDMTHCapacidadPotenciaBaja California Sur</v>
      </c>
      <c r="E947" s="180" t="s">
        <v>54</v>
      </c>
      <c r="F947" s="181" t="s">
        <v>185</v>
      </c>
      <c r="G947" s="181" t="s">
        <v>186</v>
      </c>
      <c r="H947" s="181" t="s">
        <v>136</v>
      </c>
      <c r="I947" s="181" t="s">
        <v>61</v>
      </c>
      <c r="J947" s="285" t="s">
        <v>161</v>
      </c>
      <c r="K947" s="506">
        <f>+INDEX(CEC_MARZO_2025!$N$352:$N$555,MATCH($B947,CEC_MARZO_2025!$B$352:$B$555,0))</f>
        <v>276.31573235543829</v>
      </c>
    </row>
    <row r="948" spans="1:11" ht="16.5" x14ac:dyDescent="0.3">
      <c r="A948" s="67" t="str">
        <f t="shared" si="45"/>
        <v>GDMTOCapacidadBaja California Sur</v>
      </c>
      <c r="B948" s="250" t="str">
        <f t="shared" si="46"/>
        <v>GDMTOBaja California Sur</v>
      </c>
      <c r="C948" s="67" t="str">
        <f t="shared" si="44"/>
        <v>GDMTOCapacidadPotenciaBaja California Sur</v>
      </c>
      <c r="E948" s="180" t="s">
        <v>55</v>
      </c>
      <c r="F948" s="181" t="s">
        <v>185</v>
      </c>
      <c r="G948" s="181" t="s">
        <v>186</v>
      </c>
      <c r="H948" s="181" t="s">
        <v>136</v>
      </c>
      <c r="I948" s="181" t="s">
        <v>61</v>
      </c>
      <c r="J948" s="285" t="s">
        <v>161</v>
      </c>
      <c r="K948" s="506">
        <f>+INDEX(CEC_MARZO_2025!$N$352:$N$555,MATCH($B948,CEC_MARZO_2025!$B$352:$B$555,0))</f>
        <v>282.35077581105332</v>
      </c>
    </row>
    <row r="949" spans="1:11" ht="16.5" x14ac:dyDescent="0.3">
      <c r="A949" s="67" t="str">
        <f t="shared" si="45"/>
        <v>RAMTCapacidadBaja California Sur</v>
      </c>
      <c r="B949" s="250" t="str">
        <f t="shared" si="46"/>
        <v>RAMTBaja California Sur</v>
      </c>
      <c r="C949" s="67" t="str">
        <f t="shared" si="44"/>
        <v>RAMTCapacidadPotenciaBaja California Sur</v>
      </c>
      <c r="E949" s="180" t="s">
        <v>60</v>
      </c>
      <c r="F949" s="181" t="s">
        <v>185</v>
      </c>
      <c r="G949" s="181" t="s">
        <v>186</v>
      </c>
      <c r="H949" s="181" t="s">
        <v>136</v>
      </c>
      <c r="I949" s="181" t="s">
        <v>61</v>
      </c>
      <c r="J949" s="285" t="s">
        <v>161</v>
      </c>
      <c r="K949" s="506">
        <f>+INDEX(CEC_MARZO_2025!$N$352:$N$555,MATCH($B949,CEC_MARZO_2025!$B$352:$B$555,0))</f>
        <v>166.01671302786477</v>
      </c>
    </row>
    <row r="950" spans="1:11" ht="16.5" x14ac:dyDescent="0.3">
      <c r="A950" s="67" t="str">
        <f t="shared" si="45"/>
        <v>DISTCapacidadBaja California Sur</v>
      </c>
      <c r="B950" s="250" t="str">
        <f t="shared" si="46"/>
        <v>DISTBaja California Sur</v>
      </c>
      <c r="C950" s="67" t="str">
        <f t="shared" si="44"/>
        <v>DISTCapacidadPotenciaBaja California Sur</v>
      </c>
      <c r="E950" s="180" t="s">
        <v>51</v>
      </c>
      <c r="F950" s="181" t="s">
        <v>185</v>
      </c>
      <c r="G950" s="181" t="s">
        <v>186</v>
      </c>
      <c r="H950" s="181" t="s">
        <v>136</v>
      </c>
      <c r="I950" s="181" t="s">
        <v>61</v>
      </c>
      <c r="J950" s="285" t="s">
        <v>161</v>
      </c>
      <c r="K950" s="506">
        <f>+INDEX(CEC_MARZO_2025!$N$352:$N$555,MATCH($B950,CEC_MARZO_2025!$B$352:$B$555,0))</f>
        <v>308.13478909701229</v>
      </c>
    </row>
    <row r="951" spans="1:11" ht="16.5" x14ac:dyDescent="0.3">
      <c r="A951" s="67" t="str">
        <f t="shared" si="45"/>
        <v>DITCapacidadBaja California Sur</v>
      </c>
      <c r="B951" s="250" t="str">
        <f t="shared" si="46"/>
        <v>DITBaja California Sur</v>
      </c>
      <c r="C951" s="67" t="str">
        <f t="shared" si="44"/>
        <v>DITCapacidadPotenciaBaja California Sur</v>
      </c>
      <c r="E951" s="180" t="s">
        <v>52</v>
      </c>
      <c r="F951" s="181" t="s">
        <v>185</v>
      </c>
      <c r="G951" s="181" t="s">
        <v>186</v>
      </c>
      <c r="H951" s="181" t="s">
        <v>136</v>
      </c>
      <c r="I951" s="181" t="s">
        <v>61</v>
      </c>
      <c r="J951" s="285" t="s">
        <v>161</v>
      </c>
      <c r="K951" s="506">
        <f>+INDEX(CEC_MARZO_2025!$N$352:$N$555,MATCH($B951,CEC_MARZO_2025!$B$352:$B$555,0))</f>
        <v>357.91277790173638</v>
      </c>
    </row>
    <row r="952" spans="1:11" ht="16.5" x14ac:dyDescent="0.3">
      <c r="A952" s="67" t="str">
        <f t="shared" si="45"/>
        <v>DB1CapacidadBajío</v>
      </c>
      <c r="B952" s="250" t="str">
        <f t="shared" si="46"/>
        <v>DB1Bajío</v>
      </c>
      <c r="C952" s="67" t="str">
        <f t="shared" si="44"/>
        <v>DB1CapacidadEnergíaBajío</v>
      </c>
      <c r="E952" s="180" t="s">
        <v>48</v>
      </c>
      <c r="F952" s="181" t="s">
        <v>185</v>
      </c>
      <c r="G952" s="181" t="s">
        <v>184</v>
      </c>
      <c r="H952" s="181" t="s">
        <v>135</v>
      </c>
      <c r="I952" s="181" t="s">
        <v>62</v>
      </c>
      <c r="J952" s="285" t="s">
        <v>161</v>
      </c>
      <c r="K952" s="506">
        <f>+INDEX(CEC_MARZO_2025!$N$352:$N$555,MATCH($B952,CEC_MARZO_2025!$B$352:$B$555,0))</f>
        <v>0.54782137161240918</v>
      </c>
    </row>
    <row r="953" spans="1:11" ht="16.5" x14ac:dyDescent="0.3">
      <c r="A953" s="67" t="str">
        <f t="shared" si="45"/>
        <v>DB2CapacidadBajío</v>
      </c>
      <c r="B953" s="250" t="str">
        <f t="shared" si="46"/>
        <v>DB2Bajío</v>
      </c>
      <c r="C953" s="67" t="str">
        <f t="shared" si="44"/>
        <v>DB2CapacidadEnergíaBajío</v>
      </c>
      <c r="E953" s="180" t="s">
        <v>50</v>
      </c>
      <c r="F953" s="181" t="s">
        <v>185</v>
      </c>
      <c r="G953" s="181" t="s">
        <v>184</v>
      </c>
      <c r="H953" s="181" t="s">
        <v>135</v>
      </c>
      <c r="I953" s="181" t="s">
        <v>62</v>
      </c>
      <c r="J953" s="285" t="s">
        <v>161</v>
      </c>
      <c r="K953" s="506">
        <f>+INDEX(CEC_MARZO_2025!$N$352:$N$555,MATCH($B953,CEC_MARZO_2025!$B$352:$B$555,0))</f>
        <v>0.54538160531197699</v>
      </c>
    </row>
    <row r="954" spans="1:11" ht="16.5" x14ac:dyDescent="0.3">
      <c r="A954" s="67" t="str">
        <f t="shared" si="45"/>
        <v>PDBTCapacidadBajío</v>
      </c>
      <c r="B954" s="250" t="str">
        <f t="shared" si="46"/>
        <v>PDBTBajío</v>
      </c>
      <c r="C954" s="67" t="str">
        <f t="shared" si="44"/>
        <v>PDBTCapacidadEnergíaBajío</v>
      </c>
      <c r="E954" s="180" t="s">
        <v>56</v>
      </c>
      <c r="F954" s="181" t="s">
        <v>185</v>
      </c>
      <c r="G954" s="181" t="s">
        <v>184</v>
      </c>
      <c r="H954" s="181" t="s">
        <v>135</v>
      </c>
      <c r="I954" s="181" t="s">
        <v>62</v>
      </c>
      <c r="J954" s="285" t="s">
        <v>161</v>
      </c>
      <c r="K954" s="506">
        <f>+INDEX(CEC_MARZO_2025!$N$352:$N$555,MATCH($B954,CEC_MARZO_2025!$B$352:$B$555,0))</f>
        <v>1.1373064446629662</v>
      </c>
    </row>
    <row r="955" spans="1:11" ht="16.5" x14ac:dyDescent="0.3">
      <c r="A955" s="67" t="str">
        <f t="shared" si="45"/>
        <v>GDBTCapacidadBajío</v>
      </c>
      <c r="B955" s="250" t="str">
        <f t="shared" si="46"/>
        <v>GDBTBajío</v>
      </c>
      <c r="C955" s="67" t="str">
        <f t="shared" si="44"/>
        <v>GDBTCapacidadPotenciaBajío</v>
      </c>
      <c r="E955" s="180" t="s">
        <v>53</v>
      </c>
      <c r="F955" s="181" t="s">
        <v>185</v>
      </c>
      <c r="G955" s="181" t="s">
        <v>186</v>
      </c>
      <c r="H955" s="181" t="s">
        <v>136</v>
      </c>
      <c r="I955" s="181" t="s">
        <v>62</v>
      </c>
      <c r="J955" s="285" t="s">
        <v>161</v>
      </c>
      <c r="K955" s="506">
        <f>+INDEX(CEC_MARZO_2025!$N$352:$N$555,MATCH($B955,CEC_MARZO_2025!$B$352:$B$555,0))</f>
        <v>327.35977219575557</v>
      </c>
    </row>
    <row r="956" spans="1:11" ht="16.5" x14ac:dyDescent="0.3">
      <c r="A956" s="67" t="str">
        <f t="shared" si="45"/>
        <v>RABTCapacidadBajío</v>
      </c>
      <c r="B956" s="250" t="str">
        <f t="shared" si="46"/>
        <v>RABTBajío</v>
      </c>
      <c r="C956" s="67" t="str">
        <f t="shared" si="44"/>
        <v>RABTCapacidadEnergíaBajío</v>
      </c>
      <c r="E956" s="187" t="s">
        <v>59</v>
      </c>
      <c r="F956" s="181" t="s">
        <v>185</v>
      </c>
      <c r="G956" s="181" t="s">
        <v>184</v>
      </c>
      <c r="H956" s="181" t="s">
        <v>135</v>
      </c>
      <c r="I956" s="181" t="s">
        <v>62</v>
      </c>
      <c r="J956" s="285" t="s">
        <v>161</v>
      </c>
      <c r="K956" s="506">
        <f>+INDEX(CEC_MARZO_2025!$N$352:$N$555,MATCH($B956,CEC_MARZO_2025!$B$352:$B$555,0))</f>
        <v>0.63171179748111339</v>
      </c>
    </row>
    <row r="957" spans="1:11" ht="16.5" x14ac:dyDescent="0.3">
      <c r="A957" s="67" t="str">
        <f t="shared" si="45"/>
        <v>APBTCapacidadBajío</v>
      </c>
      <c r="B957" s="250" t="str">
        <f t="shared" si="46"/>
        <v>APBTBajío</v>
      </c>
      <c r="C957" s="67" t="str">
        <f t="shared" si="44"/>
        <v>APBTCapacidadEnergíaBajío</v>
      </c>
      <c r="E957" s="180" t="s">
        <v>57</v>
      </c>
      <c r="F957" s="181" t="s">
        <v>185</v>
      </c>
      <c r="G957" s="181" t="s">
        <v>184</v>
      </c>
      <c r="H957" s="181" t="s">
        <v>135</v>
      </c>
      <c r="I957" s="181" t="s">
        <v>62</v>
      </c>
      <c r="J957" s="285" t="s">
        <v>161</v>
      </c>
      <c r="K957" s="506">
        <f>+INDEX(CEC_MARZO_2025!$N$352:$N$555,MATCH($B957,CEC_MARZO_2025!$B$352:$B$555,0))</f>
        <v>1.6464669041300679</v>
      </c>
    </row>
    <row r="958" spans="1:11" ht="16.5" x14ac:dyDescent="0.3">
      <c r="A958" s="67" t="str">
        <f t="shared" si="45"/>
        <v>APMTCapacidadBajío</v>
      </c>
      <c r="B958" s="250" t="str">
        <f t="shared" si="46"/>
        <v>APMTBajío</v>
      </c>
      <c r="C958" s="67" t="str">
        <f t="shared" si="44"/>
        <v>APMTCapacidadEnergíaBajío</v>
      </c>
      <c r="E958" s="180" t="s">
        <v>58</v>
      </c>
      <c r="F958" s="181" t="s">
        <v>185</v>
      </c>
      <c r="G958" s="181" t="s">
        <v>184</v>
      </c>
      <c r="H958" s="181" t="s">
        <v>135</v>
      </c>
      <c r="I958" s="181" t="s">
        <v>62</v>
      </c>
      <c r="J958" s="285" t="s">
        <v>161</v>
      </c>
      <c r="K958" s="506">
        <f>+INDEX(CEC_MARZO_2025!$N$352:$N$555,MATCH($B958,CEC_MARZO_2025!$B$352:$B$555,0))</f>
        <v>1.2420287212507453</v>
      </c>
    </row>
    <row r="959" spans="1:11" ht="16.5" x14ac:dyDescent="0.3">
      <c r="A959" s="67" t="str">
        <f t="shared" si="45"/>
        <v>GDMTHCapacidadBajío</v>
      </c>
      <c r="B959" s="250" t="str">
        <f t="shared" si="46"/>
        <v>GDMTHBajío</v>
      </c>
      <c r="C959" s="67" t="str">
        <f t="shared" si="44"/>
        <v>GDMTHCapacidadPotenciaBajío</v>
      </c>
      <c r="E959" s="180" t="s">
        <v>54</v>
      </c>
      <c r="F959" s="181" t="s">
        <v>185</v>
      </c>
      <c r="G959" s="181" t="s">
        <v>186</v>
      </c>
      <c r="H959" s="181" t="s">
        <v>136</v>
      </c>
      <c r="I959" s="181" t="s">
        <v>62</v>
      </c>
      <c r="J959" s="285" t="s">
        <v>161</v>
      </c>
      <c r="K959" s="506">
        <f>+INDEX(CEC_MARZO_2025!$N$352:$N$555,MATCH($B959,CEC_MARZO_2025!$B$352:$B$555,0))</f>
        <v>422.30515452037872</v>
      </c>
    </row>
    <row r="960" spans="1:11" ht="16.5" x14ac:dyDescent="0.3">
      <c r="A960" s="67" t="str">
        <f t="shared" si="45"/>
        <v>GDMTOCapacidadBajío</v>
      </c>
      <c r="B960" s="250" t="str">
        <f t="shared" si="46"/>
        <v>GDMTOBajío</v>
      </c>
      <c r="C960" s="67" t="str">
        <f t="shared" si="44"/>
        <v>GDMTOCapacidadPotenciaBajío</v>
      </c>
      <c r="E960" s="180" t="s">
        <v>55</v>
      </c>
      <c r="F960" s="181" t="s">
        <v>185</v>
      </c>
      <c r="G960" s="181" t="s">
        <v>186</v>
      </c>
      <c r="H960" s="181" t="s">
        <v>136</v>
      </c>
      <c r="I960" s="181" t="s">
        <v>62</v>
      </c>
      <c r="J960" s="285" t="s">
        <v>161</v>
      </c>
      <c r="K960" s="506">
        <f>+INDEX(CEC_MARZO_2025!$N$352:$N$555,MATCH($B960,CEC_MARZO_2025!$B$352:$B$555,0))</f>
        <v>363.54920107872675</v>
      </c>
    </row>
    <row r="961" spans="1:11" ht="16.5" x14ac:dyDescent="0.3">
      <c r="A961" s="67" t="str">
        <f t="shared" si="45"/>
        <v>RAMTCapacidadBajío</v>
      </c>
      <c r="B961" s="250" t="str">
        <f t="shared" si="46"/>
        <v>RAMTBajío</v>
      </c>
      <c r="C961" s="67" t="str">
        <f t="shared" si="44"/>
        <v>RAMTCapacidadPotenciaBajío</v>
      </c>
      <c r="E961" s="180" t="s">
        <v>60</v>
      </c>
      <c r="F961" s="181" t="s">
        <v>185</v>
      </c>
      <c r="G961" s="181" t="s">
        <v>186</v>
      </c>
      <c r="H961" s="181" t="s">
        <v>136</v>
      </c>
      <c r="I961" s="181" t="s">
        <v>62</v>
      </c>
      <c r="J961" s="285" t="s">
        <v>161</v>
      </c>
      <c r="K961" s="506">
        <f>+INDEX(CEC_MARZO_2025!$N$352:$N$555,MATCH($B961,CEC_MARZO_2025!$B$352:$B$555,0))</f>
        <v>166.01671302786477</v>
      </c>
    </row>
    <row r="962" spans="1:11" ht="16.5" x14ac:dyDescent="0.3">
      <c r="A962" s="67" t="str">
        <f t="shared" si="45"/>
        <v>DISTCapacidadBajío</v>
      </c>
      <c r="B962" s="250" t="str">
        <f t="shared" si="46"/>
        <v>DISTBajío</v>
      </c>
      <c r="C962" s="67" t="str">
        <f t="shared" si="44"/>
        <v>DISTCapacidadPotenciaBajío</v>
      </c>
      <c r="E962" s="180" t="s">
        <v>51</v>
      </c>
      <c r="F962" s="181" t="s">
        <v>185</v>
      </c>
      <c r="G962" s="181" t="s">
        <v>186</v>
      </c>
      <c r="H962" s="181" t="s">
        <v>136</v>
      </c>
      <c r="I962" s="181" t="s">
        <v>62</v>
      </c>
      <c r="J962" s="285" t="s">
        <v>161</v>
      </c>
      <c r="K962" s="506">
        <f>+INDEX(CEC_MARZO_2025!$N$352:$N$555,MATCH($B962,CEC_MARZO_2025!$B$352:$B$555,0))</f>
        <v>432.62348922789897</v>
      </c>
    </row>
    <row r="963" spans="1:11" ht="16.5" x14ac:dyDescent="0.3">
      <c r="A963" s="67" t="str">
        <f t="shared" si="45"/>
        <v>DITCapacidadBajío</v>
      </c>
      <c r="B963" s="250" t="str">
        <f t="shared" si="46"/>
        <v>DITBajío</v>
      </c>
      <c r="C963" s="67" t="str">
        <f t="shared" si="44"/>
        <v>DITCapacidadPotenciaBajío</v>
      </c>
      <c r="E963" s="180" t="s">
        <v>52</v>
      </c>
      <c r="F963" s="181" t="s">
        <v>185</v>
      </c>
      <c r="G963" s="181" t="s">
        <v>186</v>
      </c>
      <c r="H963" s="181" t="s">
        <v>136</v>
      </c>
      <c r="I963" s="181" t="s">
        <v>62</v>
      </c>
      <c r="J963" s="285" t="s">
        <v>161</v>
      </c>
      <c r="K963" s="506">
        <f>+INDEX(CEC_MARZO_2025!$N$352:$N$555,MATCH($B963,CEC_MARZO_2025!$B$352:$B$555,0))</f>
        <v>432.62348922789897</v>
      </c>
    </row>
    <row r="964" spans="1:11" ht="16.5" x14ac:dyDescent="0.3">
      <c r="A964" s="67" t="str">
        <f t="shared" si="45"/>
        <v>DB1CapacidadCentro Occidente</v>
      </c>
      <c r="B964" s="250" t="str">
        <f t="shared" si="46"/>
        <v>DB1Centro Occidente</v>
      </c>
      <c r="C964" s="67" t="str">
        <f t="shared" si="44"/>
        <v>DB1CapacidadEnergíaCentro Occidente</v>
      </c>
      <c r="E964" s="180" t="s">
        <v>48</v>
      </c>
      <c r="F964" s="181" t="s">
        <v>185</v>
      </c>
      <c r="G964" s="181" t="s">
        <v>184</v>
      </c>
      <c r="H964" s="181" t="s">
        <v>135</v>
      </c>
      <c r="I964" s="181" t="s">
        <v>63</v>
      </c>
      <c r="J964" s="285" t="s">
        <v>161</v>
      </c>
      <c r="K964" s="506">
        <f>+INDEX(CEC_MARZO_2025!$N$352:$N$555,MATCH($B964,CEC_MARZO_2025!$B$352:$B$555,0))</f>
        <v>0.48663953977080393</v>
      </c>
    </row>
    <row r="965" spans="1:11" ht="16.5" x14ac:dyDescent="0.3">
      <c r="A965" s="67" t="str">
        <f t="shared" si="45"/>
        <v>DB2CapacidadCentro Occidente</v>
      </c>
      <c r="B965" s="250" t="str">
        <f t="shared" si="46"/>
        <v>DB2Centro Occidente</v>
      </c>
      <c r="C965" s="67" t="str">
        <f t="shared" si="44"/>
        <v>DB2CapacidadEnergíaCentro Occidente</v>
      </c>
      <c r="E965" s="180" t="s">
        <v>50</v>
      </c>
      <c r="F965" s="181" t="s">
        <v>185</v>
      </c>
      <c r="G965" s="181" t="s">
        <v>184</v>
      </c>
      <c r="H965" s="181" t="s">
        <v>135</v>
      </c>
      <c r="I965" s="181" t="s">
        <v>63</v>
      </c>
      <c r="J965" s="285" t="s">
        <v>161</v>
      </c>
      <c r="K965" s="506">
        <f>+INDEX(CEC_MARZO_2025!$N$352:$N$555,MATCH($B965,CEC_MARZO_2025!$B$352:$B$555,0))</f>
        <v>0.48457512213197673</v>
      </c>
    </row>
    <row r="966" spans="1:11" ht="16.5" x14ac:dyDescent="0.3">
      <c r="A966" s="67" t="str">
        <f t="shared" si="45"/>
        <v>PDBTCapacidadCentro Occidente</v>
      </c>
      <c r="B966" s="250" t="str">
        <f t="shared" si="46"/>
        <v>PDBTCentro Occidente</v>
      </c>
      <c r="C966" s="67" t="str">
        <f t="shared" si="44"/>
        <v>PDBTCapacidadEnergíaCentro Occidente</v>
      </c>
      <c r="E966" s="180" t="s">
        <v>56</v>
      </c>
      <c r="F966" s="181" t="s">
        <v>185</v>
      </c>
      <c r="G966" s="181" t="s">
        <v>184</v>
      </c>
      <c r="H966" s="181" t="s">
        <v>135</v>
      </c>
      <c r="I966" s="181" t="s">
        <v>63</v>
      </c>
      <c r="J966" s="285" t="s">
        <v>161</v>
      </c>
      <c r="K966" s="506">
        <f>+INDEX(CEC_MARZO_2025!$N$352:$N$555,MATCH($B966,CEC_MARZO_2025!$B$352:$B$555,0))</f>
        <v>0.94081142031278076</v>
      </c>
    </row>
    <row r="967" spans="1:11" ht="16.5" x14ac:dyDescent="0.3">
      <c r="A967" s="67" t="str">
        <f t="shared" si="45"/>
        <v>GDBTCapacidadCentro Occidente</v>
      </c>
      <c r="B967" s="250" t="str">
        <f t="shared" si="46"/>
        <v>GDBTCentro Occidente</v>
      </c>
      <c r="C967" s="67" t="str">
        <f t="shared" si="44"/>
        <v>GDBTCapacidadPotenciaCentro Occidente</v>
      </c>
      <c r="E967" s="187" t="s">
        <v>53</v>
      </c>
      <c r="F967" s="181" t="s">
        <v>185</v>
      </c>
      <c r="G967" s="181" t="s">
        <v>186</v>
      </c>
      <c r="H967" s="181" t="s">
        <v>136</v>
      </c>
      <c r="I967" s="181" t="s">
        <v>63</v>
      </c>
      <c r="J967" s="285" t="s">
        <v>161</v>
      </c>
      <c r="K967" s="506">
        <f>+INDEX(CEC_MARZO_2025!$N$352:$N$555,MATCH($B967,CEC_MARZO_2025!$B$352:$B$555,0))</f>
        <v>280.06415176455596</v>
      </c>
    </row>
    <row r="968" spans="1:11" ht="16.5" x14ac:dyDescent="0.3">
      <c r="A968" s="67" t="str">
        <f t="shared" si="45"/>
        <v>RABTCapacidadCentro Occidente</v>
      </c>
      <c r="B968" s="250" t="str">
        <f t="shared" si="46"/>
        <v>RABTCentro Occidente</v>
      </c>
      <c r="C968" s="67" t="str">
        <f t="shared" si="44"/>
        <v>RABTCapacidadEnergíaCentro Occidente</v>
      </c>
      <c r="E968" s="187" t="s">
        <v>59</v>
      </c>
      <c r="F968" s="99" t="s">
        <v>185</v>
      </c>
      <c r="G968" s="99" t="s">
        <v>184</v>
      </c>
      <c r="H968" s="181" t="s">
        <v>135</v>
      </c>
      <c r="I968" s="181" t="s">
        <v>63</v>
      </c>
      <c r="J968" s="285" t="s">
        <v>161</v>
      </c>
      <c r="K968" s="506">
        <f>+INDEX(CEC_MARZO_2025!$N$352:$N$555,MATCH($B968,CEC_MARZO_2025!$B$352:$B$555,0))</f>
        <v>0.55645439082932246</v>
      </c>
    </row>
    <row r="969" spans="1:11" ht="16.5" x14ac:dyDescent="0.3">
      <c r="A969" s="67" t="str">
        <f t="shared" si="45"/>
        <v>APBTCapacidadCentro Occidente</v>
      </c>
      <c r="B969" s="250" t="str">
        <f t="shared" si="46"/>
        <v>APBTCentro Occidente</v>
      </c>
      <c r="C969" s="67" t="str">
        <f t="shared" si="44"/>
        <v>APBTCapacidadEnergíaCentro Occidente</v>
      </c>
      <c r="E969" s="187" t="s">
        <v>57</v>
      </c>
      <c r="F969" s="99" t="s">
        <v>185</v>
      </c>
      <c r="G969" s="99" t="s">
        <v>184</v>
      </c>
      <c r="H969" s="181" t="s">
        <v>135</v>
      </c>
      <c r="I969" s="181" t="s">
        <v>63</v>
      </c>
      <c r="J969" s="285" t="s">
        <v>161</v>
      </c>
      <c r="K969" s="506">
        <f>+INDEX(CEC_MARZO_2025!$N$352:$N$555,MATCH($B969,CEC_MARZO_2025!$B$352:$B$555,0))</f>
        <v>1.450159554110684</v>
      </c>
    </row>
    <row r="970" spans="1:11" ht="16.5" x14ac:dyDescent="0.3">
      <c r="A970" s="67" t="str">
        <f t="shared" si="45"/>
        <v>APMTCapacidadCentro Occidente</v>
      </c>
      <c r="B970" s="250" t="str">
        <f t="shared" si="46"/>
        <v>APMTCentro Occidente</v>
      </c>
      <c r="C970" s="67" t="str">
        <f t="shared" ref="C970:C1033" si="47">E970&amp;F970&amp;H970&amp;I970</f>
        <v>APMTCapacidadEnergíaCentro Occidente</v>
      </c>
      <c r="E970" s="187" t="s">
        <v>58</v>
      </c>
      <c r="F970" s="99" t="s">
        <v>185</v>
      </c>
      <c r="G970" s="99" t="s">
        <v>184</v>
      </c>
      <c r="H970" s="181" t="s">
        <v>135</v>
      </c>
      <c r="I970" s="181" t="s">
        <v>63</v>
      </c>
      <c r="J970" s="285" t="s">
        <v>161</v>
      </c>
      <c r="K970" s="506">
        <f>+INDEX(CEC_MARZO_2025!$N$352:$N$555,MATCH($B970,CEC_MARZO_2025!$B$352:$B$555,0))</f>
        <v>1.2300175640793873</v>
      </c>
    </row>
    <row r="971" spans="1:11" ht="16.5" x14ac:dyDescent="0.3">
      <c r="A971" s="67" t="str">
        <f t="shared" ref="A971:A1034" si="48">IF(J971="NA",E971&amp;F971&amp;I971,E971&amp;F971&amp;I971&amp;J971)</f>
        <v>GDMTHCapacidadCentro Occidente</v>
      </c>
      <c r="B971" s="250" t="str">
        <f t="shared" si="46"/>
        <v>GDMTHCentro Occidente</v>
      </c>
      <c r="C971" s="67" t="str">
        <f t="shared" si="47"/>
        <v>GDMTHCapacidadPotenciaCentro Occidente</v>
      </c>
      <c r="E971" s="180" t="s">
        <v>54</v>
      </c>
      <c r="F971" s="99" t="s">
        <v>185</v>
      </c>
      <c r="G971" s="99" t="s">
        <v>186</v>
      </c>
      <c r="H971" s="181" t="s">
        <v>136</v>
      </c>
      <c r="I971" s="181" t="s">
        <v>63</v>
      </c>
      <c r="J971" s="285" t="s">
        <v>161</v>
      </c>
      <c r="K971" s="506">
        <f>+INDEX(CEC_MARZO_2025!$N$352:$N$555,MATCH($B971,CEC_MARZO_2025!$B$352:$B$555,0))</f>
        <v>422.13643529698732</v>
      </c>
    </row>
    <row r="972" spans="1:11" ht="16.5" x14ac:dyDescent="0.3">
      <c r="A972" s="67" t="str">
        <f t="shared" si="48"/>
        <v>GDMTOCapacidadCentro Occidente</v>
      </c>
      <c r="B972" s="250" t="str">
        <f t="shared" si="46"/>
        <v>GDMTOCentro Occidente</v>
      </c>
      <c r="C972" s="67" t="str">
        <f t="shared" si="47"/>
        <v>GDMTOCapacidadPotenciaCentro Occidente</v>
      </c>
      <c r="E972" s="180" t="s">
        <v>55</v>
      </c>
      <c r="F972" s="99" t="s">
        <v>185</v>
      </c>
      <c r="G972" s="99" t="s">
        <v>186</v>
      </c>
      <c r="H972" s="181" t="s">
        <v>136</v>
      </c>
      <c r="I972" s="181" t="s">
        <v>63</v>
      </c>
      <c r="J972" s="285" t="s">
        <v>161</v>
      </c>
      <c r="K972" s="506">
        <f>+INDEX(CEC_MARZO_2025!$N$352:$N$555,MATCH($B972,CEC_MARZO_2025!$B$352:$B$555,0))</f>
        <v>320.35295105524546</v>
      </c>
    </row>
    <row r="973" spans="1:11" ht="16.5" x14ac:dyDescent="0.3">
      <c r="A973" s="67" t="str">
        <f t="shared" si="48"/>
        <v>RAMTCapacidadCentro Occidente</v>
      </c>
      <c r="B973" s="250" t="str">
        <f t="shared" si="46"/>
        <v>RAMTCentro Occidente</v>
      </c>
      <c r="C973" s="67" t="str">
        <f t="shared" si="47"/>
        <v>RAMTCapacidadPotenciaCentro Occidente</v>
      </c>
      <c r="E973" s="180" t="s">
        <v>60</v>
      </c>
      <c r="F973" s="99" t="s">
        <v>185</v>
      </c>
      <c r="G973" s="99" t="s">
        <v>186</v>
      </c>
      <c r="H973" s="181" t="s">
        <v>136</v>
      </c>
      <c r="I973" s="181" t="s">
        <v>63</v>
      </c>
      <c r="J973" s="285" t="s">
        <v>161</v>
      </c>
      <c r="K973" s="506">
        <f>+INDEX(CEC_MARZO_2025!$N$352:$N$555,MATCH($B973,CEC_MARZO_2025!$B$352:$B$555,0))</f>
        <v>166.01671302786477</v>
      </c>
    </row>
    <row r="974" spans="1:11" ht="16.5" x14ac:dyDescent="0.3">
      <c r="A974" s="67" t="str">
        <f t="shared" si="48"/>
        <v>DISTCapacidadCentro Occidente</v>
      </c>
      <c r="B974" s="250" t="str">
        <f t="shared" si="46"/>
        <v>DISTCentro Occidente</v>
      </c>
      <c r="C974" s="67" t="str">
        <f t="shared" si="47"/>
        <v>DISTCapacidadPotenciaCentro Occidente</v>
      </c>
      <c r="E974" s="180" t="s">
        <v>51</v>
      </c>
      <c r="F974" s="99" t="s">
        <v>185</v>
      </c>
      <c r="G974" s="99" t="s">
        <v>186</v>
      </c>
      <c r="H974" s="181" t="s">
        <v>136</v>
      </c>
      <c r="I974" s="181" t="s">
        <v>63</v>
      </c>
      <c r="J974" s="285" t="s">
        <v>161</v>
      </c>
      <c r="K974" s="506">
        <f>+INDEX(CEC_MARZO_2025!$N$352:$N$555,MATCH($B974,CEC_MARZO_2025!$B$352:$B$555,0))</f>
        <v>432.62348922789897</v>
      </c>
    </row>
    <row r="975" spans="1:11" ht="16.5" x14ac:dyDescent="0.3">
      <c r="A975" s="67" t="str">
        <f t="shared" si="48"/>
        <v>DITCapacidadCentro Occidente</v>
      </c>
      <c r="B975" s="250" t="str">
        <f t="shared" si="46"/>
        <v>DITCentro Occidente</v>
      </c>
      <c r="C975" s="67" t="str">
        <f t="shared" si="47"/>
        <v>DITCapacidadPotenciaCentro Occidente</v>
      </c>
      <c r="E975" s="180" t="s">
        <v>52</v>
      </c>
      <c r="F975" s="99" t="s">
        <v>185</v>
      </c>
      <c r="G975" s="99" t="s">
        <v>186</v>
      </c>
      <c r="H975" s="181" t="s">
        <v>136</v>
      </c>
      <c r="I975" s="181" t="s">
        <v>63</v>
      </c>
      <c r="J975" s="285" t="s">
        <v>161</v>
      </c>
      <c r="K975" s="506">
        <f>+INDEX(CEC_MARZO_2025!$N$352:$N$555,MATCH($B975,CEC_MARZO_2025!$B$352:$B$555,0))</f>
        <v>432.62348922789897</v>
      </c>
    </row>
    <row r="976" spans="1:11" ht="16.5" x14ac:dyDescent="0.3">
      <c r="A976" s="67" t="str">
        <f t="shared" si="48"/>
        <v>DB1CapacidadCentro Oriente</v>
      </c>
      <c r="B976" s="250" t="str">
        <f t="shared" si="46"/>
        <v>DB1Centro Oriente</v>
      </c>
      <c r="C976" s="67" t="str">
        <f t="shared" si="47"/>
        <v>DB1CapacidadEnergíaCentro Oriente</v>
      </c>
      <c r="E976" s="180" t="s">
        <v>48</v>
      </c>
      <c r="F976" s="99" t="s">
        <v>185</v>
      </c>
      <c r="G976" s="99" t="s">
        <v>184</v>
      </c>
      <c r="H976" s="181" t="s">
        <v>135</v>
      </c>
      <c r="I976" s="181" t="s">
        <v>64</v>
      </c>
      <c r="J976" s="285" t="s">
        <v>161</v>
      </c>
      <c r="K976" s="506">
        <f>+INDEX(CEC_MARZO_2025!$N$352:$N$555,MATCH($B976,CEC_MARZO_2025!$B$352:$B$555,0))</f>
        <v>0.53674858609506371</v>
      </c>
    </row>
    <row r="977" spans="1:11" ht="16.5" x14ac:dyDescent="0.3">
      <c r="A977" s="67" t="str">
        <f t="shared" si="48"/>
        <v>DB2CapacidadCentro Oriente</v>
      </c>
      <c r="B977" s="250" t="str">
        <f t="shared" si="46"/>
        <v>DB2Centro Oriente</v>
      </c>
      <c r="C977" s="67" t="str">
        <f t="shared" si="47"/>
        <v>DB2CapacidadEnergíaCentro Oriente</v>
      </c>
      <c r="E977" s="180" t="s">
        <v>50</v>
      </c>
      <c r="F977" s="99" t="s">
        <v>185</v>
      </c>
      <c r="G977" s="99" t="s">
        <v>184</v>
      </c>
      <c r="H977" s="181" t="s">
        <v>135</v>
      </c>
      <c r="I977" s="181" t="s">
        <v>64</v>
      </c>
      <c r="J977" s="285" t="s">
        <v>161</v>
      </c>
      <c r="K977" s="506">
        <f>+INDEX(CEC_MARZO_2025!$N$352:$N$555,MATCH($B977,CEC_MARZO_2025!$B$352:$B$555,0))</f>
        <v>0.53430881979463141</v>
      </c>
    </row>
    <row r="978" spans="1:11" ht="16.5" x14ac:dyDescent="0.3">
      <c r="A978" s="67" t="str">
        <f t="shared" si="48"/>
        <v>PDBTCapacidadCentro Oriente</v>
      </c>
      <c r="B978" s="250" t="str">
        <f t="shared" si="46"/>
        <v>PDBTCentro Oriente</v>
      </c>
      <c r="C978" s="67" t="str">
        <f t="shared" si="47"/>
        <v>PDBTCapacidadEnergíaCentro Oriente</v>
      </c>
      <c r="E978" s="180" t="s">
        <v>56</v>
      </c>
      <c r="F978" s="99" t="s">
        <v>185</v>
      </c>
      <c r="G978" s="99" t="s">
        <v>184</v>
      </c>
      <c r="H978" s="181" t="s">
        <v>135</v>
      </c>
      <c r="I978" s="181" t="s">
        <v>64</v>
      </c>
      <c r="J978" s="285" t="s">
        <v>161</v>
      </c>
      <c r="K978" s="506">
        <f>+INDEX(CEC_MARZO_2025!$N$352:$N$555,MATCH($B978,CEC_MARZO_2025!$B$352:$B$555,0))</f>
        <v>0.94512792992123773</v>
      </c>
    </row>
    <row r="979" spans="1:11" ht="16.5" x14ac:dyDescent="0.3">
      <c r="A979" s="67" t="str">
        <f t="shared" si="48"/>
        <v>GDBTCapacidadCentro Oriente</v>
      </c>
      <c r="B979" s="250" t="str">
        <f t="shared" si="46"/>
        <v>GDBTCentro Oriente</v>
      </c>
      <c r="C979" s="67" t="str">
        <f t="shared" si="47"/>
        <v>GDBTCapacidadPotenciaCentro Oriente</v>
      </c>
      <c r="E979" s="180" t="s">
        <v>53</v>
      </c>
      <c r="F979" s="99" t="s">
        <v>185</v>
      </c>
      <c r="G979" s="99" t="s">
        <v>186</v>
      </c>
      <c r="H979" s="181" t="s">
        <v>136</v>
      </c>
      <c r="I979" s="181" t="s">
        <v>64</v>
      </c>
      <c r="J979" s="285" t="s">
        <v>161</v>
      </c>
      <c r="K979" s="506">
        <f>+INDEX(CEC_MARZO_2025!$N$352:$N$555,MATCH($B979,CEC_MARZO_2025!$B$352:$B$555,0))</f>
        <v>294.64607191924631</v>
      </c>
    </row>
    <row r="980" spans="1:11" ht="16.5" x14ac:dyDescent="0.3">
      <c r="A980" s="67" t="str">
        <f t="shared" si="48"/>
        <v>RABTCapacidadCentro Oriente</v>
      </c>
      <c r="B980" s="250" t="str">
        <f t="shared" si="46"/>
        <v>RABTCentro Oriente</v>
      </c>
      <c r="C980" s="67" t="str">
        <f t="shared" si="47"/>
        <v>RABTCapacidadEnergíaCentro Oriente</v>
      </c>
      <c r="E980" s="180" t="s">
        <v>59</v>
      </c>
      <c r="F980" s="99" t="s">
        <v>185</v>
      </c>
      <c r="G980" s="99" t="s">
        <v>184</v>
      </c>
      <c r="H980" s="181" t="s">
        <v>135</v>
      </c>
      <c r="I980" s="181" t="s">
        <v>64</v>
      </c>
      <c r="J980" s="285" t="s">
        <v>161</v>
      </c>
      <c r="K980" s="506">
        <f>+INDEX(CEC_MARZO_2025!$N$352:$N$555,MATCH($B980,CEC_MARZO_2025!$B$352:$B$555,0))</f>
        <v>0.61819924566333528</v>
      </c>
    </row>
    <row r="981" spans="1:11" ht="16.5" x14ac:dyDescent="0.3">
      <c r="A981" s="67" t="str">
        <f t="shared" si="48"/>
        <v>APBTCapacidadCentro Oriente</v>
      </c>
      <c r="B981" s="250" t="str">
        <f t="shared" si="46"/>
        <v>APBTCentro Oriente</v>
      </c>
      <c r="C981" s="67" t="str">
        <f t="shared" si="47"/>
        <v>APBTCapacidadEnergíaCentro Oriente</v>
      </c>
      <c r="E981" s="180" t="s">
        <v>57</v>
      </c>
      <c r="F981" s="99" t="s">
        <v>185</v>
      </c>
      <c r="G981" s="99" t="s">
        <v>184</v>
      </c>
      <c r="H981" s="181" t="s">
        <v>135</v>
      </c>
      <c r="I981" s="181" t="s">
        <v>64</v>
      </c>
      <c r="J981" s="285" t="s">
        <v>161</v>
      </c>
      <c r="K981" s="506">
        <f>+INDEX(CEC_MARZO_2025!$N$352:$N$555,MATCH($B981,CEC_MARZO_2025!$B$352:$B$555,0))</f>
        <v>1.6109964556084018</v>
      </c>
    </row>
    <row r="982" spans="1:11" ht="16.5" x14ac:dyDescent="0.3">
      <c r="A982" s="67" t="str">
        <f t="shared" si="48"/>
        <v>APMTCapacidadCentro Oriente</v>
      </c>
      <c r="B982" s="250" t="str">
        <f t="shared" si="46"/>
        <v>APMTCentro Oriente</v>
      </c>
      <c r="C982" s="67" t="str">
        <f t="shared" si="47"/>
        <v>APMTCapacidadEnergíaCentro Oriente</v>
      </c>
      <c r="E982" s="180" t="s">
        <v>58</v>
      </c>
      <c r="F982" s="99" t="s">
        <v>185</v>
      </c>
      <c r="G982" s="99" t="s">
        <v>184</v>
      </c>
      <c r="H982" s="181" t="s">
        <v>135</v>
      </c>
      <c r="I982" s="181" t="s">
        <v>64</v>
      </c>
      <c r="J982" s="285" t="s">
        <v>161</v>
      </c>
      <c r="K982" s="506">
        <f>+INDEX(CEC_MARZO_2025!$N$352:$N$555,MATCH($B982,CEC_MARZO_2025!$B$352:$B$555,0))</f>
        <v>1.2354601196726593</v>
      </c>
    </row>
    <row r="983" spans="1:11" ht="16.5" x14ac:dyDescent="0.3">
      <c r="A983" s="67" t="str">
        <f t="shared" si="48"/>
        <v>GDMTHCapacidadCentro Oriente</v>
      </c>
      <c r="B983" s="250" t="str">
        <f t="shared" si="46"/>
        <v>GDMTHCentro Oriente</v>
      </c>
      <c r="C983" s="67" t="str">
        <f t="shared" si="47"/>
        <v>GDMTHCapacidadPotenciaCentro Oriente</v>
      </c>
      <c r="E983" s="180" t="s">
        <v>54</v>
      </c>
      <c r="F983" s="99" t="s">
        <v>185</v>
      </c>
      <c r="G983" s="99" t="s">
        <v>186</v>
      </c>
      <c r="H983" s="181" t="s">
        <v>136</v>
      </c>
      <c r="I983" s="181" t="s">
        <v>64</v>
      </c>
      <c r="J983" s="285" t="s">
        <v>161</v>
      </c>
      <c r="K983" s="506">
        <f>+INDEX(CEC_MARZO_2025!$N$352:$N$555,MATCH($B983,CEC_MARZO_2025!$B$352:$B$555,0))</f>
        <v>418.38538844723871</v>
      </c>
    </row>
    <row r="984" spans="1:11" ht="16.5" x14ac:dyDescent="0.3">
      <c r="A984" s="67" t="str">
        <f t="shared" si="48"/>
        <v>GDMTOCapacidadCentro Oriente</v>
      </c>
      <c r="B984" s="250" t="str">
        <f t="shared" si="46"/>
        <v>GDMTOCentro Oriente</v>
      </c>
      <c r="C984" s="67" t="str">
        <f t="shared" si="47"/>
        <v>GDMTOCapacidadPotenciaCentro Oriente</v>
      </c>
      <c r="E984" s="180" t="s">
        <v>55</v>
      </c>
      <c r="F984" s="99" t="s">
        <v>185</v>
      </c>
      <c r="G984" s="99" t="s">
        <v>186</v>
      </c>
      <c r="H984" s="181" t="s">
        <v>136</v>
      </c>
      <c r="I984" s="181" t="s">
        <v>64</v>
      </c>
      <c r="J984" s="285" t="s">
        <v>161</v>
      </c>
      <c r="K984" s="506">
        <f>+INDEX(CEC_MARZO_2025!$N$352:$N$555,MATCH($B984,CEC_MARZO_2025!$B$352:$B$555,0))</f>
        <v>360.50962761704994</v>
      </c>
    </row>
    <row r="985" spans="1:11" ht="16.5" x14ac:dyDescent="0.3">
      <c r="A985" s="67" t="str">
        <f t="shared" si="48"/>
        <v>RAMTCapacidadCentro Oriente</v>
      </c>
      <c r="B985" s="250" t="str">
        <f t="shared" si="46"/>
        <v>RAMTCentro Oriente</v>
      </c>
      <c r="C985" s="67" t="str">
        <f t="shared" si="47"/>
        <v>RAMTCapacidadPotenciaCentro Oriente</v>
      </c>
      <c r="E985" s="180" t="s">
        <v>60</v>
      </c>
      <c r="F985" s="99" t="s">
        <v>185</v>
      </c>
      <c r="G985" s="99" t="s">
        <v>186</v>
      </c>
      <c r="H985" s="181" t="s">
        <v>136</v>
      </c>
      <c r="I985" s="181" t="s">
        <v>64</v>
      </c>
      <c r="J985" s="285" t="s">
        <v>161</v>
      </c>
      <c r="K985" s="506">
        <f>+INDEX(CEC_MARZO_2025!$N$352:$N$555,MATCH($B985,CEC_MARZO_2025!$B$352:$B$555,0))</f>
        <v>166.01671302786477</v>
      </c>
    </row>
    <row r="986" spans="1:11" ht="16.5" x14ac:dyDescent="0.3">
      <c r="A986" s="67" t="str">
        <f t="shared" si="48"/>
        <v>DISTCapacidadCentro Oriente</v>
      </c>
      <c r="B986" s="250" t="str">
        <f t="shared" si="46"/>
        <v>DISTCentro Oriente</v>
      </c>
      <c r="C986" s="67" t="str">
        <f t="shared" si="47"/>
        <v>DISTCapacidadPotenciaCentro Oriente</v>
      </c>
      <c r="E986" s="180" t="s">
        <v>51</v>
      </c>
      <c r="F986" s="99" t="s">
        <v>185</v>
      </c>
      <c r="G986" s="99" t="s">
        <v>186</v>
      </c>
      <c r="H986" s="181" t="s">
        <v>136</v>
      </c>
      <c r="I986" s="181" t="s">
        <v>64</v>
      </c>
      <c r="J986" s="285" t="s">
        <v>161</v>
      </c>
      <c r="K986" s="506">
        <f>+INDEX(CEC_MARZO_2025!$N$352:$N$555,MATCH($B986,CEC_MARZO_2025!$B$352:$B$555,0))</f>
        <v>432.62348922789897</v>
      </c>
    </row>
    <row r="987" spans="1:11" ht="16.5" x14ac:dyDescent="0.3">
      <c r="A987" s="67" t="str">
        <f t="shared" si="48"/>
        <v>DITCapacidadCentro Oriente</v>
      </c>
      <c r="B987" s="250" t="str">
        <f t="shared" si="46"/>
        <v>DITCentro Oriente</v>
      </c>
      <c r="C987" s="67" t="str">
        <f t="shared" si="47"/>
        <v>DITCapacidadPotenciaCentro Oriente</v>
      </c>
      <c r="E987" s="180" t="s">
        <v>52</v>
      </c>
      <c r="F987" s="99" t="s">
        <v>185</v>
      </c>
      <c r="G987" s="99" t="s">
        <v>186</v>
      </c>
      <c r="H987" s="181" t="s">
        <v>136</v>
      </c>
      <c r="I987" s="181" t="s">
        <v>64</v>
      </c>
      <c r="J987" s="285" t="s">
        <v>161</v>
      </c>
      <c r="K987" s="506">
        <f>+INDEX(CEC_MARZO_2025!$N$352:$N$555,MATCH($B987,CEC_MARZO_2025!$B$352:$B$555,0))</f>
        <v>432.62348922789897</v>
      </c>
    </row>
    <row r="988" spans="1:11" ht="16.5" x14ac:dyDescent="0.3">
      <c r="A988" s="67" t="str">
        <f t="shared" si="48"/>
        <v>DB1CapacidadCentro Sur</v>
      </c>
      <c r="B988" s="250" t="str">
        <f t="shared" si="46"/>
        <v>DB1Centro Sur</v>
      </c>
      <c r="C988" s="67" t="str">
        <f t="shared" si="47"/>
        <v>DB1CapacidadEnergíaCentro Sur</v>
      </c>
      <c r="E988" s="180" t="s">
        <v>48</v>
      </c>
      <c r="F988" s="99" t="s">
        <v>185</v>
      </c>
      <c r="G988" s="99" t="s">
        <v>184</v>
      </c>
      <c r="H988" s="181" t="s">
        <v>135</v>
      </c>
      <c r="I988" s="181" t="s">
        <v>65</v>
      </c>
      <c r="J988" s="285" t="s">
        <v>161</v>
      </c>
      <c r="K988" s="506">
        <f>+INDEX(CEC_MARZO_2025!$N$352:$N$555,MATCH($B988,CEC_MARZO_2025!$B$352:$B$555,0))</f>
        <v>0.58103972816444605</v>
      </c>
    </row>
    <row r="989" spans="1:11" ht="16.5" x14ac:dyDescent="0.3">
      <c r="A989" s="67" t="str">
        <f t="shared" si="48"/>
        <v>DB2CapacidadCentro Sur</v>
      </c>
      <c r="B989" s="250" t="str">
        <f t="shared" si="46"/>
        <v>DB2Centro Sur</v>
      </c>
      <c r="C989" s="67" t="str">
        <f t="shared" si="47"/>
        <v>DB2CapacidadEnergíaCentro Sur</v>
      </c>
      <c r="E989" s="180" t="s">
        <v>50</v>
      </c>
      <c r="F989" s="99" t="s">
        <v>185</v>
      </c>
      <c r="G989" s="99" t="s">
        <v>184</v>
      </c>
      <c r="H989" s="181" t="s">
        <v>135</v>
      </c>
      <c r="I989" s="181" t="s">
        <v>65</v>
      </c>
      <c r="J989" s="285" t="s">
        <v>161</v>
      </c>
      <c r="K989" s="506">
        <f>+INDEX(CEC_MARZO_2025!$N$352:$N$555,MATCH($B989,CEC_MARZO_2025!$B$352:$B$555,0))</f>
        <v>0.57841228753321217</v>
      </c>
    </row>
    <row r="990" spans="1:11" ht="16.5" x14ac:dyDescent="0.3">
      <c r="A990" s="67" t="str">
        <f t="shared" si="48"/>
        <v>PDBTCapacidadCentro Sur</v>
      </c>
      <c r="B990" s="250" t="str">
        <f t="shared" si="46"/>
        <v>PDBTCentro Sur</v>
      </c>
      <c r="C990" s="67" t="str">
        <f t="shared" si="47"/>
        <v>PDBTCapacidadEnergíaCentro Sur</v>
      </c>
      <c r="E990" s="180" t="s">
        <v>56</v>
      </c>
      <c r="F990" s="99" t="s">
        <v>185</v>
      </c>
      <c r="G990" s="99" t="s">
        <v>184</v>
      </c>
      <c r="H990" s="181" t="s">
        <v>135</v>
      </c>
      <c r="I990" s="181" t="s">
        <v>65</v>
      </c>
      <c r="J990" s="285" t="s">
        <v>161</v>
      </c>
      <c r="K990" s="506">
        <f>+INDEX(CEC_MARZO_2025!$N$352:$N$555,MATCH($B990,CEC_MARZO_2025!$B$352:$B$555,0))</f>
        <v>0.93518119038870662</v>
      </c>
    </row>
    <row r="991" spans="1:11" ht="16.5" x14ac:dyDescent="0.3">
      <c r="A991" s="67" t="str">
        <f t="shared" si="48"/>
        <v>GDBTCapacidadCentro Sur</v>
      </c>
      <c r="B991" s="250" t="str">
        <f t="shared" si="46"/>
        <v>GDBTCentro Sur</v>
      </c>
      <c r="C991" s="67" t="str">
        <f t="shared" si="47"/>
        <v>GDBTCapacidadPotenciaCentro Sur</v>
      </c>
      <c r="E991" s="187" t="s">
        <v>53</v>
      </c>
      <c r="F991" s="99" t="s">
        <v>185</v>
      </c>
      <c r="G991" s="99" t="s">
        <v>186</v>
      </c>
      <c r="H991" s="181" t="s">
        <v>136</v>
      </c>
      <c r="I991" s="181" t="s">
        <v>65</v>
      </c>
      <c r="J991" s="285" t="s">
        <v>161</v>
      </c>
      <c r="K991" s="506">
        <f>+INDEX(CEC_MARZO_2025!$N$352:$N$555,MATCH($B991,CEC_MARZO_2025!$B$352:$B$555,0))</f>
        <v>260.27745939372062</v>
      </c>
    </row>
    <row r="992" spans="1:11" ht="16.5" x14ac:dyDescent="0.3">
      <c r="A992" s="67" t="str">
        <f t="shared" si="48"/>
        <v>RABTCapacidadCentro Sur</v>
      </c>
      <c r="B992" s="250" t="str">
        <f t="shared" si="46"/>
        <v>RABTCentro Sur</v>
      </c>
      <c r="C992" s="67" t="str">
        <f t="shared" si="47"/>
        <v>RABTCapacidadEnergíaCentro Sur</v>
      </c>
      <c r="E992" s="187" t="s">
        <v>59</v>
      </c>
      <c r="F992" s="99" t="s">
        <v>185</v>
      </c>
      <c r="G992" s="99" t="s">
        <v>184</v>
      </c>
      <c r="H992" s="181" t="s">
        <v>135</v>
      </c>
      <c r="I992" s="181" t="s">
        <v>65</v>
      </c>
      <c r="J992" s="285" t="s">
        <v>161</v>
      </c>
      <c r="K992" s="506">
        <f>+INDEX(CEC_MARZO_2025!$N$352:$N$555,MATCH($B992,CEC_MARZO_2025!$B$352:$B$555,0))</f>
        <v>0.67281247592685445</v>
      </c>
    </row>
    <row r="993" spans="1:11" ht="16.5" x14ac:dyDescent="0.3">
      <c r="A993" s="67" t="str">
        <f t="shared" si="48"/>
        <v>APBTCapacidadCentro Sur</v>
      </c>
      <c r="B993" s="250" t="str">
        <f t="shared" ref="B993:B1056" si="49">E993&amp;I993</f>
        <v>APBTCentro Sur</v>
      </c>
      <c r="C993" s="67" t="str">
        <f t="shared" si="47"/>
        <v>APBTCapacidadEnergíaCentro Sur</v>
      </c>
      <c r="E993" s="187" t="s">
        <v>57</v>
      </c>
      <c r="F993" s="99" t="s">
        <v>185</v>
      </c>
      <c r="G993" s="99" t="s">
        <v>184</v>
      </c>
      <c r="H993" s="181" t="s">
        <v>135</v>
      </c>
      <c r="I993" s="181" t="s">
        <v>65</v>
      </c>
      <c r="J993" s="285" t="s">
        <v>161</v>
      </c>
      <c r="K993" s="506">
        <f>+INDEX(CEC_MARZO_2025!$N$352:$N$555,MATCH($B993,CEC_MARZO_2025!$B$352:$B$555,0))</f>
        <v>1.7536289470182764</v>
      </c>
    </row>
    <row r="994" spans="1:11" ht="16.5" x14ac:dyDescent="0.3">
      <c r="A994" s="67" t="str">
        <f t="shared" si="48"/>
        <v>APMTCapacidadCentro Sur</v>
      </c>
      <c r="B994" s="250" t="str">
        <f t="shared" si="49"/>
        <v>APMTCentro Sur</v>
      </c>
      <c r="C994" s="67" t="str">
        <f t="shared" si="47"/>
        <v>APMTCapacidadEnergíaCentro Sur</v>
      </c>
      <c r="E994" s="187" t="s">
        <v>58</v>
      </c>
      <c r="F994" s="99" t="s">
        <v>185</v>
      </c>
      <c r="G994" s="99" t="s">
        <v>184</v>
      </c>
      <c r="H994" s="181" t="s">
        <v>135</v>
      </c>
      <c r="I994" s="181" t="s">
        <v>65</v>
      </c>
      <c r="J994" s="285" t="s">
        <v>161</v>
      </c>
      <c r="K994" s="506">
        <f>+INDEX(CEC_MARZO_2025!$N$352:$N$555,MATCH($B994,CEC_MARZO_2025!$B$352:$B$555,0))</f>
        <v>1.0260155664971022</v>
      </c>
    </row>
    <row r="995" spans="1:11" ht="16.5" x14ac:dyDescent="0.3">
      <c r="A995" s="67" t="str">
        <f t="shared" si="48"/>
        <v>GDMTHCapacidadCentro Sur</v>
      </c>
      <c r="B995" s="250" t="str">
        <f t="shared" si="49"/>
        <v>GDMTHCentro Sur</v>
      </c>
      <c r="C995" s="67" t="str">
        <f t="shared" si="47"/>
        <v>GDMTHCapacidadPotenciaCentro Sur</v>
      </c>
      <c r="E995" s="180" t="s">
        <v>54</v>
      </c>
      <c r="F995" s="99" t="s">
        <v>185</v>
      </c>
      <c r="G995" s="99" t="s">
        <v>186</v>
      </c>
      <c r="H995" s="181" t="s">
        <v>136</v>
      </c>
      <c r="I995" s="181" t="s">
        <v>65</v>
      </c>
      <c r="J995" s="285" t="s">
        <v>161</v>
      </c>
      <c r="K995" s="506">
        <f>+INDEX(CEC_MARZO_2025!$N$352:$N$555,MATCH($B995,CEC_MARZO_2025!$B$352:$B$555,0))</f>
        <v>392.89245804835474</v>
      </c>
    </row>
    <row r="996" spans="1:11" ht="16.5" x14ac:dyDescent="0.3">
      <c r="A996" s="67" t="str">
        <f t="shared" si="48"/>
        <v>GDMTOCapacidadCentro Sur</v>
      </c>
      <c r="B996" s="250" t="str">
        <f t="shared" si="49"/>
        <v>GDMTOCentro Sur</v>
      </c>
      <c r="C996" s="67" t="str">
        <f t="shared" si="47"/>
        <v>GDMTOCapacidadPotenciaCentro Sur</v>
      </c>
      <c r="E996" s="180" t="s">
        <v>55</v>
      </c>
      <c r="F996" s="99" t="s">
        <v>185</v>
      </c>
      <c r="G996" s="99" t="s">
        <v>186</v>
      </c>
      <c r="H996" s="181" t="s">
        <v>136</v>
      </c>
      <c r="I996" s="181" t="s">
        <v>65</v>
      </c>
      <c r="J996" s="285" t="s">
        <v>161</v>
      </c>
      <c r="K996" s="506">
        <f>+INDEX(CEC_MARZO_2025!$N$352:$N$555,MATCH($B996,CEC_MARZO_2025!$B$352:$B$555,0))</f>
        <v>282.72612447265834</v>
      </c>
    </row>
    <row r="997" spans="1:11" ht="16.5" x14ac:dyDescent="0.3">
      <c r="A997" s="67" t="str">
        <f t="shared" si="48"/>
        <v>RAMTCapacidadCentro Sur</v>
      </c>
      <c r="B997" s="250" t="str">
        <f t="shared" si="49"/>
        <v>RAMTCentro Sur</v>
      </c>
      <c r="C997" s="67" t="str">
        <f t="shared" si="47"/>
        <v>RAMTCapacidadPotenciaCentro Sur</v>
      </c>
      <c r="E997" s="180" t="s">
        <v>60</v>
      </c>
      <c r="F997" s="99" t="s">
        <v>185</v>
      </c>
      <c r="G997" s="99" t="s">
        <v>186</v>
      </c>
      <c r="H997" s="181" t="s">
        <v>136</v>
      </c>
      <c r="I997" s="181" t="s">
        <v>65</v>
      </c>
      <c r="J997" s="285" t="s">
        <v>161</v>
      </c>
      <c r="K997" s="506">
        <f>+INDEX(CEC_MARZO_2025!$N$352:$N$555,MATCH($B997,CEC_MARZO_2025!$B$352:$B$555,0))</f>
        <v>166.01671302786477</v>
      </c>
    </row>
    <row r="998" spans="1:11" ht="16.5" x14ac:dyDescent="0.3">
      <c r="A998" s="67" t="str">
        <f t="shared" si="48"/>
        <v>DISTCapacidadCentro Sur</v>
      </c>
      <c r="B998" s="250" t="str">
        <f t="shared" si="49"/>
        <v>DISTCentro Sur</v>
      </c>
      <c r="C998" s="67" t="str">
        <f t="shared" si="47"/>
        <v>DISTCapacidadPotenciaCentro Sur</v>
      </c>
      <c r="E998" s="180" t="s">
        <v>51</v>
      </c>
      <c r="F998" s="99" t="s">
        <v>185</v>
      </c>
      <c r="G998" s="99" t="s">
        <v>186</v>
      </c>
      <c r="H998" s="181" t="s">
        <v>136</v>
      </c>
      <c r="I998" s="181" t="s">
        <v>65</v>
      </c>
      <c r="J998" s="285" t="s">
        <v>161</v>
      </c>
      <c r="K998" s="506">
        <f>+INDEX(CEC_MARZO_2025!$N$352:$N$555,MATCH($B998,CEC_MARZO_2025!$B$352:$B$555,0))</f>
        <v>432.62348922789897</v>
      </c>
    </row>
    <row r="999" spans="1:11" ht="16.5" x14ac:dyDescent="0.3">
      <c r="A999" s="67" t="str">
        <f t="shared" si="48"/>
        <v>DITCapacidadCentro Sur</v>
      </c>
      <c r="B999" s="250" t="str">
        <f t="shared" si="49"/>
        <v>DITCentro Sur</v>
      </c>
      <c r="C999" s="67" t="str">
        <f t="shared" si="47"/>
        <v>DITCapacidadPotenciaCentro Sur</v>
      </c>
      <c r="E999" s="180" t="s">
        <v>52</v>
      </c>
      <c r="F999" s="99" t="s">
        <v>185</v>
      </c>
      <c r="G999" s="99" t="s">
        <v>186</v>
      </c>
      <c r="H999" s="181" t="s">
        <v>136</v>
      </c>
      <c r="I999" s="181" t="s">
        <v>65</v>
      </c>
      <c r="J999" s="285" t="s">
        <v>161</v>
      </c>
      <c r="K999" s="506">
        <f>+INDEX(CEC_MARZO_2025!$N$352:$N$555,MATCH($B999,CEC_MARZO_2025!$B$352:$B$555,0))</f>
        <v>432.62348922789897</v>
      </c>
    </row>
    <row r="1000" spans="1:11" ht="16.5" x14ac:dyDescent="0.3">
      <c r="A1000" s="67" t="str">
        <f t="shared" si="48"/>
        <v>DB1CapacidadGolfo Centro</v>
      </c>
      <c r="B1000" s="250" t="str">
        <f t="shared" si="49"/>
        <v>DB1Golfo Centro</v>
      </c>
      <c r="C1000" s="67" t="str">
        <f t="shared" si="47"/>
        <v>DB1CapacidadEnergíaGolfo Centro</v>
      </c>
      <c r="E1000" s="180" t="s">
        <v>48</v>
      </c>
      <c r="F1000" s="99" t="s">
        <v>185</v>
      </c>
      <c r="G1000" s="99" t="s">
        <v>184</v>
      </c>
      <c r="H1000" s="181" t="s">
        <v>135</v>
      </c>
      <c r="I1000" s="181" t="s">
        <v>66</v>
      </c>
      <c r="J1000" s="285" t="s">
        <v>161</v>
      </c>
      <c r="K1000" s="506">
        <f>+INDEX(CEC_MARZO_2025!$N$352:$N$555,MATCH($B1000,CEC_MARZO_2025!$B$352:$B$555,0))</f>
        <v>0.50859743647469291</v>
      </c>
    </row>
    <row r="1001" spans="1:11" ht="16.5" x14ac:dyDescent="0.3">
      <c r="A1001" s="67" t="str">
        <f t="shared" si="48"/>
        <v>DB2CapacidadGolfo Centro</v>
      </c>
      <c r="B1001" s="250" t="str">
        <f t="shared" si="49"/>
        <v>DB2Golfo Centro</v>
      </c>
      <c r="C1001" s="67" t="str">
        <f t="shared" si="47"/>
        <v>DB2CapacidadEnergíaGolfo Centro</v>
      </c>
      <c r="E1001" s="180" t="s">
        <v>50</v>
      </c>
      <c r="F1001" s="99" t="s">
        <v>185</v>
      </c>
      <c r="G1001" s="99" t="s">
        <v>184</v>
      </c>
      <c r="H1001" s="181" t="s">
        <v>135</v>
      </c>
      <c r="I1001" s="181" t="s">
        <v>66</v>
      </c>
      <c r="J1001" s="285" t="s">
        <v>161</v>
      </c>
      <c r="K1001" s="506">
        <f>+INDEX(CEC_MARZO_2025!$N$352:$N$555,MATCH($B1001,CEC_MARZO_2025!$B$352:$B$555,0))</f>
        <v>0.50634534450506363</v>
      </c>
    </row>
    <row r="1002" spans="1:11" ht="16.5" x14ac:dyDescent="0.3">
      <c r="A1002" s="67" t="str">
        <f t="shared" si="48"/>
        <v>PDBTCapacidadGolfo Centro</v>
      </c>
      <c r="B1002" s="250" t="str">
        <f t="shared" si="49"/>
        <v>PDBTGolfo Centro</v>
      </c>
      <c r="C1002" s="67" t="str">
        <f t="shared" si="47"/>
        <v>PDBTCapacidadEnergíaGolfo Centro</v>
      </c>
      <c r="E1002" s="180" t="s">
        <v>56</v>
      </c>
      <c r="F1002" s="99" t="s">
        <v>185</v>
      </c>
      <c r="G1002" s="99" t="s">
        <v>184</v>
      </c>
      <c r="H1002" s="181" t="s">
        <v>135</v>
      </c>
      <c r="I1002" s="181" t="s">
        <v>66</v>
      </c>
      <c r="J1002" s="285" t="s">
        <v>161</v>
      </c>
      <c r="K1002" s="506">
        <f>+INDEX(CEC_MARZO_2025!$N$352:$N$555,MATCH($B1002,CEC_MARZO_2025!$B$352:$B$555,0))</f>
        <v>1.0922646052703737</v>
      </c>
    </row>
    <row r="1003" spans="1:11" ht="16.5" x14ac:dyDescent="0.3">
      <c r="A1003" s="67" t="str">
        <f t="shared" si="48"/>
        <v>GDBTCapacidadGolfo Centro</v>
      </c>
      <c r="B1003" s="250" t="str">
        <f t="shared" si="49"/>
        <v>GDBTGolfo Centro</v>
      </c>
      <c r="C1003" s="67" t="str">
        <f t="shared" si="47"/>
        <v>GDBTCapacidadPotenciaGolfo Centro</v>
      </c>
      <c r="E1003" s="180" t="s">
        <v>53</v>
      </c>
      <c r="F1003" s="99" t="s">
        <v>185</v>
      </c>
      <c r="G1003" s="99" t="s">
        <v>186</v>
      </c>
      <c r="H1003" s="181" t="s">
        <v>136</v>
      </c>
      <c r="I1003" s="181" t="s">
        <v>66</v>
      </c>
      <c r="J1003" s="285" t="s">
        <v>161</v>
      </c>
      <c r="K1003" s="506">
        <f>+INDEX(CEC_MARZO_2025!$N$352:$N$555,MATCH($B1003,CEC_MARZO_2025!$B$352:$B$555,0))</f>
        <v>327.35977219575557</v>
      </c>
    </row>
    <row r="1004" spans="1:11" ht="16.5" x14ac:dyDescent="0.3">
      <c r="A1004" s="67" t="str">
        <f t="shared" si="48"/>
        <v>RABTCapacidadGolfo Centro</v>
      </c>
      <c r="B1004" s="250" t="str">
        <f t="shared" si="49"/>
        <v>RABTGolfo Centro</v>
      </c>
      <c r="C1004" s="67" t="str">
        <f t="shared" si="47"/>
        <v>RABTCapacidadEnergíaGolfo Centro</v>
      </c>
      <c r="E1004" s="180" t="s">
        <v>59</v>
      </c>
      <c r="F1004" s="99" t="s">
        <v>185</v>
      </c>
      <c r="G1004" s="99" t="s">
        <v>184</v>
      </c>
      <c r="H1004" s="181" t="s">
        <v>135</v>
      </c>
      <c r="I1004" s="181" t="s">
        <v>66</v>
      </c>
      <c r="J1004" s="285" t="s">
        <v>161</v>
      </c>
      <c r="K1004" s="506">
        <f>+INDEX(CEC_MARZO_2025!$N$352:$N$555,MATCH($B1004,CEC_MARZO_2025!$B$352:$B$555,0))</f>
        <v>0.58347949446487846</v>
      </c>
    </row>
    <row r="1005" spans="1:11" ht="16.5" x14ac:dyDescent="0.3">
      <c r="A1005" s="67" t="str">
        <f t="shared" si="48"/>
        <v>APBTCapacidadGolfo Centro</v>
      </c>
      <c r="B1005" s="250" t="str">
        <f t="shared" si="49"/>
        <v>APBTGolfo Centro</v>
      </c>
      <c r="C1005" s="67" t="str">
        <f t="shared" si="47"/>
        <v>APBTCapacidadEnergíaGolfo Centro</v>
      </c>
      <c r="E1005" s="180" t="s">
        <v>57</v>
      </c>
      <c r="F1005" s="99" t="s">
        <v>185</v>
      </c>
      <c r="G1005" s="99" t="s">
        <v>184</v>
      </c>
      <c r="H1005" s="181" t="s">
        <v>135</v>
      </c>
      <c r="I1005" s="181" t="s">
        <v>66</v>
      </c>
      <c r="J1005" s="285" t="s">
        <v>161</v>
      </c>
      <c r="K1005" s="506">
        <f>+INDEX(CEC_MARZO_2025!$N$352:$N$555,MATCH($B1005,CEC_MARZO_2025!$B$352:$B$555,0))</f>
        <v>1.5205374281616102</v>
      </c>
    </row>
    <row r="1006" spans="1:11" ht="16.5" x14ac:dyDescent="0.3">
      <c r="A1006" s="67" t="str">
        <f t="shared" si="48"/>
        <v>APMTCapacidadGolfo Centro</v>
      </c>
      <c r="B1006" s="250" t="str">
        <f t="shared" si="49"/>
        <v>APMTGolfo Centro</v>
      </c>
      <c r="C1006" s="67" t="str">
        <f t="shared" si="47"/>
        <v>APMTCapacidadEnergíaGolfo Centro</v>
      </c>
      <c r="E1006" s="180" t="s">
        <v>58</v>
      </c>
      <c r="F1006" s="99" t="s">
        <v>185</v>
      </c>
      <c r="G1006" s="99" t="s">
        <v>184</v>
      </c>
      <c r="H1006" s="181" t="s">
        <v>135</v>
      </c>
      <c r="I1006" s="181" t="s">
        <v>66</v>
      </c>
      <c r="J1006" s="285" t="s">
        <v>161</v>
      </c>
      <c r="K1006" s="506">
        <f>+INDEX(CEC_MARZO_2025!$N$352:$N$555,MATCH($B1006,CEC_MARZO_2025!$B$352:$B$555,0))</f>
        <v>1.2328326790414246</v>
      </c>
    </row>
    <row r="1007" spans="1:11" ht="16.5" x14ac:dyDescent="0.3">
      <c r="A1007" s="67" t="str">
        <f t="shared" si="48"/>
        <v>GDMTHCapacidadGolfo Centro</v>
      </c>
      <c r="B1007" s="250" t="str">
        <f t="shared" si="49"/>
        <v>GDMTHGolfo Centro</v>
      </c>
      <c r="C1007" s="67" t="str">
        <f t="shared" si="47"/>
        <v>GDMTHCapacidadPotenciaGolfo Centro</v>
      </c>
      <c r="E1007" s="187" t="s">
        <v>54</v>
      </c>
      <c r="F1007" s="99" t="s">
        <v>185</v>
      </c>
      <c r="G1007" s="99" t="s">
        <v>186</v>
      </c>
      <c r="H1007" s="181" t="s">
        <v>136</v>
      </c>
      <c r="I1007" s="181" t="s">
        <v>66</v>
      </c>
      <c r="J1007" s="285" t="s">
        <v>161</v>
      </c>
      <c r="K1007" s="506">
        <f>+INDEX(CEC_MARZO_2025!$N$352:$N$555,MATCH($B1007,CEC_MARZO_2025!$B$352:$B$555,0))</f>
        <v>422.30515452037872</v>
      </c>
    </row>
    <row r="1008" spans="1:11" ht="16.5" x14ac:dyDescent="0.3">
      <c r="A1008" s="67" t="str">
        <f t="shared" si="48"/>
        <v>GDMTOCapacidadGolfo Centro</v>
      </c>
      <c r="B1008" s="250" t="str">
        <f t="shared" si="49"/>
        <v>GDMTOGolfo Centro</v>
      </c>
      <c r="C1008" s="67" t="str">
        <f t="shared" si="47"/>
        <v>GDMTOCapacidadPotenciaGolfo Centro</v>
      </c>
      <c r="E1008" s="187" t="s">
        <v>55</v>
      </c>
      <c r="F1008" s="99" t="s">
        <v>185</v>
      </c>
      <c r="G1008" s="99" t="s">
        <v>186</v>
      </c>
      <c r="H1008" s="181" t="s">
        <v>136</v>
      </c>
      <c r="I1008" s="181" t="s">
        <v>66</v>
      </c>
      <c r="J1008" s="285" t="s">
        <v>161</v>
      </c>
      <c r="K1008" s="506">
        <f>+INDEX(CEC_MARZO_2025!$N$352:$N$555,MATCH($B1008,CEC_MARZO_2025!$B$352:$B$555,0))</f>
        <v>345.67941432270794</v>
      </c>
    </row>
    <row r="1009" spans="1:11" ht="16.5" x14ac:dyDescent="0.3">
      <c r="A1009" s="67" t="str">
        <f t="shared" si="48"/>
        <v>RAMTCapacidadGolfo Centro</v>
      </c>
      <c r="B1009" s="250" t="str">
        <f t="shared" si="49"/>
        <v>RAMTGolfo Centro</v>
      </c>
      <c r="C1009" s="67" t="str">
        <f t="shared" si="47"/>
        <v>RAMTCapacidadPotenciaGolfo Centro</v>
      </c>
      <c r="E1009" s="180" t="s">
        <v>60</v>
      </c>
      <c r="F1009" s="99" t="s">
        <v>185</v>
      </c>
      <c r="G1009" s="99" t="s">
        <v>186</v>
      </c>
      <c r="H1009" s="181" t="s">
        <v>136</v>
      </c>
      <c r="I1009" s="181" t="s">
        <v>66</v>
      </c>
      <c r="J1009" s="285" t="s">
        <v>161</v>
      </c>
      <c r="K1009" s="506">
        <f>+INDEX(CEC_MARZO_2025!$N$352:$N$555,MATCH($B1009,CEC_MARZO_2025!$B$352:$B$555,0))</f>
        <v>166.01671302786477</v>
      </c>
    </row>
    <row r="1010" spans="1:11" ht="16.5" x14ac:dyDescent="0.3">
      <c r="A1010" s="67" t="str">
        <f t="shared" si="48"/>
        <v>DISTCapacidadGolfo Centro</v>
      </c>
      <c r="B1010" s="250" t="str">
        <f t="shared" si="49"/>
        <v>DISTGolfo Centro</v>
      </c>
      <c r="C1010" s="67" t="str">
        <f t="shared" si="47"/>
        <v>DISTCapacidadPotenciaGolfo Centro</v>
      </c>
      <c r="E1010" s="180" t="s">
        <v>51</v>
      </c>
      <c r="F1010" s="99" t="s">
        <v>185</v>
      </c>
      <c r="G1010" s="99" t="s">
        <v>186</v>
      </c>
      <c r="H1010" s="181" t="s">
        <v>136</v>
      </c>
      <c r="I1010" s="181" t="s">
        <v>66</v>
      </c>
      <c r="J1010" s="285" t="s">
        <v>161</v>
      </c>
      <c r="K1010" s="506">
        <f>+INDEX(CEC_MARZO_2025!$N$352:$N$555,MATCH($B1010,CEC_MARZO_2025!$B$352:$B$555,0))</f>
        <v>432.62348922789897</v>
      </c>
    </row>
    <row r="1011" spans="1:11" ht="16.5" x14ac:dyDescent="0.3">
      <c r="A1011" s="67" t="str">
        <f t="shared" si="48"/>
        <v>DITCapacidadGolfo Centro</v>
      </c>
      <c r="B1011" s="250" t="str">
        <f t="shared" si="49"/>
        <v>DITGolfo Centro</v>
      </c>
      <c r="C1011" s="67" t="str">
        <f t="shared" si="47"/>
        <v>DITCapacidadPotenciaGolfo Centro</v>
      </c>
      <c r="E1011" s="180" t="s">
        <v>52</v>
      </c>
      <c r="F1011" s="99" t="s">
        <v>185</v>
      </c>
      <c r="G1011" s="99" t="s">
        <v>186</v>
      </c>
      <c r="H1011" s="181" t="s">
        <v>136</v>
      </c>
      <c r="I1011" s="181" t="s">
        <v>66</v>
      </c>
      <c r="J1011" s="285" t="s">
        <v>161</v>
      </c>
      <c r="K1011" s="506">
        <f>+INDEX(CEC_MARZO_2025!$N$352:$N$555,MATCH($B1011,CEC_MARZO_2025!$B$352:$B$555,0))</f>
        <v>432.62348922789897</v>
      </c>
    </row>
    <row r="1012" spans="1:11" ht="16.5" x14ac:dyDescent="0.3">
      <c r="A1012" s="67" t="str">
        <f t="shared" si="48"/>
        <v>DB1CapacidadGolfo Norte</v>
      </c>
      <c r="B1012" s="250" t="str">
        <f t="shared" si="49"/>
        <v>DB1Golfo Norte</v>
      </c>
      <c r="C1012" s="67" t="str">
        <f t="shared" si="47"/>
        <v>DB1CapacidadEnergíaGolfo Norte</v>
      </c>
      <c r="E1012" s="180" t="s">
        <v>48</v>
      </c>
      <c r="F1012" s="99" t="s">
        <v>185</v>
      </c>
      <c r="G1012" s="99" t="s">
        <v>184</v>
      </c>
      <c r="H1012" s="181" t="s">
        <v>135</v>
      </c>
      <c r="I1012" s="181" t="s">
        <v>67</v>
      </c>
      <c r="J1012" s="285" t="s">
        <v>161</v>
      </c>
      <c r="K1012" s="506">
        <f>+INDEX(CEC_MARZO_2025!$N$352:$N$555,MATCH($B1012,CEC_MARZO_2025!$B$352:$B$555,0))</f>
        <v>0.54857206893561916</v>
      </c>
    </row>
    <row r="1013" spans="1:11" ht="16.5" x14ac:dyDescent="0.3">
      <c r="A1013" s="67" t="str">
        <f t="shared" si="48"/>
        <v>DB2CapacidadGolfo Norte</v>
      </c>
      <c r="B1013" s="250" t="str">
        <f t="shared" si="49"/>
        <v>DB2Golfo Norte</v>
      </c>
      <c r="C1013" s="67" t="str">
        <f t="shared" si="47"/>
        <v>DB2CapacidadEnergíaGolfo Norte</v>
      </c>
      <c r="E1013" s="180" t="s">
        <v>50</v>
      </c>
      <c r="F1013" s="99" t="s">
        <v>185</v>
      </c>
      <c r="G1013" s="99" t="s">
        <v>184</v>
      </c>
      <c r="H1013" s="181" t="s">
        <v>135</v>
      </c>
      <c r="I1013" s="181" t="s">
        <v>67</v>
      </c>
      <c r="J1013" s="285" t="s">
        <v>161</v>
      </c>
      <c r="K1013" s="506">
        <f>+INDEX(CEC_MARZO_2025!$N$352:$N$555,MATCH($B1013,CEC_MARZO_2025!$B$352:$B$555,0))</f>
        <v>0.54613230263518686</v>
      </c>
    </row>
    <row r="1014" spans="1:11" ht="16.5" x14ac:dyDescent="0.3">
      <c r="A1014" s="67" t="str">
        <f t="shared" si="48"/>
        <v>PDBTCapacidadGolfo Norte</v>
      </c>
      <c r="B1014" s="250" t="str">
        <f t="shared" si="49"/>
        <v>PDBTGolfo Norte</v>
      </c>
      <c r="C1014" s="67" t="str">
        <f t="shared" si="47"/>
        <v>PDBTCapacidadEnergíaGolfo Norte</v>
      </c>
      <c r="E1014" s="180" t="s">
        <v>56</v>
      </c>
      <c r="F1014" s="99" t="s">
        <v>185</v>
      </c>
      <c r="G1014" s="99" t="s">
        <v>184</v>
      </c>
      <c r="H1014" s="181" t="s">
        <v>135</v>
      </c>
      <c r="I1014" s="181" t="s">
        <v>67</v>
      </c>
      <c r="J1014" s="285" t="s">
        <v>161</v>
      </c>
      <c r="K1014" s="506">
        <f>+INDEX(CEC_MARZO_2025!$N$352:$N$555,MATCH($B1014,CEC_MARZO_2025!$B$352:$B$555,0))</f>
        <v>1.1785947974395097</v>
      </c>
    </row>
    <row r="1015" spans="1:11" ht="16.5" x14ac:dyDescent="0.3">
      <c r="A1015" s="67" t="str">
        <f t="shared" si="48"/>
        <v>GDBTCapacidadGolfo Norte</v>
      </c>
      <c r="B1015" s="250" t="str">
        <f t="shared" si="49"/>
        <v>GDBTGolfo Norte</v>
      </c>
      <c r="C1015" s="67" t="str">
        <f t="shared" si="47"/>
        <v>GDBTCapacidadPotenciaGolfo Norte</v>
      </c>
      <c r="E1015" s="187" t="s">
        <v>53</v>
      </c>
      <c r="F1015" s="99" t="s">
        <v>185</v>
      </c>
      <c r="G1015" s="99" t="s">
        <v>186</v>
      </c>
      <c r="H1015" s="181" t="s">
        <v>136</v>
      </c>
      <c r="I1015" s="181" t="s">
        <v>67</v>
      </c>
      <c r="J1015" s="285" t="s">
        <v>161</v>
      </c>
      <c r="K1015" s="506">
        <f>+INDEX(CEC_MARZO_2025!$N$352:$N$555,MATCH($B1015,CEC_MARZO_2025!$B$352:$B$555,0))</f>
        <v>287.343851382053</v>
      </c>
    </row>
    <row r="1016" spans="1:11" ht="16.5" x14ac:dyDescent="0.3">
      <c r="A1016" s="67" t="str">
        <f t="shared" si="48"/>
        <v>RABTCapacidadGolfo Norte</v>
      </c>
      <c r="B1016" s="250" t="str">
        <f t="shared" si="49"/>
        <v>RABTGolfo Norte</v>
      </c>
      <c r="C1016" s="67" t="str">
        <f t="shared" si="47"/>
        <v>RABTCapacidadEnergíaGolfo Norte</v>
      </c>
      <c r="E1016" s="187" t="s">
        <v>59</v>
      </c>
      <c r="F1016" s="99" t="s">
        <v>185</v>
      </c>
      <c r="G1016" s="99" t="s">
        <v>184</v>
      </c>
      <c r="H1016" s="181" t="s">
        <v>135</v>
      </c>
      <c r="I1016" s="181" t="s">
        <v>67</v>
      </c>
      <c r="J1016" s="285" t="s">
        <v>161</v>
      </c>
      <c r="K1016" s="506">
        <f>+INDEX(CEC_MARZO_2025!$N$352:$N$555,MATCH($B1016,CEC_MARZO_2025!$B$352:$B$555,0))</f>
        <v>0.63283784346592831</v>
      </c>
    </row>
    <row r="1017" spans="1:11" ht="16.5" x14ac:dyDescent="0.3">
      <c r="A1017" s="67" t="str">
        <f t="shared" si="48"/>
        <v>APBTCapacidadGolfo Norte</v>
      </c>
      <c r="B1017" s="250" t="str">
        <f t="shared" si="49"/>
        <v>APBTGolfo Norte</v>
      </c>
      <c r="C1017" s="67" t="str">
        <f t="shared" si="47"/>
        <v>APBTCapacidadEnergíaGolfo Norte</v>
      </c>
      <c r="E1017" s="187" t="s">
        <v>57</v>
      </c>
      <c r="F1017" s="99" t="s">
        <v>185</v>
      </c>
      <c r="G1017" s="99" t="s">
        <v>184</v>
      </c>
      <c r="H1017" s="181" t="s">
        <v>135</v>
      </c>
      <c r="I1017" s="181" t="s">
        <v>67</v>
      </c>
      <c r="J1017" s="285" t="s">
        <v>161</v>
      </c>
      <c r="K1017" s="506">
        <f>+INDEX(CEC_MARZO_2025!$N$352:$N$555,MATCH($B1017,CEC_MARZO_2025!$B$352:$B$555,0))</f>
        <v>1.6489066704305007</v>
      </c>
    </row>
    <row r="1018" spans="1:11" ht="16.5" x14ac:dyDescent="0.3">
      <c r="A1018" s="67" t="str">
        <f t="shared" si="48"/>
        <v>APMTCapacidadGolfo Norte</v>
      </c>
      <c r="B1018" s="250" t="str">
        <f t="shared" si="49"/>
        <v>APMTGolfo Norte</v>
      </c>
      <c r="C1018" s="67" t="str">
        <f t="shared" si="47"/>
        <v>APMTCapacidadEnergíaGolfo Norte</v>
      </c>
      <c r="E1018" s="187" t="s">
        <v>58</v>
      </c>
      <c r="F1018" s="99" t="s">
        <v>185</v>
      </c>
      <c r="G1018" s="99" t="s">
        <v>184</v>
      </c>
      <c r="H1018" s="181" t="s">
        <v>135</v>
      </c>
      <c r="I1018" s="181" t="s">
        <v>67</v>
      </c>
      <c r="J1018" s="285" t="s">
        <v>161</v>
      </c>
      <c r="K1018" s="506">
        <f>+INDEX(CEC_MARZO_2025!$N$352:$N$555,MATCH($B1018,CEC_MARZO_2025!$B$352:$B$555,0))</f>
        <v>1.2225105908472877</v>
      </c>
    </row>
    <row r="1019" spans="1:11" ht="16.5" x14ac:dyDescent="0.3">
      <c r="A1019" s="67" t="str">
        <f t="shared" si="48"/>
        <v>GDMTHCapacidadGolfo Norte</v>
      </c>
      <c r="B1019" s="250" t="str">
        <f t="shared" si="49"/>
        <v>GDMTHGolfo Norte</v>
      </c>
      <c r="C1019" s="67" t="str">
        <f t="shared" si="47"/>
        <v>GDMTHCapacidadPotenciaGolfo Norte</v>
      </c>
      <c r="E1019" s="180" t="s">
        <v>54</v>
      </c>
      <c r="F1019" s="99" t="s">
        <v>185</v>
      </c>
      <c r="G1019" s="99" t="s">
        <v>186</v>
      </c>
      <c r="H1019" s="181" t="s">
        <v>136</v>
      </c>
      <c r="I1019" s="181" t="s">
        <v>67</v>
      </c>
      <c r="J1019" s="285" t="s">
        <v>161</v>
      </c>
      <c r="K1019" s="506">
        <f>+INDEX(CEC_MARZO_2025!$N$352:$N$555,MATCH($B1019,CEC_MARZO_2025!$B$352:$B$555,0))</f>
        <v>432.62348922789897</v>
      </c>
    </row>
    <row r="1020" spans="1:11" ht="16.5" x14ac:dyDescent="0.3">
      <c r="A1020" s="67" t="str">
        <f t="shared" si="48"/>
        <v>GDMTOCapacidadGolfo Norte</v>
      </c>
      <c r="B1020" s="250" t="str">
        <f t="shared" si="49"/>
        <v>GDMTOGolfo Norte</v>
      </c>
      <c r="C1020" s="67" t="str">
        <f t="shared" si="47"/>
        <v>GDMTOCapacidadPotenciaGolfo Norte</v>
      </c>
      <c r="E1020" s="180" t="s">
        <v>55</v>
      </c>
      <c r="F1020" s="99" t="s">
        <v>185</v>
      </c>
      <c r="G1020" s="99" t="s">
        <v>186</v>
      </c>
      <c r="H1020" s="181" t="s">
        <v>136</v>
      </c>
      <c r="I1020" s="181" t="s">
        <v>67</v>
      </c>
      <c r="J1020" s="285" t="s">
        <v>161</v>
      </c>
      <c r="K1020" s="506">
        <f>+INDEX(CEC_MARZO_2025!$N$352:$N$555,MATCH($B1020,CEC_MARZO_2025!$B$352:$B$555,0))</f>
        <v>367.20960122669811</v>
      </c>
    </row>
    <row r="1021" spans="1:11" ht="16.5" x14ac:dyDescent="0.3">
      <c r="A1021" s="67" t="str">
        <f t="shared" si="48"/>
        <v>RAMTCapacidadGolfo Norte</v>
      </c>
      <c r="B1021" s="250" t="str">
        <f t="shared" si="49"/>
        <v>RAMTGolfo Norte</v>
      </c>
      <c r="C1021" s="67" t="str">
        <f t="shared" si="47"/>
        <v>RAMTCapacidadPotenciaGolfo Norte</v>
      </c>
      <c r="E1021" s="180" t="s">
        <v>60</v>
      </c>
      <c r="F1021" s="99" t="s">
        <v>185</v>
      </c>
      <c r="G1021" s="99" t="s">
        <v>186</v>
      </c>
      <c r="H1021" s="181" t="s">
        <v>136</v>
      </c>
      <c r="I1021" s="181" t="s">
        <v>67</v>
      </c>
      <c r="J1021" s="285" t="s">
        <v>161</v>
      </c>
      <c r="K1021" s="506">
        <f>+INDEX(CEC_MARZO_2025!$N$352:$N$555,MATCH($B1021,CEC_MARZO_2025!$B$352:$B$555,0))</f>
        <v>166.01671302786477</v>
      </c>
    </row>
    <row r="1022" spans="1:11" ht="16.5" x14ac:dyDescent="0.3">
      <c r="A1022" s="67" t="str">
        <f t="shared" si="48"/>
        <v>DISTCapacidadGolfo Norte</v>
      </c>
      <c r="B1022" s="250" t="str">
        <f t="shared" si="49"/>
        <v>DISTGolfo Norte</v>
      </c>
      <c r="C1022" s="67" t="str">
        <f t="shared" si="47"/>
        <v>DISTCapacidadPotenciaGolfo Norte</v>
      </c>
      <c r="E1022" s="180" t="s">
        <v>51</v>
      </c>
      <c r="F1022" s="99" t="s">
        <v>185</v>
      </c>
      <c r="G1022" s="99" t="s">
        <v>186</v>
      </c>
      <c r="H1022" s="181" t="s">
        <v>136</v>
      </c>
      <c r="I1022" s="181" t="s">
        <v>67</v>
      </c>
      <c r="J1022" s="285" t="s">
        <v>161</v>
      </c>
      <c r="K1022" s="506">
        <f>+INDEX(CEC_MARZO_2025!$N$352:$N$555,MATCH($B1022,CEC_MARZO_2025!$B$352:$B$555,0))</f>
        <v>432.62348922789897</v>
      </c>
    </row>
    <row r="1023" spans="1:11" ht="16.5" x14ac:dyDescent="0.3">
      <c r="A1023" s="67" t="str">
        <f t="shared" si="48"/>
        <v>DITCapacidadGolfo Norte</v>
      </c>
      <c r="B1023" s="250" t="str">
        <f t="shared" si="49"/>
        <v>DITGolfo Norte</v>
      </c>
      <c r="C1023" s="67" t="str">
        <f t="shared" si="47"/>
        <v>DITCapacidadPotenciaGolfo Norte</v>
      </c>
      <c r="E1023" s="180" t="s">
        <v>52</v>
      </c>
      <c r="F1023" s="99" t="s">
        <v>185</v>
      </c>
      <c r="G1023" s="99" t="s">
        <v>186</v>
      </c>
      <c r="H1023" s="181" t="s">
        <v>136</v>
      </c>
      <c r="I1023" s="181" t="s">
        <v>67</v>
      </c>
      <c r="J1023" s="285" t="s">
        <v>161</v>
      </c>
      <c r="K1023" s="506">
        <f>+INDEX(CEC_MARZO_2025!$N$352:$N$555,MATCH($B1023,CEC_MARZO_2025!$B$352:$B$555,0))</f>
        <v>432.62348922789897</v>
      </c>
    </row>
    <row r="1024" spans="1:11" ht="16.5" x14ac:dyDescent="0.3">
      <c r="A1024" s="67" t="str">
        <f t="shared" si="48"/>
        <v>DB1CapacidadJalisco</v>
      </c>
      <c r="B1024" s="250" t="str">
        <f t="shared" si="49"/>
        <v>DB1Jalisco</v>
      </c>
      <c r="C1024" s="67" t="str">
        <f t="shared" si="47"/>
        <v>DB1CapacidadEnergíaJalisco</v>
      </c>
      <c r="E1024" s="187" t="s">
        <v>48</v>
      </c>
      <c r="F1024" s="99" t="s">
        <v>185</v>
      </c>
      <c r="G1024" s="99" t="s">
        <v>184</v>
      </c>
      <c r="H1024" s="181" t="s">
        <v>135</v>
      </c>
      <c r="I1024" s="181" t="s">
        <v>68</v>
      </c>
      <c r="J1024" s="285" t="s">
        <v>161</v>
      </c>
      <c r="K1024" s="506">
        <f>+INDEX(CEC_MARZO_2025!$N$352:$N$555,MATCH($B1024,CEC_MARZO_2025!$B$352:$B$555,0))</f>
        <v>0.54125277003432248</v>
      </c>
    </row>
    <row r="1025" spans="1:11" ht="16.5" x14ac:dyDescent="0.3">
      <c r="A1025" s="67" t="str">
        <f t="shared" si="48"/>
        <v>DB2CapacidadJalisco</v>
      </c>
      <c r="B1025" s="250" t="str">
        <f t="shared" si="49"/>
        <v>DB2Jalisco</v>
      </c>
      <c r="C1025" s="67" t="str">
        <f t="shared" si="47"/>
        <v>DB2CapacidadEnergíaJalisco</v>
      </c>
      <c r="E1025" s="180" t="s">
        <v>50</v>
      </c>
      <c r="F1025" s="99" t="s">
        <v>185</v>
      </c>
      <c r="G1025" s="99" t="s">
        <v>184</v>
      </c>
      <c r="H1025" s="181" t="s">
        <v>135</v>
      </c>
      <c r="I1025" s="181" t="s">
        <v>68</v>
      </c>
      <c r="J1025" s="285" t="s">
        <v>161</v>
      </c>
      <c r="K1025" s="506">
        <f>+INDEX(CEC_MARZO_2025!$N$352:$N$555,MATCH($B1025,CEC_MARZO_2025!$B$352:$B$555,0))</f>
        <v>0.53881300373389052</v>
      </c>
    </row>
    <row r="1026" spans="1:11" ht="16.5" x14ac:dyDescent="0.3">
      <c r="A1026" s="67" t="str">
        <f t="shared" si="48"/>
        <v>PDBTCapacidadJalisco</v>
      </c>
      <c r="B1026" s="250" t="str">
        <f t="shared" si="49"/>
        <v>PDBTJalisco</v>
      </c>
      <c r="C1026" s="67" t="str">
        <f t="shared" si="47"/>
        <v>PDBTCapacidadEnergíaJalisco</v>
      </c>
      <c r="E1026" s="180" t="s">
        <v>56</v>
      </c>
      <c r="F1026" s="99" t="s">
        <v>185</v>
      </c>
      <c r="G1026" s="99" t="s">
        <v>184</v>
      </c>
      <c r="H1026" s="181" t="s">
        <v>135</v>
      </c>
      <c r="I1026" s="181" t="s">
        <v>68</v>
      </c>
      <c r="J1026" s="285" t="s">
        <v>161</v>
      </c>
      <c r="K1026" s="506">
        <f>+INDEX(CEC_MARZO_2025!$N$352:$N$555,MATCH($B1026,CEC_MARZO_2025!$B$352:$B$555,0))</f>
        <v>1.1630178279829051</v>
      </c>
    </row>
    <row r="1027" spans="1:11" ht="16.5" x14ac:dyDescent="0.3">
      <c r="A1027" s="67" t="str">
        <f t="shared" si="48"/>
        <v>GDBTCapacidadJalisco</v>
      </c>
      <c r="B1027" s="250" t="str">
        <f t="shared" si="49"/>
        <v>GDBTJalisco</v>
      </c>
      <c r="C1027" s="67" t="str">
        <f t="shared" si="47"/>
        <v>GDBTCapacidadPotenciaJalisco</v>
      </c>
      <c r="E1027" s="180" t="s">
        <v>53</v>
      </c>
      <c r="F1027" s="99" t="s">
        <v>185</v>
      </c>
      <c r="G1027" s="99" t="s">
        <v>186</v>
      </c>
      <c r="H1027" s="181" t="s">
        <v>136</v>
      </c>
      <c r="I1027" s="181" t="s">
        <v>68</v>
      </c>
      <c r="J1027" s="285" t="s">
        <v>161</v>
      </c>
      <c r="K1027" s="506">
        <f>+INDEX(CEC_MARZO_2025!$N$352:$N$555,MATCH($B1027,CEC_MARZO_2025!$B$352:$B$555,0))</f>
        <v>262.89964514369279</v>
      </c>
    </row>
    <row r="1028" spans="1:11" ht="16.5" x14ac:dyDescent="0.3">
      <c r="A1028" s="67" t="str">
        <f t="shared" si="48"/>
        <v>RABTCapacidadJalisco</v>
      </c>
      <c r="B1028" s="250" t="str">
        <f t="shared" si="49"/>
        <v>RABTJalisco</v>
      </c>
      <c r="C1028" s="67" t="str">
        <f t="shared" si="47"/>
        <v>RABTCapacidadEnergíaJalisco</v>
      </c>
      <c r="E1028" s="180" t="s">
        <v>59</v>
      </c>
      <c r="F1028" s="99" t="s">
        <v>185</v>
      </c>
      <c r="G1028" s="99" t="s">
        <v>184</v>
      </c>
      <c r="H1028" s="181" t="s">
        <v>135</v>
      </c>
      <c r="I1028" s="181" t="s">
        <v>68</v>
      </c>
      <c r="J1028" s="285" t="s">
        <v>161</v>
      </c>
      <c r="K1028" s="506">
        <f>+INDEX(CEC_MARZO_2025!$N$352:$N$555,MATCH($B1028,CEC_MARZO_2025!$B$352:$B$555,0))</f>
        <v>0.62382947558740898</v>
      </c>
    </row>
    <row r="1029" spans="1:11" ht="16.5" x14ac:dyDescent="0.3">
      <c r="A1029" s="67" t="str">
        <f t="shared" si="48"/>
        <v>APBTCapacidadJalisco</v>
      </c>
      <c r="B1029" s="250" t="str">
        <f t="shared" si="49"/>
        <v>APBTJalisco</v>
      </c>
      <c r="C1029" s="67" t="str">
        <f t="shared" si="47"/>
        <v>APBTCapacidadEnergíaJalisco</v>
      </c>
      <c r="E1029" s="180" t="s">
        <v>57</v>
      </c>
      <c r="F1029" s="99" t="s">
        <v>185</v>
      </c>
      <c r="G1029" s="99" t="s">
        <v>184</v>
      </c>
      <c r="H1029" s="181" t="s">
        <v>135</v>
      </c>
      <c r="I1029" s="181" t="s">
        <v>68</v>
      </c>
      <c r="J1029" s="285" t="s">
        <v>161</v>
      </c>
      <c r="K1029" s="506">
        <f>+INDEX(CEC_MARZO_2025!$N$352:$N$555,MATCH($B1029,CEC_MARZO_2025!$B$352:$B$555,0))</f>
        <v>1.6254473790801915</v>
      </c>
    </row>
    <row r="1030" spans="1:11" ht="16.5" x14ac:dyDescent="0.3">
      <c r="A1030" s="67" t="str">
        <f t="shared" si="48"/>
        <v>APMTCapacidadJalisco</v>
      </c>
      <c r="B1030" s="250" t="str">
        <f t="shared" si="49"/>
        <v>APMTJalisco</v>
      </c>
      <c r="C1030" s="67" t="str">
        <f t="shared" si="47"/>
        <v>APMTCapacidadEnergíaJalisco</v>
      </c>
      <c r="E1030" s="180" t="s">
        <v>58</v>
      </c>
      <c r="F1030" s="99" t="s">
        <v>185</v>
      </c>
      <c r="G1030" s="99" t="s">
        <v>184</v>
      </c>
      <c r="H1030" s="181" t="s">
        <v>135</v>
      </c>
      <c r="I1030" s="181" t="s">
        <v>68</v>
      </c>
      <c r="J1030" s="285" t="s">
        <v>161</v>
      </c>
      <c r="K1030" s="506">
        <f>+INDEX(CEC_MARZO_2025!$N$352:$N$555,MATCH($B1030,CEC_MARZO_2025!$B$352:$B$555,0))</f>
        <v>1.2238243111629057</v>
      </c>
    </row>
    <row r="1031" spans="1:11" ht="16.5" x14ac:dyDescent="0.3">
      <c r="A1031" s="67" t="str">
        <f t="shared" si="48"/>
        <v>GDMTHCapacidadJalisco</v>
      </c>
      <c r="B1031" s="250" t="str">
        <f t="shared" si="49"/>
        <v>GDMTHJalisco</v>
      </c>
      <c r="C1031" s="67" t="str">
        <f t="shared" si="47"/>
        <v>GDMTHCapacidadPotenciaJalisco</v>
      </c>
      <c r="E1031" s="180" t="s">
        <v>54</v>
      </c>
      <c r="F1031" s="99" t="s">
        <v>185</v>
      </c>
      <c r="G1031" s="99" t="s">
        <v>186</v>
      </c>
      <c r="H1031" s="181" t="s">
        <v>136</v>
      </c>
      <c r="I1031" s="181" t="s">
        <v>68</v>
      </c>
      <c r="J1031" s="285" t="s">
        <v>161</v>
      </c>
      <c r="K1031" s="506">
        <f>+INDEX(CEC_MARZO_2025!$N$352:$N$555,MATCH($B1031,CEC_MARZO_2025!$B$352:$B$555,0))</f>
        <v>422.30515452037872</v>
      </c>
    </row>
    <row r="1032" spans="1:11" ht="16.5" x14ac:dyDescent="0.3">
      <c r="A1032" s="67" t="str">
        <f t="shared" si="48"/>
        <v>GDMTOCapacidadJalisco</v>
      </c>
      <c r="B1032" s="250" t="str">
        <f t="shared" si="49"/>
        <v>GDMTOJalisco</v>
      </c>
      <c r="C1032" s="67" t="str">
        <f t="shared" si="47"/>
        <v>GDMTOCapacidadPotenciaJalisco</v>
      </c>
      <c r="E1032" s="180" t="s">
        <v>55</v>
      </c>
      <c r="F1032" s="99" t="s">
        <v>185</v>
      </c>
      <c r="G1032" s="99" t="s">
        <v>186</v>
      </c>
      <c r="H1032" s="181" t="s">
        <v>136</v>
      </c>
      <c r="I1032" s="181" t="s">
        <v>68</v>
      </c>
      <c r="J1032" s="285" t="s">
        <v>161</v>
      </c>
      <c r="K1032" s="506">
        <f>+INDEX(CEC_MARZO_2025!$N$352:$N$555,MATCH($B1032,CEC_MARZO_2025!$B$352:$B$555,0))</f>
        <v>335.43352190687801</v>
      </c>
    </row>
    <row r="1033" spans="1:11" ht="16.5" x14ac:dyDescent="0.3">
      <c r="A1033" s="67" t="str">
        <f t="shared" si="48"/>
        <v>RAMTCapacidadJalisco</v>
      </c>
      <c r="B1033" s="250" t="str">
        <f t="shared" si="49"/>
        <v>RAMTJalisco</v>
      </c>
      <c r="C1033" s="67" t="str">
        <f t="shared" si="47"/>
        <v>RAMTCapacidadPotenciaJalisco</v>
      </c>
      <c r="E1033" s="180" t="s">
        <v>60</v>
      </c>
      <c r="F1033" s="99" t="s">
        <v>185</v>
      </c>
      <c r="G1033" s="99" t="s">
        <v>186</v>
      </c>
      <c r="H1033" s="181" t="s">
        <v>136</v>
      </c>
      <c r="I1033" s="181" t="s">
        <v>68</v>
      </c>
      <c r="J1033" s="285" t="s">
        <v>161</v>
      </c>
      <c r="K1033" s="506">
        <f>+INDEX(CEC_MARZO_2025!$N$352:$N$555,MATCH($B1033,CEC_MARZO_2025!$B$352:$B$555,0))</f>
        <v>166.01671302786477</v>
      </c>
    </row>
    <row r="1034" spans="1:11" ht="16.5" x14ac:dyDescent="0.3">
      <c r="A1034" s="67" t="str">
        <f t="shared" si="48"/>
        <v>DISTCapacidadJalisco</v>
      </c>
      <c r="B1034" s="250" t="str">
        <f t="shared" si="49"/>
        <v>DISTJalisco</v>
      </c>
      <c r="C1034" s="67" t="str">
        <f t="shared" ref="C1034:C1097" si="50">E1034&amp;F1034&amp;H1034&amp;I1034</f>
        <v>DISTCapacidadPotenciaJalisco</v>
      </c>
      <c r="E1034" s="180" t="s">
        <v>51</v>
      </c>
      <c r="F1034" s="99" t="s">
        <v>185</v>
      </c>
      <c r="G1034" s="99" t="s">
        <v>186</v>
      </c>
      <c r="H1034" s="181" t="s">
        <v>136</v>
      </c>
      <c r="I1034" s="181" t="s">
        <v>68</v>
      </c>
      <c r="J1034" s="285" t="s">
        <v>161</v>
      </c>
      <c r="K1034" s="506">
        <f>+INDEX(CEC_MARZO_2025!$N$352:$N$555,MATCH($B1034,CEC_MARZO_2025!$B$352:$B$555,0))</f>
        <v>432.62348922789897</v>
      </c>
    </row>
    <row r="1035" spans="1:11" ht="16.5" x14ac:dyDescent="0.3">
      <c r="A1035" s="67" t="str">
        <f t="shared" ref="A1035:A1098" si="51">IF(J1035="NA",E1035&amp;F1035&amp;I1035,E1035&amp;F1035&amp;I1035&amp;J1035)</f>
        <v>DITCapacidadJalisco</v>
      </c>
      <c r="B1035" s="250" t="str">
        <f t="shared" si="49"/>
        <v>DITJalisco</v>
      </c>
      <c r="C1035" s="67" t="str">
        <f t="shared" si="50"/>
        <v>DITCapacidadPotenciaJalisco</v>
      </c>
      <c r="E1035" s="180" t="s">
        <v>52</v>
      </c>
      <c r="F1035" s="99" t="s">
        <v>185</v>
      </c>
      <c r="G1035" s="99" t="s">
        <v>186</v>
      </c>
      <c r="H1035" s="181" t="s">
        <v>136</v>
      </c>
      <c r="I1035" s="181" t="s">
        <v>68</v>
      </c>
      <c r="J1035" s="285" t="s">
        <v>161</v>
      </c>
      <c r="K1035" s="506">
        <f>+INDEX(CEC_MARZO_2025!$N$352:$N$555,MATCH($B1035,CEC_MARZO_2025!$B$352:$B$555,0))</f>
        <v>422.30515452037872</v>
      </c>
    </row>
    <row r="1036" spans="1:11" ht="16.5" x14ac:dyDescent="0.3">
      <c r="A1036" s="67" t="str">
        <f t="shared" si="51"/>
        <v>DB1CapacidadNoroeste</v>
      </c>
      <c r="B1036" s="250" t="str">
        <f t="shared" si="49"/>
        <v>DB1Noroeste</v>
      </c>
      <c r="C1036" s="67" t="str">
        <f t="shared" si="50"/>
        <v>DB1CapacidadEnergíaNoroeste</v>
      </c>
      <c r="E1036" s="180" t="s">
        <v>48</v>
      </c>
      <c r="F1036" s="99" t="s">
        <v>185</v>
      </c>
      <c r="G1036" s="99" t="s">
        <v>184</v>
      </c>
      <c r="H1036" s="181" t="s">
        <v>135</v>
      </c>
      <c r="I1036" s="181" t="s">
        <v>69</v>
      </c>
      <c r="J1036" s="285" t="s">
        <v>161</v>
      </c>
      <c r="K1036" s="506">
        <f>+INDEX(CEC_MARZO_2025!$N$352:$N$555,MATCH($B1036,CEC_MARZO_2025!$B$352:$B$555,0))</f>
        <v>0.49602325631092747</v>
      </c>
    </row>
    <row r="1037" spans="1:11" ht="16.5" x14ac:dyDescent="0.3">
      <c r="A1037" s="67" t="str">
        <f t="shared" si="51"/>
        <v>DB2CapacidadNoroeste</v>
      </c>
      <c r="B1037" s="250" t="str">
        <f t="shared" si="49"/>
        <v>DB2Noroeste</v>
      </c>
      <c r="C1037" s="67" t="str">
        <f t="shared" si="50"/>
        <v>DB2CapacidadEnergíaNoroeste</v>
      </c>
      <c r="E1037" s="180" t="s">
        <v>50</v>
      </c>
      <c r="F1037" s="99" t="s">
        <v>185</v>
      </c>
      <c r="G1037" s="99" t="s">
        <v>184</v>
      </c>
      <c r="H1037" s="181" t="s">
        <v>135</v>
      </c>
      <c r="I1037" s="181" t="s">
        <v>69</v>
      </c>
      <c r="J1037" s="285" t="s">
        <v>161</v>
      </c>
      <c r="K1037" s="506">
        <f>+INDEX(CEC_MARZO_2025!$N$352:$N$555,MATCH($B1037,CEC_MARZO_2025!$B$352:$B$555,0))</f>
        <v>0.49395883867210039</v>
      </c>
    </row>
    <row r="1038" spans="1:11" ht="16.5" x14ac:dyDescent="0.3">
      <c r="A1038" s="67" t="str">
        <f t="shared" si="51"/>
        <v>PDBTCapacidadNoroeste</v>
      </c>
      <c r="B1038" s="250" t="str">
        <f t="shared" si="49"/>
        <v>PDBTNoroeste</v>
      </c>
      <c r="C1038" s="67" t="str">
        <f t="shared" si="50"/>
        <v>PDBTCapacidadEnergíaNoroeste</v>
      </c>
      <c r="E1038" s="180" t="s">
        <v>56</v>
      </c>
      <c r="F1038" s="99" t="s">
        <v>185</v>
      </c>
      <c r="G1038" s="99" t="s">
        <v>184</v>
      </c>
      <c r="H1038" s="181" t="s">
        <v>135</v>
      </c>
      <c r="I1038" s="181" t="s">
        <v>69</v>
      </c>
      <c r="J1038" s="285" t="s">
        <v>161</v>
      </c>
      <c r="K1038" s="506">
        <f>+INDEX(CEC_MARZO_2025!$N$352:$N$555,MATCH($B1038,CEC_MARZO_2025!$B$352:$B$555,0))</f>
        <v>1.0652395016348182</v>
      </c>
    </row>
    <row r="1039" spans="1:11" ht="16.5" x14ac:dyDescent="0.3">
      <c r="A1039" s="67" t="str">
        <f t="shared" si="51"/>
        <v>GDBTCapacidadNoroeste</v>
      </c>
      <c r="B1039" s="250" t="str">
        <f t="shared" si="49"/>
        <v>GDBTNoroeste</v>
      </c>
      <c r="C1039" s="67" t="str">
        <f t="shared" si="50"/>
        <v>GDBTCapacidadPotenciaNoroeste</v>
      </c>
      <c r="E1039" s="187" t="s">
        <v>53</v>
      </c>
      <c r="F1039" s="99" t="s">
        <v>185</v>
      </c>
      <c r="G1039" s="99" t="s">
        <v>186</v>
      </c>
      <c r="H1039" s="181" t="s">
        <v>136</v>
      </c>
      <c r="I1039" s="181" t="s">
        <v>69</v>
      </c>
      <c r="J1039" s="285" t="s">
        <v>161</v>
      </c>
      <c r="K1039" s="506">
        <f>+INDEX(CEC_MARZO_2025!$N$352:$N$555,MATCH($B1039,CEC_MARZO_2025!$B$352:$B$555,0))</f>
        <v>335.38097309425331</v>
      </c>
    </row>
    <row r="1040" spans="1:11" ht="16.5" x14ac:dyDescent="0.3">
      <c r="A1040" s="67" t="str">
        <f t="shared" si="51"/>
        <v>RABTCapacidadNoroeste</v>
      </c>
      <c r="B1040" s="250" t="str">
        <f t="shared" si="49"/>
        <v>RABTNoroeste</v>
      </c>
      <c r="C1040" s="67" t="str">
        <f t="shared" si="50"/>
        <v>RABTCapacidadEnergíaNoroeste</v>
      </c>
      <c r="E1040" s="187" t="s">
        <v>59</v>
      </c>
      <c r="F1040" s="99" t="s">
        <v>185</v>
      </c>
      <c r="G1040" s="99" t="s">
        <v>184</v>
      </c>
      <c r="H1040" s="181" t="s">
        <v>135</v>
      </c>
      <c r="I1040" s="181" t="s">
        <v>69</v>
      </c>
      <c r="J1040" s="285" t="s">
        <v>161</v>
      </c>
      <c r="K1040" s="506">
        <f>+INDEX(CEC_MARZO_2025!$N$352:$N$555,MATCH($B1040,CEC_MARZO_2025!$B$352:$B$555,0))</f>
        <v>0.5680901993390759</v>
      </c>
    </row>
    <row r="1041" spans="1:11" ht="16.5" x14ac:dyDescent="0.3">
      <c r="A1041" s="67" t="str">
        <f t="shared" si="51"/>
        <v>APBTCapacidadNoroeste</v>
      </c>
      <c r="B1041" s="250" t="str">
        <f t="shared" si="49"/>
        <v>APBTNoroeste</v>
      </c>
      <c r="C1041" s="67" t="str">
        <f t="shared" si="50"/>
        <v>APBTCapacidadEnergíaNoroeste</v>
      </c>
      <c r="E1041" s="187" t="s">
        <v>57</v>
      </c>
      <c r="F1041" s="99" t="s">
        <v>185</v>
      </c>
      <c r="G1041" s="99" t="s">
        <v>184</v>
      </c>
      <c r="H1041" s="181" t="s">
        <v>135</v>
      </c>
      <c r="I1041" s="181" t="s">
        <v>69</v>
      </c>
      <c r="J1041" s="285" t="s">
        <v>161</v>
      </c>
      <c r="K1041" s="506">
        <f>+INDEX(CEC_MARZO_2025!$N$352:$N$555,MATCH($B1041,CEC_MARZO_2025!$B$352:$B$555,0))</f>
        <v>1.4803751213698808</v>
      </c>
    </row>
    <row r="1042" spans="1:11" ht="16.5" x14ac:dyDescent="0.3">
      <c r="A1042" s="67" t="str">
        <f t="shared" si="51"/>
        <v>APMTCapacidadNoroeste</v>
      </c>
      <c r="B1042" s="250" t="str">
        <f t="shared" si="49"/>
        <v>APMTNoroeste</v>
      </c>
      <c r="C1042" s="67" t="str">
        <f t="shared" si="50"/>
        <v>APMTCapacidadEnergíaNoroeste</v>
      </c>
      <c r="E1042" s="187" t="s">
        <v>58</v>
      </c>
      <c r="F1042" s="99" t="s">
        <v>185</v>
      </c>
      <c r="G1042" s="99" t="s">
        <v>184</v>
      </c>
      <c r="H1042" s="181" t="s">
        <v>135</v>
      </c>
      <c r="I1042" s="181" t="s">
        <v>69</v>
      </c>
      <c r="J1042" s="285" t="s">
        <v>161</v>
      </c>
      <c r="K1042" s="506">
        <f>+INDEX(CEC_MARZO_2025!$N$352:$N$555,MATCH($B1042,CEC_MARZO_2025!$B$352:$B$555,0))</f>
        <v>1.2262640774633373</v>
      </c>
    </row>
    <row r="1043" spans="1:11" ht="16.5" x14ac:dyDescent="0.3">
      <c r="A1043" s="67" t="str">
        <f t="shared" si="51"/>
        <v>GDMTHCapacidadNoroeste</v>
      </c>
      <c r="B1043" s="250" t="str">
        <f t="shared" si="49"/>
        <v>GDMTHNoroeste</v>
      </c>
      <c r="C1043" s="67" t="str">
        <f t="shared" si="50"/>
        <v>GDMTHCapacidadPotenciaNoroeste</v>
      </c>
      <c r="E1043" s="180" t="s">
        <v>54</v>
      </c>
      <c r="F1043" s="99" t="s">
        <v>185</v>
      </c>
      <c r="G1043" s="99" t="s">
        <v>186</v>
      </c>
      <c r="H1043" s="181" t="s">
        <v>136</v>
      </c>
      <c r="I1043" s="181" t="s">
        <v>69</v>
      </c>
      <c r="J1043" s="285" t="s">
        <v>161</v>
      </c>
      <c r="K1043" s="506">
        <f>+INDEX(CEC_MARZO_2025!$N$352:$N$555,MATCH($B1043,CEC_MARZO_2025!$B$352:$B$555,0))</f>
        <v>422.30515452037872</v>
      </c>
    </row>
    <row r="1044" spans="1:11" ht="16.5" x14ac:dyDescent="0.3">
      <c r="A1044" s="67" t="str">
        <f t="shared" si="51"/>
        <v>GDMTOCapacidadNoroeste</v>
      </c>
      <c r="B1044" s="250" t="str">
        <f t="shared" si="49"/>
        <v>GDMTONoroeste</v>
      </c>
      <c r="C1044" s="67" t="str">
        <f t="shared" si="50"/>
        <v>GDMTOCapacidadPotenciaNoroeste</v>
      </c>
      <c r="E1044" s="180" t="s">
        <v>55</v>
      </c>
      <c r="F1044" s="99" t="s">
        <v>185</v>
      </c>
      <c r="G1044" s="99" t="s">
        <v>186</v>
      </c>
      <c r="H1044" s="181" t="s">
        <v>136</v>
      </c>
      <c r="I1044" s="181" t="s">
        <v>69</v>
      </c>
      <c r="J1044" s="285" t="s">
        <v>161</v>
      </c>
      <c r="K1044" s="506">
        <f>+INDEX(CEC_MARZO_2025!$N$352:$N$555,MATCH($B1044,CEC_MARZO_2025!$B$352:$B$555,0))</f>
        <v>367.20960122669811</v>
      </c>
    </row>
    <row r="1045" spans="1:11" ht="16.5" x14ac:dyDescent="0.3">
      <c r="A1045" s="67" t="str">
        <f t="shared" si="51"/>
        <v>RAMTCapacidadNoroeste</v>
      </c>
      <c r="B1045" s="250" t="str">
        <f t="shared" si="49"/>
        <v>RAMTNoroeste</v>
      </c>
      <c r="C1045" s="67" t="str">
        <f t="shared" si="50"/>
        <v>RAMTCapacidadPotenciaNoroeste</v>
      </c>
      <c r="E1045" s="180" t="s">
        <v>60</v>
      </c>
      <c r="F1045" s="99" t="s">
        <v>185</v>
      </c>
      <c r="G1045" s="99" t="s">
        <v>186</v>
      </c>
      <c r="H1045" s="181" t="s">
        <v>136</v>
      </c>
      <c r="I1045" s="181" t="s">
        <v>69</v>
      </c>
      <c r="J1045" s="285" t="s">
        <v>161</v>
      </c>
      <c r="K1045" s="506">
        <f>+INDEX(CEC_MARZO_2025!$N$352:$N$555,MATCH($B1045,CEC_MARZO_2025!$B$352:$B$555,0))</f>
        <v>166.01671302786477</v>
      </c>
    </row>
    <row r="1046" spans="1:11" ht="16.5" x14ac:dyDescent="0.3">
      <c r="A1046" s="67" t="str">
        <f t="shared" si="51"/>
        <v>DISTCapacidadNoroeste</v>
      </c>
      <c r="B1046" s="250" t="str">
        <f t="shared" si="49"/>
        <v>DISTNoroeste</v>
      </c>
      <c r="C1046" s="67" t="str">
        <f t="shared" si="50"/>
        <v>DISTCapacidadPotenciaNoroeste</v>
      </c>
      <c r="E1046" s="180" t="s">
        <v>51</v>
      </c>
      <c r="F1046" s="99" t="s">
        <v>185</v>
      </c>
      <c r="G1046" s="99" t="s">
        <v>186</v>
      </c>
      <c r="H1046" s="181" t="s">
        <v>136</v>
      </c>
      <c r="I1046" s="181" t="s">
        <v>69</v>
      </c>
      <c r="J1046" s="285" t="s">
        <v>161</v>
      </c>
      <c r="K1046" s="506">
        <f>+INDEX(CEC_MARZO_2025!$N$352:$N$555,MATCH($B1046,CEC_MARZO_2025!$B$352:$B$555,0))</f>
        <v>432.62348922789897</v>
      </c>
    </row>
    <row r="1047" spans="1:11" ht="16.5" x14ac:dyDescent="0.3">
      <c r="A1047" s="67" t="str">
        <f t="shared" si="51"/>
        <v>DITCapacidadNoroeste</v>
      </c>
      <c r="B1047" s="250" t="str">
        <f t="shared" si="49"/>
        <v>DITNoroeste</v>
      </c>
      <c r="C1047" s="67" t="str">
        <f t="shared" si="50"/>
        <v>DITCapacidadPotenciaNoroeste</v>
      </c>
      <c r="E1047" s="180" t="s">
        <v>52</v>
      </c>
      <c r="F1047" s="99" t="s">
        <v>185</v>
      </c>
      <c r="G1047" s="99" t="s">
        <v>186</v>
      </c>
      <c r="H1047" s="181" t="s">
        <v>136</v>
      </c>
      <c r="I1047" s="181" t="s">
        <v>69</v>
      </c>
      <c r="J1047" s="285" t="s">
        <v>161</v>
      </c>
      <c r="K1047" s="506">
        <f>+INDEX(CEC_MARZO_2025!$N$352:$N$555,MATCH($B1047,CEC_MARZO_2025!$B$352:$B$555,0))</f>
        <v>422.21169270363936</v>
      </c>
    </row>
    <row r="1048" spans="1:11" ht="16.5" x14ac:dyDescent="0.3">
      <c r="A1048" s="67" t="str">
        <f t="shared" si="51"/>
        <v>DB1CapacidadNorte</v>
      </c>
      <c r="B1048" s="250" t="str">
        <f t="shared" si="49"/>
        <v>DB1Norte</v>
      </c>
      <c r="C1048" s="67" t="str">
        <f t="shared" si="50"/>
        <v>DB1CapacidadEnergíaNorte</v>
      </c>
      <c r="E1048" s="180" t="s">
        <v>48</v>
      </c>
      <c r="F1048" s="99" t="s">
        <v>185</v>
      </c>
      <c r="G1048" s="99" t="s">
        <v>184</v>
      </c>
      <c r="H1048" s="181" t="s">
        <v>135</v>
      </c>
      <c r="I1048" s="181" t="s">
        <v>70</v>
      </c>
      <c r="J1048" s="285" t="s">
        <v>161</v>
      </c>
      <c r="K1048" s="506">
        <f>+INDEX(CEC_MARZO_2025!$N$352:$N$555,MATCH($B1048,CEC_MARZO_2025!$B$352:$B$555,0))</f>
        <v>0.5264264979009281</v>
      </c>
    </row>
    <row r="1049" spans="1:11" ht="16.5" x14ac:dyDescent="0.3">
      <c r="A1049" s="67" t="str">
        <f t="shared" si="51"/>
        <v>DB2CapacidadNorte</v>
      </c>
      <c r="B1049" s="250" t="str">
        <f t="shared" si="49"/>
        <v>DB2Norte</v>
      </c>
      <c r="C1049" s="67" t="str">
        <f t="shared" si="50"/>
        <v>DB2CapacidadEnergíaNorte</v>
      </c>
      <c r="E1049" s="180" t="s">
        <v>50</v>
      </c>
      <c r="F1049" s="99" t="s">
        <v>185</v>
      </c>
      <c r="G1049" s="99" t="s">
        <v>184</v>
      </c>
      <c r="H1049" s="181" t="s">
        <v>135</v>
      </c>
      <c r="I1049" s="181" t="s">
        <v>70</v>
      </c>
      <c r="J1049" s="285" t="s">
        <v>161</v>
      </c>
      <c r="K1049" s="506">
        <f>+INDEX(CEC_MARZO_2025!$N$352:$N$555,MATCH($B1049,CEC_MARZO_2025!$B$352:$B$555,0))</f>
        <v>0.52417440593129838</v>
      </c>
    </row>
    <row r="1050" spans="1:11" ht="16.5" x14ac:dyDescent="0.3">
      <c r="A1050" s="67" t="str">
        <f t="shared" si="51"/>
        <v>PDBTCapacidadNorte</v>
      </c>
      <c r="B1050" s="250" t="str">
        <f t="shared" si="49"/>
        <v>PDBTNorte</v>
      </c>
      <c r="C1050" s="67" t="str">
        <f t="shared" si="50"/>
        <v>PDBTCapacidadEnergíaNorte</v>
      </c>
      <c r="E1050" s="180" t="s">
        <v>56</v>
      </c>
      <c r="F1050" s="99" t="s">
        <v>185</v>
      </c>
      <c r="G1050" s="99" t="s">
        <v>184</v>
      </c>
      <c r="H1050" s="181" t="s">
        <v>135</v>
      </c>
      <c r="I1050" s="181" t="s">
        <v>70</v>
      </c>
      <c r="J1050" s="285" t="s">
        <v>161</v>
      </c>
      <c r="K1050" s="506">
        <f>+INDEX(CEC_MARZO_2025!$N$352:$N$555,MATCH($B1050,CEC_MARZO_2025!$B$352:$B$555,0))</f>
        <v>1.0034946468008061</v>
      </c>
    </row>
    <row r="1051" spans="1:11" ht="16.5" x14ac:dyDescent="0.3">
      <c r="A1051" s="67" t="str">
        <f t="shared" si="51"/>
        <v>GDBTCapacidadNorte</v>
      </c>
      <c r="B1051" s="250" t="str">
        <f t="shared" si="49"/>
        <v>GDBTNorte</v>
      </c>
      <c r="C1051" s="67" t="str">
        <f t="shared" si="50"/>
        <v>GDBTCapacidadPotenciaNorte</v>
      </c>
      <c r="E1051" s="180" t="s">
        <v>53</v>
      </c>
      <c r="F1051" s="99" t="s">
        <v>185</v>
      </c>
      <c r="G1051" s="99" t="s">
        <v>186</v>
      </c>
      <c r="H1051" s="181" t="s">
        <v>136</v>
      </c>
      <c r="I1051" s="181" t="s">
        <v>70</v>
      </c>
      <c r="J1051" s="285" t="s">
        <v>161</v>
      </c>
      <c r="K1051" s="506">
        <f>+INDEX(CEC_MARZO_2025!$N$352:$N$555,MATCH($B1051,CEC_MARZO_2025!$B$352:$B$555,0))</f>
        <v>327.35977219575557</v>
      </c>
    </row>
    <row r="1052" spans="1:11" ht="16.5" x14ac:dyDescent="0.3">
      <c r="A1052" s="67" t="str">
        <f t="shared" si="51"/>
        <v>RABTCapacidadNorte</v>
      </c>
      <c r="B1052" s="250" t="str">
        <f t="shared" si="49"/>
        <v>RABTNorte</v>
      </c>
      <c r="C1052" s="67" t="str">
        <f t="shared" si="50"/>
        <v>RABTCapacidadEnergíaNorte</v>
      </c>
      <c r="E1052" s="180" t="s">
        <v>59</v>
      </c>
      <c r="F1052" s="99" t="s">
        <v>185</v>
      </c>
      <c r="G1052" s="99" t="s">
        <v>184</v>
      </c>
      <c r="H1052" s="181" t="s">
        <v>135</v>
      </c>
      <c r="I1052" s="181" t="s">
        <v>70</v>
      </c>
      <c r="J1052" s="285" t="s">
        <v>161</v>
      </c>
      <c r="K1052" s="506">
        <f>+INDEX(CEC_MARZO_2025!$N$352:$N$555,MATCH($B1052,CEC_MARZO_2025!$B$352:$B$555,0))</f>
        <v>0.60543739116876727</v>
      </c>
    </row>
    <row r="1053" spans="1:11" ht="16.5" x14ac:dyDescent="0.3">
      <c r="A1053" s="67" t="str">
        <f t="shared" si="51"/>
        <v>APBTCapacidadNorte</v>
      </c>
      <c r="B1053" s="250" t="str">
        <f t="shared" si="49"/>
        <v>APBTNorte</v>
      </c>
      <c r="C1053" s="67" t="str">
        <f t="shared" si="50"/>
        <v>APBTCapacidadEnergíaNorte</v>
      </c>
      <c r="E1053" s="180" t="s">
        <v>57</v>
      </c>
      <c r="F1053" s="99" t="s">
        <v>185</v>
      </c>
      <c r="G1053" s="99" t="s">
        <v>184</v>
      </c>
      <c r="H1053" s="181" t="s">
        <v>135</v>
      </c>
      <c r="I1053" s="181" t="s">
        <v>70</v>
      </c>
      <c r="J1053" s="285" t="s">
        <v>161</v>
      </c>
      <c r="K1053" s="506">
        <f>+INDEX(CEC_MARZO_2025!$N$352:$N$555,MATCH($B1053,CEC_MARZO_2025!$B$352:$B$555,0))</f>
        <v>1.5777780990563635</v>
      </c>
    </row>
    <row r="1054" spans="1:11" ht="16.5" x14ac:dyDescent="0.3">
      <c r="A1054" s="67" t="str">
        <f t="shared" si="51"/>
        <v>APMTCapacidadNorte</v>
      </c>
      <c r="B1054" s="250" t="str">
        <f t="shared" si="49"/>
        <v>APMTNorte</v>
      </c>
      <c r="C1054" s="67" t="str">
        <f t="shared" si="50"/>
        <v>APMTCapacidadEnergíaNorte</v>
      </c>
      <c r="E1054" s="180" t="s">
        <v>58</v>
      </c>
      <c r="F1054" s="99" t="s">
        <v>185</v>
      </c>
      <c r="G1054" s="99" t="s">
        <v>184</v>
      </c>
      <c r="H1054" s="181" t="s">
        <v>135</v>
      </c>
      <c r="I1054" s="181" t="s">
        <v>70</v>
      </c>
      <c r="J1054" s="285" t="s">
        <v>161</v>
      </c>
      <c r="K1054" s="506">
        <f>+INDEX(CEC_MARZO_2025!$N$352:$N$555,MATCH($B1054,CEC_MARZO_2025!$B$352:$B$555,0))</f>
        <v>1.2502863918060538</v>
      </c>
    </row>
    <row r="1055" spans="1:11" ht="16.5" x14ac:dyDescent="0.3">
      <c r="A1055" s="67" t="str">
        <f t="shared" si="51"/>
        <v>GDMTHCapacidadNorte</v>
      </c>
      <c r="B1055" s="250" t="str">
        <f t="shared" si="49"/>
        <v>GDMTHNorte</v>
      </c>
      <c r="C1055" s="67" t="str">
        <f t="shared" si="50"/>
        <v>GDMTHCapacidadPotenciaNorte</v>
      </c>
      <c r="E1055" s="180" t="s">
        <v>54</v>
      </c>
      <c r="F1055" s="99" t="s">
        <v>185</v>
      </c>
      <c r="G1055" s="99" t="s">
        <v>186</v>
      </c>
      <c r="H1055" s="181" t="s">
        <v>136</v>
      </c>
      <c r="I1055" s="181" t="s">
        <v>70</v>
      </c>
      <c r="J1055" s="285" t="s">
        <v>161</v>
      </c>
      <c r="K1055" s="506">
        <f>+INDEX(CEC_MARZO_2025!$N$352:$N$555,MATCH($B1055,CEC_MARZO_2025!$B$352:$B$555,0))</f>
        <v>432.62348922789897</v>
      </c>
    </row>
    <row r="1056" spans="1:11" ht="16.5" x14ac:dyDescent="0.3">
      <c r="A1056" s="67" t="str">
        <f t="shared" si="51"/>
        <v>GDMTOCapacidadNorte</v>
      </c>
      <c r="B1056" s="250" t="str">
        <f t="shared" si="49"/>
        <v>GDMTONorte</v>
      </c>
      <c r="C1056" s="67" t="str">
        <f t="shared" si="50"/>
        <v>GDMTOCapacidadPotenciaNorte</v>
      </c>
      <c r="E1056" s="180" t="s">
        <v>55</v>
      </c>
      <c r="F1056" s="99" t="s">
        <v>185</v>
      </c>
      <c r="G1056" s="99" t="s">
        <v>186</v>
      </c>
      <c r="H1056" s="181" t="s">
        <v>136</v>
      </c>
      <c r="I1056" s="181" t="s">
        <v>70</v>
      </c>
      <c r="J1056" s="285" t="s">
        <v>161</v>
      </c>
      <c r="K1056" s="506">
        <f>+INDEX(CEC_MARZO_2025!$N$352:$N$555,MATCH($B1056,CEC_MARZO_2025!$B$352:$B$555,0))</f>
        <v>335.43671237050137</v>
      </c>
    </row>
    <row r="1057" spans="1:11" ht="16.5" x14ac:dyDescent="0.3">
      <c r="A1057" s="67" t="str">
        <f t="shared" si="51"/>
        <v>RAMTCapacidadNorte</v>
      </c>
      <c r="B1057" s="250" t="str">
        <f t="shared" ref="B1057:B1120" si="52">E1057&amp;I1057</f>
        <v>RAMTNorte</v>
      </c>
      <c r="C1057" s="67" t="str">
        <f t="shared" si="50"/>
        <v>RAMTCapacidadPotenciaNorte</v>
      </c>
      <c r="E1057" s="180" t="s">
        <v>60</v>
      </c>
      <c r="F1057" s="99" t="s">
        <v>185</v>
      </c>
      <c r="G1057" s="99" t="s">
        <v>186</v>
      </c>
      <c r="H1057" s="181" t="s">
        <v>136</v>
      </c>
      <c r="I1057" s="181" t="s">
        <v>70</v>
      </c>
      <c r="J1057" s="285" t="s">
        <v>161</v>
      </c>
      <c r="K1057" s="506">
        <f>+INDEX(CEC_MARZO_2025!$N$352:$N$555,MATCH($B1057,CEC_MARZO_2025!$B$352:$B$555,0))</f>
        <v>166.01671302786477</v>
      </c>
    </row>
    <row r="1058" spans="1:11" ht="16.5" x14ac:dyDescent="0.3">
      <c r="A1058" s="67" t="str">
        <f t="shared" si="51"/>
        <v>DISTCapacidadNorte</v>
      </c>
      <c r="B1058" s="250" t="str">
        <f t="shared" si="52"/>
        <v>DISTNorte</v>
      </c>
      <c r="C1058" s="67" t="str">
        <f t="shared" si="50"/>
        <v>DISTCapacidadPotenciaNorte</v>
      </c>
      <c r="E1058" s="187" t="s">
        <v>51</v>
      </c>
      <c r="F1058" s="99" t="s">
        <v>185</v>
      </c>
      <c r="G1058" s="99" t="s">
        <v>186</v>
      </c>
      <c r="H1058" s="181" t="s">
        <v>136</v>
      </c>
      <c r="I1058" s="181" t="s">
        <v>70</v>
      </c>
      <c r="J1058" s="285" t="s">
        <v>161</v>
      </c>
      <c r="K1058" s="506">
        <f>+INDEX(CEC_MARZO_2025!$N$352:$N$555,MATCH($B1058,CEC_MARZO_2025!$B$352:$B$555,0))</f>
        <v>432.62348922789897</v>
      </c>
    </row>
    <row r="1059" spans="1:11" ht="16.5" x14ac:dyDescent="0.3">
      <c r="A1059" s="67" t="str">
        <f t="shared" si="51"/>
        <v>DITCapacidadNorte</v>
      </c>
      <c r="B1059" s="250" t="str">
        <f t="shared" si="52"/>
        <v>DITNorte</v>
      </c>
      <c r="C1059" s="67" t="str">
        <f t="shared" si="50"/>
        <v>DITCapacidadPotenciaNorte</v>
      </c>
      <c r="E1059" s="180" t="s">
        <v>52</v>
      </c>
      <c r="F1059" s="99" t="s">
        <v>185</v>
      </c>
      <c r="G1059" s="99" t="s">
        <v>186</v>
      </c>
      <c r="H1059" s="181" t="s">
        <v>136</v>
      </c>
      <c r="I1059" s="181" t="s">
        <v>70</v>
      </c>
      <c r="J1059" s="285" t="s">
        <v>161</v>
      </c>
      <c r="K1059" s="506">
        <f>+INDEX(CEC_MARZO_2025!$N$352:$N$555,MATCH($B1059,CEC_MARZO_2025!$B$352:$B$555,0))</f>
        <v>432.62348922789897</v>
      </c>
    </row>
    <row r="1060" spans="1:11" ht="16.5" x14ac:dyDescent="0.3">
      <c r="A1060" s="67" t="str">
        <f t="shared" si="51"/>
        <v>DB1CapacidadOriente</v>
      </c>
      <c r="B1060" s="250" t="str">
        <f t="shared" si="52"/>
        <v>DB1Oriente</v>
      </c>
      <c r="C1060" s="67" t="str">
        <f t="shared" si="50"/>
        <v>DB1CapacidadEnergíaOriente</v>
      </c>
      <c r="E1060" s="180" t="s">
        <v>48</v>
      </c>
      <c r="F1060" s="99" t="s">
        <v>185</v>
      </c>
      <c r="G1060" s="99" t="s">
        <v>184</v>
      </c>
      <c r="H1060" s="181" t="s">
        <v>135</v>
      </c>
      <c r="I1060" s="181" t="s">
        <v>71</v>
      </c>
      <c r="J1060" s="285" t="s">
        <v>161</v>
      </c>
      <c r="K1060" s="506">
        <f>+INDEX(CEC_MARZO_2025!$N$352:$N$555,MATCH($B1060,CEC_MARZO_2025!$B$352:$B$555,0))</f>
        <v>0.5279278925473474</v>
      </c>
    </row>
    <row r="1061" spans="1:11" ht="16.5" x14ac:dyDescent="0.3">
      <c r="A1061" s="67" t="str">
        <f t="shared" si="51"/>
        <v>DB2CapacidadOriente</v>
      </c>
      <c r="B1061" s="250" t="str">
        <f t="shared" si="52"/>
        <v>DB2Oriente</v>
      </c>
      <c r="C1061" s="67" t="str">
        <f t="shared" si="50"/>
        <v>DB2CapacidadEnergíaOriente</v>
      </c>
      <c r="E1061" s="180" t="s">
        <v>50</v>
      </c>
      <c r="F1061" s="99" t="s">
        <v>185</v>
      </c>
      <c r="G1061" s="99" t="s">
        <v>184</v>
      </c>
      <c r="H1061" s="181" t="s">
        <v>135</v>
      </c>
      <c r="I1061" s="181" t="s">
        <v>71</v>
      </c>
      <c r="J1061" s="285" t="s">
        <v>161</v>
      </c>
      <c r="K1061" s="506">
        <f>+INDEX(CEC_MARZO_2025!$N$352:$N$555,MATCH($B1061,CEC_MARZO_2025!$B$352:$B$555,0))</f>
        <v>0.5254881262469151</v>
      </c>
    </row>
    <row r="1062" spans="1:11" ht="16.5" x14ac:dyDescent="0.3">
      <c r="A1062" s="67" t="str">
        <f t="shared" si="51"/>
        <v>PDBTCapacidadOriente</v>
      </c>
      <c r="B1062" s="250" t="str">
        <f t="shared" si="52"/>
        <v>PDBTOriente</v>
      </c>
      <c r="C1062" s="67" t="str">
        <f t="shared" si="50"/>
        <v>PDBTCapacidadEnergíaOriente</v>
      </c>
      <c r="E1062" s="180" t="s">
        <v>56</v>
      </c>
      <c r="F1062" s="99" t="s">
        <v>185</v>
      </c>
      <c r="G1062" s="99" t="s">
        <v>184</v>
      </c>
      <c r="H1062" s="181" t="s">
        <v>135</v>
      </c>
      <c r="I1062" s="181" t="s">
        <v>71</v>
      </c>
      <c r="J1062" s="285" t="s">
        <v>161</v>
      </c>
      <c r="K1062" s="506">
        <f>+INDEX(CEC_MARZO_2025!$N$352:$N$555,MATCH($B1062,CEC_MARZO_2025!$B$352:$B$555,0))</f>
        <v>0.96370768867068179</v>
      </c>
    </row>
    <row r="1063" spans="1:11" ht="16.5" x14ac:dyDescent="0.3">
      <c r="A1063" s="67" t="str">
        <f t="shared" si="51"/>
        <v>GDBTCapacidadOriente</v>
      </c>
      <c r="B1063" s="250" t="str">
        <f t="shared" si="52"/>
        <v>GDBTOriente</v>
      </c>
      <c r="C1063" s="67" t="str">
        <f t="shared" si="50"/>
        <v>GDBTCapacidadPotenciaOriente</v>
      </c>
      <c r="E1063" s="187" t="s">
        <v>53</v>
      </c>
      <c r="F1063" s="99" t="s">
        <v>185</v>
      </c>
      <c r="G1063" s="99" t="s">
        <v>186</v>
      </c>
      <c r="H1063" s="181" t="s">
        <v>136</v>
      </c>
      <c r="I1063" s="181" t="s">
        <v>71</v>
      </c>
      <c r="J1063" s="285" t="s">
        <v>161</v>
      </c>
      <c r="K1063" s="506">
        <f>+INDEX(CEC_MARZO_2025!$N$352:$N$555,MATCH($B1063,CEC_MARZO_2025!$B$352:$B$555,0))</f>
        <v>243.18389366990098</v>
      </c>
    </row>
    <row r="1064" spans="1:11" ht="16.5" x14ac:dyDescent="0.3">
      <c r="A1064" s="67" t="str">
        <f t="shared" si="51"/>
        <v>RABTCapacidadOriente</v>
      </c>
      <c r="B1064" s="250" t="str">
        <f t="shared" si="52"/>
        <v>RABTOriente</v>
      </c>
      <c r="C1064" s="67" t="str">
        <f t="shared" si="50"/>
        <v>RABTCapacidadEnergíaOriente</v>
      </c>
      <c r="E1064" s="187" t="s">
        <v>59</v>
      </c>
      <c r="F1064" s="99" t="s">
        <v>185</v>
      </c>
      <c r="G1064" s="99" t="s">
        <v>184</v>
      </c>
      <c r="H1064" s="181" t="s">
        <v>135</v>
      </c>
      <c r="I1064" s="181" t="s">
        <v>71</v>
      </c>
      <c r="J1064" s="285" t="s">
        <v>161</v>
      </c>
      <c r="K1064" s="506">
        <f>+INDEX(CEC_MARZO_2025!$N$352:$N$555,MATCH($B1064,CEC_MARZO_2025!$B$352:$B$555,0))</f>
        <v>0.60712646014598981</v>
      </c>
    </row>
    <row r="1065" spans="1:11" ht="16.5" x14ac:dyDescent="0.3">
      <c r="A1065" s="67" t="str">
        <f t="shared" si="51"/>
        <v>APBTCapacidadOriente</v>
      </c>
      <c r="B1065" s="250" t="str">
        <f t="shared" si="52"/>
        <v>APBTOriente</v>
      </c>
      <c r="C1065" s="67" t="str">
        <f t="shared" si="50"/>
        <v>APBTCapacidadEnergíaOriente</v>
      </c>
      <c r="E1065" s="187" t="s">
        <v>57</v>
      </c>
      <c r="F1065" s="99" t="s">
        <v>185</v>
      </c>
      <c r="G1065" s="99" t="s">
        <v>184</v>
      </c>
      <c r="H1065" s="181" t="s">
        <v>135</v>
      </c>
      <c r="I1065" s="181" t="s">
        <v>71</v>
      </c>
      <c r="J1065" s="285" t="s">
        <v>161</v>
      </c>
      <c r="K1065" s="506">
        <f>+INDEX(CEC_MARZO_2025!$N$352:$N$555,MATCH($B1065,CEC_MARZO_2025!$B$352:$B$555,0))</f>
        <v>1.582282282995622</v>
      </c>
    </row>
    <row r="1066" spans="1:11" ht="16.5" x14ac:dyDescent="0.3">
      <c r="A1066" s="67" t="str">
        <f t="shared" si="51"/>
        <v>APMTCapacidadOriente</v>
      </c>
      <c r="B1066" s="250" t="str">
        <f t="shared" si="52"/>
        <v>APMTOriente</v>
      </c>
      <c r="C1066" s="67" t="str">
        <f t="shared" si="50"/>
        <v>APMTCapacidadEnergíaOriente</v>
      </c>
      <c r="E1066" s="187" t="s">
        <v>58</v>
      </c>
      <c r="F1066" s="99" t="s">
        <v>185</v>
      </c>
      <c r="G1066" s="99" t="s">
        <v>184</v>
      </c>
      <c r="H1066" s="181" t="s">
        <v>135</v>
      </c>
      <c r="I1066" s="181" t="s">
        <v>71</v>
      </c>
      <c r="J1066" s="285" t="s">
        <v>161</v>
      </c>
      <c r="K1066" s="506">
        <f>+INDEX(CEC_MARZO_2025!$N$352:$N$555,MATCH($B1066,CEC_MARZO_2025!$B$352:$B$555,0))</f>
        <v>1.2375245373114856</v>
      </c>
    </row>
    <row r="1067" spans="1:11" ht="16.5" x14ac:dyDescent="0.3">
      <c r="A1067" s="67" t="str">
        <f t="shared" si="51"/>
        <v>GDMTHCapacidadOriente</v>
      </c>
      <c r="B1067" s="250" t="str">
        <f t="shared" si="52"/>
        <v>GDMTHOriente</v>
      </c>
      <c r="C1067" s="67" t="str">
        <f t="shared" si="50"/>
        <v>GDMTHCapacidadPotenciaOriente</v>
      </c>
      <c r="E1067" s="180" t="s">
        <v>54</v>
      </c>
      <c r="F1067" s="99" t="s">
        <v>185</v>
      </c>
      <c r="G1067" s="99" t="s">
        <v>186</v>
      </c>
      <c r="H1067" s="181" t="s">
        <v>136</v>
      </c>
      <c r="I1067" s="181" t="s">
        <v>71</v>
      </c>
      <c r="J1067" s="285" t="s">
        <v>161</v>
      </c>
      <c r="K1067" s="506">
        <f>+INDEX(CEC_MARZO_2025!$N$352:$N$555,MATCH($B1067,CEC_MARZO_2025!$B$352:$B$555,0))</f>
        <v>387.63119585863791</v>
      </c>
    </row>
    <row r="1068" spans="1:11" ht="16.5" x14ac:dyDescent="0.3">
      <c r="A1068" s="67" t="str">
        <f t="shared" si="51"/>
        <v>GDMTOCapacidadOriente</v>
      </c>
      <c r="B1068" s="250" t="str">
        <f t="shared" si="52"/>
        <v>GDMTOOriente</v>
      </c>
      <c r="C1068" s="67" t="str">
        <f t="shared" si="50"/>
        <v>GDMTOCapacidadPotenciaOriente</v>
      </c>
      <c r="E1068" s="180" t="s">
        <v>55</v>
      </c>
      <c r="F1068" s="99" t="s">
        <v>185</v>
      </c>
      <c r="G1068" s="99" t="s">
        <v>186</v>
      </c>
      <c r="H1068" s="181" t="s">
        <v>136</v>
      </c>
      <c r="I1068" s="181" t="s">
        <v>71</v>
      </c>
      <c r="J1068" s="285" t="s">
        <v>161</v>
      </c>
      <c r="K1068" s="506">
        <f>+INDEX(CEC_MARZO_2025!$N$352:$N$555,MATCH($B1068,CEC_MARZO_2025!$B$352:$B$555,0))</f>
        <v>313.44334521809077</v>
      </c>
    </row>
    <row r="1069" spans="1:11" ht="16.5" x14ac:dyDescent="0.3">
      <c r="A1069" s="67" t="str">
        <f t="shared" si="51"/>
        <v>RAMTCapacidadOriente</v>
      </c>
      <c r="B1069" s="250" t="str">
        <f t="shared" si="52"/>
        <v>RAMTOriente</v>
      </c>
      <c r="C1069" s="67" t="str">
        <f t="shared" si="50"/>
        <v>RAMTCapacidadPotenciaOriente</v>
      </c>
      <c r="E1069" s="180" t="s">
        <v>60</v>
      </c>
      <c r="F1069" s="99" t="s">
        <v>185</v>
      </c>
      <c r="G1069" s="99" t="s">
        <v>186</v>
      </c>
      <c r="H1069" s="181" t="s">
        <v>136</v>
      </c>
      <c r="I1069" s="181" t="s">
        <v>71</v>
      </c>
      <c r="J1069" s="285" t="s">
        <v>161</v>
      </c>
      <c r="K1069" s="506">
        <f>+INDEX(CEC_MARZO_2025!$N$352:$N$555,MATCH($B1069,CEC_MARZO_2025!$B$352:$B$555,0))</f>
        <v>166.01671302786477</v>
      </c>
    </row>
    <row r="1070" spans="1:11" ht="16.5" x14ac:dyDescent="0.3">
      <c r="A1070" s="67" t="str">
        <f t="shared" si="51"/>
        <v>DISTCapacidadOriente</v>
      </c>
      <c r="B1070" s="250" t="str">
        <f t="shared" si="52"/>
        <v>DISTOriente</v>
      </c>
      <c r="C1070" s="67" t="str">
        <f t="shared" si="50"/>
        <v>DISTCapacidadPotenciaOriente</v>
      </c>
      <c r="E1070" s="180" t="s">
        <v>51</v>
      </c>
      <c r="F1070" s="99" t="s">
        <v>185</v>
      </c>
      <c r="G1070" s="99" t="s">
        <v>186</v>
      </c>
      <c r="H1070" s="181" t="s">
        <v>136</v>
      </c>
      <c r="I1070" s="181" t="s">
        <v>71</v>
      </c>
      <c r="J1070" s="285" t="s">
        <v>161</v>
      </c>
      <c r="K1070" s="506">
        <f>+INDEX(CEC_MARZO_2025!$N$352:$N$555,MATCH($B1070,CEC_MARZO_2025!$B$352:$B$555,0))</f>
        <v>432.62348922789897</v>
      </c>
    </row>
    <row r="1071" spans="1:11" ht="16.5" x14ac:dyDescent="0.3">
      <c r="A1071" s="67" t="str">
        <f t="shared" si="51"/>
        <v>DITCapacidadOriente</v>
      </c>
      <c r="B1071" s="250" t="str">
        <f t="shared" si="52"/>
        <v>DITOriente</v>
      </c>
      <c r="C1071" s="67" t="str">
        <f t="shared" si="50"/>
        <v>DITCapacidadPotenciaOriente</v>
      </c>
      <c r="E1071" s="180" t="s">
        <v>52</v>
      </c>
      <c r="F1071" s="99" t="s">
        <v>185</v>
      </c>
      <c r="G1071" s="99" t="s">
        <v>186</v>
      </c>
      <c r="H1071" s="181" t="s">
        <v>136</v>
      </c>
      <c r="I1071" s="181" t="s">
        <v>71</v>
      </c>
      <c r="J1071" s="285" t="s">
        <v>161</v>
      </c>
      <c r="K1071" s="506">
        <f>+INDEX(CEC_MARZO_2025!$N$352:$N$555,MATCH($B1071,CEC_MARZO_2025!$B$352:$B$555,0))</f>
        <v>432.62348922789897</v>
      </c>
    </row>
    <row r="1072" spans="1:11" ht="16.5" x14ac:dyDescent="0.3">
      <c r="A1072" s="67" t="str">
        <f t="shared" si="51"/>
        <v>DB1CapacidadPeninsular</v>
      </c>
      <c r="B1072" s="250" t="str">
        <f t="shared" si="52"/>
        <v>DB1Peninsular</v>
      </c>
      <c r="C1072" s="67" t="str">
        <f t="shared" si="50"/>
        <v>DB1CapacidadEnergíaPeninsular</v>
      </c>
      <c r="E1072" s="180" t="s">
        <v>48</v>
      </c>
      <c r="F1072" s="99" t="s">
        <v>185</v>
      </c>
      <c r="G1072" s="99" t="s">
        <v>184</v>
      </c>
      <c r="H1072" s="181" t="s">
        <v>135</v>
      </c>
      <c r="I1072" s="181" t="s">
        <v>72</v>
      </c>
      <c r="J1072" s="285" t="s">
        <v>161</v>
      </c>
      <c r="K1072" s="506">
        <f>+INDEX(CEC_MARZO_2025!$N$352:$N$555,MATCH($B1072,CEC_MARZO_2025!$B$352:$B$555,0))</f>
        <v>0.53036765884777959</v>
      </c>
    </row>
    <row r="1073" spans="1:11" ht="16.5" x14ac:dyDescent="0.3">
      <c r="A1073" s="67" t="str">
        <f t="shared" si="51"/>
        <v>DB2CapacidadPeninsular</v>
      </c>
      <c r="B1073" s="250" t="str">
        <f t="shared" si="52"/>
        <v>DB2Peninsular</v>
      </c>
      <c r="C1073" s="67" t="str">
        <f t="shared" si="50"/>
        <v>DB2CapacidadEnergíaPeninsular</v>
      </c>
      <c r="E1073" s="180" t="s">
        <v>50</v>
      </c>
      <c r="F1073" s="99" t="s">
        <v>185</v>
      </c>
      <c r="G1073" s="99" t="s">
        <v>184</v>
      </c>
      <c r="H1073" s="181" t="s">
        <v>135</v>
      </c>
      <c r="I1073" s="181" t="s">
        <v>72</v>
      </c>
      <c r="J1073" s="285" t="s">
        <v>161</v>
      </c>
      <c r="K1073" s="506">
        <f>+INDEX(CEC_MARZO_2025!$N$352:$N$555,MATCH($B1073,CEC_MARZO_2025!$B$352:$B$555,0))</f>
        <v>0.52811556687814998</v>
      </c>
    </row>
    <row r="1074" spans="1:11" ht="16.5" x14ac:dyDescent="0.3">
      <c r="A1074" s="67" t="str">
        <f t="shared" si="51"/>
        <v>PDBTCapacidadPeninsular</v>
      </c>
      <c r="B1074" s="250" t="str">
        <f t="shared" si="52"/>
        <v>PDBTPeninsular</v>
      </c>
      <c r="C1074" s="67" t="str">
        <f t="shared" si="50"/>
        <v>PDBTCapacidadEnergíaPeninsular</v>
      </c>
      <c r="E1074" s="180" t="s">
        <v>56</v>
      </c>
      <c r="F1074" s="99" t="s">
        <v>185</v>
      </c>
      <c r="G1074" s="99" t="s">
        <v>184</v>
      </c>
      <c r="H1074" s="181" t="s">
        <v>135</v>
      </c>
      <c r="I1074" s="181" t="s">
        <v>72</v>
      </c>
      <c r="J1074" s="285" t="s">
        <v>161</v>
      </c>
      <c r="K1074" s="506">
        <f>+INDEX(CEC_MARZO_2025!$N$352:$N$555,MATCH($B1074,CEC_MARZO_2025!$B$352:$B$555,0))</f>
        <v>1.052289972809447</v>
      </c>
    </row>
    <row r="1075" spans="1:11" ht="16.5" x14ac:dyDescent="0.3">
      <c r="A1075" s="67" t="str">
        <f t="shared" si="51"/>
        <v>GDBTCapacidadPeninsular</v>
      </c>
      <c r="B1075" s="250" t="str">
        <f t="shared" si="52"/>
        <v>GDBTPeninsular</v>
      </c>
      <c r="C1075" s="67" t="str">
        <f t="shared" si="50"/>
        <v>GDBTCapacidadPotenciaPeninsular</v>
      </c>
      <c r="E1075" s="180" t="s">
        <v>53</v>
      </c>
      <c r="F1075" s="99" t="s">
        <v>185</v>
      </c>
      <c r="G1075" s="99" t="s">
        <v>186</v>
      </c>
      <c r="H1075" s="181" t="s">
        <v>136</v>
      </c>
      <c r="I1075" s="181" t="s">
        <v>72</v>
      </c>
      <c r="J1075" s="285" t="s">
        <v>161</v>
      </c>
      <c r="K1075" s="506">
        <f>+INDEX(CEC_MARZO_2025!$N$352:$N$555,MATCH($B1075,CEC_MARZO_2025!$B$352:$B$555,0))</f>
        <v>327.35977219575557</v>
      </c>
    </row>
    <row r="1076" spans="1:11" ht="16.5" x14ac:dyDescent="0.3">
      <c r="A1076" s="67" t="str">
        <f t="shared" si="51"/>
        <v>RABTCapacidadPeninsular</v>
      </c>
      <c r="B1076" s="250" t="str">
        <f t="shared" si="52"/>
        <v>RABTPeninsular</v>
      </c>
      <c r="C1076" s="67" t="str">
        <f t="shared" si="50"/>
        <v>RABTCapacidadEnergíaPeninsular</v>
      </c>
      <c r="E1076" s="180" t="s">
        <v>59</v>
      </c>
      <c r="F1076" s="99" t="s">
        <v>185</v>
      </c>
      <c r="G1076" s="99" t="s">
        <v>184</v>
      </c>
      <c r="H1076" s="181" t="s">
        <v>135</v>
      </c>
      <c r="I1076" s="181" t="s">
        <v>72</v>
      </c>
      <c r="J1076" s="285" t="s">
        <v>161</v>
      </c>
      <c r="K1076" s="506">
        <f>+INDEX(CEC_MARZO_2025!$N$352:$N$555,MATCH($B1076,CEC_MARZO_2025!$B$352:$B$555,0))</f>
        <v>0.61031692376963209</v>
      </c>
    </row>
    <row r="1077" spans="1:11" ht="16.5" x14ac:dyDescent="0.3">
      <c r="A1077" s="67" t="str">
        <f t="shared" si="51"/>
        <v>APBTCapacidadPeninsular</v>
      </c>
      <c r="B1077" s="250" t="str">
        <f t="shared" si="52"/>
        <v>APBTPeninsular</v>
      </c>
      <c r="C1077" s="67" t="str">
        <f t="shared" si="50"/>
        <v>APBTCapacidadEnergíaPeninsular</v>
      </c>
      <c r="E1077" s="180" t="s">
        <v>57</v>
      </c>
      <c r="F1077" s="99" t="s">
        <v>185</v>
      </c>
      <c r="G1077" s="99" t="s">
        <v>184</v>
      </c>
      <c r="H1077" s="181" t="s">
        <v>135</v>
      </c>
      <c r="I1077" s="181" t="s">
        <v>72</v>
      </c>
      <c r="J1077" s="285" t="s">
        <v>161</v>
      </c>
      <c r="K1077" s="506">
        <f>+INDEX(CEC_MARZO_2025!$N$352:$N$555,MATCH($B1077,CEC_MARZO_2025!$B$352:$B$555,0))</f>
        <v>1.5905399535509319</v>
      </c>
    </row>
    <row r="1078" spans="1:11" ht="16.5" x14ac:dyDescent="0.3">
      <c r="A1078" s="67" t="str">
        <f t="shared" si="51"/>
        <v>APMTCapacidadPeninsular</v>
      </c>
      <c r="B1078" s="250" t="str">
        <f t="shared" si="52"/>
        <v>APMTPeninsular</v>
      </c>
      <c r="C1078" s="67" t="str">
        <f t="shared" si="50"/>
        <v>APMTCapacidadEnergíaPeninsular</v>
      </c>
      <c r="E1078" s="180" t="s">
        <v>58</v>
      </c>
      <c r="F1078" s="99" t="s">
        <v>185</v>
      </c>
      <c r="G1078" s="99" t="s">
        <v>184</v>
      </c>
      <c r="H1078" s="181" t="s">
        <v>135</v>
      </c>
      <c r="I1078" s="181" t="s">
        <v>72</v>
      </c>
      <c r="J1078" s="285" t="s">
        <v>161</v>
      </c>
      <c r="K1078" s="506">
        <f>+INDEX(CEC_MARZO_2025!$N$352:$N$555,MATCH($B1078,CEC_MARZO_2025!$B$352:$B$555,0))</f>
        <v>1.2384629089654979</v>
      </c>
    </row>
    <row r="1079" spans="1:11" ht="16.5" x14ac:dyDescent="0.3">
      <c r="A1079" s="67" t="str">
        <f t="shared" si="51"/>
        <v>GDMTHCapacidadPeninsular</v>
      </c>
      <c r="B1079" s="250" t="str">
        <f t="shared" si="52"/>
        <v>GDMTHPeninsular</v>
      </c>
      <c r="C1079" s="67" t="str">
        <f t="shared" si="50"/>
        <v>GDMTHCapacidadPotenciaPeninsular</v>
      </c>
      <c r="E1079" s="180" t="s">
        <v>54</v>
      </c>
      <c r="F1079" s="99" t="s">
        <v>185</v>
      </c>
      <c r="G1079" s="99" t="s">
        <v>186</v>
      </c>
      <c r="H1079" s="181" t="s">
        <v>136</v>
      </c>
      <c r="I1079" s="181" t="s">
        <v>72</v>
      </c>
      <c r="J1079" s="285" t="s">
        <v>161</v>
      </c>
      <c r="K1079" s="506">
        <f>+INDEX(CEC_MARZO_2025!$N$352:$N$555,MATCH($B1079,CEC_MARZO_2025!$B$352:$B$555,0))</f>
        <v>422.30515452037872</v>
      </c>
    </row>
    <row r="1080" spans="1:11" ht="16.5" x14ac:dyDescent="0.3">
      <c r="A1080" s="67" t="str">
        <f t="shared" si="51"/>
        <v>GDMTOCapacidadPeninsular</v>
      </c>
      <c r="B1080" s="250" t="str">
        <f t="shared" si="52"/>
        <v>GDMTOPeninsular</v>
      </c>
      <c r="C1080" s="67" t="str">
        <f t="shared" si="50"/>
        <v>GDMTOCapacidadPotenciaPeninsular</v>
      </c>
      <c r="E1080" s="180" t="s">
        <v>55</v>
      </c>
      <c r="F1080" s="99" t="s">
        <v>185</v>
      </c>
      <c r="G1080" s="99" t="s">
        <v>186</v>
      </c>
      <c r="H1080" s="181" t="s">
        <v>136</v>
      </c>
      <c r="I1080" s="181" t="s">
        <v>72</v>
      </c>
      <c r="J1080" s="285" t="s">
        <v>161</v>
      </c>
      <c r="K1080" s="506">
        <f>+INDEX(CEC_MARZO_2025!$N$352:$N$555,MATCH($B1080,CEC_MARZO_2025!$B$352:$B$555,0))</f>
        <v>356.80005679440842</v>
      </c>
    </row>
    <row r="1081" spans="1:11" ht="16.5" x14ac:dyDescent="0.3">
      <c r="A1081" s="67" t="str">
        <f t="shared" si="51"/>
        <v>RAMTCapacidadPeninsular</v>
      </c>
      <c r="B1081" s="250" t="str">
        <f t="shared" si="52"/>
        <v>RAMTPeninsular</v>
      </c>
      <c r="C1081" s="67" t="str">
        <f t="shared" si="50"/>
        <v>RAMTCapacidadPotenciaPeninsular</v>
      </c>
      <c r="E1081" s="180" t="s">
        <v>60</v>
      </c>
      <c r="F1081" s="99" t="s">
        <v>185</v>
      </c>
      <c r="G1081" s="99" t="s">
        <v>186</v>
      </c>
      <c r="H1081" s="181" t="s">
        <v>136</v>
      </c>
      <c r="I1081" s="181" t="s">
        <v>72</v>
      </c>
      <c r="J1081" s="285" t="s">
        <v>161</v>
      </c>
      <c r="K1081" s="506">
        <f>+INDEX(CEC_MARZO_2025!$N$352:$N$555,MATCH($B1081,CEC_MARZO_2025!$B$352:$B$555,0))</f>
        <v>166.01671302786477</v>
      </c>
    </row>
    <row r="1082" spans="1:11" ht="16.5" x14ac:dyDescent="0.3">
      <c r="A1082" s="67" t="str">
        <f t="shared" si="51"/>
        <v>DISTCapacidadPeninsular</v>
      </c>
      <c r="B1082" s="250" t="str">
        <f t="shared" si="52"/>
        <v>DISTPeninsular</v>
      </c>
      <c r="C1082" s="67" t="str">
        <f t="shared" si="50"/>
        <v>DISTCapacidadPotenciaPeninsular</v>
      </c>
      <c r="E1082" s="187" t="s">
        <v>51</v>
      </c>
      <c r="F1082" s="99" t="s">
        <v>185</v>
      </c>
      <c r="G1082" s="99" t="s">
        <v>186</v>
      </c>
      <c r="H1082" s="181" t="s">
        <v>136</v>
      </c>
      <c r="I1082" s="181" t="s">
        <v>72</v>
      </c>
      <c r="J1082" s="285" t="s">
        <v>161</v>
      </c>
      <c r="K1082" s="506">
        <f>+INDEX(CEC_MARZO_2025!$N$352:$N$555,MATCH($B1082,CEC_MARZO_2025!$B$352:$B$555,0))</f>
        <v>417.71764317824329</v>
      </c>
    </row>
    <row r="1083" spans="1:11" ht="16.5" x14ac:dyDescent="0.3">
      <c r="A1083" s="67" t="str">
        <f t="shared" si="51"/>
        <v>DITCapacidadPeninsular</v>
      </c>
      <c r="B1083" s="250" t="str">
        <f t="shared" si="52"/>
        <v>DITPeninsular</v>
      </c>
      <c r="C1083" s="67" t="str">
        <f t="shared" si="50"/>
        <v>DITCapacidadPotenciaPeninsular</v>
      </c>
      <c r="E1083" s="180" t="s">
        <v>52</v>
      </c>
      <c r="F1083" s="99" t="s">
        <v>185</v>
      </c>
      <c r="G1083" s="99" t="s">
        <v>186</v>
      </c>
      <c r="H1083" s="181" t="s">
        <v>136</v>
      </c>
      <c r="I1083" s="181" t="s">
        <v>72</v>
      </c>
      <c r="J1083" s="285" t="s">
        <v>161</v>
      </c>
      <c r="K1083" s="506">
        <f>+INDEX(CEC_MARZO_2025!$N$352:$N$555,MATCH($B1083,CEC_MARZO_2025!$B$352:$B$555,0))</f>
        <v>413.04492768992338</v>
      </c>
    </row>
    <row r="1084" spans="1:11" ht="16.5" x14ac:dyDescent="0.3">
      <c r="A1084" s="67" t="str">
        <f t="shared" si="51"/>
        <v>DB1CapacidadSureste</v>
      </c>
      <c r="B1084" s="250" t="str">
        <f t="shared" si="52"/>
        <v>DB1Sureste</v>
      </c>
      <c r="C1084" s="67" t="str">
        <f t="shared" si="50"/>
        <v>DB1CapacidadEnergíaSureste</v>
      </c>
      <c r="E1084" s="180" t="s">
        <v>48</v>
      </c>
      <c r="F1084" s="99" t="s">
        <v>185</v>
      </c>
      <c r="G1084" s="99" t="s">
        <v>184</v>
      </c>
      <c r="H1084" s="181" t="s">
        <v>135</v>
      </c>
      <c r="I1084" s="181" t="s">
        <v>73</v>
      </c>
      <c r="J1084" s="285" t="s">
        <v>161</v>
      </c>
      <c r="K1084" s="506">
        <f>+INDEX(CEC_MARZO_2025!$N$352:$N$555,MATCH($B1084,CEC_MARZO_2025!$B$352:$B$555,0))</f>
        <v>0.51873185033802616</v>
      </c>
    </row>
    <row r="1085" spans="1:11" ht="16.5" x14ac:dyDescent="0.3">
      <c r="A1085" s="67" t="str">
        <f t="shared" si="51"/>
        <v>DB2CapacidadSureste</v>
      </c>
      <c r="B1085" s="250" t="str">
        <f t="shared" si="52"/>
        <v>DB2Sureste</v>
      </c>
      <c r="C1085" s="67" t="str">
        <f t="shared" si="50"/>
        <v>DB2CapacidadEnergíaSureste</v>
      </c>
      <c r="E1085" s="180" t="s">
        <v>50</v>
      </c>
      <c r="F1085" s="99" t="s">
        <v>185</v>
      </c>
      <c r="G1085" s="99" t="s">
        <v>184</v>
      </c>
      <c r="H1085" s="181" t="s">
        <v>135</v>
      </c>
      <c r="I1085" s="181" t="s">
        <v>73</v>
      </c>
      <c r="J1085" s="285" t="s">
        <v>161</v>
      </c>
      <c r="K1085" s="506">
        <f>+INDEX(CEC_MARZO_2025!$N$352:$N$555,MATCH($B1085,CEC_MARZO_2025!$B$352:$B$555,0))</f>
        <v>0.51647975836839688</v>
      </c>
    </row>
    <row r="1086" spans="1:11" ht="16.5" x14ac:dyDescent="0.3">
      <c r="A1086" s="67" t="str">
        <f t="shared" si="51"/>
        <v>PDBTCapacidadSureste</v>
      </c>
      <c r="B1086" s="250" t="str">
        <f t="shared" si="52"/>
        <v>PDBTSureste</v>
      </c>
      <c r="C1086" s="67" t="str">
        <f t="shared" si="50"/>
        <v>PDBTCapacidadEnergíaSureste</v>
      </c>
      <c r="E1086" s="180" t="s">
        <v>56</v>
      </c>
      <c r="F1086" s="99" t="s">
        <v>185</v>
      </c>
      <c r="G1086" s="99" t="s">
        <v>184</v>
      </c>
      <c r="H1086" s="181" t="s">
        <v>135</v>
      </c>
      <c r="I1086" s="181" t="s">
        <v>73</v>
      </c>
      <c r="J1086" s="285" t="s">
        <v>161</v>
      </c>
      <c r="K1086" s="506">
        <f>+INDEX(CEC_MARZO_2025!$N$352:$N$555,MATCH($B1086,CEC_MARZO_2025!$B$352:$B$555,0))</f>
        <v>1.0260155664971022</v>
      </c>
    </row>
    <row r="1087" spans="1:11" ht="16.5" x14ac:dyDescent="0.3">
      <c r="A1087" s="67" t="str">
        <f t="shared" si="51"/>
        <v>GDBTCapacidadSureste</v>
      </c>
      <c r="B1087" s="250" t="str">
        <f t="shared" si="52"/>
        <v>GDBTSureste</v>
      </c>
      <c r="C1087" s="67" t="str">
        <f t="shared" si="50"/>
        <v>GDBTCapacidadPotenciaSureste</v>
      </c>
      <c r="E1087" s="187" t="s">
        <v>53</v>
      </c>
      <c r="F1087" s="99" t="s">
        <v>185</v>
      </c>
      <c r="G1087" s="99" t="s">
        <v>186</v>
      </c>
      <c r="H1087" s="181" t="s">
        <v>136</v>
      </c>
      <c r="I1087" s="181" t="s">
        <v>73</v>
      </c>
      <c r="J1087" s="285" t="s">
        <v>161</v>
      </c>
      <c r="K1087" s="506">
        <f>+INDEX(CEC_MARZO_2025!$N$352:$N$555,MATCH($B1087,CEC_MARZO_2025!$B$352:$B$555,0))</f>
        <v>267.41302512516154</v>
      </c>
    </row>
    <row r="1088" spans="1:11" ht="16.5" x14ac:dyDescent="0.3">
      <c r="A1088" s="67" t="str">
        <f t="shared" si="51"/>
        <v>RABTCapacidadSureste</v>
      </c>
      <c r="B1088" s="250" t="str">
        <f t="shared" si="52"/>
        <v>RABTSureste</v>
      </c>
      <c r="C1088" s="67" t="str">
        <f t="shared" si="50"/>
        <v>RABTCapacidadEnergíaSureste</v>
      </c>
      <c r="E1088" s="187" t="s">
        <v>59</v>
      </c>
      <c r="F1088" s="99" t="s">
        <v>185</v>
      </c>
      <c r="G1088" s="99" t="s">
        <v>184</v>
      </c>
      <c r="H1088" s="181" t="s">
        <v>135</v>
      </c>
      <c r="I1088" s="181" t="s">
        <v>73</v>
      </c>
      <c r="J1088" s="285" t="s">
        <v>161</v>
      </c>
      <c r="K1088" s="506">
        <f>+INDEX(CEC_MARZO_2025!$N$352:$N$555,MATCH($B1088,CEC_MARZO_2025!$B$352:$B$555,0))</f>
        <v>0.5958660002978412</v>
      </c>
    </row>
    <row r="1089" spans="1:11" ht="16.5" x14ac:dyDescent="0.3">
      <c r="A1089" s="67" t="str">
        <f t="shared" si="51"/>
        <v>APBTCapacidadSureste</v>
      </c>
      <c r="B1089" s="250" t="str">
        <f t="shared" si="52"/>
        <v>APBTSureste</v>
      </c>
      <c r="C1089" s="67" t="str">
        <f t="shared" si="50"/>
        <v>APBTCapacidadEnergíaSureste</v>
      </c>
      <c r="E1089" s="187" t="s">
        <v>57</v>
      </c>
      <c r="F1089" s="99" t="s">
        <v>185</v>
      </c>
      <c r="G1089" s="99" t="s">
        <v>184</v>
      </c>
      <c r="H1089" s="181" t="s">
        <v>135</v>
      </c>
      <c r="I1089" s="181" t="s">
        <v>73</v>
      </c>
      <c r="J1089" s="285" t="s">
        <v>161</v>
      </c>
      <c r="K1089" s="506">
        <f>+INDEX(CEC_MARZO_2025!$N$352:$N$555,MATCH($B1089,CEC_MARZO_2025!$B$352:$B$555,0))</f>
        <v>1.5530050873904369</v>
      </c>
    </row>
    <row r="1090" spans="1:11" ht="16.5" x14ac:dyDescent="0.3">
      <c r="A1090" s="67" t="str">
        <f t="shared" si="51"/>
        <v>APMTCapacidadSureste</v>
      </c>
      <c r="B1090" s="250" t="str">
        <f t="shared" si="52"/>
        <v>APMTSureste</v>
      </c>
      <c r="C1090" s="67" t="str">
        <f t="shared" si="50"/>
        <v>APMTCapacidadEnergíaSureste</v>
      </c>
      <c r="E1090" s="187" t="s">
        <v>58</v>
      </c>
      <c r="F1090" s="99" t="s">
        <v>185</v>
      </c>
      <c r="G1090" s="99" t="s">
        <v>184</v>
      </c>
      <c r="H1090" s="181" t="s">
        <v>135</v>
      </c>
      <c r="I1090" s="181" t="s">
        <v>73</v>
      </c>
      <c r="J1090" s="285" t="s">
        <v>161</v>
      </c>
      <c r="K1090" s="506">
        <f>+INDEX(CEC_MARZO_2025!$N$352:$N$555,MATCH($B1090,CEC_MARZO_2025!$B$352:$B$555,0))</f>
        <v>1.2561042960609312</v>
      </c>
    </row>
    <row r="1091" spans="1:11" ht="16.5" x14ac:dyDescent="0.3">
      <c r="A1091" s="67" t="str">
        <f t="shared" si="51"/>
        <v>GDMTHCapacidadSureste</v>
      </c>
      <c r="B1091" s="250" t="str">
        <f t="shared" si="52"/>
        <v>GDMTHSureste</v>
      </c>
      <c r="C1091" s="67" t="str">
        <f t="shared" si="50"/>
        <v>GDMTHCapacidadPotenciaSureste</v>
      </c>
      <c r="E1091" s="180" t="s">
        <v>54</v>
      </c>
      <c r="F1091" s="99" t="s">
        <v>185</v>
      </c>
      <c r="G1091" s="99" t="s">
        <v>186</v>
      </c>
      <c r="H1091" s="181" t="s">
        <v>136</v>
      </c>
      <c r="I1091" s="181" t="s">
        <v>73</v>
      </c>
      <c r="J1091" s="285" t="s">
        <v>161</v>
      </c>
      <c r="K1091" s="506">
        <f>+INDEX(CEC_MARZO_2025!$N$352:$N$555,MATCH($B1091,CEC_MARZO_2025!$B$352:$B$555,0))</f>
        <v>371.46136319102811</v>
      </c>
    </row>
    <row r="1092" spans="1:11" ht="16.5" x14ac:dyDescent="0.3">
      <c r="A1092" s="67" t="str">
        <f t="shared" si="51"/>
        <v>GDMTOCapacidadSureste</v>
      </c>
      <c r="B1092" s="250" t="str">
        <f t="shared" si="52"/>
        <v>GDMTOSureste</v>
      </c>
      <c r="C1092" s="67" t="str">
        <f t="shared" si="50"/>
        <v>GDMTOCapacidadPotenciaSureste</v>
      </c>
      <c r="E1092" s="180" t="s">
        <v>55</v>
      </c>
      <c r="F1092" s="99" t="s">
        <v>185</v>
      </c>
      <c r="G1092" s="99" t="s">
        <v>186</v>
      </c>
      <c r="H1092" s="181" t="s">
        <v>136</v>
      </c>
      <c r="I1092" s="181" t="s">
        <v>73</v>
      </c>
      <c r="J1092" s="285" t="s">
        <v>161</v>
      </c>
      <c r="K1092" s="506">
        <f>+INDEX(CEC_MARZO_2025!$N$352:$N$555,MATCH($B1092,CEC_MARZO_2025!$B$352:$B$555,0))</f>
        <v>278.58283827153195</v>
      </c>
    </row>
    <row r="1093" spans="1:11" ht="16.5" x14ac:dyDescent="0.3">
      <c r="A1093" s="67" t="str">
        <f t="shared" si="51"/>
        <v>RAMTCapacidadSureste</v>
      </c>
      <c r="B1093" s="250" t="str">
        <f t="shared" si="52"/>
        <v>RAMTSureste</v>
      </c>
      <c r="C1093" s="67" t="str">
        <f t="shared" si="50"/>
        <v>RAMTCapacidadPotenciaSureste</v>
      </c>
      <c r="E1093" s="180" t="s">
        <v>60</v>
      </c>
      <c r="F1093" s="99" t="s">
        <v>185</v>
      </c>
      <c r="G1093" s="99" t="s">
        <v>186</v>
      </c>
      <c r="H1093" s="181" t="s">
        <v>136</v>
      </c>
      <c r="I1093" s="181" t="s">
        <v>73</v>
      </c>
      <c r="J1093" s="285" t="s">
        <v>161</v>
      </c>
      <c r="K1093" s="506">
        <f>+INDEX(CEC_MARZO_2025!$N$352:$N$555,MATCH($B1093,CEC_MARZO_2025!$B$352:$B$555,0))</f>
        <v>166.01671302786477</v>
      </c>
    </row>
    <row r="1094" spans="1:11" ht="16.5" x14ac:dyDescent="0.3">
      <c r="A1094" s="67" t="str">
        <f t="shared" si="51"/>
        <v>DISTCapacidadSureste</v>
      </c>
      <c r="B1094" s="250" t="str">
        <f t="shared" si="52"/>
        <v>DISTSureste</v>
      </c>
      <c r="C1094" s="67" t="str">
        <f t="shared" si="50"/>
        <v>DISTCapacidadPotenciaSureste</v>
      </c>
      <c r="E1094" s="180" t="s">
        <v>51</v>
      </c>
      <c r="F1094" s="99" t="s">
        <v>185</v>
      </c>
      <c r="G1094" s="99" t="s">
        <v>186</v>
      </c>
      <c r="H1094" s="181" t="s">
        <v>136</v>
      </c>
      <c r="I1094" s="181" t="s">
        <v>73</v>
      </c>
      <c r="J1094" s="285" t="s">
        <v>161</v>
      </c>
      <c r="K1094" s="506">
        <f>+INDEX(CEC_MARZO_2025!$N$352:$N$555,MATCH($B1094,CEC_MARZO_2025!$B$352:$B$555,0))</f>
        <v>422.30515452037872</v>
      </c>
    </row>
    <row r="1095" spans="1:11" ht="16.5" x14ac:dyDescent="0.3">
      <c r="A1095" s="67" t="str">
        <f t="shared" si="51"/>
        <v>DITCapacidadSureste</v>
      </c>
      <c r="B1095" s="250" t="str">
        <f t="shared" si="52"/>
        <v>DITSureste</v>
      </c>
      <c r="C1095" s="67" t="str">
        <f t="shared" si="50"/>
        <v>DITCapacidadPotenciaSureste</v>
      </c>
      <c r="E1095" s="180" t="s">
        <v>52</v>
      </c>
      <c r="F1095" s="99" t="s">
        <v>185</v>
      </c>
      <c r="G1095" s="99" t="s">
        <v>186</v>
      </c>
      <c r="H1095" s="181" t="s">
        <v>136</v>
      </c>
      <c r="I1095" s="181" t="s">
        <v>73</v>
      </c>
      <c r="J1095" s="285" t="s">
        <v>161</v>
      </c>
      <c r="K1095" s="506">
        <f>+INDEX(CEC_MARZO_2025!$N$352:$N$555,MATCH($B1095,CEC_MARZO_2025!$B$352:$B$555,0))</f>
        <v>375.03205500887606</v>
      </c>
    </row>
    <row r="1096" spans="1:11" ht="16.5" x14ac:dyDescent="0.3">
      <c r="A1096" s="67" t="str">
        <f t="shared" si="51"/>
        <v>DB1CapacidadValle de México Centro</v>
      </c>
      <c r="B1096" s="250" t="str">
        <f t="shared" si="52"/>
        <v>DB1Valle de México Centro</v>
      </c>
      <c r="C1096" s="67" t="str">
        <f t="shared" si="50"/>
        <v>DB1CapacidadEnergíaValle de México Centro</v>
      </c>
      <c r="E1096" s="180" t="s">
        <v>48</v>
      </c>
      <c r="F1096" s="99" t="s">
        <v>185</v>
      </c>
      <c r="G1096" s="99" t="s">
        <v>184</v>
      </c>
      <c r="H1096" s="181" t="s">
        <v>135</v>
      </c>
      <c r="I1096" s="181" t="s">
        <v>74</v>
      </c>
      <c r="J1096" s="285" t="s">
        <v>161</v>
      </c>
      <c r="K1096" s="506">
        <f>+INDEX(CEC_MARZO_2025!$N$352:$N$555,MATCH($B1096,CEC_MARZO_2025!$B$352:$B$555,0))</f>
        <v>0.59417693132061955</v>
      </c>
    </row>
    <row r="1097" spans="1:11" ht="16.5" x14ac:dyDescent="0.3">
      <c r="A1097" s="67" t="str">
        <f t="shared" si="51"/>
        <v>DB2CapacidadValle de México Centro</v>
      </c>
      <c r="B1097" s="250" t="str">
        <f t="shared" si="52"/>
        <v>DB2Valle de México Centro</v>
      </c>
      <c r="C1097" s="67" t="str">
        <f t="shared" si="50"/>
        <v>DB2CapacidadEnergíaValle de México Centro</v>
      </c>
      <c r="E1097" s="180" t="s">
        <v>50</v>
      </c>
      <c r="F1097" s="99" t="s">
        <v>185</v>
      </c>
      <c r="G1097" s="99" t="s">
        <v>184</v>
      </c>
      <c r="H1097" s="181" t="s">
        <v>135</v>
      </c>
      <c r="I1097" s="181" t="s">
        <v>74</v>
      </c>
      <c r="J1097" s="285" t="s">
        <v>161</v>
      </c>
      <c r="K1097" s="506">
        <f>+INDEX(CEC_MARZO_2025!$N$352:$N$555,MATCH($B1097,CEC_MARZO_2025!$B$352:$B$555,0))</f>
        <v>0.59136181635858209</v>
      </c>
    </row>
    <row r="1098" spans="1:11" ht="16.5" x14ac:dyDescent="0.3">
      <c r="A1098" s="67" t="str">
        <f t="shared" si="51"/>
        <v>PDBTCapacidadValle de México Centro</v>
      </c>
      <c r="B1098" s="250" t="str">
        <f t="shared" si="52"/>
        <v>PDBTValle de México Centro</v>
      </c>
      <c r="C1098" s="67" t="str">
        <f t="shared" ref="C1098:C1161" si="53">E1098&amp;F1098&amp;H1098&amp;I1098</f>
        <v>PDBTCapacidadEnergíaValle de México Centro</v>
      </c>
      <c r="E1098" s="180" t="s">
        <v>56</v>
      </c>
      <c r="F1098" s="99" t="s">
        <v>185</v>
      </c>
      <c r="G1098" s="99" t="s">
        <v>184</v>
      </c>
      <c r="H1098" s="181" t="s">
        <v>135</v>
      </c>
      <c r="I1098" s="181" t="s">
        <v>74</v>
      </c>
      <c r="J1098" s="285" t="s">
        <v>161</v>
      </c>
      <c r="K1098" s="506">
        <f>+INDEX(CEC_MARZO_2025!$N$352:$N$555,MATCH($B1098,CEC_MARZO_2025!$B$352:$B$555,0))</f>
        <v>1.2183817555696328</v>
      </c>
    </row>
    <row r="1099" spans="1:11" ht="16.5" x14ac:dyDescent="0.3">
      <c r="A1099" s="67" t="str">
        <f t="shared" ref="A1099:A1162" si="54">IF(J1099="NA",E1099&amp;F1099&amp;I1099,E1099&amp;F1099&amp;I1099&amp;J1099)</f>
        <v>GDBTCapacidadValle de México Centro</v>
      </c>
      <c r="B1099" s="250" t="str">
        <f t="shared" si="52"/>
        <v>GDBTValle de México Centro</v>
      </c>
      <c r="C1099" s="67" t="str">
        <f t="shared" si="53"/>
        <v>GDBTCapacidadPotenciaValle de México Centro</v>
      </c>
      <c r="E1099" s="180" t="s">
        <v>53</v>
      </c>
      <c r="F1099" s="99" t="s">
        <v>185</v>
      </c>
      <c r="G1099" s="99" t="s">
        <v>186</v>
      </c>
      <c r="H1099" s="181" t="s">
        <v>136</v>
      </c>
      <c r="I1099" s="181" t="s">
        <v>74</v>
      </c>
      <c r="J1099" s="285" t="s">
        <v>161</v>
      </c>
      <c r="K1099" s="506">
        <f>+INDEX(CEC_MARZO_2025!$N$352:$N$555,MATCH($B1099,CEC_MARZO_2025!$B$352:$B$555,0))</f>
        <v>335.38097309425331</v>
      </c>
    </row>
    <row r="1100" spans="1:11" ht="16.5" x14ac:dyDescent="0.3">
      <c r="A1100" s="67" t="str">
        <f t="shared" si="54"/>
        <v>RABTCapacidadValle de México Centro</v>
      </c>
      <c r="B1100" s="250" t="str">
        <f t="shared" si="52"/>
        <v>RABTValle de México Centro</v>
      </c>
      <c r="C1100" s="67" t="str">
        <f t="shared" si="53"/>
        <v>RABTCapacidadEnergíaValle de México Centro</v>
      </c>
      <c r="E1100" s="180" t="s">
        <v>59</v>
      </c>
      <c r="F1100" s="99" t="s">
        <v>185</v>
      </c>
      <c r="G1100" s="99" t="s">
        <v>184</v>
      </c>
      <c r="H1100" s="181" t="s">
        <v>135</v>
      </c>
      <c r="I1100" s="181" t="s">
        <v>74</v>
      </c>
      <c r="J1100" s="285" t="s">
        <v>161</v>
      </c>
      <c r="K1100" s="506">
        <f>+INDEX(CEC_MARZO_2025!$N$352:$N$555,MATCH($B1100,CEC_MARZO_2025!$B$352:$B$555,0))</f>
        <v>0.68895246837586599</v>
      </c>
    </row>
    <row r="1101" spans="1:11" ht="16.5" x14ac:dyDescent="0.3">
      <c r="A1101" s="67" t="str">
        <f t="shared" si="54"/>
        <v>APBTCapacidadValle de México Centro</v>
      </c>
      <c r="B1101" s="250" t="str">
        <f t="shared" si="52"/>
        <v>APBTValle de México Centro</v>
      </c>
      <c r="C1101" s="67" t="str">
        <f t="shared" si="53"/>
        <v>APBTCapacidadEnergíaValle de México Centro</v>
      </c>
      <c r="E1101" s="180" t="s">
        <v>57</v>
      </c>
      <c r="F1101" s="99" t="s">
        <v>185</v>
      </c>
      <c r="G1101" s="99" t="s">
        <v>184</v>
      </c>
      <c r="H1101" s="181" t="s">
        <v>135</v>
      </c>
      <c r="I1101" s="181" t="s">
        <v>74</v>
      </c>
      <c r="J1101" s="285" t="s">
        <v>161</v>
      </c>
      <c r="K1101" s="506">
        <f>+INDEX(CEC_MARZO_2025!$N$352:$N$555,MATCH($B1101,CEC_MARZO_2025!$B$352:$B$555,0))</f>
        <v>1.7954803227872285</v>
      </c>
    </row>
    <row r="1102" spans="1:11" ht="16.5" x14ac:dyDescent="0.3">
      <c r="A1102" s="67" t="str">
        <f t="shared" si="54"/>
        <v>APMTCapacidadValle de México Centro</v>
      </c>
      <c r="B1102" s="250" t="str">
        <f t="shared" si="52"/>
        <v>APMTValle de México Centro</v>
      </c>
      <c r="C1102" s="67" t="str">
        <f t="shared" si="53"/>
        <v>APMTCapacidadEnergíaValle de México Centro</v>
      </c>
      <c r="E1102" s="180" t="s">
        <v>58</v>
      </c>
      <c r="F1102" s="99" t="s">
        <v>185</v>
      </c>
      <c r="G1102" s="99" t="s">
        <v>184</v>
      </c>
      <c r="H1102" s="181" t="s">
        <v>135</v>
      </c>
      <c r="I1102" s="181" t="s">
        <v>74</v>
      </c>
      <c r="J1102" s="285" t="s">
        <v>161</v>
      </c>
      <c r="K1102" s="506">
        <f>+INDEX(CEC_MARZO_2025!$N$352:$N$555,MATCH($B1102,CEC_MARZO_2025!$B$352:$B$555,0))</f>
        <v>1.2144405946227819</v>
      </c>
    </row>
    <row r="1103" spans="1:11" ht="16.5" x14ac:dyDescent="0.3">
      <c r="A1103" s="67" t="str">
        <f t="shared" si="54"/>
        <v>GDMTHCapacidadValle de México Centro</v>
      </c>
      <c r="B1103" s="250" t="str">
        <f t="shared" si="52"/>
        <v>GDMTHValle de México Centro</v>
      </c>
      <c r="C1103" s="67" t="str">
        <f t="shared" si="53"/>
        <v>GDMTHCapacidadPotenciaValle de México Centro</v>
      </c>
      <c r="E1103" s="180" t="s">
        <v>54</v>
      </c>
      <c r="F1103" s="99" t="s">
        <v>185</v>
      </c>
      <c r="G1103" s="99" t="s">
        <v>186</v>
      </c>
      <c r="H1103" s="181" t="s">
        <v>136</v>
      </c>
      <c r="I1103" s="181" t="s">
        <v>74</v>
      </c>
      <c r="J1103" s="285" t="s">
        <v>161</v>
      </c>
      <c r="K1103" s="506">
        <f>+INDEX(CEC_MARZO_2025!$N$352:$N$555,MATCH($B1103,CEC_MARZO_2025!$B$352:$B$555,0))</f>
        <v>432.62348922789897</v>
      </c>
    </row>
    <row r="1104" spans="1:11" ht="16.5" x14ac:dyDescent="0.3">
      <c r="A1104" s="67" t="str">
        <f t="shared" si="54"/>
        <v>GDMTOCapacidadValle de México Centro</v>
      </c>
      <c r="B1104" s="250" t="str">
        <f t="shared" si="52"/>
        <v>GDMTOValle de México Centro</v>
      </c>
      <c r="C1104" s="67" t="str">
        <f t="shared" si="53"/>
        <v>GDMTOCapacidadPotenciaValle de México Centro</v>
      </c>
      <c r="E1104" s="180" t="s">
        <v>55</v>
      </c>
      <c r="F1104" s="99" t="s">
        <v>185</v>
      </c>
      <c r="G1104" s="99" t="s">
        <v>186</v>
      </c>
      <c r="H1104" s="181" t="s">
        <v>136</v>
      </c>
      <c r="I1104" s="181" t="s">
        <v>74</v>
      </c>
      <c r="J1104" s="285" t="s">
        <v>161</v>
      </c>
      <c r="K1104" s="506">
        <f>+INDEX(CEC_MARZO_2025!$N$352:$N$555,MATCH($B1104,CEC_MARZO_2025!$B$352:$B$555,0))</f>
        <v>374.49586944577294</v>
      </c>
    </row>
    <row r="1105" spans="1:11" ht="16.5" x14ac:dyDescent="0.3">
      <c r="A1105" s="67" t="str">
        <f t="shared" si="54"/>
        <v>RAMTCapacidadValle de México Centro</v>
      </c>
      <c r="B1105" s="250" t="str">
        <f t="shared" si="52"/>
        <v>RAMTValle de México Centro</v>
      </c>
      <c r="C1105" s="67" t="str">
        <f t="shared" si="53"/>
        <v>RAMTCapacidadPotenciaValle de México Centro</v>
      </c>
      <c r="E1105" s="180" t="s">
        <v>60</v>
      </c>
      <c r="F1105" s="99" t="s">
        <v>185</v>
      </c>
      <c r="G1105" s="99" t="s">
        <v>186</v>
      </c>
      <c r="H1105" s="181" t="s">
        <v>136</v>
      </c>
      <c r="I1105" s="181" t="s">
        <v>74</v>
      </c>
      <c r="J1105" s="285" t="s">
        <v>161</v>
      </c>
      <c r="K1105" s="506">
        <f>+INDEX(CEC_MARZO_2025!$N$352:$N$555,MATCH($B1105,CEC_MARZO_2025!$B$352:$B$555,0))</f>
        <v>166.01671302786477</v>
      </c>
    </row>
    <row r="1106" spans="1:11" ht="16.5" x14ac:dyDescent="0.3">
      <c r="A1106" s="67" t="str">
        <f t="shared" si="54"/>
        <v>DISTCapacidadValle de México Centro</v>
      </c>
      <c r="B1106" s="250" t="str">
        <f t="shared" si="52"/>
        <v>DISTValle de México Centro</v>
      </c>
      <c r="C1106" s="67" t="str">
        <f t="shared" si="53"/>
        <v>DISTCapacidadPotenciaValle de México Centro</v>
      </c>
      <c r="E1106" s="187" t="s">
        <v>51</v>
      </c>
      <c r="F1106" s="99" t="s">
        <v>185</v>
      </c>
      <c r="G1106" s="99" t="s">
        <v>186</v>
      </c>
      <c r="H1106" s="181" t="s">
        <v>136</v>
      </c>
      <c r="I1106" s="181" t="s">
        <v>74</v>
      </c>
      <c r="J1106" s="285" t="s">
        <v>161</v>
      </c>
      <c r="K1106" s="506">
        <f>+INDEX(CEC_MARZO_2025!$N$352:$N$555,MATCH($B1106,CEC_MARZO_2025!$B$352:$B$555,0))</f>
        <v>432.62348922789897</v>
      </c>
    </row>
    <row r="1107" spans="1:11" ht="16.5" x14ac:dyDescent="0.3">
      <c r="A1107" s="67" t="str">
        <f t="shared" si="54"/>
        <v>DITCapacidadValle de México Centro</v>
      </c>
      <c r="B1107" s="250" t="str">
        <f t="shared" si="52"/>
        <v>DITValle de México Centro</v>
      </c>
      <c r="C1107" s="67" t="str">
        <f t="shared" si="53"/>
        <v>DITCapacidadPotenciaValle de México Centro</v>
      </c>
      <c r="E1107" s="180" t="s">
        <v>52</v>
      </c>
      <c r="F1107" s="99" t="s">
        <v>185</v>
      </c>
      <c r="G1107" s="99" t="s">
        <v>186</v>
      </c>
      <c r="H1107" s="181" t="s">
        <v>136</v>
      </c>
      <c r="I1107" s="181" t="s">
        <v>74</v>
      </c>
      <c r="J1107" s="285" t="s">
        <v>161</v>
      </c>
      <c r="K1107" s="506">
        <f>+INDEX(CEC_MARZO_2025!$N$352:$N$555,MATCH($B1107,CEC_MARZO_2025!$B$352:$B$555,0))</f>
        <v>432.62348922789897</v>
      </c>
    </row>
    <row r="1108" spans="1:11" ht="16.5" x14ac:dyDescent="0.3">
      <c r="A1108" s="67" t="str">
        <f t="shared" si="54"/>
        <v>DB1CapacidadValle de México Norte</v>
      </c>
      <c r="B1108" s="250" t="str">
        <f t="shared" si="52"/>
        <v>DB1Valle de México Norte</v>
      </c>
      <c r="C1108" s="67" t="str">
        <f t="shared" si="53"/>
        <v>DB1CapacidadEnergíaValle de México Norte</v>
      </c>
      <c r="E1108" s="180" t="s">
        <v>48</v>
      </c>
      <c r="F1108" s="99" t="s">
        <v>185</v>
      </c>
      <c r="G1108" s="99" t="s">
        <v>184</v>
      </c>
      <c r="H1108" s="181" t="s">
        <v>135</v>
      </c>
      <c r="I1108" s="181" t="s">
        <v>75</v>
      </c>
      <c r="J1108" s="285" t="s">
        <v>161</v>
      </c>
      <c r="K1108" s="506">
        <f>+INDEX(CEC_MARZO_2025!$N$352:$N$555,MATCH($B1108,CEC_MARZO_2025!$B$352:$B$555,0))</f>
        <v>0.70415408917086686</v>
      </c>
    </row>
    <row r="1109" spans="1:11" ht="16.5" x14ac:dyDescent="0.3">
      <c r="A1109" s="67" t="str">
        <f t="shared" si="54"/>
        <v>DB2CapacidadValle de México Norte</v>
      </c>
      <c r="B1109" s="250" t="str">
        <f t="shared" si="52"/>
        <v>DB2Valle de México Norte</v>
      </c>
      <c r="C1109" s="67" t="str">
        <f t="shared" si="53"/>
        <v>DB2CapacidadEnergíaValle de México Norte</v>
      </c>
      <c r="E1109" s="180" t="s">
        <v>50</v>
      </c>
      <c r="F1109" s="99" t="s">
        <v>185</v>
      </c>
      <c r="G1109" s="99" t="s">
        <v>184</v>
      </c>
      <c r="H1109" s="181" t="s">
        <v>135</v>
      </c>
      <c r="I1109" s="181" t="s">
        <v>75</v>
      </c>
      <c r="J1109" s="285" t="s">
        <v>161</v>
      </c>
      <c r="K1109" s="506">
        <f>+INDEX(CEC_MARZO_2025!$N$352:$N$555,MATCH($B1109,CEC_MARZO_2025!$B$352:$B$555,0))</f>
        <v>0.70077595121642189</v>
      </c>
    </row>
    <row r="1110" spans="1:11" ht="16.5" x14ac:dyDescent="0.3">
      <c r="A1110" s="67" t="str">
        <f t="shared" si="54"/>
        <v>PDBTCapacidadValle de México Norte</v>
      </c>
      <c r="B1110" s="250" t="str">
        <f t="shared" si="52"/>
        <v>PDBTValle de México Norte</v>
      </c>
      <c r="C1110" s="67" t="str">
        <f t="shared" si="53"/>
        <v>PDBTCapacidadEnergíaValle de México Norte</v>
      </c>
      <c r="E1110" s="180" t="s">
        <v>56</v>
      </c>
      <c r="F1110" s="99" t="s">
        <v>185</v>
      </c>
      <c r="G1110" s="99" t="s">
        <v>184</v>
      </c>
      <c r="H1110" s="181" t="s">
        <v>135</v>
      </c>
      <c r="I1110" s="181" t="s">
        <v>75</v>
      </c>
      <c r="J1110" s="285" t="s">
        <v>161</v>
      </c>
      <c r="K1110" s="506">
        <f>+INDEX(CEC_MARZO_2025!$N$352:$N$555,MATCH($B1110,CEC_MARZO_2025!$B$352:$B$555,0))</f>
        <v>1.1911689776032754</v>
      </c>
    </row>
    <row r="1111" spans="1:11" ht="16.5" x14ac:dyDescent="0.3">
      <c r="A1111" s="67" t="str">
        <f t="shared" si="54"/>
        <v>GDBTCapacidadValle de México Norte</v>
      </c>
      <c r="B1111" s="250" t="str">
        <f t="shared" si="52"/>
        <v>GDBTValle de México Norte</v>
      </c>
      <c r="C1111" s="67" t="str">
        <f t="shared" si="53"/>
        <v>GDBTCapacidadPotenciaValle de México Norte</v>
      </c>
      <c r="E1111" s="187" t="s">
        <v>53</v>
      </c>
      <c r="F1111" s="99" t="s">
        <v>185</v>
      </c>
      <c r="G1111" s="99" t="s">
        <v>186</v>
      </c>
      <c r="H1111" s="181" t="s">
        <v>136</v>
      </c>
      <c r="I1111" s="181" t="s">
        <v>75</v>
      </c>
      <c r="J1111" s="285" t="s">
        <v>161</v>
      </c>
      <c r="K1111" s="506">
        <f>+INDEX(CEC_MARZO_2025!$N$352:$N$555,MATCH($B1111,CEC_MARZO_2025!$B$352:$B$555,0))</f>
        <v>321.76407434854923</v>
      </c>
    </row>
    <row r="1112" spans="1:11" ht="16.5" x14ac:dyDescent="0.3">
      <c r="A1112" s="67" t="str">
        <f t="shared" si="54"/>
        <v>RABTCapacidadValle de México Norte</v>
      </c>
      <c r="B1112" s="250" t="str">
        <f t="shared" si="52"/>
        <v>RABTValle de México Norte</v>
      </c>
      <c r="C1112" s="67" t="str">
        <f t="shared" si="53"/>
        <v>RABTCapacidadEnergíaValle de México Norte</v>
      </c>
      <c r="E1112" s="187" t="s">
        <v>59</v>
      </c>
      <c r="F1112" s="99" t="s">
        <v>185</v>
      </c>
      <c r="G1112" s="99" t="s">
        <v>184</v>
      </c>
      <c r="H1112" s="181" t="s">
        <v>135</v>
      </c>
      <c r="I1112" s="181" t="s">
        <v>75</v>
      </c>
      <c r="J1112" s="285" t="s">
        <v>161</v>
      </c>
      <c r="K1112" s="506">
        <f>+INDEX(CEC_MARZO_2025!$N$352:$N$555,MATCH($B1112,CEC_MARZO_2025!$B$352:$B$555,0))</f>
        <v>0.82445333521525033</v>
      </c>
    </row>
    <row r="1113" spans="1:11" ht="16.5" x14ac:dyDescent="0.3">
      <c r="A1113" s="67" t="str">
        <f t="shared" si="54"/>
        <v>APBTCapacidadValle de México Norte</v>
      </c>
      <c r="B1113" s="250" t="str">
        <f t="shared" si="52"/>
        <v>APBTValle de México Norte</v>
      </c>
      <c r="C1113" s="67" t="str">
        <f t="shared" si="53"/>
        <v>APBTCapacidadEnergíaValle de México Norte</v>
      </c>
      <c r="E1113" s="187" t="s">
        <v>57</v>
      </c>
      <c r="F1113" s="99" t="s">
        <v>185</v>
      </c>
      <c r="G1113" s="99" t="s">
        <v>184</v>
      </c>
      <c r="H1113" s="181" t="s">
        <v>135</v>
      </c>
      <c r="I1113" s="181" t="s">
        <v>75</v>
      </c>
      <c r="J1113" s="285" t="s">
        <v>161</v>
      </c>
      <c r="K1113" s="506">
        <f>+INDEX(CEC_MARZO_2025!$N$352:$N$555,MATCH($B1113,CEC_MARZO_2025!$B$352:$B$555,0))</f>
        <v>2.1486834133574768</v>
      </c>
    </row>
    <row r="1114" spans="1:11" ht="16.5" x14ac:dyDescent="0.3">
      <c r="A1114" s="67" t="str">
        <f t="shared" si="54"/>
        <v>APMTCapacidadValle de México Norte</v>
      </c>
      <c r="B1114" s="250" t="str">
        <f t="shared" si="52"/>
        <v>APMTValle de México Norte</v>
      </c>
      <c r="C1114" s="67" t="str">
        <f t="shared" si="53"/>
        <v>APMTCapacidadEnergíaValle de México Norte</v>
      </c>
      <c r="E1114" s="187" t="s">
        <v>58</v>
      </c>
      <c r="F1114" s="99" t="s">
        <v>185</v>
      </c>
      <c r="G1114" s="99" t="s">
        <v>184</v>
      </c>
      <c r="H1114" s="181" t="s">
        <v>135</v>
      </c>
      <c r="I1114" s="181" t="s">
        <v>75</v>
      </c>
      <c r="J1114" s="285" t="s">
        <v>161</v>
      </c>
      <c r="K1114" s="506">
        <f>+INDEX(CEC_MARZO_2025!$N$352:$N$555,MATCH($B1114,CEC_MARZO_2025!$B$352:$B$555,0))</f>
        <v>1.1836620043711774</v>
      </c>
    </row>
    <row r="1115" spans="1:11" ht="16.5" x14ac:dyDescent="0.3">
      <c r="A1115" s="67" t="str">
        <f t="shared" si="54"/>
        <v>GDMTHCapacidadValle de México Norte</v>
      </c>
      <c r="B1115" s="250" t="str">
        <f t="shared" si="52"/>
        <v>GDMTHValle de México Norte</v>
      </c>
      <c r="C1115" s="67" t="str">
        <f t="shared" si="53"/>
        <v>GDMTHCapacidadPotenciaValle de México Norte</v>
      </c>
      <c r="E1115" s="180" t="s">
        <v>54</v>
      </c>
      <c r="F1115" s="99" t="s">
        <v>185</v>
      </c>
      <c r="G1115" s="99" t="s">
        <v>186</v>
      </c>
      <c r="H1115" s="181" t="s">
        <v>136</v>
      </c>
      <c r="I1115" s="181" t="s">
        <v>75</v>
      </c>
      <c r="J1115" s="285" t="s">
        <v>161</v>
      </c>
      <c r="K1115" s="506">
        <f>+INDEX(CEC_MARZO_2025!$N$352:$N$555,MATCH($B1115,CEC_MARZO_2025!$B$352:$B$555,0))</f>
        <v>432.62348922789897</v>
      </c>
    </row>
    <row r="1116" spans="1:11" ht="16.5" x14ac:dyDescent="0.3">
      <c r="A1116" s="67" t="str">
        <f t="shared" si="54"/>
        <v>GDMTOCapacidadValle de México Norte</v>
      </c>
      <c r="B1116" s="250" t="str">
        <f t="shared" si="52"/>
        <v>GDMTOValle de México Norte</v>
      </c>
      <c r="C1116" s="67" t="str">
        <f t="shared" si="53"/>
        <v>GDMTOCapacidadPotenciaValle de México Norte</v>
      </c>
      <c r="E1116" s="180" t="s">
        <v>55</v>
      </c>
      <c r="F1116" s="99" t="s">
        <v>185</v>
      </c>
      <c r="G1116" s="99" t="s">
        <v>186</v>
      </c>
      <c r="H1116" s="181" t="s">
        <v>136</v>
      </c>
      <c r="I1116" s="181" t="s">
        <v>75</v>
      </c>
      <c r="J1116" s="285" t="s">
        <v>161</v>
      </c>
      <c r="K1116" s="506">
        <f>+INDEX(CEC_MARZO_2025!$N$352:$N$555,MATCH($B1116,CEC_MARZO_2025!$B$352:$B$555,0))</f>
        <v>367.20960122669811</v>
      </c>
    </row>
    <row r="1117" spans="1:11" ht="16.5" x14ac:dyDescent="0.3">
      <c r="A1117" s="67" t="str">
        <f t="shared" si="54"/>
        <v>RAMTCapacidadValle de México Norte</v>
      </c>
      <c r="B1117" s="250" t="str">
        <f t="shared" si="52"/>
        <v>RAMTValle de México Norte</v>
      </c>
      <c r="C1117" s="67" t="str">
        <f t="shared" si="53"/>
        <v>RAMTCapacidadPotenciaValle de México Norte</v>
      </c>
      <c r="E1117" s="180" t="s">
        <v>60</v>
      </c>
      <c r="F1117" s="99" t="s">
        <v>185</v>
      </c>
      <c r="G1117" s="99" t="s">
        <v>186</v>
      </c>
      <c r="H1117" s="181" t="s">
        <v>136</v>
      </c>
      <c r="I1117" s="181" t="s">
        <v>75</v>
      </c>
      <c r="J1117" s="285" t="s">
        <v>161</v>
      </c>
      <c r="K1117" s="506">
        <f>+INDEX(CEC_MARZO_2025!$N$352:$N$555,MATCH($B1117,CEC_MARZO_2025!$B$352:$B$555,0))</f>
        <v>166.01671302786477</v>
      </c>
    </row>
    <row r="1118" spans="1:11" ht="16.5" x14ac:dyDescent="0.3">
      <c r="A1118" s="67" t="str">
        <f t="shared" si="54"/>
        <v>DISTCapacidadValle de México Norte</v>
      </c>
      <c r="B1118" s="250" t="str">
        <f t="shared" si="52"/>
        <v>DISTValle de México Norte</v>
      </c>
      <c r="C1118" s="67" t="str">
        <f t="shared" si="53"/>
        <v>DISTCapacidadPotenciaValle de México Norte</v>
      </c>
      <c r="E1118" s="180" t="s">
        <v>51</v>
      </c>
      <c r="F1118" s="99" t="s">
        <v>185</v>
      </c>
      <c r="G1118" s="99" t="s">
        <v>186</v>
      </c>
      <c r="H1118" s="181" t="s">
        <v>136</v>
      </c>
      <c r="I1118" s="181" t="s">
        <v>75</v>
      </c>
      <c r="J1118" s="285" t="s">
        <v>161</v>
      </c>
      <c r="K1118" s="506">
        <f>+INDEX(CEC_MARZO_2025!$N$352:$N$555,MATCH($B1118,CEC_MARZO_2025!$B$352:$B$555,0))</f>
        <v>422.30515452037872</v>
      </c>
    </row>
    <row r="1119" spans="1:11" ht="16.5" x14ac:dyDescent="0.3">
      <c r="A1119" s="67" t="str">
        <f t="shared" si="54"/>
        <v>DITCapacidadValle de México Norte</v>
      </c>
      <c r="B1119" s="250" t="str">
        <f t="shared" si="52"/>
        <v>DITValle de México Norte</v>
      </c>
      <c r="C1119" s="67" t="str">
        <f t="shared" si="53"/>
        <v>DITCapacidadPotenciaValle de México Norte</v>
      </c>
      <c r="E1119" s="180" t="s">
        <v>52</v>
      </c>
      <c r="F1119" s="99" t="s">
        <v>185</v>
      </c>
      <c r="G1119" s="99" t="s">
        <v>186</v>
      </c>
      <c r="H1119" s="181" t="s">
        <v>136</v>
      </c>
      <c r="I1119" s="181" t="s">
        <v>75</v>
      </c>
      <c r="J1119" s="285" t="s">
        <v>161</v>
      </c>
      <c r="K1119" s="506">
        <f>+INDEX(CEC_MARZO_2025!$N$352:$N$555,MATCH($B1119,CEC_MARZO_2025!$B$352:$B$555,0))</f>
        <v>422.30515452037872</v>
      </c>
    </row>
    <row r="1120" spans="1:11" ht="16.5" x14ac:dyDescent="0.3">
      <c r="A1120" s="67" t="str">
        <f t="shared" si="54"/>
        <v>DB1CapacidadValle de México Sur</v>
      </c>
      <c r="B1120" s="250" t="str">
        <f t="shared" si="52"/>
        <v>DB1Valle de México Sur</v>
      </c>
      <c r="C1120" s="67" t="str">
        <f t="shared" si="53"/>
        <v>DB1CapacidadEnergíaValle de México Sur</v>
      </c>
      <c r="E1120" s="180" t="s">
        <v>48</v>
      </c>
      <c r="F1120" s="99" t="s">
        <v>185</v>
      </c>
      <c r="G1120" s="99" t="s">
        <v>184</v>
      </c>
      <c r="H1120" s="181" t="s">
        <v>135</v>
      </c>
      <c r="I1120" s="181" t="s">
        <v>76</v>
      </c>
      <c r="J1120" s="285" t="s">
        <v>161</v>
      </c>
      <c r="K1120" s="506">
        <f>+INDEX(CEC_MARZO_2025!$N$352:$N$555,MATCH($B1120,CEC_MARZO_2025!$B$352:$B$555,0))</f>
        <v>0.72536128855154569</v>
      </c>
    </row>
    <row r="1121" spans="1:11" ht="16.5" x14ac:dyDescent="0.3">
      <c r="A1121" s="67" t="str">
        <f t="shared" si="54"/>
        <v>DB2CapacidadValle de México Sur</v>
      </c>
      <c r="B1121" s="250" t="str">
        <f t="shared" ref="B1121:B1131" si="55">E1121&amp;I1121</f>
        <v>DB2Valle de México Sur</v>
      </c>
      <c r="C1121" s="67" t="str">
        <f t="shared" si="53"/>
        <v>DB2CapacidadEnergíaValle de México Sur</v>
      </c>
      <c r="E1121" s="180" t="s">
        <v>50</v>
      </c>
      <c r="F1121" s="99" t="s">
        <v>185</v>
      </c>
      <c r="G1121" s="99" t="s">
        <v>184</v>
      </c>
      <c r="H1121" s="181" t="s">
        <v>135</v>
      </c>
      <c r="I1121" s="181" t="s">
        <v>76</v>
      </c>
      <c r="J1121" s="285" t="s">
        <v>161</v>
      </c>
      <c r="K1121" s="506">
        <f>+INDEX(CEC_MARZO_2025!$N$352:$N$555,MATCH($B1121,CEC_MARZO_2025!$B$352:$B$555,0))</f>
        <v>0.72179547626629847</v>
      </c>
    </row>
    <row r="1122" spans="1:11" ht="16.5" x14ac:dyDescent="0.3">
      <c r="A1122" s="67" t="str">
        <f t="shared" si="54"/>
        <v>PDBTCapacidadValle de México Sur</v>
      </c>
      <c r="B1122" s="250" t="str">
        <f t="shared" si="55"/>
        <v>PDBTValle de México Sur</v>
      </c>
      <c r="C1122" s="67" t="str">
        <f t="shared" si="53"/>
        <v>PDBTCapacidadEnergíaValle de México Sur</v>
      </c>
      <c r="E1122" s="180" t="s">
        <v>56</v>
      </c>
      <c r="F1122" s="99" t="s">
        <v>185</v>
      </c>
      <c r="G1122" s="99" t="s">
        <v>184</v>
      </c>
      <c r="H1122" s="181" t="s">
        <v>135</v>
      </c>
      <c r="I1122" s="181" t="s">
        <v>76</v>
      </c>
      <c r="J1122" s="285" t="s">
        <v>161</v>
      </c>
      <c r="K1122" s="506">
        <f>+INDEX(CEC_MARZO_2025!$N$352:$N$555,MATCH($B1122,CEC_MARZO_2025!$B$352:$B$555,0))</f>
        <v>1.2104994336759294</v>
      </c>
    </row>
    <row r="1123" spans="1:11" ht="16.5" x14ac:dyDescent="0.3">
      <c r="A1123" s="67" t="str">
        <f t="shared" si="54"/>
        <v>GDBTCapacidadValle de México Sur</v>
      </c>
      <c r="B1123" s="250" t="str">
        <f t="shared" si="55"/>
        <v>GDBTValle de México Sur</v>
      </c>
      <c r="C1123" s="67" t="str">
        <f t="shared" si="53"/>
        <v>GDBTCapacidadPotenciaValle de México Sur</v>
      </c>
      <c r="E1123" s="180" t="s">
        <v>53</v>
      </c>
      <c r="F1123" s="99" t="s">
        <v>185</v>
      </c>
      <c r="G1123" s="99" t="s">
        <v>186</v>
      </c>
      <c r="H1123" s="181" t="s">
        <v>136</v>
      </c>
      <c r="I1123" s="181" t="s">
        <v>76</v>
      </c>
      <c r="J1123" s="285" t="s">
        <v>161</v>
      </c>
      <c r="K1123" s="506">
        <f>+INDEX(CEC_MARZO_2025!$N$352:$N$555,MATCH($B1123,CEC_MARZO_2025!$B$352:$B$555,0))</f>
        <v>327.35977219575557</v>
      </c>
    </row>
    <row r="1124" spans="1:11" ht="16.5" x14ac:dyDescent="0.3">
      <c r="A1124" s="67" t="str">
        <f t="shared" si="54"/>
        <v>RABTCapacidadValle de México Sur</v>
      </c>
      <c r="B1124" s="250" t="str">
        <f t="shared" si="55"/>
        <v>RABTValle de México Sur</v>
      </c>
      <c r="C1124" s="67" t="str">
        <f t="shared" si="53"/>
        <v>RABTCapacidadEnergíaValle de México Sur</v>
      </c>
      <c r="E1124" s="180" t="s">
        <v>59</v>
      </c>
      <c r="F1124" s="99" t="s">
        <v>185</v>
      </c>
      <c r="G1124" s="99" t="s">
        <v>184</v>
      </c>
      <c r="H1124" s="181" t="s">
        <v>135</v>
      </c>
      <c r="I1124" s="181" t="s">
        <v>76</v>
      </c>
      <c r="J1124" s="285" t="s">
        <v>161</v>
      </c>
      <c r="K1124" s="506">
        <f>+INDEX(CEC_MARZO_2025!$N$352:$N$555,MATCH($B1124,CEC_MARZO_2025!$B$352:$B$555,0))</f>
        <v>0.85072774152759512</v>
      </c>
    </row>
    <row r="1125" spans="1:11" ht="16.5" x14ac:dyDescent="0.3">
      <c r="A1125" s="67" t="str">
        <f t="shared" si="54"/>
        <v>APBTCapacidadValle de México Sur</v>
      </c>
      <c r="B1125" s="250" t="str">
        <f t="shared" si="55"/>
        <v>APBTValle de México Sur</v>
      </c>
      <c r="C1125" s="67" t="str">
        <f t="shared" si="53"/>
        <v>APBTCapacidadEnergíaValle de México Sur</v>
      </c>
      <c r="E1125" s="180" t="s">
        <v>57</v>
      </c>
      <c r="F1125" s="99" t="s">
        <v>185</v>
      </c>
      <c r="G1125" s="99" t="s">
        <v>184</v>
      </c>
      <c r="H1125" s="181" t="s">
        <v>135</v>
      </c>
      <c r="I1125" s="181" t="s">
        <v>76</v>
      </c>
      <c r="J1125" s="285" t="s">
        <v>161</v>
      </c>
      <c r="K1125" s="506">
        <f>+INDEX(CEC_MARZO_2025!$N$352:$N$555,MATCH($B1125,CEC_MARZO_2025!$B$352:$B$555,0))</f>
        <v>2.2169968697695772</v>
      </c>
    </row>
    <row r="1126" spans="1:11" ht="16.5" x14ac:dyDescent="0.3">
      <c r="A1126" s="67" t="str">
        <f t="shared" si="54"/>
        <v>APMTCapacidadValle de México Sur</v>
      </c>
      <c r="B1126" s="250" t="str">
        <f t="shared" si="55"/>
        <v>APMTValle de México Sur</v>
      </c>
      <c r="C1126" s="67" t="str">
        <f t="shared" si="53"/>
        <v>APMTCapacidadEnergíaValle de México Sur</v>
      </c>
      <c r="E1126" s="180" t="s">
        <v>58</v>
      </c>
      <c r="F1126" s="99" t="s">
        <v>185</v>
      </c>
      <c r="G1126" s="99" t="s">
        <v>184</v>
      </c>
      <c r="H1126" s="181" t="s">
        <v>135</v>
      </c>
      <c r="I1126" s="181" t="s">
        <v>76</v>
      </c>
      <c r="J1126" s="285" t="s">
        <v>161</v>
      </c>
      <c r="K1126" s="506">
        <f>+INDEX(CEC_MARZO_2025!$N$352:$N$555,MATCH($B1126,CEC_MARZO_2025!$B$352:$B$555,0))</f>
        <v>1.2187571042312377</v>
      </c>
    </row>
    <row r="1127" spans="1:11" ht="16.5" x14ac:dyDescent="0.3">
      <c r="A1127" s="67" t="str">
        <f t="shared" si="54"/>
        <v>GDMTHCapacidadValle de México Sur</v>
      </c>
      <c r="B1127" s="250" t="str">
        <f t="shared" si="55"/>
        <v>GDMTHValle de México Sur</v>
      </c>
      <c r="C1127" s="67" t="str">
        <f t="shared" si="53"/>
        <v>GDMTHCapacidadPotenciaValle de México Sur</v>
      </c>
      <c r="E1127" s="180" t="s">
        <v>54</v>
      </c>
      <c r="F1127" s="99" t="s">
        <v>185</v>
      </c>
      <c r="G1127" s="99" t="s">
        <v>186</v>
      </c>
      <c r="H1127" s="181" t="s">
        <v>136</v>
      </c>
      <c r="I1127" s="181" t="s">
        <v>76</v>
      </c>
      <c r="J1127" s="285" t="s">
        <v>161</v>
      </c>
      <c r="K1127" s="506">
        <f>+INDEX(CEC_MARZO_2025!$N$352:$N$555,MATCH($B1127,CEC_MARZO_2025!$B$352:$B$555,0))</f>
        <v>432.62348922789897</v>
      </c>
    </row>
    <row r="1128" spans="1:11" ht="16.5" x14ac:dyDescent="0.3">
      <c r="A1128" s="67" t="str">
        <f t="shared" si="54"/>
        <v>GDMTOCapacidadValle de México Sur</v>
      </c>
      <c r="B1128" s="250" t="str">
        <f t="shared" si="55"/>
        <v>GDMTOValle de México Sur</v>
      </c>
      <c r="C1128" s="67" t="str">
        <f t="shared" si="53"/>
        <v>GDMTOCapacidadPotenciaValle de México Sur</v>
      </c>
      <c r="E1128" s="180" t="s">
        <v>55</v>
      </c>
      <c r="F1128" s="99" t="s">
        <v>185</v>
      </c>
      <c r="G1128" s="99" t="s">
        <v>186</v>
      </c>
      <c r="H1128" s="181" t="s">
        <v>136</v>
      </c>
      <c r="I1128" s="181" t="s">
        <v>76</v>
      </c>
      <c r="J1128" s="285" t="s">
        <v>161</v>
      </c>
      <c r="K1128" s="506">
        <f>+INDEX(CEC_MARZO_2025!$N$352:$N$555,MATCH($B1128,CEC_MARZO_2025!$B$352:$B$555,0))</f>
        <v>376.21083748064592</v>
      </c>
    </row>
    <row r="1129" spans="1:11" ht="16.5" x14ac:dyDescent="0.3">
      <c r="A1129" s="67" t="str">
        <f t="shared" si="54"/>
        <v>RAMTCapacidadValle de México Sur</v>
      </c>
      <c r="B1129" s="250" t="str">
        <f t="shared" si="55"/>
        <v>RAMTValle de México Sur</v>
      </c>
      <c r="C1129" s="67" t="str">
        <f t="shared" si="53"/>
        <v>RAMTCapacidadPotenciaValle de México Sur</v>
      </c>
      <c r="E1129" s="180" t="s">
        <v>60</v>
      </c>
      <c r="F1129" s="99" t="s">
        <v>185</v>
      </c>
      <c r="G1129" s="99" t="s">
        <v>186</v>
      </c>
      <c r="H1129" s="181" t="s">
        <v>136</v>
      </c>
      <c r="I1129" s="181" t="s">
        <v>76</v>
      </c>
      <c r="J1129" s="285" t="s">
        <v>161</v>
      </c>
      <c r="K1129" s="506">
        <f>+INDEX(CEC_MARZO_2025!$N$352:$N$555,MATCH($B1129,CEC_MARZO_2025!$B$352:$B$555,0))</f>
        <v>166.01671302786477</v>
      </c>
    </row>
    <row r="1130" spans="1:11" ht="16.5" x14ac:dyDescent="0.3">
      <c r="A1130" s="67" t="str">
        <f t="shared" si="54"/>
        <v>DISTCapacidadValle de México Sur</v>
      </c>
      <c r="B1130" s="250" t="str">
        <f t="shared" si="55"/>
        <v>DISTValle de México Sur</v>
      </c>
      <c r="C1130" s="67" t="str">
        <f t="shared" si="53"/>
        <v>DISTCapacidadPotenciaValle de México Sur</v>
      </c>
      <c r="E1130" s="187" t="s">
        <v>51</v>
      </c>
      <c r="F1130" s="99" t="s">
        <v>185</v>
      </c>
      <c r="G1130" s="99" t="s">
        <v>186</v>
      </c>
      <c r="H1130" s="181" t="s">
        <v>136</v>
      </c>
      <c r="I1130" s="181" t="s">
        <v>76</v>
      </c>
      <c r="J1130" s="285" t="s">
        <v>161</v>
      </c>
      <c r="K1130" s="506">
        <f>+INDEX(CEC_MARZO_2025!$N$352:$N$555,MATCH($B1130,CEC_MARZO_2025!$B$352:$B$555,0))</f>
        <v>432.62348922789897</v>
      </c>
    </row>
    <row r="1131" spans="1:11" ht="16.5" x14ac:dyDescent="0.3">
      <c r="A1131" s="67" t="str">
        <f t="shared" si="54"/>
        <v>DITCapacidadValle de México Sur</v>
      </c>
      <c r="B1131" s="250" t="str">
        <f t="shared" si="55"/>
        <v>DITValle de México Sur</v>
      </c>
      <c r="C1131" s="67" t="str">
        <f t="shared" si="53"/>
        <v>DITCapacidadPotenciaValle de México Sur</v>
      </c>
      <c r="E1131" s="180" t="s">
        <v>52</v>
      </c>
      <c r="F1131" s="99" t="s">
        <v>185</v>
      </c>
      <c r="G1131" s="99" t="s">
        <v>186</v>
      </c>
      <c r="H1131" s="181" t="s">
        <v>136</v>
      </c>
      <c r="I1131" s="181" t="s">
        <v>76</v>
      </c>
      <c r="J1131" s="285" t="s">
        <v>161</v>
      </c>
      <c r="K1131" s="506">
        <f>+INDEX(CEC_MARZO_2025!$N$352:$N$555,MATCH($B1131,CEC_MARZO_2025!$B$352:$B$555,0))</f>
        <v>432.62348922789897</v>
      </c>
    </row>
    <row r="1132" spans="1:11" ht="16.5" x14ac:dyDescent="0.3">
      <c r="A1132" s="67" t="str">
        <f t="shared" si="54"/>
        <v>DB1SuministroBaja California</v>
      </c>
      <c r="B1132" s="250" t="str">
        <f t="shared" ref="B1132:B1195" si="56">E1132&amp;H1132&amp;I1132</f>
        <v>DB1UsuariosBaja California</v>
      </c>
      <c r="C1132" s="67" t="str">
        <f t="shared" si="53"/>
        <v>DB1SuministroUsuariosBaja California</v>
      </c>
      <c r="E1132" s="192" t="s">
        <v>48</v>
      </c>
      <c r="F1132" s="99" t="s">
        <v>193</v>
      </c>
      <c r="G1132" s="99" t="s">
        <v>194</v>
      </c>
      <c r="H1132" s="99" t="s">
        <v>195</v>
      </c>
      <c r="I1132" s="99" t="s">
        <v>49</v>
      </c>
      <c r="J1132" s="285" t="s">
        <v>161</v>
      </c>
      <c r="K1132" s="505">
        <f>ROUND(INDEX(TR_MARZO_2025!$D$50:$O$66,MATCH($I1132,TR_MARZO_2025!$C$50:$C$66,0),MATCH($E1132,TR_MARZO_2025!$D$48:$O$48,0)),LOOKUP($H1132,TR_MARZO_2025!$B$71:$C$73,TR_MARZO_2025!$C$71:$C$73))</f>
        <v>78.290000000000006</v>
      </c>
    </row>
    <row r="1133" spans="1:11" ht="16.5" x14ac:dyDescent="0.3">
      <c r="A1133" s="67" t="str">
        <f t="shared" si="54"/>
        <v>DB2SuministroBaja California</v>
      </c>
      <c r="B1133" s="250" t="str">
        <f t="shared" si="56"/>
        <v>DB2UsuariosBaja California</v>
      </c>
      <c r="C1133" s="67" t="str">
        <f t="shared" si="53"/>
        <v>DB2SuministroUsuariosBaja California</v>
      </c>
      <c r="E1133" s="192" t="s">
        <v>50</v>
      </c>
      <c r="F1133" s="99" t="s">
        <v>193</v>
      </c>
      <c r="G1133" s="99" t="s">
        <v>194</v>
      </c>
      <c r="H1133" s="99" t="s">
        <v>195</v>
      </c>
      <c r="I1133" s="99" t="s">
        <v>49</v>
      </c>
      <c r="J1133" s="285" t="s">
        <v>161</v>
      </c>
      <c r="K1133" s="505">
        <f>ROUND(INDEX(TR_MARZO_2025!$D$50:$O$66,MATCH($I1133,TR_MARZO_2025!$C$50:$C$66,0),MATCH($E1133,TR_MARZO_2025!$D$48:$O$48,0)),LOOKUP($H1133,TR_MARZO_2025!$B$71:$C$73,TR_MARZO_2025!$C$71:$C$73))</f>
        <v>78.290000000000006</v>
      </c>
    </row>
    <row r="1134" spans="1:11" ht="16.5" x14ac:dyDescent="0.3">
      <c r="A1134" s="67" t="str">
        <f t="shared" si="54"/>
        <v>PDBTSuministroBaja California</v>
      </c>
      <c r="B1134" s="250" t="str">
        <f t="shared" si="56"/>
        <v>PDBTUsuariosBaja California</v>
      </c>
      <c r="C1134" s="67" t="str">
        <f t="shared" si="53"/>
        <v>PDBTSuministroUsuariosBaja California</v>
      </c>
      <c r="E1134" s="192" t="s">
        <v>56</v>
      </c>
      <c r="F1134" s="99" t="s">
        <v>193</v>
      </c>
      <c r="G1134" s="99" t="s">
        <v>194</v>
      </c>
      <c r="H1134" s="99" t="s">
        <v>195</v>
      </c>
      <c r="I1134" s="99" t="s">
        <v>49</v>
      </c>
      <c r="J1134" s="285" t="s">
        <v>161</v>
      </c>
      <c r="K1134" s="505">
        <f>ROUND(INDEX(TR_MARZO_2025!$D$50:$O$66,MATCH($I1134,TR_MARZO_2025!$C$50:$C$66,0),MATCH($E1134,TR_MARZO_2025!$D$48:$O$48,0)),LOOKUP($H1134,TR_MARZO_2025!$B$71:$C$73,TR_MARZO_2025!$C$71:$C$73))</f>
        <v>78.290000000000006</v>
      </c>
    </row>
    <row r="1135" spans="1:11" ht="16.5" x14ac:dyDescent="0.3">
      <c r="A1135" s="67" t="str">
        <f t="shared" si="54"/>
        <v>GDBTSuministroBaja California</v>
      </c>
      <c r="B1135" s="250" t="str">
        <f t="shared" si="56"/>
        <v>GDBTUsuariosBaja California</v>
      </c>
      <c r="C1135" s="67" t="str">
        <f t="shared" si="53"/>
        <v>GDBTSuministroUsuariosBaja California</v>
      </c>
      <c r="E1135" s="192" t="s">
        <v>53</v>
      </c>
      <c r="F1135" s="99" t="s">
        <v>193</v>
      </c>
      <c r="G1135" s="99" t="s">
        <v>194</v>
      </c>
      <c r="H1135" s="99" t="s">
        <v>195</v>
      </c>
      <c r="I1135" s="99" t="s">
        <v>49</v>
      </c>
      <c r="J1135" s="285" t="s">
        <v>161</v>
      </c>
      <c r="K1135" s="505">
        <f>ROUND(INDEX(TR_MARZO_2025!$D$50:$O$66,MATCH($I1135,TR_MARZO_2025!$C$50:$C$66,0),MATCH($E1135,TR_MARZO_2025!$D$48:$O$48,0)),LOOKUP($H1135,TR_MARZO_2025!$B$71:$C$73,TR_MARZO_2025!$C$71:$C$73))</f>
        <v>782.9</v>
      </c>
    </row>
    <row r="1136" spans="1:11" ht="16.5" x14ac:dyDescent="0.3">
      <c r="A1136" s="67" t="str">
        <f t="shared" si="54"/>
        <v>RABTSuministroBaja California</v>
      </c>
      <c r="B1136" s="250" t="str">
        <f t="shared" si="56"/>
        <v>RABTUsuariosBaja California</v>
      </c>
      <c r="C1136" s="67" t="str">
        <f t="shared" si="53"/>
        <v>RABTSuministroUsuariosBaja California</v>
      </c>
      <c r="E1136" s="192" t="s">
        <v>59</v>
      </c>
      <c r="F1136" s="99" t="s">
        <v>193</v>
      </c>
      <c r="G1136" s="99" t="s">
        <v>194</v>
      </c>
      <c r="H1136" s="99" t="s">
        <v>195</v>
      </c>
      <c r="I1136" s="99" t="s">
        <v>49</v>
      </c>
      <c r="J1136" s="285" t="s">
        <v>161</v>
      </c>
      <c r="K1136" s="505">
        <f>ROUND(INDEX(TR_MARZO_2025!$D$50:$O$66,MATCH($I1136,TR_MARZO_2025!$C$50:$C$66,0),MATCH($E1136,TR_MARZO_2025!$D$48:$O$48,0)),LOOKUP($H1136,TR_MARZO_2025!$B$71:$C$73,TR_MARZO_2025!$C$71:$C$73))</f>
        <v>78.290000000000006</v>
      </c>
    </row>
    <row r="1137" spans="1:11" ht="16.5" x14ac:dyDescent="0.3">
      <c r="A1137" s="67" t="str">
        <f t="shared" si="54"/>
        <v>APBTSuministroBaja California</v>
      </c>
      <c r="B1137" s="250" t="str">
        <f t="shared" si="56"/>
        <v>APBTUsuariosBaja California</v>
      </c>
      <c r="C1137" s="67" t="str">
        <f t="shared" si="53"/>
        <v>APBTSuministroUsuariosBaja California</v>
      </c>
      <c r="E1137" s="187" t="s">
        <v>57</v>
      </c>
      <c r="F1137" s="99" t="s">
        <v>193</v>
      </c>
      <c r="G1137" s="99" t="s">
        <v>194</v>
      </c>
      <c r="H1137" s="99" t="s">
        <v>195</v>
      </c>
      <c r="I1137" s="99" t="s">
        <v>49</v>
      </c>
      <c r="J1137" s="285" t="s">
        <v>161</v>
      </c>
      <c r="K1137" s="505">
        <f>ROUND(INDEX(TR_MARZO_2025!$D$50:$O$66,MATCH($I1137,TR_MARZO_2025!$C$50:$C$66,0),MATCH($E1137,TR_MARZO_2025!$D$48:$O$48,0)),LOOKUP($H1137,TR_MARZO_2025!$B$71:$C$73,TR_MARZO_2025!$C$71:$C$73))</f>
        <v>78.290000000000006</v>
      </c>
    </row>
    <row r="1138" spans="1:11" ht="16.5" x14ac:dyDescent="0.3">
      <c r="A1138" s="67" t="str">
        <f t="shared" si="54"/>
        <v>APMTSuministroBaja California</v>
      </c>
      <c r="B1138" s="250" t="str">
        <f t="shared" si="56"/>
        <v>APMTUsuariosBaja California</v>
      </c>
      <c r="C1138" s="67" t="str">
        <f t="shared" si="53"/>
        <v>APMTSuministroUsuariosBaja California</v>
      </c>
      <c r="E1138" s="187" t="s">
        <v>58</v>
      </c>
      <c r="F1138" s="99" t="s">
        <v>193</v>
      </c>
      <c r="G1138" s="99" t="s">
        <v>194</v>
      </c>
      <c r="H1138" s="99" t="s">
        <v>195</v>
      </c>
      <c r="I1138" s="99" t="s">
        <v>49</v>
      </c>
      <c r="J1138" s="285" t="s">
        <v>161</v>
      </c>
      <c r="K1138" s="505">
        <f>ROUND(INDEX(TR_MARZO_2025!$D$50:$O$66,MATCH($I1138,TR_MARZO_2025!$C$50:$C$66,0),MATCH($E1138,TR_MARZO_2025!$D$48:$O$48,0)),LOOKUP($H1138,TR_MARZO_2025!$B$71:$C$73,TR_MARZO_2025!$C$71:$C$73))</f>
        <v>782.9</v>
      </c>
    </row>
    <row r="1139" spans="1:11" ht="16.5" x14ac:dyDescent="0.3">
      <c r="A1139" s="67" t="str">
        <f t="shared" si="54"/>
        <v>GDMTHSuministroBaja California</v>
      </c>
      <c r="B1139" s="250" t="str">
        <f t="shared" si="56"/>
        <v>GDMTHUsuariosBaja California</v>
      </c>
      <c r="C1139" s="67" t="str">
        <f t="shared" si="53"/>
        <v>GDMTHSuministroUsuariosBaja California</v>
      </c>
      <c r="E1139" s="180" t="s">
        <v>54</v>
      </c>
      <c r="F1139" s="99" t="s">
        <v>193</v>
      </c>
      <c r="G1139" s="99" t="s">
        <v>194</v>
      </c>
      <c r="H1139" s="99" t="s">
        <v>195</v>
      </c>
      <c r="I1139" s="99" t="s">
        <v>49</v>
      </c>
      <c r="J1139" s="285" t="s">
        <v>161</v>
      </c>
      <c r="K1139" s="505">
        <f>ROUND(INDEX(TR_MARZO_2025!$D$50:$O$66,MATCH($I1139,TR_MARZO_2025!$C$50:$C$66,0),MATCH($E1139,TR_MARZO_2025!$D$48:$O$48,0)),LOOKUP($H1139,TR_MARZO_2025!$B$71:$C$73,TR_MARZO_2025!$C$71:$C$73))</f>
        <v>782.9</v>
      </c>
    </row>
    <row r="1140" spans="1:11" ht="16.5" x14ac:dyDescent="0.3">
      <c r="A1140" s="67" t="str">
        <f t="shared" si="54"/>
        <v>GDMTOSuministroBaja California</v>
      </c>
      <c r="B1140" s="250" t="str">
        <f t="shared" si="56"/>
        <v>GDMTOUsuariosBaja California</v>
      </c>
      <c r="C1140" s="67" t="str">
        <f t="shared" si="53"/>
        <v>GDMTOSuministroUsuariosBaja California</v>
      </c>
      <c r="E1140" s="180" t="s">
        <v>55</v>
      </c>
      <c r="F1140" s="99" t="s">
        <v>193</v>
      </c>
      <c r="G1140" s="99" t="s">
        <v>194</v>
      </c>
      <c r="H1140" s="99" t="s">
        <v>195</v>
      </c>
      <c r="I1140" s="99" t="s">
        <v>49</v>
      </c>
      <c r="J1140" s="285" t="s">
        <v>161</v>
      </c>
      <c r="K1140" s="505">
        <f>ROUND(INDEX(TR_MARZO_2025!$D$50:$O$66,MATCH($I1140,TR_MARZO_2025!$C$50:$C$66,0),MATCH($E1140,TR_MARZO_2025!$D$48:$O$48,0)),LOOKUP($H1140,TR_MARZO_2025!$B$71:$C$73,TR_MARZO_2025!$C$71:$C$73))</f>
        <v>782.9</v>
      </c>
    </row>
    <row r="1141" spans="1:11" ht="16.5" x14ac:dyDescent="0.3">
      <c r="A1141" s="67" t="str">
        <f t="shared" si="54"/>
        <v>RAMTSuministroBaja California</v>
      </c>
      <c r="B1141" s="250" t="str">
        <f t="shared" si="56"/>
        <v>RAMTUsuariosBaja California</v>
      </c>
      <c r="C1141" s="67" t="str">
        <f t="shared" si="53"/>
        <v>RAMTSuministroUsuariosBaja California</v>
      </c>
      <c r="E1141" s="192" t="s">
        <v>60</v>
      </c>
      <c r="F1141" s="99" t="s">
        <v>193</v>
      </c>
      <c r="G1141" s="99" t="s">
        <v>194</v>
      </c>
      <c r="H1141" s="99" t="s">
        <v>195</v>
      </c>
      <c r="I1141" s="99" t="s">
        <v>49</v>
      </c>
      <c r="J1141" s="285" t="s">
        <v>161</v>
      </c>
      <c r="K1141" s="505">
        <f>ROUND(INDEX(TR_MARZO_2025!$D$50:$O$66,MATCH($I1141,TR_MARZO_2025!$C$50:$C$66,0),MATCH($E1141,TR_MARZO_2025!$D$48:$O$48,0)),LOOKUP($H1141,TR_MARZO_2025!$B$71:$C$73,TR_MARZO_2025!$C$71:$C$73))</f>
        <v>782.9</v>
      </c>
    </row>
    <row r="1142" spans="1:11" ht="16.5" x14ac:dyDescent="0.3">
      <c r="A1142" s="67" t="str">
        <f t="shared" si="54"/>
        <v>DISTSuministroBaja California</v>
      </c>
      <c r="B1142" s="250" t="str">
        <f t="shared" si="56"/>
        <v>DISTUsuariosBaja California</v>
      </c>
      <c r="C1142" s="67" t="str">
        <f t="shared" si="53"/>
        <v>DISTSuministroUsuariosBaja California</v>
      </c>
      <c r="E1142" s="192" t="s">
        <v>51</v>
      </c>
      <c r="F1142" s="99" t="s">
        <v>193</v>
      </c>
      <c r="G1142" s="99" t="s">
        <v>194</v>
      </c>
      <c r="H1142" s="99" t="s">
        <v>195</v>
      </c>
      <c r="I1142" s="99" t="s">
        <v>49</v>
      </c>
      <c r="J1142" s="285" t="s">
        <v>161</v>
      </c>
      <c r="K1142" s="505">
        <f>ROUND(INDEX(TR_MARZO_2025!$D$50:$O$66,MATCH($I1142,TR_MARZO_2025!$C$50:$C$66,0),MATCH($E1142,TR_MARZO_2025!$D$48:$O$48,0)),LOOKUP($H1142,TR_MARZO_2025!$B$71:$C$73,TR_MARZO_2025!$C$71:$C$73))</f>
        <v>2348.6999999999998</v>
      </c>
    </row>
    <row r="1143" spans="1:11" ht="16.5" x14ac:dyDescent="0.3">
      <c r="A1143" s="67" t="str">
        <f t="shared" si="54"/>
        <v>DITSuministroBaja California</v>
      </c>
      <c r="B1143" s="250" t="str">
        <f t="shared" si="56"/>
        <v>DITUsuariosBaja California</v>
      </c>
      <c r="C1143" s="67" t="str">
        <f t="shared" si="53"/>
        <v>DITSuministroUsuariosBaja California</v>
      </c>
      <c r="E1143" s="192" t="s">
        <v>52</v>
      </c>
      <c r="F1143" s="99" t="s">
        <v>193</v>
      </c>
      <c r="G1143" s="99" t="s">
        <v>194</v>
      </c>
      <c r="H1143" s="99" t="s">
        <v>195</v>
      </c>
      <c r="I1143" s="99" t="s">
        <v>49</v>
      </c>
      <c r="J1143" s="285" t="s">
        <v>161</v>
      </c>
      <c r="K1143" s="505">
        <f>ROUND(INDEX(TR_MARZO_2025!$D$50:$O$66,MATCH($I1143,TR_MARZO_2025!$C$50:$C$66,0),MATCH($E1143,TR_MARZO_2025!$D$48:$O$48,0)),LOOKUP($H1143,TR_MARZO_2025!$B$71:$C$73,TR_MARZO_2025!$C$71:$C$73))</f>
        <v>2348.6999999999998</v>
      </c>
    </row>
    <row r="1144" spans="1:11" ht="16.5" x14ac:dyDescent="0.3">
      <c r="A1144" s="67" t="str">
        <f t="shared" si="54"/>
        <v>DB1SuministroBaja California Sur</v>
      </c>
      <c r="B1144" s="250" t="str">
        <f t="shared" si="56"/>
        <v>DB1UsuariosBaja California Sur</v>
      </c>
      <c r="C1144" s="67" t="str">
        <f t="shared" si="53"/>
        <v>DB1SuministroUsuariosBaja California Sur</v>
      </c>
      <c r="E1144" s="192" t="s">
        <v>48</v>
      </c>
      <c r="F1144" s="99" t="s">
        <v>193</v>
      </c>
      <c r="G1144" s="99" t="s">
        <v>194</v>
      </c>
      <c r="H1144" s="99" t="s">
        <v>195</v>
      </c>
      <c r="I1144" s="99" t="s">
        <v>61</v>
      </c>
      <c r="J1144" s="285" t="s">
        <v>161</v>
      </c>
      <c r="K1144" s="505">
        <f>ROUND(INDEX(TR_MARZO_2025!$D$50:$O$66,MATCH($I1144,TR_MARZO_2025!$C$50:$C$66,0),MATCH($E1144,TR_MARZO_2025!$D$48:$O$48,0)),LOOKUP($H1144,TR_MARZO_2025!$B$71:$C$73,TR_MARZO_2025!$C$71:$C$73))</f>
        <v>78.290000000000006</v>
      </c>
    </row>
    <row r="1145" spans="1:11" ht="16.5" x14ac:dyDescent="0.3">
      <c r="A1145" s="67" t="str">
        <f t="shared" si="54"/>
        <v>DB2SuministroBaja California Sur</v>
      </c>
      <c r="B1145" s="250" t="str">
        <f t="shared" si="56"/>
        <v>DB2UsuariosBaja California Sur</v>
      </c>
      <c r="C1145" s="67" t="str">
        <f t="shared" si="53"/>
        <v>DB2SuministroUsuariosBaja California Sur</v>
      </c>
      <c r="E1145" s="192" t="s">
        <v>50</v>
      </c>
      <c r="F1145" s="99" t="s">
        <v>193</v>
      </c>
      <c r="G1145" s="99" t="s">
        <v>194</v>
      </c>
      <c r="H1145" s="99" t="s">
        <v>195</v>
      </c>
      <c r="I1145" s="99" t="s">
        <v>61</v>
      </c>
      <c r="J1145" s="285" t="s">
        <v>161</v>
      </c>
      <c r="K1145" s="505">
        <f>ROUND(INDEX(TR_MARZO_2025!$D$50:$O$66,MATCH($I1145,TR_MARZO_2025!$C$50:$C$66,0),MATCH($E1145,TR_MARZO_2025!$D$48:$O$48,0)),LOOKUP($H1145,TR_MARZO_2025!$B$71:$C$73,TR_MARZO_2025!$C$71:$C$73))</f>
        <v>78.290000000000006</v>
      </c>
    </row>
    <row r="1146" spans="1:11" ht="16.5" x14ac:dyDescent="0.3">
      <c r="A1146" s="67" t="str">
        <f t="shared" si="54"/>
        <v>PDBTSuministroBaja California Sur</v>
      </c>
      <c r="B1146" s="250" t="str">
        <f t="shared" si="56"/>
        <v>PDBTUsuariosBaja California Sur</v>
      </c>
      <c r="C1146" s="67" t="str">
        <f t="shared" si="53"/>
        <v>PDBTSuministroUsuariosBaja California Sur</v>
      </c>
      <c r="E1146" s="192" t="s">
        <v>56</v>
      </c>
      <c r="F1146" s="99" t="s">
        <v>193</v>
      </c>
      <c r="G1146" s="99" t="s">
        <v>194</v>
      </c>
      <c r="H1146" s="99" t="s">
        <v>195</v>
      </c>
      <c r="I1146" s="99" t="s">
        <v>61</v>
      </c>
      <c r="J1146" s="285" t="s">
        <v>161</v>
      </c>
      <c r="K1146" s="505">
        <f>ROUND(INDEX(TR_MARZO_2025!$D$50:$O$66,MATCH($I1146,TR_MARZO_2025!$C$50:$C$66,0),MATCH($E1146,TR_MARZO_2025!$D$48:$O$48,0)),LOOKUP($H1146,TR_MARZO_2025!$B$71:$C$73,TR_MARZO_2025!$C$71:$C$73))</f>
        <v>78.290000000000006</v>
      </c>
    </row>
    <row r="1147" spans="1:11" ht="16.5" x14ac:dyDescent="0.3">
      <c r="A1147" s="67" t="str">
        <f t="shared" si="54"/>
        <v>GDBTSuministroBaja California Sur</v>
      </c>
      <c r="B1147" s="250" t="str">
        <f t="shared" si="56"/>
        <v>GDBTUsuariosBaja California Sur</v>
      </c>
      <c r="C1147" s="67" t="str">
        <f t="shared" si="53"/>
        <v>GDBTSuministroUsuariosBaja California Sur</v>
      </c>
      <c r="E1147" s="192" t="s">
        <v>53</v>
      </c>
      <c r="F1147" s="99" t="s">
        <v>193</v>
      </c>
      <c r="G1147" s="99" t="s">
        <v>194</v>
      </c>
      <c r="H1147" s="99" t="s">
        <v>195</v>
      </c>
      <c r="I1147" s="99" t="s">
        <v>61</v>
      </c>
      <c r="J1147" s="285" t="s">
        <v>161</v>
      </c>
      <c r="K1147" s="505">
        <f>ROUND(INDEX(TR_MARZO_2025!$D$50:$O$66,MATCH($I1147,TR_MARZO_2025!$C$50:$C$66,0),MATCH($E1147,TR_MARZO_2025!$D$48:$O$48,0)),LOOKUP($H1147,TR_MARZO_2025!$B$71:$C$73,TR_MARZO_2025!$C$71:$C$73))</f>
        <v>782.9</v>
      </c>
    </row>
    <row r="1148" spans="1:11" ht="16.5" x14ac:dyDescent="0.3">
      <c r="A1148" s="67" t="str">
        <f t="shared" si="54"/>
        <v>RABTSuministroBaja California Sur</v>
      </c>
      <c r="B1148" s="250" t="str">
        <f t="shared" si="56"/>
        <v>RABTUsuariosBaja California Sur</v>
      </c>
      <c r="C1148" s="67" t="str">
        <f t="shared" si="53"/>
        <v>RABTSuministroUsuariosBaja California Sur</v>
      </c>
      <c r="E1148" s="192" t="s">
        <v>59</v>
      </c>
      <c r="F1148" s="99" t="s">
        <v>193</v>
      </c>
      <c r="G1148" s="99" t="s">
        <v>194</v>
      </c>
      <c r="H1148" s="99" t="s">
        <v>195</v>
      </c>
      <c r="I1148" s="99" t="s">
        <v>61</v>
      </c>
      <c r="J1148" s="285" t="s">
        <v>161</v>
      </c>
      <c r="K1148" s="505">
        <f>ROUND(INDEX(TR_MARZO_2025!$D$50:$O$66,MATCH($I1148,TR_MARZO_2025!$C$50:$C$66,0),MATCH($E1148,TR_MARZO_2025!$D$48:$O$48,0)),LOOKUP($H1148,TR_MARZO_2025!$B$71:$C$73,TR_MARZO_2025!$C$71:$C$73))</f>
        <v>78.290000000000006</v>
      </c>
    </row>
    <row r="1149" spans="1:11" ht="16.5" x14ac:dyDescent="0.3">
      <c r="A1149" s="67" t="str">
        <f t="shared" si="54"/>
        <v>APBTSuministroBaja California Sur</v>
      </c>
      <c r="B1149" s="250" t="str">
        <f t="shared" si="56"/>
        <v>APBTUsuariosBaja California Sur</v>
      </c>
      <c r="C1149" s="67" t="str">
        <f t="shared" si="53"/>
        <v>APBTSuministroUsuariosBaja California Sur</v>
      </c>
      <c r="E1149" s="187" t="s">
        <v>57</v>
      </c>
      <c r="F1149" s="99" t="s">
        <v>193</v>
      </c>
      <c r="G1149" s="99" t="s">
        <v>194</v>
      </c>
      <c r="H1149" s="99" t="s">
        <v>195</v>
      </c>
      <c r="I1149" s="99" t="s">
        <v>61</v>
      </c>
      <c r="J1149" s="285" t="s">
        <v>161</v>
      </c>
      <c r="K1149" s="505">
        <f>ROUND(INDEX(TR_MARZO_2025!$D$50:$O$66,MATCH($I1149,TR_MARZO_2025!$C$50:$C$66,0),MATCH($E1149,TR_MARZO_2025!$D$48:$O$48,0)),LOOKUP($H1149,TR_MARZO_2025!$B$71:$C$73,TR_MARZO_2025!$C$71:$C$73))</f>
        <v>78.290000000000006</v>
      </c>
    </row>
    <row r="1150" spans="1:11" ht="16.5" x14ac:dyDescent="0.3">
      <c r="A1150" s="67" t="str">
        <f t="shared" si="54"/>
        <v>APMTSuministroBaja California Sur</v>
      </c>
      <c r="B1150" s="250" t="str">
        <f t="shared" si="56"/>
        <v>APMTUsuariosBaja California Sur</v>
      </c>
      <c r="C1150" s="67" t="str">
        <f t="shared" si="53"/>
        <v>APMTSuministroUsuariosBaja California Sur</v>
      </c>
      <c r="E1150" s="187" t="s">
        <v>58</v>
      </c>
      <c r="F1150" s="99" t="s">
        <v>193</v>
      </c>
      <c r="G1150" s="99" t="s">
        <v>194</v>
      </c>
      <c r="H1150" s="99" t="s">
        <v>195</v>
      </c>
      <c r="I1150" s="99" t="s">
        <v>61</v>
      </c>
      <c r="J1150" s="285" t="s">
        <v>161</v>
      </c>
      <c r="K1150" s="505">
        <f>ROUND(INDEX(TR_MARZO_2025!$D$50:$O$66,MATCH($I1150,TR_MARZO_2025!$C$50:$C$66,0),MATCH($E1150,TR_MARZO_2025!$D$48:$O$48,0)),LOOKUP($H1150,TR_MARZO_2025!$B$71:$C$73,TR_MARZO_2025!$C$71:$C$73))</f>
        <v>782.9</v>
      </c>
    </row>
    <row r="1151" spans="1:11" ht="16.5" x14ac:dyDescent="0.3">
      <c r="A1151" s="67" t="str">
        <f t="shared" si="54"/>
        <v>GDMTHSuministroBaja California Sur</v>
      </c>
      <c r="B1151" s="250" t="str">
        <f t="shared" si="56"/>
        <v>GDMTHUsuariosBaja California Sur</v>
      </c>
      <c r="C1151" s="67" t="str">
        <f t="shared" si="53"/>
        <v>GDMTHSuministroUsuariosBaja California Sur</v>
      </c>
      <c r="E1151" s="180" t="s">
        <v>54</v>
      </c>
      <c r="F1151" s="99" t="s">
        <v>193</v>
      </c>
      <c r="G1151" s="99" t="s">
        <v>194</v>
      </c>
      <c r="H1151" s="99" t="s">
        <v>195</v>
      </c>
      <c r="I1151" s="99" t="s">
        <v>61</v>
      </c>
      <c r="J1151" s="285" t="s">
        <v>161</v>
      </c>
      <c r="K1151" s="505">
        <f>ROUND(INDEX(TR_MARZO_2025!$D$50:$O$66,MATCH($I1151,TR_MARZO_2025!$C$50:$C$66,0),MATCH($E1151,TR_MARZO_2025!$D$48:$O$48,0)),LOOKUP($H1151,TR_MARZO_2025!$B$71:$C$73,TR_MARZO_2025!$C$71:$C$73))</f>
        <v>782.9</v>
      </c>
    </row>
    <row r="1152" spans="1:11" ht="16.5" x14ac:dyDescent="0.3">
      <c r="A1152" s="67" t="str">
        <f t="shared" si="54"/>
        <v>GDMTOSuministroBaja California Sur</v>
      </c>
      <c r="B1152" s="250" t="str">
        <f t="shared" si="56"/>
        <v>GDMTOUsuariosBaja California Sur</v>
      </c>
      <c r="C1152" s="67" t="str">
        <f t="shared" si="53"/>
        <v>GDMTOSuministroUsuariosBaja California Sur</v>
      </c>
      <c r="E1152" s="180" t="s">
        <v>55</v>
      </c>
      <c r="F1152" s="99" t="s">
        <v>193</v>
      </c>
      <c r="G1152" s="99" t="s">
        <v>194</v>
      </c>
      <c r="H1152" s="99" t="s">
        <v>195</v>
      </c>
      <c r="I1152" s="99" t="s">
        <v>61</v>
      </c>
      <c r="J1152" s="285" t="s">
        <v>161</v>
      </c>
      <c r="K1152" s="505">
        <f>ROUND(INDEX(TR_MARZO_2025!$D$50:$O$66,MATCH($I1152,TR_MARZO_2025!$C$50:$C$66,0),MATCH($E1152,TR_MARZO_2025!$D$48:$O$48,0)),LOOKUP($H1152,TR_MARZO_2025!$B$71:$C$73,TR_MARZO_2025!$C$71:$C$73))</f>
        <v>782.9</v>
      </c>
    </row>
    <row r="1153" spans="1:11" ht="16.5" x14ac:dyDescent="0.3">
      <c r="A1153" s="67" t="str">
        <f t="shared" si="54"/>
        <v>RAMTSuministroBaja California Sur</v>
      </c>
      <c r="B1153" s="250" t="str">
        <f t="shared" si="56"/>
        <v>RAMTUsuariosBaja California Sur</v>
      </c>
      <c r="C1153" s="67" t="str">
        <f t="shared" si="53"/>
        <v>RAMTSuministroUsuariosBaja California Sur</v>
      </c>
      <c r="E1153" s="192" t="s">
        <v>60</v>
      </c>
      <c r="F1153" s="99" t="s">
        <v>193</v>
      </c>
      <c r="G1153" s="99" t="s">
        <v>194</v>
      </c>
      <c r="H1153" s="99" t="s">
        <v>195</v>
      </c>
      <c r="I1153" s="99" t="s">
        <v>61</v>
      </c>
      <c r="J1153" s="285" t="s">
        <v>161</v>
      </c>
      <c r="K1153" s="505">
        <f>ROUND(INDEX(TR_MARZO_2025!$D$50:$O$66,MATCH($I1153,TR_MARZO_2025!$C$50:$C$66,0),MATCH($E1153,TR_MARZO_2025!$D$48:$O$48,0)),LOOKUP($H1153,TR_MARZO_2025!$B$71:$C$73,TR_MARZO_2025!$C$71:$C$73))</f>
        <v>782.9</v>
      </c>
    </row>
    <row r="1154" spans="1:11" ht="16.5" x14ac:dyDescent="0.3">
      <c r="A1154" s="67" t="str">
        <f t="shared" si="54"/>
        <v>DISTSuministroBaja California Sur</v>
      </c>
      <c r="B1154" s="250" t="str">
        <f t="shared" si="56"/>
        <v>DISTUsuariosBaja California Sur</v>
      </c>
      <c r="C1154" s="67" t="str">
        <f t="shared" si="53"/>
        <v>DISTSuministroUsuariosBaja California Sur</v>
      </c>
      <c r="E1154" s="192" t="s">
        <v>51</v>
      </c>
      <c r="F1154" s="99" t="s">
        <v>193</v>
      </c>
      <c r="G1154" s="99" t="s">
        <v>194</v>
      </c>
      <c r="H1154" s="99" t="s">
        <v>195</v>
      </c>
      <c r="I1154" s="99" t="s">
        <v>61</v>
      </c>
      <c r="J1154" s="285" t="s">
        <v>161</v>
      </c>
      <c r="K1154" s="505">
        <f>ROUND(INDEX(TR_MARZO_2025!$D$50:$O$66,MATCH($I1154,TR_MARZO_2025!$C$50:$C$66,0),MATCH($E1154,TR_MARZO_2025!$D$48:$O$48,0)),LOOKUP($H1154,TR_MARZO_2025!$B$71:$C$73,TR_MARZO_2025!$C$71:$C$73))</f>
        <v>2348.6999999999998</v>
      </c>
    </row>
    <row r="1155" spans="1:11" ht="16.5" x14ac:dyDescent="0.3">
      <c r="A1155" s="67" t="str">
        <f t="shared" si="54"/>
        <v>DITSuministroBaja California Sur</v>
      </c>
      <c r="B1155" s="250" t="str">
        <f t="shared" si="56"/>
        <v>DITUsuariosBaja California Sur</v>
      </c>
      <c r="C1155" s="67" t="str">
        <f t="shared" si="53"/>
        <v>DITSuministroUsuariosBaja California Sur</v>
      </c>
      <c r="E1155" s="192" t="s">
        <v>52</v>
      </c>
      <c r="F1155" s="99" t="s">
        <v>193</v>
      </c>
      <c r="G1155" s="99" t="s">
        <v>194</v>
      </c>
      <c r="H1155" s="99" t="s">
        <v>195</v>
      </c>
      <c r="I1155" s="99" t="s">
        <v>61</v>
      </c>
      <c r="J1155" s="285" t="s">
        <v>161</v>
      </c>
      <c r="K1155" s="505">
        <f>ROUND(INDEX(TR_MARZO_2025!$D$50:$O$66,MATCH($I1155,TR_MARZO_2025!$C$50:$C$66,0),MATCH($E1155,TR_MARZO_2025!$D$48:$O$48,0)),LOOKUP($H1155,TR_MARZO_2025!$B$71:$C$73,TR_MARZO_2025!$C$71:$C$73))</f>
        <v>2348.6999999999998</v>
      </c>
    </row>
    <row r="1156" spans="1:11" ht="16.5" x14ac:dyDescent="0.3">
      <c r="A1156" s="67" t="str">
        <f t="shared" si="54"/>
        <v>DB1SuministroBajío</v>
      </c>
      <c r="B1156" s="250" t="str">
        <f t="shared" si="56"/>
        <v>DB1UsuariosBajío</v>
      </c>
      <c r="C1156" s="67" t="str">
        <f t="shared" si="53"/>
        <v>DB1SuministroUsuariosBajío</v>
      </c>
      <c r="E1156" s="192" t="s">
        <v>48</v>
      </c>
      <c r="F1156" s="99" t="s">
        <v>193</v>
      </c>
      <c r="G1156" s="99" t="s">
        <v>194</v>
      </c>
      <c r="H1156" s="99" t="s">
        <v>195</v>
      </c>
      <c r="I1156" s="181" t="s">
        <v>62</v>
      </c>
      <c r="J1156" s="285" t="s">
        <v>161</v>
      </c>
      <c r="K1156" s="505">
        <f>ROUND(INDEX(TR_MARZO_2025!$D$50:$O$66,MATCH($I1156,TR_MARZO_2025!$C$50:$C$66,0),MATCH($E1156,TR_MARZO_2025!$D$48:$O$48,0)),LOOKUP($H1156,TR_MARZO_2025!$B$71:$C$73,TR_MARZO_2025!$C$71:$C$73))</f>
        <v>36.89</v>
      </c>
    </row>
    <row r="1157" spans="1:11" ht="16.5" x14ac:dyDescent="0.3">
      <c r="A1157" s="67" t="str">
        <f t="shared" si="54"/>
        <v>DB2SuministroBajío</v>
      </c>
      <c r="B1157" s="250" t="str">
        <f t="shared" si="56"/>
        <v>DB2UsuariosBajío</v>
      </c>
      <c r="C1157" s="67" t="str">
        <f t="shared" si="53"/>
        <v>DB2SuministroUsuariosBajío</v>
      </c>
      <c r="E1157" s="192" t="s">
        <v>50</v>
      </c>
      <c r="F1157" s="99" t="s">
        <v>193</v>
      </c>
      <c r="G1157" s="99" t="s">
        <v>194</v>
      </c>
      <c r="H1157" s="99" t="s">
        <v>195</v>
      </c>
      <c r="I1157" s="181" t="s">
        <v>62</v>
      </c>
      <c r="J1157" s="285" t="s">
        <v>161</v>
      </c>
      <c r="K1157" s="505">
        <f>ROUND(INDEX(TR_MARZO_2025!$D$50:$O$66,MATCH($I1157,TR_MARZO_2025!$C$50:$C$66,0),MATCH($E1157,TR_MARZO_2025!$D$48:$O$48,0)),LOOKUP($H1157,TR_MARZO_2025!$B$71:$C$73,TR_MARZO_2025!$C$71:$C$73))</f>
        <v>36.89</v>
      </c>
    </row>
    <row r="1158" spans="1:11" ht="16.5" x14ac:dyDescent="0.3">
      <c r="A1158" s="67" t="str">
        <f t="shared" si="54"/>
        <v>PDBTSuministroBajío</v>
      </c>
      <c r="B1158" s="250" t="str">
        <f t="shared" si="56"/>
        <v>PDBTUsuariosBajío</v>
      </c>
      <c r="C1158" s="67" t="str">
        <f t="shared" si="53"/>
        <v>PDBTSuministroUsuariosBajío</v>
      </c>
      <c r="E1158" s="192" t="s">
        <v>56</v>
      </c>
      <c r="F1158" s="99" t="s">
        <v>193</v>
      </c>
      <c r="G1158" s="99" t="s">
        <v>194</v>
      </c>
      <c r="H1158" s="99" t="s">
        <v>195</v>
      </c>
      <c r="I1158" s="181" t="s">
        <v>62</v>
      </c>
      <c r="J1158" s="285" t="s">
        <v>161</v>
      </c>
      <c r="K1158" s="505">
        <f>ROUND(INDEX(TR_MARZO_2025!$D$50:$O$66,MATCH($I1158,TR_MARZO_2025!$C$50:$C$66,0),MATCH($E1158,TR_MARZO_2025!$D$48:$O$48,0)),LOOKUP($H1158,TR_MARZO_2025!$B$71:$C$73,TR_MARZO_2025!$C$71:$C$73))</f>
        <v>36.89</v>
      </c>
    </row>
    <row r="1159" spans="1:11" ht="16.5" x14ac:dyDescent="0.3">
      <c r="A1159" s="67" t="str">
        <f t="shared" si="54"/>
        <v>GDBTSuministroBajío</v>
      </c>
      <c r="B1159" s="250" t="str">
        <f t="shared" si="56"/>
        <v>GDBTUsuariosBajío</v>
      </c>
      <c r="C1159" s="67" t="str">
        <f t="shared" si="53"/>
        <v>GDBTSuministroUsuariosBajío</v>
      </c>
      <c r="E1159" s="192" t="s">
        <v>53</v>
      </c>
      <c r="F1159" s="99" t="s">
        <v>193</v>
      </c>
      <c r="G1159" s="99" t="s">
        <v>194</v>
      </c>
      <c r="H1159" s="99" t="s">
        <v>195</v>
      </c>
      <c r="I1159" s="181" t="s">
        <v>62</v>
      </c>
      <c r="J1159" s="285" t="s">
        <v>161</v>
      </c>
      <c r="K1159" s="505">
        <f>ROUND(INDEX(TR_MARZO_2025!$D$50:$O$66,MATCH($I1159,TR_MARZO_2025!$C$50:$C$66,0),MATCH($E1159,TR_MARZO_2025!$D$48:$O$48,0)),LOOKUP($H1159,TR_MARZO_2025!$B$71:$C$73,TR_MARZO_2025!$C$71:$C$73))</f>
        <v>368.95</v>
      </c>
    </row>
    <row r="1160" spans="1:11" ht="16.5" x14ac:dyDescent="0.3">
      <c r="A1160" s="67" t="str">
        <f t="shared" si="54"/>
        <v>RABTSuministroBajío</v>
      </c>
      <c r="B1160" s="250" t="str">
        <f t="shared" si="56"/>
        <v>RABTUsuariosBajío</v>
      </c>
      <c r="C1160" s="67" t="str">
        <f t="shared" si="53"/>
        <v>RABTSuministroUsuariosBajío</v>
      </c>
      <c r="E1160" s="192" t="s">
        <v>59</v>
      </c>
      <c r="F1160" s="99" t="s">
        <v>193</v>
      </c>
      <c r="G1160" s="99" t="s">
        <v>194</v>
      </c>
      <c r="H1160" s="99" t="s">
        <v>195</v>
      </c>
      <c r="I1160" s="181" t="s">
        <v>62</v>
      </c>
      <c r="J1160" s="285" t="s">
        <v>161</v>
      </c>
      <c r="K1160" s="505">
        <f>ROUND(INDEX(TR_MARZO_2025!$D$50:$O$66,MATCH($I1160,TR_MARZO_2025!$C$50:$C$66,0),MATCH($E1160,TR_MARZO_2025!$D$48:$O$48,0)),LOOKUP($H1160,TR_MARZO_2025!$B$71:$C$73,TR_MARZO_2025!$C$71:$C$73))</f>
        <v>36.89</v>
      </c>
    </row>
    <row r="1161" spans="1:11" ht="16.5" x14ac:dyDescent="0.3">
      <c r="A1161" s="67" t="str">
        <f t="shared" si="54"/>
        <v>APBTSuministroBajío</v>
      </c>
      <c r="B1161" s="250" t="str">
        <f t="shared" si="56"/>
        <v>APBTUsuariosBajío</v>
      </c>
      <c r="C1161" s="67" t="str">
        <f t="shared" si="53"/>
        <v>APBTSuministroUsuariosBajío</v>
      </c>
      <c r="E1161" s="187" t="s">
        <v>57</v>
      </c>
      <c r="F1161" s="99" t="s">
        <v>193</v>
      </c>
      <c r="G1161" s="99" t="s">
        <v>194</v>
      </c>
      <c r="H1161" s="99" t="s">
        <v>195</v>
      </c>
      <c r="I1161" s="181" t="s">
        <v>62</v>
      </c>
      <c r="J1161" s="285" t="s">
        <v>161</v>
      </c>
      <c r="K1161" s="505">
        <f>ROUND(INDEX(TR_MARZO_2025!$D$50:$O$66,MATCH($I1161,TR_MARZO_2025!$C$50:$C$66,0),MATCH($E1161,TR_MARZO_2025!$D$48:$O$48,0)),LOOKUP($H1161,TR_MARZO_2025!$B$71:$C$73,TR_MARZO_2025!$C$71:$C$73))</f>
        <v>36.89</v>
      </c>
    </row>
    <row r="1162" spans="1:11" ht="16.5" x14ac:dyDescent="0.3">
      <c r="A1162" s="67" t="str">
        <f t="shared" si="54"/>
        <v>APMTSuministroBajío</v>
      </c>
      <c r="B1162" s="250" t="str">
        <f t="shared" si="56"/>
        <v>APMTUsuariosBajío</v>
      </c>
      <c r="C1162" s="67" t="str">
        <f t="shared" ref="C1162:C1225" si="57">E1162&amp;F1162&amp;H1162&amp;I1162</f>
        <v>APMTSuministroUsuariosBajío</v>
      </c>
      <c r="E1162" s="187" t="s">
        <v>58</v>
      </c>
      <c r="F1162" s="99" t="s">
        <v>193</v>
      </c>
      <c r="G1162" s="99" t="s">
        <v>194</v>
      </c>
      <c r="H1162" s="99" t="s">
        <v>195</v>
      </c>
      <c r="I1162" s="181" t="s">
        <v>62</v>
      </c>
      <c r="J1162" s="285" t="s">
        <v>161</v>
      </c>
      <c r="K1162" s="505">
        <f>ROUND(INDEX(TR_MARZO_2025!$D$50:$O$66,MATCH($I1162,TR_MARZO_2025!$C$50:$C$66,0),MATCH($E1162,TR_MARZO_2025!$D$48:$O$48,0)),LOOKUP($H1162,TR_MARZO_2025!$B$71:$C$73,TR_MARZO_2025!$C$71:$C$73))</f>
        <v>368.95</v>
      </c>
    </row>
    <row r="1163" spans="1:11" ht="16.5" x14ac:dyDescent="0.3">
      <c r="A1163" s="67" t="str">
        <f t="shared" ref="A1163:A1226" si="58">IF(J1163="NA",E1163&amp;F1163&amp;I1163,E1163&amp;F1163&amp;I1163&amp;J1163)</f>
        <v>GDMTHSuministroBajío</v>
      </c>
      <c r="B1163" s="250" t="str">
        <f t="shared" si="56"/>
        <v>GDMTHUsuariosBajío</v>
      </c>
      <c r="C1163" s="67" t="str">
        <f t="shared" si="57"/>
        <v>GDMTHSuministroUsuariosBajío</v>
      </c>
      <c r="E1163" s="180" t="s">
        <v>54</v>
      </c>
      <c r="F1163" s="99" t="s">
        <v>193</v>
      </c>
      <c r="G1163" s="99" t="s">
        <v>194</v>
      </c>
      <c r="H1163" s="99" t="s">
        <v>195</v>
      </c>
      <c r="I1163" s="181" t="s">
        <v>62</v>
      </c>
      <c r="J1163" s="285" t="s">
        <v>161</v>
      </c>
      <c r="K1163" s="505">
        <f>ROUND(INDEX(TR_MARZO_2025!$D$50:$O$66,MATCH($I1163,TR_MARZO_2025!$C$50:$C$66,0),MATCH($E1163,TR_MARZO_2025!$D$48:$O$48,0)),LOOKUP($H1163,TR_MARZO_2025!$B$71:$C$73,TR_MARZO_2025!$C$71:$C$73))</f>
        <v>368.95</v>
      </c>
    </row>
    <row r="1164" spans="1:11" ht="16.5" x14ac:dyDescent="0.3">
      <c r="A1164" s="67" t="str">
        <f t="shared" si="58"/>
        <v>GDMTOSuministroBajío</v>
      </c>
      <c r="B1164" s="250" t="str">
        <f t="shared" si="56"/>
        <v>GDMTOUsuariosBajío</v>
      </c>
      <c r="C1164" s="67" t="str">
        <f t="shared" si="57"/>
        <v>GDMTOSuministroUsuariosBajío</v>
      </c>
      <c r="E1164" s="180" t="s">
        <v>55</v>
      </c>
      <c r="F1164" s="99" t="s">
        <v>193</v>
      </c>
      <c r="G1164" s="99" t="s">
        <v>194</v>
      </c>
      <c r="H1164" s="99" t="s">
        <v>195</v>
      </c>
      <c r="I1164" s="181" t="s">
        <v>62</v>
      </c>
      <c r="J1164" s="285" t="s">
        <v>161</v>
      </c>
      <c r="K1164" s="505">
        <f>ROUND(INDEX(TR_MARZO_2025!$D$50:$O$66,MATCH($I1164,TR_MARZO_2025!$C$50:$C$66,0),MATCH($E1164,TR_MARZO_2025!$D$48:$O$48,0)),LOOKUP($H1164,TR_MARZO_2025!$B$71:$C$73,TR_MARZO_2025!$C$71:$C$73))</f>
        <v>368.95</v>
      </c>
    </row>
    <row r="1165" spans="1:11" ht="16.5" x14ac:dyDescent="0.3">
      <c r="A1165" s="67" t="str">
        <f t="shared" si="58"/>
        <v>RAMTSuministroBajío</v>
      </c>
      <c r="B1165" s="250" t="str">
        <f t="shared" si="56"/>
        <v>RAMTUsuariosBajío</v>
      </c>
      <c r="C1165" s="67" t="str">
        <f t="shared" si="57"/>
        <v>RAMTSuministroUsuariosBajío</v>
      </c>
      <c r="E1165" s="192" t="s">
        <v>60</v>
      </c>
      <c r="F1165" s="99" t="s">
        <v>193</v>
      </c>
      <c r="G1165" s="99" t="s">
        <v>194</v>
      </c>
      <c r="H1165" s="99" t="s">
        <v>195</v>
      </c>
      <c r="I1165" s="181" t="s">
        <v>62</v>
      </c>
      <c r="J1165" s="285" t="s">
        <v>161</v>
      </c>
      <c r="K1165" s="505">
        <f>ROUND(INDEX(TR_MARZO_2025!$D$50:$O$66,MATCH($I1165,TR_MARZO_2025!$C$50:$C$66,0),MATCH($E1165,TR_MARZO_2025!$D$48:$O$48,0)),LOOKUP($H1165,TR_MARZO_2025!$B$71:$C$73,TR_MARZO_2025!$C$71:$C$73))</f>
        <v>368.95</v>
      </c>
    </row>
    <row r="1166" spans="1:11" ht="16.5" x14ac:dyDescent="0.3">
      <c r="A1166" s="67" t="str">
        <f t="shared" si="58"/>
        <v>DISTSuministroBajío</v>
      </c>
      <c r="B1166" s="250" t="str">
        <f t="shared" si="56"/>
        <v>DISTUsuariosBajío</v>
      </c>
      <c r="C1166" s="67" t="str">
        <f t="shared" si="57"/>
        <v>DISTSuministroUsuariosBajío</v>
      </c>
      <c r="E1166" s="192" t="s">
        <v>51</v>
      </c>
      <c r="F1166" s="99" t="s">
        <v>193</v>
      </c>
      <c r="G1166" s="99" t="s">
        <v>194</v>
      </c>
      <c r="H1166" s="99" t="s">
        <v>195</v>
      </c>
      <c r="I1166" s="181" t="s">
        <v>62</v>
      </c>
      <c r="J1166" s="285" t="s">
        <v>161</v>
      </c>
      <c r="K1166" s="505">
        <f>ROUND(INDEX(TR_MARZO_2025!$D$50:$O$66,MATCH($I1166,TR_MARZO_2025!$C$50:$C$66,0),MATCH($E1166,TR_MARZO_2025!$D$48:$O$48,0)),LOOKUP($H1166,TR_MARZO_2025!$B$71:$C$73,TR_MARZO_2025!$C$71:$C$73))</f>
        <v>1106.8499999999999</v>
      </c>
    </row>
    <row r="1167" spans="1:11" ht="16.5" x14ac:dyDescent="0.3">
      <c r="A1167" s="67" t="str">
        <f t="shared" si="58"/>
        <v>DITSuministroBajío</v>
      </c>
      <c r="B1167" s="250" t="str">
        <f t="shared" si="56"/>
        <v>DITUsuariosBajío</v>
      </c>
      <c r="C1167" s="67" t="str">
        <f t="shared" si="57"/>
        <v>DITSuministroUsuariosBajío</v>
      </c>
      <c r="E1167" s="192" t="s">
        <v>52</v>
      </c>
      <c r="F1167" s="99" t="s">
        <v>193</v>
      </c>
      <c r="G1167" s="99" t="s">
        <v>194</v>
      </c>
      <c r="H1167" s="99" t="s">
        <v>195</v>
      </c>
      <c r="I1167" s="181" t="s">
        <v>62</v>
      </c>
      <c r="J1167" s="285" t="s">
        <v>161</v>
      </c>
      <c r="K1167" s="505">
        <f>ROUND(INDEX(TR_MARZO_2025!$D$50:$O$66,MATCH($I1167,TR_MARZO_2025!$C$50:$C$66,0),MATCH($E1167,TR_MARZO_2025!$D$48:$O$48,0)),LOOKUP($H1167,TR_MARZO_2025!$B$71:$C$73,TR_MARZO_2025!$C$71:$C$73))</f>
        <v>1106.8499999999999</v>
      </c>
    </row>
    <row r="1168" spans="1:11" ht="16.5" x14ac:dyDescent="0.3">
      <c r="A1168" s="67" t="str">
        <f t="shared" si="58"/>
        <v>DB1SuministroCentro Occidente</v>
      </c>
      <c r="B1168" s="250" t="str">
        <f t="shared" si="56"/>
        <v>DB1UsuariosCentro Occidente</v>
      </c>
      <c r="C1168" s="67" t="str">
        <f t="shared" si="57"/>
        <v>DB1SuministroUsuariosCentro Occidente</v>
      </c>
      <c r="E1168" s="192" t="s">
        <v>48</v>
      </c>
      <c r="F1168" s="99" t="s">
        <v>193</v>
      </c>
      <c r="G1168" s="99" t="s">
        <v>194</v>
      </c>
      <c r="H1168" s="99" t="s">
        <v>195</v>
      </c>
      <c r="I1168" s="99" t="s">
        <v>63</v>
      </c>
      <c r="J1168" s="285" t="s">
        <v>161</v>
      </c>
      <c r="K1168" s="505">
        <f>ROUND(INDEX(TR_MARZO_2025!$D$50:$O$66,MATCH($I1168,TR_MARZO_2025!$C$50:$C$66,0),MATCH($E1168,TR_MARZO_2025!$D$48:$O$48,0)),LOOKUP($H1168,TR_MARZO_2025!$B$71:$C$73,TR_MARZO_2025!$C$71:$C$73))</f>
        <v>24.53</v>
      </c>
    </row>
    <row r="1169" spans="1:11" ht="16.5" x14ac:dyDescent="0.3">
      <c r="A1169" s="67" t="str">
        <f t="shared" si="58"/>
        <v>DB2SuministroCentro Occidente</v>
      </c>
      <c r="B1169" s="250" t="str">
        <f t="shared" si="56"/>
        <v>DB2UsuariosCentro Occidente</v>
      </c>
      <c r="C1169" s="67" t="str">
        <f t="shared" si="57"/>
        <v>DB2SuministroUsuariosCentro Occidente</v>
      </c>
      <c r="E1169" s="192" t="s">
        <v>50</v>
      </c>
      <c r="F1169" s="99" t="s">
        <v>193</v>
      </c>
      <c r="G1169" s="99" t="s">
        <v>194</v>
      </c>
      <c r="H1169" s="99" t="s">
        <v>195</v>
      </c>
      <c r="I1169" s="99" t="s">
        <v>63</v>
      </c>
      <c r="J1169" s="285" t="s">
        <v>161</v>
      </c>
      <c r="K1169" s="505">
        <f>ROUND(INDEX(TR_MARZO_2025!$D$50:$O$66,MATCH($I1169,TR_MARZO_2025!$C$50:$C$66,0),MATCH($E1169,TR_MARZO_2025!$D$48:$O$48,0)),LOOKUP($H1169,TR_MARZO_2025!$B$71:$C$73,TR_MARZO_2025!$C$71:$C$73))</f>
        <v>24.53</v>
      </c>
    </row>
    <row r="1170" spans="1:11" ht="16.5" x14ac:dyDescent="0.3">
      <c r="A1170" s="67" t="str">
        <f t="shared" si="58"/>
        <v>PDBTSuministroCentro Occidente</v>
      </c>
      <c r="B1170" s="250" t="str">
        <f t="shared" si="56"/>
        <v>PDBTUsuariosCentro Occidente</v>
      </c>
      <c r="C1170" s="67" t="str">
        <f t="shared" si="57"/>
        <v>PDBTSuministroUsuariosCentro Occidente</v>
      </c>
      <c r="E1170" s="192" t="s">
        <v>56</v>
      </c>
      <c r="F1170" s="99" t="s">
        <v>193</v>
      </c>
      <c r="G1170" s="99" t="s">
        <v>194</v>
      </c>
      <c r="H1170" s="99" t="s">
        <v>195</v>
      </c>
      <c r="I1170" s="99" t="s">
        <v>63</v>
      </c>
      <c r="J1170" s="285" t="s">
        <v>161</v>
      </c>
      <c r="K1170" s="505">
        <f>ROUND(INDEX(TR_MARZO_2025!$D$50:$O$66,MATCH($I1170,TR_MARZO_2025!$C$50:$C$66,0),MATCH($E1170,TR_MARZO_2025!$D$48:$O$48,0)),LOOKUP($H1170,TR_MARZO_2025!$B$71:$C$73,TR_MARZO_2025!$C$71:$C$73))</f>
        <v>24.53</v>
      </c>
    </row>
    <row r="1171" spans="1:11" ht="16.5" x14ac:dyDescent="0.3">
      <c r="A1171" s="67" t="str">
        <f t="shared" si="58"/>
        <v>GDBTSuministroCentro Occidente</v>
      </c>
      <c r="B1171" s="250" t="str">
        <f t="shared" si="56"/>
        <v>GDBTUsuariosCentro Occidente</v>
      </c>
      <c r="C1171" s="67" t="str">
        <f t="shared" si="57"/>
        <v>GDBTSuministroUsuariosCentro Occidente</v>
      </c>
      <c r="E1171" s="192" t="s">
        <v>53</v>
      </c>
      <c r="F1171" s="99" t="s">
        <v>193</v>
      </c>
      <c r="G1171" s="99" t="s">
        <v>194</v>
      </c>
      <c r="H1171" s="99" t="s">
        <v>195</v>
      </c>
      <c r="I1171" s="99" t="s">
        <v>63</v>
      </c>
      <c r="J1171" s="285" t="s">
        <v>161</v>
      </c>
      <c r="K1171" s="505">
        <f>ROUND(INDEX(TR_MARZO_2025!$D$50:$O$66,MATCH($I1171,TR_MARZO_2025!$C$50:$C$66,0),MATCH($E1171,TR_MARZO_2025!$D$48:$O$48,0)),LOOKUP($H1171,TR_MARZO_2025!$B$71:$C$73,TR_MARZO_2025!$C$71:$C$73))</f>
        <v>245.25</v>
      </c>
    </row>
    <row r="1172" spans="1:11" ht="16.5" x14ac:dyDescent="0.3">
      <c r="A1172" s="67" t="str">
        <f t="shared" si="58"/>
        <v>RABTSuministroCentro Occidente</v>
      </c>
      <c r="B1172" s="250" t="str">
        <f t="shared" si="56"/>
        <v>RABTUsuariosCentro Occidente</v>
      </c>
      <c r="C1172" s="67" t="str">
        <f t="shared" si="57"/>
        <v>RABTSuministroUsuariosCentro Occidente</v>
      </c>
      <c r="E1172" s="192" t="s">
        <v>59</v>
      </c>
      <c r="F1172" s="99" t="s">
        <v>193</v>
      </c>
      <c r="G1172" s="99" t="s">
        <v>194</v>
      </c>
      <c r="H1172" s="99" t="s">
        <v>195</v>
      </c>
      <c r="I1172" s="99" t="s">
        <v>63</v>
      </c>
      <c r="J1172" s="285" t="s">
        <v>161</v>
      </c>
      <c r="K1172" s="505">
        <f>ROUND(INDEX(TR_MARZO_2025!$D$50:$O$66,MATCH($I1172,TR_MARZO_2025!$C$50:$C$66,0),MATCH($E1172,TR_MARZO_2025!$D$48:$O$48,0)),LOOKUP($H1172,TR_MARZO_2025!$B$71:$C$73,TR_MARZO_2025!$C$71:$C$73))</f>
        <v>24.53</v>
      </c>
    </row>
    <row r="1173" spans="1:11" ht="16.5" x14ac:dyDescent="0.3">
      <c r="A1173" s="67" t="str">
        <f t="shared" si="58"/>
        <v>APBTSuministroCentro Occidente</v>
      </c>
      <c r="B1173" s="250" t="str">
        <f t="shared" si="56"/>
        <v>APBTUsuariosCentro Occidente</v>
      </c>
      <c r="C1173" s="67" t="str">
        <f t="shared" si="57"/>
        <v>APBTSuministroUsuariosCentro Occidente</v>
      </c>
      <c r="E1173" s="187" t="s">
        <v>57</v>
      </c>
      <c r="F1173" s="99" t="s">
        <v>193</v>
      </c>
      <c r="G1173" s="99" t="s">
        <v>194</v>
      </c>
      <c r="H1173" s="99" t="s">
        <v>195</v>
      </c>
      <c r="I1173" s="99" t="s">
        <v>63</v>
      </c>
      <c r="J1173" s="285" t="s">
        <v>161</v>
      </c>
      <c r="K1173" s="505">
        <f>ROUND(INDEX(TR_MARZO_2025!$D$50:$O$66,MATCH($I1173,TR_MARZO_2025!$C$50:$C$66,0),MATCH($E1173,TR_MARZO_2025!$D$48:$O$48,0)),LOOKUP($H1173,TR_MARZO_2025!$B$71:$C$73,TR_MARZO_2025!$C$71:$C$73))</f>
        <v>24.53</v>
      </c>
    </row>
    <row r="1174" spans="1:11" ht="16.5" x14ac:dyDescent="0.3">
      <c r="A1174" s="67" t="str">
        <f t="shared" si="58"/>
        <v>APMTSuministroCentro Occidente</v>
      </c>
      <c r="B1174" s="250" t="str">
        <f t="shared" si="56"/>
        <v>APMTUsuariosCentro Occidente</v>
      </c>
      <c r="C1174" s="67" t="str">
        <f t="shared" si="57"/>
        <v>APMTSuministroUsuariosCentro Occidente</v>
      </c>
      <c r="E1174" s="187" t="s">
        <v>58</v>
      </c>
      <c r="F1174" s="99" t="s">
        <v>193</v>
      </c>
      <c r="G1174" s="99" t="s">
        <v>194</v>
      </c>
      <c r="H1174" s="99" t="s">
        <v>195</v>
      </c>
      <c r="I1174" s="99" t="s">
        <v>63</v>
      </c>
      <c r="J1174" s="285" t="s">
        <v>161</v>
      </c>
      <c r="K1174" s="505">
        <f>ROUND(INDEX(TR_MARZO_2025!$D$50:$O$66,MATCH($I1174,TR_MARZO_2025!$C$50:$C$66,0),MATCH($E1174,TR_MARZO_2025!$D$48:$O$48,0)),LOOKUP($H1174,TR_MARZO_2025!$B$71:$C$73,TR_MARZO_2025!$C$71:$C$73))</f>
        <v>245.25</v>
      </c>
    </row>
    <row r="1175" spans="1:11" ht="16.5" x14ac:dyDescent="0.3">
      <c r="A1175" s="67" t="str">
        <f t="shared" si="58"/>
        <v>GDMTHSuministroCentro Occidente</v>
      </c>
      <c r="B1175" s="250" t="str">
        <f t="shared" si="56"/>
        <v>GDMTHUsuariosCentro Occidente</v>
      </c>
      <c r="C1175" s="67" t="str">
        <f t="shared" si="57"/>
        <v>GDMTHSuministroUsuariosCentro Occidente</v>
      </c>
      <c r="E1175" s="180" t="s">
        <v>54</v>
      </c>
      <c r="F1175" s="99" t="s">
        <v>193</v>
      </c>
      <c r="G1175" s="99" t="s">
        <v>194</v>
      </c>
      <c r="H1175" s="99" t="s">
        <v>195</v>
      </c>
      <c r="I1175" s="99" t="s">
        <v>63</v>
      </c>
      <c r="J1175" s="285" t="s">
        <v>161</v>
      </c>
      <c r="K1175" s="505">
        <f>ROUND(INDEX(TR_MARZO_2025!$D$50:$O$66,MATCH($I1175,TR_MARZO_2025!$C$50:$C$66,0),MATCH($E1175,TR_MARZO_2025!$D$48:$O$48,0)),LOOKUP($H1175,TR_MARZO_2025!$B$71:$C$73,TR_MARZO_2025!$C$71:$C$73))</f>
        <v>245.25</v>
      </c>
    </row>
    <row r="1176" spans="1:11" ht="16.5" x14ac:dyDescent="0.3">
      <c r="A1176" s="67" t="str">
        <f t="shared" si="58"/>
        <v>GDMTOSuministroCentro Occidente</v>
      </c>
      <c r="B1176" s="250" t="str">
        <f t="shared" si="56"/>
        <v>GDMTOUsuariosCentro Occidente</v>
      </c>
      <c r="C1176" s="67" t="str">
        <f t="shared" si="57"/>
        <v>GDMTOSuministroUsuariosCentro Occidente</v>
      </c>
      <c r="E1176" s="180" t="s">
        <v>55</v>
      </c>
      <c r="F1176" s="99" t="s">
        <v>193</v>
      </c>
      <c r="G1176" s="99" t="s">
        <v>194</v>
      </c>
      <c r="H1176" s="99" t="s">
        <v>195</v>
      </c>
      <c r="I1176" s="99" t="s">
        <v>63</v>
      </c>
      <c r="J1176" s="285" t="s">
        <v>161</v>
      </c>
      <c r="K1176" s="505">
        <f>ROUND(INDEX(TR_MARZO_2025!$D$50:$O$66,MATCH($I1176,TR_MARZO_2025!$C$50:$C$66,0),MATCH($E1176,TR_MARZO_2025!$D$48:$O$48,0)),LOOKUP($H1176,TR_MARZO_2025!$B$71:$C$73,TR_MARZO_2025!$C$71:$C$73))</f>
        <v>245.25</v>
      </c>
    </row>
    <row r="1177" spans="1:11" ht="16.5" x14ac:dyDescent="0.3">
      <c r="A1177" s="67" t="str">
        <f t="shared" si="58"/>
        <v>RAMTSuministroCentro Occidente</v>
      </c>
      <c r="B1177" s="250" t="str">
        <f t="shared" si="56"/>
        <v>RAMTUsuariosCentro Occidente</v>
      </c>
      <c r="C1177" s="67" t="str">
        <f t="shared" si="57"/>
        <v>RAMTSuministroUsuariosCentro Occidente</v>
      </c>
      <c r="E1177" s="192" t="s">
        <v>60</v>
      </c>
      <c r="F1177" s="99" t="s">
        <v>193</v>
      </c>
      <c r="G1177" s="99" t="s">
        <v>194</v>
      </c>
      <c r="H1177" s="99" t="s">
        <v>195</v>
      </c>
      <c r="I1177" s="99" t="s">
        <v>63</v>
      </c>
      <c r="J1177" s="285" t="s">
        <v>161</v>
      </c>
      <c r="K1177" s="505">
        <f>ROUND(INDEX(TR_MARZO_2025!$D$50:$O$66,MATCH($I1177,TR_MARZO_2025!$C$50:$C$66,0),MATCH($E1177,TR_MARZO_2025!$D$48:$O$48,0)),LOOKUP($H1177,TR_MARZO_2025!$B$71:$C$73,TR_MARZO_2025!$C$71:$C$73))</f>
        <v>245.25</v>
      </c>
    </row>
    <row r="1178" spans="1:11" ht="16.5" x14ac:dyDescent="0.3">
      <c r="A1178" s="67" t="str">
        <f t="shared" si="58"/>
        <v>DISTSuministroCentro Occidente</v>
      </c>
      <c r="B1178" s="250" t="str">
        <f t="shared" si="56"/>
        <v>DISTUsuariosCentro Occidente</v>
      </c>
      <c r="C1178" s="67" t="str">
        <f t="shared" si="57"/>
        <v>DISTSuministroUsuariosCentro Occidente</v>
      </c>
      <c r="E1178" s="192" t="s">
        <v>51</v>
      </c>
      <c r="F1178" s="99" t="s">
        <v>193</v>
      </c>
      <c r="G1178" s="99" t="s">
        <v>194</v>
      </c>
      <c r="H1178" s="99" t="s">
        <v>195</v>
      </c>
      <c r="I1178" s="99" t="s">
        <v>63</v>
      </c>
      <c r="J1178" s="285" t="s">
        <v>161</v>
      </c>
      <c r="K1178" s="505">
        <f>ROUND(INDEX(TR_MARZO_2025!$D$50:$O$66,MATCH($I1178,TR_MARZO_2025!$C$50:$C$66,0),MATCH($E1178,TR_MARZO_2025!$D$48:$O$48,0)),LOOKUP($H1178,TR_MARZO_2025!$B$71:$C$73,TR_MARZO_2025!$C$71:$C$73))</f>
        <v>735.76</v>
      </c>
    </row>
    <row r="1179" spans="1:11" ht="16.5" x14ac:dyDescent="0.3">
      <c r="A1179" s="67" t="str">
        <f t="shared" si="58"/>
        <v>DITSuministroCentro Occidente</v>
      </c>
      <c r="B1179" s="250" t="str">
        <f t="shared" si="56"/>
        <v>DITUsuariosCentro Occidente</v>
      </c>
      <c r="C1179" s="67" t="str">
        <f t="shared" si="57"/>
        <v>DITSuministroUsuariosCentro Occidente</v>
      </c>
      <c r="E1179" s="192" t="s">
        <v>52</v>
      </c>
      <c r="F1179" s="99" t="s">
        <v>193</v>
      </c>
      <c r="G1179" s="99" t="s">
        <v>194</v>
      </c>
      <c r="H1179" s="99" t="s">
        <v>195</v>
      </c>
      <c r="I1179" s="99" t="s">
        <v>63</v>
      </c>
      <c r="J1179" s="285" t="s">
        <v>161</v>
      </c>
      <c r="K1179" s="505">
        <f>ROUND(INDEX(TR_MARZO_2025!$D$50:$O$66,MATCH($I1179,TR_MARZO_2025!$C$50:$C$66,0),MATCH($E1179,TR_MARZO_2025!$D$48:$O$48,0)),LOOKUP($H1179,TR_MARZO_2025!$B$71:$C$73,TR_MARZO_2025!$C$71:$C$73))</f>
        <v>735.76</v>
      </c>
    </row>
    <row r="1180" spans="1:11" ht="16.5" x14ac:dyDescent="0.3">
      <c r="A1180" s="67" t="str">
        <f t="shared" si="58"/>
        <v>DB1SuministroCentro Oriente</v>
      </c>
      <c r="B1180" s="250" t="str">
        <f t="shared" si="56"/>
        <v>DB1UsuariosCentro Oriente</v>
      </c>
      <c r="C1180" s="67" t="str">
        <f t="shared" si="57"/>
        <v>DB1SuministroUsuariosCentro Oriente</v>
      </c>
      <c r="E1180" s="192" t="s">
        <v>48</v>
      </c>
      <c r="F1180" s="99" t="s">
        <v>193</v>
      </c>
      <c r="G1180" s="99" t="s">
        <v>194</v>
      </c>
      <c r="H1180" s="99" t="s">
        <v>195</v>
      </c>
      <c r="I1180" s="99" t="s">
        <v>64</v>
      </c>
      <c r="J1180" s="285" t="s">
        <v>161</v>
      </c>
      <c r="K1180" s="505">
        <f>ROUND(INDEX(TR_MARZO_2025!$D$50:$O$66,MATCH($I1180,TR_MARZO_2025!$C$50:$C$66,0),MATCH($E1180,TR_MARZO_2025!$D$48:$O$48,0)),LOOKUP($H1180,TR_MARZO_2025!$B$71:$C$73,TR_MARZO_2025!$C$71:$C$73))</f>
        <v>30.81</v>
      </c>
    </row>
    <row r="1181" spans="1:11" ht="16.5" x14ac:dyDescent="0.3">
      <c r="A1181" s="67" t="str">
        <f t="shared" si="58"/>
        <v>DB2SuministroCentro Oriente</v>
      </c>
      <c r="B1181" s="250" t="str">
        <f t="shared" si="56"/>
        <v>DB2UsuariosCentro Oriente</v>
      </c>
      <c r="C1181" s="67" t="str">
        <f t="shared" si="57"/>
        <v>DB2SuministroUsuariosCentro Oriente</v>
      </c>
      <c r="E1181" s="192" t="s">
        <v>50</v>
      </c>
      <c r="F1181" s="99" t="s">
        <v>193</v>
      </c>
      <c r="G1181" s="99" t="s">
        <v>194</v>
      </c>
      <c r="H1181" s="99" t="s">
        <v>195</v>
      </c>
      <c r="I1181" s="99" t="s">
        <v>64</v>
      </c>
      <c r="J1181" s="285" t="s">
        <v>161</v>
      </c>
      <c r="K1181" s="505">
        <f>ROUND(INDEX(TR_MARZO_2025!$D$50:$O$66,MATCH($I1181,TR_MARZO_2025!$C$50:$C$66,0),MATCH($E1181,TR_MARZO_2025!$D$48:$O$48,0)),LOOKUP($H1181,TR_MARZO_2025!$B$71:$C$73,TR_MARZO_2025!$C$71:$C$73))</f>
        <v>30.81</v>
      </c>
    </row>
    <row r="1182" spans="1:11" ht="16.5" x14ac:dyDescent="0.3">
      <c r="A1182" s="67" t="str">
        <f t="shared" si="58"/>
        <v>PDBTSuministroCentro Oriente</v>
      </c>
      <c r="B1182" s="250" t="str">
        <f t="shared" si="56"/>
        <v>PDBTUsuariosCentro Oriente</v>
      </c>
      <c r="C1182" s="67" t="str">
        <f t="shared" si="57"/>
        <v>PDBTSuministroUsuariosCentro Oriente</v>
      </c>
      <c r="E1182" s="192" t="s">
        <v>56</v>
      </c>
      <c r="F1182" s="99" t="s">
        <v>193</v>
      </c>
      <c r="G1182" s="99" t="s">
        <v>194</v>
      </c>
      <c r="H1182" s="99" t="s">
        <v>195</v>
      </c>
      <c r="I1182" s="99" t="s">
        <v>64</v>
      </c>
      <c r="J1182" s="285" t="s">
        <v>161</v>
      </c>
      <c r="K1182" s="505">
        <f>ROUND(INDEX(TR_MARZO_2025!$D$50:$O$66,MATCH($I1182,TR_MARZO_2025!$C$50:$C$66,0),MATCH($E1182,TR_MARZO_2025!$D$48:$O$48,0)),LOOKUP($H1182,TR_MARZO_2025!$B$71:$C$73,TR_MARZO_2025!$C$71:$C$73))</f>
        <v>30.81</v>
      </c>
    </row>
    <row r="1183" spans="1:11" ht="16.5" x14ac:dyDescent="0.3">
      <c r="A1183" s="67" t="str">
        <f t="shared" si="58"/>
        <v>GDBTSuministroCentro Oriente</v>
      </c>
      <c r="B1183" s="250" t="str">
        <f t="shared" si="56"/>
        <v>GDBTUsuariosCentro Oriente</v>
      </c>
      <c r="C1183" s="67" t="str">
        <f t="shared" si="57"/>
        <v>GDBTSuministroUsuariosCentro Oriente</v>
      </c>
      <c r="E1183" s="192" t="s">
        <v>53</v>
      </c>
      <c r="F1183" s="99" t="s">
        <v>193</v>
      </c>
      <c r="G1183" s="99" t="s">
        <v>194</v>
      </c>
      <c r="H1183" s="99" t="s">
        <v>195</v>
      </c>
      <c r="I1183" s="99" t="s">
        <v>64</v>
      </c>
      <c r="J1183" s="285" t="s">
        <v>161</v>
      </c>
      <c r="K1183" s="505">
        <f>ROUND(INDEX(TR_MARZO_2025!$D$50:$O$66,MATCH($I1183,TR_MARZO_2025!$C$50:$C$66,0),MATCH($E1183,TR_MARZO_2025!$D$48:$O$48,0)),LOOKUP($H1183,TR_MARZO_2025!$B$71:$C$73,TR_MARZO_2025!$C$71:$C$73))</f>
        <v>308.10000000000002</v>
      </c>
    </row>
    <row r="1184" spans="1:11" ht="16.5" x14ac:dyDescent="0.3">
      <c r="A1184" s="67" t="str">
        <f t="shared" si="58"/>
        <v>RABTSuministroCentro Oriente</v>
      </c>
      <c r="B1184" s="250" t="str">
        <f t="shared" si="56"/>
        <v>RABTUsuariosCentro Oriente</v>
      </c>
      <c r="C1184" s="67" t="str">
        <f t="shared" si="57"/>
        <v>RABTSuministroUsuariosCentro Oriente</v>
      </c>
      <c r="E1184" s="192" t="s">
        <v>59</v>
      </c>
      <c r="F1184" s="99" t="s">
        <v>193</v>
      </c>
      <c r="G1184" s="99" t="s">
        <v>194</v>
      </c>
      <c r="H1184" s="99" t="s">
        <v>195</v>
      </c>
      <c r="I1184" s="99" t="s">
        <v>64</v>
      </c>
      <c r="J1184" s="285" t="s">
        <v>161</v>
      </c>
      <c r="K1184" s="505">
        <f>ROUND(INDEX(TR_MARZO_2025!$D$50:$O$66,MATCH($I1184,TR_MARZO_2025!$C$50:$C$66,0),MATCH($E1184,TR_MARZO_2025!$D$48:$O$48,0)),LOOKUP($H1184,TR_MARZO_2025!$B$71:$C$73,TR_MARZO_2025!$C$71:$C$73))</f>
        <v>30.81</v>
      </c>
    </row>
    <row r="1185" spans="1:11" ht="16.5" x14ac:dyDescent="0.3">
      <c r="A1185" s="67" t="str">
        <f t="shared" si="58"/>
        <v>APBTSuministroCentro Oriente</v>
      </c>
      <c r="B1185" s="250" t="str">
        <f t="shared" si="56"/>
        <v>APBTUsuariosCentro Oriente</v>
      </c>
      <c r="C1185" s="67" t="str">
        <f t="shared" si="57"/>
        <v>APBTSuministroUsuariosCentro Oriente</v>
      </c>
      <c r="E1185" s="187" t="s">
        <v>57</v>
      </c>
      <c r="F1185" s="99" t="s">
        <v>193</v>
      </c>
      <c r="G1185" s="99" t="s">
        <v>194</v>
      </c>
      <c r="H1185" s="99" t="s">
        <v>195</v>
      </c>
      <c r="I1185" s="99" t="s">
        <v>64</v>
      </c>
      <c r="J1185" s="285" t="s">
        <v>161</v>
      </c>
      <c r="K1185" s="505">
        <f>ROUND(INDEX(TR_MARZO_2025!$D$50:$O$66,MATCH($I1185,TR_MARZO_2025!$C$50:$C$66,0),MATCH($E1185,TR_MARZO_2025!$D$48:$O$48,0)),LOOKUP($H1185,TR_MARZO_2025!$B$71:$C$73,TR_MARZO_2025!$C$71:$C$73))</f>
        <v>30.81</v>
      </c>
    </row>
    <row r="1186" spans="1:11" ht="16.5" x14ac:dyDescent="0.3">
      <c r="A1186" s="67" t="str">
        <f t="shared" si="58"/>
        <v>APMTSuministroCentro Oriente</v>
      </c>
      <c r="B1186" s="250" t="str">
        <f t="shared" si="56"/>
        <v>APMTUsuariosCentro Oriente</v>
      </c>
      <c r="C1186" s="67" t="str">
        <f t="shared" si="57"/>
        <v>APMTSuministroUsuariosCentro Oriente</v>
      </c>
      <c r="E1186" s="187" t="s">
        <v>58</v>
      </c>
      <c r="F1186" s="99" t="s">
        <v>193</v>
      </c>
      <c r="G1186" s="99" t="s">
        <v>194</v>
      </c>
      <c r="H1186" s="99" t="s">
        <v>195</v>
      </c>
      <c r="I1186" s="99" t="s">
        <v>64</v>
      </c>
      <c r="J1186" s="285" t="s">
        <v>161</v>
      </c>
      <c r="K1186" s="505">
        <f>ROUND(INDEX(TR_MARZO_2025!$D$50:$O$66,MATCH($I1186,TR_MARZO_2025!$C$50:$C$66,0),MATCH($E1186,TR_MARZO_2025!$D$48:$O$48,0)),LOOKUP($H1186,TR_MARZO_2025!$B$71:$C$73,TR_MARZO_2025!$C$71:$C$73))</f>
        <v>308.10000000000002</v>
      </c>
    </row>
    <row r="1187" spans="1:11" ht="16.5" x14ac:dyDescent="0.3">
      <c r="A1187" s="67" t="str">
        <f t="shared" si="58"/>
        <v>GDMTHSuministroCentro Oriente</v>
      </c>
      <c r="B1187" s="250" t="str">
        <f t="shared" si="56"/>
        <v>GDMTHUsuariosCentro Oriente</v>
      </c>
      <c r="C1187" s="67" t="str">
        <f t="shared" si="57"/>
        <v>GDMTHSuministroUsuariosCentro Oriente</v>
      </c>
      <c r="E1187" s="180" t="s">
        <v>54</v>
      </c>
      <c r="F1187" s="99" t="s">
        <v>193</v>
      </c>
      <c r="G1187" s="99" t="s">
        <v>194</v>
      </c>
      <c r="H1187" s="99" t="s">
        <v>195</v>
      </c>
      <c r="I1187" s="99" t="s">
        <v>64</v>
      </c>
      <c r="J1187" s="285" t="s">
        <v>161</v>
      </c>
      <c r="K1187" s="505">
        <f>ROUND(INDEX(TR_MARZO_2025!$D$50:$O$66,MATCH($I1187,TR_MARZO_2025!$C$50:$C$66,0),MATCH($E1187,TR_MARZO_2025!$D$48:$O$48,0)),LOOKUP($H1187,TR_MARZO_2025!$B$71:$C$73,TR_MARZO_2025!$C$71:$C$73))</f>
        <v>308.10000000000002</v>
      </c>
    </row>
    <row r="1188" spans="1:11" ht="16.5" x14ac:dyDescent="0.3">
      <c r="A1188" s="67" t="str">
        <f t="shared" si="58"/>
        <v>GDMTOSuministroCentro Oriente</v>
      </c>
      <c r="B1188" s="250" t="str">
        <f t="shared" si="56"/>
        <v>GDMTOUsuariosCentro Oriente</v>
      </c>
      <c r="C1188" s="67" t="str">
        <f t="shared" si="57"/>
        <v>GDMTOSuministroUsuariosCentro Oriente</v>
      </c>
      <c r="E1188" s="180" t="s">
        <v>55</v>
      </c>
      <c r="F1188" s="99" t="s">
        <v>193</v>
      </c>
      <c r="G1188" s="99" t="s">
        <v>194</v>
      </c>
      <c r="H1188" s="99" t="s">
        <v>195</v>
      </c>
      <c r="I1188" s="99" t="s">
        <v>64</v>
      </c>
      <c r="J1188" s="285" t="s">
        <v>161</v>
      </c>
      <c r="K1188" s="505">
        <f>ROUND(INDEX(TR_MARZO_2025!$D$50:$O$66,MATCH($I1188,TR_MARZO_2025!$C$50:$C$66,0),MATCH($E1188,TR_MARZO_2025!$D$48:$O$48,0)),LOOKUP($H1188,TR_MARZO_2025!$B$71:$C$73,TR_MARZO_2025!$C$71:$C$73))</f>
        <v>308.10000000000002</v>
      </c>
    </row>
    <row r="1189" spans="1:11" ht="16.5" x14ac:dyDescent="0.3">
      <c r="A1189" s="67" t="str">
        <f t="shared" si="58"/>
        <v>RAMTSuministroCentro Oriente</v>
      </c>
      <c r="B1189" s="250" t="str">
        <f t="shared" si="56"/>
        <v>RAMTUsuariosCentro Oriente</v>
      </c>
      <c r="C1189" s="67" t="str">
        <f t="shared" si="57"/>
        <v>RAMTSuministroUsuariosCentro Oriente</v>
      </c>
      <c r="E1189" s="192" t="s">
        <v>60</v>
      </c>
      <c r="F1189" s="99" t="s">
        <v>193</v>
      </c>
      <c r="G1189" s="99" t="s">
        <v>194</v>
      </c>
      <c r="H1189" s="99" t="s">
        <v>195</v>
      </c>
      <c r="I1189" s="99" t="s">
        <v>64</v>
      </c>
      <c r="J1189" s="285" t="s">
        <v>161</v>
      </c>
      <c r="K1189" s="505">
        <f>ROUND(INDEX(TR_MARZO_2025!$D$50:$O$66,MATCH($I1189,TR_MARZO_2025!$C$50:$C$66,0),MATCH($E1189,TR_MARZO_2025!$D$48:$O$48,0)),LOOKUP($H1189,TR_MARZO_2025!$B$71:$C$73,TR_MARZO_2025!$C$71:$C$73))</f>
        <v>308.10000000000002</v>
      </c>
    </row>
    <row r="1190" spans="1:11" ht="16.5" x14ac:dyDescent="0.3">
      <c r="A1190" s="67" t="str">
        <f t="shared" si="58"/>
        <v>DISTSuministroCentro Oriente</v>
      </c>
      <c r="B1190" s="250" t="str">
        <f t="shared" si="56"/>
        <v>DISTUsuariosCentro Oriente</v>
      </c>
      <c r="C1190" s="67" t="str">
        <f t="shared" si="57"/>
        <v>DISTSuministroUsuariosCentro Oriente</v>
      </c>
      <c r="E1190" s="192" t="s">
        <v>51</v>
      </c>
      <c r="F1190" s="99" t="s">
        <v>193</v>
      </c>
      <c r="G1190" s="99" t="s">
        <v>194</v>
      </c>
      <c r="H1190" s="99" t="s">
        <v>195</v>
      </c>
      <c r="I1190" s="99" t="s">
        <v>64</v>
      </c>
      <c r="J1190" s="285" t="s">
        <v>161</v>
      </c>
      <c r="K1190" s="505">
        <f>ROUND(INDEX(TR_MARZO_2025!$D$50:$O$66,MATCH($I1190,TR_MARZO_2025!$C$50:$C$66,0),MATCH($E1190,TR_MARZO_2025!$D$48:$O$48,0)),LOOKUP($H1190,TR_MARZO_2025!$B$71:$C$73,TR_MARZO_2025!$C$71:$C$73))</f>
        <v>924.29</v>
      </c>
    </row>
    <row r="1191" spans="1:11" ht="16.5" x14ac:dyDescent="0.3">
      <c r="A1191" s="67" t="str">
        <f t="shared" si="58"/>
        <v>DITSuministroCentro Oriente</v>
      </c>
      <c r="B1191" s="250" t="str">
        <f t="shared" si="56"/>
        <v>DITUsuariosCentro Oriente</v>
      </c>
      <c r="C1191" s="67" t="str">
        <f t="shared" si="57"/>
        <v>DITSuministroUsuariosCentro Oriente</v>
      </c>
      <c r="E1191" s="192" t="s">
        <v>52</v>
      </c>
      <c r="F1191" s="99" t="s">
        <v>193</v>
      </c>
      <c r="G1191" s="99" t="s">
        <v>194</v>
      </c>
      <c r="H1191" s="99" t="s">
        <v>195</v>
      </c>
      <c r="I1191" s="99" t="s">
        <v>64</v>
      </c>
      <c r="J1191" s="285" t="s">
        <v>161</v>
      </c>
      <c r="K1191" s="505">
        <f>ROUND(INDEX(TR_MARZO_2025!$D$50:$O$66,MATCH($I1191,TR_MARZO_2025!$C$50:$C$66,0),MATCH($E1191,TR_MARZO_2025!$D$48:$O$48,0)),LOOKUP($H1191,TR_MARZO_2025!$B$71:$C$73,TR_MARZO_2025!$C$71:$C$73))</f>
        <v>924.29</v>
      </c>
    </row>
    <row r="1192" spans="1:11" ht="16.5" x14ac:dyDescent="0.3">
      <c r="A1192" s="67" t="str">
        <f t="shared" si="58"/>
        <v>DB1SuministroCentro Sur</v>
      </c>
      <c r="B1192" s="250" t="str">
        <f t="shared" si="56"/>
        <v>DB1UsuariosCentro Sur</v>
      </c>
      <c r="C1192" s="67" t="str">
        <f t="shared" si="57"/>
        <v>DB1SuministroUsuariosCentro Sur</v>
      </c>
      <c r="E1192" s="192" t="s">
        <v>48</v>
      </c>
      <c r="F1192" s="99" t="s">
        <v>193</v>
      </c>
      <c r="G1192" s="99" t="s">
        <v>194</v>
      </c>
      <c r="H1192" s="99" t="s">
        <v>195</v>
      </c>
      <c r="I1192" s="99" t="s">
        <v>65</v>
      </c>
      <c r="J1192" s="285" t="s">
        <v>161</v>
      </c>
      <c r="K1192" s="505">
        <f>ROUND(INDEX(TR_MARZO_2025!$D$50:$O$66,MATCH($I1192,TR_MARZO_2025!$C$50:$C$66,0),MATCH($E1192,TR_MARZO_2025!$D$48:$O$48,0)),LOOKUP($H1192,TR_MARZO_2025!$B$71:$C$73,TR_MARZO_2025!$C$71:$C$73))</f>
        <v>28.97</v>
      </c>
    </row>
    <row r="1193" spans="1:11" ht="16.5" x14ac:dyDescent="0.3">
      <c r="A1193" s="67" t="str">
        <f t="shared" si="58"/>
        <v>DB2SuministroCentro Sur</v>
      </c>
      <c r="B1193" s="250" t="str">
        <f t="shared" si="56"/>
        <v>DB2UsuariosCentro Sur</v>
      </c>
      <c r="C1193" s="67" t="str">
        <f t="shared" si="57"/>
        <v>DB2SuministroUsuariosCentro Sur</v>
      </c>
      <c r="E1193" s="192" t="s">
        <v>50</v>
      </c>
      <c r="F1193" s="99" t="s">
        <v>193</v>
      </c>
      <c r="G1193" s="99" t="s">
        <v>194</v>
      </c>
      <c r="H1193" s="99" t="s">
        <v>195</v>
      </c>
      <c r="I1193" s="99" t="s">
        <v>65</v>
      </c>
      <c r="J1193" s="285" t="s">
        <v>161</v>
      </c>
      <c r="K1193" s="505">
        <f>ROUND(INDEX(TR_MARZO_2025!$D$50:$O$66,MATCH($I1193,TR_MARZO_2025!$C$50:$C$66,0),MATCH($E1193,TR_MARZO_2025!$D$48:$O$48,0)),LOOKUP($H1193,TR_MARZO_2025!$B$71:$C$73,TR_MARZO_2025!$C$71:$C$73))</f>
        <v>28.97</v>
      </c>
    </row>
    <row r="1194" spans="1:11" ht="16.5" x14ac:dyDescent="0.3">
      <c r="A1194" s="67" t="str">
        <f t="shared" si="58"/>
        <v>PDBTSuministroCentro Sur</v>
      </c>
      <c r="B1194" s="250" t="str">
        <f t="shared" si="56"/>
        <v>PDBTUsuariosCentro Sur</v>
      </c>
      <c r="C1194" s="67" t="str">
        <f t="shared" si="57"/>
        <v>PDBTSuministroUsuariosCentro Sur</v>
      </c>
      <c r="E1194" s="192" t="s">
        <v>56</v>
      </c>
      <c r="F1194" s="99" t="s">
        <v>193</v>
      </c>
      <c r="G1194" s="99" t="s">
        <v>194</v>
      </c>
      <c r="H1194" s="99" t="s">
        <v>195</v>
      </c>
      <c r="I1194" s="99" t="s">
        <v>65</v>
      </c>
      <c r="J1194" s="285" t="s">
        <v>161</v>
      </c>
      <c r="K1194" s="505">
        <f>ROUND(INDEX(TR_MARZO_2025!$D$50:$O$66,MATCH($I1194,TR_MARZO_2025!$C$50:$C$66,0),MATCH($E1194,TR_MARZO_2025!$D$48:$O$48,0)),LOOKUP($H1194,TR_MARZO_2025!$B$71:$C$73,TR_MARZO_2025!$C$71:$C$73))</f>
        <v>28.97</v>
      </c>
    </row>
    <row r="1195" spans="1:11" ht="16.5" x14ac:dyDescent="0.3">
      <c r="A1195" s="67" t="str">
        <f t="shared" si="58"/>
        <v>GDBTSuministroCentro Sur</v>
      </c>
      <c r="B1195" s="250" t="str">
        <f t="shared" si="56"/>
        <v>GDBTUsuariosCentro Sur</v>
      </c>
      <c r="C1195" s="67" t="str">
        <f t="shared" si="57"/>
        <v>GDBTSuministroUsuariosCentro Sur</v>
      </c>
      <c r="E1195" s="192" t="s">
        <v>53</v>
      </c>
      <c r="F1195" s="99" t="s">
        <v>193</v>
      </c>
      <c r="G1195" s="99" t="s">
        <v>194</v>
      </c>
      <c r="H1195" s="99" t="s">
        <v>195</v>
      </c>
      <c r="I1195" s="99" t="s">
        <v>65</v>
      </c>
      <c r="J1195" s="285" t="s">
        <v>161</v>
      </c>
      <c r="K1195" s="505">
        <f>ROUND(INDEX(TR_MARZO_2025!$D$50:$O$66,MATCH($I1195,TR_MARZO_2025!$C$50:$C$66,0),MATCH($E1195,TR_MARZO_2025!$D$48:$O$48,0)),LOOKUP($H1195,TR_MARZO_2025!$B$71:$C$73,TR_MARZO_2025!$C$71:$C$73))</f>
        <v>289.74</v>
      </c>
    </row>
    <row r="1196" spans="1:11" ht="16.5" x14ac:dyDescent="0.3">
      <c r="A1196" s="67" t="str">
        <f t="shared" si="58"/>
        <v>RABTSuministroCentro Sur</v>
      </c>
      <c r="B1196" s="250" t="str">
        <f t="shared" ref="B1196:B1259" si="59">E1196&amp;H1196&amp;I1196</f>
        <v>RABTUsuariosCentro Sur</v>
      </c>
      <c r="C1196" s="67" t="str">
        <f t="shared" si="57"/>
        <v>RABTSuministroUsuariosCentro Sur</v>
      </c>
      <c r="E1196" s="192" t="s">
        <v>59</v>
      </c>
      <c r="F1196" s="99" t="s">
        <v>193</v>
      </c>
      <c r="G1196" s="99" t="s">
        <v>194</v>
      </c>
      <c r="H1196" s="99" t="s">
        <v>195</v>
      </c>
      <c r="I1196" s="99" t="s">
        <v>65</v>
      </c>
      <c r="J1196" s="285" t="s">
        <v>161</v>
      </c>
      <c r="K1196" s="505">
        <f>ROUND(INDEX(TR_MARZO_2025!$D$50:$O$66,MATCH($I1196,TR_MARZO_2025!$C$50:$C$66,0),MATCH($E1196,TR_MARZO_2025!$D$48:$O$48,0)),LOOKUP($H1196,TR_MARZO_2025!$B$71:$C$73,TR_MARZO_2025!$C$71:$C$73))</f>
        <v>28.97</v>
      </c>
    </row>
    <row r="1197" spans="1:11" ht="16.5" x14ac:dyDescent="0.3">
      <c r="A1197" s="67" t="str">
        <f t="shared" si="58"/>
        <v>APBTSuministroCentro Sur</v>
      </c>
      <c r="B1197" s="250" t="str">
        <f t="shared" si="59"/>
        <v>APBTUsuariosCentro Sur</v>
      </c>
      <c r="C1197" s="67" t="str">
        <f t="shared" si="57"/>
        <v>APBTSuministroUsuariosCentro Sur</v>
      </c>
      <c r="E1197" s="187" t="s">
        <v>57</v>
      </c>
      <c r="F1197" s="99" t="s">
        <v>193</v>
      </c>
      <c r="G1197" s="99" t="s">
        <v>194</v>
      </c>
      <c r="H1197" s="99" t="s">
        <v>195</v>
      </c>
      <c r="I1197" s="99" t="s">
        <v>65</v>
      </c>
      <c r="J1197" s="285" t="s">
        <v>161</v>
      </c>
      <c r="K1197" s="505">
        <f>ROUND(INDEX(TR_MARZO_2025!$D$50:$O$66,MATCH($I1197,TR_MARZO_2025!$C$50:$C$66,0),MATCH($E1197,TR_MARZO_2025!$D$48:$O$48,0)),LOOKUP($H1197,TR_MARZO_2025!$B$71:$C$73,TR_MARZO_2025!$C$71:$C$73))</f>
        <v>28.97</v>
      </c>
    </row>
    <row r="1198" spans="1:11" ht="16.5" x14ac:dyDescent="0.3">
      <c r="A1198" s="67" t="str">
        <f t="shared" si="58"/>
        <v>APMTSuministroCentro Sur</v>
      </c>
      <c r="B1198" s="250" t="str">
        <f t="shared" si="59"/>
        <v>APMTUsuariosCentro Sur</v>
      </c>
      <c r="C1198" s="67" t="str">
        <f t="shared" si="57"/>
        <v>APMTSuministroUsuariosCentro Sur</v>
      </c>
      <c r="E1198" s="187" t="s">
        <v>58</v>
      </c>
      <c r="F1198" s="99" t="s">
        <v>193</v>
      </c>
      <c r="G1198" s="99" t="s">
        <v>194</v>
      </c>
      <c r="H1198" s="99" t="s">
        <v>195</v>
      </c>
      <c r="I1198" s="99" t="s">
        <v>65</v>
      </c>
      <c r="J1198" s="285" t="s">
        <v>161</v>
      </c>
      <c r="K1198" s="505">
        <f>ROUND(INDEX(TR_MARZO_2025!$D$50:$O$66,MATCH($I1198,TR_MARZO_2025!$C$50:$C$66,0),MATCH($E1198,TR_MARZO_2025!$D$48:$O$48,0)),LOOKUP($H1198,TR_MARZO_2025!$B$71:$C$73,TR_MARZO_2025!$C$71:$C$73))</f>
        <v>289.74</v>
      </c>
    </row>
    <row r="1199" spans="1:11" ht="16.5" x14ac:dyDescent="0.3">
      <c r="A1199" s="67" t="str">
        <f t="shared" si="58"/>
        <v>GDMTHSuministroCentro Sur</v>
      </c>
      <c r="B1199" s="250" t="str">
        <f t="shared" si="59"/>
        <v>GDMTHUsuariosCentro Sur</v>
      </c>
      <c r="C1199" s="67" t="str">
        <f t="shared" si="57"/>
        <v>GDMTHSuministroUsuariosCentro Sur</v>
      </c>
      <c r="E1199" s="180" t="s">
        <v>54</v>
      </c>
      <c r="F1199" s="99" t="s">
        <v>193</v>
      </c>
      <c r="G1199" s="99" t="s">
        <v>194</v>
      </c>
      <c r="H1199" s="99" t="s">
        <v>195</v>
      </c>
      <c r="I1199" s="99" t="s">
        <v>65</v>
      </c>
      <c r="J1199" s="285" t="s">
        <v>161</v>
      </c>
      <c r="K1199" s="505">
        <f>ROUND(INDEX(TR_MARZO_2025!$D$50:$O$66,MATCH($I1199,TR_MARZO_2025!$C$50:$C$66,0),MATCH($E1199,TR_MARZO_2025!$D$48:$O$48,0)),LOOKUP($H1199,TR_MARZO_2025!$B$71:$C$73,TR_MARZO_2025!$C$71:$C$73))</f>
        <v>289.74</v>
      </c>
    </row>
    <row r="1200" spans="1:11" ht="16.5" x14ac:dyDescent="0.3">
      <c r="A1200" s="67" t="str">
        <f t="shared" si="58"/>
        <v>GDMTOSuministroCentro Sur</v>
      </c>
      <c r="B1200" s="250" t="str">
        <f t="shared" si="59"/>
        <v>GDMTOUsuariosCentro Sur</v>
      </c>
      <c r="C1200" s="67" t="str">
        <f t="shared" si="57"/>
        <v>GDMTOSuministroUsuariosCentro Sur</v>
      </c>
      <c r="E1200" s="180" t="s">
        <v>55</v>
      </c>
      <c r="F1200" s="99" t="s">
        <v>193</v>
      </c>
      <c r="G1200" s="99" t="s">
        <v>194</v>
      </c>
      <c r="H1200" s="99" t="s">
        <v>195</v>
      </c>
      <c r="I1200" s="99" t="s">
        <v>65</v>
      </c>
      <c r="J1200" s="285" t="s">
        <v>161</v>
      </c>
      <c r="K1200" s="505">
        <f>ROUND(INDEX(TR_MARZO_2025!$D$50:$O$66,MATCH($I1200,TR_MARZO_2025!$C$50:$C$66,0),MATCH($E1200,TR_MARZO_2025!$D$48:$O$48,0)),LOOKUP($H1200,TR_MARZO_2025!$B$71:$C$73,TR_MARZO_2025!$C$71:$C$73))</f>
        <v>289.74</v>
      </c>
    </row>
    <row r="1201" spans="1:11" ht="16.5" x14ac:dyDescent="0.3">
      <c r="A1201" s="67" t="str">
        <f t="shared" si="58"/>
        <v>RAMTSuministroCentro Sur</v>
      </c>
      <c r="B1201" s="250" t="str">
        <f t="shared" si="59"/>
        <v>RAMTUsuariosCentro Sur</v>
      </c>
      <c r="C1201" s="67" t="str">
        <f t="shared" si="57"/>
        <v>RAMTSuministroUsuariosCentro Sur</v>
      </c>
      <c r="E1201" s="192" t="s">
        <v>60</v>
      </c>
      <c r="F1201" s="99" t="s">
        <v>193</v>
      </c>
      <c r="G1201" s="99" t="s">
        <v>194</v>
      </c>
      <c r="H1201" s="99" t="s">
        <v>195</v>
      </c>
      <c r="I1201" s="99" t="s">
        <v>65</v>
      </c>
      <c r="J1201" s="285" t="s">
        <v>161</v>
      </c>
      <c r="K1201" s="505">
        <f>ROUND(INDEX(TR_MARZO_2025!$D$50:$O$66,MATCH($I1201,TR_MARZO_2025!$C$50:$C$66,0),MATCH($E1201,TR_MARZO_2025!$D$48:$O$48,0)),LOOKUP($H1201,TR_MARZO_2025!$B$71:$C$73,TR_MARZO_2025!$C$71:$C$73))</f>
        <v>289.74</v>
      </c>
    </row>
    <row r="1202" spans="1:11" ht="16.5" x14ac:dyDescent="0.3">
      <c r="A1202" s="67" t="str">
        <f t="shared" si="58"/>
        <v>DISTSuministroCentro Sur</v>
      </c>
      <c r="B1202" s="250" t="str">
        <f t="shared" si="59"/>
        <v>DISTUsuariosCentro Sur</v>
      </c>
      <c r="C1202" s="67" t="str">
        <f t="shared" si="57"/>
        <v>DISTSuministroUsuariosCentro Sur</v>
      </c>
      <c r="E1202" s="192" t="s">
        <v>51</v>
      </c>
      <c r="F1202" s="99" t="s">
        <v>193</v>
      </c>
      <c r="G1202" s="99" t="s">
        <v>194</v>
      </c>
      <c r="H1202" s="99" t="s">
        <v>195</v>
      </c>
      <c r="I1202" s="99" t="s">
        <v>65</v>
      </c>
      <c r="J1202" s="285" t="s">
        <v>161</v>
      </c>
      <c r="K1202" s="505">
        <f>ROUND(INDEX(TR_MARZO_2025!$D$50:$O$66,MATCH($I1202,TR_MARZO_2025!$C$50:$C$66,0),MATCH($E1202,TR_MARZO_2025!$D$48:$O$48,0)),LOOKUP($H1202,TR_MARZO_2025!$B$71:$C$73,TR_MARZO_2025!$C$71:$C$73))</f>
        <v>869.22</v>
      </c>
    </row>
    <row r="1203" spans="1:11" ht="16.5" x14ac:dyDescent="0.3">
      <c r="A1203" s="67" t="str">
        <f t="shared" si="58"/>
        <v>DITSuministroCentro Sur</v>
      </c>
      <c r="B1203" s="250" t="str">
        <f t="shared" si="59"/>
        <v>DITUsuariosCentro Sur</v>
      </c>
      <c r="C1203" s="67" t="str">
        <f t="shared" si="57"/>
        <v>DITSuministroUsuariosCentro Sur</v>
      </c>
      <c r="E1203" s="192" t="s">
        <v>52</v>
      </c>
      <c r="F1203" s="99" t="s">
        <v>193</v>
      </c>
      <c r="G1203" s="99" t="s">
        <v>194</v>
      </c>
      <c r="H1203" s="99" t="s">
        <v>195</v>
      </c>
      <c r="I1203" s="99" t="s">
        <v>65</v>
      </c>
      <c r="J1203" s="285" t="s">
        <v>161</v>
      </c>
      <c r="K1203" s="505">
        <f>ROUND(INDEX(TR_MARZO_2025!$D$50:$O$66,MATCH($I1203,TR_MARZO_2025!$C$50:$C$66,0),MATCH($E1203,TR_MARZO_2025!$D$48:$O$48,0)),LOOKUP($H1203,TR_MARZO_2025!$B$71:$C$73,TR_MARZO_2025!$C$71:$C$73))</f>
        <v>869.22</v>
      </c>
    </row>
    <row r="1204" spans="1:11" ht="16.5" x14ac:dyDescent="0.3">
      <c r="A1204" s="67" t="str">
        <f t="shared" si="58"/>
        <v>DB1SuministroGolfo Centro</v>
      </c>
      <c r="B1204" s="250" t="str">
        <f t="shared" si="59"/>
        <v>DB1UsuariosGolfo Centro</v>
      </c>
      <c r="C1204" s="67" t="str">
        <f t="shared" si="57"/>
        <v>DB1SuministroUsuariosGolfo Centro</v>
      </c>
      <c r="E1204" s="192" t="s">
        <v>48</v>
      </c>
      <c r="F1204" s="99" t="s">
        <v>193</v>
      </c>
      <c r="G1204" s="99" t="s">
        <v>194</v>
      </c>
      <c r="H1204" s="99" t="s">
        <v>195</v>
      </c>
      <c r="I1204" s="99" t="s">
        <v>66</v>
      </c>
      <c r="J1204" s="285" t="s">
        <v>161</v>
      </c>
      <c r="K1204" s="505">
        <f>ROUND(INDEX(TR_MARZO_2025!$D$50:$O$66,MATCH($I1204,TR_MARZO_2025!$C$50:$C$66,0),MATCH($E1204,TR_MARZO_2025!$D$48:$O$48,0)),LOOKUP($H1204,TR_MARZO_2025!$B$71:$C$73,TR_MARZO_2025!$C$71:$C$73))</f>
        <v>34.4</v>
      </c>
    </row>
    <row r="1205" spans="1:11" ht="16.5" x14ac:dyDescent="0.3">
      <c r="A1205" s="67" t="str">
        <f t="shared" si="58"/>
        <v>DB2SuministroGolfo Centro</v>
      </c>
      <c r="B1205" s="250" t="str">
        <f t="shared" si="59"/>
        <v>DB2UsuariosGolfo Centro</v>
      </c>
      <c r="C1205" s="67" t="str">
        <f t="shared" si="57"/>
        <v>DB2SuministroUsuariosGolfo Centro</v>
      </c>
      <c r="E1205" s="192" t="s">
        <v>50</v>
      </c>
      <c r="F1205" s="99" t="s">
        <v>193</v>
      </c>
      <c r="G1205" s="99" t="s">
        <v>194</v>
      </c>
      <c r="H1205" s="99" t="s">
        <v>195</v>
      </c>
      <c r="I1205" s="99" t="s">
        <v>66</v>
      </c>
      <c r="J1205" s="285" t="s">
        <v>161</v>
      </c>
      <c r="K1205" s="505">
        <f>ROUND(INDEX(TR_MARZO_2025!$D$50:$O$66,MATCH($I1205,TR_MARZO_2025!$C$50:$C$66,0),MATCH($E1205,TR_MARZO_2025!$D$48:$O$48,0)),LOOKUP($H1205,TR_MARZO_2025!$B$71:$C$73,TR_MARZO_2025!$C$71:$C$73))</f>
        <v>34.4</v>
      </c>
    </row>
    <row r="1206" spans="1:11" ht="16.5" x14ac:dyDescent="0.3">
      <c r="A1206" s="67" t="str">
        <f t="shared" si="58"/>
        <v>PDBTSuministroGolfo Centro</v>
      </c>
      <c r="B1206" s="250" t="str">
        <f t="shared" si="59"/>
        <v>PDBTUsuariosGolfo Centro</v>
      </c>
      <c r="C1206" s="67" t="str">
        <f t="shared" si="57"/>
        <v>PDBTSuministroUsuariosGolfo Centro</v>
      </c>
      <c r="E1206" s="192" t="s">
        <v>56</v>
      </c>
      <c r="F1206" s="99" t="s">
        <v>193</v>
      </c>
      <c r="G1206" s="99" t="s">
        <v>194</v>
      </c>
      <c r="H1206" s="99" t="s">
        <v>195</v>
      </c>
      <c r="I1206" s="99" t="s">
        <v>66</v>
      </c>
      <c r="J1206" s="285" t="s">
        <v>161</v>
      </c>
      <c r="K1206" s="505">
        <f>ROUND(INDEX(TR_MARZO_2025!$D$50:$O$66,MATCH($I1206,TR_MARZO_2025!$C$50:$C$66,0),MATCH($E1206,TR_MARZO_2025!$D$48:$O$48,0)),LOOKUP($H1206,TR_MARZO_2025!$B$71:$C$73,TR_MARZO_2025!$C$71:$C$73))</f>
        <v>34.4</v>
      </c>
    </row>
    <row r="1207" spans="1:11" ht="16.5" x14ac:dyDescent="0.3">
      <c r="A1207" s="67" t="str">
        <f t="shared" si="58"/>
        <v>GDBTSuministroGolfo Centro</v>
      </c>
      <c r="B1207" s="250" t="str">
        <f t="shared" si="59"/>
        <v>GDBTUsuariosGolfo Centro</v>
      </c>
      <c r="C1207" s="67" t="str">
        <f t="shared" si="57"/>
        <v>GDBTSuministroUsuariosGolfo Centro</v>
      </c>
      <c r="E1207" s="192" t="s">
        <v>53</v>
      </c>
      <c r="F1207" s="99" t="s">
        <v>193</v>
      </c>
      <c r="G1207" s="99" t="s">
        <v>194</v>
      </c>
      <c r="H1207" s="99" t="s">
        <v>195</v>
      </c>
      <c r="I1207" s="99" t="s">
        <v>66</v>
      </c>
      <c r="J1207" s="285" t="s">
        <v>161</v>
      </c>
      <c r="K1207" s="505">
        <f>ROUND(INDEX(TR_MARZO_2025!$D$50:$O$66,MATCH($I1207,TR_MARZO_2025!$C$50:$C$66,0),MATCH($E1207,TR_MARZO_2025!$D$48:$O$48,0)),LOOKUP($H1207,TR_MARZO_2025!$B$71:$C$73,TR_MARZO_2025!$C$71:$C$73))</f>
        <v>343.99</v>
      </c>
    </row>
    <row r="1208" spans="1:11" ht="16.5" x14ac:dyDescent="0.3">
      <c r="A1208" s="67" t="str">
        <f t="shared" si="58"/>
        <v>RABTSuministroGolfo Centro</v>
      </c>
      <c r="B1208" s="250" t="str">
        <f t="shared" si="59"/>
        <v>RABTUsuariosGolfo Centro</v>
      </c>
      <c r="C1208" s="67" t="str">
        <f t="shared" si="57"/>
        <v>RABTSuministroUsuariosGolfo Centro</v>
      </c>
      <c r="E1208" s="192" t="s">
        <v>59</v>
      </c>
      <c r="F1208" s="99" t="s">
        <v>193</v>
      </c>
      <c r="G1208" s="99" t="s">
        <v>194</v>
      </c>
      <c r="H1208" s="99" t="s">
        <v>195</v>
      </c>
      <c r="I1208" s="99" t="s">
        <v>66</v>
      </c>
      <c r="J1208" s="285" t="s">
        <v>161</v>
      </c>
      <c r="K1208" s="505">
        <f>ROUND(INDEX(TR_MARZO_2025!$D$50:$O$66,MATCH($I1208,TR_MARZO_2025!$C$50:$C$66,0),MATCH($E1208,TR_MARZO_2025!$D$48:$O$48,0)),LOOKUP($H1208,TR_MARZO_2025!$B$71:$C$73,TR_MARZO_2025!$C$71:$C$73))</f>
        <v>34.4</v>
      </c>
    </row>
    <row r="1209" spans="1:11" ht="16.5" x14ac:dyDescent="0.3">
      <c r="A1209" s="67" t="str">
        <f t="shared" si="58"/>
        <v>APBTSuministroGolfo Centro</v>
      </c>
      <c r="B1209" s="250" t="str">
        <f t="shared" si="59"/>
        <v>APBTUsuariosGolfo Centro</v>
      </c>
      <c r="C1209" s="67" t="str">
        <f t="shared" si="57"/>
        <v>APBTSuministroUsuariosGolfo Centro</v>
      </c>
      <c r="E1209" s="187" t="s">
        <v>57</v>
      </c>
      <c r="F1209" s="99" t="s">
        <v>193</v>
      </c>
      <c r="G1209" s="99" t="s">
        <v>194</v>
      </c>
      <c r="H1209" s="99" t="s">
        <v>195</v>
      </c>
      <c r="I1209" s="99" t="s">
        <v>66</v>
      </c>
      <c r="J1209" s="285" t="s">
        <v>161</v>
      </c>
      <c r="K1209" s="505">
        <f>ROUND(INDEX(TR_MARZO_2025!$D$50:$O$66,MATCH($I1209,TR_MARZO_2025!$C$50:$C$66,0),MATCH($E1209,TR_MARZO_2025!$D$48:$O$48,0)),LOOKUP($H1209,TR_MARZO_2025!$B$71:$C$73,TR_MARZO_2025!$C$71:$C$73))</f>
        <v>34.4</v>
      </c>
    </row>
    <row r="1210" spans="1:11" ht="16.5" x14ac:dyDescent="0.3">
      <c r="A1210" s="67" t="str">
        <f t="shared" si="58"/>
        <v>APMTSuministroGolfo Centro</v>
      </c>
      <c r="B1210" s="250" t="str">
        <f t="shared" si="59"/>
        <v>APMTUsuariosGolfo Centro</v>
      </c>
      <c r="C1210" s="67" t="str">
        <f t="shared" si="57"/>
        <v>APMTSuministroUsuariosGolfo Centro</v>
      </c>
      <c r="E1210" s="187" t="s">
        <v>58</v>
      </c>
      <c r="F1210" s="99" t="s">
        <v>193</v>
      </c>
      <c r="G1210" s="99" t="s">
        <v>194</v>
      </c>
      <c r="H1210" s="99" t="s">
        <v>195</v>
      </c>
      <c r="I1210" s="99" t="s">
        <v>66</v>
      </c>
      <c r="J1210" s="285" t="s">
        <v>161</v>
      </c>
      <c r="K1210" s="505">
        <f>ROUND(INDEX(TR_MARZO_2025!$D$50:$O$66,MATCH($I1210,TR_MARZO_2025!$C$50:$C$66,0),MATCH($E1210,TR_MARZO_2025!$D$48:$O$48,0)),LOOKUP($H1210,TR_MARZO_2025!$B$71:$C$73,TR_MARZO_2025!$C$71:$C$73))</f>
        <v>343.99</v>
      </c>
    </row>
    <row r="1211" spans="1:11" ht="16.5" x14ac:dyDescent="0.3">
      <c r="A1211" s="67" t="str">
        <f t="shared" si="58"/>
        <v>GDMTHSuministroGolfo Centro</v>
      </c>
      <c r="B1211" s="250" t="str">
        <f t="shared" si="59"/>
        <v>GDMTHUsuariosGolfo Centro</v>
      </c>
      <c r="C1211" s="67" t="str">
        <f t="shared" si="57"/>
        <v>GDMTHSuministroUsuariosGolfo Centro</v>
      </c>
      <c r="E1211" s="180" t="s">
        <v>54</v>
      </c>
      <c r="F1211" s="99" t="s">
        <v>193</v>
      </c>
      <c r="G1211" s="99" t="s">
        <v>194</v>
      </c>
      <c r="H1211" s="99" t="s">
        <v>195</v>
      </c>
      <c r="I1211" s="99" t="s">
        <v>66</v>
      </c>
      <c r="J1211" s="285" t="s">
        <v>161</v>
      </c>
      <c r="K1211" s="505">
        <f>ROUND(INDEX(TR_MARZO_2025!$D$50:$O$66,MATCH($I1211,TR_MARZO_2025!$C$50:$C$66,0),MATCH($E1211,TR_MARZO_2025!$D$48:$O$48,0)),LOOKUP($H1211,TR_MARZO_2025!$B$71:$C$73,TR_MARZO_2025!$C$71:$C$73))</f>
        <v>343.99</v>
      </c>
    </row>
    <row r="1212" spans="1:11" ht="16.5" x14ac:dyDescent="0.3">
      <c r="A1212" s="67" t="str">
        <f t="shared" si="58"/>
        <v>GDMTOSuministroGolfo Centro</v>
      </c>
      <c r="B1212" s="250" t="str">
        <f t="shared" si="59"/>
        <v>GDMTOUsuariosGolfo Centro</v>
      </c>
      <c r="C1212" s="67" t="str">
        <f t="shared" si="57"/>
        <v>GDMTOSuministroUsuariosGolfo Centro</v>
      </c>
      <c r="E1212" s="180" t="s">
        <v>55</v>
      </c>
      <c r="F1212" s="99" t="s">
        <v>193</v>
      </c>
      <c r="G1212" s="99" t="s">
        <v>194</v>
      </c>
      <c r="H1212" s="99" t="s">
        <v>195</v>
      </c>
      <c r="I1212" s="99" t="s">
        <v>66</v>
      </c>
      <c r="J1212" s="285" t="s">
        <v>161</v>
      </c>
      <c r="K1212" s="505">
        <f>ROUND(INDEX(TR_MARZO_2025!$D$50:$O$66,MATCH($I1212,TR_MARZO_2025!$C$50:$C$66,0),MATCH($E1212,TR_MARZO_2025!$D$48:$O$48,0)),LOOKUP($H1212,TR_MARZO_2025!$B$71:$C$73,TR_MARZO_2025!$C$71:$C$73))</f>
        <v>343.99</v>
      </c>
    </row>
    <row r="1213" spans="1:11" ht="16.5" x14ac:dyDescent="0.3">
      <c r="A1213" s="67" t="str">
        <f t="shared" si="58"/>
        <v>RAMTSuministroGolfo Centro</v>
      </c>
      <c r="B1213" s="250" t="str">
        <f t="shared" si="59"/>
        <v>RAMTUsuariosGolfo Centro</v>
      </c>
      <c r="C1213" s="67" t="str">
        <f t="shared" si="57"/>
        <v>RAMTSuministroUsuariosGolfo Centro</v>
      </c>
      <c r="E1213" s="192" t="s">
        <v>60</v>
      </c>
      <c r="F1213" s="99" t="s">
        <v>193</v>
      </c>
      <c r="G1213" s="99" t="s">
        <v>194</v>
      </c>
      <c r="H1213" s="99" t="s">
        <v>195</v>
      </c>
      <c r="I1213" s="99" t="s">
        <v>66</v>
      </c>
      <c r="J1213" s="285" t="s">
        <v>161</v>
      </c>
      <c r="K1213" s="505">
        <f>ROUND(INDEX(TR_MARZO_2025!$D$50:$O$66,MATCH($I1213,TR_MARZO_2025!$C$50:$C$66,0),MATCH($E1213,TR_MARZO_2025!$D$48:$O$48,0)),LOOKUP($H1213,TR_MARZO_2025!$B$71:$C$73,TR_MARZO_2025!$C$71:$C$73))</f>
        <v>343.99</v>
      </c>
    </row>
    <row r="1214" spans="1:11" ht="16.5" x14ac:dyDescent="0.3">
      <c r="A1214" s="67" t="str">
        <f t="shared" si="58"/>
        <v>DISTSuministroGolfo Centro</v>
      </c>
      <c r="B1214" s="250" t="str">
        <f t="shared" si="59"/>
        <v>DISTUsuariosGolfo Centro</v>
      </c>
      <c r="C1214" s="67" t="str">
        <f t="shared" si="57"/>
        <v>DISTSuministroUsuariosGolfo Centro</v>
      </c>
      <c r="E1214" s="192" t="s">
        <v>51</v>
      </c>
      <c r="F1214" s="99" t="s">
        <v>193</v>
      </c>
      <c r="G1214" s="99" t="s">
        <v>194</v>
      </c>
      <c r="H1214" s="99" t="s">
        <v>195</v>
      </c>
      <c r="I1214" s="99" t="s">
        <v>66</v>
      </c>
      <c r="J1214" s="285" t="s">
        <v>161</v>
      </c>
      <c r="K1214" s="505">
        <f>ROUND(INDEX(TR_MARZO_2025!$D$50:$O$66,MATCH($I1214,TR_MARZO_2025!$C$50:$C$66,0),MATCH($E1214,TR_MARZO_2025!$D$48:$O$48,0)),LOOKUP($H1214,TR_MARZO_2025!$B$71:$C$73,TR_MARZO_2025!$C$71:$C$73))</f>
        <v>1031.98</v>
      </c>
    </row>
    <row r="1215" spans="1:11" ht="16.5" x14ac:dyDescent="0.3">
      <c r="A1215" s="67" t="str">
        <f t="shared" si="58"/>
        <v>DITSuministroGolfo Centro</v>
      </c>
      <c r="B1215" s="250" t="str">
        <f t="shared" si="59"/>
        <v>DITUsuariosGolfo Centro</v>
      </c>
      <c r="C1215" s="67" t="str">
        <f t="shared" si="57"/>
        <v>DITSuministroUsuariosGolfo Centro</v>
      </c>
      <c r="E1215" s="192" t="s">
        <v>52</v>
      </c>
      <c r="F1215" s="99" t="s">
        <v>193</v>
      </c>
      <c r="G1215" s="99" t="s">
        <v>194</v>
      </c>
      <c r="H1215" s="99" t="s">
        <v>195</v>
      </c>
      <c r="I1215" s="99" t="s">
        <v>66</v>
      </c>
      <c r="J1215" s="285" t="s">
        <v>161</v>
      </c>
      <c r="K1215" s="505">
        <f>ROUND(INDEX(TR_MARZO_2025!$D$50:$O$66,MATCH($I1215,TR_MARZO_2025!$C$50:$C$66,0),MATCH($E1215,TR_MARZO_2025!$D$48:$O$48,0)),LOOKUP($H1215,TR_MARZO_2025!$B$71:$C$73,TR_MARZO_2025!$C$71:$C$73))</f>
        <v>1031.98</v>
      </c>
    </row>
    <row r="1216" spans="1:11" ht="16.5" x14ac:dyDescent="0.3">
      <c r="A1216" s="67" t="str">
        <f t="shared" si="58"/>
        <v>DB1SuministroGolfo Norte</v>
      </c>
      <c r="B1216" s="250" t="str">
        <f t="shared" si="59"/>
        <v>DB1UsuariosGolfo Norte</v>
      </c>
      <c r="C1216" s="67" t="str">
        <f t="shared" si="57"/>
        <v>DB1SuministroUsuariosGolfo Norte</v>
      </c>
      <c r="E1216" s="192" t="s">
        <v>48</v>
      </c>
      <c r="F1216" s="99" t="s">
        <v>193</v>
      </c>
      <c r="G1216" s="99" t="s">
        <v>194</v>
      </c>
      <c r="H1216" s="99" t="s">
        <v>195</v>
      </c>
      <c r="I1216" s="99" t="s">
        <v>67</v>
      </c>
      <c r="J1216" s="285" t="s">
        <v>161</v>
      </c>
      <c r="K1216" s="505">
        <f>ROUND(INDEX(TR_MARZO_2025!$D$50:$O$66,MATCH($I1216,TR_MARZO_2025!$C$50:$C$66,0),MATCH($E1216,TR_MARZO_2025!$D$48:$O$48,0)),LOOKUP($H1216,TR_MARZO_2025!$B$71:$C$73,TR_MARZO_2025!$C$71:$C$73))</f>
        <v>55.18</v>
      </c>
    </row>
    <row r="1217" spans="1:11" ht="16.5" x14ac:dyDescent="0.3">
      <c r="A1217" s="67" t="str">
        <f t="shared" si="58"/>
        <v>DB2SuministroGolfo Norte</v>
      </c>
      <c r="B1217" s="250" t="str">
        <f t="shared" si="59"/>
        <v>DB2UsuariosGolfo Norte</v>
      </c>
      <c r="C1217" s="67" t="str">
        <f t="shared" si="57"/>
        <v>DB2SuministroUsuariosGolfo Norte</v>
      </c>
      <c r="E1217" s="192" t="s">
        <v>50</v>
      </c>
      <c r="F1217" s="99" t="s">
        <v>193</v>
      </c>
      <c r="G1217" s="99" t="s">
        <v>194</v>
      </c>
      <c r="H1217" s="99" t="s">
        <v>195</v>
      </c>
      <c r="I1217" s="99" t="s">
        <v>67</v>
      </c>
      <c r="J1217" s="285" t="s">
        <v>161</v>
      </c>
      <c r="K1217" s="505">
        <f>ROUND(INDEX(TR_MARZO_2025!$D$50:$O$66,MATCH($I1217,TR_MARZO_2025!$C$50:$C$66,0),MATCH($E1217,TR_MARZO_2025!$D$48:$O$48,0)),LOOKUP($H1217,TR_MARZO_2025!$B$71:$C$73,TR_MARZO_2025!$C$71:$C$73))</f>
        <v>55.18</v>
      </c>
    </row>
    <row r="1218" spans="1:11" ht="16.5" x14ac:dyDescent="0.3">
      <c r="A1218" s="67" t="str">
        <f t="shared" si="58"/>
        <v>PDBTSuministroGolfo Norte</v>
      </c>
      <c r="B1218" s="250" t="str">
        <f t="shared" si="59"/>
        <v>PDBTUsuariosGolfo Norte</v>
      </c>
      <c r="C1218" s="67" t="str">
        <f t="shared" si="57"/>
        <v>PDBTSuministroUsuariosGolfo Norte</v>
      </c>
      <c r="E1218" s="192" t="s">
        <v>56</v>
      </c>
      <c r="F1218" s="99" t="s">
        <v>193</v>
      </c>
      <c r="G1218" s="99" t="s">
        <v>194</v>
      </c>
      <c r="H1218" s="99" t="s">
        <v>195</v>
      </c>
      <c r="I1218" s="99" t="s">
        <v>67</v>
      </c>
      <c r="J1218" s="285" t="s">
        <v>161</v>
      </c>
      <c r="K1218" s="505">
        <f>ROUND(INDEX(TR_MARZO_2025!$D$50:$O$66,MATCH($I1218,TR_MARZO_2025!$C$50:$C$66,0),MATCH($E1218,TR_MARZO_2025!$D$48:$O$48,0)),LOOKUP($H1218,TR_MARZO_2025!$B$71:$C$73,TR_MARZO_2025!$C$71:$C$73))</f>
        <v>55.18</v>
      </c>
    </row>
    <row r="1219" spans="1:11" ht="16.5" x14ac:dyDescent="0.3">
      <c r="A1219" s="67" t="str">
        <f t="shared" si="58"/>
        <v>GDBTSuministroGolfo Norte</v>
      </c>
      <c r="B1219" s="250" t="str">
        <f t="shared" si="59"/>
        <v>GDBTUsuariosGolfo Norte</v>
      </c>
      <c r="C1219" s="67" t="str">
        <f t="shared" si="57"/>
        <v>GDBTSuministroUsuariosGolfo Norte</v>
      </c>
      <c r="E1219" s="192" t="s">
        <v>53</v>
      </c>
      <c r="F1219" s="99" t="s">
        <v>193</v>
      </c>
      <c r="G1219" s="99" t="s">
        <v>194</v>
      </c>
      <c r="H1219" s="99" t="s">
        <v>195</v>
      </c>
      <c r="I1219" s="99" t="s">
        <v>67</v>
      </c>
      <c r="J1219" s="285" t="s">
        <v>161</v>
      </c>
      <c r="K1219" s="505">
        <f>ROUND(INDEX(TR_MARZO_2025!$D$50:$O$66,MATCH($I1219,TR_MARZO_2025!$C$50:$C$66,0),MATCH($E1219,TR_MARZO_2025!$D$48:$O$48,0)),LOOKUP($H1219,TR_MARZO_2025!$B$71:$C$73,TR_MARZO_2025!$C$71:$C$73))</f>
        <v>551.77</v>
      </c>
    </row>
    <row r="1220" spans="1:11" ht="16.5" x14ac:dyDescent="0.3">
      <c r="A1220" s="67" t="str">
        <f t="shared" si="58"/>
        <v>RABTSuministroGolfo Norte</v>
      </c>
      <c r="B1220" s="250" t="str">
        <f t="shared" si="59"/>
        <v>RABTUsuariosGolfo Norte</v>
      </c>
      <c r="C1220" s="67" t="str">
        <f t="shared" si="57"/>
        <v>RABTSuministroUsuariosGolfo Norte</v>
      </c>
      <c r="E1220" s="192" t="s">
        <v>59</v>
      </c>
      <c r="F1220" s="99" t="s">
        <v>193</v>
      </c>
      <c r="G1220" s="99" t="s">
        <v>194</v>
      </c>
      <c r="H1220" s="99" t="s">
        <v>195</v>
      </c>
      <c r="I1220" s="99" t="s">
        <v>67</v>
      </c>
      <c r="J1220" s="285" t="s">
        <v>161</v>
      </c>
      <c r="K1220" s="505">
        <f>ROUND(INDEX(TR_MARZO_2025!$D$50:$O$66,MATCH($I1220,TR_MARZO_2025!$C$50:$C$66,0),MATCH($E1220,TR_MARZO_2025!$D$48:$O$48,0)),LOOKUP($H1220,TR_MARZO_2025!$B$71:$C$73,TR_MARZO_2025!$C$71:$C$73))</f>
        <v>55.18</v>
      </c>
    </row>
    <row r="1221" spans="1:11" ht="16.5" x14ac:dyDescent="0.3">
      <c r="A1221" s="67" t="str">
        <f t="shared" si="58"/>
        <v>APBTSuministroGolfo Norte</v>
      </c>
      <c r="B1221" s="250" t="str">
        <f t="shared" si="59"/>
        <v>APBTUsuariosGolfo Norte</v>
      </c>
      <c r="C1221" s="67" t="str">
        <f t="shared" si="57"/>
        <v>APBTSuministroUsuariosGolfo Norte</v>
      </c>
      <c r="E1221" s="187" t="s">
        <v>57</v>
      </c>
      <c r="F1221" s="99" t="s">
        <v>193</v>
      </c>
      <c r="G1221" s="99" t="s">
        <v>194</v>
      </c>
      <c r="H1221" s="99" t="s">
        <v>195</v>
      </c>
      <c r="I1221" s="99" t="s">
        <v>67</v>
      </c>
      <c r="J1221" s="285" t="s">
        <v>161</v>
      </c>
      <c r="K1221" s="505">
        <f>ROUND(INDEX(TR_MARZO_2025!$D$50:$O$66,MATCH($I1221,TR_MARZO_2025!$C$50:$C$66,0),MATCH($E1221,TR_MARZO_2025!$D$48:$O$48,0)),LOOKUP($H1221,TR_MARZO_2025!$B$71:$C$73,TR_MARZO_2025!$C$71:$C$73))</f>
        <v>55.18</v>
      </c>
    </row>
    <row r="1222" spans="1:11" ht="16.5" x14ac:dyDescent="0.3">
      <c r="A1222" s="67" t="str">
        <f t="shared" si="58"/>
        <v>APMTSuministroGolfo Norte</v>
      </c>
      <c r="B1222" s="250" t="str">
        <f t="shared" si="59"/>
        <v>APMTUsuariosGolfo Norte</v>
      </c>
      <c r="C1222" s="67" t="str">
        <f t="shared" si="57"/>
        <v>APMTSuministroUsuariosGolfo Norte</v>
      </c>
      <c r="E1222" s="187" t="s">
        <v>58</v>
      </c>
      <c r="F1222" s="99" t="s">
        <v>193</v>
      </c>
      <c r="G1222" s="99" t="s">
        <v>194</v>
      </c>
      <c r="H1222" s="99" t="s">
        <v>195</v>
      </c>
      <c r="I1222" s="99" t="s">
        <v>67</v>
      </c>
      <c r="J1222" s="285" t="s">
        <v>161</v>
      </c>
      <c r="K1222" s="505">
        <f>ROUND(INDEX(TR_MARZO_2025!$D$50:$O$66,MATCH($I1222,TR_MARZO_2025!$C$50:$C$66,0),MATCH($E1222,TR_MARZO_2025!$D$48:$O$48,0)),LOOKUP($H1222,TR_MARZO_2025!$B$71:$C$73,TR_MARZO_2025!$C$71:$C$73))</f>
        <v>551.77</v>
      </c>
    </row>
    <row r="1223" spans="1:11" ht="16.5" x14ac:dyDescent="0.3">
      <c r="A1223" s="67" t="str">
        <f t="shared" si="58"/>
        <v>GDMTHSuministroGolfo Norte</v>
      </c>
      <c r="B1223" s="250" t="str">
        <f t="shared" si="59"/>
        <v>GDMTHUsuariosGolfo Norte</v>
      </c>
      <c r="C1223" s="67" t="str">
        <f t="shared" si="57"/>
        <v>GDMTHSuministroUsuariosGolfo Norte</v>
      </c>
      <c r="E1223" s="180" t="s">
        <v>54</v>
      </c>
      <c r="F1223" s="99" t="s">
        <v>193</v>
      </c>
      <c r="G1223" s="99" t="s">
        <v>194</v>
      </c>
      <c r="H1223" s="99" t="s">
        <v>195</v>
      </c>
      <c r="I1223" s="99" t="s">
        <v>67</v>
      </c>
      <c r="J1223" s="285" t="s">
        <v>161</v>
      </c>
      <c r="K1223" s="505">
        <f>ROUND(INDEX(TR_MARZO_2025!$D$50:$O$66,MATCH($I1223,TR_MARZO_2025!$C$50:$C$66,0),MATCH($E1223,TR_MARZO_2025!$D$48:$O$48,0)),LOOKUP($H1223,TR_MARZO_2025!$B$71:$C$73,TR_MARZO_2025!$C$71:$C$73))</f>
        <v>551.77</v>
      </c>
    </row>
    <row r="1224" spans="1:11" ht="16.5" x14ac:dyDescent="0.3">
      <c r="A1224" s="67" t="str">
        <f t="shared" si="58"/>
        <v>GDMTOSuministroGolfo Norte</v>
      </c>
      <c r="B1224" s="250" t="str">
        <f t="shared" si="59"/>
        <v>GDMTOUsuariosGolfo Norte</v>
      </c>
      <c r="C1224" s="67" t="str">
        <f t="shared" si="57"/>
        <v>GDMTOSuministroUsuariosGolfo Norte</v>
      </c>
      <c r="E1224" s="180" t="s">
        <v>55</v>
      </c>
      <c r="F1224" s="99" t="s">
        <v>193</v>
      </c>
      <c r="G1224" s="99" t="s">
        <v>194</v>
      </c>
      <c r="H1224" s="99" t="s">
        <v>195</v>
      </c>
      <c r="I1224" s="99" t="s">
        <v>67</v>
      </c>
      <c r="J1224" s="285" t="s">
        <v>161</v>
      </c>
      <c r="K1224" s="505">
        <f>ROUND(INDEX(TR_MARZO_2025!$D$50:$O$66,MATCH($I1224,TR_MARZO_2025!$C$50:$C$66,0),MATCH($E1224,TR_MARZO_2025!$D$48:$O$48,0)),LOOKUP($H1224,TR_MARZO_2025!$B$71:$C$73,TR_MARZO_2025!$C$71:$C$73))</f>
        <v>551.77</v>
      </c>
    </row>
    <row r="1225" spans="1:11" ht="16.5" x14ac:dyDescent="0.3">
      <c r="A1225" s="67" t="str">
        <f t="shared" si="58"/>
        <v>RAMTSuministroGolfo Norte</v>
      </c>
      <c r="B1225" s="250" t="str">
        <f t="shared" si="59"/>
        <v>RAMTUsuariosGolfo Norte</v>
      </c>
      <c r="C1225" s="67" t="str">
        <f t="shared" si="57"/>
        <v>RAMTSuministroUsuariosGolfo Norte</v>
      </c>
      <c r="E1225" s="192" t="s">
        <v>60</v>
      </c>
      <c r="F1225" s="99" t="s">
        <v>193</v>
      </c>
      <c r="G1225" s="99" t="s">
        <v>194</v>
      </c>
      <c r="H1225" s="99" t="s">
        <v>195</v>
      </c>
      <c r="I1225" s="99" t="s">
        <v>67</v>
      </c>
      <c r="J1225" s="285" t="s">
        <v>161</v>
      </c>
      <c r="K1225" s="505">
        <f>ROUND(INDEX(TR_MARZO_2025!$D$50:$O$66,MATCH($I1225,TR_MARZO_2025!$C$50:$C$66,0),MATCH($E1225,TR_MARZO_2025!$D$48:$O$48,0)),LOOKUP($H1225,TR_MARZO_2025!$B$71:$C$73,TR_MARZO_2025!$C$71:$C$73))</f>
        <v>551.77</v>
      </c>
    </row>
    <row r="1226" spans="1:11" ht="16.5" x14ac:dyDescent="0.3">
      <c r="A1226" s="67" t="str">
        <f t="shared" si="58"/>
        <v>DISTSuministroGolfo Norte</v>
      </c>
      <c r="B1226" s="250" t="str">
        <f t="shared" si="59"/>
        <v>DISTUsuariosGolfo Norte</v>
      </c>
      <c r="C1226" s="67" t="str">
        <f t="shared" ref="C1226:C1289" si="60">E1226&amp;F1226&amp;H1226&amp;I1226</f>
        <v>DISTSuministroUsuariosGolfo Norte</v>
      </c>
      <c r="E1226" s="192" t="s">
        <v>51</v>
      </c>
      <c r="F1226" s="99" t="s">
        <v>193</v>
      </c>
      <c r="G1226" s="99" t="s">
        <v>194</v>
      </c>
      <c r="H1226" s="99" t="s">
        <v>195</v>
      </c>
      <c r="I1226" s="99" t="s">
        <v>67</v>
      </c>
      <c r="J1226" s="285" t="s">
        <v>161</v>
      </c>
      <c r="K1226" s="505">
        <f>ROUND(INDEX(TR_MARZO_2025!$D$50:$O$66,MATCH($I1226,TR_MARZO_2025!$C$50:$C$66,0),MATCH($E1226,TR_MARZO_2025!$D$48:$O$48,0)),LOOKUP($H1226,TR_MARZO_2025!$B$71:$C$73,TR_MARZO_2025!$C$71:$C$73))</f>
        <v>1655.31</v>
      </c>
    </row>
    <row r="1227" spans="1:11" ht="16.5" x14ac:dyDescent="0.3">
      <c r="A1227" s="67" t="str">
        <f t="shared" ref="A1227:A1290" si="61">IF(J1227="NA",E1227&amp;F1227&amp;I1227,E1227&amp;F1227&amp;I1227&amp;J1227)</f>
        <v>DITSuministroGolfo Norte</v>
      </c>
      <c r="B1227" s="250" t="str">
        <f t="shared" si="59"/>
        <v>DITUsuariosGolfo Norte</v>
      </c>
      <c r="C1227" s="67" t="str">
        <f t="shared" si="60"/>
        <v>DITSuministroUsuariosGolfo Norte</v>
      </c>
      <c r="E1227" s="192" t="s">
        <v>52</v>
      </c>
      <c r="F1227" s="99" t="s">
        <v>193</v>
      </c>
      <c r="G1227" s="99" t="s">
        <v>194</v>
      </c>
      <c r="H1227" s="99" t="s">
        <v>195</v>
      </c>
      <c r="I1227" s="99" t="s">
        <v>67</v>
      </c>
      <c r="J1227" s="285" t="s">
        <v>161</v>
      </c>
      <c r="K1227" s="505">
        <f>ROUND(INDEX(TR_MARZO_2025!$D$50:$O$66,MATCH($I1227,TR_MARZO_2025!$C$50:$C$66,0),MATCH($E1227,TR_MARZO_2025!$D$48:$O$48,0)),LOOKUP($H1227,TR_MARZO_2025!$B$71:$C$73,TR_MARZO_2025!$C$71:$C$73))</f>
        <v>1655.31</v>
      </c>
    </row>
    <row r="1228" spans="1:11" ht="16.5" x14ac:dyDescent="0.3">
      <c r="A1228" s="67" t="str">
        <f t="shared" si="61"/>
        <v>DB1SuministroJalisco</v>
      </c>
      <c r="B1228" s="250" t="str">
        <f t="shared" si="59"/>
        <v>DB1UsuariosJalisco</v>
      </c>
      <c r="C1228" s="67" t="str">
        <f t="shared" si="60"/>
        <v>DB1SuministroUsuariosJalisco</v>
      </c>
      <c r="E1228" s="192" t="s">
        <v>48</v>
      </c>
      <c r="F1228" s="99" t="s">
        <v>193</v>
      </c>
      <c r="G1228" s="99" t="s">
        <v>194</v>
      </c>
      <c r="H1228" s="99" t="s">
        <v>195</v>
      </c>
      <c r="I1228" s="99" t="s">
        <v>68</v>
      </c>
      <c r="J1228" s="285" t="s">
        <v>161</v>
      </c>
      <c r="K1228" s="505">
        <f>ROUND(INDEX(TR_MARZO_2025!$D$50:$O$66,MATCH($I1228,TR_MARZO_2025!$C$50:$C$66,0),MATCH($E1228,TR_MARZO_2025!$D$48:$O$48,0)),LOOKUP($H1228,TR_MARZO_2025!$B$71:$C$73,TR_MARZO_2025!$C$71:$C$73))</f>
        <v>37.24</v>
      </c>
    </row>
    <row r="1229" spans="1:11" ht="16.5" x14ac:dyDescent="0.3">
      <c r="A1229" s="67" t="str">
        <f t="shared" si="61"/>
        <v>DB2SuministroJalisco</v>
      </c>
      <c r="B1229" s="250" t="str">
        <f t="shared" si="59"/>
        <v>DB2UsuariosJalisco</v>
      </c>
      <c r="C1229" s="67" t="str">
        <f t="shared" si="60"/>
        <v>DB2SuministroUsuariosJalisco</v>
      </c>
      <c r="E1229" s="192" t="s">
        <v>50</v>
      </c>
      <c r="F1229" s="99" t="s">
        <v>193</v>
      </c>
      <c r="G1229" s="99" t="s">
        <v>194</v>
      </c>
      <c r="H1229" s="99" t="s">
        <v>195</v>
      </c>
      <c r="I1229" s="99" t="s">
        <v>68</v>
      </c>
      <c r="J1229" s="285" t="s">
        <v>161</v>
      </c>
      <c r="K1229" s="505">
        <f>ROUND(INDEX(TR_MARZO_2025!$D$50:$O$66,MATCH($I1229,TR_MARZO_2025!$C$50:$C$66,0),MATCH($E1229,TR_MARZO_2025!$D$48:$O$48,0)),LOOKUP($H1229,TR_MARZO_2025!$B$71:$C$73,TR_MARZO_2025!$C$71:$C$73))</f>
        <v>37.24</v>
      </c>
    </row>
    <row r="1230" spans="1:11" ht="16.5" x14ac:dyDescent="0.3">
      <c r="A1230" s="67" t="str">
        <f t="shared" si="61"/>
        <v>PDBTSuministroJalisco</v>
      </c>
      <c r="B1230" s="250" t="str">
        <f t="shared" si="59"/>
        <v>PDBTUsuariosJalisco</v>
      </c>
      <c r="C1230" s="67" t="str">
        <f t="shared" si="60"/>
        <v>PDBTSuministroUsuariosJalisco</v>
      </c>
      <c r="E1230" s="192" t="s">
        <v>56</v>
      </c>
      <c r="F1230" s="99" t="s">
        <v>193</v>
      </c>
      <c r="G1230" s="99" t="s">
        <v>194</v>
      </c>
      <c r="H1230" s="99" t="s">
        <v>195</v>
      </c>
      <c r="I1230" s="99" t="s">
        <v>68</v>
      </c>
      <c r="J1230" s="285" t="s">
        <v>161</v>
      </c>
      <c r="K1230" s="505">
        <f>ROUND(INDEX(TR_MARZO_2025!$D$50:$O$66,MATCH($I1230,TR_MARZO_2025!$C$50:$C$66,0),MATCH($E1230,TR_MARZO_2025!$D$48:$O$48,0)),LOOKUP($H1230,TR_MARZO_2025!$B$71:$C$73,TR_MARZO_2025!$C$71:$C$73))</f>
        <v>37.24</v>
      </c>
    </row>
    <row r="1231" spans="1:11" ht="16.5" x14ac:dyDescent="0.3">
      <c r="A1231" s="67" t="str">
        <f t="shared" si="61"/>
        <v>GDBTSuministroJalisco</v>
      </c>
      <c r="B1231" s="250" t="str">
        <f t="shared" si="59"/>
        <v>GDBTUsuariosJalisco</v>
      </c>
      <c r="C1231" s="67" t="str">
        <f t="shared" si="60"/>
        <v>GDBTSuministroUsuariosJalisco</v>
      </c>
      <c r="E1231" s="192" t="s">
        <v>53</v>
      </c>
      <c r="F1231" s="99" t="s">
        <v>193</v>
      </c>
      <c r="G1231" s="99" t="s">
        <v>194</v>
      </c>
      <c r="H1231" s="99" t="s">
        <v>195</v>
      </c>
      <c r="I1231" s="99" t="s">
        <v>68</v>
      </c>
      <c r="J1231" s="285" t="s">
        <v>161</v>
      </c>
      <c r="K1231" s="505">
        <f>ROUND(INDEX(TR_MARZO_2025!$D$50:$O$66,MATCH($I1231,TR_MARZO_2025!$C$50:$C$66,0),MATCH($E1231,TR_MARZO_2025!$D$48:$O$48,0)),LOOKUP($H1231,TR_MARZO_2025!$B$71:$C$73,TR_MARZO_2025!$C$71:$C$73))</f>
        <v>372.38</v>
      </c>
    </row>
    <row r="1232" spans="1:11" ht="16.5" x14ac:dyDescent="0.3">
      <c r="A1232" s="67" t="str">
        <f t="shared" si="61"/>
        <v>RABTSuministroJalisco</v>
      </c>
      <c r="B1232" s="250" t="str">
        <f t="shared" si="59"/>
        <v>RABTUsuariosJalisco</v>
      </c>
      <c r="C1232" s="67" t="str">
        <f t="shared" si="60"/>
        <v>RABTSuministroUsuariosJalisco</v>
      </c>
      <c r="E1232" s="192" t="s">
        <v>59</v>
      </c>
      <c r="F1232" s="99" t="s">
        <v>193</v>
      </c>
      <c r="G1232" s="99" t="s">
        <v>194</v>
      </c>
      <c r="H1232" s="99" t="s">
        <v>195</v>
      </c>
      <c r="I1232" s="99" t="s">
        <v>68</v>
      </c>
      <c r="J1232" s="285" t="s">
        <v>161</v>
      </c>
      <c r="K1232" s="505">
        <f>ROUND(INDEX(TR_MARZO_2025!$D$50:$O$66,MATCH($I1232,TR_MARZO_2025!$C$50:$C$66,0),MATCH($E1232,TR_MARZO_2025!$D$48:$O$48,0)),LOOKUP($H1232,TR_MARZO_2025!$B$71:$C$73,TR_MARZO_2025!$C$71:$C$73))</f>
        <v>37.24</v>
      </c>
    </row>
    <row r="1233" spans="1:11" ht="16.5" x14ac:dyDescent="0.3">
      <c r="A1233" s="67" t="str">
        <f t="shared" si="61"/>
        <v>APBTSuministroJalisco</v>
      </c>
      <c r="B1233" s="250" t="str">
        <f t="shared" si="59"/>
        <v>APBTUsuariosJalisco</v>
      </c>
      <c r="C1233" s="67" t="str">
        <f t="shared" si="60"/>
        <v>APBTSuministroUsuariosJalisco</v>
      </c>
      <c r="E1233" s="187" t="s">
        <v>57</v>
      </c>
      <c r="F1233" s="99" t="s">
        <v>193</v>
      </c>
      <c r="G1233" s="99" t="s">
        <v>194</v>
      </c>
      <c r="H1233" s="99" t="s">
        <v>195</v>
      </c>
      <c r="I1233" s="99" t="s">
        <v>68</v>
      </c>
      <c r="J1233" s="285" t="s">
        <v>161</v>
      </c>
      <c r="K1233" s="505">
        <f>ROUND(INDEX(TR_MARZO_2025!$D$50:$O$66,MATCH($I1233,TR_MARZO_2025!$C$50:$C$66,0),MATCH($E1233,TR_MARZO_2025!$D$48:$O$48,0)),LOOKUP($H1233,TR_MARZO_2025!$B$71:$C$73,TR_MARZO_2025!$C$71:$C$73))</f>
        <v>37.24</v>
      </c>
    </row>
    <row r="1234" spans="1:11" ht="13.15" customHeight="1" x14ac:dyDescent="0.3">
      <c r="A1234" s="67" t="str">
        <f t="shared" si="61"/>
        <v>APMTSuministroJalisco</v>
      </c>
      <c r="B1234" s="250" t="str">
        <f t="shared" si="59"/>
        <v>APMTUsuariosJalisco</v>
      </c>
      <c r="C1234" s="67" t="str">
        <f t="shared" si="60"/>
        <v>APMTSuministroUsuariosJalisco</v>
      </c>
      <c r="E1234" s="187" t="s">
        <v>58</v>
      </c>
      <c r="F1234" s="99" t="s">
        <v>193</v>
      </c>
      <c r="G1234" s="99" t="s">
        <v>194</v>
      </c>
      <c r="H1234" s="99" t="s">
        <v>195</v>
      </c>
      <c r="I1234" s="99" t="s">
        <v>68</v>
      </c>
      <c r="J1234" s="285" t="s">
        <v>161</v>
      </c>
      <c r="K1234" s="505">
        <f>ROUND(INDEX(TR_MARZO_2025!$D$50:$O$66,MATCH($I1234,TR_MARZO_2025!$C$50:$C$66,0),MATCH($E1234,TR_MARZO_2025!$D$48:$O$48,0)),LOOKUP($H1234,TR_MARZO_2025!$B$71:$C$73,TR_MARZO_2025!$C$71:$C$73))</f>
        <v>372.38</v>
      </c>
    </row>
    <row r="1235" spans="1:11" ht="13.15" customHeight="1" x14ac:dyDescent="0.3">
      <c r="A1235" s="67" t="str">
        <f t="shared" si="61"/>
        <v>GDMTHSuministroJalisco</v>
      </c>
      <c r="B1235" s="250" t="str">
        <f t="shared" si="59"/>
        <v>GDMTHUsuariosJalisco</v>
      </c>
      <c r="C1235" s="67" t="str">
        <f t="shared" si="60"/>
        <v>GDMTHSuministroUsuariosJalisco</v>
      </c>
      <c r="E1235" s="180" t="s">
        <v>54</v>
      </c>
      <c r="F1235" s="99" t="s">
        <v>193</v>
      </c>
      <c r="G1235" s="99" t="s">
        <v>194</v>
      </c>
      <c r="H1235" s="99" t="s">
        <v>195</v>
      </c>
      <c r="I1235" s="99" t="s">
        <v>68</v>
      </c>
      <c r="J1235" s="285" t="s">
        <v>161</v>
      </c>
      <c r="K1235" s="505">
        <f>ROUND(INDEX(TR_MARZO_2025!$D$50:$O$66,MATCH($I1235,TR_MARZO_2025!$C$50:$C$66,0),MATCH($E1235,TR_MARZO_2025!$D$48:$O$48,0)),LOOKUP($H1235,TR_MARZO_2025!$B$71:$C$73,TR_MARZO_2025!$C$71:$C$73))</f>
        <v>372.38</v>
      </c>
    </row>
    <row r="1236" spans="1:11" ht="16.5" x14ac:dyDescent="0.3">
      <c r="A1236" s="67" t="str">
        <f t="shared" si="61"/>
        <v>GDMTOSuministroJalisco</v>
      </c>
      <c r="B1236" s="250" t="str">
        <f t="shared" si="59"/>
        <v>GDMTOUsuariosJalisco</v>
      </c>
      <c r="C1236" s="67" t="str">
        <f t="shared" si="60"/>
        <v>GDMTOSuministroUsuariosJalisco</v>
      </c>
      <c r="E1236" s="180" t="s">
        <v>55</v>
      </c>
      <c r="F1236" s="99" t="s">
        <v>193</v>
      </c>
      <c r="G1236" s="99" t="s">
        <v>194</v>
      </c>
      <c r="H1236" s="99" t="s">
        <v>195</v>
      </c>
      <c r="I1236" s="99" t="s">
        <v>68</v>
      </c>
      <c r="J1236" s="285" t="s">
        <v>161</v>
      </c>
      <c r="K1236" s="505">
        <f>ROUND(INDEX(TR_MARZO_2025!$D$50:$O$66,MATCH($I1236,TR_MARZO_2025!$C$50:$C$66,0),MATCH($E1236,TR_MARZO_2025!$D$48:$O$48,0)),LOOKUP($H1236,TR_MARZO_2025!$B$71:$C$73,TR_MARZO_2025!$C$71:$C$73))</f>
        <v>372.38</v>
      </c>
    </row>
    <row r="1237" spans="1:11" ht="16.5" x14ac:dyDescent="0.3">
      <c r="A1237" s="67" t="str">
        <f t="shared" si="61"/>
        <v>RAMTSuministroJalisco</v>
      </c>
      <c r="B1237" s="250" t="str">
        <f t="shared" si="59"/>
        <v>RAMTUsuariosJalisco</v>
      </c>
      <c r="C1237" s="67" t="str">
        <f t="shared" si="60"/>
        <v>RAMTSuministroUsuariosJalisco</v>
      </c>
      <c r="E1237" s="192" t="s">
        <v>60</v>
      </c>
      <c r="F1237" s="99" t="s">
        <v>193</v>
      </c>
      <c r="G1237" s="99" t="s">
        <v>194</v>
      </c>
      <c r="H1237" s="99" t="s">
        <v>195</v>
      </c>
      <c r="I1237" s="99" t="s">
        <v>68</v>
      </c>
      <c r="J1237" s="285" t="s">
        <v>161</v>
      </c>
      <c r="K1237" s="505">
        <f>ROUND(INDEX(TR_MARZO_2025!$D$50:$O$66,MATCH($I1237,TR_MARZO_2025!$C$50:$C$66,0),MATCH($E1237,TR_MARZO_2025!$D$48:$O$48,0)),LOOKUP($H1237,TR_MARZO_2025!$B$71:$C$73,TR_MARZO_2025!$C$71:$C$73))</f>
        <v>372.38</v>
      </c>
    </row>
    <row r="1238" spans="1:11" ht="16.5" x14ac:dyDescent="0.3">
      <c r="A1238" s="67" t="str">
        <f t="shared" si="61"/>
        <v>DISTSuministroJalisco</v>
      </c>
      <c r="B1238" s="250" t="str">
        <f t="shared" si="59"/>
        <v>DISTUsuariosJalisco</v>
      </c>
      <c r="C1238" s="67" t="str">
        <f t="shared" si="60"/>
        <v>DISTSuministroUsuariosJalisco</v>
      </c>
      <c r="E1238" s="192" t="s">
        <v>51</v>
      </c>
      <c r="F1238" s="99" t="s">
        <v>193</v>
      </c>
      <c r="G1238" s="99" t="s">
        <v>194</v>
      </c>
      <c r="H1238" s="99" t="s">
        <v>195</v>
      </c>
      <c r="I1238" s="99" t="s">
        <v>68</v>
      </c>
      <c r="J1238" s="285" t="s">
        <v>161</v>
      </c>
      <c r="K1238" s="505">
        <f>ROUND(INDEX(TR_MARZO_2025!$D$50:$O$66,MATCH($I1238,TR_MARZO_2025!$C$50:$C$66,0),MATCH($E1238,TR_MARZO_2025!$D$48:$O$48,0)),LOOKUP($H1238,TR_MARZO_2025!$B$71:$C$73,TR_MARZO_2025!$C$71:$C$73))</f>
        <v>1117.1500000000001</v>
      </c>
    </row>
    <row r="1239" spans="1:11" ht="16.5" x14ac:dyDescent="0.3">
      <c r="A1239" s="67" t="str">
        <f t="shared" si="61"/>
        <v>DITSuministroJalisco</v>
      </c>
      <c r="B1239" s="250" t="str">
        <f t="shared" si="59"/>
        <v>DITUsuariosJalisco</v>
      </c>
      <c r="C1239" s="67" t="str">
        <f t="shared" si="60"/>
        <v>DITSuministroUsuariosJalisco</v>
      </c>
      <c r="E1239" s="192" t="s">
        <v>52</v>
      </c>
      <c r="F1239" s="99" t="s">
        <v>193</v>
      </c>
      <c r="G1239" s="99" t="s">
        <v>194</v>
      </c>
      <c r="H1239" s="99" t="s">
        <v>195</v>
      </c>
      <c r="I1239" s="99" t="s">
        <v>68</v>
      </c>
      <c r="J1239" s="285" t="s">
        <v>161</v>
      </c>
      <c r="K1239" s="505">
        <f>ROUND(INDEX(TR_MARZO_2025!$D$50:$O$66,MATCH($I1239,TR_MARZO_2025!$C$50:$C$66,0),MATCH($E1239,TR_MARZO_2025!$D$48:$O$48,0)),LOOKUP($H1239,TR_MARZO_2025!$B$71:$C$73,TR_MARZO_2025!$C$71:$C$73))</f>
        <v>1117.1500000000001</v>
      </c>
    </row>
    <row r="1240" spans="1:11" ht="16.5" x14ac:dyDescent="0.3">
      <c r="A1240" s="67" t="str">
        <f t="shared" si="61"/>
        <v>DB1SuministroNoroeste</v>
      </c>
      <c r="B1240" s="250" t="str">
        <f t="shared" si="59"/>
        <v>DB1UsuariosNoroeste</v>
      </c>
      <c r="C1240" s="67" t="str">
        <f t="shared" si="60"/>
        <v>DB1SuministroUsuariosNoroeste</v>
      </c>
      <c r="E1240" s="192" t="s">
        <v>48</v>
      </c>
      <c r="F1240" s="99" t="s">
        <v>193</v>
      </c>
      <c r="G1240" s="99" t="s">
        <v>194</v>
      </c>
      <c r="H1240" s="99" t="s">
        <v>195</v>
      </c>
      <c r="I1240" s="99" t="s">
        <v>69</v>
      </c>
      <c r="J1240" s="285" t="s">
        <v>161</v>
      </c>
      <c r="K1240" s="505">
        <f>ROUND(INDEX(TR_MARZO_2025!$D$50:$O$66,MATCH($I1240,TR_MARZO_2025!$C$50:$C$66,0),MATCH($E1240,TR_MARZO_2025!$D$48:$O$48,0)),LOOKUP($H1240,TR_MARZO_2025!$B$71:$C$73,TR_MARZO_2025!$C$71:$C$73))</f>
        <v>77.77</v>
      </c>
    </row>
    <row r="1241" spans="1:11" ht="16.5" x14ac:dyDescent="0.3">
      <c r="A1241" s="67" t="str">
        <f t="shared" si="61"/>
        <v>DB2SuministroNoroeste</v>
      </c>
      <c r="B1241" s="250" t="str">
        <f t="shared" si="59"/>
        <v>DB2UsuariosNoroeste</v>
      </c>
      <c r="C1241" s="67" t="str">
        <f t="shared" si="60"/>
        <v>DB2SuministroUsuariosNoroeste</v>
      </c>
      <c r="E1241" s="192" t="s">
        <v>50</v>
      </c>
      <c r="F1241" s="99" t="s">
        <v>193</v>
      </c>
      <c r="G1241" s="99" t="s">
        <v>194</v>
      </c>
      <c r="H1241" s="99" t="s">
        <v>195</v>
      </c>
      <c r="I1241" s="99" t="s">
        <v>69</v>
      </c>
      <c r="J1241" s="285" t="s">
        <v>161</v>
      </c>
      <c r="K1241" s="505">
        <f>ROUND(INDEX(TR_MARZO_2025!$D$50:$O$66,MATCH($I1241,TR_MARZO_2025!$C$50:$C$66,0),MATCH($E1241,TR_MARZO_2025!$D$48:$O$48,0)),LOOKUP($H1241,TR_MARZO_2025!$B$71:$C$73,TR_MARZO_2025!$C$71:$C$73))</f>
        <v>77.77</v>
      </c>
    </row>
    <row r="1242" spans="1:11" ht="16.5" x14ac:dyDescent="0.3">
      <c r="A1242" s="67" t="str">
        <f t="shared" si="61"/>
        <v>PDBTSuministroNoroeste</v>
      </c>
      <c r="B1242" s="250" t="str">
        <f t="shared" si="59"/>
        <v>PDBTUsuariosNoroeste</v>
      </c>
      <c r="C1242" s="67" t="str">
        <f t="shared" si="60"/>
        <v>PDBTSuministroUsuariosNoroeste</v>
      </c>
      <c r="E1242" s="192" t="s">
        <v>56</v>
      </c>
      <c r="F1242" s="99" t="s">
        <v>193</v>
      </c>
      <c r="G1242" s="99" t="s">
        <v>194</v>
      </c>
      <c r="H1242" s="99" t="s">
        <v>195</v>
      </c>
      <c r="I1242" s="99" t="s">
        <v>69</v>
      </c>
      <c r="J1242" s="285" t="s">
        <v>161</v>
      </c>
      <c r="K1242" s="505">
        <f>ROUND(INDEX(TR_MARZO_2025!$D$50:$O$66,MATCH($I1242,TR_MARZO_2025!$C$50:$C$66,0),MATCH($E1242,TR_MARZO_2025!$D$48:$O$48,0)),LOOKUP($H1242,TR_MARZO_2025!$B$71:$C$73,TR_MARZO_2025!$C$71:$C$73))</f>
        <v>77.77</v>
      </c>
    </row>
    <row r="1243" spans="1:11" ht="16.5" x14ac:dyDescent="0.3">
      <c r="A1243" s="67" t="str">
        <f t="shared" si="61"/>
        <v>GDBTSuministroNoroeste</v>
      </c>
      <c r="B1243" s="250" t="str">
        <f t="shared" si="59"/>
        <v>GDBTUsuariosNoroeste</v>
      </c>
      <c r="C1243" s="67" t="str">
        <f t="shared" si="60"/>
        <v>GDBTSuministroUsuariosNoroeste</v>
      </c>
      <c r="E1243" s="192" t="s">
        <v>53</v>
      </c>
      <c r="F1243" s="99" t="s">
        <v>193</v>
      </c>
      <c r="G1243" s="99" t="s">
        <v>194</v>
      </c>
      <c r="H1243" s="99" t="s">
        <v>195</v>
      </c>
      <c r="I1243" s="99" t="s">
        <v>69</v>
      </c>
      <c r="J1243" s="285" t="s">
        <v>161</v>
      </c>
      <c r="K1243" s="505">
        <f>ROUND(INDEX(TR_MARZO_2025!$D$50:$O$66,MATCH($I1243,TR_MARZO_2025!$C$50:$C$66,0),MATCH($E1243,TR_MARZO_2025!$D$48:$O$48,0)),LOOKUP($H1243,TR_MARZO_2025!$B$71:$C$73,TR_MARZO_2025!$C$71:$C$73))</f>
        <v>777.67</v>
      </c>
    </row>
    <row r="1244" spans="1:11" ht="16.5" x14ac:dyDescent="0.3">
      <c r="A1244" s="67" t="str">
        <f t="shared" si="61"/>
        <v>RABTSuministroNoroeste</v>
      </c>
      <c r="B1244" s="250" t="str">
        <f t="shared" si="59"/>
        <v>RABTUsuariosNoroeste</v>
      </c>
      <c r="C1244" s="67" t="str">
        <f t="shared" si="60"/>
        <v>RABTSuministroUsuariosNoroeste</v>
      </c>
      <c r="E1244" s="192" t="s">
        <v>59</v>
      </c>
      <c r="F1244" s="99" t="s">
        <v>193</v>
      </c>
      <c r="G1244" s="99" t="s">
        <v>194</v>
      </c>
      <c r="H1244" s="99" t="s">
        <v>195</v>
      </c>
      <c r="I1244" s="99" t="s">
        <v>69</v>
      </c>
      <c r="J1244" s="285" t="s">
        <v>161</v>
      </c>
      <c r="K1244" s="505">
        <f>ROUND(INDEX(TR_MARZO_2025!$D$50:$O$66,MATCH($I1244,TR_MARZO_2025!$C$50:$C$66,0),MATCH($E1244,TR_MARZO_2025!$D$48:$O$48,0)),LOOKUP($H1244,TR_MARZO_2025!$B$71:$C$73,TR_MARZO_2025!$C$71:$C$73))</f>
        <v>77.77</v>
      </c>
    </row>
    <row r="1245" spans="1:11" ht="16.5" x14ac:dyDescent="0.3">
      <c r="A1245" s="67" t="str">
        <f t="shared" si="61"/>
        <v>APBTSuministroNoroeste</v>
      </c>
      <c r="B1245" s="250" t="str">
        <f t="shared" si="59"/>
        <v>APBTUsuariosNoroeste</v>
      </c>
      <c r="C1245" s="67" t="str">
        <f t="shared" si="60"/>
        <v>APBTSuministroUsuariosNoroeste</v>
      </c>
      <c r="E1245" s="187" t="s">
        <v>57</v>
      </c>
      <c r="F1245" s="99" t="s">
        <v>193</v>
      </c>
      <c r="G1245" s="99" t="s">
        <v>194</v>
      </c>
      <c r="H1245" s="99" t="s">
        <v>195</v>
      </c>
      <c r="I1245" s="99" t="s">
        <v>69</v>
      </c>
      <c r="J1245" s="285" t="s">
        <v>161</v>
      </c>
      <c r="K1245" s="505">
        <f>ROUND(INDEX(TR_MARZO_2025!$D$50:$O$66,MATCH($I1245,TR_MARZO_2025!$C$50:$C$66,0),MATCH($E1245,TR_MARZO_2025!$D$48:$O$48,0)),LOOKUP($H1245,TR_MARZO_2025!$B$71:$C$73,TR_MARZO_2025!$C$71:$C$73))</f>
        <v>77.77</v>
      </c>
    </row>
    <row r="1246" spans="1:11" ht="16.5" x14ac:dyDescent="0.3">
      <c r="A1246" s="67" t="str">
        <f t="shared" si="61"/>
        <v>APMTSuministroNoroeste</v>
      </c>
      <c r="B1246" s="250" t="str">
        <f t="shared" si="59"/>
        <v>APMTUsuariosNoroeste</v>
      </c>
      <c r="C1246" s="67" t="str">
        <f t="shared" si="60"/>
        <v>APMTSuministroUsuariosNoroeste</v>
      </c>
      <c r="E1246" s="187" t="s">
        <v>58</v>
      </c>
      <c r="F1246" s="99" t="s">
        <v>193</v>
      </c>
      <c r="G1246" s="99" t="s">
        <v>194</v>
      </c>
      <c r="H1246" s="99" t="s">
        <v>195</v>
      </c>
      <c r="I1246" s="99" t="s">
        <v>69</v>
      </c>
      <c r="J1246" s="285" t="s">
        <v>161</v>
      </c>
      <c r="K1246" s="505">
        <f>ROUND(INDEX(TR_MARZO_2025!$D$50:$O$66,MATCH($I1246,TR_MARZO_2025!$C$50:$C$66,0),MATCH($E1246,TR_MARZO_2025!$D$48:$O$48,0)),LOOKUP($H1246,TR_MARZO_2025!$B$71:$C$73,TR_MARZO_2025!$C$71:$C$73))</f>
        <v>777.67</v>
      </c>
    </row>
    <row r="1247" spans="1:11" ht="16.5" x14ac:dyDescent="0.3">
      <c r="A1247" s="67" t="str">
        <f t="shared" si="61"/>
        <v>GDMTHSuministroNoroeste</v>
      </c>
      <c r="B1247" s="250" t="str">
        <f t="shared" si="59"/>
        <v>GDMTHUsuariosNoroeste</v>
      </c>
      <c r="C1247" s="67" t="str">
        <f t="shared" si="60"/>
        <v>GDMTHSuministroUsuariosNoroeste</v>
      </c>
      <c r="E1247" s="180" t="s">
        <v>54</v>
      </c>
      <c r="F1247" s="99" t="s">
        <v>193</v>
      </c>
      <c r="G1247" s="99" t="s">
        <v>194</v>
      </c>
      <c r="H1247" s="99" t="s">
        <v>195</v>
      </c>
      <c r="I1247" s="99" t="s">
        <v>69</v>
      </c>
      <c r="J1247" s="285" t="s">
        <v>161</v>
      </c>
      <c r="K1247" s="505">
        <f>ROUND(INDEX(TR_MARZO_2025!$D$50:$O$66,MATCH($I1247,TR_MARZO_2025!$C$50:$C$66,0),MATCH($E1247,TR_MARZO_2025!$D$48:$O$48,0)),LOOKUP($H1247,TR_MARZO_2025!$B$71:$C$73,TR_MARZO_2025!$C$71:$C$73))</f>
        <v>777.67</v>
      </c>
    </row>
    <row r="1248" spans="1:11" ht="16.5" x14ac:dyDescent="0.3">
      <c r="A1248" s="67" t="str">
        <f t="shared" si="61"/>
        <v>GDMTOSuministroNoroeste</v>
      </c>
      <c r="B1248" s="250" t="str">
        <f t="shared" si="59"/>
        <v>GDMTOUsuariosNoroeste</v>
      </c>
      <c r="C1248" s="67" t="str">
        <f t="shared" si="60"/>
        <v>GDMTOSuministroUsuariosNoroeste</v>
      </c>
      <c r="E1248" s="180" t="s">
        <v>55</v>
      </c>
      <c r="F1248" s="99" t="s">
        <v>193</v>
      </c>
      <c r="G1248" s="99" t="s">
        <v>194</v>
      </c>
      <c r="H1248" s="99" t="s">
        <v>195</v>
      </c>
      <c r="I1248" s="99" t="s">
        <v>69</v>
      </c>
      <c r="J1248" s="285" t="s">
        <v>161</v>
      </c>
      <c r="K1248" s="505">
        <f>ROUND(INDEX(TR_MARZO_2025!$D$50:$O$66,MATCH($I1248,TR_MARZO_2025!$C$50:$C$66,0),MATCH($E1248,TR_MARZO_2025!$D$48:$O$48,0)),LOOKUP($H1248,TR_MARZO_2025!$B$71:$C$73,TR_MARZO_2025!$C$71:$C$73))</f>
        <v>777.67</v>
      </c>
    </row>
    <row r="1249" spans="1:11" ht="16.5" x14ac:dyDescent="0.3">
      <c r="A1249" s="67" t="str">
        <f t="shared" si="61"/>
        <v>RAMTSuministroNoroeste</v>
      </c>
      <c r="B1249" s="250" t="str">
        <f t="shared" si="59"/>
        <v>RAMTUsuariosNoroeste</v>
      </c>
      <c r="C1249" s="67" t="str">
        <f t="shared" si="60"/>
        <v>RAMTSuministroUsuariosNoroeste</v>
      </c>
      <c r="E1249" s="192" t="s">
        <v>60</v>
      </c>
      <c r="F1249" s="99" t="s">
        <v>193</v>
      </c>
      <c r="G1249" s="99" t="s">
        <v>194</v>
      </c>
      <c r="H1249" s="99" t="s">
        <v>195</v>
      </c>
      <c r="I1249" s="99" t="s">
        <v>69</v>
      </c>
      <c r="J1249" s="285" t="s">
        <v>161</v>
      </c>
      <c r="K1249" s="505">
        <f>ROUND(INDEX(TR_MARZO_2025!$D$50:$O$66,MATCH($I1249,TR_MARZO_2025!$C$50:$C$66,0),MATCH($E1249,TR_MARZO_2025!$D$48:$O$48,0)),LOOKUP($H1249,TR_MARZO_2025!$B$71:$C$73,TR_MARZO_2025!$C$71:$C$73))</f>
        <v>777.67</v>
      </c>
    </row>
    <row r="1250" spans="1:11" ht="16.5" x14ac:dyDescent="0.3">
      <c r="A1250" s="67" t="str">
        <f t="shared" si="61"/>
        <v>DISTSuministroNoroeste</v>
      </c>
      <c r="B1250" s="250" t="str">
        <f t="shared" si="59"/>
        <v>DISTUsuariosNoroeste</v>
      </c>
      <c r="C1250" s="67" t="str">
        <f t="shared" si="60"/>
        <v>DISTSuministroUsuariosNoroeste</v>
      </c>
      <c r="E1250" s="192" t="s">
        <v>51</v>
      </c>
      <c r="F1250" s="99" t="s">
        <v>193</v>
      </c>
      <c r="G1250" s="99" t="s">
        <v>194</v>
      </c>
      <c r="H1250" s="99" t="s">
        <v>195</v>
      </c>
      <c r="I1250" s="99" t="s">
        <v>69</v>
      </c>
      <c r="J1250" s="285" t="s">
        <v>161</v>
      </c>
      <c r="K1250" s="505">
        <f>ROUND(INDEX(TR_MARZO_2025!$D$50:$O$66,MATCH($I1250,TR_MARZO_2025!$C$50:$C$66,0),MATCH($E1250,TR_MARZO_2025!$D$48:$O$48,0)),LOOKUP($H1250,TR_MARZO_2025!$B$71:$C$73,TR_MARZO_2025!$C$71:$C$73))</f>
        <v>2333.0100000000002</v>
      </c>
    </row>
    <row r="1251" spans="1:11" ht="16.5" x14ac:dyDescent="0.3">
      <c r="A1251" s="67" t="str">
        <f t="shared" si="61"/>
        <v>DITSuministroNoroeste</v>
      </c>
      <c r="B1251" s="250" t="str">
        <f t="shared" si="59"/>
        <v>DITUsuariosNoroeste</v>
      </c>
      <c r="C1251" s="67" t="str">
        <f t="shared" si="60"/>
        <v>DITSuministroUsuariosNoroeste</v>
      </c>
      <c r="E1251" s="192" t="s">
        <v>52</v>
      </c>
      <c r="F1251" s="99" t="s">
        <v>193</v>
      </c>
      <c r="G1251" s="99" t="s">
        <v>194</v>
      </c>
      <c r="H1251" s="99" t="s">
        <v>195</v>
      </c>
      <c r="I1251" s="99" t="s">
        <v>69</v>
      </c>
      <c r="J1251" s="285" t="s">
        <v>161</v>
      </c>
      <c r="K1251" s="505">
        <f>ROUND(INDEX(TR_MARZO_2025!$D$50:$O$66,MATCH($I1251,TR_MARZO_2025!$C$50:$C$66,0),MATCH($E1251,TR_MARZO_2025!$D$48:$O$48,0)),LOOKUP($H1251,TR_MARZO_2025!$B$71:$C$73,TR_MARZO_2025!$C$71:$C$73))</f>
        <v>2333.0100000000002</v>
      </c>
    </row>
    <row r="1252" spans="1:11" ht="16.5" x14ac:dyDescent="0.3">
      <c r="A1252" s="67" t="str">
        <f t="shared" si="61"/>
        <v>DB1SuministroNorte</v>
      </c>
      <c r="B1252" s="250" t="str">
        <f t="shared" si="59"/>
        <v>DB1UsuariosNorte</v>
      </c>
      <c r="C1252" s="67" t="str">
        <f t="shared" si="60"/>
        <v>DB1SuministroUsuariosNorte</v>
      </c>
      <c r="E1252" s="192" t="s">
        <v>48</v>
      </c>
      <c r="F1252" s="99" t="s">
        <v>193</v>
      </c>
      <c r="G1252" s="99" t="s">
        <v>194</v>
      </c>
      <c r="H1252" s="99" t="s">
        <v>195</v>
      </c>
      <c r="I1252" s="99" t="s">
        <v>70</v>
      </c>
      <c r="J1252" s="285" t="s">
        <v>161</v>
      </c>
      <c r="K1252" s="505">
        <f>ROUND(INDEX(TR_MARZO_2025!$D$50:$O$66,MATCH($I1252,TR_MARZO_2025!$C$50:$C$66,0),MATCH($E1252,TR_MARZO_2025!$D$48:$O$48,0)),LOOKUP($H1252,TR_MARZO_2025!$B$71:$C$73,TR_MARZO_2025!$C$71:$C$73))</f>
        <v>72.64</v>
      </c>
    </row>
    <row r="1253" spans="1:11" ht="16.5" x14ac:dyDescent="0.3">
      <c r="A1253" s="67" t="str">
        <f t="shared" si="61"/>
        <v>DB2SuministroNorte</v>
      </c>
      <c r="B1253" s="250" t="str">
        <f t="shared" si="59"/>
        <v>DB2UsuariosNorte</v>
      </c>
      <c r="C1253" s="67" t="str">
        <f t="shared" si="60"/>
        <v>DB2SuministroUsuariosNorte</v>
      </c>
      <c r="E1253" s="192" t="s">
        <v>50</v>
      </c>
      <c r="F1253" s="99" t="s">
        <v>193</v>
      </c>
      <c r="G1253" s="99" t="s">
        <v>194</v>
      </c>
      <c r="H1253" s="99" t="s">
        <v>195</v>
      </c>
      <c r="I1253" s="99" t="s">
        <v>70</v>
      </c>
      <c r="J1253" s="285" t="s">
        <v>161</v>
      </c>
      <c r="K1253" s="505">
        <f>ROUND(INDEX(TR_MARZO_2025!$D$50:$O$66,MATCH($I1253,TR_MARZO_2025!$C$50:$C$66,0),MATCH($E1253,TR_MARZO_2025!$D$48:$O$48,0)),LOOKUP($H1253,TR_MARZO_2025!$B$71:$C$73,TR_MARZO_2025!$C$71:$C$73))</f>
        <v>72.64</v>
      </c>
    </row>
    <row r="1254" spans="1:11" ht="16.5" x14ac:dyDescent="0.3">
      <c r="A1254" s="67" t="str">
        <f t="shared" si="61"/>
        <v>PDBTSuministroNorte</v>
      </c>
      <c r="B1254" s="250" t="str">
        <f t="shared" si="59"/>
        <v>PDBTUsuariosNorte</v>
      </c>
      <c r="C1254" s="67" t="str">
        <f t="shared" si="60"/>
        <v>PDBTSuministroUsuariosNorte</v>
      </c>
      <c r="E1254" s="192" t="s">
        <v>56</v>
      </c>
      <c r="F1254" s="99" t="s">
        <v>193</v>
      </c>
      <c r="G1254" s="99" t="s">
        <v>194</v>
      </c>
      <c r="H1254" s="99" t="s">
        <v>195</v>
      </c>
      <c r="I1254" s="99" t="s">
        <v>70</v>
      </c>
      <c r="J1254" s="285" t="s">
        <v>161</v>
      </c>
      <c r="K1254" s="505">
        <f>ROUND(INDEX(TR_MARZO_2025!$D$50:$O$66,MATCH($I1254,TR_MARZO_2025!$C$50:$C$66,0),MATCH($E1254,TR_MARZO_2025!$D$48:$O$48,0)),LOOKUP($H1254,TR_MARZO_2025!$B$71:$C$73,TR_MARZO_2025!$C$71:$C$73))</f>
        <v>72.64</v>
      </c>
    </row>
    <row r="1255" spans="1:11" ht="16.5" x14ac:dyDescent="0.3">
      <c r="A1255" s="67" t="str">
        <f t="shared" si="61"/>
        <v>GDBTSuministroNorte</v>
      </c>
      <c r="B1255" s="250" t="str">
        <f t="shared" si="59"/>
        <v>GDBTUsuariosNorte</v>
      </c>
      <c r="C1255" s="67" t="str">
        <f t="shared" si="60"/>
        <v>GDBTSuministroUsuariosNorte</v>
      </c>
      <c r="E1255" s="192" t="s">
        <v>53</v>
      </c>
      <c r="F1255" s="99" t="s">
        <v>193</v>
      </c>
      <c r="G1255" s="99" t="s">
        <v>194</v>
      </c>
      <c r="H1255" s="99" t="s">
        <v>195</v>
      </c>
      <c r="I1255" s="99" t="s">
        <v>70</v>
      </c>
      <c r="J1255" s="285" t="s">
        <v>161</v>
      </c>
      <c r="K1255" s="505">
        <f>ROUND(INDEX(TR_MARZO_2025!$D$50:$O$66,MATCH($I1255,TR_MARZO_2025!$C$50:$C$66,0),MATCH($E1255,TR_MARZO_2025!$D$48:$O$48,0)),LOOKUP($H1255,TR_MARZO_2025!$B$71:$C$73,TR_MARZO_2025!$C$71:$C$73))</f>
        <v>726.37</v>
      </c>
    </row>
    <row r="1256" spans="1:11" ht="16.5" x14ac:dyDescent="0.3">
      <c r="A1256" s="67" t="str">
        <f t="shared" si="61"/>
        <v>RABTSuministroNorte</v>
      </c>
      <c r="B1256" s="250" t="str">
        <f t="shared" si="59"/>
        <v>RABTUsuariosNorte</v>
      </c>
      <c r="C1256" s="67" t="str">
        <f t="shared" si="60"/>
        <v>RABTSuministroUsuariosNorte</v>
      </c>
      <c r="E1256" s="192" t="s">
        <v>59</v>
      </c>
      <c r="F1256" s="99" t="s">
        <v>193</v>
      </c>
      <c r="G1256" s="99" t="s">
        <v>194</v>
      </c>
      <c r="H1256" s="99" t="s">
        <v>195</v>
      </c>
      <c r="I1256" s="99" t="s">
        <v>70</v>
      </c>
      <c r="J1256" s="285" t="s">
        <v>161</v>
      </c>
      <c r="K1256" s="505">
        <f>ROUND(INDEX(TR_MARZO_2025!$D$50:$O$66,MATCH($I1256,TR_MARZO_2025!$C$50:$C$66,0),MATCH($E1256,TR_MARZO_2025!$D$48:$O$48,0)),LOOKUP($H1256,TR_MARZO_2025!$B$71:$C$73,TR_MARZO_2025!$C$71:$C$73))</f>
        <v>72.64</v>
      </c>
    </row>
    <row r="1257" spans="1:11" ht="16.5" x14ac:dyDescent="0.3">
      <c r="A1257" s="67" t="str">
        <f t="shared" si="61"/>
        <v>APBTSuministroNorte</v>
      </c>
      <c r="B1257" s="250" t="str">
        <f t="shared" si="59"/>
        <v>APBTUsuariosNorte</v>
      </c>
      <c r="C1257" s="67" t="str">
        <f t="shared" si="60"/>
        <v>APBTSuministroUsuariosNorte</v>
      </c>
      <c r="E1257" s="187" t="s">
        <v>57</v>
      </c>
      <c r="F1257" s="99" t="s">
        <v>193</v>
      </c>
      <c r="G1257" s="99" t="s">
        <v>194</v>
      </c>
      <c r="H1257" s="99" t="s">
        <v>195</v>
      </c>
      <c r="I1257" s="99" t="s">
        <v>70</v>
      </c>
      <c r="J1257" s="285" t="s">
        <v>161</v>
      </c>
      <c r="K1257" s="505">
        <f>ROUND(INDEX(TR_MARZO_2025!$D$50:$O$66,MATCH($I1257,TR_MARZO_2025!$C$50:$C$66,0),MATCH($E1257,TR_MARZO_2025!$D$48:$O$48,0)),LOOKUP($H1257,TR_MARZO_2025!$B$71:$C$73,TR_MARZO_2025!$C$71:$C$73))</f>
        <v>72.64</v>
      </c>
    </row>
    <row r="1258" spans="1:11" ht="16.5" x14ac:dyDescent="0.3">
      <c r="A1258" s="67" t="str">
        <f t="shared" si="61"/>
        <v>APMTSuministroNorte</v>
      </c>
      <c r="B1258" s="250" t="str">
        <f t="shared" si="59"/>
        <v>APMTUsuariosNorte</v>
      </c>
      <c r="C1258" s="67" t="str">
        <f t="shared" si="60"/>
        <v>APMTSuministroUsuariosNorte</v>
      </c>
      <c r="E1258" s="187" t="s">
        <v>58</v>
      </c>
      <c r="F1258" s="99" t="s">
        <v>193</v>
      </c>
      <c r="G1258" s="99" t="s">
        <v>194</v>
      </c>
      <c r="H1258" s="99" t="s">
        <v>195</v>
      </c>
      <c r="I1258" s="99" t="s">
        <v>70</v>
      </c>
      <c r="J1258" s="285" t="s">
        <v>161</v>
      </c>
      <c r="K1258" s="505">
        <f>ROUND(INDEX(TR_MARZO_2025!$D$50:$O$66,MATCH($I1258,TR_MARZO_2025!$C$50:$C$66,0),MATCH($E1258,TR_MARZO_2025!$D$48:$O$48,0)),LOOKUP($H1258,TR_MARZO_2025!$B$71:$C$73,TR_MARZO_2025!$C$71:$C$73))</f>
        <v>726.37</v>
      </c>
    </row>
    <row r="1259" spans="1:11" ht="16.5" x14ac:dyDescent="0.3">
      <c r="A1259" s="67" t="str">
        <f t="shared" si="61"/>
        <v>GDMTHSuministroNorte</v>
      </c>
      <c r="B1259" s="250" t="str">
        <f t="shared" si="59"/>
        <v>GDMTHUsuariosNorte</v>
      </c>
      <c r="C1259" s="67" t="str">
        <f t="shared" si="60"/>
        <v>GDMTHSuministroUsuariosNorte</v>
      </c>
      <c r="E1259" s="180" t="s">
        <v>54</v>
      </c>
      <c r="F1259" s="99" t="s">
        <v>193</v>
      </c>
      <c r="G1259" s="99" t="s">
        <v>194</v>
      </c>
      <c r="H1259" s="99" t="s">
        <v>195</v>
      </c>
      <c r="I1259" s="99" t="s">
        <v>70</v>
      </c>
      <c r="J1259" s="285" t="s">
        <v>161</v>
      </c>
      <c r="K1259" s="505">
        <f>ROUND(INDEX(TR_MARZO_2025!$D$50:$O$66,MATCH($I1259,TR_MARZO_2025!$C$50:$C$66,0),MATCH($E1259,TR_MARZO_2025!$D$48:$O$48,0)),LOOKUP($H1259,TR_MARZO_2025!$B$71:$C$73,TR_MARZO_2025!$C$71:$C$73))</f>
        <v>726.37</v>
      </c>
    </row>
    <row r="1260" spans="1:11" ht="16.5" x14ac:dyDescent="0.3">
      <c r="A1260" s="67" t="str">
        <f t="shared" si="61"/>
        <v>GDMTOSuministroNorte</v>
      </c>
      <c r="B1260" s="250" t="str">
        <f t="shared" ref="B1260:B1323" si="62">E1260&amp;H1260&amp;I1260</f>
        <v>GDMTOUsuariosNorte</v>
      </c>
      <c r="C1260" s="67" t="str">
        <f t="shared" si="60"/>
        <v>GDMTOSuministroUsuariosNorte</v>
      </c>
      <c r="E1260" s="180" t="s">
        <v>55</v>
      </c>
      <c r="F1260" s="99" t="s">
        <v>193</v>
      </c>
      <c r="G1260" s="99" t="s">
        <v>194</v>
      </c>
      <c r="H1260" s="99" t="s">
        <v>195</v>
      </c>
      <c r="I1260" s="99" t="s">
        <v>70</v>
      </c>
      <c r="J1260" s="285" t="s">
        <v>161</v>
      </c>
      <c r="K1260" s="505">
        <f>ROUND(INDEX(TR_MARZO_2025!$D$50:$O$66,MATCH($I1260,TR_MARZO_2025!$C$50:$C$66,0),MATCH($E1260,TR_MARZO_2025!$D$48:$O$48,0)),LOOKUP($H1260,TR_MARZO_2025!$B$71:$C$73,TR_MARZO_2025!$C$71:$C$73))</f>
        <v>726.37</v>
      </c>
    </row>
    <row r="1261" spans="1:11" ht="16.5" x14ac:dyDescent="0.3">
      <c r="A1261" s="67" t="str">
        <f t="shared" si="61"/>
        <v>RAMTSuministroNorte</v>
      </c>
      <c r="B1261" s="250" t="str">
        <f t="shared" si="62"/>
        <v>RAMTUsuariosNorte</v>
      </c>
      <c r="C1261" s="67" t="str">
        <f t="shared" si="60"/>
        <v>RAMTSuministroUsuariosNorte</v>
      </c>
      <c r="E1261" s="192" t="s">
        <v>60</v>
      </c>
      <c r="F1261" s="99" t="s">
        <v>193</v>
      </c>
      <c r="G1261" s="99" t="s">
        <v>194</v>
      </c>
      <c r="H1261" s="99" t="s">
        <v>195</v>
      </c>
      <c r="I1261" s="99" t="s">
        <v>70</v>
      </c>
      <c r="J1261" s="285" t="s">
        <v>161</v>
      </c>
      <c r="K1261" s="505">
        <f>ROUND(INDEX(TR_MARZO_2025!$D$50:$O$66,MATCH($I1261,TR_MARZO_2025!$C$50:$C$66,0),MATCH($E1261,TR_MARZO_2025!$D$48:$O$48,0)),LOOKUP($H1261,TR_MARZO_2025!$B$71:$C$73,TR_MARZO_2025!$C$71:$C$73))</f>
        <v>726.37</v>
      </c>
    </row>
    <row r="1262" spans="1:11" ht="16.5" x14ac:dyDescent="0.3">
      <c r="A1262" s="67" t="str">
        <f t="shared" si="61"/>
        <v>DISTSuministroNorte</v>
      </c>
      <c r="B1262" s="250" t="str">
        <f t="shared" si="62"/>
        <v>DISTUsuariosNorte</v>
      </c>
      <c r="C1262" s="67" t="str">
        <f t="shared" si="60"/>
        <v>DISTSuministroUsuariosNorte</v>
      </c>
      <c r="E1262" s="192" t="s">
        <v>51</v>
      </c>
      <c r="F1262" s="99" t="s">
        <v>193</v>
      </c>
      <c r="G1262" s="99" t="s">
        <v>194</v>
      </c>
      <c r="H1262" s="99" t="s">
        <v>195</v>
      </c>
      <c r="I1262" s="99" t="s">
        <v>70</v>
      </c>
      <c r="J1262" s="285" t="s">
        <v>161</v>
      </c>
      <c r="K1262" s="505">
        <f>ROUND(INDEX(TR_MARZO_2025!$D$50:$O$66,MATCH($I1262,TR_MARZO_2025!$C$50:$C$66,0),MATCH($E1262,TR_MARZO_2025!$D$48:$O$48,0)),LOOKUP($H1262,TR_MARZO_2025!$B$71:$C$73,TR_MARZO_2025!$C$71:$C$73))</f>
        <v>2179.12</v>
      </c>
    </row>
    <row r="1263" spans="1:11" ht="16.5" x14ac:dyDescent="0.3">
      <c r="A1263" s="67" t="str">
        <f t="shared" si="61"/>
        <v>DITSuministroNorte</v>
      </c>
      <c r="B1263" s="250" t="str">
        <f t="shared" si="62"/>
        <v>DITUsuariosNorte</v>
      </c>
      <c r="C1263" s="67" t="str">
        <f t="shared" si="60"/>
        <v>DITSuministroUsuariosNorte</v>
      </c>
      <c r="E1263" s="192" t="s">
        <v>52</v>
      </c>
      <c r="F1263" s="99" t="s">
        <v>193</v>
      </c>
      <c r="G1263" s="99" t="s">
        <v>194</v>
      </c>
      <c r="H1263" s="99" t="s">
        <v>195</v>
      </c>
      <c r="I1263" s="99" t="s">
        <v>70</v>
      </c>
      <c r="J1263" s="285" t="s">
        <v>161</v>
      </c>
      <c r="K1263" s="505">
        <f>ROUND(INDEX(TR_MARZO_2025!$D$50:$O$66,MATCH($I1263,TR_MARZO_2025!$C$50:$C$66,0),MATCH($E1263,TR_MARZO_2025!$D$48:$O$48,0)),LOOKUP($H1263,TR_MARZO_2025!$B$71:$C$73,TR_MARZO_2025!$C$71:$C$73))</f>
        <v>2179.12</v>
      </c>
    </row>
    <row r="1264" spans="1:11" ht="16.5" x14ac:dyDescent="0.3">
      <c r="A1264" s="67" t="str">
        <f t="shared" si="61"/>
        <v>DB1SuministroOriente</v>
      </c>
      <c r="B1264" s="250" t="str">
        <f t="shared" si="62"/>
        <v>DB1UsuariosOriente</v>
      </c>
      <c r="C1264" s="67" t="str">
        <f t="shared" si="60"/>
        <v>DB1SuministroUsuariosOriente</v>
      </c>
      <c r="E1264" s="192" t="s">
        <v>48</v>
      </c>
      <c r="F1264" s="99" t="s">
        <v>193</v>
      </c>
      <c r="G1264" s="99" t="s">
        <v>194</v>
      </c>
      <c r="H1264" s="99" t="s">
        <v>195</v>
      </c>
      <c r="I1264" s="99" t="s">
        <v>71</v>
      </c>
      <c r="J1264" s="285" t="s">
        <v>161</v>
      </c>
      <c r="K1264" s="505">
        <f>ROUND(INDEX(TR_MARZO_2025!$D$50:$O$66,MATCH($I1264,TR_MARZO_2025!$C$50:$C$66,0),MATCH($E1264,TR_MARZO_2025!$D$48:$O$48,0)),LOOKUP($H1264,TR_MARZO_2025!$B$71:$C$73,TR_MARZO_2025!$C$71:$C$73))</f>
        <v>47.45</v>
      </c>
    </row>
    <row r="1265" spans="1:11" ht="16.5" x14ac:dyDescent="0.3">
      <c r="A1265" s="67" t="str">
        <f t="shared" si="61"/>
        <v>DB2SuministroOriente</v>
      </c>
      <c r="B1265" s="250" t="str">
        <f t="shared" si="62"/>
        <v>DB2UsuariosOriente</v>
      </c>
      <c r="C1265" s="67" t="str">
        <f t="shared" si="60"/>
        <v>DB2SuministroUsuariosOriente</v>
      </c>
      <c r="E1265" s="192" t="s">
        <v>50</v>
      </c>
      <c r="F1265" s="99" t="s">
        <v>193</v>
      </c>
      <c r="G1265" s="99" t="s">
        <v>194</v>
      </c>
      <c r="H1265" s="99" t="s">
        <v>195</v>
      </c>
      <c r="I1265" s="99" t="s">
        <v>71</v>
      </c>
      <c r="J1265" s="285" t="s">
        <v>161</v>
      </c>
      <c r="K1265" s="505">
        <f>ROUND(INDEX(TR_MARZO_2025!$D$50:$O$66,MATCH($I1265,TR_MARZO_2025!$C$50:$C$66,0),MATCH($E1265,TR_MARZO_2025!$D$48:$O$48,0)),LOOKUP($H1265,TR_MARZO_2025!$B$71:$C$73,TR_MARZO_2025!$C$71:$C$73))</f>
        <v>47.45</v>
      </c>
    </row>
    <row r="1266" spans="1:11" ht="16.5" x14ac:dyDescent="0.3">
      <c r="A1266" s="67" t="str">
        <f t="shared" si="61"/>
        <v>PDBTSuministroOriente</v>
      </c>
      <c r="B1266" s="250" t="str">
        <f t="shared" si="62"/>
        <v>PDBTUsuariosOriente</v>
      </c>
      <c r="C1266" s="67" t="str">
        <f t="shared" si="60"/>
        <v>PDBTSuministroUsuariosOriente</v>
      </c>
      <c r="E1266" s="192" t="s">
        <v>56</v>
      </c>
      <c r="F1266" s="99" t="s">
        <v>193</v>
      </c>
      <c r="G1266" s="99" t="s">
        <v>194</v>
      </c>
      <c r="H1266" s="99" t="s">
        <v>195</v>
      </c>
      <c r="I1266" s="99" t="s">
        <v>71</v>
      </c>
      <c r="J1266" s="285" t="s">
        <v>161</v>
      </c>
      <c r="K1266" s="505">
        <f>ROUND(INDEX(TR_MARZO_2025!$D$50:$O$66,MATCH($I1266,TR_MARZO_2025!$C$50:$C$66,0),MATCH($E1266,TR_MARZO_2025!$D$48:$O$48,0)),LOOKUP($H1266,TR_MARZO_2025!$B$71:$C$73,TR_MARZO_2025!$C$71:$C$73))</f>
        <v>47.45</v>
      </c>
    </row>
    <row r="1267" spans="1:11" ht="16.5" x14ac:dyDescent="0.3">
      <c r="A1267" s="67" t="str">
        <f t="shared" si="61"/>
        <v>GDBTSuministroOriente</v>
      </c>
      <c r="B1267" s="250" t="str">
        <f t="shared" si="62"/>
        <v>GDBTUsuariosOriente</v>
      </c>
      <c r="C1267" s="67" t="str">
        <f t="shared" si="60"/>
        <v>GDBTSuministroUsuariosOriente</v>
      </c>
      <c r="E1267" s="192" t="s">
        <v>53</v>
      </c>
      <c r="F1267" s="99" t="s">
        <v>193</v>
      </c>
      <c r="G1267" s="99" t="s">
        <v>194</v>
      </c>
      <c r="H1267" s="99" t="s">
        <v>195</v>
      </c>
      <c r="I1267" s="99" t="s">
        <v>71</v>
      </c>
      <c r="J1267" s="285" t="s">
        <v>161</v>
      </c>
      <c r="K1267" s="505">
        <f>ROUND(INDEX(TR_MARZO_2025!$D$50:$O$66,MATCH($I1267,TR_MARZO_2025!$C$50:$C$66,0),MATCH($E1267,TR_MARZO_2025!$D$48:$O$48,0)),LOOKUP($H1267,TR_MARZO_2025!$B$71:$C$73,TR_MARZO_2025!$C$71:$C$73))</f>
        <v>474.54</v>
      </c>
    </row>
    <row r="1268" spans="1:11" ht="16.5" x14ac:dyDescent="0.3">
      <c r="A1268" s="67" t="str">
        <f t="shared" si="61"/>
        <v>RABTSuministroOriente</v>
      </c>
      <c r="B1268" s="250" t="str">
        <f t="shared" si="62"/>
        <v>RABTUsuariosOriente</v>
      </c>
      <c r="C1268" s="67" t="str">
        <f t="shared" si="60"/>
        <v>RABTSuministroUsuariosOriente</v>
      </c>
      <c r="E1268" s="192" t="s">
        <v>59</v>
      </c>
      <c r="F1268" s="99" t="s">
        <v>193</v>
      </c>
      <c r="G1268" s="99" t="s">
        <v>194</v>
      </c>
      <c r="H1268" s="99" t="s">
        <v>195</v>
      </c>
      <c r="I1268" s="99" t="s">
        <v>71</v>
      </c>
      <c r="J1268" s="285" t="s">
        <v>161</v>
      </c>
      <c r="K1268" s="505">
        <f>ROUND(INDEX(TR_MARZO_2025!$D$50:$O$66,MATCH($I1268,TR_MARZO_2025!$C$50:$C$66,0),MATCH($E1268,TR_MARZO_2025!$D$48:$O$48,0)),LOOKUP($H1268,TR_MARZO_2025!$B$71:$C$73,TR_MARZO_2025!$C$71:$C$73))</f>
        <v>47.45</v>
      </c>
    </row>
    <row r="1269" spans="1:11" ht="16.5" x14ac:dyDescent="0.3">
      <c r="A1269" s="67" t="str">
        <f t="shared" si="61"/>
        <v>APBTSuministroOriente</v>
      </c>
      <c r="B1269" s="250" t="str">
        <f t="shared" si="62"/>
        <v>APBTUsuariosOriente</v>
      </c>
      <c r="C1269" s="67" t="str">
        <f t="shared" si="60"/>
        <v>APBTSuministroUsuariosOriente</v>
      </c>
      <c r="E1269" s="187" t="s">
        <v>57</v>
      </c>
      <c r="F1269" s="99" t="s">
        <v>193</v>
      </c>
      <c r="G1269" s="99" t="s">
        <v>194</v>
      </c>
      <c r="H1269" s="99" t="s">
        <v>195</v>
      </c>
      <c r="I1269" s="99" t="s">
        <v>71</v>
      </c>
      <c r="J1269" s="285" t="s">
        <v>161</v>
      </c>
      <c r="K1269" s="505">
        <f>ROUND(INDEX(TR_MARZO_2025!$D$50:$O$66,MATCH($I1269,TR_MARZO_2025!$C$50:$C$66,0),MATCH($E1269,TR_MARZO_2025!$D$48:$O$48,0)),LOOKUP($H1269,TR_MARZO_2025!$B$71:$C$73,TR_MARZO_2025!$C$71:$C$73))</f>
        <v>47.45</v>
      </c>
    </row>
    <row r="1270" spans="1:11" ht="16.5" x14ac:dyDescent="0.3">
      <c r="A1270" s="67" t="str">
        <f t="shared" si="61"/>
        <v>APMTSuministroOriente</v>
      </c>
      <c r="B1270" s="250" t="str">
        <f t="shared" si="62"/>
        <v>APMTUsuariosOriente</v>
      </c>
      <c r="C1270" s="67" t="str">
        <f t="shared" si="60"/>
        <v>APMTSuministroUsuariosOriente</v>
      </c>
      <c r="E1270" s="187" t="s">
        <v>58</v>
      </c>
      <c r="F1270" s="99" t="s">
        <v>193</v>
      </c>
      <c r="G1270" s="99" t="s">
        <v>194</v>
      </c>
      <c r="H1270" s="99" t="s">
        <v>195</v>
      </c>
      <c r="I1270" s="99" t="s">
        <v>71</v>
      </c>
      <c r="J1270" s="285" t="s">
        <v>161</v>
      </c>
      <c r="K1270" s="505">
        <f>ROUND(INDEX(TR_MARZO_2025!$D$50:$O$66,MATCH($I1270,TR_MARZO_2025!$C$50:$C$66,0),MATCH($E1270,TR_MARZO_2025!$D$48:$O$48,0)),LOOKUP($H1270,TR_MARZO_2025!$B$71:$C$73,TR_MARZO_2025!$C$71:$C$73))</f>
        <v>474.54</v>
      </c>
    </row>
    <row r="1271" spans="1:11" ht="16.5" x14ac:dyDescent="0.3">
      <c r="A1271" s="67" t="str">
        <f t="shared" si="61"/>
        <v>GDMTHSuministroOriente</v>
      </c>
      <c r="B1271" s="250" t="str">
        <f t="shared" si="62"/>
        <v>GDMTHUsuariosOriente</v>
      </c>
      <c r="C1271" s="67" t="str">
        <f t="shared" si="60"/>
        <v>GDMTHSuministroUsuariosOriente</v>
      </c>
      <c r="E1271" s="180" t="s">
        <v>54</v>
      </c>
      <c r="F1271" s="99" t="s">
        <v>193</v>
      </c>
      <c r="G1271" s="99" t="s">
        <v>194</v>
      </c>
      <c r="H1271" s="99" t="s">
        <v>195</v>
      </c>
      <c r="I1271" s="99" t="s">
        <v>71</v>
      </c>
      <c r="J1271" s="285" t="s">
        <v>161</v>
      </c>
      <c r="K1271" s="505">
        <f>ROUND(INDEX(TR_MARZO_2025!$D$50:$O$66,MATCH($I1271,TR_MARZO_2025!$C$50:$C$66,0),MATCH($E1271,TR_MARZO_2025!$D$48:$O$48,0)),LOOKUP($H1271,TR_MARZO_2025!$B$71:$C$73,TR_MARZO_2025!$C$71:$C$73))</f>
        <v>474.54</v>
      </c>
    </row>
    <row r="1272" spans="1:11" ht="16.5" x14ac:dyDescent="0.3">
      <c r="A1272" s="67" t="str">
        <f t="shared" si="61"/>
        <v>GDMTOSuministroOriente</v>
      </c>
      <c r="B1272" s="250" t="str">
        <f t="shared" si="62"/>
        <v>GDMTOUsuariosOriente</v>
      </c>
      <c r="C1272" s="67" t="str">
        <f t="shared" si="60"/>
        <v>GDMTOSuministroUsuariosOriente</v>
      </c>
      <c r="E1272" s="180" t="s">
        <v>55</v>
      </c>
      <c r="F1272" s="99" t="s">
        <v>193</v>
      </c>
      <c r="G1272" s="99" t="s">
        <v>194</v>
      </c>
      <c r="H1272" s="99" t="s">
        <v>195</v>
      </c>
      <c r="I1272" s="99" t="s">
        <v>71</v>
      </c>
      <c r="J1272" s="285" t="s">
        <v>161</v>
      </c>
      <c r="K1272" s="505">
        <f>ROUND(INDEX(TR_MARZO_2025!$D$50:$O$66,MATCH($I1272,TR_MARZO_2025!$C$50:$C$66,0),MATCH($E1272,TR_MARZO_2025!$D$48:$O$48,0)),LOOKUP($H1272,TR_MARZO_2025!$B$71:$C$73,TR_MARZO_2025!$C$71:$C$73))</f>
        <v>474.54</v>
      </c>
    </row>
    <row r="1273" spans="1:11" ht="16.5" x14ac:dyDescent="0.3">
      <c r="A1273" s="67" t="str">
        <f t="shared" si="61"/>
        <v>RAMTSuministroOriente</v>
      </c>
      <c r="B1273" s="250" t="str">
        <f t="shared" si="62"/>
        <v>RAMTUsuariosOriente</v>
      </c>
      <c r="C1273" s="67" t="str">
        <f t="shared" si="60"/>
        <v>RAMTSuministroUsuariosOriente</v>
      </c>
      <c r="E1273" s="192" t="s">
        <v>60</v>
      </c>
      <c r="F1273" s="99" t="s">
        <v>193</v>
      </c>
      <c r="G1273" s="99" t="s">
        <v>194</v>
      </c>
      <c r="H1273" s="99" t="s">
        <v>195</v>
      </c>
      <c r="I1273" s="99" t="s">
        <v>71</v>
      </c>
      <c r="J1273" s="285" t="s">
        <v>161</v>
      </c>
      <c r="K1273" s="505">
        <f>ROUND(INDEX(TR_MARZO_2025!$D$50:$O$66,MATCH($I1273,TR_MARZO_2025!$C$50:$C$66,0),MATCH($E1273,TR_MARZO_2025!$D$48:$O$48,0)),LOOKUP($H1273,TR_MARZO_2025!$B$71:$C$73,TR_MARZO_2025!$C$71:$C$73))</f>
        <v>474.54</v>
      </c>
    </row>
    <row r="1274" spans="1:11" ht="16.5" x14ac:dyDescent="0.3">
      <c r="A1274" s="67" t="str">
        <f t="shared" si="61"/>
        <v>DISTSuministroOriente</v>
      </c>
      <c r="B1274" s="250" t="str">
        <f t="shared" si="62"/>
        <v>DISTUsuariosOriente</v>
      </c>
      <c r="C1274" s="67" t="str">
        <f t="shared" si="60"/>
        <v>DISTSuministroUsuariosOriente</v>
      </c>
      <c r="E1274" s="192" t="s">
        <v>51</v>
      </c>
      <c r="F1274" s="99" t="s">
        <v>193</v>
      </c>
      <c r="G1274" s="99" t="s">
        <v>194</v>
      </c>
      <c r="H1274" s="99" t="s">
        <v>195</v>
      </c>
      <c r="I1274" s="99" t="s">
        <v>71</v>
      </c>
      <c r="J1274" s="285" t="s">
        <v>161</v>
      </c>
      <c r="K1274" s="505">
        <f>ROUND(INDEX(TR_MARZO_2025!$D$50:$O$66,MATCH($I1274,TR_MARZO_2025!$C$50:$C$66,0),MATCH($E1274,TR_MARZO_2025!$D$48:$O$48,0)),LOOKUP($H1274,TR_MARZO_2025!$B$71:$C$73,TR_MARZO_2025!$C$71:$C$73))</f>
        <v>1423.62</v>
      </c>
    </row>
    <row r="1275" spans="1:11" ht="16.5" x14ac:dyDescent="0.3">
      <c r="A1275" s="67" t="str">
        <f t="shared" si="61"/>
        <v>DITSuministroOriente</v>
      </c>
      <c r="B1275" s="250" t="str">
        <f t="shared" si="62"/>
        <v>DITUsuariosOriente</v>
      </c>
      <c r="C1275" s="67" t="str">
        <f t="shared" si="60"/>
        <v>DITSuministroUsuariosOriente</v>
      </c>
      <c r="E1275" s="192" t="s">
        <v>52</v>
      </c>
      <c r="F1275" s="99" t="s">
        <v>193</v>
      </c>
      <c r="G1275" s="99" t="s">
        <v>194</v>
      </c>
      <c r="H1275" s="99" t="s">
        <v>195</v>
      </c>
      <c r="I1275" s="99" t="s">
        <v>71</v>
      </c>
      <c r="J1275" s="285" t="s">
        <v>161</v>
      </c>
      <c r="K1275" s="505">
        <f>ROUND(INDEX(TR_MARZO_2025!$D$50:$O$66,MATCH($I1275,TR_MARZO_2025!$C$50:$C$66,0),MATCH($E1275,TR_MARZO_2025!$D$48:$O$48,0)),LOOKUP($H1275,TR_MARZO_2025!$B$71:$C$73,TR_MARZO_2025!$C$71:$C$73))</f>
        <v>1423.62</v>
      </c>
    </row>
    <row r="1276" spans="1:11" ht="16.5" x14ac:dyDescent="0.3">
      <c r="A1276" s="67" t="str">
        <f t="shared" si="61"/>
        <v>DB1SuministroPeninsular</v>
      </c>
      <c r="B1276" s="250" t="str">
        <f t="shared" si="62"/>
        <v>DB1UsuariosPeninsular</v>
      </c>
      <c r="C1276" s="67" t="str">
        <f t="shared" si="60"/>
        <v>DB1SuministroUsuariosPeninsular</v>
      </c>
      <c r="E1276" s="192" t="s">
        <v>48</v>
      </c>
      <c r="F1276" s="99" t="s">
        <v>193</v>
      </c>
      <c r="G1276" s="99" t="s">
        <v>194</v>
      </c>
      <c r="H1276" s="99" t="s">
        <v>195</v>
      </c>
      <c r="I1276" s="99" t="s">
        <v>72</v>
      </c>
      <c r="J1276" s="285" t="s">
        <v>161</v>
      </c>
      <c r="K1276" s="505">
        <f>ROUND(INDEX(TR_MARZO_2025!$D$50:$O$66,MATCH($I1276,TR_MARZO_2025!$C$50:$C$66,0),MATCH($E1276,TR_MARZO_2025!$D$48:$O$48,0)),LOOKUP($H1276,TR_MARZO_2025!$B$71:$C$73,TR_MARZO_2025!$C$71:$C$73))</f>
        <v>42.16</v>
      </c>
    </row>
    <row r="1277" spans="1:11" ht="16.5" x14ac:dyDescent="0.3">
      <c r="A1277" s="67" t="str">
        <f t="shared" si="61"/>
        <v>DB2SuministroPeninsular</v>
      </c>
      <c r="B1277" s="250" t="str">
        <f t="shared" si="62"/>
        <v>DB2UsuariosPeninsular</v>
      </c>
      <c r="C1277" s="67" t="str">
        <f t="shared" si="60"/>
        <v>DB2SuministroUsuariosPeninsular</v>
      </c>
      <c r="E1277" s="192" t="s">
        <v>50</v>
      </c>
      <c r="F1277" s="99" t="s">
        <v>193</v>
      </c>
      <c r="G1277" s="99" t="s">
        <v>194</v>
      </c>
      <c r="H1277" s="99" t="s">
        <v>195</v>
      </c>
      <c r="I1277" s="99" t="s">
        <v>72</v>
      </c>
      <c r="J1277" s="285" t="s">
        <v>161</v>
      </c>
      <c r="K1277" s="505">
        <f>ROUND(INDEX(TR_MARZO_2025!$D$50:$O$66,MATCH($I1277,TR_MARZO_2025!$C$50:$C$66,0),MATCH($E1277,TR_MARZO_2025!$D$48:$O$48,0)),LOOKUP($H1277,TR_MARZO_2025!$B$71:$C$73,TR_MARZO_2025!$C$71:$C$73))</f>
        <v>42.16</v>
      </c>
    </row>
    <row r="1278" spans="1:11" ht="16.5" x14ac:dyDescent="0.3">
      <c r="A1278" s="67" t="str">
        <f t="shared" si="61"/>
        <v>PDBTSuministroPeninsular</v>
      </c>
      <c r="B1278" s="250" t="str">
        <f t="shared" si="62"/>
        <v>PDBTUsuariosPeninsular</v>
      </c>
      <c r="C1278" s="67" t="str">
        <f t="shared" si="60"/>
        <v>PDBTSuministroUsuariosPeninsular</v>
      </c>
      <c r="E1278" s="192" t="s">
        <v>56</v>
      </c>
      <c r="F1278" s="99" t="s">
        <v>193</v>
      </c>
      <c r="G1278" s="99" t="s">
        <v>194</v>
      </c>
      <c r="H1278" s="99" t="s">
        <v>195</v>
      </c>
      <c r="I1278" s="99" t="s">
        <v>72</v>
      </c>
      <c r="J1278" s="285" t="s">
        <v>161</v>
      </c>
      <c r="K1278" s="505">
        <f>ROUND(INDEX(TR_MARZO_2025!$D$50:$O$66,MATCH($I1278,TR_MARZO_2025!$C$50:$C$66,0),MATCH($E1278,TR_MARZO_2025!$D$48:$O$48,0)),LOOKUP($H1278,TR_MARZO_2025!$B$71:$C$73,TR_MARZO_2025!$C$71:$C$73))</f>
        <v>42.16</v>
      </c>
    </row>
    <row r="1279" spans="1:11" ht="16.5" x14ac:dyDescent="0.3">
      <c r="A1279" s="67" t="str">
        <f t="shared" si="61"/>
        <v>GDBTSuministroPeninsular</v>
      </c>
      <c r="B1279" s="250" t="str">
        <f t="shared" si="62"/>
        <v>GDBTUsuariosPeninsular</v>
      </c>
      <c r="C1279" s="67" t="str">
        <f t="shared" si="60"/>
        <v>GDBTSuministroUsuariosPeninsular</v>
      </c>
      <c r="E1279" s="192" t="s">
        <v>53</v>
      </c>
      <c r="F1279" s="99" t="s">
        <v>193</v>
      </c>
      <c r="G1279" s="99" t="s">
        <v>194</v>
      </c>
      <c r="H1279" s="99" t="s">
        <v>195</v>
      </c>
      <c r="I1279" s="99" t="s">
        <v>72</v>
      </c>
      <c r="J1279" s="285" t="s">
        <v>161</v>
      </c>
      <c r="K1279" s="505">
        <f>ROUND(INDEX(TR_MARZO_2025!$D$50:$O$66,MATCH($I1279,TR_MARZO_2025!$C$50:$C$66,0),MATCH($E1279,TR_MARZO_2025!$D$48:$O$48,0)),LOOKUP($H1279,TR_MARZO_2025!$B$71:$C$73,TR_MARZO_2025!$C$71:$C$73))</f>
        <v>421.57</v>
      </c>
    </row>
    <row r="1280" spans="1:11" ht="16.5" x14ac:dyDescent="0.3">
      <c r="A1280" s="67" t="str">
        <f t="shared" si="61"/>
        <v>RABTSuministroPeninsular</v>
      </c>
      <c r="B1280" s="250" t="str">
        <f t="shared" si="62"/>
        <v>RABTUsuariosPeninsular</v>
      </c>
      <c r="C1280" s="67" t="str">
        <f t="shared" si="60"/>
        <v>RABTSuministroUsuariosPeninsular</v>
      </c>
      <c r="E1280" s="192" t="s">
        <v>59</v>
      </c>
      <c r="F1280" s="99" t="s">
        <v>193</v>
      </c>
      <c r="G1280" s="99" t="s">
        <v>194</v>
      </c>
      <c r="H1280" s="99" t="s">
        <v>195</v>
      </c>
      <c r="I1280" s="99" t="s">
        <v>72</v>
      </c>
      <c r="J1280" s="285" t="s">
        <v>161</v>
      </c>
      <c r="K1280" s="505">
        <f>ROUND(INDEX(TR_MARZO_2025!$D$50:$O$66,MATCH($I1280,TR_MARZO_2025!$C$50:$C$66,0),MATCH($E1280,TR_MARZO_2025!$D$48:$O$48,0)),LOOKUP($H1280,TR_MARZO_2025!$B$71:$C$73,TR_MARZO_2025!$C$71:$C$73))</f>
        <v>42.16</v>
      </c>
    </row>
    <row r="1281" spans="1:11" ht="16.5" x14ac:dyDescent="0.3">
      <c r="A1281" s="67" t="str">
        <f t="shared" si="61"/>
        <v>APBTSuministroPeninsular</v>
      </c>
      <c r="B1281" s="250" t="str">
        <f t="shared" si="62"/>
        <v>APBTUsuariosPeninsular</v>
      </c>
      <c r="C1281" s="67" t="str">
        <f t="shared" si="60"/>
        <v>APBTSuministroUsuariosPeninsular</v>
      </c>
      <c r="E1281" s="187" t="s">
        <v>57</v>
      </c>
      <c r="F1281" s="99" t="s">
        <v>193</v>
      </c>
      <c r="G1281" s="99" t="s">
        <v>194</v>
      </c>
      <c r="H1281" s="99" t="s">
        <v>195</v>
      </c>
      <c r="I1281" s="99" t="s">
        <v>72</v>
      </c>
      <c r="J1281" s="285" t="s">
        <v>161</v>
      </c>
      <c r="K1281" s="505">
        <f>ROUND(INDEX(TR_MARZO_2025!$D$50:$O$66,MATCH($I1281,TR_MARZO_2025!$C$50:$C$66,0),MATCH($E1281,TR_MARZO_2025!$D$48:$O$48,0)),LOOKUP($H1281,TR_MARZO_2025!$B$71:$C$73,TR_MARZO_2025!$C$71:$C$73))</f>
        <v>42.16</v>
      </c>
    </row>
    <row r="1282" spans="1:11" ht="16.5" x14ac:dyDescent="0.3">
      <c r="A1282" s="67" t="str">
        <f t="shared" si="61"/>
        <v>APMTSuministroPeninsular</v>
      </c>
      <c r="B1282" s="250" t="str">
        <f t="shared" si="62"/>
        <v>APMTUsuariosPeninsular</v>
      </c>
      <c r="C1282" s="67" t="str">
        <f t="shared" si="60"/>
        <v>APMTSuministroUsuariosPeninsular</v>
      </c>
      <c r="E1282" s="187" t="s">
        <v>58</v>
      </c>
      <c r="F1282" s="99" t="s">
        <v>193</v>
      </c>
      <c r="G1282" s="99" t="s">
        <v>194</v>
      </c>
      <c r="H1282" s="99" t="s">
        <v>195</v>
      </c>
      <c r="I1282" s="99" t="s">
        <v>72</v>
      </c>
      <c r="J1282" s="285" t="s">
        <v>161</v>
      </c>
      <c r="K1282" s="505">
        <f>ROUND(INDEX(TR_MARZO_2025!$D$50:$O$66,MATCH($I1282,TR_MARZO_2025!$C$50:$C$66,0),MATCH($E1282,TR_MARZO_2025!$D$48:$O$48,0)),LOOKUP($H1282,TR_MARZO_2025!$B$71:$C$73,TR_MARZO_2025!$C$71:$C$73))</f>
        <v>421.57</v>
      </c>
    </row>
    <row r="1283" spans="1:11" ht="16.5" x14ac:dyDescent="0.3">
      <c r="A1283" s="67" t="str">
        <f t="shared" si="61"/>
        <v>GDMTHSuministroPeninsular</v>
      </c>
      <c r="B1283" s="250" t="str">
        <f t="shared" si="62"/>
        <v>GDMTHUsuariosPeninsular</v>
      </c>
      <c r="C1283" s="67" t="str">
        <f t="shared" si="60"/>
        <v>GDMTHSuministroUsuariosPeninsular</v>
      </c>
      <c r="E1283" s="180" t="s">
        <v>54</v>
      </c>
      <c r="F1283" s="99" t="s">
        <v>193</v>
      </c>
      <c r="G1283" s="99" t="s">
        <v>194</v>
      </c>
      <c r="H1283" s="99" t="s">
        <v>195</v>
      </c>
      <c r="I1283" s="99" t="s">
        <v>72</v>
      </c>
      <c r="J1283" s="285" t="s">
        <v>161</v>
      </c>
      <c r="K1283" s="505">
        <f>ROUND(INDEX(TR_MARZO_2025!$D$50:$O$66,MATCH($I1283,TR_MARZO_2025!$C$50:$C$66,0),MATCH($E1283,TR_MARZO_2025!$D$48:$O$48,0)),LOOKUP($H1283,TR_MARZO_2025!$B$71:$C$73,TR_MARZO_2025!$C$71:$C$73))</f>
        <v>421.57</v>
      </c>
    </row>
    <row r="1284" spans="1:11" ht="16.5" x14ac:dyDescent="0.3">
      <c r="A1284" s="67" t="str">
        <f t="shared" si="61"/>
        <v>GDMTOSuministroPeninsular</v>
      </c>
      <c r="B1284" s="250" t="str">
        <f t="shared" si="62"/>
        <v>GDMTOUsuariosPeninsular</v>
      </c>
      <c r="C1284" s="67" t="str">
        <f t="shared" si="60"/>
        <v>GDMTOSuministroUsuariosPeninsular</v>
      </c>
      <c r="E1284" s="180" t="s">
        <v>55</v>
      </c>
      <c r="F1284" s="99" t="s">
        <v>193</v>
      </c>
      <c r="G1284" s="99" t="s">
        <v>194</v>
      </c>
      <c r="H1284" s="99" t="s">
        <v>195</v>
      </c>
      <c r="I1284" s="99" t="s">
        <v>72</v>
      </c>
      <c r="J1284" s="285" t="s">
        <v>161</v>
      </c>
      <c r="K1284" s="505">
        <f>ROUND(INDEX(TR_MARZO_2025!$D$50:$O$66,MATCH($I1284,TR_MARZO_2025!$C$50:$C$66,0),MATCH($E1284,TR_MARZO_2025!$D$48:$O$48,0)),LOOKUP($H1284,TR_MARZO_2025!$B$71:$C$73,TR_MARZO_2025!$C$71:$C$73))</f>
        <v>421.57</v>
      </c>
    </row>
    <row r="1285" spans="1:11" ht="16.5" x14ac:dyDescent="0.3">
      <c r="A1285" s="67" t="str">
        <f t="shared" si="61"/>
        <v>RAMTSuministroPeninsular</v>
      </c>
      <c r="B1285" s="250" t="str">
        <f t="shared" si="62"/>
        <v>RAMTUsuariosPeninsular</v>
      </c>
      <c r="C1285" s="67" t="str">
        <f t="shared" si="60"/>
        <v>RAMTSuministroUsuariosPeninsular</v>
      </c>
      <c r="E1285" s="192" t="s">
        <v>60</v>
      </c>
      <c r="F1285" s="99" t="s">
        <v>193</v>
      </c>
      <c r="G1285" s="99" t="s">
        <v>194</v>
      </c>
      <c r="H1285" s="99" t="s">
        <v>195</v>
      </c>
      <c r="I1285" s="99" t="s">
        <v>72</v>
      </c>
      <c r="J1285" s="285" t="s">
        <v>161</v>
      </c>
      <c r="K1285" s="505">
        <f>ROUND(INDEX(TR_MARZO_2025!$D$50:$O$66,MATCH($I1285,TR_MARZO_2025!$C$50:$C$66,0),MATCH($E1285,TR_MARZO_2025!$D$48:$O$48,0)),LOOKUP($H1285,TR_MARZO_2025!$B$71:$C$73,TR_MARZO_2025!$C$71:$C$73))</f>
        <v>421.57</v>
      </c>
    </row>
    <row r="1286" spans="1:11" ht="16.5" x14ac:dyDescent="0.3">
      <c r="A1286" s="67" t="str">
        <f t="shared" si="61"/>
        <v>DISTSuministroPeninsular</v>
      </c>
      <c r="B1286" s="250" t="str">
        <f t="shared" si="62"/>
        <v>DISTUsuariosPeninsular</v>
      </c>
      <c r="C1286" s="67" t="str">
        <f t="shared" si="60"/>
        <v>DISTSuministroUsuariosPeninsular</v>
      </c>
      <c r="E1286" s="192" t="s">
        <v>51</v>
      </c>
      <c r="F1286" s="99" t="s">
        <v>193</v>
      </c>
      <c r="G1286" s="99" t="s">
        <v>194</v>
      </c>
      <c r="H1286" s="99" t="s">
        <v>195</v>
      </c>
      <c r="I1286" s="99" t="s">
        <v>72</v>
      </c>
      <c r="J1286" s="285" t="s">
        <v>161</v>
      </c>
      <c r="K1286" s="505">
        <f>ROUND(INDEX(TR_MARZO_2025!$D$50:$O$66,MATCH($I1286,TR_MARZO_2025!$C$50:$C$66,0),MATCH($E1286,TR_MARZO_2025!$D$48:$O$48,0)),LOOKUP($H1286,TR_MARZO_2025!$B$71:$C$73,TR_MARZO_2025!$C$71:$C$73))</f>
        <v>1264.7</v>
      </c>
    </row>
    <row r="1287" spans="1:11" ht="16.5" x14ac:dyDescent="0.3">
      <c r="A1287" s="67" t="str">
        <f t="shared" si="61"/>
        <v>DITSuministroPeninsular</v>
      </c>
      <c r="B1287" s="250" t="str">
        <f t="shared" si="62"/>
        <v>DITUsuariosPeninsular</v>
      </c>
      <c r="C1287" s="67" t="str">
        <f t="shared" si="60"/>
        <v>DITSuministroUsuariosPeninsular</v>
      </c>
      <c r="E1287" s="192" t="s">
        <v>52</v>
      </c>
      <c r="F1287" s="99" t="s">
        <v>193</v>
      </c>
      <c r="G1287" s="99" t="s">
        <v>194</v>
      </c>
      <c r="H1287" s="99" t="s">
        <v>195</v>
      </c>
      <c r="I1287" s="99" t="s">
        <v>72</v>
      </c>
      <c r="J1287" s="285" t="s">
        <v>161</v>
      </c>
      <c r="K1287" s="505">
        <f>ROUND(INDEX(TR_MARZO_2025!$D$50:$O$66,MATCH($I1287,TR_MARZO_2025!$C$50:$C$66,0),MATCH($E1287,TR_MARZO_2025!$D$48:$O$48,0)),LOOKUP($H1287,TR_MARZO_2025!$B$71:$C$73,TR_MARZO_2025!$C$71:$C$73))</f>
        <v>1264.7</v>
      </c>
    </row>
    <row r="1288" spans="1:11" ht="16.5" x14ac:dyDescent="0.3">
      <c r="A1288" s="67" t="str">
        <f t="shared" si="61"/>
        <v>DB1SuministroSureste</v>
      </c>
      <c r="B1288" s="250" t="str">
        <f t="shared" si="62"/>
        <v>DB1UsuariosSureste</v>
      </c>
      <c r="C1288" s="67" t="str">
        <f t="shared" si="60"/>
        <v>DB1SuministroUsuariosSureste</v>
      </c>
      <c r="E1288" s="192" t="s">
        <v>48</v>
      </c>
      <c r="F1288" s="99" t="s">
        <v>193</v>
      </c>
      <c r="G1288" s="99" t="s">
        <v>194</v>
      </c>
      <c r="H1288" s="99" t="s">
        <v>195</v>
      </c>
      <c r="I1288" s="99" t="s">
        <v>73</v>
      </c>
      <c r="J1288" s="285" t="s">
        <v>161</v>
      </c>
      <c r="K1288" s="505">
        <f>ROUND(INDEX(TR_MARZO_2025!$D$50:$O$66,MATCH($I1288,TR_MARZO_2025!$C$50:$C$66,0),MATCH($E1288,TR_MARZO_2025!$D$48:$O$48,0)),LOOKUP($H1288,TR_MARZO_2025!$B$71:$C$73,TR_MARZO_2025!$C$71:$C$73))</f>
        <v>40.11</v>
      </c>
    </row>
    <row r="1289" spans="1:11" ht="16.5" x14ac:dyDescent="0.3">
      <c r="A1289" s="67" t="str">
        <f t="shared" si="61"/>
        <v>DB2SuministroSureste</v>
      </c>
      <c r="B1289" s="250" t="str">
        <f t="shared" si="62"/>
        <v>DB2UsuariosSureste</v>
      </c>
      <c r="C1289" s="67" t="str">
        <f t="shared" si="60"/>
        <v>DB2SuministroUsuariosSureste</v>
      </c>
      <c r="E1289" s="192" t="s">
        <v>50</v>
      </c>
      <c r="F1289" s="99" t="s">
        <v>193</v>
      </c>
      <c r="G1289" s="99" t="s">
        <v>194</v>
      </c>
      <c r="H1289" s="99" t="s">
        <v>195</v>
      </c>
      <c r="I1289" s="99" t="s">
        <v>73</v>
      </c>
      <c r="J1289" s="285" t="s">
        <v>161</v>
      </c>
      <c r="K1289" s="505">
        <f>ROUND(INDEX(TR_MARZO_2025!$D$50:$O$66,MATCH($I1289,TR_MARZO_2025!$C$50:$C$66,0),MATCH($E1289,TR_MARZO_2025!$D$48:$O$48,0)),LOOKUP($H1289,TR_MARZO_2025!$B$71:$C$73,TR_MARZO_2025!$C$71:$C$73))</f>
        <v>40.11</v>
      </c>
    </row>
    <row r="1290" spans="1:11" ht="16.5" x14ac:dyDescent="0.3">
      <c r="A1290" s="67" t="str">
        <f t="shared" si="61"/>
        <v>PDBTSuministroSureste</v>
      </c>
      <c r="B1290" s="250" t="str">
        <f t="shared" si="62"/>
        <v>PDBTUsuariosSureste</v>
      </c>
      <c r="C1290" s="67" t="str">
        <f t="shared" ref="C1290:C1353" si="63">E1290&amp;F1290&amp;H1290&amp;I1290</f>
        <v>PDBTSuministroUsuariosSureste</v>
      </c>
      <c r="E1290" s="192" t="s">
        <v>56</v>
      </c>
      <c r="F1290" s="99" t="s">
        <v>193</v>
      </c>
      <c r="G1290" s="99" t="s">
        <v>194</v>
      </c>
      <c r="H1290" s="99" t="s">
        <v>195</v>
      </c>
      <c r="I1290" s="99" t="s">
        <v>73</v>
      </c>
      <c r="J1290" s="285" t="s">
        <v>161</v>
      </c>
      <c r="K1290" s="505">
        <f>ROUND(INDEX(TR_MARZO_2025!$D$50:$O$66,MATCH($I1290,TR_MARZO_2025!$C$50:$C$66,0),MATCH($E1290,TR_MARZO_2025!$D$48:$O$48,0)),LOOKUP($H1290,TR_MARZO_2025!$B$71:$C$73,TR_MARZO_2025!$C$71:$C$73))</f>
        <v>40.11</v>
      </c>
    </row>
    <row r="1291" spans="1:11" ht="16.5" x14ac:dyDescent="0.3">
      <c r="A1291" s="67" t="str">
        <f t="shared" ref="A1291:A1354" si="64">IF(J1291="NA",E1291&amp;F1291&amp;I1291,E1291&amp;F1291&amp;I1291&amp;J1291)</f>
        <v>GDBTSuministroSureste</v>
      </c>
      <c r="B1291" s="250" t="str">
        <f t="shared" si="62"/>
        <v>GDBTUsuariosSureste</v>
      </c>
      <c r="C1291" s="67" t="str">
        <f t="shared" si="63"/>
        <v>GDBTSuministroUsuariosSureste</v>
      </c>
      <c r="E1291" s="192" t="s">
        <v>53</v>
      </c>
      <c r="F1291" s="99" t="s">
        <v>193</v>
      </c>
      <c r="G1291" s="99" t="s">
        <v>194</v>
      </c>
      <c r="H1291" s="99" t="s">
        <v>195</v>
      </c>
      <c r="I1291" s="99" t="s">
        <v>73</v>
      </c>
      <c r="J1291" s="285" t="s">
        <v>161</v>
      </c>
      <c r="K1291" s="505">
        <f>ROUND(INDEX(TR_MARZO_2025!$D$50:$O$66,MATCH($I1291,TR_MARZO_2025!$C$50:$C$66,0),MATCH($E1291,TR_MARZO_2025!$D$48:$O$48,0)),LOOKUP($H1291,TR_MARZO_2025!$B$71:$C$73,TR_MARZO_2025!$C$71:$C$73))</f>
        <v>401.12</v>
      </c>
    </row>
    <row r="1292" spans="1:11" ht="16.5" x14ac:dyDescent="0.3">
      <c r="A1292" s="67" t="str">
        <f t="shared" si="64"/>
        <v>RABTSuministroSureste</v>
      </c>
      <c r="B1292" s="250" t="str">
        <f t="shared" si="62"/>
        <v>RABTUsuariosSureste</v>
      </c>
      <c r="C1292" s="67" t="str">
        <f t="shared" si="63"/>
        <v>RABTSuministroUsuariosSureste</v>
      </c>
      <c r="E1292" s="192" t="s">
        <v>59</v>
      </c>
      <c r="F1292" s="99" t="s">
        <v>193</v>
      </c>
      <c r="G1292" s="99" t="s">
        <v>194</v>
      </c>
      <c r="H1292" s="99" t="s">
        <v>195</v>
      </c>
      <c r="I1292" s="99" t="s">
        <v>73</v>
      </c>
      <c r="J1292" s="285" t="s">
        <v>161</v>
      </c>
      <c r="K1292" s="505">
        <f>ROUND(INDEX(TR_MARZO_2025!$D$50:$O$66,MATCH($I1292,TR_MARZO_2025!$C$50:$C$66,0),MATCH($E1292,TR_MARZO_2025!$D$48:$O$48,0)),LOOKUP($H1292,TR_MARZO_2025!$B$71:$C$73,TR_MARZO_2025!$C$71:$C$73))</f>
        <v>40.11</v>
      </c>
    </row>
    <row r="1293" spans="1:11" ht="16.5" x14ac:dyDescent="0.3">
      <c r="A1293" s="67" t="str">
        <f t="shared" si="64"/>
        <v>APBTSuministroSureste</v>
      </c>
      <c r="B1293" s="250" t="str">
        <f t="shared" si="62"/>
        <v>APBTUsuariosSureste</v>
      </c>
      <c r="C1293" s="67" t="str">
        <f t="shared" si="63"/>
        <v>APBTSuministroUsuariosSureste</v>
      </c>
      <c r="E1293" s="187" t="s">
        <v>57</v>
      </c>
      <c r="F1293" s="99" t="s">
        <v>193</v>
      </c>
      <c r="G1293" s="99" t="s">
        <v>194</v>
      </c>
      <c r="H1293" s="99" t="s">
        <v>195</v>
      </c>
      <c r="I1293" s="99" t="s">
        <v>73</v>
      </c>
      <c r="J1293" s="285" t="s">
        <v>161</v>
      </c>
      <c r="K1293" s="505">
        <f>ROUND(INDEX(TR_MARZO_2025!$D$50:$O$66,MATCH($I1293,TR_MARZO_2025!$C$50:$C$66,0),MATCH($E1293,TR_MARZO_2025!$D$48:$O$48,0)),LOOKUP($H1293,TR_MARZO_2025!$B$71:$C$73,TR_MARZO_2025!$C$71:$C$73))</f>
        <v>40.11</v>
      </c>
    </row>
    <row r="1294" spans="1:11" ht="16.5" x14ac:dyDescent="0.3">
      <c r="A1294" s="67" t="str">
        <f t="shared" si="64"/>
        <v>APMTSuministroSureste</v>
      </c>
      <c r="B1294" s="250" t="str">
        <f t="shared" si="62"/>
        <v>APMTUsuariosSureste</v>
      </c>
      <c r="C1294" s="67" t="str">
        <f t="shared" si="63"/>
        <v>APMTSuministroUsuariosSureste</v>
      </c>
      <c r="E1294" s="187" t="s">
        <v>58</v>
      </c>
      <c r="F1294" s="99" t="s">
        <v>193</v>
      </c>
      <c r="G1294" s="99" t="s">
        <v>194</v>
      </c>
      <c r="H1294" s="99" t="s">
        <v>195</v>
      </c>
      <c r="I1294" s="99" t="s">
        <v>73</v>
      </c>
      <c r="J1294" s="285" t="s">
        <v>161</v>
      </c>
      <c r="K1294" s="505">
        <f>ROUND(INDEX(TR_MARZO_2025!$D$50:$O$66,MATCH($I1294,TR_MARZO_2025!$C$50:$C$66,0),MATCH($E1294,TR_MARZO_2025!$D$48:$O$48,0)),LOOKUP($H1294,TR_MARZO_2025!$B$71:$C$73,TR_MARZO_2025!$C$71:$C$73))</f>
        <v>401.12</v>
      </c>
    </row>
    <row r="1295" spans="1:11" ht="16.5" x14ac:dyDescent="0.3">
      <c r="A1295" s="67" t="str">
        <f t="shared" si="64"/>
        <v>GDMTHSuministroSureste</v>
      </c>
      <c r="B1295" s="250" t="str">
        <f t="shared" si="62"/>
        <v>GDMTHUsuariosSureste</v>
      </c>
      <c r="C1295" s="67" t="str">
        <f t="shared" si="63"/>
        <v>GDMTHSuministroUsuariosSureste</v>
      </c>
      <c r="E1295" s="180" t="s">
        <v>54</v>
      </c>
      <c r="F1295" s="99" t="s">
        <v>193</v>
      </c>
      <c r="G1295" s="99" t="s">
        <v>194</v>
      </c>
      <c r="H1295" s="99" t="s">
        <v>195</v>
      </c>
      <c r="I1295" s="99" t="s">
        <v>73</v>
      </c>
      <c r="J1295" s="285" t="s">
        <v>161</v>
      </c>
      <c r="K1295" s="505">
        <f>ROUND(INDEX(TR_MARZO_2025!$D$50:$O$66,MATCH($I1295,TR_MARZO_2025!$C$50:$C$66,0),MATCH($E1295,TR_MARZO_2025!$D$48:$O$48,0)),LOOKUP($H1295,TR_MARZO_2025!$B$71:$C$73,TR_MARZO_2025!$C$71:$C$73))</f>
        <v>401.12</v>
      </c>
    </row>
    <row r="1296" spans="1:11" ht="16.5" x14ac:dyDescent="0.3">
      <c r="A1296" s="67" t="str">
        <f t="shared" si="64"/>
        <v>GDMTOSuministroSureste</v>
      </c>
      <c r="B1296" s="250" t="str">
        <f t="shared" si="62"/>
        <v>GDMTOUsuariosSureste</v>
      </c>
      <c r="C1296" s="67" t="str">
        <f t="shared" si="63"/>
        <v>GDMTOSuministroUsuariosSureste</v>
      </c>
      <c r="E1296" s="180" t="s">
        <v>55</v>
      </c>
      <c r="F1296" s="99" t="s">
        <v>193</v>
      </c>
      <c r="G1296" s="99" t="s">
        <v>194</v>
      </c>
      <c r="H1296" s="99" t="s">
        <v>195</v>
      </c>
      <c r="I1296" s="99" t="s">
        <v>73</v>
      </c>
      <c r="J1296" s="285" t="s">
        <v>161</v>
      </c>
      <c r="K1296" s="505">
        <f>ROUND(INDEX(TR_MARZO_2025!$D$50:$O$66,MATCH($I1296,TR_MARZO_2025!$C$50:$C$66,0),MATCH($E1296,TR_MARZO_2025!$D$48:$O$48,0)),LOOKUP($H1296,TR_MARZO_2025!$B$71:$C$73,TR_MARZO_2025!$C$71:$C$73))</f>
        <v>401.12</v>
      </c>
    </row>
    <row r="1297" spans="1:11" ht="16.5" x14ac:dyDescent="0.3">
      <c r="A1297" s="67" t="str">
        <f t="shared" si="64"/>
        <v>RAMTSuministroSureste</v>
      </c>
      <c r="B1297" s="250" t="str">
        <f t="shared" si="62"/>
        <v>RAMTUsuariosSureste</v>
      </c>
      <c r="C1297" s="67" t="str">
        <f t="shared" si="63"/>
        <v>RAMTSuministroUsuariosSureste</v>
      </c>
      <c r="E1297" s="192" t="s">
        <v>60</v>
      </c>
      <c r="F1297" s="99" t="s">
        <v>193</v>
      </c>
      <c r="G1297" s="99" t="s">
        <v>194</v>
      </c>
      <c r="H1297" s="99" t="s">
        <v>195</v>
      </c>
      <c r="I1297" s="99" t="s">
        <v>73</v>
      </c>
      <c r="J1297" s="285" t="s">
        <v>161</v>
      </c>
      <c r="K1297" s="505">
        <f>ROUND(INDEX(TR_MARZO_2025!$D$50:$O$66,MATCH($I1297,TR_MARZO_2025!$C$50:$C$66,0),MATCH($E1297,TR_MARZO_2025!$D$48:$O$48,0)),LOOKUP($H1297,TR_MARZO_2025!$B$71:$C$73,TR_MARZO_2025!$C$71:$C$73))</f>
        <v>401.12</v>
      </c>
    </row>
    <row r="1298" spans="1:11" ht="16.5" x14ac:dyDescent="0.3">
      <c r="A1298" s="67" t="str">
        <f t="shared" si="64"/>
        <v>DISTSuministroSureste</v>
      </c>
      <c r="B1298" s="250" t="str">
        <f t="shared" si="62"/>
        <v>DISTUsuariosSureste</v>
      </c>
      <c r="C1298" s="67" t="str">
        <f t="shared" si="63"/>
        <v>DISTSuministroUsuariosSureste</v>
      </c>
      <c r="E1298" s="192" t="s">
        <v>51</v>
      </c>
      <c r="F1298" s="99" t="s">
        <v>193</v>
      </c>
      <c r="G1298" s="99" t="s">
        <v>194</v>
      </c>
      <c r="H1298" s="99" t="s">
        <v>195</v>
      </c>
      <c r="I1298" s="99" t="s">
        <v>73</v>
      </c>
      <c r="J1298" s="285" t="s">
        <v>161</v>
      </c>
      <c r="K1298" s="505">
        <f>ROUND(INDEX(TR_MARZO_2025!$D$50:$O$66,MATCH($I1298,TR_MARZO_2025!$C$50:$C$66,0),MATCH($E1298,TR_MARZO_2025!$D$48:$O$48,0)),LOOKUP($H1298,TR_MARZO_2025!$B$71:$C$73,TR_MARZO_2025!$C$71:$C$73))</f>
        <v>1203.3699999999999</v>
      </c>
    </row>
    <row r="1299" spans="1:11" ht="16.5" x14ac:dyDescent="0.3">
      <c r="A1299" s="67" t="str">
        <f t="shared" si="64"/>
        <v>DITSuministroSureste</v>
      </c>
      <c r="B1299" s="250" t="str">
        <f t="shared" si="62"/>
        <v>DITUsuariosSureste</v>
      </c>
      <c r="C1299" s="67" t="str">
        <f t="shared" si="63"/>
        <v>DITSuministroUsuariosSureste</v>
      </c>
      <c r="E1299" s="192" t="s">
        <v>52</v>
      </c>
      <c r="F1299" s="99" t="s">
        <v>193</v>
      </c>
      <c r="G1299" s="99" t="s">
        <v>194</v>
      </c>
      <c r="H1299" s="99" t="s">
        <v>195</v>
      </c>
      <c r="I1299" s="99" t="s">
        <v>73</v>
      </c>
      <c r="J1299" s="285" t="s">
        <v>161</v>
      </c>
      <c r="K1299" s="505">
        <f>ROUND(INDEX(TR_MARZO_2025!$D$50:$O$66,MATCH($I1299,TR_MARZO_2025!$C$50:$C$66,0),MATCH($E1299,TR_MARZO_2025!$D$48:$O$48,0)),LOOKUP($H1299,TR_MARZO_2025!$B$71:$C$73,TR_MARZO_2025!$C$71:$C$73))</f>
        <v>1203.3699999999999</v>
      </c>
    </row>
    <row r="1300" spans="1:11" ht="16.5" x14ac:dyDescent="0.3">
      <c r="A1300" s="67" t="str">
        <f t="shared" si="64"/>
        <v>DB1SuministroValle de México Centro</v>
      </c>
      <c r="B1300" s="250" t="str">
        <f t="shared" si="62"/>
        <v>DB1UsuariosValle de México Centro</v>
      </c>
      <c r="C1300" s="67" t="str">
        <f t="shared" si="63"/>
        <v>DB1SuministroUsuariosValle de México Centro</v>
      </c>
      <c r="E1300" s="192" t="s">
        <v>48</v>
      </c>
      <c r="F1300" s="99" t="s">
        <v>193</v>
      </c>
      <c r="G1300" s="99" t="s">
        <v>194</v>
      </c>
      <c r="H1300" s="99" t="s">
        <v>195</v>
      </c>
      <c r="I1300" s="181" t="s">
        <v>74</v>
      </c>
      <c r="J1300" s="285" t="s">
        <v>161</v>
      </c>
      <c r="K1300" s="505">
        <f>ROUND(INDEX(TR_MARZO_2025!$D$50:$O$66,MATCH($I1300,TR_MARZO_2025!$C$50:$C$66,0),MATCH($E1300,TR_MARZO_2025!$D$48:$O$48,0)),LOOKUP($H1300,TR_MARZO_2025!$B$71:$C$73,TR_MARZO_2025!$C$71:$C$73))</f>
        <v>46.68</v>
      </c>
    </row>
    <row r="1301" spans="1:11" ht="16.5" x14ac:dyDescent="0.3">
      <c r="A1301" s="67" t="str">
        <f t="shared" si="64"/>
        <v>DB2SuministroValle de México Centro</v>
      </c>
      <c r="B1301" s="250" t="str">
        <f t="shared" si="62"/>
        <v>DB2UsuariosValle de México Centro</v>
      </c>
      <c r="C1301" s="67" t="str">
        <f t="shared" si="63"/>
        <v>DB2SuministroUsuariosValle de México Centro</v>
      </c>
      <c r="E1301" s="192" t="s">
        <v>50</v>
      </c>
      <c r="F1301" s="99" t="s">
        <v>193</v>
      </c>
      <c r="G1301" s="99" t="s">
        <v>194</v>
      </c>
      <c r="H1301" s="99" t="s">
        <v>195</v>
      </c>
      <c r="I1301" s="181" t="s">
        <v>74</v>
      </c>
      <c r="J1301" s="285" t="s">
        <v>161</v>
      </c>
      <c r="K1301" s="505">
        <f>ROUND(INDEX(TR_MARZO_2025!$D$50:$O$66,MATCH($I1301,TR_MARZO_2025!$C$50:$C$66,0),MATCH($E1301,TR_MARZO_2025!$D$48:$O$48,0)),LOOKUP($H1301,TR_MARZO_2025!$B$71:$C$73,TR_MARZO_2025!$C$71:$C$73))</f>
        <v>46.68</v>
      </c>
    </row>
    <row r="1302" spans="1:11" ht="16.5" x14ac:dyDescent="0.3">
      <c r="A1302" s="67" t="str">
        <f t="shared" si="64"/>
        <v>PDBTSuministroValle de México Centro</v>
      </c>
      <c r="B1302" s="250" t="str">
        <f t="shared" si="62"/>
        <v>PDBTUsuariosValle de México Centro</v>
      </c>
      <c r="C1302" s="67" t="str">
        <f t="shared" si="63"/>
        <v>PDBTSuministroUsuariosValle de México Centro</v>
      </c>
      <c r="E1302" s="192" t="s">
        <v>56</v>
      </c>
      <c r="F1302" s="99" t="s">
        <v>193</v>
      </c>
      <c r="G1302" s="99" t="s">
        <v>194</v>
      </c>
      <c r="H1302" s="99" t="s">
        <v>195</v>
      </c>
      <c r="I1302" s="181" t="s">
        <v>74</v>
      </c>
      <c r="J1302" s="285" t="s">
        <v>161</v>
      </c>
      <c r="K1302" s="505">
        <f>ROUND(INDEX(TR_MARZO_2025!$D$50:$O$66,MATCH($I1302,TR_MARZO_2025!$C$50:$C$66,0),MATCH($E1302,TR_MARZO_2025!$D$48:$O$48,0)),LOOKUP($H1302,TR_MARZO_2025!$B$71:$C$73,TR_MARZO_2025!$C$71:$C$73))</f>
        <v>46.68</v>
      </c>
    </row>
    <row r="1303" spans="1:11" ht="16.5" x14ac:dyDescent="0.3">
      <c r="A1303" s="67" t="str">
        <f t="shared" si="64"/>
        <v>GDBTSuministroValle de México Centro</v>
      </c>
      <c r="B1303" s="250" t="str">
        <f t="shared" si="62"/>
        <v>GDBTUsuariosValle de México Centro</v>
      </c>
      <c r="C1303" s="67" t="str">
        <f t="shared" si="63"/>
        <v>GDBTSuministroUsuariosValle de México Centro</v>
      </c>
      <c r="E1303" s="192" t="s">
        <v>53</v>
      </c>
      <c r="F1303" s="99" t="s">
        <v>193</v>
      </c>
      <c r="G1303" s="99" t="s">
        <v>194</v>
      </c>
      <c r="H1303" s="99" t="s">
        <v>195</v>
      </c>
      <c r="I1303" s="181" t="s">
        <v>74</v>
      </c>
      <c r="J1303" s="285" t="s">
        <v>161</v>
      </c>
      <c r="K1303" s="505">
        <f>ROUND(INDEX(TR_MARZO_2025!$D$50:$O$66,MATCH($I1303,TR_MARZO_2025!$C$50:$C$66,0),MATCH($E1303,TR_MARZO_2025!$D$48:$O$48,0)),LOOKUP($H1303,TR_MARZO_2025!$B$71:$C$73,TR_MARZO_2025!$C$71:$C$73))</f>
        <v>466.83</v>
      </c>
    </row>
    <row r="1304" spans="1:11" ht="16.5" x14ac:dyDescent="0.3">
      <c r="A1304" s="67" t="str">
        <f t="shared" si="64"/>
        <v>RABTSuministroValle de México Centro</v>
      </c>
      <c r="B1304" s="250" t="str">
        <f t="shared" si="62"/>
        <v>RABTUsuariosValle de México Centro</v>
      </c>
      <c r="C1304" s="67" t="str">
        <f t="shared" si="63"/>
        <v>RABTSuministroUsuariosValle de México Centro</v>
      </c>
      <c r="E1304" s="192" t="s">
        <v>59</v>
      </c>
      <c r="F1304" s="99" t="s">
        <v>193</v>
      </c>
      <c r="G1304" s="99" t="s">
        <v>194</v>
      </c>
      <c r="H1304" s="99" t="s">
        <v>195</v>
      </c>
      <c r="I1304" s="181" t="s">
        <v>74</v>
      </c>
      <c r="J1304" s="285" t="s">
        <v>161</v>
      </c>
      <c r="K1304" s="505">
        <f>ROUND(INDEX(TR_MARZO_2025!$D$50:$O$66,MATCH($I1304,TR_MARZO_2025!$C$50:$C$66,0),MATCH($E1304,TR_MARZO_2025!$D$48:$O$48,0)),LOOKUP($H1304,TR_MARZO_2025!$B$71:$C$73,TR_MARZO_2025!$C$71:$C$73))</f>
        <v>46.68</v>
      </c>
    </row>
    <row r="1305" spans="1:11" ht="16.5" x14ac:dyDescent="0.3">
      <c r="A1305" s="67" t="str">
        <f t="shared" si="64"/>
        <v>APBTSuministroValle de México Centro</v>
      </c>
      <c r="B1305" s="250" t="str">
        <f t="shared" si="62"/>
        <v>APBTUsuariosValle de México Centro</v>
      </c>
      <c r="C1305" s="67" t="str">
        <f t="shared" si="63"/>
        <v>APBTSuministroUsuariosValle de México Centro</v>
      </c>
      <c r="E1305" s="187" t="s">
        <v>57</v>
      </c>
      <c r="F1305" s="99" t="s">
        <v>193</v>
      </c>
      <c r="G1305" s="99" t="s">
        <v>194</v>
      </c>
      <c r="H1305" s="99" t="s">
        <v>195</v>
      </c>
      <c r="I1305" s="181" t="s">
        <v>74</v>
      </c>
      <c r="J1305" s="285" t="s">
        <v>161</v>
      </c>
      <c r="K1305" s="505">
        <f>ROUND(INDEX(TR_MARZO_2025!$D$50:$O$66,MATCH($I1305,TR_MARZO_2025!$C$50:$C$66,0),MATCH($E1305,TR_MARZO_2025!$D$48:$O$48,0)),LOOKUP($H1305,TR_MARZO_2025!$B$71:$C$73,TR_MARZO_2025!$C$71:$C$73))</f>
        <v>46.68</v>
      </c>
    </row>
    <row r="1306" spans="1:11" ht="16.5" x14ac:dyDescent="0.3">
      <c r="A1306" s="67" t="str">
        <f t="shared" si="64"/>
        <v>APMTSuministroValle de México Centro</v>
      </c>
      <c r="B1306" s="250" t="str">
        <f t="shared" si="62"/>
        <v>APMTUsuariosValle de México Centro</v>
      </c>
      <c r="C1306" s="67" t="str">
        <f t="shared" si="63"/>
        <v>APMTSuministroUsuariosValle de México Centro</v>
      </c>
      <c r="E1306" s="187" t="s">
        <v>58</v>
      </c>
      <c r="F1306" s="99" t="s">
        <v>193</v>
      </c>
      <c r="G1306" s="99" t="s">
        <v>194</v>
      </c>
      <c r="H1306" s="99" t="s">
        <v>195</v>
      </c>
      <c r="I1306" s="181" t="s">
        <v>74</v>
      </c>
      <c r="J1306" s="285" t="s">
        <v>161</v>
      </c>
      <c r="K1306" s="505">
        <f>ROUND(INDEX(TR_MARZO_2025!$D$50:$O$66,MATCH($I1306,TR_MARZO_2025!$C$50:$C$66,0),MATCH($E1306,TR_MARZO_2025!$D$48:$O$48,0)),LOOKUP($H1306,TR_MARZO_2025!$B$71:$C$73,TR_MARZO_2025!$C$71:$C$73))</f>
        <v>466.83</v>
      </c>
    </row>
    <row r="1307" spans="1:11" ht="16.5" x14ac:dyDescent="0.3">
      <c r="A1307" s="67" t="str">
        <f t="shared" si="64"/>
        <v>GDMTHSuministroValle de México Centro</v>
      </c>
      <c r="B1307" s="250" t="str">
        <f t="shared" si="62"/>
        <v>GDMTHUsuariosValle de México Centro</v>
      </c>
      <c r="C1307" s="67" t="str">
        <f t="shared" si="63"/>
        <v>GDMTHSuministroUsuariosValle de México Centro</v>
      </c>
      <c r="E1307" s="180" t="s">
        <v>54</v>
      </c>
      <c r="F1307" s="99" t="s">
        <v>193</v>
      </c>
      <c r="G1307" s="99" t="s">
        <v>194</v>
      </c>
      <c r="H1307" s="99" t="s">
        <v>195</v>
      </c>
      <c r="I1307" s="181" t="s">
        <v>74</v>
      </c>
      <c r="J1307" s="285" t="s">
        <v>161</v>
      </c>
      <c r="K1307" s="505">
        <f>ROUND(INDEX(TR_MARZO_2025!$D$50:$O$66,MATCH($I1307,TR_MARZO_2025!$C$50:$C$66,0),MATCH($E1307,TR_MARZO_2025!$D$48:$O$48,0)),LOOKUP($H1307,TR_MARZO_2025!$B$71:$C$73,TR_MARZO_2025!$C$71:$C$73))</f>
        <v>466.83</v>
      </c>
    </row>
    <row r="1308" spans="1:11" ht="16.5" x14ac:dyDescent="0.3">
      <c r="A1308" s="67" t="str">
        <f t="shared" si="64"/>
        <v>GDMTOSuministroValle de México Centro</v>
      </c>
      <c r="B1308" s="250" t="str">
        <f t="shared" si="62"/>
        <v>GDMTOUsuariosValle de México Centro</v>
      </c>
      <c r="C1308" s="67" t="str">
        <f t="shared" si="63"/>
        <v>GDMTOSuministroUsuariosValle de México Centro</v>
      </c>
      <c r="E1308" s="180" t="s">
        <v>55</v>
      </c>
      <c r="F1308" s="99" t="s">
        <v>193</v>
      </c>
      <c r="G1308" s="99" t="s">
        <v>194</v>
      </c>
      <c r="H1308" s="99" t="s">
        <v>195</v>
      </c>
      <c r="I1308" s="181" t="s">
        <v>74</v>
      </c>
      <c r="J1308" s="285" t="s">
        <v>161</v>
      </c>
      <c r="K1308" s="505">
        <f>ROUND(INDEX(TR_MARZO_2025!$D$50:$O$66,MATCH($I1308,TR_MARZO_2025!$C$50:$C$66,0),MATCH($E1308,TR_MARZO_2025!$D$48:$O$48,0)),LOOKUP($H1308,TR_MARZO_2025!$B$71:$C$73,TR_MARZO_2025!$C$71:$C$73))</f>
        <v>466.83</v>
      </c>
    </row>
    <row r="1309" spans="1:11" ht="16.5" x14ac:dyDescent="0.3">
      <c r="A1309" s="67" t="str">
        <f t="shared" si="64"/>
        <v>RAMTSuministroValle de México Centro</v>
      </c>
      <c r="B1309" s="250" t="str">
        <f t="shared" si="62"/>
        <v>RAMTUsuariosValle de México Centro</v>
      </c>
      <c r="C1309" s="67" t="str">
        <f t="shared" si="63"/>
        <v>RAMTSuministroUsuariosValle de México Centro</v>
      </c>
      <c r="E1309" s="192" t="s">
        <v>60</v>
      </c>
      <c r="F1309" s="99" t="s">
        <v>193</v>
      </c>
      <c r="G1309" s="99" t="s">
        <v>194</v>
      </c>
      <c r="H1309" s="99" t="s">
        <v>195</v>
      </c>
      <c r="I1309" s="181" t="s">
        <v>74</v>
      </c>
      <c r="J1309" s="285" t="s">
        <v>161</v>
      </c>
      <c r="K1309" s="505">
        <f>ROUND(INDEX(TR_MARZO_2025!$D$50:$O$66,MATCH($I1309,TR_MARZO_2025!$C$50:$C$66,0),MATCH($E1309,TR_MARZO_2025!$D$48:$O$48,0)),LOOKUP($H1309,TR_MARZO_2025!$B$71:$C$73,TR_MARZO_2025!$C$71:$C$73))</f>
        <v>466.83</v>
      </c>
    </row>
    <row r="1310" spans="1:11" ht="16.5" x14ac:dyDescent="0.3">
      <c r="A1310" s="67" t="str">
        <f t="shared" si="64"/>
        <v>DISTSuministroValle de México Centro</v>
      </c>
      <c r="B1310" s="250" t="str">
        <f t="shared" si="62"/>
        <v>DISTUsuariosValle de México Centro</v>
      </c>
      <c r="C1310" s="67" t="str">
        <f t="shared" si="63"/>
        <v>DISTSuministroUsuariosValle de México Centro</v>
      </c>
      <c r="E1310" s="192" t="s">
        <v>51</v>
      </c>
      <c r="F1310" s="99" t="s">
        <v>193</v>
      </c>
      <c r="G1310" s="99" t="s">
        <v>194</v>
      </c>
      <c r="H1310" s="99" t="s">
        <v>195</v>
      </c>
      <c r="I1310" s="181" t="s">
        <v>74</v>
      </c>
      <c r="J1310" s="285" t="s">
        <v>161</v>
      </c>
      <c r="K1310" s="505">
        <f>ROUND(INDEX(TR_MARZO_2025!$D$50:$O$66,MATCH($I1310,TR_MARZO_2025!$C$50:$C$66,0),MATCH($E1310,TR_MARZO_2025!$D$48:$O$48,0)),LOOKUP($H1310,TR_MARZO_2025!$B$71:$C$73,TR_MARZO_2025!$C$71:$C$73))</f>
        <v>1400.49</v>
      </c>
    </row>
    <row r="1311" spans="1:11" ht="16.5" x14ac:dyDescent="0.3">
      <c r="A1311" s="67" t="str">
        <f t="shared" si="64"/>
        <v>DITSuministroValle de México Centro</v>
      </c>
      <c r="B1311" s="250" t="str">
        <f t="shared" si="62"/>
        <v>DITUsuariosValle de México Centro</v>
      </c>
      <c r="C1311" s="67" t="str">
        <f t="shared" si="63"/>
        <v>DITSuministroUsuariosValle de México Centro</v>
      </c>
      <c r="E1311" s="192" t="s">
        <v>52</v>
      </c>
      <c r="F1311" s="99" t="s">
        <v>193</v>
      </c>
      <c r="G1311" s="99" t="s">
        <v>194</v>
      </c>
      <c r="H1311" s="99" t="s">
        <v>195</v>
      </c>
      <c r="I1311" s="181" t="s">
        <v>74</v>
      </c>
      <c r="J1311" s="285" t="s">
        <v>161</v>
      </c>
      <c r="K1311" s="505">
        <f>ROUND(INDEX(TR_MARZO_2025!$D$50:$O$66,MATCH($I1311,TR_MARZO_2025!$C$50:$C$66,0),MATCH($E1311,TR_MARZO_2025!$D$48:$O$48,0)),LOOKUP($H1311,TR_MARZO_2025!$B$71:$C$73,TR_MARZO_2025!$C$71:$C$73))</f>
        <v>1400.49</v>
      </c>
    </row>
    <row r="1312" spans="1:11" ht="16.5" x14ac:dyDescent="0.3">
      <c r="A1312" s="67" t="str">
        <f t="shared" si="64"/>
        <v>DB1SuministroValle de México Norte</v>
      </c>
      <c r="B1312" s="250" t="str">
        <f t="shared" si="62"/>
        <v>DB1UsuariosValle de México Norte</v>
      </c>
      <c r="C1312" s="67" t="str">
        <f t="shared" si="63"/>
        <v>DB1SuministroUsuariosValle de México Norte</v>
      </c>
      <c r="E1312" s="192" t="s">
        <v>48</v>
      </c>
      <c r="F1312" s="99" t="s">
        <v>193</v>
      </c>
      <c r="G1312" s="99" t="s">
        <v>194</v>
      </c>
      <c r="H1312" s="99" t="s">
        <v>195</v>
      </c>
      <c r="I1312" s="181" t="s">
        <v>75</v>
      </c>
      <c r="J1312" s="285" t="s">
        <v>161</v>
      </c>
      <c r="K1312" s="505">
        <f>ROUND(INDEX(TR_MARZO_2025!$D$50:$O$66,MATCH($I1312,TR_MARZO_2025!$C$50:$C$66,0),MATCH($E1312,TR_MARZO_2025!$D$48:$O$48,0)),LOOKUP($H1312,TR_MARZO_2025!$B$71:$C$73,TR_MARZO_2025!$C$71:$C$73))</f>
        <v>56.36</v>
      </c>
    </row>
    <row r="1313" spans="1:11" ht="16.5" x14ac:dyDescent="0.3">
      <c r="A1313" s="67" t="str">
        <f t="shared" si="64"/>
        <v>DB2SuministroValle de México Norte</v>
      </c>
      <c r="B1313" s="250" t="str">
        <f t="shared" si="62"/>
        <v>DB2UsuariosValle de México Norte</v>
      </c>
      <c r="C1313" s="67" t="str">
        <f t="shared" si="63"/>
        <v>DB2SuministroUsuariosValle de México Norte</v>
      </c>
      <c r="E1313" s="192" t="s">
        <v>50</v>
      </c>
      <c r="F1313" s="99" t="s">
        <v>193</v>
      </c>
      <c r="G1313" s="99" t="s">
        <v>194</v>
      </c>
      <c r="H1313" s="99" t="s">
        <v>195</v>
      </c>
      <c r="I1313" s="181" t="s">
        <v>75</v>
      </c>
      <c r="J1313" s="285" t="s">
        <v>161</v>
      </c>
      <c r="K1313" s="505">
        <f>ROUND(INDEX(TR_MARZO_2025!$D$50:$O$66,MATCH($I1313,TR_MARZO_2025!$C$50:$C$66,0),MATCH($E1313,TR_MARZO_2025!$D$48:$O$48,0)),LOOKUP($H1313,TR_MARZO_2025!$B$71:$C$73,TR_MARZO_2025!$C$71:$C$73))</f>
        <v>56.36</v>
      </c>
    </row>
    <row r="1314" spans="1:11" ht="16.5" x14ac:dyDescent="0.3">
      <c r="A1314" s="67" t="str">
        <f t="shared" si="64"/>
        <v>PDBTSuministroValle de México Norte</v>
      </c>
      <c r="B1314" s="250" t="str">
        <f t="shared" si="62"/>
        <v>PDBTUsuariosValle de México Norte</v>
      </c>
      <c r="C1314" s="67" t="str">
        <f t="shared" si="63"/>
        <v>PDBTSuministroUsuariosValle de México Norte</v>
      </c>
      <c r="E1314" s="192" t="s">
        <v>56</v>
      </c>
      <c r="F1314" s="99" t="s">
        <v>193</v>
      </c>
      <c r="G1314" s="99" t="s">
        <v>194</v>
      </c>
      <c r="H1314" s="99" t="s">
        <v>195</v>
      </c>
      <c r="I1314" s="181" t="s">
        <v>75</v>
      </c>
      <c r="J1314" s="285" t="s">
        <v>161</v>
      </c>
      <c r="K1314" s="505">
        <f>ROUND(INDEX(TR_MARZO_2025!$D$50:$O$66,MATCH($I1314,TR_MARZO_2025!$C$50:$C$66,0),MATCH($E1314,TR_MARZO_2025!$D$48:$O$48,0)),LOOKUP($H1314,TR_MARZO_2025!$B$71:$C$73,TR_MARZO_2025!$C$71:$C$73))</f>
        <v>56.36</v>
      </c>
    </row>
    <row r="1315" spans="1:11" ht="16.5" x14ac:dyDescent="0.3">
      <c r="A1315" s="67" t="str">
        <f t="shared" si="64"/>
        <v>GDBTSuministroValle de México Norte</v>
      </c>
      <c r="B1315" s="250" t="str">
        <f t="shared" si="62"/>
        <v>GDBTUsuariosValle de México Norte</v>
      </c>
      <c r="C1315" s="67" t="str">
        <f t="shared" si="63"/>
        <v>GDBTSuministroUsuariosValle de México Norte</v>
      </c>
      <c r="E1315" s="192" t="s">
        <v>53</v>
      </c>
      <c r="F1315" s="99" t="s">
        <v>193</v>
      </c>
      <c r="G1315" s="99" t="s">
        <v>194</v>
      </c>
      <c r="H1315" s="99" t="s">
        <v>195</v>
      </c>
      <c r="I1315" s="181" t="s">
        <v>75</v>
      </c>
      <c r="J1315" s="285" t="s">
        <v>161</v>
      </c>
      <c r="K1315" s="505">
        <f>ROUND(INDEX(TR_MARZO_2025!$D$50:$O$66,MATCH($I1315,TR_MARZO_2025!$C$50:$C$66,0),MATCH($E1315,TR_MARZO_2025!$D$48:$O$48,0)),LOOKUP($H1315,TR_MARZO_2025!$B$71:$C$73,TR_MARZO_2025!$C$71:$C$73))</f>
        <v>563.57000000000005</v>
      </c>
    </row>
    <row r="1316" spans="1:11" ht="16.5" x14ac:dyDescent="0.3">
      <c r="A1316" s="67" t="str">
        <f t="shared" si="64"/>
        <v>RABTSuministroValle de México Norte</v>
      </c>
      <c r="B1316" s="250" t="str">
        <f t="shared" si="62"/>
        <v>RABTUsuariosValle de México Norte</v>
      </c>
      <c r="C1316" s="67" t="str">
        <f t="shared" si="63"/>
        <v>RABTSuministroUsuariosValle de México Norte</v>
      </c>
      <c r="E1316" s="192" t="s">
        <v>59</v>
      </c>
      <c r="F1316" s="99" t="s">
        <v>193</v>
      </c>
      <c r="G1316" s="99" t="s">
        <v>194</v>
      </c>
      <c r="H1316" s="99" t="s">
        <v>195</v>
      </c>
      <c r="I1316" s="181" t="s">
        <v>75</v>
      </c>
      <c r="J1316" s="285" t="s">
        <v>161</v>
      </c>
      <c r="K1316" s="505">
        <f>ROUND(INDEX(TR_MARZO_2025!$D$50:$O$66,MATCH($I1316,TR_MARZO_2025!$C$50:$C$66,0),MATCH($E1316,TR_MARZO_2025!$D$48:$O$48,0)),LOOKUP($H1316,TR_MARZO_2025!$B$71:$C$73,TR_MARZO_2025!$C$71:$C$73))</f>
        <v>56.36</v>
      </c>
    </row>
    <row r="1317" spans="1:11" ht="16.5" x14ac:dyDescent="0.3">
      <c r="A1317" s="67" t="str">
        <f t="shared" si="64"/>
        <v>APBTSuministroValle de México Norte</v>
      </c>
      <c r="B1317" s="250" t="str">
        <f t="shared" si="62"/>
        <v>APBTUsuariosValle de México Norte</v>
      </c>
      <c r="C1317" s="67" t="str">
        <f t="shared" si="63"/>
        <v>APBTSuministroUsuariosValle de México Norte</v>
      </c>
      <c r="E1317" s="187" t="s">
        <v>57</v>
      </c>
      <c r="F1317" s="99" t="s">
        <v>193</v>
      </c>
      <c r="G1317" s="99" t="s">
        <v>194</v>
      </c>
      <c r="H1317" s="99" t="s">
        <v>195</v>
      </c>
      <c r="I1317" s="181" t="s">
        <v>75</v>
      </c>
      <c r="J1317" s="285" t="s">
        <v>161</v>
      </c>
      <c r="K1317" s="505">
        <f>ROUND(INDEX(TR_MARZO_2025!$D$50:$O$66,MATCH($I1317,TR_MARZO_2025!$C$50:$C$66,0),MATCH($E1317,TR_MARZO_2025!$D$48:$O$48,0)),LOOKUP($H1317,TR_MARZO_2025!$B$71:$C$73,TR_MARZO_2025!$C$71:$C$73))</f>
        <v>56.36</v>
      </c>
    </row>
    <row r="1318" spans="1:11" ht="16.5" x14ac:dyDescent="0.3">
      <c r="A1318" s="67" t="str">
        <f t="shared" si="64"/>
        <v>APMTSuministroValle de México Norte</v>
      </c>
      <c r="B1318" s="250" t="str">
        <f t="shared" si="62"/>
        <v>APMTUsuariosValle de México Norte</v>
      </c>
      <c r="C1318" s="67" t="str">
        <f t="shared" si="63"/>
        <v>APMTSuministroUsuariosValle de México Norte</v>
      </c>
      <c r="E1318" s="187" t="s">
        <v>58</v>
      </c>
      <c r="F1318" s="99" t="s">
        <v>193</v>
      </c>
      <c r="G1318" s="99" t="s">
        <v>194</v>
      </c>
      <c r="H1318" s="99" t="s">
        <v>195</v>
      </c>
      <c r="I1318" s="181" t="s">
        <v>75</v>
      </c>
      <c r="J1318" s="285" t="s">
        <v>161</v>
      </c>
      <c r="K1318" s="505">
        <f>ROUND(INDEX(TR_MARZO_2025!$D$50:$O$66,MATCH($I1318,TR_MARZO_2025!$C$50:$C$66,0),MATCH($E1318,TR_MARZO_2025!$D$48:$O$48,0)),LOOKUP($H1318,TR_MARZO_2025!$B$71:$C$73,TR_MARZO_2025!$C$71:$C$73))</f>
        <v>563.57000000000005</v>
      </c>
    </row>
    <row r="1319" spans="1:11" ht="16.5" x14ac:dyDescent="0.3">
      <c r="A1319" s="67" t="str">
        <f t="shared" si="64"/>
        <v>GDMTHSuministroValle de México Norte</v>
      </c>
      <c r="B1319" s="250" t="str">
        <f t="shared" si="62"/>
        <v>GDMTHUsuariosValle de México Norte</v>
      </c>
      <c r="C1319" s="67" t="str">
        <f t="shared" si="63"/>
        <v>GDMTHSuministroUsuariosValle de México Norte</v>
      </c>
      <c r="E1319" s="180" t="s">
        <v>54</v>
      </c>
      <c r="F1319" s="99" t="s">
        <v>193</v>
      </c>
      <c r="G1319" s="99" t="s">
        <v>194</v>
      </c>
      <c r="H1319" s="99" t="s">
        <v>195</v>
      </c>
      <c r="I1319" s="181" t="s">
        <v>75</v>
      </c>
      <c r="J1319" s="285" t="s">
        <v>161</v>
      </c>
      <c r="K1319" s="505">
        <f>ROUND(INDEX(TR_MARZO_2025!$D$50:$O$66,MATCH($I1319,TR_MARZO_2025!$C$50:$C$66,0),MATCH($E1319,TR_MARZO_2025!$D$48:$O$48,0)),LOOKUP($H1319,TR_MARZO_2025!$B$71:$C$73,TR_MARZO_2025!$C$71:$C$73))</f>
        <v>563.57000000000005</v>
      </c>
    </row>
    <row r="1320" spans="1:11" ht="16.5" x14ac:dyDescent="0.3">
      <c r="A1320" s="67" t="str">
        <f t="shared" si="64"/>
        <v>GDMTOSuministroValle de México Norte</v>
      </c>
      <c r="B1320" s="250" t="str">
        <f t="shared" si="62"/>
        <v>GDMTOUsuariosValle de México Norte</v>
      </c>
      <c r="C1320" s="67" t="str">
        <f t="shared" si="63"/>
        <v>GDMTOSuministroUsuariosValle de México Norte</v>
      </c>
      <c r="E1320" s="180" t="s">
        <v>55</v>
      </c>
      <c r="F1320" s="99" t="s">
        <v>193</v>
      </c>
      <c r="G1320" s="99" t="s">
        <v>194</v>
      </c>
      <c r="H1320" s="99" t="s">
        <v>195</v>
      </c>
      <c r="I1320" s="181" t="s">
        <v>75</v>
      </c>
      <c r="J1320" s="285" t="s">
        <v>161</v>
      </c>
      <c r="K1320" s="505">
        <f>ROUND(INDEX(TR_MARZO_2025!$D$50:$O$66,MATCH($I1320,TR_MARZO_2025!$C$50:$C$66,0),MATCH($E1320,TR_MARZO_2025!$D$48:$O$48,0)),LOOKUP($H1320,TR_MARZO_2025!$B$71:$C$73,TR_MARZO_2025!$C$71:$C$73))</f>
        <v>563.57000000000005</v>
      </c>
    </row>
    <row r="1321" spans="1:11" ht="16.5" x14ac:dyDescent="0.3">
      <c r="A1321" s="67" t="str">
        <f t="shared" si="64"/>
        <v>RAMTSuministroValle de México Norte</v>
      </c>
      <c r="B1321" s="250" t="str">
        <f t="shared" si="62"/>
        <v>RAMTUsuariosValle de México Norte</v>
      </c>
      <c r="C1321" s="67" t="str">
        <f t="shared" si="63"/>
        <v>RAMTSuministroUsuariosValle de México Norte</v>
      </c>
      <c r="E1321" s="192" t="s">
        <v>60</v>
      </c>
      <c r="F1321" s="99" t="s">
        <v>193</v>
      </c>
      <c r="G1321" s="99" t="s">
        <v>194</v>
      </c>
      <c r="H1321" s="99" t="s">
        <v>195</v>
      </c>
      <c r="I1321" s="181" t="s">
        <v>75</v>
      </c>
      <c r="J1321" s="285" t="s">
        <v>161</v>
      </c>
      <c r="K1321" s="505">
        <f>ROUND(INDEX(TR_MARZO_2025!$D$50:$O$66,MATCH($I1321,TR_MARZO_2025!$C$50:$C$66,0),MATCH($E1321,TR_MARZO_2025!$D$48:$O$48,0)),LOOKUP($H1321,TR_MARZO_2025!$B$71:$C$73,TR_MARZO_2025!$C$71:$C$73))</f>
        <v>563.57000000000005</v>
      </c>
    </row>
    <row r="1322" spans="1:11" ht="16.5" x14ac:dyDescent="0.3">
      <c r="A1322" s="67" t="str">
        <f t="shared" si="64"/>
        <v>DISTSuministroValle de México Norte</v>
      </c>
      <c r="B1322" s="250" t="str">
        <f t="shared" si="62"/>
        <v>DISTUsuariosValle de México Norte</v>
      </c>
      <c r="C1322" s="67" t="str">
        <f t="shared" si="63"/>
        <v>DISTSuministroUsuariosValle de México Norte</v>
      </c>
      <c r="E1322" s="192" t="s">
        <v>51</v>
      </c>
      <c r="F1322" s="99" t="s">
        <v>193</v>
      </c>
      <c r="G1322" s="99" t="s">
        <v>194</v>
      </c>
      <c r="H1322" s="99" t="s">
        <v>195</v>
      </c>
      <c r="I1322" s="181" t="s">
        <v>75</v>
      </c>
      <c r="J1322" s="285" t="s">
        <v>161</v>
      </c>
      <c r="K1322" s="505">
        <f>ROUND(INDEX(TR_MARZO_2025!$D$50:$O$66,MATCH($I1322,TR_MARZO_2025!$C$50:$C$66,0),MATCH($E1322,TR_MARZO_2025!$D$48:$O$48,0)),LOOKUP($H1322,TR_MARZO_2025!$B$71:$C$73,TR_MARZO_2025!$C$71:$C$73))</f>
        <v>1690.72</v>
      </c>
    </row>
    <row r="1323" spans="1:11" ht="16.5" x14ac:dyDescent="0.3">
      <c r="A1323" s="67" t="str">
        <f t="shared" si="64"/>
        <v>DITSuministroValle de México Norte</v>
      </c>
      <c r="B1323" s="250" t="str">
        <f t="shared" si="62"/>
        <v>DITUsuariosValle de México Norte</v>
      </c>
      <c r="C1323" s="67" t="str">
        <f t="shared" si="63"/>
        <v>DITSuministroUsuariosValle de México Norte</v>
      </c>
      <c r="E1323" s="192" t="s">
        <v>52</v>
      </c>
      <c r="F1323" s="99" t="s">
        <v>193</v>
      </c>
      <c r="G1323" s="99" t="s">
        <v>194</v>
      </c>
      <c r="H1323" s="99" t="s">
        <v>195</v>
      </c>
      <c r="I1323" s="181" t="s">
        <v>75</v>
      </c>
      <c r="J1323" s="285" t="s">
        <v>161</v>
      </c>
      <c r="K1323" s="505">
        <f>ROUND(INDEX(TR_MARZO_2025!$D$50:$O$66,MATCH($I1323,TR_MARZO_2025!$C$50:$C$66,0),MATCH($E1323,TR_MARZO_2025!$D$48:$O$48,0)),LOOKUP($H1323,TR_MARZO_2025!$B$71:$C$73,TR_MARZO_2025!$C$71:$C$73))</f>
        <v>1690.72</v>
      </c>
    </row>
    <row r="1324" spans="1:11" ht="16.5" x14ac:dyDescent="0.3">
      <c r="A1324" s="67" t="str">
        <f t="shared" si="64"/>
        <v>DB1SuministroValle de México Sur</v>
      </c>
      <c r="B1324" s="250" t="str">
        <f t="shared" ref="B1324:B1387" si="65">E1324&amp;H1324&amp;I1324</f>
        <v>DB1UsuariosValle de México Sur</v>
      </c>
      <c r="C1324" s="67" t="str">
        <f t="shared" si="63"/>
        <v>DB1SuministroUsuariosValle de México Sur</v>
      </c>
      <c r="E1324" s="192" t="s">
        <v>48</v>
      </c>
      <c r="F1324" s="99" t="s">
        <v>193</v>
      </c>
      <c r="G1324" s="99" t="s">
        <v>194</v>
      </c>
      <c r="H1324" s="99" t="s">
        <v>195</v>
      </c>
      <c r="I1324" s="181" t="s">
        <v>76</v>
      </c>
      <c r="J1324" s="285" t="s">
        <v>161</v>
      </c>
      <c r="K1324" s="505">
        <f>ROUND(INDEX(TR_MARZO_2025!$D$50:$O$66,MATCH($I1324,TR_MARZO_2025!$C$50:$C$66,0),MATCH($E1324,TR_MARZO_2025!$D$48:$O$48,0)),LOOKUP($H1324,TR_MARZO_2025!$B$71:$C$73,TR_MARZO_2025!$C$71:$C$73))</f>
        <v>44.88</v>
      </c>
    </row>
    <row r="1325" spans="1:11" ht="16.5" x14ac:dyDescent="0.3">
      <c r="A1325" s="67" t="str">
        <f t="shared" si="64"/>
        <v>DB2SuministroValle de México Sur</v>
      </c>
      <c r="B1325" s="250" t="str">
        <f t="shared" si="65"/>
        <v>DB2UsuariosValle de México Sur</v>
      </c>
      <c r="C1325" s="67" t="str">
        <f t="shared" si="63"/>
        <v>DB2SuministroUsuariosValle de México Sur</v>
      </c>
      <c r="E1325" s="192" t="s">
        <v>50</v>
      </c>
      <c r="F1325" s="99" t="s">
        <v>193</v>
      </c>
      <c r="G1325" s="99" t="s">
        <v>194</v>
      </c>
      <c r="H1325" s="99" t="s">
        <v>195</v>
      </c>
      <c r="I1325" s="181" t="s">
        <v>76</v>
      </c>
      <c r="J1325" s="285" t="s">
        <v>161</v>
      </c>
      <c r="K1325" s="505">
        <f>ROUND(INDEX(TR_MARZO_2025!$D$50:$O$66,MATCH($I1325,TR_MARZO_2025!$C$50:$C$66,0),MATCH($E1325,TR_MARZO_2025!$D$48:$O$48,0)),LOOKUP($H1325,TR_MARZO_2025!$B$71:$C$73,TR_MARZO_2025!$C$71:$C$73))</f>
        <v>44.88</v>
      </c>
    </row>
    <row r="1326" spans="1:11" ht="16.5" x14ac:dyDescent="0.3">
      <c r="A1326" s="67" t="str">
        <f t="shared" si="64"/>
        <v>PDBTSuministroValle de México Sur</v>
      </c>
      <c r="B1326" s="250" t="str">
        <f t="shared" si="65"/>
        <v>PDBTUsuariosValle de México Sur</v>
      </c>
      <c r="C1326" s="67" t="str">
        <f t="shared" si="63"/>
        <v>PDBTSuministroUsuariosValle de México Sur</v>
      </c>
      <c r="E1326" s="192" t="s">
        <v>56</v>
      </c>
      <c r="F1326" s="99" t="s">
        <v>193</v>
      </c>
      <c r="G1326" s="99" t="s">
        <v>194</v>
      </c>
      <c r="H1326" s="99" t="s">
        <v>195</v>
      </c>
      <c r="I1326" s="181" t="s">
        <v>76</v>
      </c>
      <c r="J1326" s="285" t="s">
        <v>161</v>
      </c>
      <c r="K1326" s="505">
        <f>ROUND(INDEX(TR_MARZO_2025!$D$50:$O$66,MATCH($I1326,TR_MARZO_2025!$C$50:$C$66,0),MATCH($E1326,TR_MARZO_2025!$D$48:$O$48,0)),LOOKUP($H1326,TR_MARZO_2025!$B$71:$C$73,TR_MARZO_2025!$C$71:$C$73))</f>
        <v>44.88</v>
      </c>
    </row>
    <row r="1327" spans="1:11" ht="16.5" x14ac:dyDescent="0.3">
      <c r="A1327" s="67" t="str">
        <f t="shared" si="64"/>
        <v>GDBTSuministroValle de México Sur</v>
      </c>
      <c r="B1327" s="250" t="str">
        <f t="shared" si="65"/>
        <v>GDBTUsuariosValle de México Sur</v>
      </c>
      <c r="C1327" s="67" t="str">
        <f t="shared" si="63"/>
        <v>GDBTSuministroUsuariosValle de México Sur</v>
      </c>
      <c r="E1327" s="192" t="s">
        <v>53</v>
      </c>
      <c r="F1327" s="99" t="s">
        <v>193</v>
      </c>
      <c r="G1327" s="99" t="s">
        <v>194</v>
      </c>
      <c r="H1327" s="99" t="s">
        <v>195</v>
      </c>
      <c r="I1327" s="181" t="s">
        <v>76</v>
      </c>
      <c r="J1327" s="285" t="s">
        <v>161</v>
      </c>
      <c r="K1327" s="505">
        <f>ROUND(INDEX(TR_MARZO_2025!$D$50:$O$66,MATCH($I1327,TR_MARZO_2025!$C$50:$C$66,0),MATCH($E1327,TR_MARZO_2025!$D$48:$O$48,0)),LOOKUP($H1327,TR_MARZO_2025!$B$71:$C$73,TR_MARZO_2025!$C$71:$C$73))</f>
        <v>448.77</v>
      </c>
    </row>
    <row r="1328" spans="1:11" ht="16.5" x14ac:dyDescent="0.3">
      <c r="A1328" s="67" t="str">
        <f t="shared" si="64"/>
        <v>RABTSuministroValle de México Sur</v>
      </c>
      <c r="B1328" s="250" t="str">
        <f t="shared" si="65"/>
        <v>RABTUsuariosValle de México Sur</v>
      </c>
      <c r="C1328" s="67" t="str">
        <f t="shared" si="63"/>
        <v>RABTSuministroUsuariosValle de México Sur</v>
      </c>
      <c r="E1328" s="192" t="s">
        <v>59</v>
      </c>
      <c r="F1328" s="99" t="s">
        <v>193</v>
      </c>
      <c r="G1328" s="99" t="s">
        <v>194</v>
      </c>
      <c r="H1328" s="99" t="s">
        <v>195</v>
      </c>
      <c r="I1328" s="181" t="s">
        <v>76</v>
      </c>
      <c r="J1328" s="285" t="s">
        <v>161</v>
      </c>
      <c r="K1328" s="505">
        <f>ROUND(INDEX(TR_MARZO_2025!$D$50:$O$66,MATCH($I1328,TR_MARZO_2025!$C$50:$C$66,0),MATCH($E1328,TR_MARZO_2025!$D$48:$O$48,0)),LOOKUP($H1328,TR_MARZO_2025!$B$71:$C$73,TR_MARZO_2025!$C$71:$C$73))</f>
        <v>44.88</v>
      </c>
    </row>
    <row r="1329" spans="1:11" ht="16.5" x14ac:dyDescent="0.3">
      <c r="A1329" s="67" t="str">
        <f t="shared" si="64"/>
        <v>APBTSuministroValle de México Sur</v>
      </c>
      <c r="B1329" s="250" t="str">
        <f t="shared" si="65"/>
        <v>APBTUsuariosValle de México Sur</v>
      </c>
      <c r="C1329" s="67" t="str">
        <f t="shared" si="63"/>
        <v>APBTSuministroUsuariosValle de México Sur</v>
      </c>
      <c r="E1329" s="187" t="s">
        <v>57</v>
      </c>
      <c r="F1329" s="99" t="s">
        <v>193</v>
      </c>
      <c r="G1329" s="99" t="s">
        <v>194</v>
      </c>
      <c r="H1329" s="99" t="s">
        <v>195</v>
      </c>
      <c r="I1329" s="181" t="s">
        <v>76</v>
      </c>
      <c r="J1329" s="285" t="s">
        <v>161</v>
      </c>
      <c r="K1329" s="505">
        <f>ROUND(INDEX(TR_MARZO_2025!$D$50:$O$66,MATCH($I1329,TR_MARZO_2025!$C$50:$C$66,0),MATCH($E1329,TR_MARZO_2025!$D$48:$O$48,0)),LOOKUP($H1329,TR_MARZO_2025!$B$71:$C$73,TR_MARZO_2025!$C$71:$C$73))</f>
        <v>44.88</v>
      </c>
    </row>
    <row r="1330" spans="1:11" ht="16.5" x14ac:dyDescent="0.3">
      <c r="A1330" s="67" t="str">
        <f t="shared" si="64"/>
        <v>APMTSuministroValle de México Sur</v>
      </c>
      <c r="B1330" s="250" t="str">
        <f t="shared" si="65"/>
        <v>APMTUsuariosValle de México Sur</v>
      </c>
      <c r="C1330" s="67" t="str">
        <f t="shared" si="63"/>
        <v>APMTSuministroUsuariosValle de México Sur</v>
      </c>
      <c r="E1330" s="187" t="s">
        <v>58</v>
      </c>
      <c r="F1330" s="99" t="s">
        <v>193</v>
      </c>
      <c r="G1330" s="99" t="s">
        <v>194</v>
      </c>
      <c r="H1330" s="99" t="s">
        <v>195</v>
      </c>
      <c r="I1330" s="181" t="s">
        <v>76</v>
      </c>
      <c r="J1330" s="285" t="s">
        <v>161</v>
      </c>
      <c r="K1330" s="505">
        <f>ROUND(INDEX(TR_MARZO_2025!$D$50:$O$66,MATCH($I1330,TR_MARZO_2025!$C$50:$C$66,0),MATCH($E1330,TR_MARZO_2025!$D$48:$O$48,0)),LOOKUP($H1330,TR_MARZO_2025!$B$71:$C$73,TR_MARZO_2025!$C$71:$C$73))</f>
        <v>448.77</v>
      </c>
    </row>
    <row r="1331" spans="1:11" ht="16.5" x14ac:dyDescent="0.3">
      <c r="A1331" s="67" t="str">
        <f t="shared" si="64"/>
        <v>GDMTHSuministroValle de México Sur</v>
      </c>
      <c r="B1331" s="250" t="str">
        <f t="shared" si="65"/>
        <v>GDMTHUsuariosValle de México Sur</v>
      </c>
      <c r="C1331" s="67" t="str">
        <f t="shared" si="63"/>
        <v>GDMTHSuministroUsuariosValle de México Sur</v>
      </c>
      <c r="E1331" s="180" t="s">
        <v>54</v>
      </c>
      <c r="F1331" s="99" t="s">
        <v>193</v>
      </c>
      <c r="G1331" s="99" t="s">
        <v>194</v>
      </c>
      <c r="H1331" s="99" t="s">
        <v>195</v>
      </c>
      <c r="I1331" s="181" t="s">
        <v>76</v>
      </c>
      <c r="J1331" s="285" t="s">
        <v>161</v>
      </c>
      <c r="K1331" s="505">
        <f>ROUND(INDEX(TR_MARZO_2025!$D$50:$O$66,MATCH($I1331,TR_MARZO_2025!$C$50:$C$66,0),MATCH($E1331,TR_MARZO_2025!$D$48:$O$48,0)),LOOKUP($H1331,TR_MARZO_2025!$B$71:$C$73,TR_MARZO_2025!$C$71:$C$73))</f>
        <v>448.77</v>
      </c>
    </row>
    <row r="1332" spans="1:11" ht="16.5" x14ac:dyDescent="0.3">
      <c r="A1332" s="67" t="str">
        <f t="shared" si="64"/>
        <v>GDMTOSuministroValle de México Sur</v>
      </c>
      <c r="B1332" s="250" t="str">
        <f t="shared" si="65"/>
        <v>GDMTOUsuariosValle de México Sur</v>
      </c>
      <c r="C1332" s="67" t="str">
        <f t="shared" si="63"/>
        <v>GDMTOSuministroUsuariosValle de México Sur</v>
      </c>
      <c r="E1332" s="180" t="s">
        <v>55</v>
      </c>
      <c r="F1332" s="99" t="s">
        <v>193</v>
      </c>
      <c r="G1332" s="99" t="s">
        <v>194</v>
      </c>
      <c r="H1332" s="99" t="s">
        <v>195</v>
      </c>
      <c r="I1332" s="181" t="s">
        <v>76</v>
      </c>
      <c r="J1332" s="285" t="s">
        <v>161</v>
      </c>
      <c r="K1332" s="505">
        <f>ROUND(INDEX(TR_MARZO_2025!$D$50:$O$66,MATCH($I1332,TR_MARZO_2025!$C$50:$C$66,0),MATCH($E1332,TR_MARZO_2025!$D$48:$O$48,0)),LOOKUP($H1332,TR_MARZO_2025!$B$71:$C$73,TR_MARZO_2025!$C$71:$C$73))</f>
        <v>448.77</v>
      </c>
    </row>
    <row r="1333" spans="1:11" ht="16.5" x14ac:dyDescent="0.3">
      <c r="A1333" s="67" t="str">
        <f t="shared" si="64"/>
        <v>RAMTSuministroValle de México Sur</v>
      </c>
      <c r="B1333" s="250" t="str">
        <f t="shared" si="65"/>
        <v>RAMTUsuariosValle de México Sur</v>
      </c>
      <c r="C1333" s="67" t="str">
        <f t="shared" si="63"/>
        <v>RAMTSuministroUsuariosValle de México Sur</v>
      </c>
      <c r="E1333" s="192" t="s">
        <v>60</v>
      </c>
      <c r="F1333" s="99" t="s">
        <v>193</v>
      </c>
      <c r="G1333" s="99" t="s">
        <v>194</v>
      </c>
      <c r="H1333" s="99" t="s">
        <v>195</v>
      </c>
      <c r="I1333" s="181" t="s">
        <v>76</v>
      </c>
      <c r="J1333" s="285" t="s">
        <v>161</v>
      </c>
      <c r="K1333" s="505">
        <f>ROUND(INDEX(TR_MARZO_2025!$D$50:$O$66,MATCH($I1333,TR_MARZO_2025!$C$50:$C$66,0),MATCH($E1333,TR_MARZO_2025!$D$48:$O$48,0)),LOOKUP($H1333,TR_MARZO_2025!$B$71:$C$73,TR_MARZO_2025!$C$71:$C$73))</f>
        <v>448.77</v>
      </c>
    </row>
    <row r="1334" spans="1:11" ht="16.5" x14ac:dyDescent="0.3">
      <c r="A1334" s="67" t="str">
        <f t="shared" si="64"/>
        <v>DISTSuministroValle de México Sur</v>
      </c>
      <c r="B1334" s="250" t="str">
        <f t="shared" si="65"/>
        <v>DISTUsuariosValle de México Sur</v>
      </c>
      <c r="C1334" s="67" t="str">
        <f t="shared" si="63"/>
        <v>DISTSuministroUsuariosValle de México Sur</v>
      </c>
      <c r="E1334" s="192" t="s">
        <v>51</v>
      </c>
      <c r="F1334" s="99" t="s">
        <v>193</v>
      </c>
      <c r="G1334" s="99" t="s">
        <v>194</v>
      </c>
      <c r="H1334" s="99" t="s">
        <v>195</v>
      </c>
      <c r="I1334" s="181" t="s">
        <v>76</v>
      </c>
      <c r="J1334" s="285" t="s">
        <v>161</v>
      </c>
      <c r="K1334" s="505">
        <f>ROUND(INDEX(TR_MARZO_2025!$D$50:$O$66,MATCH($I1334,TR_MARZO_2025!$C$50:$C$66,0),MATCH($E1334,TR_MARZO_2025!$D$48:$O$48,0)),LOOKUP($H1334,TR_MARZO_2025!$B$71:$C$73,TR_MARZO_2025!$C$71:$C$73))</f>
        <v>1346.31</v>
      </c>
    </row>
    <row r="1335" spans="1:11" ht="16.5" x14ac:dyDescent="0.3">
      <c r="A1335" s="67" t="str">
        <f t="shared" si="64"/>
        <v>DITSuministroValle de México Sur</v>
      </c>
      <c r="B1335" s="250" t="str">
        <f t="shared" si="65"/>
        <v>DITUsuariosValle de México Sur</v>
      </c>
      <c r="C1335" s="67" t="str">
        <f t="shared" si="63"/>
        <v>DITSuministroUsuariosValle de México Sur</v>
      </c>
      <c r="E1335" s="192" t="s">
        <v>52</v>
      </c>
      <c r="F1335" s="99" t="s">
        <v>193</v>
      </c>
      <c r="G1335" s="99" t="s">
        <v>194</v>
      </c>
      <c r="H1335" s="99" t="s">
        <v>195</v>
      </c>
      <c r="I1335" s="181" t="s">
        <v>76</v>
      </c>
      <c r="J1335" s="285" t="s">
        <v>161</v>
      </c>
      <c r="K1335" s="505">
        <f>ROUND(INDEX(TR_MARZO_2025!$D$50:$O$66,MATCH($I1335,TR_MARZO_2025!$C$50:$C$66,0),MATCH($E1335,TR_MARZO_2025!$D$48:$O$48,0)),LOOKUP($H1335,TR_MARZO_2025!$B$71:$C$73,TR_MARZO_2025!$C$71:$C$73))</f>
        <v>1346.31</v>
      </c>
    </row>
    <row r="1336" spans="1:11" ht="16.5" x14ac:dyDescent="0.3">
      <c r="A1336" s="67" t="str">
        <f t="shared" si="64"/>
        <v>DB1SCnMEMBaja California</v>
      </c>
      <c r="B1336" s="250" t="str">
        <f t="shared" si="65"/>
        <v>DB1EnergíaBaja California</v>
      </c>
      <c r="C1336" s="67" t="str">
        <f t="shared" si="63"/>
        <v>DB1SCnMEMEnergíaBaja California</v>
      </c>
      <c r="E1336" s="192" t="s">
        <v>48</v>
      </c>
      <c r="F1336" s="99" t="s">
        <v>196</v>
      </c>
      <c r="G1336" s="99" t="s">
        <v>184</v>
      </c>
      <c r="H1336" s="181" t="s">
        <v>135</v>
      </c>
      <c r="I1336" s="99" t="s">
        <v>49</v>
      </c>
      <c r="J1336" s="285" t="s">
        <v>161</v>
      </c>
      <c r="K1336" s="505">
        <f>+ROUND(TR_MARZO_2025!$C$21,LOOKUP($H1336,TR_MARZO_2025!$B$71:$C$73,TR_MARZO_2025!$C$71:$C$73))</f>
        <v>6.1999999999999998E-3</v>
      </c>
    </row>
    <row r="1337" spans="1:11" ht="16.5" x14ac:dyDescent="0.3">
      <c r="A1337" s="67" t="str">
        <f t="shared" si="64"/>
        <v>DB2SCnMEMBaja California</v>
      </c>
      <c r="B1337" s="250" t="str">
        <f t="shared" si="65"/>
        <v>DB2EnergíaBaja California</v>
      </c>
      <c r="C1337" s="67" t="str">
        <f t="shared" si="63"/>
        <v>DB2SCnMEMEnergíaBaja California</v>
      </c>
      <c r="E1337" s="192" t="s">
        <v>50</v>
      </c>
      <c r="F1337" s="99" t="s">
        <v>196</v>
      </c>
      <c r="G1337" s="99" t="s">
        <v>184</v>
      </c>
      <c r="H1337" s="181" t="s">
        <v>135</v>
      </c>
      <c r="I1337" s="99" t="s">
        <v>49</v>
      </c>
      <c r="J1337" s="285" t="s">
        <v>161</v>
      </c>
      <c r="K1337" s="505">
        <f>+ROUND(TR_MARZO_2025!$C$21,LOOKUP($H1337,TR_MARZO_2025!$B$71:$C$73,TR_MARZO_2025!$C$71:$C$73))</f>
        <v>6.1999999999999998E-3</v>
      </c>
    </row>
    <row r="1338" spans="1:11" ht="16.5" x14ac:dyDescent="0.3">
      <c r="A1338" s="67" t="str">
        <f t="shared" si="64"/>
        <v>PDBTSCnMEMBaja California</v>
      </c>
      <c r="B1338" s="250" t="str">
        <f t="shared" si="65"/>
        <v>PDBTEnergíaBaja California</v>
      </c>
      <c r="C1338" s="67" t="str">
        <f t="shared" si="63"/>
        <v>PDBTSCnMEMEnergíaBaja California</v>
      </c>
      <c r="E1338" s="192" t="s">
        <v>56</v>
      </c>
      <c r="F1338" s="99" t="s">
        <v>196</v>
      </c>
      <c r="G1338" s="99" t="s">
        <v>184</v>
      </c>
      <c r="H1338" s="181" t="s">
        <v>135</v>
      </c>
      <c r="I1338" s="99" t="s">
        <v>49</v>
      </c>
      <c r="J1338" s="285" t="s">
        <v>161</v>
      </c>
      <c r="K1338" s="505">
        <f>+ROUND(TR_MARZO_2025!$C$21,LOOKUP($H1338,TR_MARZO_2025!$B$71:$C$73,TR_MARZO_2025!$C$71:$C$73))</f>
        <v>6.1999999999999998E-3</v>
      </c>
    </row>
    <row r="1339" spans="1:11" ht="16.5" x14ac:dyDescent="0.3">
      <c r="A1339" s="67" t="str">
        <f t="shared" si="64"/>
        <v>GDBTSCnMEMBaja California</v>
      </c>
      <c r="B1339" s="250" t="str">
        <f t="shared" si="65"/>
        <v>GDBTEnergíaBaja California</v>
      </c>
      <c r="C1339" s="67" t="str">
        <f t="shared" si="63"/>
        <v>GDBTSCnMEMEnergíaBaja California</v>
      </c>
      <c r="E1339" s="192" t="s">
        <v>53</v>
      </c>
      <c r="F1339" s="99" t="s">
        <v>196</v>
      </c>
      <c r="G1339" s="99" t="s">
        <v>184</v>
      </c>
      <c r="H1339" s="181" t="s">
        <v>135</v>
      </c>
      <c r="I1339" s="99" t="s">
        <v>49</v>
      </c>
      <c r="J1339" s="285" t="s">
        <v>161</v>
      </c>
      <c r="K1339" s="505">
        <f>+ROUND(TR_MARZO_2025!$C$21,LOOKUP($H1339,TR_MARZO_2025!$B$71:$C$73,TR_MARZO_2025!$C$71:$C$73))</f>
        <v>6.1999999999999998E-3</v>
      </c>
    </row>
    <row r="1340" spans="1:11" ht="16.5" x14ac:dyDescent="0.3">
      <c r="A1340" s="67" t="str">
        <f t="shared" si="64"/>
        <v>RABTSCnMEMBaja California</v>
      </c>
      <c r="B1340" s="250" t="str">
        <f t="shared" si="65"/>
        <v>RABTEnergíaBaja California</v>
      </c>
      <c r="C1340" s="67" t="str">
        <f t="shared" si="63"/>
        <v>RABTSCnMEMEnergíaBaja California</v>
      </c>
      <c r="E1340" s="192" t="s">
        <v>59</v>
      </c>
      <c r="F1340" s="99" t="s">
        <v>196</v>
      </c>
      <c r="G1340" s="99" t="s">
        <v>184</v>
      </c>
      <c r="H1340" s="181" t="s">
        <v>135</v>
      </c>
      <c r="I1340" s="99" t="s">
        <v>49</v>
      </c>
      <c r="J1340" s="285" t="s">
        <v>161</v>
      </c>
      <c r="K1340" s="505">
        <f>+ROUND(TR_MARZO_2025!$C$21,LOOKUP($H1340,TR_MARZO_2025!$B$71:$C$73,TR_MARZO_2025!$C$71:$C$73))</f>
        <v>6.1999999999999998E-3</v>
      </c>
    </row>
    <row r="1341" spans="1:11" ht="16.5" x14ac:dyDescent="0.3">
      <c r="A1341" s="67" t="str">
        <f t="shared" si="64"/>
        <v>APBTSCnMEMBaja California</v>
      </c>
      <c r="B1341" s="250" t="str">
        <f t="shared" si="65"/>
        <v>APBTEnergíaBaja California</v>
      </c>
      <c r="C1341" s="67" t="str">
        <f t="shared" si="63"/>
        <v>APBTSCnMEMEnergíaBaja California</v>
      </c>
      <c r="E1341" s="187" t="s">
        <v>57</v>
      </c>
      <c r="F1341" s="99" t="s">
        <v>196</v>
      </c>
      <c r="G1341" s="99" t="s">
        <v>184</v>
      </c>
      <c r="H1341" s="181" t="s">
        <v>135</v>
      </c>
      <c r="I1341" s="99" t="s">
        <v>49</v>
      </c>
      <c r="J1341" s="285" t="s">
        <v>161</v>
      </c>
      <c r="K1341" s="505">
        <f>+ROUND(TR_MARZO_2025!$C$21,LOOKUP($H1341,TR_MARZO_2025!$B$71:$C$73,TR_MARZO_2025!$C$71:$C$73))</f>
        <v>6.1999999999999998E-3</v>
      </c>
    </row>
    <row r="1342" spans="1:11" ht="16.5" x14ac:dyDescent="0.3">
      <c r="A1342" s="67" t="str">
        <f t="shared" si="64"/>
        <v>APMTSCnMEMBaja California</v>
      </c>
      <c r="B1342" s="250" t="str">
        <f t="shared" si="65"/>
        <v>APMTEnergíaBaja California</v>
      </c>
      <c r="C1342" s="67" t="str">
        <f t="shared" si="63"/>
        <v>APMTSCnMEMEnergíaBaja California</v>
      </c>
      <c r="E1342" s="187" t="s">
        <v>58</v>
      </c>
      <c r="F1342" s="99" t="s">
        <v>196</v>
      </c>
      <c r="G1342" s="99" t="s">
        <v>184</v>
      </c>
      <c r="H1342" s="181" t="s">
        <v>135</v>
      </c>
      <c r="I1342" s="99" t="s">
        <v>49</v>
      </c>
      <c r="J1342" s="285" t="s">
        <v>161</v>
      </c>
      <c r="K1342" s="505">
        <f>+ROUND(TR_MARZO_2025!$C$21,LOOKUP($H1342,TR_MARZO_2025!$B$71:$C$73,TR_MARZO_2025!$C$71:$C$73))</f>
        <v>6.1999999999999998E-3</v>
      </c>
    </row>
    <row r="1343" spans="1:11" ht="16.5" x14ac:dyDescent="0.3">
      <c r="A1343" s="67" t="str">
        <f t="shared" si="64"/>
        <v>GDMTHSCnMEMBaja California</v>
      </c>
      <c r="B1343" s="250" t="str">
        <f t="shared" si="65"/>
        <v>GDMTHEnergíaBaja California</v>
      </c>
      <c r="C1343" s="67" t="str">
        <f t="shared" si="63"/>
        <v>GDMTHSCnMEMEnergíaBaja California</v>
      </c>
      <c r="E1343" s="180" t="s">
        <v>54</v>
      </c>
      <c r="F1343" s="99" t="s">
        <v>196</v>
      </c>
      <c r="G1343" s="99" t="s">
        <v>184</v>
      </c>
      <c r="H1343" s="181" t="s">
        <v>135</v>
      </c>
      <c r="I1343" s="99" t="s">
        <v>49</v>
      </c>
      <c r="J1343" s="285" t="s">
        <v>161</v>
      </c>
      <c r="K1343" s="505">
        <f>+ROUND(TR_MARZO_2025!$C$21,LOOKUP($H1343,TR_MARZO_2025!$B$71:$C$73,TR_MARZO_2025!$C$71:$C$73))</f>
        <v>6.1999999999999998E-3</v>
      </c>
    </row>
    <row r="1344" spans="1:11" ht="16.5" x14ac:dyDescent="0.3">
      <c r="A1344" s="67" t="str">
        <f t="shared" si="64"/>
        <v>GDMTOSCnMEMBaja California</v>
      </c>
      <c r="B1344" s="250" t="str">
        <f t="shared" si="65"/>
        <v>GDMTOEnergíaBaja California</v>
      </c>
      <c r="C1344" s="67" t="str">
        <f t="shared" si="63"/>
        <v>GDMTOSCnMEMEnergíaBaja California</v>
      </c>
      <c r="E1344" s="180" t="s">
        <v>55</v>
      </c>
      <c r="F1344" s="99" t="s">
        <v>196</v>
      </c>
      <c r="G1344" s="99" t="s">
        <v>184</v>
      </c>
      <c r="H1344" s="181" t="s">
        <v>135</v>
      </c>
      <c r="I1344" s="99" t="s">
        <v>49</v>
      </c>
      <c r="J1344" s="285" t="s">
        <v>161</v>
      </c>
      <c r="K1344" s="505">
        <f>+ROUND(TR_MARZO_2025!$C$21,LOOKUP($H1344,TR_MARZO_2025!$B$71:$C$73,TR_MARZO_2025!$C$71:$C$73))</f>
        <v>6.1999999999999998E-3</v>
      </c>
    </row>
    <row r="1345" spans="1:11" ht="16.5" x14ac:dyDescent="0.3">
      <c r="A1345" s="67" t="str">
        <f t="shared" si="64"/>
        <v>RAMTSCnMEMBaja California</v>
      </c>
      <c r="B1345" s="250" t="str">
        <f t="shared" si="65"/>
        <v>RAMTEnergíaBaja California</v>
      </c>
      <c r="C1345" s="67" t="str">
        <f t="shared" si="63"/>
        <v>RAMTSCnMEMEnergíaBaja California</v>
      </c>
      <c r="E1345" s="192" t="s">
        <v>60</v>
      </c>
      <c r="F1345" s="99" t="s">
        <v>196</v>
      </c>
      <c r="G1345" s="99" t="s">
        <v>184</v>
      </c>
      <c r="H1345" s="181" t="s">
        <v>135</v>
      </c>
      <c r="I1345" s="99" t="s">
        <v>49</v>
      </c>
      <c r="J1345" s="285" t="s">
        <v>161</v>
      </c>
      <c r="K1345" s="505">
        <f>+ROUND(TR_MARZO_2025!$C$21,LOOKUP($H1345,TR_MARZO_2025!$B$71:$C$73,TR_MARZO_2025!$C$71:$C$73))</f>
        <v>6.1999999999999998E-3</v>
      </c>
    </row>
    <row r="1346" spans="1:11" ht="16.5" x14ac:dyDescent="0.3">
      <c r="A1346" s="67" t="str">
        <f t="shared" si="64"/>
        <v>DISTSCnMEMBaja California</v>
      </c>
      <c r="B1346" s="250" t="str">
        <f t="shared" si="65"/>
        <v>DISTEnergíaBaja California</v>
      </c>
      <c r="C1346" s="67" t="str">
        <f t="shared" si="63"/>
        <v>DISTSCnMEMEnergíaBaja California</v>
      </c>
      <c r="E1346" s="192" t="s">
        <v>51</v>
      </c>
      <c r="F1346" s="99" t="s">
        <v>196</v>
      </c>
      <c r="G1346" s="99" t="s">
        <v>184</v>
      </c>
      <c r="H1346" s="181" t="s">
        <v>135</v>
      </c>
      <c r="I1346" s="99" t="s">
        <v>49</v>
      </c>
      <c r="J1346" s="285" t="s">
        <v>161</v>
      </c>
      <c r="K1346" s="505">
        <f>+ROUND(TR_MARZO_2025!$C$21,LOOKUP($H1346,TR_MARZO_2025!$B$71:$C$73,TR_MARZO_2025!$C$71:$C$73))</f>
        <v>6.1999999999999998E-3</v>
      </c>
    </row>
    <row r="1347" spans="1:11" ht="16.5" x14ac:dyDescent="0.3">
      <c r="A1347" s="67" t="str">
        <f t="shared" si="64"/>
        <v>DITSCnMEMBaja California</v>
      </c>
      <c r="B1347" s="250" t="str">
        <f t="shared" si="65"/>
        <v>DITEnergíaBaja California</v>
      </c>
      <c r="C1347" s="67" t="str">
        <f t="shared" si="63"/>
        <v>DITSCnMEMEnergíaBaja California</v>
      </c>
      <c r="E1347" s="192" t="s">
        <v>52</v>
      </c>
      <c r="F1347" s="99" t="s">
        <v>196</v>
      </c>
      <c r="G1347" s="99" t="s">
        <v>184</v>
      </c>
      <c r="H1347" s="181" t="s">
        <v>135</v>
      </c>
      <c r="I1347" s="99" t="s">
        <v>49</v>
      </c>
      <c r="J1347" s="285" t="s">
        <v>161</v>
      </c>
      <c r="K1347" s="505">
        <f>+ROUND(TR_MARZO_2025!$C$21,LOOKUP($H1347,TR_MARZO_2025!$B$71:$C$73,TR_MARZO_2025!$C$71:$C$73))</f>
        <v>6.1999999999999998E-3</v>
      </c>
    </row>
    <row r="1348" spans="1:11" ht="16.5" x14ac:dyDescent="0.3">
      <c r="A1348" s="67" t="str">
        <f t="shared" si="64"/>
        <v>DB1SCnMEMBaja California Sur</v>
      </c>
      <c r="B1348" s="250" t="str">
        <f t="shared" si="65"/>
        <v>DB1EnergíaBaja California Sur</v>
      </c>
      <c r="C1348" s="67" t="str">
        <f t="shared" si="63"/>
        <v>DB1SCnMEMEnergíaBaja California Sur</v>
      </c>
      <c r="E1348" s="192" t="s">
        <v>48</v>
      </c>
      <c r="F1348" s="99" t="s">
        <v>196</v>
      </c>
      <c r="G1348" s="99" t="s">
        <v>184</v>
      </c>
      <c r="H1348" s="181" t="s">
        <v>135</v>
      </c>
      <c r="I1348" s="99" t="s">
        <v>61</v>
      </c>
      <c r="J1348" s="285" t="s">
        <v>161</v>
      </c>
      <c r="K1348" s="505">
        <f>+ROUND(TR_MARZO_2025!$C$21,LOOKUP($H1348,TR_MARZO_2025!$B$71:$C$73,TR_MARZO_2025!$C$71:$C$73))</f>
        <v>6.1999999999999998E-3</v>
      </c>
    </row>
    <row r="1349" spans="1:11" ht="16.5" x14ac:dyDescent="0.3">
      <c r="A1349" s="67" t="str">
        <f t="shared" si="64"/>
        <v>DB2SCnMEMBaja California Sur</v>
      </c>
      <c r="B1349" s="250" t="str">
        <f t="shared" si="65"/>
        <v>DB2EnergíaBaja California Sur</v>
      </c>
      <c r="C1349" s="67" t="str">
        <f t="shared" si="63"/>
        <v>DB2SCnMEMEnergíaBaja California Sur</v>
      </c>
      <c r="E1349" s="192" t="s">
        <v>50</v>
      </c>
      <c r="F1349" s="99" t="s">
        <v>196</v>
      </c>
      <c r="G1349" s="99" t="s">
        <v>184</v>
      </c>
      <c r="H1349" s="181" t="s">
        <v>135</v>
      </c>
      <c r="I1349" s="99" t="s">
        <v>61</v>
      </c>
      <c r="J1349" s="285" t="s">
        <v>161</v>
      </c>
      <c r="K1349" s="505">
        <f>+ROUND(TR_MARZO_2025!$C$21,LOOKUP($H1349,TR_MARZO_2025!$B$71:$C$73,TR_MARZO_2025!$C$71:$C$73))</f>
        <v>6.1999999999999998E-3</v>
      </c>
    </row>
    <row r="1350" spans="1:11" ht="16.5" x14ac:dyDescent="0.3">
      <c r="A1350" s="67" t="str">
        <f t="shared" si="64"/>
        <v>PDBTSCnMEMBaja California Sur</v>
      </c>
      <c r="B1350" s="250" t="str">
        <f t="shared" si="65"/>
        <v>PDBTEnergíaBaja California Sur</v>
      </c>
      <c r="C1350" s="67" t="str">
        <f t="shared" si="63"/>
        <v>PDBTSCnMEMEnergíaBaja California Sur</v>
      </c>
      <c r="E1350" s="192" t="s">
        <v>56</v>
      </c>
      <c r="F1350" s="99" t="s">
        <v>196</v>
      </c>
      <c r="G1350" s="99" t="s">
        <v>184</v>
      </c>
      <c r="H1350" s="181" t="s">
        <v>135</v>
      </c>
      <c r="I1350" s="99" t="s">
        <v>61</v>
      </c>
      <c r="J1350" s="285" t="s">
        <v>161</v>
      </c>
      <c r="K1350" s="505">
        <f>+ROUND(TR_MARZO_2025!$C$21,LOOKUP($H1350,TR_MARZO_2025!$B$71:$C$73,TR_MARZO_2025!$C$71:$C$73))</f>
        <v>6.1999999999999998E-3</v>
      </c>
    </row>
    <row r="1351" spans="1:11" ht="16.5" x14ac:dyDescent="0.3">
      <c r="A1351" s="67" t="str">
        <f t="shared" si="64"/>
        <v>GDBTSCnMEMBaja California Sur</v>
      </c>
      <c r="B1351" s="250" t="str">
        <f t="shared" si="65"/>
        <v>GDBTEnergíaBaja California Sur</v>
      </c>
      <c r="C1351" s="67" t="str">
        <f t="shared" si="63"/>
        <v>GDBTSCnMEMEnergíaBaja California Sur</v>
      </c>
      <c r="E1351" s="192" t="s">
        <v>53</v>
      </c>
      <c r="F1351" s="99" t="s">
        <v>196</v>
      </c>
      <c r="G1351" s="99" t="s">
        <v>184</v>
      </c>
      <c r="H1351" s="181" t="s">
        <v>135</v>
      </c>
      <c r="I1351" s="99" t="s">
        <v>61</v>
      </c>
      <c r="J1351" s="285" t="s">
        <v>161</v>
      </c>
      <c r="K1351" s="505">
        <f>+ROUND(TR_MARZO_2025!$C$21,LOOKUP($H1351,TR_MARZO_2025!$B$71:$C$73,TR_MARZO_2025!$C$71:$C$73))</f>
        <v>6.1999999999999998E-3</v>
      </c>
    </row>
    <row r="1352" spans="1:11" ht="16.5" x14ac:dyDescent="0.3">
      <c r="A1352" s="67" t="str">
        <f t="shared" si="64"/>
        <v>RABTSCnMEMBaja California Sur</v>
      </c>
      <c r="B1352" s="250" t="str">
        <f t="shared" si="65"/>
        <v>RABTEnergíaBaja California Sur</v>
      </c>
      <c r="C1352" s="67" t="str">
        <f t="shared" si="63"/>
        <v>RABTSCnMEMEnergíaBaja California Sur</v>
      </c>
      <c r="E1352" s="192" t="s">
        <v>59</v>
      </c>
      <c r="F1352" s="99" t="s">
        <v>196</v>
      </c>
      <c r="G1352" s="99" t="s">
        <v>184</v>
      </c>
      <c r="H1352" s="181" t="s">
        <v>135</v>
      </c>
      <c r="I1352" s="99" t="s">
        <v>61</v>
      </c>
      <c r="J1352" s="285" t="s">
        <v>161</v>
      </c>
      <c r="K1352" s="505">
        <f>+ROUND(TR_MARZO_2025!$C$21,LOOKUP($H1352,TR_MARZO_2025!$B$71:$C$73,TR_MARZO_2025!$C$71:$C$73))</f>
        <v>6.1999999999999998E-3</v>
      </c>
    </row>
    <row r="1353" spans="1:11" ht="16.5" x14ac:dyDescent="0.3">
      <c r="A1353" s="67" t="str">
        <f t="shared" si="64"/>
        <v>APBTSCnMEMBaja California Sur</v>
      </c>
      <c r="B1353" s="250" t="str">
        <f t="shared" si="65"/>
        <v>APBTEnergíaBaja California Sur</v>
      </c>
      <c r="C1353" s="67" t="str">
        <f t="shared" si="63"/>
        <v>APBTSCnMEMEnergíaBaja California Sur</v>
      </c>
      <c r="E1353" s="187" t="s">
        <v>57</v>
      </c>
      <c r="F1353" s="99" t="s">
        <v>196</v>
      </c>
      <c r="G1353" s="99" t="s">
        <v>184</v>
      </c>
      <c r="H1353" s="181" t="s">
        <v>135</v>
      </c>
      <c r="I1353" s="99" t="s">
        <v>61</v>
      </c>
      <c r="J1353" s="285" t="s">
        <v>161</v>
      </c>
      <c r="K1353" s="505">
        <f>+ROUND(TR_MARZO_2025!$C$21,LOOKUP($H1353,TR_MARZO_2025!$B$71:$C$73,TR_MARZO_2025!$C$71:$C$73))</f>
        <v>6.1999999999999998E-3</v>
      </c>
    </row>
    <row r="1354" spans="1:11" ht="16.5" x14ac:dyDescent="0.3">
      <c r="A1354" s="67" t="str">
        <f t="shared" si="64"/>
        <v>APMTSCnMEMBaja California Sur</v>
      </c>
      <c r="B1354" s="250" t="str">
        <f t="shared" si="65"/>
        <v>APMTEnergíaBaja California Sur</v>
      </c>
      <c r="C1354" s="67" t="str">
        <f t="shared" ref="C1354:C1417" si="66">E1354&amp;F1354&amp;H1354&amp;I1354</f>
        <v>APMTSCnMEMEnergíaBaja California Sur</v>
      </c>
      <c r="E1354" s="187" t="s">
        <v>58</v>
      </c>
      <c r="F1354" s="99" t="s">
        <v>196</v>
      </c>
      <c r="G1354" s="99" t="s">
        <v>184</v>
      </c>
      <c r="H1354" s="181" t="s">
        <v>135</v>
      </c>
      <c r="I1354" s="99" t="s">
        <v>61</v>
      </c>
      <c r="J1354" s="285" t="s">
        <v>161</v>
      </c>
      <c r="K1354" s="505">
        <f>+ROUND(TR_MARZO_2025!$C$21,LOOKUP($H1354,TR_MARZO_2025!$B$71:$C$73,TR_MARZO_2025!$C$71:$C$73))</f>
        <v>6.1999999999999998E-3</v>
      </c>
    </row>
    <row r="1355" spans="1:11" ht="16.5" x14ac:dyDescent="0.3">
      <c r="A1355" s="67" t="str">
        <f t="shared" ref="A1355:A1418" si="67">IF(J1355="NA",E1355&amp;F1355&amp;I1355,E1355&amp;F1355&amp;I1355&amp;J1355)</f>
        <v>GDMTHSCnMEMBaja California Sur</v>
      </c>
      <c r="B1355" s="250" t="str">
        <f t="shared" si="65"/>
        <v>GDMTHEnergíaBaja California Sur</v>
      </c>
      <c r="C1355" s="67" t="str">
        <f t="shared" si="66"/>
        <v>GDMTHSCnMEMEnergíaBaja California Sur</v>
      </c>
      <c r="E1355" s="180" t="s">
        <v>54</v>
      </c>
      <c r="F1355" s="99" t="s">
        <v>196</v>
      </c>
      <c r="G1355" s="99" t="s">
        <v>184</v>
      </c>
      <c r="H1355" s="181" t="s">
        <v>135</v>
      </c>
      <c r="I1355" s="99" t="s">
        <v>61</v>
      </c>
      <c r="J1355" s="285" t="s">
        <v>161</v>
      </c>
      <c r="K1355" s="505">
        <f>+ROUND(TR_MARZO_2025!$C$21,LOOKUP($H1355,TR_MARZO_2025!$B$71:$C$73,TR_MARZO_2025!$C$71:$C$73))</f>
        <v>6.1999999999999998E-3</v>
      </c>
    </row>
    <row r="1356" spans="1:11" ht="16.5" x14ac:dyDescent="0.3">
      <c r="A1356" s="67" t="str">
        <f t="shared" si="67"/>
        <v>GDMTOSCnMEMBaja California Sur</v>
      </c>
      <c r="B1356" s="250" t="str">
        <f t="shared" si="65"/>
        <v>GDMTOEnergíaBaja California Sur</v>
      </c>
      <c r="C1356" s="67" t="str">
        <f t="shared" si="66"/>
        <v>GDMTOSCnMEMEnergíaBaja California Sur</v>
      </c>
      <c r="E1356" s="180" t="s">
        <v>55</v>
      </c>
      <c r="F1356" s="99" t="s">
        <v>196</v>
      </c>
      <c r="G1356" s="99" t="s">
        <v>184</v>
      </c>
      <c r="H1356" s="181" t="s">
        <v>135</v>
      </c>
      <c r="I1356" s="99" t="s">
        <v>61</v>
      </c>
      <c r="J1356" s="285" t="s">
        <v>161</v>
      </c>
      <c r="K1356" s="505">
        <f>+ROUND(TR_MARZO_2025!$C$21,LOOKUP($H1356,TR_MARZO_2025!$B$71:$C$73,TR_MARZO_2025!$C$71:$C$73))</f>
        <v>6.1999999999999998E-3</v>
      </c>
    </row>
    <row r="1357" spans="1:11" ht="16.5" x14ac:dyDescent="0.3">
      <c r="A1357" s="67" t="str">
        <f t="shared" si="67"/>
        <v>RAMTSCnMEMBaja California Sur</v>
      </c>
      <c r="B1357" s="250" t="str">
        <f t="shared" si="65"/>
        <v>RAMTEnergíaBaja California Sur</v>
      </c>
      <c r="C1357" s="67" t="str">
        <f t="shared" si="66"/>
        <v>RAMTSCnMEMEnergíaBaja California Sur</v>
      </c>
      <c r="E1357" s="192" t="s">
        <v>60</v>
      </c>
      <c r="F1357" s="99" t="s">
        <v>196</v>
      </c>
      <c r="G1357" s="99" t="s">
        <v>184</v>
      </c>
      <c r="H1357" s="181" t="s">
        <v>135</v>
      </c>
      <c r="I1357" s="99" t="s">
        <v>61</v>
      </c>
      <c r="J1357" s="285" t="s">
        <v>161</v>
      </c>
      <c r="K1357" s="505">
        <f>+ROUND(TR_MARZO_2025!$C$21,LOOKUP($H1357,TR_MARZO_2025!$B$71:$C$73,TR_MARZO_2025!$C$71:$C$73))</f>
        <v>6.1999999999999998E-3</v>
      </c>
    </row>
    <row r="1358" spans="1:11" ht="16.5" x14ac:dyDescent="0.3">
      <c r="A1358" s="67" t="str">
        <f t="shared" si="67"/>
        <v>DISTSCnMEMBaja California Sur</v>
      </c>
      <c r="B1358" s="250" t="str">
        <f t="shared" si="65"/>
        <v>DISTEnergíaBaja California Sur</v>
      </c>
      <c r="C1358" s="67" t="str">
        <f t="shared" si="66"/>
        <v>DISTSCnMEMEnergíaBaja California Sur</v>
      </c>
      <c r="E1358" s="192" t="s">
        <v>51</v>
      </c>
      <c r="F1358" s="99" t="s">
        <v>196</v>
      </c>
      <c r="G1358" s="99" t="s">
        <v>184</v>
      </c>
      <c r="H1358" s="181" t="s">
        <v>135</v>
      </c>
      <c r="I1358" s="99" t="s">
        <v>61</v>
      </c>
      <c r="J1358" s="285" t="s">
        <v>161</v>
      </c>
      <c r="K1358" s="505">
        <f>+ROUND(TR_MARZO_2025!$C$21,LOOKUP($H1358,TR_MARZO_2025!$B$71:$C$73,TR_MARZO_2025!$C$71:$C$73))</f>
        <v>6.1999999999999998E-3</v>
      </c>
    </row>
    <row r="1359" spans="1:11" ht="16.5" x14ac:dyDescent="0.3">
      <c r="A1359" s="67" t="str">
        <f t="shared" si="67"/>
        <v>DITSCnMEMBaja California Sur</v>
      </c>
      <c r="B1359" s="250" t="str">
        <f t="shared" si="65"/>
        <v>DITEnergíaBaja California Sur</v>
      </c>
      <c r="C1359" s="67" t="str">
        <f t="shared" si="66"/>
        <v>DITSCnMEMEnergíaBaja California Sur</v>
      </c>
      <c r="E1359" s="192" t="s">
        <v>52</v>
      </c>
      <c r="F1359" s="99" t="s">
        <v>196</v>
      </c>
      <c r="G1359" s="99" t="s">
        <v>184</v>
      </c>
      <c r="H1359" s="181" t="s">
        <v>135</v>
      </c>
      <c r="I1359" s="99" t="s">
        <v>61</v>
      </c>
      <c r="J1359" s="285" t="s">
        <v>161</v>
      </c>
      <c r="K1359" s="505">
        <f>+ROUND(TR_MARZO_2025!$C$21,LOOKUP($H1359,TR_MARZO_2025!$B$71:$C$73,TR_MARZO_2025!$C$71:$C$73))</f>
        <v>6.1999999999999998E-3</v>
      </c>
    </row>
    <row r="1360" spans="1:11" ht="16.5" x14ac:dyDescent="0.3">
      <c r="A1360" s="67" t="str">
        <f t="shared" si="67"/>
        <v>DB1SCnMEMBajío</v>
      </c>
      <c r="B1360" s="250" t="str">
        <f t="shared" si="65"/>
        <v>DB1EnergíaBajío</v>
      </c>
      <c r="C1360" s="67" t="str">
        <f t="shared" si="66"/>
        <v>DB1SCnMEMEnergíaBajío</v>
      </c>
      <c r="E1360" s="192" t="s">
        <v>48</v>
      </c>
      <c r="F1360" s="99" t="s">
        <v>196</v>
      </c>
      <c r="G1360" s="99" t="s">
        <v>184</v>
      </c>
      <c r="H1360" s="181" t="s">
        <v>135</v>
      </c>
      <c r="I1360" s="181" t="s">
        <v>62</v>
      </c>
      <c r="J1360" s="285" t="s">
        <v>161</v>
      </c>
      <c r="K1360" s="505">
        <f>+ROUND(TR_MARZO_2025!$C$21,LOOKUP($H1360,TR_MARZO_2025!$B$71:$C$73,TR_MARZO_2025!$C$71:$C$73))</f>
        <v>6.1999999999999998E-3</v>
      </c>
    </row>
    <row r="1361" spans="1:11" ht="16.5" x14ac:dyDescent="0.3">
      <c r="A1361" s="67" t="str">
        <f t="shared" si="67"/>
        <v>DB2SCnMEMBajío</v>
      </c>
      <c r="B1361" s="250" t="str">
        <f t="shared" si="65"/>
        <v>DB2EnergíaBajío</v>
      </c>
      <c r="C1361" s="67" t="str">
        <f t="shared" si="66"/>
        <v>DB2SCnMEMEnergíaBajío</v>
      </c>
      <c r="E1361" s="192" t="s">
        <v>50</v>
      </c>
      <c r="F1361" s="99" t="s">
        <v>196</v>
      </c>
      <c r="G1361" s="99" t="s">
        <v>184</v>
      </c>
      <c r="H1361" s="181" t="s">
        <v>135</v>
      </c>
      <c r="I1361" s="181" t="s">
        <v>62</v>
      </c>
      <c r="J1361" s="285" t="s">
        <v>161</v>
      </c>
      <c r="K1361" s="505">
        <f>+ROUND(TR_MARZO_2025!$C$21,LOOKUP($H1361,TR_MARZO_2025!$B$71:$C$73,TR_MARZO_2025!$C$71:$C$73))</f>
        <v>6.1999999999999998E-3</v>
      </c>
    </row>
    <row r="1362" spans="1:11" ht="16.5" x14ac:dyDescent="0.3">
      <c r="A1362" s="67" t="str">
        <f t="shared" si="67"/>
        <v>PDBTSCnMEMBajío</v>
      </c>
      <c r="B1362" s="250" t="str">
        <f t="shared" si="65"/>
        <v>PDBTEnergíaBajío</v>
      </c>
      <c r="C1362" s="67" t="str">
        <f t="shared" si="66"/>
        <v>PDBTSCnMEMEnergíaBajío</v>
      </c>
      <c r="E1362" s="192" t="s">
        <v>56</v>
      </c>
      <c r="F1362" s="99" t="s">
        <v>196</v>
      </c>
      <c r="G1362" s="99" t="s">
        <v>184</v>
      </c>
      <c r="H1362" s="181" t="s">
        <v>135</v>
      </c>
      <c r="I1362" s="181" t="s">
        <v>62</v>
      </c>
      <c r="J1362" s="285" t="s">
        <v>161</v>
      </c>
      <c r="K1362" s="505">
        <f>+ROUND(TR_MARZO_2025!$C$21,LOOKUP($H1362,TR_MARZO_2025!$B$71:$C$73,TR_MARZO_2025!$C$71:$C$73))</f>
        <v>6.1999999999999998E-3</v>
      </c>
    </row>
    <row r="1363" spans="1:11" ht="16.5" x14ac:dyDescent="0.3">
      <c r="A1363" s="67" t="str">
        <f t="shared" si="67"/>
        <v>GDBTSCnMEMBajío</v>
      </c>
      <c r="B1363" s="250" t="str">
        <f t="shared" si="65"/>
        <v>GDBTEnergíaBajío</v>
      </c>
      <c r="C1363" s="67" t="str">
        <f t="shared" si="66"/>
        <v>GDBTSCnMEMEnergíaBajío</v>
      </c>
      <c r="E1363" s="192" t="s">
        <v>53</v>
      </c>
      <c r="F1363" s="99" t="s">
        <v>196</v>
      </c>
      <c r="G1363" s="99" t="s">
        <v>184</v>
      </c>
      <c r="H1363" s="181" t="s">
        <v>135</v>
      </c>
      <c r="I1363" s="181" t="s">
        <v>62</v>
      </c>
      <c r="J1363" s="285" t="s">
        <v>161</v>
      </c>
      <c r="K1363" s="505">
        <f>+ROUND(TR_MARZO_2025!$C$21,LOOKUP($H1363,TR_MARZO_2025!$B$71:$C$73,TR_MARZO_2025!$C$71:$C$73))</f>
        <v>6.1999999999999998E-3</v>
      </c>
    </row>
    <row r="1364" spans="1:11" ht="16.5" x14ac:dyDescent="0.3">
      <c r="A1364" s="67" t="str">
        <f t="shared" si="67"/>
        <v>RABTSCnMEMBajío</v>
      </c>
      <c r="B1364" s="250" t="str">
        <f t="shared" si="65"/>
        <v>RABTEnergíaBajío</v>
      </c>
      <c r="C1364" s="67" t="str">
        <f t="shared" si="66"/>
        <v>RABTSCnMEMEnergíaBajío</v>
      </c>
      <c r="E1364" s="192" t="s">
        <v>59</v>
      </c>
      <c r="F1364" s="99" t="s">
        <v>196</v>
      </c>
      <c r="G1364" s="99" t="s">
        <v>184</v>
      </c>
      <c r="H1364" s="181" t="s">
        <v>135</v>
      </c>
      <c r="I1364" s="181" t="s">
        <v>62</v>
      </c>
      <c r="J1364" s="285" t="s">
        <v>161</v>
      </c>
      <c r="K1364" s="505">
        <f>+ROUND(TR_MARZO_2025!$C$21,LOOKUP($H1364,TR_MARZO_2025!$B$71:$C$73,TR_MARZO_2025!$C$71:$C$73))</f>
        <v>6.1999999999999998E-3</v>
      </c>
    </row>
    <row r="1365" spans="1:11" ht="16.5" x14ac:dyDescent="0.3">
      <c r="A1365" s="67" t="str">
        <f t="shared" si="67"/>
        <v>APBTSCnMEMBajío</v>
      </c>
      <c r="B1365" s="250" t="str">
        <f t="shared" si="65"/>
        <v>APBTEnergíaBajío</v>
      </c>
      <c r="C1365" s="67" t="str">
        <f t="shared" si="66"/>
        <v>APBTSCnMEMEnergíaBajío</v>
      </c>
      <c r="E1365" s="187" t="s">
        <v>57</v>
      </c>
      <c r="F1365" s="99" t="s">
        <v>196</v>
      </c>
      <c r="G1365" s="99" t="s">
        <v>184</v>
      </c>
      <c r="H1365" s="181" t="s">
        <v>135</v>
      </c>
      <c r="I1365" s="181" t="s">
        <v>62</v>
      </c>
      <c r="J1365" s="285" t="s">
        <v>161</v>
      </c>
      <c r="K1365" s="505">
        <f>+ROUND(TR_MARZO_2025!$C$21,LOOKUP($H1365,TR_MARZO_2025!$B$71:$C$73,TR_MARZO_2025!$C$71:$C$73))</f>
        <v>6.1999999999999998E-3</v>
      </c>
    </row>
    <row r="1366" spans="1:11" ht="16.5" x14ac:dyDescent="0.3">
      <c r="A1366" s="67" t="str">
        <f t="shared" si="67"/>
        <v>APMTSCnMEMBajío</v>
      </c>
      <c r="B1366" s="250" t="str">
        <f t="shared" si="65"/>
        <v>APMTEnergíaBajío</v>
      </c>
      <c r="C1366" s="67" t="str">
        <f t="shared" si="66"/>
        <v>APMTSCnMEMEnergíaBajío</v>
      </c>
      <c r="E1366" s="187" t="s">
        <v>58</v>
      </c>
      <c r="F1366" s="99" t="s">
        <v>196</v>
      </c>
      <c r="G1366" s="99" t="s">
        <v>184</v>
      </c>
      <c r="H1366" s="181" t="s">
        <v>135</v>
      </c>
      <c r="I1366" s="181" t="s">
        <v>62</v>
      </c>
      <c r="J1366" s="285" t="s">
        <v>161</v>
      </c>
      <c r="K1366" s="505">
        <f>+ROUND(TR_MARZO_2025!$C$21,LOOKUP($H1366,TR_MARZO_2025!$B$71:$C$73,TR_MARZO_2025!$C$71:$C$73))</f>
        <v>6.1999999999999998E-3</v>
      </c>
    </row>
    <row r="1367" spans="1:11" ht="16.5" x14ac:dyDescent="0.3">
      <c r="A1367" s="67" t="str">
        <f t="shared" si="67"/>
        <v>GDMTHSCnMEMBajío</v>
      </c>
      <c r="B1367" s="250" t="str">
        <f t="shared" si="65"/>
        <v>GDMTHEnergíaBajío</v>
      </c>
      <c r="C1367" s="67" t="str">
        <f t="shared" si="66"/>
        <v>GDMTHSCnMEMEnergíaBajío</v>
      </c>
      <c r="E1367" s="180" t="s">
        <v>54</v>
      </c>
      <c r="F1367" s="99" t="s">
        <v>196</v>
      </c>
      <c r="G1367" s="99" t="s">
        <v>184</v>
      </c>
      <c r="H1367" s="181" t="s">
        <v>135</v>
      </c>
      <c r="I1367" s="181" t="s">
        <v>62</v>
      </c>
      <c r="J1367" s="285" t="s">
        <v>161</v>
      </c>
      <c r="K1367" s="505">
        <f>+ROUND(TR_MARZO_2025!$C$21,LOOKUP($H1367,TR_MARZO_2025!$B$71:$C$73,TR_MARZO_2025!$C$71:$C$73))</f>
        <v>6.1999999999999998E-3</v>
      </c>
    </row>
    <row r="1368" spans="1:11" ht="16.5" x14ac:dyDescent="0.3">
      <c r="A1368" s="67" t="str">
        <f t="shared" si="67"/>
        <v>GDMTOSCnMEMBajío</v>
      </c>
      <c r="B1368" s="250" t="str">
        <f t="shared" si="65"/>
        <v>GDMTOEnergíaBajío</v>
      </c>
      <c r="C1368" s="67" t="str">
        <f t="shared" si="66"/>
        <v>GDMTOSCnMEMEnergíaBajío</v>
      </c>
      <c r="E1368" s="180" t="s">
        <v>55</v>
      </c>
      <c r="F1368" s="99" t="s">
        <v>196</v>
      </c>
      <c r="G1368" s="99" t="s">
        <v>184</v>
      </c>
      <c r="H1368" s="181" t="s">
        <v>135</v>
      </c>
      <c r="I1368" s="181" t="s">
        <v>62</v>
      </c>
      <c r="J1368" s="285" t="s">
        <v>161</v>
      </c>
      <c r="K1368" s="505">
        <f>+ROUND(TR_MARZO_2025!$C$21,LOOKUP($H1368,TR_MARZO_2025!$B$71:$C$73,TR_MARZO_2025!$C$71:$C$73))</f>
        <v>6.1999999999999998E-3</v>
      </c>
    </row>
    <row r="1369" spans="1:11" ht="16.5" x14ac:dyDescent="0.3">
      <c r="A1369" s="67" t="str">
        <f t="shared" si="67"/>
        <v>RAMTSCnMEMBajío</v>
      </c>
      <c r="B1369" s="250" t="str">
        <f t="shared" si="65"/>
        <v>RAMTEnergíaBajío</v>
      </c>
      <c r="C1369" s="67" t="str">
        <f t="shared" si="66"/>
        <v>RAMTSCnMEMEnergíaBajío</v>
      </c>
      <c r="E1369" s="192" t="s">
        <v>60</v>
      </c>
      <c r="F1369" s="99" t="s">
        <v>196</v>
      </c>
      <c r="G1369" s="99" t="s">
        <v>184</v>
      </c>
      <c r="H1369" s="181" t="s">
        <v>135</v>
      </c>
      <c r="I1369" s="181" t="s">
        <v>62</v>
      </c>
      <c r="J1369" s="285" t="s">
        <v>161</v>
      </c>
      <c r="K1369" s="505">
        <f>+ROUND(TR_MARZO_2025!$C$21,LOOKUP($H1369,TR_MARZO_2025!$B$71:$C$73,TR_MARZO_2025!$C$71:$C$73))</f>
        <v>6.1999999999999998E-3</v>
      </c>
    </row>
    <row r="1370" spans="1:11" ht="16.5" x14ac:dyDescent="0.3">
      <c r="A1370" s="67" t="str">
        <f t="shared" si="67"/>
        <v>DISTSCnMEMBajío</v>
      </c>
      <c r="B1370" s="250" t="str">
        <f t="shared" si="65"/>
        <v>DISTEnergíaBajío</v>
      </c>
      <c r="C1370" s="67" t="str">
        <f t="shared" si="66"/>
        <v>DISTSCnMEMEnergíaBajío</v>
      </c>
      <c r="E1370" s="192" t="s">
        <v>51</v>
      </c>
      <c r="F1370" s="99" t="s">
        <v>196</v>
      </c>
      <c r="G1370" s="99" t="s">
        <v>184</v>
      </c>
      <c r="H1370" s="181" t="s">
        <v>135</v>
      </c>
      <c r="I1370" s="181" t="s">
        <v>62</v>
      </c>
      <c r="J1370" s="285" t="s">
        <v>161</v>
      </c>
      <c r="K1370" s="505">
        <f>+ROUND(TR_MARZO_2025!$C$21,LOOKUP($H1370,TR_MARZO_2025!$B$71:$C$73,TR_MARZO_2025!$C$71:$C$73))</f>
        <v>6.1999999999999998E-3</v>
      </c>
    </row>
    <row r="1371" spans="1:11" ht="16.5" x14ac:dyDescent="0.3">
      <c r="A1371" s="67" t="str">
        <f t="shared" si="67"/>
        <v>DITSCnMEMBajío</v>
      </c>
      <c r="B1371" s="250" t="str">
        <f t="shared" si="65"/>
        <v>DITEnergíaBajío</v>
      </c>
      <c r="C1371" s="67" t="str">
        <f t="shared" si="66"/>
        <v>DITSCnMEMEnergíaBajío</v>
      </c>
      <c r="E1371" s="192" t="s">
        <v>52</v>
      </c>
      <c r="F1371" s="99" t="s">
        <v>196</v>
      </c>
      <c r="G1371" s="99" t="s">
        <v>184</v>
      </c>
      <c r="H1371" s="181" t="s">
        <v>135</v>
      </c>
      <c r="I1371" s="181" t="s">
        <v>62</v>
      </c>
      <c r="J1371" s="285" t="s">
        <v>161</v>
      </c>
      <c r="K1371" s="505">
        <f>+ROUND(TR_MARZO_2025!$C$21,LOOKUP($H1371,TR_MARZO_2025!$B$71:$C$73,TR_MARZO_2025!$C$71:$C$73))</f>
        <v>6.1999999999999998E-3</v>
      </c>
    </row>
    <row r="1372" spans="1:11" ht="16.5" x14ac:dyDescent="0.3">
      <c r="A1372" s="67" t="str">
        <f t="shared" si="67"/>
        <v>DB1SCnMEMCentro Occidente</v>
      </c>
      <c r="B1372" s="250" t="str">
        <f t="shared" si="65"/>
        <v>DB1EnergíaCentro Occidente</v>
      </c>
      <c r="C1372" s="67" t="str">
        <f t="shared" si="66"/>
        <v>DB1SCnMEMEnergíaCentro Occidente</v>
      </c>
      <c r="E1372" s="192" t="s">
        <v>48</v>
      </c>
      <c r="F1372" s="99" t="s">
        <v>196</v>
      </c>
      <c r="G1372" s="99" t="s">
        <v>184</v>
      </c>
      <c r="H1372" s="181" t="s">
        <v>135</v>
      </c>
      <c r="I1372" s="99" t="s">
        <v>63</v>
      </c>
      <c r="J1372" s="285" t="s">
        <v>161</v>
      </c>
      <c r="K1372" s="505">
        <f>+ROUND(TR_MARZO_2025!$C$21,LOOKUP($H1372,TR_MARZO_2025!$B$71:$C$73,TR_MARZO_2025!$C$71:$C$73))</f>
        <v>6.1999999999999998E-3</v>
      </c>
    </row>
    <row r="1373" spans="1:11" ht="16.5" x14ac:dyDescent="0.3">
      <c r="A1373" s="67" t="str">
        <f t="shared" si="67"/>
        <v>DB2SCnMEMCentro Occidente</v>
      </c>
      <c r="B1373" s="250" t="str">
        <f t="shared" si="65"/>
        <v>DB2EnergíaCentro Occidente</v>
      </c>
      <c r="C1373" s="67" t="str">
        <f t="shared" si="66"/>
        <v>DB2SCnMEMEnergíaCentro Occidente</v>
      </c>
      <c r="E1373" s="192" t="s">
        <v>50</v>
      </c>
      <c r="F1373" s="99" t="s">
        <v>196</v>
      </c>
      <c r="G1373" s="99" t="s">
        <v>184</v>
      </c>
      <c r="H1373" s="181" t="s">
        <v>135</v>
      </c>
      <c r="I1373" s="99" t="s">
        <v>63</v>
      </c>
      <c r="J1373" s="285" t="s">
        <v>161</v>
      </c>
      <c r="K1373" s="505">
        <f>+ROUND(TR_MARZO_2025!$C$21,LOOKUP($H1373,TR_MARZO_2025!$B$71:$C$73,TR_MARZO_2025!$C$71:$C$73))</f>
        <v>6.1999999999999998E-3</v>
      </c>
    </row>
    <row r="1374" spans="1:11" ht="16.5" x14ac:dyDescent="0.3">
      <c r="A1374" s="67" t="str">
        <f t="shared" si="67"/>
        <v>PDBTSCnMEMCentro Occidente</v>
      </c>
      <c r="B1374" s="250" t="str">
        <f t="shared" si="65"/>
        <v>PDBTEnergíaCentro Occidente</v>
      </c>
      <c r="C1374" s="67" t="str">
        <f t="shared" si="66"/>
        <v>PDBTSCnMEMEnergíaCentro Occidente</v>
      </c>
      <c r="E1374" s="192" t="s">
        <v>56</v>
      </c>
      <c r="F1374" s="99" t="s">
        <v>196</v>
      </c>
      <c r="G1374" s="99" t="s">
        <v>184</v>
      </c>
      <c r="H1374" s="181" t="s">
        <v>135</v>
      </c>
      <c r="I1374" s="99" t="s">
        <v>63</v>
      </c>
      <c r="J1374" s="285" t="s">
        <v>161</v>
      </c>
      <c r="K1374" s="505">
        <f>+ROUND(TR_MARZO_2025!$C$21,LOOKUP($H1374,TR_MARZO_2025!$B$71:$C$73,TR_MARZO_2025!$C$71:$C$73))</f>
        <v>6.1999999999999998E-3</v>
      </c>
    </row>
    <row r="1375" spans="1:11" ht="16.5" x14ac:dyDescent="0.3">
      <c r="A1375" s="67" t="str">
        <f t="shared" si="67"/>
        <v>GDBTSCnMEMCentro Occidente</v>
      </c>
      <c r="B1375" s="250" t="str">
        <f t="shared" si="65"/>
        <v>GDBTEnergíaCentro Occidente</v>
      </c>
      <c r="C1375" s="67" t="str">
        <f t="shared" si="66"/>
        <v>GDBTSCnMEMEnergíaCentro Occidente</v>
      </c>
      <c r="E1375" s="192" t="s">
        <v>53</v>
      </c>
      <c r="F1375" s="99" t="s">
        <v>196</v>
      </c>
      <c r="G1375" s="99" t="s">
        <v>184</v>
      </c>
      <c r="H1375" s="181" t="s">
        <v>135</v>
      </c>
      <c r="I1375" s="99" t="s">
        <v>63</v>
      </c>
      <c r="J1375" s="285" t="s">
        <v>161</v>
      </c>
      <c r="K1375" s="505">
        <f>+ROUND(TR_MARZO_2025!$C$21,LOOKUP($H1375,TR_MARZO_2025!$B$71:$C$73,TR_MARZO_2025!$C$71:$C$73))</f>
        <v>6.1999999999999998E-3</v>
      </c>
    </row>
    <row r="1376" spans="1:11" ht="16.5" x14ac:dyDescent="0.3">
      <c r="A1376" s="67" t="str">
        <f t="shared" si="67"/>
        <v>RABTSCnMEMCentro Occidente</v>
      </c>
      <c r="B1376" s="250" t="str">
        <f t="shared" si="65"/>
        <v>RABTEnergíaCentro Occidente</v>
      </c>
      <c r="C1376" s="67" t="str">
        <f t="shared" si="66"/>
        <v>RABTSCnMEMEnergíaCentro Occidente</v>
      </c>
      <c r="E1376" s="192" t="s">
        <v>59</v>
      </c>
      <c r="F1376" s="99" t="s">
        <v>196</v>
      </c>
      <c r="G1376" s="99" t="s">
        <v>184</v>
      </c>
      <c r="H1376" s="181" t="s">
        <v>135</v>
      </c>
      <c r="I1376" s="99" t="s">
        <v>63</v>
      </c>
      <c r="J1376" s="285" t="s">
        <v>161</v>
      </c>
      <c r="K1376" s="505">
        <f>+ROUND(TR_MARZO_2025!$C$21,LOOKUP($H1376,TR_MARZO_2025!$B$71:$C$73,TR_MARZO_2025!$C$71:$C$73))</f>
        <v>6.1999999999999998E-3</v>
      </c>
    </row>
    <row r="1377" spans="1:11" ht="16.5" x14ac:dyDescent="0.3">
      <c r="A1377" s="67" t="str">
        <f t="shared" si="67"/>
        <v>APBTSCnMEMCentro Occidente</v>
      </c>
      <c r="B1377" s="250" t="str">
        <f t="shared" si="65"/>
        <v>APBTEnergíaCentro Occidente</v>
      </c>
      <c r="C1377" s="67" t="str">
        <f t="shared" si="66"/>
        <v>APBTSCnMEMEnergíaCentro Occidente</v>
      </c>
      <c r="E1377" s="187" t="s">
        <v>57</v>
      </c>
      <c r="F1377" s="99" t="s">
        <v>196</v>
      </c>
      <c r="G1377" s="99" t="s">
        <v>184</v>
      </c>
      <c r="H1377" s="181" t="s">
        <v>135</v>
      </c>
      <c r="I1377" s="99" t="s">
        <v>63</v>
      </c>
      <c r="J1377" s="285" t="s">
        <v>161</v>
      </c>
      <c r="K1377" s="505">
        <f>+ROUND(TR_MARZO_2025!$C$21,LOOKUP($H1377,TR_MARZO_2025!$B$71:$C$73,TR_MARZO_2025!$C$71:$C$73))</f>
        <v>6.1999999999999998E-3</v>
      </c>
    </row>
    <row r="1378" spans="1:11" ht="16.5" x14ac:dyDescent="0.3">
      <c r="A1378" s="67" t="str">
        <f t="shared" si="67"/>
        <v>APMTSCnMEMCentro Occidente</v>
      </c>
      <c r="B1378" s="250" t="str">
        <f t="shared" si="65"/>
        <v>APMTEnergíaCentro Occidente</v>
      </c>
      <c r="C1378" s="67" t="str">
        <f t="shared" si="66"/>
        <v>APMTSCnMEMEnergíaCentro Occidente</v>
      </c>
      <c r="E1378" s="187" t="s">
        <v>58</v>
      </c>
      <c r="F1378" s="99" t="s">
        <v>196</v>
      </c>
      <c r="G1378" s="99" t="s">
        <v>184</v>
      </c>
      <c r="H1378" s="181" t="s">
        <v>135</v>
      </c>
      <c r="I1378" s="99" t="s">
        <v>63</v>
      </c>
      <c r="J1378" s="285" t="s">
        <v>161</v>
      </c>
      <c r="K1378" s="505">
        <f>+ROUND(TR_MARZO_2025!$C$21,LOOKUP($H1378,TR_MARZO_2025!$B$71:$C$73,TR_MARZO_2025!$C$71:$C$73))</f>
        <v>6.1999999999999998E-3</v>
      </c>
    </row>
    <row r="1379" spans="1:11" ht="16.5" x14ac:dyDescent="0.3">
      <c r="A1379" s="67" t="str">
        <f t="shared" si="67"/>
        <v>GDMTHSCnMEMCentro Occidente</v>
      </c>
      <c r="B1379" s="250" t="str">
        <f t="shared" si="65"/>
        <v>GDMTHEnergíaCentro Occidente</v>
      </c>
      <c r="C1379" s="67" t="str">
        <f t="shared" si="66"/>
        <v>GDMTHSCnMEMEnergíaCentro Occidente</v>
      </c>
      <c r="E1379" s="180" t="s">
        <v>54</v>
      </c>
      <c r="F1379" s="99" t="s">
        <v>196</v>
      </c>
      <c r="G1379" s="99" t="s">
        <v>184</v>
      </c>
      <c r="H1379" s="181" t="s">
        <v>135</v>
      </c>
      <c r="I1379" s="99" t="s">
        <v>63</v>
      </c>
      <c r="J1379" s="285" t="s">
        <v>161</v>
      </c>
      <c r="K1379" s="505">
        <f>+ROUND(TR_MARZO_2025!$C$21,LOOKUP($H1379,TR_MARZO_2025!$B$71:$C$73,TR_MARZO_2025!$C$71:$C$73))</f>
        <v>6.1999999999999998E-3</v>
      </c>
    </row>
    <row r="1380" spans="1:11" ht="16.5" x14ac:dyDescent="0.3">
      <c r="A1380" s="67" t="str">
        <f t="shared" si="67"/>
        <v>GDMTOSCnMEMCentro Occidente</v>
      </c>
      <c r="B1380" s="250" t="str">
        <f t="shared" si="65"/>
        <v>GDMTOEnergíaCentro Occidente</v>
      </c>
      <c r="C1380" s="67" t="str">
        <f t="shared" si="66"/>
        <v>GDMTOSCnMEMEnergíaCentro Occidente</v>
      </c>
      <c r="E1380" s="180" t="s">
        <v>55</v>
      </c>
      <c r="F1380" s="99" t="s">
        <v>196</v>
      </c>
      <c r="G1380" s="99" t="s">
        <v>184</v>
      </c>
      <c r="H1380" s="181" t="s">
        <v>135</v>
      </c>
      <c r="I1380" s="99" t="s">
        <v>63</v>
      </c>
      <c r="J1380" s="285" t="s">
        <v>161</v>
      </c>
      <c r="K1380" s="505">
        <f>+ROUND(TR_MARZO_2025!$C$21,LOOKUP($H1380,TR_MARZO_2025!$B$71:$C$73,TR_MARZO_2025!$C$71:$C$73))</f>
        <v>6.1999999999999998E-3</v>
      </c>
    </row>
    <row r="1381" spans="1:11" ht="16.5" x14ac:dyDescent="0.3">
      <c r="A1381" s="67" t="str">
        <f t="shared" si="67"/>
        <v>RAMTSCnMEMCentro Occidente</v>
      </c>
      <c r="B1381" s="250" t="str">
        <f t="shared" si="65"/>
        <v>RAMTEnergíaCentro Occidente</v>
      </c>
      <c r="C1381" s="67" t="str">
        <f t="shared" si="66"/>
        <v>RAMTSCnMEMEnergíaCentro Occidente</v>
      </c>
      <c r="E1381" s="192" t="s">
        <v>60</v>
      </c>
      <c r="F1381" s="99" t="s">
        <v>196</v>
      </c>
      <c r="G1381" s="99" t="s">
        <v>184</v>
      </c>
      <c r="H1381" s="181" t="s">
        <v>135</v>
      </c>
      <c r="I1381" s="99" t="s">
        <v>63</v>
      </c>
      <c r="J1381" s="285" t="s">
        <v>161</v>
      </c>
      <c r="K1381" s="505">
        <f>+ROUND(TR_MARZO_2025!$C$21,LOOKUP($H1381,TR_MARZO_2025!$B$71:$C$73,TR_MARZO_2025!$C$71:$C$73))</f>
        <v>6.1999999999999998E-3</v>
      </c>
    </row>
    <row r="1382" spans="1:11" ht="16.5" x14ac:dyDescent="0.3">
      <c r="A1382" s="67" t="str">
        <f t="shared" si="67"/>
        <v>DISTSCnMEMCentro Occidente</v>
      </c>
      <c r="B1382" s="250" t="str">
        <f t="shared" si="65"/>
        <v>DISTEnergíaCentro Occidente</v>
      </c>
      <c r="C1382" s="67" t="str">
        <f t="shared" si="66"/>
        <v>DISTSCnMEMEnergíaCentro Occidente</v>
      </c>
      <c r="E1382" s="192" t="s">
        <v>51</v>
      </c>
      <c r="F1382" s="99" t="s">
        <v>196</v>
      </c>
      <c r="G1382" s="99" t="s">
        <v>184</v>
      </c>
      <c r="H1382" s="181" t="s">
        <v>135</v>
      </c>
      <c r="I1382" s="99" t="s">
        <v>63</v>
      </c>
      <c r="J1382" s="285" t="s">
        <v>161</v>
      </c>
      <c r="K1382" s="505">
        <f>+ROUND(TR_MARZO_2025!$C$21,LOOKUP($H1382,TR_MARZO_2025!$B$71:$C$73,TR_MARZO_2025!$C$71:$C$73))</f>
        <v>6.1999999999999998E-3</v>
      </c>
    </row>
    <row r="1383" spans="1:11" ht="16.5" x14ac:dyDescent="0.3">
      <c r="A1383" s="67" t="str">
        <f t="shared" si="67"/>
        <v>DITSCnMEMCentro Occidente</v>
      </c>
      <c r="B1383" s="250" t="str">
        <f t="shared" si="65"/>
        <v>DITEnergíaCentro Occidente</v>
      </c>
      <c r="C1383" s="67" t="str">
        <f t="shared" si="66"/>
        <v>DITSCnMEMEnergíaCentro Occidente</v>
      </c>
      <c r="E1383" s="192" t="s">
        <v>52</v>
      </c>
      <c r="F1383" s="99" t="s">
        <v>196</v>
      </c>
      <c r="G1383" s="99" t="s">
        <v>184</v>
      </c>
      <c r="H1383" s="181" t="s">
        <v>135</v>
      </c>
      <c r="I1383" s="99" t="s">
        <v>63</v>
      </c>
      <c r="J1383" s="285" t="s">
        <v>161</v>
      </c>
      <c r="K1383" s="505">
        <f>+ROUND(TR_MARZO_2025!$C$21,LOOKUP($H1383,TR_MARZO_2025!$B$71:$C$73,TR_MARZO_2025!$C$71:$C$73))</f>
        <v>6.1999999999999998E-3</v>
      </c>
    </row>
    <row r="1384" spans="1:11" ht="16.5" x14ac:dyDescent="0.3">
      <c r="A1384" s="67" t="str">
        <f t="shared" si="67"/>
        <v>DB1SCnMEMCentro Oriente</v>
      </c>
      <c r="B1384" s="250" t="str">
        <f t="shared" si="65"/>
        <v>DB1EnergíaCentro Oriente</v>
      </c>
      <c r="C1384" s="67" t="str">
        <f t="shared" si="66"/>
        <v>DB1SCnMEMEnergíaCentro Oriente</v>
      </c>
      <c r="E1384" s="192" t="s">
        <v>48</v>
      </c>
      <c r="F1384" s="99" t="s">
        <v>196</v>
      </c>
      <c r="G1384" s="99" t="s">
        <v>184</v>
      </c>
      <c r="H1384" s="181" t="s">
        <v>135</v>
      </c>
      <c r="I1384" s="99" t="s">
        <v>64</v>
      </c>
      <c r="J1384" s="285" t="s">
        <v>161</v>
      </c>
      <c r="K1384" s="505">
        <f>+ROUND(TR_MARZO_2025!$C$21,LOOKUP($H1384,TR_MARZO_2025!$B$71:$C$73,TR_MARZO_2025!$C$71:$C$73))</f>
        <v>6.1999999999999998E-3</v>
      </c>
    </row>
    <row r="1385" spans="1:11" ht="16.5" x14ac:dyDescent="0.3">
      <c r="A1385" s="67" t="str">
        <f t="shared" si="67"/>
        <v>DB2SCnMEMCentro Oriente</v>
      </c>
      <c r="B1385" s="250" t="str">
        <f t="shared" si="65"/>
        <v>DB2EnergíaCentro Oriente</v>
      </c>
      <c r="C1385" s="67" t="str">
        <f t="shared" si="66"/>
        <v>DB2SCnMEMEnergíaCentro Oriente</v>
      </c>
      <c r="E1385" s="192" t="s">
        <v>50</v>
      </c>
      <c r="F1385" s="99" t="s">
        <v>196</v>
      </c>
      <c r="G1385" s="99" t="s">
        <v>184</v>
      </c>
      <c r="H1385" s="181" t="s">
        <v>135</v>
      </c>
      <c r="I1385" s="99" t="s">
        <v>64</v>
      </c>
      <c r="J1385" s="285" t="s">
        <v>161</v>
      </c>
      <c r="K1385" s="505">
        <f>+ROUND(TR_MARZO_2025!$C$21,LOOKUP($H1385,TR_MARZO_2025!$B$71:$C$73,TR_MARZO_2025!$C$71:$C$73))</f>
        <v>6.1999999999999998E-3</v>
      </c>
    </row>
    <row r="1386" spans="1:11" ht="16.5" x14ac:dyDescent="0.3">
      <c r="A1386" s="67" t="str">
        <f t="shared" si="67"/>
        <v>PDBTSCnMEMCentro Oriente</v>
      </c>
      <c r="B1386" s="250" t="str">
        <f t="shared" si="65"/>
        <v>PDBTEnergíaCentro Oriente</v>
      </c>
      <c r="C1386" s="67" t="str">
        <f t="shared" si="66"/>
        <v>PDBTSCnMEMEnergíaCentro Oriente</v>
      </c>
      <c r="E1386" s="192" t="s">
        <v>56</v>
      </c>
      <c r="F1386" s="99" t="s">
        <v>196</v>
      </c>
      <c r="G1386" s="99" t="s">
        <v>184</v>
      </c>
      <c r="H1386" s="181" t="s">
        <v>135</v>
      </c>
      <c r="I1386" s="99" t="s">
        <v>64</v>
      </c>
      <c r="J1386" s="285" t="s">
        <v>161</v>
      </c>
      <c r="K1386" s="505">
        <f>+ROUND(TR_MARZO_2025!$C$21,LOOKUP($H1386,TR_MARZO_2025!$B$71:$C$73,TR_MARZO_2025!$C$71:$C$73))</f>
        <v>6.1999999999999998E-3</v>
      </c>
    </row>
    <row r="1387" spans="1:11" ht="16.5" x14ac:dyDescent="0.3">
      <c r="A1387" s="67" t="str">
        <f t="shared" si="67"/>
        <v>GDBTSCnMEMCentro Oriente</v>
      </c>
      <c r="B1387" s="250" t="str">
        <f t="shared" si="65"/>
        <v>GDBTEnergíaCentro Oriente</v>
      </c>
      <c r="C1387" s="67" t="str">
        <f t="shared" si="66"/>
        <v>GDBTSCnMEMEnergíaCentro Oriente</v>
      </c>
      <c r="E1387" s="192" t="s">
        <v>53</v>
      </c>
      <c r="F1387" s="99" t="s">
        <v>196</v>
      </c>
      <c r="G1387" s="99" t="s">
        <v>184</v>
      </c>
      <c r="H1387" s="181" t="s">
        <v>135</v>
      </c>
      <c r="I1387" s="99" t="s">
        <v>64</v>
      </c>
      <c r="J1387" s="285" t="s">
        <v>161</v>
      </c>
      <c r="K1387" s="505">
        <f>+ROUND(TR_MARZO_2025!$C$21,LOOKUP($H1387,TR_MARZO_2025!$B$71:$C$73,TR_MARZO_2025!$C$71:$C$73))</f>
        <v>6.1999999999999998E-3</v>
      </c>
    </row>
    <row r="1388" spans="1:11" ht="16.5" x14ac:dyDescent="0.3">
      <c r="A1388" s="67" t="str">
        <f t="shared" si="67"/>
        <v>RABTSCnMEMCentro Oriente</v>
      </c>
      <c r="B1388" s="250" t="str">
        <f t="shared" ref="B1388:B1451" si="68">E1388&amp;H1388&amp;I1388</f>
        <v>RABTEnergíaCentro Oriente</v>
      </c>
      <c r="C1388" s="67" t="str">
        <f t="shared" si="66"/>
        <v>RABTSCnMEMEnergíaCentro Oriente</v>
      </c>
      <c r="E1388" s="192" t="s">
        <v>59</v>
      </c>
      <c r="F1388" s="99" t="s">
        <v>196</v>
      </c>
      <c r="G1388" s="99" t="s">
        <v>184</v>
      </c>
      <c r="H1388" s="181" t="s">
        <v>135</v>
      </c>
      <c r="I1388" s="99" t="s">
        <v>64</v>
      </c>
      <c r="J1388" s="285" t="s">
        <v>161</v>
      </c>
      <c r="K1388" s="505">
        <f>+ROUND(TR_MARZO_2025!$C$21,LOOKUP($H1388,TR_MARZO_2025!$B$71:$C$73,TR_MARZO_2025!$C$71:$C$73))</f>
        <v>6.1999999999999998E-3</v>
      </c>
    </row>
    <row r="1389" spans="1:11" ht="16.5" x14ac:dyDescent="0.3">
      <c r="A1389" s="67" t="str">
        <f t="shared" si="67"/>
        <v>APBTSCnMEMCentro Oriente</v>
      </c>
      <c r="B1389" s="250" t="str">
        <f t="shared" si="68"/>
        <v>APBTEnergíaCentro Oriente</v>
      </c>
      <c r="C1389" s="67" t="str">
        <f t="shared" si="66"/>
        <v>APBTSCnMEMEnergíaCentro Oriente</v>
      </c>
      <c r="E1389" s="187" t="s">
        <v>57</v>
      </c>
      <c r="F1389" s="99" t="s">
        <v>196</v>
      </c>
      <c r="G1389" s="99" t="s">
        <v>184</v>
      </c>
      <c r="H1389" s="181" t="s">
        <v>135</v>
      </c>
      <c r="I1389" s="99" t="s">
        <v>64</v>
      </c>
      <c r="J1389" s="285" t="s">
        <v>161</v>
      </c>
      <c r="K1389" s="505">
        <f>+ROUND(TR_MARZO_2025!$C$21,LOOKUP($H1389,TR_MARZO_2025!$B$71:$C$73,TR_MARZO_2025!$C$71:$C$73))</f>
        <v>6.1999999999999998E-3</v>
      </c>
    </row>
    <row r="1390" spans="1:11" ht="16.5" x14ac:dyDescent="0.3">
      <c r="A1390" s="67" t="str">
        <f t="shared" si="67"/>
        <v>APMTSCnMEMCentro Oriente</v>
      </c>
      <c r="B1390" s="250" t="str">
        <f t="shared" si="68"/>
        <v>APMTEnergíaCentro Oriente</v>
      </c>
      <c r="C1390" s="67" t="str">
        <f t="shared" si="66"/>
        <v>APMTSCnMEMEnergíaCentro Oriente</v>
      </c>
      <c r="E1390" s="187" t="s">
        <v>58</v>
      </c>
      <c r="F1390" s="99" t="s">
        <v>196</v>
      </c>
      <c r="G1390" s="99" t="s">
        <v>184</v>
      </c>
      <c r="H1390" s="181" t="s">
        <v>135</v>
      </c>
      <c r="I1390" s="99" t="s">
        <v>64</v>
      </c>
      <c r="J1390" s="285" t="s">
        <v>161</v>
      </c>
      <c r="K1390" s="505">
        <f>+ROUND(TR_MARZO_2025!$C$21,LOOKUP($H1390,TR_MARZO_2025!$B$71:$C$73,TR_MARZO_2025!$C$71:$C$73))</f>
        <v>6.1999999999999998E-3</v>
      </c>
    </row>
    <row r="1391" spans="1:11" ht="16.5" x14ac:dyDescent="0.3">
      <c r="A1391" s="67" t="str">
        <f t="shared" si="67"/>
        <v>GDMTHSCnMEMCentro Oriente</v>
      </c>
      <c r="B1391" s="250" t="str">
        <f t="shared" si="68"/>
        <v>GDMTHEnergíaCentro Oriente</v>
      </c>
      <c r="C1391" s="67" t="str">
        <f t="shared" si="66"/>
        <v>GDMTHSCnMEMEnergíaCentro Oriente</v>
      </c>
      <c r="E1391" s="180" t="s">
        <v>54</v>
      </c>
      <c r="F1391" s="99" t="s">
        <v>196</v>
      </c>
      <c r="G1391" s="99" t="s">
        <v>184</v>
      </c>
      <c r="H1391" s="181" t="s">
        <v>135</v>
      </c>
      <c r="I1391" s="99" t="s">
        <v>64</v>
      </c>
      <c r="J1391" s="285" t="s">
        <v>161</v>
      </c>
      <c r="K1391" s="505">
        <f>+ROUND(TR_MARZO_2025!$C$21,LOOKUP($H1391,TR_MARZO_2025!$B$71:$C$73,TR_MARZO_2025!$C$71:$C$73))</f>
        <v>6.1999999999999998E-3</v>
      </c>
    </row>
    <row r="1392" spans="1:11" ht="16.5" x14ac:dyDescent="0.3">
      <c r="A1392" s="67" t="str">
        <f t="shared" si="67"/>
        <v>GDMTOSCnMEMCentro Oriente</v>
      </c>
      <c r="B1392" s="250" t="str">
        <f t="shared" si="68"/>
        <v>GDMTOEnergíaCentro Oriente</v>
      </c>
      <c r="C1392" s="67" t="str">
        <f t="shared" si="66"/>
        <v>GDMTOSCnMEMEnergíaCentro Oriente</v>
      </c>
      <c r="E1392" s="180" t="s">
        <v>55</v>
      </c>
      <c r="F1392" s="99" t="s">
        <v>196</v>
      </c>
      <c r="G1392" s="99" t="s">
        <v>184</v>
      </c>
      <c r="H1392" s="181" t="s">
        <v>135</v>
      </c>
      <c r="I1392" s="99" t="s">
        <v>64</v>
      </c>
      <c r="J1392" s="285" t="s">
        <v>161</v>
      </c>
      <c r="K1392" s="505">
        <f>+ROUND(TR_MARZO_2025!$C$21,LOOKUP($H1392,TR_MARZO_2025!$B$71:$C$73,TR_MARZO_2025!$C$71:$C$73))</f>
        <v>6.1999999999999998E-3</v>
      </c>
    </row>
    <row r="1393" spans="1:11" ht="16.5" x14ac:dyDescent="0.3">
      <c r="A1393" s="67" t="str">
        <f t="shared" si="67"/>
        <v>RAMTSCnMEMCentro Oriente</v>
      </c>
      <c r="B1393" s="250" t="str">
        <f t="shared" si="68"/>
        <v>RAMTEnergíaCentro Oriente</v>
      </c>
      <c r="C1393" s="67" t="str">
        <f t="shared" si="66"/>
        <v>RAMTSCnMEMEnergíaCentro Oriente</v>
      </c>
      <c r="E1393" s="192" t="s">
        <v>60</v>
      </c>
      <c r="F1393" s="99" t="s">
        <v>196</v>
      </c>
      <c r="G1393" s="99" t="s">
        <v>184</v>
      </c>
      <c r="H1393" s="181" t="s">
        <v>135</v>
      </c>
      <c r="I1393" s="99" t="s">
        <v>64</v>
      </c>
      <c r="J1393" s="285" t="s">
        <v>161</v>
      </c>
      <c r="K1393" s="505">
        <f>+ROUND(TR_MARZO_2025!$C$21,LOOKUP($H1393,TR_MARZO_2025!$B$71:$C$73,TR_MARZO_2025!$C$71:$C$73))</f>
        <v>6.1999999999999998E-3</v>
      </c>
    </row>
    <row r="1394" spans="1:11" ht="16.5" x14ac:dyDescent="0.3">
      <c r="A1394" s="67" t="str">
        <f t="shared" si="67"/>
        <v>DISTSCnMEMCentro Oriente</v>
      </c>
      <c r="B1394" s="250" t="str">
        <f t="shared" si="68"/>
        <v>DISTEnergíaCentro Oriente</v>
      </c>
      <c r="C1394" s="67" t="str">
        <f t="shared" si="66"/>
        <v>DISTSCnMEMEnergíaCentro Oriente</v>
      </c>
      <c r="E1394" s="192" t="s">
        <v>51</v>
      </c>
      <c r="F1394" s="99" t="s">
        <v>196</v>
      </c>
      <c r="G1394" s="99" t="s">
        <v>184</v>
      </c>
      <c r="H1394" s="181" t="s">
        <v>135</v>
      </c>
      <c r="I1394" s="99" t="s">
        <v>64</v>
      </c>
      <c r="J1394" s="285" t="s">
        <v>161</v>
      </c>
      <c r="K1394" s="505">
        <f>+ROUND(TR_MARZO_2025!$C$21,LOOKUP($H1394,TR_MARZO_2025!$B$71:$C$73,TR_MARZO_2025!$C$71:$C$73))</f>
        <v>6.1999999999999998E-3</v>
      </c>
    </row>
    <row r="1395" spans="1:11" ht="16.5" x14ac:dyDescent="0.3">
      <c r="A1395" s="67" t="str">
        <f t="shared" si="67"/>
        <v>DITSCnMEMCentro Oriente</v>
      </c>
      <c r="B1395" s="250" t="str">
        <f t="shared" si="68"/>
        <v>DITEnergíaCentro Oriente</v>
      </c>
      <c r="C1395" s="67" t="str">
        <f t="shared" si="66"/>
        <v>DITSCnMEMEnergíaCentro Oriente</v>
      </c>
      <c r="E1395" s="192" t="s">
        <v>52</v>
      </c>
      <c r="F1395" s="99" t="s">
        <v>196</v>
      </c>
      <c r="G1395" s="99" t="s">
        <v>184</v>
      </c>
      <c r="H1395" s="181" t="s">
        <v>135</v>
      </c>
      <c r="I1395" s="99" t="s">
        <v>64</v>
      </c>
      <c r="J1395" s="285" t="s">
        <v>161</v>
      </c>
      <c r="K1395" s="505">
        <f>+ROUND(TR_MARZO_2025!$C$21,LOOKUP($H1395,TR_MARZO_2025!$B$71:$C$73,TR_MARZO_2025!$C$71:$C$73))</f>
        <v>6.1999999999999998E-3</v>
      </c>
    </row>
    <row r="1396" spans="1:11" ht="16.5" x14ac:dyDescent="0.3">
      <c r="A1396" s="67" t="str">
        <f t="shared" si="67"/>
        <v>DB1SCnMEMCentro Sur</v>
      </c>
      <c r="B1396" s="250" t="str">
        <f t="shared" si="68"/>
        <v>DB1EnergíaCentro Sur</v>
      </c>
      <c r="C1396" s="67" t="str">
        <f t="shared" si="66"/>
        <v>DB1SCnMEMEnergíaCentro Sur</v>
      </c>
      <c r="E1396" s="192" t="s">
        <v>48</v>
      </c>
      <c r="F1396" s="99" t="s">
        <v>196</v>
      </c>
      <c r="G1396" s="99" t="s">
        <v>184</v>
      </c>
      <c r="H1396" s="181" t="s">
        <v>135</v>
      </c>
      <c r="I1396" s="99" t="s">
        <v>65</v>
      </c>
      <c r="J1396" s="285" t="s">
        <v>161</v>
      </c>
      <c r="K1396" s="505">
        <f>+ROUND(TR_MARZO_2025!$C$21,LOOKUP($H1396,TR_MARZO_2025!$B$71:$C$73,TR_MARZO_2025!$C$71:$C$73))</f>
        <v>6.1999999999999998E-3</v>
      </c>
    </row>
    <row r="1397" spans="1:11" ht="16.5" x14ac:dyDescent="0.3">
      <c r="A1397" s="67" t="str">
        <f t="shared" si="67"/>
        <v>DB2SCnMEMCentro Sur</v>
      </c>
      <c r="B1397" s="250" t="str">
        <f t="shared" si="68"/>
        <v>DB2EnergíaCentro Sur</v>
      </c>
      <c r="C1397" s="67" t="str">
        <f t="shared" si="66"/>
        <v>DB2SCnMEMEnergíaCentro Sur</v>
      </c>
      <c r="E1397" s="192" t="s">
        <v>50</v>
      </c>
      <c r="F1397" s="99" t="s">
        <v>196</v>
      </c>
      <c r="G1397" s="99" t="s">
        <v>184</v>
      </c>
      <c r="H1397" s="181" t="s">
        <v>135</v>
      </c>
      <c r="I1397" s="99" t="s">
        <v>65</v>
      </c>
      <c r="J1397" s="285" t="s">
        <v>161</v>
      </c>
      <c r="K1397" s="505">
        <f>+ROUND(TR_MARZO_2025!$C$21,LOOKUP($H1397,TR_MARZO_2025!$B$71:$C$73,TR_MARZO_2025!$C$71:$C$73))</f>
        <v>6.1999999999999998E-3</v>
      </c>
    </row>
    <row r="1398" spans="1:11" ht="16.5" x14ac:dyDescent="0.3">
      <c r="A1398" s="67" t="str">
        <f t="shared" si="67"/>
        <v>PDBTSCnMEMCentro Sur</v>
      </c>
      <c r="B1398" s="250" t="str">
        <f t="shared" si="68"/>
        <v>PDBTEnergíaCentro Sur</v>
      </c>
      <c r="C1398" s="67" t="str">
        <f t="shared" si="66"/>
        <v>PDBTSCnMEMEnergíaCentro Sur</v>
      </c>
      <c r="E1398" s="192" t="s">
        <v>56</v>
      </c>
      <c r="F1398" s="99" t="s">
        <v>196</v>
      </c>
      <c r="G1398" s="99" t="s">
        <v>184</v>
      </c>
      <c r="H1398" s="181" t="s">
        <v>135</v>
      </c>
      <c r="I1398" s="99" t="s">
        <v>65</v>
      </c>
      <c r="J1398" s="285" t="s">
        <v>161</v>
      </c>
      <c r="K1398" s="505">
        <f>+ROUND(TR_MARZO_2025!$C$21,LOOKUP($H1398,TR_MARZO_2025!$B$71:$C$73,TR_MARZO_2025!$C$71:$C$73))</f>
        <v>6.1999999999999998E-3</v>
      </c>
    </row>
    <row r="1399" spans="1:11" ht="16.5" x14ac:dyDescent="0.3">
      <c r="A1399" s="67" t="str">
        <f t="shared" si="67"/>
        <v>GDBTSCnMEMCentro Sur</v>
      </c>
      <c r="B1399" s="250" t="str">
        <f t="shared" si="68"/>
        <v>GDBTEnergíaCentro Sur</v>
      </c>
      <c r="C1399" s="67" t="str">
        <f t="shared" si="66"/>
        <v>GDBTSCnMEMEnergíaCentro Sur</v>
      </c>
      <c r="E1399" s="192" t="s">
        <v>53</v>
      </c>
      <c r="F1399" s="99" t="s">
        <v>196</v>
      </c>
      <c r="G1399" s="99" t="s">
        <v>184</v>
      </c>
      <c r="H1399" s="181" t="s">
        <v>135</v>
      </c>
      <c r="I1399" s="99" t="s">
        <v>65</v>
      </c>
      <c r="J1399" s="285" t="s">
        <v>161</v>
      </c>
      <c r="K1399" s="505">
        <f>+ROUND(TR_MARZO_2025!$C$21,LOOKUP($H1399,TR_MARZO_2025!$B$71:$C$73,TR_MARZO_2025!$C$71:$C$73))</f>
        <v>6.1999999999999998E-3</v>
      </c>
    </row>
    <row r="1400" spans="1:11" ht="16.5" x14ac:dyDescent="0.3">
      <c r="A1400" s="67" t="str">
        <f t="shared" si="67"/>
        <v>RABTSCnMEMCentro Sur</v>
      </c>
      <c r="B1400" s="250" t="str">
        <f t="shared" si="68"/>
        <v>RABTEnergíaCentro Sur</v>
      </c>
      <c r="C1400" s="67" t="str">
        <f t="shared" si="66"/>
        <v>RABTSCnMEMEnergíaCentro Sur</v>
      </c>
      <c r="E1400" s="192" t="s">
        <v>59</v>
      </c>
      <c r="F1400" s="99" t="s">
        <v>196</v>
      </c>
      <c r="G1400" s="99" t="s">
        <v>184</v>
      </c>
      <c r="H1400" s="181" t="s">
        <v>135</v>
      </c>
      <c r="I1400" s="99" t="s">
        <v>65</v>
      </c>
      <c r="J1400" s="285" t="s">
        <v>161</v>
      </c>
      <c r="K1400" s="505">
        <f>+ROUND(TR_MARZO_2025!$C$21,LOOKUP($H1400,TR_MARZO_2025!$B$71:$C$73,TR_MARZO_2025!$C$71:$C$73))</f>
        <v>6.1999999999999998E-3</v>
      </c>
    </row>
    <row r="1401" spans="1:11" ht="16.5" x14ac:dyDescent="0.3">
      <c r="A1401" s="67" t="str">
        <f t="shared" si="67"/>
        <v>APBTSCnMEMCentro Sur</v>
      </c>
      <c r="B1401" s="250" t="str">
        <f t="shared" si="68"/>
        <v>APBTEnergíaCentro Sur</v>
      </c>
      <c r="C1401" s="67" t="str">
        <f t="shared" si="66"/>
        <v>APBTSCnMEMEnergíaCentro Sur</v>
      </c>
      <c r="E1401" s="187" t="s">
        <v>57</v>
      </c>
      <c r="F1401" s="99" t="s">
        <v>196</v>
      </c>
      <c r="G1401" s="99" t="s">
        <v>184</v>
      </c>
      <c r="H1401" s="181" t="s">
        <v>135</v>
      </c>
      <c r="I1401" s="99" t="s">
        <v>65</v>
      </c>
      <c r="J1401" s="285" t="s">
        <v>161</v>
      </c>
      <c r="K1401" s="505">
        <f>+ROUND(TR_MARZO_2025!$C$21,LOOKUP($H1401,TR_MARZO_2025!$B$71:$C$73,TR_MARZO_2025!$C$71:$C$73))</f>
        <v>6.1999999999999998E-3</v>
      </c>
    </row>
    <row r="1402" spans="1:11" ht="16.5" x14ac:dyDescent="0.3">
      <c r="A1402" s="67" t="str">
        <f t="shared" si="67"/>
        <v>APMTSCnMEMCentro Sur</v>
      </c>
      <c r="B1402" s="250" t="str">
        <f t="shared" si="68"/>
        <v>APMTEnergíaCentro Sur</v>
      </c>
      <c r="C1402" s="67" t="str">
        <f t="shared" si="66"/>
        <v>APMTSCnMEMEnergíaCentro Sur</v>
      </c>
      <c r="E1402" s="187" t="s">
        <v>58</v>
      </c>
      <c r="F1402" s="99" t="s">
        <v>196</v>
      </c>
      <c r="G1402" s="99" t="s">
        <v>184</v>
      </c>
      <c r="H1402" s="181" t="s">
        <v>135</v>
      </c>
      <c r="I1402" s="99" t="s">
        <v>65</v>
      </c>
      <c r="J1402" s="285" t="s">
        <v>161</v>
      </c>
      <c r="K1402" s="505">
        <f>+ROUND(TR_MARZO_2025!$C$21,LOOKUP($H1402,TR_MARZO_2025!$B$71:$C$73,TR_MARZO_2025!$C$71:$C$73))</f>
        <v>6.1999999999999998E-3</v>
      </c>
    </row>
    <row r="1403" spans="1:11" ht="16.5" x14ac:dyDescent="0.3">
      <c r="A1403" s="67" t="str">
        <f t="shared" si="67"/>
        <v>GDMTHSCnMEMCentro Sur</v>
      </c>
      <c r="B1403" s="250" t="str">
        <f t="shared" si="68"/>
        <v>GDMTHEnergíaCentro Sur</v>
      </c>
      <c r="C1403" s="67" t="str">
        <f t="shared" si="66"/>
        <v>GDMTHSCnMEMEnergíaCentro Sur</v>
      </c>
      <c r="E1403" s="180" t="s">
        <v>54</v>
      </c>
      <c r="F1403" s="99" t="s">
        <v>196</v>
      </c>
      <c r="G1403" s="99" t="s">
        <v>184</v>
      </c>
      <c r="H1403" s="181" t="s">
        <v>135</v>
      </c>
      <c r="I1403" s="99" t="s">
        <v>65</v>
      </c>
      <c r="J1403" s="285" t="s">
        <v>161</v>
      </c>
      <c r="K1403" s="505">
        <f>+ROUND(TR_MARZO_2025!$C$21,LOOKUP($H1403,TR_MARZO_2025!$B$71:$C$73,TR_MARZO_2025!$C$71:$C$73))</f>
        <v>6.1999999999999998E-3</v>
      </c>
    </row>
    <row r="1404" spans="1:11" ht="16.5" x14ac:dyDescent="0.3">
      <c r="A1404" s="67" t="str">
        <f t="shared" si="67"/>
        <v>GDMTOSCnMEMCentro Sur</v>
      </c>
      <c r="B1404" s="250" t="str">
        <f t="shared" si="68"/>
        <v>GDMTOEnergíaCentro Sur</v>
      </c>
      <c r="C1404" s="67" t="str">
        <f t="shared" si="66"/>
        <v>GDMTOSCnMEMEnergíaCentro Sur</v>
      </c>
      <c r="E1404" s="180" t="s">
        <v>55</v>
      </c>
      <c r="F1404" s="99" t="s">
        <v>196</v>
      </c>
      <c r="G1404" s="99" t="s">
        <v>184</v>
      </c>
      <c r="H1404" s="181" t="s">
        <v>135</v>
      </c>
      <c r="I1404" s="99" t="s">
        <v>65</v>
      </c>
      <c r="J1404" s="285" t="s">
        <v>161</v>
      </c>
      <c r="K1404" s="505">
        <f>+ROUND(TR_MARZO_2025!$C$21,LOOKUP($H1404,TR_MARZO_2025!$B$71:$C$73,TR_MARZO_2025!$C$71:$C$73))</f>
        <v>6.1999999999999998E-3</v>
      </c>
    </row>
    <row r="1405" spans="1:11" ht="16.5" x14ac:dyDescent="0.3">
      <c r="A1405" s="67" t="str">
        <f t="shared" si="67"/>
        <v>RAMTSCnMEMCentro Sur</v>
      </c>
      <c r="B1405" s="250" t="str">
        <f t="shared" si="68"/>
        <v>RAMTEnergíaCentro Sur</v>
      </c>
      <c r="C1405" s="67" t="str">
        <f t="shared" si="66"/>
        <v>RAMTSCnMEMEnergíaCentro Sur</v>
      </c>
      <c r="E1405" s="192" t="s">
        <v>60</v>
      </c>
      <c r="F1405" s="99" t="s">
        <v>196</v>
      </c>
      <c r="G1405" s="99" t="s">
        <v>184</v>
      </c>
      <c r="H1405" s="181" t="s">
        <v>135</v>
      </c>
      <c r="I1405" s="99" t="s">
        <v>65</v>
      </c>
      <c r="J1405" s="285" t="s">
        <v>161</v>
      </c>
      <c r="K1405" s="505">
        <f>+ROUND(TR_MARZO_2025!$C$21,LOOKUP($H1405,TR_MARZO_2025!$B$71:$C$73,TR_MARZO_2025!$C$71:$C$73))</f>
        <v>6.1999999999999998E-3</v>
      </c>
    </row>
    <row r="1406" spans="1:11" ht="16.5" x14ac:dyDescent="0.3">
      <c r="A1406" s="67" t="str">
        <f t="shared" si="67"/>
        <v>DISTSCnMEMCentro Sur</v>
      </c>
      <c r="B1406" s="250" t="str">
        <f t="shared" si="68"/>
        <v>DISTEnergíaCentro Sur</v>
      </c>
      <c r="C1406" s="67" t="str">
        <f t="shared" si="66"/>
        <v>DISTSCnMEMEnergíaCentro Sur</v>
      </c>
      <c r="E1406" s="192" t="s">
        <v>51</v>
      </c>
      <c r="F1406" s="99" t="s">
        <v>196</v>
      </c>
      <c r="G1406" s="99" t="s">
        <v>184</v>
      </c>
      <c r="H1406" s="181" t="s">
        <v>135</v>
      </c>
      <c r="I1406" s="99" t="s">
        <v>65</v>
      </c>
      <c r="J1406" s="285" t="s">
        <v>161</v>
      </c>
      <c r="K1406" s="505">
        <f>+ROUND(TR_MARZO_2025!$C$21,LOOKUP($H1406,TR_MARZO_2025!$B$71:$C$73,TR_MARZO_2025!$C$71:$C$73))</f>
        <v>6.1999999999999998E-3</v>
      </c>
    </row>
    <row r="1407" spans="1:11" ht="16.5" x14ac:dyDescent="0.3">
      <c r="A1407" s="67" t="str">
        <f t="shared" si="67"/>
        <v>DITSCnMEMCentro Sur</v>
      </c>
      <c r="B1407" s="250" t="str">
        <f t="shared" si="68"/>
        <v>DITEnergíaCentro Sur</v>
      </c>
      <c r="C1407" s="67" t="str">
        <f t="shared" si="66"/>
        <v>DITSCnMEMEnergíaCentro Sur</v>
      </c>
      <c r="E1407" s="192" t="s">
        <v>52</v>
      </c>
      <c r="F1407" s="99" t="s">
        <v>196</v>
      </c>
      <c r="G1407" s="99" t="s">
        <v>184</v>
      </c>
      <c r="H1407" s="181" t="s">
        <v>135</v>
      </c>
      <c r="I1407" s="99" t="s">
        <v>65</v>
      </c>
      <c r="J1407" s="285" t="s">
        <v>161</v>
      </c>
      <c r="K1407" s="505">
        <f>+ROUND(TR_MARZO_2025!$C$21,LOOKUP($H1407,TR_MARZO_2025!$B$71:$C$73,TR_MARZO_2025!$C$71:$C$73))</f>
        <v>6.1999999999999998E-3</v>
      </c>
    </row>
    <row r="1408" spans="1:11" ht="16.5" x14ac:dyDescent="0.3">
      <c r="A1408" s="67" t="str">
        <f t="shared" si="67"/>
        <v>DB1SCnMEMGolfo Centro</v>
      </c>
      <c r="B1408" s="250" t="str">
        <f t="shared" si="68"/>
        <v>DB1EnergíaGolfo Centro</v>
      </c>
      <c r="C1408" s="67" t="str">
        <f t="shared" si="66"/>
        <v>DB1SCnMEMEnergíaGolfo Centro</v>
      </c>
      <c r="E1408" s="192" t="s">
        <v>48</v>
      </c>
      <c r="F1408" s="99" t="s">
        <v>196</v>
      </c>
      <c r="G1408" s="99" t="s">
        <v>184</v>
      </c>
      <c r="H1408" s="181" t="s">
        <v>135</v>
      </c>
      <c r="I1408" s="99" t="s">
        <v>66</v>
      </c>
      <c r="J1408" s="285" t="s">
        <v>161</v>
      </c>
      <c r="K1408" s="505">
        <f>+ROUND(TR_MARZO_2025!$C$21,LOOKUP($H1408,TR_MARZO_2025!$B$71:$C$73,TR_MARZO_2025!$C$71:$C$73))</f>
        <v>6.1999999999999998E-3</v>
      </c>
    </row>
    <row r="1409" spans="1:11" ht="16.5" x14ac:dyDescent="0.3">
      <c r="A1409" s="67" t="str">
        <f t="shared" si="67"/>
        <v>DB2SCnMEMGolfo Centro</v>
      </c>
      <c r="B1409" s="250" t="str">
        <f t="shared" si="68"/>
        <v>DB2EnergíaGolfo Centro</v>
      </c>
      <c r="C1409" s="67" t="str">
        <f t="shared" si="66"/>
        <v>DB2SCnMEMEnergíaGolfo Centro</v>
      </c>
      <c r="E1409" s="192" t="s">
        <v>50</v>
      </c>
      <c r="F1409" s="99" t="s">
        <v>196</v>
      </c>
      <c r="G1409" s="99" t="s">
        <v>184</v>
      </c>
      <c r="H1409" s="181" t="s">
        <v>135</v>
      </c>
      <c r="I1409" s="99" t="s">
        <v>66</v>
      </c>
      <c r="J1409" s="285" t="s">
        <v>161</v>
      </c>
      <c r="K1409" s="505">
        <f>+ROUND(TR_MARZO_2025!$C$21,LOOKUP($H1409,TR_MARZO_2025!$B$71:$C$73,TR_MARZO_2025!$C$71:$C$73))</f>
        <v>6.1999999999999998E-3</v>
      </c>
    </row>
    <row r="1410" spans="1:11" ht="16.5" x14ac:dyDescent="0.3">
      <c r="A1410" s="67" t="str">
        <f t="shared" si="67"/>
        <v>PDBTSCnMEMGolfo Centro</v>
      </c>
      <c r="B1410" s="250" t="str">
        <f t="shared" si="68"/>
        <v>PDBTEnergíaGolfo Centro</v>
      </c>
      <c r="C1410" s="67" t="str">
        <f t="shared" si="66"/>
        <v>PDBTSCnMEMEnergíaGolfo Centro</v>
      </c>
      <c r="E1410" s="192" t="s">
        <v>56</v>
      </c>
      <c r="F1410" s="99" t="s">
        <v>196</v>
      </c>
      <c r="G1410" s="99" t="s">
        <v>184</v>
      </c>
      <c r="H1410" s="181" t="s">
        <v>135</v>
      </c>
      <c r="I1410" s="99" t="s">
        <v>66</v>
      </c>
      <c r="J1410" s="285" t="s">
        <v>161</v>
      </c>
      <c r="K1410" s="505">
        <f>+ROUND(TR_MARZO_2025!$C$21,LOOKUP($H1410,TR_MARZO_2025!$B$71:$C$73,TR_MARZO_2025!$C$71:$C$73))</f>
        <v>6.1999999999999998E-3</v>
      </c>
    </row>
    <row r="1411" spans="1:11" ht="16.5" x14ac:dyDescent="0.3">
      <c r="A1411" s="67" t="str">
        <f t="shared" si="67"/>
        <v>GDBTSCnMEMGolfo Centro</v>
      </c>
      <c r="B1411" s="250" t="str">
        <f t="shared" si="68"/>
        <v>GDBTEnergíaGolfo Centro</v>
      </c>
      <c r="C1411" s="67" t="str">
        <f t="shared" si="66"/>
        <v>GDBTSCnMEMEnergíaGolfo Centro</v>
      </c>
      <c r="E1411" s="192" t="s">
        <v>53</v>
      </c>
      <c r="F1411" s="99" t="s">
        <v>196</v>
      </c>
      <c r="G1411" s="99" t="s">
        <v>184</v>
      </c>
      <c r="H1411" s="181" t="s">
        <v>135</v>
      </c>
      <c r="I1411" s="99" t="s">
        <v>66</v>
      </c>
      <c r="J1411" s="285" t="s">
        <v>161</v>
      </c>
      <c r="K1411" s="505">
        <f>+ROUND(TR_MARZO_2025!$C$21,LOOKUP($H1411,TR_MARZO_2025!$B$71:$C$73,TR_MARZO_2025!$C$71:$C$73))</f>
        <v>6.1999999999999998E-3</v>
      </c>
    </row>
    <row r="1412" spans="1:11" ht="16.5" x14ac:dyDescent="0.3">
      <c r="A1412" s="67" t="str">
        <f t="shared" si="67"/>
        <v>RABTSCnMEMGolfo Centro</v>
      </c>
      <c r="B1412" s="250" t="str">
        <f t="shared" si="68"/>
        <v>RABTEnergíaGolfo Centro</v>
      </c>
      <c r="C1412" s="67" t="str">
        <f t="shared" si="66"/>
        <v>RABTSCnMEMEnergíaGolfo Centro</v>
      </c>
      <c r="E1412" s="192" t="s">
        <v>59</v>
      </c>
      <c r="F1412" s="99" t="s">
        <v>196</v>
      </c>
      <c r="G1412" s="99" t="s">
        <v>184</v>
      </c>
      <c r="H1412" s="181" t="s">
        <v>135</v>
      </c>
      <c r="I1412" s="99" t="s">
        <v>66</v>
      </c>
      <c r="J1412" s="285" t="s">
        <v>161</v>
      </c>
      <c r="K1412" s="505">
        <f>+ROUND(TR_MARZO_2025!$C$21,LOOKUP($H1412,TR_MARZO_2025!$B$71:$C$73,TR_MARZO_2025!$C$71:$C$73))</f>
        <v>6.1999999999999998E-3</v>
      </c>
    </row>
    <row r="1413" spans="1:11" ht="16.5" x14ac:dyDescent="0.3">
      <c r="A1413" s="67" t="str">
        <f t="shared" si="67"/>
        <v>APBTSCnMEMGolfo Centro</v>
      </c>
      <c r="B1413" s="250" t="str">
        <f t="shared" si="68"/>
        <v>APBTEnergíaGolfo Centro</v>
      </c>
      <c r="C1413" s="67" t="str">
        <f t="shared" si="66"/>
        <v>APBTSCnMEMEnergíaGolfo Centro</v>
      </c>
      <c r="E1413" s="187" t="s">
        <v>57</v>
      </c>
      <c r="F1413" s="99" t="s">
        <v>196</v>
      </c>
      <c r="G1413" s="99" t="s">
        <v>184</v>
      </c>
      <c r="H1413" s="181" t="s">
        <v>135</v>
      </c>
      <c r="I1413" s="99" t="s">
        <v>66</v>
      </c>
      <c r="J1413" s="285" t="s">
        <v>161</v>
      </c>
      <c r="K1413" s="505">
        <f>+ROUND(TR_MARZO_2025!$C$21,LOOKUP($H1413,TR_MARZO_2025!$B$71:$C$73,TR_MARZO_2025!$C$71:$C$73))</f>
        <v>6.1999999999999998E-3</v>
      </c>
    </row>
    <row r="1414" spans="1:11" ht="16.5" x14ac:dyDescent="0.3">
      <c r="A1414" s="67" t="str">
        <f t="shared" si="67"/>
        <v>APMTSCnMEMGolfo Centro</v>
      </c>
      <c r="B1414" s="250" t="str">
        <f t="shared" si="68"/>
        <v>APMTEnergíaGolfo Centro</v>
      </c>
      <c r="C1414" s="67" t="str">
        <f t="shared" si="66"/>
        <v>APMTSCnMEMEnergíaGolfo Centro</v>
      </c>
      <c r="E1414" s="187" t="s">
        <v>58</v>
      </c>
      <c r="F1414" s="99" t="s">
        <v>196</v>
      </c>
      <c r="G1414" s="99" t="s">
        <v>184</v>
      </c>
      <c r="H1414" s="181" t="s">
        <v>135</v>
      </c>
      <c r="I1414" s="99" t="s">
        <v>66</v>
      </c>
      <c r="J1414" s="285" t="s">
        <v>161</v>
      </c>
      <c r="K1414" s="505">
        <f>+ROUND(TR_MARZO_2025!$C$21,LOOKUP($H1414,TR_MARZO_2025!$B$71:$C$73,TR_MARZO_2025!$C$71:$C$73))</f>
        <v>6.1999999999999998E-3</v>
      </c>
    </row>
    <row r="1415" spans="1:11" ht="16.5" x14ac:dyDescent="0.3">
      <c r="A1415" s="67" t="str">
        <f t="shared" si="67"/>
        <v>GDMTHSCnMEMGolfo Centro</v>
      </c>
      <c r="B1415" s="250" t="str">
        <f t="shared" si="68"/>
        <v>GDMTHEnergíaGolfo Centro</v>
      </c>
      <c r="C1415" s="67" t="str">
        <f t="shared" si="66"/>
        <v>GDMTHSCnMEMEnergíaGolfo Centro</v>
      </c>
      <c r="E1415" s="180" t="s">
        <v>54</v>
      </c>
      <c r="F1415" s="99" t="s">
        <v>196</v>
      </c>
      <c r="G1415" s="99" t="s">
        <v>184</v>
      </c>
      <c r="H1415" s="181" t="s">
        <v>135</v>
      </c>
      <c r="I1415" s="99" t="s">
        <v>66</v>
      </c>
      <c r="J1415" s="285" t="s">
        <v>161</v>
      </c>
      <c r="K1415" s="505">
        <f>+ROUND(TR_MARZO_2025!$C$21,LOOKUP($H1415,TR_MARZO_2025!$B$71:$C$73,TR_MARZO_2025!$C$71:$C$73))</f>
        <v>6.1999999999999998E-3</v>
      </c>
    </row>
    <row r="1416" spans="1:11" ht="16.5" x14ac:dyDescent="0.3">
      <c r="A1416" s="67" t="str">
        <f t="shared" si="67"/>
        <v>GDMTOSCnMEMGolfo Centro</v>
      </c>
      <c r="B1416" s="250" t="str">
        <f t="shared" si="68"/>
        <v>GDMTOEnergíaGolfo Centro</v>
      </c>
      <c r="C1416" s="67" t="str">
        <f t="shared" si="66"/>
        <v>GDMTOSCnMEMEnergíaGolfo Centro</v>
      </c>
      <c r="E1416" s="180" t="s">
        <v>55</v>
      </c>
      <c r="F1416" s="99" t="s">
        <v>196</v>
      </c>
      <c r="G1416" s="99" t="s">
        <v>184</v>
      </c>
      <c r="H1416" s="181" t="s">
        <v>135</v>
      </c>
      <c r="I1416" s="99" t="s">
        <v>66</v>
      </c>
      <c r="J1416" s="285" t="s">
        <v>161</v>
      </c>
      <c r="K1416" s="505">
        <f>+ROUND(TR_MARZO_2025!$C$21,LOOKUP($H1416,TR_MARZO_2025!$B$71:$C$73,TR_MARZO_2025!$C$71:$C$73))</f>
        <v>6.1999999999999998E-3</v>
      </c>
    </row>
    <row r="1417" spans="1:11" ht="16.5" x14ac:dyDescent="0.3">
      <c r="A1417" s="67" t="str">
        <f t="shared" si="67"/>
        <v>RAMTSCnMEMGolfo Centro</v>
      </c>
      <c r="B1417" s="250" t="str">
        <f t="shared" si="68"/>
        <v>RAMTEnergíaGolfo Centro</v>
      </c>
      <c r="C1417" s="67" t="str">
        <f t="shared" si="66"/>
        <v>RAMTSCnMEMEnergíaGolfo Centro</v>
      </c>
      <c r="E1417" s="192" t="s">
        <v>60</v>
      </c>
      <c r="F1417" s="99" t="s">
        <v>196</v>
      </c>
      <c r="G1417" s="99" t="s">
        <v>184</v>
      </c>
      <c r="H1417" s="181" t="s">
        <v>135</v>
      </c>
      <c r="I1417" s="99" t="s">
        <v>66</v>
      </c>
      <c r="J1417" s="285" t="s">
        <v>161</v>
      </c>
      <c r="K1417" s="505">
        <f>+ROUND(TR_MARZO_2025!$C$21,LOOKUP($H1417,TR_MARZO_2025!$B$71:$C$73,TR_MARZO_2025!$C$71:$C$73))</f>
        <v>6.1999999999999998E-3</v>
      </c>
    </row>
    <row r="1418" spans="1:11" ht="16.5" x14ac:dyDescent="0.3">
      <c r="A1418" s="67" t="str">
        <f t="shared" si="67"/>
        <v>DISTSCnMEMGolfo Centro</v>
      </c>
      <c r="B1418" s="250" t="str">
        <f t="shared" si="68"/>
        <v>DISTEnergíaGolfo Centro</v>
      </c>
      <c r="C1418" s="67" t="str">
        <f t="shared" ref="C1418:C1481" si="69">E1418&amp;F1418&amp;H1418&amp;I1418</f>
        <v>DISTSCnMEMEnergíaGolfo Centro</v>
      </c>
      <c r="E1418" s="192" t="s">
        <v>51</v>
      </c>
      <c r="F1418" s="99" t="s">
        <v>196</v>
      </c>
      <c r="G1418" s="99" t="s">
        <v>184</v>
      </c>
      <c r="H1418" s="181" t="s">
        <v>135</v>
      </c>
      <c r="I1418" s="99" t="s">
        <v>66</v>
      </c>
      <c r="J1418" s="285" t="s">
        <v>161</v>
      </c>
      <c r="K1418" s="505">
        <f>+ROUND(TR_MARZO_2025!$C$21,LOOKUP($H1418,TR_MARZO_2025!$B$71:$C$73,TR_MARZO_2025!$C$71:$C$73))</f>
        <v>6.1999999999999998E-3</v>
      </c>
    </row>
    <row r="1419" spans="1:11" ht="16.5" x14ac:dyDescent="0.3">
      <c r="A1419" s="67" t="str">
        <f t="shared" ref="A1419:A1482" si="70">IF(J1419="NA",E1419&amp;F1419&amp;I1419,E1419&amp;F1419&amp;I1419&amp;J1419)</f>
        <v>DITSCnMEMGolfo Centro</v>
      </c>
      <c r="B1419" s="250" t="str">
        <f t="shared" si="68"/>
        <v>DITEnergíaGolfo Centro</v>
      </c>
      <c r="C1419" s="67" t="str">
        <f t="shared" si="69"/>
        <v>DITSCnMEMEnergíaGolfo Centro</v>
      </c>
      <c r="E1419" s="192" t="s">
        <v>52</v>
      </c>
      <c r="F1419" s="99" t="s">
        <v>196</v>
      </c>
      <c r="G1419" s="99" t="s">
        <v>184</v>
      </c>
      <c r="H1419" s="181" t="s">
        <v>135</v>
      </c>
      <c r="I1419" s="99" t="s">
        <v>66</v>
      </c>
      <c r="J1419" s="285" t="s">
        <v>161</v>
      </c>
      <c r="K1419" s="505">
        <f>+ROUND(TR_MARZO_2025!$C$21,LOOKUP($H1419,TR_MARZO_2025!$B$71:$C$73,TR_MARZO_2025!$C$71:$C$73))</f>
        <v>6.1999999999999998E-3</v>
      </c>
    </row>
    <row r="1420" spans="1:11" ht="16.5" x14ac:dyDescent="0.3">
      <c r="A1420" s="67" t="str">
        <f t="shared" si="70"/>
        <v>DB1SCnMEMGolfo Norte</v>
      </c>
      <c r="B1420" s="250" t="str">
        <f t="shared" si="68"/>
        <v>DB1EnergíaGolfo Norte</v>
      </c>
      <c r="C1420" s="67" t="str">
        <f t="shared" si="69"/>
        <v>DB1SCnMEMEnergíaGolfo Norte</v>
      </c>
      <c r="E1420" s="192" t="s">
        <v>48</v>
      </c>
      <c r="F1420" s="99" t="s">
        <v>196</v>
      </c>
      <c r="G1420" s="99" t="s">
        <v>184</v>
      </c>
      <c r="H1420" s="181" t="s">
        <v>135</v>
      </c>
      <c r="I1420" s="99" t="s">
        <v>67</v>
      </c>
      <c r="J1420" s="285" t="s">
        <v>161</v>
      </c>
      <c r="K1420" s="505">
        <f>+ROUND(TR_MARZO_2025!$C$21,LOOKUP($H1420,TR_MARZO_2025!$B$71:$C$73,TR_MARZO_2025!$C$71:$C$73))</f>
        <v>6.1999999999999998E-3</v>
      </c>
    </row>
    <row r="1421" spans="1:11" ht="16.5" x14ac:dyDescent="0.3">
      <c r="A1421" s="67" t="str">
        <f t="shared" si="70"/>
        <v>DB2SCnMEMGolfo Norte</v>
      </c>
      <c r="B1421" s="250" t="str">
        <f t="shared" si="68"/>
        <v>DB2EnergíaGolfo Norte</v>
      </c>
      <c r="C1421" s="67" t="str">
        <f t="shared" si="69"/>
        <v>DB2SCnMEMEnergíaGolfo Norte</v>
      </c>
      <c r="E1421" s="192" t="s">
        <v>50</v>
      </c>
      <c r="F1421" s="99" t="s">
        <v>196</v>
      </c>
      <c r="G1421" s="99" t="s">
        <v>184</v>
      </c>
      <c r="H1421" s="181" t="s">
        <v>135</v>
      </c>
      <c r="I1421" s="99" t="s">
        <v>67</v>
      </c>
      <c r="J1421" s="285" t="s">
        <v>161</v>
      </c>
      <c r="K1421" s="505">
        <f>+ROUND(TR_MARZO_2025!$C$21,LOOKUP($H1421,TR_MARZO_2025!$B$71:$C$73,TR_MARZO_2025!$C$71:$C$73))</f>
        <v>6.1999999999999998E-3</v>
      </c>
    </row>
    <row r="1422" spans="1:11" ht="16.5" x14ac:dyDescent="0.3">
      <c r="A1422" s="67" t="str">
        <f t="shared" si="70"/>
        <v>PDBTSCnMEMGolfo Norte</v>
      </c>
      <c r="B1422" s="250" t="str">
        <f t="shared" si="68"/>
        <v>PDBTEnergíaGolfo Norte</v>
      </c>
      <c r="C1422" s="67" t="str">
        <f t="shared" si="69"/>
        <v>PDBTSCnMEMEnergíaGolfo Norte</v>
      </c>
      <c r="E1422" s="192" t="s">
        <v>56</v>
      </c>
      <c r="F1422" s="99" t="s">
        <v>196</v>
      </c>
      <c r="G1422" s="99" t="s">
        <v>184</v>
      </c>
      <c r="H1422" s="181" t="s">
        <v>135</v>
      </c>
      <c r="I1422" s="99" t="s">
        <v>67</v>
      </c>
      <c r="J1422" s="285" t="s">
        <v>161</v>
      </c>
      <c r="K1422" s="505">
        <f>+ROUND(TR_MARZO_2025!$C$21,LOOKUP($H1422,TR_MARZO_2025!$B$71:$C$73,TR_MARZO_2025!$C$71:$C$73))</f>
        <v>6.1999999999999998E-3</v>
      </c>
    </row>
    <row r="1423" spans="1:11" ht="16.5" x14ac:dyDescent="0.3">
      <c r="A1423" s="67" t="str">
        <f t="shared" si="70"/>
        <v>GDBTSCnMEMGolfo Norte</v>
      </c>
      <c r="B1423" s="250" t="str">
        <f t="shared" si="68"/>
        <v>GDBTEnergíaGolfo Norte</v>
      </c>
      <c r="C1423" s="67" t="str">
        <f t="shared" si="69"/>
        <v>GDBTSCnMEMEnergíaGolfo Norte</v>
      </c>
      <c r="E1423" s="192" t="s">
        <v>53</v>
      </c>
      <c r="F1423" s="99" t="s">
        <v>196</v>
      </c>
      <c r="G1423" s="99" t="s">
        <v>184</v>
      </c>
      <c r="H1423" s="181" t="s">
        <v>135</v>
      </c>
      <c r="I1423" s="99" t="s">
        <v>67</v>
      </c>
      <c r="J1423" s="285" t="s">
        <v>161</v>
      </c>
      <c r="K1423" s="505">
        <f>+ROUND(TR_MARZO_2025!$C$21,LOOKUP($H1423,TR_MARZO_2025!$B$71:$C$73,TR_MARZO_2025!$C$71:$C$73))</f>
        <v>6.1999999999999998E-3</v>
      </c>
    </row>
    <row r="1424" spans="1:11" ht="16.5" x14ac:dyDescent="0.3">
      <c r="A1424" s="67" t="str">
        <f t="shared" si="70"/>
        <v>RABTSCnMEMGolfo Norte</v>
      </c>
      <c r="B1424" s="250" t="str">
        <f t="shared" si="68"/>
        <v>RABTEnergíaGolfo Norte</v>
      </c>
      <c r="C1424" s="67" t="str">
        <f t="shared" si="69"/>
        <v>RABTSCnMEMEnergíaGolfo Norte</v>
      </c>
      <c r="E1424" s="192" t="s">
        <v>59</v>
      </c>
      <c r="F1424" s="99" t="s">
        <v>196</v>
      </c>
      <c r="G1424" s="99" t="s">
        <v>184</v>
      </c>
      <c r="H1424" s="181" t="s">
        <v>135</v>
      </c>
      <c r="I1424" s="99" t="s">
        <v>67</v>
      </c>
      <c r="J1424" s="285" t="s">
        <v>161</v>
      </c>
      <c r="K1424" s="505">
        <f>+ROUND(TR_MARZO_2025!$C$21,LOOKUP($H1424,TR_MARZO_2025!$B$71:$C$73,TR_MARZO_2025!$C$71:$C$73))</f>
        <v>6.1999999999999998E-3</v>
      </c>
    </row>
    <row r="1425" spans="1:11" ht="16.5" x14ac:dyDescent="0.3">
      <c r="A1425" s="67" t="str">
        <f t="shared" si="70"/>
        <v>APBTSCnMEMGolfo Norte</v>
      </c>
      <c r="B1425" s="250" t="str">
        <f t="shared" si="68"/>
        <v>APBTEnergíaGolfo Norte</v>
      </c>
      <c r="C1425" s="67" t="str">
        <f t="shared" si="69"/>
        <v>APBTSCnMEMEnergíaGolfo Norte</v>
      </c>
      <c r="E1425" s="187" t="s">
        <v>57</v>
      </c>
      <c r="F1425" s="99" t="s">
        <v>196</v>
      </c>
      <c r="G1425" s="99" t="s">
        <v>184</v>
      </c>
      <c r="H1425" s="181" t="s">
        <v>135</v>
      </c>
      <c r="I1425" s="99" t="s">
        <v>67</v>
      </c>
      <c r="J1425" s="285" t="s">
        <v>161</v>
      </c>
      <c r="K1425" s="505">
        <f>+ROUND(TR_MARZO_2025!$C$21,LOOKUP($H1425,TR_MARZO_2025!$B$71:$C$73,TR_MARZO_2025!$C$71:$C$73))</f>
        <v>6.1999999999999998E-3</v>
      </c>
    </row>
    <row r="1426" spans="1:11" ht="16.5" x14ac:dyDescent="0.3">
      <c r="A1426" s="67" t="str">
        <f t="shared" si="70"/>
        <v>APMTSCnMEMGolfo Norte</v>
      </c>
      <c r="B1426" s="250" t="str">
        <f t="shared" si="68"/>
        <v>APMTEnergíaGolfo Norte</v>
      </c>
      <c r="C1426" s="67" t="str">
        <f t="shared" si="69"/>
        <v>APMTSCnMEMEnergíaGolfo Norte</v>
      </c>
      <c r="E1426" s="187" t="s">
        <v>58</v>
      </c>
      <c r="F1426" s="99" t="s">
        <v>196</v>
      </c>
      <c r="G1426" s="99" t="s">
        <v>184</v>
      </c>
      <c r="H1426" s="181" t="s">
        <v>135</v>
      </c>
      <c r="I1426" s="99" t="s">
        <v>67</v>
      </c>
      <c r="J1426" s="285" t="s">
        <v>161</v>
      </c>
      <c r="K1426" s="505">
        <f>+ROUND(TR_MARZO_2025!$C$21,LOOKUP($H1426,TR_MARZO_2025!$B$71:$C$73,TR_MARZO_2025!$C$71:$C$73))</f>
        <v>6.1999999999999998E-3</v>
      </c>
    </row>
    <row r="1427" spans="1:11" ht="16.5" x14ac:dyDescent="0.3">
      <c r="A1427" s="67" t="str">
        <f t="shared" si="70"/>
        <v>GDMTHSCnMEMGolfo Norte</v>
      </c>
      <c r="B1427" s="250" t="str">
        <f t="shared" si="68"/>
        <v>GDMTHEnergíaGolfo Norte</v>
      </c>
      <c r="C1427" s="67" t="str">
        <f t="shared" si="69"/>
        <v>GDMTHSCnMEMEnergíaGolfo Norte</v>
      </c>
      <c r="E1427" s="180" t="s">
        <v>54</v>
      </c>
      <c r="F1427" s="99" t="s">
        <v>196</v>
      </c>
      <c r="G1427" s="99" t="s">
        <v>184</v>
      </c>
      <c r="H1427" s="181" t="s">
        <v>135</v>
      </c>
      <c r="I1427" s="99" t="s">
        <v>67</v>
      </c>
      <c r="J1427" s="285" t="s">
        <v>161</v>
      </c>
      <c r="K1427" s="505">
        <f>+ROUND(TR_MARZO_2025!$C$21,LOOKUP($H1427,TR_MARZO_2025!$B$71:$C$73,TR_MARZO_2025!$C$71:$C$73))</f>
        <v>6.1999999999999998E-3</v>
      </c>
    </row>
    <row r="1428" spans="1:11" ht="16.5" x14ac:dyDescent="0.3">
      <c r="A1428" s="67" t="str">
        <f t="shared" si="70"/>
        <v>GDMTOSCnMEMGolfo Norte</v>
      </c>
      <c r="B1428" s="250" t="str">
        <f t="shared" si="68"/>
        <v>GDMTOEnergíaGolfo Norte</v>
      </c>
      <c r="C1428" s="67" t="str">
        <f t="shared" si="69"/>
        <v>GDMTOSCnMEMEnergíaGolfo Norte</v>
      </c>
      <c r="E1428" s="180" t="s">
        <v>55</v>
      </c>
      <c r="F1428" s="99" t="s">
        <v>196</v>
      </c>
      <c r="G1428" s="99" t="s">
        <v>184</v>
      </c>
      <c r="H1428" s="181" t="s">
        <v>135</v>
      </c>
      <c r="I1428" s="99" t="s">
        <v>67</v>
      </c>
      <c r="J1428" s="285" t="s">
        <v>161</v>
      </c>
      <c r="K1428" s="505">
        <f>+ROUND(TR_MARZO_2025!$C$21,LOOKUP($H1428,TR_MARZO_2025!$B$71:$C$73,TR_MARZO_2025!$C$71:$C$73))</f>
        <v>6.1999999999999998E-3</v>
      </c>
    </row>
    <row r="1429" spans="1:11" ht="16.5" x14ac:dyDescent="0.3">
      <c r="A1429" s="67" t="str">
        <f t="shared" si="70"/>
        <v>RAMTSCnMEMGolfo Norte</v>
      </c>
      <c r="B1429" s="250" t="str">
        <f t="shared" si="68"/>
        <v>RAMTEnergíaGolfo Norte</v>
      </c>
      <c r="C1429" s="67" t="str">
        <f t="shared" si="69"/>
        <v>RAMTSCnMEMEnergíaGolfo Norte</v>
      </c>
      <c r="E1429" s="192" t="s">
        <v>60</v>
      </c>
      <c r="F1429" s="99" t="s">
        <v>196</v>
      </c>
      <c r="G1429" s="99" t="s">
        <v>184</v>
      </c>
      <c r="H1429" s="181" t="s">
        <v>135</v>
      </c>
      <c r="I1429" s="99" t="s">
        <v>67</v>
      </c>
      <c r="J1429" s="285" t="s">
        <v>161</v>
      </c>
      <c r="K1429" s="505">
        <f>+ROUND(TR_MARZO_2025!$C$21,LOOKUP($H1429,TR_MARZO_2025!$B$71:$C$73,TR_MARZO_2025!$C$71:$C$73))</f>
        <v>6.1999999999999998E-3</v>
      </c>
    </row>
    <row r="1430" spans="1:11" ht="16.5" x14ac:dyDescent="0.3">
      <c r="A1430" s="67" t="str">
        <f t="shared" si="70"/>
        <v>DISTSCnMEMGolfo Norte</v>
      </c>
      <c r="B1430" s="250" t="str">
        <f t="shared" si="68"/>
        <v>DISTEnergíaGolfo Norte</v>
      </c>
      <c r="C1430" s="67" t="str">
        <f t="shared" si="69"/>
        <v>DISTSCnMEMEnergíaGolfo Norte</v>
      </c>
      <c r="E1430" s="192" t="s">
        <v>51</v>
      </c>
      <c r="F1430" s="99" t="s">
        <v>196</v>
      </c>
      <c r="G1430" s="99" t="s">
        <v>184</v>
      </c>
      <c r="H1430" s="181" t="s">
        <v>135</v>
      </c>
      <c r="I1430" s="99" t="s">
        <v>67</v>
      </c>
      <c r="J1430" s="285" t="s">
        <v>161</v>
      </c>
      <c r="K1430" s="505">
        <f>+ROUND(TR_MARZO_2025!$C$21,LOOKUP($H1430,TR_MARZO_2025!$B$71:$C$73,TR_MARZO_2025!$C$71:$C$73))</f>
        <v>6.1999999999999998E-3</v>
      </c>
    </row>
    <row r="1431" spans="1:11" ht="16.5" x14ac:dyDescent="0.3">
      <c r="A1431" s="67" t="str">
        <f t="shared" si="70"/>
        <v>DITSCnMEMGolfo Norte</v>
      </c>
      <c r="B1431" s="250" t="str">
        <f t="shared" si="68"/>
        <v>DITEnergíaGolfo Norte</v>
      </c>
      <c r="C1431" s="67" t="str">
        <f t="shared" si="69"/>
        <v>DITSCnMEMEnergíaGolfo Norte</v>
      </c>
      <c r="E1431" s="192" t="s">
        <v>52</v>
      </c>
      <c r="F1431" s="99" t="s">
        <v>196</v>
      </c>
      <c r="G1431" s="99" t="s">
        <v>184</v>
      </c>
      <c r="H1431" s="181" t="s">
        <v>135</v>
      </c>
      <c r="I1431" s="99" t="s">
        <v>67</v>
      </c>
      <c r="J1431" s="285" t="s">
        <v>161</v>
      </c>
      <c r="K1431" s="505">
        <f>+ROUND(TR_MARZO_2025!$C$21,LOOKUP($H1431,TR_MARZO_2025!$B$71:$C$73,TR_MARZO_2025!$C$71:$C$73))</f>
        <v>6.1999999999999998E-3</v>
      </c>
    </row>
    <row r="1432" spans="1:11" ht="16.5" x14ac:dyDescent="0.3">
      <c r="A1432" s="67" t="str">
        <f t="shared" si="70"/>
        <v>DB1SCnMEMJalisco</v>
      </c>
      <c r="B1432" s="250" t="str">
        <f t="shared" si="68"/>
        <v>DB1EnergíaJalisco</v>
      </c>
      <c r="C1432" s="67" t="str">
        <f t="shared" si="69"/>
        <v>DB1SCnMEMEnergíaJalisco</v>
      </c>
      <c r="E1432" s="192" t="s">
        <v>48</v>
      </c>
      <c r="F1432" s="99" t="s">
        <v>196</v>
      </c>
      <c r="G1432" s="99" t="s">
        <v>184</v>
      </c>
      <c r="H1432" s="181" t="s">
        <v>135</v>
      </c>
      <c r="I1432" s="99" t="s">
        <v>68</v>
      </c>
      <c r="J1432" s="285" t="s">
        <v>161</v>
      </c>
      <c r="K1432" s="505">
        <f>+ROUND(TR_MARZO_2025!$C$21,LOOKUP($H1432,TR_MARZO_2025!$B$71:$C$73,TR_MARZO_2025!$C$71:$C$73))</f>
        <v>6.1999999999999998E-3</v>
      </c>
    </row>
    <row r="1433" spans="1:11" ht="16.5" x14ac:dyDescent="0.3">
      <c r="A1433" s="67" t="str">
        <f t="shared" si="70"/>
        <v>DB2SCnMEMJalisco</v>
      </c>
      <c r="B1433" s="250" t="str">
        <f t="shared" si="68"/>
        <v>DB2EnergíaJalisco</v>
      </c>
      <c r="C1433" s="67" t="str">
        <f t="shared" si="69"/>
        <v>DB2SCnMEMEnergíaJalisco</v>
      </c>
      <c r="E1433" s="192" t="s">
        <v>50</v>
      </c>
      <c r="F1433" s="99" t="s">
        <v>196</v>
      </c>
      <c r="G1433" s="99" t="s">
        <v>184</v>
      </c>
      <c r="H1433" s="181" t="s">
        <v>135</v>
      </c>
      <c r="I1433" s="99" t="s">
        <v>68</v>
      </c>
      <c r="J1433" s="285" t="s">
        <v>161</v>
      </c>
      <c r="K1433" s="505">
        <f>+ROUND(TR_MARZO_2025!$C$21,LOOKUP($H1433,TR_MARZO_2025!$B$71:$C$73,TR_MARZO_2025!$C$71:$C$73))</f>
        <v>6.1999999999999998E-3</v>
      </c>
    </row>
    <row r="1434" spans="1:11" ht="16.5" x14ac:dyDescent="0.3">
      <c r="A1434" s="67" t="str">
        <f t="shared" si="70"/>
        <v>PDBTSCnMEMJalisco</v>
      </c>
      <c r="B1434" s="250" t="str">
        <f t="shared" si="68"/>
        <v>PDBTEnergíaJalisco</v>
      </c>
      <c r="C1434" s="67" t="str">
        <f t="shared" si="69"/>
        <v>PDBTSCnMEMEnergíaJalisco</v>
      </c>
      <c r="E1434" s="192" t="s">
        <v>56</v>
      </c>
      <c r="F1434" s="99" t="s">
        <v>196</v>
      </c>
      <c r="G1434" s="99" t="s">
        <v>184</v>
      </c>
      <c r="H1434" s="181" t="s">
        <v>135</v>
      </c>
      <c r="I1434" s="99" t="s">
        <v>68</v>
      </c>
      <c r="J1434" s="285" t="s">
        <v>161</v>
      </c>
      <c r="K1434" s="505">
        <f>+ROUND(TR_MARZO_2025!$C$21,LOOKUP($H1434,TR_MARZO_2025!$B$71:$C$73,TR_MARZO_2025!$C$71:$C$73))</f>
        <v>6.1999999999999998E-3</v>
      </c>
    </row>
    <row r="1435" spans="1:11" ht="16.5" x14ac:dyDescent="0.3">
      <c r="A1435" s="67" t="str">
        <f t="shared" si="70"/>
        <v>GDBTSCnMEMJalisco</v>
      </c>
      <c r="B1435" s="250" t="str">
        <f t="shared" si="68"/>
        <v>GDBTEnergíaJalisco</v>
      </c>
      <c r="C1435" s="67" t="str">
        <f t="shared" si="69"/>
        <v>GDBTSCnMEMEnergíaJalisco</v>
      </c>
      <c r="E1435" s="192" t="s">
        <v>53</v>
      </c>
      <c r="F1435" s="99" t="s">
        <v>196</v>
      </c>
      <c r="G1435" s="99" t="s">
        <v>184</v>
      </c>
      <c r="H1435" s="181" t="s">
        <v>135</v>
      </c>
      <c r="I1435" s="99" t="s">
        <v>68</v>
      </c>
      <c r="J1435" s="285" t="s">
        <v>161</v>
      </c>
      <c r="K1435" s="505">
        <f>+ROUND(TR_MARZO_2025!$C$21,LOOKUP($H1435,TR_MARZO_2025!$B$71:$C$73,TR_MARZO_2025!$C$71:$C$73))</f>
        <v>6.1999999999999998E-3</v>
      </c>
    </row>
    <row r="1436" spans="1:11" ht="16.5" x14ac:dyDescent="0.3">
      <c r="A1436" s="67" t="str">
        <f t="shared" si="70"/>
        <v>RABTSCnMEMJalisco</v>
      </c>
      <c r="B1436" s="250" t="str">
        <f t="shared" si="68"/>
        <v>RABTEnergíaJalisco</v>
      </c>
      <c r="C1436" s="67" t="str">
        <f t="shared" si="69"/>
        <v>RABTSCnMEMEnergíaJalisco</v>
      </c>
      <c r="E1436" s="192" t="s">
        <v>59</v>
      </c>
      <c r="F1436" s="99" t="s">
        <v>196</v>
      </c>
      <c r="G1436" s="99" t="s">
        <v>184</v>
      </c>
      <c r="H1436" s="181" t="s">
        <v>135</v>
      </c>
      <c r="I1436" s="99" t="s">
        <v>68</v>
      </c>
      <c r="J1436" s="285" t="s">
        <v>161</v>
      </c>
      <c r="K1436" s="505">
        <f>+ROUND(TR_MARZO_2025!$C$21,LOOKUP($H1436,TR_MARZO_2025!$B$71:$C$73,TR_MARZO_2025!$C$71:$C$73))</f>
        <v>6.1999999999999998E-3</v>
      </c>
    </row>
    <row r="1437" spans="1:11" ht="16.5" x14ac:dyDescent="0.3">
      <c r="A1437" s="67" t="str">
        <f t="shared" si="70"/>
        <v>APBTSCnMEMJalisco</v>
      </c>
      <c r="B1437" s="250" t="str">
        <f t="shared" si="68"/>
        <v>APBTEnergíaJalisco</v>
      </c>
      <c r="C1437" s="67" t="str">
        <f t="shared" si="69"/>
        <v>APBTSCnMEMEnergíaJalisco</v>
      </c>
      <c r="E1437" s="187" t="s">
        <v>57</v>
      </c>
      <c r="F1437" s="99" t="s">
        <v>196</v>
      </c>
      <c r="G1437" s="99" t="s">
        <v>184</v>
      </c>
      <c r="H1437" s="181" t="s">
        <v>135</v>
      </c>
      <c r="I1437" s="99" t="s">
        <v>68</v>
      </c>
      <c r="J1437" s="285" t="s">
        <v>161</v>
      </c>
      <c r="K1437" s="505">
        <f>+ROUND(TR_MARZO_2025!$C$21,LOOKUP($H1437,TR_MARZO_2025!$B$71:$C$73,TR_MARZO_2025!$C$71:$C$73))</f>
        <v>6.1999999999999998E-3</v>
      </c>
    </row>
    <row r="1438" spans="1:11" ht="16.5" x14ac:dyDescent="0.3">
      <c r="A1438" s="67" t="str">
        <f t="shared" si="70"/>
        <v>APMTSCnMEMJalisco</v>
      </c>
      <c r="B1438" s="250" t="str">
        <f t="shared" si="68"/>
        <v>APMTEnergíaJalisco</v>
      </c>
      <c r="C1438" s="67" t="str">
        <f t="shared" si="69"/>
        <v>APMTSCnMEMEnergíaJalisco</v>
      </c>
      <c r="E1438" s="187" t="s">
        <v>58</v>
      </c>
      <c r="F1438" s="99" t="s">
        <v>196</v>
      </c>
      <c r="G1438" s="99" t="s">
        <v>184</v>
      </c>
      <c r="H1438" s="181" t="s">
        <v>135</v>
      </c>
      <c r="I1438" s="99" t="s">
        <v>68</v>
      </c>
      <c r="J1438" s="285" t="s">
        <v>161</v>
      </c>
      <c r="K1438" s="505">
        <f>+ROUND(TR_MARZO_2025!$C$21,LOOKUP($H1438,TR_MARZO_2025!$B$71:$C$73,TR_MARZO_2025!$C$71:$C$73))</f>
        <v>6.1999999999999998E-3</v>
      </c>
    </row>
    <row r="1439" spans="1:11" ht="16.5" x14ac:dyDescent="0.3">
      <c r="A1439" s="67" t="str">
        <f t="shared" si="70"/>
        <v>GDMTHSCnMEMJalisco</v>
      </c>
      <c r="B1439" s="250" t="str">
        <f t="shared" si="68"/>
        <v>GDMTHEnergíaJalisco</v>
      </c>
      <c r="C1439" s="67" t="str">
        <f t="shared" si="69"/>
        <v>GDMTHSCnMEMEnergíaJalisco</v>
      </c>
      <c r="E1439" s="180" t="s">
        <v>54</v>
      </c>
      <c r="F1439" s="99" t="s">
        <v>196</v>
      </c>
      <c r="G1439" s="99" t="s">
        <v>184</v>
      </c>
      <c r="H1439" s="181" t="s">
        <v>135</v>
      </c>
      <c r="I1439" s="99" t="s">
        <v>68</v>
      </c>
      <c r="J1439" s="285" t="s">
        <v>161</v>
      </c>
      <c r="K1439" s="505">
        <f>+ROUND(TR_MARZO_2025!$C$21,LOOKUP($H1439,TR_MARZO_2025!$B$71:$C$73,TR_MARZO_2025!$C$71:$C$73))</f>
        <v>6.1999999999999998E-3</v>
      </c>
    </row>
    <row r="1440" spans="1:11" ht="16.5" x14ac:dyDescent="0.3">
      <c r="A1440" s="67" t="str">
        <f t="shared" si="70"/>
        <v>GDMTOSCnMEMJalisco</v>
      </c>
      <c r="B1440" s="250" t="str">
        <f t="shared" si="68"/>
        <v>GDMTOEnergíaJalisco</v>
      </c>
      <c r="C1440" s="67" t="str">
        <f t="shared" si="69"/>
        <v>GDMTOSCnMEMEnergíaJalisco</v>
      </c>
      <c r="E1440" s="180" t="s">
        <v>55</v>
      </c>
      <c r="F1440" s="99" t="s">
        <v>196</v>
      </c>
      <c r="G1440" s="99" t="s">
        <v>184</v>
      </c>
      <c r="H1440" s="181" t="s">
        <v>135</v>
      </c>
      <c r="I1440" s="99" t="s">
        <v>68</v>
      </c>
      <c r="J1440" s="285" t="s">
        <v>161</v>
      </c>
      <c r="K1440" s="505">
        <f>+ROUND(TR_MARZO_2025!$C$21,LOOKUP($H1440,TR_MARZO_2025!$B$71:$C$73,TR_MARZO_2025!$C$71:$C$73))</f>
        <v>6.1999999999999998E-3</v>
      </c>
    </row>
    <row r="1441" spans="1:11" ht="16.5" x14ac:dyDescent="0.3">
      <c r="A1441" s="67" t="str">
        <f t="shared" si="70"/>
        <v>RAMTSCnMEMJalisco</v>
      </c>
      <c r="B1441" s="250" t="str">
        <f t="shared" si="68"/>
        <v>RAMTEnergíaJalisco</v>
      </c>
      <c r="C1441" s="67" t="str">
        <f t="shared" si="69"/>
        <v>RAMTSCnMEMEnergíaJalisco</v>
      </c>
      <c r="E1441" s="192" t="s">
        <v>60</v>
      </c>
      <c r="F1441" s="99" t="s">
        <v>196</v>
      </c>
      <c r="G1441" s="99" t="s">
        <v>184</v>
      </c>
      <c r="H1441" s="181" t="s">
        <v>135</v>
      </c>
      <c r="I1441" s="99" t="s">
        <v>68</v>
      </c>
      <c r="J1441" s="285" t="s">
        <v>161</v>
      </c>
      <c r="K1441" s="505">
        <f>+ROUND(TR_MARZO_2025!$C$21,LOOKUP($H1441,TR_MARZO_2025!$B$71:$C$73,TR_MARZO_2025!$C$71:$C$73))</f>
        <v>6.1999999999999998E-3</v>
      </c>
    </row>
    <row r="1442" spans="1:11" ht="16.5" x14ac:dyDescent="0.3">
      <c r="A1442" s="67" t="str">
        <f t="shared" si="70"/>
        <v>DISTSCnMEMJalisco</v>
      </c>
      <c r="B1442" s="250" t="str">
        <f t="shared" si="68"/>
        <v>DISTEnergíaJalisco</v>
      </c>
      <c r="C1442" s="67" t="str">
        <f t="shared" si="69"/>
        <v>DISTSCnMEMEnergíaJalisco</v>
      </c>
      <c r="E1442" s="192" t="s">
        <v>51</v>
      </c>
      <c r="F1442" s="99" t="s">
        <v>196</v>
      </c>
      <c r="G1442" s="99" t="s">
        <v>184</v>
      </c>
      <c r="H1442" s="181" t="s">
        <v>135</v>
      </c>
      <c r="I1442" s="99" t="s">
        <v>68</v>
      </c>
      <c r="J1442" s="285" t="s">
        <v>161</v>
      </c>
      <c r="K1442" s="505">
        <f>+ROUND(TR_MARZO_2025!$C$21,LOOKUP($H1442,TR_MARZO_2025!$B$71:$C$73,TR_MARZO_2025!$C$71:$C$73))</f>
        <v>6.1999999999999998E-3</v>
      </c>
    </row>
    <row r="1443" spans="1:11" ht="16.5" x14ac:dyDescent="0.3">
      <c r="A1443" s="67" t="str">
        <f t="shared" si="70"/>
        <v>DITSCnMEMJalisco</v>
      </c>
      <c r="B1443" s="250" t="str">
        <f t="shared" si="68"/>
        <v>DITEnergíaJalisco</v>
      </c>
      <c r="C1443" s="67" t="str">
        <f t="shared" si="69"/>
        <v>DITSCnMEMEnergíaJalisco</v>
      </c>
      <c r="E1443" s="192" t="s">
        <v>52</v>
      </c>
      <c r="F1443" s="99" t="s">
        <v>196</v>
      </c>
      <c r="G1443" s="99" t="s">
        <v>184</v>
      </c>
      <c r="H1443" s="181" t="s">
        <v>135</v>
      </c>
      <c r="I1443" s="99" t="s">
        <v>68</v>
      </c>
      <c r="J1443" s="285" t="s">
        <v>161</v>
      </c>
      <c r="K1443" s="505">
        <f>+ROUND(TR_MARZO_2025!$C$21,LOOKUP($H1443,TR_MARZO_2025!$B$71:$C$73,TR_MARZO_2025!$C$71:$C$73))</f>
        <v>6.1999999999999998E-3</v>
      </c>
    </row>
    <row r="1444" spans="1:11" ht="16.5" x14ac:dyDescent="0.3">
      <c r="A1444" s="67" t="str">
        <f t="shared" si="70"/>
        <v>DB1SCnMEMNoroeste</v>
      </c>
      <c r="B1444" s="250" t="str">
        <f t="shared" si="68"/>
        <v>DB1EnergíaNoroeste</v>
      </c>
      <c r="C1444" s="67" t="str">
        <f t="shared" si="69"/>
        <v>DB1SCnMEMEnergíaNoroeste</v>
      </c>
      <c r="E1444" s="192" t="s">
        <v>48</v>
      </c>
      <c r="F1444" s="99" t="s">
        <v>196</v>
      </c>
      <c r="G1444" s="99" t="s">
        <v>184</v>
      </c>
      <c r="H1444" s="181" t="s">
        <v>135</v>
      </c>
      <c r="I1444" s="99" t="s">
        <v>69</v>
      </c>
      <c r="J1444" s="285" t="s">
        <v>161</v>
      </c>
      <c r="K1444" s="505">
        <f>+ROUND(TR_MARZO_2025!$C$21,LOOKUP($H1444,TR_MARZO_2025!$B$71:$C$73,TR_MARZO_2025!$C$71:$C$73))</f>
        <v>6.1999999999999998E-3</v>
      </c>
    </row>
    <row r="1445" spans="1:11" ht="16.5" x14ac:dyDescent="0.3">
      <c r="A1445" s="67" t="str">
        <f t="shared" si="70"/>
        <v>DB2SCnMEMNoroeste</v>
      </c>
      <c r="B1445" s="250" t="str">
        <f t="shared" si="68"/>
        <v>DB2EnergíaNoroeste</v>
      </c>
      <c r="C1445" s="67" t="str">
        <f t="shared" si="69"/>
        <v>DB2SCnMEMEnergíaNoroeste</v>
      </c>
      <c r="E1445" s="192" t="s">
        <v>50</v>
      </c>
      <c r="F1445" s="99" t="s">
        <v>196</v>
      </c>
      <c r="G1445" s="99" t="s">
        <v>184</v>
      </c>
      <c r="H1445" s="181" t="s">
        <v>135</v>
      </c>
      <c r="I1445" s="99" t="s">
        <v>69</v>
      </c>
      <c r="J1445" s="285" t="s">
        <v>161</v>
      </c>
      <c r="K1445" s="505">
        <f>+ROUND(TR_MARZO_2025!$C$21,LOOKUP($H1445,TR_MARZO_2025!$B$71:$C$73,TR_MARZO_2025!$C$71:$C$73))</f>
        <v>6.1999999999999998E-3</v>
      </c>
    </row>
    <row r="1446" spans="1:11" ht="16.5" x14ac:dyDescent="0.3">
      <c r="A1446" s="67" t="str">
        <f t="shared" si="70"/>
        <v>PDBTSCnMEMNoroeste</v>
      </c>
      <c r="B1446" s="250" t="str">
        <f t="shared" si="68"/>
        <v>PDBTEnergíaNoroeste</v>
      </c>
      <c r="C1446" s="67" t="str">
        <f t="shared" si="69"/>
        <v>PDBTSCnMEMEnergíaNoroeste</v>
      </c>
      <c r="E1446" s="192" t="s">
        <v>56</v>
      </c>
      <c r="F1446" s="99" t="s">
        <v>196</v>
      </c>
      <c r="G1446" s="99" t="s">
        <v>184</v>
      </c>
      <c r="H1446" s="181" t="s">
        <v>135</v>
      </c>
      <c r="I1446" s="99" t="s">
        <v>69</v>
      </c>
      <c r="J1446" s="285" t="s">
        <v>161</v>
      </c>
      <c r="K1446" s="505">
        <f>+ROUND(TR_MARZO_2025!$C$21,LOOKUP($H1446,TR_MARZO_2025!$B$71:$C$73,TR_MARZO_2025!$C$71:$C$73))</f>
        <v>6.1999999999999998E-3</v>
      </c>
    </row>
    <row r="1447" spans="1:11" ht="16.5" x14ac:dyDescent="0.3">
      <c r="A1447" s="67" t="str">
        <f t="shared" si="70"/>
        <v>GDBTSCnMEMNoroeste</v>
      </c>
      <c r="B1447" s="250" t="str">
        <f t="shared" si="68"/>
        <v>GDBTEnergíaNoroeste</v>
      </c>
      <c r="C1447" s="67" t="str">
        <f t="shared" si="69"/>
        <v>GDBTSCnMEMEnergíaNoroeste</v>
      </c>
      <c r="E1447" s="192" t="s">
        <v>53</v>
      </c>
      <c r="F1447" s="99" t="s">
        <v>196</v>
      </c>
      <c r="G1447" s="99" t="s">
        <v>184</v>
      </c>
      <c r="H1447" s="181" t="s">
        <v>135</v>
      </c>
      <c r="I1447" s="99" t="s">
        <v>69</v>
      </c>
      <c r="J1447" s="285" t="s">
        <v>161</v>
      </c>
      <c r="K1447" s="505">
        <f>+ROUND(TR_MARZO_2025!$C$21,LOOKUP($H1447,TR_MARZO_2025!$B$71:$C$73,TR_MARZO_2025!$C$71:$C$73))</f>
        <v>6.1999999999999998E-3</v>
      </c>
    </row>
    <row r="1448" spans="1:11" ht="16.5" x14ac:dyDescent="0.3">
      <c r="A1448" s="67" t="str">
        <f t="shared" si="70"/>
        <v>RABTSCnMEMNoroeste</v>
      </c>
      <c r="B1448" s="250" t="str">
        <f t="shared" si="68"/>
        <v>RABTEnergíaNoroeste</v>
      </c>
      <c r="C1448" s="67" t="str">
        <f t="shared" si="69"/>
        <v>RABTSCnMEMEnergíaNoroeste</v>
      </c>
      <c r="E1448" s="192" t="s">
        <v>59</v>
      </c>
      <c r="F1448" s="99" t="s">
        <v>196</v>
      </c>
      <c r="G1448" s="99" t="s">
        <v>184</v>
      </c>
      <c r="H1448" s="181" t="s">
        <v>135</v>
      </c>
      <c r="I1448" s="99" t="s">
        <v>69</v>
      </c>
      <c r="J1448" s="285" t="s">
        <v>161</v>
      </c>
      <c r="K1448" s="505">
        <f>+ROUND(TR_MARZO_2025!$C$21,LOOKUP($H1448,TR_MARZO_2025!$B$71:$C$73,TR_MARZO_2025!$C$71:$C$73))</f>
        <v>6.1999999999999998E-3</v>
      </c>
    </row>
    <row r="1449" spans="1:11" ht="16.5" x14ac:dyDescent="0.3">
      <c r="A1449" s="67" t="str">
        <f t="shared" si="70"/>
        <v>APBTSCnMEMNoroeste</v>
      </c>
      <c r="B1449" s="250" t="str">
        <f t="shared" si="68"/>
        <v>APBTEnergíaNoroeste</v>
      </c>
      <c r="C1449" s="67" t="str">
        <f t="shared" si="69"/>
        <v>APBTSCnMEMEnergíaNoroeste</v>
      </c>
      <c r="E1449" s="187" t="s">
        <v>57</v>
      </c>
      <c r="F1449" s="99" t="s">
        <v>196</v>
      </c>
      <c r="G1449" s="99" t="s">
        <v>184</v>
      </c>
      <c r="H1449" s="181" t="s">
        <v>135</v>
      </c>
      <c r="I1449" s="99" t="s">
        <v>69</v>
      </c>
      <c r="J1449" s="285" t="s">
        <v>161</v>
      </c>
      <c r="K1449" s="505">
        <f>+ROUND(TR_MARZO_2025!$C$21,LOOKUP($H1449,TR_MARZO_2025!$B$71:$C$73,TR_MARZO_2025!$C$71:$C$73))</f>
        <v>6.1999999999999998E-3</v>
      </c>
    </row>
    <row r="1450" spans="1:11" ht="16.5" x14ac:dyDescent="0.3">
      <c r="A1450" s="67" t="str">
        <f t="shared" si="70"/>
        <v>APMTSCnMEMNoroeste</v>
      </c>
      <c r="B1450" s="250" t="str">
        <f t="shared" si="68"/>
        <v>APMTEnergíaNoroeste</v>
      </c>
      <c r="C1450" s="67" t="str">
        <f t="shared" si="69"/>
        <v>APMTSCnMEMEnergíaNoroeste</v>
      </c>
      <c r="E1450" s="187" t="s">
        <v>58</v>
      </c>
      <c r="F1450" s="99" t="s">
        <v>196</v>
      </c>
      <c r="G1450" s="99" t="s">
        <v>184</v>
      </c>
      <c r="H1450" s="181" t="s">
        <v>135</v>
      </c>
      <c r="I1450" s="99" t="s">
        <v>69</v>
      </c>
      <c r="J1450" s="285" t="s">
        <v>161</v>
      </c>
      <c r="K1450" s="505">
        <f>+ROUND(TR_MARZO_2025!$C$21,LOOKUP($H1450,TR_MARZO_2025!$B$71:$C$73,TR_MARZO_2025!$C$71:$C$73))</f>
        <v>6.1999999999999998E-3</v>
      </c>
    </row>
    <row r="1451" spans="1:11" ht="16.5" x14ac:dyDescent="0.3">
      <c r="A1451" s="67" t="str">
        <f t="shared" si="70"/>
        <v>GDMTHSCnMEMNoroeste</v>
      </c>
      <c r="B1451" s="250" t="str">
        <f t="shared" si="68"/>
        <v>GDMTHEnergíaNoroeste</v>
      </c>
      <c r="C1451" s="67" t="str">
        <f t="shared" si="69"/>
        <v>GDMTHSCnMEMEnergíaNoroeste</v>
      </c>
      <c r="E1451" s="180" t="s">
        <v>54</v>
      </c>
      <c r="F1451" s="99" t="s">
        <v>196</v>
      </c>
      <c r="G1451" s="99" t="s">
        <v>184</v>
      </c>
      <c r="H1451" s="181" t="s">
        <v>135</v>
      </c>
      <c r="I1451" s="99" t="s">
        <v>69</v>
      </c>
      <c r="J1451" s="285" t="s">
        <v>161</v>
      </c>
      <c r="K1451" s="505">
        <f>+ROUND(TR_MARZO_2025!$C$21,LOOKUP($H1451,TR_MARZO_2025!$B$71:$C$73,TR_MARZO_2025!$C$71:$C$73))</f>
        <v>6.1999999999999998E-3</v>
      </c>
    </row>
    <row r="1452" spans="1:11" ht="16.5" x14ac:dyDescent="0.3">
      <c r="A1452" s="67" t="str">
        <f t="shared" si="70"/>
        <v>GDMTOSCnMEMNoroeste</v>
      </c>
      <c r="B1452" s="250" t="str">
        <f t="shared" ref="B1452:B1515" si="71">E1452&amp;H1452&amp;I1452</f>
        <v>GDMTOEnergíaNoroeste</v>
      </c>
      <c r="C1452" s="67" t="str">
        <f t="shared" si="69"/>
        <v>GDMTOSCnMEMEnergíaNoroeste</v>
      </c>
      <c r="E1452" s="180" t="s">
        <v>55</v>
      </c>
      <c r="F1452" s="99" t="s">
        <v>196</v>
      </c>
      <c r="G1452" s="99" t="s">
        <v>184</v>
      </c>
      <c r="H1452" s="181" t="s">
        <v>135</v>
      </c>
      <c r="I1452" s="99" t="s">
        <v>69</v>
      </c>
      <c r="J1452" s="285" t="s">
        <v>161</v>
      </c>
      <c r="K1452" s="505">
        <f>+ROUND(TR_MARZO_2025!$C$21,LOOKUP($H1452,TR_MARZO_2025!$B$71:$C$73,TR_MARZO_2025!$C$71:$C$73))</f>
        <v>6.1999999999999998E-3</v>
      </c>
    </row>
    <row r="1453" spans="1:11" ht="16.5" x14ac:dyDescent="0.3">
      <c r="A1453" s="67" t="str">
        <f t="shared" si="70"/>
        <v>RAMTSCnMEMNoroeste</v>
      </c>
      <c r="B1453" s="250" t="str">
        <f t="shared" si="71"/>
        <v>RAMTEnergíaNoroeste</v>
      </c>
      <c r="C1453" s="67" t="str">
        <f t="shared" si="69"/>
        <v>RAMTSCnMEMEnergíaNoroeste</v>
      </c>
      <c r="E1453" s="192" t="s">
        <v>60</v>
      </c>
      <c r="F1453" s="99" t="s">
        <v>196</v>
      </c>
      <c r="G1453" s="99" t="s">
        <v>184</v>
      </c>
      <c r="H1453" s="181" t="s">
        <v>135</v>
      </c>
      <c r="I1453" s="99" t="s">
        <v>69</v>
      </c>
      <c r="J1453" s="285" t="s">
        <v>161</v>
      </c>
      <c r="K1453" s="505">
        <f>+ROUND(TR_MARZO_2025!$C$21,LOOKUP($H1453,TR_MARZO_2025!$B$71:$C$73,TR_MARZO_2025!$C$71:$C$73))</f>
        <v>6.1999999999999998E-3</v>
      </c>
    </row>
    <row r="1454" spans="1:11" ht="16.5" x14ac:dyDescent="0.3">
      <c r="A1454" s="67" t="str">
        <f t="shared" si="70"/>
        <v>DISTSCnMEMNoroeste</v>
      </c>
      <c r="B1454" s="250" t="str">
        <f t="shared" si="71"/>
        <v>DISTEnergíaNoroeste</v>
      </c>
      <c r="C1454" s="67" t="str">
        <f t="shared" si="69"/>
        <v>DISTSCnMEMEnergíaNoroeste</v>
      </c>
      <c r="E1454" s="192" t="s">
        <v>51</v>
      </c>
      <c r="F1454" s="99" t="s">
        <v>196</v>
      </c>
      <c r="G1454" s="99" t="s">
        <v>184</v>
      </c>
      <c r="H1454" s="181" t="s">
        <v>135</v>
      </c>
      <c r="I1454" s="99" t="s">
        <v>69</v>
      </c>
      <c r="J1454" s="285" t="s">
        <v>161</v>
      </c>
      <c r="K1454" s="505">
        <f>+ROUND(TR_MARZO_2025!$C$21,LOOKUP($H1454,TR_MARZO_2025!$B$71:$C$73,TR_MARZO_2025!$C$71:$C$73))</f>
        <v>6.1999999999999998E-3</v>
      </c>
    </row>
    <row r="1455" spans="1:11" ht="16.5" x14ac:dyDescent="0.3">
      <c r="A1455" s="67" t="str">
        <f t="shared" si="70"/>
        <v>DITSCnMEMNoroeste</v>
      </c>
      <c r="B1455" s="250" t="str">
        <f t="shared" si="71"/>
        <v>DITEnergíaNoroeste</v>
      </c>
      <c r="C1455" s="67" t="str">
        <f t="shared" si="69"/>
        <v>DITSCnMEMEnergíaNoroeste</v>
      </c>
      <c r="E1455" s="192" t="s">
        <v>52</v>
      </c>
      <c r="F1455" s="99" t="s">
        <v>196</v>
      </c>
      <c r="G1455" s="99" t="s">
        <v>184</v>
      </c>
      <c r="H1455" s="181" t="s">
        <v>135</v>
      </c>
      <c r="I1455" s="99" t="s">
        <v>69</v>
      </c>
      <c r="J1455" s="285" t="s">
        <v>161</v>
      </c>
      <c r="K1455" s="505">
        <f>+ROUND(TR_MARZO_2025!$C$21,LOOKUP($H1455,TR_MARZO_2025!$B$71:$C$73,TR_MARZO_2025!$C$71:$C$73))</f>
        <v>6.1999999999999998E-3</v>
      </c>
    </row>
    <row r="1456" spans="1:11" ht="16.5" x14ac:dyDescent="0.3">
      <c r="A1456" s="67" t="str">
        <f t="shared" si="70"/>
        <v>DB1SCnMEMNorte</v>
      </c>
      <c r="B1456" s="250" t="str">
        <f t="shared" si="71"/>
        <v>DB1EnergíaNorte</v>
      </c>
      <c r="C1456" s="67" t="str">
        <f t="shared" si="69"/>
        <v>DB1SCnMEMEnergíaNorte</v>
      </c>
      <c r="E1456" s="192" t="s">
        <v>48</v>
      </c>
      <c r="F1456" s="99" t="s">
        <v>196</v>
      </c>
      <c r="G1456" s="99" t="s">
        <v>184</v>
      </c>
      <c r="H1456" s="181" t="s">
        <v>135</v>
      </c>
      <c r="I1456" s="99" t="s">
        <v>70</v>
      </c>
      <c r="J1456" s="285" t="s">
        <v>161</v>
      </c>
      <c r="K1456" s="505">
        <f>+ROUND(TR_MARZO_2025!$C$21,LOOKUP($H1456,TR_MARZO_2025!$B$71:$C$73,TR_MARZO_2025!$C$71:$C$73))</f>
        <v>6.1999999999999998E-3</v>
      </c>
    </row>
    <row r="1457" spans="1:11" ht="16.5" x14ac:dyDescent="0.3">
      <c r="A1457" s="67" t="str">
        <f t="shared" si="70"/>
        <v>DB2SCnMEMNorte</v>
      </c>
      <c r="B1457" s="250" t="str">
        <f t="shared" si="71"/>
        <v>DB2EnergíaNorte</v>
      </c>
      <c r="C1457" s="67" t="str">
        <f t="shared" si="69"/>
        <v>DB2SCnMEMEnergíaNorte</v>
      </c>
      <c r="E1457" s="192" t="s">
        <v>50</v>
      </c>
      <c r="F1457" s="99" t="s">
        <v>196</v>
      </c>
      <c r="G1457" s="99" t="s">
        <v>184</v>
      </c>
      <c r="H1457" s="181" t="s">
        <v>135</v>
      </c>
      <c r="I1457" s="99" t="s">
        <v>70</v>
      </c>
      <c r="J1457" s="285" t="s">
        <v>161</v>
      </c>
      <c r="K1457" s="505">
        <f>+ROUND(TR_MARZO_2025!$C$21,LOOKUP($H1457,TR_MARZO_2025!$B$71:$C$73,TR_MARZO_2025!$C$71:$C$73))</f>
        <v>6.1999999999999998E-3</v>
      </c>
    </row>
    <row r="1458" spans="1:11" ht="16.5" x14ac:dyDescent="0.3">
      <c r="A1458" s="67" t="str">
        <f t="shared" si="70"/>
        <v>PDBTSCnMEMNorte</v>
      </c>
      <c r="B1458" s="250" t="str">
        <f t="shared" si="71"/>
        <v>PDBTEnergíaNorte</v>
      </c>
      <c r="C1458" s="67" t="str">
        <f t="shared" si="69"/>
        <v>PDBTSCnMEMEnergíaNorte</v>
      </c>
      <c r="E1458" s="192" t="s">
        <v>56</v>
      </c>
      <c r="F1458" s="99" t="s">
        <v>196</v>
      </c>
      <c r="G1458" s="99" t="s">
        <v>184</v>
      </c>
      <c r="H1458" s="181" t="s">
        <v>135</v>
      </c>
      <c r="I1458" s="99" t="s">
        <v>70</v>
      </c>
      <c r="J1458" s="285" t="s">
        <v>161</v>
      </c>
      <c r="K1458" s="505">
        <f>+ROUND(TR_MARZO_2025!$C$21,LOOKUP($H1458,TR_MARZO_2025!$B$71:$C$73,TR_MARZO_2025!$C$71:$C$73))</f>
        <v>6.1999999999999998E-3</v>
      </c>
    </row>
    <row r="1459" spans="1:11" ht="16.5" x14ac:dyDescent="0.3">
      <c r="A1459" s="67" t="str">
        <f t="shared" si="70"/>
        <v>GDBTSCnMEMNorte</v>
      </c>
      <c r="B1459" s="250" t="str">
        <f t="shared" si="71"/>
        <v>GDBTEnergíaNorte</v>
      </c>
      <c r="C1459" s="67" t="str">
        <f t="shared" si="69"/>
        <v>GDBTSCnMEMEnergíaNorte</v>
      </c>
      <c r="E1459" s="192" t="s">
        <v>53</v>
      </c>
      <c r="F1459" s="99" t="s">
        <v>196</v>
      </c>
      <c r="G1459" s="99" t="s">
        <v>184</v>
      </c>
      <c r="H1459" s="181" t="s">
        <v>135</v>
      </c>
      <c r="I1459" s="99" t="s">
        <v>70</v>
      </c>
      <c r="J1459" s="285" t="s">
        <v>161</v>
      </c>
      <c r="K1459" s="505">
        <f>+ROUND(TR_MARZO_2025!$C$21,LOOKUP($H1459,TR_MARZO_2025!$B$71:$C$73,TR_MARZO_2025!$C$71:$C$73))</f>
        <v>6.1999999999999998E-3</v>
      </c>
    </row>
    <row r="1460" spans="1:11" ht="16.5" x14ac:dyDescent="0.3">
      <c r="A1460" s="67" t="str">
        <f t="shared" si="70"/>
        <v>RABTSCnMEMNorte</v>
      </c>
      <c r="B1460" s="250" t="str">
        <f t="shared" si="71"/>
        <v>RABTEnergíaNorte</v>
      </c>
      <c r="C1460" s="67" t="str">
        <f t="shared" si="69"/>
        <v>RABTSCnMEMEnergíaNorte</v>
      </c>
      <c r="E1460" s="192" t="s">
        <v>59</v>
      </c>
      <c r="F1460" s="99" t="s">
        <v>196</v>
      </c>
      <c r="G1460" s="99" t="s">
        <v>184</v>
      </c>
      <c r="H1460" s="181" t="s">
        <v>135</v>
      </c>
      <c r="I1460" s="99" t="s">
        <v>70</v>
      </c>
      <c r="J1460" s="285" t="s">
        <v>161</v>
      </c>
      <c r="K1460" s="505">
        <f>+ROUND(TR_MARZO_2025!$C$21,LOOKUP($H1460,TR_MARZO_2025!$B$71:$C$73,TR_MARZO_2025!$C$71:$C$73))</f>
        <v>6.1999999999999998E-3</v>
      </c>
    </row>
    <row r="1461" spans="1:11" ht="16.5" x14ac:dyDescent="0.3">
      <c r="A1461" s="67" t="str">
        <f t="shared" si="70"/>
        <v>APBTSCnMEMNorte</v>
      </c>
      <c r="B1461" s="250" t="str">
        <f t="shared" si="71"/>
        <v>APBTEnergíaNorte</v>
      </c>
      <c r="C1461" s="67" t="str">
        <f t="shared" si="69"/>
        <v>APBTSCnMEMEnergíaNorte</v>
      </c>
      <c r="E1461" s="187" t="s">
        <v>57</v>
      </c>
      <c r="F1461" s="99" t="s">
        <v>196</v>
      </c>
      <c r="G1461" s="99" t="s">
        <v>184</v>
      </c>
      <c r="H1461" s="181" t="s">
        <v>135</v>
      </c>
      <c r="I1461" s="99" t="s">
        <v>70</v>
      </c>
      <c r="J1461" s="285" t="s">
        <v>161</v>
      </c>
      <c r="K1461" s="505">
        <f>+ROUND(TR_MARZO_2025!$C$21,LOOKUP($H1461,TR_MARZO_2025!$B$71:$C$73,TR_MARZO_2025!$C$71:$C$73))</f>
        <v>6.1999999999999998E-3</v>
      </c>
    </row>
    <row r="1462" spans="1:11" ht="16.5" x14ac:dyDescent="0.3">
      <c r="A1462" s="67" t="str">
        <f t="shared" si="70"/>
        <v>APMTSCnMEMNorte</v>
      </c>
      <c r="B1462" s="250" t="str">
        <f t="shared" si="71"/>
        <v>APMTEnergíaNorte</v>
      </c>
      <c r="C1462" s="67" t="str">
        <f t="shared" si="69"/>
        <v>APMTSCnMEMEnergíaNorte</v>
      </c>
      <c r="E1462" s="187" t="s">
        <v>58</v>
      </c>
      <c r="F1462" s="99" t="s">
        <v>196</v>
      </c>
      <c r="G1462" s="99" t="s">
        <v>184</v>
      </c>
      <c r="H1462" s="181" t="s">
        <v>135</v>
      </c>
      <c r="I1462" s="99" t="s">
        <v>70</v>
      </c>
      <c r="J1462" s="285" t="s">
        <v>161</v>
      </c>
      <c r="K1462" s="505">
        <f>+ROUND(TR_MARZO_2025!$C$21,LOOKUP($H1462,TR_MARZO_2025!$B$71:$C$73,TR_MARZO_2025!$C$71:$C$73))</f>
        <v>6.1999999999999998E-3</v>
      </c>
    </row>
    <row r="1463" spans="1:11" ht="16.5" x14ac:dyDescent="0.3">
      <c r="A1463" s="67" t="str">
        <f t="shared" si="70"/>
        <v>GDMTHSCnMEMNorte</v>
      </c>
      <c r="B1463" s="250" t="str">
        <f t="shared" si="71"/>
        <v>GDMTHEnergíaNorte</v>
      </c>
      <c r="C1463" s="67" t="str">
        <f t="shared" si="69"/>
        <v>GDMTHSCnMEMEnergíaNorte</v>
      </c>
      <c r="E1463" s="180" t="s">
        <v>54</v>
      </c>
      <c r="F1463" s="99" t="s">
        <v>196</v>
      </c>
      <c r="G1463" s="99" t="s">
        <v>184</v>
      </c>
      <c r="H1463" s="181" t="s">
        <v>135</v>
      </c>
      <c r="I1463" s="99" t="s">
        <v>70</v>
      </c>
      <c r="J1463" s="285" t="s">
        <v>161</v>
      </c>
      <c r="K1463" s="505">
        <f>+ROUND(TR_MARZO_2025!$C$21,LOOKUP($H1463,TR_MARZO_2025!$B$71:$C$73,TR_MARZO_2025!$C$71:$C$73))</f>
        <v>6.1999999999999998E-3</v>
      </c>
    </row>
    <row r="1464" spans="1:11" ht="16.5" x14ac:dyDescent="0.3">
      <c r="A1464" s="67" t="str">
        <f t="shared" si="70"/>
        <v>GDMTOSCnMEMNorte</v>
      </c>
      <c r="B1464" s="250" t="str">
        <f t="shared" si="71"/>
        <v>GDMTOEnergíaNorte</v>
      </c>
      <c r="C1464" s="67" t="str">
        <f t="shared" si="69"/>
        <v>GDMTOSCnMEMEnergíaNorte</v>
      </c>
      <c r="E1464" s="180" t="s">
        <v>55</v>
      </c>
      <c r="F1464" s="99" t="s">
        <v>196</v>
      </c>
      <c r="G1464" s="99" t="s">
        <v>184</v>
      </c>
      <c r="H1464" s="181" t="s">
        <v>135</v>
      </c>
      <c r="I1464" s="99" t="s">
        <v>70</v>
      </c>
      <c r="J1464" s="285" t="s">
        <v>161</v>
      </c>
      <c r="K1464" s="505">
        <f>+ROUND(TR_MARZO_2025!$C$21,LOOKUP($H1464,TR_MARZO_2025!$B$71:$C$73,TR_MARZO_2025!$C$71:$C$73))</f>
        <v>6.1999999999999998E-3</v>
      </c>
    </row>
    <row r="1465" spans="1:11" ht="16.5" x14ac:dyDescent="0.3">
      <c r="A1465" s="67" t="str">
        <f t="shared" si="70"/>
        <v>RAMTSCnMEMNorte</v>
      </c>
      <c r="B1465" s="250" t="str">
        <f t="shared" si="71"/>
        <v>RAMTEnergíaNorte</v>
      </c>
      <c r="C1465" s="67" t="str">
        <f t="shared" si="69"/>
        <v>RAMTSCnMEMEnergíaNorte</v>
      </c>
      <c r="E1465" s="192" t="s">
        <v>60</v>
      </c>
      <c r="F1465" s="99" t="s">
        <v>196</v>
      </c>
      <c r="G1465" s="99" t="s">
        <v>184</v>
      </c>
      <c r="H1465" s="181" t="s">
        <v>135</v>
      </c>
      <c r="I1465" s="99" t="s">
        <v>70</v>
      </c>
      <c r="J1465" s="285" t="s">
        <v>161</v>
      </c>
      <c r="K1465" s="505">
        <f>+ROUND(TR_MARZO_2025!$C$21,LOOKUP($H1465,TR_MARZO_2025!$B$71:$C$73,TR_MARZO_2025!$C$71:$C$73))</f>
        <v>6.1999999999999998E-3</v>
      </c>
    </row>
    <row r="1466" spans="1:11" ht="16.5" x14ac:dyDescent="0.3">
      <c r="A1466" s="67" t="str">
        <f t="shared" si="70"/>
        <v>DISTSCnMEMNorte</v>
      </c>
      <c r="B1466" s="250" t="str">
        <f t="shared" si="71"/>
        <v>DISTEnergíaNorte</v>
      </c>
      <c r="C1466" s="67" t="str">
        <f t="shared" si="69"/>
        <v>DISTSCnMEMEnergíaNorte</v>
      </c>
      <c r="E1466" s="192" t="s">
        <v>51</v>
      </c>
      <c r="F1466" s="99" t="s">
        <v>196</v>
      </c>
      <c r="G1466" s="99" t="s">
        <v>184</v>
      </c>
      <c r="H1466" s="181" t="s">
        <v>135</v>
      </c>
      <c r="I1466" s="99" t="s">
        <v>70</v>
      </c>
      <c r="J1466" s="285" t="s">
        <v>161</v>
      </c>
      <c r="K1466" s="505">
        <f>+ROUND(TR_MARZO_2025!$C$21,LOOKUP($H1466,TR_MARZO_2025!$B$71:$C$73,TR_MARZO_2025!$C$71:$C$73))</f>
        <v>6.1999999999999998E-3</v>
      </c>
    </row>
    <row r="1467" spans="1:11" ht="16.5" x14ac:dyDescent="0.3">
      <c r="A1467" s="67" t="str">
        <f t="shared" si="70"/>
        <v>DITSCnMEMNorte</v>
      </c>
      <c r="B1467" s="250" t="str">
        <f t="shared" si="71"/>
        <v>DITEnergíaNorte</v>
      </c>
      <c r="C1467" s="67" t="str">
        <f t="shared" si="69"/>
        <v>DITSCnMEMEnergíaNorte</v>
      </c>
      <c r="E1467" s="192" t="s">
        <v>52</v>
      </c>
      <c r="F1467" s="99" t="s">
        <v>196</v>
      </c>
      <c r="G1467" s="99" t="s">
        <v>184</v>
      </c>
      <c r="H1467" s="181" t="s">
        <v>135</v>
      </c>
      <c r="I1467" s="99" t="s">
        <v>70</v>
      </c>
      <c r="J1467" s="285" t="s">
        <v>161</v>
      </c>
      <c r="K1467" s="505">
        <f>+ROUND(TR_MARZO_2025!$C$21,LOOKUP($H1467,TR_MARZO_2025!$B$71:$C$73,TR_MARZO_2025!$C$71:$C$73))</f>
        <v>6.1999999999999998E-3</v>
      </c>
    </row>
    <row r="1468" spans="1:11" ht="16.5" x14ac:dyDescent="0.3">
      <c r="A1468" s="67" t="str">
        <f t="shared" si="70"/>
        <v>DB1SCnMEMOriente</v>
      </c>
      <c r="B1468" s="250" t="str">
        <f t="shared" si="71"/>
        <v>DB1EnergíaOriente</v>
      </c>
      <c r="C1468" s="67" t="str">
        <f t="shared" si="69"/>
        <v>DB1SCnMEMEnergíaOriente</v>
      </c>
      <c r="E1468" s="192" t="s">
        <v>48</v>
      </c>
      <c r="F1468" s="99" t="s">
        <v>196</v>
      </c>
      <c r="G1468" s="99" t="s">
        <v>184</v>
      </c>
      <c r="H1468" s="181" t="s">
        <v>135</v>
      </c>
      <c r="I1468" s="99" t="s">
        <v>71</v>
      </c>
      <c r="J1468" s="285" t="s">
        <v>161</v>
      </c>
      <c r="K1468" s="505">
        <f>+ROUND(TR_MARZO_2025!$C$21,LOOKUP($H1468,TR_MARZO_2025!$B$71:$C$73,TR_MARZO_2025!$C$71:$C$73))</f>
        <v>6.1999999999999998E-3</v>
      </c>
    </row>
    <row r="1469" spans="1:11" ht="16.5" x14ac:dyDescent="0.3">
      <c r="A1469" s="67" t="str">
        <f t="shared" si="70"/>
        <v>DB2SCnMEMOriente</v>
      </c>
      <c r="B1469" s="250" t="str">
        <f t="shared" si="71"/>
        <v>DB2EnergíaOriente</v>
      </c>
      <c r="C1469" s="67" t="str">
        <f t="shared" si="69"/>
        <v>DB2SCnMEMEnergíaOriente</v>
      </c>
      <c r="E1469" s="192" t="s">
        <v>50</v>
      </c>
      <c r="F1469" s="99" t="s">
        <v>196</v>
      </c>
      <c r="G1469" s="99" t="s">
        <v>184</v>
      </c>
      <c r="H1469" s="181" t="s">
        <v>135</v>
      </c>
      <c r="I1469" s="99" t="s">
        <v>71</v>
      </c>
      <c r="J1469" s="285" t="s">
        <v>161</v>
      </c>
      <c r="K1469" s="505">
        <f>+ROUND(TR_MARZO_2025!$C$21,LOOKUP($H1469,TR_MARZO_2025!$B$71:$C$73,TR_MARZO_2025!$C$71:$C$73))</f>
        <v>6.1999999999999998E-3</v>
      </c>
    </row>
    <row r="1470" spans="1:11" ht="16.5" x14ac:dyDescent="0.3">
      <c r="A1470" s="67" t="str">
        <f t="shared" si="70"/>
        <v>PDBTSCnMEMOriente</v>
      </c>
      <c r="B1470" s="250" t="str">
        <f t="shared" si="71"/>
        <v>PDBTEnergíaOriente</v>
      </c>
      <c r="C1470" s="67" t="str">
        <f t="shared" si="69"/>
        <v>PDBTSCnMEMEnergíaOriente</v>
      </c>
      <c r="E1470" s="192" t="s">
        <v>56</v>
      </c>
      <c r="F1470" s="99" t="s">
        <v>196</v>
      </c>
      <c r="G1470" s="99" t="s">
        <v>184</v>
      </c>
      <c r="H1470" s="181" t="s">
        <v>135</v>
      </c>
      <c r="I1470" s="99" t="s">
        <v>71</v>
      </c>
      <c r="J1470" s="285" t="s">
        <v>161</v>
      </c>
      <c r="K1470" s="505">
        <f>+ROUND(TR_MARZO_2025!$C$21,LOOKUP($H1470,TR_MARZO_2025!$B$71:$C$73,TR_MARZO_2025!$C$71:$C$73))</f>
        <v>6.1999999999999998E-3</v>
      </c>
    </row>
    <row r="1471" spans="1:11" ht="16.5" x14ac:dyDescent="0.3">
      <c r="A1471" s="67" t="str">
        <f t="shared" si="70"/>
        <v>GDBTSCnMEMOriente</v>
      </c>
      <c r="B1471" s="250" t="str">
        <f t="shared" si="71"/>
        <v>GDBTEnergíaOriente</v>
      </c>
      <c r="C1471" s="67" t="str">
        <f t="shared" si="69"/>
        <v>GDBTSCnMEMEnergíaOriente</v>
      </c>
      <c r="E1471" s="192" t="s">
        <v>53</v>
      </c>
      <c r="F1471" s="99" t="s">
        <v>196</v>
      </c>
      <c r="G1471" s="99" t="s">
        <v>184</v>
      </c>
      <c r="H1471" s="181" t="s">
        <v>135</v>
      </c>
      <c r="I1471" s="99" t="s">
        <v>71</v>
      </c>
      <c r="J1471" s="285" t="s">
        <v>161</v>
      </c>
      <c r="K1471" s="505">
        <f>+ROUND(TR_MARZO_2025!$C$21,LOOKUP($H1471,TR_MARZO_2025!$B$71:$C$73,TR_MARZO_2025!$C$71:$C$73))</f>
        <v>6.1999999999999998E-3</v>
      </c>
    </row>
    <row r="1472" spans="1:11" ht="16.5" x14ac:dyDescent="0.3">
      <c r="A1472" s="67" t="str">
        <f t="shared" si="70"/>
        <v>RABTSCnMEMOriente</v>
      </c>
      <c r="B1472" s="250" t="str">
        <f t="shared" si="71"/>
        <v>RABTEnergíaOriente</v>
      </c>
      <c r="C1472" s="67" t="str">
        <f t="shared" si="69"/>
        <v>RABTSCnMEMEnergíaOriente</v>
      </c>
      <c r="E1472" s="192" t="s">
        <v>59</v>
      </c>
      <c r="F1472" s="99" t="s">
        <v>196</v>
      </c>
      <c r="G1472" s="99" t="s">
        <v>184</v>
      </c>
      <c r="H1472" s="181" t="s">
        <v>135</v>
      </c>
      <c r="I1472" s="99" t="s">
        <v>71</v>
      </c>
      <c r="J1472" s="285" t="s">
        <v>161</v>
      </c>
      <c r="K1472" s="505">
        <f>+ROUND(TR_MARZO_2025!$C$21,LOOKUP($H1472,TR_MARZO_2025!$B$71:$C$73,TR_MARZO_2025!$C$71:$C$73))</f>
        <v>6.1999999999999998E-3</v>
      </c>
    </row>
    <row r="1473" spans="1:11" ht="16.5" x14ac:dyDescent="0.3">
      <c r="A1473" s="67" t="str">
        <f t="shared" si="70"/>
        <v>APBTSCnMEMOriente</v>
      </c>
      <c r="B1473" s="250" t="str">
        <f t="shared" si="71"/>
        <v>APBTEnergíaOriente</v>
      </c>
      <c r="C1473" s="67" t="str">
        <f t="shared" si="69"/>
        <v>APBTSCnMEMEnergíaOriente</v>
      </c>
      <c r="E1473" s="187" t="s">
        <v>57</v>
      </c>
      <c r="F1473" s="99" t="s">
        <v>196</v>
      </c>
      <c r="G1473" s="99" t="s">
        <v>184</v>
      </c>
      <c r="H1473" s="181" t="s">
        <v>135</v>
      </c>
      <c r="I1473" s="99" t="s">
        <v>71</v>
      </c>
      <c r="J1473" s="285" t="s">
        <v>161</v>
      </c>
      <c r="K1473" s="505">
        <f>+ROUND(TR_MARZO_2025!$C$21,LOOKUP($H1473,TR_MARZO_2025!$B$71:$C$73,TR_MARZO_2025!$C$71:$C$73))</f>
        <v>6.1999999999999998E-3</v>
      </c>
    </row>
    <row r="1474" spans="1:11" ht="16.5" x14ac:dyDescent="0.3">
      <c r="A1474" s="67" t="str">
        <f t="shared" si="70"/>
        <v>APMTSCnMEMOriente</v>
      </c>
      <c r="B1474" s="250" t="str">
        <f t="shared" si="71"/>
        <v>APMTEnergíaOriente</v>
      </c>
      <c r="C1474" s="67" t="str">
        <f t="shared" si="69"/>
        <v>APMTSCnMEMEnergíaOriente</v>
      </c>
      <c r="E1474" s="187" t="s">
        <v>58</v>
      </c>
      <c r="F1474" s="99" t="s">
        <v>196</v>
      </c>
      <c r="G1474" s="99" t="s">
        <v>184</v>
      </c>
      <c r="H1474" s="181" t="s">
        <v>135</v>
      </c>
      <c r="I1474" s="99" t="s">
        <v>71</v>
      </c>
      <c r="J1474" s="285" t="s">
        <v>161</v>
      </c>
      <c r="K1474" s="505">
        <f>+ROUND(TR_MARZO_2025!$C$21,LOOKUP($H1474,TR_MARZO_2025!$B$71:$C$73,TR_MARZO_2025!$C$71:$C$73))</f>
        <v>6.1999999999999998E-3</v>
      </c>
    </row>
    <row r="1475" spans="1:11" ht="16.5" x14ac:dyDescent="0.3">
      <c r="A1475" s="67" t="str">
        <f t="shared" si="70"/>
        <v>GDMTHSCnMEMOriente</v>
      </c>
      <c r="B1475" s="250" t="str">
        <f t="shared" si="71"/>
        <v>GDMTHEnergíaOriente</v>
      </c>
      <c r="C1475" s="67" t="str">
        <f t="shared" si="69"/>
        <v>GDMTHSCnMEMEnergíaOriente</v>
      </c>
      <c r="E1475" s="180" t="s">
        <v>54</v>
      </c>
      <c r="F1475" s="99" t="s">
        <v>196</v>
      </c>
      <c r="G1475" s="99" t="s">
        <v>184</v>
      </c>
      <c r="H1475" s="181" t="s">
        <v>135</v>
      </c>
      <c r="I1475" s="99" t="s">
        <v>71</v>
      </c>
      <c r="J1475" s="285" t="s">
        <v>161</v>
      </c>
      <c r="K1475" s="505">
        <f>+ROUND(TR_MARZO_2025!$C$21,LOOKUP($H1475,TR_MARZO_2025!$B$71:$C$73,TR_MARZO_2025!$C$71:$C$73))</f>
        <v>6.1999999999999998E-3</v>
      </c>
    </row>
    <row r="1476" spans="1:11" ht="16.5" x14ac:dyDescent="0.3">
      <c r="A1476" s="67" t="str">
        <f t="shared" si="70"/>
        <v>GDMTOSCnMEMOriente</v>
      </c>
      <c r="B1476" s="250" t="str">
        <f t="shared" si="71"/>
        <v>GDMTOEnergíaOriente</v>
      </c>
      <c r="C1476" s="67" t="str">
        <f t="shared" si="69"/>
        <v>GDMTOSCnMEMEnergíaOriente</v>
      </c>
      <c r="E1476" s="180" t="s">
        <v>55</v>
      </c>
      <c r="F1476" s="99" t="s">
        <v>196</v>
      </c>
      <c r="G1476" s="99" t="s">
        <v>184</v>
      </c>
      <c r="H1476" s="181" t="s">
        <v>135</v>
      </c>
      <c r="I1476" s="99" t="s">
        <v>71</v>
      </c>
      <c r="J1476" s="285" t="s">
        <v>161</v>
      </c>
      <c r="K1476" s="505">
        <f>+ROUND(TR_MARZO_2025!$C$21,LOOKUP($H1476,TR_MARZO_2025!$B$71:$C$73,TR_MARZO_2025!$C$71:$C$73))</f>
        <v>6.1999999999999998E-3</v>
      </c>
    </row>
    <row r="1477" spans="1:11" ht="16.5" x14ac:dyDescent="0.3">
      <c r="A1477" s="67" t="str">
        <f t="shared" si="70"/>
        <v>RAMTSCnMEMOriente</v>
      </c>
      <c r="B1477" s="250" t="str">
        <f t="shared" si="71"/>
        <v>RAMTEnergíaOriente</v>
      </c>
      <c r="C1477" s="67" t="str">
        <f t="shared" si="69"/>
        <v>RAMTSCnMEMEnergíaOriente</v>
      </c>
      <c r="E1477" s="192" t="s">
        <v>60</v>
      </c>
      <c r="F1477" s="99" t="s">
        <v>196</v>
      </c>
      <c r="G1477" s="99" t="s">
        <v>184</v>
      </c>
      <c r="H1477" s="181" t="s">
        <v>135</v>
      </c>
      <c r="I1477" s="99" t="s">
        <v>71</v>
      </c>
      <c r="J1477" s="285" t="s">
        <v>161</v>
      </c>
      <c r="K1477" s="505">
        <f>+ROUND(TR_MARZO_2025!$C$21,LOOKUP($H1477,TR_MARZO_2025!$B$71:$C$73,TR_MARZO_2025!$C$71:$C$73))</f>
        <v>6.1999999999999998E-3</v>
      </c>
    </row>
    <row r="1478" spans="1:11" ht="16.5" x14ac:dyDescent="0.3">
      <c r="A1478" s="67" t="str">
        <f t="shared" si="70"/>
        <v>DISTSCnMEMOriente</v>
      </c>
      <c r="B1478" s="250" t="str">
        <f t="shared" si="71"/>
        <v>DISTEnergíaOriente</v>
      </c>
      <c r="C1478" s="67" t="str">
        <f t="shared" si="69"/>
        <v>DISTSCnMEMEnergíaOriente</v>
      </c>
      <c r="E1478" s="192" t="s">
        <v>51</v>
      </c>
      <c r="F1478" s="99" t="s">
        <v>196</v>
      </c>
      <c r="G1478" s="99" t="s">
        <v>184</v>
      </c>
      <c r="H1478" s="181" t="s">
        <v>135</v>
      </c>
      <c r="I1478" s="99" t="s">
        <v>71</v>
      </c>
      <c r="J1478" s="285" t="s">
        <v>161</v>
      </c>
      <c r="K1478" s="505">
        <f>+ROUND(TR_MARZO_2025!$C$21,LOOKUP($H1478,TR_MARZO_2025!$B$71:$C$73,TR_MARZO_2025!$C$71:$C$73))</f>
        <v>6.1999999999999998E-3</v>
      </c>
    </row>
    <row r="1479" spans="1:11" ht="16.5" x14ac:dyDescent="0.3">
      <c r="A1479" s="67" t="str">
        <f t="shared" si="70"/>
        <v>DITSCnMEMOriente</v>
      </c>
      <c r="B1479" s="250" t="str">
        <f t="shared" si="71"/>
        <v>DITEnergíaOriente</v>
      </c>
      <c r="C1479" s="67" t="str">
        <f t="shared" si="69"/>
        <v>DITSCnMEMEnergíaOriente</v>
      </c>
      <c r="E1479" s="192" t="s">
        <v>52</v>
      </c>
      <c r="F1479" s="99" t="s">
        <v>196</v>
      </c>
      <c r="G1479" s="99" t="s">
        <v>184</v>
      </c>
      <c r="H1479" s="181" t="s">
        <v>135</v>
      </c>
      <c r="I1479" s="99" t="s">
        <v>71</v>
      </c>
      <c r="J1479" s="285" t="s">
        <v>161</v>
      </c>
      <c r="K1479" s="505">
        <f>+ROUND(TR_MARZO_2025!$C$21,LOOKUP($H1479,TR_MARZO_2025!$B$71:$C$73,TR_MARZO_2025!$C$71:$C$73))</f>
        <v>6.1999999999999998E-3</v>
      </c>
    </row>
    <row r="1480" spans="1:11" ht="16.5" x14ac:dyDescent="0.3">
      <c r="A1480" s="67" t="str">
        <f t="shared" si="70"/>
        <v>DB1SCnMEMPeninsular</v>
      </c>
      <c r="B1480" s="250" t="str">
        <f t="shared" si="71"/>
        <v>DB1EnergíaPeninsular</v>
      </c>
      <c r="C1480" s="67" t="str">
        <f t="shared" si="69"/>
        <v>DB1SCnMEMEnergíaPeninsular</v>
      </c>
      <c r="E1480" s="192" t="s">
        <v>48</v>
      </c>
      <c r="F1480" s="99" t="s">
        <v>196</v>
      </c>
      <c r="G1480" s="99" t="s">
        <v>184</v>
      </c>
      <c r="H1480" s="181" t="s">
        <v>135</v>
      </c>
      <c r="I1480" s="99" t="s">
        <v>72</v>
      </c>
      <c r="J1480" s="285" t="s">
        <v>161</v>
      </c>
      <c r="K1480" s="505">
        <f>+ROUND(TR_MARZO_2025!$C$21,LOOKUP($H1480,TR_MARZO_2025!$B$71:$C$73,TR_MARZO_2025!$C$71:$C$73))</f>
        <v>6.1999999999999998E-3</v>
      </c>
    </row>
    <row r="1481" spans="1:11" ht="16.5" x14ac:dyDescent="0.3">
      <c r="A1481" s="67" t="str">
        <f t="shared" si="70"/>
        <v>DB2SCnMEMPeninsular</v>
      </c>
      <c r="B1481" s="250" t="str">
        <f t="shared" si="71"/>
        <v>DB2EnergíaPeninsular</v>
      </c>
      <c r="C1481" s="67" t="str">
        <f t="shared" si="69"/>
        <v>DB2SCnMEMEnergíaPeninsular</v>
      </c>
      <c r="E1481" s="192" t="s">
        <v>50</v>
      </c>
      <c r="F1481" s="99" t="s">
        <v>196</v>
      </c>
      <c r="G1481" s="99" t="s">
        <v>184</v>
      </c>
      <c r="H1481" s="181" t="s">
        <v>135</v>
      </c>
      <c r="I1481" s="99" t="s">
        <v>72</v>
      </c>
      <c r="J1481" s="285" t="s">
        <v>161</v>
      </c>
      <c r="K1481" s="505">
        <f>+ROUND(TR_MARZO_2025!$C$21,LOOKUP($H1481,TR_MARZO_2025!$B$71:$C$73,TR_MARZO_2025!$C$71:$C$73))</f>
        <v>6.1999999999999998E-3</v>
      </c>
    </row>
    <row r="1482" spans="1:11" ht="16.5" x14ac:dyDescent="0.3">
      <c r="A1482" s="67" t="str">
        <f t="shared" si="70"/>
        <v>PDBTSCnMEMPeninsular</v>
      </c>
      <c r="B1482" s="250" t="str">
        <f t="shared" si="71"/>
        <v>PDBTEnergíaPeninsular</v>
      </c>
      <c r="C1482" s="67" t="str">
        <f t="shared" ref="C1482:C1539" si="72">E1482&amp;F1482&amp;H1482&amp;I1482</f>
        <v>PDBTSCnMEMEnergíaPeninsular</v>
      </c>
      <c r="E1482" s="192" t="s">
        <v>56</v>
      </c>
      <c r="F1482" s="99" t="s">
        <v>196</v>
      </c>
      <c r="G1482" s="99" t="s">
        <v>184</v>
      </c>
      <c r="H1482" s="181" t="s">
        <v>135</v>
      </c>
      <c r="I1482" s="99" t="s">
        <v>72</v>
      </c>
      <c r="J1482" s="285" t="s">
        <v>161</v>
      </c>
      <c r="K1482" s="505">
        <f>+ROUND(TR_MARZO_2025!$C$21,LOOKUP($H1482,TR_MARZO_2025!$B$71:$C$73,TR_MARZO_2025!$C$71:$C$73))</f>
        <v>6.1999999999999998E-3</v>
      </c>
    </row>
    <row r="1483" spans="1:11" ht="16.5" x14ac:dyDescent="0.3">
      <c r="A1483" s="67" t="str">
        <f t="shared" ref="A1483:A1539" si="73">IF(J1483="NA",E1483&amp;F1483&amp;I1483,E1483&amp;F1483&amp;I1483&amp;J1483)</f>
        <v>GDBTSCnMEMPeninsular</v>
      </c>
      <c r="B1483" s="250" t="str">
        <f t="shared" si="71"/>
        <v>GDBTEnergíaPeninsular</v>
      </c>
      <c r="C1483" s="67" t="str">
        <f t="shared" si="72"/>
        <v>GDBTSCnMEMEnergíaPeninsular</v>
      </c>
      <c r="E1483" s="192" t="s">
        <v>53</v>
      </c>
      <c r="F1483" s="99" t="s">
        <v>196</v>
      </c>
      <c r="G1483" s="99" t="s">
        <v>184</v>
      </c>
      <c r="H1483" s="181" t="s">
        <v>135</v>
      </c>
      <c r="I1483" s="99" t="s">
        <v>72</v>
      </c>
      <c r="J1483" s="285" t="s">
        <v>161</v>
      </c>
      <c r="K1483" s="505">
        <f>+ROUND(TR_MARZO_2025!$C$21,LOOKUP($H1483,TR_MARZO_2025!$B$71:$C$73,TR_MARZO_2025!$C$71:$C$73))</f>
        <v>6.1999999999999998E-3</v>
      </c>
    </row>
    <row r="1484" spans="1:11" ht="16.5" x14ac:dyDescent="0.3">
      <c r="A1484" s="67" t="str">
        <f t="shared" si="73"/>
        <v>RABTSCnMEMPeninsular</v>
      </c>
      <c r="B1484" s="250" t="str">
        <f t="shared" si="71"/>
        <v>RABTEnergíaPeninsular</v>
      </c>
      <c r="C1484" s="67" t="str">
        <f t="shared" si="72"/>
        <v>RABTSCnMEMEnergíaPeninsular</v>
      </c>
      <c r="E1484" s="192" t="s">
        <v>59</v>
      </c>
      <c r="F1484" s="99" t="s">
        <v>196</v>
      </c>
      <c r="G1484" s="99" t="s">
        <v>184</v>
      </c>
      <c r="H1484" s="181" t="s">
        <v>135</v>
      </c>
      <c r="I1484" s="99" t="s">
        <v>72</v>
      </c>
      <c r="J1484" s="285" t="s">
        <v>161</v>
      </c>
      <c r="K1484" s="505">
        <f>+ROUND(TR_MARZO_2025!$C$21,LOOKUP($H1484,TR_MARZO_2025!$B$71:$C$73,TR_MARZO_2025!$C$71:$C$73))</f>
        <v>6.1999999999999998E-3</v>
      </c>
    </row>
    <row r="1485" spans="1:11" ht="16.5" x14ac:dyDescent="0.3">
      <c r="A1485" s="67" t="str">
        <f t="shared" si="73"/>
        <v>APBTSCnMEMPeninsular</v>
      </c>
      <c r="B1485" s="250" t="str">
        <f t="shared" si="71"/>
        <v>APBTEnergíaPeninsular</v>
      </c>
      <c r="C1485" s="67" t="str">
        <f t="shared" si="72"/>
        <v>APBTSCnMEMEnergíaPeninsular</v>
      </c>
      <c r="E1485" s="187" t="s">
        <v>57</v>
      </c>
      <c r="F1485" s="99" t="s">
        <v>196</v>
      </c>
      <c r="G1485" s="99" t="s">
        <v>184</v>
      </c>
      <c r="H1485" s="181" t="s">
        <v>135</v>
      </c>
      <c r="I1485" s="99" t="s">
        <v>72</v>
      </c>
      <c r="J1485" s="285" t="s">
        <v>161</v>
      </c>
      <c r="K1485" s="505">
        <f>+ROUND(TR_MARZO_2025!$C$21,LOOKUP($H1485,TR_MARZO_2025!$B$71:$C$73,TR_MARZO_2025!$C$71:$C$73))</f>
        <v>6.1999999999999998E-3</v>
      </c>
    </row>
    <row r="1486" spans="1:11" ht="16.5" x14ac:dyDescent="0.3">
      <c r="A1486" s="67" t="str">
        <f t="shared" si="73"/>
        <v>APMTSCnMEMPeninsular</v>
      </c>
      <c r="B1486" s="250" t="str">
        <f t="shared" si="71"/>
        <v>APMTEnergíaPeninsular</v>
      </c>
      <c r="C1486" s="67" t="str">
        <f t="shared" si="72"/>
        <v>APMTSCnMEMEnergíaPeninsular</v>
      </c>
      <c r="E1486" s="187" t="s">
        <v>58</v>
      </c>
      <c r="F1486" s="99" t="s">
        <v>196</v>
      </c>
      <c r="G1486" s="99" t="s">
        <v>184</v>
      </c>
      <c r="H1486" s="181" t="s">
        <v>135</v>
      </c>
      <c r="I1486" s="99" t="s">
        <v>72</v>
      </c>
      <c r="J1486" s="285" t="s">
        <v>161</v>
      </c>
      <c r="K1486" s="505">
        <f>+ROUND(TR_MARZO_2025!$C$21,LOOKUP($H1486,TR_MARZO_2025!$B$71:$C$73,TR_MARZO_2025!$C$71:$C$73))</f>
        <v>6.1999999999999998E-3</v>
      </c>
    </row>
    <row r="1487" spans="1:11" ht="16.5" x14ac:dyDescent="0.3">
      <c r="A1487" s="67" t="str">
        <f t="shared" si="73"/>
        <v>GDMTHSCnMEMPeninsular</v>
      </c>
      <c r="B1487" s="250" t="str">
        <f t="shared" si="71"/>
        <v>GDMTHEnergíaPeninsular</v>
      </c>
      <c r="C1487" s="67" t="str">
        <f t="shared" si="72"/>
        <v>GDMTHSCnMEMEnergíaPeninsular</v>
      </c>
      <c r="E1487" s="180" t="s">
        <v>54</v>
      </c>
      <c r="F1487" s="99" t="s">
        <v>196</v>
      </c>
      <c r="G1487" s="99" t="s">
        <v>184</v>
      </c>
      <c r="H1487" s="181" t="s">
        <v>135</v>
      </c>
      <c r="I1487" s="99" t="s">
        <v>72</v>
      </c>
      <c r="J1487" s="285" t="s">
        <v>161</v>
      </c>
      <c r="K1487" s="505">
        <f>+ROUND(TR_MARZO_2025!$C$21,LOOKUP($H1487,TR_MARZO_2025!$B$71:$C$73,TR_MARZO_2025!$C$71:$C$73))</f>
        <v>6.1999999999999998E-3</v>
      </c>
    </row>
    <row r="1488" spans="1:11" ht="16.5" x14ac:dyDescent="0.3">
      <c r="A1488" s="67" t="str">
        <f t="shared" si="73"/>
        <v>GDMTOSCnMEMPeninsular</v>
      </c>
      <c r="B1488" s="250" t="str">
        <f t="shared" si="71"/>
        <v>GDMTOEnergíaPeninsular</v>
      </c>
      <c r="C1488" s="67" t="str">
        <f t="shared" si="72"/>
        <v>GDMTOSCnMEMEnergíaPeninsular</v>
      </c>
      <c r="E1488" s="180" t="s">
        <v>55</v>
      </c>
      <c r="F1488" s="99" t="s">
        <v>196</v>
      </c>
      <c r="G1488" s="99" t="s">
        <v>184</v>
      </c>
      <c r="H1488" s="181" t="s">
        <v>135</v>
      </c>
      <c r="I1488" s="99" t="s">
        <v>72</v>
      </c>
      <c r="J1488" s="285" t="s">
        <v>161</v>
      </c>
      <c r="K1488" s="505">
        <f>+ROUND(TR_MARZO_2025!$C$21,LOOKUP($H1488,TR_MARZO_2025!$B$71:$C$73,TR_MARZO_2025!$C$71:$C$73))</f>
        <v>6.1999999999999998E-3</v>
      </c>
    </row>
    <row r="1489" spans="1:11" ht="16.5" x14ac:dyDescent="0.3">
      <c r="A1489" s="67" t="str">
        <f t="shared" si="73"/>
        <v>RAMTSCnMEMPeninsular</v>
      </c>
      <c r="B1489" s="250" t="str">
        <f t="shared" si="71"/>
        <v>RAMTEnergíaPeninsular</v>
      </c>
      <c r="C1489" s="67" t="str">
        <f t="shared" si="72"/>
        <v>RAMTSCnMEMEnergíaPeninsular</v>
      </c>
      <c r="E1489" s="192" t="s">
        <v>60</v>
      </c>
      <c r="F1489" s="99" t="s">
        <v>196</v>
      </c>
      <c r="G1489" s="99" t="s">
        <v>184</v>
      </c>
      <c r="H1489" s="181" t="s">
        <v>135</v>
      </c>
      <c r="I1489" s="99" t="s">
        <v>72</v>
      </c>
      <c r="J1489" s="285" t="s">
        <v>161</v>
      </c>
      <c r="K1489" s="505">
        <f>+ROUND(TR_MARZO_2025!$C$21,LOOKUP($H1489,TR_MARZO_2025!$B$71:$C$73,TR_MARZO_2025!$C$71:$C$73))</f>
        <v>6.1999999999999998E-3</v>
      </c>
    </row>
    <row r="1490" spans="1:11" ht="16.5" x14ac:dyDescent="0.3">
      <c r="A1490" s="67" t="str">
        <f t="shared" si="73"/>
        <v>DISTSCnMEMPeninsular</v>
      </c>
      <c r="B1490" s="250" t="str">
        <f t="shared" si="71"/>
        <v>DISTEnergíaPeninsular</v>
      </c>
      <c r="C1490" s="67" t="str">
        <f t="shared" si="72"/>
        <v>DISTSCnMEMEnergíaPeninsular</v>
      </c>
      <c r="E1490" s="192" t="s">
        <v>51</v>
      </c>
      <c r="F1490" s="99" t="s">
        <v>196</v>
      </c>
      <c r="G1490" s="99" t="s">
        <v>184</v>
      </c>
      <c r="H1490" s="181" t="s">
        <v>135</v>
      </c>
      <c r="I1490" s="99" t="s">
        <v>72</v>
      </c>
      <c r="J1490" s="285" t="s">
        <v>161</v>
      </c>
      <c r="K1490" s="505">
        <f>+ROUND(TR_MARZO_2025!$C$21,LOOKUP($H1490,TR_MARZO_2025!$B$71:$C$73,TR_MARZO_2025!$C$71:$C$73))</f>
        <v>6.1999999999999998E-3</v>
      </c>
    </row>
    <row r="1491" spans="1:11" ht="16.5" x14ac:dyDescent="0.3">
      <c r="A1491" s="67" t="str">
        <f t="shared" si="73"/>
        <v>DITSCnMEMPeninsular</v>
      </c>
      <c r="B1491" s="250" t="str">
        <f t="shared" si="71"/>
        <v>DITEnergíaPeninsular</v>
      </c>
      <c r="C1491" s="67" t="str">
        <f t="shared" si="72"/>
        <v>DITSCnMEMEnergíaPeninsular</v>
      </c>
      <c r="E1491" s="192" t="s">
        <v>52</v>
      </c>
      <c r="F1491" s="99" t="s">
        <v>196</v>
      </c>
      <c r="G1491" s="99" t="s">
        <v>184</v>
      </c>
      <c r="H1491" s="181" t="s">
        <v>135</v>
      </c>
      <c r="I1491" s="99" t="s">
        <v>72</v>
      </c>
      <c r="J1491" s="285" t="s">
        <v>161</v>
      </c>
      <c r="K1491" s="505">
        <f>+ROUND(TR_MARZO_2025!$C$21,LOOKUP($H1491,TR_MARZO_2025!$B$71:$C$73,TR_MARZO_2025!$C$71:$C$73))</f>
        <v>6.1999999999999998E-3</v>
      </c>
    </row>
    <row r="1492" spans="1:11" ht="16.5" x14ac:dyDescent="0.3">
      <c r="A1492" s="67" t="str">
        <f t="shared" si="73"/>
        <v>DB1SCnMEMSureste</v>
      </c>
      <c r="B1492" s="250" t="str">
        <f t="shared" si="71"/>
        <v>DB1EnergíaSureste</v>
      </c>
      <c r="C1492" s="67" t="str">
        <f t="shared" si="72"/>
        <v>DB1SCnMEMEnergíaSureste</v>
      </c>
      <c r="E1492" s="192" t="s">
        <v>48</v>
      </c>
      <c r="F1492" s="99" t="s">
        <v>196</v>
      </c>
      <c r="G1492" s="99" t="s">
        <v>184</v>
      </c>
      <c r="H1492" s="181" t="s">
        <v>135</v>
      </c>
      <c r="I1492" s="99" t="s">
        <v>73</v>
      </c>
      <c r="J1492" s="285" t="s">
        <v>161</v>
      </c>
      <c r="K1492" s="505">
        <f>+ROUND(TR_MARZO_2025!$C$21,LOOKUP($H1492,TR_MARZO_2025!$B$71:$C$73,TR_MARZO_2025!$C$71:$C$73))</f>
        <v>6.1999999999999998E-3</v>
      </c>
    </row>
    <row r="1493" spans="1:11" ht="16.5" x14ac:dyDescent="0.3">
      <c r="A1493" s="67" t="str">
        <f t="shared" si="73"/>
        <v>DB2SCnMEMSureste</v>
      </c>
      <c r="B1493" s="250" t="str">
        <f t="shared" si="71"/>
        <v>DB2EnergíaSureste</v>
      </c>
      <c r="C1493" s="67" t="str">
        <f t="shared" si="72"/>
        <v>DB2SCnMEMEnergíaSureste</v>
      </c>
      <c r="E1493" s="192" t="s">
        <v>50</v>
      </c>
      <c r="F1493" s="99" t="s">
        <v>196</v>
      </c>
      <c r="G1493" s="99" t="s">
        <v>184</v>
      </c>
      <c r="H1493" s="181" t="s">
        <v>135</v>
      </c>
      <c r="I1493" s="99" t="s">
        <v>73</v>
      </c>
      <c r="J1493" s="285" t="s">
        <v>161</v>
      </c>
      <c r="K1493" s="505">
        <f>+ROUND(TR_MARZO_2025!$C$21,LOOKUP($H1493,TR_MARZO_2025!$B$71:$C$73,TR_MARZO_2025!$C$71:$C$73))</f>
        <v>6.1999999999999998E-3</v>
      </c>
    </row>
    <row r="1494" spans="1:11" ht="16.5" x14ac:dyDescent="0.3">
      <c r="A1494" s="67" t="str">
        <f t="shared" si="73"/>
        <v>PDBTSCnMEMSureste</v>
      </c>
      <c r="B1494" s="250" t="str">
        <f t="shared" si="71"/>
        <v>PDBTEnergíaSureste</v>
      </c>
      <c r="C1494" s="67" t="str">
        <f t="shared" si="72"/>
        <v>PDBTSCnMEMEnergíaSureste</v>
      </c>
      <c r="E1494" s="192" t="s">
        <v>56</v>
      </c>
      <c r="F1494" s="99" t="s">
        <v>196</v>
      </c>
      <c r="G1494" s="99" t="s">
        <v>184</v>
      </c>
      <c r="H1494" s="181" t="s">
        <v>135</v>
      </c>
      <c r="I1494" s="99" t="s">
        <v>73</v>
      </c>
      <c r="J1494" s="285" t="s">
        <v>161</v>
      </c>
      <c r="K1494" s="505">
        <f>+ROUND(TR_MARZO_2025!$C$21,LOOKUP($H1494,TR_MARZO_2025!$B$71:$C$73,TR_MARZO_2025!$C$71:$C$73))</f>
        <v>6.1999999999999998E-3</v>
      </c>
    </row>
    <row r="1495" spans="1:11" ht="16.5" x14ac:dyDescent="0.3">
      <c r="A1495" s="67" t="str">
        <f t="shared" si="73"/>
        <v>GDBTSCnMEMSureste</v>
      </c>
      <c r="B1495" s="250" t="str">
        <f t="shared" si="71"/>
        <v>GDBTEnergíaSureste</v>
      </c>
      <c r="C1495" s="67" t="str">
        <f t="shared" si="72"/>
        <v>GDBTSCnMEMEnergíaSureste</v>
      </c>
      <c r="E1495" s="192" t="s">
        <v>53</v>
      </c>
      <c r="F1495" s="99" t="s">
        <v>196</v>
      </c>
      <c r="G1495" s="99" t="s">
        <v>184</v>
      </c>
      <c r="H1495" s="181" t="s">
        <v>135</v>
      </c>
      <c r="I1495" s="99" t="s">
        <v>73</v>
      </c>
      <c r="J1495" s="285" t="s">
        <v>161</v>
      </c>
      <c r="K1495" s="505">
        <f>+ROUND(TR_MARZO_2025!$C$21,LOOKUP($H1495,TR_MARZO_2025!$B$71:$C$73,TR_MARZO_2025!$C$71:$C$73))</f>
        <v>6.1999999999999998E-3</v>
      </c>
    </row>
    <row r="1496" spans="1:11" ht="16.5" x14ac:dyDescent="0.3">
      <c r="A1496" s="67" t="str">
        <f t="shared" si="73"/>
        <v>RABTSCnMEMSureste</v>
      </c>
      <c r="B1496" s="250" t="str">
        <f t="shared" si="71"/>
        <v>RABTEnergíaSureste</v>
      </c>
      <c r="C1496" s="67" t="str">
        <f t="shared" si="72"/>
        <v>RABTSCnMEMEnergíaSureste</v>
      </c>
      <c r="E1496" s="192" t="s">
        <v>59</v>
      </c>
      <c r="F1496" s="99" t="s">
        <v>196</v>
      </c>
      <c r="G1496" s="99" t="s">
        <v>184</v>
      </c>
      <c r="H1496" s="181" t="s">
        <v>135</v>
      </c>
      <c r="I1496" s="99" t="s">
        <v>73</v>
      </c>
      <c r="J1496" s="285" t="s">
        <v>161</v>
      </c>
      <c r="K1496" s="505">
        <f>+ROUND(TR_MARZO_2025!$C$21,LOOKUP($H1496,TR_MARZO_2025!$B$71:$C$73,TR_MARZO_2025!$C$71:$C$73))</f>
        <v>6.1999999999999998E-3</v>
      </c>
    </row>
    <row r="1497" spans="1:11" ht="16.5" x14ac:dyDescent="0.3">
      <c r="A1497" s="67" t="str">
        <f t="shared" si="73"/>
        <v>APBTSCnMEMSureste</v>
      </c>
      <c r="B1497" s="250" t="str">
        <f t="shared" si="71"/>
        <v>APBTEnergíaSureste</v>
      </c>
      <c r="C1497" s="67" t="str">
        <f t="shared" si="72"/>
        <v>APBTSCnMEMEnergíaSureste</v>
      </c>
      <c r="E1497" s="187" t="s">
        <v>57</v>
      </c>
      <c r="F1497" s="99" t="s">
        <v>196</v>
      </c>
      <c r="G1497" s="99" t="s">
        <v>184</v>
      </c>
      <c r="H1497" s="181" t="s">
        <v>135</v>
      </c>
      <c r="I1497" s="99" t="s">
        <v>73</v>
      </c>
      <c r="J1497" s="285" t="s">
        <v>161</v>
      </c>
      <c r="K1497" s="505">
        <f>+ROUND(TR_MARZO_2025!$C$21,LOOKUP($H1497,TR_MARZO_2025!$B$71:$C$73,TR_MARZO_2025!$C$71:$C$73))</f>
        <v>6.1999999999999998E-3</v>
      </c>
    </row>
    <row r="1498" spans="1:11" ht="16.5" x14ac:dyDescent="0.3">
      <c r="A1498" s="67" t="str">
        <f t="shared" si="73"/>
        <v>APMTSCnMEMSureste</v>
      </c>
      <c r="B1498" s="250" t="str">
        <f t="shared" si="71"/>
        <v>APMTEnergíaSureste</v>
      </c>
      <c r="C1498" s="67" t="str">
        <f t="shared" si="72"/>
        <v>APMTSCnMEMEnergíaSureste</v>
      </c>
      <c r="E1498" s="187" t="s">
        <v>58</v>
      </c>
      <c r="F1498" s="99" t="s">
        <v>196</v>
      </c>
      <c r="G1498" s="99" t="s">
        <v>184</v>
      </c>
      <c r="H1498" s="181" t="s">
        <v>135</v>
      </c>
      <c r="I1498" s="99" t="s">
        <v>73</v>
      </c>
      <c r="J1498" s="285" t="s">
        <v>161</v>
      </c>
      <c r="K1498" s="505">
        <f>+ROUND(TR_MARZO_2025!$C$21,LOOKUP($H1498,TR_MARZO_2025!$B$71:$C$73,TR_MARZO_2025!$C$71:$C$73))</f>
        <v>6.1999999999999998E-3</v>
      </c>
    </row>
    <row r="1499" spans="1:11" ht="16.5" x14ac:dyDescent="0.3">
      <c r="A1499" s="67" t="str">
        <f t="shared" si="73"/>
        <v>GDMTHSCnMEMSureste</v>
      </c>
      <c r="B1499" s="250" t="str">
        <f t="shared" si="71"/>
        <v>GDMTHEnergíaSureste</v>
      </c>
      <c r="C1499" s="67" t="str">
        <f t="shared" si="72"/>
        <v>GDMTHSCnMEMEnergíaSureste</v>
      </c>
      <c r="E1499" s="180" t="s">
        <v>54</v>
      </c>
      <c r="F1499" s="99" t="s">
        <v>196</v>
      </c>
      <c r="G1499" s="99" t="s">
        <v>184</v>
      </c>
      <c r="H1499" s="181" t="s">
        <v>135</v>
      </c>
      <c r="I1499" s="99" t="s">
        <v>73</v>
      </c>
      <c r="J1499" s="285" t="s">
        <v>161</v>
      </c>
      <c r="K1499" s="505">
        <f>+ROUND(TR_MARZO_2025!$C$21,LOOKUP($H1499,TR_MARZO_2025!$B$71:$C$73,TR_MARZO_2025!$C$71:$C$73))</f>
        <v>6.1999999999999998E-3</v>
      </c>
    </row>
    <row r="1500" spans="1:11" ht="16.5" x14ac:dyDescent="0.3">
      <c r="A1500" s="67" t="str">
        <f t="shared" si="73"/>
        <v>GDMTOSCnMEMSureste</v>
      </c>
      <c r="B1500" s="250" t="str">
        <f t="shared" si="71"/>
        <v>GDMTOEnergíaSureste</v>
      </c>
      <c r="C1500" s="67" t="str">
        <f t="shared" si="72"/>
        <v>GDMTOSCnMEMEnergíaSureste</v>
      </c>
      <c r="E1500" s="180" t="s">
        <v>55</v>
      </c>
      <c r="F1500" s="99" t="s">
        <v>196</v>
      </c>
      <c r="G1500" s="99" t="s">
        <v>184</v>
      </c>
      <c r="H1500" s="181" t="s">
        <v>135</v>
      </c>
      <c r="I1500" s="99" t="s">
        <v>73</v>
      </c>
      <c r="J1500" s="285" t="s">
        <v>161</v>
      </c>
      <c r="K1500" s="505">
        <f>+ROUND(TR_MARZO_2025!$C$21,LOOKUP($H1500,TR_MARZO_2025!$B$71:$C$73,TR_MARZO_2025!$C$71:$C$73))</f>
        <v>6.1999999999999998E-3</v>
      </c>
    </row>
    <row r="1501" spans="1:11" ht="16.5" x14ac:dyDescent="0.3">
      <c r="A1501" s="67" t="str">
        <f t="shared" si="73"/>
        <v>RAMTSCnMEMSureste</v>
      </c>
      <c r="B1501" s="250" t="str">
        <f t="shared" si="71"/>
        <v>RAMTEnergíaSureste</v>
      </c>
      <c r="C1501" s="67" t="str">
        <f t="shared" si="72"/>
        <v>RAMTSCnMEMEnergíaSureste</v>
      </c>
      <c r="E1501" s="192" t="s">
        <v>60</v>
      </c>
      <c r="F1501" s="99" t="s">
        <v>196</v>
      </c>
      <c r="G1501" s="99" t="s">
        <v>184</v>
      </c>
      <c r="H1501" s="181" t="s">
        <v>135</v>
      </c>
      <c r="I1501" s="99" t="s">
        <v>73</v>
      </c>
      <c r="J1501" s="285" t="s">
        <v>161</v>
      </c>
      <c r="K1501" s="505">
        <f>+ROUND(TR_MARZO_2025!$C$21,LOOKUP($H1501,TR_MARZO_2025!$B$71:$C$73,TR_MARZO_2025!$C$71:$C$73))</f>
        <v>6.1999999999999998E-3</v>
      </c>
    </row>
    <row r="1502" spans="1:11" ht="16.5" x14ac:dyDescent="0.3">
      <c r="A1502" s="67" t="str">
        <f t="shared" si="73"/>
        <v>DISTSCnMEMSureste</v>
      </c>
      <c r="B1502" s="250" t="str">
        <f t="shared" si="71"/>
        <v>DISTEnergíaSureste</v>
      </c>
      <c r="C1502" s="67" t="str">
        <f t="shared" si="72"/>
        <v>DISTSCnMEMEnergíaSureste</v>
      </c>
      <c r="E1502" s="192" t="s">
        <v>51</v>
      </c>
      <c r="F1502" s="99" t="s">
        <v>196</v>
      </c>
      <c r="G1502" s="99" t="s">
        <v>184</v>
      </c>
      <c r="H1502" s="181" t="s">
        <v>135</v>
      </c>
      <c r="I1502" s="99" t="s">
        <v>73</v>
      </c>
      <c r="J1502" s="285" t="s">
        <v>161</v>
      </c>
      <c r="K1502" s="505">
        <f>+ROUND(TR_MARZO_2025!$C$21,LOOKUP($H1502,TR_MARZO_2025!$B$71:$C$73,TR_MARZO_2025!$C$71:$C$73))</f>
        <v>6.1999999999999998E-3</v>
      </c>
    </row>
    <row r="1503" spans="1:11" ht="16.5" x14ac:dyDescent="0.3">
      <c r="A1503" s="67" t="str">
        <f t="shared" si="73"/>
        <v>DITSCnMEMSureste</v>
      </c>
      <c r="B1503" s="250" t="str">
        <f t="shared" si="71"/>
        <v>DITEnergíaSureste</v>
      </c>
      <c r="C1503" s="67" t="str">
        <f t="shared" si="72"/>
        <v>DITSCnMEMEnergíaSureste</v>
      </c>
      <c r="E1503" s="192" t="s">
        <v>52</v>
      </c>
      <c r="F1503" s="99" t="s">
        <v>196</v>
      </c>
      <c r="G1503" s="99" t="s">
        <v>184</v>
      </c>
      <c r="H1503" s="181" t="s">
        <v>135</v>
      </c>
      <c r="I1503" s="99" t="s">
        <v>73</v>
      </c>
      <c r="J1503" s="285" t="s">
        <v>161</v>
      </c>
      <c r="K1503" s="505">
        <f>+ROUND(TR_MARZO_2025!$C$21,LOOKUP($H1503,TR_MARZO_2025!$B$71:$C$73,TR_MARZO_2025!$C$71:$C$73))</f>
        <v>6.1999999999999998E-3</v>
      </c>
    </row>
    <row r="1504" spans="1:11" ht="16.5" x14ac:dyDescent="0.3">
      <c r="A1504" s="67" t="str">
        <f t="shared" si="73"/>
        <v>DB1SCnMEMValle de México Centro</v>
      </c>
      <c r="B1504" s="250" t="str">
        <f t="shared" si="71"/>
        <v>DB1EnergíaValle de México Centro</v>
      </c>
      <c r="C1504" s="67" t="str">
        <f t="shared" si="72"/>
        <v>DB1SCnMEMEnergíaValle de México Centro</v>
      </c>
      <c r="E1504" s="192" t="s">
        <v>48</v>
      </c>
      <c r="F1504" s="99" t="s">
        <v>196</v>
      </c>
      <c r="G1504" s="99" t="s">
        <v>184</v>
      </c>
      <c r="H1504" s="181" t="s">
        <v>135</v>
      </c>
      <c r="I1504" s="181" t="s">
        <v>74</v>
      </c>
      <c r="J1504" s="285" t="s">
        <v>161</v>
      </c>
      <c r="K1504" s="505">
        <f>+ROUND(TR_MARZO_2025!$C$21,LOOKUP($H1504,TR_MARZO_2025!$B$71:$C$73,TR_MARZO_2025!$C$71:$C$73))</f>
        <v>6.1999999999999998E-3</v>
      </c>
    </row>
    <row r="1505" spans="1:11" ht="16.5" x14ac:dyDescent="0.3">
      <c r="A1505" s="67" t="str">
        <f t="shared" si="73"/>
        <v>DB2SCnMEMValle de México Centro</v>
      </c>
      <c r="B1505" s="250" t="str">
        <f t="shared" si="71"/>
        <v>DB2EnergíaValle de México Centro</v>
      </c>
      <c r="C1505" s="67" t="str">
        <f t="shared" si="72"/>
        <v>DB2SCnMEMEnergíaValle de México Centro</v>
      </c>
      <c r="E1505" s="192" t="s">
        <v>50</v>
      </c>
      <c r="F1505" s="99" t="s">
        <v>196</v>
      </c>
      <c r="G1505" s="99" t="s">
        <v>184</v>
      </c>
      <c r="H1505" s="181" t="s">
        <v>135</v>
      </c>
      <c r="I1505" s="181" t="s">
        <v>74</v>
      </c>
      <c r="J1505" s="285" t="s">
        <v>161</v>
      </c>
      <c r="K1505" s="505">
        <f>+ROUND(TR_MARZO_2025!$C$21,LOOKUP($H1505,TR_MARZO_2025!$B$71:$C$73,TR_MARZO_2025!$C$71:$C$73))</f>
        <v>6.1999999999999998E-3</v>
      </c>
    </row>
    <row r="1506" spans="1:11" ht="16.5" x14ac:dyDescent="0.3">
      <c r="A1506" s="67" t="str">
        <f t="shared" si="73"/>
        <v>PDBTSCnMEMValle de México Centro</v>
      </c>
      <c r="B1506" s="250" t="str">
        <f t="shared" si="71"/>
        <v>PDBTEnergíaValle de México Centro</v>
      </c>
      <c r="C1506" s="67" t="str">
        <f t="shared" si="72"/>
        <v>PDBTSCnMEMEnergíaValle de México Centro</v>
      </c>
      <c r="E1506" s="192" t="s">
        <v>56</v>
      </c>
      <c r="F1506" s="99" t="s">
        <v>196</v>
      </c>
      <c r="G1506" s="99" t="s">
        <v>184</v>
      </c>
      <c r="H1506" s="181" t="s">
        <v>135</v>
      </c>
      <c r="I1506" s="181" t="s">
        <v>74</v>
      </c>
      <c r="J1506" s="285" t="s">
        <v>161</v>
      </c>
      <c r="K1506" s="505">
        <f>+ROUND(TR_MARZO_2025!$C$21,LOOKUP($H1506,TR_MARZO_2025!$B$71:$C$73,TR_MARZO_2025!$C$71:$C$73))</f>
        <v>6.1999999999999998E-3</v>
      </c>
    </row>
    <row r="1507" spans="1:11" ht="16.5" x14ac:dyDescent="0.3">
      <c r="A1507" s="67" t="str">
        <f t="shared" si="73"/>
        <v>GDBTSCnMEMValle de México Centro</v>
      </c>
      <c r="B1507" s="250" t="str">
        <f t="shared" si="71"/>
        <v>GDBTEnergíaValle de México Centro</v>
      </c>
      <c r="C1507" s="67" t="str">
        <f t="shared" si="72"/>
        <v>GDBTSCnMEMEnergíaValle de México Centro</v>
      </c>
      <c r="E1507" s="192" t="s">
        <v>53</v>
      </c>
      <c r="F1507" s="99" t="s">
        <v>196</v>
      </c>
      <c r="G1507" s="99" t="s">
        <v>184</v>
      </c>
      <c r="H1507" s="181" t="s">
        <v>135</v>
      </c>
      <c r="I1507" s="181" t="s">
        <v>74</v>
      </c>
      <c r="J1507" s="285" t="s">
        <v>161</v>
      </c>
      <c r="K1507" s="505">
        <f>+ROUND(TR_MARZO_2025!$C$21,LOOKUP($H1507,TR_MARZO_2025!$B$71:$C$73,TR_MARZO_2025!$C$71:$C$73))</f>
        <v>6.1999999999999998E-3</v>
      </c>
    </row>
    <row r="1508" spans="1:11" ht="16.5" x14ac:dyDescent="0.3">
      <c r="A1508" s="67" t="str">
        <f t="shared" si="73"/>
        <v>RABTSCnMEMValle de México Centro</v>
      </c>
      <c r="B1508" s="250" t="str">
        <f t="shared" si="71"/>
        <v>RABTEnergíaValle de México Centro</v>
      </c>
      <c r="C1508" s="67" t="str">
        <f t="shared" si="72"/>
        <v>RABTSCnMEMEnergíaValle de México Centro</v>
      </c>
      <c r="E1508" s="192" t="s">
        <v>59</v>
      </c>
      <c r="F1508" s="99" t="s">
        <v>196</v>
      </c>
      <c r="G1508" s="99" t="s">
        <v>184</v>
      </c>
      <c r="H1508" s="181" t="s">
        <v>135</v>
      </c>
      <c r="I1508" s="181" t="s">
        <v>74</v>
      </c>
      <c r="J1508" s="285" t="s">
        <v>161</v>
      </c>
      <c r="K1508" s="505">
        <f>+ROUND(TR_MARZO_2025!$C$21,LOOKUP($H1508,TR_MARZO_2025!$B$71:$C$73,TR_MARZO_2025!$C$71:$C$73))</f>
        <v>6.1999999999999998E-3</v>
      </c>
    </row>
    <row r="1509" spans="1:11" ht="16.5" x14ac:dyDescent="0.3">
      <c r="A1509" s="67" t="str">
        <f t="shared" si="73"/>
        <v>APBTSCnMEMValle de México Centro</v>
      </c>
      <c r="B1509" s="250" t="str">
        <f t="shared" si="71"/>
        <v>APBTEnergíaValle de México Centro</v>
      </c>
      <c r="C1509" s="67" t="str">
        <f t="shared" si="72"/>
        <v>APBTSCnMEMEnergíaValle de México Centro</v>
      </c>
      <c r="E1509" s="187" t="s">
        <v>57</v>
      </c>
      <c r="F1509" s="99" t="s">
        <v>196</v>
      </c>
      <c r="G1509" s="99" t="s">
        <v>184</v>
      </c>
      <c r="H1509" s="181" t="s">
        <v>135</v>
      </c>
      <c r="I1509" s="181" t="s">
        <v>74</v>
      </c>
      <c r="J1509" s="285" t="s">
        <v>161</v>
      </c>
      <c r="K1509" s="505">
        <f>+ROUND(TR_MARZO_2025!$C$21,LOOKUP($H1509,TR_MARZO_2025!$B$71:$C$73,TR_MARZO_2025!$C$71:$C$73))</f>
        <v>6.1999999999999998E-3</v>
      </c>
    </row>
    <row r="1510" spans="1:11" ht="16.5" x14ac:dyDescent="0.3">
      <c r="A1510" s="67" t="str">
        <f t="shared" si="73"/>
        <v>APMTSCnMEMValle de México Centro</v>
      </c>
      <c r="B1510" s="250" t="str">
        <f t="shared" si="71"/>
        <v>APMTEnergíaValle de México Centro</v>
      </c>
      <c r="C1510" s="67" t="str">
        <f t="shared" si="72"/>
        <v>APMTSCnMEMEnergíaValle de México Centro</v>
      </c>
      <c r="E1510" s="187" t="s">
        <v>58</v>
      </c>
      <c r="F1510" s="99" t="s">
        <v>196</v>
      </c>
      <c r="G1510" s="99" t="s">
        <v>184</v>
      </c>
      <c r="H1510" s="181" t="s">
        <v>135</v>
      </c>
      <c r="I1510" s="181" t="s">
        <v>74</v>
      </c>
      <c r="J1510" s="285" t="s">
        <v>161</v>
      </c>
      <c r="K1510" s="505">
        <f>+ROUND(TR_MARZO_2025!$C$21,LOOKUP($H1510,TR_MARZO_2025!$B$71:$C$73,TR_MARZO_2025!$C$71:$C$73))</f>
        <v>6.1999999999999998E-3</v>
      </c>
    </row>
    <row r="1511" spans="1:11" ht="16.5" x14ac:dyDescent="0.3">
      <c r="A1511" s="67" t="str">
        <f t="shared" si="73"/>
        <v>GDMTHSCnMEMValle de México Centro</v>
      </c>
      <c r="B1511" s="250" t="str">
        <f t="shared" si="71"/>
        <v>GDMTHEnergíaValle de México Centro</v>
      </c>
      <c r="C1511" s="67" t="str">
        <f t="shared" si="72"/>
        <v>GDMTHSCnMEMEnergíaValle de México Centro</v>
      </c>
      <c r="E1511" s="180" t="s">
        <v>54</v>
      </c>
      <c r="F1511" s="99" t="s">
        <v>196</v>
      </c>
      <c r="G1511" s="99" t="s">
        <v>184</v>
      </c>
      <c r="H1511" s="181" t="s">
        <v>135</v>
      </c>
      <c r="I1511" s="181" t="s">
        <v>74</v>
      </c>
      <c r="J1511" s="285" t="s">
        <v>161</v>
      </c>
      <c r="K1511" s="505">
        <f>+ROUND(TR_MARZO_2025!$C$21,LOOKUP($H1511,TR_MARZO_2025!$B$71:$C$73,TR_MARZO_2025!$C$71:$C$73))</f>
        <v>6.1999999999999998E-3</v>
      </c>
    </row>
    <row r="1512" spans="1:11" ht="16.5" x14ac:dyDescent="0.3">
      <c r="A1512" s="67" t="str">
        <f t="shared" si="73"/>
        <v>GDMTOSCnMEMValle de México Centro</v>
      </c>
      <c r="B1512" s="250" t="str">
        <f t="shared" si="71"/>
        <v>GDMTOEnergíaValle de México Centro</v>
      </c>
      <c r="C1512" s="67" t="str">
        <f t="shared" si="72"/>
        <v>GDMTOSCnMEMEnergíaValle de México Centro</v>
      </c>
      <c r="E1512" s="180" t="s">
        <v>55</v>
      </c>
      <c r="F1512" s="99" t="s">
        <v>196</v>
      </c>
      <c r="G1512" s="99" t="s">
        <v>184</v>
      </c>
      <c r="H1512" s="181" t="s">
        <v>135</v>
      </c>
      <c r="I1512" s="181" t="s">
        <v>74</v>
      </c>
      <c r="J1512" s="285" t="s">
        <v>161</v>
      </c>
      <c r="K1512" s="505">
        <f>+ROUND(TR_MARZO_2025!$C$21,LOOKUP($H1512,TR_MARZO_2025!$B$71:$C$73,TR_MARZO_2025!$C$71:$C$73))</f>
        <v>6.1999999999999998E-3</v>
      </c>
    </row>
    <row r="1513" spans="1:11" ht="16.5" x14ac:dyDescent="0.3">
      <c r="A1513" s="67" t="str">
        <f t="shared" si="73"/>
        <v>RAMTSCnMEMValle de México Centro</v>
      </c>
      <c r="B1513" s="250" t="str">
        <f t="shared" si="71"/>
        <v>RAMTEnergíaValle de México Centro</v>
      </c>
      <c r="C1513" s="67" t="str">
        <f t="shared" si="72"/>
        <v>RAMTSCnMEMEnergíaValle de México Centro</v>
      </c>
      <c r="E1513" s="192" t="s">
        <v>60</v>
      </c>
      <c r="F1513" s="99" t="s">
        <v>196</v>
      </c>
      <c r="G1513" s="99" t="s">
        <v>184</v>
      </c>
      <c r="H1513" s="181" t="s">
        <v>135</v>
      </c>
      <c r="I1513" s="181" t="s">
        <v>74</v>
      </c>
      <c r="J1513" s="285" t="s">
        <v>161</v>
      </c>
      <c r="K1513" s="505">
        <f>+ROUND(TR_MARZO_2025!$C$21,LOOKUP($H1513,TR_MARZO_2025!$B$71:$C$73,TR_MARZO_2025!$C$71:$C$73))</f>
        <v>6.1999999999999998E-3</v>
      </c>
    </row>
    <row r="1514" spans="1:11" ht="16.5" x14ac:dyDescent="0.3">
      <c r="A1514" s="67" t="str">
        <f t="shared" si="73"/>
        <v>DISTSCnMEMValle de México Centro</v>
      </c>
      <c r="B1514" s="250" t="str">
        <f t="shared" si="71"/>
        <v>DISTEnergíaValle de México Centro</v>
      </c>
      <c r="C1514" s="67" t="str">
        <f t="shared" si="72"/>
        <v>DISTSCnMEMEnergíaValle de México Centro</v>
      </c>
      <c r="E1514" s="192" t="s">
        <v>51</v>
      </c>
      <c r="F1514" s="99" t="s">
        <v>196</v>
      </c>
      <c r="G1514" s="99" t="s">
        <v>184</v>
      </c>
      <c r="H1514" s="181" t="s">
        <v>135</v>
      </c>
      <c r="I1514" s="181" t="s">
        <v>74</v>
      </c>
      <c r="J1514" s="285" t="s">
        <v>161</v>
      </c>
      <c r="K1514" s="505">
        <f>+ROUND(TR_MARZO_2025!$C$21,LOOKUP($H1514,TR_MARZO_2025!$B$71:$C$73,TR_MARZO_2025!$C$71:$C$73))</f>
        <v>6.1999999999999998E-3</v>
      </c>
    </row>
    <row r="1515" spans="1:11" ht="16.5" x14ac:dyDescent="0.3">
      <c r="A1515" s="67" t="str">
        <f t="shared" si="73"/>
        <v>DITSCnMEMValle de México Centro</v>
      </c>
      <c r="B1515" s="250" t="str">
        <f t="shared" si="71"/>
        <v>DITEnergíaValle de México Centro</v>
      </c>
      <c r="C1515" s="67" t="str">
        <f t="shared" si="72"/>
        <v>DITSCnMEMEnergíaValle de México Centro</v>
      </c>
      <c r="E1515" s="192" t="s">
        <v>52</v>
      </c>
      <c r="F1515" s="99" t="s">
        <v>196</v>
      </c>
      <c r="G1515" s="99" t="s">
        <v>184</v>
      </c>
      <c r="H1515" s="181" t="s">
        <v>135</v>
      </c>
      <c r="I1515" s="181" t="s">
        <v>74</v>
      </c>
      <c r="J1515" s="285" t="s">
        <v>161</v>
      </c>
      <c r="K1515" s="505">
        <f>+ROUND(TR_MARZO_2025!$C$21,LOOKUP($H1515,TR_MARZO_2025!$B$71:$C$73,TR_MARZO_2025!$C$71:$C$73))</f>
        <v>6.1999999999999998E-3</v>
      </c>
    </row>
    <row r="1516" spans="1:11" ht="16.5" x14ac:dyDescent="0.3">
      <c r="A1516" s="67" t="str">
        <f t="shared" si="73"/>
        <v>DB1SCnMEMValle de México Norte</v>
      </c>
      <c r="B1516" s="250" t="str">
        <f t="shared" ref="B1516:B1539" si="74">E1516&amp;H1516&amp;I1516</f>
        <v>DB1EnergíaValle de México Norte</v>
      </c>
      <c r="C1516" s="67" t="str">
        <f t="shared" si="72"/>
        <v>DB1SCnMEMEnergíaValle de México Norte</v>
      </c>
      <c r="E1516" s="192" t="s">
        <v>48</v>
      </c>
      <c r="F1516" s="99" t="s">
        <v>196</v>
      </c>
      <c r="G1516" s="99" t="s">
        <v>184</v>
      </c>
      <c r="H1516" s="181" t="s">
        <v>135</v>
      </c>
      <c r="I1516" s="181" t="s">
        <v>75</v>
      </c>
      <c r="J1516" s="285" t="s">
        <v>161</v>
      </c>
      <c r="K1516" s="505">
        <f>+ROUND(TR_MARZO_2025!$C$21,LOOKUP($H1516,TR_MARZO_2025!$B$71:$C$73,TR_MARZO_2025!$C$71:$C$73))</f>
        <v>6.1999999999999998E-3</v>
      </c>
    </row>
    <row r="1517" spans="1:11" ht="16.5" x14ac:dyDescent="0.3">
      <c r="A1517" s="67" t="str">
        <f t="shared" si="73"/>
        <v>DB2SCnMEMValle de México Norte</v>
      </c>
      <c r="B1517" s="250" t="str">
        <f t="shared" si="74"/>
        <v>DB2EnergíaValle de México Norte</v>
      </c>
      <c r="C1517" s="67" t="str">
        <f t="shared" si="72"/>
        <v>DB2SCnMEMEnergíaValle de México Norte</v>
      </c>
      <c r="E1517" s="192" t="s">
        <v>50</v>
      </c>
      <c r="F1517" s="99" t="s">
        <v>196</v>
      </c>
      <c r="G1517" s="99" t="s">
        <v>184</v>
      </c>
      <c r="H1517" s="181" t="s">
        <v>135</v>
      </c>
      <c r="I1517" s="181" t="s">
        <v>75</v>
      </c>
      <c r="J1517" s="285" t="s">
        <v>161</v>
      </c>
      <c r="K1517" s="505">
        <f>+ROUND(TR_MARZO_2025!$C$21,LOOKUP($H1517,TR_MARZO_2025!$B$71:$C$73,TR_MARZO_2025!$C$71:$C$73))</f>
        <v>6.1999999999999998E-3</v>
      </c>
    </row>
    <row r="1518" spans="1:11" ht="16.5" x14ac:dyDescent="0.3">
      <c r="A1518" s="67" t="str">
        <f t="shared" si="73"/>
        <v>PDBTSCnMEMValle de México Norte</v>
      </c>
      <c r="B1518" s="250" t="str">
        <f t="shared" si="74"/>
        <v>PDBTEnergíaValle de México Norte</v>
      </c>
      <c r="C1518" s="67" t="str">
        <f t="shared" si="72"/>
        <v>PDBTSCnMEMEnergíaValle de México Norte</v>
      </c>
      <c r="E1518" s="192" t="s">
        <v>56</v>
      </c>
      <c r="F1518" s="99" t="s">
        <v>196</v>
      </c>
      <c r="G1518" s="99" t="s">
        <v>184</v>
      </c>
      <c r="H1518" s="181" t="s">
        <v>135</v>
      </c>
      <c r="I1518" s="181" t="s">
        <v>75</v>
      </c>
      <c r="J1518" s="285" t="s">
        <v>161</v>
      </c>
      <c r="K1518" s="505">
        <f>+ROUND(TR_MARZO_2025!$C$21,LOOKUP($H1518,TR_MARZO_2025!$B$71:$C$73,TR_MARZO_2025!$C$71:$C$73))</f>
        <v>6.1999999999999998E-3</v>
      </c>
    </row>
    <row r="1519" spans="1:11" ht="16.5" x14ac:dyDescent="0.3">
      <c r="A1519" s="67" t="str">
        <f t="shared" si="73"/>
        <v>GDBTSCnMEMValle de México Norte</v>
      </c>
      <c r="B1519" s="250" t="str">
        <f t="shared" si="74"/>
        <v>GDBTEnergíaValle de México Norte</v>
      </c>
      <c r="C1519" s="67" t="str">
        <f t="shared" si="72"/>
        <v>GDBTSCnMEMEnergíaValle de México Norte</v>
      </c>
      <c r="E1519" s="192" t="s">
        <v>53</v>
      </c>
      <c r="F1519" s="99" t="s">
        <v>196</v>
      </c>
      <c r="G1519" s="99" t="s">
        <v>184</v>
      </c>
      <c r="H1519" s="181" t="s">
        <v>135</v>
      </c>
      <c r="I1519" s="181" t="s">
        <v>75</v>
      </c>
      <c r="J1519" s="285" t="s">
        <v>161</v>
      </c>
      <c r="K1519" s="505">
        <f>+ROUND(TR_MARZO_2025!$C$21,LOOKUP($H1519,TR_MARZO_2025!$B$71:$C$73,TR_MARZO_2025!$C$71:$C$73))</f>
        <v>6.1999999999999998E-3</v>
      </c>
    </row>
    <row r="1520" spans="1:11" ht="16.5" x14ac:dyDescent="0.3">
      <c r="A1520" s="67" t="str">
        <f t="shared" si="73"/>
        <v>RABTSCnMEMValle de México Norte</v>
      </c>
      <c r="B1520" s="250" t="str">
        <f t="shared" si="74"/>
        <v>RABTEnergíaValle de México Norte</v>
      </c>
      <c r="C1520" s="67" t="str">
        <f t="shared" si="72"/>
        <v>RABTSCnMEMEnergíaValle de México Norte</v>
      </c>
      <c r="E1520" s="192" t="s">
        <v>59</v>
      </c>
      <c r="F1520" s="99" t="s">
        <v>196</v>
      </c>
      <c r="G1520" s="99" t="s">
        <v>184</v>
      </c>
      <c r="H1520" s="181" t="s">
        <v>135</v>
      </c>
      <c r="I1520" s="181" t="s">
        <v>75</v>
      </c>
      <c r="J1520" s="285" t="s">
        <v>161</v>
      </c>
      <c r="K1520" s="505">
        <f>+ROUND(TR_MARZO_2025!$C$21,LOOKUP($H1520,TR_MARZO_2025!$B$71:$C$73,TR_MARZO_2025!$C$71:$C$73))</f>
        <v>6.1999999999999998E-3</v>
      </c>
    </row>
    <row r="1521" spans="1:11" ht="16.5" x14ac:dyDescent="0.3">
      <c r="A1521" s="67" t="str">
        <f t="shared" si="73"/>
        <v>APBTSCnMEMValle de México Norte</v>
      </c>
      <c r="B1521" s="250" t="str">
        <f t="shared" si="74"/>
        <v>APBTEnergíaValle de México Norte</v>
      </c>
      <c r="C1521" s="67" t="str">
        <f t="shared" si="72"/>
        <v>APBTSCnMEMEnergíaValle de México Norte</v>
      </c>
      <c r="E1521" s="187" t="s">
        <v>57</v>
      </c>
      <c r="F1521" s="99" t="s">
        <v>196</v>
      </c>
      <c r="G1521" s="99" t="s">
        <v>184</v>
      </c>
      <c r="H1521" s="181" t="s">
        <v>135</v>
      </c>
      <c r="I1521" s="181" t="s">
        <v>75</v>
      </c>
      <c r="J1521" s="285" t="s">
        <v>161</v>
      </c>
      <c r="K1521" s="505">
        <f>+ROUND(TR_MARZO_2025!$C$21,LOOKUP($H1521,TR_MARZO_2025!$B$71:$C$73,TR_MARZO_2025!$C$71:$C$73))</f>
        <v>6.1999999999999998E-3</v>
      </c>
    </row>
    <row r="1522" spans="1:11" ht="16.5" x14ac:dyDescent="0.3">
      <c r="A1522" s="67" t="str">
        <f t="shared" si="73"/>
        <v>APMTSCnMEMValle de México Norte</v>
      </c>
      <c r="B1522" s="250" t="str">
        <f t="shared" si="74"/>
        <v>APMTEnergíaValle de México Norte</v>
      </c>
      <c r="C1522" s="67" t="str">
        <f t="shared" si="72"/>
        <v>APMTSCnMEMEnergíaValle de México Norte</v>
      </c>
      <c r="E1522" s="187" t="s">
        <v>58</v>
      </c>
      <c r="F1522" s="99" t="s">
        <v>196</v>
      </c>
      <c r="G1522" s="99" t="s">
        <v>184</v>
      </c>
      <c r="H1522" s="181" t="s">
        <v>135</v>
      </c>
      <c r="I1522" s="181" t="s">
        <v>75</v>
      </c>
      <c r="J1522" s="285" t="s">
        <v>161</v>
      </c>
      <c r="K1522" s="505">
        <f>+ROUND(TR_MARZO_2025!$C$21,LOOKUP($H1522,TR_MARZO_2025!$B$71:$C$73,TR_MARZO_2025!$C$71:$C$73))</f>
        <v>6.1999999999999998E-3</v>
      </c>
    </row>
    <row r="1523" spans="1:11" ht="16.5" x14ac:dyDescent="0.3">
      <c r="A1523" s="67" t="str">
        <f t="shared" si="73"/>
        <v>GDMTHSCnMEMValle de México Norte</v>
      </c>
      <c r="B1523" s="250" t="str">
        <f t="shared" si="74"/>
        <v>GDMTHEnergíaValle de México Norte</v>
      </c>
      <c r="C1523" s="67" t="str">
        <f t="shared" si="72"/>
        <v>GDMTHSCnMEMEnergíaValle de México Norte</v>
      </c>
      <c r="E1523" s="180" t="s">
        <v>54</v>
      </c>
      <c r="F1523" s="99" t="s">
        <v>196</v>
      </c>
      <c r="G1523" s="99" t="s">
        <v>184</v>
      </c>
      <c r="H1523" s="181" t="s">
        <v>135</v>
      </c>
      <c r="I1523" s="181" t="s">
        <v>75</v>
      </c>
      <c r="J1523" s="285" t="s">
        <v>161</v>
      </c>
      <c r="K1523" s="505">
        <f>+ROUND(TR_MARZO_2025!$C$21,LOOKUP($H1523,TR_MARZO_2025!$B$71:$C$73,TR_MARZO_2025!$C$71:$C$73))</f>
        <v>6.1999999999999998E-3</v>
      </c>
    </row>
    <row r="1524" spans="1:11" ht="16.5" x14ac:dyDescent="0.3">
      <c r="A1524" s="67" t="str">
        <f t="shared" si="73"/>
        <v>GDMTOSCnMEMValle de México Norte</v>
      </c>
      <c r="B1524" s="250" t="str">
        <f t="shared" si="74"/>
        <v>GDMTOEnergíaValle de México Norte</v>
      </c>
      <c r="C1524" s="67" t="str">
        <f t="shared" si="72"/>
        <v>GDMTOSCnMEMEnergíaValle de México Norte</v>
      </c>
      <c r="E1524" s="180" t="s">
        <v>55</v>
      </c>
      <c r="F1524" s="99" t="s">
        <v>196</v>
      </c>
      <c r="G1524" s="99" t="s">
        <v>184</v>
      </c>
      <c r="H1524" s="181" t="s">
        <v>135</v>
      </c>
      <c r="I1524" s="181" t="s">
        <v>75</v>
      </c>
      <c r="J1524" s="285" t="s">
        <v>161</v>
      </c>
      <c r="K1524" s="505">
        <f>+ROUND(TR_MARZO_2025!$C$21,LOOKUP($H1524,TR_MARZO_2025!$B$71:$C$73,TR_MARZO_2025!$C$71:$C$73))</f>
        <v>6.1999999999999998E-3</v>
      </c>
    </row>
    <row r="1525" spans="1:11" ht="16.5" x14ac:dyDescent="0.3">
      <c r="A1525" s="67" t="str">
        <f t="shared" si="73"/>
        <v>RAMTSCnMEMValle de México Norte</v>
      </c>
      <c r="B1525" s="250" t="str">
        <f t="shared" si="74"/>
        <v>RAMTEnergíaValle de México Norte</v>
      </c>
      <c r="C1525" s="67" t="str">
        <f t="shared" si="72"/>
        <v>RAMTSCnMEMEnergíaValle de México Norte</v>
      </c>
      <c r="E1525" s="192" t="s">
        <v>60</v>
      </c>
      <c r="F1525" s="99" t="s">
        <v>196</v>
      </c>
      <c r="G1525" s="99" t="s">
        <v>184</v>
      </c>
      <c r="H1525" s="181" t="s">
        <v>135</v>
      </c>
      <c r="I1525" s="181" t="s">
        <v>75</v>
      </c>
      <c r="J1525" s="285" t="s">
        <v>161</v>
      </c>
      <c r="K1525" s="505">
        <f>+ROUND(TR_MARZO_2025!$C$21,LOOKUP($H1525,TR_MARZO_2025!$B$71:$C$73,TR_MARZO_2025!$C$71:$C$73))</f>
        <v>6.1999999999999998E-3</v>
      </c>
    </row>
    <row r="1526" spans="1:11" ht="16.5" x14ac:dyDescent="0.3">
      <c r="A1526" s="67" t="str">
        <f t="shared" si="73"/>
        <v>DISTSCnMEMValle de México Norte</v>
      </c>
      <c r="B1526" s="250" t="str">
        <f t="shared" si="74"/>
        <v>DISTEnergíaValle de México Norte</v>
      </c>
      <c r="C1526" s="67" t="str">
        <f t="shared" si="72"/>
        <v>DISTSCnMEMEnergíaValle de México Norte</v>
      </c>
      <c r="E1526" s="192" t="s">
        <v>51</v>
      </c>
      <c r="F1526" s="99" t="s">
        <v>196</v>
      </c>
      <c r="G1526" s="99" t="s">
        <v>184</v>
      </c>
      <c r="H1526" s="181" t="s">
        <v>135</v>
      </c>
      <c r="I1526" s="181" t="s">
        <v>75</v>
      </c>
      <c r="J1526" s="285" t="s">
        <v>161</v>
      </c>
      <c r="K1526" s="505">
        <f>+ROUND(TR_MARZO_2025!$C$21,LOOKUP($H1526,TR_MARZO_2025!$B$71:$C$73,TR_MARZO_2025!$C$71:$C$73))</f>
        <v>6.1999999999999998E-3</v>
      </c>
    </row>
    <row r="1527" spans="1:11" ht="16.5" x14ac:dyDescent="0.3">
      <c r="A1527" s="67" t="str">
        <f t="shared" si="73"/>
        <v>DITSCnMEMValle de México Norte</v>
      </c>
      <c r="B1527" s="250" t="str">
        <f t="shared" si="74"/>
        <v>DITEnergíaValle de México Norte</v>
      </c>
      <c r="C1527" s="67" t="str">
        <f t="shared" si="72"/>
        <v>DITSCnMEMEnergíaValle de México Norte</v>
      </c>
      <c r="E1527" s="192" t="s">
        <v>52</v>
      </c>
      <c r="F1527" s="99" t="s">
        <v>196</v>
      </c>
      <c r="G1527" s="99" t="s">
        <v>184</v>
      </c>
      <c r="H1527" s="181" t="s">
        <v>135</v>
      </c>
      <c r="I1527" s="181" t="s">
        <v>75</v>
      </c>
      <c r="J1527" s="285" t="s">
        <v>161</v>
      </c>
      <c r="K1527" s="505">
        <f>+ROUND(TR_MARZO_2025!$C$21,LOOKUP($H1527,TR_MARZO_2025!$B$71:$C$73,TR_MARZO_2025!$C$71:$C$73))</f>
        <v>6.1999999999999998E-3</v>
      </c>
    </row>
    <row r="1528" spans="1:11" ht="16.5" x14ac:dyDescent="0.3">
      <c r="A1528" s="67" t="str">
        <f t="shared" si="73"/>
        <v>DB1SCnMEMValle de México Sur</v>
      </c>
      <c r="B1528" s="250" t="str">
        <f t="shared" si="74"/>
        <v>DB1EnergíaValle de México Sur</v>
      </c>
      <c r="C1528" s="67" t="str">
        <f t="shared" si="72"/>
        <v>DB1SCnMEMEnergíaValle de México Sur</v>
      </c>
      <c r="E1528" s="192" t="s">
        <v>48</v>
      </c>
      <c r="F1528" s="99" t="s">
        <v>196</v>
      </c>
      <c r="G1528" s="99" t="s">
        <v>184</v>
      </c>
      <c r="H1528" s="181" t="s">
        <v>135</v>
      </c>
      <c r="I1528" s="181" t="s">
        <v>76</v>
      </c>
      <c r="J1528" s="285" t="s">
        <v>161</v>
      </c>
      <c r="K1528" s="505">
        <f>+ROUND(TR_MARZO_2025!$C$21,LOOKUP($H1528,TR_MARZO_2025!$B$71:$C$73,TR_MARZO_2025!$C$71:$C$73))</f>
        <v>6.1999999999999998E-3</v>
      </c>
    </row>
    <row r="1529" spans="1:11" ht="16.5" x14ac:dyDescent="0.3">
      <c r="A1529" s="67" t="str">
        <f t="shared" si="73"/>
        <v>DB2SCnMEMValle de México Sur</v>
      </c>
      <c r="B1529" s="250" t="str">
        <f t="shared" si="74"/>
        <v>DB2EnergíaValle de México Sur</v>
      </c>
      <c r="C1529" s="67" t="str">
        <f t="shared" si="72"/>
        <v>DB2SCnMEMEnergíaValle de México Sur</v>
      </c>
      <c r="E1529" s="192" t="s">
        <v>50</v>
      </c>
      <c r="F1529" s="99" t="s">
        <v>196</v>
      </c>
      <c r="G1529" s="99" t="s">
        <v>184</v>
      </c>
      <c r="H1529" s="181" t="s">
        <v>135</v>
      </c>
      <c r="I1529" s="181" t="s">
        <v>76</v>
      </c>
      <c r="J1529" s="285" t="s">
        <v>161</v>
      </c>
      <c r="K1529" s="505">
        <f>+ROUND(TR_MARZO_2025!$C$21,LOOKUP($H1529,TR_MARZO_2025!$B$71:$C$73,TR_MARZO_2025!$C$71:$C$73))</f>
        <v>6.1999999999999998E-3</v>
      </c>
    </row>
    <row r="1530" spans="1:11" ht="16.5" x14ac:dyDescent="0.3">
      <c r="A1530" s="67" t="str">
        <f t="shared" si="73"/>
        <v>PDBTSCnMEMValle de México Sur</v>
      </c>
      <c r="B1530" s="250" t="str">
        <f t="shared" si="74"/>
        <v>PDBTEnergíaValle de México Sur</v>
      </c>
      <c r="C1530" s="67" t="str">
        <f t="shared" si="72"/>
        <v>PDBTSCnMEMEnergíaValle de México Sur</v>
      </c>
      <c r="E1530" s="192" t="s">
        <v>56</v>
      </c>
      <c r="F1530" s="99" t="s">
        <v>196</v>
      </c>
      <c r="G1530" s="99" t="s">
        <v>184</v>
      </c>
      <c r="H1530" s="181" t="s">
        <v>135</v>
      </c>
      <c r="I1530" s="181" t="s">
        <v>76</v>
      </c>
      <c r="J1530" s="285" t="s">
        <v>161</v>
      </c>
      <c r="K1530" s="505">
        <f>+ROUND(TR_MARZO_2025!$C$21,LOOKUP($H1530,TR_MARZO_2025!$B$71:$C$73,TR_MARZO_2025!$C$71:$C$73))</f>
        <v>6.1999999999999998E-3</v>
      </c>
    </row>
    <row r="1531" spans="1:11" ht="16.5" x14ac:dyDescent="0.3">
      <c r="A1531" s="67" t="str">
        <f t="shared" si="73"/>
        <v>GDBTSCnMEMValle de México Sur</v>
      </c>
      <c r="B1531" s="250" t="str">
        <f t="shared" si="74"/>
        <v>GDBTEnergíaValle de México Sur</v>
      </c>
      <c r="C1531" s="67" t="str">
        <f t="shared" si="72"/>
        <v>GDBTSCnMEMEnergíaValle de México Sur</v>
      </c>
      <c r="E1531" s="192" t="s">
        <v>53</v>
      </c>
      <c r="F1531" s="99" t="s">
        <v>196</v>
      </c>
      <c r="G1531" s="99" t="s">
        <v>184</v>
      </c>
      <c r="H1531" s="181" t="s">
        <v>135</v>
      </c>
      <c r="I1531" s="181" t="s">
        <v>76</v>
      </c>
      <c r="J1531" s="285" t="s">
        <v>161</v>
      </c>
      <c r="K1531" s="505">
        <f>+ROUND(TR_MARZO_2025!$C$21,LOOKUP($H1531,TR_MARZO_2025!$B$71:$C$73,TR_MARZO_2025!$C$71:$C$73))</f>
        <v>6.1999999999999998E-3</v>
      </c>
    </row>
    <row r="1532" spans="1:11" ht="16.5" x14ac:dyDescent="0.3">
      <c r="A1532" s="67" t="str">
        <f t="shared" si="73"/>
        <v>RABTSCnMEMValle de México Sur</v>
      </c>
      <c r="B1532" s="250" t="str">
        <f t="shared" si="74"/>
        <v>RABTEnergíaValle de México Sur</v>
      </c>
      <c r="C1532" s="67" t="str">
        <f t="shared" si="72"/>
        <v>RABTSCnMEMEnergíaValle de México Sur</v>
      </c>
      <c r="E1532" s="192" t="s">
        <v>59</v>
      </c>
      <c r="F1532" s="99" t="s">
        <v>196</v>
      </c>
      <c r="G1532" s="99" t="s">
        <v>184</v>
      </c>
      <c r="H1532" s="181" t="s">
        <v>135</v>
      </c>
      <c r="I1532" s="181" t="s">
        <v>76</v>
      </c>
      <c r="J1532" s="285" t="s">
        <v>161</v>
      </c>
      <c r="K1532" s="505">
        <f>+ROUND(TR_MARZO_2025!$C$21,LOOKUP($H1532,TR_MARZO_2025!$B$71:$C$73,TR_MARZO_2025!$C$71:$C$73))</f>
        <v>6.1999999999999998E-3</v>
      </c>
    </row>
    <row r="1533" spans="1:11" ht="16.5" x14ac:dyDescent="0.3">
      <c r="A1533" s="67" t="str">
        <f t="shared" si="73"/>
        <v>APBTSCnMEMValle de México Sur</v>
      </c>
      <c r="B1533" s="250" t="str">
        <f t="shared" si="74"/>
        <v>APBTEnergíaValle de México Sur</v>
      </c>
      <c r="C1533" s="67" t="str">
        <f t="shared" si="72"/>
        <v>APBTSCnMEMEnergíaValle de México Sur</v>
      </c>
      <c r="E1533" s="187" t="s">
        <v>57</v>
      </c>
      <c r="F1533" s="99" t="s">
        <v>196</v>
      </c>
      <c r="G1533" s="99" t="s">
        <v>184</v>
      </c>
      <c r="H1533" s="181" t="s">
        <v>135</v>
      </c>
      <c r="I1533" s="181" t="s">
        <v>76</v>
      </c>
      <c r="J1533" s="285" t="s">
        <v>161</v>
      </c>
      <c r="K1533" s="505">
        <f>+ROUND(TR_MARZO_2025!$C$21,LOOKUP($H1533,TR_MARZO_2025!$B$71:$C$73,TR_MARZO_2025!$C$71:$C$73))</f>
        <v>6.1999999999999998E-3</v>
      </c>
    </row>
    <row r="1534" spans="1:11" ht="16.5" x14ac:dyDescent="0.3">
      <c r="A1534" s="67" t="str">
        <f t="shared" si="73"/>
        <v>APMTSCnMEMValle de México Sur</v>
      </c>
      <c r="B1534" s="250" t="str">
        <f t="shared" si="74"/>
        <v>APMTEnergíaValle de México Sur</v>
      </c>
      <c r="C1534" s="67" t="str">
        <f t="shared" si="72"/>
        <v>APMTSCnMEMEnergíaValle de México Sur</v>
      </c>
      <c r="E1534" s="187" t="s">
        <v>58</v>
      </c>
      <c r="F1534" s="99" t="s">
        <v>196</v>
      </c>
      <c r="G1534" s="99" t="s">
        <v>184</v>
      </c>
      <c r="H1534" s="181" t="s">
        <v>135</v>
      </c>
      <c r="I1534" s="181" t="s">
        <v>76</v>
      </c>
      <c r="J1534" s="285" t="s">
        <v>161</v>
      </c>
      <c r="K1534" s="505">
        <f>+ROUND(TR_MARZO_2025!$C$21,LOOKUP($H1534,TR_MARZO_2025!$B$71:$C$73,TR_MARZO_2025!$C$71:$C$73))</f>
        <v>6.1999999999999998E-3</v>
      </c>
    </row>
    <row r="1535" spans="1:11" ht="16.5" x14ac:dyDescent="0.3">
      <c r="A1535" s="67" t="str">
        <f t="shared" si="73"/>
        <v>GDMTHSCnMEMValle de México Sur</v>
      </c>
      <c r="B1535" s="250" t="str">
        <f t="shared" si="74"/>
        <v>GDMTHEnergíaValle de México Sur</v>
      </c>
      <c r="C1535" s="67" t="str">
        <f t="shared" si="72"/>
        <v>GDMTHSCnMEMEnergíaValle de México Sur</v>
      </c>
      <c r="E1535" s="180" t="s">
        <v>54</v>
      </c>
      <c r="F1535" s="99" t="s">
        <v>196</v>
      </c>
      <c r="G1535" s="99" t="s">
        <v>184</v>
      </c>
      <c r="H1535" s="181" t="s">
        <v>135</v>
      </c>
      <c r="I1535" s="181" t="s">
        <v>76</v>
      </c>
      <c r="J1535" s="285" t="s">
        <v>161</v>
      </c>
      <c r="K1535" s="505">
        <f>+ROUND(TR_MARZO_2025!$C$21,LOOKUP($H1535,TR_MARZO_2025!$B$71:$C$73,TR_MARZO_2025!$C$71:$C$73))</f>
        <v>6.1999999999999998E-3</v>
      </c>
    </row>
    <row r="1536" spans="1:11" ht="16.5" x14ac:dyDescent="0.3">
      <c r="A1536" s="67" t="str">
        <f t="shared" si="73"/>
        <v>GDMTOSCnMEMValle de México Sur</v>
      </c>
      <c r="B1536" s="250" t="str">
        <f t="shared" si="74"/>
        <v>GDMTOEnergíaValle de México Sur</v>
      </c>
      <c r="C1536" s="67" t="str">
        <f t="shared" si="72"/>
        <v>GDMTOSCnMEMEnergíaValle de México Sur</v>
      </c>
      <c r="E1536" s="180" t="s">
        <v>55</v>
      </c>
      <c r="F1536" s="99" t="s">
        <v>196</v>
      </c>
      <c r="G1536" s="99" t="s">
        <v>184</v>
      </c>
      <c r="H1536" s="181" t="s">
        <v>135</v>
      </c>
      <c r="I1536" s="181" t="s">
        <v>76</v>
      </c>
      <c r="J1536" s="285" t="s">
        <v>161</v>
      </c>
      <c r="K1536" s="505">
        <f>+ROUND(TR_MARZO_2025!$C$21,LOOKUP($H1536,TR_MARZO_2025!$B$71:$C$73,TR_MARZO_2025!$C$71:$C$73))</f>
        <v>6.1999999999999998E-3</v>
      </c>
    </row>
    <row r="1537" spans="1:11" ht="16.5" x14ac:dyDescent="0.3">
      <c r="A1537" s="67" t="str">
        <f t="shared" si="73"/>
        <v>RAMTSCnMEMValle de México Sur</v>
      </c>
      <c r="B1537" s="250" t="str">
        <f t="shared" si="74"/>
        <v>RAMTEnergíaValle de México Sur</v>
      </c>
      <c r="C1537" s="67" t="str">
        <f t="shared" si="72"/>
        <v>RAMTSCnMEMEnergíaValle de México Sur</v>
      </c>
      <c r="E1537" s="192" t="s">
        <v>60</v>
      </c>
      <c r="F1537" s="99" t="s">
        <v>196</v>
      </c>
      <c r="G1537" s="99" t="s">
        <v>184</v>
      </c>
      <c r="H1537" s="181" t="s">
        <v>135</v>
      </c>
      <c r="I1537" s="181" t="s">
        <v>76</v>
      </c>
      <c r="J1537" s="285" t="s">
        <v>161</v>
      </c>
      <c r="K1537" s="505">
        <f>+ROUND(TR_MARZO_2025!$C$21,LOOKUP($H1537,TR_MARZO_2025!$B$71:$C$73,TR_MARZO_2025!$C$71:$C$73))</f>
        <v>6.1999999999999998E-3</v>
      </c>
    </row>
    <row r="1538" spans="1:11" ht="16.5" x14ac:dyDescent="0.3">
      <c r="A1538" s="67" t="str">
        <f t="shared" si="73"/>
        <v>DISTSCnMEMValle de México Sur</v>
      </c>
      <c r="B1538" s="250" t="str">
        <f t="shared" si="74"/>
        <v>DISTEnergíaValle de México Sur</v>
      </c>
      <c r="C1538" s="67" t="str">
        <f t="shared" si="72"/>
        <v>DISTSCnMEMEnergíaValle de México Sur</v>
      </c>
      <c r="E1538" s="192" t="s">
        <v>51</v>
      </c>
      <c r="F1538" s="99" t="s">
        <v>196</v>
      </c>
      <c r="G1538" s="99" t="s">
        <v>184</v>
      </c>
      <c r="H1538" s="181" t="s">
        <v>135</v>
      </c>
      <c r="I1538" s="181" t="s">
        <v>76</v>
      </c>
      <c r="J1538" s="285" t="s">
        <v>161</v>
      </c>
      <c r="K1538" s="505">
        <f>+ROUND(TR_MARZO_2025!$C$21,LOOKUP($H1538,TR_MARZO_2025!$B$71:$C$73,TR_MARZO_2025!$C$71:$C$73))</f>
        <v>6.1999999999999998E-3</v>
      </c>
    </row>
    <row r="1539" spans="1:11" ht="16.5" x14ac:dyDescent="0.3">
      <c r="A1539" s="67" t="str">
        <f t="shared" si="73"/>
        <v>DITSCnMEMValle de México Sur</v>
      </c>
      <c r="B1539" s="250" t="str">
        <f t="shared" si="74"/>
        <v>DITEnergíaValle de México Sur</v>
      </c>
      <c r="C1539" s="67" t="str">
        <f t="shared" si="72"/>
        <v>DITSCnMEMEnergíaValle de México Sur</v>
      </c>
      <c r="E1539" s="194" t="s">
        <v>52</v>
      </c>
      <c r="F1539" s="101" t="s">
        <v>196</v>
      </c>
      <c r="G1539" s="101" t="s">
        <v>184</v>
      </c>
      <c r="H1539" s="227" t="s">
        <v>135</v>
      </c>
      <c r="I1539" s="227" t="s">
        <v>76</v>
      </c>
      <c r="J1539" s="286" t="s">
        <v>161</v>
      </c>
      <c r="K1539" s="508">
        <f>+ROUND(TR_MARZO_2025!$C$21,LOOKUP($H1539,TR_MARZO_2025!$B$71:$C$73,TR_MARZO_2025!$C$71:$C$73))</f>
        <v>6.1999999999999998E-3</v>
      </c>
    </row>
    <row r="1540" spans="1:11" ht="16.5" x14ac:dyDescent="0.3">
      <c r="K1540" s="287"/>
    </row>
    <row r="1541" spans="1:11" ht="16.5" x14ac:dyDescent="0.3"/>
  </sheetData>
  <sheetProtection algorithmName="SHA-512" hashValue="2k1elS7DbwDQlcnx1G8g2DfIIq4eqtlHPwYn/dojUTCA/NeLtzT/0AFNt3ztIeu7S7NUtE1pg9aQKvpxmAdR5A==" saltValue="zXlRzAtT6ODdNdZOoJKM+A==" spinCount="100000" sheet="1" objects="1" scenarios="1"/>
  <hyperlinks>
    <hyperlink ref="N5" location="Índice!A1" display="Regresar" xr:uid="{7E6EFC33-E830-497E-8F0D-5604ACE5111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B5F1D-20B1-46BB-92A7-475E5B3531CA}">
  <sheetPr>
    <tabColor rgb="FF691C32"/>
  </sheetPr>
  <dimension ref="A1:AD53"/>
  <sheetViews>
    <sheetView showGridLines="0" zoomScale="90" zoomScaleNormal="90" workbookViewId="0">
      <selection activeCell="N5" sqref="N5"/>
    </sheetView>
  </sheetViews>
  <sheetFormatPr baseColWidth="10" defaultColWidth="0" defaultRowHeight="0" customHeight="1" zeroHeight="1" x14ac:dyDescent="0.3"/>
  <cols>
    <col min="1" max="1" width="15.7109375" style="67" customWidth="1"/>
    <col min="2" max="2" width="19.85546875" style="67" customWidth="1"/>
    <col min="3" max="3" width="24.7109375" style="67" customWidth="1"/>
    <col min="4" max="6" width="12.7109375" style="67" customWidth="1"/>
    <col min="7" max="8" width="15.28515625" style="67" customWidth="1"/>
    <col min="9" max="9" width="11.85546875" style="67" customWidth="1"/>
    <col min="10" max="10" width="13.85546875" style="67" customWidth="1"/>
    <col min="11" max="11" width="11.85546875" style="67" customWidth="1"/>
    <col min="12" max="13" width="15.42578125" style="67" customWidth="1"/>
    <col min="14" max="14" width="14" style="67" customWidth="1"/>
    <col min="15" max="15" width="5.7109375" style="67" customWidth="1"/>
    <col min="16" max="16" width="11.42578125" style="67" hidden="1" customWidth="1"/>
    <col min="17" max="30" width="0" style="67" hidden="1" customWidth="1"/>
    <col min="31" max="16384" width="0" style="67" hidden="1"/>
  </cols>
  <sheetData>
    <row r="1" spans="1:30" ht="18" customHeight="1" x14ac:dyDescent="0.3"/>
    <row r="2" spans="1:30" ht="18" customHeight="1" x14ac:dyDescent="0.3">
      <c r="D2" s="4" t="s">
        <v>0</v>
      </c>
      <c r="E2" s="4"/>
    </row>
    <row r="3" spans="1:30" ht="18" customHeight="1" x14ac:dyDescent="0.3">
      <c r="D3" s="483" t="s">
        <v>1</v>
      </c>
      <c r="E3" s="4"/>
    </row>
    <row r="4" spans="1:30" ht="6.95" customHeight="1" x14ac:dyDescent="0.3"/>
    <row r="5" spans="1:30" ht="18" customHeight="1" x14ac:dyDescent="0.3">
      <c r="B5" s="201"/>
      <c r="C5" s="201"/>
      <c r="D5" s="488" t="s">
        <v>26</v>
      </c>
      <c r="E5" s="201"/>
      <c r="F5" s="201"/>
      <c r="G5" s="201"/>
      <c r="H5" s="201"/>
      <c r="I5" s="201"/>
      <c r="J5" s="201"/>
      <c r="K5" s="201"/>
      <c r="L5" s="201"/>
      <c r="M5" s="201"/>
      <c r="N5" s="33" t="s">
        <v>38</v>
      </c>
    </row>
    <row r="6" spans="1:30" ht="16.5" customHeight="1" x14ac:dyDescent="0.3"/>
    <row r="7" spans="1:30" s="282" customFormat="1" ht="21" customHeight="1" x14ac:dyDescent="0.5">
      <c r="A7" s="281" t="s">
        <v>165</v>
      </c>
      <c r="B7" s="15" t="s">
        <v>197</v>
      </c>
      <c r="C7" s="45"/>
      <c r="D7" s="45"/>
      <c r="E7" s="45"/>
      <c r="F7" s="45"/>
      <c r="G7" s="45"/>
      <c r="H7" s="45"/>
      <c r="I7" s="45"/>
      <c r="J7" s="45"/>
      <c r="K7" s="45"/>
      <c r="L7" s="45"/>
      <c r="M7" s="45"/>
      <c r="N7" s="45"/>
      <c r="O7" s="67"/>
    </row>
    <row r="8" spans="1:30" ht="16.5" x14ac:dyDescent="0.3"/>
    <row r="9" spans="1:30" ht="16.5" x14ac:dyDescent="0.3">
      <c r="B9" s="288" t="s">
        <v>45</v>
      </c>
      <c r="C9" s="289" t="s">
        <v>49</v>
      </c>
      <c r="D9" s="10"/>
      <c r="E9" s="10"/>
      <c r="F9" s="10"/>
      <c r="G9" s="10"/>
      <c r="H9" s="10"/>
      <c r="I9" s="290"/>
      <c r="J9" s="10"/>
      <c r="K9" s="10"/>
      <c r="L9" s="10"/>
      <c r="M9" s="10"/>
      <c r="N9" s="291" t="s">
        <v>198</v>
      </c>
      <c r="O9" s="10"/>
    </row>
    <row r="10" spans="1:30" ht="16.5" x14ac:dyDescent="0.3">
      <c r="B10" s="70" t="s">
        <v>199</v>
      </c>
      <c r="C10" s="10"/>
      <c r="D10" s="10"/>
      <c r="E10" s="10"/>
      <c r="F10" s="10"/>
      <c r="G10" s="10"/>
      <c r="H10" s="10"/>
      <c r="I10" s="10"/>
      <c r="J10" s="10"/>
      <c r="K10" s="10"/>
      <c r="L10" s="10"/>
      <c r="M10" s="10"/>
      <c r="N10" s="10"/>
      <c r="O10" s="10"/>
      <c r="AD10" s="202"/>
    </row>
    <row r="11" spans="1:30" ht="16.5" x14ac:dyDescent="0.3">
      <c r="B11" s="292" t="s">
        <v>112</v>
      </c>
      <c r="C11" s="293" t="s">
        <v>200</v>
      </c>
      <c r="D11" s="293" t="s">
        <v>143</v>
      </c>
      <c r="E11" s="293" t="s">
        <v>201</v>
      </c>
      <c r="F11" s="293" t="s">
        <v>154</v>
      </c>
      <c r="G11" s="293" t="s">
        <v>192</v>
      </c>
      <c r="H11" s="293" t="s">
        <v>191</v>
      </c>
      <c r="I11" s="293" t="s">
        <v>190</v>
      </c>
      <c r="J11" s="293" t="s">
        <v>193</v>
      </c>
      <c r="K11" s="293" t="s">
        <v>196</v>
      </c>
      <c r="L11" s="293" t="s">
        <v>159</v>
      </c>
      <c r="M11" s="293" t="s">
        <v>185</v>
      </c>
      <c r="N11" s="294" t="s">
        <v>77</v>
      </c>
      <c r="O11" s="10"/>
      <c r="AD11" s="202"/>
    </row>
    <row r="12" spans="1:30" ht="13.9" customHeight="1" x14ac:dyDescent="0.3">
      <c r="B12" s="598" t="s">
        <v>48</v>
      </c>
      <c r="C12" s="600" t="s">
        <v>114</v>
      </c>
      <c r="D12" s="602" t="s">
        <v>161</v>
      </c>
      <c r="E12" s="295" t="s">
        <v>202</v>
      </c>
      <c r="F12" s="295" t="s">
        <v>203</v>
      </c>
      <c r="G12" s="296" t="s">
        <v>41</v>
      </c>
      <c r="H12" s="296"/>
      <c r="I12" s="296"/>
      <c r="J12" s="297">
        <f>ROUND(INDEX(CT_MARZO_2025!$K$10:$K$1539,MATCH($B$12&amp;J$11&amp;$C$9,CT_MARZO_2025!$A$10:$A$1539,0)),2)</f>
        <v>78.290000000000006</v>
      </c>
      <c r="K12" s="296"/>
      <c r="L12" s="296"/>
      <c r="M12" s="296"/>
      <c r="N12" s="298">
        <f>SUM(G12:M12)</f>
        <v>78.290000000000006</v>
      </c>
      <c r="O12" s="10"/>
      <c r="AD12" s="202" t="s">
        <v>49</v>
      </c>
    </row>
    <row r="13" spans="1:30" ht="30" x14ac:dyDescent="0.3">
      <c r="B13" s="599"/>
      <c r="C13" s="601"/>
      <c r="D13" s="603"/>
      <c r="E13" s="299" t="s">
        <v>204</v>
      </c>
      <c r="F13" s="299" t="s">
        <v>184</v>
      </c>
      <c r="G13" s="300">
        <f>ROUND(INDEX(CT_MARZO_2025!$K$10:$K$1539,MATCH($B$12&amp;G$11&amp;$C$9,CT_MARZO_2025!$A$10:$A$1539,0)),4)</f>
        <v>0.18090000000000001</v>
      </c>
      <c r="H13" s="300">
        <f>ROUND(INDEX(CT_MARZO_2025!$K$10:$K$1539,MATCH($B$12&amp;H$11&amp;$C$9,CT_MARZO_2025!$A$10:$A$1539,0)),4)</f>
        <v>0.76349999999999996</v>
      </c>
      <c r="I13" s="300">
        <f>ROUND(INDEX(CT_MARZO_2025!$K$10:$K$1539,MATCH($B$12&amp;I$11&amp;$C$9,CT_MARZO_2025!$A$10:$A$1539,0)),4)</f>
        <v>6.4999999999999997E-3</v>
      </c>
      <c r="J13" s="300"/>
      <c r="K13" s="300">
        <f>ROUND(INDEX(CT_MARZO_2025!$K$10:$K$1539,MATCH($B$12&amp;K$11&amp;$C$9,CT_MARZO_2025!$A$10:$A$1539,0)),4)</f>
        <v>6.1999999999999998E-3</v>
      </c>
      <c r="L13" s="301">
        <f>ROUND(INDEX(CT_MARZO_2025!$K$10:$K$1539,MATCH($B$12&amp;L$11&amp;$C$9,CT_MARZO_2025!$A$10:$A$1539,0)),3)</f>
        <v>0.65400000000000003</v>
      </c>
      <c r="M13" s="301">
        <f>ROUND(INDEX(CT_MARZO_2025!$K$10:$K$1539,MATCH($B$12&amp;M$11&amp;$C$9,CT_MARZO_2025!$A$10:$A$1539,0)),3)</f>
        <v>0.498</v>
      </c>
      <c r="N13" s="302">
        <f>ROUND(SUM(G13:M13),3)</f>
        <v>2.109</v>
      </c>
      <c r="O13" s="10"/>
      <c r="AD13" s="202" t="s">
        <v>61</v>
      </c>
    </row>
    <row r="14" spans="1:30" ht="13.9" customHeight="1" x14ac:dyDescent="0.3">
      <c r="B14" s="598" t="s">
        <v>50</v>
      </c>
      <c r="C14" s="600" t="s">
        <v>115</v>
      </c>
      <c r="D14" s="602" t="s">
        <v>161</v>
      </c>
      <c r="E14" s="295" t="s">
        <v>202</v>
      </c>
      <c r="F14" s="295" t="s">
        <v>203</v>
      </c>
      <c r="G14" s="296"/>
      <c r="H14" s="296"/>
      <c r="I14" s="296"/>
      <c r="J14" s="303">
        <f>ROUND(INDEX(CT_MARZO_2025!$K$10:$K$1539,MATCH($B$14&amp;J$11&amp;$C$9,CT_MARZO_2025!$A$10:$A$1539,0)),2)</f>
        <v>78.290000000000006</v>
      </c>
      <c r="K14" s="296"/>
      <c r="L14" s="296"/>
      <c r="M14" s="296"/>
      <c r="N14" s="298">
        <f>SUM(G14:M14)</f>
        <v>78.290000000000006</v>
      </c>
      <c r="O14" s="10"/>
      <c r="AD14" s="202" t="s">
        <v>62</v>
      </c>
    </row>
    <row r="15" spans="1:30" ht="30" x14ac:dyDescent="0.3">
      <c r="B15" s="599"/>
      <c r="C15" s="601"/>
      <c r="D15" s="603"/>
      <c r="E15" s="299" t="s">
        <v>204</v>
      </c>
      <c r="F15" s="299" t="s">
        <v>184</v>
      </c>
      <c r="G15" s="300">
        <f>ROUND(INDEX(CT_MARZO_2025!$K$10:$K$1539,MATCH($B$14&amp;G$11&amp;$C$9,CT_MARZO_2025!$A$10:$A$1539,0)),4)</f>
        <v>0.18090000000000001</v>
      </c>
      <c r="H15" s="300">
        <f>ROUND(INDEX(CT_MARZO_2025!$K$10:$K$1539,MATCH($B$14&amp;H$11&amp;$C$9,CT_MARZO_2025!$A$10:$A$1539,0)),4)</f>
        <v>0.86970000000000003</v>
      </c>
      <c r="I15" s="300">
        <f>ROUND(INDEX(CT_MARZO_2025!$K$10:$K$1539,MATCH($B$14&amp;I$11&amp;$C$9,CT_MARZO_2025!$A$10:$A$1539,0)),4)</f>
        <v>6.4999999999999997E-3</v>
      </c>
      <c r="J15" s="300"/>
      <c r="K15" s="300">
        <f>ROUND(INDEX(CT_MARZO_2025!$K$10:$K$1539,MATCH($B$14&amp;K$11&amp;$C$9,CT_MARZO_2025!$A$10:$A$1539,0)),4)</f>
        <v>6.1999999999999998E-3</v>
      </c>
      <c r="L15" s="301">
        <f>ROUND(INDEX(CT_MARZO_2025!$K$10:$K$1539,MATCH($B$14&amp;L$11&amp;$C$9,CT_MARZO_2025!$A$10:$A$1539,0)),3)</f>
        <v>0.65300000000000002</v>
      </c>
      <c r="M15" s="301">
        <f>ROUND(INDEX(CT_MARZO_2025!$K$10:$K$1539,MATCH($B$14&amp;M$11&amp;$C$9,CT_MARZO_2025!$A$10:$A$1539,0)),3)</f>
        <v>0.496</v>
      </c>
      <c r="N15" s="302">
        <f>ROUND(SUM(G15:M15),3)</f>
        <v>2.2120000000000002</v>
      </c>
      <c r="O15" s="10"/>
      <c r="AD15" s="202" t="s">
        <v>63</v>
      </c>
    </row>
    <row r="16" spans="1:30" ht="13.9" customHeight="1" x14ac:dyDescent="0.3">
      <c r="B16" s="604" t="s">
        <v>56</v>
      </c>
      <c r="C16" s="605" t="s">
        <v>116</v>
      </c>
      <c r="D16" s="606" t="s">
        <v>161</v>
      </c>
      <c r="E16" s="304" t="s">
        <v>202</v>
      </c>
      <c r="F16" s="304" t="s">
        <v>203</v>
      </c>
      <c r="G16" s="305"/>
      <c r="H16" s="305"/>
      <c r="I16" s="305"/>
      <c r="J16" s="306">
        <f>ROUND(INDEX(CT_MARZO_2025!$K$10:$K$1539,MATCH($B$16&amp;J$11&amp;$C$9,CT_MARZO_2025!$A$10:$A$1539,0)),2)</f>
        <v>78.290000000000006</v>
      </c>
      <c r="K16" s="305"/>
      <c r="L16" s="305"/>
      <c r="M16" s="305"/>
      <c r="N16" s="307">
        <f>SUM(G16:M16)</f>
        <v>78.290000000000006</v>
      </c>
      <c r="O16" s="10"/>
      <c r="AD16" s="202" t="s">
        <v>64</v>
      </c>
    </row>
    <row r="17" spans="2:30" ht="30" x14ac:dyDescent="0.3">
      <c r="B17" s="604"/>
      <c r="C17" s="605"/>
      <c r="D17" s="606"/>
      <c r="E17" s="304" t="s">
        <v>204</v>
      </c>
      <c r="F17" s="304" t="s">
        <v>184</v>
      </c>
      <c r="G17" s="308">
        <f>ROUND(INDEX(CT_MARZO_2025!$K$10:$K$1539,MATCH($B$16&amp;G$11&amp;$C$9,CT_MARZO_2025!$A$10:$A$1539,0)),4)</f>
        <v>0.18090000000000001</v>
      </c>
      <c r="H17" s="308">
        <f>ROUND(INDEX(CT_MARZO_2025!$K$10:$K$1539,MATCH($B$16&amp;H$11&amp;$C$9,CT_MARZO_2025!$A$10:$A$1539,0)),4)</f>
        <v>0.69850000000000001</v>
      </c>
      <c r="I17" s="308">
        <f>ROUND(INDEX(CT_MARZO_2025!$K$10:$K$1539,MATCH($B$16&amp;I$11&amp;$C$9,CT_MARZO_2025!$A$10:$A$1539,0)),4)</f>
        <v>6.4999999999999997E-3</v>
      </c>
      <c r="J17" s="308"/>
      <c r="K17" s="308">
        <f>ROUND(INDEX(CT_MARZO_2025!$K$10:$K$1539,MATCH($B$16&amp;K$11&amp;$C$9,CT_MARZO_2025!$A$10:$A$1539,0)),4)</f>
        <v>6.1999999999999998E-3</v>
      </c>
      <c r="L17" s="309">
        <f>ROUND(INDEX(CT_MARZO_2025!$K$10:$K$1539,MATCH($B$16&amp;L$11&amp;$C$9,CT_MARZO_2025!$A$10:$A$1539,0)),3)</f>
        <v>0.70699999999999996</v>
      </c>
      <c r="M17" s="309">
        <f>ROUND(INDEX(CT_MARZO_2025!$K$10:$K$1539,MATCH($B$16&amp;M$11&amp;$C$9,CT_MARZO_2025!$A$10:$A$1539,0)),3)</f>
        <v>1.07</v>
      </c>
      <c r="N17" s="310">
        <f>ROUND(SUM(G17:M17),3)</f>
        <v>2.669</v>
      </c>
      <c r="O17" s="10"/>
      <c r="AD17" s="202" t="s">
        <v>65</v>
      </c>
    </row>
    <row r="18" spans="2:30" ht="13.9" customHeight="1" x14ac:dyDescent="0.3">
      <c r="B18" s="598" t="s">
        <v>53</v>
      </c>
      <c r="C18" s="600" t="s">
        <v>117</v>
      </c>
      <c r="D18" s="602" t="s">
        <v>161</v>
      </c>
      <c r="E18" s="295" t="s">
        <v>205</v>
      </c>
      <c r="F18" s="295" t="s">
        <v>203</v>
      </c>
      <c r="G18" s="296"/>
      <c r="H18" s="296"/>
      <c r="I18" s="296"/>
      <c r="J18" s="303">
        <f>ROUND(INDEX(CT_MARZO_2025!$K$10:$K$1539,MATCH($B$18&amp;J$11&amp;$C$9,CT_MARZO_2025!$A$10:$A$1539,0)),2)</f>
        <v>782.9</v>
      </c>
      <c r="K18" s="296"/>
      <c r="L18" s="296"/>
      <c r="M18" s="296"/>
      <c r="N18" s="298">
        <f>SUM(G18:M18)</f>
        <v>782.9</v>
      </c>
      <c r="O18" s="10"/>
      <c r="AD18" s="202" t="s">
        <v>66</v>
      </c>
    </row>
    <row r="19" spans="2:30" ht="30" x14ac:dyDescent="0.3">
      <c r="B19" s="604"/>
      <c r="C19" s="605"/>
      <c r="D19" s="606"/>
      <c r="E19" s="304" t="s">
        <v>204</v>
      </c>
      <c r="F19" s="304" t="s">
        <v>206</v>
      </c>
      <c r="G19" s="308">
        <f>ROUND(INDEX(CT_MARZO_2025!$K$10:$K$1539,MATCH($B$18&amp;G$11&amp;$C$9,CT_MARZO_2025!$A$10:$A$1539,0)),4)</f>
        <v>0.18090000000000001</v>
      </c>
      <c r="H19" s="308"/>
      <c r="I19" s="308">
        <f>ROUND(INDEX(CT_MARZO_2025!$K$10:$K$1539,MATCH($B$18&amp;I$11&amp;$C$9,CT_MARZO_2025!$A$10:$A$1539,0)),4)</f>
        <v>6.4999999999999997E-3</v>
      </c>
      <c r="J19" s="308"/>
      <c r="K19" s="308">
        <f>ROUND(INDEX(CT_MARZO_2025!$K$10:$K$1539,MATCH($B$18&amp;K$11&amp;$C$9,CT_MARZO_2025!$A$10:$A$1539,0)),4)</f>
        <v>6.1999999999999998E-3</v>
      </c>
      <c r="L19" s="309">
        <f>ROUND(INDEX(CT_MARZO_2025!$K$10:$K$1539,MATCH($B$18&amp;L$11&amp;$C$9,CT_MARZO_2025!$A$10:$A$1539,0)),3)</f>
        <v>0.71499999999999997</v>
      </c>
      <c r="M19" s="309"/>
      <c r="N19" s="310">
        <f>ROUND(SUM(G19:M19),3)</f>
        <v>0.90900000000000003</v>
      </c>
      <c r="O19" s="10"/>
      <c r="AD19" s="202" t="s">
        <v>67</v>
      </c>
    </row>
    <row r="20" spans="2:30" ht="16.5" x14ac:dyDescent="0.3">
      <c r="B20" s="599"/>
      <c r="C20" s="601"/>
      <c r="D20" s="603"/>
      <c r="E20" s="299" t="s">
        <v>207</v>
      </c>
      <c r="F20" s="299" t="s">
        <v>186</v>
      </c>
      <c r="G20" s="311"/>
      <c r="H20" s="312">
        <f>ROUND(INDEX(CT_MARZO_2025!$K$10:$K$1539,MATCH($B$18&amp;H$11&amp;$C$9,CT_MARZO_2025!$A$10:$A$1539,0)),2)</f>
        <v>201.73</v>
      </c>
      <c r="I20" s="311"/>
      <c r="J20" s="313"/>
      <c r="K20" s="311"/>
      <c r="L20" s="311"/>
      <c r="M20" s="313">
        <f>ROUND(INDEX(CT_MARZO_2025!$K$10:$K$1539,MATCH($B$18&amp;M$11&amp;$C$9,CT_MARZO_2025!$A$10:$A$1539,0)),2)</f>
        <v>335.38</v>
      </c>
      <c r="N20" s="314">
        <f>SUM(G20:M20)</f>
        <v>537.11</v>
      </c>
      <c r="O20" s="10"/>
      <c r="AD20" s="202" t="s">
        <v>68</v>
      </c>
    </row>
    <row r="21" spans="2:30" ht="15" customHeight="1" x14ac:dyDescent="0.3">
      <c r="B21" s="604" t="s">
        <v>59</v>
      </c>
      <c r="C21" s="605" t="s">
        <v>120</v>
      </c>
      <c r="D21" s="606" t="s">
        <v>161</v>
      </c>
      <c r="E21" s="304" t="s">
        <v>205</v>
      </c>
      <c r="F21" s="304" t="s">
        <v>203</v>
      </c>
      <c r="G21" s="305"/>
      <c r="H21" s="305"/>
      <c r="I21" s="305"/>
      <c r="J21" s="306">
        <f>ROUND(INDEX(CT_MARZO_2025!$K$10:$K$1539,MATCH($B$21&amp;J$11&amp;$C$9,CT_MARZO_2025!$A$10:$A$1539,0)),2)</f>
        <v>78.290000000000006</v>
      </c>
      <c r="K21" s="305"/>
      <c r="L21" s="305"/>
      <c r="M21" s="305"/>
      <c r="N21" s="307">
        <f>SUM(G21:M21)</f>
        <v>78.290000000000006</v>
      </c>
      <c r="O21" s="10"/>
      <c r="AD21" s="202" t="s">
        <v>74</v>
      </c>
    </row>
    <row r="22" spans="2:30" ht="25.5" customHeight="1" x14ac:dyDescent="0.3">
      <c r="B22" s="604"/>
      <c r="C22" s="605"/>
      <c r="D22" s="606"/>
      <c r="E22" s="304" t="s">
        <v>204</v>
      </c>
      <c r="F22" s="304" t="s">
        <v>206</v>
      </c>
      <c r="G22" s="308">
        <f>(ROUND(INDEX(CT_MARZO_2025!$K$10:$K$1539,MATCH($B$21&amp;G$11&amp;$C$9,CT_MARZO_2025!$A$10:$A$1539,0)),4))</f>
        <v>0.18090000000000001</v>
      </c>
      <c r="H22" s="308">
        <f>(ROUND(INDEX(CT_MARZO_2025!$K$10:$K$1539,MATCH($B$21&amp;H$11&amp;$C$9,CT_MARZO_2025!$A$10:$A$1539,0)),4))</f>
        <v>0.69850000000000001</v>
      </c>
      <c r="I22" s="308">
        <f>(ROUND(INDEX(CT_MARZO_2025!$K$10:$K$1539,MATCH($B$21&amp;I$11&amp;$C$9,CT_MARZO_2025!$A$10:$A$1539,0)),4))</f>
        <v>6.4999999999999997E-3</v>
      </c>
      <c r="J22" s="308"/>
      <c r="K22" s="308">
        <f>(ROUND(INDEX(CT_MARZO_2025!$K$10:$K$1539,MATCH($B$21&amp;K$11&amp;$C$9,CT_MARZO_2025!$A$10:$A$1539,0)),4))</f>
        <v>6.1999999999999998E-3</v>
      </c>
      <c r="L22" s="309">
        <f>(ROUND(INDEX(CT_MARZO_2025!$K$10:$K$1539,MATCH($B$21&amp;L$11&amp;$C$9,CT_MARZO_2025!$A$10:$A$1539,0)),3))</f>
        <v>0.65200000000000002</v>
      </c>
      <c r="M22" s="309">
        <f>(ROUND(INDEX(CT_MARZO_2025!$K$10:$K$1539,MATCH($B$21&amp;M$11&amp;$C$9,CT_MARZO_2025!$A$10:$A$1539,0)),3))</f>
        <v>0.56999999999999995</v>
      </c>
      <c r="N22" s="310">
        <f>ROUND(SUM(G22:M22),3)</f>
        <v>2.1139999999999999</v>
      </c>
      <c r="O22" s="10"/>
      <c r="AD22" s="202" t="s">
        <v>75</v>
      </c>
    </row>
    <row r="23" spans="2:30" ht="13.9" customHeight="1" x14ac:dyDescent="0.3">
      <c r="B23" s="598" t="s">
        <v>60</v>
      </c>
      <c r="C23" s="600" t="s">
        <v>123</v>
      </c>
      <c r="D23" s="602" t="s">
        <v>161</v>
      </c>
      <c r="E23" s="295" t="s">
        <v>205</v>
      </c>
      <c r="F23" s="295" t="s">
        <v>203</v>
      </c>
      <c r="G23" s="296"/>
      <c r="H23" s="296"/>
      <c r="I23" s="296"/>
      <c r="J23" s="303">
        <f>ROUND(INDEX(CT_MARZO_2025!$K$10:$K$1539,MATCH($B$23&amp;J$11&amp;$C$9,CT_MARZO_2025!$A$10:$A$1539,0)),2)</f>
        <v>782.9</v>
      </c>
      <c r="K23" s="296"/>
      <c r="L23" s="296"/>
      <c r="M23" s="296"/>
      <c r="N23" s="315">
        <f>SUM(G23:M23)</f>
        <v>782.9</v>
      </c>
      <c r="O23" s="10"/>
      <c r="AD23" s="202" t="s">
        <v>76</v>
      </c>
    </row>
    <row r="24" spans="2:30" ht="30" x14ac:dyDescent="0.3">
      <c r="B24" s="604"/>
      <c r="C24" s="605"/>
      <c r="D24" s="606"/>
      <c r="E24" s="304" t="s">
        <v>204</v>
      </c>
      <c r="F24" s="304" t="s">
        <v>206</v>
      </c>
      <c r="G24" s="308">
        <f>ROUND(INDEX(CT_MARZO_2025!$K$10:$K$1539,MATCH($B$23&amp;G$11&amp;$C$9,CT_MARZO_2025!$A$10:$A$1539,0)),4)</f>
        <v>0.18090000000000001</v>
      </c>
      <c r="H24" s="308"/>
      <c r="I24" s="308">
        <f>ROUND(INDEX(CT_MARZO_2025!$K$10:$K$1539,MATCH($B$23&amp;I$11&amp;$C$9,CT_MARZO_2025!$A$10:$A$1539,0)),4)</f>
        <v>6.4999999999999997E-3</v>
      </c>
      <c r="J24" s="308"/>
      <c r="K24" s="308">
        <f>ROUND(INDEX(CT_MARZO_2025!$K$10:$K$1539,MATCH($B$23&amp;K$11&amp;$C$9,CT_MARZO_2025!$A$10:$A$1539,0)),4)</f>
        <v>6.1999999999999998E-3</v>
      </c>
      <c r="L24" s="309">
        <f>ROUND(INDEX(CT_MARZO_2025!$K$10:$K$1539,MATCH($B$23&amp;L$11&amp;$C$9,CT_MARZO_2025!$A$10:$A$1539,0)),3)</f>
        <v>0.64300000000000002</v>
      </c>
      <c r="M24" s="309"/>
      <c r="N24" s="310">
        <f>ROUND(SUM(G24:M24),3)</f>
        <v>0.83699999999999997</v>
      </c>
      <c r="O24" s="10"/>
      <c r="AD24" s="202" t="s">
        <v>69</v>
      </c>
    </row>
    <row r="25" spans="2:30" ht="16.5" x14ac:dyDescent="0.3">
      <c r="B25" s="599"/>
      <c r="C25" s="601"/>
      <c r="D25" s="603"/>
      <c r="E25" s="299" t="s">
        <v>207</v>
      </c>
      <c r="F25" s="299" t="s">
        <v>186</v>
      </c>
      <c r="G25" s="311"/>
      <c r="H25" s="312">
        <f>ROUND(INDEX(CT_MARZO_2025!$K$10:$K$1709,MATCH($B$23&amp;H$11&amp;$C$9,CT_MARZO_2025!$A$10:$A$1709,0)),2)</f>
        <v>93.86</v>
      </c>
      <c r="I25" s="311"/>
      <c r="J25" s="313"/>
      <c r="K25" s="311"/>
      <c r="L25" s="311"/>
      <c r="M25" s="313">
        <f>ROUND(INDEX(CT_MARZO_2025!$K$10:$K$1539,MATCH($B$23&amp;M$11&amp;$C$9,CT_MARZO_2025!$A$10:$A$1539,0)),2)</f>
        <v>166.02</v>
      </c>
      <c r="N25" s="314">
        <f>SUM(G25:M25)</f>
        <v>259.88</v>
      </c>
      <c r="O25" s="10"/>
      <c r="AD25" s="202" t="s">
        <v>70</v>
      </c>
    </row>
    <row r="26" spans="2:30" ht="16.5" x14ac:dyDescent="0.3">
      <c r="B26" s="604" t="s">
        <v>57</v>
      </c>
      <c r="C26" s="605" t="s">
        <v>121</v>
      </c>
      <c r="D26" s="606" t="s">
        <v>161</v>
      </c>
      <c r="E26" s="304" t="s">
        <v>205</v>
      </c>
      <c r="F26" s="304" t="s">
        <v>203</v>
      </c>
      <c r="G26" s="305"/>
      <c r="H26" s="305"/>
      <c r="I26" s="305"/>
      <c r="J26" s="306">
        <f>ROUND(INDEX(CT_MARZO_2025!$K$10:$K$1539,MATCH($B$26&amp;J$11&amp;$C$9,CT_MARZO_2025!$A$10:$A$1539,0)),2)</f>
        <v>78.290000000000006</v>
      </c>
      <c r="K26" s="305"/>
      <c r="L26" s="305"/>
      <c r="M26" s="305"/>
      <c r="N26" s="307">
        <f>SUM(G26:M26)</f>
        <v>78.290000000000006</v>
      </c>
      <c r="O26" s="10"/>
      <c r="AD26" s="202" t="s">
        <v>71</v>
      </c>
    </row>
    <row r="27" spans="2:30" ht="30" x14ac:dyDescent="0.3">
      <c r="B27" s="604"/>
      <c r="C27" s="605"/>
      <c r="D27" s="606"/>
      <c r="E27" s="304" t="s">
        <v>204</v>
      </c>
      <c r="F27" s="304" t="s">
        <v>206</v>
      </c>
      <c r="G27" s="308">
        <f>ROUND(INDEX(CT_MARZO_2025!$K$10:$K$1539,MATCH($B$26&amp;G$11&amp;$C$9,CT_MARZO_2025!$A$10:$A$1539,0)),4)</f>
        <v>0.18090000000000001</v>
      </c>
      <c r="H27" s="308">
        <f>ROUND(INDEX(CT_MARZO_2025!$K$10:$K$1539,MATCH($B$26&amp;H$11&amp;$C$9,CT_MARZO_2025!$A$10:$A$1539,0)),4)</f>
        <v>0.69850000000000001</v>
      </c>
      <c r="I27" s="308">
        <f>ROUND(INDEX(CT_MARZO_2025!$K$10:$K$1539,MATCH($B$26&amp;I$11&amp;$C$9,CT_MARZO_2025!$A$10:$A$1539,0)),4)</f>
        <v>6.4999999999999997E-3</v>
      </c>
      <c r="J27" s="308"/>
      <c r="K27" s="308">
        <f>ROUND(INDEX(CT_MARZO_2025!$K$10:$K$1539,MATCH($B$26&amp;K$11&amp;$C$9,CT_MARZO_2025!$A$10:$A$1539,0)),4)</f>
        <v>6.1999999999999998E-3</v>
      </c>
      <c r="L27" s="309">
        <f>ROUND(INDEX(CT_MARZO_2025!$K$10:$K$1539,MATCH($B$26&amp;L$11&amp;$C$9,CT_MARZO_2025!$A$10:$A$1539,0)),3)</f>
        <v>0.58799999999999997</v>
      </c>
      <c r="M27" s="309">
        <f>ROUND(INDEX(CT_MARZO_2025!$K$10:$K$1539,MATCH($B$26&amp;M$11&amp;$C$9,CT_MARZO_2025!$A$10:$A$1539,0)),3)</f>
        <v>1.486</v>
      </c>
      <c r="N27" s="310">
        <f>ROUND(SUM(G27:M27),3)</f>
        <v>2.9660000000000002</v>
      </c>
      <c r="O27" s="10"/>
      <c r="AD27" s="202" t="s">
        <v>72</v>
      </c>
    </row>
    <row r="28" spans="2:30" ht="13.9" customHeight="1" x14ac:dyDescent="0.3">
      <c r="B28" s="598" t="s">
        <v>58</v>
      </c>
      <c r="C28" s="600" t="s">
        <v>122</v>
      </c>
      <c r="D28" s="602" t="s">
        <v>161</v>
      </c>
      <c r="E28" s="295" t="s">
        <v>205</v>
      </c>
      <c r="F28" s="295" t="s">
        <v>203</v>
      </c>
      <c r="G28" s="296"/>
      <c r="H28" s="296"/>
      <c r="I28" s="296"/>
      <c r="J28" s="303">
        <f>ROUND(INDEX(CT_MARZO_2025!$K$10:$K$1539,MATCH($B$28&amp;J$11&amp;$C$9,CT_MARZO_2025!$A$10:$A$1539,0)),2)</f>
        <v>782.9</v>
      </c>
      <c r="K28" s="296"/>
      <c r="L28" s="296"/>
      <c r="M28" s="296"/>
      <c r="N28" s="298">
        <f>SUM(G28:M28)</f>
        <v>782.9</v>
      </c>
      <c r="O28" s="10"/>
      <c r="AD28" s="202" t="s">
        <v>73</v>
      </c>
    </row>
    <row r="29" spans="2:30" ht="27.75" customHeight="1" x14ac:dyDescent="0.3">
      <c r="B29" s="604"/>
      <c r="C29" s="605"/>
      <c r="D29" s="606"/>
      <c r="E29" s="304" t="s">
        <v>204</v>
      </c>
      <c r="F29" s="304" t="s">
        <v>206</v>
      </c>
      <c r="G29" s="308">
        <f>ROUND(INDEX(CT_MARZO_2025!$K$10:$K$1539,MATCH($B$28&amp;G$11&amp;$C$9,CT_MARZO_2025!$A$10:$A$1539,0)),4)</f>
        <v>0.18090000000000001</v>
      </c>
      <c r="H29" s="308"/>
      <c r="I29" s="308">
        <f>ROUND(INDEX(CT_MARZO_2025!$K$10:$K$1539,MATCH($B$28&amp;I$11&amp;$C$9,CT_MARZO_2025!$A$10:$A$1539,0)),4)</f>
        <v>6.4999999999999997E-3</v>
      </c>
      <c r="J29" s="308"/>
      <c r="K29" s="308">
        <f>ROUND(INDEX(CT_MARZO_2025!$K$10:$K$1539,MATCH($B$28&amp;K$11&amp;$C$9,CT_MARZO_2025!$A$10:$A$1539,0)),4)</f>
        <v>6.1999999999999998E-3</v>
      </c>
      <c r="L29" s="309">
        <f>ROUND(INDEX(CT_MARZO_2025!$K$10:$K$1539,MATCH($B$28&amp;L$11&amp;$C$9,CT_MARZO_2025!$A$10:$A$1539,0)),3)</f>
        <v>0.505</v>
      </c>
      <c r="M29" s="309">
        <f>ROUND(INDEX(CT_MARZO_2025!$K$10:$K$1539,MATCH($B$28&amp;M$11&amp;$C$9,CT_MARZO_2025!$A$10:$A$1539,0)),3)</f>
        <v>1.222</v>
      </c>
      <c r="N29" s="310">
        <f>ROUND(SUM(G29:M29),3)</f>
        <v>1.921</v>
      </c>
      <c r="O29" s="10"/>
      <c r="AD29" s="202"/>
    </row>
    <row r="30" spans="2:30" ht="15" customHeight="1" x14ac:dyDescent="0.3">
      <c r="B30" s="599"/>
      <c r="C30" s="601"/>
      <c r="D30" s="603"/>
      <c r="E30" s="299" t="s">
        <v>207</v>
      </c>
      <c r="F30" s="299" t="s">
        <v>186</v>
      </c>
      <c r="G30" s="311"/>
      <c r="H30" s="312">
        <f>ROUND(INDEX(CT_MARZO_2025!$K$10:$K$1709,MATCH($B$28&amp;H$11&amp;$C$9,CT_MARZO_2025!$A$10:$A$1709,0)),2)</f>
        <v>93.86</v>
      </c>
      <c r="I30" s="311"/>
      <c r="J30" s="313"/>
      <c r="K30" s="311"/>
      <c r="L30" s="311"/>
      <c r="M30" s="316"/>
      <c r="N30" s="314">
        <f>SUM(G30:M30)</f>
        <v>93.86</v>
      </c>
      <c r="O30" s="10"/>
      <c r="AD30" s="202"/>
    </row>
    <row r="31" spans="2:30" ht="16.5" x14ac:dyDescent="0.3">
      <c r="B31" s="604" t="s">
        <v>55</v>
      </c>
      <c r="C31" s="605" t="s">
        <v>119</v>
      </c>
      <c r="D31" s="606" t="s">
        <v>161</v>
      </c>
      <c r="E31" s="304" t="s">
        <v>205</v>
      </c>
      <c r="F31" s="304" t="s">
        <v>203</v>
      </c>
      <c r="G31" s="305"/>
      <c r="H31" s="305"/>
      <c r="I31" s="305"/>
      <c r="J31" s="306">
        <f>ROUND(INDEX(CT_MARZO_2025!$K$10:$K$1539,MATCH($B$31&amp;J$11&amp;$C$9,CT_MARZO_2025!$A$10:$A$1539,0)),2)</f>
        <v>782.9</v>
      </c>
      <c r="K31" s="305"/>
      <c r="L31" s="305"/>
      <c r="M31" s="305"/>
      <c r="N31" s="307">
        <f>SUM(G31:M31)</f>
        <v>782.9</v>
      </c>
      <c r="O31" s="10"/>
      <c r="AD31" s="202"/>
    </row>
    <row r="32" spans="2:30" ht="30" x14ac:dyDescent="0.3">
      <c r="B32" s="604"/>
      <c r="C32" s="605"/>
      <c r="D32" s="606"/>
      <c r="E32" s="304" t="s">
        <v>204</v>
      </c>
      <c r="F32" s="304" t="s">
        <v>206</v>
      </c>
      <c r="G32" s="308">
        <f>ROUND(INDEX(CT_MARZO_2025!$K$10:$K$1539,MATCH($B$31&amp;G$11&amp;$C$9,CT_MARZO_2025!$A$10:$A$1539,0)),4)</f>
        <v>0.18090000000000001</v>
      </c>
      <c r="H32" s="308"/>
      <c r="I32" s="308">
        <f>ROUND(INDEX(CT_MARZO_2025!$K$10:$K$1539,MATCH($B$31&amp;I$11&amp;$C$9,CT_MARZO_2025!$A$10:$A$1539,0)),4)</f>
        <v>6.4999999999999997E-3</v>
      </c>
      <c r="J32" s="308"/>
      <c r="K32" s="308">
        <f>ROUND(INDEX(CT_MARZO_2025!$K$10:$K$1539,MATCH($B$31&amp;K$11&amp;$C$9,CT_MARZO_2025!$A$10:$A$1539,0)),4)</f>
        <v>6.1999999999999998E-3</v>
      </c>
      <c r="L32" s="309">
        <f>ROUND(INDEX(CT_MARZO_2025!$K$10:$K$1539,MATCH($B$31&amp;L$11&amp;$C$9,CT_MARZO_2025!$A$10:$A$1539,0)),3)</f>
        <v>0.55900000000000005</v>
      </c>
      <c r="M32" s="309"/>
      <c r="N32" s="310">
        <f>ROUND(SUM(G32:M32),3)</f>
        <v>0.753</v>
      </c>
      <c r="O32" s="10"/>
      <c r="AD32" s="202"/>
    </row>
    <row r="33" spans="2:15" ht="16.5" x14ac:dyDescent="0.3">
      <c r="B33" s="604"/>
      <c r="C33" s="605"/>
      <c r="D33" s="606"/>
      <c r="E33" s="304" t="s">
        <v>207</v>
      </c>
      <c r="F33" s="304" t="s">
        <v>186</v>
      </c>
      <c r="G33" s="305"/>
      <c r="H33" s="306">
        <f>ROUND(INDEX(CT_MARZO_2025!$K$10:$K$1709,MATCH($B$31&amp;H$11&amp;$C$9,CT_MARZO_2025!$A$10:$A$1709,0)),2)</f>
        <v>93.86</v>
      </c>
      <c r="I33" s="305"/>
      <c r="J33" s="317"/>
      <c r="K33" s="305"/>
      <c r="L33" s="305"/>
      <c r="M33" s="317">
        <f>ROUND(INDEX(CT_MARZO_2025!$K$10:$K$1539,MATCH($B$31&amp;M$11&amp;$C$9,CT_MARZO_2025!$A$10:$A$1539,0)),2)</f>
        <v>367.21</v>
      </c>
      <c r="N33" s="318">
        <f>SUM(G33:M33)</f>
        <v>461.07</v>
      </c>
      <c r="O33" s="10"/>
    </row>
    <row r="34" spans="2:15" ht="14.65" customHeight="1" x14ac:dyDescent="0.3">
      <c r="B34" s="598" t="s">
        <v>54</v>
      </c>
      <c r="C34" s="600" t="s">
        <v>118</v>
      </c>
      <c r="D34" s="319"/>
      <c r="E34" s="295" t="s">
        <v>205</v>
      </c>
      <c r="F34" s="295" t="s">
        <v>203</v>
      </c>
      <c r="G34" s="296"/>
      <c r="H34" s="296"/>
      <c r="I34" s="296"/>
      <c r="J34" s="303">
        <f>ROUND(INDEX(CT_MARZO_2025!$K$10:$K$1539,MATCH($B$34&amp;J$11&amp;$C$9,CT_MARZO_2025!$A$10:$A$1539,0)),2)</f>
        <v>782.9</v>
      </c>
      <c r="K34" s="296"/>
      <c r="L34" s="296"/>
      <c r="M34" s="320"/>
      <c r="N34" s="298">
        <f>SUM(G34:M34)</f>
        <v>782.9</v>
      </c>
      <c r="O34" s="10"/>
    </row>
    <row r="35" spans="2:15" ht="30" x14ac:dyDescent="0.3">
      <c r="B35" s="604"/>
      <c r="C35" s="605"/>
      <c r="D35" s="321" t="s">
        <v>146</v>
      </c>
      <c r="E35" s="304" t="s">
        <v>204</v>
      </c>
      <c r="F35" s="304" t="s">
        <v>206</v>
      </c>
      <c r="G35" s="308">
        <f>ROUND(INDEX(CT_MARZO_2025!$K$10:$K$1539,MATCH($B$34&amp;G$11&amp;$C$9,CT_MARZO_2025!$A$10:$A$1539,0)),4)</f>
        <v>0.18090000000000001</v>
      </c>
      <c r="H35" s="322"/>
      <c r="I35" s="308">
        <f>ROUND(INDEX(CT_MARZO_2025!$K$10:$K$1539,MATCH($B$34&amp;I$11&amp;$C$9,CT_MARZO_2025!$A$10:$A$1539,0)),4)</f>
        <v>6.4999999999999997E-3</v>
      </c>
      <c r="J35" s="323"/>
      <c r="K35" s="308">
        <f>ROUND(INDEX(CT_MARZO_2025!$K$10:$K$1539,MATCH($B$34&amp;K$11&amp;$C$9,CT_MARZO_2025!$A$10:$A$1539,0)),4)</f>
        <v>6.1999999999999998E-3</v>
      </c>
      <c r="L35" s="324">
        <f>ROUND(INDEX(CT_MARZO_2025!$K$10:$K$1539,MATCH($B$34&amp;L$11&amp;$C$9&amp;$D35,CT_MARZO_2025!$A$10:$A$1539,0)),4)</f>
        <v>0.44990000000000002</v>
      </c>
      <c r="M35" s="324"/>
      <c r="N35" s="325">
        <f>ROUND(SUM(G35:M35),4)</f>
        <v>0.64349999999999996</v>
      </c>
      <c r="O35" s="10"/>
    </row>
    <row r="36" spans="2:15" ht="26.25" customHeight="1" x14ac:dyDescent="0.3">
      <c r="B36" s="604"/>
      <c r="C36" s="605"/>
      <c r="D36" s="321" t="s">
        <v>147</v>
      </c>
      <c r="E36" s="304" t="s">
        <v>204</v>
      </c>
      <c r="F36" s="304" t="s">
        <v>206</v>
      </c>
      <c r="G36" s="308">
        <f>ROUND(INDEX(CT_MARZO_2025!$K$10:$K$1539,MATCH($B$34&amp;G$11&amp;$C$9,CT_MARZO_2025!$A$10:$A$1539,0)),4)</f>
        <v>0.18090000000000001</v>
      </c>
      <c r="H36" s="322"/>
      <c r="I36" s="308">
        <f>ROUND(INDEX(CT_MARZO_2025!$K$10:$K$1539,MATCH($B$34&amp;I$11&amp;$C$9,CT_MARZO_2025!$A$10:$A$1539,0)),4)</f>
        <v>6.4999999999999997E-3</v>
      </c>
      <c r="J36" s="323"/>
      <c r="K36" s="308">
        <f>ROUND(INDEX(CT_MARZO_2025!$K$10:$K$1539,MATCH($B$34&amp;K$11&amp;$C$9,CT_MARZO_2025!$A$10:$A$1539,0)),4)</f>
        <v>6.1999999999999998E-3</v>
      </c>
      <c r="L36" s="324">
        <f>ROUND(INDEX(CT_MARZO_2025!$K$10:$K$1539,MATCH($B$34&amp;L$11&amp;$C$9&amp;$D36,CT_MARZO_2025!$A$10:$A$1539,0)),4)</f>
        <v>0.8145</v>
      </c>
      <c r="M36" s="324"/>
      <c r="N36" s="325">
        <f>ROUND(SUM(G36:M36),4)</f>
        <v>1.0081</v>
      </c>
      <c r="O36" s="10"/>
    </row>
    <row r="37" spans="2:15" ht="26.25" customHeight="1" x14ac:dyDescent="0.3">
      <c r="B37" s="604"/>
      <c r="C37" s="605"/>
      <c r="D37" s="321" t="s">
        <v>148</v>
      </c>
      <c r="E37" s="304" t="s">
        <v>204</v>
      </c>
      <c r="F37" s="304" t="s">
        <v>206</v>
      </c>
      <c r="G37" s="308">
        <f>ROUND(INDEX(CT_MARZO_2025!$K$10:$K$1539,MATCH($B$34&amp;G$11&amp;$C$9,CT_MARZO_2025!$A$10:$A$1539,0)),4)</f>
        <v>0.18090000000000001</v>
      </c>
      <c r="H37" s="322"/>
      <c r="I37" s="308">
        <f>ROUND(INDEX(CT_MARZO_2025!$K$10:$K$1539,MATCH($B$34&amp;I$11&amp;$C$9,CT_MARZO_2025!$A$10:$A$1539,0)),4)</f>
        <v>6.4999999999999997E-3</v>
      </c>
      <c r="J37" s="323"/>
      <c r="K37" s="308">
        <f>ROUND(INDEX(CT_MARZO_2025!$K$10:$K$1539,MATCH($B$34&amp;K$11&amp;$C$9,CT_MARZO_2025!$A$10:$A$1539,0)),4)</f>
        <v>6.1999999999999998E-3</v>
      </c>
      <c r="L37" s="324">
        <f>ROUND(INDEX(CT_MARZO_2025!$K$10:$K$1539,MATCH($B$34&amp;L$11&amp;$C$9&amp;$D37,CT_MARZO_2025!$A$10:$A$1539,0)),4)</f>
        <v>1.1727000000000001</v>
      </c>
      <c r="M37" s="324"/>
      <c r="N37" s="325">
        <f>ROUND(SUM(G37:M37),4)</f>
        <v>1.3663000000000001</v>
      </c>
      <c r="O37" s="10"/>
    </row>
    <row r="38" spans="2:15" ht="16.5" x14ac:dyDescent="0.3">
      <c r="B38" s="599"/>
      <c r="C38" s="601"/>
      <c r="D38" s="326"/>
      <c r="E38" s="299" t="s">
        <v>207</v>
      </c>
      <c r="F38" s="299" t="s">
        <v>186</v>
      </c>
      <c r="G38" s="311"/>
      <c r="H38" s="312">
        <f>ROUND(INDEX(CT_MARZO_2025!$K$10:$K$1709,MATCH($B$34&amp;H$11&amp;$C$9,CT_MARZO_2025!$A$10:$A$1709,0)),2)</f>
        <v>93.86</v>
      </c>
      <c r="I38" s="311"/>
      <c r="J38" s="313"/>
      <c r="K38" s="311"/>
      <c r="L38" s="311"/>
      <c r="M38" s="312">
        <f>ROUND(INDEX(CT_MARZO_2025!$K$10:$K$1539,MATCH($B$34&amp;M$11&amp;$C$9,CT_MARZO_2025!$A$10:$A$1539,0)),2)</f>
        <v>385.47</v>
      </c>
      <c r="N38" s="314">
        <f>SUM(G38:M38)</f>
        <v>479.33000000000004</v>
      </c>
      <c r="O38" s="10"/>
    </row>
    <row r="39" spans="2:15" ht="14.65" customHeight="1" x14ac:dyDescent="0.3">
      <c r="B39" s="604" t="s">
        <v>51</v>
      </c>
      <c r="C39" s="605" t="s">
        <v>130</v>
      </c>
      <c r="D39" s="327"/>
      <c r="E39" s="304" t="s">
        <v>205</v>
      </c>
      <c r="F39" s="304" t="s">
        <v>203</v>
      </c>
      <c r="G39" s="305"/>
      <c r="H39" s="305"/>
      <c r="I39" s="305"/>
      <c r="J39" s="306">
        <f>ROUND(INDEX(CT_MARZO_2025!$K$10:$K$1539,MATCH($B$39&amp;J$11&amp;$C$9,CT_MARZO_2025!$A$10:$A$1539,0)),2)</f>
        <v>2348.6999999999998</v>
      </c>
      <c r="K39" s="305"/>
      <c r="L39" s="305"/>
      <c r="M39" s="328"/>
      <c r="N39" s="307">
        <f>SUM(G39:M39)</f>
        <v>2348.6999999999998</v>
      </c>
      <c r="O39" s="10"/>
    </row>
    <row r="40" spans="2:15" ht="30" x14ac:dyDescent="0.3">
      <c r="B40" s="604"/>
      <c r="C40" s="605"/>
      <c r="D40" s="321" t="s">
        <v>146</v>
      </c>
      <c r="E40" s="304" t="s">
        <v>204</v>
      </c>
      <c r="F40" s="304" t="s">
        <v>206</v>
      </c>
      <c r="G40" s="308">
        <f>ROUND(INDEX(CT_MARZO_2025!$K$10:$K$1539,MATCH($B$39&amp;G$11&amp;$C$9,CT_MARZO_2025!$A$10:$A$1539,0)),4)</f>
        <v>0.18090000000000001</v>
      </c>
      <c r="H40" s="322"/>
      <c r="I40" s="308">
        <f>ROUND(INDEX(CT_MARZO_2025!$K$10:$K$1539,MATCH($B$39&amp;I$11&amp;$C$9,CT_MARZO_2025!$A$10:$A$1539,0)),4)</f>
        <v>6.4999999999999997E-3</v>
      </c>
      <c r="J40" s="323"/>
      <c r="K40" s="308">
        <f>ROUND(INDEX(CT_MARZO_2025!$K$10:$K$1539,MATCH($B$39&amp;K$11&amp;$C$9,CT_MARZO_2025!$A$10:$A$1539,0)),4)</f>
        <v>6.1999999999999998E-3</v>
      </c>
      <c r="L40" s="324">
        <f>ROUND(INDEX(CT_MARZO_2025!$K$10:$K$1539,MATCH($B$39&amp;L$11&amp;$C$9&amp;$D40,CT_MARZO_2025!$A$10:$A$1539,0)),4)</f>
        <v>0.49149999999999999</v>
      </c>
      <c r="M40" s="324"/>
      <c r="N40" s="325">
        <f>ROUND(SUM(G40:M40),4)</f>
        <v>0.68510000000000004</v>
      </c>
      <c r="O40" s="10"/>
    </row>
    <row r="41" spans="2:15" ht="30" x14ac:dyDescent="0.3">
      <c r="B41" s="604"/>
      <c r="C41" s="605"/>
      <c r="D41" s="321" t="s">
        <v>147</v>
      </c>
      <c r="E41" s="304" t="s">
        <v>204</v>
      </c>
      <c r="F41" s="304" t="s">
        <v>206</v>
      </c>
      <c r="G41" s="308">
        <f>ROUND(INDEX(CT_MARZO_2025!$K$10:$K$1539,MATCH($B$39&amp;G$11&amp;$C$9,CT_MARZO_2025!$A$10:$A$1539,0)),4)</f>
        <v>0.18090000000000001</v>
      </c>
      <c r="H41" s="322"/>
      <c r="I41" s="308">
        <f>ROUND(INDEX(CT_MARZO_2025!$K$10:$K$1539,MATCH($B$39&amp;I$11&amp;$C$9,CT_MARZO_2025!$A$10:$A$1539,0)),4)</f>
        <v>6.4999999999999997E-3</v>
      </c>
      <c r="J41" s="323"/>
      <c r="K41" s="329">
        <f>ROUND(INDEX(CT_MARZO_2025!$K$10:$K$1539,MATCH($B$39&amp;K$11&amp;$C$9,CT_MARZO_2025!$A$10:$A$1539,0)),4)</f>
        <v>6.1999999999999998E-3</v>
      </c>
      <c r="L41" s="324">
        <f>ROUND(INDEX(CT_MARZO_2025!$K$10:$K$1539,MATCH($B$39&amp;L$11&amp;$C$9&amp;$D41,CT_MARZO_2025!$A$10:$A$1539,0)),4)</f>
        <v>0.89</v>
      </c>
      <c r="M41" s="324"/>
      <c r="N41" s="325">
        <f>ROUND(SUM(G41:M41),4)</f>
        <v>1.0835999999999999</v>
      </c>
      <c r="O41" s="10"/>
    </row>
    <row r="42" spans="2:15" ht="30" x14ac:dyDescent="0.3">
      <c r="B42" s="604"/>
      <c r="C42" s="605"/>
      <c r="D42" s="321" t="s">
        <v>148</v>
      </c>
      <c r="E42" s="304" t="s">
        <v>204</v>
      </c>
      <c r="F42" s="304" t="s">
        <v>206</v>
      </c>
      <c r="G42" s="308">
        <f>ROUND(INDEX(CT_MARZO_2025!$K$10:$K$1539,MATCH($B$39&amp;G$11&amp;$C$9,CT_MARZO_2025!$A$10:$A$1539,0)),4)</f>
        <v>0.18090000000000001</v>
      </c>
      <c r="H42" s="322"/>
      <c r="I42" s="308">
        <f>ROUND(INDEX(CT_MARZO_2025!$K$10:$K$1539,MATCH($B$39&amp;I$11&amp;$C$9,CT_MARZO_2025!$A$10:$A$1539,0)),4)</f>
        <v>6.4999999999999997E-3</v>
      </c>
      <c r="J42" s="323"/>
      <c r="K42" s="329">
        <f>ROUND(INDEX(CT_MARZO_2025!$K$10:$K$1539,MATCH($B$39&amp;K$11&amp;$C$9,CT_MARZO_2025!$A$10:$A$1539,0)),4)</f>
        <v>6.1999999999999998E-3</v>
      </c>
      <c r="L42" s="324">
        <f>ROUND(INDEX(CT_MARZO_2025!$K$10:$K$1539,MATCH($B$39&amp;L$11&amp;$C$9&amp;$D42,CT_MARZO_2025!$A$10:$A$1539,0)),4)</f>
        <v>1.2827999999999999</v>
      </c>
      <c r="M42" s="324"/>
      <c r="N42" s="325">
        <f>ROUND(SUM(G42:M42),4)</f>
        <v>1.4763999999999999</v>
      </c>
      <c r="O42" s="10"/>
    </row>
    <row r="43" spans="2:15" ht="30" x14ac:dyDescent="0.3">
      <c r="B43" s="604"/>
      <c r="C43" s="605"/>
      <c r="D43" s="321" t="s">
        <v>151</v>
      </c>
      <c r="E43" s="304" t="s">
        <v>204</v>
      </c>
      <c r="F43" s="304" t="s">
        <v>206</v>
      </c>
      <c r="G43" s="308">
        <f>ROUND(INDEX(CT_MARZO_2025!$K$10:$K$1539,MATCH($B$39&amp;G$11&amp;$C$9,CT_MARZO_2025!$A$10:$A$1539,0)),4)</f>
        <v>0.18090000000000001</v>
      </c>
      <c r="H43" s="324"/>
      <c r="I43" s="308">
        <f>ROUND(INDEX(CT_MARZO_2025!$K$10:$K$1539,MATCH($B$39&amp;I$11&amp;$C$9,CT_MARZO_2025!$A$10:$A$1539,0)),4)</f>
        <v>6.4999999999999997E-3</v>
      </c>
      <c r="J43" s="323"/>
      <c r="K43" s="329">
        <f>ROUND(INDEX(CT_MARZO_2025!$K$10:$K$1539,MATCH($B$39&amp;K$11&amp;$C$9,CT_MARZO_2025!$A$10:$A$1539,0)),4)</f>
        <v>6.1999999999999998E-3</v>
      </c>
      <c r="L43" s="330">
        <f>ROUND(INDEX(CT_MARZO_2025!$K$10:$K$1539,MATCH($B$39&amp;L$11&amp;$C$9&amp;$D43,CT_MARZO_2025!$A$10:$A$1539,0)),4)</f>
        <v>1.2041999999999999</v>
      </c>
      <c r="M43" s="331"/>
      <c r="N43" s="325">
        <f>ROUND(SUM(G43:M43),4)</f>
        <v>1.3977999999999999</v>
      </c>
      <c r="O43" s="10"/>
    </row>
    <row r="44" spans="2:15" ht="17.25" thickBot="1" x14ac:dyDescent="0.35">
      <c r="B44" s="609"/>
      <c r="C44" s="610"/>
      <c r="D44" s="332"/>
      <c r="E44" s="333" t="s">
        <v>207</v>
      </c>
      <c r="F44" s="333" t="s">
        <v>186</v>
      </c>
      <c r="G44" s="334"/>
      <c r="H44" s="334"/>
      <c r="I44" s="334"/>
      <c r="J44" s="335"/>
      <c r="K44" s="334"/>
      <c r="L44" s="334"/>
      <c r="M44" s="335">
        <f>ROUND(INDEX(CT_MARZO_2025!$K$10:$K$1539,MATCH($B$39&amp;M$11&amp;$C$9,CT_MARZO_2025!$A$10:$A$1539,0)),2)</f>
        <v>422.31</v>
      </c>
      <c r="N44" s="336">
        <f>SUM(G44:M44)</f>
        <v>422.31</v>
      </c>
      <c r="O44" s="10"/>
    </row>
    <row r="45" spans="2:15" ht="13.9" customHeight="1" x14ac:dyDescent="0.3">
      <c r="B45" s="607" t="s">
        <v>52</v>
      </c>
      <c r="C45" s="608" t="s">
        <v>131</v>
      </c>
      <c r="D45" s="327"/>
      <c r="E45" s="304" t="s">
        <v>205</v>
      </c>
      <c r="F45" s="304" t="s">
        <v>203</v>
      </c>
      <c r="G45" s="305"/>
      <c r="H45" s="305"/>
      <c r="I45" s="305"/>
      <c r="J45" s="337">
        <f>ROUND(INDEX(CT_MARZO_2025!$K$10:$K$1539,MATCH($B$45&amp;J$11&amp;$C$9,CT_MARZO_2025!$A$10:$A$1539,0)),2)</f>
        <v>2348.6999999999998</v>
      </c>
      <c r="K45" s="305"/>
      <c r="L45" s="305"/>
      <c r="M45" s="328"/>
      <c r="N45" s="307">
        <f>SUM(G45:M45)</f>
        <v>2348.6999999999998</v>
      </c>
      <c r="O45" s="10"/>
    </row>
    <row r="46" spans="2:15" ht="30" x14ac:dyDescent="0.3">
      <c r="B46" s="604"/>
      <c r="C46" s="605"/>
      <c r="D46" s="321" t="s">
        <v>146</v>
      </c>
      <c r="E46" s="304" t="s">
        <v>204</v>
      </c>
      <c r="F46" s="304" t="s">
        <v>206</v>
      </c>
      <c r="G46" s="308">
        <f>ROUND(INDEX(CT_MARZO_2025!$K$10:$K$1539,MATCH($B$45&amp;G$11&amp;$C$9,CT_MARZO_2025!$A$10:$A$1539,0)),4)</f>
        <v>7.9399999999999998E-2</v>
      </c>
      <c r="H46" s="308"/>
      <c r="I46" s="308">
        <f>ROUND(INDEX(CT_MARZO_2025!$K$10:$K$1539,MATCH($B$45&amp;I$11&amp;$C$9,CT_MARZO_2025!$A$10:$A$1539,0)),4)</f>
        <v>6.4999999999999997E-3</v>
      </c>
      <c r="J46" s="323"/>
      <c r="K46" s="308">
        <f>ROUND(INDEX(CT_MARZO_2025!$K$10:$K$1539,MATCH($B$45&amp;K$11&amp;$C$9,CT_MARZO_2025!$A$10:$A$1539,0)),4)</f>
        <v>6.1999999999999998E-3</v>
      </c>
      <c r="L46" s="324">
        <f>ROUND(INDEX(CT_MARZO_2025!$K$10:$K$1539,MATCH($B$45&amp;L$11&amp;$C$9&amp;$D46,CT_MARZO_2025!$A$10:$A$1539,0)),4)</f>
        <v>0.56830000000000003</v>
      </c>
      <c r="M46" s="324"/>
      <c r="N46" s="325">
        <f>ROUND(SUM(G46:M46),4)</f>
        <v>0.66039999999999999</v>
      </c>
      <c r="O46" s="10"/>
    </row>
    <row r="47" spans="2:15" ht="30" x14ac:dyDescent="0.3">
      <c r="B47" s="604"/>
      <c r="C47" s="605"/>
      <c r="D47" s="321" t="s">
        <v>147</v>
      </c>
      <c r="E47" s="304" t="s">
        <v>204</v>
      </c>
      <c r="F47" s="304" t="s">
        <v>206</v>
      </c>
      <c r="G47" s="308">
        <f>ROUND(INDEX(CT_MARZO_2025!$K$10:$K$1709,MATCH($B$45&amp;G$11&amp;$C$9,CT_MARZO_2025!$A$10:$A$1709,0)),4)</f>
        <v>7.9399999999999998E-2</v>
      </c>
      <c r="H47" s="322"/>
      <c r="I47" s="308">
        <f>ROUND(INDEX(CT_MARZO_2025!$K$10:$K$1539,MATCH($B$45&amp;I$11&amp;$C$9,CT_MARZO_2025!$A$10:$A$1539,0)),4)</f>
        <v>6.4999999999999997E-3</v>
      </c>
      <c r="J47" s="323"/>
      <c r="K47" s="308">
        <f>ROUND(INDEX(CT_MARZO_2025!$K$10:$K$1539,MATCH($B$45&amp;K$11&amp;$C$9,CT_MARZO_2025!$A$10:$A$1539,0)),4)</f>
        <v>6.1999999999999998E-3</v>
      </c>
      <c r="L47" s="324">
        <f>ROUND(INDEX(CT_MARZO_2025!$K$10:$K$1539,MATCH($B$45&amp;L$11&amp;$C$9&amp;$D47,CT_MARZO_2025!$A$10:$A$1539,0)),4)</f>
        <v>1.0287999999999999</v>
      </c>
      <c r="M47" s="324"/>
      <c r="N47" s="325">
        <f>ROUND(SUM(G47:M47),4)</f>
        <v>1.1209</v>
      </c>
      <c r="O47" s="10"/>
    </row>
    <row r="48" spans="2:15" ht="30" x14ac:dyDescent="0.3">
      <c r="B48" s="604"/>
      <c r="C48" s="605"/>
      <c r="D48" s="321" t="s">
        <v>148</v>
      </c>
      <c r="E48" s="304" t="s">
        <v>204</v>
      </c>
      <c r="F48" s="304" t="s">
        <v>206</v>
      </c>
      <c r="G48" s="308">
        <f>ROUND(INDEX(CT_MARZO_2025!$K$10:$K$1709,MATCH($B$45&amp;G$11&amp;$C$9,CT_MARZO_2025!$A$10:$A$1709,0)),4)</f>
        <v>7.9399999999999998E-2</v>
      </c>
      <c r="H48" s="322"/>
      <c r="I48" s="308">
        <f>ROUND(INDEX(CT_MARZO_2025!$K$10:$K$1539,MATCH($B$45&amp;I$11&amp;$C$9,CT_MARZO_2025!$A$10:$A$1539,0)),4)</f>
        <v>6.4999999999999997E-3</v>
      </c>
      <c r="J48" s="323"/>
      <c r="K48" s="308">
        <f>ROUND(INDEX(CT_MARZO_2025!$K$10:$K$1539,MATCH($B$45&amp;K$11&amp;$C$9,CT_MARZO_2025!$A$10:$A$1539,0)),4)</f>
        <v>6.1999999999999998E-3</v>
      </c>
      <c r="L48" s="324">
        <f>ROUND(INDEX(CT_MARZO_2025!$K$10:$K$1539,MATCH($B$45&amp;L$11&amp;$C$9&amp;$D48,CT_MARZO_2025!$A$10:$A$1539,0)),4)</f>
        <v>1.4782</v>
      </c>
      <c r="M48" s="324"/>
      <c r="N48" s="325">
        <f>ROUND(SUM(G48:M48),4)</f>
        <v>1.5703</v>
      </c>
      <c r="O48" s="10"/>
    </row>
    <row r="49" spans="2:15" ht="30" x14ac:dyDescent="0.3">
      <c r="B49" s="604"/>
      <c r="C49" s="605"/>
      <c r="D49" s="321" t="s">
        <v>151</v>
      </c>
      <c r="E49" s="304" t="s">
        <v>204</v>
      </c>
      <c r="F49" s="304" t="s">
        <v>206</v>
      </c>
      <c r="G49" s="308">
        <f>ROUND(INDEX(CT_MARZO_2025!$K$10:$K$1709,MATCH($B$45&amp;G$11&amp;$C$9,CT_MARZO_2025!$A$10:$A$1709,0)),4)</f>
        <v>7.9399999999999998E-2</v>
      </c>
      <c r="H49" s="324"/>
      <c r="I49" s="308">
        <f>ROUND(INDEX(CT_MARZO_2025!$K$10:$K$1539,MATCH($B$45&amp;I$11&amp;$C$9,CT_MARZO_2025!$A$10:$A$1539,0)),4)</f>
        <v>6.4999999999999997E-3</v>
      </c>
      <c r="J49" s="323"/>
      <c r="K49" s="308">
        <f>ROUND(INDEX(CT_MARZO_2025!$K$10:$K$1539,MATCH($B$45&amp;K$11&amp;$C$9,CT_MARZO_2025!$A$10:$A$1539,0)),4)</f>
        <v>6.1999999999999998E-3</v>
      </c>
      <c r="L49" s="330">
        <f>ROUND(INDEX(CT_MARZO_2025!$K$10:$K$1539,MATCH($B$45&amp;L$11&amp;$C$9&amp;$D49,CT_MARZO_2025!$A$10:$A$1539,0)),4)</f>
        <v>1.3883000000000001</v>
      </c>
      <c r="M49" s="331"/>
      <c r="N49" s="325">
        <f>ROUND(SUM(G49:M49),4)</f>
        <v>1.4803999999999999</v>
      </c>
      <c r="O49" s="10"/>
    </row>
    <row r="50" spans="2:15" ht="16.5" x14ac:dyDescent="0.3">
      <c r="B50" s="599"/>
      <c r="C50" s="601"/>
      <c r="D50" s="338"/>
      <c r="E50" s="299" t="s">
        <v>207</v>
      </c>
      <c r="F50" s="299" t="s">
        <v>186</v>
      </c>
      <c r="G50" s="311"/>
      <c r="H50" s="311"/>
      <c r="I50" s="311"/>
      <c r="J50" s="313"/>
      <c r="K50" s="311"/>
      <c r="L50" s="311"/>
      <c r="M50" s="313">
        <f>ROUND(INDEX(CT_MARZO_2025!$K$10:$K$1539,MATCH($B$45&amp;M$11&amp;$C$9,CT_MARZO_2025!$A$10:$A$1539,0)),2)</f>
        <v>432.62</v>
      </c>
      <c r="N50" s="314">
        <f>SUM(G50:M50)</f>
        <v>432.62</v>
      </c>
      <c r="O50" s="10"/>
    </row>
    <row r="51" spans="2:15" ht="16.5" x14ac:dyDescent="0.3"/>
    <row r="52" spans="2:15" ht="16.5" x14ac:dyDescent="0.3">
      <c r="G52" s="287"/>
      <c r="H52" s="287"/>
      <c r="I52" s="287"/>
      <c r="J52" s="287"/>
      <c r="K52" s="287"/>
      <c r="L52" s="287"/>
      <c r="M52" s="287"/>
    </row>
    <row r="53" spans="2:15" ht="16.5" x14ac:dyDescent="0.3">
      <c r="G53" s="287"/>
      <c r="H53" s="287"/>
      <c r="I53" s="287"/>
      <c r="J53" s="287"/>
      <c r="K53" s="287"/>
    </row>
  </sheetData>
  <sheetProtection algorithmName="SHA-512" hashValue="Rj2We6m8vc3CKwZpLEwOzPXsVSCPEBQ2BVfpD5QA4WOCVslJsr8KFPQfHnT44zmI+t5wveRb2L0I0c8uLHUk4w==" saltValue="OjwFLZp+mJnYhKNkpnwUGw==" spinCount="100000" sheet="1" objects="1" scenarios="1"/>
  <mergeCells count="33">
    <mergeCell ref="B12:B13"/>
    <mergeCell ref="C12:C13"/>
    <mergeCell ref="D12:D13"/>
    <mergeCell ref="B14:B15"/>
    <mergeCell ref="C14:C15"/>
    <mergeCell ref="D14:D15"/>
    <mergeCell ref="B16:B17"/>
    <mergeCell ref="C16:C17"/>
    <mergeCell ref="D16:D17"/>
    <mergeCell ref="B18:B20"/>
    <mergeCell ref="C18:C20"/>
    <mergeCell ref="D18:D20"/>
    <mergeCell ref="B21:B22"/>
    <mergeCell ref="C21:C22"/>
    <mergeCell ref="D21:D22"/>
    <mergeCell ref="B23:B25"/>
    <mergeCell ref="C23:C25"/>
    <mergeCell ref="D23:D25"/>
    <mergeCell ref="B26:B27"/>
    <mergeCell ref="C26:C27"/>
    <mergeCell ref="D26:D27"/>
    <mergeCell ref="B28:B30"/>
    <mergeCell ref="C28:C30"/>
    <mergeCell ref="D28:D30"/>
    <mergeCell ref="B45:B50"/>
    <mergeCell ref="C45:C50"/>
    <mergeCell ref="B31:B33"/>
    <mergeCell ref="C31:C33"/>
    <mergeCell ref="D31:D33"/>
    <mergeCell ref="B34:B38"/>
    <mergeCell ref="C34:C38"/>
    <mergeCell ref="B39:B44"/>
    <mergeCell ref="C39:C44"/>
  </mergeCells>
  <dataValidations count="1">
    <dataValidation type="list" allowBlank="1" showInputMessage="1" showErrorMessage="1" sqref="C9" xr:uid="{B03ABD53-D7B2-482A-9497-7E84A12AF30B}">
      <formula1>$AD$12:$AD$28</formula1>
    </dataValidation>
  </dataValidations>
  <hyperlinks>
    <hyperlink ref="N9" location="Índice!C8" display="Regresar" xr:uid="{962ABBAC-8C2D-44B7-80FC-2CAD2435ECFD}"/>
    <hyperlink ref="N5" location="Índice!A1" display="Regresar" xr:uid="{55A033EE-B8EC-44FC-8CB3-5766545A8255}"/>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CE978-C38F-4BEA-8F8A-F690A9AD278F}">
  <sheetPr>
    <tabColor rgb="FF10312B"/>
  </sheetPr>
  <dimension ref="A2:EFF228"/>
  <sheetViews>
    <sheetView showGridLines="0" topLeftCell="A7" zoomScale="90" zoomScaleNormal="90" workbookViewId="0">
      <selection activeCell="E32" sqref="E32"/>
    </sheetView>
  </sheetViews>
  <sheetFormatPr baseColWidth="10" defaultColWidth="0" defaultRowHeight="16.5" x14ac:dyDescent="0.3"/>
  <cols>
    <col min="1" max="1" width="11.42578125" style="67" customWidth="1"/>
    <col min="2" max="2" width="39.5703125" style="67" customWidth="1"/>
    <col min="3" max="3" width="22.28515625" style="67" bestFit="1" customWidth="1"/>
    <col min="4" max="5" width="22.85546875" style="67" bestFit="1" customWidth="1"/>
    <col min="6" max="6" width="23.5703125" style="67" bestFit="1" customWidth="1"/>
    <col min="7" max="7" width="21.140625" style="67" customWidth="1"/>
    <col min="8" max="8" width="11.85546875" style="67" bestFit="1" customWidth="1"/>
    <col min="9" max="9" width="14.5703125" style="67" customWidth="1"/>
    <col min="10" max="11" width="28.7109375" style="67" customWidth="1"/>
    <col min="12" max="12" width="6.5703125" style="67" customWidth="1"/>
    <col min="13" max="13" width="15.28515625" style="67" hidden="1" customWidth="1"/>
    <col min="14" max="15" width="0" style="67" hidden="1" customWidth="1"/>
    <col min="16" max="3542" width="0" style="21" hidden="1" customWidth="1"/>
    <col min="3543" max="16384" width="11.42578125" style="67" hidden="1"/>
  </cols>
  <sheetData>
    <row r="2" spans="2:13" ht="21" x14ac:dyDescent="0.3">
      <c r="D2" s="4" t="s">
        <v>0</v>
      </c>
      <c r="J2" s="569"/>
    </row>
    <row r="3" spans="2:13" ht="22.5" x14ac:dyDescent="0.3">
      <c r="D3" s="4" t="s">
        <v>1</v>
      </c>
      <c r="J3" s="569"/>
      <c r="L3" s="513"/>
    </row>
    <row r="4" spans="2:13" ht="8.25" customHeight="1" x14ac:dyDescent="0.3">
      <c r="L4" s="513"/>
    </row>
    <row r="5" spans="2:13" ht="18.75" customHeight="1" x14ac:dyDescent="0.3">
      <c r="B5" s="201"/>
      <c r="C5" s="201"/>
      <c r="D5" s="518" t="s">
        <v>209</v>
      </c>
      <c r="E5" s="201"/>
      <c r="F5" s="201"/>
      <c r="G5" s="201"/>
      <c r="H5" s="201"/>
      <c r="I5" s="201"/>
      <c r="J5" s="201"/>
      <c r="K5" s="33" t="s">
        <v>38</v>
      </c>
      <c r="L5" s="513"/>
      <c r="M5" s="513"/>
    </row>
    <row r="6" spans="2:13" ht="18.75" customHeight="1" x14ac:dyDescent="0.3">
      <c r="B6" s="509"/>
      <c r="C6" s="202"/>
      <c r="D6" s="535"/>
      <c r="L6" s="513"/>
      <c r="M6" s="513"/>
    </row>
    <row r="7" spans="2:13" s="527" customFormat="1" ht="23.45" customHeight="1" x14ac:dyDescent="0.25">
      <c r="B7" s="45" t="s">
        <v>209</v>
      </c>
      <c r="C7" s="45"/>
      <c r="D7" s="45"/>
      <c r="E7" s="45"/>
      <c r="F7" s="45"/>
      <c r="G7" s="45"/>
      <c r="H7" s="45"/>
      <c r="I7" s="45"/>
      <c r="J7" s="45"/>
      <c r="K7" s="45"/>
      <c r="L7" s="513"/>
      <c r="M7" s="513"/>
    </row>
    <row r="8" spans="2:13" s="534" customFormat="1" ht="46.5" customHeight="1" x14ac:dyDescent="0.25">
      <c r="B8" s="612" t="s">
        <v>210</v>
      </c>
      <c r="C8" s="612"/>
      <c r="D8" s="612"/>
      <c r="E8" s="612"/>
      <c r="F8" s="612"/>
      <c r="G8" s="612"/>
      <c r="H8" s="612"/>
      <c r="I8" s="612"/>
      <c r="J8" s="612"/>
      <c r="K8" s="612"/>
      <c r="L8" s="513"/>
      <c r="M8" s="513"/>
    </row>
    <row r="9" spans="2:13" s="534" customFormat="1" ht="9" customHeight="1" x14ac:dyDescent="0.25">
      <c r="B9" s="520"/>
      <c r="C9" s="520"/>
      <c r="D9" s="520"/>
      <c r="E9" s="520"/>
      <c r="F9" s="520"/>
      <c r="G9" s="520"/>
      <c r="H9" s="520"/>
      <c r="I9" s="520"/>
      <c r="J9" s="520"/>
      <c r="K9" s="520"/>
      <c r="L9" s="513"/>
      <c r="M9" s="513"/>
    </row>
    <row r="10" spans="2:13" ht="22.5" customHeight="1" x14ac:dyDescent="0.3">
      <c r="B10" s="613" t="s">
        <v>211</v>
      </c>
      <c r="C10" s="613"/>
      <c r="D10" s="613"/>
      <c r="E10" s="613"/>
      <c r="F10" s="613"/>
      <c r="G10" s="613"/>
      <c r="I10" s="537" t="s">
        <v>212</v>
      </c>
    </row>
    <row r="11" spans="2:13" s="91" customFormat="1" ht="55.9" customHeight="1" x14ac:dyDescent="0.3">
      <c r="B11" s="292" t="s">
        <v>213</v>
      </c>
      <c r="C11" s="533" t="s">
        <v>214</v>
      </c>
      <c r="D11" s="533" t="s">
        <v>215</v>
      </c>
      <c r="E11" s="533" t="s">
        <v>216</v>
      </c>
      <c r="F11" s="533" t="s">
        <v>217</v>
      </c>
      <c r="G11" s="48" t="s">
        <v>218</v>
      </c>
      <c r="H11" s="512"/>
      <c r="I11" s="533" t="s">
        <v>219</v>
      </c>
      <c r="J11" s="533" t="s">
        <v>220</v>
      </c>
      <c r="K11" s="48" t="s">
        <v>221</v>
      </c>
    </row>
    <row r="12" spans="2:13" x14ac:dyDescent="0.3">
      <c r="B12" s="515" t="s">
        <v>222</v>
      </c>
      <c r="C12" s="532">
        <v>1916883.8750000009</v>
      </c>
      <c r="D12" s="532">
        <v>2688030817.0864301</v>
      </c>
      <c r="E12" s="532">
        <v>1931011253.9110925</v>
      </c>
      <c r="F12" s="532">
        <f>D12+E12</f>
        <v>4619042070.9975224</v>
      </c>
      <c r="G12" s="516">
        <f>IFERROR(F12/C12,"-")</f>
        <v>2409.6619160080941</v>
      </c>
      <c r="H12" s="63"/>
      <c r="I12" s="519">
        <v>18</v>
      </c>
      <c r="J12" s="532">
        <v>10714.166999999999</v>
      </c>
      <c r="K12" s="516">
        <v>12417283.710664317</v>
      </c>
      <c r="M12" s="260"/>
    </row>
    <row r="13" spans="2:13" x14ac:dyDescent="0.3">
      <c r="B13" s="515" t="s">
        <v>223</v>
      </c>
      <c r="C13" s="532">
        <f>SUM(C14:C17)</f>
        <v>1890146.4300000016</v>
      </c>
      <c r="D13" s="532">
        <f t="shared" ref="D13:E13" si="0">SUM(D14:D17)</f>
        <v>3589074580.04351</v>
      </c>
      <c r="E13" s="532">
        <f t="shared" si="0"/>
        <v>2250333315.3825517</v>
      </c>
      <c r="F13" s="532">
        <f t="shared" ref="F13:F22" si="1">D13+E13</f>
        <v>5839407895.4260616</v>
      </c>
      <c r="G13" s="516">
        <f t="shared" ref="G13:G22" si="2">IFERROR(F13/C13,"-")</f>
        <v>3089.3944525906686</v>
      </c>
      <c r="H13" s="524"/>
      <c r="I13" s="519">
        <f>SUM(I14:I17)</f>
        <v>27</v>
      </c>
      <c r="J13" s="532">
        <f>SUM(J14:J17)</f>
        <v>15693.220000000001</v>
      </c>
      <c r="K13" s="516">
        <f>SUM(K14:K17)</f>
        <v>19697580.699330296</v>
      </c>
      <c r="M13" s="260"/>
    </row>
    <row r="14" spans="2:13" x14ac:dyDescent="0.3">
      <c r="B14" s="517" t="s">
        <v>224</v>
      </c>
      <c r="C14" s="523">
        <v>1264101.600000001</v>
      </c>
      <c r="D14" s="523">
        <v>1467239993.6035011</v>
      </c>
      <c r="E14" s="523">
        <v>939429201.01172018</v>
      </c>
      <c r="F14" s="523">
        <f t="shared" si="1"/>
        <v>2406669194.615221</v>
      </c>
      <c r="G14" s="539">
        <f t="shared" si="2"/>
        <v>1903.8574072014615</v>
      </c>
      <c r="H14" s="10"/>
      <c r="I14" s="542">
        <v>4</v>
      </c>
      <c r="J14" s="523">
        <v>7071.4500000000007</v>
      </c>
      <c r="K14" s="539">
        <v>12766387.901096744</v>
      </c>
      <c r="M14" s="260"/>
    </row>
    <row r="15" spans="2:13" x14ac:dyDescent="0.3">
      <c r="B15" s="517" t="s">
        <v>225</v>
      </c>
      <c r="C15" s="523">
        <v>404049.08500000031</v>
      </c>
      <c r="D15" s="523">
        <v>1580165498.51284</v>
      </c>
      <c r="E15" s="523">
        <v>927283679.5994705</v>
      </c>
      <c r="F15" s="523">
        <f t="shared" si="1"/>
        <v>2507449178.1123104</v>
      </c>
      <c r="G15" s="539">
        <f t="shared" si="2"/>
        <v>6205.8033818151289</v>
      </c>
      <c r="H15" s="510"/>
      <c r="I15" s="542">
        <v>8</v>
      </c>
      <c r="J15" s="523">
        <v>7036.1</v>
      </c>
      <c r="K15" s="539">
        <v>4527773.2421429427</v>
      </c>
      <c r="M15" s="260"/>
    </row>
    <row r="16" spans="2:13" x14ac:dyDescent="0.3">
      <c r="B16" s="517" t="s">
        <v>226</v>
      </c>
      <c r="C16" s="523">
        <v>112604.39500000006</v>
      </c>
      <c r="D16" s="523">
        <v>167717267.22035021</v>
      </c>
      <c r="E16" s="523">
        <v>227650328.14393866</v>
      </c>
      <c r="F16" s="523">
        <f t="shared" si="1"/>
        <v>395367595.36428887</v>
      </c>
      <c r="G16" s="539">
        <f t="shared" si="2"/>
        <v>3511.120461721664</v>
      </c>
      <c r="H16" s="10"/>
      <c r="I16" s="542">
        <v>4</v>
      </c>
      <c r="J16" s="523">
        <v>341.78999999999996</v>
      </c>
      <c r="K16" s="539">
        <v>998074.843431802</v>
      </c>
      <c r="M16" s="260"/>
    </row>
    <row r="17" spans="2:3542" x14ac:dyDescent="0.3">
      <c r="B17" s="517" t="s">
        <v>227</v>
      </c>
      <c r="C17" s="523">
        <v>109391.35000000011</v>
      </c>
      <c r="D17" s="523">
        <v>373951820.70681876</v>
      </c>
      <c r="E17" s="523">
        <v>155970106.62742242</v>
      </c>
      <c r="F17" s="523">
        <f t="shared" si="1"/>
        <v>529921927.33424115</v>
      </c>
      <c r="G17" s="539">
        <f t="shared" si="2"/>
        <v>4844.2763283773411</v>
      </c>
      <c r="H17" s="10"/>
      <c r="I17" s="542">
        <v>11</v>
      </c>
      <c r="J17" s="523">
        <v>1243.8800000000001</v>
      </c>
      <c r="K17" s="539">
        <v>1405344.7126588088</v>
      </c>
      <c r="M17" s="260"/>
    </row>
    <row r="18" spans="2:3542" x14ac:dyDescent="0.3">
      <c r="B18" s="515" t="s">
        <v>228</v>
      </c>
      <c r="C18" s="532">
        <v>1262317.8745000015</v>
      </c>
      <c r="D18" s="532">
        <v>3383391035.7726927</v>
      </c>
      <c r="E18" s="532">
        <v>165426784.88309184</v>
      </c>
      <c r="F18" s="532">
        <f t="shared" si="1"/>
        <v>3548817820.6557846</v>
      </c>
      <c r="G18" s="516">
        <f t="shared" si="2"/>
        <v>2811.3503677205358</v>
      </c>
      <c r="H18" s="10"/>
      <c r="I18" s="519">
        <v>60</v>
      </c>
      <c r="J18" s="532">
        <v>12125.37</v>
      </c>
      <c r="K18" s="516">
        <v>0</v>
      </c>
      <c r="M18" s="260"/>
    </row>
    <row r="19" spans="2:3542" x14ac:dyDescent="0.3">
      <c r="B19" s="515" t="s">
        <v>229</v>
      </c>
      <c r="C19" s="532">
        <f>SUM(C20:C21)</f>
        <v>8097.9250000000056</v>
      </c>
      <c r="D19" s="532">
        <f>SUM(D20:D21)</f>
        <v>13265927.237101063</v>
      </c>
      <c r="E19" s="532">
        <f>SUM(E20:E21)</f>
        <v>1046431.6856186424</v>
      </c>
      <c r="F19" s="532">
        <f t="shared" si="1"/>
        <v>14312358.922719706</v>
      </c>
      <c r="G19" s="516">
        <f t="shared" si="2"/>
        <v>1767.4106542996751</v>
      </c>
      <c r="H19" s="10"/>
      <c r="I19" s="519">
        <f>SUM(I20:I21)</f>
        <v>4</v>
      </c>
      <c r="J19" s="532">
        <f>SUM(J20:J21)</f>
        <v>91.7</v>
      </c>
      <c r="K19" s="516">
        <f>SUM(K20:K21)</f>
        <v>0</v>
      </c>
      <c r="M19" s="260"/>
    </row>
    <row r="20" spans="2:3542" x14ac:dyDescent="0.3">
      <c r="B20" s="517" t="s">
        <v>230</v>
      </c>
      <c r="C20" s="523">
        <v>7720.5150000000058</v>
      </c>
      <c r="D20" s="523">
        <v>12551812.464751793</v>
      </c>
      <c r="E20" s="523">
        <v>954505.85766237509</v>
      </c>
      <c r="F20" s="523">
        <f t="shared" si="1"/>
        <v>13506318.322414167</v>
      </c>
      <c r="G20" s="539">
        <f t="shared" si="2"/>
        <v>1749.4063961295531</v>
      </c>
      <c r="H20" s="10"/>
      <c r="I20" s="542">
        <v>2</v>
      </c>
      <c r="J20" s="523">
        <v>85.7</v>
      </c>
      <c r="K20" s="539">
        <v>0</v>
      </c>
      <c r="M20" s="260"/>
    </row>
    <row r="21" spans="2:3542" x14ac:dyDescent="0.3">
      <c r="B21" s="517" t="s">
        <v>231</v>
      </c>
      <c r="C21" s="523">
        <v>377.41000000000025</v>
      </c>
      <c r="D21" s="523">
        <v>714114.77234927064</v>
      </c>
      <c r="E21" s="523">
        <v>91925.827956267254</v>
      </c>
      <c r="F21" s="523">
        <f t="shared" si="1"/>
        <v>806040.60030553793</v>
      </c>
      <c r="G21" s="539">
        <f t="shared" si="2"/>
        <v>2135.7160655667244</v>
      </c>
      <c r="H21" s="10"/>
      <c r="I21" s="542">
        <v>2</v>
      </c>
      <c r="J21" s="523">
        <v>6</v>
      </c>
      <c r="K21" s="539">
        <v>0</v>
      </c>
      <c r="M21" s="260"/>
    </row>
    <row r="22" spans="2:3542" x14ac:dyDescent="0.3">
      <c r="B22" s="515" t="s">
        <v>232</v>
      </c>
      <c r="C22" s="532">
        <v>336952.23700000055</v>
      </c>
      <c r="D22" s="532">
        <v>319800138.55334109</v>
      </c>
      <c r="E22" s="532">
        <v>104545198.58998695</v>
      </c>
      <c r="F22" s="532">
        <f t="shared" si="1"/>
        <v>424345337.14332807</v>
      </c>
      <c r="G22" s="516">
        <f t="shared" si="2"/>
        <v>1259.3634662331308</v>
      </c>
      <c r="H22" s="10"/>
      <c r="I22" s="519">
        <v>4</v>
      </c>
      <c r="J22" s="532">
        <v>890.72</v>
      </c>
      <c r="K22" s="516">
        <v>0</v>
      </c>
      <c r="M22" s="260"/>
    </row>
    <row r="23" spans="2:3542" x14ac:dyDescent="0.3">
      <c r="B23" s="543" t="s">
        <v>233</v>
      </c>
      <c r="C23" s="530">
        <f>C12+C13+C18+C19+C22</f>
        <v>5414398.3415000048</v>
      </c>
      <c r="D23" s="530">
        <f>D12+D13+D18+D19+D22</f>
        <v>9993562498.6930752</v>
      </c>
      <c r="E23" s="530">
        <f>E12+E13+E18+E19+E22</f>
        <v>4452362984.4523411</v>
      </c>
      <c r="F23" s="530">
        <f>F12+F13+F18+F19+F22</f>
        <v>14445925483.145416</v>
      </c>
      <c r="G23" s="540">
        <f>IFERROR(F23/C23,"-")</f>
        <v>2668.0573855124439</v>
      </c>
      <c r="H23" s="10"/>
      <c r="I23" s="530">
        <f>SUM(I12,I13,I18,I19,I22)</f>
        <v>113</v>
      </c>
      <c r="J23" s="530">
        <f>SUM(J12,J13,J18,J19,J22)</f>
        <v>39515.177000000003</v>
      </c>
      <c r="K23" s="540">
        <f>SUM(K12,K13,K18,K19,K22)</f>
        <v>32114864.409994613</v>
      </c>
      <c r="M23" s="260"/>
    </row>
    <row r="24" spans="2:3542" s="24" customFormat="1" ht="17.25" customHeight="1" x14ac:dyDescent="0.3">
      <c r="B24" s="611" t="s">
        <v>234</v>
      </c>
      <c r="C24" s="611"/>
      <c r="D24" s="611"/>
      <c r="E24" s="611"/>
      <c r="F24" s="611"/>
      <c r="G24" s="611"/>
    </row>
    <row r="25" spans="2:3542" s="24" customFormat="1" ht="17.25" customHeight="1" x14ac:dyDescent="0.3">
      <c r="B25" s="614" t="s">
        <v>235</v>
      </c>
      <c r="C25" s="614"/>
      <c r="D25" s="614"/>
      <c r="E25" s="614"/>
      <c r="F25" s="614"/>
      <c r="G25" s="614"/>
    </row>
    <row r="26" spans="2:3542" s="24" customFormat="1" ht="17.25" customHeight="1" x14ac:dyDescent="0.3">
      <c r="B26" s="522" t="s">
        <v>236</v>
      </c>
      <c r="C26" s="522"/>
      <c r="D26" s="522"/>
      <c r="E26" s="522"/>
      <c r="F26" s="522"/>
      <c r="G26" s="522"/>
    </row>
    <row r="27" spans="2:3542" s="21" customFormat="1" ht="13.5" customHeight="1" x14ac:dyDescent="0.3">
      <c r="B27" s="514"/>
      <c r="C27" s="514"/>
      <c r="D27" s="514"/>
      <c r="E27" s="514"/>
      <c r="F27" s="514"/>
      <c r="G27" s="514"/>
    </row>
    <row r="28" spans="2:3542" s="526" customFormat="1" ht="25.5" customHeight="1" x14ac:dyDescent="0.3">
      <c r="B28" s="613" t="s">
        <v>237</v>
      </c>
      <c r="C28" s="613"/>
      <c r="D28" s="613"/>
      <c r="E28" s="613"/>
      <c r="F28" s="613"/>
      <c r="G28" s="613"/>
      <c r="I28" s="538" t="s">
        <v>238</v>
      </c>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c r="BHB28" s="24"/>
      <c r="BHC28" s="24"/>
      <c r="BHD28" s="24"/>
      <c r="BHE28" s="24"/>
      <c r="BHF28" s="24"/>
      <c r="BHG28" s="24"/>
      <c r="BHH28" s="24"/>
      <c r="BHI28" s="24"/>
      <c r="BHJ28" s="24"/>
      <c r="BHK28" s="24"/>
      <c r="BHL28" s="24"/>
      <c r="BHM28" s="24"/>
      <c r="BHN28" s="24"/>
      <c r="BHO28" s="24"/>
      <c r="BHP28" s="24"/>
      <c r="BHQ28" s="24"/>
      <c r="BHR28" s="24"/>
      <c r="BHS28" s="24"/>
      <c r="BHT28" s="24"/>
      <c r="BHU28" s="24"/>
      <c r="BHV28" s="24"/>
      <c r="BHW28" s="24"/>
      <c r="BHX28" s="24"/>
      <c r="BHY28" s="24"/>
      <c r="BHZ28" s="24"/>
      <c r="BIA28" s="24"/>
      <c r="BIB28" s="24"/>
      <c r="BIC28" s="24"/>
      <c r="BID28" s="24"/>
      <c r="BIE28" s="24"/>
      <c r="BIF28" s="24"/>
      <c r="BIG28" s="24"/>
      <c r="BIH28" s="24"/>
      <c r="BII28" s="24"/>
      <c r="BIJ28" s="24"/>
      <c r="BIK28" s="24"/>
      <c r="BIL28" s="24"/>
      <c r="BIM28" s="24"/>
      <c r="BIN28" s="24"/>
      <c r="BIO28" s="24"/>
      <c r="BIP28" s="24"/>
      <c r="BIQ28" s="24"/>
      <c r="BIR28" s="24"/>
      <c r="BIS28" s="24"/>
      <c r="BIT28" s="24"/>
      <c r="BIU28" s="24"/>
      <c r="BIV28" s="24"/>
      <c r="BIW28" s="24"/>
      <c r="BIX28" s="24"/>
      <c r="BIY28" s="24"/>
      <c r="BIZ28" s="24"/>
      <c r="BJA28" s="24"/>
      <c r="BJB28" s="24"/>
      <c r="BJC28" s="24"/>
      <c r="BJD28" s="24"/>
      <c r="BJE28" s="24"/>
      <c r="BJF28" s="24"/>
      <c r="BJG28" s="24"/>
      <c r="BJH28" s="24"/>
      <c r="BJI28" s="24"/>
      <c r="BJJ28" s="24"/>
      <c r="BJK28" s="24"/>
      <c r="BJL28" s="24"/>
      <c r="BJM28" s="24"/>
      <c r="BJN28" s="24"/>
      <c r="BJO28" s="24"/>
      <c r="BJP28" s="24"/>
      <c r="BJQ28" s="24"/>
      <c r="BJR28" s="24"/>
      <c r="BJS28" s="24"/>
      <c r="BJT28" s="24"/>
      <c r="BJU28" s="24"/>
      <c r="BJV28" s="24"/>
      <c r="BJW28" s="24"/>
      <c r="BJX28" s="24"/>
      <c r="BJY28" s="24"/>
      <c r="BJZ28" s="24"/>
      <c r="BKA28" s="24"/>
      <c r="BKB28" s="24"/>
      <c r="BKC28" s="24"/>
      <c r="BKD28" s="24"/>
      <c r="BKE28" s="24"/>
      <c r="BKF28" s="24"/>
      <c r="BKG28" s="24"/>
      <c r="BKH28" s="24"/>
      <c r="BKI28" s="24"/>
      <c r="BKJ28" s="24"/>
      <c r="BKK28" s="24"/>
      <c r="BKL28" s="24"/>
      <c r="BKM28" s="24"/>
      <c r="BKN28" s="24"/>
      <c r="BKO28" s="24"/>
      <c r="BKP28" s="24"/>
      <c r="BKQ28" s="24"/>
      <c r="BKR28" s="24"/>
      <c r="BKS28" s="24"/>
      <c r="BKT28" s="24"/>
      <c r="BKU28" s="24"/>
      <c r="BKV28" s="24"/>
      <c r="BKW28" s="24"/>
      <c r="BKX28" s="24"/>
      <c r="BKY28" s="24"/>
      <c r="BKZ28" s="24"/>
      <c r="BLA28" s="24"/>
      <c r="BLB28" s="24"/>
      <c r="BLC28" s="24"/>
      <c r="BLD28" s="24"/>
      <c r="BLE28" s="24"/>
      <c r="BLF28" s="24"/>
      <c r="BLG28" s="24"/>
      <c r="BLH28" s="24"/>
      <c r="BLI28" s="24"/>
      <c r="BLJ28" s="24"/>
      <c r="BLK28" s="24"/>
      <c r="BLL28" s="24"/>
      <c r="BLM28" s="24"/>
      <c r="BLN28" s="24"/>
      <c r="BLO28" s="24"/>
      <c r="BLP28" s="24"/>
      <c r="BLQ28" s="24"/>
      <c r="BLR28" s="24"/>
      <c r="BLS28" s="24"/>
      <c r="BLT28" s="24"/>
      <c r="BLU28" s="24"/>
      <c r="BLV28" s="24"/>
      <c r="BLW28" s="24"/>
      <c r="BLX28" s="24"/>
      <c r="BLY28" s="24"/>
      <c r="BLZ28" s="24"/>
      <c r="BMA28" s="24"/>
      <c r="BMB28" s="24"/>
      <c r="BMC28" s="24"/>
      <c r="BMD28" s="24"/>
      <c r="BME28" s="24"/>
      <c r="BMF28" s="24"/>
      <c r="BMG28" s="24"/>
      <c r="BMH28" s="24"/>
      <c r="BMI28" s="24"/>
      <c r="BMJ28" s="24"/>
      <c r="BMK28" s="24"/>
      <c r="BML28" s="24"/>
      <c r="BMM28" s="24"/>
      <c r="BMN28" s="24"/>
      <c r="BMO28" s="24"/>
      <c r="BMP28" s="24"/>
      <c r="BMQ28" s="24"/>
      <c r="BMR28" s="24"/>
      <c r="BMS28" s="24"/>
      <c r="BMT28" s="24"/>
      <c r="BMU28" s="24"/>
      <c r="BMV28" s="24"/>
      <c r="BMW28" s="24"/>
      <c r="BMX28" s="24"/>
      <c r="BMY28" s="24"/>
      <c r="BMZ28" s="24"/>
      <c r="BNA28" s="24"/>
      <c r="BNB28" s="24"/>
      <c r="BNC28" s="24"/>
      <c r="BND28" s="24"/>
      <c r="BNE28" s="24"/>
      <c r="BNF28" s="24"/>
      <c r="BNG28" s="24"/>
      <c r="BNH28" s="24"/>
      <c r="BNI28" s="24"/>
      <c r="BNJ28" s="24"/>
      <c r="BNK28" s="24"/>
      <c r="BNL28" s="24"/>
      <c r="BNM28" s="24"/>
      <c r="BNN28" s="24"/>
      <c r="BNO28" s="24"/>
      <c r="BNP28" s="24"/>
      <c r="BNQ28" s="24"/>
      <c r="BNR28" s="24"/>
      <c r="BNS28" s="24"/>
      <c r="BNT28" s="24"/>
      <c r="BNU28" s="24"/>
      <c r="BNV28" s="24"/>
      <c r="BNW28" s="24"/>
      <c r="BNX28" s="24"/>
      <c r="BNY28" s="24"/>
      <c r="BNZ28" s="24"/>
      <c r="BOA28" s="24"/>
      <c r="BOB28" s="24"/>
      <c r="BOC28" s="24"/>
      <c r="BOD28" s="24"/>
      <c r="BOE28" s="24"/>
      <c r="BOF28" s="24"/>
      <c r="BOG28" s="24"/>
      <c r="BOH28" s="24"/>
      <c r="BOI28" s="24"/>
      <c r="BOJ28" s="24"/>
      <c r="BOK28" s="24"/>
      <c r="BOL28" s="24"/>
      <c r="BOM28" s="24"/>
      <c r="BON28" s="24"/>
      <c r="BOO28" s="24"/>
      <c r="BOP28" s="24"/>
      <c r="BOQ28" s="24"/>
      <c r="BOR28" s="24"/>
      <c r="BOS28" s="24"/>
      <c r="BOT28" s="24"/>
      <c r="BOU28" s="24"/>
      <c r="BOV28" s="24"/>
      <c r="BOW28" s="24"/>
      <c r="BOX28" s="24"/>
      <c r="BOY28" s="24"/>
      <c r="BOZ28" s="24"/>
      <c r="BPA28" s="24"/>
      <c r="BPB28" s="24"/>
      <c r="BPC28" s="24"/>
      <c r="BPD28" s="24"/>
      <c r="BPE28" s="24"/>
      <c r="BPF28" s="24"/>
      <c r="BPG28" s="24"/>
      <c r="BPH28" s="24"/>
      <c r="BPI28" s="24"/>
      <c r="BPJ28" s="24"/>
      <c r="BPK28" s="24"/>
      <c r="BPL28" s="24"/>
      <c r="BPM28" s="24"/>
      <c r="BPN28" s="24"/>
      <c r="BPO28" s="24"/>
      <c r="BPP28" s="24"/>
      <c r="BPQ28" s="24"/>
      <c r="BPR28" s="24"/>
      <c r="BPS28" s="24"/>
      <c r="BPT28" s="24"/>
      <c r="BPU28" s="24"/>
      <c r="BPV28" s="24"/>
      <c r="BPW28" s="24"/>
      <c r="BPX28" s="24"/>
      <c r="BPY28" s="24"/>
      <c r="BPZ28" s="24"/>
      <c r="BQA28" s="24"/>
      <c r="BQB28" s="24"/>
      <c r="BQC28" s="24"/>
      <c r="BQD28" s="24"/>
      <c r="BQE28" s="24"/>
      <c r="BQF28" s="24"/>
      <c r="BQG28" s="24"/>
      <c r="BQH28" s="24"/>
      <c r="BQI28" s="24"/>
      <c r="BQJ28" s="24"/>
      <c r="BQK28" s="24"/>
      <c r="BQL28" s="24"/>
      <c r="BQM28" s="24"/>
      <c r="BQN28" s="24"/>
      <c r="BQO28" s="24"/>
      <c r="BQP28" s="24"/>
      <c r="BQQ28" s="24"/>
      <c r="BQR28" s="24"/>
      <c r="BQS28" s="24"/>
      <c r="BQT28" s="24"/>
      <c r="BQU28" s="24"/>
      <c r="BQV28" s="24"/>
      <c r="BQW28" s="24"/>
      <c r="BQX28" s="24"/>
      <c r="BQY28" s="24"/>
      <c r="BQZ28" s="24"/>
      <c r="BRA28" s="24"/>
      <c r="BRB28" s="24"/>
      <c r="BRC28" s="24"/>
      <c r="BRD28" s="24"/>
      <c r="BRE28" s="24"/>
      <c r="BRF28" s="24"/>
      <c r="BRG28" s="24"/>
      <c r="BRH28" s="24"/>
      <c r="BRI28" s="24"/>
      <c r="BRJ28" s="24"/>
      <c r="BRK28" s="24"/>
      <c r="BRL28" s="24"/>
      <c r="BRM28" s="24"/>
      <c r="BRN28" s="24"/>
      <c r="BRO28" s="24"/>
      <c r="BRP28" s="24"/>
      <c r="BRQ28" s="24"/>
      <c r="BRR28" s="24"/>
      <c r="BRS28" s="24"/>
      <c r="BRT28" s="24"/>
      <c r="BRU28" s="24"/>
      <c r="BRV28" s="24"/>
      <c r="BRW28" s="24"/>
      <c r="BRX28" s="24"/>
      <c r="BRY28" s="24"/>
      <c r="BRZ28" s="24"/>
      <c r="BSA28" s="24"/>
      <c r="BSB28" s="24"/>
      <c r="BSC28" s="24"/>
      <c r="BSD28" s="24"/>
      <c r="BSE28" s="24"/>
      <c r="BSF28" s="24"/>
      <c r="BSG28" s="24"/>
      <c r="BSH28" s="24"/>
      <c r="BSI28" s="24"/>
      <c r="BSJ28" s="24"/>
      <c r="BSK28" s="24"/>
      <c r="BSL28" s="24"/>
      <c r="BSM28" s="24"/>
      <c r="BSN28" s="24"/>
      <c r="BSO28" s="24"/>
      <c r="BSP28" s="24"/>
      <c r="BSQ28" s="24"/>
      <c r="BSR28" s="24"/>
      <c r="BSS28" s="24"/>
      <c r="BST28" s="24"/>
      <c r="BSU28" s="24"/>
      <c r="BSV28" s="24"/>
      <c r="BSW28" s="24"/>
      <c r="BSX28" s="24"/>
      <c r="BSY28" s="24"/>
      <c r="BSZ28" s="24"/>
      <c r="BTA28" s="24"/>
      <c r="BTB28" s="24"/>
      <c r="BTC28" s="24"/>
      <c r="BTD28" s="24"/>
      <c r="BTE28" s="24"/>
      <c r="BTF28" s="24"/>
      <c r="BTG28" s="24"/>
      <c r="BTH28" s="24"/>
      <c r="BTI28" s="24"/>
      <c r="BTJ28" s="24"/>
      <c r="BTK28" s="24"/>
      <c r="BTL28" s="24"/>
      <c r="BTM28" s="24"/>
      <c r="BTN28" s="24"/>
      <c r="BTO28" s="24"/>
      <c r="BTP28" s="24"/>
      <c r="BTQ28" s="24"/>
      <c r="BTR28" s="24"/>
      <c r="BTS28" s="24"/>
      <c r="BTT28" s="24"/>
      <c r="BTU28" s="24"/>
      <c r="BTV28" s="24"/>
      <c r="BTW28" s="24"/>
      <c r="BTX28" s="24"/>
      <c r="BTY28" s="24"/>
      <c r="BTZ28" s="24"/>
      <c r="BUA28" s="24"/>
      <c r="BUB28" s="24"/>
      <c r="BUC28" s="24"/>
      <c r="BUD28" s="24"/>
      <c r="BUE28" s="24"/>
      <c r="BUF28" s="24"/>
      <c r="BUG28" s="24"/>
      <c r="BUH28" s="24"/>
      <c r="BUI28" s="24"/>
      <c r="BUJ28" s="24"/>
      <c r="BUK28" s="24"/>
      <c r="BUL28" s="24"/>
      <c r="BUM28" s="24"/>
      <c r="BUN28" s="24"/>
      <c r="BUO28" s="24"/>
      <c r="BUP28" s="24"/>
      <c r="BUQ28" s="24"/>
      <c r="BUR28" s="24"/>
      <c r="BUS28" s="24"/>
      <c r="BUT28" s="24"/>
      <c r="BUU28" s="24"/>
      <c r="BUV28" s="24"/>
      <c r="BUW28" s="24"/>
      <c r="BUX28" s="24"/>
      <c r="BUY28" s="24"/>
      <c r="BUZ28" s="24"/>
      <c r="BVA28" s="24"/>
      <c r="BVB28" s="24"/>
      <c r="BVC28" s="24"/>
      <c r="BVD28" s="24"/>
      <c r="BVE28" s="24"/>
      <c r="BVF28" s="24"/>
      <c r="BVG28" s="24"/>
      <c r="BVH28" s="24"/>
      <c r="BVI28" s="24"/>
      <c r="BVJ28" s="24"/>
      <c r="BVK28" s="24"/>
      <c r="BVL28" s="24"/>
      <c r="BVM28" s="24"/>
      <c r="BVN28" s="24"/>
      <c r="BVO28" s="24"/>
      <c r="BVP28" s="24"/>
      <c r="BVQ28" s="24"/>
      <c r="BVR28" s="24"/>
      <c r="BVS28" s="24"/>
      <c r="BVT28" s="24"/>
      <c r="BVU28" s="24"/>
      <c r="BVV28" s="24"/>
      <c r="BVW28" s="24"/>
      <c r="BVX28" s="24"/>
      <c r="BVY28" s="24"/>
      <c r="BVZ28" s="24"/>
      <c r="BWA28" s="24"/>
      <c r="BWB28" s="24"/>
      <c r="BWC28" s="24"/>
      <c r="BWD28" s="24"/>
      <c r="BWE28" s="24"/>
      <c r="BWF28" s="24"/>
      <c r="BWG28" s="24"/>
      <c r="BWH28" s="24"/>
      <c r="BWI28" s="24"/>
      <c r="BWJ28" s="24"/>
      <c r="BWK28" s="24"/>
      <c r="BWL28" s="24"/>
      <c r="BWM28" s="24"/>
      <c r="BWN28" s="24"/>
      <c r="BWO28" s="24"/>
      <c r="BWP28" s="24"/>
      <c r="BWQ28" s="24"/>
      <c r="BWR28" s="24"/>
      <c r="BWS28" s="24"/>
      <c r="BWT28" s="24"/>
      <c r="BWU28" s="24"/>
      <c r="BWV28" s="24"/>
      <c r="BWW28" s="24"/>
      <c r="BWX28" s="24"/>
      <c r="BWY28" s="24"/>
      <c r="BWZ28" s="24"/>
      <c r="BXA28" s="24"/>
      <c r="BXB28" s="24"/>
      <c r="BXC28" s="24"/>
      <c r="BXD28" s="24"/>
      <c r="BXE28" s="24"/>
      <c r="BXF28" s="24"/>
      <c r="BXG28" s="24"/>
      <c r="BXH28" s="24"/>
      <c r="BXI28" s="24"/>
      <c r="BXJ28" s="24"/>
      <c r="BXK28" s="24"/>
      <c r="BXL28" s="24"/>
      <c r="BXM28" s="24"/>
      <c r="BXN28" s="24"/>
      <c r="BXO28" s="24"/>
      <c r="BXP28" s="24"/>
      <c r="BXQ28" s="24"/>
      <c r="BXR28" s="24"/>
      <c r="BXS28" s="24"/>
      <c r="BXT28" s="24"/>
      <c r="BXU28" s="24"/>
      <c r="BXV28" s="24"/>
      <c r="BXW28" s="24"/>
      <c r="BXX28" s="24"/>
      <c r="BXY28" s="24"/>
      <c r="BXZ28" s="24"/>
      <c r="BYA28" s="24"/>
      <c r="BYB28" s="24"/>
      <c r="BYC28" s="24"/>
      <c r="BYD28" s="24"/>
      <c r="BYE28" s="24"/>
      <c r="BYF28" s="24"/>
      <c r="BYG28" s="24"/>
      <c r="BYH28" s="24"/>
      <c r="BYI28" s="24"/>
      <c r="BYJ28" s="24"/>
      <c r="BYK28" s="24"/>
      <c r="BYL28" s="24"/>
      <c r="BYM28" s="24"/>
      <c r="BYN28" s="24"/>
      <c r="BYO28" s="24"/>
      <c r="BYP28" s="24"/>
      <c r="BYQ28" s="24"/>
      <c r="BYR28" s="24"/>
      <c r="BYS28" s="24"/>
      <c r="BYT28" s="24"/>
      <c r="BYU28" s="24"/>
      <c r="BYV28" s="24"/>
      <c r="BYW28" s="24"/>
      <c r="BYX28" s="24"/>
      <c r="BYY28" s="24"/>
      <c r="BYZ28" s="24"/>
      <c r="BZA28" s="24"/>
      <c r="BZB28" s="24"/>
      <c r="BZC28" s="24"/>
      <c r="BZD28" s="24"/>
      <c r="BZE28" s="24"/>
      <c r="BZF28" s="24"/>
      <c r="BZG28" s="24"/>
      <c r="BZH28" s="24"/>
      <c r="BZI28" s="24"/>
      <c r="BZJ28" s="24"/>
      <c r="BZK28" s="24"/>
      <c r="BZL28" s="24"/>
      <c r="BZM28" s="24"/>
      <c r="BZN28" s="24"/>
      <c r="BZO28" s="24"/>
      <c r="BZP28" s="24"/>
      <c r="BZQ28" s="24"/>
      <c r="BZR28" s="24"/>
      <c r="BZS28" s="24"/>
      <c r="BZT28" s="24"/>
      <c r="BZU28" s="24"/>
      <c r="BZV28" s="24"/>
      <c r="BZW28" s="24"/>
      <c r="BZX28" s="24"/>
      <c r="BZY28" s="24"/>
      <c r="BZZ28" s="24"/>
      <c r="CAA28" s="24"/>
      <c r="CAB28" s="24"/>
      <c r="CAC28" s="24"/>
      <c r="CAD28" s="24"/>
      <c r="CAE28" s="24"/>
      <c r="CAF28" s="24"/>
      <c r="CAG28" s="24"/>
      <c r="CAH28" s="24"/>
      <c r="CAI28" s="24"/>
      <c r="CAJ28" s="24"/>
      <c r="CAK28" s="24"/>
      <c r="CAL28" s="24"/>
      <c r="CAM28" s="24"/>
      <c r="CAN28" s="24"/>
      <c r="CAO28" s="24"/>
      <c r="CAP28" s="24"/>
      <c r="CAQ28" s="24"/>
      <c r="CAR28" s="24"/>
      <c r="CAS28" s="24"/>
      <c r="CAT28" s="24"/>
      <c r="CAU28" s="24"/>
      <c r="CAV28" s="24"/>
      <c r="CAW28" s="24"/>
      <c r="CAX28" s="24"/>
      <c r="CAY28" s="24"/>
      <c r="CAZ28" s="24"/>
      <c r="CBA28" s="24"/>
      <c r="CBB28" s="24"/>
      <c r="CBC28" s="24"/>
      <c r="CBD28" s="24"/>
      <c r="CBE28" s="24"/>
      <c r="CBF28" s="24"/>
      <c r="CBG28" s="24"/>
      <c r="CBH28" s="24"/>
      <c r="CBI28" s="24"/>
      <c r="CBJ28" s="24"/>
      <c r="CBK28" s="24"/>
      <c r="CBL28" s="24"/>
      <c r="CBM28" s="24"/>
      <c r="CBN28" s="24"/>
      <c r="CBO28" s="24"/>
      <c r="CBP28" s="24"/>
      <c r="CBQ28" s="24"/>
      <c r="CBR28" s="24"/>
      <c r="CBS28" s="24"/>
      <c r="CBT28" s="24"/>
      <c r="CBU28" s="24"/>
      <c r="CBV28" s="24"/>
      <c r="CBW28" s="24"/>
      <c r="CBX28" s="24"/>
      <c r="CBY28" s="24"/>
      <c r="CBZ28" s="24"/>
      <c r="CCA28" s="24"/>
      <c r="CCB28" s="24"/>
      <c r="CCC28" s="24"/>
      <c r="CCD28" s="24"/>
      <c r="CCE28" s="24"/>
      <c r="CCF28" s="24"/>
      <c r="CCG28" s="24"/>
      <c r="CCH28" s="24"/>
      <c r="CCI28" s="24"/>
      <c r="CCJ28" s="24"/>
      <c r="CCK28" s="24"/>
      <c r="CCL28" s="24"/>
      <c r="CCM28" s="24"/>
      <c r="CCN28" s="24"/>
      <c r="CCO28" s="24"/>
      <c r="CCP28" s="24"/>
      <c r="CCQ28" s="24"/>
      <c r="CCR28" s="24"/>
      <c r="CCS28" s="24"/>
      <c r="CCT28" s="24"/>
      <c r="CCU28" s="24"/>
      <c r="CCV28" s="24"/>
      <c r="CCW28" s="24"/>
      <c r="CCX28" s="24"/>
      <c r="CCY28" s="24"/>
      <c r="CCZ28" s="24"/>
      <c r="CDA28" s="24"/>
      <c r="CDB28" s="24"/>
      <c r="CDC28" s="24"/>
      <c r="CDD28" s="24"/>
      <c r="CDE28" s="24"/>
      <c r="CDF28" s="24"/>
      <c r="CDG28" s="24"/>
      <c r="CDH28" s="24"/>
      <c r="CDI28" s="24"/>
      <c r="CDJ28" s="24"/>
      <c r="CDK28" s="24"/>
      <c r="CDL28" s="24"/>
      <c r="CDM28" s="24"/>
      <c r="CDN28" s="24"/>
      <c r="CDO28" s="24"/>
      <c r="CDP28" s="24"/>
      <c r="CDQ28" s="24"/>
      <c r="CDR28" s="24"/>
      <c r="CDS28" s="24"/>
      <c r="CDT28" s="24"/>
      <c r="CDU28" s="24"/>
      <c r="CDV28" s="24"/>
      <c r="CDW28" s="24"/>
      <c r="CDX28" s="24"/>
      <c r="CDY28" s="24"/>
      <c r="CDZ28" s="24"/>
      <c r="CEA28" s="24"/>
      <c r="CEB28" s="24"/>
      <c r="CEC28" s="24"/>
      <c r="CED28" s="24"/>
      <c r="CEE28" s="24"/>
      <c r="CEF28" s="24"/>
      <c r="CEG28" s="24"/>
      <c r="CEH28" s="24"/>
      <c r="CEI28" s="24"/>
      <c r="CEJ28" s="24"/>
      <c r="CEK28" s="24"/>
      <c r="CEL28" s="24"/>
      <c r="CEM28" s="24"/>
      <c r="CEN28" s="24"/>
      <c r="CEO28" s="24"/>
      <c r="CEP28" s="24"/>
      <c r="CEQ28" s="24"/>
      <c r="CER28" s="24"/>
      <c r="CES28" s="24"/>
      <c r="CET28" s="24"/>
      <c r="CEU28" s="24"/>
      <c r="CEV28" s="24"/>
      <c r="CEW28" s="24"/>
      <c r="CEX28" s="24"/>
      <c r="CEY28" s="24"/>
      <c r="CEZ28" s="24"/>
      <c r="CFA28" s="24"/>
      <c r="CFB28" s="24"/>
      <c r="CFC28" s="24"/>
      <c r="CFD28" s="24"/>
      <c r="CFE28" s="24"/>
      <c r="CFF28" s="24"/>
      <c r="CFG28" s="24"/>
      <c r="CFH28" s="24"/>
      <c r="CFI28" s="24"/>
      <c r="CFJ28" s="24"/>
      <c r="CFK28" s="24"/>
      <c r="CFL28" s="24"/>
      <c r="CFM28" s="24"/>
      <c r="CFN28" s="24"/>
      <c r="CFO28" s="24"/>
      <c r="CFP28" s="24"/>
      <c r="CFQ28" s="24"/>
      <c r="CFR28" s="24"/>
      <c r="CFS28" s="24"/>
      <c r="CFT28" s="24"/>
      <c r="CFU28" s="24"/>
      <c r="CFV28" s="24"/>
      <c r="CFW28" s="24"/>
      <c r="CFX28" s="24"/>
      <c r="CFY28" s="24"/>
      <c r="CFZ28" s="24"/>
      <c r="CGA28" s="24"/>
      <c r="CGB28" s="24"/>
      <c r="CGC28" s="24"/>
      <c r="CGD28" s="24"/>
      <c r="CGE28" s="24"/>
      <c r="CGF28" s="24"/>
      <c r="CGG28" s="24"/>
      <c r="CGH28" s="24"/>
      <c r="CGI28" s="24"/>
      <c r="CGJ28" s="24"/>
      <c r="CGK28" s="24"/>
      <c r="CGL28" s="24"/>
      <c r="CGM28" s="24"/>
      <c r="CGN28" s="24"/>
      <c r="CGO28" s="24"/>
      <c r="CGP28" s="24"/>
      <c r="CGQ28" s="24"/>
      <c r="CGR28" s="24"/>
      <c r="CGS28" s="24"/>
      <c r="CGT28" s="24"/>
      <c r="CGU28" s="24"/>
      <c r="CGV28" s="24"/>
      <c r="CGW28" s="24"/>
      <c r="CGX28" s="24"/>
      <c r="CGY28" s="24"/>
      <c r="CGZ28" s="24"/>
      <c r="CHA28" s="24"/>
      <c r="CHB28" s="24"/>
      <c r="CHC28" s="24"/>
      <c r="CHD28" s="24"/>
      <c r="CHE28" s="24"/>
      <c r="CHF28" s="24"/>
      <c r="CHG28" s="24"/>
      <c r="CHH28" s="24"/>
      <c r="CHI28" s="24"/>
      <c r="CHJ28" s="24"/>
      <c r="CHK28" s="24"/>
      <c r="CHL28" s="24"/>
      <c r="CHM28" s="24"/>
      <c r="CHN28" s="24"/>
      <c r="CHO28" s="24"/>
      <c r="CHP28" s="24"/>
      <c r="CHQ28" s="24"/>
      <c r="CHR28" s="24"/>
      <c r="CHS28" s="24"/>
      <c r="CHT28" s="24"/>
      <c r="CHU28" s="24"/>
      <c r="CHV28" s="24"/>
      <c r="CHW28" s="24"/>
      <c r="CHX28" s="24"/>
      <c r="CHY28" s="24"/>
      <c r="CHZ28" s="24"/>
      <c r="CIA28" s="24"/>
      <c r="CIB28" s="24"/>
      <c r="CIC28" s="24"/>
      <c r="CID28" s="24"/>
      <c r="CIE28" s="24"/>
      <c r="CIF28" s="24"/>
      <c r="CIG28" s="24"/>
      <c r="CIH28" s="24"/>
      <c r="CII28" s="24"/>
      <c r="CIJ28" s="24"/>
      <c r="CIK28" s="24"/>
      <c r="CIL28" s="24"/>
      <c r="CIM28" s="24"/>
      <c r="CIN28" s="24"/>
      <c r="CIO28" s="24"/>
      <c r="CIP28" s="24"/>
      <c r="CIQ28" s="24"/>
      <c r="CIR28" s="24"/>
      <c r="CIS28" s="24"/>
      <c r="CIT28" s="24"/>
      <c r="CIU28" s="24"/>
      <c r="CIV28" s="24"/>
      <c r="CIW28" s="24"/>
      <c r="CIX28" s="24"/>
      <c r="CIY28" s="24"/>
      <c r="CIZ28" s="24"/>
      <c r="CJA28" s="24"/>
      <c r="CJB28" s="24"/>
      <c r="CJC28" s="24"/>
      <c r="CJD28" s="24"/>
      <c r="CJE28" s="24"/>
      <c r="CJF28" s="24"/>
      <c r="CJG28" s="24"/>
      <c r="CJH28" s="24"/>
      <c r="CJI28" s="24"/>
      <c r="CJJ28" s="24"/>
      <c r="CJK28" s="24"/>
      <c r="CJL28" s="24"/>
      <c r="CJM28" s="24"/>
      <c r="CJN28" s="24"/>
      <c r="CJO28" s="24"/>
      <c r="CJP28" s="24"/>
      <c r="CJQ28" s="24"/>
      <c r="CJR28" s="24"/>
      <c r="CJS28" s="24"/>
      <c r="CJT28" s="24"/>
      <c r="CJU28" s="24"/>
      <c r="CJV28" s="24"/>
      <c r="CJW28" s="24"/>
      <c r="CJX28" s="24"/>
      <c r="CJY28" s="24"/>
      <c r="CJZ28" s="24"/>
      <c r="CKA28" s="24"/>
      <c r="CKB28" s="24"/>
      <c r="CKC28" s="24"/>
      <c r="CKD28" s="24"/>
      <c r="CKE28" s="24"/>
      <c r="CKF28" s="24"/>
      <c r="CKG28" s="24"/>
      <c r="CKH28" s="24"/>
      <c r="CKI28" s="24"/>
      <c r="CKJ28" s="24"/>
      <c r="CKK28" s="24"/>
      <c r="CKL28" s="24"/>
      <c r="CKM28" s="24"/>
      <c r="CKN28" s="24"/>
      <c r="CKO28" s="24"/>
      <c r="CKP28" s="24"/>
      <c r="CKQ28" s="24"/>
      <c r="CKR28" s="24"/>
      <c r="CKS28" s="24"/>
      <c r="CKT28" s="24"/>
      <c r="CKU28" s="24"/>
      <c r="CKV28" s="24"/>
      <c r="CKW28" s="24"/>
      <c r="CKX28" s="24"/>
      <c r="CKY28" s="24"/>
      <c r="CKZ28" s="24"/>
      <c r="CLA28" s="24"/>
      <c r="CLB28" s="24"/>
      <c r="CLC28" s="24"/>
      <c r="CLD28" s="24"/>
      <c r="CLE28" s="24"/>
      <c r="CLF28" s="24"/>
      <c r="CLG28" s="24"/>
      <c r="CLH28" s="24"/>
      <c r="CLI28" s="24"/>
      <c r="CLJ28" s="24"/>
      <c r="CLK28" s="24"/>
      <c r="CLL28" s="24"/>
      <c r="CLM28" s="24"/>
      <c r="CLN28" s="24"/>
      <c r="CLO28" s="24"/>
      <c r="CLP28" s="24"/>
      <c r="CLQ28" s="24"/>
      <c r="CLR28" s="24"/>
      <c r="CLS28" s="24"/>
      <c r="CLT28" s="24"/>
      <c r="CLU28" s="24"/>
      <c r="CLV28" s="24"/>
      <c r="CLW28" s="24"/>
      <c r="CLX28" s="24"/>
      <c r="CLY28" s="24"/>
      <c r="CLZ28" s="24"/>
      <c r="CMA28" s="24"/>
      <c r="CMB28" s="24"/>
      <c r="CMC28" s="24"/>
      <c r="CMD28" s="24"/>
      <c r="CME28" s="24"/>
      <c r="CMF28" s="24"/>
      <c r="CMG28" s="24"/>
      <c r="CMH28" s="24"/>
      <c r="CMI28" s="24"/>
      <c r="CMJ28" s="24"/>
      <c r="CMK28" s="24"/>
      <c r="CML28" s="24"/>
      <c r="CMM28" s="24"/>
      <c r="CMN28" s="24"/>
      <c r="CMO28" s="24"/>
      <c r="CMP28" s="24"/>
      <c r="CMQ28" s="24"/>
      <c r="CMR28" s="24"/>
      <c r="CMS28" s="24"/>
      <c r="CMT28" s="24"/>
      <c r="CMU28" s="24"/>
      <c r="CMV28" s="24"/>
      <c r="CMW28" s="24"/>
      <c r="CMX28" s="24"/>
      <c r="CMY28" s="24"/>
      <c r="CMZ28" s="24"/>
      <c r="CNA28" s="24"/>
      <c r="CNB28" s="24"/>
      <c r="CNC28" s="24"/>
      <c r="CND28" s="24"/>
      <c r="CNE28" s="24"/>
      <c r="CNF28" s="24"/>
      <c r="CNG28" s="24"/>
      <c r="CNH28" s="24"/>
      <c r="CNI28" s="24"/>
      <c r="CNJ28" s="24"/>
      <c r="CNK28" s="24"/>
      <c r="CNL28" s="24"/>
      <c r="CNM28" s="24"/>
      <c r="CNN28" s="24"/>
      <c r="CNO28" s="24"/>
      <c r="CNP28" s="24"/>
      <c r="CNQ28" s="24"/>
      <c r="CNR28" s="24"/>
      <c r="CNS28" s="24"/>
      <c r="CNT28" s="24"/>
      <c r="CNU28" s="24"/>
      <c r="CNV28" s="24"/>
      <c r="CNW28" s="24"/>
      <c r="CNX28" s="24"/>
      <c r="CNY28" s="24"/>
      <c r="CNZ28" s="24"/>
      <c r="COA28" s="24"/>
      <c r="COB28" s="24"/>
      <c r="COC28" s="24"/>
      <c r="COD28" s="24"/>
      <c r="COE28" s="24"/>
      <c r="COF28" s="24"/>
      <c r="COG28" s="24"/>
      <c r="COH28" s="24"/>
      <c r="COI28" s="24"/>
      <c r="COJ28" s="24"/>
      <c r="COK28" s="24"/>
      <c r="COL28" s="24"/>
      <c r="COM28" s="24"/>
      <c r="CON28" s="24"/>
      <c r="COO28" s="24"/>
      <c r="COP28" s="24"/>
      <c r="COQ28" s="24"/>
      <c r="COR28" s="24"/>
      <c r="COS28" s="24"/>
      <c r="COT28" s="24"/>
      <c r="COU28" s="24"/>
      <c r="COV28" s="24"/>
      <c r="COW28" s="24"/>
      <c r="COX28" s="24"/>
      <c r="COY28" s="24"/>
      <c r="COZ28" s="24"/>
      <c r="CPA28" s="24"/>
      <c r="CPB28" s="24"/>
      <c r="CPC28" s="24"/>
      <c r="CPD28" s="24"/>
      <c r="CPE28" s="24"/>
      <c r="CPF28" s="24"/>
      <c r="CPG28" s="24"/>
      <c r="CPH28" s="24"/>
      <c r="CPI28" s="24"/>
      <c r="CPJ28" s="24"/>
      <c r="CPK28" s="24"/>
      <c r="CPL28" s="24"/>
      <c r="CPM28" s="24"/>
      <c r="CPN28" s="24"/>
      <c r="CPO28" s="24"/>
      <c r="CPP28" s="24"/>
      <c r="CPQ28" s="24"/>
      <c r="CPR28" s="24"/>
      <c r="CPS28" s="24"/>
      <c r="CPT28" s="24"/>
      <c r="CPU28" s="24"/>
      <c r="CPV28" s="24"/>
      <c r="CPW28" s="24"/>
      <c r="CPX28" s="24"/>
      <c r="CPY28" s="24"/>
      <c r="CPZ28" s="24"/>
      <c r="CQA28" s="24"/>
      <c r="CQB28" s="24"/>
      <c r="CQC28" s="24"/>
      <c r="CQD28" s="24"/>
      <c r="CQE28" s="24"/>
      <c r="CQF28" s="24"/>
      <c r="CQG28" s="24"/>
      <c r="CQH28" s="24"/>
      <c r="CQI28" s="24"/>
      <c r="CQJ28" s="24"/>
      <c r="CQK28" s="24"/>
      <c r="CQL28" s="24"/>
      <c r="CQM28" s="24"/>
      <c r="CQN28" s="24"/>
      <c r="CQO28" s="24"/>
      <c r="CQP28" s="24"/>
      <c r="CQQ28" s="24"/>
      <c r="CQR28" s="24"/>
      <c r="CQS28" s="24"/>
      <c r="CQT28" s="24"/>
      <c r="CQU28" s="24"/>
      <c r="CQV28" s="24"/>
      <c r="CQW28" s="24"/>
      <c r="CQX28" s="24"/>
      <c r="CQY28" s="24"/>
      <c r="CQZ28" s="24"/>
      <c r="CRA28" s="24"/>
      <c r="CRB28" s="24"/>
      <c r="CRC28" s="24"/>
      <c r="CRD28" s="24"/>
      <c r="CRE28" s="24"/>
      <c r="CRF28" s="24"/>
      <c r="CRG28" s="24"/>
      <c r="CRH28" s="24"/>
      <c r="CRI28" s="24"/>
      <c r="CRJ28" s="24"/>
      <c r="CRK28" s="24"/>
      <c r="CRL28" s="24"/>
      <c r="CRM28" s="24"/>
      <c r="CRN28" s="24"/>
      <c r="CRO28" s="24"/>
      <c r="CRP28" s="24"/>
      <c r="CRQ28" s="24"/>
      <c r="CRR28" s="24"/>
      <c r="CRS28" s="24"/>
      <c r="CRT28" s="24"/>
      <c r="CRU28" s="24"/>
      <c r="CRV28" s="24"/>
      <c r="CRW28" s="24"/>
      <c r="CRX28" s="24"/>
      <c r="CRY28" s="24"/>
      <c r="CRZ28" s="24"/>
      <c r="CSA28" s="24"/>
      <c r="CSB28" s="24"/>
      <c r="CSC28" s="24"/>
      <c r="CSD28" s="24"/>
      <c r="CSE28" s="24"/>
      <c r="CSF28" s="24"/>
      <c r="CSG28" s="24"/>
      <c r="CSH28" s="24"/>
      <c r="CSI28" s="24"/>
      <c r="CSJ28" s="24"/>
      <c r="CSK28" s="24"/>
      <c r="CSL28" s="24"/>
      <c r="CSM28" s="24"/>
      <c r="CSN28" s="24"/>
      <c r="CSO28" s="24"/>
      <c r="CSP28" s="24"/>
      <c r="CSQ28" s="24"/>
      <c r="CSR28" s="24"/>
      <c r="CSS28" s="24"/>
      <c r="CST28" s="24"/>
      <c r="CSU28" s="24"/>
      <c r="CSV28" s="24"/>
      <c r="CSW28" s="24"/>
      <c r="CSX28" s="24"/>
      <c r="CSY28" s="24"/>
      <c r="CSZ28" s="24"/>
      <c r="CTA28" s="24"/>
      <c r="CTB28" s="24"/>
      <c r="CTC28" s="24"/>
      <c r="CTD28" s="24"/>
      <c r="CTE28" s="24"/>
      <c r="CTF28" s="24"/>
      <c r="CTG28" s="24"/>
      <c r="CTH28" s="24"/>
      <c r="CTI28" s="24"/>
      <c r="CTJ28" s="24"/>
      <c r="CTK28" s="24"/>
      <c r="CTL28" s="24"/>
      <c r="CTM28" s="24"/>
      <c r="CTN28" s="24"/>
      <c r="CTO28" s="24"/>
      <c r="CTP28" s="24"/>
      <c r="CTQ28" s="24"/>
      <c r="CTR28" s="24"/>
      <c r="CTS28" s="24"/>
      <c r="CTT28" s="24"/>
      <c r="CTU28" s="24"/>
      <c r="CTV28" s="24"/>
      <c r="CTW28" s="24"/>
      <c r="CTX28" s="24"/>
      <c r="CTY28" s="24"/>
      <c r="CTZ28" s="24"/>
      <c r="CUA28" s="24"/>
      <c r="CUB28" s="24"/>
      <c r="CUC28" s="24"/>
      <c r="CUD28" s="24"/>
      <c r="CUE28" s="24"/>
      <c r="CUF28" s="24"/>
      <c r="CUG28" s="24"/>
      <c r="CUH28" s="24"/>
      <c r="CUI28" s="24"/>
      <c r="CUJ28" s="24"/>
      <c r="CUK28" s="24"/>
      <c r="CUL28" s="24"/>
      <c r="CUM28" s="24"/>
      <c r="CUN28" s="24"/>
      <c r="CUO28" s="24"/>
      <c r="CUP28" s="24"/>
      <c r="CUQ28" s="24"/>
      <c r="CUR28" s="24"/>
      <c r="CUS28" s="24"/>
      <c r="CUT28" s="24"/>
      <c r="CUU28" s="24"/>
      <c r="CUV28" s="24"/>
      <c r="CUW28" s="24"/>
      <c r="CUX28" s="24"/>
      <c r="CUY28" s="24"/>
      <c r="CUZ28" s="24"/>
      <c r="CVA28" s="24"/>
      <c r="CVB28" s="24"/>
      <c r="CVC28" s="24"/>
      <c r="CVD28" s="24"/>
      <c r="CVE28" s="24"/>
      <c r="CVF28" s="24"/>
      <c r="CVG28" s="24"/>
      <c r="CVH28" s="24"/>
      <c r="CVI28" s="24"/>
      <c r="CVJ28" s="24"/>
      <c r="CVK28" s="24"/>
      <c r="CVL28" s="24"/>
      <c r="CVM28" s="24"/>
      <c r="CVN28" s="24"/>
      <c r="CVO28" s="24"/>
      <c r="CVP28" s="24"/>
      <c r="CVQ28" s="24"/>
      <c r="CVR28" s="24"/>
      <c r="CVS28" s="24"/>
      <c r="CVT28" s="24"/>
      <c r="CVU28" s="24"/>
      <c r="CVV28" s="24"/>
      <c r="CVW28" s="24"/>
      <c r="CVX28" s="24"/>
      <c r="CVY28" s="24"/>
      <c r="CVZ28" s="24"/>
      <c r="CWA28" s="24"/>
      <c r="CWB28" s="24"/>
      <c r="CWC28" s="24"/>
      <c r="CWD28" s="24"/>
      <c r="CWE28" s="24"/>
      <c r="CWF28" s="24"/>
      <c r="CWG28" s="24"/>
      <c r="CWH28" s="24"/>
      <c r="CWI28" s="24"/>
      <c r="CWJ28" s="24"/>
      <c r="CWK28" s="24"/>
      <c r="CWL28" s="24"/>
      <c r="CWM28" s="24"/>
      <c r="CWN28" s="24"/>
      <c r="CWO28" s="24"/>
      <c r="CWP28" s="24"/>
      <c r="CWQ28" s="24"/>
      <c r="CWR28" s="24"/>
      <c r="CWS28" s="24"/>
      <c r="CWT28" s="24"/>
      <c r="CWU28" s="24"/>
      <c r="CWV28" s="24"/>
      <c r="CWW28" s="24"/>
      <c r="CWX28" s="24"/>
      <c r="CWY28" s="24"/>
      <c r="CWZ28" s="24"/>
      <c r="CXA28" s="24"/>
      <c r="CXB28" s="24"/>
      <c r="CXC28" s="24"/>
      <c r="CXD28" s="24"/>
      <c r="CXE28" s="24"/>
      <c r="CXF28" s="24"/>
      <c r="CXG28" s="24"/>
      <c r="CXH28" s="24"/>
      <c r="CXI28" s="24"/>
      <c r="CXJ28" s="24"/>
      <c r="CXK28" s="24"/>
      <c r="CXL28" s="24"/>
      <c r="CXM28" s="24"/>
      <c r="CXN28" s="24"/>
      <c r="CXO28" s="24"/>
      <c r="CXP28" s="24"/>
      <c r="CXQ28" s="24"/>
      <c r="CXR28" s="24"/>
      <c r="CXS28" s="24"/>
      <c r="CXT28" s="24"/>
      <c r="CXU28" s="24"/>
      <c r="CXV28" s="24"/>
      <c r="CXW28" s="24"/>
      <c r="CXX28" s="24"/>
      <c r="CXY28" s="24"/>
      <c r="CXZ28" s="24"/>
      <c r="CYA28" s="24"/>
      <c r="CYB28" s="24"/>
      <c r="CYC28" s="24"/>
      <c r="CYD28" s="24"/>
      <c r="CYE28" s="24"/>
      <c r="CYF28" s="24"/>
      <c r="CYG28" s="24"/>
      <c r="CYH28" s="24"/>
      <c r="CYI28" s="24"/>
      <c r="CYJ28" s="24"/>
      <c r="CYK28" s="24"/>
      <c r="CYL28" s="24"/>
      <c r="CYM28" s="24"/>
      <c r="CYN28" s="24"/>
      <c r="CYO28" s="24"/>
      <c r="CYP28" s="24"/>
      <c r="CYQ28" s="24"/>
      <c r="CYR28" s="24"/>
      <c r="CYS28" s="24"/>
      <c r="CYT28" s="24"/>
      <c r="CYU28" s="24"/>
      <c r="CYV28" s="24"/>
      <c r="CYW28" s="24"/>
      <c r="CYX28" s="24"/>
      <c r="CYY28" s="24"/>
      <c r="CYZ28" s="24"/>
      <c r="CZA28" s="24"/>
      <c r="CZB28" s="24"/>
      <c r="CZC28" s="24"/>
      <c r="CZD28" s="24"/>
      <c r="CZE28" s="24"/>
      <c r="CZF28" s="24"/>
      <c r="CZG28" s="24"/>
      <c r="CZH28" s="24"/>
      <c r="CZI28" s="24"/>
      <c r="CZJ28" s="24"/>
      <c r="CZK28" s="24"/>
      <c r="CZL28" s="24"/>
      <c r="CZM28" s="24"/>
      <c r="CZN28" s="24"/>
      <c r="CZO28" s="24"/>
      <c r="CZP28" s="24"/>
      <c r="CZQ28" s="24"/>
      <c r="CZR28" s="24"/>
      <c r="CZS28" s="24"/>
      <c r="CZT28" s="24"/>
      <c r="CZU28" s="24"/>
      <c r="CZV28" s="24"/>
      <c r="CZW28" s="24"/>
      <c r="CZX28" s="24"/>
      <c r="CZY28" s="24"/>
      <c r="CZZ28" s="24"/>
      <c r="DAA28" s="24"/>
      <c r="DAB28" s="24"/>
      <c r="DAC28" s="24"/>
      <c r="DAD28" s="24"/>
      <c r="DAE28" s="24"/>
      <c r="DAF28" s="24"/>
      <c r="DAG28" s="24"/>
      <c r="DAH28" s="24"/>
      <c r="DAI28" s="24"/>
      <c r="DAJ28" s="24"/>
      <c r="DAK28" s="24"/>
      <c r="DAL28" s="24"/>
      <c r="DAM28" s="24"/>
      <c r="DAN28" s="24"/>
      <c r="DAO28" s="24"/>
      <c r="DAP28" s="24"/>
      <c r="DAQ28" s="24"/>
      <c r="DAR28" s="24"/>
      <c r="DAS28" s="24"/>
      <c r="DAT28" s="24"/>
      <c r="DAU28" s="24"/>
      <c r="DAV28" s="24"/>
      <c r="DAW28" s="24"/>
      <c r="DAX28" s="24"/>
      <c r="DAY28" s="24"/>
      <c r="DAZ28" s="24"/>
      <c r="DBA28" s="24"/>
      <c r="DBB28" s="24"/>
      <c r="DBC28" s="24"/>
      <c r="DBD28" s="24"/>
      <c r="DBE28" s="24"/>
      <c r="DBF28" s="24"/>
      <c r="DBG28" s="24"/>
      <c r="DBH28" s="24"/>
      <c r="DBI28" s="24"/>
      <c r="DBJ28" s="24"/>
      <c r="DBK28" s="24"/>
      <c r="DBL28" s="24"/>
      <c r="DBM28" s="24"/>
      <c r="DBN28" s="24"/>
      <c r="DBO28" s="24"/>
      <c r="DBP28" s="24"/>
      <c r="DBQ28" s="24"/>
      <c r="DBR28" s="24"/>
      <c r="DBS28" s="24"/>
      <c r="DBT28" s="24"/>
      <c r="DBU28" s="24"/>
      <c r="DBV28" s="24"/>
      <c r="DBW28" s="24"/>
      <c r="DBX28" s="24"/>
      <c r="DBY28" s="24"/>
      <c r="DBZ28" s="24"/>
      <c r="DCA28" s="24"/>
      <c r="DCB28" s="24"/>
      <c r="DCC28" s="24"/>
      <c r="DCD28" s="24"/>
      <c r="DCE28" s="24"/>
      <c r="DCF28" s="24"/>
      <c r="DCG28" s="24"/>
      <c r="DCH28" s="24"/>
      <c r="DCI28" s="24"/>
      <c r="DCJ28" s="24"/>
      <c r="DCK28" s="24"/>
      <c r="DCL28" s="24"/>
      <c r="DCM28" s="24"/>
      <c r="DCN28" s="24"/>
      <c r="DCO28" s="24"/>
      <c r="DCP28" s="24"/>
      <c r="DCQ28" s="24"/>
      <c r="DCR28" s="24"/>
      <c r="DCS28" s="24"/>
      <c r="DCT28" s="24"/>
      <c r="DCU28" s="24"/>
      <c r="DCV28" s="24"/>
      <c r="DCW28" s="24"/>
      <c r="DCX28" s="24"/>
      <c r="DCY28" s="24"/>
      <c r="DCZ28" s="24"/>
      <c r="DDA28" s="24"/>
      <c r="DDB28" s="24"/>
      <c r="DDC28" s="24"/>
      <c r="DDD28" s="24"/>
      <c r="DDE28" s="24"/>
      <c r="DDF28" s="24"/>
      <c r="DDG28" s="24"/>
      <c r="DDH28" s="24"/>
      <c r="DDI28" s="24"/>
      <c r="DDJ28" s="24"/>
      <c r="DDK28" s="24"/>
      <c r="DDL28" s="24"/>
      <c r="DDM28" s="24"/>
      <c r="DDN28" s="24"/>
      <c r="DDO28" s="24"/>
      <c r="DDP28" s="24"/>
      <c r="DDQ28" s="24"/>
      <c r="DDR28" s="24"/>
      <c r="DDS28" s="24"/>
      <c r="DDT28" s="24"/>
      <c r="DDU28" s="24"/>
      <c r="DDV28" s="24"/>
      <c r="DDW28" s="24"/>
      <c r="DDX28" s="24"/>
      <c r="DDY28" s="24"/>
      <c r="DDZ28" s="24"/>
      <c r="DEA28" s="24"/>
      <c r="DEB28" s="24"/>
      <c r="DEC28" s="24"/>
      <c r="DED28" s="24"/>
      <c r="DEE28" s="24"/>
      <c r="DEF28" s="24"/>
      <c r="DEG28" s="24"/>
      <c r="DEH28" s="24"/>
      <c r="DEI28" s="24"/>
      <c r="DEJ28" s="24"/>
      <c r="DEK28" s="24"/>
      <c r="DEL28" s="24"/>
      <c r="DEM28" s="24"/>
      <c r="DEN28" s="24"/>
      <c r="DEO28" s="24"/>
      <c r="DEP28" s="24"/>
      <c r="DEQ28" s="24"/>
      <c r="DER28" s="24"/>
      <c r="DES28" s="24"/>
      <c r="DET28" s="24"/>
      <c r="DEU28" s="24"/>
      <c r="DEV28" s="24"/>
      <c r="DEW28" s="24"/>
      <c r="DEX28" s="24"/>
      <c r="DEY28" s="24"/>
      <c r="DEZ28" s="24"/>
      <c r="DFA28" s="24"/>
      <c r="DFB28" s="24"/>
      <c r="DFC28" s="24"/>
      <c r="DFD28" s="24"/>
      <c r="DFE28" s="24"/>
      <c r="DFF28" s="24"/>
      <c r="DFG28" s="24"/>
      <c r="DFH28" s="24"/>
      <c r="DFI28" s="24"/>
      <c r="DFJ28" s="24"/>
      <c r="DFK28" s="24"/>
      <c r="DFL28" s="24"/>
      <c r="DFM28" s="24"/>
      <c r="DFN28" s="24"/>
      <c r="DFO28" s="24"/>
      <c r="DFP28" s="24"/>
      <c r="DFQ28" s="24"/>
      <c r="DFR28" s="24"/>
      <c r="DFS28" s="24"/>
      <c r="DFT28" s="24"/>
      <c r="DFU28" s="24"/>
      <c r="DFV28" s="24"/>
      <c r="DFW28" s="24"/>
      <c r="DFX28" s="24"/>
      <c r="DFY28" s="24"/>
      <c r="DFZ28" s="24"/>
      <c r="DGA28" s="24"/>
      <c r="DGB28" s="24"/>
      <c r="DGC28" s="24"/>
      <c r="DGD28" s="24"/>
      <c r="DGE28" s="24"/>
      <c r="DGF28" s="24"/>
      <c r="DGG28" s="24"/>
      <c r="DGH28" s="24"/>
      <c r="DGI28" s="24"/>
      <c r="DGJ28" s="24"/>
      <c r="DGK28" s="24"/>
      <c r="DGL28" s="24"/>
      <c r="DGM28" s="24"/>
      <c r="DGN28" s="24"/>
      <c r="DGO28" s="24"/>
      <c r="DGP28" s="24"/>
      <c r="DGQ28" s="24"/>
      <c r="DGR28" s="24"/>
      <c r="DGS28" s="24"/>
      <c r="DGT28" s="24"/>
      <c r="DGU28" s="24"/>
      <c r="DGV28" s="24"/>
      <c r="DGW28" s="24"/>
      <c r="DGX28" s="24"/>
      <c r="DGY28" s="24"/>
      <c r="DGZ28" s="24"/>
      <c r="DHA28" s="24"/>
      <c r="DHB28" s="24"/>
      <c r="DHC28" s="24"/>
      <c r="DHD28" s="24"/>
      <c r="DHE28" s="24"/>
      <c r="DHF28" s="24"/>
      <c r="DHG28" s="24"/>
      <c r="DHH28" s="24"/>
      <c r="DHI28" s="24"/>
      <c r="DHJ28" s="24"/>
      <c r="DHK28" s="24"/>
      <c r="DHL28" s="24"/>
      <c r="DHM28" s="24"/>
      <c r="DHN28" s="24"/>
      <c r="DHO28" s="24"/>
      <c r="DHP28" s="24"/>
      <c r="DHQ28" s="24"/>
      <c r="DHR28" s="24"/>
      <c r="DHS28" s="24"/>
      <c r="DHT28" s="24"/>
      <c r="DHU28" s="24"/>
      <c r="DHV28" s="24"/>
      <c r="DHW28" s="24"/>
      <c r="DHX28" s="24"/>
      <c r="DHY28" s="24"/>
      <c r="DHZ28" s="24"/>
      <c r="DIA28" s="24"/>
      <c r="DIB28" s="24"/>
      <c r="DIC28" s="24"/>
      <c r="DID28" s="24"/>
      <c r="DIE28" s="24"/>
      <c r="DIF28" s="24"/>
      <c r="DIG28" s="24"/>
      <c r="DIH28" s="24"/>
      <c r="DII28" s="24"/>
      <c r="DIJ28" s="24"/>
      <c r="DIK28" s="24"/>
      <c r="DIL28" s="24"/>
      <c r="DIM28" s="24"/>
      <c r="DIN28" s="24"/>
      <c r="DIO28" s="24"/>
      <c r="DIP28" s="24"/>
      <c r="DIQ28" s="24"/>
      <c r="DIR28" s="24"/>
      <c r="DIS28" s="24"/>
      <c r="DIT28" s="24"/>
      <c r="DIU28" s="24"/>
      <c r="DIV28" s="24"/>
      <c r="DIW28" s="24"/>
      <c r="DIX28" s="24"/>
      <c r="DIY28" s="24"/>
      <c r="DIZ28" s="24"/>
      <c r="DJA28" s="24"/>
      <c r="DJB28" s="24"/>
      <c r="DJC28" s="24"/>
      <c r="DJD28" s="24"/>
      <c r="DJE28" s="24"/>
      <c r="DJF28" s="24"/>
      <c r="DJG28" s="24"/>
      <c r="DJH28" s="24"/>
      <c r="DJI28" s="24"/>
      <c r="DJJ28" s="24"/>
      <c r="DJK28" s="24"/>
      <c r="DJL28" s="24"/>
      <c r="DJM28" s="24"/>
      <c r="DJN28" s="24"/>
      <c r="DJO28" s="24"/>
      <c r="DJP28" s="24"/>
      <c r="DJQ28" s="24"/>
      <c r="DJR28" s="24"/>
      <c r="DJS28" s="24"/>
      <c r="DJT28" s="24"/>
      <c r="DJU28" s="24"/>
      <c r="DJV28" s="24"/>
      <c r="DJW28" s="24"/>
      <c r="DJX28" s="24"/>
      <c r="DJY28" s="24"/>
      <c r="DJZ28" s="24"/>
      <c r="DKA28" s="24"/>
      <c r="DKB28" s="24"/>
      <c r="DKC28" s="24"/>
      <c r="DKD28" s="24"/>
      <c r="DKE28" s="24"/>
      <c r="DKF28" s="24"/>
      <c r="DKG28" s="24"/>
      <c r="DKH28" s="24"/>
      <c r="DKI28" s="24"/>
      <c r="DKJ28" s="24"/>
      <c r="DKK28" s="24"/>
      <c r="DKL28" s="24"/>
      <c r="DKM28" s="24"/>
      <c r="DKN28" s="24"/>
      <c r="DKO28" s="24"/>
      <c r="DKP28" s="24"/>
      <c r="DKQ28" s="24"/>
      <c r="DKR28" s="24"/>
      <c r="DKS28" s="24"/>
      <c r="DKT28" s="24"/>
      <c r="DKU28" s="24"/>
      <c r="DKV28" s="24"/>
      <c r="DKW28" s="24"/>
      <c r="DKX28" s="24"/>
      <c r="DKY28" s="24"/>
      <c r="DKZ28" s="24"/>
      <c r="DLA28" s="24"/>
      <c r="DLB28" s="24"/>
      <c r="DLC28" s="24"/>
      <c r="DLD28" s="24"/>
      <c r="DLE28" s="24"/>
      <c r="DLF28" s="24"/>
      <c r="DLG28" s="24"/>
      <c r="DLH28" s="24"/>
      <c r="DLI28" s="24"/>
      <c r="DLJ28" s="24"/>
      <c r="DLK28" s="24"/>
      <c r="DLL28" s="24"/>
      <c r="DLM28" s="24"/>
      <c r="DLN28" s="24"/>
      <c r="DLO28" s="24"/>
      <c r="DLP28" s="24"/>
      <c r="DLQ28" s="24"/>
      <c r="DLR28" s="24"/>
      <c r="DLS28" s="24"/>
      <c r="DLT28" s="24"/>
      <c r="DLU28" s="24"/>
      <c r="DLV28" s="24"/>
      <c r="DLW28" s="24"/>
      <c r="DLX28" s="24"/>
      <c r="DLY28" s="24"/>
      <c r="DLZ28" s="24"/>
      <c r="DMA28" s="24"/>
      <c r="DMB28" s="24"/>
      <c r="DMC28" s="24"/>
      <c r="DMD28" s="24"/>
      <c r="DME28" s="24"/>
      <c r="DMF28" s="24"/>
      <c r="DMG28" s="24"/>
      <c r="DMH28" s="24"/>
      <c r="DMI28" s="24"/>
      <c r="DMJ28" s="24"/>
      <c r="DMK28" s="24"/>
      <c r="DML28" s="24"/>
      <c r="DMM28" s="24"/>
      <c r="DMN28" s="24"/>
      <c r="DMO28" s="24"/>
      <c r="DMP28" s="24"/>
      <c r="DMQ28" s="24"/>
      <c r="DMR28" s="24"/>
      <c r="DMS28" s="24"/>
      <c r="DMT28" s="24"/>
      <c r="DMU28" s="24"/>
      <c r="DMV28" s="24"/>
      <c r="DMW28" s="24"/>
      <c r="DMX28" s="24"/>
      <c r="DMY28" s="24"/>
      <c r="DMZ28" s="24"/>
      <c r="DNA28" s="24"/>
      <c r="DNB28" s="24"/>
      <c r="DNC28" s="24"/>
      <c r="DND28" s="24"/>
      <c r="DNE28" s="24"/>
      <c r="DNF28" s="24"/>
      <c r="DNG28" s="24"/>
      <c r="DNH28" s="24"/>
      <c r="DNI28" s="24"/>
      <c r="DNJ28" s="24"/>
      <c r="DNK28" s="24"/>
      <c r="DNL28" s="24"/>
      <c r="DNM28" s="24"/>
      <c r="DNN28" s="24"/>
      <c r="DNO28" s="24"/>
      <c r="DNP28" s="24"/>
      <c r="DNQ28" s="24"/>
      <c r="DNR28" s="24"/>
      <c r="DNS28" s="24"/>
      <c r="DNT28" s="24"/>
      <c r="DNU28" s="24"/>
      <c r="DNV28" s="24"/>
      <c r="DNW28" s="24"/>
      <c r="DNX28" s="24"/>
      <c r="DNY28" s="24"/>
      <c r="DNZ28" s="24"/>
      <c r="DOA28" s="24"/>
      <c r="DOB28" s="24"/>
      <c r="DOC28" s="24"/>
      <c r="DOD28" s="24"/>
      <c r="DOE28" s="24"/>
      <c r="DOF28" s="24"/>
      <c r="DOG28" s="24"/>
      <c r="DOH28" s="24"/>
      <c r="DOI28" s="24"/>
      <c r="DOJ28" s="24"/>
      <c r="DOK28" s="24"/>
      <c r="DOL28" s="24"/>
      <c r="DOM28" s="24"/>
      <c r="DON28" s="24"/>
      <c r="DOO28" s="24"/>
      <c r="DOP28" s="24"/>
      <c r="DOQ28" s="24"/>
      <c r="DOR28" s="24"/>
      <c r="DOS28" s="24"/>
      <c r="DOT28" s="24"/>
      <c r="DOU28" s="24"/>
      <c r="DOV28" s="24"/>
      <c r="DOW28" s="24"/>
      <c r="DOX28" s="24"/>
      <c r="DOY28" s="24"/>
      <c r="DOZ28" s="24"/>
      <c r="DPA28" s="24"/>
      <c r="DPB28" s="24"/>
      <c r="DPC28" s="24"/>
      <c r="DPD28" s="24"/>
      <c r="DPE28" s="24"/>
      <c r="DPF28" s="24"/>
      <c r="DPG28" s="24"/>
      <c r="DPH28" s="24"/>
      <c r="DPI28" s="24"/>
      <c r="DPJ28" s="24"/>
      <c r="DPK28" s="24"/>
      <c r="DPL28" s="24"/>
      <c r="DPM28" s="24"/>
      <c r="DPN28" s="24"/>
      <c r="DPO28" s="24"/>
      <c r="DPP28" s="24"/>
      <c r="DPQ28" s="24"/>
      <c r="DPR28" s="24"/>
      <c r="DPS28" s="24"/>
      <c r="DPT28" s="24"/>
      <c r="DPU28" s="24"/>
      <c r="DPV28" s="24"/>
      <c r="DPW28" s="24"/>
      <c r="DPX28" s="24"/>
      <c r="DPY28" s="24"/>
      <c r="DPZ28" s="24"/>
      <c r="DQA28" s="24"/>
      <c r="DQB28" s="24"/>
      <c r="DQC28" s="24"/>
      <c r="DQD28" s="24"/>
      <c r="DQE28" s="24"/>
      <c r="DQF28" s="24"/>
      <c r="DQG28" s="24"/>
      <c r="DQH28" s="24"/>
      <c r="DQI28" s="24"/>
      <c r="DQJ28" s="24"/>
      <c r="DQK28" s="24"/>
      <c r="DQL28" s="24"/>
      <c r="DQM28" s="24"/>
      <c r="DQN28" s="24"/>
      <c r="DQO28" s="24"/>
      <c r="DQP28" s="24"/>
      <c r="DQQ28" s="24"/>
      <c r="DQR28" s="24"/>
      <c r="DQS28" s="24"/>
      <c r="DQT28" s="24"/>
      <c r="DQU28" s="24"/>
      <c r="DQV28" s="24"/>
      <c r="DQW28" s="24"/>
      <c r="DQX28" s="24"/>
      <c r="DQY28" s="24"/>
      <c r="DQZ28" s="24"/>
      <c r="DRA28" s="24"/>
      <c r="DRB28" s="24"/>
      <c r="DRC28" s="24"/>
      <c r="DRD28" s="24"/>
      <c r="DRE28" s="24"/>
      <c r="DRF28" s="24"/>
      <c r="DRG28" s="24"/>
      <c r="DRH28" s="24"/>
      <c r="DRI28" s="24"/>
      <c r="DRJ28" s="24"/>
      <c r="DRK28" s="24"/>
      <c r="DRL28" s="24"/>
      <c r="DRM28" s="24"/>
      <c r="DRN28" s="24"/>
      <c r="DRO28" s="24"/>
      <c r="DRP28" s="24"/>
      <c r="DRQ28" s="24"/>
      <c r="DRR28" s="24"/>
      <c r="DRS28" s="24"/>
      <c r="DRT28" s="24"/>
      <c r="DRU28" s="24"/>
      <c r="DRV28" s="24"/>
      <c r="DRW28" s="24"/>
      <c r="DRX28" s="24"/>
      <c r="DRY28" s="24"/>
      <c r="DRZ28" s="24"/>
      <c r="DSA28" s="24"/>
      <c r="DSB28" s="24"/>
      <c r="DSC28" s="24"/>
      <c r="DSD28" s="24"/>
      <c r="DSE28" s="24"/>
      <c r="DSF28" s="24"/>
      <c r="DSG28" s="24"/>
      <c r="DSH28" s="24"/>
      <c r="DSI28" s="24"/>
      <c r="DSJ28" s="24"/>
      <c r="DSK28" s="24"/>
      <c r="DSL28" s="24"/>
      <c r="DSM28" s="24"/>
      <c r="DSN28" s="24"/>
      <c r="DSO28" s="24"/>
      <c r="DSP28" s="24"/>
      <c r="DSQ28" s="24"/>
      <c r="DSR28" s="24"/>
      <c r="DSS28" s="24"/>
      <c r="DST28" s="24"/>
      <c r="DSU28" s="24"/>
      <c r="DSV28" s="24"/>
      <c r="DSW28" s="24"/>
      <c r="DSX28" s="24"/>
      <c r="DSY28" s="24"/>
      <c r="DSZ28" s="24"/>
      <c r="DTA28" s="24"/>
      <c r="DTB28" s="24"/>
      <c r="DTC28" s="24"/>
      <c r="DTD28" s="24"/>
      <c r="DTE28" s="24"/>
      <c r="DTF28" s="24"/>
      <c r="DTG28" s="24"/>
      <c r="DTH28" s="24"/>
      <c r="DTI28" s="24"/>
      <c r="DTJ28" s="24"/>
      <c r="DTK28" s="24"/>
      <c r="DTL28" s="24"/>
      <c r="DTM28" s="24"/>
      <c r="DTN28" s="24"/>
      <c r="DTO28" s="24"/>
      <c r="DTP28" s="24"/>
      <c r="DTQ28" s="24"/>
      <c r="DTR28" s="24"/>
      <c r="DTS28" s="24"/>
      <c r="DTT28" s="24"/>
      <c r="DTU28" s="24"/>
      <c r="DTV28" s="24"/>
      <c r="DTW28" s="24"/>
      <c r="DTX28" s="24"/>
      <c r="DTY28" s="24"/>
      <c r="DTZ28" s="24"/>
      <c r="DUA28" s="24"/>
      <c r="DUB28" s="24"/>
      <c r="DUC28" s="24"/>
      <c r="DUD28" s="24"/>
      <c r="DUE28" s="24"/>
      <c r="DUF28" s="24"/>
      <c r="DUG28" s="24"/>
      <c r="DUH28" s="24"/>
      <c r="DUI28" s="24"/>
      <c r="DUJ28" s="24"/>
      <c r="DUK28" s="24"/>
      <c r="DUL28" s="24"/>
      <c r="DUM28" s="24"/>
      <c r="DUN28" s="24"/>
      <c r="DUO28" s="24"/>
      <c r="DUP28" s="24"/>
      <c r="DUQ28" s="24"/>
      <c r="DUR28" s="24"/>
      <c r="DUS28" s="24"/>
      <c r="DUT28" s="24"/>
      <c r="DUU28" s="24"/>
      <c r="DUV28" s="24"/>
      <c r="DUW28" s="24"/>
      <c r="DUX28" s="24"/>
      <c r="DUY28" s="24"/>
      <c r="DUZ28" s="24"/>
      <c r="DVA28" s="24"/>
      <c r="DVB28" s="24"/>
      <c r="DVC28" s="24"/>
      <c r="DVD28" s="24"/>
      <c r="DVE28" s="24"/>
      <c r="DVF28" s="24"/>
      <c r="DVG28" s="24"/>
      <c r="DVH28" s="24"/>
      <c r="DVI28" s="24"/>
      <c r="DVJ28" s="24"/>
      <c r="DVK28" s="24"/>
      <c r="DVL28" s="24"/>
      <c r="DVM28" s="24"/>
      <c r="DVN28" s="24"/>
      <c r="DVO28" s="24"/>
      <c r="DVP28" s="24"/>
      <c r="DVQ28" s="24"/>
      <c r="DVR28" s="24"/>
      <c r="DVS28" s="24"/>
      <c r="DVT28" s="24"/>
      <c r="DVU28" s="24"/>
      <c r="DVV28" s="24"/>
      <c r="DVW28" s="24"/>
      <c r="DVX28" s="24"/>
      <c r="DVY28" s="24"/>
      <c r="DVZ28" s="24"/>
      <c r="DWA28" s="24"/>
      <c r="DWB28" s="24"/>
      <c r="DWC28" s="24"/>
      <c r="DWD28" s="24"/>
      <c r="DWE28" s="24"/>
      <c r="DWF28" s="24"/>
      <c r="DWG28" s="24"/>
      <c r="DWH28" s="24"/>
      <c r="DWI28" s="24"/>
      <c r="DWJ28" s="24"/>
      <c r="DWK28" s="24"/>
      <c r="DWL28" s="24"/>
      <c r="DWM28" s="24"/>
      <c r="DWN28" s="24"/>
      <c r="DWO28" s="24"/>
      <c r="DWP28" s="24"/>
      <c r="DWQ28" s="24"/>
      <c r="DWR28" s="24"/>
      <c r="DWS28" s="24"/>
      <c r="DWT28" s="24"/>
      <c r="DWU28" s="24"/>
      <c r="DWV28" s="24"/>
      <c r="DWW28" s="24"/>
      <c r="DWX28" s="24"/>
      <c r="DWY28" s="24"/>
      <c r="DWZ28" s="24"/>
      <c r="DXA28" s="24"/>
      <c r="DXB28" s="24"/>
      <c r="DXC28" s="24"/>
      <c r="DXD28" s="24"/>
      <c r="DXE28" s="24"/>
      <c r="DXF28" s="24"/>
      <c r="DXG28" s="24"/>
      <c r="DXH28" s="24"/>
      <c r="DXI28" s="24"/>
      <c r="DXJ28" s="24"/>
      <c r="DXK28" s="24"/>
      <c r="DXL28" s="24"/>
      <c r="DXM28" s="24"/>
      <c r="DXN28" s="24"/>
      <c r="DXO28" s="24"/>
      <c r="DXP28" s="24"/>
      <c r="DXQ28" s="24"/>
      <c r="DXR28" s="24"/>
      <c r="DXS28" s="24"/>
      <c r="DXT28" s="24"/>
      <c r="DXU28" s="24"/>
      <c r="DXV28" s="24"/>
      <c r="DXW28" s="24"/>
      <c r="DXX28" s="24"/>
      <c r="DXY28" s="24"/>
      <c r="DXZ28" s="24"/>
      <c r="DYA28" s="24"/>
      <c r="DYB28" s="24"/>
      <c r="DYC28" s="24"/>
      <c r="DYD28" s="24"/>
      <c r="DYE28" s="24"/>
      <c r="DYF28" s="24"/>
      <c r="DYG28" s="24"/>
      <c r="DYH28" s="24"/>
      <c r="DYI28" s="24"/>
      <c r="DYJ28" s="24"/>
      <c r="DYK28" s="24"/>
      <c r="DYL28" s="24"/>
      <c r="DYM28" s="24"/>
      <c r="DYN28" s="24"/>
      <c r="DYO28" s="24"/>
      <c r="DYP28" s="24"/>
      <c r="DYQ28" s="24"/>
      <c r="DYR28" s="24"/>
      <c r="DYS28" s="24"/>
      <c r="DYT28" s="24"/>
      <c r="DYU28" s="24"/>
      <c r="DYV28" s="24"/>
      <c r="DYW28" s="24"/>
      <c r="DYX28" s="24"/>
      <c r="DYY28" s="24"/>
      <c r="DYZ28" s="24"/>
      <c r="DZA28" s="24"/>
      <c r="DZB28" s="24"/>
      <c r="DZC28" s="24"/>
      <c r="DZD28" s="24"/>
      <c r="DZE28" s="24"/>
      <c r="DZF28" s="24"/>
      <c r="DZG28" s="24"/>
      <c r="DZH28" s="24"/>
      <c r="DZI28" s="24"/>
      <c r="DZJ28" s="24"/>
      <c r="DZK28" s="24"/>
      <c r="DZL28" s="24"/>
      <c r="DZM28" s="24"/>
      <c r="DZN28" s="24"/>
      <c r="DZO28" s="24"/>
      <c r="DZP28" s="24"/>
      <c r="DZQ28" s="24"/>
      <c r="DZR28" s="24"/>
      <c r="DZS28" s="24"/>
      <c r="DZT28" s="24"/>
      <c r="DZU28" s="24"/>
      <c r="DZV28" s="24"/>
      <c r="DZW28" s="24"/>
      <c r="DZX28" s="24"/>
      <c r="DZY28" s="24"/>
      <c r="DZZ28" s="24"/>
      <c r="EAA28" s="24"/>
      <c r="EAB28" s="24"/>
      <c r="EAC28" s="24"/>
      <c r="EAD28" s="24"/>
      <c r="EAE28" s="24"/>
      <c r="EAF28" s="24"/>
      <c r="EAG28" s="24"/>
      <c r="EAH28" s="24"/>
      <c r="EAI28" s="24"/>
      <c r="EAJ28" s="24"/>
      <c r="EAK28" s="24"/>
      <c r="EAL28" s="24"/>
      <c r="EAM28" s="24"/>
      <c r="EAN28" s="24"/>
      <c r="EAO28" s="24"/>
      <c r="EAP28" s="24"/>
      <c r="EAQ28" s="24"/>
      <c r="EAR28" s="24"/>
      <c r="EAS28" s="24"/>
      <c r="EAT28" s="24"/>
      <c r="EAU28" s="24"/>
      <c r="EAV28" s="24"/>
      <c r="EAW28" s="24"/>
      <c r="EAX28" s="24"/>
      <c r="EAY28" s="24"/>
      <c r="EAZ28" s="24"/>
      <c r="EBA28" s="24"/>
      <c r="EBB28" s="24"/>
      <c r="EBC28" s="24"/>
      <c r="EBD28" s="24"/>
      <c r="EBE28" s="24"/>
      <c r="EBF28" s="24"/>
      <c r="EBG28" s="24"/>
      <c r="EBH28" s="24"/>
      <c r="EBI28" s="24"/>
      <c r="EBJ28" s="24"/>
      <c r="EBK28" s="24"/>
      <c r="EBL28" s="24"/>
      <c r="EBM28" s="24"/>
      <c r="EBN28" s="24"/>
      <c r="EBO28" s="24"/>
      <c r="EBP28" s="24"/>
      <c r="EBQ28" s="24"/>
      <c r="EBR28" s="24"/>
      <c r="EBS28" s="24"/>
      <c r="EBT28" s="24"/>
      <c r="EBU28" s="24"/>
      <c r="EBV28" s="24"/>
      <c r="EBW28" s="24"/>
      <c r="EBX28" s="24"/>
      <c r="EBY28" s="24"/>
      <c r="EBZ28" s="24"/>
      <c r="ECA28" s="24"/>
      <c r="ECB28" s="24"/>
      <c r="ECC28" s="24"/>
      <c r="ECD28" s="24"/>
      <c r="ECE28" s="24"/>
      <c r="ECF28" s="24"/>
      <c r="ECG28" s="24"/>
      <c r="ECH28" s="24"/>
      <c r="ECI28" s="24"/>
      <c r="ECJ28" s="24"/>
      <c r="ECK28" s="24"/>
      <c r="ECL28" s="24"/>
      <c r="ECM28" s="24"/>
      <c r="ECN28" s="24"/>
      <c r="ECO28" s="24"/>
      <c r="ECP28" s="24"/>
      <c r="ECQ28" s="24"/>
      <c r="ECR28" s="24"/>
      <c r="ECS28" s="24"/>
      <c r="ECT28" s="24"/>
      <c r="ECU28" s="24"/>
      <c r="ECV28" s="24"/>
      <c r="ECW28" s="24"/>
      <c r="ECX28" s="24"/>
      <c r="ECY28" s="24"/>
      <c r="ECZ28" s="24"/>
      <c r="EDA28" s="24"/>
      <c r="EDB28" s="24"/>
      <c r="EDC28" s="24"/>
      <c r="EDD28" s="24"/>
      <c r="EDE28" s="24"/>
      <c r="EDF28" s="24"/>
      <c r="EDG28" s="24"/>
      <c r="EDH28" s="24"/>
      <c r="EDI28" s="24"/>
      <c r="EDJ28" s="24"/>
      <c r="EDK28" s="24"/>
      <c r="EDL28" s="24"/>
      <c r="EDM28" s="24"/>
      <c r="EDN28" s="24"/>
      <c r="EDO28" s="24"/>
      <c r="EDP28" s="24"/>
      <c r="EDQ28" s="24"/>
      <c r="EDR28" s="24"/>
      <c r="EDS28" s="24"/>
      <c r="EDT28" s="24"/>
      <c r="EDU28" s="24"/>
      <c r="EDV28" s="24"/>
      <c r="EDW28" s="24"/>
      <c r="EDX28" s="24"/>
      <c r="EDY28" s="24"/>
      <c r="EDZ28" s="24"/>
      <c r="EEA28" s="24"/>
      <c r="EEB28" s="24"/>
      <c r="EEC28" s="24"/>
      <c r="EED28" s="24"/>
      <c r="EEE28" s="24"/>
      <c r="EEF28" s="24"/>
      <c r="EEG28" s="24"/>
      <c r="EEH28" s="24"/>
      <c r="EEI28" s="24"/>
      <c r="EEJ28" s="24"/>
      <c r="EEK28" s="24"/>
      <c r="EEL28" s="24"/>
      <c r="EEM28" s="24"/>
      <c r="EEN28" s="24"/>
      <c r="EEO28" s="24"/>
      <c r="EEP28" s="24"/>
      <c r="EEQ28" s="24"/>
      <c r="EER28" s="24"/>
      <c r="EES28" s="24"/>
      <c r="EET28" s="24"/>
      <c r="EEU28" s="24"/>
      <c r="EEV28" s="24"/>
      <c r="EEW28" s="24"/>
      <c r="EEX28" s="24"/>
      <c r="EEY28" s="24"/>
      <c r="EEZ28" s="24"/>
      <c r="EFA28" s="24"/>
      <c r="EFB28" s="24"/>
      <c r="EFC28" s="24"/>
      <c r="EFD28" s="24"/>
      <c r="EFE28" s="24"/>
      <c r="EFF28" s="24"/>
    </row>
    <row r="29" spans="2:3542" s="91" customFormat="1" ht="55.9" customHeight="1" x14ac:dyDescent="0.3">
      <c r="B29" s="533" t="s">
        <v>213</v>
      </c>
      <c r="C29" s="533" t="s">
        <v>214</v>
      </c>
      <c r="D29" s="533" t="s">
        <v>215</v>
      </c>
      <c r="E29" s="533" t="s">
        <v>216</v>
      </c>
      <c r="F29" s="533" t="s">
        <v>217</v>
      </c>
      <c r="G29" s="48" t="s">
        <v>218</v>
      </c>
      <c r="H29" s="512"/>
      <c r="I29" s="533" t="s">
        <v>219</v>
      </c>
      <c r="J29" s="533" t="s">
        <v>220</v>
      </c>
      <c r="K29" s="48" t="s">
        <v>221</v>
      </c>
    </row>
    <row r="30" spans="2:3542" x14ac:dyDescent="0.3">
      <c r="B30" s="515" t="s">
        <v>222</v>
      </c>
      <c r="C30" s="541">
        <v>6990297.6224431824</v>
      </c>
      <c r="D30" s="541">
        <v>1792162340.0063906</v>
      </c>
      <c r="E30" s="541">
        <v>3886864158.7182403</v>
      </c>
      <c r="F30" s="541">
        <f t="shared" ref="F30:F31" si="3">D30+E30</f>
        <v>5679026498.7246304</v>
      </c>
      <c r="G30" s="521">
        <f t="shared" ref="G30:G32" si="4">IFERROR(F30/C30,"-")</f>
        <v>812.41555159131417</v>
      </c>
      <c r="H30" s="10"/>
      <c r="I30" s="542">
        <v>28</v>
      </c>
      <c r="J30" s="523">
        <v>14851.662</v>
      </c>
      <c r="K30" s="539">
        <v>47869036.513904698</v>
      </c>
      <c r="M30" s="260"/>
    </row>
    <row r="31" spans="2:3542" x14ac:dyDescent="0.3">
      <c r="B31" s="515" t="s">
        <v>230</v>
      </c>
      <c r="C31" s="541">
        <v>199907.57315682029</v>
      </c>
      <c r="D31" s="541">
        <v>364821.88856077642</v>
      </c>
      <c r="E31" s="541">
        <v>471112564.78693414</v>
      </c>
      <c r="F31" s="541">
        <f t="shared" si="3"/>
        <v>471477386.67549491</v>
      </c>
      <c r="G31" s="521">
        <f t="shared" si="4"/>
        <v>2358.4768662347669</v>
      </c>
      <c r="H31" s="10"/>
      <c r="I31" s="542">
        <v>6</v>
      </c>
      <c r="J31" s="523">
        <v>612.85</v>
      </c>
      <c r="K31" s="539">
        <v>0</v>
      </c>
      <c r="M31" s="260"/>
    </row>
    <row r="32" spans="2:3542" x14ac:dyDescent="0.3">
      <c r="B32" s="543" t="s">
        <v>233</v>
      </c>
      <c r="C32" s="530">
        <f>SUM(C30:C31)</f>
        <v>7190205.195600003</v>
      </c>
      <c r="D32" s="530">
        <f t="shared" ref="D32:F32" si="5">SUM(D30:D31)</f>
        <v>1792527161.8949513</v>
      </c>
      <c r="E32" s="530">
        <f t="shared" si="5"/>
        <v>4357976723.5051746</v>
      </c>
      <c r="F32" s="530">
        <f t="shared" si="5"/>
        <v>6150503885.4001255</v>
      </c>
      <c r="G32" s="540">
        <f t="shared" si="4"/>
        <v>855.40032837503497</v>
      </c>
      <c r="H32" s="10"/>
      <c r="I32" s="530">
        <f>SUM(I30:I31)</f>
        <v>34</v>
      </c>
      <c r="J32" s="530">
        <f t="shared" ref="J32:K32" si="6">SUM(J30:J31)</f>
        <v>15464.512000000001</v>
      </c>
      <c r="K32" s="540">
        <f t="shared" si="6"/>
        <v>47869036.513904698</v>
      </c>
      <c r="M32" s="260"/>
    </row>
    <row r="33" spans="2:3542" s="526" customFormat="1" ht="17.25" customHeight="1" x14ac:dyDescent="0.3">
      <c r="B33" s="611" t="s">
        <v>234</v>
      </c>
      <c r="C33" s="611"/>
      <c r="D33" s="611"/>
      <c r="E33" s="611"/>
      <c r="F33" s="611"/>
      <c r="G33" s="611"/>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row>
    <row r="34" spans="2:3542" s="526" customFormat="1" ht="17.25" customHeight="1" x14ac:dyDescent="0.3">
      <c r="B34" s="614" t="s">
        <v>235</v>
      </c>
      <c r="C34" s="614"/>
      <c r="D34" s="614"/>
      <c r="E34" s="614"/>
      <c r="F34" s="614"/>
      <c r="G34" s="61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row>
    <row r="35" spans="2:3542" s="526" customFormat="1" ht="17.25" customHeight="1" x14ac:dyDescent="0.3">
      <c r="B35" s="522" t="s">
        <v>236</v>
      </c>
      <c r="C35" s="522"/>
      <c r="D35" s="522"/>
      <c r="E35" s="522"/>
      <c r="F35" s="522"/>
      <c r="G35" s="522"/>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row>
    <row r="36" spans="2:3542" ht="13.5" customHeight="1" x14ac:dyDescent="0.3">
      <c r="B36" s="514"/>
      <c r="C36" s="514"/>
      <c r="D36" s="514"/>
      <c r="E36" s="514"/>
      <c r="F36" s="514"/>
      <c r="G36" s="514"/>
    </row>
    <row r="37" spans="2:3542" s="526" customFormat="1" ht="18.75" customHeight="1" x14ac:dyDescent="0.3">
      <c r="B37" s="615" t="s">
        <v>239</v>
      </c>
      <c r="C37" s="615"/>
      <c r="D37" s="615"/>
      <c r="E37" s="615"/>
      <c r="F37" s="615"/>
      <c r="G37" s="615"/>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row>
    <row r="38" spans="2:3542" ht="70.900000000000006" customHeight="1" x14ac:dyDescent="0.3">
      <c r="B38" s="343" t="s">
        <v>213</v>
      </c>
      <c r="C38" s="343" t="s">
        <v>240</v>
      </c>
      <c r="D38" s="343" t="s">
        <v>241</v>
      </c>
      <c r="E38" s="343" t="s">
        <v>242</v>
      </c>
      <c r="F38" s="343" t="s">
        <v>243</v>
      </c>
      <c r="G38" s="343" t="s">
        <v>218</v>
      </c>
    </row>
    <row r="39" spans="2:3542" x14ac:dyDescent="0.3">
      <c r="B39" s="515" t="s">
        <v>222</v>
      </c>
      <c r="C39" s="532">
        <f>C12+C30</f>
        <v>8907181.4974431843</v>
      </c>
      <c r="D39" s="532">
        <f>D12+D30</f>
        <v>4480193157.0928211</v>
      </c>
      <c r="E39" s="532">
        <f>E12+E30</f>
        <v>5817875412.6293325</v>
      </c>
      <c r="F39" s="532">
        <f>D39+E39</f>
        <v>10298068569.722153</v>
      </c>
      <c r="G39" s="516">
        <f>IFERROR(F39/C39,"-")</f>
        <v>1156.1534445748325</v>
      </c>
    </row>
    <row r="40" spans="2:3542" x14ac:dyDescent="0.3">
      <c r="B40" s="515" t="s">
        <v>223</v>
      </c>
      <c r="C40" s="532">
        <f>SUM(C41:C44)</f>
        <v>1890146.4300000016</v>
      </c>
      <c r="D40" s="532">
        <f>SUM(D41:D44)</f>
        <v>3589074580.04351</v>
      </c>
      <c r="E40" s="532">
        <f>SUM(E41:E44)</f>
        <v>2250333315.3825517</v>
      </c>
      <c r="F40" s="532">
        <f t="shared" ref="F40:F49" si="7">D40+E40</f>
        <v>5839407895.4260616</v>
      </c>
      <c r="G40" s="516">
        <f t="shared" ref="G40:G50" si="8">IFERROR(F40/C40,"-")</f>
        <v>3089.3944525906686</v>
      </c>
    </row>
    <row r="41" spans="2:3542" x14ac:dyDescent="0.3">
      <c r="B41" s="517" t="s">
        <v>224</v>
      </c>
      <c r="C41" s="523">
        <f t="shared" ref="C41:E45" si="9">C14</f>
        <v>1264101.600000001</v>
      </c>
      <c r="D41" s="523">
        <f t="shared" si="9"/>
        <v>1467239993.6035011</v>
      </c>
      <c r="E41" s="523">
        <f t="shared" si="9"/>
        <v>939429201.01172018</v>
      </c>
      <c r="F41" s="523">
        <f t="shared" si="7"/>
        <v>2406669194.615221</v>
      </c>
      <c r="G41" s="539">
        <f t="shared" si="8"/>
        <v>1903.8574072014615</v>
      </c>
    </row>
    <row r="42" spans="2:3542" x14ac:dyDescent="0.3">
      <c r="B42" s="517" t="s">
        <v>225</v>
      </c>
      <c r="C42" s="523">
        <f t="shared" si="9"/>
        <v>404049.08500000031</v>
      </c>
      <c r="D42" s="523">
        <f t="shared" si="9"/>
        <v>1580165498.51284</v>
      </c>
      <c r="E42" s="523">
        <f t="shared" si="9"/>
        <v>927283679.5994705</v>
      </c>
      <c r="F42" s="523">
        <f t="shared" si="7"/>
        <v>2507449178.1123104</v>
      </c>
      <c r="G42" s="539">
        <f t="shared" si="8"/>
        <v>6205.8033818151289</v>
      </c>
    </row>
    <row r="43" spans="2:3542" x14ac:dyDescent="0.3">
      <c r="B43" s="517" t="s">
        <v>226</v>
      </c>
      <c r="C43" s="523">
        <f t="shared" si="9"/>
        <v>112604.39500000006</v>
      </c>
      <c r="D43" s="523">
        <f t="shared" si="9"/>
        <v>167717267.22035021</v>
      </c>
      <c r="E43" s="523">
        <f t="shared" si="9"/>
        <v>227650328.14393866</v>
      </c>
      <c r="F43" s="523">
        <f t="shared" si="7"/>
        <v>395367595.36428887</v>
      </c>
      <c r="G43" s="539">
        <f t="shared" si="8"/>
        <v>3511.120461721664</v>
      </c>
    </row>
    <row r="44" spans="2:3542" x14ac:dyDescent="0.3">
      <c r="B44" s="517" t="s">
        <v>227</v>
      </c>
      <c r="C44" s="523">
        <f t="shared" si="9"/>
        <v>109391.35000000011</v>
      </c>
      <c r="D44" s="523">
        <f t="shared" si="9"/>
        <v>373951820.70681876</v>
      </c>
      <c r="E44" s="523">
        <f t="shared" si="9"/>
        <v>155970106.62742242</v>
      </c>
      <c r="F44" s="523">
        <f t="shared" si="7"/>
        <v>529921927.33424115</v>
      </c>
      <c r="G44" s="539">
        <f t="shared" si="8"/>
        <v>4844.2763283773411</v>
      </c>
    </row>
    <row r="45" spans="2:3542" x14ac:dyDescent="0.3">
      <c r="B45" s="515" t="s">
        <v>228</v>
      </c>
      <c r="C45" s="532">
        <f t="shared" si="9"/>
        <v>1262317.8745000015</v>
      </c>
      <c r="D45" s="532">
        <f t="shared" si="9"/>
        <v>3383391035.7726927</v>
      </c>
      <c r="E45" s="532">
        <f t="shared" si="9"/>
        <v>165426784.88309184</v>
      </c>
      <c r="F45" s="532">
        <f t="shared" si="7"/>
        <v>3548817820.6557846</v>
      </c>
      <c r="G45" s="516">
        <f t="shared" si="8"/>
        <v>2811.3503677205358</v>
      </c>
    </row>
    <row r="46" spans="2:3542" x14ac:dyDescent="0.3">
      <c r="B46" s="515" t="s">
        <v>229</v>
      </c>
      <c r="C46" s="532">
        <f>SUM(C47:C48)</f>
        <v>208005.49815682031</v>
      </c>
      <c r="D46" s="532">
        <f>SUM(D47:D48)</f>
        <v>13630749.125661839</v>
      </c>
      <c r="E46" s="532">
        <f>SUM(E47:E48)</f>
        <v>472158996.47255278</v>
      </c>
      <c r="F46" s="532">
        <f t="shared" si="7"/>
        <v>485789745.59821463</v>
      </c>
      <c r="G46" s="516">
        <f t="shared" si="8"/>
        <v>2335.4658886562997</v>
      </c>
    </row>
    <row r="47" spans="2:3542" x14ac:dyDescent="0.3">
      <c r="B47" s="517" t="s">
        <v>230</v>
      </c>
      <c r="C47" s="523">
        <f>C20+C31</f>
        <v>207628.0881568203</v>
      </c>
      <c r="D47" s="523">
        <f>D20+D31</f>
        <v>12916634.353312569</v>
      </c>
      <c r="E47" s="523">
        <f>E20+E31</f>
        <v>472067070.64459652</v>
      </c>
      <c r="F47" s="523">
        <f t="shared" si="7"/>
        <v>484983704.99790907</v>
      </c>
      <c r="G47" s="539">
        <f t="shared" si="8"/>
        <v>2335.828978166016</v>
      </c>
    </row>
    <row r="48" spans="2:3542" x14ac:dyDescent="0.3">
      <c r="B48" s="517" t="s">
        <v>231</v>
      </c>
      <c r="C48" s="523">
        <f t="shared" ref="C48:E49" si="10">C21</f>
        <v>377.41000000000025</v>
      </c>
      <c r="D48" s="523">
        <f t="shared" si="10"/>
        <v>714114.77234927064</v>
      </c>
      <c r="E48" s="523">
        <f t="shared" si="10"/>
        <v>91925.827956267254</v>
      </c>
      <c r="F48" s="523">
        <f t="shared" si="7"/>
        <v>806040.60030553793</v>
      </c>
      <c r="G48" s="539">
        <f t="shared" si="8"/>
        <v>2135.7160655667244</v>
      </c>
    </row>
    <row r="49" spans="2:3542" x14ac:dyDescent="0.3">
      <c r="B49" s="515" t="s">
        <v>232</v>
      </c>
      <c r="C49" s="532">
        <f t="shared" si="10"/>
        <v>336952.23700000055</v>
      </c>
      <c r="D49" s="532">
        <f t="shared" si="10"/>
        <v>319800138.55334109</v>
      </c>
      <c r="E49" s="532">
        <f t="shared" si="10"/>
        <v>104545198.58998695</v>
      </c>
      <c r="F49" s="532">
        <f t="shared" si="7"/>
        <v>424345337.14332807</v>
      </c>
      <c r="G49" s="516">
        <f t="shared" si="8"/>
        <v>1259.3634662331308</v>
      </c>
    </row>
    <row r="50" spans="2:3542" x14ac:dyDescent="0.3">
      <c r="B50" s="543" t="s">
        <v>233</v>
      </c>
      <c r="C50" s="530">
        <f>C39+C40+C45+C46+C49</f>
        <v>12604603.537100006</v>
      </c>
      <c r="D50" s="530">
        <f>D39+D40+D45+D46+D49</f>
        <v>11786089660.588026</v>
      </c>
      <c r="E50" s="530">
        <f>E39+E40+E45+E46+E49</f>
        <v>8810339707.9575157</v>
      </c>
      <c r="F50" s="530">
        <f>F39+F40+F45+F46+F49</f>
        <v>20596429368.545544</v>
      </c>
      <c r="G50" s="540">
        <f t="shared" si="8"/>
        <v>1634.040238387716</v>
      </c>
    </row>
    <row r="51" spans="2:3542" s="24" customFormat="1" ht="17.25" customHeight="1" x14ac:dyDescent="0.3">
      <c r="B51" s="611" t="s">
        <v>234</v>
      </c>
      <c r="C51" s="611"/>
      <c r="D51" s="611"/>
      <c r="E51" s="611"/>
      <c r="F51" s="611"/>
      <c r="G51" s="611"/>
    </row>
    <row r="52" spans="2:3542" s="526" customFormat="1" ht="17.25" customHeight="1" x14ac:dyDescent="0.3">
      <c r="B52" s="614" t="s">
        <v>235</v>
      </c>
      <c r="C52" s="614"/>
      <c r="D52" s="614"/>
      <c r="E52" s="614"/>
      <c r="F52" s="614"/>
      <c r="G52" s="61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c r="LX52" s="24"/>
      <c r="LY52" s="24"/>
      <c r="LZ52" s="24"/>
      <c r="MA52" s="24"/>
      <c r="MB52" s="24"/>
      <c r="MC52" s="24"/>
      <c r="MD52" s="24"/>
      <c r="ME52" s="24"/>
      <c r="MF52" s="24"/>
      <c r="MG52" s="24"/>
      <c r="MH52" s="24"/>
      <c r="MI52" s="24"/>
      <c r="MJ52" s="24"/>
      <c r="MK52" s="24"/>
      <c r="ML52" s="24"/>
      <c r="MM52" s="24"/>
      <c r="MN52" s="24"/>
      <c r="MO52" s="24"/>
      <c r="MP52" s="24"/>
      <c r="MQ52" s="24"/>
      <c r="MR52" s="24"/>
      <c r="MS52" s="24"/>
      <c r="MT52" s="24"/>
      <c r="MU52" s="24"/>
      <c r="MV52" s="24"/>
      <c r="MW52" s="24"/>
      <c r="MX52" s="24"/>
      <c r="MY52" s="24"/>
      <c r="MZ52" s="24"/>
      <c r="NA52" s="24"/>
      <c r="NB52" s="24"/>
      <c r="NC52" s="24"/>
      <c r="ND52" s="24"/>
      <c r="NE52" s="24"/>
      <c r="NF52" s="24"/>
      <c r="NG52" s="24"/>
      <c r="NH52" s="24"/>
      <c r="NI52" s="24"/>
      <c r="NJ52" s="24"/>
      <c r="NK52" s="24"/>
      <c r="NL52" s="24"/>
      <c r="NM52" s="24"/>
      <c r="NN52" s="24"/>
      <c r="NO52" s="24"/>
      <c r="NP52" s="24"/>
      <c r="NQ52" s="24"/>
      <c r="NR52" s="24"/>
      <c r="NS52" s="24"/>
      <c r="NT52" s="24"/>
      <c r="NU52" s="24"/>
      <c r="NV52" s="24"/>
      <c r="NW52" s="24"/>
      <c r="NX52" s="24"/>
      <c r="NY52" s="24"/>
      <c r="NZ52" s="24"/>
      <c r="OA52" s="24"/>
      <c r="OB52" s="24"/>
      <c r="OC52" s="24"/>
      <c r="OD52" s="24"/>
      <c r="OE52" s="24"/>
      <c r="OF52" s="24"/>
      <c r="OG52" s="24"/>
      <c r="OH52" s="24"/>
      <c r="OI52" s="24"/>
      <c r="OJ52" s="24"/>
      <c r="OK52" s="24"/>
      <c r="OL52" s="24"/>
      <c r="OM52" s="24"/>
      <c r="ON52" s="24"/>
      <c r="OO52" s="24"/>
      <c r="OP52" s="24"/>
      <c r="OQ52" s="24"/>
      <c r="OR52" s="24"/>
      <c r="OS52" s="24"/>
      <c r="OT52" s="24"/>
      <c r="OU52" s="24"/>
      <c r="OV52" s="24"/>
      <c r="OW52" s="24"/>
      <c r="OX52" s="24"/>
      <c r="OY52" s="24"/>
      <c r="OZ52" s="24"/>
      <c r="PA52" s="24"/>
      <c r="PB52" s="24"/>
      <c r="PC52" s="24"/>
      <c r="PD52" s="24"/>
      <c r="PE52" s="24"/>
      <c r="PF52" s="24"/>
      <c r="PG52" s="24"/>
      <c r="PH52" s="24"/>
      <c r="PI52" s="24"/>
      <c r="PJ52" s="24"/>
      <c r="PK52" s="24"/>
      <c r="PL52" s="24"/>
      <c r="PM52" s="24"/>
      <c r="PN52" s="24"/>
      <c r="PO52" s="24"/>
      <c r="PP52" s="24"/>
      <c r="PQ52" s="24"/>
      <c r="PR52" s="24"/>
      <c r="PS52" s="24"/>
      <c r="PT52" s="24"/>
      <c r="PU52" s="24"/>
      <c r="PV52" s="24"/>
      <c r="PW52" s="24"/>
      <c r="PX52" s="24"/>
      <c r="PY52" s="24"/>
      <c r="PZ52" s="24"/>
      <c r="QA52" s="24"/>
      <c r="QB52" s="24"/>
      <c r="QC52" s="24"/>
      <c r="QD52" s="24"/>
      <c r="QE52" s="24"/>
      <c r="QF52" s="24"/>
      <c r="QG52" s="24"/>
      <c r="QH52" s="24"/>
      <c r="QI52" s="24"/>
      <c r="QJ52" s="24"/>
      <c r="QK52" s="24"/>
      <c r="QL52" s="24"/>
      <c r="QM52" s="24"/>
      <c r="QN52" s="24"/>
      <c r="QO52" s="24"/>
      <c r="QP52" s="24"/>
      <c r="QQ52" s="24"/>
      <c r="QR52" s="24"/>
      <c r="QS52" s="24"/>
      <c r="QT52" s="24"/>
      <c r="QU52" s="24"/>
      <c r="QV52" s="24"/>
      <c r="QW52" s="24"/>
      <c r="QX52" s="24"/>
      <c r="QY52" s="24"/>
      <c r="QZ52" s="24"/>
      <c r="RA52" s="24"/>
      <c r="RB52" s="24"/>
      <c r="RC52" s="24"/>
      <c r="RD52" s="24"/>
      <c r="RE52" s="24"/>
      <c r="RF52" s="24"/>
      <c r="RG52" s="24"/>
      <c r="RH52" s="24"/>
      <c r="RI52" s="24"/>
      <c r="RJ52" s="24"/>
      <c r="RK52" s="24"/>
      <c r="RL52" s="24"/>
      <c r="RM52" s="24"/>
      <c r="RN52" s="24"/>
      <c r="RO52" s="24"/>
      <c r="RP52" s="24"/>
      <c r="RQ52" s="24"/>
      <c r="RR52" s="24"/>
      <c r="RS52" s="24"/>
      <c r="RT52" s="24"/>
      <c r="RU52" s="24"/>
      <c r="RV52" s="24"/>
      <c r="RW52" s="24"/>
      <c r="RX52" s="24"/>
      <c r="RY52" s="24"/>
      <c r="RZ52" s="24"/>
      <c r="SA52" s="24"/>
      <c r="SB52" s="24"/>
      <c r="SC52" s="24"/>
      <c r="SD52" s="24"/>
      <c r="SE52" s="24"/>
      <c r="SF52" s="24"/>
      <c r="SG52" s="24"/>
      <c r="SH52" s="24"/>
      <c r="SI52" s="24"/>
      <c r="SJ52" s="24"/>
      <c r="SK52" s="24"/>
      <c r="SL52" s="24"/>
      <c r="SM52" s="24"/>
      <c r="SN52" s="24"/>
      <c r="SO52" s="24"/>
      <c r="SP52" s="24"/>
      <c r="SQ52" s="24"/>
      <c r="SR52" s="24"/>
      <c r="SS52" s="24"/>
      <c r="ST52" s="24"/>
      <c r="SU52" s="24"/>
      <c r="SV52" s="24"/>
      <c r="SW52" s="24"/>
      <c r="SX52" s="24"/>
      <c r="SY52" s="24"/>
      <c r="SZ52" s="24"/>
      <c r="TA52" s="24"/>
      <c r="TB52" s="24"/>
      <c r="TC52" s="24"/>
      <c r="TD52" s="24"/>
      <c r="TE52" s="24"/>
      <c r="TF52" s="24"/>
      <c r="TG52" s="24"/>
      <c r="TH52" s="24"/>
      <c r="TI52" s="24"/>
      <c r="TJ52" s="24"/>
      <c r="TK52" s="24"/>
      <c r="TL52" s="24"/>
      <c r="TM52" s="24"/>
      <c r="TN52" s="24"/>
      <c r="TO52" s="24"/>
      <c r="TP52" s="24"/>
      <c r="TQ52" s="24"/>
      <c r="TR52" s="24"/>
      <c r="TS52" s="24"/>
      <c r="TT52" s="24"/>
      <c r="TU52" s="24"/>
      <c r="TV52" s="24"/>
      <c r="TW52" s="24"/>
      <c r="TX52" s="24"/>
      <c r="TY52" s="24"/>
      <c r="TZ52" s="24"/>
      <c r="UA52" s="24"/>
      <c r="UB52" s="24"/>
      <c r="UC52" s="24"/>
      <c r="UD52" s="24"/>
      <c r="UE52" s="24"/>
      <c r="UF52" s="24"/>
      <c r="UG52" s="24"/>
      <c r="UH52" s="24"/>
      <c r="UI52" s="24"/>
      <c r="UJ52" s="24"/>
      <c r="UK52" s="24"/>
      <c r="UL52" s="24"/>
      <c r="UM52" s="24"/>
      <c r="UN52" s="24"/>
      <c r="UO52" s="24"/>
      <c r="UP52" s="24"/>
      <c r="UQ52" s="24"/>
      <c r="UR52" s="24"/>
      <c r="US52" s="24"/>
      <c r="UT52" s="24"/>
      <c r="UU52" s="24"/>
      <c r="UV52" s="24"/>
      <c r="UW52" s="24"/>
      <c r="UX52" s="24"/>
      <c r="UY52" s="24"/>
      <c r="UZ52" s="24"/>
      <c r="VA52" s="24"/>
      <c r="VB52" s="24"/>
      <c r="VC52" s="24"/>
      <c r="VD52" s="24"/>
      <c r="VE52" s="24"/>
      <c r="VF52" s="24"/>
      <c r="VG52" s="24"/>
      <c r="VH52" s="24"/>
      <c r="VI52" s="24"/>
      <c r="VJ52" s="24"/>
      <c r="VK52" s="24"/>
      <c r="VL52" s="24"/>
      <c r="VM52" s="24"/>
      <c r="VN52" s="24"/>
      <c r="VO52" s="24"/>
      <c r="VP52" s="24"/>
      <c r="VQ52" s="24"/>
      <c r="VR52" s="24"/>
      <c r="VS52" s="24"/>
      <c r="VT52" s="24"/>
      <c r="VU52" s="24"/>
      <c r="VV52" s="24"/>
      <c r="VW52" s="24"/>
      <c r="VX52" s="24"/>
      <c r="VY52" s="24"/>
      <c r="VZ52" s="24"/>
      <c r="WA52" s="24"/>
      <c r="WB52" s="24"/>
      <c r="WC52" s="24"/>
      <c r="WD52" s="24"/>
      <c r="WE52" s="24"/>
      <c r="WF52" s="24"/>
      <c r="WG52" s="24"/>
      <c r="WH52" s="24"/>
      <c r="WI52" s="24"/>
      <c r="WJ52" s="24"/>
      <c r="WK52" s="24"/>
      <c r="WL52" s="24"/>
      <c r="WM52" s="24"/>
      <c r="WN52" s="24"/>
      <c r="WO52" s="24"/>
      <c r="WP52" s="24"/>
      <c r="WQ52" s="24"/>
      <c r="WR52" s="24"/>
      <c r="WS52" s="24"/>
      <c r="WT52" s="24"/>
      <c r="WU52" s="24"/>
      <c r="WV52" s="24"/>
      <c r="WW52" s="24"/>
      <c r="WX52" s="24"/>
      <c r="WY52" s="24"/>
      <c r="WZ52" s="24"/>
      <c r="XA52" s="24"/>
      <c r="XB52" s="24"/>
      <c r="XC52" s="24"/>
      <c r="XD52" s="24"/>
      <c r="XE52" s="24"/>
      <c r="XF52" s="24"/>
      <c r="XG52" s="24"/>
      <c r="XH52" s="24"/>
      <c r="XI52" s="24"/>
      <c r="XJ52" s="24"/>
      <c r="XK52" s="24"/>
      <c r="XL52" s="24"/>
      <c r="XM52" s="24"/>
      <c r="XN52" s="24"/>
      <c r="XO52" s="24"/>
      <c r="XP52" s="24"/>
      <c r="XQ52" s="24"/>
      <c r="XR52" s="24"/>
      <c r="XS52" s="24"/>
      <c r="XT52" s="24"/>
      <c r="XU52" s="24"/>
      <c r="XV52" s="24"/>
      <c r="XW52" s="24"/>
      <c r="XX52" s="24"/>
      <c r="XY52" s="24"/>
      <c r="XZ52" s="24"/>
      <c r="YA52" s="24"/>
      <c r="YB52" s="24"/>
      <c r="YC52" s="24"/>
      <c r="YD52" s="24"/>
      <c r="YE52" s="24"/>
      <c r="YF52" s="24"/>
      <c r="YG52" s="24"/>
      <c r="YH52" s="24"/>
      <c r="YI52" s="24"/>
      <c r="YJ52" s="24"/>
      <c r="YK52" s="24"/>
      <c r="YL52" s="24"/>
      <c r="YM52" s="24"/>
      <c r="YN52" s="24"/>
      <c r="YO52" s="24"/>
      <c r="YP52" s="24"/>
      <c r="YQ52" s="24"/>
      <c r="YR52" s="24"/>
      <c r="YS52" s="24"/>
      <c r="YT52" s="24"/>
      <c r="YU52" s="24"/>
      <c r="YV52" s="24"/>
      <c r="YW52" s="24"/>
      <c r="YX52" s="24"/>
      <c r="YY52" s="24"/>
      <c r="YZ52" s="24"/>
      <c r="ZA52" s="24"/>
      <c r="ZB52" s="24"/>
      <c r="ZC52" s="24"/>
      <c r="ZD52" s="24"/>
      <c r="ZE52" s="24"/>
      <c r="ZF52" s="24"/>
      <c r="ZG52" s="24"/>
      <c r="ZH52" s="24"/>
      <c r="ZI52" s="24"/>
      <c r="ZJ52" s="24"/>
      <c r="ZK52" s="24"/>
      <c r="ZL52" s="24"/>
      <c r="ZM52" s="24"/>
      <c r="ZN52" s="24"/>
      <c r="ZO52" s="24"/>
      <c r="ZP52" s="24"/>
      <c r="ZQ52" s="24"/>
      <c r="ZR52" s="24"/>
      <c r="ZS52" s="24"/>
      <c r="ZT52" s="24"/>
      <c r="ZU52" s="24"/>
      <c r="ZV52" s="24"/>
      <c r="ZW52" s="24"/>
      <c r="ZX52" s="24"/>
      <c r="ZY52" s="24"/>
      <c r="ZZ52" s="24"/>
      <c r="AAA52" s="24"/>
      <c r="AAB52" s="24"/>
      <c r="AAC52" s="24"/>
      <c r="AAD52" s="24"/>
      <c r="AAE52" s="24"/>
      <c r="AAF52" s="24"/>
      <c r="AAG52" s="24"/>
      <c r="AAH52" s="24"/>
      <c r="AAI52" s="24"/>
      <c r="AAJ52" s="24"/>
      <c r="AAK52" s="24"/>
      <c r="AAL52" s="24"/>
      <c r="AAM52" s="24"/>
      <c r="AAN52" s="24"/>
      <c r="AAO52" s="24"/>
      <c r="AAP52" s="24"/>
      <c r="AAQ52" s="24"/>
      <c r="AAR52" s="24"/>
      <c r="AAS52" s="24"/>
      <c r="AAT52" s="24"/>
      <c r="AAU52" s="24"/>
      <c r="AAV52" s="24"/>
      <c r="AAW52" s="24"/>
      <c r="AAX52" s="24"/>
      <c r="AAY52" s="24"/>
      <c r="AAZ52" s="24"/>
      <c r="ABA52" s="24"/>
      <c r="ABB52" s="24"/>
      <c r="ABC52" s="24"/>
      <c r="ABD52" s="24"/>
      <c r="ABE52" s="24"/>
      <c r="ABF52" s="24"/>
      <c r="ABG52" s="24"/>
      <c r="ABH52" s="24"/>
      <c r="ABI52" s="24"/>
      <c r="ABJ52" s="24"/>
      <c r="ABK52" s="24"/>
      <c r="ABL52" s="24"/>
      <c r="ABM52" s="24"/>
      <c r="ABN52" s="24"/>
      <c r="ABO52" s="24"/>
      <c r="ABP52" s="24"/>
      <c r="ABQ52" s="24"/>
      <c r="ABR52" s="24"/>
      <c r="ABS52" s="24"/>
      <c r="ABT52" s="24"/>
      <c r="ABU52" s="24"/>
      <c r="ABV52" s="24"/>
      <c r="ABW52" s="24"/>
      <c r="ABX52" s="24"/>
      <c r="ABY52" s="24"/>
      <c r="ABZ52" s="24"/>
      <c r="ACA52" s="24"/>
      <c r="ACB52" s="24"/>
      <c r="ACC52" s="24"/>
      <c r="ACD52" s="24"/>
      <c r="ACE52" s="24"/>
      <c r="ACF52" s="24"/>
      <c r="ACG52" s="24"/>
      <c r="ACH52" s="24"/>
      <c r="ACI52" s="24"/>
      <c r="ACJ52" s="24"/>
      <c r="ACK52" s="24"/>
      <c r="ACL52" s="24"/>
      <c r="ACM52" s="24"/>
      <c r="ACN52" s="24"/>
      <c r="ACO52" s="24"/>
      <c r="ACP52" s="24"/>
      <c r="ACQ52" s="24"/>
      <c r="ACR52" s="24"/>
      <c r="ACS52" s="24"/>
      <c r="ACT52" s="24"/>
      <c r="ACU52" s="24"/>
      <c r="ACV52" s="24"/>
      <c r="ACW52" s="24"/>
      <c r="ACX52" s="24"/>
      <c r="ACY52" s="24"/>
      <c r="ACZ52" s="24"/>
      <c r="ADA52" s="24"/>
      <c r="ADB52" s="24"/>
      <c r="ADC52" s="24"/>
      <c r="ADD52" s="24"/>
      <c r="ADE52" s="24"/>
      <c r="ADF52" s="24"/>
      <c r="ADG52" s="24"/>
      <c r="ADH52" s="24"/>
      <c r="ADI52" s="24"/>
      <c r="ADJ52" s="24"/>
      <c r="ADK52" s="24"/>
      <c r="ADL52" s="24"/>
      <c r="ADM52" s="24"/>
      <c r="ADN52" s="24"/>
      <c r="ADO52" s="24"/>
      <c r="ADP52" s="24"/>
      <c r="ADQ52" s="24"/>
      <c r="ADR52" s="24"/>
      <c r="ADS52" s="24"/>
      <c r="ADT52" s="24"/>
      <c r="ADU52" s="24"/>
      <c r="ADV52" s="24"/>
      <c r="ADW52" s="24"/>
      <c r="ADX52" s="24"/>
      <c r="ADY52" s="24"/>
      <c r="ADZ52" s="24"/>
      <c r="AEA52" s="24"/>
      <c r="AEB52" s="24"/>
      <c r="AEC52" s="24"/>
      <c r="AED52" s="24"/>
      <c r="AEE52" s="24"/>
      <c r="AEF52" s="24"/>
      <c r="AEG52" s="24"/>
      <c r="AEH52" s="24"/>
      <c r="AEI52" s="24"/>
      <c r="AEJ52" s="24"/>
      <c r="AEK52" s="24"/>
      <c r="AEL52" s="24"/>
      <c r="AEM52" s="24"/>
      <c r="AEN52" s="24"/>
      <c r="AEO52" s="24"/>
      <c r="AEP52" s="24"/>
      <c r="AEQ52" s="24"/>
      <c r="AER52" s="24"/>
      <c r="AES52" s="24"/>
      <c r="AET52" s="24"/>
      <c r="AEU52" s="24"/>
      <c r="AEV52" s="24"/>
      <c r="AEW52" s="24"/>
      <c r="AEX52" s="24"/>
      <c r="AEY52" s="24"/>
      <c r="AEZ52" s="24"/>
      <c r="AFA52" s="24"/>
      <c r="AFB52" s="24"/>
      <c r="AFC52" s="24"/>
      <c r="AFD52" s="24"/>
      <c r="AFE52" s="24"/>
      <c r="AFF52" s="24"/>
      <c r="AFG52" s="24"/>
      <c r="AFH52" s="24"/>
      <c r="AFI52" s="24"/>
      <c r="AFJ52" s="24"/>
      <c r="AFK52" s="24"/>
      <c r="AFL52" s="24"/>
      <c r="AFM52" s="24"/>
      <c r="AFN52" s="24"/>
      <c r="AFO52" s="24"/>
      <c r="AFP52" s="24"/>
      <c r="AFQ52" s="24"/>
      <c r="AFR52" s="24"/>
      <c r="AFS52" s="24"/>
      <c r="AFT52" s="24"/>
      <c r="AFU52" s="24"/>
      <c r="AFV52" s="24"/>
      <c r="AFW52" s="24"/>
      <c r="AFX52" s="24"/>
      <c r="AFY52" s="24"/>
      <c r="AFZ52" s="24"/>
      <c r="AGA52" s="24"/>
      <c r="AGB52" s="24"/>
      <c r="AGC52" s="24"/>
      <c r="AGD52" s="24"/>
      <c r="AGE52" s="24"/>
      <c r="AGF52" s="24"/>
      <c r="AGG52" s="24"/>
      <c r="AGH52" s="24"/>
      <c r="AGI52" s="24"/>
      <c r="AGJ52" s="24"/>
      <c r="AGK52" s="24"/>
      <c r="AGL52" s="24"/>
      <c r="AGM52" s="24"/>
      <c r="AGN52" s="24"/>
      <c r="AGO52" s="24"/>
      <c r="AGP52" s="24"/>
      <c r="AGQ52" s="24"/>
      <c r="AGR52" s="24"/>
      <c r="AGS52" s="24"/>
      <c r="AGT52" s="24"/>
      <c r="AGU52" s="24"/>
      <c r="AGV52" s="24"/>
      <c r="AGW52" s="24"/>
      <c r="AGX52" s="24"/>
      <c r="AGY52" s="24"/>
      <c r="AGZ52" s="24"/>
      <c r="AHA52" s="24"/>
      <c r="AHB52" s="24"/>
      <c r="AHC52" s="24"/>
      <c r="AHD52" s="24"/>
      <c r="AHE52" s="24"/>
      <c r="AHF52" s="24"/>
      <c r="AHG52" s="24"/>
      <c r="AHH52" s="24"/>
      <c r="AHI52" s="24"/>
      <c r="AHJ52" s="24"/>
      <c r="AHK52" s="24"/>
      <c r="AHL52" s="24"/>
      <c r="AHM52" s="24"/>
      <c r="AHN52" s="24"/>
      <c r="AHO52" s="24"/>
      <c r="AHP52" s="24"/>
      <c r="AHQ52" s="24"/>
      <c r="AHR52" s="24"/>
      <c r="AHS52" s="24"/>
      <c r="AHT52" s="24"/>
      <c r="AHU52" s="24"/>
      <c r="AHV52" s="24"/>
      <c r="AHW52" s="24"/>
      <c r="AHX52" s="24"/>
      <c r="AHY52" s="24"/>
      <c r="AHZ52" s="24"/>
      <c r="AIA52" s="24"/>
      <c r="AIB52" s="24"/>
      <c r="AIC52" s="24"/>
      <c r="AID52" s="24"/>
      <c r="AIE52" s="24"/>
      <c r="AIF52" s="24"/>
      <c r="AIG52" s="24"/>
      <c r="AIH52" s="24"/>
      <c r="AII52" s="24"/>
      <c r="AIJ52" s="24"/>
      <c r="AIK52" s="24"/>
      <c r="AIL52" s="24"/>
      <c r="AIM52" s="24"/>
      <c r="AIN52" s="24"/>
      <c r="AIO52" s="24"/>
      <c r="AIP52" s="24"/>
      <c r="AIQ52" s="24"/>
      <c r="AIR52" s="24"/>
      <c r="AIS52" s="24"/>
      <c r="AIT52" s="24"/>
      <c r="AIU52" s="24"/>
      <c r="AIV52" s="24"/>
      <c r="AIW52" s="24"/>
      <c r="AIX52" s="24"/>
      <c r="AIY52" s="24"/>
      <c r="AIZ52" s="24"/>
      <c r="AJA52" s="24"/>
      <c r="AJB52" s="24"/>
      <c r="AJC52" s="24"/>
      <c r="AJD52" s="24"/>
      <c r="AJE52" s="24"/>
      <c r="AJF52" s="24"/>
      <c r="AJG52" s="24"/>
      <c r="AJH52" s="24"/>
      <c r="AJI52" s="24"/>
      <c r="AJJ52" s="24"/>
      <c r="AJK52" s="24"/>
      <c r="AJL52" s="24"/>
      <c r="AJM52" s="24"/>
      <c r="AJN52" s="24"/>
      <c r="AJO52" s="24"/>
      <c r="AJP52" s="24"/>
      <c r="AJQ52" s="24"/>
      <c r="AJR52" s="24"/>
      <c r="AJS52" s="24"/>
      <c r="AJT52" s="24"/>
      <c r="AJU52" s="24"/>
      <c r="AJV52" s="24"/>
      <c r="AJW52" s="24"/>
      <c r="AJX52" s="24"/>
      <c r="AJY52" s="24"/>
      <c r="AJZ52" s="24"/>
      <c r="AKA52" s="24"/>
      <c r="AKB52" s="24"/>
      <c r="AKC52" s="24"/>
      <c r="AKD52" s="24"/>
      <c r="AKE52" s="24"/>
      <c r="AKF52" s="24"/>
      <c r="AKG52" s="24"/>
      <c r="AKH52" s="24"/>
      <c r="AKI52" s="24"/>
      <c r="AKJ52" s="24"/>
      <c r="AKK52" s="24"/>
      <c r="AKL52" s="24"/>
      <c r="AKM52" s="24"/>
      <c r="AKN52" s="24"/>
      <c r="AKO52" s="24"/>
      <c r="AKP52" s="24"/>
      <c r="AKQ52" s="24"/>
      <c r="AKR52" s="24"/>
      <c r="AKS52" s="24"/>
      <c r="AKT52" s="24"/>
      <c r="AKU52" s="24"/>
      <c r="AKV52" s="24"/>
      <c r="AKW52" s="24"/>
      <c r="AKX52" s="24"/>
      <c r="AKY52" s="24"/>
      <c r="AKZ52" s="24"/>
      <c r="ALA52" s="24"/>
      <c r="ALB52" s="24"/>
      <c r="ALC52" s="24"/>
      <c r="ALD52" s="24"/>
      <c r="ALE52" s="24"/>
      <c r="ALF52" s="24"/>
      <c r="ALG52" s="24"/>
      <c r="ALH52" s="24"/>
      <c r="ALI52" s="24"/>
      <c r="ALJ52" s="24"/>
      <c r="ALK52" s="24"/>
      <c r="ALL52" s="24"/>
      <c r="ALM52" s="24"/>
      <c r="ALN52" s="24"/>
      <c r="ALO52" s="24"/>
      <c r="ALP52" s="24"/>
      <c r="ALQ52" s="24"/>
      <c r="ALR52" s="24"/>
      <c r="ALS52" s="24"/>
      <c r="ALT52" s="24"/>
      <c r="ALU52" s="24"/>
      <c r="ALV52" s="24"/>
      <c r="ALW52" s="24"/>
      <c r="ALX52" s="24"/>
      <c r="ALY52" s="24"/>
      <c r="ALZ52" s="24"/>
      <c r="AMA52" s="24"/>
      <c r="AMB52" s="24"/>
      <c r="AMC52" s="24"/>
      <c r="AMD52" s="24"/>
      <c r="AME52" s="24"/>
      <c r="AMF52" s="24"/>
      <c r="AMG52" s="24"/>
      <c r="AMH52" s="24"/>
      <c r="AMI52" s="24"/>
      <c r="AMJ52" s="24"/>
      <c r="AMK52" s="24"/>
      <c r="AML52" s="24"/>
      <c r="AMM52" s="24"/>
      <c r="AMN52" s="24"/>
      <c r="AMO52" s="24"/>
      <c r="AMP52" s="24"/>
      <c r="AMQ52" s="24"/>
      <c r="AMR52" s="24"/>
      <c r="AMS52" s="24"/>
      <c r="AMT52" s="24"/>
      <c r="AMU52" s="24"/>
      <c r="AMV52" s="24"/>
      <c r="AMW52" s="24"/>
      <c r="AMX52" s="24"/>
      <c r="AMY52" s="24"/>
      <c r="AMZ52" s="24"/>
      <c r="ANA52" s="24"/>
      <c r="ANB52" s="24"/>
      <c r="ANC52" s="24"/>
      <c r="AND52" s="24"/>
      <c r="ANE52" s="24"/>
      <c r="ANF52" s="24"/>
      <c r="ANG52" s="24"/>
      <c r="ANH52" s="24"/>
      <c r="ANI52" s="24"/>
      <c r="ANJ52" s="24"/>
      <c r="ANK52" s="24"/>
      <c r="ANL52" s="24"/>
      <c r="ANM52" s="24"/>
      <c r="ANN52" s="24"/>
      <c r="ANO52" s="24"/>
      <c r="ANP52" s="24"/>
      <c r="ANQ52" s="24"/>
      <c r="ANR52" s="24"/>
      <c r="ANS52" s="24"/>
      <c r="ANT52" s="24"/>
      <c r="ANU52" s="24"/>
      <c r="ANV52" s="24"/>
      <c r="ANW52" s="24"/>
      <c r="ANX52" s="24"/>
      <c r="ANY52" s="24"/>
      <c r="ANZ52" s="24"/>
      <c r="AOA52" s="24"/>
      <c r="AOB52" s="24"/>
      <c r="AOC52" s="24"/>
      <c r="AOD52" s="24"/>
      <c r="AOE52" s="24"/>
      <c r="AOF52" s="24"/>
      <c r="AOG52" s="24"/>
      <c r="AOH52" s="24"/>
      <c r="AOI52" s="24"/>
      <c r="AOJ52" s="24"/>
      <c r="AOK52" s="24"/>
      <c r="AOL52" s="24"/>
      <c r="AOM52" s="24"/>
      <c r="AON52" s="24"/>
      <c r="AOO52" s="24"/>
      <c r="AOP52" s="24"/>
      <c r="AOQ52" s="24"/>
      <c r="AOR52" s="24"/>
      <c r="AOS52" s="24"/>
      <c r="AOT52" s="24"/>
      <c r="AOU52" s="24"/>
      <c r="AOV52" s="24"/>
      <c r="AOW52" s="24"/>
      <c r="AOX52" s="24"/>
      <c r="AOY52" s="24"/>
      <c r="AOZ52" s="24"/>
      <c r="APA52" s="24"/>
      <c r="APB52" s="24"/>
      <c r="APC52" s="24"/>
      <c r="APD52" s="24"/>
      <c r="APE52" s="24"/>
      <c r="APF52" s="24"/>
      <c r="APG52" s="24"/>
      <c r="APH52" s="24"/>
      <c r="API52" s="24"/>
      <c r="APJ52" s="24"/>
      <c r="APK52" s="24"/>
      <c r="APL52" s="24"/>
      <c r="APM52" s="24"/>
      <c r="APN52" s="24"/>
      <c r="APO52" s="24"/>
      <c r="APP52" s="24"/>
      <c r="APQ52" s="24"/>
      <c r="APR52" s="24"/>
      <c r="APS52" s="24"/>
      <c r="APT52" s="24"/>
      <c r="APU52" s="24"/>
      <c r="APV52" s="24"/>
      <c r="APW52" s="24"/>
      <c r="APX52" s="24"/>
      <c r="APY52" s="24"/>
      <c r="APZ52" s="24"/>
      <c r="AQA52" s="24"/>
      <c r="AQB52" s="24"/>
      <c r="AQC52" s="24"/>
      <c r="AQD52" s="24"/>
      <c r="AQE52" s="24"/>
      <c r="AQF52" s="24"/>
      <c r="AQG52" s="24"/>
      <c r="AQH52" s="24"/>
      <c r="AQI52" s="24"/>
      <c r="AQJ52" s="24"/>
      <c r="AQK52" s="24"/>
      <c r="AQL52" s="24"/>
      <c r="AQM52" s="24"/>
      <c r="AQN52" s="24"/>
      <c r="AQO52" s="24"/>
      <c r="AQP52" s="24"/>
      <c r="AQQ52" s="24"/>
      <c r="AQR52" s="24"/>
      <c r="AQS52" s="24"/>
      <c r="AQT52" s="24"/>
      <c r="AQU52" s="24"/>
      <c r="AQV52" s="24"/>
      <c r="AQW52" s="24"/>
      <c r="AQX52" s="24"/>
      <c r="AQY52" s="24"/>
      <c r="AQZ52" s="24"/>
      <c r="ARA52" s="24"/>
      <c r="ARB52" s="24"/>
      <c r="ARC52" s="24"/>
      <c r="ARD52" s="24"/>
      <c r="ARE52" s="24"/>
      <c r="ARF52" s="24"/>
      <c r="ARG52" s="24"/>
      <c r="ARH52" s="24"/>
      <c r="ARI52" s="24"/>
      <c r="ARJ52" s="24"/>
      <c r="ARK52" s="24"/>
      <c r="ARL52" s="24"/>
      <c r="ARM52" s="24"/>
      <c r="ARN52" s="24"/>
      <c r="ARO52" s="24"/>
      <c r="ARP52" s="24"/>
      <c r="ARQ52" s="24"/>
      <c r="ARR52" s="24"/>
      <c r="ARS52" s="24"/>
      <c r="ART52" s="24"/>
      <c r="ARU52" s="24"/>
      <c r="ARV52" s="24"/>
      <c r="ARW52" s="24"/>
      <c r="ARX52" s="24"/>
      <c r="ARY52" s="24"/>
      <c r="ARZ52" s="24"/>
      <c r="ASA52" s="24"/>
      <c r="ASB52" s="24"/>
      <c r="ASC52" s="24"/>
      <c r="ASD52" s="24"/>
      <c r="ASE52" s="24"/>
      <c r="ASF52" s="24"/>
      <c r="ASG52" s="24"/>
      <c r="ASH52" s="24"/>
      <c r="ASI52" s="24"/>
      <c r="ASJ52" s="24"/>
      <c r="ASK52" s="24"/>
      <c r="ASL52" s="24"/>
      <c r="ASM52" s="24"/>
      <c r="ASN52" s="24"/>
      <c r="ASO52" s="24"/>
      <c r="ASP52" s="24"/>
      <c r="ASQ52" s="24"/>
      <c r="ASR52" s="24"/>
      <c r="ASS52" s="24"/>
      <c r="AST52" s="24"/>
      <c r="ASU52" s="24"/>
      <c r="ASV52" s="24"/>
      <c r="ASW52" s="24"/>
      <c r="ASX52" s="24"/>
      <c r="ASY52" s="24"/>
      <c r="ASZ52" s="24"/>
      <c r="ATA52" s="24"/>
      <c r="ATB52" s="24"/>
      <c r="ATC52" s="24"/>
      <c r="ATD52" s="24"/>
      <c r="ATE52" s="24"/>
      <c r="ATF52" s="24"/>
      <c r="ATG52" s="24"/>
      <c r="ATH52" s="24"/>
      <c r="ATI52" s="24"/>
      <c r="ATJ52" s="24"/>
      <c r="ATK52" s="24"/>
      <c r="ATL52" s="24"/>
      <c r="ATM52" s="24"/>
      <c r="ATN52" s="24"/>
      <c r="ATO52" s="24"/>
      <c r="ATP52" s="24"/>
      <c r="ATQ52" s="24"/>
      <c r="ATR52" s="24"/>
      <c r="ATS52" s="24"/>
      <c r="ATT52" s="24"/>
      <c r="ATU52" s="24"/>
      <c r="ATV52" s="24"/>
      <c r="ATW52" s="24"/>
      <c r="ATX52" s="24"/>
      <c r="ATY52" s="24"/>
      <c r="ATZ52" s="24"/>
      <c r="AUA52" s="24"/>
      <c r="AUB52" s="24"/>
      <c r="AUC52" s="24"/>
      <c r="AUD52" s="24"/>
      <c r="AUE52" s="24"/>
      <c r="AUF52" s="24"/>
      <c r="AUG52" s="24"/>
      <c r="AUH52" s="24"/>
      <c r="AUI52" s="24"/>
      <c r="AUJ52" s="24"/>
      <c r="AUK52" s="24"/>
      <c r="AUL52" s="24"/>
      <c r="AUM52" s="24"/>
      <c r="AUN52" s="24"/>
      <c r="AUO52" s="24"/>
      <c r="AUP52" s="24"/>
      <c r="AUQ52" s="24"/>
      <c r="AUR52" s="24"/>
      <c r="AUS52" s="24"/>
      <c r="AUT52" s="24"/>
      <c r="AUU52" s="24"/>
      <c r="AUV52" s="24"/>
      <c r="AUW52" s="24"/>
      <c r="AUX52" s="24"/>
      <c r="AUY52" s="24"/>
      <c r="AUZ52" s="24"/>
      <c r="AVA52" s="24"/>
      <c r="AVB52" s="24"/>
      <c r="AVC52" s="24"/>
      <c r="AVD52" s="24"/>
      <c r="AVE52" s="24"/>
      <c r="AVF52" s="24"/>
      <c r="AVG52" s="24"/>
      <c r="AVH52" s="24"/>
      <c r="AVI52" s="24"/>
      <c r="AVJ52" s="24"/>
      <c r="AVK52" s="24"/>
      <c r="AVL52" s="24"/>
      <c r="AVM52" s="24"/>
      <c r="AVN52" s="24"/>
      <c r="AVO52" s="24"/>
      <c r="AVP52" s="24"/>
      <c r="AVQ52" s="24"/>
      <c r="AVR52" s="24"/>
      <c r="AVS52" s="24"/>
      <c r="AVT52" s="24"/>
      <c r="AVU52" s="24"/>
      <c r="AVV52" s="24"/>
      <c r="AVW52" s="24"/>
      <c r="AVX52" s="24"/>
      <c r="AVY52" s="24"/>
      <c r="AVZ52" s="24"/>
      <c r="AWA52" s="24"/>
      <c r="AWB52" s="24"/>
      <c r="AWC52" s="24"/>
      <c r="AWD52" s="24"/>
      <c r="AWE52" s="24"/>
      <c r="AWF52" s="24"/>
      <c r="AWG52" s="24"/>
      <c r="AWH52" s="24"/>
      <c r="AWI52" s="24"/>
      <c r="AWJ52" s="24"/>
      <c r="AWK52" s="24"/>
      <c r="AWL52" s="24"/>
      <c r="AWM52" s="24"/>
      <c r="AWN52" s="24"/>
      <c r="AWO52" s="24"/>
      <c r="AWP52" s="24"/>
      <c r="AWQ52" s="24"/>
      <c r="AWR52" s="24"/>
      <c r="AWS52" s="24"/>
      <c r="AWT52" s="24"/>
      <c r="AWU52" s="24"/>
      <c r="AWV52" s="24"/>
      <c r="AWW52" s="24"/>
      <c r="AWX52" s="24"/>
      <c r="AWY52" s="24"/>
      <c r="AWZ52" s="24"/>
      <c r="AXA52" s="24"/>
      <c r="AXB52" s="24"/>
      <c r="AXC52" s="24"/>
      <c r="AXD52" s="24"/>
      <c r="AXE52" s="24"/>
      <c r="AXF52" s="24"/>
      <c r="AXG52" s="24"/>
      <c r="AXH52" s="24"/>
      <c r="AXI52" s="24"/>
      <c r="AXJ52" s="24"/>
      <c r="AXK52" s="24"/>
      <c r="AXL52" s="24"/>
      <c r="AXM52" s="24"/>
      <c r="AXN52" s="24"/>
      <c r="AXO52" s="24"/>
      <c r="AXP52" s="24"/>
      <c r="AXQ52" s="24"/>
      <c r="AXR52" s="24"/>
      <c r="AXS52" s="24"/>
      <c r="AXT52" s="24"/>
      <c r="AXU52" s="24"/>
      <c r="AXV52" s="24"/>
      <c r="AXW52" s="24"/>
      <c r="AXX52" s="24"/>
      <c r="AXY52" s="24"/>
      <c r="AXZ52" s="24"/>
      <c r="AYA52" s="24"/>
      <c r="AYB52" s="24"/>
      <c r="AYC52" s="24"/>
      <c r="AYD52" s="24"/>
      <c r="AYE52" s="24"/>
      <c r="AYF52" s="24"/>
      <c r="AYG52" s="24"/>
      <c r="AYH52" s="24"/>
      <c r="AYI52" s="24"/>
      <c r="AYJ52" s="24"/>
      <c r="AYK52" s="24"/>
      <c r="AYL52" s="24"/>
      <c r="AYM52" s="24"/>
      <c r="AYN52" s="24"/>
      <c r="AYO52" s="24"/>
      <c r="AYP52" s="24"/>
      <c r="AYQ52" s="24"/>
      <c r="AYR52" s="24"/>
      <c r="AYS52" s="24"/>
      <c r="AYT52" s="24"/>
      <c r="AYU52" s="24"/>
      <c r="AYV52" s="24"/>
      <c r="AYW52" s="24"/>
      <c r="AYX52" s="24"/>
      <c r="AYY52" s="24"/>
      <c r="AYZ52" s="24"/>
      <c r="AZA52" s="24"/>
      <c r="AZB52" s="24"/>
      <c r="AZC52" s="24"/>
      <c r="AZD52" s="24"/>
      <c r="AZE52" s="24"/>
      <c r="AZF52" s="24"/>
      <c r="AZG52" s="24"/>
      <c r="AZH52" s="24"/>
      <c r="AZI52" s="24"/>
      <c r="AZJ52" s="24"/>
      <c r="AZK52" s="24"/>
      <c r="AZL52" s="24"/>
      <c r="AZM52" s="24"/>
      <c r="AZN52" s="24"/>
      <c r="AZO52" s="24"/>
      <c r="AZP52" s="24"/>
      <c r="AZQ52" s="24"/>
      <c r="AZR52" s="24"/>
      <c r="AZS52" s="24"/>
      <c r="AZT52" s="24"/>
      <c r="AZU52" s="24"/>
      <c r="AZV52" s="24"/>
      <c r="AZW52" s="24"/>
      <c r="AZX52" s="24"/>
      <c r="AZY52" s="24"/>
      <c r="AZZ52" s="24"/>
      <c r="BAA52" s="24"/>
      <c r="BAB52" s="24"/>
      <c r="BAC52" s="24"/>
      <c r="BAD52" s="24"/>
      <c r="BAE52" s="24"/>
      <c r="BAF52" s="24"/>
      <c r="BAG52" s="24"/>
      <c r="BAH52" s="24"/>
      <c r="BAI52" s="24"/>
      <c r="BAJ52" s="24"/>
      <c r="BAK52" s="24"/>
      <c r="BAL52" s="24"/>
      <c r="BAM52" s="24"/>
      <c r="BAN52" s="24"/>
      <c r="BAO52" s="24"/>
      <c r="BAP52" s="24"/>
      <c r="BAQ52" s="24"/>
      <c r="BAR52" s="24"/>
      <c r="BAS52" s="24"/>
      <c r="BAT52" s="24"/>
      <c r="BAU52" s="24"/>
      <c r="BAV52" s="24"/>
      <c r="BAW52" s="24"/>
      <c r="BAX52" s="24"/>
      <c r="BAY52" s="24"/>
      <c r="BAZ52" s="24"/>
      <c r="BBA52" s="24"/>
      <c r="BBB52" s="24"/>
      <c r="BBC52" s="24"/>
      <c r="BBD52" s="24"/>
      <c r="BBE52" s="24"/>
      <c r="BBF52" s="24"/>
      <c r="BBG52" s="24"/>
      <c r="BBH52" s="24"/>
      <c r="BBI52" s="24"/>
      <c r="BBJ52" s="24"/>
      <c r="BBK52" s="24"/>
      <c r="BBL52" s="24"/>
      <c r="BBM52" s="24"/>
      <c r="BBN52" s="24"/>
      <c r="BBO52" s="24"/>
      <c r="BBP52" s="24"/>
      <c r="BBQ52" s="24"/>
      <c r="BBR52" s="24"/>
      <c r="BBS52" s="24"/>
      <c r="BBT52" s="24"/>
      <c r="BBU52" s="24"/>
      <c r="BBV52" s="24"/>
      <c r="BBW52" s="24"/>
      <c r="BBX52" s="24"/>
      <c r="BBY52" s="24"/>
      <c r="BBZ52" s="24"/>
      <c r="BCA52" s="24"/>
      <c r="BCB52" s="24"/>
      <c r="BCC52" s="24"/>
      <c r="BCD52" s="24"/>
      <c r="BCE52" s="24"/>
      <c r="BCF52" s="24"/>
      <c r="BCG52" s="24"/>
      <c r="BCH52" s="24"/>
      <c r="BCI52" s="24"/>
      <c r="BCJ52" s="24"/>
      <c r="BCK52" s="24"/>
      <c r="BCL52" s="24"/>
      <c r="BCM52" s="24"/>
      <c r="BCN52" s="24"/>
      <c r="BCO52" s="24"/>
      <c r="BCP52" s="24"/>
      <c r="BCQ52" s="24"/>
      <c r="BCR52" s="24"/>
      <c r="BCS52" s="24"/>
      <c r="BCT52" s="24"/>
      <c r="BCU52" s="24"/>
      <c r="BCV52" s="24"/>
      <c r="BCW52" s="24"/>
      <c r="BCX52" s="24"/>
      <c r="BCY52" s="24"/>
      <c r="BCZ52" s="24"/>
      <c r="BDA52" s="24"/>
      <c r="BDB52" s="24"/>
      <c r="BDC52" s="24"/>
      <c r="BDD52" s="24"/>
      <c r="BDE52" s="24"/>
      <c r="BDF52" s="24"/>
      <c r="BDG52" s="24"/>
      <c r="BDH52" s="24"/>
      <c r="BDI52" s="24"/>
      <c r="BDJ52" s="24"/>
      <c r="BDK52" s="24"/>
      <c r="BDL52" s="24"/>
      <c r="BDM52" s="24"/>
      <c r="BDN52" s="24"/>
      <c r="BDO52" s="24"/>
      <c r="BDP52" s="24"/>
      <c r="BDQ52" s="24"/>
      <c r="BDR52" s="24"/>
      <c r="BDS52" s="24"/>
      <c r="BDT52" s="24"/>
      <c r="BDU52" s="24"/>
      <c r="BDV52" s="24"/>
      <c r="BDW52" s="24"/>
      <c r="BDX52" s="24"/>
      <c r="BDY52" s="24"/>
      <c r="BDZ52" s="24"/>
      <c r="BEA52" s="24"/>
      <c r="BEB52" s="24"/>
      <c r="BEC52" s="24"/>
      <c r="BED52" s="24"/>
      <c r="BEE52" s="24"/>
      <c r="BEF52" s="24"/>
      <c r="BEG52" s="24"/>
      <c r="BEH52" s="24"/>
      <c r="BEI52" s="24"/>
      <c r="BEJ52" s="24"/>
      <c r="BEK52" s="24"/>
      <c r="BEL52" s="24"/>
      <c r="BEM52" s="24"/>
      <c r="BEN52" s="24"/>
      <c r="BEO52" s="24"/>
      <c r="BEP52" s="24"/>
      <c r="BEQ52" s="24"/>
      <c r="BER52" s="24"/>
      <c r="BES52" s="24"/>
      <c r="BET52" s="24"/>
      <c r="BEU52" s="24"/>
      <c r="BEV52" s="24"/>
      <c r="BEW52" s="24"/>
      <c r="BEX52" s="24"/>
      <c r="BEY52" s="24"/>
      <c r="BEZ52" s="24"/>
      <c r="BFA52" s="24"/>
      <c r="BFB52" s="24"/>
      <c r="BFC52" s="24"/>
      <c r="BFD52" s="24"/>
      <c r="BFE52" s="24"/>
      <c r="BFF52" s="24"/>
      <c r="BFG52" s="24"/>
      <c r="BFH52" s="24"/>
      <c r="BFI52" s="24"/>
      <c r="BFJ52" s="24"/>
      <c r="BFK52" s="24"/>
      <c r="BFL52" s="24"/>
      <c r="BFM52" s="24"/>
      <c r="BFN52" s="24"/>
      <c r="BFO52" s="24"/>
      <c r="BFP52" s="24"/>
      <c r="BFQ52" s="24"/>
      <c r="BFR52" s="24"/>
      <c r="BFS52" s="24"/>
      <c r="BFT52" s="24"/>
      <c r="BFU52" s="24"/>
      <c r="BFV52" s="24"/>
      <c r="BFW52" s="24"/>
      <c r="BFX52" s="24"/>
      <c r="BFY52" s="24"/>
      <c r="BFZ52" s="24"/>
      <c r="BGA52" s="24"/>
      <c r="BGB52" s="24"/>
      <c r="BGC52" s="24"/>
      <c r="BGD52" s="24"/>
      <c r="BGE52" s="24"/>
      <c r="BGF52" s="24"/>
      <c r="BGG52" s="24"/>
      <c r="BGH52" s="24"/>
      <c r="BGI52" s="24"/>
      <c r="BGJ52" s="24"/>
      <c r="BGK52" s="24"/>
      <c r="BGL52" s="24"/>
      <c r="BGM52" s="24"/>
      <c r="BGN52" s="24"/>
      <c r="BGO52" s="24"/>
      <c r="BGP52" s="24"/>
      <c r="BGQ52" s="24"/>
      <c r="BGR52" s="24"/>
      <c r="BGS52" s="24"/>
      <c r="BGT52" s="24"/>
      <c r="BGU52" s="24"/>
      <c r="BGV52" s="24"/>
      <c r="BGW52" s="24"/>
      <c r="BGX52" s="24"/>
      <c r="BGY52" s="24"/>
      <c r="BGZ52" s="24"/>
      <c r="BHA52" s="24"/>
      <c r="BHB52" s="24"/>
      <c r="BHC52" s="24"/>
      <c r="BHD52" s="24"/>
      <c r="BHE52" s="24"/>
      <c r="BHF52" s="24"/>
      <c r="BHG52" s="24"/>
      <c r="BHH52" s="24"/>
      <c r="BHI52" s="24"/>
      <c r="BHJ52" s="24"/>
      <c r="BHK52" s="24"/>
      <c r="BHL52" s="24"/>
      <c r="BHM52" s="24"/>
      <c r="BHN52" s="24"/>
      <c r="BHO52" s="24"/>
      <c r="BHP52" s="24"/>
      <c r="BHQ52" s="24"/>
      <c r="BHR52" s="24"/>
      <c r="BHS52" s="24"/>
      <c r="BHT52" s="24"/>
      <c r="BHU52" s="24"/>
      <c r="BHV52" s="24"/>
      <c r="BHW52" s="24"/>
      <c r="BHX52" s="24"/>
      <c r="BHY52" s="24"/>
      <c r="BHZ52" s="24"/>
      <c r="BIA52" s="24"/>
      <c r="BIB52" s="24"/>
      <c r="BIC52" s="24"/>
      <c r="BID52" s="24"/>
      <c r="BIE52" s="24"/>
      <c r="BIF52" s="24"/>
      <c r="BIG52" s="24"/>
      <c r="BIH52" s="24"/>
      <c r="BII52" s="24"/>
      <c r="BIJ52" s="24"/>
      <c r="BIK52" s="24"/>
      <c r="BIL52" s="24"/>
      <c r="BIM52" s="24"/>
      <c r="BIN52" s="24"/>
      <c r="BIO52" s="24"/>
      <c r="BIP52" s="24"/>
      <c r="BIQ52" s="24"/>
      <c r="BIR52" s="24"/>
      <c r="BIS52" s="24"/>
      <c r="BIT52" s="24"/>
      <c r="BIU52" s="24"/>
      <c r="BIV52" s="24"/>
      <c r="BIW52" s="24"/>
      <c r="BIX52" s="24"/>
      <c r="BIY52" s="24"/>
      <c r="BIZ52" s="24"/>
      <c r="BJA52" s="24"/>
      <c r="BJB52" s="24"/>
      <c r="BJC52" s="24"/>
      <c r="BJD52" s="24"/>
      <c r="BJE52" s="24"/>
      <c r="BJF52" s="24"/>
      <c r="BJG52" s="24"/>
      <c r="BJH52" s="24"/>
      <c r="BJI52" s="24"/>
      <c r="BJJ52" s="24"/>
      <c r="BJK52" s="24"/>
      <c r="BJL52" s="24"/>
      <c r="BJM52" s="24"/>
      <c r="BJN52" s="24"/>
      <c r="BJO52" s="24"/>
      <c r="BJP52" s="24"/>
      <c r="BJQ52" s="24"/>
      <c r="BJR52" s="24"/>
      <c r="BJS52" s="24"/>
      <c r="BJT52" s="24"/>
      <c r="BJU52" s="24"/>
      <c r="BJV52" s="24"/>
      <c r="BJW52" s="24"/>
      <c r="BJX52" s="24"/>
      <c r="BJY52" s="24"/>
      <c r="BJZ52" s="24"/>
      <c r="BKA52" s="24"/>
      <c r="BKB52" s="24"/>
      <c r="BKC52" s="24"/>
      <c r="BKD52" s="24"/>
      <c r="BKE52" s="24"/>
      <c r="BKF52" s="24"/>
      <c r="BKG52" s="24"/>
      <c r="BKH52" s="24"/>
      <c r="BKI52" s="24"/>
      <c r="BKJ52" s="24"/>
      <c r="BKK52" s="24"/>
      <c r="BKL52" s="24"/>
      <c r="BKM52" s="24"/>
      <c r="BKN52" s="24"/>
      <c r="BKO52" s="24"/>
      <c r="BKP52" s="24"/>
      <c r="BKQ52" s="24"/>
      <c r="BKR52" s="24"/>
      <c r="BKS52" s="24"/>
      <c r="BKT52" s="24"/>
      <c r="BKU52" s="24"/>
      <c r="BKV52" s="24"/>
      <c r="BKW52" s="24"/>
      <c r="BKX52" s="24"/>
      <c r="BKY52" s="24"/>
      <c r="BKZ52" s="24"/>
      <c r="BLA52" s="24"/>
      <c r="BLB52" s="24"/>
      <c r="BLC52" s="24"/>
      <c r="BLD52" s="24"/>
      <c r="BLE52" s="24"/>
      <c r="BLF52" s="24"/>
      <c r="BLG52" s="24"/>
      <c r="BLH52" s="24"/>
      <c r="BLI52" s="24"/>
      <c r="BLJ52" s="24"/>
      <c r="BLK52" s="24"/>
      <c r="BLL52" s="24"/>
      <c r="BLM52" s="24"/>
      <c r="BLN52" s="24"/>
      <c r="BLO52" s="24"/>
      <c r="BLP52" s="24"/>
      <c r="BLQ52" s="24"/>
      <c r="BLR52" s="24"/>
      <c r="BLS52" s="24"/>
      <c r="BLT52" s="24"/>
      <c r="BLU52" s="24"/>
      <c r="BLV52" s="24"/>
      <c r="BLW52" s="24"/>
      <c r="BLX52" s="24"/>
      <c r="BLY52" s="24"/>
      <c r="BLZ52" s="24"/>
      <c r="BMA52" s="24"/>
      <c r="BMB52" s="24"/>
      <c r="BMC52" s="24"/>
      <c r="BMD52" s="24"/>
      <c r="BME52" s="24"/>
      <c r="BMF52" s="24"/>
      <c r="BMG52" s="24"/>
      <c r="BMH52" s="24"/>
      <c r="BMI52" s="24"/>
      <c r="BMJ52" s="24"/>
      <c r="BMK52" s="24"/>
      <c r="BML52" s="24"/>
      <c r="BMM52" s="24"/>
      <c r="BMN52" s="24"/>
      <c r="BMO52" s="24"/>
      <c r="BMP52" s="24"/>
      <c r="BMQ52" s="24"/>
      <c r="BMR52" s="24"/>
      <c r="BMS52" s="24"/>
      <c r="BMT52" s="24"/>
      <c r="BMU52" s="24"/>
      <c r="BMV52" s="24"/>
      <c r="BMW52" s="24"/>
      <c r="BMX52" s="24"/>
      <c r="BMY52" s="24"/>
      <c r="BMZ52" s="24"/>
      <c r="BNA52" s="24"/>
      <c r="BNB52" s="24"/>
      <c r="BNC52" s="24"/>
      <c r="BND52" s="24"/>
      <c r="BNE52" s="24"/>
      <c r="BNF52" s="24"/>
      <c r="BNG52" s="24"/>
      <c r="BNH52" s="24"/>
      <c r="BNI52" s="24"/>
      <c r="BNJ52" s="24"/>
      <c r="BNK52" s="24"/>
      <c r="BNL52" s="24"/>
      <c r="BNM52" s="24"/>
      <c r="BNN52" s="24"/>
      <c r="BNO52" s="24"/>
      <c r="BNP52" s="24"/>
      <c r="BNQ52" s="24"/>
      <c r="BNR52" s="24"/>
      <c r="BNS52" s="24"/>
      <c r="BNT52" s="24"/>
      <c r="BNU52" s="24"/>
      <c r="BNV52" s="24"/>
      <c r="BNW52" s="24"/>
      <c r="BNX52" s="24"/>
      <c r="BNY52" s="24"/>
      <c r="BNZ52" s="24"/>
      <c r="BOA52" s="24"/>
      <c r="BOB52" s="24"/>
      <c r="BOC52" s="24"/>
      <c r="BOD52" s="24"/>
      <c r="BOE52" s="24"/>
      <c r="BOF52" s="24"/>
      <c r="BOG52" s="24"/>
      <c r="BOH52" s="24"/>
      <c r="BOI52" s="24"/>
      <c r="BOJ52" s="24"/>
      <c r="BOK52" s="24"/>
      <c r="BOL52" s="24"/>
      <c r="BOM52" s="24"/>
      <c r="BON52" s="24"/>
      <c r="BOO52" s="24"/>
      <c r="BOP52" s="24"/>
      <c r="BOQ52" s="24"/>
      <c r="BOR52" s="24"/>
      <c r="BOS52" s="24"/>
      <c r="BOT52" s="24"/>
      <c r="BOU52" s="24"/>
      <c r="BOV52" s="24"/>
      <c r="BOW52" s="24"/>
      <c r="BOX52" s="24"/>
      <c r="BOY52" s="24"/>
      <c r="BOZ52" s="24"/>
      <c r="BPA52" s="24"/>
      <c r="BPB52" s="24"/>
      <c r="BPC52" s="24"/>
      <c r="BPD52" s="24"/>
      <c r="BPE52" s="24"/>
      <c r="BPF52" s="24"/>
      <c r="BPG52" s="24"/>
      <c r="BPH52" s="24"/>
      <c r="BPI52" s="24"/>
      <c r="BPJ52" s="24"/>
      <c r="BPK52" s="24"/>
      <c r="BPL52" s="24"/>
      <c r="BPM52" s="24"/>
      <c r="BPN52" s="24"/>
      <c r="BPO52" s="24"/>
      <c r="BPP52" s="24"/>
      <c r="BPQ52" s="24"/>
      <c r="BPR52" s="24"/>
      <c r="BPS52" s="24"/>
      <c r="BPT52" s="24"/>
      <c r="BPU52" s="24"/>
      <c r="BPV52" s="24"/>
      <c r="BPW52" s="24"/>
      <c r="BPX52" s="24"/>
      <c r="BPY52" s="24"/>
      <c r="BPZ52" s="24"/>
      <c r="BQA52" s="24"/>
      <c r="BQB52" s="24"/>
      <c r="BQC52" s="24"/>
      <c r="BQD52" s="24"/>
      <c r="BQE52" s="24"/>
      <c r="BQF52" s="24"/>
      <c r="BQG52" s="24"/>
      <c r="BQH52" s="24"/>
      <c r="BQI52" s="24"/>
      <c r="BQJ52" s="24"/>
      <c r="BQK52" s="24"/>
      <c r="BQL52" s="24"/>
      <c r="BQM52" s="24"/>
      <c r="BQN52" s="24"/>
      <c r="BQO52" s="24"/>
      <c r="BQP52" s="24"/>
      <c r="BQQ52" s="24"/>
      <c r="BQR52" s="24"/>
      <c r="BQS52" s="24"/>
      <c r="BQT52" s="24"/>
      <c r="BQU52" s="24"/>
      <c r="BQV52" s="24"/>
      <c r="BQW52" s="24"/>
      <c r="BQX52" s="24"/>
      <c r="BQY52" s="24"/>
      <c r="BQZ52" s="24"/>
      <c r="BRA52" s="24"/>
      <c r="BRB52" s="24"/>
      <c r="BRC52" s="24"/>
      <c r="BRD52" s="24"/>
      <c r="BRE52" s="24"/>
      <c r="BRF52" s="24"/>
      <c r="BRG52" s="24"/>
      <c r="BRH52" s="24"/>
      <c r="BRI52" s="24"/>
      <c r="BRJ52" s="24"/>
      <c r="BRK52" s="24"/>
      <c r="BRL52" s="24"/>
      <c r="BRM52" s="24"/>
      <c r="BRN52" s="24"/>
      <c r="BRO52" s="24"/>
      <c r="BRP52" s="24"/>
      <c r="BRQ52" s="24"/>
      <c r="BRR52" s="24"/>
      <c r="BRS52" s="24"/>
      <c r="BRT52" s="24"/>
      <c r="BRU52" s="24"/>
      <c r="BRV52" s="24"/>
      <c r="BRW52" s="24"/>
      <c r="BRX52" s="24"/>
      <c r="BRY52" s="24"/>
      <c r="BRZ52" s="24"/>
      <c r="BSA52" s="24"/>
      <c r="BSB52" s="24"/>
      <c r="BSC52" s="24"/>
      <c r="BSD52" s="24"/>
      <c r="BSE52" s="24"/>
      <c r="BSF52" s="24"/>
      <c r="BSG52" s="24"/>
      <c r="BSH52" s="24"/>
      <c r="BSI52" s="24"/>
      <c r="BSJ52" s="24"/>
      <c r="BSK52" s="24"/>
      <c r="BSL52" s="24"/>
      <c r="BSM52" s="24"/>
      <c r="BSN52" s="24"/>
      <c r="BSO52" s="24"/>
      <c r="BSP52" s="24"/>
      <c r="BSQ52" s="24"/>
      <c r="BSR52" s="24"/>
      <c r="BSS52" s="24"/>
      <c r="BST52" s="24"/>
      <c r="BSU52" s="24"/>
      <c r="BSV52" s="24"/>
      <c r="BSW52" s="24"/>
      <c r="BSX52" s="24"/>
      <c r="BSY52" s="24"/>
      <c r="BSZ52" s="24"/>
      <c r="BTA52" s="24"/>
      <c r="BTB52" s="24"/>
      <c r="BTC52" s="24"/>
      <c r="BTD52" s="24"/>
      <c r="BTE52" s="24"/>
      <c r="BTF52" s="24"/>
      <c r="BTG52" s="24"/>
      <c r="BTH52" s="24"/>
      <c r="BTI52" s="24"/>
      <c r="BTJ52" s="24"/>
      <c r="BTK52" s="24"/>
      <c r="BTL52" s="24"/>
      <c r="BTM52" s="24"/>
      <c r="BTN52" s="24"/>
      <c r="BTO52" s="24"/>
      <c r="BTP52" s="24"/>
      <c r="BTQ52" s="24"/>
      <c r="BTR52" s="24"/>
      <c r="BTS52" s="24"/>
      <c r="BTT52" s="24"/>
      <c r="BTU52" s="24"/>
      <c r="BTV52" s="24"/>
      <c r="BTW52" s="24"/>
      <c r="BTX52" s="24"/>
      <c r="BTY52" s="24"/>
      <c r="BTZ52" s="24"/>
      <c r="BUA52" s="24"/>
      <c r="BUB52" s="24"/>
      <c r="BUC52" s="24"/>
      <c r="BUD52" s="24"/>
      <c r="BUE52" s="24"/>
      <c r="BUF52" s="24"/>
      <c r="BUG52" s="24"/>
      <c r="BUH52" s="24"/>
      <c r="BUI52" s="24"/>
      <c r="BUJ52" s="24"/>
      <c r="BUK52" s="24"/>
      <c r="BUL52" s="24"/>
      <c r="BUM52" s="24"/>
      <c r="BUN52" s="24"/>
      <c r="BUO52" s="24"/>
      <c r="BUP52" s="24"/>
      <c r="BUQ52" s="24"/>
      <c r="BUR52" s="24"/>
      <c r="BUS52" s="24"/>
      <c r="BUT52" s="24"/>
      <c r="BUU52" s="24"/>
      <c r="BUV52" s="24"/>
      <c r="BUW52" s="24"/>
      <c r="BUX52" s="24"/>
      <c r="BUY52" s="24"/>
      <c r="BUZ52" s="24"/>
      <c r="BVA52" s="24"/>
      <c r="BVB52" s="24"/>
      <c r="BVC52" s="24"/>
      <c r="BVD52" s="24"/>
      <c r="BVE52" s="24"/>
      <c r="BVF52" s="24"/>
      <c r="BVG52" s="24"/>
      <c r="BVH52" s="24"/>
      <c r="BVI52" s="24"/>
      <c r="BVJ52" s="24"/>
      <c r="BVK52" s="24"/>
      <c r="BVL52" s="24"/>
      <c r="BVM52" s="24"/>
      <c r="BVN52" s="24"/>
      <c r="BVO52" s="24"/>
      <c r="BVP52" s="24"/>
      <c r="BVQ52" s="24"/>
      <c r="BVR52" s="24"/>
      <c r="BVS52" s="24"/>
      <c r="BVT52" s="24"/>
      <c r="BVU52" s="24"/>
      <c r="BVV52" s="24"/>
      <c r="BVW52" s="24"/>
      <c r="BVX52" s="24"/>
      <c r="BVY52" s="24"/>
      <c r="BVZ52" s="24"/>
      <c r="BWA52" s="24"/>
      <c r="BWB52" s="24"/>
      <c r="BWC52" s="24"/>
      <c r="BWD52" s="24"/>
      <c r="BWE52" s="24"/>
      <c r="BWF52" s="24"/>
      <c r="BWG52" s="24"/>
      <c r="BWH52" s="24"/>
      <c r="BWI52" s="24"/>
      <c r="BWJ52" s="24"/>
      <c r="BWK52" s="24"/>
      <c r="BWL52" s="24"/>
      <c r="BWM52" s="24"/>
      <c r="BWN52" s="24"/>
      <c r="BWO52" s="24"/>
      <c r="BWP52" s="24"/>
      <c r="BWQ52" s="24"/>
      <c r="BWR52" s="24"/>
      <c r="BWS52" s="24"/>
      <c r="BWT52" s="24"/>
      <c r="BWU52" s="24"/>
      <c r="BWV52" s="24"/>
      <c r="BWW52" s="24"/>
      <c r="BWX52" s="24"/>
      <c r="BWY52" s="24"/>
      <c r="BWZ52" s="24"/>
      <c r="BXA52" s="24"/>
      <c r="BXB52" s="24"/>
      <c r="BXC52" s="24"/>
      <c r="BXD52" s="24"/>
      <c r="BXE52" s="24"/>
      <c r="BXF52" s="24"/>
      <c r="BXG52" s="24"/>
      <c r="BXH52" s="24"/>
      <c r="BXI52" s="24"/>
      <c r="BXJ52" s="24"/>
      <c r="BXK52" s="24"/>
      <c r="BXL52" s="24"/>
      <c r="BXM52" s="24"/>
      <c r="BXN52" s="24"/>
      <c r="BXO52" s="24"/>
      <c r="BXP52" s="24"/>
      <c r="BXQ52" s="24"/>
      <c r="BXR52" s="24"/>
      <c r="BXS52" s="24"/>
      <c r="BXT52" s="24"/>
      <c r="BXU52" s="24"/>
      <c r="BXV52" s="24"/>
      <c r="BXW52" s="24"/>
      <c r="BXX52" s="24"/>
      <c r="BXY52" s="24"/>
      <c r="BXZ52" s="24"/>
      <c r="BYA52" s="24"/>
      <c r="BYB52" s="24"/>
      <c r="BYC52" s="24"/>
      <c r="BYD52" s="24"/>
      <c r="BYE52" s="24"/>
      <c r="BYF52" s="24"/>
      <c r="BYG52" s="24"/>
      <c r="BYH52" s="24"/>
      <c r="BYI52" s="24"/>
      <c r="BYJ52" s="24"/>
      <c r="BYK52" s="24"/>
      <c r="BYL52" s="24"/>
      <c r="BYM52" s="24"/>
      <c r="BYN52" s="24"/>
      <c r="BYO52" s="24"/>
      <c r="BYP52" s="24"/>
      <c r="BYQ52" s="24"/>
      <c r="BYR52" s="24"/>
      <c r="BYS52" s="24"/>
      <c r="BYT52" s="24"/>
      <c r="BYU52" s="24"/>
      <c r="BYV52" s="24"/>
      <c r="BYW52" s="24"/>
      <c r="BYX52" s="24"/>
      <c r="BYY52" s="24"/>
      <c r="BYZ52" s="24"/>
      <c r="BZA52" s="24"/>
      <c r="BZB52" s="24"/>
      <c r="BZC52" s="24"/>
      <c r="BZD52" s="24"/>
      <c r="BZE52" s="24"/>
      <c r="BZF52" s="24"/>
      <c r="BZG52" s="24"/>
      <c r="BZH52" s="24"/>
      <c r="BZI52" s="24"/>
      <c r="BZJ52" s="24"/>
      <c r="BZK52" s="24"/>
      <c r="BZL52" s="24"/>
      <c r="BZM52" s="24"/>
      <c r="BZN52" s="24"/>
      <c r="BZO52" s="24"/>
      <c r="BZP52" s="24"/>
      <c r="BZQ52" s="24"/>
      <c r="BZR52" s="24"/>
      <c r="BZS52" s="24"/>
      <c r="BZT52" s="24"/>
      <c r="BZU52" s="24"/>
      <c r="BZV52" s="24"/>
      <c r="BZW52" s="24"/>
      <c r="BZX52" s="24"/>
      <c r="BZY52" s="24"/>
      <c r="BZZ52" s="24"/>
      <c r="CAA52" s="24"/>
      <c r="CAB52" s="24"/>
      <c r="CAC52" s="24"/>
      <c r="CAD52" s="24"/>
      <c r="CAE52" s="24"/>
      <c r="CAF52" s="24"/>
      <c r="CAG52" s="24"/>
      <c r="CAH52" s="24"/>
      <c r="CAI52" s="24"/>
      <c r="CAJ52" s="24"/>
      <c r="CAK52" s="24"/>
      <c r="CAL52" s="24"/>
      <c r="CAM52" s="24"/>
      <c r="CAN52" s="24"/>
      <c r="CAO52" s="24"/>
      <c r="CAP52" s="24"/>
      <c r="CAQ52" s="24"/>
      <c r="CAR52" s="24"/>
      <c r="CAS52" s="24"/>
      <c r="CAT52" s="24"/>
      <c r="CAU52" s="24"/>
      <c r="CAV52" s="24"/>
      <c r="CAW52" s="24"/>
      <c r="CAX52" s="24"/>
      <c r="CAY52" s="24"/>
      <c r="CAZ52" s="24"/>
      <c r="CBA52" s="24"/>
      <c r="CBB52" s="24"/>
      <c r="CBC52" s="24"/>
      <c r="CBD52" s="24"/>
      <c r="CBE52" s="24"/>
      <c r="CBF52" s="24"/>
      <c r="CBG52" s="24"/>
      <c r="CBH52" s="24"/>
      <c r="CBI52" s="24"/>
      <c r="CBJ52" s="24"/>
      <c r="CBK52" s="24"/>
      <c r="CBL52" s="24"/>
      <c r="CBM52" s="24"/>
      <c r="CBN52" s="24"/>
      <c r="CBO52" s="24"/>
      <c r="CBP52" s="24"/>
      <c r="CBQ52" s="24"/>
      <c r="CBR52" s="24"/>
      <c r="CBS52" s="24"/>
      <c r="CBT52" s="24"/>
      <c r="CBU52" s="24"/>
      <c r="CBV52" s="24"/>
      <c r="CBW52" s="24"/>
      <c r="CBX52" s="24"/>
      <c r="CBY52" s="24"/>
      <c r="CBZ52" s="24"/>
      <c r="CCA52" s="24"/>
      <c r="CCB52" s="24"/>
      <c r="CCC52" s="24"/>
      <c r="CCD52" s="24"/>
      <c r="CCE52" s="24"/>
      <c r="CCF52" s="24"/>
      <c r="CCG52" s="24"/>
      <c r="CCH52" s="24"/>
      <c r="CCI52" s="24"/>
      <c r="CCJ52" s="24"/>
      <c r="CCK52" s="24"/>
      <c r="CCL52" s="24"/>
      <c r="CCM52" s="24"/>
      <c r="CCN52" s="24"/>
      <c r="CCO52" s="24"/>
      <c r="CCP52" s="24"/>
      <c r="CCQ52" s="24"/>
      <c r="CCR52" s="24"/>
      <c r="CCS52" s="24"/>
      <c r="CCT52" s="24"/>
      <c r="CCU52" s="24"/>
      <c r="CCV52" s="24"/>
      <c r="CCW52" s="24"/>
      <c r="CCX52" s="24"/>
      <c r="CCY52" s="24"/>
      <c r="CCZ52" s="24"/>
      <c r="CDA52" s="24"/>
      <c r="CDB52" s="24"/>
      <c r="CDC52" s="24"/>
      <c r="CDD52" s="24"/>
      <c r="CDE52" s="24"/>
      <c r="CDF52" s="24"/>
      <c r="CDG52" s="24"/>
      <c r="CDH52" s="24"/>
      <c r="CDI52" s="24"/>
      <c r="CDJ52" s="24"/>
      <c r="CDK52" s="24"/>
      <c r="CDL52" s="24"/>
      <c r="CDM52" s="24"/>
      <c r="CDN52" s="24"/>
      <c r="CDO52" s="24"/>
      <c r="CDP52" s="24"/>
      <c r="CDQ52" s="24"/>
      <c r="CDR52" s="24"/>
      <c r="CDS52" s="24"/>
      <c r="CDT52" s="24"/>
      <c r="CDU52" s="24"/>
      <c r="CDV52" s="24"/>
      <c r="CDW52" s="24"/>
      <c r="CDX52" s="24"/>
      <c r="CDY52" s="24"/>
      <c r="CDZ52" s="24"/>
      <c r="CEA52" s="24"/>
      <c r="CEB52" s="24"/>
      <c r="CEC52" s="24"/>
      <c r="CED52" s="24"/>
      <c r="CEE52" s="24"/>
      <c r="CEF52" s="24"/>
      <c r="CEG52" s="24"/>
      <c r="CEH52" s="24"/>
      <c r="CEI52" s="24"/>
      <c r="CEJ52" s="24"/>
      <c r="CEK52" s="24"/>
      <c r="CEL52" s="24"/>
      <c r="CEM52" s="24"/>
      <c r="CEN52" s="24"/>
      <c r="CEO52" s="24"/>
      <c r="CEP52" s="24"/>
      <c r="CEQ52" s="24"/>
      <c r="CER52" s="24"/>
      <c r="CES52" s="24"/>
      <c r="CET52" s="24"/>
      <c r="CEU52" s="24"/>
      <c r="CEV52" s="24"/>
      <c r="CEW52" s="24"/>
      <c r="CEX52" s="24"/>
      <c r="CEY52" s="24"/>
      <c r="CEZ52" s="24"/>
      <c r="CFA52" s="24"/>
      <c r="CFB52" s="24"/>
      <c r="CFC52" s="24"/>
      <c r="CFD52" s="24"/>
      <c r="CFE52" s="24"/>
      <c r="CFF52" s="24"/>
      <c r="CFG52" s="24"/>
      <c r="CFH52" s="24"/>
      <c r="CFI52" s="24"/>
      <c r="CFJ52" s="24"/>
      <c r="CFK52" s="24"/>
      <c r="CFL52" s="24"/>
      <c r="CFM52" s="24"/>
      <c r="CFN52" s="24"/>
      <c r="CFO52" s="24"/>
      <c r="CFP52" s="24"/>
      <c r="CFQ52" s="24"/>
      <c r="CFR52" s="24"/>
      <c r="CFS52" s="24"/>
      <c r="CFT52" s="24"/>
      <c r="CFU52" s="24"/>
      <c r="CFV52" s="24"/>
      <c r="CFW52" s="24"/>
      <c r="CFX52" s="24"/>
      <c r="CFY52" s="24"/>
      <c r="CFZ52" s="24"/>
      <c r="CGA52" s="24"/>
      <c r="CGB52" s="24"/>
      <c r="CGC52" s="24"/>
      <c r="CGD52" s="24"/>
      <c r="CGE52" s="24"/>
      <c r="CGF52" s="24"/>
      <c r="CGG52" s="24"/>
      <c r="CGH52" s="24"/>
      <c r="CGI52" s="24"/>
      <c r="CGJ52" s="24"/>
      <c r="CGK52" s="24"/>
      <c r="CGL52" s="24"/>
      <c r="CGM52" s="24"/>
      <c r="CGN52" s="24"/>
      <c r="CGO52" s="24"/>
      <c r="CGP52" s="24"/>
      <c r="CGQ52" s="24"/>
      <c r="CGR52" s="24"/>
      <c r="CGS52" s="24"/>
      <c r="CGT52" s="24"/>
      <c r="CGU52" s="24"/>
      <c r="CGV52" s="24"/>
      <c r="CGW52" s="24"/>
      <c r="CGX52" s="24"/>
      <c r="CGY52" s="24"/>
      <c r="CGZ52" s="24"/>
      <c r="CHA52" s="24"/>
      <c r="CHB52" s="24"/>
      <c r="CHC52" s="24"/>
      <c r="CHD52" s="24"/>
      <c r="CHE52" s="24"/>
      <c r="CHF52" s="24"/>
      <c r="CHG52" s="24"/>
      <c r="CHH52" s="24"/>
      <c r="CHI52" s="24"/>
      <c r="CHJ52" s="24"/>
      <c r="CHK52" s="24"/>
      <c r="CHL52" s="24"/>
      <c r="CHM52" s="24"/>
      <c r="CHN52" s="24"/>
      <c r="CHO52" s="24"/>
      <c r="CHP52" s="24"/>
      <c r="CHQ52" s="24"/>
      <c r="CHR52" s="24"/>
      <c r="CHS52" s="24"/>
      <c r="CHT52" s="24"/>
      <c r="CHU52" s="24"/>
      <c r="CHV52" s="24"/>
      <c r="CHW52" s="24"/>
      <c r="CHX52" s="24"/>
      <c r="CHY52" s="24"/>
      <c r="CHZ52" s="24"/>
      <c r="CIA52" s="24"/>
      <c r="CIB52" s="24"/>
      <c r="CIC52" s="24"/>
      <c r="CID52" s="24"/>
      <c r="CIE52" s="24"/>
      <c r="CIF52" s="24"/>
      <c r="CIG52" s="24"/>
      <c r="CIH52" s="24"/>
      <c r="CII52" s="24"/>
      <c r="CIJ52" s="24"/>
      <c r="CIK52" s="24"/>
      <c r="CIL52" s="24"/>
      <c r="CIM52" s="24"/>
      <c r="CIN52" s="24"/>
      <c r="CIO52" s="24"/>
      <c r="CIP52" s="24"/>
      <c r="CIQ52" s="24"/>
      <c r="CIR52" s="24"/>
      <c r="CIS52" s="24"/>
      <c r="CIT52" s="24"/>
      <c r="CIU52" s="24"/>
      <c r="CIV52" s="24"/>
      <c r="CIW52" s="24"/>
      <c r="CIX52" s="24"/>
      <c r="CIY52" s="24"/>
      <c r="CIZ52" s="24"/>
      <c r="CJA52" s="24"/>
      <c r="CJB52" s="24"/>
      <c r="CJC52" s="24"/>
      <c r="CJD52" s="24"/>
      <c r="CJE52" s="24"/>
      <c r="CJF52" s="24"/>
      <c r="CJG52" s="24"/>
      <c r="CJH52" s="24"/>
      <c r="CJI52" s="24"/>
      <c r="CJJ52" s="24"/>
      <c r="CJK52" s="24"/>
      <c r="CJL52" s="24"/>
      <c r="CJM52" s="24"/>
      <c r="CJN52" s="24"/>
      <c r="CJO52" s="24"/>
      <c r="CJP52" s="24"/>
      <c r="CJQ52" s="24"/>
      <c r="CJR52" s="24"/>
      <c r="CJS52" s="24"/>
      <c r="CJT52" s="24"/>
      <c r="CJU52" s="24"/>
      <c r="CJV52" s="24"/>
      <c r="CJW52" s="24"/>
      <c r="CJX52" s="24"/>
      <c r="CJY52" s="24"/>
      <c r="CJZ52" s="24"/>
      <c r="CKA52" s="24"/>
      <c r="CKB52" s="24"/>
      <c r="CKC52" s="24"/>
      <c r="CKD52" s="24"/>
      <c r="CKE52" s="24"/>
      <c r="CKF52" s="24"/>
      <c r="CKG52" s="24"/>
      <c r="CKH52" s="24"/>
      <c r="CKI52" s="24"/>
      <c r="CKJ52" s="24"/>
      <c r="CKK52" s="24"/>
      <c r="CKL52" s="24"/>
      <c r="CKM52" s="24"/>
      <c r="CKN52" s="24"/>
      <c r="CKO52" s="24"/>
      <c r="CKP52" s="24"/>
      <c r="CKQ52" s="24"/>
      <c r="CKR52" s="24"/>
      <c r="CKS52" s="24"/>
      <c r="CKT52" s="24"/>
      <c r="CKU52" s="24"/>
      <c r="CKV52" s="24"/>
      <c r="CKW52" s="24"/>
      <c r="CKX52" s="24"/>
      <c r="CKY52" s="24"/>
      <c r="CKZ52" s="24"/>
      <c r="CLA52" s="24"/>
      <c r="CLB52" s="24"/>
      <c r="CLC52" s="24"/>
      <c r="CLD52" s="24"/>
      <c r="CLE52" s="24"/>
      <c r="CLF52" s="24"/>
      <c r="CLG52" s="24"/>
      <c r="CLH52" s="24"/>
      <c r="CLI52" s="24"/>
      <c r="CLJ52" s="24"/>
      <c r="CLK52" s="24"/>
      <c r="CLL52" s="24"/>
      <c r="CLM52" s="24"/>
      <c r="CLN52" s="24"/>
      <c r="CLO52" s="24"/>
      <c r="CLP52" s="24"/>
      <c r="CLQ52" s="24"/>
      <c r="CLR52" s="24"/>
      <c r="CLS52" s="24"/>
      <c r="CLT52" s="24"/>
      <c r="CLU52" s="24"/>
      <c r="CLV52" s="24"/>
      <c r="CLW52" s="24"/>
      <c r="CLX52" s="24"/>
      <c r="CLY52" s="24"/>
      <c r="CLZ52" s="24"/>
      <c r="CMA52" s="24"/>
      <c r="CMB52" s="24"/>
      <c r="CMC52" s="24"/>
      <c r="CMD52" s="24"/>
      <c r="CME52" s="24"/>
      <c r="CMF52" s="24"/>
      <c r="CMG52" s="24"/>
      <c r="CMH52" s="24"/>
      <c r="CMI52" s="24"/>
      <c r="CMJ52" s="24"/>
      <c r="CMK52" s="24"/>
      <c r="CML52" s="24"/>
      <c r="CMM52" s="24"/>
      <c r="CMN52" s="24"/>
      <c r="CMO52" s="24"/>
      <c r="CMP52" s="24"/>
      <c r="CMQ52" s="24"/>
      <c r="CMR52" s="24"/>
      <c r="CMS52" s="24"/>
      <c r="CMT52" s="24"/>
      <c r="CMU52" s="24"/>
      <c r="CMV52" s="24"/>
      <c r="CMW52" s="24"/>
      <c r="CMX52" s="24"/>
      <c r="CMY52" s="24"/>
      <c r="CMZ52" s="24"/>
      <c r="CNA52" s="24"/>
      <c r="CNB52" s="24"/>
      <c r="CNC52" s="24"/>
      <c r="CND52" s="24"/>
      <c r="CNE52" s="24"/>
      <c r="CNF52" s="24"/>
      <c r="CNG52" s="24"/>
      <c r="CNH52" s="24"/>
      <c r="CNI52" s="24"/>
      <c r="CNJ52" s="24"/>
      <c r="CNK52" s="24"/>
      <c r="CNL52" s="24"/>
      <c r="CNM52" s="24"/>
      <c r="CNN52" s="24"/>
      <c r="CNO52" s="24"/>
      <c r="CNP52" s="24"/>
      <c r="CNQ52" s="24"/>
      <c r="CNR52" s="24"/>
      <c r="CNS52" s="24"/>
      <c r="CNT52" s="24"/>
      <c r="CNU52" s="24"/>
      <c r="CNV52" s="24"/>
      <c r="CNW52" s="24"/>
      <c r="CNX52" s="24"/>
      <c r="CNY52" s="24"/>
      <c r="CNZ52" s="24"/>
      <c r="COA52" s="24"/>
      <c r="COB52" s="24"/>
      <c r="COC52" s="24"/>
      <c r="COD52" s="24"/>
      <c r="COE52" s="24"/>
      <c r="COF52" s="24"/>
      <c r="COG52" s="24"/>
      <c r="COH52" s="24"/>
      <c r="COI52" s="24"/>
      <c r="COJ52" s="24"/>
      <c r="COK52" s="24"/>
      <c r="COL52" s="24"/>
      <c r="COM52" s="24"/>
      <c r="CON52" s="24"/>
      <c r="COO52" s="24"/>
      <c r="COP52" s="24"/>
      <c r="COQ52" s="24"/>
      <c r="COR52" s="24"/>
      <c r="COS52" s="24"/>
      <c r="COT52" s="24"/>
      <c r="COU52" s="24"/>
      <c r="COV52" s="24"/>
      <c r="COW52" s="24"/>
      <c r="COX52" s="24"/>
      <c r="COY52" s="24"/>
      <c r="COZ52" s="24"/>
      <c r="CPA52" s="24"/>
      <c r="CPB52" s="24"/>
      <c r="CPC52" s="24"/>
      <c r="CPD52" s="24"/>
      <c r="CPE52" s="24"/>
      <c r="CPF52" s="24"/>
      <c r="CPG52" s="24"/>
      <c r="CPH52" s="24"/>
      <c r="CPI52" s="24"/>
      <c r="CPJ52" s="24"/>
      <c r="CPK52" s="24"/>
      <c r="CPL52" s="24"/>
      <c r="CPM52" s="24"/>
      <c r="CPN52" s="24"/>
      <c r="CPO52" s="24"/>
      <c r="CPP52" s="24"/>
      <c r="CPQ52" s="24"/>
      <c r="CPR52" s="24"/>
      <c r="CPS52" s="24"/>
      <c r="CPT52" s="24"/>
      <c r="CPU52" s="24"/>
      <c r="CPV52" s="24"/>
      <c r="CPW52" s="24"/>
      <c r="CPX52" s="24"/>
      <c r="CPY52" s="24"/>
      <c r="CPZ52" s="24"/>
      <c r="CQA52" s="24"/>
      <c r="CQB52" s="24"/>
      <c r="CQC52" s="24"/>
      <c r="CQD52" s="24"/>
      <c r="CQE52" s="24"/>
      <c r="CQF52" s="24"/>
      <c r="CQG52" s="24"/>
      <c r="CQH52" s="24"/>
      <c r="CQI52" s="24"/>
      <c r="CQJ52" s="24"/>
      <c r="CQK52" s="24"/>
      <c r="CQL52" s="24"/>
      <c r="CQM52" s="24"/>
      <c r="CQN52" s="24"/>
      <c r="CQO52" s="24"/>
      <c r="CQP52" s="24"/>
      <c r="CQQ52" s="24"/>
      <c r="CQR52" s="24"/>
      <c r="CQS52" s="24"/>
      <c r="CQT52" s="24"/>
      <c r="CQU52" s="24"/>
      <c r="CQV52" s="24"/>
      <c r="CQW52" s="24"/>
      <c r="CQX52" s="24"/>
      <c r="CQY52" s="24"/>
      <c r="CQZ52" s="24"/>
      <c r="CRA52" s="24"/>
      <c r="CRB52" s="24"/>
      <c r="CRC52" s="24"/>
      <c r="CRD52" s="24"/>
      <c r="CRE52" s="24"/>
      <c r="CRF52" s="24"/>
      <c r="CRG52" s="24"/>
      <c r="CRH52" s="24"/>
      <c r="CRI52" s="24"/>
      <c r="CRJ52" s="24"/>
      <c r="CRK52" s="24"/>
      <c r="CRL52" s="24"/>
      <c r="CRM52" s="24"/>
      <c r="CRN52" s="24"/>
      <c r="CRO52" s="24"/>
      <c r="CRP52" s="24"/>
      <c r="CRQ52" s="24"/>
      <c r="CRR52" s="24"/>
      <c r="CRS52" s="24"/>
      <c r="CRT52" s="24"/>
      <c r="CRU52" s="24"/>
      <c r="CRV52" s="24"/>
      <c r="CRW52" s="24"/>
      <c r="CRX52" s="24"/>
      <c r="CRY52" s="24"/>
      <c r="CRZ52" s="24"/>
      <c r="CSA52" s="24"/>
      <c r="CSB52" s="24"/>
      <c r="CSC52" s="24"/>
      <c r="CSD52" s="24"/>
      <c r="CSE52" s="24"/>
      <c r="CSF52" s="24"/>
      <c r="CSG52" s="24"/>
      <c r="CSH52" s="24"/>
      <c r="CSI52" s="24"/>
      <c r="CSJ52" s="24"/>
      <c r="CSK52" s="24"/>
      <c r="CSL52" s="24"/>
      <c r="CSM52" s="24"/>
      <c r="CSN52" s="24"/>
      <c r="CSO52" s="24"/>
      <c r="CSP52" s="24"/>
      <c r="CSQ52" s="24"/>
      <c r="CSR52" s="24"/>
      <c r="CSS52" s="24"/>
      <c r="CST52" s="24"/>
      <c r="CSU52" s="24"/>
      <c r="CSV52" s="24"/>
      <c r="CSW52" s="24"/>
      <c r="CSX52" s="24"/>
      <c r="CSY52" s="24"/>
      <c r="CSZ52" s="24"/>
      <c r="CTA52" s="24"/>
      <c r="CTB52" s="24"/>
      <c r="CTC52" s="24"/>
      <c r="CTD52" s="24"/>
      <c r="CTE52" s="24"/>
      <c r="CTF52" s="24"/>
      <c r="CTG52" s="24"/>
      <c r="CTH52" s="24"/>
      <c r="CTI52" s="24"/>
      <c r="CTJ52" s="24"/>
      <c r="CTK52" s="24"/>
      <c r="CTL52" s="24"/>
      <c r="CTM52" s="24"/>
      <c r="CTN52" s="24"/>
      <c r="CTO52" s="24"/>
      <c r="CTP52" s="24"/>
      <c r="CTQ52" s="24"/>
      <c r="CTR52" s="24"/>
      <c r="CTS52" s="24"/>
      <c r="CTT52" s="24"/>
      <c r="CTU52" s="24"/>
      <c r="CTV52" s="24"/>
      <c r="CTW52" s="24"/>
      <c r="CTX52" s="24"/>
      <c r="CTY52" s="24"/>
      <c r="CTZ52" s="24"/>
      <c r="CUA52" s="24"/>
      <c r="CUB52" s="24"/>
      <c r="CUC52" s="24"/>
      <c r="CUD52" s="24"/>
      <c r="CUE52" s="24"/>
      <c r="CUF52" s="24"/>
      <c r="CUG52" s="24"/>
      <c r="CUH52" s="24"/>
      <c r="CUI52" s="24"/>
      <c r="CUJ52" s="24"/>
      <c r="CUK52" s="24"/>
      <c r="CUL52" s="24"/>
      <c r="CUM52" s="24"/>
      <c r="CUN52" s="24"/>
      <c r="CUO52" s="24"/>
      <c r="CUP52" s="24"/>
      <c r="CUQ52" s="24"/>
      <c r="CUR52" s="24"/>
      <c r="CUS52" s="24"/>
      <c r="CUT52" s="24"/>
      <c r="CUU52" s="24"/>
      <c r="CUV52" s="24"/>
      <c r="CUW52" s="24"/>
      <c r="CUX52" s="24"/>
      <c r="CUY52" s="24"/>
      <c r="CUZ52" s="24"/>
      <c r="CVA52" s="24"/>
      <c r="CVB52" s="24"/>
      <c r="CVC52" s="24"/>
      <c r="CVD52" s="24"/>
      <c r="CVE52" s="24"/>
      <c r="CVF52" s="24"/>
      <c r="CVG52" s="24"/>
      <c r="CVH52" s="24"/>
      <c r="CVI52" s="24"/>
      <c r="CVJ52" s="24"/>
      <c r="CVK52" s="24"/>
      <c r="CVL52" s="24"/>
      <c r="CVM52" s="24"/>
      <c r="CVN52" s="24"/>
      <c r="CVO52" s="24"/>
      <c r="CVP52" s="24"/>
      <c r="CVQ52" s="24"/>
      <c r="CVR52" s="24"/>
      <c r="CVS52" s="24"/>
      <c r="CVT52" s="24"/>
      <c r="CVU52" s="24"/>
      <c r="CVV52" s="24"/>
      <c r="CVW52" s="24"/>
      <c r="CVX52" s="24"/>
      <c r="CVY52" s="24"/>
      <c r="CVZ52" s="24"/>
      <c r="CWA52" s="24"/>
      <c r="CWB52" s="24"/>
      <c r="CWC52" s="24"/>
      <c r="CWD52" s="24"/>
      <c r="CWE52" s="24"/>
      <c r="CWF52" s="24"/>
      <c r="CWG52" s="24"/>
      <c r="CWH52" s="24"/>
      <c r="CWI52" s="24"/>
      <c r="CWJ52" s="24"/>
      <c r="CWK52" s="24"/>
      <c r="CWL52" s="24"/>
      <c r="CWM52" s="24"/>
      <c r="CWN52" s="24"/>
      <c r="CWO52" s="24"/>
      <c r="CWP52" s="24"/>
      <c r="CWQ52" s="24"/>
      <c r="CWR52" s="24"/>
      <c r="CWS52" s="24"/>
      <c r="CWT52" s="24"/>
      <c r="CWU52" s="24"/>
      <c r="CWV52" s="24"/>
      <c r="CWW52" s="24"/>
      <c r="CWX52" s="24"/>
      <c r="CWY52" s="24"/>
      <c r="CWZ52" s="24"/>
      <c r="CXA52" s="24"/>
      <c r="CXB52" s="24"/>
      <c r="CXC52" s="24"/>
      <c r="CXD52" s="24"/>
      <c r="CXE52" s="24"/>
      <c r="CXF52" s="24"/>
      <c r="CXG52" s="24"/>
      <c r="CXH52" s="24"/>
      <c r="CXI52" s="24"/>
      <c r="CXJ52" s="24"/>
      <c r="CXK52" s="24"/>
      <c r="CXL52" s="24"/>
      <c r="CXM52" s="24"/>
      <c r="CXN52" s="24"/>
      <c r="CXO52" s="24"/>
      <c r="CXP52" s="24"/>
      <c r="CXQ52" s="24"/>
      <c r="CXR52" s="24"/>
      <c r="CXS52" s="24"/>
      <c r="CXT52" s="24"/>
      <c r="CXU52" s="24"/>
      <c r="CXV52" s="24"/>
      <c r="CXW52" s="24"/>
      <c r="CXX52" s="24"/>
      <c r="CXY52" s="24"/>
      <c r="CXZ52" s="24"/>
      <c r="CYA52" s="24"/>
      <c r="CYB52" s="24"/>
      <c r="CYC52" s="24"/>
      <c r="CYD52" s="24"/>
      <c r="CYE52" s="24"/>
      <c r="CYF52" s="24"/>
      <c r="CYG52" s="24"/>
      <c r="CYH52" s="24"/>
      <c r="CYI52" s="24"/>
      <c r="CYJ52" s="24"/>
      <c r="CYK52" s="24"/>
      <c r="CYL52" s="24"/>
      <c r="CYM52" s="24"/>
      <c r="CYN52" s="24"/>
      <c r="CYO52" s="24"/>
      <c r="CYP52" s="24"/>
      <c r="CYQ52" s="24"/>
      <c r="CYR52" s="24"/>
      <c r="CYS52" s="24"/>
      <c r="CYT52" s="24"/>
      <c r="CYU52" s="24"/>
      <c r="CYV52" s="24"/>
      <c r="CYW52" s="24"/>
      <c r="CYX52" s="24"/>
      <c r="CYY52" s="24"/>
      <c r="CYZ52" s="24"/>
      <c r="CZA52" s="24"/>
      <c r="CZB52" s="24"/>
      <c r="CZC52" s="24"/>
      <c r="CZD52" s="24"/>
      <c r="CZE52" s="24"/>
      <c r="CZF52" s="24"/>
      <c r="CZG52" s="24"/>
      <c r="CZH52" s="24"/>
      <c r="CZI52" s="24"/>
      <c r="CZJ52" s="24"/>
      <c r="CZK52" s="24"/>
      <c r="CZL52" s="24"/>
      <c r="CZM52" s="24"/>
      <c r="CZN52" s="24"/>
      <c r="CZO52" s="24"/>
      <c r="CZP52" s="24"/>
      <c r="CZQ52" s="24"/>
      <c r="CZR52" s="24"/>
      <c r="CZS52" s="24"/>
      <c r="CZT52" s="24"/>
      <c r="CZU52" s="24"/>
      <c r="CZV52" s="24"/>
      <c r="CZW52" s="24"/>
      <c r="CZX52" s="24"/>
      <c r="CZY52" s="24"/>
      <c r="CZZ52" s="24"/>
      <c r="DAA52" s="24"/>
      <c r="DAB52" s="24"/>
      <c r="DAC52" s="24"/>
      <c r="DAD52" s="24"/>
      <c r="DAE52" s="24"/>
      <c r="DAF52" s="24"/>
      <c r="DAG52" s="24"/>
      <c r="DAH52" s="24"/>
      <c r="DAI52" s="24"/>
      <c r="DAJ52" s="24"/>
      <c r="DAK52" s="24"/>
      <c r="DAL52" s="24"/>
      <c r="DAM52" s="24"/>
      <c r="DAN52" s="24"/>
      <c r="DAO52" s="24"/>
      <c r="DAP52" s="24"/>
      <c r="DAQ52" s="24"/>
      <c r="DAR52" s="24"/>
      <c r="DAS52" s="24"/>
      <c r="DAT52" s="24"/>
      <c r="DAU52" s="24"/>
      <c r="DAV52" s="24"/>
      <c r="DAW52" s="24"/>
      <c r="DAX52" s="24"/>
      <c r="DAY52" s="24"/>
      <c r="DAZ52" s="24"/>
      <c r="DBA52" s="24"/>
      <c r="DBB52" s="24"/>
      <c r="DBC52" s="24"/>
      <c r="DBD52" s="24"/>
      <c r="DBE52" s="24"/>
      <c r="DBF52" s="24"/>
      <c r="DBG52" s="24"/>
      <c r="DBH52" s="24"/>
      <c r="DBI52" s="24"/>
      <c r="DBJ52" s="24"/>
      <c r="DBK52" s="24"/>
      <c r="DBL52" s="24"/>
      <c r="DBM52" s="24"/>
      <c r="DBN52" s="24"/>
      <c r="DBO52" s="24"/>
      <c r="DBP52" s="24"/>
      <c r="DBQ52" s="24"/>
      <c r="DBR52" s="24"/>
      <c r="DBS52" s="24"/>
      <c r="DBT52" s="24"/>
      <c r="DBU52" s="24"/>
      <c r="DBV52" s="24"/>
      <c r="DBW52" s="24"/>
      <c r="DBX52" s="24"/>
      <c r="DBY52" s="24"/>
      <c r="DBZ52" s="24"/>
      <c r="DCA52" s="24"/>
      <c r="DCB52" s="24"/>
      <c r="DCC52" s="24"/>
      <c r="DCD52" s="24"/>
      <c r="DCE52" s="24"/>
      <c r="DCF52" s="24"/>
      <c r="DCG52" s="24"/>
      <c r="DCH52" s="24"/>
      <c r="DCI52" s="24"/>
      <c r="DCJ52" s="24"/>
      <c r="DCK52" s="24"/>
      <c r="DCL52" s="24"/>
      <c r="DCM52" s="24"/>
      <c r="DCN52" s="24"/>
      <c r="DCO52" s="24"/>
      <c r="DCP52" s="24"/>
      <c r="DCQ52" s="24"/>
      <c r="DCR52" s="24"/>
      <c r="DCS52" s="24"/>
      <c r="DCT52" s="24"/>
      <c r="DCU52" s="24"/>
      <c r="DCV52" s="24"/>
      <c r="DCW52" s="24"/>
      <c r="DCX52" s="24"/>
      <c r="DCY52" s="24"/>
      <c r="DCZ52" s="24"/>
      <c r="DDA52" s="24"/>
      <c r="DDB52" s="24"/>
      <c r="DDC52" s="24"/>
      <c r="DDD52" s="24"/>
      <c r="DDE52" s="24"/>
      <c r="DDF52" s="24"/>
      <c r="DDG52" s="24"/>
      <c r="DDH52" s="24"/>
      <c r="DDI52" s="24"/>
      <c r="DDJ52" s="24"/>
      <c r="DDK52" s="24"/>
      <c r="DDL52" s="24"/>
      <c r="DDM52" s="24"/>
      <c r="DDN52" s="24"/>
      <c r="DDO52" s="24"/>
      <c r="DDP52" s="24"/>
      <c r="DDQ52" s="24"/>
      <c r="DDR52" s="24"/>
      <c r="DDS52" s="24"/>
      <c r="DDT52" s="24"/>
      <c r="DDU52" s="24"/>
      <c r="DDV52" s="24"/>
      <c r="DDW52" s="24"/>
      <c r="DDX52" s="24"/>
      <c r="DDY52" s="24"/>
      <c r="DDZ52" s="24"/>
      <c r="DEA52" s="24"/>
      <c r="DEB52" s="24"/>
      <c r="DEC52" s="24"/>
      <c r="DED52" s="24"/>
      <c r="DEE52" s="24"/>
      <c r="DEF52" s="24"/>
      <c r="DEG52" s="24"/>
      <c r="DEH52" s="24"/>
      <c r="DEI52" s="24"/>
      <c r="DEJ52" s="24"/>
      <c r="DEK52" s="24"/>
      <c r="DEL52" s="24"/>
      <c r="DEM52" s="24"/>
      <c r="DEN52" s="24"/>
      <c r="DEO52" s="24"/>
      <c r="DEP52" s="24"/>
      <c r="DEQ52" s="24"/>
      <c r="DER52" s="24"/>
      <c r="DES52" s="24"/>
      <c r="DET52" s="24"/>
      <c r="DEU52" s="24"/>
      <c r="DEV52" s="24"/>
      <c r="DEW52" s="24"/>
      <c r="DEX52" s="24"/>
      <c r="DEY52" s="24"/>
      <c r="DEZ52" s="24"/>
      <c r="DFA52" s="24"/>
      <c r="DFB52" s="24"/>
      <c r="DFC52" s="24"/>
      <c r="DFD52" s="24"/>
      <c r="DFE52" s="24"/>
      <c r="DFF52" s="24"/>
      <c r="DFG52" s="24"/>
      <c r="DFH52" s="24"/>
      <c r="DFI52" s="24"/>
      <c r="DFJ52" s="24"/>
      <c r="DFK52" s="24"/>
      <c r="DFL52" s="24"/>
      <c r="DFM52" s="24"/>
      <c r="DFN52" s="24"/>
      <c r="DFO52" s="24"/>
      <c r="DFP52" s="24"/>
      <c r="DFQ52" s="24"/>
      <c r="DFR52" s="24"/>
      <c r="DFS52" s="24"/>
      <c r="DFT52" s="24"/>
      <c r="DFU52" s="24"/>
      <c r="DFV52" s="24"/>
      <c r="DFW52" s="24"/>
      <c r="DFX52" s="24"/>
      <c r="DFY52" s="24"/>
      <c r="DFZ52" s="24"/>
      <c r="DGA52" s="24"/>
      <c r="DGB52" s="24"/>
      <c r="DGC52" s="24"/>
      <c r="DGD52" s="24"/>
      <c r="DGE52" s="24"/>
      <c r="DGF52" s="24"/>
      <c r="DGG52" s="24"/>
      <c r="DGH52" s="24"/>
      <c r="DGI52" s="24"/>
      <c r="DGJ52" s="24"/>
      <c r="DGK52" s="24"/>
      <c r="DGL52" s="24"/>
      <c r="DGM52" s="24"/>
      <c r="DGN52" s="24"/>
      <c r="DGO52" s="24"/>
      <c r="DGP52" s="24"/>
      <c r="DGQ52" s="24"/>
      <c r="DGR52" s="24"/>
      <c r="DGS52" s="24"/>
      <c r="DGT52" s="24"/>
      <c r="DGU52" s="24"/>
      <c r="DGV52" s="24"/>
      <c r="DGW52" s="24"/>
      <c r="DGX52" s="24"/>
      <c r="DGY52" s="24"/>
      <c r="DGZ52" s="24"/>
      <c r="DHA52" s="24"/>
      <c r="DHB52" s="24"/>
      <c r="DHC52" s="24"/>
      <c r="DHD52" s="24"/>
      <c r="DHE52" s="24"/>
      <c r="DHF52" s="24"/>
      <c r="DHG52" s="24"/>
      <c r="DHH52" s="24"/>
      <c r="DHI52" s="24"/>
      <c r="DHJ52" s="24"/>
      <c r="DHK52" s="24"/>
      <c r="DHL52" s="24"/>
      <c r="DHM52" s="24"/>
      <c r="DHN52" s="24"/>
      <c r="DHO52" s="24"/>
      <c r="DHP52" s="24"/>
      <c r="DHQ52" s="24"/>
      <c r="DHR52" s="24"/>
      <c r="DHS52" s="24"/>
      <c r="DHT52" s="24"/>
      <c r="DHU52" s="24"/>
      <c r="DHV52" s="24"/>
      <c r="DHW52" s="24"/>
      <c r="DHX52" s="24"/>
      <c r="DHY52" s="24"/>
      <c r="DHZ52" s="24"/>
      <c r="DIA52" s="24"/>
      <c r="DIB52" s="24"/>
      <c r="DIC52" s="24"/>
      <c r="DID52" s="24"/>
      <c r="DIE52" s="24"/>
      <c r="DIF52" s="24"/>
      <c r="DIG52" s="24"/>
      <c r="DIH52" s="24"/>
      <c r="DII52" s="24"/>
      <c r="DIJ52" s="24"/>
      <c r="DIK52" s="24"/>
      <c r="DIL52" s="24"/>
      <c r="DIM52" s="24"/>
      <c r="DIN52" s="24"/>
      <c r="DIO52" s="24"/>
      <c r="DIP52" s="24"/>
      <c r="DIQ52" s="24"/>
      <c r="DIR52" s="24"/>
      <c r="DIS52" s="24"/>
      <c r="DIT52" s="24"/>
      <c r="DIU52" s="24"/>
      <c r="DIV52" s="24"/>
      <c r="DIW52" s="24"/>
      <c r="DIX52" s="24"/>
      <c r="DIY52" s="24"/>
      <c r="DIZ52" s="24"/>
      <c r="DJA52" s="24"/>
      <c r="DJB52" s="24"/>
      <c r="DJC52" s="24"/>
      <c r="DJD52" s="24"/>
      <c r="DJE52" s="24"/>
      <c r="DJF52" s="24"/>
      <c r="DJG52" s="24"/>
      <c r="DJH52" s="24"/>
      <c r="DJI52" s="24"/>
      <c r="DJJ52" s="24"/>
      <c r="DJK52" s="24"/>
      <c r="DJL52" s="24"/>
      <c r="DJM52" s="24"/>
      <c r="DJN52" s="24"/>
      <c r="DJO52" s="24"/>
      <c r="DJP52" s="24"/>
      <c r="DJQ52" s="24"/>
      <c r="DJR52" s="24"/>
      <c r="DJS52" s="24"/>
      <c r="DJT52" s="24"/>
      <c r="DJU52" s="24"/>
      <c r="DJV52" s="24"/>
      <c r="DJW52" s="24"/>
      <c r="DJX52" s="24"/>
      <c r="DJY52" s="24"/>
      <c r="DJZ52" s="24"/>
      <c r="DKA52" s="24"/>
      <c r="DKB52" s="24"/>
      <c r="DKC52" s="24"/>
      <c r="DKD52" s="24"/>
      <c r="DKE52" s="24"/>
      <c r="DKF52" s="24"/>
      <c r="DKG52" s="24"/>
      <c r="DKH52" s="24"/>
      <c r="DKI52" s="24"/>
      <c r="DKJ52" s="24"/>
      <c r="DKK52" s="24"/>
      <c r="DKL52" s="24"/>
      <c r="DKM52" s="24"/>
      <c r="DKN52" s="24"/>
      <c r="DKO52" s="24"/>
      <c r="DKP52" s="24"/>
      <c r="DKQ52" s="24"/>
      <c r="DKR52" s="24"/>
      <c r="DKS52" s="24"/>
      <c r="DKT52" s="24"/>
      <c r="DKU52" s="24"/>
      <c r="DKV52" s="24"/>
      <c r="DKW52" s="24"/>
      <c r="DKX52" s="24"/>
      <c r="DKY52" s="24"/>
      <c r="DKZ52" s="24"/>
      <c r="DLA52" s="24"/>
      <c r="DLB52" s="24"/>
      <c r="DLC52" s="24"/>
      <c r="DLD52" s="24"/>
      <c r="DLE52" s="24"/>
      <c r="DLF52" s="24"/>
      <c r="DLG52" s="24"/>
      <c r="DLH52" s="24"/>
      <c r="DLI52" s="24"/>
      <c r="DLJ52" s="24"/>
      <c r="DLK52" s="24"/>
      <c r="DLL52" s="24"/>
      <c r="DLM52" s="24"/>
      <c r="DLN52" s="24"/>
      <c r="DLO52" s="24"/>
      <c r="DLP52" s="24"/>
      <c r="DLQ52" s="24"/>
      <c r="DLR52" s="24"/>
      <c r="DLS52" s="24"/>
      <c r="DLT52" s="24"/>
      <c r="DLU52" s="24"/>
      <c r="DLV52" s="24"/>
      <c r="DLW52" s="24"/>
      <c r="DLX52" s="24"/>
      <c r="DLY52" s="24"/>
      <c r="DLZ52" s="24"/>
      <c r="DMA52" s="24"/>
      <c r="DMB52" s="24"/>
      <c r="DMC52" s="24"/>
      <c r="DMD52" s="24"/>
      <c r="DME52" s="24"/>
      <c r="DMF52" s="24"/>
      <c r="DMG52" s="24"/>
      <c r="DMH52" s="24"/>
      <c r="DMI52" s="24"/>
      <c r="DMJ52" s="24"/>
      <c r="DMK52" s="24"/>
      <c r="DML52" s="24"/>
      <c r="DMM52" s="24"/>
      <c r="DMN52" s="24"/>
      <c r="DMO52" s="24"/>
      <c r="DMP52" s="24"/>
      <c r="DMQ52" s="24"/>
      <c r="DMR52" s="24"/>
      <c r="DMS52" s="24"/>
      <c r="DMT52" s="24"/>
      <c r="DMU52" s="24"/>
      <c r="DMV52" s="24"/>
      <c r="DMW52" s="24"/>
      <c r="DMX52" s="24"/>
      <c r="DMY52" s="24"/>
      <c r="DMZ52" s="24"/>
      <c r="DNA52" s="24"/>
      <c r="DNB52" s="24"/>
      <c r="DNC52" s="24"/>
      <c r="DND52" s="24"/>
      <c r="DNE52" s="24"/>
      <c r="DNF52" s="24"/>
      <c r="DNG52" s="24"/>
      <c r="DNH52" s="24"/>
      <c r="DNI52" s="24"/>
      <c r="DNJ52" s="24"/>
      <c r="DNK52" s="24"/>
      <c r="DNL52" s="24"/>
      <c r="DNM52" s="24"/>
      <c r="DNN52" s="24"/>
      <c r="DNO52" s="24"/>
      <c r="DNP52" s="24"/>
      <c r="DNQ52" s="24"/>
      <c r="DNR52" s="24"/>
      <c r="DNS52" s="24"/>
      <c r="DNT52" s="24"/>
      <c r="DNU52" s="24"/>
      <c r="DNV52" s="24"/>
      <c r="DNW52" s="24"/>
      <c r="DNX52" s="24"/>
      <c r="DNY52" s="24"/>
      <c r="DNZ52" s="24"/>
      <c r="DOA52" s="24"/>
      <c r="DOB52" s="24"/>
      <c r="DOC52" s="24"/>
      <c r="DOD52" s="24"/>
      <c r="DOE52" s="24"/>
      <c r="DOF52" s="24"/>
      <c r="DOG52" s="24"/>
      <c r="DOH52" s="24"/>
      <c r="DOI52" s="24"/>
      <c r="DOJ52" s="24"/>
      <c r="DOK52" s="24"/>
      <c r="DOL52" s="24"/>
      <c r="DOM52" s="24"/>
      <c r="DON52" s="24"/>
      <c r="DOO52" s="24"/>
      <c r="DOP52" s="24"/>
      <c r="DOQ52" s="24"/>
      <c r="DOR52" s="24"/>
      <c r="DOS52" s="24"/>
      <c r="DOT52" s="24"/>
      <c r="DOU52" s="24"/>
      <c r="DOV52" s="24"/>
      <c r="DOW52" s="24"/>
      <c r="DOX52" s="24"/>
      <c r="DOY52" s="24"/>
      <c r="DOZ52" s="24"/>
      <c r="DPA52" s="24"/>
      <c r="DPB52" s="24"/>
      <c r="DPC52" s="24"/>
      <c r="DPD52" s="24"/>
      <c r="DPE52" s="24"/>
      <c r="DPF52" s="24"/>
      <c r="DPG52" s="24"/>
      <c r="DPH52" s="24"/>
      <c r="DPI52" s="24"/>
      <c r="DPJ52" s="24"/>
      <c r="DPK52" s="24"/>
      <c r="DPL52" s="24"/>
      <c r="DPM52" s="24"/>
      <c r="DPN52" s="24"/>
      <c r="DPO52" s="24"/>
      <c r="DPP52" s="24"/>
      <c r="DPQ52" s="24"/>
      <c r="DPR52" s="24"/>
      <c r="DPS52" s="24"/>
      <c r="DPT52" s="24"/>
      <c r="DPU52" s="24"/>
      <c r="DPV52" s="24"/>
      <c r="DPW52" s="24"/>
      <c r="DPX52" s="24"/>
      <c r="DPY52" s="24"/>
      <c r="DPZ52" s="24"/>
      <c r="DQA52" s="24"/>
      <c r="DQB52" s="24"/>
      <c r="DQC52" s="24"/>
      <c r="DQD52" s="24"/>
      <c r="DQE52" s="24"/>
      <c r="DQF52" s="24"/>
      <c r="DQG52" s="24"/>
      <c r="DQH52" s="24"/>
      <c r="DQI52" s="24"/>
      <c r="DQJ52" s="24"/>
      <c r="DQK52" s="24"/>
      <c r="DQL52" s="24"/>
      <c r="DQM52" s="24"/>
      <c r="DQN52" s="24"/>
      <c r="DQO52" s="24"/>
      <c r="DQP52" s="24"/>
      <c r="DQQ52" s="24"/>
      <c r="DQR52" s="24"/>
      <c r="DQS52" s="24"/>
      <c r="DQT52" s="24"/>
      <c r="DQU52" s="24"/>
      <c r="DQV52" s="24"/>
      <c r="DQW52" s="24"/>
      <c r="DQX52" s="24"/>
      <c r="DQY52" s="24"/>
      <c r="DQZ52" s="24"/>
      <c r="DRA52" s="24"/>
      <c r="DRB52" s="24"/>
      <c r="DRC52" s="24"/>
      <c r="DRD52" s="24"/>
      <c r="DRE52" s="24"/>
      <c r="DRF52" s="24"/>
      <c r="DRG52" s="24"/>
      <c r="DRH52" s="24"/>
      <c r="DRI52" s="24"/>
      <c r="DRJ52" s="24"/>
      <c r="DRK52" s="24"/>
      <c r="DRL52" s="24"/>
      <c r="DRM52" s="24"/>
      <c r="DRN52" s="24"/>
      <c r="DRO52" s="24"/>
      <c r="DRP52" s="24"/>
      <c r="DRQ52" s="24"/>
      <c r="DRR52" s="24"/>
      <c r="DRS52" s="24"/>
      <c r="DRT52" s="24"/>
      <c r="DRU52" s="24"/>
      <c r="DRV52" s="24"/>
      <c r="DRW52" s="24"/>
      <c r="DRX52" s="24"/>
      <c r="DRY52" s="24"/>
      <c r="DRZ52" s="24"/>
      <c r="DSA52" s="24"/>
      <c r="DSB52" s="24"/>
      <c r="DSC52" s="24"/>
      <c r="DSD52" s="24"/>
      <c r="DSE52" s="24"/>
      <c r="DSF52" s="24"/>
      <c r="DSG52" s="24"/>
      <c r="DSH52" s="24"/>
      <c r="DSI52" s="24"/>
      <c r="DSJ52" s="24"/>
      <c r="DSK52" s="24"/>
      <c r="DSL52" s="24"/>
      <c r="DSM52" s="24"/>
      <c r="DSN52" s="24"/>
      <c r="DSO52" s="24"/>
      <c r="DSP52" s="24"/>
      <c r="DSQ52" s="24"/>
      <c r="DSR52" s="24"/>
      <c r="DSS52" s="24"/>
      <c r="DST52" s="24"/>
      <c r="DSU52" s="24"/>
      <c r="DSV52" s="24"/>
      <c r="DSW52" s="24"/>
      <c r="DSX52" s="24"/>
      <c r="DSY52" s="24"/>
      <c r="DSZ52" s="24"/>
      <c r="DTA52" s="24"/>
      <c r="DTB52" s="24"/>
      <c r="DTC52" s="24"/>
      <c r="DTD52" s="24"/>
      <c r="DTE52" s="24"/>
      <c r="DTF52" s="24"/>
      <c r="DTG52" s="24"/>
      <c r="DTH52" s="24"/>
      <c r="DTI52" s="24"/>
      <c r="DTJ52" s="24"/>
      <c r="DTK52" s="24"/>
      <c r="DTL52" s="24"/>
      <c r="DTM52" s="24"/>
      <c r="DTN52" s="24"/>
      <c r="DTO52" s="24"/>
      <c r="DTP52" s="24"/>
      <c r="DTQ52" s="24"/>
      <c r="DTR52" s="24"/>
      <c r="DTS52" s="24"/>
      <c r="DTT52" s="24"/>
      <c r="DTU52" s="24"/>
      <c r="DTV52" s="24"/>
      <c r="DTW52" s="24"/>
      <c r="DTX52" s="24"/>
      <c r="DTY52" s="24"/>
      <c r="DTZ52" s="24"/>
      <c r="DUA52" s="24"/>
      <c r="DUB52" s="24"/>
      <c r="DUC52" s="24"/>
      <c r="DUD52" s="24"/>
      <c r="DUE52" s="24"/>
      <c r="DUF52" s="24"/>
      <c r="DUG52" s="24"/>
      <c r="DUH52" s="24"/>
      <c r="DUI52" s="24"/>
      <c r="DUJ52" s="24"/>
      <c r="DUK52" s="24"/>
      <c r="DUL52" s="24"/>
      <c r="DUM52" s="24"/>
      <c r="DUN52" s="24"/>
      <c r="DUO52" s="24"/>
      <c r="DUP52" s="24"/>
      <c r="DUQ52" s="24"/>
      <c r="DUR52" s="24"/>
      <c r="DUS52" s="24"/>
      <c r="DUT52" s="24"/>
      <c r="DUU52" s="24"/>
      <c r="DUV52" s="24"/>
      <c r="DUW52" s="24"/>
      <c r="DUX52" s="24"/>
      <c r="DUY52" s="24"/>
      <c r="DUZ52" s="24"/>
      <c r="DVA52" s="24"/>
      <c r="DVB52" s="24"/>
      <c r="DVC52" s="24"/>
      <c r="DVD52" s="24"/>
      <c r="DVE52" s="24"/>
      <c r="DVF52" s="24"/>
      <c r="DVG52" s="24"/>
      <c r="DVH52" s="24"/>
      <c r="DVI52" s="24"/>
      <c r="DVJ52" s="24"/>
      <c r="DVK52" s="24"/>
      <c r="DVL52" s="24"/>
      <c r="DVM52" s="24"/>
      <c r="DVN52" s="24"/>
      <c r="DVO52" s="24"/>
      <c r="DVP52" s="24"/>
      <c r="DVQ52" s="24"/>
      <c r="DVR52" s="24"/>
      <c r="DVS52" s="24"/>
      <c r="DVT52" s="24"/>
      <c r="DVU52" s="24"/>
      <c r="DVV52" s="24"/>
      <c r="DVW52" s="24"/>
      <c r="DVX52" s="24"/>
      <c r="DVY52" s="24"/>
      <c r="DVZ52" s="24"/>
      <c r="DWA52" s="24"/>
      <c r="DWB52" s="24"/>
      <c r="DWC52" s="24"/>
      <c r="DWD52" s="24"/>
      <c r="DWE52" s="24"/>
      <c r="DWF52" s="24"/>
      <c r="DWG52" s="24"/>
      <c r="DWH52" s="24"/>
      <c r="DWI52" s="24"/>
      <c r="DWJ52" s="24"/>
      <c r="DWK52" s="24"/>
      <c r="DWL52" s="24"/>
      <c r="DWM52" s="24"/>
      <c r="DWN52" s="24"/>
      <c r="DWO52" s="24"/>
      <c r="DWP52" s="24"/>
      <c r="DWQ52" s="24"/>
      <c r="DWR52" s="24"/>
      <c r="DWS52" s="24"/>
      <c r="DWT52" s="24"/>
      <c r="DWU52" s="24"/>
      <c r="DWV52" s="24"/>
      <c r="DWW52" s="24"/>
      <c r="DWX52" s="24"/>
      <c r="DWY52" s="24"/>
      <c r="DWZ52" s="24"/>
      <c r="DXA52" s="24"/>
      <c r="DXB52" s="24"/>
      <c r="DXC52" s="24"/>
      <c r="DXD52" s="24"/>
      <c r="DXE52" s="24"/>
      <c r="DXF52" s="24"/>
      <c r="DXG52" s="24"/>
      <c r="DXH52" s="24"/>
      <c r="DXI52" s="24"/>
      <c r="DXJ52" s="24"/>
      <c r="DXK52" s="24"/>
      <c r="DXL52" s="24"/>
      <c r="DXM52" s="24"/>
      <c r="DXN52" s="24"/>
      <c r="DXO52" s="24"/>
      <c r="DXP52" s="24"/>
      <c r="DXQ52" s="24"/>
      <c r="DXR52" s="24"/>
      <c r="DXS52" s="24"/>
      <c r="DXT52" s="24"/>
      <c r="DXU52" s="24"/>
      <c r="DXV52" s="24"/>
      <c r="DXW52" s="24"/>
      <c r="DXX52" s="24"/>
      <c r="DXY52" s="24"/>
      <c r="DXZ52" s="24"/>
      <c r="DYA52" s="24"/>
      <c r="DYB52" s="24"/>
      <c r="DYC52" s="24"/>
      <c r="DYD52" s="24"/>
      <c r="DYE52" s="24"/>
      <c r="DYF52" s="24"/>
      <c r="DYG52" s="24"/>
      <c r="DYH52" s="24"/>
      <c r="DYI52" s="24"/>
      <c r="DYJ52" s="24"/>
      <c r="DYK52" s="24"/>
      <c r="DYL52" s="24"/>
      <c r="DYM52" s="24"/>
      <c r="DYN52" s="24"/>
      <c r="DYO52" s="24"/>
      <c r="DYP52" s="24"/>
      <c r="DYQ52" s="24"/>
      <c r="DYR52" s="24"/>
      <c r="DYS52" s="24"/>
      <c r="DYT52" s="24"/>
      <c r="DYU52" s="24"/>
      <c r="DYV52" s="24"/>
      <c r="DYW52" s="24"/>
      <c r="DYX52" s="24"/>
      <c r="DYY52" s="24"/>
      <c r="DYZ52" s="24"/>
      <c r="DZA52" s="24"/>
      <c r="DZB52" s="24"/>
      <c r="DZC52" s="24"/>
      <c r="DZD52" s="24"/>
      <c r="DZE52" s="24"/>
      <c r="DZF52" s="24"/>
      <c r="DZG52" s="24"/>
      <c r="DZH52" s="24"/>
      <c r="DZI52" s="24"/>
      <c r="DZJ52" s="24"/>
      <c r="DZK52" s="24"/>
      <c r="DZL52" s="24"/>
      <c r="DZM52" s="24"/>
      <c r="DZN52" s="24"/>
      <c r="DZO52" s="24"/>
      <c r="DZP52" s="24"/>
      <c r="DZQ52" s="24"/>
      <c r="DZR52" s="24"/>
      <c r="DZS52" s="24"/>
      <c r="DZT52" s="24"/>
      <c r="DZU52" s="24"/>
      <c r="DZV52" s="24"/>
      <c r="DZW52" s="24"/>
      <c r="DZX52" s="24"/>
      <c r="DZY52" s="24"/>
      <c r="DZZ52" s="24"/>
      <c r="EAA52" s="24"/>
      <c r="EAB52" s="24"/>
      <c r="EAC52" s="24"/>
      <c r="EAD52" s="24"/>
      <c r="EAE52" s="24"/>
      <c r="EAF52" s="24"/>
      <c r="EAG52" s="24"/>
      <c r="EAH52" s="24"/>
      <c r="EAI52" s="24"/>
      <c r="EAJ52" s="24"/>
      <c r="EAK52" s="24"/>
      <c r="EAL52" s="24"/>
      <c r="EAM52" s="24"/>
      <c r="EAN52" s="24"/>
      <c r="EAO52" s="24"/>
      <c r="EAP52" s="24"/>
      <c r="EAQ52" s="24"/>
      <c r="EAR52" s="24"/>
      <c r="EAS52" s="24"/>
      <c r="EAT52" s="24"/>
      <c r="EAU52" s="24"/>
      <c r="EAV52" s="24"/>
      <c r="EAW52" s="24"/>
      <c r="EAX52" s="24"/>
      <c r="EAY52" s="24"/>
      <c r="EAZ52" s="24"/>
      <c r="EBA52" s="24"/>
      <c r="EBB52" s="24"/>
      <c r="EBC52" s="24"/>
      <c r="EBD52" s="24"/>
      <c r="EBE52" s="24"/>
      <c r="EBF52" s="24"/>
      <c r="EBG52" s="24"/>
      <c r="EBH52" s="24"/>
      <c r="EBI52" s="24"/>
      <c r="EBJ52" s="24"/>
      <c r="EBK52" s="24"/>
      <c r="EBL52" s="24"/>
      <c r="EBM52" s="24"/>
      <c r="EBN52" s="24"/>
      <c r="EBO52" s="24"/>
      <c r="EBP52" s="24"/>
      <c r="EBQ52" s="24"/>
      <c r="EBR52" s="24"/>
      <c r="EBS52" s="24"/>
      <c r="EBT52" s="24"/>
      <c r="EBU52" s="24"/>
      <c r="EBV52" s="24"/>
      <c r="EBW52" s="24"/>
      <c r="EBX52" s="24"/>
      <c r="EBY52" s="24"/>
      <c r="EBZ52" s="24"/>
      <c r="ECA52" s="24"/>
      <c r="ECB52" s="24"/>
      <c r="ECC52" s="24"/>
      <c r="ECD52" s="24"/>
      <c r="ECE52" s="24"/>
      <c r="ECF52" s="24"/>
      <c r="ECG52" s="24"/>
      <c r="ECH52" s="24"/>
      <c r="ECI52" s="24"/>
      <c r="ECJ52" s="24"/>
      <c r="ECK52" s="24"/>
      <c r="ECL52" s="24"/>
      <c r="ECM52" s="24"/>
      <c r="ECN52" s="24"/>
      <c r="ECO52" s="24"/>
      <c r="ECP52" s="24"/>
      <c r="ECQ52" s="24"/>
      <c r="ECR52" s="24"/>
      <c r="ECS52" s="24"/>
      <c r="ECT52" s="24"/>
      <c r="ECU52" s="24"/>
      <c r="ECV52" s="24"/>
      <c r="ECW52" s="24"/>
      <c r="ECX52" s="24"/>
      <c r="ECY52" s="24"/>
      <c r="ECZ52" s="24"/>
      <c r="EDA52" s="24"/>
      <c r="EDB52" s="24"/>
      <c r="EDC52" s="24"/>
      <c r="EDD52" s="24"/>
      <c r="EDE52" s="24"/>
      <c r="EDF52" s="24"/>
      <c r="EDG52" s="24"/>
      <c r="EDH52" s="24"/>
      <c r="EDI52" s="24"/>
      <c r="EDJ52" s="24"/>
      <c r="EDK52" s="24"/>
      <c r="EDL52" s="24"/>
      <c r="EDM52" s="24"/>
      <c r="EDN52" s="24"/>
      <c r="EDO52" s="24"/>
      <c r="EDP52" s="24"/>
      <c r="EDQ52" s="24"/>
      <c r="EDR52" s="24"/>
      <c r="EDS52" s="24"/>
      <c r="EDT52" s="24"/>
      <c r="EDU52" s="24"/>
      <c r="EDV52" s="24"/>
      <c r="EDW52" s="24"/>
      <c r="EDX52" s="24"/>
      <c r="EDY52" s="24"/>
      <c r="EDZ52" s="24"/>
      <c r="EEA52" s="24"/>
      <c r="EEB52" s="24"/>
      <c r="EEC52" s="24"/>
      <c r="EED52" s="24"/>
      <c r="EEE52" s="24"/>
      <c r="EEF52" s="24"/>
      <c r="EEG52" s="24"/>
      <c r="EEH52" s="24"/>
      <c r="EEI52" s="24"/>
      <c r="EEJ52" s="24"/>
      <c r="EEK52" s="24"/>
      <c r="EEL52" s="24"/>
      <c r="EEM52" s="24"/>
      <c r="EEN52" s="24"/>
      <c r="EEO52" s="24"/>
      <c r="EEP52" s="24"/>
      <c r="EEQ52" s="24"/>
      <c r="EER52" s="24"/>
      <c r="EES52" s="24"/>
      <c r="EET52" s="24"/>
      <c r="EEU52" s="24"/>
      <c r="EEV52" s="24"/>
      <c r="EEW52" s="24"/>
      <c r="EEX52" s="24"/>
      <c r="EEY52" s="24"/>
      <c r="EEZ52" s="24"/>
      <c r="EFA52" s="24"/>
      <c r="EFB52" s="24"/>
      <c r="EFC52" s="24"/>
      <c r="EFD52" s="24"/>
      <c r="EFE52" s="24"/>
      <c r="EFF52" s="24"/>
    </row>
    <row r="53" spans="2:3542" s="526" customFormat="1" ht="17.25" customHeight="1" x14ac:dyDescent="0.3">
      <c r="B53" s="522" t="s">
        <v>236</v>
      </c>
      <c r="C53" s="522"/>
      <c r="D53" s="522"/>
      <c r="E53" s="522"/>
      <c r="F53" s="522"/>
      <c r="G53" s="522"/>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c r="LX53" s="24"/>
      <c r="LY53" s="24"/>
      <c r="LZ53" s="24"/>
      <c r="MA53" s="24"/>
      <c r="MB53" s="24"/>
      <c r="MC53" s="24"/>
      <c r="MD53" s="24"/>
      <c r="ME53" s="24"/>
      <c r="MF53" s="24"/>
      <c r="MG53" s="24"/>
      <c r="MH53" s="24"/>
      <c r="MI53" s="24"/>
      <c r="MJ53" s="24"/>
      <c r="MK53" s="24"/>
      <c r="ML53" s="24"/>
      <c r="MM53" s="24"/>
      <c r="MN53" s="24"/>
      <c r="MO53" s="24"/>
      <c r="MP53" s="24"/>
      <c r="MQ53" s="24"/>
      <c r="MR53" s="24"/>
      <c r="MS53" s="24"/>
      <c r="MT53" s="24"/>
      <c r="MU53" s="24"/>
      <c r="MV53" s="24"/>
      <c r="MW53" s="24"/>
      <c r="MX53" s="24"/>
      <c r="MY53" s="24"/>
      <c r="MZ53" s="24"/>
      <c r="NA53" s="24"/>
      <c r="NB53" s="24"/>
      <c r="NC53" s="24"/>
      <c r="ND53" s="24"/>
      <c r="NE53" s="24"/>
      <c r="NF53" s="24"/>
      <c r="NG53" s="24"/>
      <c r="NH53" s="24"/>
      <c r="NI53" s="24"/>
      <c r="NJ53" s="24"/>
      <c r="NK53" s="24"/>
      <c r="NL53" s="24"/>
      <c r="NM53" s="24"/>
      <c r="NN53" s="24"/>
      <c r="NO53" s="24"/>
      <c r="NP53" s="24"/>
      <c r="NQ53" s="24"/>
      <c r="NR53" s="24"/>
      <c r="NS53" s="24"/>
      <c r="NT53" s="24"/>
      <c r="NU53" s="24"/>
      <c r="NV53" s="24"/>
      <c r="NW53" s="24"/>
      <c r="NX53" s="24"/>
      <c r="NY53" s="24"/>
      <c r="NZ53" s="24"/>
      <c r="OA53" s="24"/>
      <c r="OB53" s="24"/>
      <c r="OC53" s="24"/>
      <c r="OD53" s="24"/>
      <c r="OE53" s="24"/>
      <c r="OF53" s="24"/>
      <c r="OG53" s="24"/>
      <c r="OH53" s="24"/>
      <c r="OI53" s="24"/>
      <c r="OJ53" s="24"/>
      <c r="OK53" s="24"/>
      <c r="OL53" s="24"/>
      <c r="OM53" s="24"/>
      <c r="ON53" s="24"/>
      <c r="OO53" s="24"/>
      <c r="OP53" s="24"/>
      <c r="OQ53" s="24"/>
      <c r="OR53" s="24"/>
      <c r="OS53" s="24"/>
      <c r="OT53" s="24"/>
      <c r="OU53" s="24"/>
      <c r="OV53" s="24"/>
      <c r="OW53" s="24"/>
      <c r="OX53" s="24"/>
      <c r="OY53" s="24"/>
      <c r="OZ53" s="24"/>
      <c r="PA53" s="24"/>
      <c r="PB53" s="24"/>
      <c r="PC53" s="24"/>
      <c r="PD53" s="24"/>
      <c r="PE53" s="24"/>
      <c r="PF53" s="24"/>
      <c r="PG53" s="24"/>
      <c r="PH53" s="24"/>
      <c r="PI53" s="24"/>
      <c r="PJ53" s="24"/>
      <c r="PK53" s="24"/>
      <c r="PL53" s="24"/>
      <c r="PM53" s="24"/>
      <c r="PN53" s="24"/>
      <c r="PO53" s="24"/>
      <c r="PP53" s="24"/>
      <c r="PQ53" s="24"/>
      <c r="PR53" s="24"/>
      <c r="PS53" s="24"/>
      <c r="PT53" s="24"/>
      <c r="PU53" s="24"/>
      <c r="PV53" s="24"/>
      <c r="PW53" s="24"/>
      <c r="PX53" s="24"/>
      <c r="PY53" s="24"/>
      <c r="PZ53" s="24"/>
      <c r="QA53" s="24"/>
      <c r="QB53" s="24"/>
      <c r="QC53" s="24"/>
      <c r="QD53" s="24"/>
      <c r="QE53" s="24"/>
      <c r="QF53" s="24"/>
      <c r="QG53" s="24"/>
      <c r="QH53" s="24"/>
      <c r="QI53" s="24"/>
      <c r="QJ53" s="24"/>
      <c r="QK53" s="24"/>
      <c r="QL53" s="24"/>
      <c r="QM53" s="24"/>
      <c r="QN53" s="24"/>
      <c r="QO53" s="24"/>
      <c r="QP53" s="24"/>
      <c r="QQ53" s="24"/>
      <c r="QR53" s="24"/>
      <c r="QS53" s="24"/>
      <c r="QT53" s="24"/>
      <c r="QU53" s="24"/>
      <c r="QV53" s="24"/>
      <c r="QW53" s="24"/>
      <c r="QX53" s="24"/>
      <c r="QY53" s="24"/>
      <c r="QZ53" s="24"/>
      <c r="RA53" s="24"/>
      <c r="RB53" s="24"/>
      <c r="RC53" s="24"/>
      <c r="RD53" s="24"/>
      <c r="RE53" s="24"/>
      <c r="RF53" s="24"/>
      <c r="RG53" s="24"/>
      <c r="RH53" s="24"/>
      <c r="RI53" s="24"/>
      <c r="RJ53" s="24"/>
      <c r="RK53" s="24"/>
      <c r="RL53" s="24"/>
      <c r="RM53" s="24"/>
      <c r="RN53" s="24"/>
      <c r="RO53" s="24"/>
      <c r="RP53" s="24"/>
      <c r="RQ53" s="24"/>
      <c r="RR53" s="24"/>
      <c r="RS53" s="24"/>
      <c r="RT53" s="24"/>
      <c r="RU53" s="24"/>
      <c r="RV53" s="24"/>
      <c r="RW53" s="24"/>
      <c r="RX53" s="24"/>
      <c r="RY53" s="24"/>
      <c r="RZ53" s="24"/>
      <c r="SA53" s="24"/>
      <c r="SB53" s="24"/>
      <c r="SC53" s="24"/>
      <c r="SD53" s="24"/>
      <c r="SE53" s="24"/>
      <c r="SF53" s="24"/>
      <c r="SG53" s="24"/>
      <c r="SH53" s="24"/>
      <c r="SI53" s="24"/>
      <c r="SJ53" s="24"/>
      <c r="SK53" s="24"/>
      <c r="SL53" s="24"/>
      <c r="SM53" s="24"/>
      <c r="SN53" s="24"/>
      <c r="SO53" s="24"/>
      <c r="SP53" s="24"/>
      <c r="SQ53" s="24"/>
      <c r="SR53" s="24"/>
      <c r="SS53" s="24"/>
      <c r="ST53" s="24"/>
      <c r="SU53" s="24"/>
      <c r="SV53" s="24"/>
      <c r="SW53" s="24"/>
      <c r="SX53" s="24"/>
      <c r="SY53" s="24"/>
      <c r="SZ53" s="24"/>
      <c r="TA53" s="24"/>
      <c r="TB53" s="24"/>
      <c r="TC53" s="24"/>
      <c r="TD53" s="24"/>
      <c r="TE53" s="24"/>
      <c r="TF53" s="24"/>
      <c r="TG53" s="24"/>
      <c r="TH53" s="24"/>
      <c r="TI53" s="24"/>
      <c r="TJ53" s="24"/>
      <c r="TK53" s="24"/>
      <c r="TL53" s="24"/>
      <c r="TM53" s="24"/>
      <c r="TN53" s="24"/>
      <c r="TO53" s="24"/>
      <c r="TP53" s="24"/>
      <c r="TQ53" s="24"/>
      <c r="TR53" s="24"/>
      <c r="TS53" s="24"/>
      <c r="TT53" s="24"/>
      <c r="TU53" s="24"/>
      <c r="TV53" s="24"/>
      <c r="TW53" s="24"/>
      <c r="TX53" s="24"/>
      <c r="TY53" s="24"/>
      <c r="TZ53" s="24"/>
      <c r="UA53" s="24"/>
      <c r="UB53" s="24"/>
      <c r="UC53" s="24"/>
      <c r="UD53" s="24"/>
      <c r="UE53" s="24"/>
      <c r="UF53" s="24"/>
      <c r="UG53" s="24"/>
      <c r="UH53" s="24"/>
      <c r="UI53" s="24"/>
      <c r="UJ53" s="24"/>
      <c r="UK53" s="24"/>
      <c r="UL53" s="24"/>
      <c r="UM53" s="24"/>
      <c r="UN53" s="24"/>
      <c r="UO53" s="24"/>
      <c r="UP53" s="24"/>
      <c r="UQ53" s="24"/>
      <c r="UR53" s="24"/>
      <c r="US53" s="24"/>
      <c r="UT53" s="24"/>
      <c r="UU53" s="24"/>
      <c r="UV53" s="24"/>
      <c r="UW53" s="24"/>
      <c r="UX53" s="24"/>
      <c r="UY53" s="24"/>
      <c r="UZ53" s="24"/>
      <c r="VA53" s="24"/>
      <c r="VB53" s="24"/>
      <c r="VC53" s="24"/>
      <c r="VD53" s="24"/>
      <c r="VE53" s="24"/>
      <c r="VF53" s="24"/>
      <c r="VG53" s="24"/>
      <c r="VH53" s="24"/>
      <c r="VI53" s="24"/>
      <c r="VJ53" s="24"/>
      <c r="VK53" s="24"/>
      <c r="VL53" s="24"/>
      <c r="VM53" s="24"/>
      <c r="VN53" s="24"/>
      <c r="VO53" s="24"/>
      <c r="VP53" s="24"/>
      <c r="VQ53" s="24"/>
      <c r="VR53" s="24"/>
      <c r="VS53" s="24"/>
      <c r="VT53" s="24"/>
      <c r="VU53" s="24"/>
      <c r="VV53" s="24"/>
      <c r="VW53" s="24"/>
      <c r="VX53" s="24"/>
      <c r="VY53" s="24"/>
      <c r="VZ53" s="24"/>
      <c r="WA53" s="24"/>
      <c r="WB53" s="24"/>
      <c r="WC53" s="24"/>
      <c r="WD53" s="24"/>
      <c r="WE53" s="24"/>
      <c r="WF53" s="24"/>
      <c r="WG53" s="24"/>
      <c r="WH53" s="24"/>
      <c r="WI53" s="24"/>
      <c r="WJ53" s="24"/>
      <c r="WK53" s="24"/>
      <c r="WL53" s="24"/>
      <c r="WM53" s="24"/>
      <c r="WN53" s="24"/>
      <c r="WO53" s="24"/>
      <c r="WP53" s="24"/>
      <c r="WQ53" s="24"/>
      <c r="WR53" s="24"/>
      <c r="WS53" s="24"/>
      <c r="WT53" s="24"/>
      <c r="WU53" s="24"/>
      <c r="WV53" s="24"/>
      <c r="WW53" s="24"/>
      <c r="WX53" s="24"/>
      <c r="WY53" s="24"/>
      <c r="WZ53" s="24"/>
      <c r="XA53" s="24"/>
      <c r="XB53" s="24"/>
      <c r="XC53" s="24"/>
      <c r="XD53" s="24"/>
      <c r="XE53" s="24"/>
      <c r="XF53" s="24"/>
      <c r="XG53" s="24"/>
      <c r="XH53" s="24"/>
      <c r="XI53" s="24"/>
      <c r="XJ53" s="24"/>
      <c r="XK53" s="24"/>
      <c r="XL53" s="24"/>
      <c r="XM53" s="24"/>
      <c r="XN53" s="24"/>
      <c r="XO53" s="24"/>
      <c r="XP53" s="24"/>
      <c r="XQ53" s="24"/>
      <c r="XR53" s="24"/>
      <c r="XS53" s="24"/>
      <c r="XT53" s="24"/>
      <c r="XU53" s="24"/>
      <c r="XV53" s="24"/>
      <c r="XW53" s="24"/>
      <c r="XX53" s="24"/>
      <c r="XY53" s="24"/>
      <c r="XZ53" s="24"/>
      <c r="YA53" s="24"/>
      <c r="YB53" s="24"/>
      <c r="YC53" s="24"/>
      <c r="YD53" s="24"/>
      <c r="YE53" s="24"/>
      <c r="YF53" s="24"/>
      <c r="YG53" s="24"/>
      <c r="YH53" s="24"/>
      <c r="YI53" s="24"/>
      <c r="YJ53" s="24"/>
      <c r="YK53" s="24"/>
      <c r="YL53" s="24"/>
      <c r="YM53" s="24"/>
      <c r="YN53" s="24"/>
      <c r="YO53" s="24"/>
      <c r="YP53" s="24"/>
      <c r="YQ53" s="24"/>
      <c r="YR53" s="24"/>
      <c r="YS53" s="24"/>
      <c r="YT53" s="24"/>
      <c r="YU53" s="24"/>
      <c r="YV53" s="24"/>
      <c r="YW53" s="24"/>
      <c r="YX53" s="24"/>
      <c r="YY53" s="24"/>
      <c r="YZ53" s="24"/>
      <c r="ZA53" s="24"/>
      <c r="ZB53" s="24"/>
      <c r="ZC53" s="24"/>
      <c r="ZD53" s="24"/>
      <c r="ZE53" s="24"/>
      <c r="ZF53" s="24"/>
      <c r="ZG53" s="24"/>
      <c r="ZH53" s="24"/>
      <c r="ZI53" s="24"/>
      <c r="ZJ53" s="24"/>
      <c r="ZK53" s="24"/>
      <c r="ZL53" s="24"/>
      <c r="ZM53" s="24"/>
      <c r="ZN53" s="24"/>
      <c r="ZO53" s="24"/>
      <c r="ZP53" s="24"/>
      <c r="ZQ53" s="24"/>
      <c r="ZR53" s="24"/>
      <c r="ZS53" s="24"/>
      <c r="ZT53" s="24"/>
      <c r="ZU53" s="24"/>
      <c r="ZV53" s="24"/>
      <c r="ZW53" s="24"/>
      <c r="ZX53" s="24"/>
      <c r="ZY53" s="24"/>
      <c r="ZZ53" s="24"/>
      <c r="AAA53" s="24"/>
      <c r="AAB53" s="24"/>
      <c r="AAC53" s="24"/>
      <c r="AAD53" s="24"/>
      <c r="AAE53" s="24"/>
      <c r="AAF53" s="24"/>
      <c r="AAG53" s="24"/>
      <c r="AAH53" s="24"/>
      <c r="AAI53" s="24"/>
      <c r="AAJ53" s="24"/>
      <c r="AAK53" s="24"/>
      <c r="AAL53" s="24"/>
      <c r="AAM53" s="24"/>
      <c r="AAN53" s="24"/>
      <c r="AAO53" s="24"/>
      <c r="AAP53" s="24"/>
      <c r="AAQ53" s="24"/>
      <c r="AAR53" s="24"/>
      <c r="AAS53" s="24"/>
      <c r="AAT53" s="24"/>
      <c r="AAU53" s="24"/>
      <c r="AAV53" s="24"/>
      <c r="AAW53" s="24"/>
      <c r="AAX53" s="24"/>
      <c r="AAY53" s="24"/>
      <c r="AAZ53" s="24"/>
      <c r="ABA53" s="24"/>
      <c r="ABB53" s="24"/>
      <c r="ABC53" s="24"/>
      <c r="ABD53" s="24"/>
      <c r="ABE53" s="24"/>
      <c r="ABF53" s="24"/>
      <c r="ABG53" s="24"/>
      <c r="ABH53" s="24"/>
      <c r="ABI53" s="24"/>
      <c r="ABJ53" s="24"/>
      <c r="ABK53" s="24"/>
      <c r="ABL53" s="24"/>
      <c r="ABM53" s="24"/>
      <c r="ABN53" s="24"/>
      <c r="ABO53" s="24"/>
      <c r="ABP53" s="24"/>
      <c r="ABQ53" s="24"/>
      <c r="ABR53" s="24"/>
      <c r="ABS53" s="24"/>
      <c r="ABT53" s="24"/>
      <c r="ABU53" s="24"/>
      <c r="ABV53" s="24"/>
      <c r="ABW53" s="24"/>
      <c r="ABX53" s="24"/>
      <c r="ABY53" s="24"/>
      <c r="ABZ53" s="24"/>
      <c r="ACA53" s="24"/>
      <c r="ACB53" s="24"/>
      <c r="ACC53" s="24"/>
      <c r="ACD53" s="24"/>
      <c r="ACE53" s="24"/>
      <c r="ACF53" s="24"/>
      <c r="ACG53" s="24"/>
      <c r="ACH53" s="24"/>
      <c r="ACI53" s="24"/>
      <c r="ACJ53" s="24"/>
      <c r="ACK53" s="24"/>
      <c r="ACL53" s="24"/>
      <c r="ACM53" s="24"/>
      <c r="ACN53" s="24"/>
      <c r="ACO53" s="24"/>
      <c r="ACP53" s="24"/>
      <c r="ACQ53" s="24"/>
      <c r="ACR53" s="24"/>
      <c r="ACS53" s="24"/>
      <c r="ACT53" s="24"/>
      <c r="ACU53" s="24"/>
      <c r="ACV53" s="24"/>
      <c r="ACW53" s="24"/>
      <c r="ACX53" s="24"/>
      <c r="ACY53" s="24"/>
      <c r="ACZ53" s="24"/>
      <c r="ADA53" s="24"/>
      <c r="ADB53" s="24"/>
      <c r="ADC53" s="24"/>
      <c r="ADD53" s="24"/>
      <c r="ADE53" s="24"/>
      <c r="ADF53" s="24"/>
      <c r="ADG53" s="24"/>
      <c r="ADH53" s="24"/>
      <c r="ADI53" s="24"/>
      <c r="ADJ53" s="24"/>
      <c r="ADK53" s="24"/>
      <c r="ADL53" s="24"/>
      <c r="ADM53" s="24"/>
      <c r="ADN53" s="24"/>
      <c r="ADO53" s="24"/>
      <c r="ADP53" s="24"/>
      <c r="ADQ53" s="24"/>
      <c r="ADR53" s="24"/>
      <c r="ADS53" s="24"/>
      <c r="ADT53" s="24"/>
      <c r="ADU53" s="24"/>
      <c r="ADV53" s="24"/>
      <c r="ADW53" s="24"/>
      <c r="ADX53" s="24"/>
      <c r="ADY53" s="24"/>
      <c r="ADZ53" s="24"/>
      <c r="AEA53" s="24"/>
      <c r="AEB53" s="24"/>
      <c r="AEC53" s="24"/>
      <c r="AED53" s="24"/>
      <c r="AEE53" s="24"/>
      <c r="AEF53" s="24"/>
      <c r="AEG53" s="24"/>
      <c r="AEH53" s="24"/>
      <c r="AEI53" s="24"/>
      <c r="AEJ53" s="24"/>
      <c r="AEK53" s="24"/>
      <c r="AEL53" s="24"/>
      <c r="AEM53" s="24"/>
      <c r="AEN53" s="24"/>
      <c r="AEO53" s="24"/>
      <c r="AEP53" s="24"/>
      <c r="AEQ53" s="24"/>
      <c r="AER53" s="24"/>
      <c r="AES53" s="24"/>
      <c r="AET53" s="24"/>
      <c r="AEU53" s="24"/>
      <c r="AEV53" s="24"/>
      <c r="AEW53" s="24"/>
      <c r="AEX53" s="24"/>
      <c r="AEY53" s="24"/>
      <c r="AEZ53" s="24"/>
      <c r="AFA53" s="24"/>
      <c r="AFB53" s="24"/>
      <c r="AFC53" s="24"/>
      <c r="AFD53" s="24"/>
      <c r="AFE53" s="24"/>
      <c r="AFF53" s="24"/>
      <c r="AFG53" s="24"/>
      <c r="AFH53" s="24"/>
      <c r="AFI53" s="24"/>
      <c r="AFJ53" s="24"/>
      <c r="AFK53" s="24"/>
      <c r="AFL53" s="24"/>
      <c r="AFM53" s="24"/>
      <c r="AFN53" s="24"/>
      <c r="AFO53" s="24"/>
      <c r="AFP53" s="24"/>
      <c r="AFQ53" s="24"/>
      <c r="AFR53" s="24"/>
      <c r="AFS53" s="24"/>
      <c r="AFT53" s="24"/>
      <c r="AFU53" s="24"/>
      <c r="AFV53" s="24"/>
      <c r="AFW53" s="24"/>
      <c r="AFX53" s="24"/>
      <c r="AFY53" s="24"/>
      <c r="AFZ53" s="24"/>
      <c r="AGA53" s="24"/>
      <c r="AGB53" s="24"/>
      <c r="AGC53" s="24"/>
      <c r="AGD53" s="24"/>
      <c r="AGE53" s="24"/>
      <c r="AGF53" s="24"/>
      <c r="AGG53" s="24"/>
      <c r="AGH53" s="24"/>
      <c r="AGI53" s="24"/>
      <c r="AGJ53" s="24"/>
      <c r="AGK53" s="24"/>
      <c r="AGL53" s="24"/>
      <c r="AGM53" s="24"/>
      <c r="AGN53" s="24"/>
      <c r="AGO53" s="24"/>
      <c r="AGP53" s="24"/>
      <c r="AGQ53" s="24"/>
      <c r="AGR53" s="24"/>
      <c r="AGS53" s="24"/>
      <c r="AGT53" s="24"/>
      <c r="AGU53" s="24"/>
      <c r="AGV53" s="24"/>
      <c r="AGW53" s="24"/>
      <c r="AGX53" s="24"/>
      <c r="AGY53" s="24"/>
      <c r="AGZ53" s="24"/>
      <c r="AHA53" s="24"/>
      <c r="AHB53" s="24"/>
      <c r="AHC53" s="24"/>
      <c r="AHD53" s="24"/>
      <c r="AHE53" s="24"/>
      <c r="AHF53" s="24"/>
      <c r="AHG53" s="24"/>
      <c r="AHH53" s="24"/>
      <c r="AHI53" s="24"/>
      <c r="AHJ53" s="24"/>
      <c r="AHK53" s="24"/>
      <c r="AHL53" s="24"/>
      <c r="AHM53" s="24"/>
      <c r="AHN53" s="24"/>
      <c r="AHO53" s="24"/>
      <c r="AHP53" s="24"/>
      <c r="AHQ53" s="24"/>
      <c r="AHR53" s="24"/>
      <c r="AHS53" s="24"/>
      <c r="AHT53" s="24"/>
      <c r="AHU53" s="24"/>
      <c r="AHV53" s="24"/>
      <c r="AHW53" s="24"/>
      <c r="AHX53" s="24"/>
      <c r="AHY53" s="24"/>
      <c r="AHZ53" s="24"/>
      <c r="AIA53" s="24"/>
      <c r="AIB53" s="24"/>
      <c r="AIC53" s="24"/>
      <c r="AID53" s="24"/>
      <c r="AIE53" s="24"/>
      <c r="AIF53" s="24"/>
      <c r="AIG53" s="24"/>
      <c r="AIH53" s="24"/>
      <c r="AII53" s="24"/>
      <c r="AIJ53" s="24"/>
      <c r="AIK53" s="24"/>
      <c r="AIL53" s="24"/>
      <c r="AIM53" s="24"/>
      <c r="AIN53" s="24"/>
      <c r="AIO53" s="24"/>
      <c r="AIP53" s="24"/>
      <c r="AIQ53" s="24"/>
      <c r="AIR53" s="24"/>
      <c r="AIS53" s="24"/>
      <c r="AIT53" s="24"/>
      <c r="AIU53" s="24"/>
      <c r="AIV53" s="24"/>
      <c r="AIW53" s="24"/>
      <c r="AIX53" s="24"/>
      <c r="AIY53" s="24"/>
      <c r="AIZ53" s="24"/>
      <c r="AJA53" s="24"/>
      <c r="AJB53" s="24"/>
      <c r="AJC53" s="24"/>
      <c r="AJD53" s="24"/>
      <c r="AJE53" s="24"/>
      <c r="AJF53" s="24"/>
      <c r="AJG53" s="24"/>
      <c r="AJH53" s="24"/>
      <c r="AJI53" s="24"/>
      <c r="AJJ53" s="24"/>
      <c r="AJK53" s="24"/>
      <c r="AJL53" s="24"/>
      <c r="AJM53" s="24"/>
      <c r="AJN53" s="24"/>
      <c r="AJO53" s="24"/>
      <c r="AJP53" s="24"/>
      <c r="AJQ53" s="24"/>
      <c r="AJR53" s="24"/>
      <c r="AJS53" s="24"/>
      <c r="AJT53" s="24"/>
      <c r="AJU53" s="24"/>
      <c r="AJV53" s="24"/>
      <c r="AJW53" s="24"/>
      <c r="AJX53" s="24"/>
      <c r="AJY53" s="24"/>
      <c r="AJZ53" s="24"/>
      <c r="AKA53" s="24"/>
      <c r="AKB53" s="24"/>
      <c r="AKC53" s="24"/>
      <c r="AKD53" s="24"/>
      <c r="AKE53" s="24"/>
      <c r="AKF53" s="24"/>
      <c r="AKG53" s="24"/>
      <c r="AKH53" s="24"/>
      <c r="AKI53" s="24"/>
      <c r="AKJ53" s="24"/>
      <c r="AKK53" s="24"/>
      <c r="AKL53" s="24"/>
      <c r="AKM53" s="24"/>
      <c r="AKN53" s="24"/>
      <c r="AKO53" s="24"/>
      <c r="AKP53" s="24"/>
      <c r="AKQ53" s="24"/>
      <c r="AKR53" s="24"/>
      <c r="AKS53" s="24"/>
      <c r="AKT53" s="24"/>
      <c r="AKU53" s="24"/>
      <c r="AKV53" s="24"/>
      <c r="AKW53" s="24"/>
      <c r="AKX53" s="24"/>
      <c r="AKY53" s="24"/>
      <c r="AKZ53" s="24"/>
      <c r="ALA53" s="24"/>
      <c r="ALB53" s="24"/>
      <c r="ALC53" s="24"/>
      <c r="ALD53" s="24"/>
      <c r="ALE53" s="24"/>
      <c r="ALF53" s="24"/>
      <c r="ALG53" s="24"/>
      <c r="ALH53" s="24"/>
      <c r="ALI53" s="24"/>
      <c r="ALJ53" s="24"/>
      <c r="ALK53" s="24"/>
      <c r="ALL53" s="24"/>
      <c r="ALM53" s="24"/>
      <c r="ALN53" s="24"/>
      <c r="ALO53" s="24"/>
      <c r="ALP53" s="24"/>
      <c r="ALQ53" s="24"/>
      <c r="ALR53" s="24"/>
      <c r="ALS53" s="24"/>
      <c r="ALT53" s="24"/>
      <c r="ALU53" s="24"/>
      <c r="ALV53" s="24"/>
      <c r="ALW53" s="24"/>
      <c r="ALX53" s="24"/>
      <c r="ALY53" s="24"/>
      <c r="ALZ53" s="24"/>
      <c r="AMA53" s="24"/>
      <c r="AMB53" s="24"/>
      <c r="AMC53" s="24"/>
      <c r="AMD53" s="24"/>
      <c r="AME53" s="24"/>
      <c r="AMF53" s="24"/>
      <c r="AMG53" s="24"/>
      <c r="AMH53" s="24"/>
      <c r="AMI53" s="24"/>
      <c r="AMJ53" s="24"/>
      <c r="AMK53" s="24"/>
      <c r="AML53" s="24"/>
      <c r="AMM53" s="24"/>
      <c r="AMN53" s="24"/>
      <c r="AMO53" s="24"/>
      <c r="AMP53" s="24"/>
      <c r="AMQ53" s="24"/>
      <c r="AMR53" s="24"/>
      <c r="AMS53" s="24"/>
      <c r="AMT53" s="24"/>
      <c r="AMU53" s="24"/>
      <c r="AMV53" s="24"/>
      <c r="AMW53" s="24"/>
      <c r="AMX53" s="24"/>
      <c r="AMY53" s="24"/>
      <c r="AMZ53" s="24"/>
      <c r="ANA53" s="24"/>
      <c r="ANB53" s="24"/>
      <c r="ANC53" s="24"/>
      <c r="AND53" s="24"/>
      <c r="ANE53" s="24"/>
      <c r="ANF53" s="24"/>
      <c r="ANG53" s="24"/>
      <c r="ANH53" s="24"/>
      <c r="ANI53" s="24"/>
      <c r="ANJ53" s="24"/>
      <c r="ANK53" s="24"/>
      <c r="ANL53" s="24"/>
      <c r="ANM53" s="24"/>
      <c r="ANN53" s="24"/>
      <c r="ANO53" s="24"/>
      <c r="ANP53" s="24"/>
      <c r="ANQ53" s="24"/>
      <c r="ANR53" s="24"/>
      <c r="ANS53" s="24"/>
      <c r="ANT53" s="24"/>
      <c r="ANU53" s="24"/>
      <c r="ANV53" s="24"/>
      <c r="ANW53" s="24"/>
      <c r="ANX53" s="24"/>
      <c r="ANY53" s="24"/>
      <c r="ANZ53" s="24"/>
      <c r="AOA53" s="24"/>
      <c r="AOB53" s="24"/>
      <c r="AOC53" s="24"/>
      <c r="AOD53" s="24"/>
      <c r="AOE53" s="24"/>
      <c r="AOF53" s="24"/>
      <c r="AOG53" s="24"/>
      <c r="AOH53" s="24"/>
      <c r="AOI53" s="24"/>
      <c r="AOJ53" s="24"/>
      <c r="AOK53" s="24"/>
      <c r="AOL53" s="24"/>
      <c r="AOM53" s="24"/>
      <c r="AON53" s="24"/>
      <c r="AOO53" s="24"/>
      <c r="AOP53" s="24"/>
      <c r="AOQ53" s="24"/>
      <c r="AOR53" s="24"/>
      <c r="AOS53" s="24"/>
      <c r="AOT53" s="24"/>
      <c r="AOU53" s="24"/>
      <c r="AOV53" s="24"/>
      <c r="AOW53" s="24"/>
      <c r="AOX53" s="24"/>
      <c r="AOY53" s="24"/>
      <c r="AOZ53" s="24"/>
      <c r="APA53" s="24"/>
      <c r="APB53" s="24"/>
      <c r="APC53" s="24"/>
      <c r="APD53" s="24"/>
      <c r="APE53" s="24"/>
      <c r="APF53" s="24"/>
      <c r="APG53" s="24"/>
      <c r="APH53" s="24"/>
      <c r="API53" s="24"/>
      <c r="APJ53" s="24"/>
      <c r="APK53" s="24"/>
      <c r="APL53" s="24"/>
      <c r="APM53" s="24"/>
      <c r="APN53" s="24"/>
      <c r="APO53" s="24"/>
      <c r="APP53" s="24"/>
      <c r="APQ53" s="24"/>
      <c r="APR53" s="24"/>
      <c r="APS53" s="24"/>
      <c r="APT53" s="24"/>
      <c r="APU53" s="24"/>
      <c r="APV53" s="24"/>
      <c r="APW53" s="24"/>
      <c r="APX53" s="24"/>
      <c r="APY53" s="24"/>
      <c r="APZ53" s="24"/>
      <c r="AQA53" s="24"/>
      <c r="AQB53" s="24"/>
      <c r="AQC53" s="24"/>
      <c r="AQD53" s="24"/>
      <c r="AQE53" s="24"/>
      <c r="AQF53" s="24"/>
      <c r="AQG53" s="24"/>
      <c r="AQH53" s="24"/>
      <c r="AQI53" s="24"/>
      <c r="AQJ53" s="24"/>
      <c r="AQK53" s="24"/>
      <c r="AQL53" s="24"/>
      <c r="AQM53" s="24"/>
      <c r="AQN53" s="24"/>
      <c r="AQO53" s="24"/>
      <c r="AQP53" s="24"/>
      <c r="AQQ53" s="24"/>
      <c r="AQR53" s="24"/>
      <c r="AQS53" s="24"/>
      <c r="AQT53" s="24"/>
      <c r="AQU53" s="24"/>
      <c r="AQV53" s="24"/>
      <c r="AQW53" s="24"/>
      <c r="AQX53" s="24"/>
      <c r="AQY53" s="24"/>
      <c r="AQZ53" s="24"/>
      <c r="ARA53" s="24"/>
      <c r="ARB53" s="24"/>
      <c r="ARC53" s="24"/>
      <c r="ARD53" s="24"/>
      <c r="ARE53" s="24"/>
      <c r="ARF53" s="24"/>
      <c r="ARG53" s="24"/>
      <c r="ARH53" s="24"/>
      <c r="ARI53" s="24"/>
      <c r="ARJ53" s="24"/>
      <c r="ARK53" s="24"/>
      <c r="ARL53" s="24"/>
      <c r="ARM53" s="24"/>
      <c r="ARN53" s="24"/>
      <c r="ARO53" s="24"/>
      <c r="ARP53" s="24"/>
      <c r="ARQ53" s="24"/>
      <c r="ARR53" s="24"/>
      <c r="ARS53" s="24"/>
      <c r="ART53" s="24"/>
      <c r="ARU53" s="24"/>
      <c r="ARV53" s="24"/>
      <c r="ARW53" s="24"/>
      <c r="ARX53" s="24"/>
      <c r="ARY53" s="24"/>
      <c r="ARZ53" s="24"/>
      <c r="ASA53" s="24"/>
      <c r="ASB53" s="24"/>
      <c r="ASC53" s="24"/>
      <c r="ASD53" s="24"/>
      <c r="ASE53" s="24"/>
      <c r="ASF53" s="24"/>
      <c r="ASG53" s="24"/>
      <c r="ASH53" s="24"/>
      <c r="ASI53" s="24"/>
      <c r="ASJ53" s="24"/>
      <c r="ASK53" s="24"/>
      <c r="ASL53" s="24"/>
      <c r="ASM53" s="24"/>
      <c r="ASN53" s="24"/>
      <c r="ASO53" s="24"/>
      <c r="ASP53" s="24"/>
      <c r="ASQ53" s="24"/>
      <c r="ASR53" s="24"/>
      <c r="ASS53" s="24"/>
      <c r="AST53" s="24"/>
      <c r="ASU53" s="24"/>
      <c r="ASV53" s="24"/>
      <c r="ASW53" s="24"/>
      <c r="ASX53" s="24"/>
      <c r="ASY53" s="24"/>
      <c r="ASZ53" s="24"/>
      <c r="ATA53" s="24"/>
      <c r="ATB53" s="24"/>
      <c r="ATC53" s="24"/>
      <c r="ATD53" s="24"/>
      <c r="ATE53" s="24"/>
      <c r="ATF53" s="24"/>
      <c r="ATG53" s="24"/>
      <c r="ATH53" s="24"/>
      <c r="ATI53" s="24"/>
      <c r="ATJ53" s="24"/>
      <c r="ATK53" s="24"/>
      <c r="ATL53" s="24"/>
      <c r="ATM53" s="24"/>
      <c r="ATN53" s="24"/>
      <c r="ATO53" s="24"/>
      <c r="ATP53" s="24"/>
      <c r="ATQ53" s="24"/>
      <c r="ATR53" s="24"/>
      <c r="ATS53" s="24"/>
      <c r="ATT53" s="24"/>
      <c r="ATU53" s="24"/>
      <c r="ATV53" s="24"/>
      <c r="ATW53" s="24"/>
      <c r="ATX53" s="24"/>
      <c r="ATY53" s="24"/>
      <c r="ATZ53" s="24"/>
      <c r="AUA53" s="24"/>
      <c r="AUB53" s="24"/>
      <c r="AUC53" s="24"/>
      <c r="AUD53" s="24"/>
      <c r="AUE53" s="24"/>
      <c r="AUF53" s="24"/>
      <c r="AUG53" s="24"/>
      <c r="AUH53" s="24"/>
      <c r="AUI53" s="24"/>
      <c r="AUJ53" s="24"/>
      <c r="AUK53" s="24"/>
      <c r="AUL53" s="24"/>
      <c r="AUM53" s="24"/>
      <c r="AUN53" s="24"/>
      <c r="AUO53" s="24"/>
      <c r="AUP53" s="24"/>
      <c r="AUQ53" s="24"/>
      <c r="AUR53" s="24"/>
      <c r="AUS53" s="24"/>
      <c r="AUT53" s="24"/>
      <c r="AUU53" s="24"/>
      <c r="AUV53" s="24"/>
      <c r="AUW53" s="24"/>
      <c r="AUX53" s="24"/>
      <c r="AUY53" s="24"/>
      <c r="AUZ53" s="24"/>
      <c r="AVA53" s="24"/>
      <c r="AVB53" s="24"/>
      <c r="AVC53" s="24"/>
      <c r="AVD53" s="24"/>
      <c r="AVE53" s="24"/>
      <c r="AVF53" s="24"/>
      <c r="AVG53" s="24"/>
      <c r="AVH53" s="24"/>
      <c r="AVI53" s="24"/>
      <c r="AVJ53" s="24"/>
      <c r="AVK53" s="24"/>
      <c r="AVL53" s="24"/>
      <c r="AVM53" s="24"/>
      <c r="AVN53" s="24"/>
      <c r="AVO53" s="24"/>
      <c r="AVP53" s="24"/>
      <c r="AVQ53" s="24"/>
      <c r="AVR53" s="24"/>
      <c r="AVS53" s="24"/>
      <c r="AVT53" s="24"/>
      <c r="AVU53" s="24"/>
      <c r="AVV53" s="24"/>
      <c r="AVW53" s="24"/>
      <c r="AVX53" s="24"/>
      <c r="AVY53" s="24"/>
      <c r="AVZ53" s="24"/>
      <c r="AWA53" s="24"/>
      <c r="AWB53" s="24"/>
      <c r="AWC53" s="24"/>
      <c r="AWD53" s="24"/>
      <c r="AWE53" s="24"/>
      <c r="AWF53" s="24"/>
      <c r="AWG53" s="24"/>
      <c r="AWH53" s="24"/>
      <c r="AWI53" s="24"/>
      <c r="AWJ53" s="24"/>
      <c r="AWK53" s="24"/>
      <c r="AWL53" s="24"/>
      <c r="AWM53" s="24"/>
      <c r="AWN53" s="24"/>
      <c r="AWO53" s="24"/>
      <c r="AWP53" s="24"/>
      <c r="AWQ53" s="24"/>
      <c r="AWR53" s="24"/>
      <c r="AWS53" s="24"/>
      <c r="AWT53" s="24"/>
      <c r="AWU53" s="24"/>
      <c r="AWV53" s="24"/>
      <c r="AWW53" s="24"/>
      <c r="AWX53" s="24"/>
      <c r="AWY53" s="24"/>
      <c r="AWZ53" s="24"/>
      <c r="AXA53" s="24"/>
      <c r="AXB53" s="24"/>
      <c r="AXC53" s="24"/>
      <c r="AXD53" s="24"/>
      <c r="AXE53" s="24"/>
      <c r="AXF53" s="24"/>
      <c r="AXG53" s="24"/>
      <c r="AXH53" s="24"/>
      <c r="AXI53" s="24"/>
      <c r="AXJ53" s="24"/>
      <c r="AXK53" s="24"/>
      <c r="AXL53" s="24"/>
      <c r="AXM53" s="24"/>
      <c r="AXN53" s="24"/>
      <c r="AXO53" s="24"/>
      <c r="AXP53" s="24"/>
      <c r="AXQ53" s="24"/>
      <c r="AXR53" s="24"/>
      <c r="AXS53" s="24"/>
      <c r="AXT53" s="24"/>
      <c r="AXU53" s="24"/>
      <c r="AXV53" s="24"/>
      <c r="AXW53" s="24"/>
      <c r="AXX53" s="24"/>
      <c r="AXY53" s="24"/>
      <c r="AXZ53" s="24"/>
      <c r="AYA53" s="24"/>
      <c r="AYB53" s="24"/>
      <c r="AYC53" s="24"/>
      <c r="AYD53" s="24"/>
      <c r="AYE53" s="24"/>
      <c r="AYF53" s="24"/>
      <c r="AYG53" s="24"/>
      <c r="AYH53" s="24"/>
      <c r="AYI53" s="24"/>
      <c r="AYJ53" s="24"/>
      <c r="AYK53" s="24"/>
      <c r="AYL53" s="24"/>
      <c r="AYM53" s="24"/>
      <c r="AYN53" s="24"/>
      <c r="AYO53" s="24"/>
      <c r="AYP53" s="24"/>
      <c r="AYQ53" s="24"/>
      <c r="AYR53" s="24"/>
      <c r="AYS53" s="24"/>
      <c r="AYT53" s="24"/>
      <c r="AYU53" s="24"/>
      <c r="AYV53" s="24"/>
      <c r="AYW53" s="24"/>
      <c r="AYX53" s="24"/>
      <c r="AYY53" s="24"/>
      <c r="AYZ53" s="24"/>
      <c r="AZA53" s="24"/>
      <c r="AZB53" s="24"/>
      <c r="AZC53" s="24"/>
      <c r="AZD53" s="24"/>
      <c r="AZE53" s="24"/>
      <c r="AZF53" s="24"/>
      <c r="AZG53" s="24"/>
      <c r="AZH53" s="24"/>
      <c r="AZI53" s="24"/>
      <c r="AZJ53" s="24"/>
      <c r="AZK53" s="24"/>
      <c r="AZL53" s="24"/>
      <c r="AZM53" s="24"/>
      <c r="AZN53" s="24"/>
      <c r="AZO53" s="24"/>
      <c r="AZP53" s="24"/>
      <c r="AZQ53" s="24"/>
      <c r="AZR53" s="24"/>
      <c r="AZS53" s="24"/>
      <c r="AZT53" s="24"/>
      <c r="AZU53" s="24"/>
      <c r="AZV53" s="24"/>
      <c r="AZW53" s="24"/>
      <c r="AZX53" s="24"/>
      <c r="AZY53" s="24"/>
      <c r="AZZ53" s="24"/>
      <c r="BAA53" s="24"/>
      <c r="BAB53" s="24"/>
      <c r="BAC53" s="24"/>
      <c r="BAD53" s="24"/>
      <c r="BAE53" s="24"/>
      <c r="BAF53" s="24"/>
      <c r="BAG53" s="24"/>
      <c r="BAH53" s="24"/>
      <c r="BAI53" s="24"/>
      <c r="BAJ53" s="24"/>
      <c r="BAK53" s="24"/>
      <c r="BAL53" s="24"/>
      <c r="BAM53" s="24"/>
      <c r="BAN53" s="24"/>
      <c r="BAO53" s="24"/>
      <c r="BAP53" s="24"/>
      <c r="BAQ53" s="24"/>
      <c r="BAR53" s="24"/>
      <c r="BAS53" s="24"/>
      <c r="BAT53" s="24"/>
      <c r="BAU53" s="24"/>
      <c r="BAV53" s="24"/>
      <c r="BAW53" s="24"/>
      <c r="BAX53" s="24"/>
      <c r="BAY53" s="24"/>
      <c r="BAZ53" s="24"/>
      <c r="BBA53" s="24"/>
      <c r="BBB53" s="24"/>
      <c r="BBC53" s="24"/>
      <c r="BBD53" s="24"/>
      <c r="BBE53" s="24"/>
      <c r="BBF53" s="24"/>
      <c r="BBG53" s="24"/>
      <c r="BBH53" s="24"/>
      <c r="BBI53" s="24"/>
      <c r="BBJ53" s="24"/>
      <c r="BBK53" s="24"/>
      <c r="BBL53" s="24"/>
      <c r="BBM53" s="24"/>
      <c r="BBN53" s="24"/>
      <c r="BBO53" s="24"/>
      <c r="BBP53" s="24"/>
      <c r="BBQ53" s="24"/>
      <c r="BBR53" s="24"/>
      <c r="BBS53" s="24"/>
      <c r="BBT53" s="24"/>
      <c r="BBU53" s="24"/>
      <c r="BBV53" s="24"/>
      <c r="BBW53" s="24"/>
      <c r="BBX53" s="24"/>
      <c r="BBY53" s="24"/>
      <c r="BBZ53" s="24"/>
      <c r="BCA53" s="24"/>
      <c r="BCB53" s="24"/>
      <c r="BCC53" s="24"/>
      <c r="BCD53" s="24"/>
      <c r="BCE53" s="24"/>
      <c r="BCF53" s="24"/>
      <c r="BCG53" s="24"/>
      <c r="BCH53" s="24"/>
      <c r="BCI53" s="24"/>
      <c r="BCJ53" s="24"/>
      <c r="BCK53" s="24"/>
      <c r="BCL53" s="24"/>
      <c r="BCM53" s="24"/>
      <c r="BCN53" s="24"/>
      <c r="BCO53" s="24"/>
      <c r="BCP53" s="24"/>
      <c r="BCQ53" s="24"/>
      <c r="BCR53" s="24"/>
      <c r="BCS53" s="24"/>
      <c r="BCT53" s="24"/>
      <c r="BCU53" s="24"/>
      <c r="BCV53" s="24"/>
      <c r="BCW53" s="24"/>
      <c r="BCX53" s="24"/>
      <c r="BCY53" s="24"/>
      <c r="BCZ53" s="24"/>
      <c r="BDA53" s="24"/>
      <c r="BDB53" s="24"/>
      <c r="BDC53" s="24"/>
      <c r="BDD53" s="24"/>
      <c r="BDE53" s="24"/>
      <c r="BDF53" s="24"/>
      <c r="BDG53" s="24"/>
      <c r="BDH53" s="24"/>
      <c r="BDI53" s="24"/>
      <c r="BDJ53" s="24"/>
      <c r="BDK53" s="24"/>
      <c r="BDL53" s="24"/>
      <c r="BDM53" s="24"/>
      <c r="BDN53" s="24"/>
      <c r="BDO53" s="24"/>
      <c r="BDP53" s="24"/>
      <c r="BDQ53" s="24"/>
      <c r="BDR53" s="24"/>
      <c r="BDS53" s="24"/>
      <c r="BDT53" s="24"/>
      <c r="BDU53" s="24"/>
      <c r="BDV53" s="24"/>
      <c r="BDW53" s="24"/>
      <c r="BDX53" s="24"/>
      <c r="BDY53" s="24"/>
      <c r="BDZ53" s="24"/>
      <c r="BEA53" s="24"/>
      <c r="BEB53" s="24"/>
      <c r="BEC53" s="24"/>
      <c r="BED53" s="24"/>
      <c r="BEE53" s="24"/>
      <c r="BEF53" s="24"/>
      <c r="BEG53" s="24"/>
      <c r="BEH53" s="24"/>
      <c r="BEI53" s="24"/>
      <c r="BEJ53" s="24"/>
      <c r="BEK53" s="24"/>
      <c r="BEL53" s="24"/>
      <c r="BEM53" s="24"/>
      <c r="BEN53" s="24"/>
      <c r="BEO53" s="24"/>
      <c r="BEP53" s="24"/>
      <c r="BEQ53" s="24"/>
      <c r="BER53" s="24"/>
      <c r="BES53" s="24"/>
      <c r="BET53" s="24"/>
      <c r="BEU53" s="24"/>
      <c r="BEV53" s="24"/>
      <c r="BEW53" s="24"/>
      <c r="BEX53" s="24"/>
      <c r="BEY53" s="24"/>
      <c r="BEZ53" s="24"/>
      <c r="BFA53" s="24"/>
      <c r="BFB53" s="24"/>
      <c r="BFC53" s="24"/>
      <c r="BFD53" s="24"/>
      <c r="BFE53" s="24"/>
      <c r="BFF53" s="24"/>
      <c r="BFG53" s="24"/>
      <c r="BFH53" s="24"/>
      <c r="BFI53" s="24"/>
      <c r="BFJ53" s="24"/>
      <c r="BFK53" s="24"/>
      <c r="BFL53" s="24"/>
      <c r="BFM53" s="24"/>
      <c r="BFN53" s="24"/>
      <c r="BFO53" s="24"/>
      <c r="BFP53" s="24"/>
      <c r="BFQ53" s="24"/>
      <c r="BFR53" s="24"/>
      <c r="BFS53" s="24"/>
      <c r="BFT53" s="24"/>
      <c r="BFU53" s="24"/>
      <c r="BFV53" s="24"/>
      <c r="BFW53" s="24"/>
      <c r="BFX53" s="24"/>
      <c r="BFY53" s="24"/>
      <c r="BFZ53" s="24"/>
      <c r="BGA53" s="24"/>
      <c r="BGB53" s="24"/>
      <c r="BGC53" s="24"/>
      <c r="BGD53" s="24"/>
      <c r="BGE53" s="24"/>
      <c r="BGF53" s="24"/>
      <c r="BGG53" s="24"/>
      <c r="BGH53" s="24"/>
      <c r="BGI53" s="24"/>
      <c r="BGJ53" s="24"/>
      <c r="BGK53" s="24"/>
      <c r="BGL53" s="24"/>
      <c r="BGM53" s="24"/>
      <c r="BGN53" s="24"/>
      <c r="BGO53" s="24"/>
      <c r="BGP53" s="24"/>
      <c r="BGQ53" s="24"/>
      <c r="BGR53" s="24"/>
      <c r="BGS53" s="24"/>
      <c r="BGT53" s="24"/>
      <c r="BGU53" s="24"/>
      <c r="BGV53" s="24"/>
      <c r="BGW53" s="24"/>
      <c r="BGX53" s="24"/>
      <c r="BGY53" s="24"/>
      <c r="BGZ53" s="24"/>
      <c r="BHA53" s="24"/>
      <c r="BHB53" s="24"/>
      <c r="BHC53" s="24"/>
      <c r="BHD53" s="24"/>
      <c r="BHE53" s="24"/>
      <c r="BHF53" s="24"/>
      <c r="BHG53" s="24"/>
      <c r="BHH53" s="24"/>
      <c r="BHI53" s="24"/>
      <c r="BHJ53" s="24"/>
      <c r="BHK53" s="24"/>
      <c r="BHL53" s="24"/>
      <c r="BHM53" s="24"/>
      <c r="BHN53" s="24"/>
      <c r="BHO53" s="24"/>
      <c r="BHP53" s="24"/>
      <c r="BHQ53" s="24"/>
      <c r="BHR53" s="24"/>
      <c r="BHS53" s="24"/>
      <c r="BHT53" s="24"/>
      <c r="BHU53" s="24"/>
      <c r="BHV53" s="24"/>
      <c r="BHW53" s="24"/>
      <c r="BHX53" s="24"/>
      <c r="BHY53" s="24"/>
      <c r="BHZ53" s="24"/>
      <c r="BIA53" s="24"/>
      <c r="BIB53" s="24"/>
      <c r="BIC53" s="24"/>
      <c r="BID53" s="24"/>
      <c r="BIE53" s="24"/>
      <c r="BIF53" s="24"/>
      <c r="BIG53" s="24"/>
      <c r="BIH53" s="24"/>
      <c r="BII53" s="24"/>
      <c r="BIJ53" s="24"/>
      <c r="BIK53" s="24"/>
      <c r="BIL53" s="24"/>
      <c r="BIM53" s="24"/>
      <c r="BIN53" s="24"/>
      <c r="BIO53" s="24"/>
      <c r="BIP53" s="24"/>
      <c r="BIQ53" s="24"/>
      <c r="BIR53" s="24"/>
      <c r="BIS53" s="24"/>
      <c r="BIT53" s="24"/>
      <c r="BIU53" s="24"/>
      <c r="BIV53" s="24"/>
      <c r="BIW53" s="24"/>
      <c r="BIX53" s="24"/>
      <c r="BIY53" s="24"/>
      <c r="BIZ53" s="24"/>
      <c r="BJA53" s="24"/>
      <c r="BJB53" s="24"/>
      <c r="BJC53" s="24"/>
      <c r="BJD53" s="24"/>
      <c r="BJE53" s="24"/>
      <c r="BJF53" s="24"/>
      <c r="BJG53" s="24"/>
      <c r="BJH53" s="24"/>
      <c r="BJI53" s="24"/>
      <c r="BJJ53" s="24"/>
      <c r="BJK53" s="24"/>
      <c r="BJL53" s="24"/>
      <c r="BJM53" s="24"/>
      <c r="BJN53" s="24"/>
      <c r="BJO53" s="24"/>
      <c r="BJP53" s="24"/>
      <c r="BJQ53" s="24"/>
      <c r="BJR53" s="24"/>
      <c r="BJS53" s="24"/>
      <c r="BJT53" s="24"/>
      <c r="BJU53" s="24"/>
      <c r="BJV53" s="24"/>
      <c r="BJW53" s="24"/>
      <c r="BJX53" s="24"/>
      <c r="BJY53" s="24"/>
      <c r="BJZ53" s="24"/>
      <c r="BKA53" s="24"/>
      <c r="BKB53" s="24"/>
      <c r="BKC53" s="24"/>
      <c r="BKD53" s="24"/>
      <c r="BKE53" s="24"/>
      <c r="BKF53" s="24"/>
      <c r="BKG53" s="24"/>
      <c r="BKH53" s="24"/>
      <c r="BKI53" s="24"/>
      <c r="BKJ53" s="24"/>
      <c r="BKK53" s="24"/>
      <c r="BKL53" s="24"/>
      <c r="BKM53" s="24"/>
      <c r="BKN53" s="24"/>
      <c r="BKO53" s="24"/>
      <c r="BKP53" s="24"/>
      <c r="BKQ53" s="24"/>
      <c r="BKR53" s="24"/>
      <c r="BKS53" s="24"/>
      <c r="BKT53" s="24"/>
      <c r="BKU53" s="24"/>
      <c r="BKV53" s="24"/>
      <c r="BKW53" s="24"/>
      <c r="BKX53" s="24"/>
      <c r="BKY53" s="24"/>
      <c r="BKZ53" s="24"/>
      <c r="BLA53" s="24"/>
      <c r="BLB53" s="24"/>
      <c r="BLC53" s="24"/>
      <c r="BLD53" s="24"/>
      <c r="BLE53" s="24"/>
      <c r="BLF53" s="24"/>
      <c r="BLG53" s="24"/>
      <c r="BLH53" s="24"/>
      <c r="BLI53" s="24"/>
      <c r="BLJ53" s="24"/>
      <c r="BLK53" s="24"/>
      <c r="BLL53" s="24"/>
      <c r="BLM53" s="24"/>
      <c r="BLN53" s="24"/>
      <c r="BLO53" s="24"/>
      <c r="BLP53" s="24"/>
      <c r="BLQ53" s="24"/>
      <c r="BLR53" s="24"/>
      <c r="BLS53" s="24"/>
      <c r="BLT53" s="24"/>
      <c r="BLU53" s="24"/>
      <c r="BLV53" s="24"/>
      <c r="BLW53" s="24"/>
      <c r="BLX53" s="24"/>
      <c r="BLY53" s="24"/>
      <c r="BLZ53" s="24"/>
      <c r="BMA53" s="24"/>
      <c r="BMB53" s="24"/>
      <c r="BMC53" s="24"/>
      <c r="BMD53" s="24"/>
      <c r="BME53" s="24"/>
      <c r="BMF53" s="24"/>
      <c r="BMG53" s="24"/>
      <c r="BMH53" s="24"/>
      <c r="BMI53" s="24"/>
      <c r="BMJ53" s="24"/>
      <c r="BMK53" s="24"/>
      <c r="BML53" s="24"/>
      <c r="BMM53" s="24"/>
      <c r="BMN53" s="24"/>
      <c r="BMO53" s="24"/>
      <c r="BMP53" s="24"/>
      <c r="BMQ53" s="24"/>
      <c r="BMR53" s="24"/>
      <c r="BMS53" s="24"/>
      <c r="BMT53" s="24"/>
      <c r="BMU53" s="24"/>
      <c r="BMV53" s="24"/>
      <c r="BMW53" s="24"/>
      <c r="BMX53" s="24"/>
      <c r="BMY53" s="24"/>
      <c r="BMZ53" s="24"/>
      <c r="BNA53" s="24"/>
      <c r="BNB53" s="24"/>
      <c r="BNC53" s="24"/>
      <c r="BND53" s="24"/>
      <c r="BNE53" s="24"/>
      <c r="BNF53" s="24"/>
      <c r="BNG53" s="24"/>
      <c r="BNH53" s="24"/>
      <c r="BNI53" s="24"/>
      <c r="BNJ53" s="24"/>
      <c r="BNK53" s="24"/>
      <c r="BNL53" s="24"/>
      <c r="BNM53" s="24"/>
      <c r="BNN53" s="24"/>
      <c r="BNO53" s="24"/>
      <c r="BNP53" s="24"/>
      <c r="BNQ53" s="24"/>
      <c r="BNR53" s="24"/>
      <c r="BNS53" s="24"/>
      <c r="BNT53" s="24"/>
      <c r="BNU53" s="24"/>
      <c r="BNV53" s="24"/>
      <c r="BNW53" s="24"/>
      <c r="BNX53" s="24"/>
      <c r="BNY53" s="24"/>
      <c r="BNZ53" s="24"/>
      <c r="BOA53" s="24"/>
      <c r="BOB53" s="24"/>
      <c r="BOC53" s="24"/>
      <c r="BOD53" s="24"/>
      <c r="BOE53" s="24"/>
      <c r="BOF53" s="24"/>
      <c r="BOG53" s="24"/>
      <c r="BOH53" s="24"/>
      <c r="BOI53" s="24"/>
      <c r="BOJ53" s="24"/>
      <c r="BOK53" s="24"/>
      <c r="BOL53" s="24"/>
      <c r="BOM53" s="24"/>
      <c r="BON53" s="24"/>
      <c r="BOO53" s="24"/>
      <c r="BOP53" s="24"/>
      <c r="BOQ53" s="24"/>
      <c r="BOR53" s="24"/>
      <c r="BOS53" s="24"/>
      <c r="BOT53" s="24"/>
      <c r="BOU53" s="24"/>
      <c r="BOV53" s="24"/>
      <c r="BOW53" s="24"/>
      <c r="BOX53" s="24"/>
      <c r="BOY53" s="24"/>
      <c r="BOZ53" s="24"/>
      <c r="BPA53" s="24"/>
      <c r="BPB53" s="24"/>
      <c r="BPC53" s="24"/>
      <c r="BPD53" s="24"/>
      <c r="BPE53" s="24"/>
      <c r="BPF53" s="24"/>
      <c r="BPG53" s="24"/>
      <c r="BPH53" s="24"/>
      <c r="BPI53" s="24"/>
      <c r="BPJ53" s="24"/>
      <c r="BPK53" s="24"/>
      <c r="BPL53" s="24"/>
      <c r="BPM53" s="24"/>
      <c r="BPN53" s="24"/>
      <c r="BPO53" s="24"/>
      <c r="BPP53" s="24"/>
      <c r="BPQ53" s="24"/>
      <c r="BPR53" s="24"/>
      <c r="BPS53" s="24"/>
      <c r="BPT53" s="24"/>
      <c r="BPU53" s="24"/>
      <c r="BPV53" s="24"/>
      <c r="BPW53" s="24"/>
      <c r="BPX53" s="24"/>
      <c r="BPY53" s="24"/>
      <c r="BPZ53" s="24"/>
      <c r="BQA53" s="24"/>
      <c r="BQB53" s="24"/>
      <c r="BQC53" s="24"/>
      <c r="BQD53" s="24"/>
      <c r="BQE53" s="24"/>
      <c r="BQF53" s="24"/>
      <c r="BQG53" s="24"/>
      <c r="BQH53" s="24"/>
      <c r="BQI53" s="24"/>
      <c r="BQJ53" s="24"/>
      <c r="BQK53" s="24"/>
      <c r="BQL53" s="24"/>
      <c r="BQM53" s="24"/>
      <c r="BQN53" s="24"/>
      <c r="BQO53" s="24"/>
      <c r="BQP53" s="24"/>
      <c r="BQQ53" s="24"/>
      <c r="BQR53" s="24"/>
      <c r="BQS53" s="24"/>
      <c r="BQT53" s="24"/>
      <c r="BQU53" s="24"/>
      <c r="BQV53" s="24"/>
      <c r="BQW53" s="24"/>
      <c r="BQX53" s="24"/>
      <c r="BQY53" s="24"/>
      <c r="BQZ53" s="24"/>
      <c r="BRA53" s="24"/>
      <c r="BRB53" s="24"/>
      <c r="BRC53" s="24"/>
      <c r="BRD53" s="24"/>
      <c r="BRE53" s="24"/>
      <c r="BRF53" s="24"/>
      <c r="BRG53" s="24"/>
      <c r="BRH53" s="24"/>
      <c r="BRI53" s="24"/>
      <c r="BRJ53" s="24"/>
      <c r="BRK53" s="24"/>
      <c r="BRL53" s="24"/>
      <c r="BRM53" s="24"/>
      <c r="BRN53" s="24"/>
      <c r="BRO53" s="24"/>
      <c r="BRP53" s="24"/>
      <c r="BRQ53" s="24"/>
      <c r="BRR53" s="24"/>
      <c r="BRS53" s="24"/>
      <c r="BRT53" s="24"/>
      <c r="BRU53" s="24"/>
      <c r="BRV53" s="24"/>
      <c r="BRW53" s="24"/>
      <c r="BRX53" s="24"/>
      <c r="BRY53" s="24"/>
      <c r="BRZ53" s="24"/>
      <c r="BSA53" s="24"/>
      <c r="BSB53" s="24"/>
      <c r="BSC53" s="24"/>
      <c r="BSD53" s="24"/>
      <c r="BSE53" s="24"/>
      <c r="BSF53" s="24"/>
      <c r="BSG53" s="24"/>
      <c r="BSH53" s="24"/>
      <c r="BSI53" s="24"/>
      <c r="BSJ53" s="24"/>
      <c r="BSK53" s="24"/>
      <c r="BSL53" s="24"/>
      <c r="BSM53" s="24"/>
      <c r="BSN53" s="24"/>
      <c r="BSO53" s="24"/>
      <c r="BSP53" s="24"/>
      <c r="BSQ53" s="24"/>
      <c r="BSR53" s="24"/>
      <c r="BSS53" s="24"/>
      <c r="BST53" s="24"/>
      <c r="BSU53" s="24"/>
      <c r="BSV53" s="24"/>
      <c r="BSW53" s="24"/>
      <c r="BSX53" s="24"/>
      <c r="BSY53" s="24"/>
      <c r="BSZ53" s="24"/>
      <c r="BTA53" s="24"/>
      <c r="BTB53" s="24"/>
      <c r="BTC53" s="24"/>
      <c r="BTD53" s="24"/>
      <c r="BTE53" s="24"/>
      <c r="BTF53" s="24"/>
      <c r="BTG53" s="24"/>
      <c r="BTH53" s="24"/>
      <c r="BTI53" s="24"/>
      <c r="BTJ53" s="24"/>
      <c r="BTK53" s="24"/>
      <c r="BTL53" s="24"/>
      <c r="BTM53" s="24"/>
      <c r="BTN53" s="24"/>
      <c r="BTO53" s="24"/>
      <c r="BTP53" s="24"/>
      <c r="BTQ53" s="24"/>
      <c r="BTR53" s="24"/>
      <c r="BTS53" s="24"/>
      <c r="BTT53" s="24"/>
      <c r="BTU53" s="24"/>
      <c r="BTV53" s="24"/>
      <c r="BTW53" s="24"/>
      <c r="BTX53" s="24"/>
      <c r="BTY53" s="24"/>
      <c r="BTZ53" s="24"/>
      <c r="BUA53" s="24"/>
      <c r="BUB53" s="24"/>
      <c r="BUC53" s="24"/>
      <c r="BUD53" s="24"/>
      <c r="BUE53" s="24"/>
      <c r="BUF53" s="24"/>
      <c r="BUG53" s="24"/>
      <c r="BUH53" s="24"/>
      <c r="BUI53" s="24"/>
      <c r="BUJ53" s="24"/>
      <c r="BUK53" s="24"/>
      <c r="BUL53" s="24"/>
      <c r="BUM53" s="24"/>
      <c r="BUN53" s="24"/>
      <c r="BUO53" s="24"/>
      <c r="BUP53" s="24"/>
      <c r="BUQ53" s="24"/>
      <c r="BUR53" s="24"/>
      <c r="BUS53" s="24"/>
      <c r="BUT53" s="24"/>
      <c r="BUU53" s="24"/>
      <c r="BUV53" s="24"/>
      <c r="BUW53" s="24"/>
      <c r="BUX53" s="24"/>
      <c r="BUY53" s="24"/>
      <c r="BUZ53" s="24"/>
      <c r="BVA53" s="24"/>
      <c r="BVB53" s="24"/>
      <c r="BVC53" s="24"/>
      <c r="BVD53" s="24"/>
      <c r="BVE53" s="24"/>
      <c r="BVF53" s="24"/>
      <c r="BVG53" s="24"/>
      <c r="BVH53" s="24"/>
      <c r="BVI53" s="24"/>
      <c r="BVJ53" s="24"/>
      <c r="BVK53" s="24"/>
      <c r="BVL53" s="24"/>
      <c r="BVM53" s="24"/>
      <c r="BVN53" s="24"/>
      <c r="BVO53" s="24"/>
      <c r="BVP53" s="24"/>
      <c r="BVQ53" s="24"/>
      <c r="BVR53" s="24"/>
      <c r="BVS53" s="24"/>
      <c r="BVT53" s="24"/>
      <c r="BVU53" s="24"/>
      <c r="BVV53" s="24"/>
      <c r="BVW53" s="24"/>
      <c r="BVX53" s="24"/>
      <c r="BVY53" s="24"/>
      <c r="BVZ53" s="24"/>
      <c r="BWA53" s="24"/>
      <c r="BWB53" s="24"/>
      <c r="BWC53" s="24"/>
      <c r="BWD53" s="24"/>
      <c r="BWE53" s="24"/>
      <c r="BWF53" s="24"/>
      <c r="BWG53" s="24"/>
      <c r="BWH53" s="24"/>
      <c r="BWI53" s="24"/>
      <c r="BWJ53" s="24"/>
      <c r="BWK53" s="24"/>
      <c r="BWL53" s="24"/>
      <c r="BWM53" s="24"/>
      <c r="BWN53" s="24"/>
      <c r="BWO53" s="24"/>
      <c r="BWP53" s="24"/>
      <c r="BWQ53" s="24"/>
      <c r="BWR53" s="24"/>
      <c r="BWS53" s="24"/>
      <c r="BWT53" s="24"/>
      <c r="BWU53" s="24"/>
      <c r="BWV53" s="24"/>
      <c r="BWW53" s="24"/>
      <c r="BWX53" s="24"/>
      <c r="BWY53" s="24"/>
      <c r="BWZ53" s="24"/>
      <c r="BXA53" s="24"/>
      <c r="BXB53" s="24"/>
      <c r="BXC53" s="24"/>
      <c r="BXD53" s="24"/>
      <c r="BXE53" s="24"/>
      <c r="BXF53" s="24"/>
      <c r="BXG53" s="24"/>
      <c r="BXH53" s="24"/>
      <c r="BXI53" s="24"/>
      <c r="BXJ53" s="24"/>
      <c r="BXK53" s="24"/>
      <c r="BXL53" s="24"/>
      <c r="BXM53" s="24"/>
      <c r="BXN53" s="24"/>
      <c r="BXO53" s="24"/>
      <c r="BXP53" s="24"/>
      <c r="BXQ53" s="24"/>
      <c r="BXR53" s="24"/>
      <c r="BXS53" s="24"/>
      <c r="BXT53" s="24"/>
      <c r="BXU53" s="24"/>
      <c r="BXV53" s="24"/>
      <c r="BXW53" s="24"/>
      <c r="BXX53" s="24"/>
      <c r="BXY53" s="24"/>
      <c r="BXZ53" s="24"/>
      <c r="BYA53" s="24"/>
      <c r="BYB53" s="24"/>
      <c r="BYC53" s="24"/>
      <c r="BYD53" s="24"/>
      <c r="BYE53" s="24"/>
      <c r="BYF53" s="24"/>
      <c r="BYG53" s="24"/>
      <c r="BYH53" s="24"/>
      <c r="BYI53" s="24"/>
      <c r="BYJ53" s="24"/>
      <c r="BYK53" s="24"/>
      <c r="BYL53" s="24"/>
      <c r="BYM53" s="24"/>
      <c r="BYN53" s="24"/>
      <c r="BYO53" s="24"/>
      <c r="BYP53" s="24"/>
      <c r="BYQ53" s="24"/>
      <c r="BYR53" s="24"/>
      <c r="BYS53" s="24"/>
      <c r="BYT53" s="24"/>
      <c r="BYU53" s="24"/>
      <c r="BYV53" s="24"/>
      <c r="BYW53" s="24"/>
      <c r="BYX53" s="24"/>
      <c r="BYY53" s="24"/>
      <c r="BYZ53" s="24"/>
      <c r="BZA53" s="24"/>
      <c r="BZB53" s="24"/>
      <c r="BZC53" s="24"/>
      <c r="BZD53" s="24"/>
      <c r="BZE53" s="24"/>
      <c r="BZF53" s="24"/>
      <c r="BZG53" s="24"/>
      <c r="BZH53" s="24"/>
      <c r="BZI53" s="24"/>
      <c r="BZJ53" s="24"/>
      <c r="BZK53" s="24"/>
      <c r="BZL53" s="24"/>
      <c r="BZM53" s="24"/>
      <c r="BZN53" s="24"/>
      <c r="BZO53" s="24"/>
      <c r="BZP53" s="24"/>
      <c r="BZQ53" s="24"/>
      <c r="BZR53" s="24"/>
      <c r="BZS53" s="24"/>
      <c r="BZT53" s="24"/>
      <c r="BZU53" s="24"/>
      <c r="BZV53" s="24"/>
      <c r="BZW53" s="24"/>
      <c r="BZX53" s="24"/>
      <c r="BZY53" s="24"/>
      <c r="BZZ53" s="24"/>
      <c r="CAA53" s="24"/>
      <c r="CAB53" s="24"/>
      <c r="CAC53" s="24"/>
      <c r="CAD53" s="24"/>
      <c r="CAE53" s="24"/>
      <c r="CAF53" s="24"/>
      <c r="CAG53" s="24"/>
      <c r="CAH53" s="24"/>
      <c r="CAI53" s="24"/>
      <c r="CAJ53" s="24"/>
      <c r="CAK53" s="24"/>
      <c r="CAL53" s="24"/>
      <c r="CAM53" s="24"/>
      <c r="CAN53" s="24"/>
      <c r="CAO53" s="24"/>
      <c r="CAP53" s="24"/>
      <c r="CAQ53" s="24"/>
      <c r="CAR53" s="24"/>
      <c r="CAS53" s="24"/>
      <c r="CAT53" s="24"/>
      <c r="CAU53" s="24"/>
      <c r="CAV53" s="24"/>
      <c r="CAW53" s="24"/>
      <c r="CAX53" s="24"/>
      <c r="CAY53" s="24"/>
      <c r="CAZ53" s="24"/>
      <c r="CBA53" s="24"/>
      <c r="CBB53" s="24"/>
      <c r="CBC53" s="24"/>
      <c r="CBD53" s="24"/>
      <c r="CBE53" s="24"/>
      <c r="CBF53" s="24"/>
      <c r="CBG53" s="24"/>
      <c r="CBH53" s="24"/>
      <c r="CBI53" s="24"/>
      <c r="CBJ53" s="24"/>
      <c r="CBK53" s="24"/>
      <c r="CBL53" s="24"/>
      <c r="CBM53" s="24"/>
      <c r="CBN53" s="24"/>
      <c r="CBO53" s="24"/>
      <c r="CBP53" s="24"/>
      <c r="CBQ53" s="24"/>
      <c r="CBR53" s="24"/>
      <c r="CBS53" s="24"/>
      <c r="CBT53" s="24"/>
      <c r="CBU53" s="24"/>
      <c r="CBV53" s="24"/>
      <c r="CBW53" s="24"/>
      <c r="CBX53" s="24"/>
      <c r="CBY53" s="24"/>
      <c r="CBZ53" s="24"/>
      <c r="CCA53" s="24"/>
      <c r="CCB53" s="24"/>
      <c r="CCC53" s="24"/>
      <c r="CCD53" s="24"/>
      <c r="CCE53" s="24"/>
      <c r="CCF53" s="24"/>
      <c r="CCG53" s="24"/>
      <c r="CCH53" s="24"/>
      <c r="CCI53" s="24"/>
      <c r="CCJ53" s="24"/>
      <c r="CCK53" s="24"/>
      <c r="CCL53" s="24"/>
      <c r="CCM53" s="24"/>
      <c r="CCN53" s="24"/>
      <c r="CCO53" s="24"/>
      <c r="CCP53" s="24"/>
      <c r="CCQ53" s="24"/>
      <c r="CCR53" s="24"/>
      <c r="CCS53" s="24"/>
      <c r="CCT53" s="24"/>
      <c r="CCU53" s="24"/>
      <c r="CCV53" s="24"/>
      <c r="CCW53" s="24"/>
      <c r="CCX53" s="24"/>
      <c r="CCY53" s="24"/>
      <c r="CCZ53" s="24"/>
      <c r="CDA53" s="24"/>
      <c r="CDB53" s="24"/>
      <c r="CDC53" s="24"/>
      <c r="CDD53" s="24"/>
      <c r="CDE53" s="24"/>
      <c r="CDF53" s="24"/>
      <c r="CDG53" s="24"/>
      <c r="CDH53" s="24"/>
      <c r="CDI53" s="24"/>
      <c r="CDJ53" s="24"/>
      <c r="CDK53" s="24"/>
      <c r="CDL53" s="24"/>
      <c r="CDM53" s="24"/>
      <c r="CDN53" s="24"/>
      <c r="CDO53" s="24"/>
      <c r="CDP53" s="24"/>
      <c r="CDQ53" s="24"/>
      <c r="CDR53" s="24"/>
      <c r="CDS53" s="24"/>
      <c r="CDT53" s="24"/>
      <c r="CDU53" s="24"/>
      <c r="CDV53" s="24"/>
      <c r="CDW53" s="24"/>
      <c r="CDX53" s="24"/>
      <c r="CDY53" s="24"/>
      <c r="CDZ53" s="24"/>
      <c r="CEA53" s="24"/>
      <c r="CEB53" s="24"/>
      <c r="CEC53" s="24"/>
      <c r="CED53" s="24"/>
      <c r="CEE53" s="24"/>
      <c r="CEF53" s="24"/>
      <c r="CEG53" s="24"/>
      <c r="CEH53" s="24"/>
      <c r="CEI53" s="24"/>
      <c r="CEJ53" s="24"/>
      <c r="CEK53" s="24"/>
      <c r="CEL53" s="24"/>
      <c r="CEM53" s="24"/>
      <c r="CEN53" s="24"/>
      <c r="CEO53" s="24"/>
      <c r="CEP53" s="24"/>
      <c r="CEQ53" s="24"/>
      <c r="CER53" s="24"/>
      <c r="CES53" s="24"/>
      <c r="CET53" s="24"/>
      <c r="CEU53" s="24"/>
      <c r="CEV53" s="24"/>
      <c r="CEW53" s="24"/>
      <c r="CEX53" s="24"/>
      <c r="CEY53" s="24"/>
      <c r="CEZ53" s="24"/>
      <c r="CFA53" s="24"/>
      <c r="CFB53" s="24"/>
      <c r="CFC53" s="24"/>
      <c r="CFD53" s="24"/>
      <c r="CFE53" s="24"/>
      <c r="CFF53" s="24"/>
      <c r="CFG53" s="24"/>
      <c r="CFH53" s="24"/>
      <c r="CFI53" s="24"/>
      <c r="CFJ53" s="24"/>
      <c r="CFK53" s="24"/>
      <c r="CFL53" s="24"/>
      <c r="CFM53" s="24"/>
      <c r="CFN53" s="24"/>
      <c r="CFO53" s="24"/>
      <c r="CFP53" s="24"/>
      <c r="CFQ53" s="24"/>
      <c r="CFR53" s="24"/>
      <c r="CFS53" s="24"/>
      <c r="CFT53" s="24"/>
      <c r="CFU53" s="24"/>
      <c r="CFV53" s="24"/>
      <c r="CFW53" s="24"/>
      <c r="CFX53" s="24"/>
      <c r="CFY53" s="24"/>
      <c r="CFZ53" s="24"/>
      <c r="CGA53" s="24"/>
      <c r="CGB53" s="24"/>
      <c r="CGC53" s="24"/>
      <c r="CGD53" s="24"/>
      <c r="CGE53" s="24"/>
      <c r="CGF53" s="24"/>
      <c r="CGG53" s="24"/>
      <c r="CGH53" s="24"/>
      <c r="CGI53" s="24"/>
      <c r="CGJ53" s="24"/>
      <c r="CGK53" s="24"/>
      <c r="CGL53" s="24"/>
      <c r="CGM53" s="24"/>
      <c r="CGN53" s="24"/>
      <c r="CGO53" s="24"/>
      <c r="CGP53" s="24"/>
      <c r="CGQ53" s="24"/>
      <c r="CGR53" s="24"/>
      <c r="CGS53" s="24"/>
      <c r="CGT53" s="24"/>
      <c r="CGU53" s="24"/>
      <c r="CGV53" s="24"/>
      <c r="CGW53" s="24"/>
      <c r="CGX53" s="24"/>
      <c r="CGY53" s="24"/>
      <c r="CGZ53" s="24"/>
      <c r="CHA53" s="24"/>
      <c r="CHB53" s="24"/>
      <c r="CHC53" s="24"/>
      <c r="CHD53" s="24"/>
      <c r="CHE53" s="24"/>
      <c r="CHF53" s="24"/>
      <c r="CHG53" s="24"/>
      <c r="CHH53" s="24"/>
      <c r="CHI53" s="24"/>
      <c r="CHJ53" s="24"/>
      <c r="CHK53" s="24"/>
      <c r="CHL53" s="24"/>
      <c r="CHM53" s="24"/>
      <c r="CHN53" s="24"/>
      <c r="CHO53" s="24"/>
      <c r="CHP53" s="24"/>
      <c r="CHQ53" s="24"/>
      <c r="CHR53" s="24"/>
      <c r="CHS53" s="24"/>
      <c r="CHT53" s="24"/>
      <c r="CHU53" s="24"/>
      <c r="CHV53" s="24"/>
      <c r="CHW53" s="24"/>
      <c r="CHX53" s="24"/>
      <c r="CHY53" s="24"/>
      <c r="CHZ53" s="24"/>
      <c r="CIA53" s="24"/>
      <c r="CIB53" s="24"/>
      <c r="CIC53" s="24"/>
      <c r="CID53" s="24"/>
      <c r="CIE53" s="24"/>
      <c r="CIF53" s="24"/>
      <c r="CIG53" s="24"/>
      <c r="CIH53" s="24"/>
      <c r="CII53" s="24"/>
      <c r="CIJ53" s="24"/>
      <c r="CIK53" s="24"/>
      <c r="CIL53" s="24"/>
      <c r="CIM53" s="24"/>
      <c r="CIN53" s="24"/>
      <c r="CIO53" s="24"/>
      <c r="CIP53" s="24"/>
      <c r="CIQ53" s="24"/>
      <c r="CIR53" s="24"/>
      <c r="CIS53" s="24"/>
      <c r="CIT53" s="24"/>
      <c r="CIU53" s="24"/>
      <c r="CIV53" s="24"/>
      <c r="CIW53" s="24"/>
      <c r="CIX53" s="24"/>
      <c r="CIY53" s="24"/>
      <c r="CIZ53" s="24"/>
      <c r="CJA53" s="24"/>
      <c r="CJB53" s="24"/>
      <c r="CJC53" s="24"/>
      <c r="CJD53" s="24"/>
      <c r="CJE53" s="24"/>
      <c r="CJF53" s="24"/>
      <c r="CJG53" s="24"/>
      <c r="CJH53" s="24"/>
      <c r="CJI53" s="24"/>
      <c r="CJJ53" s="24"/>
      <c r="CJK53" s="24"/>
      <c r="CJL53" s="24"/>
      <c r="CJM53" s="24"/>
      <c r="CJN53" s="24"/>
      <c r="CJO53" s="24"/>
      <c r="CJP53" s="24"/>
      <c r="CJQ53" s="24"/>
      <c r="CJR53" s="24"/>
      <c r="CJS53" s="24"/>
      <c r="CJT53" s="24"/>
      <c r="CJU53" s="24"/>
      <c r="CJV53" s="24"/>
      <c r="CJW53" s="24"/>
      <c r="CJX53" s="24"/>
      <c r="CJY53" s="24"/>
      <c r="CJZ53" s="24"/>
      <c r="CKA53" s="24"/>
      <c r="CKB53" s="24"/>
      <c r="CKC53" s="24"/>
      <c r="CKD53" s="24"/>
      <c r="CKE53" s="24"/>
      <c r="CKF53" s="24"/>
      <c r="CKG53" s="24"/>
      <c r="CKH53" s="24"/>
      <c r="CKI53" s="24"/>
      <c r="CKJ53" s="24"/>
      <c r="CKK53" s="24"/>
      <c r="CKL53" s="24"/>
      <c r="CKM53" s="24"/>
      <c r="CKN53" s="24"/>
      <c r="CKO53" s="24"/>
      <c r="CKP53" s="24"/>
      <c r="CKQ53" s="24"/>
      <c r="CKR53" s="24"/>
      <c r="CKS53" s="24"/>
      <c r="CKT53" s="24"/>
      <c r="CKU53" s="24"/>
      <c r="CKV53" s="24"/>
      <c r="CKW53" s="24"/>
      <c r="CKX53" s="24"/>
      <c r="CKY53" s="24"/>
      <c r="CKZ53" s="24"/>
      <c r="CLA53" s="24"/>
      <c r="CLB53" s="24"/>
      <c r="CLC53" s="24"/>
      <c r="CLD53" s="24"/>
      <c r="CLE53" s="24"/>
      <c r="CLF53" s="24"/>
      <c r="CLG53" s="24"/>
      <c r="CLH53" s="24"/>
      <c r="CLI53" s="24"/>
      <c r="CLJ53" s="24"/>
      <c r="CLK53" s="24"/>
      <c r="CLL53" s="24"/>
      <c r="CLM53" s="24"/>
      <c r="CLN53" s="24"/>
      <c r="CLO53" s="24"/>
      <c r="CLP53" s="24"/>
      <c r="CLQ53" s="24"/>
      <c r="CLR53" s="24"/>
      <c r="CLS53" s="24"/>
      <c r="CLT53" s="24"/>
      <c r="CLU53" s="24"/>
      <c r="CLV53" s="24"/>
      <c r="CLW53" s="24"/>
      <c r="CLX53" s="24"/>
      <c r="CLY53" s="24"/>
      <c r="CLZ53" s="24"/>
      <c r="CMA53" s="24"/>
      <c r="CMB53" s="24"/>
      <c r="CMC53" s="24"/>
      <c r="CMD53" s="24"/>
      <c r="CME53" s="24"/>
      <c r="CMF53" s="24"/>
      <c r="CMG53" s="24"/>
      <c r="CMH53" s="24"/>
      <c r="CMI53" s="24"/>
      <c r="CMJ53" s="24"/>
      <c r="CMK53" s="24"/>
      <c r="CML53" s="24"/>
      <c r="CMM53" s="24"/>
      <c r="CMN53" s="24"/>
      <c r="CMO53" s="24"/>
      <c r="CMP53" s="24"/>
      <c r="CMQ53" s="24"/>
      <c r="CMR53" s="24"/>
      <c r="CMS53" s="24"/>
      <c r="CMT53" s="24"/>
      <c r="CMU53" s="24"/>
      <c r="CMV53" s="24"/>
      <c r="CMW53" s="24"/>
      <c r="CMX53" s="24"/>
      <c r="CMY53" s="24"/>
      <c r="CMZ53" s="24"/>
      <c r="CNA53" s="24"/>
      <c r="CNB53" s="24"/>
      <c r="CNC53" s="24"/>
      <c r="CND53" s="24"/>
      <c r="CNE53" s="24"/>
      <c r="CNF53" s="24"/>
      <c r="CNG53" s="24"/>
      <c r="CNH53" s="24"/>
      <c r="CNI53" s="24"/>
      <c r="CNJ53" s="24"/>
      <c r="CNK53" s="24"/>
      <c r="CNL53" s="24"/>
      <c r="CNM53" s="24"/>
      <c r="CNN53" s="24"/>
      <c r="CNO53" s="24"/>
      <c r="CNP53" s="24"/>
      <c r="CNQ53" s="24"/>
      <c r="CNR53" s="24"/>
      <c r="CNS53" s="24"/>
      <c r="CNT53" s="24"/>
      <c r="CNU53" s="24"/>
      <c r="CNV53" s="24"/>
      <c r="CNW53" s="24"/>
      <c r="CNX53" s="24"/>
      <c r="CNY53" s="24"/>
      <c r="CNZ53" s="24"/>
      <c r="COA53" s="24"/>
      <c r="COB53" s="24"/>
      <c r="COC53" s="24"/>
      <c r="COD53" s="24"/>
      <c r="COE53" s="24"/>
      <c r="COF53" s="24"/>
      <c r="COG53" s="24"/>
      <c r="COH53" s="24"/>
      <c r="COI53" s="24"/>
      <c r="COJ53" s="24"/>
      <c r="COK53" s="24"/>
      <c r="COL53" s="24"/>
      <c r="COM53" s="24"/>
      <c r="CON53" s="24"/>
      <c r="COO53" s="24"/>
      <c r="COP53" s="24"/>
      <c r="COQ53" s="24"/>
      <c r="COR53" s="24"/>
      <c r="COS53" s="24"/>
      <c r="COT53" s="24"/>
      <c r="COU53" s="24"/>
      <c r="COV53" s="24"/>
      <c r="COW53" s="24"/>
      <c r="COX53" s="24"/>
      <c r="COY53" s="24"/>
      <c r="COZ53" s="24"/>
      <c r="CPA53" s="24"/>
      <c r="CPB53" s="24"/>
      <c r="CPC53" s="24"/>
      <c r="CPD53" s="24"/>
      <c r="CPE53" s="24"/>
      <c r="CPF53" s="24"/>
      <c r="CPG53" s="24"/>
      <c r="CPH53" s="24"/>
      <c r="CPI53" s="24"/>
      <c r="CPJ53" s="24"/>
      <c r="CPK53" s="24"/>
      <c r="CPL53" s="24"/>
      <c r="CPM53" s="24"/>
      <c r="CPN53" s="24"/>
      <c r="CPO53" s="24"/>
      <c r="CPP53" s="24"/>
      <c r="CPQ53" s="24"/>
      <c r="CPR53" s="24"/>
      <c r="CPS53" s="24"/>
      <c r="CPT53" s="24"/>
      <c r="CPU53" s="24"/>
      <c r="CPV53" s="24"/>
      <c r="CPW53" s="24"/>
      <c r="CPX53" s="24"/>
      <c r="CPY53" s="24"/>
      <c r="CPZ53" s="24"/>
      <c r="CQA53" s="24"/>
      <c r="CQB53" s="24"/>
      <c r="CQC53" s="24"/>
      <c r="CQD53" s="24"/>
      <c r="CQE53" s="24"/>
      <c r="CQF53" s="24"/>
      <c r="CQG53" s="24"/>
      <c r="CQH53" s="24"/>
      <c r="CQI53" s="24"/>
      <c r="CQJ53" s="24"/>
      <c r="CQK53" s="24"/>
      <c r="CQL53" s="24"/>
      <c r="CQM53" s="24"/>
      <c r="CQN53" s="24"/>
      <c r="CQO53" s="24"/>
      <c r="CQP53" s="24"/>
      <c r="CQQ53" s="24"/>
      <c r="CQR53" s="24"/>
      <c r="CQS53" s="24"/>
      <c r="CQT53" s="24"/>
      <c r="CQU53" s="24"/>
      <c r="CQV53" s="24"/>
      <c r="CQW53" s="24"/>
      <c r="CQX53" s="24"/>
      <c r="CQY53" s="24"/>
      <c r="CQZ53" s="24"/>
      <c r="CRA53" s="24"/>
      <c r="CRB53" s="24"/>
      <c r="CRC53" s="24"/>
      <c r="CRD53" s="24"/>
      <c r="CRE53" s="24"/>
      <c r="CRF53" s="24"/>
      <c r="CRG53" s="24"/>
      <c r="CRH53" s="24"/>
      <c r="CRI53" s="24"/>
      <c r="CRJ53" s="24"/>
      <c r="CRK53" s="24"/>
      <c r="CRL53" s="24"/>
      <c r="CRM53" s="24"/>
      <c r="CRN53" s="24"/>
      <c r="CRO53" s="24"/>
      <c r="CRP53" s="24"/>
      <c r="CRQ53" s="24"/>
      <c r="CRR53" s="24"/>
      <c r="CRS53" s="24"/>
      <c r="CRT53" s="24"/>
      <c r="CRU53" s="24"/>
      <c r="CRV53" s="24"/>
      <c r="CRW53" s="24"/>
      <c r="CRX53" s="24"/>
      <c r="CRY53" s="24"/>
      <c r="CRZ53" s="24"/>
      <c r="CSA53" s="24"/>
      <c r="CSB53" s="24"/>
      <c r="CSC53" s="24"/>
      <c r="CSD53" s="24"/>
      <c r="CSE53" s="24"/>
      <c r="CSF53" s="24"/>
      <c r="CSG53" s="24"/>
      <c r="CSH53" s="24"/>
      <c r="CSI53" s="24"/>
      <c r="CSJ53" s="24"/>
      <c r="CSK53" s="24"/>
      <c r="CSL53" s="24"/>
      <c r="CSM53" s="24"/>
      <c r="CSN53" s="24"/>
      <c r="CSO53" s="24"/>
      <c r="CSP53" s="24"/>
      <c r="CSQ53" s="24"/>
      <c r="CSR53" s="24"/>
      <c r="CSS53" s="24"/>
      <c r="CST53" s="24"/>
      <c r="CSU53" s="24"/>
      <c r="CSV53" s="24"/>
      <c r="CSW53" s="24"/>
      <c r="CSX53" s="24"/>
      <c r="CSY53" s="24"/>
      <c r="CSZ53" s="24"/>
      <c r="CTA53" s="24"/>
      <c r="CTB53" s="24"/>
      <c r="CTC53" s="24"/>
      <c r="CTD53" s="24"/>
      <c r="CTE53" s="24"/>
      <c r="CTF53" s="24"/>
      <c r="CTG53" s="24"/>
      <c r="CTH53" s="24"/>
      <c r="CTI53" s="24"/>
      <c r="CTJ53" s="24"/>
      <c r="CTK53" s="24"/>
      <c r="CTL53" s="24"/>
      <c r="CTM53" s="24"/>
      <c r="CTN53" s="24"/>
      <c r="CTO53" s="24"/>
      <c r="CTP53" s="24"/>
      <c r="CTQ53" s="24"/>
      <c r="CTR53" s="24"/>
      <c r="CTS53" s="24"/>
      <c r="CTT53" s="24"/>
      <c r="CTU53" s="24"/>
      <c r="CTV53" s="24"/>
      <c r="CTW53" s="24"/>
      <c r="CTX53" s="24"/>
      <c r="CTY53" s="24"/>
      <c r="CTZ53" s="24"/>
      <c r="CUA53" s="24"/>
      <c r="CUB53" s="24"/>
      <c r="CUC53" s="24"/>
      <c r="CUD53" s="24"/>
      <c r="CUE53" s="24"/>
      <c r="CUF53" s="24"/>
      <c r="CUG53" s="24"/>
      <c r="CUH53" s="24"/>
      <c r="CUI53" s="24"/>
      <c r="CUJ53" s="24"/>
      <c r="CUK53" s="24"/>
      <c r="CUL53" s="24"/>
      <c r="CUM53" s="24"/>
      <c r="CUN53" s="24"/>
      <c r="CUO53" s="24"/>
      <c r="CUP53" s="24"/>
      <c r="CUQ53" s="24"/>
      <c r="CUR53" s="24"/>
      <c r="CUS53" s="24"/>
      <c r="CUT53" s="24"/>
      <c r="CUU53" s="24"/>
      <c r="CUV53" s="24"/>
      <c r="CUW53" s="24"/>
      <c r="CUX53" s="24"/>
      <c r="CUY53" s="24"/>
      <c r="CUZ53" s="24"/>
      <c r="CVA53" s="24"/>
      <c r="CVB53" s="24"/>
      <c r="CVC53" s="24"/>
      <c r="CVD53" s="24"/>
      <c r="CVE53" s="24"/>
      <c r="CVF53" s="24"/>
      <c r="CVG53" s="24"/>
      <c r="CVH53" s="24"/>
      <c r="CVI53" s="24"/>
      <c r="CVJ53" s="24"/>
      <c r="CVK53" s="24"/>
      <c r="CVL53" s="24"/>
      <c r="CVM53" s="24"/>
      <c r="CVN53" s="24"/>
      <c r="CVO53" s="24"/>
      <c r="CVP53" s="24"/>
      <c r="CVQ53" s="24"/>
      <c r="CVR53" s="24"/>
      <c r="CVS53" s="24"/>
      <c r="CVT53" s="24"/>
      <c r="CVU53" s="24"/>
      <c r="CVV53" s="24"/>
      <c r="CVW53" s="24"/>
      <c r="CVX53" s="24"/>
      <c r="CVY53" s="24"/>
      <c r="CVZ53" s="24"/>
      <c r="CWA53" s="24"/>
      <c r="CWB53" s="24"/>
      <c r="CWC53" s="24"/>
      <c r="CWD53" s="24"/>
      <c r="CWE53" s="24"/>
      <c r="CWF53" s="24"/>
      <c r="CWG53" s="24"/>
      <c r="CWH53" s="24"/>
      <c r="CWI53" s="24"/>
      <c r="CWJ53" s="24"/>
      <c r="CWK53" s="24"/>
      <c r="CWL53" s="24"/>
      <c r="CWM53" s="24"/>
      <c r="CWN53" s="24"/>
      <c r="CWO53" s="24"/>
      <c r="CWP53" s="24"/>
      <c r="CWQ53" s="24"/>
      <c r="CWR53" s="24"/>
      <c r="CWS53" s="24"/>
      <c r="CWT53" s="24"/>
      <c r="CWU53" s="24"/>
      <c r="CWV53" s="24"/>
      <c r="CWW53" s="24"/>
      <c r="CWX53" s="24"/>
      <c r="CWY53" s="24"/>
      <c r="CWZ53" s="24"/>
      <c r="CXA53" s="24"/>
      <c r="CXB53" s="24"/>
      <c r="CXC53" s="24"/>
      <c r="CXD53" s="24"/>
      <c r="CXE53" s="24"/>
      <c r="CXF53" s="24"/>
      <c r="CXG53" s="24"/>
      <c r="CXH53" s="24"/>
      <c r="CXI53" s="24"/>
      <c r="CXJ53" s="24"/>
      <c r="CXK53" s="24"/>
      <c r="CXL53" s="24"/>
      <c r="CXM53" s="24"/>
      <c r="CXN53" s="24"/>
      <c r="CXO53" s="24"/>
      <c r="CXP53" s="24"/>
      <c r="CXQ53" s="24"/>
      <c r="CXR53" s="24"/>
      <c r="CXS53" s="24"/>
      <c r="CXT53" s="24"/>
      <c r="CXU53" s="24"/>
      <c r="CXV53" s="24"/>
      <c r="CXW53" s="24"/>
      <c r="CXX53" s="24"/>
      <c r="CXY53" s="24"/>
      <c r="CXZ53" s="24"/>
      <c r="CYA53" s="24"/>
      <c r="CYB53" s="24"/>
      <c r="CYC53" s="24"/>
      <c r="CYD53" s="24"/>
      <c r="CYE53" s="24"/>
      <c r="CYF53" s="24"/>
      <c r="CYG53" s="24"/>
      <c r="CYH53" s="24"/>
      <c r="CYI53" s="24"/>
      <c r="CYJ53" s="24"/>
      <c r="CYK53" s="24"/>
      <c r="CYL53" s="24"/>
      <c r="CYM53" s="24"/>
      <c r="CYN53" s="24"/>
      <c r="CYO53" s="24"/>
      <c r="CYP53" s="24"/>
      <c r="CYQ53" s="24"/>
      <c r="CYR53" s="24"/>
      <c r="CYS53" s="24"/>
      <c r="CYT53" s="24"/>
      <c r="CYU53" s="24"/>
      <c r="CYV53" s="24"/>
      <c r="CYW53" s="24"/>
      <c r="CYX53" s="24"/>
      <c r="CYY53" s="24"/>
      <c r="CYZ53" s="24"/>
      <c r="CZA53" s="24"/>
      <c r="CZB53" s="24"/>
      <c r="CZC53" s="24"/>
      <c r="CZD53" s="24"/>
      <c r="CZE53" s="24"/>
      <c r="CZF53" s="24"/>
      <c r="CZG53" s="24"/>
      <c r="CZH53" s="24"/>
      <c r="CZI53" s="24"/>
      <c r="CZJ53" s="24"/>
      <c r="CZK53" s="24"/>
      <c r="CZL53" s="24"/>
      <c r="CZM53" s="24"/>
      <c r="CZN53" s="24"/>
      <c r="CZO53" s="24"/>
      <c r="CZP53" s="24"/>
      <c r="CZQ53" s="24"/>
      <c r="CZR53" s="24"/>
      <c r="CZS53" s="24"/>
      <c r="CZT53" s="24"/>
      <c r="CZU53" s="24"/>
      <c r="CZV53" s="24"/>
      <c r="CZW53" s="24"/>
      <c r="CZX53" s="24"/>
      <c r="CZY53" s="24"/>
      <c r="CZZ53" s="24"/>
      <c r="DAA53" s="24"/>
      <c r="DAB53" s="24"/>
      <c r="DAC53" s="24"/>
      <c r="DAD53" s="24"/>
      <c r="DAE53" s="24"/>
      <c r="DAF53" s="24"/>
      <c r="DAG53" s="24"/>
      <c r="DAH53" s="24"/>
      <c r="DAI53" s="24"/>
      <c r="DAJ53" s="24"/>
      <c r="DAK53" s="24"/>
      <c r="DAL53" s="24"/>
      <c r="DAM53" s="24"/>
      <c r="DAN53" s="24"/>
      <c r="DAO53" s="24"/>
      <c r="DAP53" s="24"/>
      <c r="DAQ53" s="24"/>
      <c r="DAR53" s="24"/>
      <c r="DAS53" s="24"/>
      <c r="DAT53" s="24"/>
      <c r="DAU53" s="24"/>
      <c r="DAV53" s="24"/>
      <c r="DAW53" s="24"/>
      <c r="DAX53" s="24"/>
      <c r="DAY53" s="24"/>
      <c r="DAZ53" s="24"/>
      <c r="DBA53" s="24"/>
      <c r="DBB53" s="24"/>
      <c r="DBC53" s="24"/>
      <c r="DBD53" s="24"/>
      <c r="DBE53" s="24"/>
      <c r="DBF53" s="24"/>
      <c r="DBG53" s="24"/>
      <c r="DBH53" s="24"/>
      <c r="DBI53" s="24"/>
      <c r="DBJ53" s="24"/>
      <c r="DBK53" s="24"/>
      <c r="DBL53" s="24"/>
      <c r="DBM53" s="24"/>
      <c r="DBN53" s="24"/>
      <c r="DBO53" s="24"/>
      <c r="DBP53" s="24"/>
      <c r="DBQ53" s="24"/>
      <c r="DBR53" s="24"/>
      <c r="DBS53" s="24"/>
      <c r="DBT53" s="24"/>
      <c r="DBU53" s="24"/>
      <c r="DBV53" s="24"/>
      <c r="DBW53" s="24"/>
      <c r="DBX53" s="24"/>
      <c r="DBY53" s="24"/>
      <c r="DBZ53" s="24"/>
      <c r="DCA53" s="24"/>
      <c r="DCB53" s="24"/>
      <c r="DCC53" s="24"/>
      <c r="DCD53" s="24"/>
      <c r="DCE53" s="24"/>
      <c r="DCF53" s="24"/>
      <c r="DCG53" s="24"/>
      <c r="DCH53" s="24"/>
      <c r="DCI53" s="24"/>
      <c r="DCJ53" s="24"/>
      <c r="DCK53" s="24"/>
      <c r="DCL53" s="24"/>
      <c r="DCM53" s="24"/>
      <c r="DCN53" s="24"/>
      <c r="DCO53" s="24"/>
      <c r="DCP53" s="24"/>
      <c r="DCQ53" s="24"/>
      <c r="DCR53" s="24"/>
      <c r="DCS53" s="24"/>
      <c r="DCT53" s="24"/>
      <c r="DCU53" s="24"/>
      <c r="DCV53" s="24"/>
      <c r="DCW53" s="24"/>
      <c r="DCX53" s="24"/>
      <c r="DCY53" s="24"/>
      <c r="DCZ53" s="24"/>
      <c r="DDA53" s="24"/>
      <c r="DDB53" s="24"/>
      <c r="DDC53" s="24"/>
      <c r="DDD53" s="24"/>
      <c r="DDE53" s="24"/>
      <c r="DDF53" s="24"/>
      <c r="DDG53" s="24"/>
      <c r="DDH53" s="24"/>
      <c r="DDI53" s="24"/>
      <c r="DDJ53" s="24"/>
      <c r="DDK53" s="24"/>
      <c r="DDL53" s="24"/>
      <c r="DDM53" s="24"/>
      <c r="DDN53" s="24"/>
      <c r="DDO53" s="24"/>
      <c r="DDP53" s="24"/>
      <c r="DDQ53" s="24"/>
      <c r="DDR53" s="24"/>
      <c r="DDS53" s="24"/>
      <c r="DDT53" s="24"/>
      <c r="DDU53" s="24"/>
      <c r="DDV53" s="24"/>
      <c r="DDW53" s="24"/>
      <c r="DDX53" s="24"/>
      <c r="DDY53" s="24"/>
      <c r="DDZ53" s="24"/>
      <c r="DEA53" s="24"/>
      <c r="DEB53" s="24"/>
      <c r="DEC53" s="24"/>
      <c r="DED53" s="24"/>
      <c r="DEE53" s="24"/>
      <c r="DEF53" s="24"/>
      <c r="DEG53" s="24"/>
      <c r="DEH53" s="24"/>
      <c r="DEI53" s="24"/>
      <c r="DEJ53" s="24"/>
      <c r="DEK53" s="24"/>
      <c r="DEL53" s="24"/>
      <c r="DEM53" s="24"/>
      <c r="DEN53" s="24"/>
      <c r="DEO53" s="24"/>
      <c r="DEP53" s="24"/>
      <c r="DEQ53" s="24"/>
      <c r="DER53" s="24"/>
      <c r="DES53" s="24"/>
      <c r="DET53" s="24"/>
      <c r="DEU53" s="24"/>
      <c r="DEV53" s="24"/>
      <c r="DEW53" s="24"/>
      <c r="DEX53" s="24"/>
      <c r="DEY53" s="24"/>
      <c r="DEZ53" s="24"/>
      <c r="DFA53" s="24"/>
      <c r="DFB53" s="24"/>
      <c r="DFC53" s="24"/>
      <c r="DFD53" s="24"/>
      <c r="DFE53" s="24"/>
      <c r="DFF53" s="24"/>
      <c r="DFG53" s="24"/>
      <c r="DFH53" s="24"/>
      <c r="DFI53" s="24"/>
      <c r="DFJ53" s="24"/>
      <c r="DFK53" s="24"/>
      <c r="DFL53" s="24"/>
      <c r="DFM53" s="24"/>
      <c r="DFN53" s="24"/>
      <c r="DFO53" s="24"/>
      <c r="DFP53" s="24"/>
      <c r="DFQ53" s="24"/>
      <c r="DFR53" s="24"/>
      <c r="DFS53" s="24"/>
      <c r="DFT53" s="24"/>
      <c r="DFU53" s="24"/>
      <c r="DFV53" s="24"/>
      <c r="DFW53" s="24"/>
      <c r="DFX53" s="24"/>
      <c r="DFY53" s="24"/>
      <c r="DFZ53" s="24"/>
      <c r="DGA53" s="24"/>
      <c r="DGB53" s="24"/>
      <c r="DGC53" s="24"/>
      <c r="DGD53" s="24"/>
      <c r="DGE53" s="24"/>
      <c r="DGF53" s="24"/>
      <c r="DGG53" s="24"/>
      <c r="DGH53" s="24"/>
      <c r="DGI53" s="24"/>
      <c r="DGJ53" s="24"/>
      <c r="DGK53" s="24"/>
      <c r="DGL53" s="24"/>
      <c r="DGM53" s="24"/>
      <c r="DGN53" s="24"/>
      <c r="DGO53" s="24"/>
      <c r="DGP53" s="24"/>
      <c r="DGQ53" s="24"/>
      <c r="DGR53" s="24"/>
      <c r="DGS53" s="24"/>
      <c r="DGT53" s="24"/>
      <c r="DGU53" s="24"/>
      <c r="DGV53" s="24"/>
      <c r="DGW53" s="24"/>
      <c r="DGX53" s="24"/>
      <c r="DGY53" s="24"/>
      <c r="DGZ53" s="24"/>
      <c r="DHA53" s="24"/>
      <c r="DHB53" s="24"/>
      <c r="DHC53" s="24"/>
      <c r="DHD53" s="24"/>
      <c r="DHE53" s="24"/>
      <c r="DHF53" s="24"/>
      <c r="DHG53" s="24"/>
      <c r="DHH53" s="24"/>
      <c r="DHI53" s="24"/>
      <c r="DHJ53" s="24"/>
      <c r="DHK53" s="24"/>
      <c r="DHL53" s="24"/>
      <c r="DHM53" s="24"/>
      <c r="DHN53" s="24"/>
      <c r="DHO53" s="24"/>
      <c r="DHP53" s="24"/>
      <c r="DHQ53" s="24"/>
      <c r="DHR53" s="24"/>
      <c r="DHS53" s="24"/>
      <c r="DHT53" s="24"/>
      <c r="DHU53" s="24"/>
      <c r="DHV53" s="24"/>
      <c r="DHW53" s="24"/>
      <c r="DHX53" s="24"/>
      <c r="DHY53" s="24"/>
      <c r="DHZ53" s="24"/>
      <c r="DIA53" s="24"/>
      <c r="DIB53" s="24"/>
      <c r="DIC53" s="24"/>
      <c r="DID53" s="24"/>
      <c r="DIE53" s="24"/>
      <c r="DIF53" s="24"/>
      <c r="DIG53" s="24"/>
      <c r="DIH53" s="24"/>
      <c r="DII53" s="24"/>
      <c r="DIJ53" s="24"/>
      <c r="DIK53" s="24"/>
      <c r="DIL53" s="24"/>
      <c r="DIM53" s="24"/>
      <c r="DIN53" s="24"/>
      <c r="DIO53" s="24"/>
      <c r="DIP53" s="24"/>
      <c r="DIQ53" s="24"/>
      <c r="DIR53" s="24"/>
      <c r="DIS53" s="24"/>
      <c r="DIT53" s="24"/>
      <c r="DIU53" s="24"/>
      <c r="DIV53" s="24"/>
      <c r="DIW53" s="24"/>
      <c r="DIX53" s="24"/>
      <c r="DIY53" s="24"/>
      <c r="DIZ53" s="24"/>
      <c r="DJA53" s="24"/>
      <c r="DJB53" s="24"/>
      <c r="DJC53" s="24"/>
      <c r="DJD53" s="24"/>
      <c r="DJE53" s="24"/>
      <c r="DJF53" s="24"/>
      <c r="DJG53" s="24"/>
      <c r="DJH53" s="24"/>
      <c r="DJI53" s="24"/>
      <c r="DJJ53" s="24"/>
      <c r="DJK53" s="24"/>
      <c r="DJL53" s="24"/>
      <c r="DJM53" s="24"/>
      <c r="DJN53" s="24"/>
      <c r="DJO53" s="24"/>
      <c r="DJP53" s="24"/>
      <c r="DJQ53" s="24"/>
      <c r="DJR53" s="24"/>
      <c r="DJS53" s="24"/>
      <c r="DJT53" s="24"/>
      <c r="DJU53" s="24"/>
      <c r="DJV53" s="24"/>
      <c r="DJW53" s="24"/>
      <c r="DJX53" s="24"/>
      <c r="DJY53" s="24"/>
      <c r="DJZ53" s="24"/>
      <c r="DKA53" s="24"/>
      <c r="DKB53" s="24"/>
      <c r="DKC53" s="24"/>
      <c r="DKD53" s="24"/>
      <c r="DKE53" s="24"/>
      <c r="DKF53" s="24"/>
      <c r="DKG53" s="24"/>
      <c r="DKH53" s="24"/>
      <c r="DKI53" s="24"/>
      <c r="DKJ53" s="24"/>
      <c r="DKK53" s="24"/>
      <c r="DKL53" s="24"/>
      <c r="DKM53" s="24"/>
      <c r="DKN53" s="24"/>
      <c r="DKO53" s="24"/>
      <c r="DKP53" s="24"/>
      <c r="DKQ53" s="24"/>
      <c r="DKR53" s="24"/>
      <c r="DKS53" s="24"/>
      <c r="DKT53" s="24"/>
      <c r="DKU53" s="24"/>
      <c r="DKV53" s="24"/>
      <c r="DKW53" s="24"/>
      <c r="DKX53" s="24"/>
      <c r="DKY53" s="24"/>
      <c r="DKZ53" s="24"/>
      <c r="DLA53" s="24"/>
      <c r="DLB53" s="24"/>
      <c r="DLC53" s="24"/>
      <c r="DLD53" s="24"/>
      <c r="DLE53" s="24"/>
      <c r="DLF53" s="24"/>
      <c r="DLG53" s="24"/>
      <c r="DLH53" s="24"/>
      <c r="DLI53" s="24"/>
      <c r="DLJ53" s="24"/>
      <c r="DLK53" s="24"/>
      <c r="DLL53" s="24"/>
      <c r="DLM53" s="24"/>
      <c r="DLN53" s="24"/>
      <c r="DLO53" s="24"/>
      <c r="DLP53" s="24"/>
      <c r="DLQ53" s="24"/>
      <c r="DLR53" s="24"/>
      <c r="DLS53" s="24"/>
      <c r="DLT53" s="24"/>
      <c r="DLU53" s="24"/>
      <c r="DLV53" s="24"/>
      <c r="DLW53" s="24"/>
      <c r="DLX53" s="24"/>
      <c r="DLY53" s="24"/>
      <c r="DLZ53" s="24"/>
      <c r="DMA53" s="24"/>
      <c r="DMB53" s="24"/>
      <c r="DMC53" s="24"/>
      <c r="DMD53" s="24"/>
      <c r="DME53" s="24"/>
      <c r="DMF53" s="24"/>
      <c r="DMG53" s="24"/>
      <c r="DMH53" s="24"/>
      <c r="DMI53" s="24"/>
      <c r="DMJ53" s="24"/>
      <c r="DMK53" s="24"/>
      <c r="DML53" s="24"/>
      <c r="DMM53" s="24"/>
      <c r="DMN53" s="24"/>
      <c r="DMO53" s="24"/>
      <c r="DMP53" s="24"/>
      <c r="DMQ53" s="24"/>
      <c r="DMR53" s="24"/>
      <c r="DMS53" s="24"/>
      <c r="DMT53" s="24"/>
      <c r="DMU53" s="24"/>
      <c r="DMV53" s="24"/>
      <c r="DMW53" s="24"/>
      <c r="DMX53" s="24"/>
      <c r="DMY53" s="24"/>
      <c r="DMZ53" s="24"/>
      <c r="DNA53" s="24"/>
      <c r="DNB53" s="24"/>
      <c r="DNC53" s="24"/>
      <c r="DND53" s="24"/>
      <c r="DNE53" s="24"/>
      <c r="DNF53" s="24"/>
      <c r="DNG53" s="24"/>
      <c r="DNH53" s="24"/>
      <c r="DNI53" s="24"/>
      <c r="DNJ53" s="24"/>
      <c r="DNK53" s="24"/>
      <c r="DNL53" s="24"/>
      <c r="DNM53" s="24"/>
      <c r="DNN53" s="24"/>
      <c r="DNO53" s="24"/>
      <c r="DNP53" s="24"/>
      <c r="DNQ53" s="24"/>
      <c r="DNR53" s="24"/>
      <c r="DNS53" s="24"/>
      <c r="DNT53" s="24"/>
      <c r="DNU53" s="24"/>
      <c r="DNV53" s="24"/>
      <c r="DNW53" s="24"/>
      <c r="DNX53" s="24"/>
      <c r="DNY53" s="24"/>
      <c r="DNZ53" s="24"/>
      <c r="DOA53" s="24"/>
      <c r="DOB53" s="24"/>
      <c r="DOC53" s="24"/>
      <c r="DOD53" s="24"/>
      <c r="DOE53" s="24"/>
      <c r="DOF53" s="24"/>
      <c r="DOG53" s="24"/>
      <c r="DOH53" s="24"/>
      <c r="DOI53" s="24"/>
      <c r="DOJ53" s="24"/>
      <c r="DOK53" s="24"/>
      <c r="DOL53" s="24"/>
      <c r="DOM53" s="24"/>
      <c r="DON53" s="24"/>
      <c r="DOO53" s="24"/>
      <c r="DOP53" s="24"/>
      <c r="DOQ53" s="24"/>
      <c r="DOR53" s="24"/>
      <c r="DOS53" s="24"/>
      <c r="DOT53" s="24"/>
      <c r="DOU53" s="24"/>
      <c r="DOV53" s="24"/>
      <c r="DOW53" s="24"/>
      <c r="DOX53" s="24"/>
      <c r="DOY53" s="24"/>
      <c r="DOZ53" s="24"/>
      <c r="DPA53" s="24"/>
      <c r="DPB53" s="24"/>
      <c r="DPC53" s="24"/>
      <c r="DPD53" s="24"/>
      <c r="DPE53" s="24"/>
      <c r="DPF53" s="24"/>
      <c r="DPG53" s="24"/>
      <c r="DPH53" s="24"/>
      <c r="DPI53" s="24"/>
      <c r="DPJ53" s="24"/>
      <c r="DPK53" s="24"/>
      <c r="DPL53" s="24"/>
      <c r="DPM53" s="24"/>
      <c r="DPN53" s="24"/>
      <c r="DPO53" s="24"/>
      <c r="DPP53" s="24"/>
      <c r="DPQ53" s="24"/>
      <c r="DPR53" s="24"/>
      <c r="DPS53" s="24"/>
      <c r="DPT53" s="24"/>
      <c r="DPU53" s="24"/>
      <c r="DPV53" s="24"/>
      <c r="DPW53" s="24"/>
      <c r="DPX53" s="24"/>
      <c r="DPY53" s="24"/>
      <c r="DPZ53" s="24"/>
      <c r="DQA53" s="24"/>
      <c r="DQB53" s="24"/>
      <c r="DQC53" s="24"/>
      <c r="DQD53" s="24"/>
      <c r="DQE53" s="24"/>
      <c r="DQF53" s="24"/>
      <c r="DQG53" s="24"/>
      <c r="DQH53" s="24"/>
      <c r="DQI53" s="24"/>
      <c r="DQJ53" s="24"/>
      <c r="DQK53" s="24"/>
      <c r="DQL53" s="24"/>
      <c r="DQM53" s="24"/>
      <c r="DQN53" s="24"/>
      <c r="DQO53" s="24"/>
      <c r="DQP53" s="24"/>
      <c r="DQQ53" s="24"/>
      <c r="DQR53" s="24"/>
      <c r="DQS53" s="24"/>
      <c r="DQT53" s="24"/>
      <c r="DQU53" s="24"/>
      <c r="DQV53" s="24"/>
      <c r="DQW53" s="24"/>
      <c r="DQX53" s="24"/>
      <c r="DQY53" s="24"/>
      <c r="DQZ53" s="24"/>
      <c r="DRA53" s="24"/>
      <c r="DRB53" s="24"/>
      <c r="DRC53" s="24"/>
      <c r="DRD53" s="24"/>
      <c r="DRE53" s="24"/>
      <c r="DRF53" s="24"/>
      <c r="DRG53" s="24"/>
      <c r="DRH53" s="24"/>
      <c r="DRI53" s="24"/>
      <c r="DRJ53" s="24"/>
      <c r="DRK53" s="24"/>
      <c r="DRL53" s="24"/>
      <c r="DRM53" s="24"/>
      <c r="DRN53" s="24"/>
      <c r="DRO53" s="24"/>
      <c r="DRP53" s="24"/>
      <c r="DRQ53" s="24"/>
      <c r="DRR53" s="24"/>
      <c r="DRS53" s="24"/>
      <c r="DRT53" s="24"/>
      <c r="DRU53" s="24"/>
      <c r="DRV53" s="24"/>
      <c r="DRW53" s="24"/>
      <c r="DRX53" s="24"/>
      <c r="DRY53" s="24"/>
      <c r="DRZ53" s="24"/>
      <c r="DSA53" s="24"/>
      <c r="DSB53" s="24"/>
      <c r="DSC53" s="24"/>
      <c r="DSD53" s="24"/>
      <c r="DSE53" s="24"/>
      <c r="DSF53" s="24"/>
      <c r="DSG53" s="24"/>
      <c r="DSH53" s="24"/>
      <c r="DSI53" s="24"/>
      <c r="DSJ53" s="24"/>
      <c r="DSK53" s="24"/>
      <c r="DSL53" s="24"/>
      <c r="DSM53" s="24"/>
      <c r="DSN53" s="24"/>
      <c r="DSO53" s="24"/>
      <c r="DSP53" s="24"/>
      <c r="DSQ53" s="24"/>
      <c r="DSR53" s="24"/>
      <c r="DSS53" s="24"/>
      <c r="DST53" s="24"/>
      <c r="DSU53" s="24"/>
      <c r="DSV53" s="24"/>
      <c r="DSW53" s="24"/>
      <c r="DSX53" s="24"/>
      <c r="DSY53" s="24"/>
      <c r="DSZ53" s="24"/>
      <c r="DTA53" s="24"/>
      <c r="DTB53" s="24"/>
      <c r="DTC53" s="24"/>
      <c r="DTD53" s="24"/>
      <c r="DTE53" s="24"/>
      <c r="DTF53" s="24"/>
      <c r="DTG53" s="24"/>
      <c r="DTH53" s="24"/>
      <c r="DTI53" s="24"/>
      <c r="DTJ53" s="24"/>
      <c r="DTK53" s="24"/>
      <c r="DTL53" s="24"/>
      <c r="DTM53" s="24"/>
      <c r="DTN53" s="24"/>
      <c r="DTO53" s="24"/>
      <c r="DTP53" s="24"/>
      <c r="DTQ53" s="24"/>
      <c r="DTR53" s="24"/>
      <c r="DTS53" s="24"/>
      <c r="DTT53" s="24"/>
      <c r="DTU53" s="24"/>
      <c r="DTV53" s="24"/>
      <c r="DTW53" s="24"/>
      <c r="DTX53" s="24"/>
      <c r="DTY53" s="24"/>
      <c r="DTZ53" s="24"/>
      <c r="DUA53" s="24"/>
      <c r="DUB53" s="24"/>
      <c r="DUC53" s="24"/>
      <c r="DUD53" s="24"/>
      <c r="DUE53" s="24"/>
      <c r="DUF53" s="24"/>
      <c r="DUG53" s="24"/>
      <c r="DUH53" s="24"/>
      <c r="DUI53" s="24"/>
      <c r="DUJ53" s="24"/>
      <c r="DUK53" s="24"/>
      <c r="DUL53" s="24"/>
      <c r="DUM53" s="24"/>
      <c r="DUN53" s="24"/>
      <c r="DUO53" s="24"/>
      <c r="DUP53" s="24"/>
      <c r="DUQ53" s="24"/>
      <c r="DUR53" s="24"/>
      <c r="DUS53" s="24"/>
      <c r="DUT53" s="24"/>
      <c r="DUU53" s="24"/>
      <c r="DUV53" s="24"/>
      <c r="DUW53" s="24"/>
      <c r="DUX53" s="24"/>
      <c r="DUY53" s="24"/>
      <c r="DUZ53" s="24"/>
      <c r="DVA53" s="24"/>
      <c r="DVB53" s="24"/>
      <c r="DVC53" s="24"/>
      <c r="DVD53" s="24"/>
      <c r="DVE53" s="24"/>
      <c r="DVF53" s="24"/>
      <c r="DVG53" s="24"/>
      <c r="DVH53" s="24"/>
      <c r="DVI53" s="24"/>
      <c r="DVJ53" s="24"/>
      <c r="DVK53" s="24"/>
      <c r="DVL53" s="24"/>
      <c r="DVM53" s="24"/>
      <c r="DVN53" s="24"/>
      <c r="DVO53" s="24"/>
      <c r="DVP53" s="24"/>
      <c r="DVQ53" s="24"/>
      <c r="DVR53" s="24"/>
      <c r="DVS53" s="24"/>
      <c r="DVT53" s="24"/>
      <c r="DVU53" s="24"/>
      <c r="DVV53" s="24"/>
      <c r="DVW53" s="24"/>
      <c r="DVX53" s="24"/>
      <c r="DVY53" s="24"/>
      <c r="DVZ53" s="24"/>
      <c r="DWA53" s="24"/>
      <c r="DWB53" s="24"/>
      <c r="DWC53" s="24"/>
      <c r="DWD53" s="24"/>
      <c r="DWE53" s="24"/>
      <c r="DWF53" s="24"/>
      <c r="DWG53" s="24"/>
      <c r="DWH53" s="24"/>
      <c r="DWI53" s="24"/>
      <c r="DWJ53" s="24"/>
      <c r="DWK53" s="24"/>
      <c r="DWL53" s="24"/>
      <c r="DWM53" s="24"/>
      <c r="DWN53" s="24"/>
      <c r="DWO53" s="24"/>
      <c r="DWP53" s="24"/>
      <c r="DWQ53" s="24"/>
      <c r="DWR53" s="24"/>
      <c r="DWS53" s="24"/>
      <c r="DWT53" s="24"/>
      <c r="DWU53" s="24"/>
      <c r="DWV53" s="24"/>
      <c r="DWW53" s="24"/>
      <c r="DWX53" s="24"/>
      <c r="DWY53" s="24"/>
      <c r="DWZ53" s="24"/>
      <c r="DXA53" s="24"/>
      <c r="DXB53" s="24"/>
      <c r="DXC53" s="24"/>
      <c r="DXD53" s="24"/>
      <c r="DXE53" s="24"/>
      <c r="DXF53" s="24"/>
      <c r="DXG53" s="24"/>
      <c r="DXH53" s="24"/>
      <c r="DXI53" s="24"/>
      <c r="DXJ53" s="24"/>
      <c r="DXK53" s="24"/>
      <c r="DXL53" s="24"/>
      <c r="DXM53" s="24"/>
      <c r="DXN53" s="24"/>
      <c r="DXO53" s="24"/>
      <c r="DXP53" s="24"/>
      <c r="DXQ53" s="24"/>
      <c r="DXR53" s="24"/>
      <c r="DXS53" s="24"/>
      <c r="DXT53" s="24"/>
      <c r="DXU53" s="24"/>
      <c r="DXV53" s="24"/>
      <c r="DXW53" s="24"/>
      <c r="DXX53" s="24"/>
      <c r="DXY53" s="24"/>
      <c r="DXZ53" s="24"/>
      <c r="DYA53" s="24"/>
      <c r="DYB53" s="24"/>
      <c r="DYC53" s="24"/>
      <c r="DYD53" s="24"/>
      <c r="DYE53" s="24"/>
      <c r="DYF53" s="24"/>
      <c r="DYG53" s="24"/>
      <c r="DYH53" s="24"/>
      <c r="DYI53" s="24"/>
      <c r="DYJ53" s="24"/>
      <c r="DYK53" s="24"/>
      <c r="DYL53" s="24"/>
      <c r="DYM53" s="24"/>
      <c r="DYN53" s="24"/>
      <c r="DYO53" s="24"/>
      <c r="DYP53" s="24"/>
      <c r="DYQ53" s="24"/>
      <c r="DYR53" s="24"/>
      <c r="DYS53" s="24"/>
      <c r="DYT53" s="24"/>
      <c r="DYU53" s="24"/>
      <c r="DYV53" s="24"/>
      <c r="DYW53" s="24"/>
      <c r="DYX53" s="24"/>
      <c r="DYY53" s="24"/>
      <c r="DYZ53" s="24"/>
      <c r="DZA53" s="24"/>
      <c r="DZB53" s="24"/>
      <c r="DZC53" s="24"/>
      <c r="DZD53" s="24"/>
      <c r="DZE53" s="24"/>
      <c r="DZF53" s="24"/>
      <c r="DZG53" s="24"/>
      <c r="DZH53" s="24"/>
      <c r="DZI53" s="24"/>
      <c r="DZJ53" s="24"/>
      <c r="DZK53" s="24"/>
      <c r="DZL53" s="24"/>
      <c r="DZM53" s="24"/>
      <c r="DZN53" s="24"/>
      <c r="DZO53" s="24"/>
      <c r="DZP53" s="24"/>
      <c r="DZQ53" s="24"/>
      <c r="DZR53" s="24"/>
      <c r="DZS53" s="24"/>
      <c r="DZT53" s="24"/>
      <c r="DZU53" s="24"/>
      <c r="DZV53" s="24"/>
      <c r="DZW53" s="24"/>
      <c r="DZX53" s="24"/>
      <c r="DZY53" s="24"/>
      <c r="DZZ53" s="24"/>
      <c r="EAA53" s="24"/>
      <c r="EAB53" s="24"/>
      <c r="EAC53" s="24"/>
      <c r="EAD53" s="24"/>
      <c r="EAE53" s="24"/>
      <c r="EAF53" s="24"/>
      <c r="EAG53" s="24"/>
      <c r="EAH53" s="24"/>
      <c r="EAI53" s="24"/>
      <c r="EAJ53" s="24"/>
      <c r="EAK53" s="24"/>
      <c r="EAL53" s="24"/>
      <c r="EAM53" s="24"/>
      <c r="EAN53" s="24"/>
      <c r="EAO53" s="24"/>
      <c r="EAP53" s="24"/>
      <c r="EAQ53" s="24"/>
      <c r="EAR53" s="24"/>
      <c r="EAS53" s="24"/>
      <c r="EAT53" s="24"/>
      <c r="EAU53" s="24"/>
      <c r="EAV53" s="24"/>
      <c r="EAW53" s="24"/>
      <c r="EAX53" s="24"/>
      <c r="EAY53" s="24"/>
      <c r="EAZ53" s="24"/>
      <c r="EBA53" s="24"/>
      <c r="EBB53" s="24"/>
      <c r="EBC53" s="24"/>
      <c r="EBD53" s="24"/>
      <c r="EBE53" s="24"/>
      <c r="EBF53" s="24"/>
      <c r="EBG53" s="24"/>
      <c r="EBH53" s="24"/>
      <c r="EBI53" s="24"/>
      <c r="EBJ53" s="24"/>
      <c r="EBK53" s="24"/>
      <c r="EBL53" s="24"/>
      <c r="EBM53" s="24"/>
      <c r="EBN53" s="24"/>
      <c r="EBO53" s="24"/>
      <c r="EBP53" s="24"/>
      <c r="EBQ53" s="24"/>
      <c r="EBR53" s="24"/>
      <c r="EBS53" s="24"/>
      <c r="EBT53" s="24"/>
      <c r="EBU53" s="24"/>
      <c r="EBV53" s="24"/>
      <c r="EBW53" s="24"/>
      <c r="EBX53" s="24"/>
      <c r="EBY53" s="24"/>
      <c r="EBZ53" s="24"/>
      <c r="ECA53" s="24"/>
      <c r="ECB53" s="24"/>
      <c r="ECC53" s="24"/>
      <c r="ECD53" s="24"/>
      <c r="ECE53" s="24"/>
      <c r="ECF53" s="24"/>
      <c r="ECG53" s="24"/>
      <c r="ECH53" s="24"/>
      <c r="ECI53" s="24"/>
      <c r="ECJ53" s="24"/>
      <c r="ECK53" s="24"/>
      <c r="ECL53" s="24"/>
      <c r="ECM53" s="24"/>
      <c r="ECN53" s="24"/>
      <c r="ECO53" s="24"/>
      <c r="ECP53" s="24"/>
      <c r="ECQ53" s="24"/>
      <c r="ECR53" s="24"/>
      <c r="ECS53" s="24"/>
      <c r="ECT53" s="24"/>
      <c r="ECU53" s="24"/>
      <c r="ECV53" s="24"/>
      <c r="ECW53" s="24"/>
      <c r="ECX53" s="24"/>
      <c r="ECY53" s="24"/>
      <c r="ECZ53" s="24"/>
      <c r="EDA53" s="24"/>
      <c r="EDB53" s="24"/>
      <c r="EDC53" s="24"/>
      <c r="EDD53" s="24"/>
      <c r="EDE53" s="24"/>
      <c r="EDF53" s="24"/>
      <c r="EDG53" s="24"/>
      <c r="EDH53" s="24"/>
      <c r="EDI53" s="24"/>
      <c r="EDJ53" s="24"/>
      <c r="EDK53" s="24"/>
      <c r="EDL53" s="24"/>
      <c r="EDM53" s="24"/>
      <c r="EDN53" s="24"/>
      <c r="EDO53" s="24"/>
      <c r="EDP53" s="24"/>
      <c r="EDQ53" s="24"/>
      <c r="EDR53" s="24"/>
      <c r="EDS53" s="24"/>
      <c r="EDT53" s="24"/>
      <c r="EDU53" s="24"/>
      <c r="EDV53" s="24"/>
      <c r="EDW53" s="24"/>
      <c r="EDX53" s="24"/>
      <c r="EDY53" s="24"/>
      <c r="EDZ53" s="24"/>
      <c r="EEA53" s="24"/>
      <c r="EEB53" s="24"/>
      <c r="EEC53" s="24"/>
      <c r="EED53" s="24"/>
      <c r="EEE53" s="24"/>
      <c r="EEF53" s="24"/>
      <c r="EEG53" s="24"/>
      <c r="EEH53" s="24"/>
      <c r="EEI53" s="24"/>
      <c r="EEJ53" s="24"/>
      <c r="EEK53" s="24"/>
      <c r="EEL53" s="24"/>
      <c r="EEM53" s="24"/>
      <c r="EEN53" s="24"/>
      <c r="EEO53" s="24"/>
      <c r="EEP53" s="24"/>
      <c r="EEQ53" s="24"/>
      <c r="EER53" s="24"/>
      <c r="EES53" s="24"/>
      <c r="EET53" s="24"/>
      <c r="EEU53" s="24"/>
      <c r="EEV53" s="24"/>
      <c r="EEW53" s="24"/>
      <c r="EEX53" s="24"/>
      <c r="EEY53" s="24"/>
      <c r="EEZ53" s="24"/>
      <c r="EFA53" s="24"/>
      <c r="EFB53" s="24"/>
      <c r="EFC53" s="24"/>
      <c r="EFD53" s="24"/>
      <c r="EFE53" s="24"/>
      <c r="EFF53" s="24"/>
    </row>
    <row r="54" spans="2:3542" ht="13.5" customHeight="1" x14ac:dyDescent="0.3">
      <c r="B54" s="514"/>
      <c r="C54" s="514"/>
      <c r="D54" s="514"/>
      <c r="E54" s="514"/>
      <c r="F54" s="514"/>
      <c r="G54" s="514"/>
    </row>
    <row r="55" spans="2:3542" s="526" customFormat="1" ht="23.25" x14ac:dyDescent="0.3">
      <c r="B55" s="529" t="s">
        <v>244</v>
      </c>
      <c r="C55" s="528"/>
      <c r="D55" s="528"/>
      <c r="E55" s="528"/>
      <c r="F55" s="528"/>
      <c r="G55" s="528"/>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c r="LX55" s="24"/>
      <c r="LY55" s="24"/>
      <c r="LZ55" s="24"/>
      <c r="MA55" s="24"/>
      <c r="MB55" s="24"/>
      <c r="MC55" s="24"/>
      <c r="MD55" s="24"/>
      <c r="ME55" s="24"/>
      <c r="MF55" s="24"/>
      <c r="MG55" s="24"/>
      <c r="MH55" s="24"/>
      <c r="MI55" s="24"/>
      <c r="MJ55" s="24"/>
      <c r="MK55" s="24"/>
      <c r="ML55" s="24"/>
      <c r="MM55" s="24"/>
      <c r="MN55" s="24"/>
      <c r="MO55" s="24"/>
      <c r="MP55" s="24"/>
      <c r="MQ55" s="24"/>
      <c r="MR55" s="24"/>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4"/>
      <c r="QG55" s="24"/>
      <c r="QH55" s="24"/>
      <c r="QI55" s="24"/>
      <c r="QJ55" s="24"/>
      <c r="QK55" s="24"/>
      <c r="QL55" s="24"/>
      <c r="QM55" s="24"/>
      <c r="QN55" s="24"/>
      <c r="QO55" s="24"/>
      <c r="QP55" s="24"/>
      <c r="QQ55" s="24"/>
      <c r="QR55" s="24"/>
      <c r="QS55" s="24"/>
      <c r="QT55" s="24"/>
      <c r="QU55" s="24"/>
      <c r="QV55" s="24"/>
      <c r="QW55" s="24"/>
      <c r="QX55" s="24"/>
      <c r="QY55" s="24"/>
      <c r="QZ55" s="24"/>
      <c r="RA55" s="24"/>
      <c r="RB55" s="24"/>
      <c r="RC55" s="24"/>
      <c r="RD55" s="24"/>
      <c r="RE55" s="24"/>
      <c r="RF55" s="24"/>
      <c r="RG55" s="24"/>
      <c r="RH55" s="24"/>
      <c r="RI55" s="24"/>
      <c r="RJ55" s="24"/>
      <c r="RK55" s="24"/>
      <c r="RL55" s="24"/>
      <c r="RM55" s="24"/>
      <c r="RN55" s="24"/>
      <c r="RO55" s="24"/>
      <c r="RP55" s="24"/>
      <c r="RQ55" s="24"/>
      <c r="RR55" s="24"/>
      <c r="RS55" s="24"/>
      <c r="RT55" s="24"/>
      <c r="RU55" s="24"/>
      <c r="RV55" s="24"/>
      <c r="RW55" s="24"/>
      <c r="RX55" s="24"/>
      <c r="RY55" s="24"/>
      <c r="RZ55" s="24"/>
      <c r="SA55" s="24"/>
      <c r="SB55" s="24"/>
      <c r="SC55" s="24"/>
      <c r="SD55" s="24"/>
      <c r="SE55" s="24"/>
      <c r="SF55" s="24"/>
      <c r="SG55" s="24"/>
      <c r="SH55" s="24"/>
      <c r="SI55" s="24"/>
      <c r="SJ55" s="24"/>
      <c r="SK55" s="24"/>
      <c r="SL55" s="24"/>
      <c r="SM55" s="24"/>
      <c r="SN55" s="24"/>
      <c r="SO55" s="24"/>
      <c r="SP55" s="24"/>
      <c r="SQ55" s="24"/>
      <c r="SR55" s="24"/>
      <c r="SS55" s="24"/>
      <c r="ST55" s="24"/>
      <c r="SU55" s="24"/>
      <c r="SV55" s="24"/>
      <c r="SW55" s="24"/>
      <c r="SX55" s="24"/>
      <c r="SY55" s="24"/>
      <c r="SZ55" s="24"/>
      <c r="TA55" s="24"/>
      <c r="TB55" s="24"/>
      <c r="TC55" s="24"/>
      <c r="TD55" s="24"/>
      <c r="TE55" s="24"/>
      <c r="TF55" s="24"/>
      <c r="TG55" s="24"/>
      <c r="TH55" s="24"/>
      <c r="TI55" s="24"/>
      <c r="TJ55" s="24"/>
      <c r="TK55" s="24"/>
      <c r="TL55" s="24"/>
      <c r="TM55" s="24"/>
      <c r="TN55" s="24"/>
      <c r="TO55" s="24"/>
      <c r="TP55" s="24"/>
      <c r="TQ55" s="24"/>
      <c r="TR55" s="24"/>
      <c r="TS55" s="24"/>
      <c r="TT55" s="24"/>
      <c r="TU55" s="24"/>
      <c r="TV55" s="24"/>
      <c r="TW55" s="24"/>
      <c r="TX55" s="24"/>
      <c r="TY55" s="24"/>
      <c r="TZ55" s="24"/>
      <c r="UA55" s="24"/>
      <c r="UB55" s="24"/>
      <c r="UC55" s="24"/>
      <c r="UD55" s="24"/>
      <c r="UE55" s="24"/>
      <c r="UF55" s="24"/>
      <c r="UG55" s="24"/>
      <c r="UH55" s="24"/>
      <c r="UI55" s="24"/>
      <c r="UJ55" s="24"/>
      <c r="UK55" s="24"/>
      <c r="UL55" s="24"/>
      <c r="UM55" s="24"/>
      <c r="UN55" s="24"/>
      <c r="UO55" s="24"/>
      <c r="UP55" s="24"/>
      <c r="UQ55" s="24"/>
      <c r="UR55" s="24"/>
      <c r="US55" s="24"/>
      <c r="UT55" s="24"/>
      <c r="UU55" s="24"/>
      <c r="UV55" s="24"/>
      <c r="UW55" s="24"/>
      <c r="UX55" s="24"/>
      <c r="UY55" s="24"/>
      <c r="UZ55" s="24"/>
      <c r="VA55" s="24"/>
      <c r="VB55" s="24"/>
      <c r="VC55" s="24"/>
      <c r="VD55" s="24"/>
      <c r="VE55" s="24"/>
      <c r="VF55" s="24"/>
      <c r="VG55" s="24"/>
      <c r="VH55" s="24"/>
      <c r="VI55" s="24"/>
      <c r="VJ55" s="24"/>
      <c r="VK55" s="24"/>
      <c r="VL55" s="24"/>
      <c r="VM55" s="24"/>
      <c r="VN55" s="24"/>
      <c r="VO55" s="24"/>
      <c r="VP55" s="24"/>
      <c r="VQ55" s="24"/>
      <c r="VR55" s="24"/>
      <c r="VS55" s="24"/>
      <c r="VT55" s="24"/>
      <c r="VU55" s="24"/>
      <c r="VV55" s="24"/>
      <c r="VW55" s="24"/>
      <c r="VX55" s="24"/>
      <c r="VY55" s="24"/>
      <c r="VZ55" s="24"/>
      <c r="WA55" s="24"/>
      <c r="WB55" s="24"/>
      <c r="WC55" s="24"/>
      <c r="WD55" s="24"/>
      <c r="WE55" s="24"/>
      <c r="WF55" s="24"/>
      <c r="WG55" s="24"/>
      <c r="WH55" s="24"/>
      <c r="WI55" s="24"/>
      <c r="WJ55" s="24"/>
      <c r="WK55" s="24"/>
      <c r="WL55" s="24"/>
      <c r="WM55" s="24"/>
      <c r="WN55" s="24"/>
      <c r="WO55" s="24"/>
      <c r="WP55" s="24"/>
      <c r="WQ55" s="24"/>
      <c r="WR55" s="24"/>
      <c r="WS55" s="24"/>
      <c r="WT55" s="24"/>
      <c r="WU55" s="24"/>
      <c r="WV55" s="24"/>
      <c r="WW55" s="24"/>
      <c r="WX55" s="24"/>
      <c r="WY55" s="24"/>
      <c r="WZ55" s="24"/>
      <c r="XA55" s="24"/>
      <c r="XB55" s="24"/>
      <c r="XC55" s="24"/>
      <c r="XD55" s="24"/>
      <c r="XE55" s="24"/>
      <c r="XF55" s="24"/>
      <c r="XG55" s="24"/>
      <c r="XH55" s="24"/>
      <c r="XI55" s="24"/>
      <c r="XJ55" s="24"/>
      <c r="XK55" s="24"/>
      <c r="XL55" s="24"/>
      <c r="XM55" s="24"/>
      <c r="XN55" s="24"/>
      <c r="XO55" s="24"/>
      <c r="XP55" s="24"/>
      <c r="XQ55" s="24"/>
      <c r="XR55" s="24"/>
      <c r="XS55" s="24"/>
      <c r="XT55" s="24"/>
      <c r="XU55" s="24"/>
      <c r="XV55" s="24"/>
      <c r="XW55" s="24"/>
      <c r="XX55" s="24"/>
      <c r="XY55" s="24"/>
      <c r="XZ55" s="24"/>
      <c r="YA55" s="24"/>
      <c r="YB55" s="24"/>
      <c r="YC55" s="24"/>
      <c r="YD55" s="24"/>
      <c r="YE55" s="24"/>
      <c r="YF55" s="24"/>
      <c r="YG55" s="24"/>
      <c r="YH55" s="24"/>
      <c r="YI55" s="24"/>
      <c r="YJ55" s="24"/>
      <c r="YK55" s="24"/>
      <c r="YL55" s="24"/>
      <c r="YM55" s="24"/>
      <c r="YN55" s="24"/>
      <c r="YO55" s="24"/>
      <c r="YP55" s="24"/>
      <c r="YQ55" s="24"/>
      <c r="YR55" s="24"/>
      <c r="YS55" s="24"/>
      <c r="YT55" s="24"/>
      <c r="YU55" s="24"/>
      <c r="YV55" s="24"/>
      <c r="YW55" s="24"/>
      <c r="YX55" s="24"/>
      <c r="YY55" s="24"/>
      <c r="YZ55" s="24"/>
      <c r="ZA55" s="24"/>
      <c r="ZB55" s="24"/>
      <c r="ZC55" s="24"/>
      <c r="ZD55" s="24"/>
      <c r="ZE55" s="24"/>
      <c r="ZF55" s="24"/>
      <c r="ZG55" s="24"/>
      <c r="ZH55" s="24"/>
      <c r="ZI55" s="24"/>
      <c r="ZJ55" s="24"/>
      <c r="ZK55" s="24"/>
      <c r="ZL55" s="24"/>
      <c r="ZM55" s="24"/>
      <c r="ZN55" s="24"/>
      <c r="ZO55" s="24"/>
      <c r="ZP55" s="24"/>
      <c r="ZQ55" s="24"/>
      <c r="ZR55" s="24"/>
      <c r="ZS55" s="24"/>
      <c r="ZT55" s="24"/>
      <c r="ZU55" s="24"/>
      <c r="ZV55" s="24"/>
      <c r="ZW55" s="24"/>
      <c r="ZX55" s="24"/>
      <c r="ZY55" s="24"/>
      <c r="ZZ55" s="24"/>
      <c r="AAA55" s="24"/>
      <c r="AAB55" s="24"/>
      <c r="AAC55" s="24"/>
      <c r="AAD55" s="24"/>
      <c r="AAE55" s="24"/>
      <c r="AAF55" s="24"/>
      <c r="AAG55" s="24"/>
      <c r="AAH55" s="24"/>
      <c r="AAI55" s="24"/>
      <c r="AAJ55" s="24"/>
      <c r="AAK55" s="24"/>
      <c r="AAL55" s="24"/>
      <c r="AAM55" s="24"/>
      <c r="AAN55" s="24"/>
      <c r="AAO55" s="24"/>
      <c r="AAP55" s="24"/>
      <c r="AAQ55" s="24"/>
      <c r="AAR55" s="24"/>
      <c r="AAS55" s="24"/>
      <c r="AAT55" s="24"/>
      <c r="AAU55" s="24"/>
      <c r="AAV55" s="24"/>
      <c r="AAW55" s="24"/>
      <c r="AAX55" s="24"/>
      <c r="AAY55" s="24"/>
      <c r="AAZ55" s="24"/>
      <c r="ABA55" s="24"/>
      <c r="ABB55" s="24"/>
      <c r="ABC55" s="24"/>
      <c r="ABD55" s="24"/>
      <c r="ABE55" s="24"/>
      <c r="ABF55" s="24"/>
      <c r="ABG55" s="24"/>
      <c r="ABH55" s="24"/>
      <c r="ABI55" s="24"/>
      <c r="ABJ55" s="24"/>
      <c r="ABK55" s="24"/>
      <c r="ABL55" s="24"/>
      <c r="ABM55" s="24"/>
      <c r="ABN55" s="24"/>
      <c r="ABO55" s="24"/>
      <c r="ABP55" s="24"/>
      <c r="ABQ55" s="24"/>
      <c r="ABR55" s="24"/>
      <c r="ABS55" s="24"/>
      <c r="ABT55" s="24"/>
      <c r="ABU55" s="24"/>
      <c r="ABV55" s="24"/>
      <c r="ABW55" s="24"/>
      <c r="ABX55" s="24"/>
      <c r="ABY55" s="24"/>
      <c r="ABZ55" s="24"/>
      <c r="ACA55" s="24"/>
      <c r="ACB55" s="24"/>
      <c r="ACC55" s="24"/>
      <c r="ACD55" s="24"/>
      <c r="ACE55" s="24"/>
      <c r="ACF55" s="24"/>
      <c r="ACG55" s="24"/>
      <c r="ACH55" s="24"/>
      <c r="ACI55" s="24"/>
      <c r="ACJ55" s="24"/>
      <c r="ACK55" s="24"/>
      <c r="ACL55" s="24"/>
      <c r="ACM55" s="24"/>
      <c r="ACN55" s="24"/>
      <c r="ACO55" s="24"/>
      <c r="ACP55" s="24"/>
      <c r="ACQ55" s="24"/>
      <c r="ACR55" s="24"/>
      <c r="ACS55" s="24"/>
      <c r="ACT55" s="24"/>
      <c r="ACU55" s="24"/>
      <c r="ACV55" s="24"/>
      <c r="ACW55" s="24"/>
      <c r="ACX55" s="24"/>
      <c r="ACY55" s="24"/>
      <c r="ACZ55" s="24"/>
      <c r="ADA55" s="24"/>
      <c r="ADB55" s="24"/>
      <c r="ADC55" s="24"/>
      <c r="ADD55" s="24"/>
      <c r="ADE55" s="24"/>
      <c r="ADF55" s="24"/>
      <c r="ADG55" s="24"/>
      <c r="ADH55" s="24"/>
      <c r="ADI55" s="24"/>
      <c r="ADJ55" s="24"/>
      <c r="ADK55" s="24"/>
      <c r="ADL55" s="24"/>
      <c r="ADM55" s="24"/>
      <c r="ADN55" s="24"/>
      <c r="ADO55" s="24"/>
      <c r="ADP55" s="24"/>
      <c r="ADQ55" s="24"/>
      <c r="ADR55" s="24"/>
      <c r="ADS55" s="24"/>
      <c r="ADT55" s="24"/>
      <c r="ADU55" s="24"/>
      <c r="ADV55" s="24"/>
      <c r="ADW55" s="24"/>
      <c r="ADX55" s="24"/>
      <c r="ADY55" s="24"/>
      <c r="ADZ55" s="24"/>
      <c r="AEA55" s="24"/>
      <c r="AEB55" s="24"/>
      <c r="AEC55" s="24"/>
      <c r="AED55" s="24"/>
      <c r="AEE55" s="24"/>
      <c r="AEF55" s="24"/>
      <c r="AEG55" s="24"/>
      <c r="AEH55" s="24"/>
      <c r="AEI55" s="24"/>
      <c r="AEJ55" s="24"/>
      <c r="AEK55" s="24"/>
      <c r="AEL55" s="24"/>
      <c r="AEM55" s="24"/>
      <c r="AEN55" s="24"/>
      <c r="AEO55" s="24"/>
      <c r="AEP55" s="24"/>
      <c r="AEQ55" s="24"/>
      <c r="AER55" s="24"/>
      <c r="AES55" s="24"/>
      <c r="AET55" s="24"/>
      <c r="AEU55" s="24"/>
      <c r="AEV55" s="24"/>
      <c r="AEW55" s="24"/>
      <c r="AEX55" s="24"/>
      <c r="AEY55" s="24"/>
      <c r="AEZ55" s="24"/>
      <c r="AFA55" s="24"/>
      <c r="AFB55" s="24"/>
      <c r="AFC55" s="24"/>
      <c r="AFD55" s="24"/>
      <c r="AFE55" s="24"/>
      <c r="AFF55" s="24"/>
      <c r="AFG55" s="24"/>
      <c r="AFH55" s="24"/>
      <c r="AFI55" s="24"/>
      <c r="AFJ55" s="24"/>
      <c r="AFK55" s="24"/>
      <c r="AFL55" s="24"/>
      <c r="AFM55" s="24"/>
      <c r="AFN55" s="24"/>
      <c r="AFO55" s="24"/>
      <c r="AFP55" s="24"/>
      <c r="AFQ55" s="24"/>
      <c r="AFR55" s="24"/>
      <c r="AFS55" s="24"/>
      <c r="AFT55" s="24"/>
      <c r="AFU55" s="24"/>
      <c r="AFV55" s="24"/>
      <c r="AFW55" s="24"/>
      <c r="AFX55" s="24"/>
      <c r="AFY55" s="24"/>
      <c r="AFZ55" s="24"/>
      <c r="AGA55" s="24"/>
      <c r="AGB55" s="24"/>
      <c r="AGC55" s="24"/>
      <c r="AGD55" s="24"/>
      <c r="AGE55" s="24"/>
      <c r="AGF55" s="24"/>
      <c r="AGG55" s="24"/>
      <c r="AGH55" s="24"/>
      <c r="AGI55" s="24"/>
      <c r="AGJ55" s="24"/>
      <c r="AGK55" s="24"/>
      <c r="AGL55" s="24"/>
      <c r="AGM55" s="24"/>
      <c r="AGN55" s="24"/>
      <c r="AGO55" s="24"/>
      <c r="AGP55" s="24"/>
      <c r="AGQ55" s="24"/>
      <c r="AGR55" s="24"/>
      <c r="AGS55" s="24"/>
      <c r="AGT55" s="24"/>
      <c r="AGU55" s="24"/>
      <c r="AGV55" s="24"/>
      <c r="AGW55" s="24"/>
      <c r="AGX55" s="24"/>
      <c r="AGY55" s="24"/>
      <c r="AGZ55" s="24"/>
      <c r="AHA55" s="24"/>
      <c r="AHB55" s="24"/>
      <c r="AHC55" s="24"/>
      <c r="AHD55" s="24"/>
      <c r="AHE55" s="24"/>
      <c r="AHF55" s="24"/>
      <c r="AHG55" s="24"/>
      <c r="AHH55" s="24"/>
      <c r="AHI55" s="24"/>
      <c r="AHJ55" s="24"/>
      <c r="AHK55" s="24"/>
      <c r="AHL55" s="24"/>
      <c r="AHM55" s="24"/>
      <c r="AHN55" s="24"/>
      <c r="AHO55" s="24"/>
      <c r="AHP55" s="24"/>
      <c r="AHQ55" s="24"/>
      <c r="AHR55" s="24"/>
      <c r="AHS55" s="24"/>
      <c r="AHT55" s="24"/>
      <c r="AHU55" s="24"/>
      <c r="AHV55" s="24"/>
      <c r="AHW55" s="24"/>
      <c r="AHX55" s="24"/>
      <c r="AHY55" s="24"/>
      <c r="AHZ55" s="24"/>
      <c r="AIA55" s="24"/>
      <c r="AIB55" s="24"/>
      <c r="AIC55" s="24"/>
      <c r="AID55" s="24"/>
      <c r="AIE55" s="24"/>
      <c r="AIF55" s="24"/>
      <c r="AIG55" s="24"/>
      <c r="AIH55" s="24"/>
      <c r="AII55" s="24"/>
      <c r="AIJ55" s="24"/>
      <c r="AIK55" s="24"/>
      <c r="AIL55" s="24"/>
      <c r="AIM55" s="24"/>
      <c r="AIN55" s="24"/>
      <c r="AIO55" s="24"/>
      <c r="AIP55" s="24"/>
      <c r="AIQ55" s="24"/>
      <c r="AIR55" s="24"/>
      <c r="AIS55" s="24"/>
      <c r="AIT55" s="24"/>
      <c r="AIU55" s="24"/>
      <c r="AIV55" s="24"/>
      <c r="AIW55" s="24"/>
      <c r="AIX55" s="24"/>
      <c r="AIY55" s="24"/>
      <c r="AIZ55" s="24"/>
      <c r="AJA55" s="24"/>
      <c r="AJB55" s="24"/>
      <c r="AJC55" s="24"/>
      <c r="AJD55" s="24"/>
      <c r="AJE55" s="24"/>
      <c r="AJF55" s="24"/>
      <c r="AJG55" s="24"/>
      <c r="AJH55" s="24"/>
      <c r="AJI55" s="24"/>
      <c r="AJJ55" s="24"/>
      <c r="AJK55" s="24"/>
      <c r="AJL55" s="24"/>
      <c r="AJM55" s="24"/>
      <c r="AJN55" s="24"/>
      <c r="AJO55" s="24"/>
      <c r="AJP55" s="24"/>
      <c r="AJQ55" s="24"/>
      <c r="AJR55" s="24"/>
      <c r="AJS55" s="24"/>
      <c r="AJT55" s="24"/>
      <c r="AJU55" s="24"/>
      <c r="AJV55" s="24"/>
      <c r="AJW55" s="24"/>
      <c r="AJX55" s="24"/>
      <c r="AJY55" s="24"/>
      <c r="AJZ55" s="24"/>
      <c r="AKA55" s="24"/>
      <c r="AKB55" s="24"/>
      <c r="AKC55" s="24"/>
      <c r="AKD55" s="24"/>
      <c r="AKE55" s="24"/>
      <c r="AKF55" s="24"/>
      <c r="AKG55" s="24"/>
      <c r="AKH55" s="24"/>
      <c r="AKI55" s="24"/>
      <c r="AKJ55" s="24"/>
      <c r="AKK55" s="24"/>
      <c r="AKL55" s="24"/>
      <c r="AKM55" s="24"/>
      <c r="AKN55" s="24"/>
      <c r="AKO55" s="24"/>
      <c r="AKP55" s="24"/>
      <c r="AKQ55" s="24"/>
      <c r="AKR55" s="24"/>
      <c r="AKS55" s="24"/>
      <c r="AKT55" s="24"/>
      <c r="AKU55" s="24"/>
      <c r="AKV55" s="24"/>
      <c r="AKW55" s="24"/>
      <c r="AKX55" s="24"/>
      <c r="AKY55" s="24"/>
      <c r="AKZ55" s="24"/>
      <c r="ALA55" s="24"/>
      <c r="ALB55" s="24"/>
      <c r="ALC55" s="24"/>
      <c r="ALD55" s="24"/>
      <c r="ALE55" s="24"/>
      <c r="ALF55" s="24"/>
      <c r="ALG55" s="24"/>
      <c r="ALH55" s="24"/>
      <c r="ALI55" s="24"/>
      <c r="ALJ55" s="24"/>
      <c r="ALK55" s="24"/>
      <c r="ALL55" s="24"/>
      <c r="ALM55" s="24"/>
      <c r="ALN55" s="24"/>
      <c r="ALO55" s="24"/>
      <c r="ALP55" s="24"/>
      <c r="ALQ55" s="24"/>
      <c r="ALR55" s="24"/>
      <c r="ALS55" s="24"/>
      <c r="ALT55" s="24"/>
      <c r="ALU55" s="24"/>
      <c r="ALV55" s="24"/>
      <c r="ALW55" s="24"/>
      <c r="ALX55" s="24"/>
      <c r="ALY55" s="24"/>
      <c r="ALZ55" s="24"/>
      <c r="AMA55" s="24"/>
      <c r="AMB55" s="24"/>
      <c r="AMC55" s="24"/>
      <c r="AMD55" s="24"/>
      <c r="AME55" s="24"/>
      <c r="AMF55" s="24"/>
      <c r="AMG55" s="24"/>
      <c r="AMH55" s="24"/>
      <c r="AMI55" s="24"/>
      <c r="AMJ55" s="24"/>
      <c r="AMK55" s="24"/>
      <c r="AML55" s="24"/>
      <c r="AMM55" s="24"/>
      <c r="AMN55" s="24"/>
      <c r="AMO55" s="24"/>
      <c r="AMP55" s="24"/>
      <c r="AMQ55" s="24"/>
      <c r="AMR55" s="24"/>
      <c r="AMS55" s="24"/>
      <c r="AMT55" s="24"/>
      <c r="AMU55" s="24"/>
      <c r="AMV55" s="24"/>
      <c r="AMW55" s="24"/>
      <c r="AMX55" s="24"/>
      <c r="AMY55" s="24"/>
      <c r="AMZ55" s="24"/>
      <c r="ANA55" s="24"/>
      <c r="ANB55" s="24"/>
      <c r="ANC55" s="24"/>
      <c r="AND55" s="24"/>
      <c r="ANE55" s="24"/>
      <c r="ANF55" s="24"/>
      <c r="ANG55" s="24"/>
      <c r="ANH55" s="24"/>
      <c r="ANI55" s="24"/>
      <c r="ANJ55" s="24"/>
      <c r="ANK55" s="24"/>
      <c r="ANL55" s="24"/>
      <c r="ANM55" s="24"/>
      <c r="ANN55" s="24"/>
      <c r="ANO55" s="24"/>
      <c r="ANP55" s="24"/>
      <c r="ANQ55" s="24"/>
      <c r="ANR55" s="24"/>
      <c r="ANS55" s="24"/>
      <c r="ANT55" s="24"/>
      <c r="ANU55" s="24"/>
      <c r="ANV55" s="24"/>
      <c r="ANW55" s="24"/>
      <c r="ANX55" s="24"/>
      <c r="ANY55" s="24"/>
      <c r="ANZ55" s="24"/>
      <c r="AOA55" s="24"/>
      <c r="AOB55" s="24"/>
      <c r="AOC55" s="24"/>
      <c r="AOD55" s="24"/>
      <c r="AOE55" s="24"/>
      <c r="AOF55" s="24"/>
      <c r="AOG55" s="24"/>
      <c r="AOH55" s="24"/>
      <c r="AOI55" s="24"/>
      <c r="AOJ55" s="24"/>
      <c r="AOK55" s="24"/>
      <c r="AOL55" s="24"/>
      <c r="AOM55" s="24"/>
      <c r="AON55" s="24"/>
      <c r="AOO55" s="24"/>
      <c r="AOP55" s="24"/>
      <c r="AOQ55" s="24"/>
      <c r="AOR55" s="24"/>
      <c r="AOS55" s="24"/>
      <c r="AOT55" s="24"/>
      <c r="AOU55" s="24"/>
      <c r="AOV55" s="24"/>
      <c r="AOW55" s="24"/>
      <c r="AOX55" s="24"/>
      <c r="AOY55" s="24"/>
      <c r="AOZ55" s="24"/>
      <c r="APA55" s="24"/>
      <c r="APB55" s="24"/>
      <c r="APC55" s="24"/>
      <c r="APD55" s="24"/>
      <c r="APE55" s="24"/>
      <c r="APF55" s="24"/>
      <c r="APG55" s="24"/>
      <c r="APH55" s="24"/>
      <c r="API55" s="24"/>
      <c r="APJ55" s="24"/>
      <c r="APK55" s="24"/>
      <c r="APL55" s="24"/>
      <c r="APM55" s="24"/>
      <c r="APN55" s="24"/>
      <c r="APO55" s="24"/>
      <c r="APP55" s="24"/>
      <c r="APQ55" s="24"/>
      <c r="APR55" s="24"/>
      <c r="APS55" s="24"/>
      <c r="APT55" s="24"/>
      <c r="APU55" s="24"/>
      <c r="APV55" s="24"/>
      <c r="APW55" s="24"/>
      <c r="APX55" s="24"/>
      <c r="APY55" s="24"/>
      <c r="APZ55" s="24"/>
      <c r="AQA55" s="24"/>
      <c r="AQB55" s="24"/>
      <c r="AQC55" s="24"/>
      <c r="AQD55" s="24"/>
      <c r="AQE55" s="24"/>
      <c r="AQF55" s="24"/>
      <c r="AQG55" s="24"/>
      <c r="AQH55" s="24"/>
      <c r="AQI55" s="24"/>
      <c r="AQJ55" s="24"/>
      <c r="AQK55" s="24"/>
      <c r="AQL55" s="24"/>
      <c r="AQM55" s="24"/>
      <c r="AQN55" s="24"/>
      <c r="AQO55" s="24"/>
      <c r="AQP55" s="24"/>
      <c r="AQQ55" s="24"/>
      <c r="AQR55" s="24"/>
      <c r="AQS55" s="24"/>
      <c r="AQT55" s="24"/>
      <c r="AQU55" s="24"/>
      <c r="AQV55" s="24"/>
      <c r="AQW55" s="24"/>
      <c r="AQX55" s="24"/>
      <c r="AQY55" s="24"/>
      <c r="AQZ55" s="24"/>
      <c r="ARA55" s="24"/>
      <c r="ARB55" s="24"/>
      <c r="ARC55" s="24"/>
      <c r="ARD55" s="24"/>
      <c r="ARE55" s="24"/>
      <c r="ARF55" s="24"/>
      <c r="ARG55" s="24"/>
      <c r="ARH55" s="24"/>
      <c r="ARI55" s="24"/>
      <c r="ARJ55" s="24"/>
      <c r="ARK55" s="24"/>
      <c r="ARL55" s="24"/>
      <c r="ARM55" s="24"/>
      <c r="ARN55" s="24"/>
      <c r="ARO55" s="24"/>
      <c r="ARP55" s="24"/>
      <c r="ARQ55" s="24"/>
      <c r="ARR55" s="24"/>
      <c r="ARS55" s="24"/>
      <c r="ART55" s="24"/>
      <c r="ARU55" s="24"/>
      <c r="ARV55" s="24"/>
      <c r="ARW55" s="24"/>
      <c r="ARX55" s="24"/>
      <c r="ARY55" s="24"/>
      <c r="ARZ55" s="24"/>
      <c r="ASA55" s="24"/>
      <c r="ASB55" s="24"/>
      <c r="ASC55" s="24"/>
      <c r="ASD55" s="24"/>
      <c r="ASE55" s="24"/>
      <c r="ASF55" s="24"/>
      <c r="ASG55" s="24"/>
      <c r="ASH55" s="24"/>
      <c r="ASI55" s="24"/>
      <c r="ASJ55" s="24"/>
      <c r="ASK55" s="24"/>
      <c r="ASL55" s="24"/>
      <c r="ASM55" s="24"/>
      <c r="ASN55" s="24"/>
      <c r="ASO55" s="24"/>
      <c r="ASP55" s="24"/>
      <c r="ASQ55" s="24"/>
      <c r="ASR55" s="24"/>
      <c r="ASS55" s="24"/>
      <c r="AST55" s="24"/>
      <c r="ASU55" s="24"/>
      <c r="ASV55" s="24"/>
      <c r="ASW55" s="24"/>
      <c r="ASX55" s="24"/>
      <c r="ASY55" s="24"/>
      <c r="ASZ55" s="24"/>
      <c r="ATA55" s="24"/>
      <c r="ATB55" s="24"/>
      <c r="ATC55" s="24"/>
      <c r="ATD55" s="24"/>
      <c r="ATE55" s="24"/>
      <c r="ATF55" s="24"/>
      <c r="ATG55" s="24"/>
      <c r="ATH55" s="24"/>
      <c r="ATI55" s="24"/>
      <c r="ATJ55" s="24"/>
      <c r="ATK55" s="24"/>
      <c r="ATL55" s="24"/>
      <c r="ATM55" s="24"/>
      <c r="ATN55" s="24"/>
      <c r="ATO55" s="24"/>
      <c r="ATP55" s="24"/>
      <c r="ATQ55" s="24"/>
      <c r="ATR55" s="24"/>
      <c r="ATS55" s="24"/>
      <c r="ATT55" s="24"/>
      <c r="ATU55" s="24"/>
      <c r="ATV55" s="24"/>
      <c r="ATW55" s="24"/>
      <c r="ATX55" s="24"/>
      <c r="ATY55" s="24"/>
      <c r="ATZ55" s="24"/>
      <c r="AUA55" s="24"/>
      <c r="AUB55" s="24"/>
      <c r="AUC55" s="24"/>
      <c r="AUD55" s="24"/>
      <c r="AUE55" s="24"/>
      <c r="AUF55" s="24"/>
      <c r="AUG55" s="24"/>
      <c r="AUH55" s="24"/>
      <c r="AUI55" s="24"/>
      <c r="AUJ55" s="24"/>
      <c r="AUK55" s="24"/>
      <c r="AUL55" s="24"/>
      <c r="AUM55" s="24"/>
      <c r="AUN55" s="24"/>
      <c r="AUO55" s="24"/>
      <c r="AUP55" s="24"/>
      <c r="AUQ55" s="24"/>
      <c r="AUR55" s="24"/>
      <c r="AUS55" s="24"/>
      <c r="AUT55" s="24"/>
      <c r="AUU55" s="24"/>
      <c r="AUV55" s="24"/>
      <c r="AUW55" s="24"/>
      <c r="AUX55" s="24"/>
      <c r="AUY55" s="24"/>
      <c r="AUZ55" s="24"/>
      <c r="AVA55" s="24"/>
      <c r="AVB55" s="24"/>
      <c r="AVC55" s="24"/>
      <c r="AVD55" s="24"/>
      <c r="AVE55" s="24"/>
      <c r="AVF55" s="24"/>
      <c r="AVG55" s="24"/>
      <c r="AVH55" s="24"/>
      <c r="AVI55" s="24"/>
      <c r="AVJ55" s="24"/>
      <c r="AVK55" s="24"/>
      <c r="AVL55" s="24"/>
      <c r="AVM55" s="24"/>
      <c r="AVN55" s="24"/>
      <c r="AVO55" s="24"/>
      <c r="AVP55" s="24"/>
      <c r="AVQ55" s="24"/>
      <c r="AVR55" s="24"/>
      <c r="AVS55" s="24"/>
      <c r="AVT55" s="24"/>
      <c r="AVU55" s="24"/>
      <c r="AVV55" s="24"/>
      <c r="AVW55" s="24"/>
      <c r="AVX55" s="24"/>
      <c r="AVY55" s="24"/>
      <c r="AVZ55" s="24"/>
      <c r="AWA55" s="24"/>
      <c r="AWB55" s="24"/>
      <c r="AWC55" s="24"/>
      <c r="AWD55" s="24"/>
      <c r="AWE55" s="24"/>
      <c r="AWF55" s="24"/>
      <c r="AWG55" s="24"/>
      <c r="AWH55" s="24"/>
      <c r="AWI55" s="24"/>
      <c r="AWJ55" s="24"/>
      <c r="AWK55" s="24"/>
      <c r="AWL55" s="24"/>
      <c r="AWM55" s="24"/>
      <c r="AWN55" s="24"/>
      <c r="AWO55" s="24"/>
      <c r="AWP55" s="24"/>
      <c r="AWQ55" s="24"/>
      <c r="AWR55" s="24"/>
      <c r="AWS55" s="24"/>
      <c r="AWT55" s="24"/>
      <c r="AWU55" s="24"/>
      <c r="AWV55" s="24"/>
      <c r="AWW55" s="24"/>
      <c r="AWX55" s="24"/>
      <c r="AWY55" s="24"/>
      <c r="AWZ55" s="24"/>
      <c r="AXA55" s="24"/>
      <c r="AXB55" s="24"/>
      <c r="AXC55" s="24"/>
      <c r="AXD55" s="24"/>
      <c r="AXE55" s="24"/>
      <c r="AXF55" s="24"/>
      <c r="AXG55" s="24"/>
      <c r="AXH55" s="24"/>
      <c r="AXI55" s="24"/>
      <c r="AXJ55" s="24"/>
      <c r="AXK55" s="24"/>
      <c r="AXL55" s="24"/>
      <c r="AXM55" s="24"/>
      <c r="AXN55" s="24"/>
      <c r="AXO55" s="24"/>
      <c r="AXP55" s="24"/>
      <c r="AXQ55" s="24"/>
      <c r="AXR55" s="24"/>
      <c r="AXS55" s="24"/>
      <c r="AXT55" s="24"/>
      <c r="AXU55" s="24"/>
      <c r="AXV55" s="24"/>
      <c r="AXW55" s="24"/>
      <c r="AXX55" s="24"/>
      <c r="AXY55" s="24"/>
      <c r="AXZ55" s="24"/>
      <c r="AYA55" s="24"/>
      <c r="AYB55" s="24"/>
      <c r="AYC55" s="24"/>
      <c r="AYD55" s="24"/>
      <c r="AYE55" s="24"/>
      <c r="AYF55" s="24"/>
      <c r="AYG55" s="24"/>
      <c r="AYH55" s="24"/>
      <c r="AYI55" s="24"/>
      <c r="AYJ55" s="24"/>
      <c r="AYK55" s="24"/>
      <c r="AYL55" s="24"/>
      <c r="AYM55" s="24"/>
      <c r="AYN55" s="24"/>
      <c r="AYO55" s="24"/>
      <c r="AYP55" s="24"/>
      <c r="AYQ55" s="24"/>
      <c r="AYR55" s="24"/>
      <c r="AYS55" s="24"/>
      <c r="AYT55" s="24"/>
      <c r="AYU55" s="24"/>
      <c r="AYV55" s="24"/>
      <c r="AYW55" s="24"/>
      <c r="AYX55" s="24"/>
      <c r="AYY55" s="24"/>
      <c r="AYZ55" s="24"/>
      <c r="AZA55" s="24"/>
      <c r="AZB55" s="24"/>
      <c r="AZC55" s="24"/>
      <c r="AZD55" s="24"/>
      <c r="AZE55" s="24"/>
      <c r="AZF55" s="24"/>
      <c r="AZG55" s="24"/>
      <c r="AZH55" s="24"/>
      <c r="AZI55" s="24"/>
      <c r="AZJ55" s="24"/>
      <c r="AZK55" s="24"/>
      <c r="AZL55" s="24"/>
      <c r="AZM55" s="24"/>
      <c r="AZN55" s="24"/>
      <c r="AZO55" s="24"/>
      <c r="AZP55" s="24"/>
      <c r="AZQ55" s="24"/>
      <c r="AZR55" s="24"/>
      <c r="AZS55" s="24"/>
      <c r="AZT55" s="24"/>
      <c r="AZU55" s="24"/>
      <c r="AZV55" s="24"/>
      <c r="AZW55" s="24"/>
      <c r="AZX55" s="24"/>
      <c r="AZY55" s="24"/>
      <c r="AZZ55" s="24"/>
      <c r="BAA55" s="24"/>
      <c r="BAB55" s="24"/>
      <c r="BAC55" s="24"/>
      <c r="BAD55" s="24"/>
      <c r="BAE55" s="24"/>
      <c r="BAF55" s="24"/>
      <c r="BAG55" s="24"/>
      <c r="BAH55" s="24"/>
      <c r="BAI55" s="24"/>
      <c r="BAJ55" s="24"/>
      <c r="BAK55" s="24"/>
      <c r="BAL55" s="24"/>
      <c r="BAM55" s="24"/>
      <c r="BAN55" s="24"/>
      <c r="BAO55" s="24"/>
      <c r="BAP55" s="24"/>
      <c r="BAQ55" s="24"/>
      <c r="BAR55" s="24"/>
      <c r="BAS55" s="24"/>
      <c r="BAT55" s="24"/>
      <c r="BAU55" s="24"/>
      <c r="BAV55" s="24"/>
      <c r="BAW55" s="24"/>
      <c r="BAX55" s="24"/>
      <c r="BAY55" s="24"/>
      <c r="BAZ55" s="24"/>
      <c r="BBA55" s="24"/>
      <c r="BBB55" s="24"/>
      <c r="BBC55" s="24"/>
      <c r="BBD55" s="24"/>
      <c r="BBE55" s="24"/>
      <c r="BBF55" s="24"/>
      <c r="BBG55" s="24"/>
      <c r="BBH55" s="24"/>
      <c r="BBI55" s="24"/>
      <c r="BBJ55" s="24"/>
      <c r="BBK55" s="24"/>
      <c r="BBL55" s="24"/>
      <c r="BBM55" s="24"/>
      <c r="BBN55" s="24"/>
      <c r="BBO55" s="24"/>
      <c r="BBP55" s="24"/>
      <c r="BBQ55" s="24"/>
      <c r="BBR55" s="24"/>
      <c r="BBS55" s="24"/>
      <c r="BBT55" s="24"/>
      <c r="BBU55" s="24"/>
      <c r="BBV55" s="24"/>
      <c r="BBW55" s="24"/>
      <c r="BBX55" s="24"/>
      <c r="BBY55" s="24"/>
      <c r="BBZ55" s="24"/>
      <c r="BCA55" s="24"/>
      <c r="BCB55" s="24"/>
      <c r="BCC55" s="24"/>
      <c r="BCD55" s="24"/>
      <c r="BCE55" s="24"/>
      <c r="BCF55" s="24"/>
      <c r="BCG55" s="24"/>
      <c r="BCH55" s="24"/>
      <c r="BCI55" s="24"/>
      <c r="BCJ55" s="24"/>
      <c r="BCK55" s="24"/>
      <c r="BCL55" s="24"/>
      <c r="BCM55" s="24"/>
      <c r="BCN55" s="24"/>
      <c r="BCO55" s="24"/>
      <c r="BCP55" s="24"/>
      <c r="BCQ55" s="24"/>
      <c r="BCR55" s="24"/>
      <c r="BCS55" s="24"/>
      <c r="BCT55" s="24"/>
      <c r="BCU55" s="24"/>
      <c r="BCV55" s="24"/>
      <c r="BCW55" s="24"/>
      <c r="BCX55" s="24"/>
      <c r="BCY55" s="24"/>
      <c r="BCZ55" s="24"/>
      <c r="BDA55" s="24"/>
      <c r="BDB55" s="24"/>
      <c r="BDC55" s="24"/>
      <c r="BDD55" s="24"/>
      <c r="BDE55" s="24"/>
      <c r="BDF55" s="24"/>
      <c r="BDG55" s="24"/>
      <c r="BDH55" s="24"/>
      <c r="BDI55" s="24"/>
      <c r="BDJ55" s="24"/>
      <c r="BDK55" s="24"/>
      <c r="BDL55" s="24"/>
      <c r="BDM55" s="24"/>
      <c r="BDN55" s="24"/>
      <c r="BDO55" s="24"/>
      <c r="BDP55" s="24"/>
      <c r="BDQ55" s="24"/>
      <c r="BDR55" s="24"/>
      <c r="BDS55" s="24"/>
      <c r="BDT55" s="24"/>
      <c r="BDU55" s="24"/>
      <c r="BDV55" s="24"/>
      <c r="BDW55" s="24"/>
      <c r="BDX55" s="24"/>
      <c r="BDY55" s="24"/>
      <c r="BDZ55" s="24"/>
      <c r="BEA55" s="24"/>
      <c r="BEB55" s="24"/>
      <c r="BEC55" s="24"/>
      <c r="BED55" s="24"/>
      <c r="BEE55" s="24"/>
      <c r="BEF55" s="24"/>
      <c r="BEG55" s="24"/>
      <c r="BEH55" s="24"/>
      <c r="BEI55" s="24"/>
      <c r="BEJ55" s="24"/>
      <c r="BEK55" s="24"/>
      <c r="BEL55" s="24"/>
      <c r="BEM55" s="24"/>
      <c r="BEN55" s="24"/>
      <c r="BEO55" s="24"/>
      <c r="BEP55" s="24"/>
      <c r="BEQ55" s="24"/>
      <c r="BER55" s="24"/>
      <c r="BES55" s="24"/>
      <c r="BET55" s="24"/>
      <c r="BEU55" s="24"/>
      <c r="BEV55" s="24"/>
      <c r="BEW55" s="24"/>
      <c r="BEX55" s="24"/>
      <c r="BEY55" s="24"/>
      <c r="BEZ55" s="24"/>
      <c r="BFA55" s="24"/>
      <c r="BFB55" s="24"/>
      <c r="BFC55" s="24"/>
      <c r="BFD55" s="24"/>
      <c r="BFE55" s="24"/>
      <c r="BFF55" s="24"/>
      <c r="BFG55" s="24"/>
      <c r="BFH55" s="24"/>
      <c r="BFI55" s="24"/>
      <c r="BFJ55" s="24"/>
      <c r="BFK55" s="24"/>
      <c r="BFL55" s="24"/>
      <c r="BFM55" s="24"/>
      <c r="BFN55" s="24"/>
      <c r="BFO55" s="24"/>
      <c r="BFP55" s="24"/>
      <c r="BFQ55" s="24"/>
      <c r="BFR55" s="24"/>
      <c r="BFS55" s="24"/>
      <c r="BFT55" s="24"/>
      <c r="BFU55" s="24"/>
      <c r="BFV55" s="24"/>
      <c r="BFW55" s="24"/>
      <c r="BFX55" s="24"/>
      <c r="BFY55" s="24"/>
      <c r="BFZ55" s="24"/>
      <c r="BGA55" s="24"/>
      <c r="BGB55" s="24"/>
      <c r="BGC55" s="24"/>
      <c r="BGD55" s="24"/>
      <c r="BGE55" s="24"/>
      <c r="BGF55" s="24"/>
      <c r="BGG55" s="24"/>
      <c r="BGH55" s="24"/>
      <c r="BGI55" s="24"/>
      <c r="BGJ55" s="24"/>
      <c r="BGK55" s="24"/>
      <c r="BGL55" s="24"/>
      <c r="BGM55" s="24"/>
      <c r="BGN55" s="24"/>
      <c r="BGO55" s="24"/>
      <c r="BGP55" s="24"/>
      <c r="BGQ55" s="24"/>
      <c r="BGR55" s="24"/>
      <c r="BGS55" s="24"/>
      <c r="BGT55" s="24"/>
      <c r="BGU55" s="24"/>
      <c r="BGV55" s="24"/>
      <c r="BGW55" s="24"/>
      <c r="BGX55" s="24"/>
      <c r="BGY55" s="24"/>
      <c r="BGZ55" s="24"/>
      <c r="BHA55" s="24"/>
      <c r="BHB55" s="24"/>
      <c r="BHC55" s="24"/>
      <c r="BHD55" s="24"/>
      <c r="BHE55" s="24"/>
      <c r="BHF55" s="24"/>
      <c r="BHG55" s="24"/>
      <c r="BHH55" s="24"/>
      <c r="BHI55" s="24"/>
      <c r="BHJ55" s="24"/>
      <c r="BHK55" s="24"/>
      <c r="BHL55" s="24"/>
      <c r="BHM55" s="24"/>
      <c r="BHN55" s="24"/>
      <c r="BHO55" s="24"/>
      <c r="BHP55" s="24"/>
      <c r="BHQ55" s="24"/>
      <c r="BHR55" s="24"/>
      <c r="BHS55" s="24"/>
      <c r="BHT55" s="24"/>
      <c r="BHU55" s="24"/>
      <c r="BHV55" s="24"/>
      <c r="BHW55" s="24"/>
      <c r="BHX55" s="24"/>
      <c r="BHY55" s="24"/>
      <c r="BHZ55" s="24"/>
      <c r="BIA55" s="24"/>
      <c r="BIB55" s="24"/>
      <c r="BIC55" s="24"/>
      <c r="BID55" s="24"/>
      <c r="BIE55" s="24"/>
      <c r="BIF55" s="24"/>
      <c r="BIG55" s="24"/>
      <c r="BIH55" s="24"/>
      <c r="BII55" s="24"/>
      <c r="BIJ55" s="24"/>
      <c r="BIK55" s="24"/>
      <c r="BIL55" s="24"/>
      <c r="BIM55" s="24"/>
      <c r="BIN55" s="24"/>
      <c r="BIO55" s="24"/>
      <c r="BIP55" s="24"/>
      <c r="BIQ55" s="24"/>
      <c r="BIR55" s="24"/>
      <c r="BIS55" s="24"/>
      <c r="BIT55" s="24"/>
      <c r="BIU55" s="24"/>
      <c r="BIV55" s="24"/>
      <c r="BIW55" s="24"/>
      <c r="BIX55" s="24"/>
      <c r="BIY55" s="24"/>
      <c r="BIZ55" s="24"/>
      <c r="BJA55" s="24"/>
      <c r="BJB55" s="24"/>
      <c r="BJC55" s="24"/>
      <c r="BJD55" s="24"/>
      <c r="BJE55" s="24"/>
      <c r="BJF55" s="24"/>
      <c r="BJG55" s="24"/>
      <c r="BJH55" s="24"/>
      <c r="BJI55" s="24"/>
      <c r="BJJ55" s="24"/>
      <c r="BJK55" s="24"/>
      <c r="BJL55" s="24"/>
      <c r="BJM55" s="24"/>
      <c r="BJN55" s="24"/>
      <c r="BJO55" s="24"/>
      <c r="BJP55" s="24"/>
      <c r="BJQ55" s="24"/>
      <c r="BJR55" s="24"/>
      <c r="BJS55" s="24"/>
      <c r="BJT55" s="24"/>
      <c r="BJU55" s="24"/>
      <c r="BJV55" s="24"/>
      <c r="BJW55" s="24"/>
      <c r="BJX55" s="24"/>
      <c r="BJY55" s="24"/>
      <c r="BJZ55" s="24"/>
      <c r="BKA55" s="24"/>
      <c r="BKB55" s="24"/>
      <c r="BKC55" s="24"/>
      <c r="BKD55" s="24"/>
      <c r="BKE55" s="24"/>
      <c r="BKF55" s="24"/>
      <c r="BKG55" s="24"/>
      <c r="BKH55" s="24"/>
      <c r="BKI55" s="24"/>
      <c r="BKJ55" s="24"/>
      <c r="BKK55" s="24"/>
      <c r="BKL55" s="24"/>
      <c r="BKM55" s="24"/>
      <c r="BKN55" s="24"/>
      <c r="BKO55" s="24"/>
      <c r="BKP55" s="24"/>
      <c r="BKQ55" s="24"/>
      <c r="BKR55" s="24"/>
      <c r="BKS55" s="24"/>
      <c r="BKT55" s="24"/>
      <c r="BKU55" s="24"/>
      <c r="BKV55" s="24"/>
      <c r="BKW55" s="24"/>
      <c r="BKX55" s="24"/>
      <c r="BKY55" s="24"/>
      <c r="BKZ55" s="24"/>
      <c r="BLA55" s="24"/>
      <c r="BLB55" s="24"/>
      <c r="BLC55" s="24"/>
      <c r="BLD55" s="24"/>
      <c r="BLE55" s="24"/>
      <c r="BLF55" s="24"/>
      <c r="BLG55" s="24"/>
      <c r="BLH55" s="24"/>
      <c r="BLI55" s="24"/>
      <c r="BLJ55" s="24"/>
      <c r="BLK55" s="24"/>
      <c r="BLL55" s="24"/>
      <c r="BLM55" s="24"/>
      <c r="BLN55" s="24"/>
      <c r="BLO55" s="24"/>
      <c r="BLP55" s="24"/>
      <c r="BLQ55" s="24"/>
      <c r="BLR55" s="24"/>
      <c r="BLS55" s="24"/>
      <c r="BLT55" s="24"/>
      <c r="BLU55" s="24"/>
      <c r="BLV55" s="24"/>
      <c r="BLW55" s="24"/>
      <c r="BLX55" s="24"/>
      <c r="BLY55" s="24"/>
      <c r="BLZ55" s="24"/>
      <c r="BMA55" s="24"/>
      <c r="BMB55" s="24"/>
      <c r="BMC55" s="24"/>
      <c r="BMD55" s="24"/>
      <c r="BME55" s="24"/>
      <c r="BMF55" s="24"/>
      <c r="BMG55" s="24"/>
      <c r="BMH55" s="24"/>
      <c r="BMI55" s="24"/>
      <c r="BMJ55" s="24"/>
      <c r="BMK55" s="24"/>
      <c r="BML55" s="24"/>
      <c r="BMM55" s="24"/>
      <c r="BMN55" s="24"/>
      <c r="BMO55" s="24"/>
      <c r="BMP55" s="24"/>
      <c r="BMQ55" s="24"/>
      <c r="BMR55" s="24"/>
      <c r="BMS55" s="24"/>
      <c r="BMT55" s="24"/>
      <c r="BMU55" s="24"/>
      <c r="BMV55" s="24"/>
      <c r="BMW55" s="24"/>
      <c r="BMX55" s="24"/>
      <c r="BMY55" s="24"/>
      <c r="BMZ55" s="24"/>
      <c r="BNA55" s="24"/>
      <c r="BNB55" s="24"/>
      <c r="BNC55" s="24"/>
      <c r="BND55" s="24"/>
      <c r="BNE55" s="24"/>
      <c r="BNF55" s="24"/>
      <c r="BNG55" s="24"/>
      <c r="BNH55" s="24"/>
      <c r="BNI55" s="24"/>
      <c r="BNJ55" s="24"/>
      <c r="BNK55" s="24"/>
      <c r="BNL55" s="24"/>
      <c r="BNM55" s="24"/>
      <c r="BNN55" s="24"/>
      <c r="BNO55" s="24"/>
      <c r="BNP55" s="24"/>
      <c r="BNQ55" s="24"/>
      <c r="BNR55" s="24"/>
      <c r="BNS55" s="24"/>
      <c r="BNT55" s="24"/>
      <c r="BNU55" s="24"/>
      <c r="BNV55" s="24"/>
      <c r="BNW55" s="24"/>
      <c r="BNX55" s="24"/>
      <c r="BNY55" s="24"/>
      <c r="BNZ55" s="24"/>
      <c r="BOA55" s="24"/>
      <c r="BOB55" s="24"/>
      <c r="BOC55" s="24"/>
      <c r="BOD55" s="24"/>
      <c r="BOE55" s="24"/>
      <c r="BOF55" s="24"/>
      <c r="BOG55" s="24"/>
      <c r="BOH55" s="24"/>
      <c r="BOI55" s="24"/>
      <c r="BOJ55" s="24"/>
      <c r="BOK55" s="24"/>
      <c r="BOL55" s="24"/>
      <c r="BOM55" s="24"/>
      <c r="BON55" s="24"/>
      <c r="BOO55" s="24"/>
      <c r="BOP55" s="24"/>
      <c r="BOQ55" s="24"/>
      <c r="BOR55" s="24"/>
      <c r="BOS55" s="24"/>
      <c r="BOT55" s="24"/>
      <c r="BOU55" s="24"/>
      <c r="BOV55" s="24"/>
      <c r="BOW55" s="24"/>
      <c r="BOX55" s="24"/>
      <c r="BOY55" s="24"/>
      <c r="BOZ55" s="24"/>
      <c r="BPA55" s="24"/>
      <c r="BPB55" s="24"/>
      <c r="BPC55" s="24"/>
      <c r="BPD55" s="24"/>
      <c r="BPE55" s="24"/>
      <c r="BPF55" s="24"/>
      <c r="BPG55" s="24"/>
      <c r="BPH55" s="24"/>
      <c r="BPI55" s="24"/>
      <c r="BPJ55" s="24"/>
      <c r="BPK55" s="24"/>
      <c r="BPL55" s="24"/>
      <c r="BPM55" s="24"/>
      <c r="BPN55" s="24"/>
      <c r="BPO55" s="24"/>
      <c r="BPP55" s="24"/>
      <c r="BPQ55" s="24"/>
      <c r="BPR55" s="24"/>
      <c r="BPS55" s="24"/>
      <c r="BPT55" s="24"/>
      <c r="BPU55" s="24"/>
      <c r="BPV55" s="24"/>
      <c r="BPW55" s="24"/>
      <c r="BPX55" s="24"/>
      <c r="BPY55" s="24"/>
      <c r="BPZ55" s="24"/>
      <c r="BQA55" s="24"/>
      <c r="BQB55" s="24"/>
      <c r="BQC55" s="24"/>
      <c r="BQD55" s="24"/>
      <c r="BQE55" s="24"/>
      <c r="BQF55" s="24"/>
      <c r="BQG55" s="24"/>
      <c r="BQH55" s="24"/>
      <c r="BQI55" s="24"/>
      <c r="BQJ55" s="24"/>
      <c r="BQK55" s="24"/>
      <c r="BQL55" s="24"/>
      <c r="BQM55" s="24"/>
      <c r="BQN55" s="24"/>
      <c r="BQO55" s="24"/>
      <c r="BQP55" s="24"/>
      <c r="BQQ55" s="24"/>
      <c r="BQR55" s="24"/>
      <c r="BQS55" s="24"/>
      <c r="BQT55" s="24"/>
      <c r="BQU55" s="24"/>
      <c r="BQV55" s="24"/>
      <c r="BQW55" s="24"/>
      <c r="BQX55" s="24"/>
      <c r="BQY55" s="24"/>
      <c r="BQZ55" s="24"/>
      <c r="BRA55" s="24"/>
      <c r="BRB55" s="24"/>
      <c r="BRC55" s="24"/>
      <c r="BRD55" s="24"/>
      <c r="BRE55" s="24"/>
      <c r="BRF55" s="24"/>
      <c r="BRG55" s="24"/>
      <c r="BRH55" s="24"/>
      <c r="BRI55" s="24"/>
      <c r="BRJ55" s="24"/>
      <c r="BRK55" s="24"/>
      <c r="BRL55" s="24"/>
      <c r="BRM55" s="24"/>
      <c r="BRN55" s="24"/>
      <c r="BRO55" s="24"/>
      <c r="BRP55" s="24"/>
      <c r="BRQ55" s="24"/>
      <c r="BRR55" s="24"/>
      <c r="BRS55" s="24"/>
      <c r="BRT55" s="24"/>
      <c r="BRU55" s="24"/>
      <c r="BRV55" s="24"/>
      <c r="BRW55" s="24"/>
      <c r="BRX55" s="24"/>
      <c r="BRY55" s="24"/>
      <c r="BRZ55" s="24"/>
      <c r="BSA55" s="24"/>
      <c r="BSB55" s="24"/>
      <c r="BSC55" s="24"/>
      <c r="BSD55" s="24"/>
      <c r="BSE55" s="24"/>
      <c r="BSF55" s="24"/>
      <c r="BSG55" s="24"/>
      <c r="BSH55" s="24"/>
      <c r="BSI55" s="24"/>
      <c r="BSJ55" s="24"/>
      <c r="BSK55" s="24"/>
      <c r="BSL55" s="24"/>
      <c r="BSM55" s="24"/>
      <c r="BSN55" s="24"/>
      <c r="BSO55" s="24"/>
      <c r="BSP55" s="24"/>
      <c r="BSQ55" s="24"/>
      <c r="BSR55" s="24"/>
      <c r="BSS55" s="24"/>
      <c r="BST55" s="24"/>
      <c r="BSU55" s="24"/>
      <c r="BSV55" s="24"/>
      <c r="BSW55" s="24"/>
      <c r="BSX55" s="24"/>
      <c r="BSY55" s="24"/>
      <c r="BSZ55" s="24"/>
      <c r="BTA55" s="24"/>
      <c r="BTB55" s="24"/>
      <c r="BTC55" s="24"/>
      <c r="BTD55" s="24"/>
      <c r="BTE55" s="24"/>
      <c r="BTF55" s="24"/>
      <c r="BTG55" s="24"/>
      <c r="BTH55" s="24"/>
      <c r="BTI55" s="24"/>
      <c r="BTJ55" s="24"/>
      <c r="BTK55" s="24"/>
      <c r="BTL55" s="24"/>
      <c r="BTM55" s="24"/>
      <c r="BTN55" s="24"/>
      <c r="BTO55" s="24"/>
      <c r="BTP55" s="24"/>
      <c r="BTQ55" s="24"/>
      <c r="BTR55" s="24"/>
      <c r="BTS55" s="24"/>
      <c r="BTT55" s="24"/>
      <c r="BTU55" s="24"/>
      <c r="BTV55" s="24"/>
      <c r="BTW55" s="24"/>
      <c r="BTX55" s="24"/>
      <c r="BTY55" s="24"/>
      <c r="BTZ55" s="24"/>
      <c r="BUA55" s="24"/>
      <c r="BUB55" s="24"/>
      <c r="BUC55" s="24"/>
      <c r="BUD55" s="24"/>
      <c r="BUE55" s="24"/>
      <c r="BUF55" s="24"/>
      <c r="BUG55" s="24"/>
      <c r="BUH55" s="24"/>
      <c r="BUI55" s="24"/>
      <c r="BUJ55" s="24"/>
      <c r="BUK55" s="24"/>
      <c r="BUL55" s="24"/>
      <c r="BUM55" s="24"/>
      <c r="BUN55" s="24"/>
      <c r="BUO55" s="24"/>
      <c r="BUP55" s="24"/>
      <c r="BUQ55" s="24"/>
      <c r="BUR55" s="24"/>
      <c r="BUS55" s="24"/>
      <c r="BUT55" s="24"/>
      <c r="BUU55" s="24"/>
      <c r="BUV55" s="24"/>
      <c r="BUW55" s="24"/>
      <c r="BUX55" s="24"/>
      <c r="BUY55" s="24"/>
      <c r="BUZ55" s="24"/>
      <c r="BVA55" s="24"/>
      <c r="BVB55" s="24"/>
      <c r="BVC55" s="24"/>
      <c r="BVD55" s="24"/>
      <c r="BVE55" s="24"/>
      <c r="BVF55" s="24"/>
      <c r="BVG55" s="24"/>
      <c r="BVH55" s="24"/>
      <c r="BVI55" s="24"/>
      <c r="BVJ55" s="24"/>
      <c r="BVK55" s="24"/>
      <c r="BVL55" s="24"/>
      <c r="BVM55" s="24"/>
      <c r="BVN55" s="24"/>
      <c r="BVO55" s="24"/>
      <c r="BVP55" s="24"/>
      <c r="BVQ55" s="24"/>
      <c r="BVR55" s="24"/>
      <c r="BVS55" s="24"/>
      <c r="BVT55" s="24"/>
      <c r="BVU55" s="24"/>
      <c r="BVV55" s="24"/>
      <c r="BVW55" s="24"/>
      <c r="BVX55" s="24"/>
      <c r="BVY55" s="24"/>
      <c r="BVZ55" s="24"/>
      <c r="BWA55" s="24"/>
      <c r="BWB55" s="24"/>
      <c r="BWC55" s="24"/>
      <c r="BWD55" s="24"/>
      <c r="BWE55" s="24"/>
      <c r="BWF55" s="24"/>
      <c r="BWG55" s="24"/>
      <c r="BWH55" s="24"/>
      <c r="BWI55" s="24"/>
      <c r="BWJ55" s="24"/>
      <c r="BWK55" s="24"/>
      <c r="BWL55" s="24"/>
      <c r="BWM55" s="24"/>
      <c r="BWN55" s="24"/>
      <c r="BWO55" s="24"/>
      <c r="BWP55" s="24"/>
      <c r="BWQ55" s="24"/>
      <c r="BWR55" s="24"/>
      <c r="BWS55" s="24"/>
      <c r="BWT55" s="24"/>
      <c r="BWU55" s="24"/>
      <c r="BWV55" s="24"/>
      <c r="BWW55" s="24"/>
      <c r="BWX55" s="24"/>
      <c r="BWY55" s="24"/>
      <c r="BWZ55" s="24"/>
      <c r="BXA55" s="24"/>
      <c r="BXB55" s="24"/>
      <c r="BXC55" s="24"/>
      <c r="BXD55" s="24"/>
      <c r="BXE55" s="24"/>
      <c r="BXF55" s="24"/>
      <c r="BXG55" s="24"/>
      <c r="BXH55" s="24"/>
      <c r="BXI55" s="24"/>
      <c r="BXJ55" s="24"/>
      <c r="BXK55" s="24"/>
      <c r="BXL55" s="24"/>
      <c r="BXM55" s="24"/>
      <c r="BXN55" s="24"/>
      <c r="BXO55" s="24"/>
      <c r="BXP55" s="24"/>
      <c r="BXQ55" s="24"/>
      <c r="BXR55" s="24"/>
      <c r="BXS55" s="24"/>
      <c r="BXT55" s="24"/>
      <c r="BXU55" s="24"/>
      <c r="BXV55" s="24"/>
      <c r="BXW55" s="24"/>
      <c r="BXX55" s="24"/>
      <c r="BXY55" s="24"/>
      <c r="BXZ55" s="24"/>
      <c r="BYA55" s="24"/>
      <c r="BYB55" s="24"/>
      <c r="BYC55" s="24"/>
      <c r="BYD55" s="24"/>
      <c r="BYE55" s="24"/>
      <c r="BYF55" s="24"/>
      <c r="BYG55" s="24"/>
      <c r="BYH55" s="24"/>
      <c r="BYI55" s="24"/>
      <c r="BYJ55" s="24"/>
      <c r="BYK55" s="24"/>
      <c r="BYL55" s="24"/>
      <c r="BYM55" s="24"/>
      <c r="BYN55" s="24"/>
      <c r="BYO55" s="24"/>
      <c r="BYP55" s="24"/>
      <c r="BYQ55" s="24"/>
      <c r="BYR55" s="24"/>
      <c r="BYS55" s="24"/>
      <c r="BYT55" s="24"/>
      <c r="BYU55" s="24"/>
      <c r="BYV55" s="24"/>
      <c r="BYW55" s="24"/>
      <c r="BYX55" s="24"/>
      <c r="BYY55" s="24"/>
      <c r="BYZ55" s="24"/>
      <c r="BZA55" s="24"/>
      <c r="BZB55" s="24"/>
      <c r="BZC55" s="24"/>
      <c r="BZD55" s="24"/>
      <c r="BZE55" s="24"/>
      <c r="BZF55" s="24"/>
      <c r="BZG55" s="24"/>
      <c r="BZH55" s="24"/>
      <c r="BZI55" s="24"/>
      <c r="BZJ55" s="24"/>
      <c r="BZK55" s="24"/>
      <c r="BZL55" s="24"/>
      <c r="BZM55" s="24"/>
      <c r="BZN55" s="24"/>
      <c r="BZO55" s="24"/>
      <c r="BZP55" s="24"/>
      <c r="BZQ55" s="24"/>
      <c r="BZR55" s="24"/>
      <c r="BZS55" s="24"/>
      <c r="BZT55" s="24"/>
      <c r="BZU55" s="24"/>
      <c r="BZV55" s="24"/>
      <c r="BZW55" s="24"/>
      <c r="BZX55" s="24"/>
      <c r="BZY55" s="24"/>
      <c r="BZZ55" s="24"/>
      <c r="CAA55" s="24"/>
      <c r="CAB55" s="24"/>
      <c r="CAC55" s="24"/>
      <c r="CAD55" s="24"/>
      <c r="CAE55" s="24"/>
      <c r="CAF55" s="24"/>
      <c r="CAG55" s="24"/>
      <c r="CAH55" s="24"/>
      <c r="CAI55" s="24"/>
      <c r="CAJ55" s="24"/>
      <c r="CAK55" s="24"/>
      <c r="CAL55" s="24"/>
      <c r="CAM55" s="24"/>
      <c r="CAN55" s="24"/>
      <c r="CAO55" s="24"/>
      <c r="CAP55" s="24"/>
      <c r="CAQ55" s="24"/>
      <c r="CAR55" s="24"/>
      <c r="CAS55" s="24"/>
      <c r="CAT55" s="24"/>
      <c r="CAU55" s="24"/>
      <c r="CAV55" s="24"/>
      <c r="CAW55" s="24"/>
      <c r="CAX55" s="24"/>
      <c r="CAY55" s="24"/>
      <c r="CAZ55" s="24"/>
      <c r="CBA55" s="24"/>
      <c r="CBB55" s="24"/>
      <c r="CBC55" s="24"/>
      <c r="CBD55" s="24"/>
      <c r="CBE55" s="24"/>
      <c r="CBF55" s="24"/>
      <c r="CBG55" s="24"/>
      <c r="CBH55" s="24"/>
      <c r="CBI55" s="24"/>
      <c r="CBJ55" s="24"/>
      <c r="CBK55" s="24"/>
      <c r="CBL55" s="24"/>
      <c r="CBM55" s="24"/>
      <c r="CBN55" s="24"/>
      <c r="CBO55" s="24"/>
      <c r="CBP55" s="24"/>
      <c r="CBQ55" s="24"/>
      <c r="CBR55" s="24"/>
      <c r="CBS55" s="24"/>
      <c r="CBT55" s="24"/>
      <c r="CBU55" s="24"/>
      <c r="CBV55" s="24"/>
      <c r="CBW55" s="24"/>
      <c r="CBX55" s="24"/>
      <c r="CBY55" s="24"/>
      <c r="CBZ55" s="24"/>
      <c r="CCA55" s="24"/>
      <c r="CCB55" s="24"/>
      <c r="CCC55" s="24"/>
      <c r="CCD55" s="24"/>
      <c r="CCE55" s="24"/>
      <c r="CCF55" s="24"/>
      <c r="CCG55" s="24"/>
      <c r="CCH55" s="24"/>
      <c r="CCI55" s="24"/>
      <c r="CCJ55" s="24"/>
      <c r="CCK55" s="24"/>
      <c r="CCL55" s="24"/>
      <c r="CCM55" s="24"/>
      <c r="CCN55" s="24"/>
      <c r="CCO55" s="24"/>
      <c r="CCP55" s="24"/>
      <c r="CCQ55" s="24"/>
      <c r="CCR55" s="24"/>
      <c r="CCS55" s="24"/>
      <c r="CCT55" s="24"/>
      <c r="CCU55" s="24"/>
      <c r="CCV55" s="24"/>
      <c r="CCW55" s="24"/>
      <c r="CCX55" s="24"/>
      <c r="CCY55" s="24"/>
      <c r="CCZ55" s="24"/>
      <c r="CDA55" s="24"/>
      <c r="CDB55" s="24"/>
      <c r="CDC55" s="24"/>
      <c r="CDD55" s="24"/>
      <c r="CDE55" s="24"/>
      <c r="CDF55" s="24"/>
      <c r="CDG55" s="24"/>
      <c r="CDH55" s="24"/>
      <c r="CDI55" s="24"/>
      <c r="CDJ55" s="24"/>
      <c r="CDK55" s="24"/>
      <c r="CDL55" s="24"/>
      <c r="CDM55" s="24"/>
      <c r="CDN55" s="24"/>
      <c r="CDO55" s="24"/>
      <c r="CDP55" s="24"/>
      <c r="CDQ55" s="24"/>
      <c r="CDR55" s="24"/>
      <c r="CDS55" s="24"/>
      <c r="CDT55" s="24"/>
      <c r="CDU55" s="24"/>
      <c r="CDV55" s="24"/>
      <c r="CDW55" s="24"/>
      <c r="CDX55" s="24"/>
      <c r="CDY55" s="24"/>
      <c r="CDZ55" s="24"/>
      <c r="CEA55" s="24"/>
      <c r="CEB55" s="24"/>
      <c r="CEC55" s="24"/>
      <c r="CED55" s="24"/>
      <c r="CEE55" s="24"/>
      <c r="CEF55" s="24"/>
      <c r="CEG55" s="24"/>
      <c r="CEH55" s="24"/>
      <c r="CEI55" s="24"/>
      <c r="CEJ55" s="24"/>
      <c r="CEK55" s="24"/>
      <c r="CEL55" s="24"/>
      <c r="CEM55" s="24"/>
      <c r="CEN55" s="24"/>
      <c r="CEO55" s="24"/>
      <c r="CEP55" s="24"/>
      <c r="CEQ55" s="24"/>
      <c r="CER55" s="24"/>
      <c r="CES55" s="24"/>
      <c r="CET55" s="24"/>
      <c r="CEU55" s="24"/>
      <c r="CEV55" s="24"/>
      <c r="CEW55" s="24"/>
      <c r="CEX55" s="24"/>
      <c r="CEY55" s="24"/>
      <c r="CEZ55" s="24"/>
      <c r="CFA55" s="24"/>
      <c r="CFB55" s="24"/>
      <c r="CFC55" s="24"/>
      <c r="CFD55" s="24"/>
      <c r="CFE55" s="24"/>
      <c r="CFF55" s="24"/>
      <c r="CFG55" s="24"/>
      <c r="CFH55" s="24"/>
      <c r="CFI55" s="24"/>
      <c r="CFJ55" s="24"/>
      <c r="CFK55" s="24"/>
      <c r="CFL55" s="24"/>
      <c r="CFM55" s="24"/>
      <c r="CFN55" s="24"/>
      <c r="CFO55" s="24"/>
      <c r="CFP55" s="24"/>
      <c r="CFQ55" s="24"/>
      <c r="CFR55" s="24"/>
      <c r="CFS55" s="24"/>
      <c r="CFT55" s="24"/>
      <c r="CFU55" s="24"/>
      <c r="CFV55" s="24"/>
      <c r="CFW55" s="24"/>
      <c r="CFX55" s="24"/>
      <c r="CFY55" s="24"/>
      <c r="CFZ55" s="24"/>
      <c r="CGA55" s="24"/>
      <c r="CGB55" s="24"/>
      <c r="CGC55" s="24"/>
      <c r="CGD55" s="24"/>
      <c r="CGE55" s="24"/>
      <c r="CGF55" s="24"/>
      <c r="CGG55" s="24"/>
      <c r="CGH55" s="24"/>
      <c r="CGI55" s="24"/>
      <c r="CGJ55" s="24"/>
      <c r="CGK55" s="24"/>
      <c r="CGL55" s="24"/>
      <c r="CGM55" s="24"/>
      <c r="CGN55" s="24"/>
      <c r="CGO55" s="24"/>
      <c r="CGP55" s="24"/>
      <c r="CGQ55" s="24"/>
      <c r="CGR55" s="24"/>
      <c r="CGS55" s="24"/>
      <c r="CGT55" s="24"/>
      <c r="CGU55" s="24"/>
      <c r="CGV55" s="24"/>
      <c r="CGW55" s="24"/>
      <c r="CGX55" s="24"/>
      <c r="CGY55" s="24"/>
      <c r="CGZ55" s="24"/>
      <c r="CHA55" s="24"/>
      <c r="CHB55" s="24"/>
      <c r="CHC55" s="24"/>
      <c r="CHD55" s="24"/>
      <c r="CHE55" s="24"/>
      <c r="CHF55" s="24"/>
      <c r="CHG55" s="24"/>
      <c r="CHH55" s="24"/>
      <c r="CHI55" s="24"/>
      <c r="CHJ55" s="24"/>
      <c r="CHK55" s="24"/>
      <c r="CHL55" s="24"/>
      <c r="CHM55" s="24"/>
      <c r="CHN55" s="24"/>
      <c r="CHO55" s="24"/>
      <c r="CHP55" s="24"/>
      <c r="CHQ55" s="24"/>
      <c r="CHR55" s="24"/>
      <c r="CHS55" s="24"/>
      <c r="CHT55" s="24"/>
      <c r="CHU55" s="24"/>
      <c r="CHV55" s="24"/>
      <c r="CHW55" s="24"/>
      <c r="CHX55" s="24"/>
      <c r="CHY55" s="24"/>
      <c r="CHZ55" s="24"/>
      <c r="CIA55" s="24"/>
      <c r="CIB55" s="24"/>
      <c r="CIC55" s="24"/>
      <c r="CID55" s="24"/>
      <c r="CIE55" s="24"/>
      <c r="CIF55" s="24"/>
      <c r="CIG55" s="24"/>
      <c r="CIH55" s="24"/>
      <c r="CII55" s="24"/>
      <c r="CIJ55" s="24"/>
      <c r="CIK55" s="24"/>
      <c r="CIL55" s="24"/>
      <c r="CIM55" s="24"/>
      <c r="CIN55" s="24"/>
      <c r="CIO55" s="24"/>
      <c r="CIP55" s="24"/>
      <c r="CIQ55" s="24"/>
      <c r="CIR55" s="24"/>
      <c r="CIS55" s="24"/>
      <c r="CIT55" s="24"/>
      <c r="CIU55" s="24"/>
      <c r="CIV55" s="24"/>
      <c r="CIW55" s="24"/>
      <c r="CIX55" s="24"/>
      <c r="CIY55" s="24"/>
      <c r="CIZ55" s="24"/>
      <c r="CJA55" s="24"/>
      <c r="CJB55" s="24"/>
      <c r="CJC55" s="24"/>
      <c r="CJD55" s="24"/>
      <c r="CJE55" s="24"/>
      <c r="CJF55" s="24"/>
      <c r="CJG55" s="24"/>
      <c r="CJH55" s="24"/>
      <c r="CJI55" s="24"/>
      <c r="CJJ55" s="24"/>
      <c r="CJK55" s="24"/>
      <c r="CJL55" s="24"/>
      <c r="CJM55" s="24"/>
      <c r="CJN55" s="24"/>
      <c r="CJO55" s="24"/>
      <c r="CJP55" s="24"/>
      <c r="CJQ55" s="24"/>
      <c r="CJR55" s="24"/>
      <c r="CJS55" s="24"/>
      <c r="CJT55" s="24"/>
      <c r="CJU55" s="24"/>
      <c r="CJV55" s="24"/>
      <c r="CJW55" s="24"/>
      <c r="CJX55" s="24"/>
      <c r="CJY55" s="24"/>
      <c r="CJZ55" s="24"/>
      <c r="CKA55" s="24"/>
      <c r="CKB55" s="24"/>
      <c r="CKC55" s="24"/>
      <c r="CKD55" s="24"/>
      <c r="CKE55" s="24"/>
      <c r="CKF55" s="24"/>
      <c r="CKG55" s="24"/>
      <c r="CKH55" s="24"/>
      <c r="CKI55" s="24"/>
      <c r="CKJ55" s="24"/>
      <c r="CKK55" s="24"/>
      <c r="CKL55" s="24"/>
      <c r="CKM55" s="24"/>
      <c r="CKN55" s="24"/>
      <c r="CKO55" s="24"/>
      <c r="CKP55" s="24"/>
      <c r="CKQ55" s="24"/>
      <c r="CKR55" s="24"/>
      <c r="CKS55" s="24"/>
      <c r="CKT55" s="24"/>
      <c r="CKU55" s="24"/>
      <c r="CKV55" s="24"/>
      <c r="CKW55" s="24"/>
      <c r="CKX55" s="24"/>
      <c r="CKY55" s="24"/>
      <c r="CKZ55" s="24"/>
      <c r="CLA55" s="24"/>
      <c r="CLB55" s="24"/>
      <c r="CLC55" s="24"/>
      <c r="CLD55" s="24"/>
      <c r="CLE55" s="24"/>
      <c r="CLF55" s="24"/>
      <c r="CLG55" s="24"/>
      <c r="CLH55" s="24"/>
      <c r="CLI55" s="24"/>
      <c r="CLJ55" s="24"/>
      <c r="CLK55" s="24"/>
      <c r="CLL55" s="24"/>
      <c r="CLM55" s="24"/>
      <c r="CLN55" s="24"/>
      <c r="CLO55" s="24"/>
      <c r="CLP55" s="24"/>
      <c r="CLQ55" s="24"/>
      <c r="CLR55" s="24"/>
      <c r="CLS55" s="24"/>
      <c r="CLT55" s="24"/>
      <c r="CLU55" s="24"/>
      <c r="CLV55" s="24"/>
      <c r="CLW55" s="24"/>
      <c r="CLX55" s="24"/>
      <c r="CLY55" s="24"/>
      <c r="CLZ55" s="24"/>
      <c r="CMA55" s="24"/>
      <c r="CMB55" s="24"/>
      <c r="CMC55" s="24"/>
      <c r="CMD55" s="24"/>
      <c r="CME55" s="24"/>
      <c r="CMF55" s="24"/>
      <c r="CMG55" s="24"/>
      <c r="CMH55" s="24"/>
      <c r="CMI55" s="24"/>
      <c r="CMJ55" s="24"/>
      <c r="CMK55" s="24"/>
      <c r="CML55" s="24"/>
      <c r="CMM55" s="24"/>
      <c r="CMN55" s="24"/>
      <c r="CMO55" s="24"/>
      <c r="CMP55" s="24"/>
      <c r="CMQ55" s="24"/>
      <c r="CMR55" s="24"/>
      <c r="CMS55" s="24"/>
      <c r="CMT55" s="24"/>
      <c r="CMU55" s="24"/>
      <c r="CMV55" s="24"/>
      <c r="CMW55" s="24"/>
      <c r="CMX55" s="24"/>
      <c r="CMY55" s="24"/>
      <c r="CMZ55" s="24"/>
      <c r="CNA55" s="24"/>
      <c r="CNB55" s="24"/>
      <c r="CNC55" s="24"/>
      <c r="CND55" s="24"/>
      <c r="CNE55" s="24"/>
      <c r="CNF55" s="24"/>
      <c r="CNG55" s="24"/>
      <c r="CNH55" s="24"/>
      <c r="CNI55" s="24"/>
      <c r="CNJ55" s="24"/>
      <c r="CNK55" s="24"/>
      <c r="CNL55" s="24"/>
      <c r="CNM55" s="24"/>
      <c r="CNN55" s="24"/>
      <c r="CNO55" s="24"/>
      <c r="CNP55" s="24"/>
      <c r="CNQ55" s="24"/>
      <c r="CNR55" s="24"/>
      <c r="CNS55" s="24"/>
      <c r="CNT55" s="24"/>
      <c r="CNU55" s="24"/>
      <c r="CNV55" s="24"/>
      <c r="CNW55" s="24"/>
      <c r="CNX55" s="24"/>
      <c r="CNY55" s="24"/>
      <c r="CNZ55" s="24"/>
      <c r="COA55" s="24"/>
      <c r="COB55" s="24"/>
      <c r="COC55" s="24"/>
      <c r="COD55" s="24"/>
      <c r="COE55" s="24"/>
      <c r="COF55" s="24"/>
      <c r="COG55" s="24"/>
      <c r="COH55" s="24"/>
      <c r="COI55" s="24"/>
      <c r="COJ55" s="24"/>
      <c r="COK55" s="24"/>
      <c r="COL55" s="24"/>
      <c r="COM55" s="24"/>
      <c r="CON55" s="24"/>
      <c r="COO55" s="24"/>
      <c r="COP55" s="24"/>
      <c r="COQ55" s="24"/>
      <c r="COR55" s="24"/>
      <c r="COS55" s="24"/>
      <c r="COT55" s="24"/>
      <c r="COU55" s="24"/>
      <c r="COV55" s="24"/>
      <c r="COW55" s="24"/>
      <c r="COX55" s="24"/>
      <c r="COY55" s="24"/>
      <c r="COZ55" s="24"/>
      <c r="CPA55" s="24"/>
      <c r="CPB55" s="24"/>
      <c r="CPC55" s="24"/>
      <c r="CPD55" s="24"/>
      <c r="CPE55" s="24"/>
      <c r="CPF55" s="24"/>
      <c r="CPG55" s="24"/>
      <c r="CPH55" s="24"/>
      <c r="CPI55" s="24"/>
      <c r="CPJ55" s="24"/>
      <c r="CPK55" s="24"/>
      <c r="CPL55" s="24"/>
      <c r="CPM55" s="24"/>
      <c r="CPN55" s="24"/>
      <c r="CPO55" s="24"/>
      <c r="CPP55" s="24"/>
      <c r="CPQ55" s="24"/>
      <c r="CPR55" s="24"/>
      <c r="CPS55" s="24"/>
      <c r="CPT55" s="24"/>
      <c r="CPU55" s="24"/>
      <c r="CPV55" s="24"/>
      <c r="CPW55" s="24"/>
      <c r="CPX55" s="24"/>
      <c r="CPY55" s="24"/>
      <c r="CPZ55" s="24"/>
      <c r="CQA55" s="24"/>
      <c r="CQB55" s="24"/>
      <c r="CQC55" s="24"/>
      <c r="CQD55" s="24"/>
      <c r="CQE55" s="24"/>
      <c r="CQF55" s="24"/>
      <c r="CQG55" s="24"/>
      <c r="CQH55" s="24"/>
      <c r="CQI55" s="24"/>
      <c r="CQJ55" s="24"/>
      <c r="CQK55" s="24"/>
      <c r="CQL55" s="24"/>
      <c r="CQM55" s="24"/>
      <c r="CQN55" s="24"/>
      <c r="CQO55" s="24"/>
      <c r="CQP55" s="24"/>
      <c r="CQQ55" s="24"/>
      <c r="CQR55" s="24"/>
      <c r="CQS55" s="24"/>
      <c r="CQT55" s="24"/>
      <c r="CQU55" s="24"/>
      <c r="CQV55" s="24"/>
      <c r="CQW55" s="24"/>
      <c r="CQX55" s="24"/>
      <c r="CQY55" s="24"/>
      <c r="CQZ55" s="24"/>
      <c r="CRA55" s="24"/>
      <c r="CRB55" s="24"/>
      <c r="CRC55" s="24"/>
      <c r="CRD55" s="24"/>
      <c r="CRE55" s="24"/>
      <c r="CRF55" s="24"/>
      <c r="CRG55" s="24"/>
      <c r="CRH55" s="24"/>
      <c r="CRI55" s="24"/>
      <c r="CRJ55" s="24"/>
      <c r="CRK55" s="24"/>
      <c r="CRL55" s="24"/>
      <c r="CRM55" s="24"/>
      <c r="CRN55" s="24"/>
      <c r="CRO55" s="24"/>
      <c r="CRP55" s="24"/>
      <c r="CRQ55" s="24"/>
      <c r="CRR55" s="24"/>
      <c r="CRS55" s="24"/>
      <c r="CRT55" s="24"/>
      <c r="CRU55" s="24"/>
      <c r="CRV55" s="24"/>
      <c r="CRW55" s="24"/>
      <c r="CRX55" s="24"/>
      <c r="CRY55" s="24"/>
      <c r="CRZ55" s="24"/>
      <c r="CSA55" s="24"/>
      <c r="CSB55" s="24"/>
      <c r="CSC55" s="24"/>
      <c r="CSD55" s="24"/>
      <c r="CSE55" s="24"/>
      <c r="CSF55" s="24"/>
      <c r="CSG55" s="24"/>
      <c r="CSH55" s="24"/>
      <c r="CSI55" s="24"/>
      <c r="CSJ55" s="24"/>
      <c r="CSK55" s="24"/>
      <c r="CSL55" s="24"/>
      <c r="CSM55" s="24"/>
      <c r="CSN55" s="24"/>
      <c r="CSO55" s="24"/>
      <c r="CSP55" s="24"/>
      <c r="CSQ55" s="24"/>
      <c r="CSR55" s="24"/>
      <c r="CSS55" s="24"/>
      <c r="CST55" s="24"/>
      <c r="CSU55" s="24"/>
      <c r="CSV55" s="24"/>
      <c r="CSW55" s="24"/>
      <c r="CSX55" s="24"/>
      <c r="CSY55" s="24"/>
      <c r="CSZ55" s="24"/>
      <c r="CTA55" s="24"/>
      <c r="CTB55" s="24"/>
      <c r="CTC55" s="24"/>
      <c r="CTD55" s="24"/>
      <c r="CTE55" s="24"/>
      <c r="CTF55" s="24"/>
      <c r="CTG55" s="24"/>
      <c r="CTH55" s="24"/>
      <c r="CTI55" s="24"/>
      <c r="CTJ55" s="24"/>
      <c r="CTK55" s="24"/>
      <c r="CTL55" s="24"/>
      <c r="CTM55" s="24"/>
      <c r="CTN55" s="24"/>
      <c r="CTO55" s="24"/>
      <c r="CTP55" s="24"/>
      <c r="CTQ55" s="24"/>
      <c r="CTR55" s="24"/>
      <c r="CTS55" s="24"/>
      <c r="CTT55" s="24"/>
      <c r="CTU55" s="24"/>
      <c r="CTV55" s="24"/>
      <c r="CTW55" s="24"/>
      <c r="CTX55" s="24"/>
      <c r="CTY55" s="24"/>
      <c r="CTZ55" s="24"/>
      <c r="CUA55" s="24"/>
      <c r="CUB55" s="24"/>
      <c r="CUC55" s="24"/>
      <c r="CUD55" s="24"/>
      <c r="CUE55" s="24"/>
      <c r="CUF55" s="24"/>
      <c r="CUG55" s="24"/>
      <c r="CUH55" s="24"/>
      <c r="CUI55" s="24"/>
      <c r="CUJ55" s="24"/>
      <c r="CUK55" s="24"/>
      <c r="CUL55" s="24"/>
      <c r="CUM55" s="24"/>
      <c r="CUN55" s="24"/>
      <c r="CUO55" s="24"/>
      <c r="CUP55" s="24"/>
      <c r="CUQ55" s="24"/>
      <c r="CUR55" s="24"/>
      <c r="CUS55" s="24"/>
      <c r="CUT55" s="24"/>
      <c r="CUU55" s="24"/>
      <c r="CUV55" s="24"/>
      <c r="CUW55" s="24"/>
      <c r="CUX55" s="24"/>
      <c r="CUY55" s="24"/>
      <c r="CUZ55" s="24"/>
      <c r="CVA55" s="24"/>
      <c r="CVB55" s="24"/>
      <c r="CVC55" s="24"/>
      <c r="CVD55" s="24"/>
      <c r="CVE55" s="24"/>
      <c r="CVF55" s="24"/>
      <c r="CVG55" s="24"/>
      <c r="CVH55" s="24"/>
      <c r="CVI55" s="24"/>
      <c r="CVJ55" s="24"/>
      <c r="CVK55" s="24"/>
      <c r="CVL55" s="24"/>
      <c r="CVM55" s="24"/>
      <c r="CVN55" s="24"/>
      <c r="CVO55" s="24"/>
      <c r="CVP55" s="24"/>
      <c r="CVQ55" s="24"/>
      <c r="CVR55" s="24"/>
      <c r="CVS55" s="24"/>
      <c r="CVT55" s="24"/>
      <c r="CVU55" s="24"/>
      <c r="CVV55" s="24"/>
      <c r="CVW55" s="24"/>
      <c r="CVX55" s="24"/>
      <c r="CVY55" s="24"/>
      <c r="CVZ55" s="24"/>
      <c r="CWA55" s="24"/>
      <c r="CWB55" s="24"/>
      <c r="CWC55" s="24"/>
      <c r="CWD55" s="24"/>
      <c r="CWE55" s="24"/>
      <c r="CWF55" s="24"/>
      <c r="CWG55" s="24"/>
      <c r="CWH55" s="24"/>
      <c r="CWI55" s="24"/>
      <c r="CWJ55" s="24"/>
      <c r="CWK55" s="24"/>
      <c r="CWL55" s="24"/>
      <c r="CWM55" s="24"/>
      <c r="CWN55" s="24"/>
      <c r="CWO55" s="24"/>
      <c r="CWP55" s="24"/>
      <c r="CWQ55" s="24"/>
      <c r="CWR55" s="24"/>
      <c r="CWS55" s="24"/>
      <c r="CWT55" s="24"/>
      <c r="CWU55" s="24"/>
      <c r="CWV55" s="24"/>
      <c r="CWW55" s="24"/>
      <c r="CWX55" s="24"/>
      <c r="CWY55" s="24"/>
      <c r="CWZ55" s="24"/>
      <c r="CXA55" s="24"/>
      <c r="CXB55" s="24"/>
      <c r="CXC55" s="24"/>
      <c r="CXD55" s="24"/>
      <c r="CXE55" s="24"/>
      <c r="CXF55" s="24"/>
      <c r="CXG55" s="24"/>
      <c r="CXH55" s="24"/>
      <c r="CXI55" s="24"/>
      <c r="CXJ55" s="24"/>
      <c r="CXK55" s="24"/>
      <c r="CXL55" s="24"/>
      <c r="CXM55" s="24"/>
      <c r="CXN55" s="24"/>
      <c r="CXO55" s="24"/>
      <c r="CXP55" s="24"/>
      <c r="CXQ55" s="24"/>
      <c r="CXR55" s="24"/>
      <c r="CXS55" s="24"/>
      <c r="CXT55" s="24"/>
      <c r="CXU55" s="24"/>
      <c r="CXV55" s="24"/>
      <c r="CXW55" s="24"/>
      <c r="CXX55" s="24"/>
      <c r="CXY55" s="24"/>
      <c r="CXZ55" s="24"/>
      <c r="CYA55" s="24"/>
      <c r="CYB55" s="24"/>
      <c r="CYC55" s="24"/>
      <c r="CYD55" s="24"/>
      <c r="CYE55" s="24"/>
      <c r="CYF55" s="24"/>
      <c r="CYG55" s="24"/>
      <c r="CYH55" s="24"/>
      <c r="CYI55" s="24"/>
      <c r="CYJ55" s="24"/>
      <c r="CYK55" s="24"/>
      <c r="CYL55" s="24"/>
      <c r="CYM55" s="24"/>
      <c r="CYN55" s="24"/>
      <c r="CYO55" s="24"/>
      <c r="CYP55" s="24"/>
      <c r="CYQ55" s="24"/>
      <c r="CYR55" s="24"/>
      <c r="CYS55" s="24"/>
      <c r="CYT55" s="24"/>
      <c r="CYU55" s="24"/>
      <c r="CYV55" s="24"/>
      <c r="CYW55" s="24"/>
      <c r="CYX55" s="24"/>
      <c r="CYY55" s="24"/>
      <c r="CYZ55" s="24"/>
      <c r="CZA55" s="24"/>
      <c r="CZB55" s="24"/>
      <c r="CZC55" s="24"/>
      <c r="CZD55" s="24"/>
      <c r="CZE55" s="24"/>
      <c r="CZF55" s="24"/>
      <c r="CZG55" s="24"/>
      <c r="CZH55" s="24"/>
      <c r="CZI55" s="24"/>
      <c r="CZJ55" s="24"/>
      <c r="CZK55" s="24"/>
      <c r="CZL55" s="24"/>
      <c r="CZM55" s="24"/>
      <c r="CZN55" s="24"/>
      <c r="CZO55" s="24"/>
      <c r="CZP55" s="24"/>
      <c r="CZQ55" s="24"/>
      <c r="CZR55" s="24"/>
      <c r="CZS55" s="24"/>
      <c r="CZT55" s="24"/>
      <c r="CZU55" s="24"/>
      <c r="CZV55" s="24"/>
      <c r="CZW55" s="24"/>
      <c r="CZX55" s="24"/>
      <c r="CZY55" s="24"/>
      <c r="CZZ55" s="24"/>
      <c r="DAA55" s="24"/>
      <c r="DAB55" s="24"/>
      <c r="DAC55" s="24"/>
      <c r="DAD55" s="24"/>
      <c r="DAE55" s="24"/>
      <c r="DAF55" s="24"/>
      <c r="DAG55" s="24"/>
      <c r="DAH55" s="24"/>
      <c r="DAI55" s="24"/>
      <c r="DAJ55" s="24"/>
      <c r="DAK55" s="24"/>
      <c r="DAL55" s="24"/>
      <c r="DAM55" s="24"/>
      <c r="DAN55" s="24"/>
      <c r="DAO55" s="24"/>
      <c r="DAP55" s="24"/>
      <c r="DAQ55" s="24"/>
      <c r="DAR55" s="24"/>
      <c r="DAS55" s="24"/>
      <c r="DAT55" s="24"/>
      <c r="DAU55" s="24"/>
      <c r="DAV55" s="24"/>
      <c r="DAW55" s="24"/>
      <c r="DAX55" s="24"/>
      <c r="DAY55" s="24"/>
      <c r="DAZ55" s="24"/>
      <c r="DBA55" s="24"/>
      <c r="DBB55" s="24"/>
      <c r="DBC55" s="24"/>
      <c r="DBD55" s="24"/>
      <c r="DBE55" s="24"/>
      <c r="DBF55" s="24"/>
      <c r="DBG55" s="24"/>
      <c r="DBH55" s="24"/>
      <c r="DBI55" s="24"/>
      <c r="DBJ55" s="24"/>
      <c r="DBK55" s="24"/>
      <c r="DBL55" s="24"/>
      <c r="DBM55" s="24"/>
      <c r="DBN55" s="24"/>
      <c r="DBO55" s="24"/>
      <c r="DBP55" s="24"/>
      <c r="DBQ55" s="24"/>
      <c r="DBR55" s="24"/>
      <c r="DBS55" s="24"/>
      <c r="DBT55" s="24"/>
      <c r="DBU55" s="24"/>
      <c r="DBV55" s="24"/>
      <c r="DBW55" s="24"/>
      <c r="DBX55" s="24"/>
      <c r="DBY55" s="24"/>
      <c r="DBZ55" s="24"/>
      <c r="DCA55" s="24"/>
      <c r="DCB55" s="24"/>
      <c r="DCC55" s="24"/>
      <c r="DCD55" s="24"/>
      <c r="DCE55" s="24"/>
      <c r="DCF55" s="24"/>
      <c r="DCG55" s="24"/>
      <c r="DCH55" s="24"/>
      <c r="DCI55" s="24"/>
      <c r="DCJ55" s="24"/>
      <c r="DCK55" s="24"/>
      <c r="DCL55" s="24"/>
      <c r="DCM55" s="24"/>
      <c r="DCN55" s="24"/>
      <c r="DCO55" s="24"/>
      <c r="DCP55" s="24"/>
      <c r="DCQ55" s="24"/>
      <c r="DCR55" s="24"/>
      <c r="DCS55" s="24"/>
      <c r="DCT55" s="24"/>
      <c r="DCU55" s="24"/>
      <c r="DCV55" s="24"/>
      <c r="DCW55" s="24"/>
      <c r="DCX55" s="24"/>
      <c r="DCY55" s="24"/>
      <c r="DCZ55" s="24"/>
      <c r="DDA55" s="24"/>
      <c r="DDB55" s="24"/>
      <c r="DDC55" s="24"/>
      <c r="DDD55" s="24"/>
      <c r="DDE55" s="24"/>
      <c r="DDF55" s="24"/>
      <c r="DDG55" s="24"/>
      <c r="DDH55" s="24"/>
      <c r="DDI55" s="24"/>
      <c r="DDJ55" s="24"/>
      <c r="DDK55" s="24"/>
      <c r="DDL55" s="24"/>
      <c r="DDM55" s="24"/>
      <c r="DDN55" s="24"/>
      <c r="DDO55" s="24"/>
      <c r="DDP55" s="24"/>
      <c r="DDQ55" s="24"/>
      <c r="DDR55" s="24"/>
      <c r="DDS55" s="24"/>
      <c r="DDT55" s="24"/>
      <c r="DDU55" s="24"/>
      <c r="DDV55" s="24"/>
      <c r="DDW55" s="24"/>
      <c r="DDX55" s="24"/>
      <c r="DDY55" s="24"/>
      <c r="DDZ55" s="24"/>
      <c r="DEA55" s="24"/>
      <c r="DEB55" s="24"/>
      <c r="DEC55" s="24"/>
      <c r="DED55" s="24"/>
      <c r="DEE55" s="24"/>
      <c r="DEF55" s="24"/>
      <c r="DEG55" s="24"/>
      <c r="DEH55" s="24"/>
      <c r="DEI55" s="24"/>
      <c r="DEJ55" s="24"/>
      <c r="DEK55" s="24"/>
      <c r="DEL55" s="24"/>
      <c r="DEM55" s="24"/>
      <c r="DEN55" s="24"/>
      <c r="DEO55" s="24"/>
      <c r="DEP55" s="24"/>
      <c r="DEQ55" s="24"/>
      <c r="DER55" s="24"/>
      <c r="DES55" s="24"/>
      <c r="DET55" s="24"/>
      <c r="DEU55" s="24"/>
      <c r="DEV55" s="24"/>
      <c r="DEW55" s="24"/>
      <c r="DEX55" s="24"/>
      <c r="DEY55" s="24"/>
      <c r="DEZ55" s="24"/>
      <c r="DFA55" s="24"/>
      <c r="DFB55" s="24"/>
      <c r="DFC55" s="24"/>
      <c r="DFD55" s="24"/>
      <c r="DFE55" s="24"/>
      <c r="DFF55" s="24"/>
      <c r="DFG55" s="24"/>
      <c r="DFH55" s="24"/>
      <c r="DFI55" s="24"/>
      <c r="DFJ55" s="24"/>
      <c r="DFK55" s="24"/>
      <c r="DFL55" s="24"/>
      <c r="DFM55" s="24"/>
      <c r="DFN55" s="24"/>
      <c r="DFO55" s="24"/>
      <c r="DFP55" s="24"/>
      <c r="DFQ55" s="24"/>
      <c r="DFR55" s="24"/>
      <c r="DFS55" s="24"/>
      <c r="DFT55" s="24"/>
      <c r="DFU55" s="24"/>
      <c r="DFV55" s="24"/>
      <c r="DFW55" s="24"/>
      <c r="DFX55" s="24"/>
      <c r="DFY55" s="24"/>
      <c r="DFZ55" s="24"/>
      <c r="DGA55" s="24"/>
      <c r="DGB55" s="24"/>
      <c r="DGC55" s="24"/>
      <c r="DGD55" s="24"/>
      <c r="DGE55" s="24"/>
      <c r="DGF55" s="24"/>
      <c r="DGG55" s="24"/>
      <c r="DGH55" s="24"/>
      <c r="DGI55" s="24"/>
      <c r="DGJ55" s="24"/>
      <c r="DGK55" s="24"/>
      <c r="DGL55" s="24"/>
      <c r="DGM55" s="24"/>
      <c r="DGN55" s="24"/>
      <c r="DGO55" s="24"/>
      <c r="DGP55" s="24"/>
      <c r="DGQ55" s="24"/>
      <c r="DGR55" s="24"/>
      <c r="DGS55" s="24"/>
      <c r="DGT55" s="24"/>
      <c r="DGU55" s="24"/>
      <c r="DGV55" s="24"/>
      <c r="DGW55" s="24"/>
      <c r="DGX55" s="24"/>
      <c r="DGY55" s="24"/>
      <c r="DGZ55" s="24"/>
      <c r="DHA55" s="24"/>
      <c r="DHB55" s="24"/>
      <c r="DHC55" s="24"/>
      <c r="DHD55" s="24"/>
      <c r="DHE55" s="24"/>
      <c r="DHF55" s="24"/>
      <c r="DHG55" s="24"/>
      <c r="DHH55" s="24"/>
      <c r="DHI55" s="24"/>
      <c r="DHJ55" s="24"/>
      <c r="DHK55" s="24"/>
      <c r="DHL55" s="24"/>
      <c r="DHM55" s="24"/>
      <c r="DHN55" s="24"/>
      <c r="DHO55" s="24"/>
      <c r="DHP55" s="24"/>
      <c r="DHQ55" s="24"/>
      <c r="DHR55" s="24"/>
      <c r="DHS55" s="24"/>
      <c r="DHT55" s="24"/>
      <c r="DHU55" s="24"/>
      <c r="DHV55" s="24"/>
      <c r="DHW55" s="24"/>
      <c r="DHX55" s="24"/>
      <c r="DHY55" s="24"/>
      <c r="DHZ55" s="24"/>
      <c r="DIA55" s="24"/>
      <c r="DIB55" s="24"/>
      <c r="DIC55" s="24"/>
      <c r="DID55" s="24"/>
      <c r="DIE55" s="24"/>
      <c r="DIF55" s="24"/>
      <c r="DIG55" s="24"/>
      <c r="DIH55" s="24"/>
      <c r="DII55" s="24"/>
      <c r="DIJ55" s="24"/>
      <c r="DIK55" s="24"/>
      <c r="DIL55" s="24"/>
      <c r="DIM55" s="24"/>
      <c r="DIN55" s="24"/>
      <c r="DIO55" s="24"/>
      <c r="DIP55" s="24"/>
      <c r="DIQ55" s="24"/>
      <c r="DIR55" s="24"/>
      <c r="DIS55" s="24"/>
      <c r="DIT55" s="24"/>
      <c r="DIU55" s="24"/>
      <c r="DIV55" s="24"/>
      <c r="DIW55" s="24"/>
      <c r="DIX55" s="24"/>
      <c r="DIY55" s="24"/>
      <c r="DIZ55" s="24"/>
      <c r="DJA55" s="24"/>
      <c r="DJB55" s="24"/>
      <c r="DJC55" s="24"/>
      <c r="DJD55" s="24"/>
      <c r="DJE55" s="24"/>
      <c r="DJF55" s="24"/>
      <c r="DJG55" s="24"/>
      <c r="DJH55" s="24"/>
      <c r="DJI55" s="24"/>
      <c r="DJJ55" s="24"/>
      <c r="DJK55" s="24"/>
      <c r="DJL55" s="24"/>
      <c r="DJM55" s="24"/>
      <c r="DJN55" s="24"/>
      <c r="DJO55" s="24"/>
      <c r="DJP55" s="24"/>
      <c r="DJQ55" s="24"/>
      <c r="DJR55" s="24"/>
      <c r="DJS55" s="24"/>
      <c r="DJT55" s="24"/>
      <c r="DJU55" s="24"/>
      <c r="DJV55" s="24"/>
      <c r="DJW55" s="24"/>
      <c r="DJX55" s="24"/>
      <c r="DJY55" s="24"/>
      <c r="DJZ55" s="24"/>
      <c r="DKA55" s="24"/>
      <c r="DKB55" s="24"/>
      <c r="DKC55" s="24"/>
      <c r="DKD55" s="24"/>
      <c r="DKE55" s="24"/>
      <c r="DKF55" s="24"/>
      <c r="DKG55" s="24"/>
      <c r="DKH55" s="24"/>
      <c r="DKI55" s="24"/>
      <c r="DKJ55" s="24"/>
      <c r="DKK55" s="24"/>
      <c r="DKL55" s="24"/>
      <c r="DKM55" s="24"/>
      <c r="DKN55" s="24"/>
      <c r="DKO55" s="24"/>
      <c r="DKP55" s="24"/>
      <c r="DKQ55" s="24"/>
      <c r="DKR55" s="24"/>
      <c r="DKS55" s="24"/>
      <c r="DKT55" s="24"/>
      <c r="DKU55" s="24"/>
      <c r="DKV55" s="24"/>
      <c r="DKW55" s="24"/>
      <c r="DKX55" s="24"/>
      <c r="DKY55" s="24"/>
      <c r="DKZ55" s="24"/>
      <c r="DLA55" s="24"/>
      <c r="DLB55" s="24"/>
      <c r="DLC55" s="24"/>
      <c r="DLD55" s="24"/>
      <c r="DLE55" s="24"/>
      <c r="DLF55" s="24"/>
      <c r="DLG55" s="24"/>
      <c r="DLH55" s="24"/>
      <c r="DLI55" s="24"/>
      <c r="DLJ55" s="24"/>
      <c r="DLK55" s="24"/>
      <c r="DLL55" s="24"/>
      <c r="DLM55" s="24"/>
      <c r="DLN55" s="24"/>
      <c r="DLO55" s="24"/>
      <c r="DLP55" s="24"/>
      <c r="DLQ55" s="24"/>
      <c r="DLR55" s="24"/>
      <c r="DLS55" s="24"/>
      <c r="DLT55" s="24"/>
      <c r="DLU55" s="24"/>
      <c r="DLV55" s="24"/>
      <c r="DLW55" s="24"/>
      <c r="DLX55" s="24"/>
      <c r="DLY55" s="24"/>
      <c r="DLZ55" s="24"/>
      <c r="DMA55" s="24"/>
      <c r="DMB55" s="24"/>
      <c r="DMC55" s="24"/>
      <c r="DMD55" s="24"/>
      <c r="DME55" s="24"/>
      <c r="DMF55" s="24"/>
      <c r="DMG55" s="24"/>
      <c r="DMH55" s="24"/>
      <c r="DMI55" s="24"/>
      <c r="DMJ55" s="24"/>
      <c r="DMK55" s="24"/>
      <c r="DML55" s="24"/>
      <c r="DMM55" s="24"/>
      <c r="DMN55" s="24"/>
      <c r="DMO55" s="24"/>
      <c r="DMP55" s="24"/>
      <c r="DMQ55" s="24"/>
      <c r="DMR55" s="24"/>
      <c r="DMS55" s="24"/>
      <c r="DMT55" s="24"/>
      <c r="DMU55" s="24"/>
      <c r="DMV55" s="24"/>
      <c r="DMW55" s="24"/>
      <c r="DMX55" s="24"/>
      <c r="DMY55" s="24"/>
      <c r="DMZ55" s="24"/>
      <c r="DNA55" s="24"/>
      <c r="DNB55" s="24"/>
      <c r="DNC55" s="24"/>
      <c r="DND55" s="24"/>
      <c r="DNE55" s="24"/>
      <c r="DNF55" s="24"/>
      <c r="DNG55" s="24"/>
      <c r="DNH55" s="24"/>
      <c r="DNI55" s="24"/>
      <c r="DNJ55" s="24"/>
      <c r="DNK55" s="24"/>
      <c r="DNL55" s="24"/>
      <c r="DNM55" s="24"/>
      <c r="DNN55" s="24"/>
      <c r="DNO55" s="24"/>
      <c r="DNP55" s="24"/>
      <c r="DNQ55" s="24"/>
      <c r="DNR55" s="24"/>
      <c r="DNS55" s="24"/>
      <c r="DNT55" s="24"/>
      <c r="DNU55" s="24"/>
      <c r="DNV55" s="24"/>
      <c r="DNW55" s="24"/>
      <c r="DNX55" s="24"/>
      <c r="DNY55" s="24"/>
      <c r="DNZ55" s="24"/>
      <c r="DOA55" s="24"/>
      <c r="DOB55" s="24"/>
      <c r="DOC55" s="24"/>
      <c r="DOD55" s="24"/>
      <c r="DOE55" s="24"/>
      <c r="DOF55" s="24"/>
      <c r="DOG55" s="24"/>
      <c r="DOH55" s="24"/>
      <c r="DOI55" s="24"/>
      <c r="DOJ55" s="24"/>
      <c r="DOK55" s="24"/>
      <c r="DOL55" s="24"/>
      <c r="DOM55" s="24"/>
      <c r="DON55" s="24"/>
      <c r="DOO55" s="24"/>
      <c r="DOP55" s="24"/>
      <c r="DOQ55" s="24"/>
      <c r="DOR55" s="24"/>
      <c r="DOS55" s="24"/>
      <c r="DOT55" s="24"/>
      <c r="DOU55" s="24"/>
      <c r="DOV55" s="24"/>
      <c r="DOW55" s="24"/>
      <c r="DOX55" s="24"/>
      <c r="DOY55" s="24"/>
      <c r="DOZ55" s="24"/>
      <c r="DPA55" s="24"/>
      <c r="DPB55" s="24"/>
      <c r="DPC55" s="24"/>
      <c r="DPD55" s="24"/>
      <c r="DPE55" s="24"/>
      <c r="DPF55" s="24"/>
      <c r="DPG55" s="24"/>
      <c r="DPH55" s="24"/>
      <c r="DPI55" s="24"/>
      <c r="DPJ55" s="24"/>
      <c r="DPK55" s="24"/>
      <c r="DPL55" s="24"/>
      <c r="DPM55" s="24"/>
      <c r="DPN55" s="24"/>
      <c r="DPO55" s="24"/>
      <c r="DPP55" s="24"/>
      <c r="DPQ55" s="24"/>
      <c r="DPR55" s="24"/>
      <c r="DPS55" s="24"/>
      <c r="DPT55" s="24"/>
      <c r="DPU55" s="24"/>
      <c r="DPV55" s="24"/>
      <c r="DPW55" s="24"/>
      <c r="DPX55" s="24"/>
      <c r="DPY55" s="24"/>
      <c r="DPZ55" s="24"/>
      <c r="DQA55" s="24"/>
      <c r="DQB55" s="24"/>
      <c r="DQC55" s="24"/>
      <c r="DQD55" s="24"/>
      <c r="DQE55" s="24"/>
      <c r="DQF55" s="24"/>
      <c r="DQG55" s="24"/>
      <c r="DQH55" s="24"/>
      <c r="DQI55" s="24"/>
      <c r="DQJ55" s="24"/>
      <c r="DQK55" s="24"/>
      <c r="DQL55" s="24"/>
      <c r="DQM55" s="24"/>
      <c r="DQN55" s="24"/>
      <c r="DQO55" s="24"/>
      <c r="DQP55" s="24"/>
      <c r="DQQ55" s="24"/>
      <c r="DQR55" s="24"/>
      <c r="DQS55" s="24"/>
      <c r="DQT55" s="24"/>
      <c r="DQU55" s="24"/>
      <c r="DQV55" s="24"/>
      <c r="DQW55" s="24"/>
      <c r="DQX55" s="24"/>
      <c r="DQY55" s="24"/>
      <c r="DQZ55" s="24"/>
      <c r="DRA55" s="24"/>
      <c r="DRB55" s="24"/>
      <c r="DRC55" s="24"/>
      <c r="DRD55" s="24"/>
      <c r="DRE55" s="24"/>
      <c r="DRF55" s="24"/>
      <c r="DRG55" s="24"/>
      <c r="DRH55" s="24"/>
      <c r="DRI55" s="24"/>
      <c r="DRJ55" s="24"/>
      <c r="DRK55" s="24"/>
      <c r="DRL55" s="24"/>
      <c r="DRM55" s="24"/>
      <c r="DRN55" s="24"/>
      <c r="DRO55" s="24"/>
      <c r="DRP55" s="24"/>
      <c r="DRQ55" s="24"/>
      <c r="DRR55" s="24"/>
      <c r="DRS55" s="24"/>
      <c r="DRT55" s="24"/>
      <c r="DRU55" s="24"/>
      <c r="DRV55" s="24"/>
      <c r="DRW55" s="24"/>
      <c r="DRX55" s="24"/>
      <c r="DRY55" s="24"/>
      <c r="DRZ55" s="24"/>
      <c r="DSA55" s="24"/>
      <c r="DSB55" s="24"/>
      <c r="DSC55" s="24"/>
      <c r="DSD55" s="24"/>
      <c r="DSE55" s="24"/>
      <c r="DSF55" s="24"/>
      <c r="DSG55" s="24"/>
      <c r="DSH55" s="24"/>
      <c r="DSI55" s="24"/>
      <c r="DSJ55" s="24"/>
      <c r="DSK55" s="24"/>
      <c r="DSL55" s="24"/>
      <c r="DSM55" s="24"/>
      <c r="DSN55" s="24"/>
      <c r="DSO55" s="24"/>
      <c r="DSP55" s="24"/>
      <c r="DSQ55" s="24"/>
      <c r="DSR55" s="24"/>
      <c r="DSS55" s="24"/>
      <c r="DST55" s="24"/>
      <c r="DSU55" s="24"/>
      <c r="DSV55" s="24"/>
      <c r="DSW55" s="24"/>
      <c r="DSX55" s="24"/>
      <c r="DSY55" s="24"/>
      <c r="DSZ55" s="24"/>
      <c r="DTA55" s="24"/>
      <c r="DTB55" s="24"/>
      <c r="DTC55" s="24"/>
      <c r="DTD55" s="24"/>
      <c r="DTE55" s="24"/>
      <c r="DTF55" s="24"/>
      <c r="DTG55" s="24"/>
      <c r="DTH55" s="24"/>
      <c r="DTI55" s="24"/>
      <c r="DTJ55" s="24"/>
      <c r="DTK55" s="24"/>
      <c r="DTL55" s="24"/>
      <c r="DTM55" s="24"/>
      <c r="DTN55" s="24"/>
      <c r="DTO55" s="24"/>
      <c r="DTP55" s="24"/>
      <c r="DTQ55" s="24"/>
      <c r="DTR55" s="24"/>
      <c r="DTS55" s="24"/>
      <c r="DTT55" s="24"/>
      <c r="DTU55" s="24"/>
      <c r="DTV55" s="24"/>
      <c r="DTW55" s="24"/>
      <c r="DTX55" s="24"/>
      <c r="DTY55" s="24"/>
      <c r="DTZ55" s="24"/>
      <c r="DUA55" s="24"/>
      <c r="DUB55" s="24"/>
      <c r="DUC55" s="24"/>
      <c r="DUD55" s="24"/>
      <c r="DUE55" s="24"/>
      <c r="DUF55" s="24"/>
      <c r="DUG55" s="24"/>
      <c r="DUH55" s="24"/>
      <c r="DUI55" s="24"/>
      <c r="DUJ55" s="24"/>
      <c r="DUK55" s="24"/>
      <c r="DUL55" s="24"/>
      <c r="DUM55" s="24"/>
      <c r="DUN55" s="24"/>
      <c r="DUO55" s="24"/>
      <c r="DUP55" s="24"/>
      <c r="DUQ55" s="24"/>
      <c r="DUR55" s="24"/>
      <c r="DUS55" s="24"/>
      <c r="DUT55" s="24"/>
      <c r="DUU55" s="24"/>
      <c r="DUV55" s="24"/>
      <c r="DUW55" s="24"/>
      <c r="DUX55" s="24"/>
      <c r="DUY55" s="24"/>
      <c r="DUZ55" s="24"/>
      <c r="DVA55" s="24"/>
      <c r="DVB55" s="24"/>
      <c r="DVC55" s="24"/>
      <c r="DVD55" s="24"/>
      <c r="DVE55" s="24"/>
      <c r="DVF55" s="24"/>
      <c r="DVG55" s="24"/>
      <c r="DVH55" s="24"/>
      <c r="DVI55" s="24"/>
      <c r="DVJ55" s="24"/>
      <c r="DVK55" s="24"/>
      <c r="DVL55" s="24"/>
      <c r="DVM55" s="24"/>
      <c r="DVN55" s="24"/>
      <c r="DVO55" s="24"/>
      <c r="DVP55" s="24"/>
      <c r="DVQ55" s="24"/>
      <c r="DVR55" s="24"/>
      <c r="DVS55" s="24"/>
      <c r="DVT55" s="24"/>
      <c r="DVU55" s="24"/>
      <c r="DVV55" s="24"/>
      <c r="DVW55" s="24"/>
      <c r="DVX55" s="24"/>
      <c r="DVY55" s="24"/>
      <c r="DVZ55" s="24"/>
      <c r="DWA55" s="24"/>
      <c r="DWB55" s="24"/>
      <c r="DWC55" s="24"/>
      <c r="DWD55" s="24"/>
      <c r="DWE55" s="24"/>
      <c r="DWF55" s="24"/>
      <c r="DWG55" s="24"/>
      <c r="DWH55" s="24"/>
      <c r="DWI55" s="24"/>
      <c r="DWJ55" s="24"/>
      <c r="DWK55" s="24"/>
      <c r="DWL55" s="24"/>
      <c r="DWM55" s="24"/>
      <c r="DWN55" s="24"/>
      <c r="DWO55" s="24"/>
      <c r="DWP55" s="24"/>
      <c r="DWQ55" s="24"/>
      <c r="DWR55" s="24"/>
      <c r="DWS55" s="24"/>
      <c r="DWT55" s="24"/>
      <c r="DWU55" s="24"/>
      <c r="DWV55" s="24"/>
      <c r="DWW55" s="24"/>
      <c r="DWX55" s="24"/>
      <c r="DWY55" s="24"/>
      <c r="DWZ55" s="24"/>
      <c r="DXA55" s="24"/>
      <c r="DXB55" s="24"/>
      <c r="DXC55" s="24"/>
      <c r="DXD55" s="24"/>
      <c r="DXE55" s="24"/>
      <c r="DXF55" s="24"/>
      <c r="DXG55" s="24"/>
      <c r="DXH55" s="24"/>
      <c r="DXI55" s="24"/>
      <c r="DXJ55" s="24"/>
      <c r="DXK55" s="24"/>
      <c r="DXL55" s="24"/>
      <c r="DXM55" s="24"/>
      <c r="DXN55" s="24"/>
      <c r="DXO55" s="24"/>
      <c r="DXP55" s="24"/>
      <c r="DXQ55" s="24"/>
      <c r="DXR55" s="24"/>
      <c r="DXS55" s="24"/>
      <c r="DXT55" s="24"/>
      <c r="DXU55" s="24"/>
      <c r="DXV55" s="24"/>
      <c r="DXW55" s="24"/>
      <c r="DXX55" s="24"/>
      <c r="DXY55" s="24"/>
      <c r="DXZ55" s="24"/>
      <c r="DYA55" s="24"/>
      <c r="DYB55" s="24"/>
      <c r="DYC55" s="24"/>
      <c r="DYD55" s="24"/>
      <c r="DYE55" s="24"/>
      <c r="DYF55" s="24"/>
      <c r="DYG55" s="24"/>
      <c r="DYH55" s="24"/>
      <c r="DYI55" s="24"/>
      <c r="DYJ55" s="24"/>
      <c r="DYK55" s="24"/>
      <c r="DYL55" s="24"/>
      <c r="DYM55" s="24"/>
      <c r="DYN55" s="24"/>
      <c r="DYO55" s="24"/>
      <c r="DYP55" s="24"/>
      <c r="DYQ55" s="24"/>
      <c r="DYR55" s="24"/>
      <c r="DYS55" s="24"/>
      <c r="DYT55" s="24"/>
      <c r="DYU55" s="24"/>
      <c r="DYV55" s="24"/>
      <c r="DYW55" s="24"/>
      <c r="DYX55" s="24"/>
      <c r="DYY55" s="24"/>
      <c r="DYZ55" s="24"/>
      <c r="DZA55" s="24"/>
      <c r="DZB55" s="24"/>
      <c r="DZC55" s="24"/>
      <c r="DZD55" s="24"/>
      <c r="DZE55" s="24"/>
      <c r="DZF55" s="24"/>
      <c r="DZG55" s="24"/>
      <c r="DZH55" s="24"/>
      <c r="DZI55" s="24"/>
      <c r="DZJ55" s="24"/>
      <c r="DZK55" s="24"/>
      <c r="DZL55" s="24"/>
      <c r="DZM55" s="24"/>
      <c r="DZN55" s="24"/>
      <c r="DZO55" s="24"/>
      <c r="DZP55" s="24"/>
      <c r="DZQ55" s="24"/>
      <c r="DZR55" s="24"/>
      <c r="DZS55" s="24"/>
      <c r="DZT55" s="24"/>
      <c r="DZU55" s="24"/>
      <c r="DZV55" s="24"/>
      <c r="DZW55" s="24"/>
      <c r="DZX55" s="24"/>
      <c r="DZY55" s="24"/>
      <c r="DZZ55" s="24"/>
      <c r="EAA55" s="24"/>
      <c r="EAB55" s="24"/>
      <c r="EAC55" s="24"/>
      <c r="EAD55" s="24"/>
      <c r="EAE55" s="24"/>
      <c r="EAF55" s="24"/>
      <c r="EAG55" s="24"/>
      <c r="EAH55" s="24"/>
      <c r="EAI55" s="24"/>
      <c r="EAJ55" s="24"/>
      <c r="EAK55" s="24"/>
      <c r="EAL55" s="24"/>
      <c r="EAM55" s="24"/>
      <c r="EAN55" s="24"/>
      <c r="EAO55" s="24"/>
      <c r="EAP55" s="24"/>
      <c r="EAQ55" s="24"/>
      <c r="EAR55" s="24"/>
      <c r="EAS55" s="24"/>
      <c r="EAT55" s="24"/>
      <c r="EAU55" s="24"/>
      <c r="EAV55" s="24"/>
      <c r="EAW55" s="24"/>
      <c r="EAX55" s="24"/>
      <c r="EAY55" s="24"/>
      <c r="EAZ55" s="24"/>
      <c r="EBA55" s="24"/>
      <c r="EBB55" s="24"/>
      <c r="EBC55" s="24"/>
      <c r="EBD55" s="24"/>
      <c r="EBE55" s="24"/>
      <c r="EBF55" s="24"/>
      <c r="EBG55" s="24"/>
      <c r="EBH55" s="24"/>
      <c r="EBI55" s="24"/>
      <c r="EBJ55" s="24"/>
      <c r="EBK55" s="24"/>
      <c r="EBL55" s="24"/>
      <c r="EBM55" s="24"/>
      <c r="EBN55" s="24"/>
      <c r="EBO55" s="24"/>
      <c r="EBP55" s="24"/>
      <c r="EBQ55" s="24"/>
      <c r="EBR55" s="24"/>
      <c r="EBS55" s="24"/>
      <c r="EBT55" s="24"/>
      <c r="EBU55" s="24"/>
      <c r="EBV55" s="24"/>
      <c r="EBW55" s="24"/>
      <c r="EBX55" s="24"/>
      <c r="EBY55" s="24"/>
      <c r="EBZ55" s="24"/>
      <c r="ECA55" s="24"/>
      <c r="ECB55" s="24"/>
      <c r="ECC55" s="24"/>
      <c r="ECD55" s="24"/>
      <c r="ECE55" s="24"/>
      <c r="ECF55" s="24"/>
      <c r="ECG55" s="24"/>
      <c r="ECH55" s="24"/>
      <c r="ECI55" s="24"/>
      <c r="ECJ55" s="24"/>
      <c r="ECK55" s="24"/>
      <c r="ECL55" s="24"/>
      <c r="ECM55" s="24"/>
      <c r="ECN55" s="24"/>
      <c r="ECO55" s="24"/>
      <c r="ECP55" s="24"/>
      <c r="ECQ55" s="24"/>
      <c r="ECR55" s="24"/>
      <c r="ECS55" s="24"/>
      <c r="ECT55" s="24"/>
      <c r="ECU55" s="24"/>
      <c r="ECV55" s="24"/>
      <c r="ECW55" s="24"/>
      <c r="ECX55" s="24"/>
      <c r="ECY55" s="24"/>
      <c r="ECZ55" s="24"/>
      <c r="EDA55" s="24"/>
      <c r="EDB55" s="24"/>
      <c r="EDC55" s="24"/>
      <c r="EDD55" s="24"/>
      <c r="EDE55" s="24"/>
      <c r="EDF55" s="24"/>
      <c r="EDG55" s="24"/>
      <c r="EDH55" s="24"/>
      <c r="EDI55" s="24"/>
      <c r="EDJ55" s="24"/>
      <c r="EDK55" s="24"/>
      <c r="EDL55" s="24"/>
      <c r="EDM55" s="24"/>
      <c r="EDN55" s="24"/>
      <c r="EDO55" s="24"/>
      <c r="EDP55" s="24"/>
      <c r="EDQ55" s="24"/>
      <c r="EDR55" s="24"/>
      <c r="EDS55" s="24"/>
      <c r="EDT55" s="24"/>
      <c r="EDU55" s="24"/>
      <c r="EDV55" s="24"/>
      <c r="EDW55" s="24"/>
      <c r="EDX55" s="24"/>
      <c r="EDY55" s="24"/>
      <c r="EDZ55" s="24"/>
      <c r="EEA55" s="24"/>
      <c r="EEB55" s="24"/>
      <c r="EEC55" s="24"/>
      <c r="EED55" s="24"/>
      <c r="EEE55" s="24"/>
      <c r="EEF55" s="24"/>
      <c r="EEG55" s="24"/>
      <c r="EEH55" s="24"/>
      <c r="EEI55" s="24"/>
      <c r="EEJ55" s="24"/>
      <c r="EEK55" s="24"/>
      <c r="EEL55" s="24"/>
      <c r="EEM55" s="24"/>
      <c r="EEN55" s="24"/>
      <c r="EEO55" s="24"/>
      <c r="EEP55" s="24"/>
      <c r="EEQ55" s="24"/>
      <c r="EER55" s="24"/>
      <c r="EES55" s="24"/>
      <c r="EET55" s="24"/>
      <c r="EEU55" s="24"/>
      <c r="EEV55" s="24"/>
      <c r="EEW55" s="24"/>
      <c r="EEX55" s="24"/>
      <c r="EEY55" s="24"/>
      <c r="EEZ55" s="24"/>
      <c r="EFA55" s="24"/>
      <c r="EFB55" s="24"/>
      <c r="EFC55" s="24"/>
      <c r="EFD55" s="24"/>
      <c r="EFE55" s="24"/>
      <c r="EFF55" s="24"/>
    </row>
    <row r="56" spans="2:3542" ht="67.150000000000006" customHeight="1" x14ac:dyDescent="0.3">
      <c r="B56" s="533" t="s">
        <v>213</v>
      </c>
      <c r="C56" s="578" t="s">
        <v>245</v>
      </c>
      <c r="D56" s="579"/>
      <c r="E56" s="578" t="s">
        <v>243</v>
      </c>
      <c r="F56" s="579"/>
      <c r="G56" s="48" t="s">
        <v>218</v>
      </c>
    </row>
    <row r="57" spans="2:3542" ht="14.45" customHeight="1" x14ac:dyDescent="0.3">
      <c r="B57" s="515" t="s">
        <v>229</v>
      </c>
      <c r="C57" s="616">
        <f>C58+C59</f>
        <v>977277.55715279805</v>
      </c>
      <c r="D57" s="617"/>
      <c r="E57" s="616">
        <f>E58+E59</f>
        <v>516022720.97978485</v>
      </c>
      <c r="F57" s="617"/>
      <c r="G57" s="531">
        <f>IFERROR(E57/C57,"-")</f>
        <v>528.02063978954584</v>
      </c>
    </row>
    <row r="58" spans="2:3542" ht="14.45" customHeight="1" x14ac:dyDescent="0.3">
      <c r="B58" s="517" t="s">
        <v>230</v>
      </c>
      <c r="C58" s="618">
        <v>257144.14179450041</v>
      </c>
      <c r="D58" s="619"/>
      <c r="E58" s="618">
        <v>138001775.33266518</v>
      </c>
      <c r="F58" s="619"/>
      <c r="G58" s="521">
        <f>IFERROR(E58/C58,"-")</f>
        <v>536.6708896014859</v>
      </c>
    </row>
    <row r="59" spans="2:3542" ht="14.45" customHeight="1" x14ac:dyDescent="0.3">
      <c r="B59" s="517" t="s">
        <v>231</v>
      </c>
      <c r="C59" s="618">
        <v>720133.41535829764</v>
      </c>
      <c r="D59" s="619"/>
      <c r="E59" s="618">
        <v>378020945.64711964</v>
      </c>
      <c r="F59" s="619"/>
      <c r="G59" s="521">
        <f>IFERROR(E59/C59,"-")</f>
        <v>524.93182177782683</v>
      </c>
    </row>
    <row r="60" spans="2:3542" x14ac:dyDescent="0.3">
      <c r="B60" s="515" t="s">
        <v>232</v>
      </c>
      <c r="C60" s="620">
        <v>13848.915782446997</v>
      </c>
      <c r="D60" s="621"/>
      <c r="E60" s="620">
        <v>8426274.6736795306</v>
      </c>
      <c r="F60" s="621"/>
      <c r="G60" s="531">
        <f t="shared" ref="G60" si="11">IFERROR(E60/C60,"-")</f>
        <v>608.44291394706374</v>
      </c>
    </row>
    <row r="61" spans="2:3542" x14ac:dyDescent="0.3">
      <c r="B61" s="543" t="s">
        <v>233</v>
      </c>
      <c r="C61" s="622">
        <f>C57+C60</f>
        <v>991126.47293524502</v>
      </c>
      <c r="D61" s="623"/>
      <c r="E61" s="622">
        <f>E57+E60</f>
        <v>524448995.65346438</v>
      </c>
      <c r="F61" s="623"/>
      <c r="G61" s="540">
        <f>IFERROR(E61/C61,"-")</f>
        <v>529.14437256457893</v>
      </c>
    </row>
    <row r="62" spans="2:3542" s="526" customFormat="1" ht="17.25" customHeight="1" x14ac:dyDescent="0.3">
      <c r="B62" s="611" t="s">
        <v>246</v>
      </c>
      <c r="C62" s="611"/>
      <c r="D62" s="611"/>
      <c r="E62" s="611"/>
      <c r="F62" s="611"/>
      <c r="G62" s="611"/>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c r="LX62" s="24"/>
      <c r="LY62" s="24"/>
      <c r="LZ62" s="24"/>
      <c r="MA62" s="24"/>
      <c r="MB62" s="24"/>
      <c r="MC62" s="24"/>
      <c r="MD62" s="24"/>
      <c r="ME62" s="24"/>
      <c r="MF62" s="24"/>
      <c r="MG62" s="24"/>
      <c r="MH62" s="24"/>
      <c r="MI62" s="24"/>
      <c r="MJ62" s="24"/>
      <c r="MK62" s="24"/>
      <c r="ML62" s="24"/>
      <c r="MM62" s="24"/>
      <c r="MN62" s="24"/>
      <c r="MO62" s="24"/>
      <c r="MP62" s="24"/>
      <c r="MQ62" s="24"/>
      <c r="MR62" s="24"/>
      <c r="MS62" s="24"/>
      <c r="MT62" s="24"/>
      <c r="MU62" s="24"/>
      <c r="MV62" s="24"/>
      <c r="MW62" s="24"/>
      <c r="MX62" s="24"/>
      <c r="MY62" s="24"/>
      <c r="MZ62" s="24"/>
      <c r="NA62" s="24"/>
      <c r="NB62" s="24"/>
      <c r="NC62" s="24"/>
      <c r="ND62" s="24"/>
      <c r="NE62" s="24"/>
      <c r="NF62" s="24"/>
      <c r="NG62" s="24"/>
      <c r="NH62" s="24"/>
      <c r="NI62" s="24"/>
      <c r="NJ62" s="24"/>
      <c r="NK62" s="24"/>
      <c r="NL62" s="24"/>
      <c r="NM62" s="24"/>
      <c r="NN62" s="24"/>
      <c r="NO62" s="24"/>
      <c r="NP62" s="24"/>
      <c r="NQ62" s="24"/>
      <c r="NR62" s="24"/>
      <c r="NS62" s="24"/>
      <c r="NT62" s="24"/>
      <c r="NU62" s="24"/>
      <c r="NV62" s="24"/>
      <c r="NW62" s="24"/>
      <c r="NX62" s="24"/>
      <c r="NY62" s="24"/>
      <c r="NZ62" s="24"/>
      <c r="OA62" s="24"/>
      <c r="OB62" s="24"/>
      <c r="OC62" s="24"/>
      <c r="OD62" s="24"/>
      <c r="OE62" s="24"/>
      <c r="OF62" s="24"/>
      <c r="OG62" s="24"/>
      <c r="OH62" s="24"/>
      <c r="OI62" s="24"/>
      <c r="OJ62" s="24"/>
      <c r="OK62" s="24"/>
      <c r="OL62" s="24"/>
      <c r="OM62" s="24"/>
      <c r="ON62" s="24"/>
      <c r="OO62" s="24"/>
      <c r="OP62" s="24"/>
      <c r="OQ62" s="24"/>
      <c r="OR62" s="24"/>
      <c r="OS62" s="24"/>
      <c r="OT62" s="24"/>
      <c r="OU62" s="24"/>
      <c r="OV62" s="24"/>
      <c r="OW62" s="24"/>
      <c r="OX62" s="24"/>
      <c r="OY62" s="24"/>
      <c r="OZ62" s="24"/>
      <c r="PA62" s="24"/>
      <c r="PB62" s="24"/>
      <c r="PC62" s="24"/>
      <c r="PD62" s="24"/>
      <c r="PE62" s="24"/>
      <c r="PF62" s="24"/>
      <c r="PG62" s="24"/>
      <c r="PH62" s="24"/>
      <c r="PI62" s="24"/>
      <c r="PJ62" s="24"/>
      <c r="PK62" s="24"/>
      <c r="PL62" s="24"/>
      <c r="PM62" s="24"/>
      <c r="PN62" s="24"/>
      <c r="PO62" s="24"/>
      <c r="PP62" s="24"/>
      <c r="PQ62" s="24"/>
      <c r="PR62" s="24"/>
      <c r="PS62" s="24"/>
      <c r="PT62" s="24"/>
      <c r="PU62" s="24"/>
      <c r="PV62" s="24"/>
      <c r="PW62" s="24"/>
      <c r="PX62" s="24"/>
      <c r="PY62" s="24"/>
      <c r="PZ62" s="24"/>
      <c r="QA62" s="24"/>
      <c r="QB62" s="24"/>
      <c r="QC62" s="24"/>
      <c r="QD62" s="24"/>
      <c r="QE62" s="24"/>
      <c r="QF62" s="24"/>
      <c r="QG62" s="24"/>
      <c r="QH62" s="24"/>
      <c r="QI62" s="24"/>
      <c r="QJ62" s="24"/>
      <c r="QK62" s="24"/>
      <c r="QL62" s="24"/>
      <c r="QM62" s="24"/>
      <c r="QN62" s="24"/>
      <c r="QO62" s="24"/>
      <c r="QP62" s="24"/>
      <c r="QQ62" s="24"/>
      <c r="QR62" s="24"/>
      <c r="QS62" s="24"/>
      <c r="QT62" s="24"/>
      <c r="QU62" s="24"/>
      <c r="QV62" s="24"/>
      <c r="QW62" s="24"/>
      <c r="QX62" s="24"/>
      <c r="QY62" s="24"/>
      <c r="QZ62" s="24"/>
      <c r="RA62" s="24"/>
      <c r="RB62" s="24"/>
      <c r="RC62" s="24"/>
      <c r="RD62" s="24"/>
      <c r="RE62" s="24"/>
      <c r="RF62" s="24"/>
      <c r="RG62" s="24"/>
      <c r="RH62" s="24"/>
      <c r="RI62" s="24"/>
      <c r="RJ62" s="24"/>
      <c r="RK62" s="24"/>
      <c r="RL62" s="24"/>
      <c r="RM62" s="24"/>
      <c r="RN62" s="24"/>
      <c r="RO62" s="24"/>
      <c r="RP62" s="24"/>
      <c r="RQ62" s="24"/>
      <c r="RR62" s="24"/>
      <c r="RS62" s="24"/>
      <c r="RT62" s="24"/>
      <c r="RU62" s="24"/>
      <c r="RV62" s="24"/>
      <c r="RW62" s="24"/>
      <c r="RX62" s="24"/>
      <c r="RY62" s="24"/>
      <c r="RZ62" s="24"/>
      <c r="SA62" s="24"/>
      <c r="SB62" s="24"/>
      <c r="SC62" s="24"/>
      <c r="SD62" s="24"/>
      <c r="SE62" s="24"/>
      <c r="SF62" s="24"/>
      <c r="SG62" s="24"/>
      <c r="SH62" s="24"/>
      <c r="SI62" s="24"/>
      <c r="SJ62" s="24"/>
      <c r="SK62" s="24"/>
      <c r="SL62" s="24"/>
      <c r="SM62" s="24"/>
      <c r="SN62" s="24"/>
      <c r="SO62" s="24"/>
      <c r="SP62" s="24"/>
      <c r="SQ62" s="24"/>
      <c r="SR62" s="24"/>
      <c r="SS62" s="24"/>
      <c r="ST62" s="24"/>
      <c r="SU62" s="24"/>
      <c r="SV62" s="24"/>
      <c r="SW62" s="24"/>
      <c r="SX62" s="24"/>
      <c r="SY62" s="24"/>
      <c r="SZ62" s="24"/>
      <c r="TA62" s="24"/>
      <c r="TB62" s="24"/>
      <c r="TC62" s="24"/>
      <c r="TD62" s="24"/>
      <c r="TE62" s="24"/>
      <c r="TF62" s="24"/>
      <c r="TG62" s="24"/>
      <c r="TH62" s="24"/>
      <c r="TI62" s="24"/>
      <c r="TJ62" s="24"/>
      <c r="TK62" s="24"/>
      <c r="TL62" s="24"/>
      <c r="TM62" s="24"/>
      <c r="TN62" s="24"/>
      <c r="TO62" s="24"/>
      <c r="TP62" s="24"/>
      <c r="TQ62" s="24"/>
      <c r="TR62" s="24"/>
      <c r="TS62" s="24"/>
      <c r="TT62" s="24"/>
      <c r="TU62" s="24"/>
      <c r="TV62" s="24"/>
      <c r="TW62" s="24"/>
      <c r="TX62" s="24"/>
      <c r="TY62" s="24"/>
      <c r="TZ62" s="24"/>
      <c r="UA62" s="24"/>
      <c r="UB62" s="24"/>
      <c r="UC62" s="24"/>
      <c r="UD62" s="24"/>
      <c r="UE62" s="24"/>
      <c r="UF62" s="24"/>
      <c r="UG62" s="24"/>
      <c r="UH62" s="24"/>
      <c r="UI62" s="24"/>
      <c r="UJ62" s="24"/>
      <c r="UK62" s="24"/>
      <c r="UL62" s="24"/>
      <c r="UM62" s="24"/>
      <c r="UN62" s="24"/>
      <c r="UO62" s="24"/>
      <c r="UP62" s="24"/>
      <c r="UQ62" s="24"/>
      <c r="UR62" s="24"/>
      <c r="US62" s="24"/>
      <c r="UT62" s="24"/>
      <c r="UU62" s="24"/>
      <c r="UV62" s="24"/>
      <c r="UW62" s="24"/>
      <c r="UX62" s="24"/>
      <c r="UY62" s="24"/>
      <c r="UZ62" s="24"/>
      <c r="VA62" s="24"/>
      <c r="VB62" s="24"/>
      <c r="VC62" s="24"/>
      <c r="VD62" s="24"/>
      <c r="VE62" s="24"/>
      <c r="VF62" s="24"/>
      <c r="VG62" s="24"/>
      <c r="VH62" s="24"/>
      <c r="VI62" s="24"/>
      <c r="VJ62" s="24"/>
      <c r="VK62" s="24"/>
      <c r="VL62" s="24"/>
      <c r="VM62" s="24"/>
      <c r="VN62" s="24"/>
      <c r="VO62" s="24"/>
      <c r="VP62" s="24"/>
      <c r="VQ62" s="24"/>
      <c r="VR62" s="24"/>
      <c r="VS62" s="24"/>
      <c r="VT62" s="24"/>
      <c r="VU62" s="24"/>
      <c r="VV62" s="24"/>
      <c r="VW62" s="24"/>
      <c r="VX62" s="24"/>
      <c r="VY62" s="24"/>
      <c r="VZ62" s="24"/>
      <c r="WA62" s="24"/>
      <c r="WB62" s="24"/>
      <c r="WC62" s="24"/>
      <c r="WD62" s="24"/>
      <c r="WE62" s="24"/>
      <c r="WF62" s="24"/>
      <c r="WG62" s="24"/>
      <c r="WH62" s="24"/>
      <c r="WI62" s="24"/>
      <c r="WJ62" s="24"/>
      <c r="WK62" s="24"/>
      <c r="WL62" s="24"/>
      <c r="WM62" s="24"/>
      <c r="WN62" s="24"/>
      <c r="WO62" s="24"/>
      <c r="WP62" s="24"/>
      <c r="WQ62" s="24"/>
      <c r="WR62" s="24"/>
      <c r="WS62" s="24"/>
      <c r="WT62" s="24"/>
      <c r="WU62" s="24"/>
      <c r="WV62" s="24"/>
      <c r="WW62" s="24"/>
      <c r="WX62" s="24"/>
      <c r="WY62" s="24"/>
      <c r="WZ62" s="24"/>
      <c r="XA62" s="24"/>
      <c r="XB62" s="24"/>
      <c r="XC62" s="24"/>
      <c r="XD62" s="24"/>
      <c r="XE62" s="24"/>
      <c r="XF62" s="24"/>
      <c r="XG62" s="24"/>
      <c r="XH62" s="24"/>
      <c r="XI62" s="24"/>
      <c r="XJ62" s="24"/>
      <c r="XK62" s="24"/>
      <c r="XL62" s="24"/>
      <c r="XM62" s="24"/>
      <c r="XN62" s="24"/>
      <c r="XO62" s="24"/>
      <c r="XP62" s="24"/>
      <c r="XQ62" s="24"/>
      <c r="XR62" s="24"/>
      <c r="XS62" s="24"/>
      <c r="XT62" s="24"/>
      <c r="XU62" s="24"/>
      <c r="XV62" s="24"/>
      <c r="XW62" s="24"/>
      <c r="XX62" s="24"/>
      <c r="XY62" s="24"/>
      <c r="XZ62" s="24"/>
      <c r="YA62" s="24"/>
      <c r="YB62" s="24"/>
      <c r="YC62" s="24"/>
      <c r="YD62" s="24"/>
      <c r="YE62" s="24"/>
      <c r="YF62" s="24"/>
      <c r="YG62" s="24"/>
      <c r="YH62" s="24"/>
      <c r="YI62" s="24"/>
      <c r="YJ62" s="24"/>
      <c r="YK62" s="24"/>
      <c r="YL62" s="24"/>
      <c r="YM62" s="24"/>
      <c r="YN62" s="24"/>
      <c r="YO62" s="24"/>
      <c r="YP62" s="24"/>
      <c r="YQ62" s="24"/>
      <c r="YR62" s="24"/>
      <c r="YS62" s="24"/>
      <c r="YT62" s="24"/>
      <c r="YU62" s="24"/>
      <c r="YV62" s="24"/>
      <c r="YW62" s="24"/>
      <c r="YX62" s="24"/>
      <c r="YY62" s="24"/>
      <c r="YZ62" s="24"/>
      <c r="ZA62" s="24"/>
      <c r="ZB62" s="24"/>
      <c r="ZC62" s="24"/>
      <c r="ZD62" s="24"/>
      <c r="ZE62" s="24"/>
      <c r="ZF62" s="24"/>
      <c r="ZG62" s="24"/>
      <c r="ZH62" s="24"/>
      <c r="ZI62" s="24"/>
      <c r="ZJ62" s="24"/>
      <c r="ZK62" s="24"/>
      <c r="ZL62" s="24"/>
      <c r="ZM62" s="24"/>
      <c r="ZN62" s="24"/>
      <c r="ZO62" s="24"/>
      <c r="ZP62" s="24"/>
      <c r="ZQ62" s="24"/>
      <c r="ZR62" s="24"/>
      <c r="ZS62" s="24"/>
      <c r="ZT62" s="24"/>
      <c r="ZU62" s="24"/>
      <c r="ZV62" s="24"/>
      <c r="ZW62" s="24"/>
      <c r="ZX62" s="24"/>
      <c r="ZY62" s="24"/>
      <c r="ZZ62" s="24"/>
      <c r="AAA62" s="24"/>
      <c r="AAB62" s="24"/>
      <c r="AAC62" s="24"/>
      <c r="AAD62" s="24"/>
      <c r="AAE62" s="24"/>
      <c r="AAF62" s="24"/>
      <c r="AAG62" s="24"/>
      <c r="AAH62" s="24"/>
      <c r="AAI62" s="24"/>
      <c r="AAJ62" s="24"/>
      <c r="AAK62" s="24"/>
      <c r="AAL62" s="24"/>
      <c r="AAM62" s="24"/>
      <c r="AAN62" s="24"/>
      <c r="AAO62" s="24"/>
      <c r="AAP62" s="24"/>
      <c r="AAQ62" s="24"/>
      <c r="AAR62" s="24"/>
      <c r="AAS62" s="24"/>
      <c r="AAT62" s="24"/>
      <c r="AAU62" s="24"/>
      <c r="AAV62" s="24"/>
      <c r="AAW62" s="24"/>
      <c r="AAX62" s="24"/>
      <c r="AAY62" s="24"/>
      <c r="AAZ62" s="24"/>
      <c r="ABA62" s="24"/>
      <c r="ABB62" s="24"/>
      <c r="ABC62" s="24"/>
      <c r="ABD62" s="24"/>
      <c r="ABE62" s="24"/>
      <c r="ABF62" s="24"/>
      <c r="ABG62" s="24"/>
      <c r="ABH62" s="24"/>
      <c r="ABI62" s="24"/>
      <c r="ABJ62" s="24"/>
      <c r="ABK62" s="24"/>
      <c r="ABL62" s="24"/>
      <c r="ABM62" s="24"/>
      <c r="ABN62" s="24"/>
      <c r="ABO62" s="24"/>
      <c r="ABP62" s="24"/>
      <c r="ABQ62" s="24"/>
      <c r="ABR62" s="24"/>
      <c r="ABS62" s="24"/>
      <c r="ABT62" s="24"/>
      <c r="ABU62" s="24"/>
      <c r="ABV62" s="24"/>
      <c r="ABW62" s="24"/>
      <c r="ABX62" s="24"/>
      <c r="ABY62" s="24"/>
      <c r="ABZ62" s="24"/>
      <c r="ACA62" s="24"/>
      <c r="ACB62" s="24"/>
      <c r="ACC62" s="24"/>
      <c r="ACD62" s="24"/>
      <c r="ACE62" s="24"/>
      <c r="ACF62" s="24"/>
      <c r="ACG62" s="24"/>
      <c r="ACH62" s="24"/>
      <c r="ACI62" s="24"/>
      <c r="ACJ62" s="24"/>
      <c r="ACK62" s="24"/>
      <c r="ACL62" s="24"/>
      <c r="ACM62" s="24"/>
      <c r="ACN62" s="24"/>
      <c r="ACO62" s="24"/>
      <c r="ACP62" s="24"/>
      <c r="ACQ62" s="24"/>
      <c r="ACR62" s="24"/>
      <c r="ACS62" s="24"/>
      <c r="ACT62" s="24"/>
      <c r="ACU62" s="24"/>
      <c r="ACV62" s="24"/>
      <c r="ACW62" s="24"/>
      <c r="ACX62" s="24"/>
      <c r="ACY62" s="24"/>
      <c r="ACZ62" s="24"/>
      <c r="ADA62" s="24"/>
      <c r="ADB62" s="24"/>
      <c r="ADC62" s="24"/>
      <c r="ADD62" s="24"/>
      <c r="ADE62" s="24"/>
      <c r="ADF62" s="24"/>
      <c r="ADG62" s="24"/>
      <c r="ADH62" s="24"/>
      <c r="ADI62" s="24"/>
      <c r="ADJ62" s="24"/>
      <c r="ADK62" s="24"/>
      <c r="ADL62" s="24"/>
      <c r="ADM62" s="24"/>
      <c r="ADN62" s="24"/>
      <c r="ADO62" s="24"/>
      <c r="ADP62" s="24"/>
      <c r="ADQ62" s="24"/>
      <c r="ADR62" s="24"/>
      <c r="ADS62" s="24"/>
      <c r="ADT62" s="24"/>
      <c r="ADU62" s="24"/>
      <c r="ADV62" s="24"/>
      <c r="ADW62" s="24"/>
      <c r="ADX62" s="24"/>
      <c r="ADY62" s="24"/>
      <c r="ADZ62" s="24"/>
      <c r="AEA62" s="24"/>
      <c r="AEB62" s="24"/>
      <c r="AEC62" s="24"/>
      <c r="AED62" s="24"/>
      <c r="AEE62" s="24"/>
      <c r="AEF62" s="24"/>
      <c r="AEG62" s="24"/>
      <c r="AEH62" s="24"/>
      <c r="AEI62" s="24"/>
      <c r="AEJ62" s="24"/>
      <c r="AEK62" s="24"/>
      <c r="AEL62" s="24"/>
      <c r="AEM62" s="24"/>
      <c r="AEN62" s="24"/>
      <c r="AEO62" s="24"/>
      <c r="AEP62" s="24"/>
      <c r="AEQ62" s="24"/>
      <c r="AER62" s="24"/>
      <c r="AES62" s="24"/>
      <c r="AET62" s="24"/>
      <c r="AEU62" s="24"/>
      <c r="AEV62" s="24"/>
      <c r="AEW62" s="24"/>
      <c r="AEX62" s="24"/>
      <c r="AEY62" s="24"/>
      <c r="AEZ62" s="24"/>
      <c r="AFA62" s="24"/>
      <c r="AFB62" s="24"/>
      <c r="AFC62" s="24"/>
      <c r="AFD62" s="24"/>
      <c r="AFE62" s="24"/>
      <c r="AFF62" s="24"/>
      <c r="AFG62" s="24"/>
      <c r="AFH62" s="24"/>
      <c r="AFI62" s="24"/>
      <c r="AFJ62" s="24"/>
      <c r="AFK62" s="24"/>
      <c r="AFL62" s="24"/>
      <c r="AFM62" s="24"/>
      <c r="AFN62" s="24"/>
      <c r="AFO62" s="24"/>
      <c r="AFP62" s="24"/>
      <c r="AFQ62" s="24"/>
      <c r="AFR62" s="24"/>
      <c r="AFS62" s="24"/>
      <c r="AFT62" s="24"/>
      <c r="AFU62" s="24"/>
      <c r="AFV62" s="24"/>
      <c r="AFW62" s="24"/>
      <c r="AFX62" s="24"/>
      <c r="AFY62" s="24"/>
      <c r="AFZ62" s="24"/>
      <c r="AGA62" s="24"/>
      <c r="AGB62" s="24"/>
      <c r="AGC62" s="24"/>
      <c r="AGD62" s="24"/>
      <c r="AGE62" s="24"/>
      <c r="AGF62" s="24"/>
      <c r="AGG62" s="24"/>
      <c r="AGH62" s="24"/>
      <c r="AGI62" s="24"/>
      <c r="AGJ62" s="24"/>
      <c r="AGK62" s="24"/>
      <c r="AGL62" s="24"/>
      <c r="AGM62" s="24"/>
      <c r="AGN62" s="24"/>
      <c r="AGO62" s="24"/>
      <c r="AGP62" s="24"/>
      <c r="AGQ62" s="24"/>
      <c r="AGR62" s="24"/>
      <c r="AGS62" s="24"/>
      <c r="AGT62" s="24"/>
      <c r="AGU62" s="24"/>
      <c r="AGV62" s="24"/>
      <c r="AGW62" s="24"/>
      <c r="AGX62" s="24"/>
      <c r="AGY62" s="24"/>
      <c r="AGZ62" s="24"/>
      <c r="AHA62" s="24"/>
      <c r="AHB62" s="24"/>
      <c r="AHC62" s="24"/>
      <c r="AHD62" s="24"/>
      <c r="AHE62" s="24"/>
      <c r="AHF62" s="24"/>
      <c r="AHG62" s="24"/>
      <c r="AHH62" s="24"/>
      <c r="AHI62" s="24"/>
      <c r="AHJ62" s="24"/>
      <c r="AHK62" s="24"/>
      <c r="AHL62" s="24"/>
      <c r="AHM62" s="24"/>
      <c r="AHN62" s="24"/>
      <c r="AHO62" s="24"/>
      <c r="AHP62" s="24"/>
      <c r="AHQ62" s="24"/>
      <c r="AHR62" s="24"/>
      <c r="AHS62" s="24"/>
      <c r="AHT62" s="24"/>
      <c r="AHU62" s="24"/>
      <c r="AHV62" s="24"/>
      <c r="AHW62" s="24"/>
      <c r="AHX62" s="24"/>
      <c r="AHY62" s="24"/>
      <c r="AHZ62" s="24"/>
      <c r="AIA62" s="24"/>
      <c r="AIB62" s="24"/>
      <c r="AIC62" s="24"/>
      <c r="AID62" s="24"/>
      <c r="AIE62" s="24"/>
      <c r="AIF62" s="24"/>
      <c r="AIG62" s="24"/>
      <c r="AIH62" s="24"/>
      <c r="AII62" s="24"/>
      <c r="AIJ62" s="24"/>
      <c r="AIK62" s="24"/>
      <c r="AIL62" s="24"/>
      <c r="AIM62" s="24"/>
      <c r="AIN62" s="24"/>
      <c r="AIO62" s="24"/>
      <c r="AIP62" s="24"/>
      <c r="AIQ62" s="24"/>
      <c r="AIR62" s="24"/>
      <c r="AIS62" s="24"/>
      <c r="AIT62" s="24"/>
      <c r="AIU62" s="24"/>
      <c r="AIV62" s="24"/>
      <c r="AIW62" s="24"/>
      <c r="AIX62" s="24"/>
      <c r="AIY62" s="24"/>
      <c r="AIZ62" s="24"/>
      <c r="AJA62" s="24"/>
      <c r="AJB62" s="24"/>
      <c r="AJC62" s="24"/>
      <c r="AJD62" s="24"/>
      <c r="AJE62" s="24"/>
      <c r="AJF62" s="24"/>
      <c r="AJG62" s="24"/>
      <c r="AJH62" s="24"/>
      <c r="AJI62" s="24"/>
      <c r="AJJ62" s="24"/>
      <c r="AJK62" s="24"/>
      <c r="AJL62" s="24"/>
      <c r="AJM62" s="24"/>
      <c r="AJN62" s="24"/>
      <c r="AJO62" s="24"/>
      <c r="AJP62" s="24"/>
      <c r="AJQ62" s="24"/>
      <c r="AJR62" s="24"/>
      <c r="AJS62" s="24"/>
      <c r="AJT62" s="24"/>
      <c r="AJU62" s="24"/>
      <c r="AJV62" s="24"/>
      <c r="AJW62" s="24"/>
      <c r="AJX62" s="24"/>
      <c r="AJY62" s="24"/>
      <c r="AJZ62" s="24"/>
      <c r="AKA62" s="24"/>
      <c r="AKB62" s="24"/>
      <c r="AKC62" s="24"/>
      <c r="AKD62" s="24"/>
      <c r="AKE62" s="24"/>
      <c r="AKF62" s="24"/>
      <c r="AKG62" s="24"/>
      <c r="AKH62" s="24"/>
      <c r="AKI62" s="24"/>
      <c r="AKJ62" s="24"/>
      <c r="AKK62" s="24"/>
      <c r="AKL62" s="24"/>
      <c r="AKM62" s="24"/>
      <c r="AKN62" s="24"/>
      <c r="AKO62" s="24"/>
      <c r="AKP62" s="24"/>
      <c r="AKQ62" s="24"/>
      <c r="AKR62" s="24"/>
      <c r="AKS62" s="24"/>
      <c r="AKT62" s="24"/>
      <c r="AKU62" s="24"/>
      <c r="AKV62" s="24"/>
      <c r="AKW62" s="24"/>
      <c r="AKX62" s="24"/>
      <c r="AKY62" s="24"/>
      <c r="AKZ62" s="24"/>
      <c r="ALA62" s="24"/>
      <c r="ALB62" s="24"/>
      <c r="ALC62" s="24"/>
      <c r="ALD62" s="24"/>
      <c r="ALE62" s="24"/>
      <c r="ALF62" s="24"/>
      <c r="ALG62" s="24"/>
      <c r="ALH62" s="24"/>
      <c r="ALI62" s="24"/>
      <c r="ALJ62" s="24"/>
      <c r="ALK62" s="24"/>
      <c r="ALL62" s="24"/>
      <c r="ALM62" s="24"/>
      <c r="ALN62" s="24"/>
      <c r="ALO62" s="24"/>
      <c r="ALP62" s="24"/>
      <c r="ALQ62" s="24"/>
      <c r="ALR62" s="24"/>
      <c r="ALS62" s="24"/>
      <c r="ALT62" s="24"/>
      <c r="ALU62" s="24"/>
      <c r="ALV62" s="24"/>
      <c r="ALW62" s="24"/>
      <c r="ALX62" s="24"/>
      <c r="ALY62" s="24"/>
      <c r="ALZ62" s="24"/>
      <c r="AMA62" s="24"/>
      <c r="AMB62" s="24"/>
      <c r="AMC62" s="24"/>
      <c r="AMD62" s="24"/>
      <c r="AME62" s="24"/>
      <c r="AMF62" s="24"/>
      <c r="AMG62" s="24"/>
      <c r="AMH62" s="24"/>
      <c r="AMI62" s="24"/>
      <c r="AMJ62" s="24"/>
      <c r="AMK62" s="24"/>
      <c r="AML62" s="24"/>
      <c r="AMM62" s="24"/>
      <c r="AMN62" s="24"/>
      <c r="AMO62" s="24"/>
      <c r="AMP62" s="24"/>
      <c r="AMQ62" s="24"/>
      <c r="AMR62" s="24"/>
      <c r="AMS62" s="24"/>
      <c r="AMT62" s="24"/>
      <c r="AMU62" s="24"/>
      <c r="AMV62" s="24"/>
      <c r="AMW62" s="24"/>
      <c r="AMX62" s="24"/>
      <c r="AMY62" s="24"/>
      <c r="AMZ62" s="24"/>
      <c r="ANA62" s="24"/>
      <c r="ANB62" s="24"/>
      <c r="ANC62" s="24"/>
      <c r="AND62" s="24"/>
      <c r="ANE62" s="24"/>
      <c r="ANF62" s="24"/>
      <c r="ANG62" s="24"/>
      <c r="ANH62" s="24"/>
      <c r="ANI62" s="24"/>
      <c r="ANJ62" s="24"/>
      <c r="ANK62" s="24"/>
      <c r="ANL62" s="24"/>
      <c r="ANM62" s="24"/>
      <c r="ANN62" s="24"/>
      <c r="ANO62" s="24"/>
      <c r="ANP62" s="24"/>
      <c r="ANQ62" s="24"/>
      <c r="ANR62" s="24"/>
      <c r="ANS62" s="24"/>
      <c r="ANT62" s="24"/>
      <c r="ANU62" s="24"/>
      <c r="ANV62" s="24"/>
      <c r="ANW62" s="24"/>
      <c r="ANX62" s="24"/>
      <c r="ANY62" s="24"/>
      <c r="ANZ62" s="24"/>
      <c r="AOA62" s="24"/>
      <c r="AOB62" s="24"/>
      <c r="AOC62" s="24"/>
      <c r="AOD62" s="24"/>
      <c r="AOE62" s="24"/>
      <c r="AOF62" s="24"/>
      <c r="AOG62" s="24"/>
      <c r="AOH62" s="24"/>
      <c r="AOI62" s="24"/>
      <c r="AOJ62" s="24"/>
      <c r="AOK62" s="24"/>
      <c r="AOL62" s="24"/>
      <c r="AOM62" s="24"/>
      <c r="AON62" s="24"/>
      <c r="AOO62" s="24"/>
      <c r="AOP62" s="24"/>
      <c r="AOQ62" s="24"/>
      <c r="AOR62" s="24"/>
      <c r="AOS62" s="24"/>
      <c r="AOT62" s="24"/>
      <c r="AOU62" s="24"/>
      <c r="AOV62" s="24"/>
      <c r="AOW62" s="24"/>
      <c r="AOX62" s="24"/>
      <c r="AOY62" s="24"/>
      <c r="AOZ62" s="24"/>
      <c r="APA62" s="24"/>
      <c r="APB62" s="24"/>
      <c r="APC62" s="24"/>
      <c r="APD62" s="24"/>
      <c r="APE62" s="24"/>
      <c r="APF62" s="24"/>
      <c r="APG62" s="24"/>
      <c r="APH62" s="24"/>
      <c r="API62" s="24"/>
      <c r="APJ62" s="24"/>
      <c r="APK62" s="24"/>
      <c r="APL62" s="24"/>
      <c r="APM62" s="24"/>
      <c r="APN62" s="24"/>
      <c r="APO62" s="24"/>
      <c r="APP62" s="24"/>
      <c r="APQ62" s="24"/>
      <c r="APR62" s="24"/>
      <c r="APS62" s="24"/>
      <c r="APT62" s="24"/>
      <c r="APU62" s="24"/>
      <c r="APV62" s="24"/>
      <c r="APW62" s="24"/>
      <c r="APX62" s="24"/>
      <c r="APY62" s="24"/>
      <c r="APZ62" s="24"/>
      <c r="AQA62" s="24"/>
      <c r="AQB62" s="24"/>
      <c r="AQC62" s="24"/>
      <c r="AQD62" s="24"/>
      <c r="AQE62" s="24"/>
      <c r="AQF62" s="24"/>
      <c r="AQG62" s="24"/>
      <c r="AQH62" s="24"/>
      <c r="AQI62" s="24"/>
      <c r="AQJ62" s="24"/>
      <c r="AQK62" s="24"/>
      <c r="AQL62" s="24"/>
      <c r="AQM62" s="24"/>
      <c r="AQN62" s="24"/>
      <c r="AQO62" s="24"/>
      <c r="AQP62" s="24"/>
      <c r="AQQ62" s="24"/>
      <c r="AQR62" s="24"/>
      <c r="AQS62" s="24"/>
      <c r="AQT62" s="24"/>
      <c r="AQU62" s="24"/>
      <c r="AQV62" s="24"/>
      <c r="AQW62" s="24"/>
      <c r="AQX62" s="24"/>
      <c r="AQY62" s="24"/>
      <c r="AQZ62" s="24"/>
      <c r="ARA62" s="24"/>
      <c r="ARB62" s="24"/>
      <c r="ARC62" s="24"/>
      <c r="ARD62" s="24"/>
      <c r="ARE62" s="24"/>
      <c r="ARF62" s="24"/>
      <c r="ARG62" s="24"/>
      <c r="ARH62" s="24"/>
      <c r="ARI62" s="24"/>
      <c r="ARJ62" s="24"/>
      <c r="ARK62" s="24"/>
      <c r="ARL62" s="24"/>
      <c r="ARM62" s="24"/>
      <c r="ARN62" s="24"/>
      <c r="ARO62" s="24"/>
      <c r="ARP62" s="24"/>
      <c r="ARQ62" s="24"/>
      <c r="ARR62" s="24"/>
      <c r="ARS62" s="24"/>
      <c r="ART62" s="24"/>
      <c r="ARU62" s="24"/>
      <c r="ARV62" s="24"/>
      <c r="ARW62" s="24"/>
      <c r="ARX62" s="24"/>
      <c r="ARY62" s="24"/>
      <c r="ARZ62" s="24"/>
      <c r="ASA62" s="24"/>
      <c r="ASB62" s="24"/>
      <c r="ASC62" s="24"/>
      <c r="ASD62" s="24"/>
      <c r="ASE62" s="24"/>
      <c r="ASF62" s="24"/>
      <c r="ASG62" s="24"/>
      <c r="ASH62" s="24"/>
      <c r="ASI62" s="24"/>
      <c r="ASJ62" s="24"/>
      <c r="ASK62" s="24"/>
      <c r="ASL62" s="24"/>
      <c r="ASM62" s="24"/>
      <c r="ASN62" s="24"/>
      <c r="ASO62" s="24"/>
      <c r="ASP62" s="24"/>
      <c r="ASQ62" s="24"/>
      <c r="ASR62" s="24"/>
      <c r="ASS62" s="24"/>
      <c r="AST62" s="24"/>
      <c r="ASU62" s="24"/>
      <c r="ASV62" s="24"/>
      <c r="ASW62" s="24"/>
      <c r="ASX62" s="24"/>
      <c r="ASY62" s="24"/>
      <c r="ASZ62" s="24"/>
      <c r="ATA62" s="24"/>
      <c r="ATB62" s="24"/>
      <c r="ATC62" s="24"/>
      <c r="ATD62" s="24"/>
      <c r="ATE62" s="24"/>
      <c r="ATF62" s="24"/>
      <c r="ATG62" s="24"/>
      <c r="ATH62" s="24"/>
      <c r="ATI62" s="24"/>
      <c r="ATJ62" s="24"/>
      <c r="ATK62" s="24"/>
      <c r="ATL62" s="24"/>
      <c r="ATM62" s="24"/>
      <c r="ATN62" s="24"/>
      <c r="ATO62" s="24"/>
      <c r="ATP62" s="24"/>
      <c r="ATQ62" s="24"/>
      <c r="ATR62" s="24"/>
      <c r="ATS62" s="24"/>
      <c r="ATT62" s="24"/>
      <c r="ATU62" s="24"/>
      <c r="ATV62" s="24"/>
      <c r="ATW62" s="24"/>
      <c r="ATX62" s="24"/>
      <c r="ATY62" s="24"/>
      <c r="ATZ62" s="24"/>
      <c r="AUA62" s="24"/>
      <c r="AUB62" s="24"/>
      <c r="AUC62" s="24"/>
      <c r="AUD62" s="24"/>
      <c r="AUE62" s="24"/>
      <c r="AUF62" s="24"/>
      <c r="AUG62" s="24"/>
      <c r="AUH62" s="24"/>
      <c r="AUI62" s="24"/>
      <c r="AUJ62" s="24"/>
      <c r="AUK62" s="24"/>
      <c r="AUL62" s="24"/>
      <c r="AUM62" s="24"/>
      <c r="AUN62" s="24"/>
      <c r="AUO62" s="24"/>
      <c r="AUP62" s="24"/>
      <c r="AUQ62" s="24"/>
      <c r="AUR62" s="24"/>
      <c r="AUS62" s="24"/>
      <c r="AUT62" s="24"/>
      <c r="AUU62" s="24"/>
      <c r="AUV62" s="24"/>
      <c r="AUW62" s="24"/>
      <c r="AUX62" s="24"/>
      <c r="AUY62" s="24"/>
      <c r="AUZ62" s="24"/>
      <c r="AVA62" s="24"/>
      <c r="AVB62" s="24"/>
      <c r="AVC62" s="24"/>
      <c r="AVD62" s="24"/>
      <c r="AVE62" s="24"/>
      <c r="AVF62" s="24"/>
      <c r="AVG62" s="24"/>
      <c r="AVH62" s="24"/>
      <c r="AVI62" s="24"/>
      <c r="AVJ62" s="24"/>
      <c r="AVK62" s="24"/>
      <c r="AVL62" s="24"/>
      <c r="AVM62" s="24"/>
      <c r="AVN62" s="24"/>
      <c r="AVO62" s="24"/>
      <c r="AVP62" s="24"/>
      <c r="AVQ62" s="24"/>
      <c r="AVR62" s="24"/>
      <c r="AVS62" s="24"/>
      <c r="AVT62" s="24"/>
      <c r="AVU62" s="24"/>
      <c r="AVV62" s="24"/>
      <c r="AVW62" s="24"/>
      <c r="AVX62" s="24"/>
      <c r="AVY62" s="24"/>
      <c r="AVZ62" s="24"/>
      <c r="AWA62" s="24"/>
      <c r="AWB62" s="24"/>
      <c r="AWC62" s="24"/>
      <c r="AWD62" s="24"/>
      <c r="AWE62" s="24"/>
      <c r="AWF62" s="24"/>
      <c r="AWG62" s="24"/>
      <c r="AWH62" s="24"/>
      <c r="AWI62" s="24"/>
      <c r="AWJ62" s="24"/>
      <c r="AWK62" s="24"/>
      <c r="AWL62" s="24"/>
      <c r="AWM62" s="24"/>
      <c r="AWN62" s="24"/>
      <c r="AWO62" s="24"/>
      <c r="AWP62" s="24"/>
      <c r="AWQ62" s="24"/>
      <c r="AWR62" s="24"/>
      <c r="AWS62" s="24"/>
      <c r="AWT62" s="24"/>
      <c r="AWU62" s="24"/>
      <c r="AWV62" s="24"/>
      <c r="AWW62" s="24"/>
      <c r="AWX62" s="24"/>
      <c r="AWY62" s="24"/>
      <c r="AWZ62" s="24"/>
      <c r="AXA62" s="24"/>
      <c r="AXB62" s="24"/>
      <c r="AXC62" s="24"/>
      <c r="AXD62" s="24"/>
      <c r="AXE62" s="24"/>
      <c r="AXF62" s="24"/>
      <c r="AXG62" s="24"/>
      <c r="AXH62" s="24"/>
      <c r="AXI62" s="24"/>
      <c r="AXJ62" s="24"/>
      <c r="AXK62" s="24"/>
      <c r="AXL62" s="24"/>
      <c r="AXM62" s="24"/>
      <c r="AXN62" s="24"/>
      <c r="AXO62" s="24"/>
      <c r="AXP62" s="24"/>
      <c r="AXQ62" s="24"/>
      <c r="AXR62" s="24"/>
      <c r="AXS62" s="24"/>
      <c r="AXT62" s="24"/>
      <c r="AXU62" s="24"/>
      <c r="AXV62" s="24"/>
      <c r="AXW62" s="24"/>
      <c r="AXX62" s="24"/>
      <c r="AXY62" s="24"/>
      <c r="AXZ62" s="24"/>
      <c r="AYA62" s="24"/>
      <c r="AYB62" s="24"/>
      <c r="AYC62" s="24"/>
      <c r="AYD62" s="24"/>
      <c r="AYE62" s="24"/>
      <c r="AYF62" s="24"/>
      <c r="AYG62" s="24"/>
      <c r="AYH62" s="24"/>
      <c r="AYI62" s="24"/>
      <c r="AYJ62" s="24"/>
      <c r="AYK62" s="24"/>
      <c r="AYL62" s="24"/>
      <c r="AYM62" s="24"/>
      <c r="AYN62" s="24"/>
      <c r="AYO62" s="24"/>
      <c r="AYP62" s="24"/>
      <c r="AYQ62" s="24"/>
      <c r="AYR62" s="24"/>
      <c r="AYS62" s="24"/>
      <c r="AYT62" s="24"/>
      <c r="AYU62" s="24"/>
      <c r="AYV62" s="24"/>
      <c r="AYW62" s="24"/>
      <c r="AYX62" s="24"/>
      <c r="AYY62" s="24"/>
      <c r="AYZ62" s="24"/>
      <c r="AZA62" s="24"/>
      <c r="AZB62" s="24"/>
      <c r="AZC62" s="24"/>
      <c r="AZD62" s="24"/>
      <c r="AZE62" s="24"/>
      <c r="AZF62" s="24"/>
      <c r="AZG62" s="24"/>
      <c r="AZH62" s="24"/>
      <c r="AZI62" s="24"/>
      <c r="AZJ62" s="24"/>
      <c r="AZK62" s="24"/>
      <c r="AZL62" s="24"/>
      <c r="AZM62" s="24"/>
      <c r="AZN62" s="24"/>
      <c r="AZO62" s="24"/>
      <c r="AZP62" s="24"/>
      <c r="AZQ62" s="24"/>
      <c r="AZR62" s="24"/>
      <c r="AZS62" s="24"/>
      <c r="AZT62" s="24"/>
      <c r="AZU62" s="24"/>
      <c r="AZV62" s="24"/>
      <c r="AZW62" s="24"/>
      <c r="AZX62" s="24"/>
      <c r="AZY62" s="24"/>
      <c r="AZZ62" s="24"/>
      <c r="BAA62" s="24"/>
      <c r="BAB62" s="24"/>
      <c r="BAC62" s="24"/>
      <c r="BAD62" s="24"/>
      <c r="BAE62" s="24"/>
      <c r="BAF62" s="24"/>
      <c r="BAG62" s="24"/>
      <c r="BAH62" s="24"/>
      <c r="BAI62" s="24"/>
      <c r="BAJ62" s="24"/>
      <c r="BAK62" s="24"/>
      <c r="BAL62" s="24"/>
      <c r="BAM62" s="24"/>
      <c r="BAN62" s="24"/>
      <c r="BAO62" s="24"/>
      <c r="BAP62" s="24"/>
      <c r="BAQ62" s="24"/>
      <c r="BAR62" s="24"/>
      <c r="BAS62" s="24"/>
      <c r="BAT62" s="24"/>
      <c r="BAU62" s="24"/>
      <c r="BAV62" s="24"/>
      <c r="BAW62" s="24"/>
      <c r="BAX62" s="24"/>
      <c r="BAY62" s="24"/>
      <c r="BAZ62" s="24"/>
      <c r="BBA62" s="24"/>
      <c r="BBB62" s="24"/>
      <c r="BBC62" s="24"/>
      <c r="BBD62" s="24"/>
      <c r="BBE62" s="24"/>
      <c r="BBF62" s="24"/>
      <c r="BBG62" s="24"/>
      <c r="BBH62" s="24"/>
      <c r="BBI62" s="24"/>
      <c r="BBJ62" s="24"/>
      <c r="BBK62" s="24"/>
      <c r="BBL62" s="24"/>
      <c r="BBM62" s="24"/>
      <c r="BBN62" s="24"/>
      <c r="BBO62" s="24"/>
      <c r="BBP62" s="24"/>
      <c r="BBQ62" s="24"/>
      <c r="BBR62" s="24"/>
      <c r="BBS62" s="24"/>
      <c r="BBT62" s="24"/>
      <c r="BBU62" s="24"/>
      <c r="BBV62" s="24"/>
      <c r="BBW62" s="24"/>
      <c r="BBX62" s="24"/>
      <c r="BBY62" s="24"/>
      <c r="BBZ62" s="24"/>
      <c r="BCA62" s="24"/>
      <c r="BCB62" s="24"/>
      <c r="BCC62" s="24"/>
      <c r="BCD62" s="24"/>
      <c r="BCE62" s="24"/>
      <c r="BCF62" s="24"/>
      <c r="BCG62" s="24"/>
      <c r="BCH62" s="24"/>
      <c r="BCI62" s="24"/>
      <c r="BCJ62" s="24"/>
      <c r="BCK62" s="24"/>
      <c r="BCL62" s="24"/>
      <c r="BCM62" s="24"/>
      <c r="BCN62" s="24"/>
      <c r="BCO62" s="24"/>
      <c r="BCP62" s="24"/>
      <c r="BCQ62" s="24"/>
      <c r="BCR62" s="24"/>
      <c r="BCS62" s="24"/>
      <c r="BCT62" s="24"/>
      <c r="BCU62" s="24"/>
      <c r="BCV62" s="24"/>
      <c r="BCW62" s="24"/>
      <c r="BCX62" s="24"/>
      <c r="BCY62" s="24"/>
      <c r="BCZ62" s="24"/>
      <c r="BDA62" s="24"/>
      <c r="BDB62" s="24"/>
      <c r="BDC62" s="24"/>
      <c r="BDD62" s="24"/>
      <c r="BDE62" s="24"/>
      <c r="BDF62" s="24"/>
      <c r="BDG62" s="24"/>
      <c r="BDH62" s="24"/>
      <c r="BDI62" s="24"/>
      <c r="BDJ62" s="24"/>
      <c r="BDK62" s="24"/>
      <c r="BDL62" s="24"/>
      <c r="BDM62" s="24"/>
      <c r="BDN62" s="24"/>
      <c r="BDO62" s="24"/>
      <c r="BDP62" s="24"/>
      <c r="BDQ62" s="24"/>
      <c r="BDR62" s="24"/>
      <c r="BDS62" s="24"/>
      <c r="BDT62" s="24"/>
      <c r="BDU62" s="24"/>
      <c r="BDV62" s="24"/>
      <c r="BDW62" s="24"/>
      <c r="BDX62" s="24"/>
      <c r="BDY62" s="24"/>
      <c r="BDZ62" s="24"/>
      <c r="BEA62" s="24"/>
      <c r="BEB62" s="24"/>
      <c r="BEC62" s="24"/>
      <c r="BED62" s="24"/>
      <c r="BEE62" s="24"/>
      <c r="BEF62" s="24"/>
      <c r="BEG62" s="24"/>
      <c r="BEH62" s="24"/>
      <c r="BEI62" s="24"/>
      <c r="BEJ62" s="24"/>
      <c r="BEK62" s="24"/>
      <c r="BEL62" s="24"/>
      <c r="BEM62" s="24"/>
      <c r="BEN62" s="24"/>
      <c r="BEO62" s="24"/>
      <c r="BEP62" s="24"/>
      <c r="BEQ62" s="24"/>
      <c r="BER62" s="24"/>
      <c r="BES62" s="24"/>
      <c r="BET62" s="24"/>
      <c r="BEU62" s="24"/>
      <c r="BEV62" s="24"/>
      <c r="BEW62" s="24"/>
      <c r="BEX62" s="24"/>
      <c r="BEY62" s="24"/>
      <c r="BEZ62" s="24"/>
      <c r="BFA62" s="24"/>
      <c r="BFB62" s="24"/>
      <c r="BFC62" s="24"/>
      <c r="BFD62" s="24"/>
      <c r="BFE62" s="24"/>
      <c r="BFF62" s="24"/>
      <c r="BFG62" s="24"/>
      <c r="BFH62" s="24"/>
      <c r="BFI62" s="24"/>
      <c r="BFJ62" s="24"/>
      <c r="BFK62" s="24"/>
      <c r="BFL62" s="24"/>
      <c r="BFM62" s="24"/>
      <c r="BFN62" s="24"/>
      <c r="BFO62" s="24"/>
      <c r="BFP62" s="24"/>
      <c r="BFQ62" s="24"/>
      <c r="BFR62" s="24"/>
      <c r="BFS62" s="24"/>
      <c r="BFT62" s="24"/>
      <c r="BFU62" s="24"/>
      <c r="BFV62" s="24"/>
      <c r="BFW62" s="24"/>
      <c r="BFX62" s="24"/>
      <c r="BFY62" s="24"/>
      <c r="BFZ62" s="24"/>
      <c r="BGA62" s="24"/>
      <c r="BGB62" s="24"/>
      <c r="BGC62" s="24"/>
      <c r="BGD62" s="24"/>
      <c r="BGE62" s="24"/>
      <c r="BGF62" s="24"/>
      <c r="BGG62" s="24"/>
      <c r="BGH62" s="24"/>
      <c r="BGI62" s="24"/>
      <c r="BGJ62" s="24"/>
      <c r="BGK62" s="24"/>
      <c r="BGL62" s="24"/>
      <c r="BGM62" s="24"/>
      <c r="BGN62" s="24"/>
      <c r="BGO62" s="24"/>
      <c r="BGP62" s="24"/>
      <c r="BGQ62" s="24"/>
      <c r="BGR62" s="24"/>
      <c r="BGS62" s="24"/>
      <c r="BGT62" s="24"/>
      <c r="BGU62" s="24"/>
      <c r="BGV62" s="24"/>
      <c r="BGW62" s="24"/>
      <c r="BGX62" s="24"/>
      <c r="BGY62" s="24"/>
      <c r="BGZ62" s="24"/>
      <c r="BHA62" s="24"/>
      <c r="BHB62" s="24"/>
      <c r="BHC62" s="24"/>
      <c r="BHD62" s="24"/>
      <c r="BHE62" s="24"/>
      <c r="BHF62" s="24"/>
      <c r="BHG62" s="24"/>
      <c r="BHH62" s="24"/>
      <c r="BHI62" s="24"/>
      <c r="BHJ62" s="24"/>
      <c r="BHK62" s="24"/>
      <c r="BHL62" s="24"/>
      <c r="BHM62" s="24"/>
      <c r="BHN62" s="24"/>
      <c r="BHO62" s="24"/>
      <c r="BHP62" s="24"/>
      <c r="BHQ62" s="24"/>
      <c r="BHR62" s="24"/>
      <c r="BHS62" s="24"/>
      <c r="BHT62" s="24"/>
      <c r="BHU62" s="24"/>
      <c r="BHV62" s="24"/>
      <c r="BHW62" s="24"/>
      <c r="BHX62" s="24"/>
      <c r="BHY62" s="24"/>
      <c r="BHZ62" s="24"/>
      <c r="BIA62" s="24"/>
      <c r="BIB62" s="24"/>
      <c r="BIC62" s="24"/>
      <c r="BID62" s="24"/>
      <c r="BIE62" s="24"/>
      <c r="BIF62" s="24"/>
      <c r="BIG62" s="24"/>
      <c r="BIH62" s="24"/>
      <c r="BII62" s="24"/>
      <c r="BIJ62" s="24"/>
      <c r="BIK62" s="24"/>
      <c r="BIL62" s="24"/>
      <c r="BIM62" s="24"/>
      <c r="BIN62" s="24"/>
      <c r="BIO62" s="24"/>
      <c r="BIP62" s="24"/>
      <c r="BIQ62" s="24"/>
      <c r="BIR62" s="24"/>
      <c r="BIS62" s="24"/>
      <c r="BIT62" s="24"/>
      <c r="BIU62" s="24"/>
      <c r="BIV62" s="24"/>
      <c r="BIW62" s="24"/>
      <c r="BIX62" s="24"/>
      <c r="BIY62" s="24"/>
      <c r="BIZ62" s="24"/>
      <c r="BJA62" s="24"/>
      <c r="BJB62" s="24"/>
      <c r="BJC62" s="24"/>
      <c r="BJD62" s="24"/>
      <c r="BJE62" s="24"/>
      <c r="BJF62" s="24"/>
      <c r="BJG62" s="24"/>
      <c r="BJH62" s="24"/>
      <c r="BJI62" s="24"/>
      <c r="BJJ62" s="24"/>
      <c r="BJK62" s="24"/>
      <c r="BJL62" s="24"/>
      <c r="BJM62" s="24"/>
      <c r="BJN62" s="24"/>
      <c r="BJO62" s="24"/>
      <c r="BJP62" s="24"/>
      <c r="BJQ62" s="24"/>
      <c r="BJR62" s="24"/>
      <c r="BJS62" s="24"/>
      <c r="BJT62" s="24"/>
      <c r="BJU62" s="24"/>
      <c r="BJV62" s="24"/>
      <c r="BJW62" s="24"/>
      <c r="BJX62" s="24"/>
      <c r="BJY62" s="24"/>
      <c r="BJZ62" s="24"/>
      <c r="BKA62" s="24"/>
      <c r="BKB62" s="24"/>
      <c r="BKC62" s="24"/>
      <c r="BKD62" s="24"/>
      <c r="BKE62" s="24"/>
      <c r="BKF62" s="24"/>
      <c r="BKG62" s="24"/>
      <c r="BKH62" s="24"/>
      <c r="BKI62" s="24"/>
      <c r="BKJ62" s="24"/>
      <c r="BKK62" s="24"/>
      <c r="BKL62" s="24"/>
      <c r="BKM62" s="24"/>
      <c r="BKN62" s="24"/>
      <c r="BKO62" s="24"/>
      <c r="BKP62" s="24"/>
      <c r="BKQ62" s="24"/>
      <c r="BKR62" s="24"/>
      <c r="BKS62" s="24"/>
      <c r="BKT62" s="24"/>
      <c r="BKU62" s="24"/>
      <c r="BKV62" s="24"/>
      <c r="BKW62" s="24"/>
      <c r="BKX62" s="24"/>
      <c r="BKY62" s="24"/>
      <c r="BKZ62" s="24"/>
      <c r="BLA62" s="24"/>
      <c r="BLB62" s="24"/>
      <c r="BLC62" s="24"/>
      <c r="BLD62" s="24"/>
      <c r="BLE62" s="24"/>
      <c r="BLF62" s="24"/>
      <c r="BLG62" s="24"/>
      <c r="BLH62" s="24"/>
      <c r="BLI62" s="24"/>
      <c r="BLJ62" s="24"/>
      <c r="BLK62" s="24"/>
      <c r="BLL62" s="24"/>
      <c r="BLM62" s="24"/>
      <c r="BLN62" s="24"/>
      <c r="BLO62" s="24"/>
      <c r="BLP62" s="24"/>
      <c r="BLQ62" s="24"/>
      <c r="BLR62" s="24"/>
      <c r="BLS62" s="24"/>
      <c r="BLT62" s="24"/>
      <c r="BLU62" s="24"/>
      <c r="BLV62" s="24"/>
      <c r="BLW62" s="24"/>
      <c r="BLX62" s="24"/>
      <c r="BLY62" s="24"/>
      <c r="BLZ62" s="24"/>
      <c r="BMA62" s="24"/>
      <c r="BMB62" s="24"/>
      <c r="BMC62" s="24"/>
      <c r="BMD62" s="24"/>
      <c r="BME62" s="24"/>
      <c r="BMF62" s="24"/>
      <c r="BMG62" s="24"/>
      <c r="BMH62" s="24"/>
      <c r="BMI62" s="24"/>
      <c r="BMJ62" s="24"/>
      <c r="BMK62" s="24"/>
      <c r="BML62" s="24"/>
      <c r="BMM62" s="24"/>
      <c r="BMN62" s="24"/>
      <c r="BMO62" s="24"/>
      <c r="BMP62" s="24"/>
      <c r="BMQ62" s="24"/>
      <c r="BMR62" s="24"/>
      <c r="BMS62" s="24"/>
      <c r="BMT62" s="24"/>
      <c r="BMU62" s="24"/>
      <c r="BMV62" s="24"/>
      <c r="BMW62" s="24"/>
      <c r="BMX62" s="24"/>
      <c r="BMY62" s="24"/>
      <c r="BMZ62" s="24"/>
      <c r="BNA62" s="24"/>
      <c r="BNB62" s="24"/>
      <c r="BNC62" s="24"/>
      <c r="BND62" s="24"/>
      <c r="BNE62" s="24"/>
      <c r="BNF62" s="24"/>
      <c r="BNG62" s="24"/>
      <c r="BNH62" s="24"/>
      <c r="BNI62" s="24"/>
      <c r="BNJ62" s="24"/>
      <c r="BNK62" s="24"/>
      <c r="BNL62" s="24"/>
      <c r="BNM62" s="24"/>
      <c r="BNN62" s="24"/>
      <c r="BNO62" s="24"/>
      <c r="BNP62" s="24"/>
      <c r="BNQ62" s="24"/>
      <c r="BNR62" s="24"/>
      <c r="BNS62" s="24"/>
      <c r="BNT62" s="24"/>
      <c r="BNU62" s="24"/>
      <c r="BNV62" s="24"/>
      <c r="BNW62" s="24"/>
      <c r="BNX62" s="24"/>
      <c r="BNY62" s="24"/>
      <c r="BNZ62" s="24"/>
      <c r="BOA62" s="24"/>
      <c r="BOB62" s="24"/>
      <c r="BOC62" s="24"/>
      <c r="BOD62" s="24"/>
      <c r="BOE62" s="24"/>
      <c r="BOF62" s="24"/>
      <c r="BOG62" s="24"/>
      <c r="BOH62" s="24"/>
      <c r="BOI62" s="24"/>
      <c r="BOJ62" s="24"/>
      <c r="BOK62" s="24"/>
      <c r="BOL62" s="24"/>
      <c r="BOM62" s="24"/>
      <c r="BON62" s="24"/>
      <c r="BOO62" s="24"/>
      <c r="BOP62" s="24"/>
      <c r="BOQ62" s="24"/>
      <c r="BOR62" s="24"/>
      <c r="BOS62" s="24"/>
      <c r="BOT62" s="24"/>
      <c r="BOU62" s="24"/>
      <c r="BOV62" s="24"/>
      <c r="BOW62" s="24"/>
      <c r="BOX62" s="24"/>
      <c r="BOY62" s="24"/>
      <c r="BOZ62" s="24"/>
      <c r="BPA62" s="24"/>
      <c r="BPB62" s="24"/>
      <c r="BPC62" s="24"/>
      <c r="BPD62" s="24"/>
      <c r="BPE62" s="24"/>
      <c r="BPF62" s="24"/>
      <c r="BPG62" s="24"/>
      <c r="BPH62" s="24"/>
      <c r="BPI62" s="24"/>
      <c r="BPJ62" s="24"/>
      <c r="BPK62" s="24"/>
      <c r="BPL62" s="24"/>
      <c r="BPM62" s="24"/>
      <c r="BPN62" s="24"/>
      <c r="BPO62" s="24"/>
      <c r="BPP62" s="24"/>
      <c r="BPQ62" s="24"/>
      <c r="BPR62" s="24"/>
      <c r="BPS62" s="24"/>
      <c r="BPT62" s="24"/>
      <c r="BPU62" s="24"/>
      <c r="BPV62" s="24"/>
      <c r="BPW62" s="24"/>
      <c r="BPX62" s="24"/>
      <c r="BPY62" s="24"/>
      <c r="BPZ62" s="24"/>
      <c r="BQA62" s="24"/>
      <c r="BQB62" s="24"/>
      <c r="BQC62" s="24"/>
      <c r="BQD62" s="24"/>
      <c r="BQE62" s="24"/>
      <c r="BQF62" s="24"/>
      <c r="BQG62" s="24"/>
      <c r="BQH62" s="24"/>
      <c r="BQI62" s="24"/>
      <c r="BQJ62" s="24"/>
      <c r="BQK62" s="24"/>
      <c r="BQL62" s="24"/>
      <c r="BQM62" s="24"/>
      <c r="BQN62" s="24"/>
      <c r="BQO62" s="24"/>
      <c r="BQP62" s="24"/>
      <c r="BQQ62" s="24"/>
      <c r="BQR62" s="24"/>
      <c r="BQS62" s="24"/>
      <c r="BQT62" s="24"/>
      <c r="BQU62" s="24"/>
      <c r="BQV62" s="24"/>
      <c r="BQW62" s="24"/>
      <c r="BQX62" s="24"/>
      <c r="BQY62" s="24"/>
      <c r="BQZ62" s="24"/>
      <c r="BRA62" s="24"/>
      <c r="BRB62" s="24"/>
      <c r="BRC62" s="24"/>
      <c r="BRD62" s="24"/>
      <c r="BRE62" s="24"/>
      <c r="BRF62" s="24"/>
      <c r="BRG62" s="24"/>
      <c r="BRH62" s="24"/>
      <c r="BRI62" s="24"/>
      <c r="BRJ62" s="24"/>
      <c r="BRK62" s="24"/>
      <c r="BRL62" s="24"/>
      <c r="BRM62" s="24"/>
      <c r="BRN62" s="24"/>
      <c r="BRO62" s="24"/>
      <c r="BRP62" s="24"/>
      <c r="BRQ62" s="24"/>
      <c r="BRR62" s="24"/>
      <c r="BRS62" s="24"/>
      <c r="BRT62" s="24"/>
      <c r="BRU62" s="24"/>
      <c r="BRV62" s="24"/>
      <c r="BRW62" s="24"/>
      <c r="BRX62" s="24"/>
      <c r="BRY62" s="24"/>
      <c r="BRZ62" s="24"/>
      <c r="BSA62" s="24"/>
      <c r="BSB62" s="24"/>
      <c r="BSC62" s="24"/>
      <c r="BSD62" s="24"/>
      <c r="BSE62" s="24"/>
      <c r="BSF62" s="24"/>
      <c r="BSG62" s="24"/>
      <c r="BSH62" s="24"/>
      <c r="BSI62" s="24"/>
      <c r="BSJ62" s="24"/>
      <c r="BSK62" s="24"/>
      <c r="BSL62" s="24"/>
      <c r="BSM62" s="24"/>
      <c r="BSN62" s="24"/>
      <c r="BSO62" s="24"/>
      <c r="BSP62" s="24"/>
      <c r="BSQ62" s="24"/>
      <c r="BSR62" s="24"/>
      <c r="BSS62" s="24"/>
      <c r="BST62" s="24"/>
      <c r="BSU62" s="24"/>
      <c r="BSV62" s="24"/>
      <c r="BSW62" s="24"/>
      <c r="BSX62" s="24"/>
      <c r="BSY62" s="24"/>
      <c r="BSZ62" s="24"/>
      <c r="BTA62" s="24"/>
      <c r="BTB62" s="24"/>
      <c r="BTC62" s="24"/>
      <c r="BTD62" s="24"/>
      <c r="BTE62" s="24"/>
      <c r="BTF62" s="24"/>
      <c r="BTG62" s="24"/>
      <c r="BTH62" s="24"/>
      <c r="BTI62" s="24"/>
      <c r="BTJ62" s="24"/>
      <c r="BTK62" s="24"/>
      <c r="BTL62" s="24"/>
      <c r="BTM62" s="24"/>
      <c r="BTN62" s="24"/>
      <c r="BTO62" s="24"/>
      <c r="BTP62" s="24"/>
      <c r="BTQ62" s="24"/>
      <c r="BTR62" s="24"/>
      <c r="BTS62" s="24"/>
      <c r="BTT62" s="24"/>
      <c r="BTU62" s="24"/>
      <c r="BTV62" s="24"/>
      <c r="BTW62" s="24"/>
      <c r="BTX62" s="24"/>
      <c r="BTY62" s="24"/>
      <c r="BTZ62" s="24"/>
      <c r="BUA62" s="24"/>
      <c r="BUB62" s="24"/>
      <c r="BUC62" s="24"/>
      <c r="BUD62" s="24"/>
      <c r="BUE62" s="24"/>
      <c r="BUF62" s="24"/>
      <c r="BUG62" s="24"/>
      <c r="BUH62" s="24"/>
      <c r="BUI62" s="24"/>
      <c r="BUJ62" s="24"/>
      <c r="BUK62" s="24"/>
      <c r="BUL62" s="24"/>
      <c r="BUM62" s="24"/>
      <c r="BUN62" s="24"/>
      <c r="BUO62" s="24"/>
      <c r="BUP62" s="24"/>
      <c r="BUQ62" s="24"/>
      <c r="BUR62" s="24"/>
      <c r="BUS62" s="24"/>
      <c r="BUT62" s="24"/>
      <c r="BUU62" s="24"/>
      <c r="BUV62" s="24"/>
      <c r="BUW62" s="24"/>
      <c r="BUX62" s="24"/>
      <c r="BUY62" s="24"/>
      <c r="BUZ62" s="24"/>
      <c r="BVA62" s="24"/>
      <c r="BVB62" s="24"/>
      <c r="BVC62" s="24"/>
      <c r="BVD62" s="24"/>
      <c r="BVE62" s="24"/>
      <c r="BVF62" s="24"/>
      <c r="BVG62" s="24"/>
      <c r="BVH62" s="24"/>
      <c r="BVI62" s="24"/>
      <c r="BVJ62" s="24"/>
      <c r="BVK62" s="24"/>
      <c r="BVL62" s="24"/>
      <c r="BVM62" s="24"/>
      <c r="BVN62" s="24"/>
      <c r="BVO62" s="24"/>
      <c r="BVP62" s="24"/>
      <c r="BVQ62" s="24"/>
      <c r="BVR62" s="24"/>
      <c r="BVS62" s="24"/>
      <c r="BVT62" s="24"/>
      <c r="BVU62" s="24"/>
      <c r="BVV62" s="24"/>
      <c r="BVW62" s="24"/>
      <c r="BVX62" s="24"/>
      <c r="BVY62" s="24"/>
      <c r="BVZ62" s="24"/>
      <c r="BWA62" s="24"/>
      <c r="BWB62" s="24"/>
      <c r="BWC62" s="24"/>
      <c r="BWD62" s="24"/>
      <c r="BWE62" s="24"/>
      <c r="BWF62" s="24"/>
      <c r="BWG62" s="24"/>
      <c r="BWH62" s="24"/>
      <c r="BWI62" s="24"/>
      <c r="BWJ62" s="24"/>
      <c r="BWK62" s="24"/>
      <c r="BWL62" s="24"/>
      <c r="BWM62" s="24"/>
      <c r="BWN62" s="24"/>
      <c r="BWO62" s="24"/>
      <c r="BWP62" s="24"/>
      <c r="BWQ62" s="24"/>
      <c r="BWR62" s="24"/>
      <c r="BWS62" s="24"/>
      <c r="BWT62" s="24"/>
      <c r="BWU62" s="24"/>
      <c r="BWV62" s="24"/>
      <c r="BWW62" s="24"/>
      <c r="BWX62" s="24"/>
      <c r="BWY62" s="24"/>
      <c r="BWZ62" s="24"/>
      <c r="BXA62" s="24"/>
      <c r="BXB62" s="24"/>
      <c r="BXC62" s="24"/>
      <c r="BXD62" s="24"/>
      <c r="BXE62" s="24"/>
      <c r="BXF62" s="24"/>
      <c r="BXG62" s="24"/>
      <c r="BXH62" s="24"/>
      <c r="BXI62" s="24"/>
      <c r="BXJ62" s="24"/>
      <c r="BXK62" s="24"/>
      <c r="BXL62" s="24"/>
      <c r="BXM62" s="24"/>
      <c r="BXN62" s="24"/>
      <c r="BXO62" s="24"/>
      <c r="BXP62" s="24"/>
      <c r="BXQ62" s="24"/>
      <c r="BXR62" s="24"/>
      <c r="BXS62" s="24"/>
      <c r="BXT62" s="24"/>
      <c r="BXU62" s="24"/>
      <c r="BXV62" s="24"/>
      <c r="BXW62" s="24"/>
      <c r="BXX62" s="24"/>
      <c r="BXY62" s="24"/>
      <c r="BXZ62" s="24"/>
      <c r="BYA62" s="24"/>
      <c r="BYB62" s="24"/>
      <c r="BYC62" s="24"/>
      <c r="BYD62" s="24"/>
      <c r="BYE62" s="24"/>
      <c r="BYF62" s="24"/>
      <c r="BYG62" s="24"/>
      <c r="BYH62" s="24"/>
      <c r="BYI62" s="24"/>
      <c r="BYJ62" s="24"/>
      <c r="BYK62" s="24"/>
      <c r="BYL62" s="24"/>
      <c r="BYM62" s="24"/>
      <c r="BYN62" s="24"/>
      <c r="BYO62" s="24"/>
      <c r="BYP62" s="24"/>
      <c r="BYQ62" s="24"/>
      <c r="BYR62" s="24"/>
      <c r="BYS62" s="24"/>
      <c r="BYT62" s="24"/>
      <c r="BYU62" s="24"/>
      <c r="BYV62" s="24"/>
      <c r="BYW62" s="24"/>
      <c r="BYX62" s="24"/>
      <c r="BYY62" s="24"/>
      <c r="BYZ62" s="24"/>
      <c r="BZA62" s="24"/>
      <c r="BZB62" s="24"/>
      <c r="BZC62" s="24"/>
      <c r="BZD62" s="24"/>
      <c r="BZE62" s="24"/>
      <c r="BZF62" s="24"/>
      <c r="BZG62" s="24"/>
      <c r="BZH62" s="24"/>
      <c r="BZI62" s="24"/>
      <c r="BZJ62" s="24"/>
      <c r="BZK62" s="24"/>
      <c r="BZL62" s="24"/>
      <c r="BZM62" s="24"/>
      <c r="BZN62" s="24"/>
      <c r="BZO62" s="24"/>
      <c r="BZP62" s="24"/>
      <c r="BZQ62" s="24"/>
      <c r="BZR62" s="24"/>
      <c r="BZS62" s="24"/>
      <c r="BZT62" s="24"/>
      <c r="BZU62" s="24"/>
      <c r="BZV62" s="24"/>
      <c r="BZW62" s="24"/>
      <c r="BZX62" s="24"/>
      <c r="BZY62" s="24"/>
      <c r="BZZ62" s="24"/>
      <c r="CAA62" s="24"/>
      <c r="CAB62" s="24"/>
      <c r="CAC62" s="24"/>
      <c r="CAD62" s="24"/>
      <c r="CAE62" s="24"/>
      <c r="CAF62" s="24"/>
      <c r="CAG62" s="24"/>
      <c r="CAH62" s="24"/>
      <c r="CAI62" s="24"/>
      <c r="CAJ62" s="24"/>
      <c r="CAK62" s="24"/>
      <c r="CAL62" s="24"/>
      <c r="CAM62" s="24"/>
      <c r="CAN62" s="24"/>
      <c r="CAO62" s="24"/>
      <c r="CAP62" s="24"/>
      <c r="CAQ62" s="24"/>
      <c r="CAR62" s="24"/>
      <c r="CAS62" s="24"/>
      <c r="CAT62" s="24"/>
      <c r="CAU62" s="24"/>
      <c r="CAV62" s="24"/>
      <c r="CAW62" s="24"/>
      <c r="CAX62" s="24"/>
      <c r="CAY62" s="24"/>
      <c r="CAZ62" s="24"/>
      <c r="CBA62" s="24"/>
      <c r="CBB62" s="24"/>
      <c r="CBC62" s="24"/>
      <c r="CBD62" s="24"/>
      <c r="CBE62" s="24"/>
      <c r="CBF62" s="24"/>
      <c r="CBG62" s="24"/>
      <c r="CBH62" s="24"/>
      <c r="CBI62" s="24"/>
      <c r="CBJ62" s="24"/>
      <c r="CBK62" s="24"/>
      <c r="CBL62" s="24"/>
      <c r="CBM62" s="24"/>
      <c r="CBN62" s="24"/>
      <c r="CBO62" s="24"/>
      <c r="CBP62" s="24"/>
      <c r="CBQ62" s="24"/>
      <c r="CBR62" s="24"/>
      <c r="CBS62" s="24"/>
      <c r="CBT62" s="24"/>
      <c r="CBU62" s="24"/>
      <c r="CBV62" s="24"/>
      <c r="CBW62" s="24"/>
      <c r="CBX62" s="24"/>
      <c r="CBY62" s="24"/>
      <c r="CBZ62" s="24"/>
      <c r="CCA62" s="24"/>
      <c r="CCB62" s="24"/>
      <c r="CCC62" s="24"/>
      <c r="CCD62" s="24"/>
      <c r="CCE62" s="24"/>
      <c r="CCF62" s="24"/>
      <c r="CCG62" s="24"/>
      <c r="CCH62" s="24"/>
      <c r="CCI62" s="24"/>
      <c r="CCJ62" s="24"/>
      <c r="CCK62" s="24"/>
      <c r="CCL62" s="24"/>
      <c r="CCM62" s="24"/>
      <c r="CCN62" s="24"/>
      <c r="CCO62" s="24"/>
      <c r="CCP62" s="24"/>
      <c r="CCQ62" s="24"/>
      <c r="CCR62" s="24"/>
      <c r="CCS62" s="24"/>
      <c r="CCT62" s="24"/>
      <c r="CCU62" s="24"/>
      <c r="CCV62" s="24"/>
      <c r="CCW62" s="24"/>
      <c r="CCX62" s="24"/>
      <c r="CCY62" s="24"/>
      <c r="CCZ62" s="24"/>
      <c r="CDA62" s="24"/>
      <c r="CDB62" s="24"/>
      <c r="CDC62" s="24"/>
      <c r="CDD62" s="24"/>
      <c r="CDE62" s="24"/>
      <c r="CDF62" s="24"/>
      <c r="CDG62" s="24"/>
      <c r="CDH62" s="24"/>
      <c r="CDI62" s="24"/>
      <c r="CDJ62" s="24"/>
      <c r="CDK62" s="24"/>
      <c r="CDL62" s="24"/>
      <c r="CDM62" s="24"/>
      <c r="CDN62" s="24"/>
      <c r="CDO62" s="24"/>
      <c r="CDP62" s="24"/>
      <c r="CDQ62" s="24"/>
      <c r="CDR62" s="24"/>
      <c r="CDS62" s="24"/>
      <c r="CDT62" s="24"/>
      <c r="CDU62" s="24"/>
      <c r="CDV62" s="24"/>
      <c r="CDW62" s="24"/>
      <c r="CDX62" s="24"/>
      <c r="CDY62" s="24"/>
      <c r="CDZ62" s="24"/>
      <c r="CEA62" s="24"/>
      <c r="CEB62" s="24"/>
      <c r="CEC62" s="24"/>
      <c r="CED62" s="24"/>
      <c r="CEE62" s="24"/>
      <c r="CEF62" s="24"/>
      <c r="CEG62" s="24"/>
      <c r="CEH62" s="24"/>
      <c r="CEI62" s="24"/>
      <c r="CEJ62" s="24"/>
      <c r="CEK62" s="24"/>
      <c r="CEL62" s="24"/>
      <c r="CEM62" s="24"/>
      <c r="CEN62" s="24"/>
      <c r="CEO62" s="24"/>
      <c r="CEP62" s="24"/>
      <c r="CEQ62" s="24"/>
      <c r="CER62" s="24"/>
      <c r="CES62" s="24"/>
      <c r="CET62" s="24"/>
      <c r="CEU62" s="24"/>
      <c r="CEV62" s="24"/>
      <c r="CEW62" s="24"/>
      <c r="CEX62" s="24"/>
      <c r="CEY62" s="24"/>
      <c r="CEZ62" s="24"/>
      <c r="CFA62" s="24"/>
      <c r="CFB62" s="24"/>
      <c r="CFC62" s="24"/>
      <c r="CFD62" s="24"/>
      <c r="CFE62" s="24"/>
      <c r="CFF62" s="24"/>
      <c r="CFG62" s="24"/>
      <c r="CFH62" s="24"/>
      <c r="CFI62" s="24"/>
      <c r="CFJ62" s="24"/>
      <c r="CFK62" s="24"/>
      <c r="CFL62" s="24"/>
      <c r="CFM62" s="24"/>
      <c r="CFN62" s="24"/>
      <c r="CFO62" s="24"/>
      <c r="CFP62" s="24"/>
      <c r="CFQ62" s="24"/>
      <c r="CFR62" s="24"/>
      <c r="CFS62" s="24"/>
      <c r="CFT62" s="24"/>
      <c r="CFU62" s="24"/>
      <c r="CFV62" s="24"/>
      <c r="CFW62" s="24"/>
      <c r="CFX62" s="24"/>
      <c r="CFY62" s="24"/>
      <c r="CFZ62" s="24"/>
      <c r="CGA62" s="24"/>
      <c r="CGB62" s="24"/>
      <c r="CGC62" s="24"/>
      <c r="CGD62" s="24"/>
      <c r="CGE62" s="24"/>
      <c r="CGF62" s="24"/>
      <c r="CGG62" s="24"/>
      <c r="CGH62" s="24"/>
      <c r="CGI62" s="24"/>
      <c r="CGJ62" s="24"/>
      <c r="CGK62" s="24"/>
      <c r="CGL62" s="24"/>
      <c r="CGM62" s="24"/>
      <c r="CGN62" s="24"/>
      <c r="CGO62" s="24"/>
      <c r="CGP62" s="24"/>
      <c r="CGQ62" s="24"/>
      <c r="CGR62" s="24"/>
      <c r="CGS62" s="24"/>
      <c r="CGT62" s="24"/>
      <c r="CGU62" s="24"/>
      <c r="CGV62" s="24"/>
      <c r="CGW62" s="24"/>
      <c r="CGX62" s="24"/>
      <c r="CGY62" s="24"/>
      <c r="CGZ62" s="24"/>
      <c r="CHA62" s="24"/>
      <c r="CHB62" s="24"/>
      <c r="CHC62" s="24"/>
      <c r="CHD62" s="24"/>
      <c r="CHE62" s="24"/>
      <c r="CHF62" s="24"/>
      <c r="CHG62" s="24"/>
      <c r="CHH62" s="24"/>
      <c r="CHI62" s="24"/>
      <c r="CHJ62" s="24"/>
      <c r="CHK62" s="24"/>
      <c r="CHL62" s="24"/>
      <c r="CHM62" s="24"/>
      <c r="CHN62" s="24"/>
      <c r="CHO62" s="24"/>
      <c r="CHP62" s="24"/>
      <c r="CHQ62" s="24"/>
      <c r="CHR62" s="24"/>
      <c r="CHS62" s="24"/>
      <c r="CHT62" s="24"/>
      <c r="CHU62" s="24"/>
      <c r="CHV62" s="24"/>
      <c r="CHW62" s="24"/>
      <c r="CHX62" s="24"/>
      <c r="CHY62" s="24"/>
      <c r="CHZ62" s="24"/>
      <c r="CIA62" s="24"/>
      <c r="CIB62" s="24"/>
      <c r="CIC62" s="24"/>
      <c r="CID62" s="24"/>
      <c r="CIE62" s="24"/>
      <c r="CIF62" s="24"/>
      <c r="CIG62" s="24"/>
      <c r="CIH62" s="24"/>
      <c r="CII62" s="24"/>
      <c r="CIJ62" s="24"/>
      <c r="CIK62" s="24"/>
      <c r="CIL62" s="24"/>
      <c r="CIM62" s="24"/>
      <c r="CIN62" s="24"/>
      <c r="CIO62" s="24"/>
      <c r="CIP62" s="24"/>
      <c r="CIQ62" s="24"/>
      <c r="CIR62" s="24"/>
      <c r="CIS62" s="24"/>
      <c r="CIT62" s="24"/>
      <c r="CIU62" s="24"/>
      <c r="CIV62" s="24"/>
      <c r="CIW62" s="24"/>
      <c r="CIX62" s="24"/>
      <c r="CIY62" s="24"/>
      <c r="CIZ62" s="24"/>
      <c r="CJA62" s="24"/>
      <c r="CJB62" s="24"/>
      <c r="CJC62" s="24"/>
      <c r="CJD62" s="24"/>
      <c r="CJE62" s="24"/>
      <c r="CJF62" s="24"/>
      <c r="CJG62" s="24"/>
      <c r="CJH62" s="24"/>
      <c r="CJI62" s="24"/>
      <c r="CJJ62" s="24"/>
      <c r="CJK62" s="24"/>
      <c r="CJL62" s="24"/>
      <c r="CJM62" s="24"/>
      <c r="CJN62" s="24"/>
      <c r="CJO62" s="24"/>
      <c r="CJP62" s="24"/>
      <c r="CJQ62" s="24"/>
      <c r="CJR62" s="24"/>
      <c r="CJS62" s="24"/>
      <c r="CJT62" s="24"/>
      <c r="CJU62" s="24"/>
      <c r="CJV62" s="24"/>
      <c r="CJW62" s="24"/>
      <c r="CJX62" s="24"/>
      <c r="CJY62" s="24"/>
      <c r="CJZ62" s="24"/>
      <c r="CKA62" s="24"/>
      <c r="CKB62" s="24"/>
      <c r="CKC62" s="24"/>
      <c r="CKD62" s="24"/>
      <c r="CKE62" s="24"/>
      <c r="CKF62" s="24"/>
      <c r="CKG62" s="24"/>
      <c r="CKH62" s="24"/>
      <c r="CKI62" s="24"/>
      <c r="CKJ62" s="24"/>
      <c r="CKK62" s="24"/>
      <c r="CKL62" s="24"/>
      <c r="CKM62" s="24"/>
      <c r="CKN62" s="24"/>
      <c r="CKO62" s="24"/>
      <c r="CKP62" s="24"/>
      <c r="CKQ62" s="24"/>
      <c r="CKR62" s="24"/>
      <c r="CKS62" s="24"/>
      <c r="CKT62" s="24"/>
      <c r="CKU62" s="24"/>
      <c r="CKV62" s="24"/>
      <c r="CKW62" s="24"/>
      <c r="CKX62" s="24"/>
      <c r="CKY62" s="24"/>
      <c r="CKZ62" s="24"/>
      <c r="CLA62" s="24"/>
      <c r="CLB62" s="24"/>
      <c r="CLC62" s="24"/>
      <c r="CLD62" s="24"/>
      <c r="CLE62" s="24"/>
      <c r="CLF62" s="24"/>
      <c r="CLG62" s="24"/>
      <c r="CLH62" s="24"/>
      <c r="CLI62" s="24"/>
      <c r="CLJ62" s="24"/>
      <c r="CLK62" s="24"/>
      <c r="CLL62" s="24"/>
      <c r="CLM62" s="24"/>
      <c r="CLN62" s="24"/>
      <c r="CLO62" s="24"/>
      <c r="CLP62" s="24"/>
      <c r="CLQ62" s="24"/>
      <c r="CLR62" s="24"/>
      <c r="CLS62" s="24"/>
      <c r="CLT62" s="24"/>
      <c r="CLU62" s="24"/>
      <c r="CLV62" s="24"/>
      <c r="CLW62" s="24"/>
      <c r="CLX62" s="24"/>
      <c r="CLY62" s="24"/>
      <c r="CLZ62" s="24"/>
      <c r="CMA62" s="24"/>
      <c r="CMB62" s="24"/>
      <c r="CMC62" s="24"/>
      <c r="CMD62" s="24"/>
      <c r="CME62" s="24"/>
      <c r="CMF62" s="24"/>
      <c r="CMG62" s="24"/>
      <c r="CMH62" s="24"/>
      <c r="CMI62" s="24"/>
      <c r="CMJ62" s="24"/>
      <c r="CMK62" s="24"/>
      <c r="CML62" s="24"/>
      <c r="CMM62" s="24"/>
      <c r="CMN62" s="24"/>
      <c r="CMO62" s="24"/>
      <c r="CMP62" s="24"/>
      <c r="CMQ62" s="24"/>
      <c r="CMR62" s="24"/>
      <c r="CMS62" s="24"/>
      <c r="CMT62" s="24"/>
      <c r="CMU62" s="24"/>
      <c r="CMV62" s="24"/>
      <c r="CMW62" s="24"/>
      <c r="CMX62" s="24"/>
      <c r="CMY62" s="24"/>
      <c r="CMZ62" s="24"/>
      <c r="CNA62" s="24"/>
      <c r="CNB62" s="24"/>
      <c r="CNC62" s="24"/>
      <c r="CND62" s="24"/>
      <c r="CNE62" s="24"/>
      <c r="CNF62" s="24"/>
      <c r="CNG62" s="24"/>
      <c r="CNH62" s="24"/>
      <c r="CNI62" s="24"/>
      <c r="CNJ62" s="24"/>
      <c r="CNK62" s="24"/>
      <c r="CNL62" s="24"/>
      <c r="CNM62" s="24"/>
      <c r="CNN62" s="24"/>
      <c r="CNO62" s="24"/>
      <c r="CNP62" s="24"/>
      <c r="CNQ62" s="24"/>
      <c r="CNR62" s="24"/>
      <c r="CNS62" s="24"/>
      <c r="CNT62" s="24"/>
      <c r="CNU62" s="24"/>
      <c r="CNV62" s="24"/>
      <c r="CNW62" s="24"/>
      <c r="CNX62" s="24"/>
      <c r="CNY62" s="24"/>
      <c r="CNZ62" s="24"/>
      <c r="COA62" s="24"/>
      <c r="COB62" s="24"/>
      <c r="COC62" s="24"/>
      <c r="COD62" s="24"/>
      <c r="COE62" s="24"/>
      <c r="COF62" s="24"/>
      <c r="COG62" s="24"/>
      <c r="COH62" s="24"/>
      <c r="COI62" s="24"/>
      <c r="COJ62" s="24"/>
      <c r="COK62" s="24"/>
      <c r="COL62" s="24"/>
      <c r="COM62" s="24"/>
      <c r="CON62" s="24"/>
      <c r="COO62" s="24"/>
      <c r="COP62" s="24"/>
      <c r="COQ62" s="24"/>
      <c r="COR62" s="24"/>
      <c r="COS62" s="24"/>
      <c r="COT62" s="24"/>
      <c r="COU62" s="24"/>
      <c r="COV62" s="24"/>
      <c r="COW62" s="24"/>
      <c r="COX62" s="24"/>
      <c r="COY62" s="24"/>
      <c r="COZ62" s="24"/>
      <c r="CPA62" s="24"/>
      <c r="CPB62" s="24"/>
      <c r="CPC62" s="24"/>
      <c r="CPD62" s="24"/>
      <c r="CPE62" s="24"/>
      <c r="CPF62" s="24"/>
      <c r="CPG62" s="24"/>
      <c r="CPH62" s="24"/>
      <c r="CPI62" s="24"/>
      <c r="CPJ62" s="24"/>
      <c r="CPK62" s="24"/>
      <c r="CPL62" s="24"/>
      <c r="CPM62" s="24"/>
      <c r="CPN62" s="24"/>
      <c r="CPO62" s="24"/>
      <c r="CPP62" s="24"/>
      <c r="CPQ62" s="24"/>
      <c r="CPR62" s="24"/>
      <c r="CPS62" s="24"/>
      <c r="CPT62" s="24"/>
      <c r="CPU62" s="24"/>
      <c r="CPV62" s="24"/>
      <c r="CPW62" s="24"/>
      <c r="CPX62" s="24"/>
      <c r="CPY62" s="24"/>
      <c r="CPZ62" s="24"/>
      <c r="CQA62" s="24"/>
      <c r="CQB62" s="24"/>
      <c r="CQC62" s="24"/>
      <c r="CQD62" s="24"/>
      <c r="CQE62" s="24"/>
      <c r="CQF62" s="24"/>
      <c r="CQG62" s="24"/>
      <c r="CQH62" s="24"/>
      <c r="CQI62" s="24"/>
      <c r="CQJ62" s="24"/>
      <c r="CQK62" s="24"/>
      <c r="CQL62" s="24"/>
      <c r="CQM62" s="24"/>
      <c r="CQN62" s="24"/>
      <c r="CQO62" s="24"/>
      <c r="CQP62" s="24"/>
      <c r="CQQ62" s="24"/>
      <c r="CQR62" s="24"/>
      <c r="CQS62" s="24"/>
      <c r="CQT62" s="24"/>
      <c r="CQU62" s="24"/>
      <c r="CQV62" s="24"/>
      <c r="CQW62" s="24"/>
      <c r="CQX62" s="24"/>
      <c r="CQY62" s="24"/>
      <c r="CQZ62" s="24"/>
      <c r="CRA62" s="24"/>
      <c r="CRB62" s="24"/>
      <c r="CRC62" s="24"/>
      <c r="CRD62" s="24"/>
      <c r="CRE62" s="24"/>
      <c r="CRF62" s="24"/>
      <c r="CRG62" s="24"/>
      <c r="CRH62" s="24"/>
      <c r="CRI62" s="24"/>
      <c r="CRJ62" s="24"/>
      <c r="CRK62" s="24"/>
      <c r="CRL62" s="24"/>
      <c r="CRM62" s="24"/>
      <c r="CRN62" s="24"/>
      <c r="CRO62" s="24"/>
      <c r="CRP62" s="24"/>
      <c r="CRQ62" s="24"/>
      <c r="CRR62" s="24"/>
      <c r="CRS62" s="24"/>
      <c r="CRT62" s="24"/>
      <c r="CRU62" s="24"/>
      <c r="CRV62" s="24"/>
      <c r="CRW62" s="24"/>
      <c r="CRX62" s="24"/>
      <c r="CRY62" s="24"/>
      <c r="CRZ62" s="24"/>
      <c r="CSA62" s="24"/>
      <c r="CSB62" s="24"/>
      <c r="CSC62" s="24"/>
      <c r="CSD62" s="24"/>
      <c r="CSE62" s="24"/>
      <c r="CSF62" s="24"/>
      <c r="CSG62" s="24"/>
      <c r="CSH62" s="24"/>
      <c r="CSI62" s="24"/>
      <c r="CSJ62" s="24"/>
      <c r="CSK62" s="24"/>
      <c r="CSL62" s="24"/>
      <c r="CSM62" s="24"/>
      <c r="CSN62" s="24"/>
      <c r="CSO62" s="24"/>
      <c r="CSP62" s="24"/>
      <c r="CSQ62" s="24"/>
      <c r="CSR62" s="24"/>
      <c r="CSS62" s="24"/>
      <c r="CST62" s="24"/>
      <c r="CSU62" s="24"/>
      <c r="CSV62" s="24"/>
      <c r="CSW62" s="24"/>
      <c r="CSX62" s="24"/>
      <c r="CSY62" s="24"/>
      <c r="CSZ62" s="24"/>
      <c r="CTA62" s="24"/>
      <c r="CTB62" s="24"/>
      <c r="CTC62" s="24"/>
      <c r="CTD62" s="24"/>
      <c r="CTE62" s="24"/>
      <c r="CTF62" s="24"/>
      <c r="CTG62" s="24"/>
      <c r="CTH62" s="24"/>
      <c r="CTI62" s="24"/>
      <c r="CTJ62" s="24"/>
      <c r="CTK62" s="24"/>
      <c r="CTL62" s="24"/>
      <c r="CTM62" s="24"/>
      <c r="CTN62" s="24"/>
      <c r="CTO62" s="24"/>
      <c r="CTP62" s="24"/>
      <c r="CTQ62" s="24"/>
      <c r="CTR62" s="24"/>
      <c r="CTS62" s="24"/>
      <c r="CTT62" s="24"/>
      <c r="CTU62" s="24"/>
      <c r="CTV62" s="24"/>
      <c r="CTW62" s="24"/>
      <c r="CTX62" s="24"/>
      <c r="CTY62" s="24"/>
      <c r="CTZ62" s="24"/>
      <c r="CUA62" s="24"/>
      <c r="CUB62" s="24"/>
      <c r="CUC62" s="24"/>
      <c r="CUD62" s="24"/>
      <c r="CUE62" s="24"/>
      <c r="CUF62" s="24"/>
      <c r="CUG62" s="24"/>
      <c r="CUH62" s="24"/>
      <c r="CUI62" s="24"/>
      <c r="CUJ62" s="24"/>
      <c r="CUK62" s="24"/>
      <c r="CUL62" s="24"/>
      <c r="CUM62" s="24"/>
      <c r="CUN62" s="24"/>
      <c r="CUO62" s="24"/>
      <c r="CUP62" s="24"/>
      <c r="CUQ62" s="24"/>
      <c r="CUR62" s="24"/>
      <c r="CUS62" s="24"/>
      <c r="CUT62" s="24"/>
      <c r="CUU62" s="24"/>
      <c r="CUV62" s="24"/>
      <c r="CUW62" s="24"/>
      <c r="CUX62" s="24"/>
      <c r="CUY62" s="24"/>
      <c r="CUZ62" s="24"/>
      <c r="CVA62" s="24"/>
      <c r="CVB62" s="24"/>
      <c r="CVC62" s="24"/>
      <c r="CVD62" s="24"/>
      <c r="CVE62" s="24"/>
      <c r="CVF62" s="24"/>
      <c r="CVG62" s="24"/>
      <c r="CVH62" s="24"/>
      <c r="CVI62" s="24"/>
      <c r="CVJ62" s="24"/>
      <c r="CVK62" s="24"/>
      <c r="CVL62" s="24"/>
      <c r="CVM62" s="24"/>
      <c r="CVN62" s="24"/>
      <c r="CVO62" s="24"/>
      <c r="CVP62" s="24"/>
      <c r="CVQ62" s="24"/>
      <c r="CVR62" s="24"/>
      <c r="CVS62" s="24"/>
      <c r="CVT62" s="24"/>
      <c r="CVU62" s="24"/>
      <c r="CVV62" s="24"/>
      <c r="CVW62" s="24"/>
      <c r="CVX62" s="24"/>
      <c r="CVY62" s="24"/>
      <c r="CVZ62" s="24"/>
      <c r="CWA62" s="24"/>
      <c r="CWB62" s="24"/>
      <c r="CWC62" s="24"/>
      <c r="CWD62" s="24"/>
      <c r="CWE62" s="24"/>
      <c r="CWF62" s="24"/>
      <c r="CWG62" s="24"/>
      <c r="CWH62" s="24"/>
      <c r="CWI62" s="24"/>
      <c r="CWJ62" s="24"/>
      <c r="CWK62" s="24"/>
      <c r="CWL62" s="24"/>
      <c r="CWM62" s="24"/>
      <c r="CWN62" s="24"/>
      <c r="CWO62" s="24"/>
      <c r="CWP62" s="24"/>
      <c r="CWQ62" s="24"/>
      <c r="CWR62" s="24"/>
      <c r="CWS62" s="24"/>
      <c r="CWT62" s="24"/>
      <c r="CWU62" s="24"/>
      <c r="CWV62" s="24"/>
      <c r="CWW62" s="24"/>
      <c r="CWX62" s="24"/>
      <c r="CWY62" s="24"/>
      <c r="CWZ62" s="24"/>
      <c r="CXA62" s="24"/>
      <c r="CXB62" s="24"/>
      <c r="CXC62" s="24"/>
      <c r="CXD62" s="24"/>
      <c r="CXE62" s="24"/>
      <c r="CXF62" s="24"/>
      <c r="CXG62" s="24"/>
      <c r="CXH62" s="24"/>
      <c r="CXI62" s="24"/>
      <c r="CXJ62" s="24"/>
      <c r="CXK62" s="24"/>
      <c r="CXL62" s="24"/>
      <c r="CXM62" s="24"/>
      <c r="CXN62" s="24"/>
      <c r="CXO62" s="24"/>
      <c r="CXP62" s="24"/>
      <c r="CXQ62" s="24"/>
      <c r="CXR62" s="24"/>
      <c r="CXS62" s="24"/>
      <c r="CXT62" s="24"/>
      <c r="CXU62" s="24"/>
      <c r="CXV62" s="24"/>
      <c r="CXW62" s="24"/>
      <c r="CXX62" s="24"/>
      <c r="CXY62" s="24"/>
      <c r="CXZ62" s="24"/>
      <c r="CYA62" s="24"/>
      <c r="CYB62" s="24"/>
      <c r="CYC62" s="24"/>
      <c r="CYD62" s="24"/>
      <c r="CYE62" s="24"/>
      <c r="CYF62" s="24"/>
      <c r="CYG62" s="24"/>
      <c r="CYH62" s="24"/>
      <c r="CYI62" s="24"/>
      <c r="CYJ62" s="24"/>
      <c r="CYK62" s="24"/>
      <c r="CYL62" s="24"/>
      <c r="CYM62" s="24"/>
      <c r="CYN62" s="24"/>
      <c r="CYO62" s="24"/>
      <c r="CYP62" s="24"/>
      <c r="CYQ62" s="24"/>
      <c r="CYR62" s="24"/>
      <c r="CYS62" s="24"/>
      <c r="CYT62" s="24"/>
      <c r="CYU62" s="24"/>
      <c r="CYV62" s="24"/>
      <c r="CYW62" s="24"/>
      <c r="CYX62" s="24"/>
      <c r="CYY62" s="24"/>
      <c r="CYZ62" s="24"/>
      <c r="CZA62" s="24"/>
      <c r="CZB62" s="24"/>
      <c r="CZC62" s="24"/>
      <c r="CZD62" s="24"/>
      <c r="CZE62" s="24"/>
      <c r="CZF62" s="24"/>
      <c r="CZG62" s="24"/>
      <c r="CZH62" s="24"/>
      <c r="CZI62" s="24"/>
      <c r="CZJ62" s="24"/>
      <c r="CZK62" s="24"/>
      <c r="CZL62" s="24"/>
      <c r="CZM62" s="24"/>
      <c r="CZN62" s="24"/>
      <c r="CZO62" s="24"/>
      <c r="CZP62" s="24"/>
      <c r="CZQ62" s="24"/>
      <c r="CZR62" s="24"/>
      <c r="CZS62" s="24"/>
      <c r="CZT62" s="24"/>
      <c r="CZU62" s="24"/>
      <c r="CZV62" s="24"/>
      <c r="CZW62" s="24"/>
      <c r="CZX62" s="24"/>
      <c r="CZY62" s="24"/>
      <c r="CZZ62" s="24"/>
      <c r="DAA62" s="24"/>
      <c r="DAB62" s="24"/>
      <c r="DAC62" s="24"/>
      <c r="DAD62" s="24"/>
      <c r="DAE62" s="24"/>
      <c r="DAF62" s="24"/>
      <c r="DAG62" s="24"/>
      <c r="DAH62" s="24"/>
      <c r="DAI62" s="24"/>
      <c r="DAJ62" s="24"/>
      <c r="DAK62" s="24"/>
      <c r="DAL62" s="24"/>
      <c r="DAM62" s="24"/>
      <c r="DAN62" s="24"/>
      <c r="DAO62" s="24"/>
      <c r="DAP62" s="24"/>
      <c r="DAQ62" s="24"/>
      <c r="DAR62" s="24"/>
      <c r="DAS62" s="24"/>
      <c r="DAT62" s="24"/>
      <c r="DAU62" s="24"/>
      <c r="DAV62" s="24"/>
      <c r="DAW62" s="24"/>
      <c r="DAX62" s="24"/>
      <c r="DAY62" s="24"/>
      <c r="DAZ62" s="24"/>
      <c r="DBA62" s="24"/>
      <c r="DBB62" s="24"/>
      <c r="DBC62" s="24"/>
      <c r="DBD62" s="24"/>
      <c r="DBE62" s="24"/>
      <c r="DBF62" s="24"/>
      <c r="DBG62" s="24"/>
      <c r="DBH62" s="24"/>
      <c r="DBI62" s="24"/>
      <c r="DBJ62" s="24"/>
      <c r="DBK62" s="24"/>
      <c r="DBL62" s="24"/>
      <c r="DBM62" s="24"/>
      <c r="DBN62" s="24"/>
      <c r="DBO62" s="24"/>
      <c r="DBP62" s="24"/>
      <c r="DBQ62" s="24"/>
      <c r="DBR62" s="24"/>
      <c r="DBS62" s="24"/>
      <c r="DBT62" s="24"/>
      <c r="DBU62" s="24"/>
      <c r="DBV62" s="24"/>
      <c r="DBW62" s="24"/>
      <c r="DBX62" s="24"/>
      <c r="DBY62" s="24"/>
      <c r="DBZ62" s="24"/>
      <c r="DCA62" s="24"/>
      <c r="DCB62" s="24"/>
      <c r="DCC62" s="24"/>
      <c r="DCD62" s="24"/>
      <c r="DCE62" s="24"/>
      <c r="DCF62" s="24"/>
      <c r="DCG62" s="24"/>
      <c r="DCH62" s="24"/>
      <c r="DCI62" s="24"/>
      <c r="DCJ62" s="24"/>
      <c r="DCK62" s="24"/>
      <c r="DCL62" s="24"/>
      <c r="DCM62" s="24"/>
      <c r="DCN62" s="24"/>
      <c r="DCO62" s="24"/>
      <c r="DCP62" s="24"/>
      <c r="DCQ62" s="24"/>
      <c r="DCR62" s="24"/>
      <c r="DCS62" s="24"/>
      <c r="DCT62" s="24"/>
      <c r="DCU62" s="24"/>
      <c r="DCV62" s="24"/>
      <c r="DCW62" s="24"/>
      <c r="DCX62" s="24"/>
      <c r="DCY62" s="24"/>
      <c r="DCZ62" s="24"/>
      <c r="DDA62" s="24"/>
      <c r="DDB62" s="24"/>
      <c r="DDC62" s="24"/>
      <c r="DDD62" s="24"/>
      <c r="DDE62" s="24"/>
      <c r="DDF62" s="24"/>
      <c r="DDG62" s="24"/>
      <c r="DDH62" s="24"/>
      <c r="DDI62" s="24"/>
      <c r="DDJ62" s="24"/>
      <c r="DDK62" s="24"/>
      <c r="DDL62" s="24"/>
      <c r="DDM62" s="24"/>
      <c r="DDN62" s="24"/>
      <c r="DDO62" s="24"/>
      <c r="DDP62" s="24"/>
      <c r="DDQ62" s="24"/>
      <c r="DDR62" s="24"/>
      <c r="DDS62" s="24"/>
      <c r="DDT62" s="24"/>
      <c r="DDU62" s="24"/>
      <c r="DDV62" s="24"/>
      <c r="DDW62" s="24"/>
      <c r="DDX62" s="24"/>
      <c r="DDY62" s="24"/>
      <c r="DDZ62" s="24"/>
      <c r="DEA62" s="24"/>
      <c r="DEB62" s="24"/>
      <c r="DEC62" s="24"/>
      <c r="DED62" s="24"/>
      <c r="DEE62" s="24"/>
      <c r="DEF62" s="24"/>
      <c r="DEG62" s="24"/>
      <c r="DEH62" s="24"/>
      <c r="DEI62" s="24"/>
      <c r="DEJ62" s="24"/>
      <c r="DEK62" s="24"/>
      <c r="DEL62" s="24"/>
      <c r="DEM62" s="24"/>
      <c r="DEN62" s="24"/>
      <c r="DEO62" s="24"/>
      <c r="DEP62" s="24"/>
      <c r="DEQ62" s="24"/>
      <c r="DER62" s="24"/>
      <c r="DES62" s="24"/>
      <c r="DET62" s="24"/>
      <c r="DEU62" s="24"/>
      <c r="DEV62" s="24"/>
      <c r="DEW62" s="24"/>
      <c r="DEX62" s="24"/>
      <c r="DEY62" s="24"/>
      <c r="DEZ62" s="24"/>
      <c r="DFA62" s="24"/>
      <c r="DFB62" s="24"/>
      <c r="DFC62" s="24"/>
      <c r="DFD62" s="24"/>
      <c r="DFE62" s="24"/>
      <c r="DFF62" s="24"/>
      <c r="DFG62" s="24"/>
      <c r="DFH62" s="24"/>
      <c r="DFI62" s="24"/>
      <c r="DFJ62" s="24"/>
      <c r="DFK62" s="24"/>
      <c r="DFL62" s="24"/>
      <c r="DFM62" s="24"/>
      <c r="DFN62" s="24"/>
      <c r="DFO62" s="24"/>
      <c r="DFP62" s="24"/>
      <c r="DFQ62" s="24"/>
      <c r="DFR62" s="24"/>
      <c r="DFS62" s="24"/>
      <c r="DFT62" s="24"/>
      <c r="DFU62" s="24"/>
      <c r="DFV62" s="24"/>
      <c r="DFW62" s="24"/>
      <c r="DFX62" s="24"/>
      <c r="DFY62" s="24"/>
      <c r="DFZ62" s="24"/>
      <c r="DGA62" s="24"/>
      <c r="DGB62" s="24"/>
      <c r="DGC62" s="24"/>
      <c r="DGD62" s="24"/>
      <c r="DGE62" s="24"/>
      <c r="DGF62" s="24"/>
      <c r="DGG62" s="24"/>
      <c r="DGH62" s="24"/>
      <c r="DGI62" s="24"/>
      <c r="DGJ62" s="24"/>
      <c r="DGK62" s="24"/>
      <c r="DGL62" s="24"/>
      <c r="DGM62" s="24"/>
      <c r="DGN62" s="24"/>
      <c r="DGO62" s="24"/>
      <c r="DGP62" s="24"/>
      <c r="DGQ62" s="24"/>
      <c r="DGR62" s="24"/>
      <c r="DGS62" s="24"/>
      <c r="DGT62" s="24"/>
      <c r="DGU62" s="24"/>
      <c r="DGV62" s="24"/>
      <c r="DGW62" s="24"/>
      <c r="DGX62" s="24"/>
      <c r="DGY62" s="24"/>
      <c r="DGZ62" s="24"/>
      <c r="DHA62" s="24"/>
      <c r="DHB62" s="24"/>
      <c r="DHC62" s="24"/>
      <c r="DHD62" s="24"/>
      <c r="DHE62" s="24"/>
      <c r="DHF62" s="24"/>
      <c r="DHG62" s="24"/>
      <c r="DHH62" s="24"/>
      <c r="DHI62" s="24"/>
      <c r="DHJ62" s="24"/>
      <c r="DHK62" s="24"/>
      <c r="DHL62" s="24"/>
      <c r="DHM62" s="24"/>
      <c r="DHN62" s="24"/>
      <c r="DHO62" s="24"/>
      <c r="DHP62" s="24"/>
      <c r="DHQ62" s="24"/>
      <c r="DHR62" s="24"/>
      <c r="DHS62" s="24"/>
      <c r="DHT62" s="24"/>
      <c r="DHU62" s="24"/>
      <c r="DHV62" s="24"/>
      <c r="DHW62" s="24"/>
      <c r="DHX62" s="24"/>
      <c r="DHY62" s="24"/>
      <c r="DHZ62" s="24"/>
      <c r="DIA62" s="24"/>
      <c r="DIB62" s="24"/>
      <c r="DIC62" s="24"/>
      <c r="DID62" s="24"/>
      <c r="DIE62" s="24"/>
      <c r="DIF62" s="24"/>
      <c r="DIG62" s="24"/>
      <c r="DIH62" s="24"/>
      <c r="DII62" s="24"/>
      <c r="DIJ62" s="24"/>
      <c r="DIK62" s="24"/>
      <c r="DIL62" s="24"/>
      <c r="DIM62" s="24"/>
      <c r="DIN62" s="24"/>
      <c r="DIO62" s="24"/>
      <c r="DIP62" s="24"/>
      <c r="DIQ62" s="24"/>
      <c r="DIR62" s="24"/>
      <c r="DIS62" s="24"/>
      <c r="DIT62" s="24"/>
      <c r="DIU62" s="24"/>
      <c r="DIV62" s="24"/>
      <c r="DIW62" s="24"/>
      <c r="DIX62" s="24"/>
      <c r="DIY62" s="24"/>
      <c r="DIZ62" s="24"/>
      <c r="DJA62" s="24"/>
      <c r="DJB62" s="24"/>
      <c r="DJC62" s="24"/>
      <c r="DJD62" s="24"/>
      <c r="DJE62" s="24"/>
      <c r="DJF62" s="24"/>
      <c r="DJG62" s="24"/>
      <c r="DJH62" s="24"/>
      <c r="DJI62" s="24"/>
      <c r="DJJ62" s="24"/>
      <c r="DJK62" s="24"/>
      <c r="DJL62" s="24"/>
      <c r="DJM62" s="24"/>
      <c r="DJN62" s="24"/>
      <c r="DJO62" s="24"/>
      <c r="DJP62" s="24"/>
      <c r="DJQ62" s="24"/>
      <c r="DJR62" s="24"/>
      <c r="DJS62" s="24"/>
      <c r="DJT62" s="24"/>
      <c r="DJU62" s="24"/>
      <c r="DJV62" s="24"/>
      <c r="DJW62" s="24"/>
      <c r="DJX62" s="24"/>
      <c r="DJY62" s="24"/>
      <c r="DJZ62" s="24"/>
      <c r="DKA62" s="24"/>
      <c r="DKB62" s="24"/>
      <c r="DKC62" s="24"/>
      <c r="DKD62" s="24"/>
      <c r="DKE62" s="24"/>
      <c r="DKF62" s="24"/>
      <c r="DKG62" s="24"/>
      <c r="DKH62" s="24"/>
      <c r="DKI62" s="24"/>
      <c r="DKJ62" s="24"/>
      <c r="DKK62" s="24"/>
      <c r="DKL62" s="24"/>
      <c r="DKM62" s="24"/>
      <c r="DKN62" s="24"/>
      <c r="DKO62" s="24"/>
      <c r="DKP62" s="24"/>
      <c r="DKQ62" s="24"/>
      <c r="DKR62" s="24"/>
      <c r="DKS62" s="24"/>
      <c r="DKT62" s="24"/>
      <c r="DKU62" s="24"/>
      <c r="DKV62" s="24"/>
      <c r="DKW62" s="24"/>
      <c r="DKX62" s="24"/>
      <c r="DKY62" s="24"/>
      <c r="DKZ62" s="24"/>
      <c r="DLA62" s="24"/>
      <c r="DLB62" s="24"/>
      <c r="DLC62" s="24"/>
      <c r="DLD62" s="24"/>
      <c r="DLE62" s="24"/>
      <c r="DLF62" s="24"/>
      <c r="DLG62" s="24"/>
      <c r="DLH62" s="24"/>
      <c r="DLI62" s="24"/>
      <c r="DLJ62" s="24"/>
      <c r="DLK62" s="24"/>
      <c r="DLL62" s="24"/>
      <c r="DLM62" s="24"/>
      <c r="DLN62" s="24"/>
      <c r="DLO62" s="24"/>
      <c r="DLP62" s="24"/>
      <c r="DLQ62" s="24"/>
      <c r="DLR62" s="24"/>
      <c r="DLS62" s="24"/>
      <c r="DLT62" s="24"/>
      <c r="DLU62" s="24"/>
      <c r="DLV62" s="24"/>
      <c r="DLW62" s="24"/>
      <c r="DLX62" s="24"/>
      <c r="DLY62" s="24"/>
      <c r="DLZ62" s="24"/>
      <c r="DMA62" s="24"/>
      <c r="DMB62" s="24"/>
      <c r="DMC62" s="24"/>
      <c r="DMD62" s="24"/>
      <c r="DME62" s="24"/>
      <c r="DMF62" s="24"/>
      <c r="DMG62" s="24"/>
      <c r="DMH62" s="24"/>
      <c r="DMI62" s="24"/>
      <c r="DMJ62" s="24"/>
      <c r="DMK62" s="24"/>
      <c r="DML62" s="24"/>
      <c r="DMM62" s="24"/>
      <c r="DMN62" s="24"/>
      <c r="DMO62" s="24"/>
      <c r="DMP62" s="24"/>
      <c r="DMQ62" s="24"/>
      <c r="DMR62" s="24"/>
      <c r="DMS62" s="24"/>
      <c r="DMT62" s="24"/>
      <c r="DMU62" s="24"/>
      <c r="DMV62" s="24"/>
      <c r="DMW62" s="24"/>
      <c r="DMX62" s="24"/>
      <c r="DMY62" s="24"/>
      <c r="DMZ62" s="24"/>
      <c r="DNA62" s="24"/>
      <c r="DNB62" s="24"/>
      <c r="DNC62" s="24"/>
      <c r="DND62" s="24"/>
      <c r="DNE62" s="24"/>
      <c r="DNF62" s="24"/>
      <c r="DNG62" s="24"/>
      <c r="DNH62" s="24"/>
      <c r="DNI62" s="24"/>
      <c r="DNJ62" s="24"/>
      <c r="DNK62" s="24"/>
      <c r="DNL62" s="24"/>
      <c r="DNM62" s="24"/>
      <c r="DNN62" s="24"/>
      <c r="DNO62" s="24"/>
      <c r="DNP62" s="24"/>
      <c r="DNQ62" s="24"/>
      <c r="DNR62" s="24"/>
      <c r="DNS62" s="24"/>
      <c r="DNT62" s="24"/>
      <c r="DNU62" s="24"/>
      <c r="DNV62" s="24"/>
      <c r="DNW62" s="24"/>
      <c r="DNX62" s="24"/>
      <c r="DNY62" s="24"/>
      <c r="DNZ62" s="24"/>
      <c r="DOA62" s="24"/>
      <c r="DOB62" s="24"/>
      <c r="DOC62" s="24"/>
      <c r="DOD62" s="24"/>
      <c r="DOE62" s="24"/>
      <c r="DOF62" s="24"/>
      <c r="DOG62" s="24"/>
      <c r="DOH62" s="24"/>
      <c r="DOI62" s="24"/>
      <c r="DOJ62" s="24"/>
      <c r="DOK62" s="24"/>
      <c r="DOL62" s="24"/>
      <c r="DOM62" s="24"/>
      <c r="DON62" s="24"/>
      <c r="DOO62" s="24"/>
      <c r="DOP62" s="24"/>
      <c r="DOQ62" s="24"/>
      <c r="DOR62" s="24"/>
      <c r="DOS62" s="24"/>
      <c r="DOT62" s="24"/>
      <c r="DOU62" s="24"/>
      <c r="DOV62" s="24"/>
      <c r="DOW62" s="24"/>
      <c r="DOX62" s="24"/>
      <c r="DOY62" s="24"/>
      <c r="DOZ62" s="24"/>
      <c r="DPA62" s="24"/>
      <c r="DPB62" s="24"/>
      <c r="DPC62" s="24"/>
      <c r="DPD62" s="24"/>
      <c r="DPE62" s="24"/>
      <c r="DPF62" s="24"/>
      <c r="DPG62" s="24"/>
      <c r="DPH62" s="24"/>
      <c r="DPI62" s="24"/>
      <c r="DPJ62" s="24"/>
      <c r="DPK62" s="24"/>
      <c r="DPL62" s="24"/>
      <c r="DPM62" s="24"/>
      <c r="DPN62" s="24"/>
      <c r="DPO62" s="24"/>
      <c r="DPP62" s="24"/>
      <c r="DPQ62" s="24"/>
      <c r="DPR62" s="24"/>
      <c r="DPS62" s="24"/>
      <c r="DPT62" s="24"/>
      <c r="DPU62" s="24"/>
      <c r="DPV62" s="24"/>
      <c r="DPW62" s="24"/>
      <c r="DPX62" s="24"/>
      <c r="DPY62" s="24"/>
      <c r="DPZ62" s="24"/>
      <c r="DQA62" s="24"/>
      <c r="DQB62" s="24"/>
      <c r="DQC62" s="24"/>
      <c r="DQD62" s="24"/>
      <c r="DQE62" s="24"/>
      <c r="DQF62" s="24"/>
      <c r="DQG62" s="24"/>
      <c r="DQH62" s="24"/>
      <c r="DQI62" s="24"/>
      <c r="DQJ62" s="24"/>
      <c r="DQK62" s="24"/>
      <c r="DQL62" s="24"/>
      <c r="DQM62" s="24"/>
      <c r="DQN62" s="24"/>
      <c r="DQO62" s="24"/>
      <c r="DQP62" s="24"/>
      <c r="DQQ62" s="24"/>
      <c r="DQR62" s="24"/>
      <c r="DQS62" s="24"/>
      <c r="DQT62" s="24"/>
      <c r="DQU62" s="24"/>
      <c r="DQV62" s="24"/>
      <c r="DQW62" s="24"/>
      <c r="DQX62" s="24"/>
      <c r="DQY62" s="24"/>
      <c r="DQZ62" s="24"/>
      <c r="DRA62" s="24"/>
      <c r="DRB62" s="24"/>
      <c r="DRC62" s="24"/>
      <c r="DRD62" s="24"/>
      <c r="DRE62" s="24"/>
      <c r="DRF62" s="24"/>
      <c r="DRG62" s="24"/>
      <c r="DRH62" s="24"/>
      <c r="DRI62" s="24"/>
      <c r="DRJ62" s="24"/>
      <c r="DRK62" s="24"/>
      <c r="DRL62" s="24"/>
      <c r="DRM62" s="24"/>
      <c r="DRN62" s="24"/>
      <c r="DRO62" s="24"/>
      <c r="DRP62" s="24"/>
      <c r="DRQ62" s="24"/>
      <c r="DRR62" s="24"/>
      <c r="DRS62" s="24"/>
      <c r="DRT62" s="24"/>
      <c r="DRU62" s="24"/>
      <c r="DRV62" s="24"/>
      <c r="DRW62" s="24"/>
      <c r="DRX62" s="24"/>
      <c r="DRY62" s="24"/>
      <c r="DRZ62" s="24"/>
      <c r="DSA62" s="24"/>
      <c r="DSB62" s="24"/>
      <c r="DSC62" s="24"/>
      <c r="DSD62" s="24"/>
      <c r="DSE62" s="24"/>
      <c r="DSF62" s="24"/>
      <c r="DSG62" s="24"/>
      <c r="DSH62" s="24"/>
      <c r="DSI62" s="24"/>
      <c r="DSJ62" s="24"/>
      <c r="DSK62" s="24"/>
      <c r="DSL62" s="24"/>
      <c r="DSM62" s="24"/>
      <c r="DSN62" s="24"/>
      <c r="DSO62" s="24"/>
      <c r="DSP62" s="24"/>
      <c r="DSQ62" s="24"/>
      <c r="DSR62" s="24"/>
      <c r="DSS62" s="24"/>
      <c r="DST62" s="24"/>
      <c r="DSU62" s="24"/>
      <c r="DSV62" s="24"/>
      <c r="DSW62" s="24"/>
      <c r="DSX62" s="24"/>
      <c r="DSY62" s="24"/>
      <c r="DSZ62" s="24"/>
      <c r="DTA62" s="24"/>
      <c r="DTB62" s="24"/>
      <c r="DTC62" s="24"/>
      <c r="DTD62" s="24"/>
      <c r="DTE62" s="24"/>
      <c r="DTF62" s="24"/>
      <c r="DTG62" s="24"/>
      <c r="DTH62" s="24"/>
      <c r="DTI62" s="24"/>
      <c r="DTJ62" s="24"/>
      <c r="DTK62" s="24"/>
      <c r="DTL62" s="24"/>
      <c r="DTM62" s="24"/>
      <c r="DTN62" s="24"/>
      <c r="DTO62" s="24"/>
      <c r="DTP62" s="24"/>
      <c r="DTQ62" s="24"/>
      <c r="DTR62" s="24"/>
      <c r="DTS62" s="24"/>
      <c r="DTT62" s="24"/>
      <c r="DTU62" s="24"/>
      <c r="DTV62" s="24"/>
      <c r="DTW62" s="24"/>
      <c r="DTX62" s="24"/>
      <c r="DTY62" s="24"/>
      <c r="DTZ62" s="24"/>
      <c r="DUA62" s="24"/>
      <c r="DUB62" s="24"/>
      <c r="DUC62" s="24"/>
      <c r="DUD62" s="24"/>
      <c r="DUE62" s="24"/>
      <c r="DUF62" s="24"/>
      <c r="DUG62" s="24"/>
      <c r="DUH62" s="24"/>
      <c r="DUI62" s="24"/>
      <c r="DUJ62" s="24"/>
      <c r="DUK62" s="24"/>
      <c r="DUL62" s="24"/>
      <c r="DUM62" s="24"/>
      <c r="DUN62" s="24"/>
      <c r="DUO62" s="24"/>
      <c r="DUP62" s="24"/>
      <c r="DUQ62" s="24"/>
      <c r="DUR62" s="24"/>
      <c r="DUS62" s="24"/>
      <c r="DUT62" s="24"/>
      <c r="DUU62" s="24"/>
      <c r="DUV62" s="24"/>
      <c r="DUW62" s="24"/>
      <c r="DUX62" s="24"/>
      <c r="DUY62" s="24"/>
      <c r="DUZ62" s="24"/>
      <c r="DVA62" s="24"/>
      <c r="DVB62" s="24"/>
      <c r="DVC62" s="24"/>
      <c r="DVD62" s="24"/>
      <c r="DVE62" s="24"/>
      <c r="DVF62" s="24"/>
      <c r="DVG62" s="24"/>
      <c r="DVH62" s="24"/>
      <c r="DVI62" s="24"/>
      <c r="DVJ62" s="24"/>
      <c r="DVK62" s="24"/>
      <c r="DVL62" s="24"/>
      <c r="DVM62" s="24"/>
      <c r="DVN62" s="24"/>
      <c r="DVO62" s="24"/>
      <c r="DVP62" s="24"/>
      <c r="DVQ62" s="24"/>
      <c r="DVR62" s="24"/>
      <c r="DVS62" s="24"/>
      <c r="DVT62" s="24"/>
      <c r="DVU62" s="24"/>
      <c r="DVV62" s="24"/>
      <c r="DVW62" s="24"/>
      <c r="DVX62" s="24"/>
      <c r="DVY62" s="24"/>
      <c r="DVZ62" s="24"/>
      <c r="DWA62" s="24"/>
      <c r="DWB62" s="24"/>
      <c r="DWC62" s="24"/>
      <c r="DWD62" s="24"/>
      <c r="DWE62" s="24"/>
      <c r="DWF62" s="24"/>
      <c r="DWG62" s="24"/>
      <c r="DWH62" s="24"/>
      <c r="DWI62" s="24"/>
      <c r="DWJ62" s="24"/>
      <c r="DWK62" s="24"/>
      <c r="DWL62" s="24"/>
      <c r="DWM62" s="24"/>
      <c r="DWN62" s="24"/>
      <c r="DWO62" s="24"/>
      <c r="DWP62" s="24"/>
      <c r="DWQ62" s="24"/>
      <c r="DWR62" s="24"/>
      <c r="DWS62" s="24"/>
      <c r="DWT62" s="24"/>
      <c r="DWU62" s="24"/>
      <c r="DWV62" s="24"/>
      <c r="DWW62" s="24"/>
      <c r="DWX62" s="24"/>
      <c r="DWY62" s="24"/>
      <c r="DWZ62" s="24"/>
      <c r="DXA62" s="24"/>
      <c r="DXB62" s="24"/>
      <c r="DXC62" s="24"/>
      <c r="DXD62" s="24"/>
      <c r="DXE62" s="24"/>
      <c r="DXF62" s="24"/>
      <c r="DXG62" s="24"/>
      <c r="DXH62" s="24"/>
      <c r="DXI62" s="24"/>
      <c r="DXJ62" s="24"/>
      <c r="DXK62" s="24"/>
      <c r="DXL62" s="24"/>
      <c r="DXM62" s="24"/>
      <c r="DXN62" s="24"/>
      <c r="DXO62" s="24"/>
      <c r="DXP62" s="24"/>
      <c r="DXQ62" s="24"/>
      <c r="DXR62" s="24"/>
      <c r="DXS62" s="24"/>
      <c r="DXT62" s="24"/>
      <c r="DXU62" s="24"/>
      <c r="DXV62" s="24"/>
      <c r="DXW62" s="24"/>
      <c r="DXX62" s="24"/>
      <c r="DXY62" s="24"/>
      <c r="DXZ62" s="24"/>
      <c r="DYA62" s="24"/>
      <c r="DYB62" s="24"/>
      <c r="DYC62" s="24"/>
      <c r="DYD62" s="24"/>
      <c r="DYE62" s="24"/>
      <c r="DYF62" s="24"/>
      <c r="DYG62" s="24"/>
      <c r="DYH62" s="24"/>
      <c r="DYI62" s="24"/>
      <c r="DYJ62" s="24"/>
      <c r="DYK62" s="24"/>
      <c r="DYL62" s="24"/>
      <c r="DYM62" s="24"/>
      <c r="DYN62" s="24"/>
      <c r="DYO62" s="24"/>
      <c r="DYP62" s="24"/>
      <c r="DYQ62" s="24"/>
      <c r="DYR62" s="24"/>
      <c r="DYS62" s="24"/>
      <c r="DYT62" s="24"/>
      <c r="DYU62" s="24"/>
      <c r="DYV62" s="24"/>
      <c r="DYW62" s="24"/>
      <c r="DYX62" s="24"/>
      <c r="DYY62" s="24"/>
      <c r="DYZ62" s="24"/>
      <c r="DZA62" s="24"/>
      <c r="DZB62" s="24"/>
      <c r="DZC62" s="24"/>
      <c r="DZD62" s="24"/>
      <c r="DZE62" s="24"/>
      <c r="DZF62" s="24"/>
      <c r="DZG62" s="24"/>
      <c r="DZH62" s="24"/>
      <c r="DZI62" s="24"/>
      <c r="DZJ62" s="24"/>
      <c r="DZK62" s="24"/>
      <c r="DZL62" s="24"/>
      <c r="DZM62" s="24"/>
      <c r="DZN62" s="24"/>
      <c r="DZO62" s="24"/>
      <c r="DZP62" s="24"/>
      <c r="DZQ62" s="24"/>
      <c r="DZR62" s="24"/>
      <c r="DZS62" s="24"/>
      <c r="DZT62" s="24"/>
      <c r="DZU62" s="24"/>
      <c r="DZV62" s="24"/>
      <c r="DZW62" s="24"/>
      <c r="DZX62" s="24"/>
      <c r="DZY62" s="24"/>
      <c r="DZZ62" s="24"/>
      <c r="EAA62" s="24"/>
      <c r="EAB62" s="24"/>
      <c r="EAC62" s="24"/>
      <c r="EAD62" s="24"/>
      <c r="EAE62" s="24"/>
      <c r="EAF62" s="24"/>
      <c r="EAG62" s="24"/>
      <c r="EAH62" s="24"/>
      <c r="EAI62" s="24"/>
      <c r="EAJ62" s="24"/>
      <c r="EAK62" s="24"/>
      <c r="EAL62" s="24"/>
      <c r="EAM62" s="24"/>
      <c r="EAN62" s="24"/>
      <c r="EAO62" s="24"/>
      <c r="EAP62" s="24"/>
      <c r="EAQ62" s="24"/>
      <c r="EAR62" s="24"/>
      <c r="EAS62" s="24"/>
      <c r="EAT62" s="24"/>
      <c r="EAU62" s="24"/>
      <c r="EAV62" s="24"/>
      <c r="EAW62" s="24"/>
      <c r="EAX62" s="24"/>
      <c r="EAY62" s="24"/>
      <c r="EAZ62" s="24"/>
      <c r="EBA62" s="24"/>
      <c r="EBB62" s="24"/>
      <c r="EBC62" s="24"/>
      <c r="EBD62" s="24"/>
      <c r="EBE62" s="24"/>
      <c r="EBF62" s="24"/>
      <c r="EBG62" s="24"/>
      <c r="EBH62" s="24"/>
      <c r="EBI62" s="24"/>
      <c r="EBJ62" s="24"/>
      <c r="EBK62" s="24"/>
      <c r="EBL62" s="24"/>
      <c r="EBM62" s="24"/>
      <c r="EBN62" s="24"/>
      <c r="EBO62" s="24"/>
      <c r="EBP62" s="24"/>
      <c r="EBQ62" s="24"/>
      <c r="EBR62" s="24"/>
      <c r="EBS62" s="24"/>
      <c r="EBT62" s="24"/>
      <c r="EBU62" s="24"/>
      <c r="EBV62" s="24"/>
      <c r="EBW62" s="24"/>
      <c r="EBX62" s="24"/>
      <c r="EBY62" s="24"/>
      <c r="EBZ62" s="24"/>
      <c r="ECA62" s="24"/>
      <c r="ECB62" s="24"/>
      <c r="ECC62" s="24"/>
      <c r="ECD62" s="24"/>
      <c r="ECE62" s="24"/>
      <c r="ECF62" s="24"/>
      <c r="ECG62" s="24"/>
      <c r="ECH62" s="24"/>
      <c r="ECI62" s="24"/>
      <c r="ECJ62" s="24"/>
      <c r="ECK62" s="24"/>
      <c r="ECL62" s="24"/>
      <c r="ECM62" s="24"/>
      <c r="ECN62" s="24"/>
      <c r="ECO62" s="24"/>
      <c r="ECP62" s="24"/>
      <c r="ECQ62" s="24"/>
      <c r="ECR62" s="24"/>
      <c r="ECS62" s="24"/>
      <c r="ECT62" s="24"/>
      <c r="ECU62" s="24"/>
      <c r="ECV62" s="24"/>
      <c r="ECW62" s="24"/>
      <c r="ECX62" s="24"/>
      <c r="ECY62" s="24"/>
      <c r="ECZ62" s="24"/>
      <c r="EDA62" s="24"/>
      <c r="EDB62" s="24"/>
      <c r="EDC62" s="24"/>
      <c r="EDD62" s="24"/>
      <c r="EDE62" s="24"/>
      <c r="EDF62" s="24"/>
      <c r="EDG62" s="24"/>
      <c r="EDH62" s="24"/>
      <c r="EDI62" s="24"/>
      <c r="EDJ62" s="24"/>
      <c r="EDK62" s="24"/>
      <c r="EDL62" s="24"/>
      <c r="EDM62" s="24"/>
      <c r="EDN62" s="24"/>
      <c r="EDO62" s="24"/>
      <c r="EDP62" s="24"/>
      <c r="EDQ62" s="24"/>
      <c r="EDR62" s="24"/>
      <c r="EDS62" s="24"/>
      <c r="EDT62" s="24"/>
      <c r="EDU62" s="24"/>
      <c r="EDV62" s="24"/>
      <c r="EDW62" s="24"/>
      <c r="EDX62" s="24"/>
      <c r="EDY62" s="24"/>
      <c r="EDZ62" s="24"/>
      <c r="EEA62" s="24"/>
      <c r="EEB62" s="24"/>
      <c r="EEC62" s="24"/>
      <c r="EED62" s="24"/>
      <c r="EEE62" s="24"/>
      <c r="EEF62" s="24"/>
      <c r="EEG62" s="24"/>
      <c r="EEH62" s="24"/>
      <c r="EEI62" s="24"/>
      <c r="EEJ62" s="24"/>
      <c r="EEK62" s="24"/>
      <c r="EEL62" s="24"/>
      <c r="EEM62" s="24"/>
      <c r="EEN62" s="24"/>
      <c r="EEO62" s="24"/>
      <c r="EEP62" s="24"/>
      <c r="EEQ62" s="24"/>
      <c r="EER62" s="24"/>
      <c r="EES62" s="24"/>
      <c r="EET62" s="24"/>
      <c r="EEU62" s="24"/>
      <c r="EEV62" s="24"/>
      <c r="EEW62" s="24"/>
      <c r="EEX62" s="24"/>
      <c r="EEY62" s="24"/>
      <c r="EEZ62" s="24"/>
      <c r="EFA62" s="24"/>
      <c r="EFB62" s="24"/>
      <c r="EFC62" s="24"/>
      <c r="EFD62" s="24"/>
      <c r="EFE62" s="24"/>
      <c r="EFF62" s="24"/>
    </row>
    <row r="63" spans="2:3542" s="526" customFormat="1" ht="17.25" customHeight="1" x14ac:dyDescent="0.3">
      <c r="B63" s="614" t="s">
        <v>235</v>
      </c>
      <c r="C63" s="614"/>
      <c r="D63" s="614"/>
      <c r="E63" s="614"/>
      <c r="F63" s="614"/>
      <c r="G63" s="61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c r="LX63" s="24"/>
      <c r="LY63" s="24"/>
      <c r="LZ63" s="24"/>
      <c r="MA63" s="24"/>
      <c r="MB63" s="24"/>
      <c r="MC63" s="24"/>
      <c r="MD63" s="24"/>
      <c r="ME63" s="24"/>
      <c r="MF63" s="24"/>
      <c r="MG63" s="24"/>
      <c r="MH63" s="24"/>
      <c r="MI63" s="24"/>
      <c r="MJ63" s="24"/>
      <c r="MK63" s="24"/>
      <c r="ML63" s="24"/>
      <c r="MM63" s="24"/>
      <c r="MN63" s="24"/>
      <c r="MO63" s="24"/>
      <c r="MP63" s="24"/>
      <c r="MQ63" s="24"/>
      <c r="MR63" s="24"/>
      <c r="MS63" s="24"/>
      <c r="MT63" s="24"/>
      <c r="MU63" s="24"/>
      <c r="MV63" s="24"/>
      <c r="MW63" s="24"/>
      <c r="MX63" s="24"/>
      <c r="MY63" s="24"/>
      <c r="MZ63" s="24"/>
      <c r="NA63" s="24"/>
      <c r="NB63" s="24"/>
      <c r="NC63" s="24"/>
      <c r="ND63" s="24"/>
      <c r="NE63" s="24"/>
      <c r="NF63" s="24"/>
      <c r="NG63" s="24"/>
      <c r="NH63" s="24"/>
      <c r="NI63" s="24"/>
      <c r="NJ63" s="24"/>
      <c r="NK63" s="24"/>
      <c r="NL63" s="24"/>
      <c r="NM63" s="24"/>
      <c r="NN63" s="24"/>
      <c r="NO63" s="24"/>
      <c r="NP63" s="24"/>
      <c r="NQ63" s="24"/>
      <c r="NR63" s="24"/>
      <c r="NS63" s="24"/>
      <c r="NT63" s="24"/>
      <c r="NU63" s="24"/>
      <c r="NV63" s="24"/>
      <c r="NW63" s="24"/>
      <c r="NX63" s="24"/>
      <c r="NY63" s="24"/>
      <c r="NZ63" s="24"/>
      <c r="OA63" s="24"/>
      <c r="OB63" s="24"/>
      <c r="OC63" s="24"/>
      <c r="OD63" s="24"/>
      <c r="OE63" s="24"/>
      <c r="OF63" s="24"/>
      <c r="OG63" s="24"/>
      <c r="OH63" s="24"/>
      <c r="OI63" s="24"/>
      <c r="OJ63" s="24"/>
      <c r="OK63" s="24"/>
      <c r="OL63" s="24"/>
      <c r="OM63" s="24"/>
      <c r="ON63" s="24"/>
      <c r="OO63" s="24"/>
      <c r="OP63" s="24"/>
      <c r="OQ63" s="24"/>
      <c r="OR63" s="24"/>
      <c r="OS63" s="24"/>
      <c r="OT63" s="24"/>
      <c r="OU63" s="24"/>
      <c r="OV63" s="24"/>
      <c r="OW63" s="24"/>
      <c r="OX63" s="24"/>
      <c r="OY63" s="24"/>
      <c r="OZ63" s="24"/>
      <c r="PA63" s="24"/>
      <c r="PB63" s="24"/>
      <c r="PC63" s="24"/>
      <c r="PD63" s="24"/>
      <c r="PE63" s="24"/>
      <c r="PF63" s="24"/>
      <c r="PG63" s="24"/>
      <c r="PH63" s="24"/>
      <c r="PI63" s="24"/>
      <c r="PJ63" s="24"/>
      <c r="PK63" s="24"/>
      <c r="PL63" s="24"/>
      <c r="PM63" s="24"/>
      <c r="PN63" s="24"/>
      <c r="PO63" s="24"/>
      <c r="PP63" s="24"/>
      <c r="PQ63" s="24"/>
      <c r="PR63" s="24"/>
      <c r="PS63" s="24"/>
      <c r="PT63" s="24"/>
      <c r="PU63" s="24"/>
      <c r="PV63" s="24"/>
      <c r="PW63" s="24"/>
      <c r="PX63" s="24"/>
      <c r="PY63" s="24"/>
      <c r="PZ63" s="24"/>
      <c r="QA63" s="24"/>
      <c r="QB63" s="24"/>
      <c r="QC63" s="24"/>
      <c r="QD63" s="24"/>
      <c r="QE63" s="24"/>
      <c r="QF63" s="24"/>
      <c r="QG63" s="24"/>
      <c r="QH63" s="24"/>
      <c r="QI63" s="24"/>
      <c r="QJ63" s="24"/>
      <c r="QK63" s="24"/>
      <c r="QL63" s="24"/>
      <c r="QM63" s="24"/>
      <c r="QN63" s="24"/>
      <c r="QO63" s="24"/>
      <c r="QP63" s="24"/>
      <c r="QQ63" s="24"/>
      <c r="QR63" s="24"/>
      <c r="QS63" s="24"/>
      <c r="QT63" s="24"/>
      <c r="QU63" s="24"/>
      <c r="QV63" s="24"/>
      <c r="QW63" s="24"/>
      <c r="QX63" s="24"/>
      <c r="QY63" s="24"/>
      <c r="QZ63" s="24"/>
      <c r="RA63" s="24"/>
      <c r="RB63" s="24"/>
      <c r="RC63" s="24"/>
      <c r="RD63" s="24"/>
      <c r="RE63" s="24"/>
      <c r="RF63" s="24"/>
      <c r="RG63" s="24"/>
      <c r="RH63" s="24"/>
      <c r="RI63" s="24"/>
      <c r="RJ63" s="24"/>
      <c r="RK63" s="24"/>
      <c r="RL63" s="24"/>
      <c r="RM63" s="24"/>
      <c r="RN63" s="24"/>
      <c r="RO63" s="24"/>
      <c r="RP63" s="24"/>
      <c r="RQ63" s="24"/>
      <c r="RR63" s="24"/>
      <c r="RS63" s="24"/>
      <c r="RT63" s="24"/>
      <c r="RU63" s="24"/>
      <c r="RV63" s="24"/>
      <c r="RW63" s="24"/>
      <c r="RX63" s="24"/>
      <c r="RY63" s="24"/>
      <c r="RZ63" s="24"/>
      <c r="SA63" s="24"/>
      <c r="SB63" s="24"/>
      <c r="SC63" s="24"/>
      <c r="SD63" s="24"/>
      <c r="SE63" s="24"/>
      <c r="SF63" s="24"/>
      <c r="SG63" s="24"/>
      <c r="SH63" s="24"/>
      <c r="SI63" s="24"/>
      <c r="SJ63" s="24"/>
      <c r="SK63" s="24"/>
      <c r="SL63" s="24"/>
      <c r="SM63" s="24"/>
      <c r="SN63" s="24"/>
      <c r="SO63" s="24"/>
      <c r="SP63" s="24"/>
      <c r="SQ63" s="24"/>
      <c r="SR63" s="24"/>
      <c r="SS63" s="24"/>
      <c r="ST63" s="24"/>
      <c r="SU63" s="24"/>
      <c r="SV63" s="24"/>
      <c r="SW63" s="24"/>
      <c r="SX63" s="24"/>
      <c r="SY63" s="24"/>
      <c r="SZ63" s="24"/>
      <c r="TA63" s="24"/>
      <c r="TB63" s="24"/>
      <c r="TC63" s="24"/>
      <c r="TD63" s="24"/>
      <c r="TE63" s="24"/>
      <c r="TF63" s="24"/>
      <c r="TG63" s="24"/>
      <c r="TH63" s="24"/>
      <c r="TI63" s="24"/>
      <c r="TJ63" s="24"/>
      <c r="TK63" s="24"/>
      <c r="TL63" s="24"/>
      <c r="TM63" s="24"/>
      <c r="TN63" s="24"/>
      <c r="TO63" s="24"/>
      <c r="TP63" s="24"/>
      <c r="TQ63" s="24"/>
      <c r="TR63" s="24"/>
      <c r="TS63" s="24"/>
      <c r="TT63" s="24"/>
      <c r="TU63" s="24"/>
      <c r="TV63" s="24"/>
      <c r="TW63" s="24"/>
      <c r="TX63" s="24"/>
      <c r="TY63" s="24"/>
      <c r="TZ63" s="24"/>
      <c r="UA63" s="24"/>
      <c r="UB63" s="24"/>
      <c r="UC63" s="24"/>
      <c r="UD63" s="24"/>
      <c r="UE63" s="24"/>
      <c r="UF63" s="24"/>
      <c r="UG63" s="24"/>
      <c r="UH63" s="24"/>
      <c r="UI63" s="24"/>
      <c r="UJ63" s="24"/>
      <c r="UK63" s="24"/>
      <c r="UL63" s="24"/>
      <c r="UM63" s="24"/>
      <c r="UN63" s="24"/>
      <c r="UO63" s="24"/>
      <c r="UP63" s="24"/>
      <c r="UQ63" s="24"/>
      <c r="UR63" s="24"/>
      <c r="US63" s="24"/>
      <c r="UT63" s="24"/>
      <c r="UU63" s="24"/>
      <c r="UV63" s="24"/>
      <c r="UW63" s="24"/>
      <c r="UX63" s="24"/>
      <c r="UY63" s="24"/>
      <c r="UZ63" s="24"/>
      <c r="VA63" s="24"/>
      <c r="VB63" s="24"/>
      <c r="VC63" s="24"/>
      <c r="VD63" s="24"/>
      <c r="VE63" s="24"/>
      <c r="VF63" s="24"/>
      <c r="VG63" s="24"/>
      <c r="VH63" s="24"/>
      <c r="VI63" s="24"/>
      <c r="VJ63" s="24"/>
      <c r="VK63" s="24"/>
      <c r="VL63" s="24"/>
      <c r="VM63" s="24"/>
      <c r="VN63" s="24"/>
      <c r="VO63" s="24"/>
      <c r="VP63" s="24"/>
      <c r="VQ63" s="24"/>
      <c r="VR63" s="24"/>
      <c r="VS63" s="24"/>
      <c r="VT63" s="24"/>
      <c r="VU63" s="24"/>
      <c r="VV63" s="24"/>
      <c r="VW63" s="24"/>
      <c r="VX63" s="24"/>
      <c r="VY63" s="24"/>
      <c r="VZ63" s="24"/>
      <c r="WA63" s="24"/>
      <c r="WB63" s="24"/>
      <c r="WC63" s="24"/>
      <c r="WD63" s="24"/>
      <c r="WE63" s="24"/>
      <c r="WF63" s="24"/>
      <c r="WG63" s="24"/>
      <c r="WH63" s="24"/>
      <c r="WI63" s="24"/>
      <c r="WJ63" s="24"/>
      <c r="WK63" s="24"/>
      <c r="WL63" s="24"/>
      <c r="WM63" s="24"/>
      <c r="WN63" s="24"/>
      <c r="WO63" s="24"/>
      <c r="WP63" s="24"/>
      <c r="WQ63" s="24"/>
      <c r="WR63" s="24"/>
      <c r="WS63" s="24"/>
      <c r="WT63" s="24"/>
      <c r="WU63" s="24"/>
      <c r="WV63" s="24"/>
      <c r="WW63" s="24"/>
      <c r="WX63" s="24"/>
      <c r="WY63" s="24"/>
      <c r="WZ63" s="24"/>
      <c r="XA63" s="24"/>
      <c r="XB63" s="24"/>
      <c r="XC63" s="24"/>
      <c r="XD63" s="24"/>
      <c r="XE63" s="24"/>
      <c r="XF63" s="24"/>
      <c r="XG63" s="24"/>
      <c r="XH63" s="24"/>
      <c r="XI63" s="24"/>
      <c r="XJ63" s="24"/>
      <c r="XK63" s="24"/>
      <c r="XL63" s="24"/>
      <c r="XM63" s="24"/>
      <c r="XN63" s="24"/>
      <c r="XO63" s="24"/>
      <c r="XP63" s="24"/>
      <c r="XQ63" s="24"/>
      <c r="XR63" s="24"/>
      <c r="XS63" s="24"/>
      <c r="XT63" s="24"/>
      <c r="XU63" s="24"/>
      <c r="XV63" s="24"/>
      <c r="XW63" s="24"/>
      <c r="XX63" s="24"/>
      <c r="XY63" s="24"/>
      <c r="XZ63" s="24"/>
      <c r="YA63" s="24"/>
      <c r="YB63" s="24"/>
      <c r="YC63" s="24"/>
      <c r="YD63" s="24"/>
      <c r="YE63" s="24"/>
      <c r="YF63" s="24"/>
      <c r="YG63" s="24"/>
      <c r="YH63" s="24"/>
      <c r="YI63" s="24"/>
      <c r="YJ63" s="24"/>
      <c r="YK63" s="24"/>
      <c r="YL63" s="24"/>
      <c r="YM63" s="24"/>
      <c r="YN63" s="24"/>
      <c r="YO63" s="24"/>
      <c r="YP63" s="24"/>
      <c r="YQ63" s="24"/>
      <c r="YR63" s="24"/>
      <c r="YS63" s="24"/>
      <c r="YT63" s="24"/>
      <c r="YU63" s="24"/>
      <c r="YV63" s="24"/>
      <c r="YW63" s="24"/>
      <c r="YX63" s="24"/>
      <c r="YY63" s="24"/>
      <c r="YZ63" s="24"/>
      <c r="ZA63" s="24"/>
      <c r="ZB63" s="24"/>
      <c r="ZC63" s="24"/>
      <c r="ZD63" s="24"/>
      <c r="ZE63" s="24"/>
      <c r="ZF63" s="24"/>
      <c r="ZG63" s="24"/>
      <c r="ZH63" s="24"/>
      <c r="ZI63" s="24"/>
      <c r="ZJ63" s="24"/>
      <c r="ZK63" s="24"/>
      <c r="ZL63" s="24"/>
      <c r="ZM63" s="24"/>
      <c r="ZN63" s="24"/>
      <c r="ZO63" s="24"/>
      <c r="ZP63" s="24"/>
      <c r="ZQ63" s="24"/>
      <c r="ZR63" s="24"/>
      <c r="ZS63" s="24"/>
      <c r="ZT63" s="24"/>
      <c r="ZU63" s="24"/>
      <c r="ZV63" s="24"/>
      <c r="ZW63" s="24"/>
      <c r="ZX63" s="24"/>
      <c r="ZY63" s="24"/>
      <c r="ZZ63" s="24"/>
      <c r="AAA63" s="24"/>
      <c r="AAB63" s="24"/>
      <c r="AAC63" s="24"/>
      <c r="AAD63" s="24"/>
      <c r="AAE63" s="24"/>
      <c r="AAF63" s="24"/>
      <c r="AAG63" s="24"/>
      <c r="AAH63" s="24"/>
      <c r="AAI63" s="24"/>
      <c r="AAJ63" s="24"/>
      <c r="AAK63" s="24"/>
      <c r="AAL63" s="24"/>
      <c r="AAM63" s="24"/>
      <c r="AAN63" s="24"/>
      <c r="AAO63" s="24"/>
      <c r="AAP63" s="24"/>
      <c r="AAQ63" s="24"/>
      <c r="AAR63" s="24"/>
      <c r="AAS63" s="24"/>
      <c r="AAT63" s="24"/>
      <c r="AAU63" s="24"/>
      <c r="AAV63" s="24"/>
      <c r="AAW63" s="24"/>
      <c r="AAX63" s="24"/>
      <c r="AAY63" s="24"/>
      <c r="AAZ63" s="24"/>
      <c r="ABA63" s="24"/>
      <c r="ABB63" s="24"/>
      <c r="ABC63" s="24"/>
      <c r="ABD63" s="24"/>
      <c r="ABE63" s="24"/>
      <c r="ABF63" s="24"/>
      <c r="ABG63" s="24"/>
      <c r="ABH63" s="24"/>
      <c r="ABI63" s="24"/>
      <c r="ABJ63" s="24"/>
      <c r="ABK63" s="24"/>
      <c r="ABL63" s="24"/>
      <c r="ABM63" s="24"/>
      <c r="ABN63" s="24"/>
      <c r="ABO63" s="24"/>
      <c r="ABP63" s="24"/>
      <c r="ABQ63" s="24"/>
      <c r="ABR63" s="24"/>
      <c r="ABS63" s="24"/>
      <c r="ABT63" s="24"/>
      <c r="ABU63" s="24"/>
      <c r="ABV63" s="24"/>
      <c r="ABW63" s="24"/>
      <c r="ABX63" s="24"/>
      <c r="ABY63" s="24"/>
      <c r="ABZ63" s="24"/>
      <c r="ACA63" s="24"/>
      <c r="ACB63" s="24"/>
      <c r="ACC63" s="24"/>
      <c r="ACD63" s="24"/>
      <c r="ACE63" s="24"/>
      <c r="ACF63" s="24"/>
      <c r="ACG63" s="24"/>
      <c r="ACH63" s="24"/>
      <c r="ACI63" s="24"/>
      <c r="ACJ63" s="24"/>
      <c r="ACK63" s="24"/>
      <c r="ACL63" s="24"/>
      <c r="ACM63" s="24"/>
      <c r="ACN63" s="24"/>
      <c r="ACO63" s="24"/>
      <c r="ACP63" s="24"/>
      <c r="ACQ63" s="24"/>
      <c r="ACR63" s="24"/>
      <c r="ACS63" s="24"/>
      <c r="ACT63" s="24"/>
      <c r="ACU63" s="24"/>
      <c r="ACV63" s="24"/>
      <c r="ACW63" s="24"/>
      <c r="ACX63" s="24"/>
      <c r="ACY63" s="24"/>
      <c r="ACZ63" s="24"/>
      <c r="ADA63" s="24"/>
      <c r="ADB63" s="24"/>
      <c r="ADC63" s="24"/>
      <c r="ADD63" s="24"/>
      <c r="ADE63" s="24"/>
      <c r="ADF63" s="24"/>
      <c r="ADG63" s="24"/>
      <c r="ADH63" s="24"/>
      <c r="ADI63" s="24"/>
      <c r="ADJ63" s="24"/>
      <c r="ADK63" s="24"/>
      <c r="ADL63" s="24"/>
      <c r="ADM63" s="24"/>
      <c r="ADN63" s="24"/>
      <c r="ADO63" s="24"/>
      <c r="ADP63" s="24"/>
      <c r="ADQ63" s="24"/>
      <c r="ADR63" s="24"/>
      <c r="ADS63" s="24"/>
      <c r="ADT63" s="24"/>
      <c r="ADU63" s="24"/>
      <c r="ADV63" s="24"/>
      <c r="ADW63" s="24"/>
      <c r="ADX63" s="24"/>
      <c r="ADY63" s="24"/>
      <c r="ADZ63" s="24"/>
      <c r="AEA63" s="24"/>
      <c r="AEB63" s="24"/>
      <c r="AEC63" s="24"/>
      <c r="AED63" s="24"/>
      <c r="AEE63" s="24"/>
      <c r="AEF63" s="24"/>
      <c r="AEG63" s="24"/>
      <c r="AEH63" s="24"/>
      <c r="AEI63" s="24"/>
      <c r="AEJ63" s="24"/>
      <c r="AEK63" s="24"/>
      <c r="AEL63" s="24"/>
      <c r="AEM63" s="24"/>
      <c r="AEN63" s="24"/>
      <c r="AEO63" s="24"/>
      <c r="AEP63" s="24"/>
      <c r="AEQ63" s="24"/>
      <c r="AER63" s="24"/>
      <c r="AES63" s="24"/>
      <c r="AET63" s="24"/>
      <c r="AEU63" s="24"/>
      <c r="AEV63" s="24"/>
      <c r="AEW63" s="24"/>
      <c r="AEX63" s="24"/>
      <c r="AEY63" s="24"/>
      <c r="AEZ63" s="24"/>
      <c r="AFA63" s="24"/>
      <c r="AFB63" s="24"/>
      <c r="AFC63" s="24"/>
      <c r="AFD63" s="24"/>
      <c r="AFE63" s="24"/>
      <c r="AFF63" s="24"/>
      <c r="AFG63" s="24"/>
      <c r="AFH63" s="24"/>
      <c r="AFI63" s="24"/>
      <c r="AFJ63" s="24"/>
      <c r="AFK63" s="24"/>
      <c r="AFL63" s="24"/>
      <c r="AFM63" s="24"/>
      <c r="AFN63" s="24"/>
      <c r="AFO63" s="24"/>
      <c r="AFP63" s="24"/>
      <c r="AFQ63" s="24"/>
      <c r="AFR63" s="24"/>
      <c r="AFS63" s="24"/>
      <c r="AFT63" s="24"/>
      <c r="AFU63" s="24"/>
      <c r="AFV63" s="24"/>
      <c r="AFW63" s="24"/>
      <c r="AFX63" s="24"/>
      <c r="AFY63" s="24"/>
      <c r="AFZ63" s="24"/>
      <c r="AGA63" s="24"/>
      <c r="AGB63" s="24"/>
      <c r="AGC63" s="24"/>
      <c r="AGD63" s="24"/>
      <c r="AGE63" s="24"/>
      <c r="AGF63" s="24"/>
      <c r="AGG63" s="24"/>
      <c r="AGH63" s="24"/>
      <c r="AGI63" s="24"/>
      <c r="AGJ63" s="24"/>
      <c r="AGK63" s="24"/>
      <c r="AGL63" s="24"/>
      <c r="AGM63" s="24"/>
      <c r="AGN63" s="24"/>
      <c r="AGO63" s="24"/>
      <c r="AGP63" s="24"/>
      <c r="AGQ63" s="24"/>
      <c r="AGR63" s="24"/>
      <c r="AGS63" s="24"/>
      <c r="AGT63" s="24"/>
      <c r="AGU63" s="24"/>
      <c r="AGV63" s="24"/>
      <c r="AGW63" s="24"/>
      <c r="AGX63" s="24"/>
      <c r="AGY63" s="24"/>
      <c r="AGZ63" s="24"/>
      <c r="AHA63" s="24"/>
      <c r="AHB63" s="24"/>
      <c r="AHC63" s="24"/>
      <c r="AHD63" s="24"/>
      <c r="AHE63" s="24"/>
      <c r="AHF63" s="24"/>
      <c r="AHG63" s="24"/>
      <c r="AHH63" s="24"/>
      <c r="AHI63" s="24"/>
      <c r="AHJ63" s="24"/>
      <c r="AHK63" s="24"/>
      <c r="AHL63" s="24"/>
      <c r="AHM63" s="24"/>
      <c r="AHN63" s="24"/>
      <c r="AHO63" s="24"/>
      <c r="AHP63" s="24"/>
      <c r="AHQ63" s="24"/>
      <c r="AHR63" s="24"/>
      <c r="AHS63" s="24"/>
      <c r="AHT63" s="24"/>
      <c r="AHU63" s="24"/>
      <c r="AHV63" s="24"/>
      <c r="AHW63" s="24"/>
      <c r="AHX63" s="24"/>
      <c r="AHY63" s="24"/>
      <c r="AHZ63" s="24"/>
      <c r="AIA63" s="24"/>
      <c r="AIB63" s="24"/>
      <c r="AIC63" s="24"/>
      <c r="AID63" s="24"/>
      <c r="AIE63" s="24"/>
      <c r="AIF63" s="24"/>
      <c r="AIG63" s="24"/>
      <c r="AIH63" s="24"/>
      <c r="AII63" s="24"/>
      <c r="AIJ63" s="24"/>
      <c r="AIK63" s="24"/>
      <c r="AIL63" s="24"/>
      <c r="AIM63" s="24"/>
      <c r="AIN63" s="24"/>
      <c r="AIO63" s="24"/>
      <c r="AIP63" s="24"/>
      <c r="AIQ63" s="24"/>
      <c r="AIR63" s="24"/>
      <c r="AIS63" s="24"/>
      <c r="AIT63" s="24"/>
      <c r="AIU63" s="24"/>
      <c r="AIV63" s="24"/>
      <c r="AIW63" s="24"/>
      <c r="AIX63" s="24"/>
      <c r="AIY63" s="24"/>
      <c r="AIZ63" s="24"/>
      <c r="AJA63" s="24"/>
      <c r="AJB63" s="24"/>
      <c r="AJC63" s="24"/>
      <c r="AJD63" s="24"/>
      <c r="AJE63" s="24"/>
      <c r="AJF63" s="24"/>
      <c r="AJG63" s="24"/>
      <c r="AJH63" s="24"/>
      <c r="AJI63" s="24"/>
      <c r="AJJ63" s="24"/>
      <c r="AJK63" s="24"/>
      <c r="AJL63" s="24"/>
      <c r="AJM63" s="24"/>
      <c r="AJN63" s="24"/>
      <c r="AJO63" s="24"/>
      <c r="AJP63" s="24"/>
      <c r="AJQ63" s="24"/>
      <c r="AJR63" s="24"/>
      <c r="AJS63" s="24"/>
      <c r="AJT63" s="24"/>
      <c r="AJU63" s="24"/>
      <c r="AJV63" s="24"/>
      <c r="AJW63" s="24"/>
      <c r="AJX63" s="24"/>
      <c r="AJY63" s="24"/>
      <c r="AJZ63" s="24"/>
      <c r="AKA63" s="24"/>
      <c r="AKB63" s="24"/>
      <c r="AKC63" s="24"/>
      <c r="AKD63" s="24"/>
      <c r="AKE63" s="24"/>
      <c r="AKF63" s="24"/>
      <c r="AKG63" s="24"/>
      <c r="AKH63" s="24"/>
      <c r="AKI63" s="24"/>
      <c r="AKJ63" s="24"/>
      <c r="AKK63" s="24"/>
      <c r="AKL63" s="24"/>
      <c r="AKM63" s="24"/>
      <c r="AKN63" s="24"/>
      <c r="AKO63" s="24"/>
      <c r="AKP63" s="24"/>
      <c r="AKQ63" s="24"/>
      <c r="AKR63" s="24"/>
      <c r="AKS63" s="24"/>
      <c r="AKT63" s="24"/>
      <c r="AKU63" s="24"/>
      <c r="AKV63" s="24"/>
      <c r="AKW63" s="24"/>
      <c r="AKX63" s="24"/>
      <c r="AKY63" s="24"/>
      <c r="AKZ63" s="24"/>
      <c r="ALA63" s="24"/>
      <c r="ALB63" s="24"/>
      <c r="ALC63" s="24"/>
      <c r="ALD63" s="24"/>
      <c r="ALE63" s="24"/>
      <c r="ALF63" s="24"/>
      <c r="ALG63" s="24"/>
      <c r="ALH63" s="24"/>
      <c r="ALI63" s="24"/>
      <c r="ALJ63" s="24"/>
      <c r="ALK63" s="24"/>
      <c r="ALL63" s="24"/>
      <c r="ALM63" s="24"/>
      <c r="ALN63" s="24"/>
      <c r="ALO63" s="24"/>
      <c r="ALP63" s="24"/>
      <c r="ALQ63" s="24"/>
      <c r="ALR63" s="24"/>
      <c r="ALS63" s="24"/>
      <c r="ALT63" s="24"/>
      <c r="ALU63" s="24"/>
      <c r="ALV63" s="24"/>
      <c r="ALW63" s="24"/>
      <c r="ALX63" s="24"/>
      <c r="ALY63" s="24"/>
      <c r="ALZ63" s="24"/>
      <c r="AMA63" s="24"/>
      <c r="AMB63" s="24"/>
      <c r="AMC63" s="24"/>
      <c r="AMD63" s="24"/>
      <c r="AME63" s="24"/>
      <c r="AMF63" s="24"/>
      <c r="AMG63" s="24"/>
      <c r="AMH63" s="24"/>
      <c r="AMI63" s="24"/>
      <c r="AMJ63" s="24"/>
      <c r="AMK63" s="24"/>
      <c r="AML63" s="24"/>
      <c r="AMM63" s="24"/>
      <c r="AMN63" s="24"/>
      <c r="AMO63" s="24"/>
      <c r="AMP63" s="24"/>
      <c r="AMQ63" s="24"/>
      <c r="AMR63" s="24"/>
      <c r="AMS63" s="24"/>
      <c r="AMT63" s="24"/>
      <c r="AMU63" s="24"/>
      <c r="AMV63" s="24"/>
      <c r="AMW63" s="24"/>
      <c r="AMX63" s="24"/>
      <c r="AMY63" s="24"/>
      <c r="AMZ63" s="24"/>
      <c r="ANA63" s="24"/>
      <c r="ANB63" s="24"/>
      <c r="ANC63" s="24"/>
      <c r="AND63" s="24"/>
      <c r="ANE63" s="24"/>
      <c r="ANF63" s="24"/>
      <c r="ANG63" s="24"/>
      <c r="ANH63" s="24"/>
      <c r="ANI63" s="24"/>
      <c r="ANJ63" s="24"/>
      <c r="ANK63" s="24"/>
      <c r="ANL63" s="24"/>
      <c r="ANM63" s="24"/>
      <c r="ANN63" s="24"/>
      <c r="ANO63" s="24"/>
      <c r="ANP63" s="24"/>
      <c r="ANQ63" s="24"/>
      <c r="ANR63" s="24"/>
      <c r="ANS63" s="24"/>
      <c r="ANT63" s="24"/>
      <c r="ANU63" s="24"/>
      <c r="ANV63" s="24"/>
      <c r="ANW63" s="24"/>
      <c r="ANX63" s="24"/>
      <c r="ANY63" s="24"/>
      <c r="ANZ63" s="24"/>
      <c r="AOA63" s="24"/>
      <c r="AOB63" s="24"/>
      <c r="AOC63" s="24"/>
      <c r="AOD63" s="24"/>
      <c r="AOE63" s="24"/>
      <c r="AOF63" s="24"/>
      <c r="AOG63" s="24"/>
      <c r="AOH63" s="24"/>
      <c r="AOI63" s="24"/>
      <c r="AOJ63" s="24"/>
      <c r="AOK63" s="24"/>
      <c r="AOL63" s="24"/>
      <c r="AOM63" s="24"/>
      <c r="AON63" s="24"/>
      <c r="AOO63" s="24"/>
      <c r="AOP63" s="24"/>
      <c r="AOQ63" s="24"/>
      <c r="AOR63" s="24"/>
      <c r="AOS63" s="24"/>
      <c r="AOT63" s="24"/>
      <c r="AOU63" s="24"/>
      <c r="AOV63" s="24"/>
      <c r="AOW63" s="24"/>
      <c r="AOX63" s="24"/>
      <c r="AOY63" s="24"/>
      <c r="AOZ63" s="24"/>
      <c r="APA63" s="24"/>
      <c r="APB63" s="24"/>
      <c r="APC63" s="24"/>
      <c r="APD63" s="24"/>
      <c r="APE63" s="24"/>
      <c r="APF63" s="24"/>
      <c r="APG63" s="24"/>
      <c r="APH63" s="24"/>
      <c r="API63" s="24"/>
      <c r="APJ63" s="24"/>
      <c r="APK63" s="24"/>
      <c r="APL63" s="24"/>
      <c r="APM63" s="24"/>
      <c r="APN63" s="24"/>
      <c r="APO63" s="24"/>
      <c r="APP63" s="24"/>
      <c r="APQ63" s="24"/>
      <c r="APR63" s="24"/>
      <c r="APS63" s="24"/>
      <c r="APT63" s="24"/>
      <c r="APU63" s="24"/>
      <c r="APV63" s="24"/>
      <c r="APW63" s="24"/>
      <c r="APX63" s="24"/>
      <c r="APY63" s="24"/>
      <c r="APZ63" s="24"/>
      <c r="AQA63" s="24"/>
      <c r="AQB63" s="24"/>
      <c r="AQC63" s="24"/>
      <c r="AQD63" s="24"/>
      <c r="AQE63" s="24"/>
      <c r="AQF63" s="24"/>
      <c r="AQG63" s="24"/>
      <c r="AQH63" s="24"/>
      <c r="AQI63" s="24"/>
      <c r="AQJ63" s="24"/>
      <c r="AQK63" s="24"/>
      <c r="AQL63" s="24"/>
      <c r="AQM63" s="24"/>
      <c r="AQN63" s="24"/>
      <c r="AQO63" s="24"/>
      <c r="AQP63" s="24"/>
      <c r="AQQ63" s="24"/>
      <c r="AQR63" s="24"/>
      <c r="AQS63" s="24"/>
      <c r="AQT63" s="24"/>
      <c r="AQU63" s="24"/>
      <c r="AQV63" s="24"/>
      <c r="AQW63" s="24"/>
      <c r="AQX63" s="24"/>
      <c r="AQY63" s="24"/>
      <c r="AQZ63" s="24"/>
      <c r="ARA63" s="24"/>
      <c r="ARB63" s="24"/>
      <c r="ARC63" s="24"/>
      <c r="ARD63" s="24"/>
      <c r="ARE63" s="24"/>
      <c r="ARF63" s="24"/>
      <c r="ARG63" s="24"/>
      <c r="ARH63" s="24"/>
      <c r="ARI63" s="24"/>
      <c r="ARJ63" s="24"/>
      <c r="ARK63" s="24"/>
      <c r="ARL63" s="24"/>
      <c r="ARM63" s="24"/>
      <c r="ARN63" s="24"/>
      <c r="ARO63" s="24"/>
      <c r="ARP63" s="24"/>
      <c r="ARQ63" s="24"/>
      <c r="ARR63" s="24"/>
      <c r="ARS63" s="24"/>
      <c r="ART63" s="24"/>
      <c r="ARU63" s="24"/>
      <c r="ARV63" s="24"/>
      <c r="ARW63" s="24"/>
      <c r="ARX63" s="24"/>
      <c r="ARY63" s="24"/>
      <c r="ARZ63" s="24"/>
      <c r="ASA63" s="24"/>
      <c r="ASB63" s="24"/>
      <c r="ASC63" s="24"/>
      <c r="ASD63" s="24"/>
      <c r="ASE63" s="24"/>
      <c r="ASF63" s="24"/>
      <c r="ASG63" s="24"/>
      <c r="ASH63" s="24"/>
      <c r="ASI63" s="24"/>
      <c r="ASJ63" s="24"/>
      <c r="ASK63" s="24"/>
      <c r="ASL63" s="24"/>
      <c r="ASM63" s="24"/>
      <c r="ASN63" s="24"/>
      <c r="ASO63" s="24"/>
      <c r="ASP63" s="24"/>
      <c r="ASQ63" s="24"/>
      <c r="ASR63" s="24"/>
      <c r="ASS63" s="24"/>
      <c r="AST63" s="24"/>
      <c r="ASU63" s="24"/>
      <c r="ASV63" s="24"/>
      <c r="ASW63" s="24"/>
      <c r="ASX63" s="24"/>
      <c r="ASY63" s="24"/>
      <c r="ASZ63" s="24"/>
      <c r="ATA63" s="24"/>
      <c r="ATB63" s="24"/>
      <c r="ATC63" s="24"/>
      <c r="ATD63" s="24"/>
      <c r="ATE63" s="24"/>
      <c r="ATF63" s="24"/>
      <c r="ATG63" s="24"/>
      <c r="ATH63" s="24"/>
      <c r="ATI63" s="24"/>
      <c r="ATJ63" s="24"/>
      <c r="ATK63" s="24"/>
      <c r="ATL63" s="24"/>
      <c r="ATM63" s="24"/>
      <c r="ATN63" s="24"/>
      <c r="ATO63" s="24"/>
      <c r="ATP63" s="24"/>
      <c r="ATQ63" s="24"/>
      <c r="ATR63" s="24"/>
      <c r="ATS63" s="24"/>
      <c r="ATT63" s="24"/>
      <c r="ATU63" s="24"/>
      <c r="ATV63" s="24"/>
      <c r="ATW63" s="24"/>
      <c r="ATX63" s="24"/>
      <c r="ATY63" s="24"/>
      <c r="ATZ63" s="24"/>
      <c r="AUA63" s="24"/>
      <c r="AUB63" s="24"/>
      <c r="AUC63" s="24"/>
      <c r="AUD63" s="24"/>
      <c r="AUE63" s="24"/>
      <c r="AUF63" s="24"/>
      <c r="AUG63" s="24"/>
      <c r="AUH63" s="24"/>
      <c r="AUI63" s="24"/>
      <c r="AUJ63" s="24"/>
      <c r="AUK63" s="24"/>
      <c r="AUL63" s="24"/>
      <c r="AUM63" s="24"/>
      <c r="AUN63" s="24"/>
      <c r="AUO63" s="24"/>
      <c r="AUP63" s="24"/>
      <c r="AUQ63" s="24"/>
      <c r="AUR63" s="24"/>
      <c r="AUS63" s="24"/>
      <c r="AUT63" s="24"/>
      <c r="AUU63" s="24"/>
      <c r="AUV63" s="24"/>
      <c r="AUW63" s="24"/>
      <c r="AUX63" s="24"/>
      <c r="AUY63" s="24"/>
      <c r="AUZ63" s="24"/>
      <c r="AVA63" s="24"/>
      <c r="AVB63" s="24"/>
      <c r="AVC63" s="24"/>
      <c r="AVD63" s="24"/>
      <c r="AVE63" s="24"/>
      <c r="AVF63" s="24"/>
      <c r="AVG63" s="24"/>
      <c r="AVH63" s="24"/>
      <c r="AVI63" s="24"/>
      <c r="AVJ63" s="24"/>
      <c r="AVK63" s="24"/>
      <c r="AVL63" s="24"/>
      <c r="AVM63" s="24"/>
      <c r="AVN63" s="24"/>
      <c r="AVO63" s="24"/>
      <c r="AVP63" s="24"/>
      <c r="AVQ63" s="24"/>
      <c r="AVR63" s="24"/>
      <c r="AVS63" s="24"/>
      <c r="AVT63" s="24"/>
      <c r="AVU63" s="24"/>
      <c r="AVV63" s="24"/>
      <c r="AVW63" s="24"/>
      <c r="AVX63" s="24"/>
      <c r="AVY63" s="24"/>
      <c r="AVZ63" s="24"/>
      <c r="AWA63" s="24"/>
      <c r="AWB63" s="24"/>
      <c r="AWC63" s="24"/>
      <c r="AWD63" s="24"/>
      <c r="AWE63" s="24"/>
      <c r="AWF63" s="24"/>
      <c r="AWG63" s="24"/>
      <c r="AWH63" s="24"/>
      <c r="AWI63" s="24"/>
      <c r="AWJ63" s="24"/>
      <c r="AWK63" s="24"/>
      <c r="AWL63" s="24"/>
      <c r="AWM63" s="24"/>
      <c r="AWN63" s="24"/>
      <c r="AWO63" s="24"/>
      <c r="AWP63" s="24"/>
      <c r="AWQ63" s="24"/>
      <c r="AWR63" s="24"/>
      <c r="AWS63" s="24"/>
      <c r="AWT63" s="24"/>
      <c r="AWU63" s="24"/>
      <c r="AWV63" s="24"/>
      <c r="AWW63" s="24"/>
      <c r="AWX63" s="24"/>
      <c r="AWY63" s="24"/>
      <c r="AWZ63" s="24"/>
      <c r="AXA63" s="24"/>
      <c r="AXB63" s="24"/>
      <c r="AXC63" s="24"/>
      <c r="AXD63" s="24"/>
      <c r="AXE63" s="24"/>
      <c r="AXF63" s="24"/>
      <c r="AXG63" s="24"/>
      <c r="AXH63" s="24"/>
      <c r="AXI63" s="24"/>
      <c r="AXJ63" s="24"/>
      <c r="AXK63" s="24"/>
      <c r="AXL63" s="24"/>
      <c r="AXM63" s="24"/>
      <c r="AXN63" s="24"/>
      <c r="AXO63" s="24"/>
      <c r="AXP63" s="24"/>
      <c r="AXQ63" s="24"/>
      <c r="AXR63" s="24"/>
      <c r="AXS63" s="24"/>
      <c r="AXT63" s="24"/>
      <c r="AXU63" s="24"/>
      <c r="AXV63" s="24"/>
      <c r="AXW63" s="24"/>
      <c r="AXX63" s="24"/>
      <c r="AXY63" s="24"/>
      <c r="AXZ63" s="24"/>
      <c r="AYA63" s="24"/>
      <c r="AYB63" s="24"/>
      <c r="AYC63" s="24"/>
      <c r="AYD63" s="24"/>
      <c r="AYE63" s="24"/>
      <c r="AYF63" s="24"/>
      <c r="AYG63" s="24"/>
      <c r="AYH63" s="24"/>
      <c r="AYI63" s="24"/>
      <c r="AYJ63" s="24"/>
      <c r="AYK63" s="24"/>
      <c r="AYL63" s="24"/>
      <c r="AYM63" s="24"/>
      <c r="AYN63" s="24"/>
      <c r="AYO63" s="24"/>
      <c r="AYP63" s="24"/>
      <c r="AYQ63" s="24"/>
      <c r="AYR63" s="24"/>
      <c r="AYS63" s="24"/>
      <c r="AYT63" s="24"/>
      <c r="AYU63" s="24"/>
      <c r="AYV63" s="24"/>
      <c r="AYW63" s="24"/>
      <c r="AYX63" s="24"/>
      <c r="AYY63" s="24"/>
      <c r="AYZ63" s="24"/>
      <c r="AZA63" s="24"/>
      <c r="AZB63" s="24"/>
      <c r="AZC63" s="24"/>
      <c r="AZD63" s="24"/>
      <c r="AZE63" s="24"/>
      <c r="AZF63" s="24"/>
      <c r="AZG63" s="24"/>
      <c r="AZH63" s="24"/>
      <c r="AZI63" s="24"/>
      <c r="AZJ63" s="24"/>
      <c r="AZK63" s="24"/>
      <c r="AZL63" s="24"/>
      <c r="AZM63" s="24"/>
      <c r="AZN63" s="24"/>
      <c r="AZO63" s="24"/>
      <c r="AZP63" s="24"/>
      <c r="AZQ63" s="24"/>
      <c r="AZR63" s="24"/>
      <c r="AZS63" s="24"/>
      <c r="AZT63" s="24"/>
      <c r="AZU63" s="24"/>
      <c r="AZV63" s="24"/>
      <c r="AZW63" s="24"/>
      <c r="AZX63" s="24"/>
      <c r="AZY63" s="24"/>
      <c r="AZZ63" s="24"/>
      <c r="BAA63" s="24"/>
      <c r="BAB63" s="24"/>
      <c r="BAC63" s="24"/>
      <c r="BAD63" s="24"/>
      <c r="BAE63" s="24"/>
      <c r="BAF63" s="24"/>
      <c r="BAG63" s="24"/>
      <c r="BAH63" s="24"/>
      <c r="BAI63" s="24"/>
      <c r="BAJ63" s="24"/>
      <c r="BAK63" s="24"/>
      <c r="BAL63" s="24"/>
      <c r="BAM63" s="24"/>
      <c r="BAN63" s="24"/>
      <c r="BAO63" s="24"/>
      <c r="BAP63" s="24"/>
      <c r="BAQ63" s="24"/>
      <c r="BAR63" s="24"/>
      <c r="BAS63" s="24"/>
      <c r="BAT63" s="24"/>
      <c r="BAU63" s="24"/>
      <c r="BAV63" s="24"/>
      <c r="BAW63" s="24"/>
      <c r="BAX63" s="24"/>
      <c r="BAY63" s="24"/>
      <c r="BAZ63" s="24"/>
      <c r="BBA63" s="24"/>
      <c r="BBB63" s="24"/>
      <c r="BBC63" s="24"/>
      <c r="BBD63" s="24"/>
      <c r="BBE63" s="24"/>
      <c r="BBF63" s="24"/>
      <c r="BBG63" s="24"/>
      <c r="BBH63" s="24"/>
      <c r="BBI63" s="24"/>
      <c r="BBJ63" s="24"/>
      <c r="BBK63" s="24"/>
      <c r="BBL63" s="24"/>
      <c r="BBM63" s="24"/>
      <c r="BBN63" s="24"/>
      <c r="BBO63" s="24"/>
      <c r="BBP63" s="24"/>
      <c r="BBQ63" s="24"/>
      <c r="BBR63" s="24"/>
      <c r="BBS63" s="24"/>
      <c r="BBT63" s="24"/>
      <c r="BBU63" s="24"/>
      <c r="BBV63" s="24"/>
      <c r="BBW63" s="24"/>
      <c r="BBX63" s="24"/>
      <c r="BBY63" s="24"/>
      <c r="BBZ63" s="24"/>
      <c r="BCA63" s="24"/>
      <c r="BCB63" s="24"/>
      <c r="BCC63" s="24"/>
      <c r="BCD63" s="24"/>
      <c r="BCE63" s="24"/>
      <c r="BCF63" s="24"/>
      <c r="BCG63" s="24"/>
      <c r="BCH63" s="24"/>
      <c r="BCI63" s="24"/>
      <c r="BCJ63" s="24"/>
      <c r="BCK63" s="24"/>
      <c r="BCL63" s="24"/>
      <c r="BCM63" s="24"/>
      <c r="BCN63" s="24"/>
      <c r="BCO63" s="24"/>
      <c r="BCP63" s="24"/>
      <c r="BCQ63" s="24"/>
      <c r="BCR63" s="24"/>
      <c r="BCS63" s="24"/>
      <c r="BCT63" s="24"/>
      <c r="BCU63" s="24"/>
      <c r="BCV63" s="24"/>
      <c r="BCW63" s="24"/>
      <c r="BCX63" s="24"/>
      <c r="BCY63" s="24"/>
      <c r="BCZ63" s="24"/>
      <c r="BDA63" s="24"/>
      <c r="BDB63" s="24"/>
      <c r="BDC63" s="24"/>
      <c r="BDD63" s="24"/>
      <c r="BDE63" s="24"/>
      <c r="BDF63" s="24"/>
      <c r="BDG63" s="24"/>
      <c r="BDH63" s="24"/>
      <c r="BDI63" s="24"/>
      <c r="BDJ63" s="24"/>
      <c r="BDK63" s="24"/>
      <c r="BDL63" s="24"/>
      <c r="BDM63" s="24"/>
      <c r="BDN63" s="24"/>
      <c r="BDO63" s="24"/>
      <c r="BDP63" s="24"/>
      <c r="BDQ63" s="24"/>
      <c r="BDR63" s="24"/>
      <c r="BDS63" s="24"/>
      <c r="BDT63" s="24"/>
      <c r="BDU63" s="24"/>
      <c r="BDV63" s="24"/>
      <c r="BDW63" s="24"/>
      <c r="BDX63" s="24"/>
      <c r="BDY63" s="24"/>
      <c r="BDZ63" s="24"/>
      <c r="BEA63" s="24"/>
      <c r="BEB63" s="24"/>
      <c r="BEC63" s="24"/>
      <c r="BED63" s="24"/>
      <c r="BEE63" s="24"/>
      <c r="BEF63" s="24"/>
      <c r="BEG63" s="24"/>
      <c r="BEH63" s="24"/>
      <c r="BEI63" s="24"/>
      <c r="BEJ63" s="24"/>
      <c r="BEK63" s="24"/>
      <c r="BEL63" s="24"/>
      <c r="BEM63" s="24"/>
      <c r="BEN63" s="24"/>
      <c r="BEO63" s="24"/>
      <c r="BEP63" s="24"/>
      <c r="BEQ63" s="24"/>
      <c r="BER63" s="24"/>
      <c r="BES63" s="24"/>
      <c r="BET63" s="24"/>
      <c r="BEU63" s="24"/>
      <c r="BEV63" s="24"/>
      <c r="BEW63" s="24"/>
      <c r="BEX63" s="24"/>
      <c r="BEY63" s="24"/>
      <c r="BEZ63" s="24"/>
      <c r="BFA63" s="24"/>
      <c r="BFB63" s="24"/>
      <c r="BFC63" s="24"/>
      <c r="BFD63" s="24"/>
      <c r="BFE63" s="24"/>
      <c r="BFF63" s="24"/>
      <c r="BFG63" s="24"/>
      <c r="BFH63" s="24"/>
      <c r="BFI63" s="24"/>
      <c r="BFJ63" s="24"/>
      <c r="BFK63" s="24"/>
      <c r="BFL63" s="24"/>
      <c r="BFM63" s="24"/>
      <c r="BFN63" s="24"/>
      <c r="BFO63" s="24"/>
      <c r="BFP63" s="24"/>
      <c r="BFQ63" s="24"/>
      <c r="BFR63" s="24"/>
      <c r="BFS63" s="24"/>
      <c r="BFT63" s="24"/>
      <c r="BFU63" s="24"/>
      <c r="BFV63" s="24"/>
      <c r="BFW63" s="24"/>
      <c r="BFX63" s="24"/>
      <c r="BFY63" s="24"/>
      <c r="BFZ63" s="24"/>
      <c r="BGA63" s="24"/>
      <c r="BGB63" s="24"/>
      <c r="BGC63" s="24"/>
      <c r="BGD63" s="24"/>
      <c r="BGE63" s="24"/>
      <c r="BGF63" s="24"/>
      <c r="BGG63" s="24"/>
      <c r="BGH63" s="24"/>
      <c r="BGI63" s="24"/>
      <c r="BGJ63" s="24"/>
      <c r="BGK63" s="24"/>
      <c r="BGL63" s="24"/>
      <c r="BGM63" s="24"/>
      <c r="BGN63" s="24"/>
      <c r="BGO63" s="24"/>
      <c r="BGP63" s="24"/>
      <c r="BGQ63" s="24"/>
      <c r="BGR63" s="24"/>
      <c r="BGS63" s="24"/>
      <c r="BGT63" s="24"/>
      <c r="BGU63" s="24"/>
      <c r="BGV63" s="24"/>
      <c r="BGW63" s="24"/>
      <c r="BGX63" s="24"/>
      <c r="BGY63" s="24"/>
      <c r="BGZ63" s="24"/>
      <c r="BHA63" s="24"/>
      <c r="BHB63" s="24"/>
      <c r="BHC63" s="24"/>
      <c r="BHD63" s="24"/>
      <c r="BHE63" s="24"/>
      <c r="BHF63" s="24"/>
      <c r="BHG63" s="24"/>
      <c r="BHH63" s="24"/>
      <c r="BHI63" s="24"/>
      <c r="BHJ63" s="24"/>
      <c r="BHK63" s="24"/>
      <c r="BHL63" s="24"/>
      <c r="BHM63" s="24"/>
      <c r="BHN63" s="24"/>
      <c r="BHO63" s="24"/>
      <c r="BHP63" s="24"/>
      <c r="BHQ63" s="24"/>
      <c r="BHR63" s="24"/>
      <c r="BHS63" s="24"/>
      <c r="BHT63" s="24"/>
      <c r="BHU63" s="24"/>
      <c r="BHV63" s="24"/>
      <c r="BHW63" s="24"/>
      <c r="BHX63" s="24"/>
      <c r="BHY63" s="24"/>
      <c r="BHZ63" s="24"/>
      <c r="BIA63" s="24"/>
      <c r="BIB63" s="24"/>
      <c r="BIC63" s="24"/>
      <c r="BID63" s="24"/>
      <c r="BIE63" s="24"/>
      <c r="BIF63" s="24"/>
      <c r="BIG63" s="24"/>
      <c r="BIH63" s="24"/>
      <c r="BII63" s="24"/>
      <c r="BIJ63" s="24"/>
      <c r="BIK63" s="24"/>
      <c r="BIL63" s="24"/>
      <c r="BIM63" s="24"/>
      <c r="BIN63" s="24"/>
      <c r="BIO63" s="24"/>
      <c r="BIP63" s="24"/>
      <c r="BIQ63" s="24"/>
      <c r="BIR63" s="24"/>
      <c r="BIS63" s="24"/>
      <c r="BIT63" s="24"/>
      <c r="BIU63" s="24"/>
      <c r="BIV63" s="24"/>
      <c r="BIW63" s="24"/>
      <c r="BIX63" s="24"/>
      <c r="BIY63" s="24"/>
      <c r="BIZ63" s="24"/>
      <c r="BJA63" s="24"/>
      <c r="BJB63" s="24"/>
      <c r="BJC63" s="24"/>
      <c r="BJD63" s="24"/>
      <c r="BJE63" s="24"/>
      <c r="BJF63" s="24"/>
      <c r="BJG63" s="24"/>
      <c r="BJH63" s="24"/>
      <c r="BJI63" s="24"/>
      <c r="BJJ63" s="24"/>
      <c r="BJK63" s="24"/>
      <c r="BJL63" s="24"/>
      <c r="BJM63" s="24"/>
      <c r="BJN63" s="24"/>
      <c r="BJO63" s="24"/>
      <c r="BJP63" s="24"/>
      <c r="BJQ63" s="24"/>
      <c r="BJR63" s="24"/>
      <c r="BJS63" s="24"/>
      <c r="BJT63" s="24"/>
      <c r="BJU63" s="24"/>
      <c r="BJV63" s="24"/>
      <c r="BJW63" s="24"/>
      <c r="BJX63" s="24"/>
      <c r="BJY63" s="24"/>
      <c r="BJZ63" s="24"/>
      <c r="BKA63" s="24"/>
      <c r="BKB63" s="24"/>
      <c r="BKC63" s="24"/>
      <c r="BKD63" s="24"/>
      <c r="BKE63" s="24"/>
      <c r="BKF63" s="24"/>
      <c r="BKG63" s="24"/>
      <c r="BKH63" s="24"/>
      <c r="BKI63" s="24"/>
      <c r="BKJ63" s="24"/>
      <c r="BKK63" s="24"/>
      <c r="BKL63" s="24"/>
      <c r="BKM63" s="24"/>
      <c r="BKN63" s="24"/>
      <c r="BKO63" s="24"/>
      <c r="BKP63" s="24"/>
      <c r="BKQ63" s="24"/>
      <c r="BKR63" s="24"/>
      <c r="BKS63" s="24"/>
      <c r="BKT63" s="24"/>
      <c r="BKU63" s="24"/>
      <c r="BKV63" s="24"/>
      <c r="BKW63" s="24"/>
      <c r="BKX63" s="24"/>
      <c r="BKY63" s="24"/>
      <c r="BKZ63" s="24"/>
      <c r="BLA63" s="24"/>
      <c r="BLB63" s="24"/>
      <c r="BLC63" s="24"/>
      <c r="BLD63" s="24"/>
      <c r="BLE63" s="24"/>
      <c r="BLF63" s="24"/>
      <c r="BLG63" s="24"/>
      <c r="BLH63" s="24"/>
      <c r="BLI63" s="24"/>
      <c r="BLJ63" s="24"/>
      <c r="BLK63" s="24"/>
      <c r="BLL63" s="24"/>
      <c r="BLM63" s="24"/>
      <c r="BLN63" s="24"/>
      <c r="BLO63" s="24"/>
      <c r="BLP63" s="24"/>
      <c r="BLQ63" s="24"/>
      <c r="BLR63" s="24"/>
      <c r="BLS63" s="24"/>
      <c r="BLT63" s="24"/>
      <c r="BLU63" s="24"/>
      <c r="BLV63" s="24"/>
      <c r="BLW63" s="24"/>
      <c r="BLX63" s="24"/>
      <c r="BLY63" s="24"/>
      <c r="BLZ63" s="24"/>
      <c r="BMA63" s="24"/>
      <c r="BMB63" s="24"/>
      <c r="BMC63" s="24"/>
      <c r="BMD63" s="24"/>
      <c r="BME63" s="24"/>
      <c r="BMF63" s="24"/>
      <c r="BMG63" s="24"/>
      <c r="BMH63" s="24"/>
      <c r="BMI63" s="24"/>
      <c r="BMJ63" s="24"/>
      <c r="BMK63" s="24"/>
      <c r="BML63" s="24"/>
      <c r="BMM63" s="24"/>
      <c r="BMN63" s="24"/>
      <c r="BMO63" s="24"/>
      <c r="BMP63" s="24"/>
      <c r="BMQ63" s="24"/>
      <c r="BMR63" s="24"/>
      <c r="BMS63" s="24"/>
      <c r="BMT63" s="24"/>
      <c r="BMU63" s="24"/>
      <c r="BMV63" s="24"/>
      <c r="BMW63" s="24"/>
      <c r="BMX63" s="24"/>
      <c r="BMY63" s="24"/>
      <c r="BMZ63" s="24"/>
      <c r="BNA63" s="24"/>
      <c r="BNB63" s="24"/>
      <c r="BNC63" s="24"/>
      <c r="BND63" s="24"/>
      <c r="BNE63" s="24"/>
      <c r="BNF63" s="24"/>
      <c r="BNG63" s="24"/>
      <c r="BNH63" s="24"/>
      <c r="BNI63" s="24"/>
      <c r="BNJ63" s="24"/>
      <c r="BNK63" s="24"/>
      <c r="BNL63" s="24"/>
      <c r="BNM63" s="24"/>
      <c r="BNN63" s="24"/>
      <c r="BNO63" s="24"/>
      <c r="BNP63" s="24"/>
      <c r="BNQ63" s="24"/>
      <c r="BNR63" s="24"/>
      <c r="BNS63" s="24"/>
      <c r="BNT63" s="24"/>
      <c r="BNU63" s="24"/>
      <c r="BNV63" s="24"/>
      <c r="BNW63" s="24"/>
      <c r="BNX63" s="24"/>
      <c r="BNY63" s="24"/>
      <c r="BNZ63" s="24"/>
      <c r="BOA63" s="24"/>
      <c r="BOB63" s="24"/>
      <c r="BOC63" s="24"/>
      <c r="BOD63" s="24"/>
      <c r="BOE63" s="24"/>
      <c r="BOF63" s="24"/>
      <c r="BOG63" s="24"/>
      <c r="BOH63" s="24"/>
      <c r="BOI63" s="24"/>
      <c r="BOJ63" s="24"/>
      <c r="BOK63" s="24"/>
      <c r="BOL63" s="24"/>
      <c r="BOM63" s="24"/>
      <c r="BON63" s="24"/>
      <c r="BOO63" s="24"/>
      <c r="BOP63" s="24"/>
      <c r="BOQ63" s="24"/>
      <c r="BOR63" s="24"/>
      <c r="BOS63" s="24"/>
      <c r="BOT63" s="24"/>
      <c r="BOU63" s="24"/>
      <c r="BOV63" s="24"/>
      <c r="BOW63" s="24"/>
      <c r="BOX63" s="24"/>
      <c r="BOY63" s="24"/>
      <c r="BOZ63" s="24"/>
      <c r="BPA63" s="24"/>
      <c r="BPB63" s="24"/>
      <c r="BPC63" s="24"/>
      <c r="BPD63" s="24"/>
      <c r="BPE63" s="24"/>
      <c r="BPF63" s="24"/>
      <c r="BPG63" s="24"/>
      <c r="BPH63" s="24"/>
      <c r="BPI63" s="24"/>
      <c r="BPJ63" s="24"/>
      <c r="BPK63" s="24"/>
      <c r="BPL63" s="24"/>
      <c r="BPM63" s="24"/>
      <c r="BPN63" s="24"/>
      <c r="BPO63" s="24"/>
      <c r="BPP63" s="24"/>
      <c r="BPQ63" s="24"/>
      <c r="BPR63" s="24"/>
      <c r="BPS63" s="24"/>
      <c r="BPT63" s="24"/>
      <c r="BPU63" s="24"/>
      <c r="BPV63" s="24"/>
      <c r="BPW63" s="24"/>
      <c r="BPX63" s="24"/>
      <c r="BPY63" s="24"/>
      <c r="BPZ63" s="24"/>
      <c r="BQA63" s="24"/>
      <c r="BQB63" s="24"/>
      <c r="BQC63" s="24"/>
      <c r="BQD63" s="24"/>
      <c r="BQE63" s="24"/>
      <c r="BQF63" s="24"/>
      <c r="BQG63" s="24"/>
      <c r="BQH63" s="24"/>
      <c r="BQI63" s="24"/>
      <c r="BQJ63" s="24"/>
      <c r="BQK63" s="24"/>
      <c r="BQL63" s="24"/>
      <c r="BQM63" s="24"/>
      <c r="BQN63" s="24"/>
      <c r="BQO63" s="24"/>
      <c r="BQP63" s="24"/>
      <c r="BQQ63" s="24"/>
      <c r="BQR63" s="24"/>
      <c r="BQS63" s="24"/>
      <c r="BQT63" s="24"/>
      <c r="BQU63" s="24"/>
      <c r="BQV63" s="24"/>
      <c r="BQW63" s="24"/>
      <c r="BQX63" s="24"/>
      <c r="BQY63" s="24"/>
      <c r="BQZ63" s="24"/>
      <c r="BRA63" s="24"/>
      <c r="BRB63" s="24"/>
      <c r="BRC63" s="24"/>
      <c r="BRD63" s="24"/>
      <c r="BRE63" s="24"/>
      <c r="BRF63" s="24"/>
      <c r="BRG63" s="24"/>
      <c r="BRH63" s="24"/>
      <c r="BRI63" s="24"/>
      <c r="BRJ63" s="24"/>
      <c r="BRK63" s="24"/>
      <c r="BRL63" s="24"/>
      <c r="BRM63" s="24"/>
      <c r="BRN63" s="24"/>
      <c r="BRO63" s="24"/>
      <c r="BRP63" s="24"/>
      <c r="BRQ63" s="24"/>
      <c r="BRR63" s="24"/>
      <c r="BRS63" s="24"/>
      <c r="BRT63" s="24"/>
      <c r="BRU63" s="24"/>
      <c r="BRV63" s="24"/>
      <c r="BRW63" s="24"/>
      <c r="BRX63" s="24"/>
      <c r="BRY63" s="24"/>
      <c r="BRZ63" s="24"/>
      <c r="BSA63" s="24"/>
      <c r="BSB63" s="24"/>
      <c r="BSC63" s="24"/>
      <c r="BSD63" s="24"/>
      <c r="BSE63" s="24"/>
      <c r="BSF63" s="24"/>
      <c r="BSG63" s="24"/>
      <c r="BSH63" s="24"/>
      <c r="BSI63" s="24"/>
      <c r="BSJ63" s="24"/>
      <c r="BSK63" s="24"/>
      <c r="BSL63" s="24"/>
      <c r="BSM63" s="24"/>
      <c r="BSN63" s="24"/>
      <c r="BSO63" s="24"/>
      <c r="BSP63" s="24"/>
      <c r="BSQ63" s="24"/>
      <c r="BSR63" s="24"/>
      <c r="BSS63" s="24"/>
      <c r="BST63" s="24"/>
      <c r="BSU63" s="24"/>
      <c r="BSV63" s="24"/>
      <c r="BSW63" s="24"/>
      <c r="BSX63" s="24"/>
      <c r="BSY63" s="24"/>
      <c r="BSZ63" s="24"/>
      <c r="BTA63" s="24"/>
      <c r="BTB63" s="24"/>
      <c r="BTC63" s="24"/>
      <c r="BTD63" s="24"/>
      <c r="BTE63" s="24"/>
      <c r="BTF63" s="24"/>
      <c r="BTG63" s="24"/>
      <c r="BTH63" s="24"/>
      <c r="BTI63" s="24"/>
      <c r="BTJ63" s="24"/>
      <c r="BTK63" s="24"/>
      <c r="BTL63" s="24"/>
      <c r="BTM63" s="24"/>
      <c r="BTN63" s="24"/>
      <c r="BTO63" s="24"/>
      <c r="BTP63" s="24"/>
      <c r="BTQ63" s="24"/>
      <c r="BTR63" s="24"/>
      <c r="BTS63" s="24"/>
      <c r="BTT63" s="24"/>
      <c r="BTU63" s="24"/>
      <c r="BTV63" s="24"/>
      <c r="BTW63" s="24"/>
      <c r="BTX63" s="24"/>
      <c r="BTY63" s="24"/>
      <c r="BTZ63" s="24"/>
      <c r="BUA63" s="24"/>
      <c r="BUB63" s="24"/>
      <c r="BUC63" s="24"/>
      <c r="BUD63" s="24"/>
      <c r="BUE63" s="24"/>
      <c r="BUF63" s="24"/>
      <c r="BUG63" s="24"/>
      <c r="BUH63" s="24"/>
      <c r="BUI63" s="24"/>
      <c r="BUJ63" s="24"/>
      <c r="BUK63" s="24"/>
      <c r="BUL63" s="24"/>
      <c r="BUM63" s="24"/>
      <c r="BUN63" s="24"/>
      <c r="BUO63" s="24"/>
      <c r="BUP63" s="24"/>
      <c r="BUQ63" s="24"/>
      <c r="BUR63" s="24"/>
      <c r="BUS63" s="24"/>
      <c r="BUT63" s="24"/>
      <c r="BUU63" s="24"/>
      <c r="BUV63" s="24"/>
      <c r="BUW63" s="24"/>
      <c r="BUX63" s="24"/>
      <c r="BUY63" s="24"/>
      <c r="BUZ63" s="24"/>
      <c r="BVA63" s="24"/>
      <c r="BVB63" s="24"/>
      <c r="BVC63" s="24"/>
      <c r="BVD63" s="24"/>
      <c r="BVE63" s="24"/>
      <c r="BVF63" s="24"/>
      <c r="BVG63" s="24"/>
      <c r="BVH63" s="24"/>
      <c r="BVI63" s="24"/>
      <c r="BVJ63" s="24"/>
      <c r="BVK63" s="24"/>
      <c r="BVL63" s="24"/>
      <c r="BVM63" s="24"/>
      <c r="BVN63" s="24"/>
      <c r="BVO63" s="24"/>
      <c r="BVP63" s="24"/>
      <c r="BVQ63" s="24"/>
      <c r="BVR63" s="24"/>
      <c r="BVS63" s="24"/>
      <c r="BVT63" s="24"/>
      <c r="BVU63" s="24"/>
      <c r="BVV63" s="24"/>
      <c r="BVW63" s="24"/>
      <c r="BVX63" s="24"/>
      <c r="BVY63" s="24"/>
      <c r="BVZ63" s="24"/>
      <c r="BWA63" s="24"/>
      <c r="BWB63" s="24"/>
      <c r="BWC63" s="24"/>
      <c r="BWD63" s="24"/>
      <c r="BWE63" s="24"/>
      <c r="BWF63" s="24"/>
      <c r="BWG63" s="24"/>
      <c r="BWH63" s="24"/>
      <c r="BWI63" s="24"/>
      <c r="BWJ63" s="24"/>
      <c r="BWK63" s="24"/>
      <c r="BWL63" s="24"/>
      <c r="BWM63" s="24"/>
      <c r="BWN63" s="24"/>
      <c r="BWO63" s="24"/>
      <c r="BWP63" s="24"/>
      <c r="BWQ63" s="24"/>
      <c r="BWR63" s="24"/>
      <c r="BWS63" s="24"/>
      <c r="BWT63" s="24"/>
      <c r="BWU63" s="24"/>
      <c r="BWV63" s="24"/>
      <c r="BWW63" s="24"/>
      <c r="BWX63" s="24"/>
      <c r="BWY63" s="24"/>
      <c r="BWZ63" s="24"/>
      <c r="BXA63" s="24"/>
      <c r="BXB63" s="24"/>
      <c r="BXC63" s="24"/>
      <c r="BXD63" s="24"/>
      <c r="BXE63" s="24"/>
      <c r="BXF63" s="24"/>
      <c r="BXG63" s="24"/>
      <c r="BXH63" s="24"/>
      <c r="BXI63" s="24"/>
      <c r="BXJ63" s="24"/>
      <c r="BXK63" s="24"/>
      <c r="BXL63" s="24"/>
      <c r="BXM63" s="24"/>
      <c r="BXN63" s="24"/>
      <c r="BXO63" s="24"/>
      <c r="BXP63" s="24"/>
      <c r="BXQ63" s="24"/>
      <c r="BXR63" s="24"/>
      <c r="BXS63" s="24"/>
      <c r="BXT63" s="24"/>
      <c r="BXU63" s="24"/>
      <c r="BXV63" s="24"/>
      <c r="BXW63" s="24"/>
      <c r="BXX63" s="24"/>
      <c r="BXY63" s="24"/>
      <c r="BXZ63" s="24"/>
      <c r="BYA63" s="24"/>
      <c r="BYB63" s="24"/>
      <c r="BYC63" s="24"/>
      <c r="BYD63" s="24"/>
      <c r="BYE63" s="24"/>
      <c r="BYF63" s="24"/>
      <c r="BYG63" s="24"/>
      <c r="BYH63" s="24"/>
      <c r="BYI63" s="24"/>
      <c r="BYJ63" s="24"/>
      <c r="BYK63" s="24"/>
      <c r="BYL63" s="24"/>
      <c r="BYM63" s="24"/>
      <c r="BYN63" s="24"/>
      <c r="BYO63" s="24"/>
      <c r="BYP63" s="24"/>
      <c r="BYQ63" s="24"/>
      <c r="BYR63" s="24"/>
      <c r="BYS63" s="24"/>
      <c r="BYT63" s="24"/>
      <c r="BYU63" s="24"/>
      <c r="BYV63" s="24"/>
      <c r="BYW63" s="24"/>
      <c r="BYX63" s="24"/>
      <c r="BYY63" s="24"/>
      <c r="BYZ63" s="24"/>
      <c r="BZA63" s="24"/>
      <c r="BZB63" s="24"/>
      <c r="BZC63" s="24"/>
      <c r="BZD63" s="24"/>
      <c r="BZE63" s="24"/>
      <c r="BZF63" s="24"/>
      <c r="BZG63" s="24"/>
      <c r="BZH63" s="24"/>
      <c r="BZI63" s="24"/>
      <c r="BZJ63" s="24"/>
      <c r="BZK63" s="24"/>
      <c r="BZL63" s="24"/>
      <c r="BZM63" s="24"/>
      <c r="BZN63" s="24"/>
      <c r="BZO63" s="24"/>
      <c r="BZP63" s="24"/>
      <c r="BZQ63" s="24"/>
      <c r="BZR63" s="24"/>
      <c r="BZS63" s="24"/>
      <c r="BZT63" s="24"/>
      <c r="BZU63" s="24"/>
      <c r="BZV63" s="24"/>
      <c r="BZW63" s="24"/>
      <c r="BZX63" s="24"/>
      <c r="BZY63" s="24"/>
      <c r="BZZ63" s="24"/>
      <c r="CAA63" s="24"/>
      <c r="CAB63" s="24"/>
      <c r="CAC63" s="24"/>
      <c r="CAD63" s="24"/>
      <c r="CAE63" s="24"/>
      <c r="CAF63" s="24"/>
      <c r="CAG63" s="24"/>
      <c r="CAH63" s="24"/>
      <c r="CAI63" s="24"/>
      <c r="CAJ63" s="24"/>
      <c r="CAK63" s="24"/>
      <c r="CAL63" s="24"/>
      <c r="CAM63" s="24"/>
      <c r="CAN63" s="24"/>
      <c r="CAO63" s="24"/>
      <c r="CAP63" s="24"/>
      <c r="CAQ63" s="24"/>
      <c r="CAR63" s="24"/>
      <c r="CAS63" s="24"/>
      <c r="CAT63" s="24"/>
      <c r="CAU63" s="24"/>
      <c r="CAV63" s="24"/>
      <c r="CAW63" s="24"/>
      <c r="CAX63" s="24"/>
      <c r="CAY63" s="24"/>
      <c r="CAZ63" s="24"/>
      <c r="CBA63" s="24"/>
      <c r="CBB63" s="24"/>
      <c r="CBC63" s="24"/>
      <c r="CBD63" s="24"/>
      <c r="CBE63" s="24"/>
      <c r="CBF63" s="24"/>
      <c r="CBG63" s="24"/>
      <c r="CBH63" s="24"/>
      <c r="CBI63" s="24"/>
      <c r="CBJ63" s="24"/>
      <c r="CBK63" s="24"/>
      <c r="CBL63" s="24"/>
      <c r="CBM63" s="24"/>
      <c r="CBN63" s="24"/>
      <c r="CBO63" s="24"/>
      <c r="CBP63" s="24"/>
      <c r="CBQ63" s="24"/>
      <c r="CBR63" s="24"/>
      <c r="CBS63" s="24"/>
      <c r="CBT63" s="24"/>
      <c r="CBU63" s="24"/>
      <c r="CBV63" s="24"/>
      <c r="CBW63" s="24"/>
      <c r="CBX63" s="24"/>
      <c r="CBY63" s="24"/>
      <c r="CBZ63" s="24"/>
      <c r="CCA63" s="24"/>
      <c r="CCB63" s="24"/>
      <c r="CCC63" s="24"/>
      <c r="CCD63" s="24"/>
      <c r="CCE63" s="24"/>
      <c r="CCF63" s="24"/>
      <c r="CCG63" s="24"/>
      <c r="CCH63" s="24"/>
      <c r="CCI63" s="24"/>
      <c r="CCJ63" s="24"/>
      <c r="CCK63" s="24"/>
      <c r="CCL63" s="24"/>
      <c r="CCM63" s="24"/>
      <c r="CCN63" s="24"/>
      <c r="CCO63" s="24"/>
      <c r="CCP63" s="24"/>
      <c r="CCQ63" s="24"/>
      <c r="CCR63" s="24"/>
      <c r="CCS63" s="24"/>
      <c r="CCT63" s="24"/>
      <c r="CCU63" s="24"/>
      <c r="CCV63" s="24"/>
      <c r="CCW63" s="24"/>
      <c r="CCX63" s="24"/>
      <c r="CCY63" s="24"/>
      <c r="CCZ63" s="24"/>
      <c r="CDA63" s="24"/>
      <c r="CDB63" s="24"/>
      <c r="CDC63" s="24"/>
      <c r="CDD63" s="24"/>
      <c r="CDE63" s="24"/>
      <c r="CDF63" s="24"/>
      <c r="CDG63" s="24"/>
      <c r="CDH63" s="24"/>
      <c r="CDI63" s="24"/>
      <c r="CDJ63" s="24"/>
      <c r="CDK63" s="24"/>
      <c r="CDL63" s="24"/>
      <c r="CDM63" s="24"/>
      <c r="CDN63" s="24"/>
      <c r="CDO63" s="24"/>
      <c r="CDP63" s="24"/>
      <c r="CDQ63" s="24"/>
      <c r="CDR63" s="24"/>
      <c r="CDS63" s="24"/>
      <c r="CDT63" s="24"/>
      <c r="CDU63" s="24"/>
      <c r="CDV63" s="24"/>
      <c r="CDW63" s="24"/>
      <c r="CDX63" s="24"/>
      <c r="CDY63" s="24"/>
      <c r="CDZ63" s="24"/>
      <c r="CEA63" s="24"/>
      <c r="CEB63" s="24"/>
      <c r="CEC63" s="24"/>
      <c r="CED63" s="24"/>
      <c r="CEE63" s="24"/>
      <c r="CEF63" s="24"/>
      <c r="CEG63" s="24"/>
      <c r="CEH63" s="24"/>
      <c r="CEI63" s="24"/>
      <c r="CEJ63" s="24"/>
      <c r="CEK63" s="24"/>
      <c r="CEL63" s="24"/>
      <c r="CEM63" s="24"/>
      <c r="CEN63" s="24"/>
      <c r="CEO63" s="24"/>
      <c r="CEP63" s="24"/>
      <c r="CEQ63" s="24"/>
      <c r="CER63" s="24"/>
      <c r="CES63" s="24"/>
      <c r="CET63" s="24"/>
      <c r="CEU63" s="24"/>
      <c r="CEV63" s="24"/>
      <c r="CEW63" s="24"/>
      <c r="CEX63" s="24"/>
      <c r="CEY63" s="24"/>
      <c r="CEZ63" s="24"/>
      <c r="CFA63" s="24"/>
      <c r="CFB63" s="24"/>
      <c r="CFC63" s="24"/>
      <c r="CFD63" s="24"/>
      <c r="CFE63" s="24"/>
      <c r="CFF63" s="24"/>
      <c r="CFG63" s="24"/>
      <c r="CFH63" s="24"/>
      <c r="CFI63" s="24"/>
      <c r="CFJ63" s="24"/>
      <c r="CFK63" s="24"/>
      <c r="CFL63" s="24"/>
      <c r="CFM63" s="24"/>
      <c r="CFN63" s="24"/>
      <c r="CFO63" s="24"/>
      <c r="CFP63" s="24"/>
      <c r="CFQ63" s="24"/>
      <c r="CFR63" s="24"/>
      <c r="CFS63" s="24"/>
      <c r="CFT63" s="24"/>
      <c r="CFU63" s="24"/>
      <c r="CFV63" s="24"/>
      <c r="CFW63" s="24"/>
      <c r="CFX63" s="24"/>
      <c r="CFY63" s="24"/>
      <c r="CFZ63" s="24"/>
      <c r="CGA63" s="24"/>
      <c r="CGB63" s="24"/>
      <c r="CGC63" s="24"/>
      <c r="CGD63" s="24"/>
      <c r="CGE63" s="24"/>
      <c r="CGF63" s="24"/>
      <c r="CGG63" s="24"/>
      <c r="CGH63" s="24"/>
      <c r="CGI63" s="24"/>
      <c r="CGJ63" s="24"/>
      <c r="CGK63" s="24"/>
      <c r="CGL63" s="24"/>
      <c r="CGM63" s="24"/>
      <c r="CGN63" s="24"/>
      <c r="CGO63" s="24"/>
      <c r="CGP63" s="24"/>
      <c r="CGQ63" s="24"/>
      <c r="CGR63" s="24"/>
      <c r="CGS63" s="24"/>
      <c r="CGT63" s="24"/>
      <c r="CGU63" s="24"/>
      <c r="CGV63" s="24"/>
      <c r="CGW63" s="24"/>
      <c r="CGX63" s="24"/>
      <c r="CGY63" s="24"/>
      <c r="CGZ63" s="24"/>
      <c r="CHA63" s="24"/>
      <c r="CHB63" s="24"/>
      <c r="CHC63" s="24"/>
      <c r="CHD63" s="24"/>
      <c r="CHE63" s="24"/>
      <c r="CHF63" s="24"/>
      <c r="CHG63" s="24"/>
      <c r="CHH63" s="24"/>
      <c r="CHI63" s="24"/>
      <c r="CHJ63" s="24"/>
      <c r="CHK63" s="24"/>
      <c r="CHL63" s="24"/>
      <c r="CHM63" s="24"/>
      <c r="CHN63" s="24"/>
      <c r="CHO63" s="24"/>
      <c r="CHP63" s="24"/>
      <c r="CHQ63" s="24"/>
      <c r="CHR63" s="24"/>
      <c r="CHS63" s="24"/>
      <c r="CHT63" s="24"/>
      <c r="CHU63" s="24"/>
      <c r="CHV63" s="24"/>
      <c r="CHW63" s="24"/>
      <c r="CHX63" s="24"/>
      <c r="CHY63" s="24"/>
      <c r="CHZ63" s="24"/>
      <c r="CIA63" s="24"/>
      <c r="CIB63" s="24"/>
      <c r="CIC63" s="24"/>
      <c r="CID63" s="24"/>
      <c r="CIE63" s="24"/>
      <c r="CIF63" s="24"/>
      <c r="CIG63" s="24"/>
      <c r="CIH63" s="24"/>
      <c r="CII63" s="24"/>
      <c r="CIJ63" s="24"/>
      <c r="CIK63" s="24"/>
      <c r="CIL63" s="24"/>
      <c r="CIM63" s="24"/>
      <c r="CIN63" s="24"/>
      <c r="CIO63" s="24"/>
      <c r="CIP63" s="24"/>
      <c r="CIQ63" s="24"/>
      <c r="CIR63" s="24"/>
      <c r="CIS63" s="24"/>
      <c r="CIT63" s="24"/>
      <c r="CIU63" s="24"/>
      <c r="CIV63" s="24"/>
      <c r="CIW63" s="24"/>
      <c r="CIX63" s="24"/>
      <c r="CIY63" s="24"/>
      <c r="CIZ63" s="24"/>
      <c r="CJA63" s="24"/>
      <c r="CJB63" s="24"/>
      <c r="CJC63" s="24"/>
      <c r="CJD63" s="24"/>
      <c r="CJE63" s="24"/>
      <c r="CJF63" s="24"/>
      <c r="CJG63" s="24"/>
      <c r="CJH63" s="24"/>
      <c r="CJI63" s="24"/>
      <c r="CJJ63" s="24"/>
      <c r="CJK63" s="24"/>
      <c r="CJL63" s="24"/>
      <c r="CJM63" s="24"/>
      <c r="CJN63" s="24"/>
      <c r="CJO63" s="24"/>
      <c r="CJP63" s="24"/>
      <c r="CJQ63" s="24"/>
      <c r="CJR63" s="24"/>
      <c r="CJS63" s="24"/>
      <c r="CJT63" s="24"/>
      <c r="CJU63" s="24"/>
      <c r="CJV63" s="24"/>
      <c r="CJW63" s="24"/>
      <c r="CJX63" s="24"/>
      <c r="CJY63" s="24"/>
      <c r="CJZ63" s="24"/>
      <c r="CKA63" s="24"/>
      <c r="CKB63" s="24"/>
      <c r="CKC63" s="24"/>
      <c r="CKD63" s="24"/>
      <c r="CKE63" s="24"/>
      <c r="CKF63" s="24"/>
      <c r="CKG63" s="24"/>
      <c r="CKH63" s="24"/>
      <c r="CKI63" s="24"/>
      <c r="CKJ63" s="24"/>
      <c r="CKK63" s="24"/>
      <c r="CKL63" s="24"/>
      <c r="CKM63" s="24"/>
      <c r="CKN63" s="24"/>
      <c r="CKO63" s="24"/>
      <c r="CKP63" s="24"/>
      <c r="CKQ63" s="24"/>
      <c r="CKR63" s="24"/>
      <c r="CKS63" s="24"/>
      <c r="CKT63" s="24"/>
      <c r="CKU63" s="24"/>
      <c r="CKV63" s="24"/>
      <c r="CKW63" s="24"/>
      <c r="CKX63" s="24"/>
      <c r="CKY63" s="24"/>
      <c r="CKZ63" s="24"/>
      <c r="CLA63" s="24"/>
      <c r="CLB63" s="24"/>
      <c r="CLC63" s="24"/>
      <c r="CLD63" s="24"/>
      <c r="CLE63" s="24"/>
      <c r="CLF63" s="24"/>
      <c r="CLG63" s="24"/>
      <c r="CLH63" s="24"/>
      <c r="CLI63" s="24"/>
      <c r="CLJ63" s="24"/>
      <c r="CLK63" s="24"/>
      <c r="CLL63" s="24"/>
      <c r="CLM63" s="24"/>
      <c r="CLN63" s="24"/>
      <c r="CLO63" s="24"/>
      <c r="CLP63" s="24"/>
      <c r="CLQ63" s="24"/>
      <c r="CLR63" s="24"/>
      <c r="CLS63" s="24"/>
      <c r="CLT63" s="24"/>
      <c r="CLU63" s="24"/>
      <c r="CLV63" s="24"/>
      <c r="CLW63" s="24"/>
      <c r="CLX63" s="24"/>
      <c r="CLY63" s="24"/>
      <c r="CLZ63" s="24"/>
      <c r="CMA63" s="24"/>
      <c r="CMB63" s="24"/>
      <c r="CMC63" s="24"/>
      <c r="CMD63" s="24"/>
      <c r="CME63" s="24"/>
      <c r="CMF63" s="24"/>
      <c r="CMG63" s="24"/>
      <c r="CMH63" s="24"/>
      <c r="CMI63" s="24"/>
      <c r="CMJ63" s="24"/>
      <c r="CMK63" s="24"/>
      <c r="CML63" s="24"/>
      <c r="CMM63" s="24"/>
      <c r="CMN63" s="24"/>
      <c r="CMO63" s="24"/>
      <c r="CMP63" s="24"/>
      <c r="CMQ63" s="24"/>
      <c r="CMR63" s="24"/>
      <c r="CMS63" s="24"/>
      <c r="CMT63" s="24"/>
      <c r="CMU63" s="24"/>
      <c r="CMV63" s="24"/>
      <c r="CMW63" s="24"/>
      <c r="CMX63" s="24"/>
      <c r="CMY63" s="24"/>
      <c r="CMZ63" s="24"/>
      <c r="CNA63" s="24"/>
      <c r="CNB63" s="24"/>
      <c r="CNC63" s="24"/>
      <c r="CND63" s="24"/>
      <c r="CNE63" s="24"/>
      <c r="CNF63" s="24"/>
      <c r="CNG63" s="24"/>
      <c r="CNH63" s="24"/>
      <c r="CNI63" s="24"/>
      <c r="CNJ63" s="24"/>
      <c r="CNK63" s="24"/>
      <c r="CNL63" s="24"/>
      <c r="CNM63" s="24"/>
      <c r="CNN63" s="24"/>
      <c r="CNO63" s="24"/>
      <c r="CNP63" s="24"/>
      <c r="CNQ63" s="24"/>
      <c r="CNR63" s="24"/>
      <c r="CNS63" s="24"/>
      <c r="CNT63" s="24"/>
      <c r="CNU63" s="24"/>
      <c r="CNV63" s="24"/>
      <c r="CNW63" s="24"/>
      <c r="CNX63" s="24"/>
      <c r="CNY63" s="24"/>
      <c r="CNZ63" s="24"/>
      <c r="COA63" s="24"/>
      <c r="COB63" s="24"/>
      <c r="COC63" s="24"/>
      <c r="COD63" s="24"/>
      <c r="COE63" s="24"/>
      <c r="COF63" s="24"/>
      <c r="COG63" s="24"/>
      <c r="COH63" s="24"/>
      <c r="COI63" s="24"/>
      <c r="COJ63" s="24"/>
      <c r="COK63" s="24"/>
      <c r="COL63" s="24"/>
      <c r="COM63" s="24"/>
      <c r="CON63" s="24"/>
      <c r="COO63" s="24"/>
      <c r="COP63" s="24"/>
      <c r="COQ63" s="24"/>
      <c r="COR63" s="24"/>
      <c r="COS63" s="24"/>
      <c r="COT63" s="24"/>
      <c r="COU63" s="24"/>
      <c r="COV63" s="24"/>
      <c r="COW63" s="24"/>
      <c r="COX63" s="24"/>
      <c r="COY63" s="24"/>
      <c r="COZ63" s="24"/>
      <c r="CPA63" s="24"/>
      <c r="CPB63" s="24"/>
      <c r="CPC63" s="24"/>
      <c r="CPD63" s="24"/>
      <c r="CPE63" s="24"/>
      <c r="CPF63" s="24"/>
      <c r="CPG63" s="24"/>
      <c r="CPH63" s="24"/>
      <c r="CPI63" s="24"/>
      <c r="CPJ63" s="24"/>
      <c r="CPK63" s="24"/>
      <c r="CPL63" s="24"/>
      <c r="CPM63" s="24"/>
      <c r="CPN63" s="24"/>
      <c r="CPO63" s="24"/>
      <c r="CPP63" s="24"/>
      <c r="CPQ63" s="24"/>
      <c r="CPR63" s="24"/>
      <c r="CPS63" s="24"/>
      <c r="CPT63" s="24"/>
      <c r="CPU63" s="24"/>
      <c r="CPV63" s="24"/>
      <c r="CPW63" s="24"/>
      <c r="CPX63" s="24"/>
      <c r="CPY63" s="24"/>
      <c r="CPZ63" s="24"/>
      <c r="CQA63" s="24"/>
      <c r="CQB63" s="24"/>
      <c r="CQC63" s="24"/>
      <c r="CQD63" s="24"/>
      <c r="CQE63" s="24"/>
      <c r="CQF63" s="24"/>
      <c r="CQG63" s="24"/>
      <c r="CQH63" s="24"/>
      <c r="CQI63" s="24"/>
      <c r="CQJ63" s="24"/>
      <c r="CQK63" s="24"/>
      <c r="CQL63" s="24"/>
      <c r="CQM63" s="24"/>
      <c r="CQN63" s="24"/>
      <c r="CQO63" s="24"/>
      <c r="CQP63" s="24"/>
      <c r="CQQ63" s="24"/>
      <c r="CQR63" s="24"/>
      <c r="CQS63" s="24"/>
      <c r="CQT63" s="24"/>
      <c r="CQU63" s="24"/>
      <c r="CQV63" s="24"/>
      <c r="CQW63" s="24"/>
      <c r="CQX63" s="24"/>
      <c r="CQY63" s="24"/>
      <c r="CQZ63" s="24"/>
      <c r="CRA63" s="24"/>
      <c r="CRB63" s="24"/>
      <c r="CRC63" s="24"/>
      <c r="CRD63" s="24"/>
      <c r="CRE63" s="24"/>
      <c r="CRF63" s="24"/>
      <c r="CRG63" s="24"/>
      <c r="CRH63" s="24"/>
      <c r="CRI63" s="24"/>
      <c r="CRJ63" s="24"/>
      <c r="CRK63" s="24"/>
      <c r="CRL63" s="24"/>
      <c r="CRM63" s="24"/>
      <c r="CRN63" s="24"/>
      <c r="CRO63" s="24"/>
      <c r="CRP63" s="24"/>
      <c r="CRQ63" s="24"/>
      <c r="CRR63" s="24"/>
      <c r="CRS63" s="24"/>
      <c r="CRT63" s="24"/>
      <c r="CRU63" s="24"/>
      <c r="CRV63" s="24"/>
      <c r="CRW63" s="24"/>
      <c r="CRX63" s="24"/>
      <c r="CRY63" s="24"/>
      <c r="CRZ63" s="24"/>
      <c r="CSA63" s="24"/>
      <c r="CSB63" s="24"/>
      <c r="CSC63" s="24"/>
      <c r="CSD63" s="24"/>
      <c r="CSE63" s="24"/>
      <c r="CSF63" s="24"/>
      <c r="CSG63" s="24"/>
      <c r="CSH63" s="24"/>
      <c r="CSI63" s="24"/>
      <c r="CSJ63" s="24"/>
      <c r="CSK63" s="24"/>
      <c r="CSL63" s="24"/>
      <c r="CSM63" s="24"/>
      <c r="CSN63" s="24"/>
      <c r="CSO63" s="24"/>
      <c r="CSP63" s="24"/>
      <c r="CSQ63" s="24"/>
      <c r="CSR63" s="24"/>
      <c r="CSS63" s="24"/>
      <c r="CST63" s="24"/>
      <c r="CSU63" s="24"/>
      <c r="CSV63" s="24"/>
      <c r="CSW63" s="24"/>
      <c r="CSX63" s="24"/>
      <c r="CSY63" s="24"/>
      <c r="CSZ63" s="24"/>
      <c r="CTA63" s="24"/>
      <c r="CTB63" s="24"/>
      <c r="CTC63" s="24"/>
      <c r="CTD63" s="24"/>
      <c r="CTE63" s="24"/>
      <c r="CTF63" s="24"/>
      <c r="CTG63" s="24"/>
      <c r="CTH63" s="24"/>
      <c r="CTI63" s="24"/>
      <c r="CTJ63" s="24"/>
      <c r="CTK63" s="24"/>
      <c r="CTL63" s="24"/>
      <c r="CTM63" s="24"/>
      <c r="CTN63" s="24"/>
      <c r="CTO63" s="24"/>
      <c r="CTP63" s="24"/>
      <c r="CTQ63" s="24"/>
      <c r="CTR63" s="24"/>
      <c r="CTS63" s="24"/>
      <c r="CTT63" s="24"/>
      <c r="CTU63" s="24"/>
      <c r="CTV63" s="24"/>
      <c r="CTW63" s="24"/>
      <c r="CTX63" s="24"/>
      <c r="CTY63" s="24"/>
      <c r="CTZ63" s="24"/>
      <c r="CUA63" s="24"/>
      <c r="CUB63" s="24"/>
      <c r="CUC63" s="24"/>
      <c r="CUD63" s="24"/>
      <c r="CUE63" s="24"/>
      <c r="CUF63" s="24"/>
      <c r="CUG63" s="24"/>
      <c r="CUH63" s="24"/>
      <c r="CUI63" s="24"/>
      <c r="CUJ63" s="24"/>
      <c r="CUK63" s="24"/>
      <c r="CUL63" s="24"/>
      <c r="CUM63" s="24"/>
      <c r="CUN63" s="24"/>
      <c r="CUO63" s="24"/>
      <c r="CUP63" s="24"/>
      <c r="CUQ63" s="24"/>
      <c r="CUR63" s="24"/>
      <c r="CUS63" s="24"/>
      <c r="CUT63" s="24"/>
      <c r="CUU63" s="24"/>
      <c r="CUV63" s="24"/>
      <c r="CUW63" s="24"/>
      <c r="CUX63" s="24"/>
      <c r="CUY63" s="24"/>
      <c r="CUZ63" s="24"/>
      <c r="CVA63" s="24"/>
      <c r="CVB63" s="24"/>
      <c r="CVC63" s="24"/>
      <c r="CVD63" s="24"/>
      <c r="CVE63" s="24"/>
      <c r="CVF63" s="24"/>
      <c r="CVG63" s="24"/>
      <c r="CVH63" s="24"/>
      <c r="CVI63" s="24"/>
      <c r="CVJ63" s="24"/>
      <c r="CVK63" s="24"/>
      <c r="CVL63" s="24"/>
      <c r="CVM63" s="24"/>
      <c r="CVN63" s="24"/>
      <c r="CVO63" s="24"/>
      <c r="CVP63" s="24"/>
      <c r="CVQ63" s="24"/>
      <c r="CVR63" s="24"/>
      <c r="CVS63" s="24"/>
      <c r="CVT63" s="24"/>
      <c r="CVU63" s="24"/>
      <c r="CVV63" s="24"/>
      <c r="CVW63" s="24"/>
      <c r="CVX63" s="24"/>
      <c r="CVY63" s="24"/>
      <c r="CVZ63" s="24"/>
      <c r="CWA63" s="24"/>
      <c r="CWB63" s="24"/>
      <c r="CWC63" s="24"/>
      <c r="CWD63" s="24"/>
      <c r="CWE63" s="24"/>
      <c r="CWF63" s="24"/>
      <c r="CWG63" s="24"/>
      <c r="CWH63" s="24"/>
      <c r="CWI63" s="24"/>
      <c r="CWJ63" s="24"/>
      <c r="CWK63" s="24"/>
      <c r="CWL63" s="24"/>
      <c r="CWM63" s="24"/>
      <c r="CWN63" s="24"/>
      <c r="CWO63" s="24"/>
      <c r="CWP63" s="24"/>
      <c r="CWQ63" s="24"/>
      <c r="CWR63" s="24"/>
      <c r="CWS63" s="24"/>
      <c r="CWT63" s="24"/>
      <c r="CWU63" s="24"/>
      <c r="CWV63" s="24"/>
      <c r="CWW63" s="24"/>
      <c r="CWX63" s="24"/>
      <c r="CWY63" s="24"/>
      <c r="CWZ63" s="24"/>
      <c r="CXA63" s="24"/>
      <c r="CXB63" s="24"/>
      <c r="CXC63" s="24"/>
      <c r="CXD63" s="24"/>
      <c r="CXE63" s="24"/>
      <c r="CXF63" s="24"/>
      <c r="CXG63" s="24"/>
      <c r="CXH63" s="24"/>
      <c r="CXI63" s="24"/>
      <c r="CXJ63" s="24"/>
      <c r="CXK63" s="24"/>
      <c r="CXL63" s="24"/>
      <c r="CXM63" s="24"/>
      <c r="CXN63" s="24"/>
      <c r="CXO63" s="24"/>
      <c r="CXP63" s="24"/>
      <c r="CXQ63" s="24"/>
      <c r="CXR63" s="24"/>
      <c r="CXS63" s="24"/>
      <c r="CXT63" s="24"/>
      <c r="CXU63" s="24"/>
      <c r="CXV63" s="24"/>
      <c r="CXW63" s="24"/>
      <c r="CXX63" s="24"/>
      <c r="CXY63" s="24"/>
      <c r="CXZ63" s="24"/>
      <c r="CYA63" s="24"/>
      <c r="CYB63" s="24"/>
      <c r="CYC63" s="24"/>
      <c r="CYD63" s="24"/>
      <c r="CYE63" s="24"/>
      <c r="CYF63" s="24"/>
      <c r="CYG63" s="24"/>
      <c r="CYH63" s="24"/>
      <c r="CYI63" s="24"/>
      <c r="CYJ63" s="24"/>
      <c r="CYK63" s="24"/>
      <c r="CYL63" s="24"/>
      <c r="CYM63" s="24"/>
      <c r="CYN63" s="24"/>
      <c r="CYO63" s="24"/>
      <c r="CYP63" s="24"/>
      <c r="CYQ63" s="24"/>
      <c r="CYR63" s="24"/>
      <c r="CYS63" s="24"/>
      <c r="CYT63" s="24"/>
      <c r="CYU63" s="24"/>
      <c r="CYV63" s="24"/>
      <c r="CYW63" s="24"/>
      <c r="CYX63" s="24"/>
      <c r="CYY63" s="24"/>
      <c r="CYZ63" s="24"/>
      <c r="CZA63" s="24"/>
      <c r="CZB63" s="24"/>
      <c r="CZC63" s="24"/>
      <c r="CZD63" s="24"/>
      <c r="CZE63" s="24"/>
      <c r="CZF63" s="24"/>
      <c r="CZG63" s="24"/>
      <c r="CZH63" s="24"/>
      <c r="CZI63" s="24"/>
      <c r="CZJ63" s="24"/>
      <c r="CZK63" s="24"/>
      <c r="CZL63" s="24"/>
      <c r="CZM63" s="24"/>
      <c r="CZN63" s="24"/>
      <c r="CZO63" s="24"/>
      <c r="CZP63" s="24"/>
      <c r="CZQ63" s="24"/>
      <c r="CZR63" s="24"/>
      <c r="CZS63" s="24"/>
      <c r="CZT63" s="24"/>
      <c r="CZU63" s="24"/>
      <c r="CZV63" s="24"/>
      <c r="CZW63" s="24"/>
      <c r="CZX63" s="24"/>
      <c r="CZY63" s="24"/>
      <c r="CZZ63" s="24"/>
      <c r="DAA63" s="24"/>
      <c r="DAB63" s="24"/>
      <c r="DAC63" s="24"/>
      <c r="DAD63" s="24"/>
      <c r="DAE63" s="24"/>
      <c r="DAF63" s="24"/>
      <c r="DAG63" s="24"/>
      <c r="DAH63" s="24"/>
      <c r="DAI63" s="24"/>
      <c r="DAJ63" s="24"/>
      <c r="DAK63" s="24"/>
      <c r="DAL63" s="24"/>
      <c r="DAM63" s="24"/>
      <c r="DAN63" s="24"/>
      <c r="DAO63" s="24"/>
      <c r="DAP63" s="24"/>
      <c r="DAQ63" s="24"/>
      <c r="DAR63" s="24"/>
      <c r="DAS63" s="24"/>
      <c r="DAT63" s="24"/>
      <c r="DAU63" s="24"/>
      <c r="DAV63" s="24"/>
      <c r="DAW63" s="24"/>
      <c r="DAX63" s="24"/>
      <c r="DAY63" s="24"/>
      <c r="DAZ63" s="24"/>
      <c r="DBA63" s="24"/>
      <c r="DBB63" s="24"/>
      <c r="DBC63" s="24"/>
      <c r="DBD63" s="24"/>
      <c r="DBE63" s="24"/>
      <c r="DBF63" s="24"/>
      <c r="DBG63" s="24"/>
      <c r="DBH63" s="24"/>
      <c r="DBI63" s="24"/>
      <c r="DBJ63" s="24"/>
      <c r="DBK63" s="24"/>
      <c r="DBL63" s="24"/>
      <c r="DBM63" s="24"/>
      <c r="DBN63" s="24"/>
      <c r="DBO63" s="24"/>
      <c r="DBP63" s="24"/>
      <c r="DBQ63" s="24"/>
      <c r="DBR63" s="24"/>
      <c r="DBS63" s="24"/>
      <c r="DBT63" s="24"/>
      <c r="DBU63" s="24"/>
      <c r="DBV63" s="24"/>
      <c r="DBW63" s="24"/>
      <c r="DBX63" s="24"/>
      <c r="DBY63" s="24"/>
      <c r="DBZ63" s="24"/>
      <c r="DCA63" s="24"/>
      <c r="DCB63" s="24"/>
      <c r="DCC63" s="24"/>
      <c r="DCD63" s="24"/>
      <c r="DCE63" s="24"/>
      <c r="DCF63" s="24"/>
      <c r="DCG63" s="24"/>
      <c r="DCH63" s="24"/>
      <c r="DCI63" s="24"/>
      <c r="DCJ63" s="24"/>
      <c r="DCK63" s="24"/>
      <c r="DCL63" s="24"/>
      <c r="DCM63" s="24"/>
      <c r="DCN63" s="24"/>
      <c r="DCO63" s="24"/>
      <c r="DCP63" s="24"/>
      <c r="DCQ63" s="24"/>
      <c r="DCR63" s="24"/>
      <c r="DCS63" s="24"/>
      <c r="DCT63" s="24"/>
      <c r="DCU63" s="24"/>
      <c r="DCV63" s="24"/>
      <c r="DCW63" s="24"/>
      <c r="DCX63" s="24"/>
      <c r="DCY63" s="24"/>
      <c r="DCZ63" s="24"/>
      <c r="DDA63" s="24"/>
      <c r="DDB63" s="24"/>
      <c r="DDC63" s="24"/>
      <c r="DDD63" s="24"/>
      <c r="DDE63" s="24"/>
      <c r="DDF63" s="24"/>
      <c r="DDG63" s="24"/>
      <c r="DDH63" s="24"/>
      <c r="DDI63" s="24"/>
      <c r="DDJ63" s="24"/>
      <c r="DDK63" s="24"/>
      <c r="DDL63" s="24"/>
      <c r="DDM63" s="24"/>
      <c r="DDN63" s="24"/>
      <c r="DDO63" s="24"/>
      <c r="DDP63" s="24"/>
      <c r="DDQ63" s="24"/>
      <c r="DDR63" s="24"/>
      <c r="DDS63" s="24"/>
      <c r="DDT63" s="24"/>
      <c r="DDU63" s="24"/>
      <c r="DDV63" s="24"/>
      <c r="DDW63" s="24"/>
      <c r="DDX63" s="24"/>
      <c r="DDY63" s="24"/>
      <c r="DDZ63" s="24"/>
      <c r="DEA63" s="24"/>
      <c r="DEB63" s="24"/>
      <c r="DEC63" s="24"/>
      <c r="DED63" s="24"/>
      <c r="DEE63" s="24"/>
      <c r="DEF63" s="24"/>
      <c r="DEG63" s="24"/>
      <c r="DEH63" s="24"/>
      <c r="DEI63" s="24"/>
      <c r="DEJ63" s="24"/>
      <c r="DEK63" s="24"/>
      <c r="DEL63" s="24"/>
      <c r="DEM63" s="24"/>
      <c r="DEN63" s="24"/>
      <c r="DEO63" s="24"/>
      <c r="DEP63" s="24"/>
      <c r="DEQ63" s="24"/>
      <c r="DER63" s="24"/>
      <c r="DES63" s="24"/>
      <c r="DET63" s="24"/>
      <c r="DEU63" s="24"/>
      <c r="DEV63" s="24"/>
      <c r="DEW63" s="24"/>
      <c r="DEX63" s="24"/>
      <c r="DEY63" s="24"/>
      <c r="DEZ63" s="24"/>
      <c r="DFA63" s="24"/>
      <c r="DFB63" s="24"/>
      <c r="DFC63" s="24"/>
      <c r="DFD63" s="24"/>
      <c r="DFE63" s="24"/>
      <c r="DFF63" s="24"/>
      <c r="DFG63" s="24"/>
      <c r="DFH63" s="24"/>
      <c r="DFI63" s="24"/>
      <c r="DFJ63" s="24"/>
      <c r="DFK63" s="24"/>
      <c r="DFL63" s="24"/>
      <c r="DFM63" s="24"/>
      <c r="DFN63" s="24"/>
      <c r="DFO63" s="24"/>
      <c r="DFP63" s="24"/>
      <c r="DFQ63" s="24"/>
      <c r="DFR63" s="24"/>
      <c r="DFS63" s="24"/>
      <c r="DFT63" s="24"/>
      <c r="DFU63" s="24"/>
      <c r="DFV63" s="24"/>
      <c r="DFW63" s="24"/>
      <c r="DFX63" s="24"/>
      <c r="DFY63" s="24"/>
      <c r="DFZ63" s="24"/>
      <c r="DGA63" s="24"/>
      <c r="DGB63" s="24"/>
      <c r="DGC63" s="24"/>
      <c r="DGD63" s="24"/>
      <c r="DGE63" s="24"/>
      <c r="DGF63" s="24"/>
      <c r="DGG63" s="24"/>
      <c r="DGH63" s="24"/>
      <c r="DGI63" s="24"/>
      <c r="DGJ63" s="24"/>
      <c r="DGK63" s="24"/>
      <c r="DGL63" s="24"/>
      <c r="DGM63" s="24"/>
      <c r="DGN63" s="24"/>
      <c r="DGO63" s="24"/>
      <c r="DGP63" s="24"/>
      <c r="DGQ63" s="24"/>
      <c r="DGR63" s="24"/>
      <c r="DGS63" s="24"/>
      <c r="DGT63" s="24"/>
      <c r="DGU63" s="24"/>
      <c r="DGV63" s="24"/>
      <c r="DGW63" s="24"/>
      <c r="DGX63" s="24"/>
      <c r="DGY63" s="24"/>
      <c r="DGZ63" s="24"/>
      <c r="DHA63" s="24"/>
      <c r="DHB63" s="24"/>
      <c r="DHC63" s="24"/>
      <c r="DHD63" s="24"/>
      <c r="DHE63" s="24"/>
      <c r="DHF63" s="24"/>
      <c r="DHG63" s="24"/>
      <c r="DHH63" s="24"/>
      <c r="DHI63" s="24"/>
      <c r="DHJ63" s="24"/>
      <c r="DHK63" s="24"/>
      <c r="DHL63" s="24"/>
      <c r="DHM63" s="24"/>
      <c r="DHN63" s="24"/>
      <c r="DHO63" s="24"/>
      <c r="DHP63" s="24"/>
      <c r="DHQ63" s="24"/>
      <c r="DHR63" s="24"/>
      <c r="DHS63" s="24"/>
      <c r="DHT63" s="24"/>
      <c r="DHU63" s="24"/>
      <c r="DHV63" s="24"/>
      <c r="DHW63" s="24"/>
      <c r="DHX63" s="24"/>
      <c r="DHY63" s="24"/>
      <c r="DHZ63" s="24"/>
      <c r="DIA63" s="24"/>
      <c r="DIB63" s="24"/>
      <c r="DIC63" s="24"/>
      <c r="DID63" s="24"/>
      <c r="DIE63" s="24"/>
      <c r="DIF63" s="24"/>
      <c r="DIG63" s="24"/>
      <c r="DIH63" s="24"/>
      <c r="DII63" s="24"/>
      <c r="DIJ63" s="24"/>
      <c r="DIK63" s="24"/>
      <c r="DIL63" s="24"/>
      <c r="DIM63" s="24"/>
      <c r="DIN63" s="24"/>
      <c r="DIO63" s="24"/>
      <c r="DIP63" s="24"/>
      <c r="DIQ63" s="24"/>
      <c r="DIR63" s="24"/>
      <c r="DIS63" s="24"/>
      <c r="DIT63" s="24"/>
      <c r="DIU63" s="24"/>
      <c r="DIV63" s="24"/>
      <c r="DIW63" s="24"/>
      <c r="DIX63" s="24"/>
      <c r="DIY63" s="24"/>
      <c r="DIZ63" s="24"/>
      <c r="DJA63" s="24"/>
      <c r="DJB63" s="24"/>
      <c r="DJC63" s="24"/>
      <c r="DJD63" s="24"/>
      <c r="DJE63" s="24"/>
      <c r="DJF63" s="24"/>
      <c r="DJG63" s="24"/>
      <c r="DJH63" s="24"/>
      <c r="DJI63" s="24"/>
      <c r="DJJ63" s="24"/>
      <c r="DJK63" s="24"/>
      <c r="DJL63" s="24"/>
      <c r="DJM63" s="24"/>
      <c r="DJN63" s="24"/>
      <c r="DJO63" s="24"/>
      <c r="DJP63" s="24"/>
      <c r="DJQ63" s="24"/>
      <c r="DJR63" s="24"/>
      <c r="DJS63" s="24"/>
      <c r="DJT63" s="24"/>
      <c r="DJU63" s="24"/>
      <c r="DJV63" s="24"/>
      <c r="DJW63" s="24"/>
      <c r="DJX63" s="24"/>
      <c r="DJY63" s="24"/>
      <c r="DJZ63" s="24"/>
      <c r="DKA63" s="24"/>
      <c r="DKB63" s="24"/>
      <c r="DKC63" s="24"/>
      <c r="DKD63" s="24"/>
      <c r="DKE63" s="24"/>
      <c r="DKF63" s="24"/>
      <c r="DKG63" s="24"/>
      <c r="DKH63" s="24"/>
      <c r="DKI63" s="24"/>
      <c r="DKJ63" s="24"/>
      <c r="DKK63" s="24"/>
      <c r="DKL63" s="24"/>
      <c r="DKM63" s="24"/>
      <c r="DKN63" s="24"/>
      <c r="DKO63" s="24"/>
      <c r="DKP63" s="24"/>
      <c r="DKQ63" s="24"/>
      <c r="DKR63" s="24"/>
      <c r="DKS63" s="24"/>
      <c r="DKT63" s="24"/>
      <c r="DKU63" s="24"/>
      <c r="DKV63" s="24"/>
      <c r="DKW63" s="24"/>
      <c r="DKX63" s="24"/>
      <c r="DKY63" s="24"/>
      <c r="DKZ63" s="24"/>
      <c r="DLA63" s="24"/>
      <c r="DLB63" s="24"/>
      <c r="DLC63" s="24"/>
      <c r="DLD63" s="24"/>
      <c r="DLE63" s="24"/>
      <c r="DLF63" s="24"/>
      <c r="DLG63" s="24"/>
      <c r="DLH63" s="24"/>
      <c r="DLI63" s="24"/>
      <c r="DLJ63" s="24"/>
      <c r="DLK63" s="24"/>
      <c r="DLL63" s="24"/>
      <c r="DLM63" s="24"/>
      <c r="DLN63" s="24"/>
      <c r="DLO63" s="24"/>
      <c r="DLP63" s="24"/>
      <c r="DLQ63" s="24"/>
      <c r="DLR63" s="24"/>
      <c r="DLS63" s="24"/>
      <c r="DLT63" s="24"/>
      <c r="DLU63" s="24"/>
      <c r="DLV63" s="24"/>
      <c r="DLW63" s="24"/>
      <c r="DLX63" s="24"/>
      <c r="DLY63" s="24"/>
      <c r="DLZ63" s="24"/>
      <c r="DMA63" s="24"/>
      <c r="DMB63" s="24"/>
      <c r="DMC63" s="24"/>
      <c r="DMD63" s="24"/>
      <c r="DME63" s="24"/>
      <c r="DMF63" s="24"/>
      <c r="DMG63" s="24"/>
      <c r="DMH63" s="24"/>
      <c r="DMI63" s="24"/>
      <c r="DMJ63" s="24"/>
      <c r="DMK63" s="24"/>
      <c r="DML63" s="24"/>
      <c r="DMM63" s="24"/>
      <c r="DMN63" s="24"/>
      <c r="DMO63" s="24"/>
      <c r="DMP63" s="24"/>
      <c r="DMQ63" s="24"/>
      <c r="DMR63" s="24"/>
      <c r="DMS63" s="24"/>
      <c r="DMT63" s="24"/>
      <c r="DMU63" s="24"/>
      <c r="DMV63" s="24"/>
      <c r="DMW63" s="24"/>
      <c r="DMX63" s="24"/>
      <c r="DMY63" s="24"/>
      <c r="DMZ63" s="24"/>
      <c r="DNA63" s="24"/>
      <c r="DNB63" s="24"/>
      <c r="DNC63" s="24"/>
      <c r="DND63" s="24"/>
      <c r="DNE63" s="24"/>
      <c r="DNF63" s="24"/>
      <c r="DNG63" s="24"/>
      <c r="DNH63" s="24"/>
      <c r="DNI63" s="24"/>
      <c r="DNJ63" s="24"/>
      <c r="DNK63" s="24"/>
      <c r="DNL63" s="24"/>
      <c r="DNM63" s="24"/>
      <c r="DNN63" s="24"/>
      <c r="DNO63" s="24"/>
      <c r="DNP63" s="24"/>
      <c r="DNQ63" s="24"/>
      <c r="DNR63" s="24"/>
      <c r="DNS63" s="24"/>
      <c r="DNT63" s="24"/>
      <c r="DNU63" s="24"/>
      <c r="DNV63" s="24"/>
      <c r="DNW63" s="24"/>
      <c r="DNX63" s="24"/>
      <c r="DNY63" s="24"/>
      <c r="DNZ63" s="24"/>
      <c r="DOA63" s="24"/>
      <c r="DOB63" s="24"/>
      <c r="DOC63" s="24"/>
      <c r="DOD63" s="24"/>
      <c r="DOE63" s="24"/>
      <c r="DOF63" s="24"/>
      <c r="DOG63" s="24"/>
      <c r="DOH63" s="24"/>
      <c r="DOI63" s="24"/>
      <c r="DOJ63" s="24"/>
      <c r="DOK63" s="24"/>
      <c r="DOL63" s="24"/>
      <c r="DOM63" s="24"/>
      <c r="DON63" s="24"/>
      <c r="DOO63" s="24"/>
      <c r="DOP63" s="24"/>
      <c r="DOQ63" s="24"/>
      <c r="DOR63" s="24"/>
      <c r="DOS63" s="24"/>
      <c r="DOT63" s="24"/>
      <c r="DOU63" s="24"/>
      <c r="DOV63" s="24"/>
      <c r="DOW63" s="24"/>
      <c r="DOX63" s="24"/>
      <c r="DOY63" s="24"/>
      <c r="DOZ63" s="24"/>
      <c r="DPA63" s="24"/>
      <c r="DPB63" s="24"/>
      <c r="DPC63" s="24"/>
      <c r="DPD63" s="24"/>
      <c r="DPE63" s="24"/>
      <c r="DPF63" s="24"/>
      <c r="DPG63" s="24"/>
      <c r="DPH63" s="24"/>
      <c r="DPI63" s="24"/>
      <c r="DPJ63" s="24"/>
      <c r="DPK63" s="24"/>
      <c r="DPL63" s="24"/>
      <c r="DPM63" s="24"/>
      <c r="DPN63" s="24"/>
      <c r="DPO63" s="24"/>
      <c r="DPP63" s="24"/>
      <c r="DPQ63" s="24"/>
      <c r="DPR63" s="24"/>
      <c r="DPS63" s="24"/>
      <c r="DPT63" s="24"/>
      <c r="DPU63" s="24"/>
      <c r="DPV63" s="24"/>
      <c r="DPW63" s="24"/>
      <c r="DPX63" s="24"/>
      <c r="DPY63" s="24"/>
      <c r="DPZ63" s="24"/>
      <c r="DQA63" s="24"/>
      <c r="DQB63" s="24"/>
      <c r="DQC63" s="24"/>
      <c r="DQD63" s="24"/>
      <c r="DQE63" s="24"/>
      <c r="DQF63" s="24"/>
      <c r="DQG63" s="24"/>
      <c r="DQH63" s="24"/>
      <c r="DQI63" s="24"/>
      <c r="DQJ63" s="24"/>
      <c r="DQK63" s="24"/>
      <c r="DQL63" s="24"/>
      <c r="DQM63" s="24"/>
      <c r="DQN63" s="24"/>
      <c r="DQO63" s="24"/>
      <c r="DQP63" s="24"/>
      <c r="DQQ63" s="24"/>
      <c r="DQR63" s="24"/>
      <c r="DQS63" s="24"/>
      <c r="DQT63" s="24"/>
      <c r="DQU63" s="24"/>
      <c r="DQV63" s="24"/>
      <c r="DQW63" s="24"/>
      <c r="DQX63" s="24"/>
      <c r="DQY63" s="24"/>
      <c r="DQZ63" s="24"/>
      <c r="DRA63" s="24"/>
      <c r="DRB63" s="24"/>
      <c r="DRC63" s="24"/>
      <c r="DRD63" s="24"/>
      <c r="DRE63" s="24"/>
      <c r="DRF63" s="24"/>
      <c r="DRG63" s="24"/>
      <c r="DRH63" s="24"/>
      <c r="DRI63" s="24"/>
      <c r="DRJ63" s="24"/>
      <c r="DRK63" s="24"/>
      <c r="DRL63" s="24"/>
      <c r="DRM63" s="24"/>
      <c r="DRN63" s="24"/>
      <c r="DRO63" s="24"/>
      <c r="DRP63" s="24"/>
      <c r="DRQ63" s="24"/>
      <c r="DRR63" s="24"/>
      <c r="DRS63" s="24"/>
      <c r="DRT63" s="24"/>
      <c r="DRU63" s="24"/>
      <c r="DRV63" s="24"/>
      <c r="DRW63" s="24"/>
      <c r="DRX63" s="24"/>
      <c r="DRY63" s="24"/>
      <c r="DRZ63" s="24"/>
      <c r="DSA63" s="24"/>
      <c r="DSB63" s="24"/>
      <c r="DSC63" s="24"/>
      <c r="DSD63" s="24"/>
      <c r="DSE63" s="24"/>
      <c r="DSF63" s="24"/>
      <c r="DSG63" s="24"/>
      <c r="DSH63" s="24"/>
      <c r="DSI63" s="24"/>
      <c r="DSJ63" s="24"/>
      <c r="DSK63" s="24"/>
      <c r="DSL63" s="24"/>
      <c r="DSM63" s="24"/>
      <c r="DSN63" s="24"/>
      <c r="DSO63" s="24"/>
      <c r="DSP63" s="24"/>
      <c r="DSQ63" s="24"/>
      <c r="DSR63" s="24"/>
      <c r="DSS63" s="24"/>
      <c r="DST63" s="24"/>
      <c r="DSU63" s="24"/>
      <c r="DSV63" s="24"/>
      <c r="DSW63" s="24"/>
      <c r="DSX63" s="24"/>
      <c r="DSY63" s="24"/>
      <c r="DSZ63" s="24"/>
      <c r="DTA63" s="24"/>
      <c r="DTB63" s="24"/>
      <c r="DTC63" s="24"/>
      <c r="DTD63" s="24"/>
      <c r="DTE63" s="24"/>
      <c r="DTF63" s="24"/>
      <c r="DTG63" s="24"/>
      <c r="DTH63" s="24"/>
      <c r="DTI63" s="24"/>
      <c r="DTJ63" s="24"/>
      <c r="DTK63" s="24"/>
      <c r="DTL63" s="24"/>
      <c r="DTM63" s="24"/>
      <c r="DTN63" s="24"/>
      <c r="DTO63" s="24"/>
      <c r="DTP63" s="24"/>
      <c r="DTQ63" s="24"/>
      <c r="DTR63" s="24"/>
      <c r="DTS63" s="24"/>
      <c r="DTT63" s="24"/>
      <c r="DTU63" s="24"/>
      <c r="DTV63" s="24"/>
      <c r="DTW63" s="24"/>
      <c r="DTX63" s="24"/>
      <c r="DTY63" s="24"/>
      <c r="DTZ63" s="24"/>
      <c r="DUA63" s="24"/>
      <c r="DUB63" s="24"/>
      <c r="DUC63" s="24"/>
      <c r="DUD63" s="24"/>
      <c r="DUE63" s="24"/>
      <c r="DUF63" s="24"/>
      <c r="DUG63" s="24"/>
      <c r="DUH63" s="24"/>
      <c r="DUI63" s="24"/>
      <c r="DUJ63" s="24"/>
      <c r="DUK63" s="24"/>
      <c r="DUL63" s="24"/>
      <c r="DUM63" s="24"/>
      <c r="DUN63" s="24"/>
      <c r="DUO63" s="24"/>
      <c r="DUP63" s="24"/>
      <c r="DUQ63" s="24"/>
      <c r="DUR63" s="24"/>
      <c r="DUS63" s="24"/>
      <c r="DUT63" s="24"/>
      <c r="DUU63" s="24"/>
      <c r="DUV63" s="24"/>
      <c r="DUW63" s="24"/>
      <c r="DUX63" s="24"/>
      <c r="DUY63" s="24"/>
      <c r="DUZ63" s="24"/>
      <c r="DVA63" s="24"/>
      <c r="DVB63" s="24"/>
      <c r="DVC63" s="24"/>
      <c r="DVD63" s="24"/>
      <c r="DVE63" s="24"/>
      <c r="DVF63" s="24"/>
      <c r="DVG63" s="24"/>
      <c r="DVH63" s="24"/>
      <c r="DVI63" s="24"/>
      <c r="DVJ63" s="24"/>
      <c r="DVK63" s="24"/>
      <c r="DVL63" s="24"/>
      <c r="DVM63" s="24"/>
      <c r="DVN63" s="24"/>
      <c r="DVO63" s="24"/>
      <c r="DVP63" s="24"/>
      <c r="DVQ63" s="24"/>
      <c r="DVR63" s="24"/>
      <c r="DVS63" s="24"/>
      <c r="DVT63" s="24"/>
      <c r="DVU63" s="24"/>
      <c r="DVV63" s="24"/>
      <c r="DVW63" s="24"/>
      <c r="DVX63" s="24"/>
      <c r="DVY63" s="24"/>
      <c r="DVZ63" s="24"/>
      <c r="DWA63" s="24"/>
      <c r="DWB63" s="24"/>
      <c r="DWC63" s="24"/>
      <c r="DWD63" s="24"/>
      <c r="DWE63" s="24"/>
      <c r="DWF63" s="24"/>
      <c r="DWG63" s="24"/>
      <c r="DWH63" s="24"/>
      <c r="DWI63" s="24"/>
      <c r="DWJ63" s="24"/>
      <c r="DWK63" s="24"/>
      <c r="DWL63" s="24"/>
      <c r="DWM63" s="24"/>
      <c r="DWN63" s="24"/>
      <c r="DWO63" s="24"/>
      <c r="DWP63" s="24"/>
      <c r="DWQ63" s="24"/>
      <c r="DWR63" s="24"/>
      <c r="DWS63" s="24"/>
      <c r="DWT63" s="24"/>
      <c r="DWU63" s="24"/>
      <c r="DWV63" s="24"/>
      <c r="DWW63" s="24"/>
      <c r="DWX63" s="24"/>
      <c r="DWY63" s="24"/>
      <c r="DWZ63" s="24"/>
      <c r="DXA63" s="24"/>
      <c r="DXB63" s="24"/>
      <c r="DXC63" s="24"/>
      <c r="DXD63" s="24"/>
      <c r="DXE63" s="24"/>
      <c r="DXF63" s="24"/>
      <c r="DXG63" s="24"/>
      <c r="DXH63" s="24"/>
      <c r="DXI63" s="24"/>
      <c r="DXJ63" s="24"/>
      <c r="DXK63" s="24"/>
      <c r="DXL63" s="24"/>
      <c r="DXM63" s="24"/>
      <c r="DXN63" s="24"/>
      <c r="DXO63" s="24"/>
      <c r="DXP63" s="24"/>
      <c r="DXQ63" s="24"/>
      <c r="DXR63" s="24"/>
      <c r="DXS63" s="24"/>
      <c r="DXT63" s="24"/>
      <c r="DXU63" s="24"/>
      <c r="DXV63" s="24"/>
      <c r="DXW63" s="24"/>
      <c r="DXX63" s="24"/>
      <c r="DXY63" s="24"/>
      <c r="DXZ63" s="24"/>
      <c r="DYA63" s="24"/>
      <c r="DYB63" s="24"/>
      <c r="DYC63" s="24"/>
      <c r="DYD63" s="24"/>
      <c r="DYE63" s="24"/>
      <c r="DYF63" s="24"/>
      <c r="DYG63" s="24"/>
      <c r="DYH63" s="24"/>
      <c r="DYI63" s="24"/>
      <c r="DYJ63" s="24"/>
      <c r="DYK63" s="24"/>
      <c r="DYL63" s="24"/>
      <c r="DYM63" s="24"/>
      <c r="DYN63" s="24"/>
      <c r="DYO63" s="24"/>
      <c r="DYP63" s="24"/>
      <c r="DYQ63" s="24"/>
      <c r="DYR63" s="24"/>
      <c r="DYS63" s="24"/>
      <c r="DYT63" s="24"/>
      <c r="DYU63" s="24"/>
      <c r="DYV63" s="24"/>
      <c r="DYW63" s="24"/>
      <c r="DYX63" s="24"/>
      <c r="DYY63" s="24"/>
      <c r="DYZ63" s="24"/>
      <c r="DZA63" s="24"/>
      <c r="DZB63" s="24"/>
      <c r="DZC63" s="24"/>
      <c r="DZD63" s="24"/>
      <c r="DZE63" s="24"/>
      <c r="DZF63" s="24"/>
      <c r="DZG63" s="24"/>
      <c r="DZH63" s="24"/>
      <c r="DZI63" s="24"/>
      <c r="DZJ63" s="24"/>
      <c r="DZK63" s="24"/>
      <c r="DZL63" s="24"/>
      <c r="DZM63" s="24"/>
      <c r="DZN63" s="24"/>
      <c r="DZO63" s="24"/>
      <c r="DZP63" s="24"/>
      <c r="DZQ63" s="24"/>
      <c r="DZR63" s="24"/>
      <c r="DZS63" s="24"/>
      <c r="DZT63" s="24"/>
      <c r="DZU63" s="24"/>
      <c r="DZV63" s="24"/>
      <c r="DZW63" s="24"/>
      <c r="DZX63" s="24"/>
      <c r="DZY63" s="24"/>
      <c r="DZZ63" s="24"/>
      <c r="EAA63" s="24"/>
      <c r="EAB63" s="24"/>
      <c r="EAC63" s="24"/>
      <c r="EAD63" s="24"/>
      <c r="EAE63" s="24"/>
      <c r="EAF63" s="24"/>
      <c r="EAG63" s="24"/>
      <c r="EAH63" s="24"/>
      <c r="EAI63" s="24"/>
      <c r="EAJ63" s="24"/>
      <c r="EAK63" s="24"/>
      <c r="EAL63" s="24"/>
      <c r="EAM63" s="24"/>
      <c r="EAN63" s="24"/>
      <c r="EAO63" s="24"/>
      <c r="EAP63" s="24"/>
      <c r="EAQ63" s="24"/>
      <c r="EAR63" s="24"/>
      <c r="EAS63" s="24"/>
      <c r="EAT63" s="24"/>
      <c r="EAU63" s="24"/>
      <c r="EAV63" s="24"/>
      <c r="EAW63" s="24"/>
      <c r="EAX63" s="24"/>
      <c r="EAY63" s="24"/>
      <c r="EAZ63" s="24"/>
      <c r="EBA63" s="24"/>
      <c r="EBB63" s="24"/>
      <c r="EBC63" s="24"/>
      <c r="EBD63" s="24"/>
      <c r="EBE63" s="24"/>
      <c r="EBF63" s="24"/>
      <c r="EBG63" s="24"/>
      <c r="EBH63" s="24"/>
      <c r="EBI63" s="24"/>
      <c r="EBJ63" s="24"/>
      <c r="EBK63" s="24"/>
      <c r="EBL63" s="24"/>
      <c r="EBM63" s="24"/>
      <c r="EBN63" s="24"/>
      <c r="EBO63" s="24"/>
      <c r="EBP63" s="24"/>
      <c r="EBQ63" s="24"/>
      <c r="EBR63" s="24"/>
      <c r="EBS63" s="24"/>
      <c r="EBT63" s="24"/>
      <c r="EBU63" s="24"/>
      <c r="EBV63" s="24"/>
      <c r="EBW63" s="24"/>
      <c r="EBX63" s="24"/>
      <c r="EBY63" s="24"/>
      <c r="EBZ63" s="24"/>
      <c r="ECA63" s="24"/>
      <c r="ECB63" s="24"/>
      <c r="ECC63" s="24"/>
      <c r="ECD63" s="24"/>
      <c r="ECE63" s="24"/>
      <c r="ECF63" s="24"/>
      <c r="ECG63" s="24"/>
      <c r="ECH63" s="24"/>
      <c r="ECI63" s="24"/>
      <c r="ECJ63" s="24"/>
      <c r="ECK63" s="24"/>
      <c r="ECL63" s="24"/>
      <c r="ECM63" s="24"/>
      <c r="ECN63" s="24"/>
      <c r="ECO63" s="24"/>
      <c r="ECP63" s="24"/>
      <c r="ECQ63" s="24"/>
      <c r="ECR63" s="24"/>
      <c r="ECS63" s="24"/>
      <c r="ECT63" s="24"/>
      <c r="ECU63" s="24"/>
      <c r="ECV63" s="24"/>
      <c r="ECW63" s="24"/>
      <c r="ECX63" s="24"/>
      <c r="ECY63" s="24"/>
      <c r="ECZ63" s="24"/>
      <c r="EDA63" s="24"/>
      <c r="EDB63" s="24"/>
      <c r="EDC63" s="24"/>
      <c r="EDD63" s="24"/>
      <c r="EDE63" s="24"/>
      <c r="EDF63" s="24"/>
      <c r="EDG63" s="24"/>
      <c r="EDH63" s="24"/>
      <c r="EDI63" s="24"/>
      <c r="EDJ63" s="24"/>
      <c r="EDK63" s="24"/>
      <c r="EDL63" s="24"/>
      <c r="EDM63" s="24"/>
      <c r="EDN63" s="24"/>
      <c r="EDO63" s="24"/>
      <c r="EDP63" s="24"/>
      <c r="EDQ63" s="24"/>
      <c r="EDR63" s="24"/>
      <c r="EDS63" s="24"/>
      <c r="EDT63" s="24"/>
      <c r="EDU63" s="24"/>
      <c r="EDV63" s="24"/>
      <c r="EDW63" s="24"/>
      <c r="EDX63" s="24"/>
      <c r="EDY63" s="24"/>
      <c r="EDZ63" s="24"/>
      <c r="EEA63" s="24"/>
      <c r="EEB63" s="24"/>
      <c r="EEC63" s="24"/>
      <c r="EED63" s="24"/>
      <c r="EEE63" s="24"/>
      <c r="EEF63" s="24"/>
      <c r="EEG63" s="24"/>
      <c r="EEH63" s="24"/>
      <c r="EEI63" s="24"/>
      <c r="EEJ63" s="24"/>
      <c r="EEK63" s="24"/>
      <c r="EEL63" s="24"/>
      <c r="EEM63" s="24"/>
      <c r="EEN63" s="24"/>
      <c r="EEO63" s="24"/>
      <c r="EEP63" s="24"/>
      <c r="EEQ63" s="24"/>
      <c r="EER63" s="24"/>
      <c r="EES63" s="24"/>
      <c r="EET63" s="24"/>
      <c r="EEU63" s="24"/>
      <c r="EEV63" s="24"/>
      <c r="EEW63" s="24"/>
      <c r="EEX63" s="24"/>
      <c r="EEY63" s="24"/>
      <c r="EEZ63" s="24"/>
      <c r="EFA63" s="24"/>
      <c r="EFB63" s="24"/>
      <c r="EFC63" s="24"/>
      <c r="EFD63" s="24"/>
      <c r="EFE63" s="24"/>
      <c r="EFF63" s="24"/>
    </row>
    <row r="64" spans="2:3542" ht="13.5" customHeight="1" x14ac:dyDescent="0.3">
      <c r="B64" s="514"/>
      <c r="C64" s="514"/>
      <c r="D64" s="514"/>
      <c r="E64" s="514"/>
      <c r="F64" s="514"/>
      <c r="G64" s="514"/>
    </row>
    <row r="65" spans="2:3542" s="526" customFormat="1" ht="23.25" x14ac:dyDescent="0.3">
      <c r="B65" s="529" t="s">
        <v>247</v>
      </c>
      <c r="C65" s="528"/>
      <c r="D65" s="528"/>
      <c r="E65" s="528"/>
      <c r="F65" s="528"/>
      <c r="G65" s="528"/>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c r="LX65" s="24"/>
      <c r="LY65" s="24"/>
      <c r="LZ65" s="24"/>
      <c r="MA65" s="24"/>
      <c r="MB65" s="24"/>
      <c r="MC65" s="24"/>
      <c r="MD65" s="24"/>
      <c r="ME65" s="24"/>
      <c r="MF65" s="24"/>
      <c r="MG65" s="24"/>
      <c r="MH65" s="24"/>
      <c r="MI65" s="24"/>
      <c r="MJ65" s="24"/>
      <c r="MK65" s="24"/>
      <c r="ML65" s="24"/>
      <c r="MM65" s="24"/>
      <c r="MN65" s="24"/>
      <c r="MO65" s="24"/>
      <c r="MP65" s="24"/>
      <c r="MQ65" s="24"/>
      <c r="MR65" s="24"/>
      <c r="MS65" s="24"/>
      <c r="MT65" s="24"/>
      <c r="MU65" s="24"/>
      <c r="MV65" s="24"/>
      <c r="MW65" s="24"/>
      <c r="MX65" s="24"/>
      <c r="MY65" s="24"/>
      <c r="MZ65" s="24"/>
      <c r="NA65" s="24"/>
      <c r="NB65" s="24"/>
      <c r="NC65" s="24"/>
      <c r="ND65" s="24"/>
      <c r="NE65" s="24"/>
      <c r="NF65" s="24"/>
      <c r="NG65" s="24"/>
      <c r="NH65" s="24"/>
      <c r="NI65" s="24"/>
      <c r="NJ65" s="24"/>
      <c r="NK65" s="24"/>
      <c r="NL65" s="24"/>
      <c r="NM65" s="24"/>
      <c r="NN65" s="24"/>
      <c r="NO65" s="24"/>
      <c r="NP65" s="24"/>
      <c r="NQ65" s="24"/>
      <c r="NR65" s="24"/>
      <c r="NS65" s="24"/>
      <c r="NT65" s="24"/>
      <c r="NU65" s="24"/>
      <c r="NV65" s="24"/>
      <c r="NW65" s="24"/>
      <c r="NX65" s="24"/>
      <c r="NY65" s="24"/>
      <c r="NZ65" s="24"/>
      <c r="OA65" s="24"/>
      <c r="OB65" s="24"/>
      <c r="OC65" s="24"/>
      <c r="OD65" s="24"/>
      <c r="OE65" s="24"/>
      <c r="OF65" s="24"/>
      <c r="OG65" s="24"/>
      <c r="OH65" s="24"/>
      <c r="OI65" s="24"/>
      <c r="OJ65" s="24"/>
      <c r="OK65" s="24"/>
      <c r="OL65" s="24"/>
      <c r="OM65" s="24"/>
      <c r="ON65" s="24"/>
      <c r="OO65" s="24"/>
      <c r="OP65" s="24"/>
      <c r="OQ65" s="24"/>
      <c r="OR65" s="24"/>
      <c r="OS65" s="24"/>
      <c r="OT65" s="24"/>
      <c r="OU65" s="24"/>
      <c r="OV65" s="24"/>
      <c r="OW65" s="24"/>
      <c r="OX65" s="24"/>
      <c r="OY65" s="24"/>
      <c r="OZ65" s="24"/>
      <c r="PA65" s="24"/>
      <c r="PB65" s="24"/>
      <c r="PC65" s="24"/>
      <c r="PD65" s="24"/>
      <c r="PE65" s="24"/>
      <c r="PF65" s="24"/>
      <c r="PG65" s="24"/>
      <c r="PH65" s="24"/>
      <c r="PI65" s="24"/>
      <c r="PJ65" s="24"/>
      <c r="PK65" s="24"/>
      <c r="PL65" s="24"/>
      <c r="PM65" s="24"/>
      <c r="PN65" s="24"/>
      <c r="PO65" s="24"/>
      <c r="PP65" s="24"/>
      <c r="PQ65" s="24"/>
      <c r="PR65" s="24"/>
      <c r="PS65" s="24"/>
      <c r="PT65" s="24"/>
      <c r="PU65" s="24"/>
      <c r="PV65" s="24"/>
      <c r="PW65" s="24"/>
      <c r="PX65" s="24"/>
      <c r="PY65" s="24"/>
      <c r="PZ65" s="24"/>
      <c r="QA65" s="24"/>
      <c r="QB65" s="24"/>
      <c r="QC65" s="24"/>
      <c r="QD65" s="24"/>
      <c r="QE65" s="24"/>
      <c r="QF65" s="24"/>
      <c r="QG65" s="24"/>
      <c r="QH65" s="24"/>
      <c r="QI65" s="24"/>
      <c r="QJ65" s="24"/>
      <c r="QK65" s="24"/>
      <c r="QL65" s="24"/>
      <c r="QM65" s="24"/>
      <c r="QN65" s="24"/>
      <c r="QO65" s="24"/>
      <c r="QP65" s="24"/>
      <c r="QQ65" s="24"/>
      <c r="QR65" s="24"/>
      <c r="QS65" s="24"/>
      <c r="QT65" s="24"/>
      <c r="QU65" s="24"/>
      <c r="QV65" s="24"/>
      <c r="QW65" s="24"/>
      <c r="QX65" s="24"/>
      <c r="QY65" s="24"/>
      <c r="QZ65" s="24"/>
      <c r="RA65" s="24"/>
      <c r="RB65" s="24"/>
      <c r="RC65" s="24"/>
      <c r="RD65" s="24"/>
      <c r="RE65" s="24"/>
      <c r="RF65" s="24"/>
      <c r="RG65" s="24"/>
      <c r="RH65" s="24"/>
      <c r="RI65" s="24"/>
      <c r="RJ65" s="24"/>
      <c r="RK65" s="24"/>
      <c r="RL65" s="24"/>
      <c r="RM65" s="24"/>
      <c r="RN65" s="24"/>
      <c r="RO65" s="24"/>
      <c r="RP65" s="24"/>
      <c r="RQ65" s="24"/>
      <c r="RR65" s="24"/>
      <c r="RS65" s="24"/>
      <c r="RT65" s="24"/>
      <c r="RU65" s="24"/>
      <c r="RV65" s="24"/>
      <c r="RW65" s="24"/>
      <c r="RX65" s="24"/>
      <c r="RY65" s="24"/>
      <c r="RZ65" s="24"/>
      <c r="SA65" s="24"/>
      <c r="SB65" s="24"/>
      <c r="SC65" s="24"/>
      <c r="SD65" s="24"/>
      <c r="SE65" s="24"/>
      <c r="SF65" s="24"/>
      <c r="SG65" s="24"/>
      <c r="SH65" s="24"/>
      <c r="SI65" s="24"/>
      <c r="SJ65" s="24"/>
      <c r="SK65" s="24"/>
      <c r="SL65" s="24"/>
      <c r="SM65" s="24"/>
      <c r="SN65" s="24"/>
      <c r="SO65" s="24"/>
      <c r="SP65" s="24"/>
      <c r="SQ65" s="24"/>
      <c r="SR65" s="24"/>
      <c r="SS65" s="24"/>
      <c r="ST65" s="24"/>
      <c r="SU65" s="24"/>
      <c r="SV65" s="24"/>
      <c r="SW65" s="24"/>
      <c r="SX65" s="24"/>
      <c r="SY65" s="24"/>
      <c r="SZ65" s="24"/>
      <c r="TA65" s="24"/>
      <c r="TB65" s="24"/>
      <c r="TC65" s="24"/>
      <c r="TD65" s="24"/>
      <c r="TE65" s="24"/>
      <c r="TF65" s="24"/>
      <c r="TG65" s="24"/>
      <c r="TH65" s="24"/>
      <c r="TI65" s="24"/>
      <c r="TJ65" s="24"/>
      <c r="TK65" s="24"/>
      <c r="TL65" s="24"/>
      <c r="TM65" s="24"/>
      <c r="TN65" s="24"/>
      <c r="TO65" s="24"/>
      <c r="TP65" s="24"/>
      <c r="TQ65" s="24"/>
      <c r="TR65" s="24"/>
      <c r="TS65" s="24"/>
      <c r="TT65" s="24"/>
      <c r="TU65" s="24"/>
      <c r="TV65" s="24"/>
      <c r="TW65" s="24"/>
      <c r="TX65" s="24"/>
      <c r="TY65" s="24"/>
      <c r="TZ65" s="24"/>
      <c r="UA65" s="24"/>
      <c r="UB65" s="24"/>
      <c r="UC65" s="24"/>
      <c r="UD65" s="24"/>
      <c r="UE65" s="24"/>
      <c r="UF65" s="24"/>
      <c r="UG65" s="24"/>
      <c r="UH65" s="24"/>
      <c r="UI65" s="24"/>
      <c r="UJ65" s="24"/>
      <c r="UK65" s="24"/>
      <c r="UL65" s="24"/>
      <c r="UM65" s="24"/>
      <c r="UN65" s="24"/>
      <c r="UO65" s="24"/>
      <c r="UP65" s="24"/>
      <c r="UQ65" s="24"/>
      <c r="UR65" s="24"/>
      <c r="US65" s="24"/>
      <c r="UT65" s="24"/>
      <c r="UU65" s="24"/>
      <c r="UV65" s="24"/>
      <c r="UW65" s="24"/>
      <c r="UX65" s="24"/>
      <c r="UY65" s="24"/>
      <c r="UZ65" s="24"/>
      <c r="VA65" s="24"/>
      <c r="VB65" s="24"/>
      <c r="VC65" s="24"/>
      <c r="VD65" s="24"/>
      <c r="VE65" s="24"/>
      <c r="VF65" s="24"/>
      <c r="VG65" s="24"/>
      <c r="VH65" s="24"/>
      <c r="VI65" s="24"/>
      <c r="VJ65" s="24"/>
      <c r="VK65" s="24"/>
      <c r="VL65" s="24"/>
      <c r="VM65" s="24"/>
      <c r="VN65" s="24"/>
      <c r="VO65" s="24"/>
      <c r="VP65" s="24"/>
      <c r="VQ65" s="24"/>
      <c r="VR65" s="24"/>
      <c r="VS65" s="24"/>
      <c r="VT65" s="24"/>
      <c r="VU65" s="24"/>
      <c r="VV65" s="24"/>
      <c r="VW65" s="24"/>
      <c r="VX65" s="24"/>
      <c r="VY65" s="24"/>
      <c r="VZ65" s="24"/>
      <c r="WA65" s="24"/>
      <c r="WB65" s="24"/>
      <c r="WC65" s="24"/>
      <c r="WD65" s="24"/>
      <c r="WE65" s="24"/>
      <c r="WF65" s="24"/>
      <c r="WG65" s="24"/>
      <c r="WH65" s="24"/>
      <c r="WI65" s="24"/>
      <c r="WJ65" s="24"/>
      <c r="WK65" s="24"/>
      <c r="WL65" s="24"/>
      <c r="WM65" s="24"/>
      <c r="WN65" s="24"/>
      <c r="WO65" s="24"/>
      <c r="WP65" s="24"/>
      <c r="WQ65" s="24"/>
      <c r="WR65" s="24"/>
      <c r="WS65" s="24"/>
      <c r="WT65" s="24"/>
      <c r="WU65" s="24"/>
      <c r="WV65" s="24"/>
      <c r="WW65" s="24"/>
      <c r="WX65" s="24"/>
      <c r="WY65" s="24"/>
      <c r="WZ65" s="24"/>
      <c r="XA65" s="24"/>
      <c r="XB65" s="24"/>
      <c r="XC65" s="24"/>
      <c r="XD65" s="24"/>
      <c r="XE65" s="24"/>
      <c r="XF65" s="24"/>
      <c r="XG65" s="24"/>
      <c r="XH65" s="24"/>
      <c r="XI65" s="24"/>
      <c r="XJ65" s="24"/>
      <c r="XK65" s="24"/>
      <c r="XL65" s="24"/>
      <c r="XM65" s="24"/>
      <c r="XN65" s="24"/>
      <c r="XO65" s="24"/>
      <c r="XP65" s="24"/>
      <c r="XQ65" s="24"/>
      <c r="XR65" s="24"/>
      <c r="XS65" s="24"/>
      <c r="XT65" s="24"/>
      <c r="XU65" s="24"/>
      <c r="XV65" s="24"/>
      <c r="XW65" s="24"/>
      <c r="XX65" s="24"/>
      <c r="XY65" s="24"/>
      <c r="XZ65" s="24"/>
      <c r="YA65" s="24"/>
      <c r="YB65" s="24"/>
      <c r="YC65" s="24"/>
      <c r="YD65" s="24"/>
      <c r="YE65" s="24"/>
      <c r="YF65" s="24"/>
      <c r="YG65" s="24"/>
      <c r="YH65" s="24"/>
      <c r="YI65" s="24"/>
      <c r="YJ65" s="24"/>
      <c r="YK65" s="24"/>
      <c r="YL65" s="24"/>
      <c r="YM65" s="24"/>
      <c r="YN65" s="24"/>
      <c r="YO65" s="24"/>
      <c r="YP65" s="24"/>
      <c r="YQ65" s="24"/>
      <c r="YR65" s="24"/>
      <c r="YS65" s="24"/>
      <c r="YT65" s="24"/>
      <c r="YU65" s="24"/>
      <c r="YV65" s="24"/>
      <c r="YW65" s="24"/>
      <c r="YX65" s="24"/>
      <c r="YY65" s="24"/>
      <c r="YZ65" s="24"/>
      <c r="ZA65" s="24"/>
      <c r="ZB65" s="24"/>
      <c r="ZC65" s="24"/>
      <c r="ZD65" s="24"/>
      <c r="ZE65" s="24"/>
      <c r="ZF65" s="24"/>
      <c r="ZG65" s="24"/>
      <c r="ZH65" s="24"/>
      <c r="ZI65" s="24"/>
      <c r="ZJ65" s="24"/>
      <c r="ZK65" s="24"/>
      <c r="ZL65" s="24"/>
      <c r="ZM65" s="24"/>
      <c r="ZN65" s="24"/>
      <c r="ZO65" s="24"/>
      <c r="ZP65" s="24"/>
      <c r="ZQ65" s="24"/>
      <c r="ZR65" s="24"/>
      <c r="ZS65" s="24"/>
      <c r="ZT65" s="24"/>
      <c r="ZU65" s="24"/>
      <c r="ZV65" s="24"/>
      <c r="ZW65" s="24"/>
      <c r="ZX65" s="24"/>
      <c r="ZY65" s="24"/>
      <c r="ZZ65" s="24"/>
      <c r="AAA65" s="24"/>
      <c r="AAB65" s="24"/>
      <c r="AAC65" s="24"/>
      <c r="AAD65" s="24"/>
      <c r="AAE65" s="24"/>
      <c r="AAF65" s="24"/>
      <c r="AAG65" s="24"/>
      <c r="AAH65" s="24"/>
      <c r="AAI65" s="24"/>
      <c r="AAJ65" s="24"/>
      <c r="AAK65" s="24"/>
      <c r="AAL65" s="24"/>
      <c r="AAM65" s="24"/>
      <c r="AAN65" s="24"/>
      <c r="AAO65" s="24"/>
      <c r="AAP65" s="24"/>
      <c r="AAQ65" s="24"/>
      <c r="AAR65" s="24"/>
      <c r="AAS65" s="24"/>
      <c r="AAT65" s="24"/>
      <c r="AAU65" s="24"/>
      <c r="AAV65" s="24"/>
      <c r="AAW65" s="24"/>
      <c r="AAX65" s="24"/>
      <c r="AAY65" s="24"/>
      <c r="AAZ65" s="24"/>
      <c r="ABA65" s="24"/>
      <c r="ABB65" s="24"/>
      <c r="ABC65" s="24"/>
      <c r="ABD65" s="24"/>
      <c r="ABE65" s="24"/>
      <c r="ABF65" s="24"/>
      <c r="ABG65" s="24"/>
      <c r="ABH65" s="24"/>
      <c r="ABI65" s="24"/>
      <c r="ABJ65" s="24"/>
      <c r="ABK65" s="24"/>
      <c r="ABL65" s="24"/>
      <c r="ABM65" s="24"/>
      <c r="ABN65" s="24"/>
      <c r="ABO65" s="24"/>
      <c r="ABP65" s="24"/>
      <c r="ABQ65" s="24"/>
      <c r="ABR65" s="24"/>
      <c r="ABS65" s="24"/>
      <c r="ABT65" s="24"/>
      <c r="ABU65" s="24"/>
      <c r="ABV65" s="24"/>
      <c r="ABW65" s="24"/>
      <c r="ABX65" s="24"/>
      <c r="ABY65" s="24"/>
      <c r="ABZ65" s="24"/>
      <c r="ACA65" s="24"/>
      <c r="ACB65" s="24"/>
      <c r="ACC65" s="24"/>
      <c r="ACD65" s="24"/>
      <c r="ACE65" s="24"/>
      <c r="ACF65" s="24"/>
      <c r="ACG65" s="24"/>
      <c r="ACH65" s="24"/>
      <c r="ACI65" s="24"/>
      <c r="ACJ65" s="24"/>
      <c r="ACK65" s="24"/>
      <c r="ACL65" s="24"/>
      <c r="ACM65" s="24"/>
      <c r="ACN65" s="24"/>
      <c r="ACO65" s="24"/>
      <c r="ACP65" s="24"/>
      <c r="ACQ65" s="24"/>
      <c r="ACR65" s="24"/>
      <c r="ACS65" s="24"/>
      <c r="ACT65" s="24"/>
      <c r="ACU65" s="24"/>
      <c r="ACV65" s="24"/>
      <c r="ACW65" s="24"/>
      <c r="ACX65" s="24"/>
      <c r="ACY65" s="24"/>
      <c r="ACZ65" s="24"/>
      <c r="ADA65" s="24"/>
      <c r="ADB65" s="24"/>
      <c r="ADC65" s="24"/>
      <c r="ADD65" s="24"/>
      <c r="ADE65" s="24"/>
      <c r="ADF65" s="24"/>
      <c r="ADG65" s="24"/>
      <c r="ADH65" s="24"/>
      <c r="ADI65" s="24"/>
      <c r="ADJ65" s="24"/>
      <c r="ADK65" s="24"/>
      <c r="ADL65" s="24"/>
      <c r="ADM65" s="24"/>
      <c r="ADN65" s="24"/>
      <c r="ADO65" s="24"/>
      <c r="ADP65" s="24"/>
      <c r="ADQ65" s="24"/>
      <c r="ADR65" s="24"/>
      <c r="ADS65" s="24"/>
      <c r="ADT65" s="24"/>
      <c r="ADU65" s="24"/>
      <c r="ADV65" s="24"/>
      <c r="ADW65" s="24"/>
      <c r="ADX65" s="24"/>
      <c r="ADY65" s="24"/>
      <c r="ADZ65" s="24"/>
      <c r="AEA65" s="24"/>
      <c r="AEB65" s="24"/>
      <c r="AEC65" s="24"/>
      <c r="AED65" s="24"/>
      <c r="AEE65" s="24"/>
      <c r="AEF65" s="24"/>
      <c r="AEG65" s="24"/>
      <c r="AEH65" s="24"/>
      <c r="AEI65" s="24"/>
      <c r="AEJ65" s="24"/>
      <c r="AEK65" s="24"/>
      <c r="AEL65" s="24"/>
      <c r="AEM65" s="24"/>
      <c r="AEN65" s="24"/>
      <c r="AEO65" s="24"/>
      <c r="AEP65" s="24"/>
      <c r="AEQ65" s="24"/>
      <c r="AER65" s="24"/>
      <c r="AES65" s="24"/>
      <c r="AET65" s="24"/>
      <c r="AEU65" s="24"/>
      <c r="AEV65" s="24"/>
      <c r="AEW65" s="24"/>
      <c r="AEX65" s="24"/>
      <c r="AEY65" s="24"/>
      <c r="AEZ65" s="24"/>
      <c r="AFA65" s="24"/>
      <c r="AFB65" s="24"/>
      <c r="AFC65" s="24"/>
      <c r="AFD65" s="24"/>
      <c r="AFE65" s="24"/>
      <c r="AFF65" s="24"/>
      <c r="AFG65" s="24"/>
      <c r="AFH65" s="24"/>
      <c r="AFI65" s="24"/>
      <c r="AFJ65" s="24"/>
      <c r="AFK65" s="24"/>
      <c r="AFL65" s="24"/>
      <c r="AFM65" s="24"/>
      <c r="AFN65" s="24"/>
      <c r="AFO65" s="24"/>
      <c r="AFP65" s="24"/>
      <c r="AFQ65" s="24"/>
      <c r="AFR65" s="24"/>
      <c r="AFS65" s="24"/>
      <c r="AFT65" s="24"/>
      <c r="AFU65" s="24"/>
      <c r="AFV65" s="24"/>
      <c r="AFW65" s="24"/>
      <c r="AFX65" s="24"/>
      <c r="AFY65" s="24"/>
      <c r="AFZ65" s="24"/>
      <c r="AGA65" s="24"/>
      <c r="AGB65" s="24"/>
      <c r="AGC65" s="24"/>
      <c r="AGD65" s="24"/>
      <c r="AGE65" s="24"/>
      <c r="AGF65" s="24"/>
      <c r="AGG65" s="24"/>
      <c r="AGH65" s="24"/>
      <c r="AGI65" s="24"/>
      <c r="AGJ65" s="24"/>
      <c r="AGK65" s="24"/>
      <c r="AGL65" s="24"/>
      <c r="AGM65" s="24"/>
      <c r="AGN65" s="24"/>
      <c r="AGO65" s="24"/>
      <c r="AGP65" s="24"/>
      <c r="AGQ65" s="24"/>
      <c r="AGR65" s="24"/>
      <c r="AGS65" s="24"/>
      <c r="AGT65" s="24"/>
      <c r="AGU65" s="24"/>
      <c r="AGV65" s="24"/>
      <c r="AGW65" s="24"/>
      <c r="AGX65" s="24"/>
      <c r="AGY65" s="24"/>
      <c r="AGZ65" s="24"/>
      <c r="AHA65" s="24"/>
      <c r="AHB65" s="24"/>
      <c r="AHC65" s="24"/>
      <c r="AHD65" s="24"/>
      <c r="AHE65" s="24"/>
      <c r="AHF65" s="24"/>
      <c r="AHG65" s="24"/>
      <c r="AHH65" s="24"/>
      <c r="AHI65" s="24"/>
      <c r="AHJ65" s="24"/>
      <c r="AHK65" s="24"/>
      <c r="AHL65" s="24"/>
      <c r="AHM65" s="24"/>
      <c r="AHN65" s="24"/>
      <c r="AHO65" s="24"/>
      <c r="AHP65" s="24"/>
      <c r="AHQ65" s="24"/>
      <c r="AHR65" s="24"/>
      <c r="AHS65" s="24"/>
      <c r="AHT65" s="24"/>
      <c r="AHU65" s="24"/>
      <c r="AHV65" s="24"/>
      <c r="AHW65" s="24"/>
      <c r="AHX65" s="24"/>
      <c r="AHY65" s="24"/>
      <c r="AHZ65" s="24"/>
      <c r="AIA65" s="24"/>
      <c r="AIB65" s="24"/>
      <c r="AIC65" s="24"/>
      <c r="AID65" s="24"/>
      <c r="AIE65" s="24"/>
      <c r="AIF65" s="24"/>
      <c r="AIG65" s="24"/>
      <c r="AIH65" s="24"/>
      <c r="AII65" s="24"/>
      <c r="AIJ65" s="24"/>
      <c r="AIK65" s="24"/>
      <c r="AIL65" s="24"/>
      <c r="AIM65" s="24"/>
      <c r="AIN65" s="24"/>
      <c r="AIO65" s="24"/>
      <c r="AIP65" s="24"/>
      <c r="AIQ65" s="24"/>
      <c r="AIR65" s="24"/>
      <c r="AIS65" s="24"/>
      <c r="AIT65" s="24"/>
      <c r="AIU65" s="24"/>
      <c r="AIV65" s="24"/>
      <c r="AIW65" s="24"/>
      <c r="AIX65" s="24"/>
      <c r="AIY65" s="24"/>
      <c r="AIZ65" s="24"/>
      <c r="AJA65" s="24"/>
      <c r="AJB65" s="24"/>
      <c r="AJC65" s="24"/>
      <c r="AJD65" s="24"/>
      <c r="AJE65" s="24"/>
      <c r="AJF65" s="24"/>
      <c r="AJG65" s="24"/>
      <c r="AJH65" s="24"/>
      <c r="AJI65" s="24"/>
      <c r="AJJ65" s="24"/>
      <c r="AJK65" s="24"/>
      <c r="AJL65" s="24"/>
      <c r="AJM65" s="24"/>
      <c r="AJN65" s="24"/>
      <c r="AJO65" s="24"/>
      <c r="AJP65" s="24"/>
      <c r="AJQ65" s="24"/>
      <c r="AJR65" s="24"/>
      <c r="AJS65" s="24"/>
      <c r="AJT65" s="24"/>
      <c r="AJU65" s="24"/>
      <c r="AJV65" s="24"/>
      <c r="AJW65" s="24"/>
      <c r="AJX65" s="24"/>
      <c r="AJY65" s="24"/>
      <c r="AJZ65" s="24"/>
      <c r="AKA65" s="24"/>
      <c r="AKB65" s="24"/>
      <c r="AKC65" s="24"/>
      <c r="AKD65" s="24"/>
      <c r="AKE65" s="24"/>
      <c r="AKF65" s="24"/>
      <c r="AKG65" s="24"/>
      <c r="AKH65" s="24"/>
      <c r="AKI65" s="24"/>
      <c r="AKJ65" s="24"/>
      <c r="AKK65" s="24"/>
      <c r="AKL65" s="24"/>
      <c r="AKM65" s="24"/>
      <c r="AKN65" s="24"/>
      <c r="AKO65" s="24"/>
      <c r="AKP65" s="24"/>
      <c r="AKQ65" s="24"/>
      <c r="AKR65" s="24"/>
      <c r="AKS65" s="24"/>
      <c r="AKT65" s="24"/>
      <c r="AKU65" s="24"/>
      <c r="AKV65" s="24"/>
      <c r="AKW65" s="24"/>
      <c r="AKX65" s="24"/>
      <c r="AKY65" s="24"/>
      <c r="AKZ65" s="24"/>
      <c r="ALA65" s="24"/>
      <c r="ALB65" s="24"/>
      <c r="ALC65" s="24"/>
      <c r="ALD65" s="24"/>
      <c r="ALE65" s="24"/>
      <c r="ALF65" s="24"/>
      <c r="ALG65" s="24"/>
      <c r="ALH65" s="24"/>
      <c r="ALI65" s="24"/>
      <c r="ALJ65" s="24"/>
      <c r="ALK65" s="24"/>
      <c r="ALL65" s="24"/>
      <c r="ALM65" s="24"/>
      <c r="ALN65" s="24"/>
      <c r="ALO65" s="24"/>
      <c r="ALP65" s="24"/>
      <c r="ALQ65" s="24"/>
      <c r="ALR65" s="24"/>
      <c r="ALS65" s="24"/>
      <c r="ALT65" s="24"/>
      <c r="ALU65" s="24"/>
      <c r="ALV65" s="24"/>
      <c r="ALW65" s="24"/>
      <c r="ALX65" s="24"/>
      <c r="ALY65" s="24"/>
      <c r="ALZ65" s="24"/>
      <c r="AMA65" s="24"/>
      <c r="AMB65" s="24"/>
      <c r="AMC65" s="24"/>
      <c r="AMD65" s="24"/>
      <c r="AME65" s="24"/>
      <c r="AMF65" s="24"/>
      <c r="AMG65" s="24"/>
      <c r="AMH65" s="24"/>
      <c r="AMI65" s="24"/>
      <c r="AMJ65" s="24"/>
      <c r="AMK65" s="24"/>
      <c r="AML65" s="24"/>
      <c r="AMM65" s="24"/>
      <c r="AMN65" s="24"/>
      <c r="AMO65" s="24"/>
      <c r="AMP65" s="24"/>
      <c r="AMQ65" s="24"/>
      <c r="AMR65" s="24"/>
      <c r="AMS65" s="24"/>
      <c r="AMT65" s="24"/>
      <c r="AMU65" s="24"/>
      <c r="AMV65" s="24"/>
      <c r="AMW65" s="24"/>
      <c r="AMX65" s="24"/>
      <c r="AMY65" s="24"/>
      <c r="AMZ65" s="24"/>
      <c r="ANA65" s="24"/>
      <c r="ANB65" s="24"/>
      <c r="ANC65" s="24"/>
      <c r="AND65" s="24"/>
      <c r="ANE65" s="24"/>
      <c r="ANF65" s="24"/>
      <c r="ANG65" s="24"/>
      <c r="ANH65" s="24"/>
      <c r="ANI65" s="24"/>
      <c r="ANJ65" s="24"/>
      <c r="ANK65" s="24"/>
      <c r="ANL65" s="24"/>
      <c r="ANM65" s="24"/>
      <c r="ANN65" s="24"/>
      <c r="ANO65" s="24"/>
      <c r="ANP65" s="24"/>
      <c r="ANQ65" s="24"/>
      <c r="ANR65" s="24"/>
      <c r="ANS65" s="24"/>
      <c r="ANT65" s="24"/>
      <c r="ANU65" s="24"/>
      <c r="ANV65" s="24"/>
      <c r="ANW65" s="24"/>
      <c r="ANX65" s="24"/>
      <c r="ANY65" s="24"/>
      <c r="ANZ65" s="24"/>
      <c r="AOA65" s="24"/>
      <c r="AOB65" s="24"/>
      <c r="AOC65" s="24"/>
      <c r="AOD65" s="24"/>
      <c r="AOE65" s="24"/>
      <c r="AOF65" s="24"/>
      <c r="AOG65" s="24"/>
      <c r="AOH65" s="24"/>
      <c r="AOI65" s="24"/>
      <c r="AOJ65" s="24"/>
      <c r="AOK65" s="24"/>
      <c r="AOL65" s="24"/>
      <c r="AOM65" s="24"/>
      <c r="AON65" s="24"/>
      <c r="AOO65" s="24"/>
      <c r="AOP65" s="24"/>
      <c r="AOQ65" s="24"/>
      <c r="AOR65" s="24"/>
      <c r="AOS65" s="24"/>
      <c r="AOT65" s="24"/>
      <c r="AOU65" s="24"/>
      <c r="AOV65" s="24"/>
      <c r="AOW65" s="24"/>
      <c r="AOX65" s="24"/>
      <c r="AOY65" s="24"/>
      <c r="AOZ65" s="24"/>
      <c r="APA65" s="24"/>
      <c r="APB65" s="24"/>
      <c r="APC65" s="24"/>
      <c r="APD65" s="24"/>
      <c r="APE65" s="24"/>
      <c r="APF65" s="24"/>
      <c r="APG65" s="24"/>
      <c r="APH65" s="24"/>
      <c r="API65" s="24"/>
      <c r="APJ65" s="24"/>
      <c r="APK65" s="24"/>
      <c r="APL65" s="24"/>
      <c r="APM65" s="24"/>
      <c r="APN65" s="24"/>
      <c r="APO65" s="24"/>
      <c r="APP65" s="24"/>
      <c r="APQ65" s="24"/>
      <c r="APR65" s="24"/>
      <c r="APS65" s="24"/>
      <c r="APT65" s="24"/>
      <c r="APU65" s="24"/>
      <c r="APV65" s="24"/>
      <c r="APW65" s="24"/>
      <c r="APX65" s="24"/>
      <c r="APY65" s="24"/>
      <c r="APZ65" s="24"/>
      <c r="AQA65" s="24"/>
      <c r="AQB65" s="24"/>
      <c r="AQC65" s="24"/>
      <c r="AQD65" s="24"/>
      <c r="AQE65" s="24"/>
      <c r="AQF65" s="24"/>
      <c r="AQG65" s="24"/>
      <c r="AQH65" s="24"/>
      <c r="AQI65" s="24"/>
      <c r="AQJ65" s="24"/>
      <c r="AQK65" s="24"/>
      <c r="AQL65" s="24"/>
      <c r="AQM65" s="24"/>
      <c r="AQN65" s="24"/>
      <c r="AQO65" s="24"/>
      <c r="AQP65" s="24"/>
      <c r="AQQ65" s="24"/>
      <c r="AQR65" s="24"/>
      <c r="AQS65" s="24"/>
      <c r="AQT65" s="24"/>
      <c r="AQU65" s="24"/>
      <c r="AQV65" s="24"/>
      <c r="AQW65" s="24"/>
      <c r="AQX65" s="24"/>
      <c r="AQY65" s="24"/>
      <c r="AQZ65" s="24"/>
      <c r="ARA65" s="24"/>
      <c r="ARB65" s="24"/>
      <c r="ARC65" s="24"/>
      <c r="ARD65" s="24"/>
      <c r="ARE65" s="24"/>
      <c r="ARF65" s="24"/>
      <c r="ARG65" s="24"/>
      <c r="ARH65" s="24"/>
      <c r="ARI65" s="24"/>
      <c r="ARJ65" s="24"/>
      <c r="ARK65" s="24"/>
      <c r="ARL65" s="24"/>
      <c r="ARM65" s="24"/>
      <c r="ARN65" s="24"/>
      <c r="ARO65" s="24"/>
      <c r="ARP65" s="24"/>
      <c r="ARQ65" s="24"/>
      <c r="ARR65" s="24"/>
      <c r="ARS65" s="24"/>
      <c r="ART65" s="24"/>
      <c r="ARU65" s="24"/>
      <c r="ARV65" s="24"/>
      <c r="ARW65" s="24"/>
      <c r="ARX65" s="24"/>
      <c r="ARY65" s="24"/>
      <c r="ARZ65" s="24"/>
      <c r="ASA65" s="24"/>
      <c r="ASB65" s="24"/>
      <c r="ASC65" s="24"/>
      <c r="ASD65" s="24"/>
      <c r="ASE65" s="24"/>
      <c r="ASF65" s="24"/>
      <c r="ASG65" s="24"/>
      <c r="ASH65" s="24"/>
      <c r="ASI65" s="24"/>
      <c r="ASJ65" s="24"/>
      <c r="ASK65" s="24"/>
      <c r="ASL65" s="24"/>
      <c r="ASM65" s="24"/>
      <c r="ASN65" s="24"/>
      <c r="ASO65" s="24"/>
      <c r="ASP65" s="24"/>
      <c r="ASQ65" s="24"/>
      <c r="ASR65" s="24"/>
      <c r="ASS65" s="24"/>
      <c r="AST65" s="24"/>
      <c r="ASU65" s="24"/>
      <c r="ASV65" s="24"/>
      <c r="ASW65" s="24"/>
      <c r="ASX65" s="24"/>
      <c r="ASY65" s="24"/>
      <c r="ASZ65" s="24"/>
      <c r="ATA65" s="24"/>
      <c r="ATB65" s="24"/>
      <c r="ATC65" s="24"/>
      <c r="ATD65" s="24"/>
      <c r="ATE65" s="24"/>
      <c r="ATF65" s="24"/>
      <c r="ATG65" s="24"/>
      <c r="ATH65" s="24"/>
      <c r="ATI65" s="24"/>
      <c r="ATJ65" s="24"/>
      <c r="ATK65" s="24"/>
      <c r="ATL65" s="24"/>
      <c r="ATM65" s="24"/>
      <c r="ATN65" s="24"/>
      <c r="ATO65" s="24"/>
      <c r="ATP65" s="24"/>
      <c r="ATQ65" s="24"/>
      <c r="ATR65" s="24"/>
      <c r="ATS65" s="24"/>
      <c r="ATT65" s="24"/>
      <c r="ATU65" s="24"/>
      <c r="ATV65" s="24"/>
      <c r="ATW65" s="24"/>
      <c r="ATX65" s="24"/>
      <c r="ATY65" s="24"/>
      <c r="ATZ65" s="24"/>
      <c r="AUA65" s="24"/>
      <c r="AUB65" s="24"/>
      <c r="AUC65" s="24"/>
      <c r="AUD65" s="24"/>
      <c r="AUE65" s="24"/>
      <c r="AUF65" s="24"/>
      <c r="AUG65" s="24"/>
      <c r="AUH65" s="24"/>
      <c r="AUI65" s="24"/>
      <c r="AUJ65" s="24"/>
      <c r="AUK65" s="24"/>
      <c r="AUL65" s="24"/>
      <c r="AUM65" s="24"/>
      <c r="AUN65" s="24"/>
      <c r="AUO65" s="24"/>
      <c r="AUP65" s="24"/>
      <c r="AUQ65" s="24"/>
      <c r="AUR65" s="24"/>
      <c r="AUS65" s="24"/>
      <c r="AUT65" s="24"/>
      <c r="AUU65" s="24"/>
      <c r="AUV65" s="24"/>
      <c r="AUW65" s="24"/>
      <c r="AUX65" s="24"/>
      <c r="AUY65" s="24"/>
      <c r="AUZ65" s="24"/>
      <c r="AVA65" s="24"/>
      <c r="AVB65" s="24"/>
      <c r="AVC65" s="24"/>
      <c r="AVD65" s="24"/>
      <c r="AVE65" s="24"/>
      <c r="AVF65" s="24"/>
      <c r="AVG65" s="24"/>
      <c r="AVH65" s="24"/>
      <c r="AVI65" s="24"/>
      <c r="AVJ65" s="24"/>
      <c r="AVK65" s="24"/>
      <c r="AVL65" s="24"/>
      <c r="AVM65" s="24"/>
      <c r="AVN65" s="24"/>
      <c r="AVO65" s="24"/>
      <c r="AVP65" s="24"/>
      <c r="AVQ65" s="24"/>
      <c r="AVR65" s="24"/>
      <c r="AVS65" s="24"/>
      <c r="AVT65" s="24"/>
      <c r="AVU65" s="24"/>
      <c r="AVV65" s="24"/>
      <c r="AVW65" s="24"/>
      <c r="AVX65" s="24"/>
      <c r="AVY65" s="24"/>
      <c r="AVZ65" s="24"/>
      <c r="AWA65" s="24"/>
      <c r="AWB65" s="24"/>
      <c r="AWC65" s="24"/>
      <c r="AWD65" s="24"/>
      <c r="AWE65" s="24"/>
      <c r="AWF65" s="24"/>
      <c r="AWG65" s="24"/>
      <c r="AWH65" s="24"/>
      <c r="AWI65" s="24"/>
      <c r="AWJ65" s="24"/>
      <c r="AWK65" s="24"/>
      <c r="AWL65" s="24"/>
      <c r="AWM65" s="24"/>
      <c r="AWN65" s="24"/>
      <c r="AWO65" s="24"/>
      <c r="AWP65" s="24"/>
      <c r="AWQ65" s="24"/>
      <c r="AWR65" s="24"/>
      <c r="AWS65" s="24"/>
      <c r="AWT65" s="24"/>
      <c r="AWU65" s="24"/>
      <c r="AWV65" s="24"/>
      <c r="AWW65" s="24"/>
      <c r="AWX65" s="24"/>
      <c r="AWY65" s="24"/>
      <c r="AWZ65" s="24"/>
      <c r="AXA65" s="24"/>
      <c r="AXB65" s="24"/>
      <c r="AXC65" s="24"/>
      <c r="AXD65" s="24"/>
      <c r="AXE65" s="24"/>
      <c r="AXF65" s="24"/>
      <c r="AXG65" s="24"/>
      <c r="AXH65" s="24"/>
      <c r="AXI65" s="24"/>
      <c r="AXJ65" s="24"/>
      <c r="AXK65" s="24"/>
      <c r="AXL65" s="24"/>
      <c r="AXM65" s="24"/>
      <c r="AXN65" s="24"/>
      <c r="AXO65" s="24"/>
      <c r="AXP65" s="24"/>
      <c r="AXQ65" s="24"/>
      <c r="AXR65" s="24"/>
      <c r="AXS65" s="24"/>
      <c r="AXT65" s="24"/>
      <c r="AXU65" s="24"/>
      <c r="AXV65" s="24"/>
      <c r="AXW65" s="24"/>
      <c r="AXX65" s="24"/>
      <c r="AXY65" s="24"/>
      <c r="AXZ65" s="24"/>
      <c r="AYA65" s="24"/>
      <c r="AYB65" s="24"/>
      <c r="AYC65" s="24"/>
      <c r="AYD65" s="24"/>
      <c r="AYE65" s="24"/>
      <c r="AYF65" s="24"/>
      <c r="AYG65" s="24"/>
      <c r="AYH65" s="24"/>
      <c r="AYI65" s="24"/>
      <c r="AYJ65" s="24"/>
      <c r="AYK65" s="24"/>
      <c r="AYL65" s="24"/>
      <c r="AYM65" s="24"/>
      <c r="AYN65" s="24"/>
      <c r="AYO65" s="24"/>
      <c r="AYP65" s="24"/>
      <c r="AYQ65" s="24"/>
      <c r="AYR65" s="24"/>
      <c r="AYS65" s="24"/>
      <c r="AYT65" s="24"/>
      <c r="AYU65" s="24"/>
      <c r="AYV65" s="24"/>
      <c r="AYW65" s="24"/>
      <c r="AYX65" s="24"/>
      <c r="AYY65" s="24"/>
      <c r="AYZ65" s="24"/>
      <c r="AZA65" s="24"/>
      <c r="AZB65" s="24"/>
      <c r="AZC65" s="24"/>
      <c r="AZD65" s="24"/>
      <c r="AZE65" s="24"/>
      <c r="AZF65" s="24"/>
      <c r="AZG65" s="24"/>
      <c r="AZH65" s="24"/>
      <c r="AZI65" s="24"/>
      <c r="AZJ65" s="24"/>
      <c r="AZK65" s="24"/>
      <c r="AZL65" s="24"/>
      <c r="AZM65" s="24"/>
      <c r="AZN65" s="24"/>
      <c r="AZO65" s="24"/>
      <c r="AZP65" s="24"/>
      <c r="AZQ65" s="24"/>
      <c r="AZR65" s="24"/>
      <c r="AZS65" s="24"/>
      <c r="AZT65" s="24"/>
      <c r="AZU65" s="24"/>
      <c r="AZV65" s="24"/>
      <c r="AZW65" s="24"/>
      <c r="AZX65" s="24"/>
      <c r="AZY65" s="24"/>
      <c r="AZZ65" s="24"/>
      <c r="BAA65" s="24"/>
      <c r="BAB65" s="24"/>
      <c r="BAC65" s="24"/>
      <c r="BAD65" s="24"/>
      <c r="BAE65" s="24"/>
      <c r="BAF65" s="24"/>
      <c r="BAG65" s="24"/>
      <c r="BAH65" s="24"/>
      <c r="BAI65" s="24"/>
      <c r="BAJ65" s="24"/>
      <c r="BAK65" s="24"/>
      <c r="BAL65" s="24"/>
      <c r="BAM65" s="24"/>
      <c r="BAN65" s="24"/>
      <c r="BAO65" s="24"/>
      <c r="BAP65" s="24"/>
      <c r="BAQ65" s="24"/>
      <c r="BAR65" s="24"/>
      <c r="BAS65" s="24"/>
      <c r="BAT65" s="24"/>
      <c r="BAU65" s="24"/>
      <c r="BAV65" s="24"/>
      <c r="BAW65" s="24"/>
      <c r="BAX65" s="24"/>
      <c r="BAY65" s="24"/>
      <c r="BAZ65" s="24"/>
      <c r="BBA65" s="24"/>
      <c r="BBB65" s="24"/>
      <c r="BBC65" s="24"/>
      <c r="BBD65" s="24"/>
      <c r="BBE65" s="24"/>
      <c r="BBF65" s="24"/>
      <c r="BBG65" s="24"/>
      <c r="BBH65" s="24"/>
      <c r="BBI65" s="24"/>
      <c r="BBJ65" s="24"/>
      <c r="BBK65" s="24"/>
      <c r="BBL65" s="24"/>
      <c r="BBM65" s="24"/>
      <c r="BBN65" s="24"/>
      <c r="BBO65" s="24"/>
      <c r="BBP65" s="24"/>
      <c r="BBQ65" s="24"/>
      <c r="BBR65" s="24"/>
      <c r="BBS65" s="24"/>
      <c r="BBT65" s="24"/>
      <c r="BBU65" s="24"/>
      <c r="BBV65" s="24"/>
      <c r="BBW65" s="24"/>
      <c r="BBX65" s="24"/>
      <c r="BBY65" s="24"/>
      <c r="BBZ65" s="24"/>
      <c r="BCA65" s="24"/>
      <c r="BCB65" s="24"/>
      <c r="BCC65" s="24"/>
      <c r="BCD65" s="24"/>
      <c r="BCE65" s="24"/>
      <c r="BCF65" s="24"/>
      <c r="BCG65" s="24"/>
      <c r="BCH65" s="24"/>
      <c r="BCI65" s="24"/>
      <c r="BCJ65" s="24"/>
      <c r="BCK65" s="24"/>
      <c r="BCL65" s="24"/>
      <c r="BCM65" s="24"/>
      <c r="BCN65" s="24"/>
      <c r="BCO65" s="24"/>
      <c r="BCP65" s="24"/>
      <c r="BCQ65" s="24"/>
      <c r="BCR65" s="24"/>
      <c r="BCS65" s="24"/>
      <c r="BCT65" s="24"/>
      <c r="BCU65" s="24"/>
      <c r="BCV65" s="24"/>
      <c r="BCW65" s="24"/>
      <c r="BCX65" s="24"/>
      <c r="BCY65" s="24"/>
      <c r="BCZ65" s="24"/>
      <c r="BDA65" s="24"/>
      <c r="BDB65" s="24"/>
      <c r="BDC65" s="24"/>
      <c r="BDD65" s="24"/>
      <c r="BDE65" s="24"/>
      <c r="BDF65" s="24"/>
      <c r="BDG65" s="24"/>
      <c r="BDH65" s="24"/>
      <c r="BDI65" s="24"/>
      <c r="BDJ65" s="24"/>
      <c r="BDK65" s="24"/>
      <c r="BDL65" s="24"/>
      <c r="BDM65" s="24"/>
      <c r="BDN65" s="24"/>
      <c r="BDO65" s="24"/>
      <c r="BDP65" s="24"/>
      <c r="BDQ65" s="24"/>
      <c r="BDR65" s="24"/>
      <c r="BDS65" s="24"/>
      <c r="BDT65" s="24"/>
      <c r="BDU65" s="24"/>
      <c r="BDV65" s="24"/>
      <c r="BDW65" s="24"/>
      <c r="BDX65" s="24"/>
      <c r="BDY65" s="24"/>
      <c r="BDZ65" s="24"/>
      <c r="BEA65" s="24"/>
      <c r="BEB65" s="24"/>
      <c r="BEC65" s="24"/>
      <c r="BED65" s="24"/>
      <c r="BEE65" s="24"/>
      <c r="BEF65" s="24"/>
      <c r="BEG65" s="24"/>
      <c r="BEH65" s="24"/>
      <c r="BEI65" s="24"/>
      <c r="BEJ65" s="24"/>
      <c r="BEK65" s="24"/>
      <c r="BEL65" s="24"/>
      <c r="BEM65" s="24"/>
      <c r="BEN65" s="24"/>
      <c r="BEO65" s="24"/>
      <c r="BEP65" s="24"/>
      <c r="BEQ65" s="24"/>
      <c r="BER65" s="24"/>
      <c r="BES65" s="24"/>
      <c r="BET65" s="24"/>
      <c r="BEU65" s="24"/>
      <c r="BEV65" s="24"/>
      <c r="BEW65" s="24"/>
      <c r="BEX65" s="24"/>
      <c r="BEY65" s="24"/>
      <c r="BEZ65" s="24"/>
      <c r="BFA65" s="24"/>
      <c r="BFB65" s="24"/>
      <c r="BFC65" s="24"/>
      <c r="BFD65" s="24"/>
      <c r="BFE65" s="24"/>
      <c r="BFF65" s="24"/>
      <c r="BFG65" s="24"/>
      <c r="BFH65" s="24"/>
      <c r="BFI65" s="24"/>
      <c r="BFJ65" s="24"/>
      <c r="BFK65" s="24"/>
      <c r="BFL65" s="24"/>
      <c r="BFM65" s="24"/>
      <c r="BFN65" s="24"/>
      <c r="BFO65" s="24"/>
      <c r="BFP65" s="24"/>
      <c r="BFQ65" s="24"/>
      <c r="BFR65" s="24"/>
      <c r="BFS65" s="24"/>
      <c r="BFT65" s="24"/>
      <c r="BFU65" s="24"/>
      <c r="BFV65" s="24"/>
      <c r="BFW65" s="24"/>
      <c r="BFX65" s="24"/>
      <c r="BFY65" s="24"/>
      <c r="BFZ65" s="24"/>
      <c r="BGA65" s="24"/>
      <c r="BGB65" s="24"/>
      <c r="BGC65" s="24"/>
      <c r="BGD65" s="24"/>
      <c r="BGE65" s="24"/>
      <c r="BGF65" s="24"/>
      <c r="BGG65" s="24"/>
      <c r="BGH65" s="24"/>
      <c r="BGI65" s="24"/>
      <c r="BGJ65" s="24"/>
      <c r="BGK65" s="24"/>
      <c r="BGL65" s="24"/>
      <c r="BGM65" s="24"/>
      <c r="BGN65" s="24"/>
      <c r="BGO65" s="24"/>
      <c r="BGP65" s="24"/>
      <c r="BGQ65" s="24"/>
      <c r="BGR65" s="24"/>
      <c r="BGS65" s="24"/>
      <c r="BGT65" s="24"/>
      <c r="BGU65" s="24"/>
      <c r="BGV65" s="24"/>
      <c r="BGW65" s="24"/>
      <c r="BGX65" s="24"/>
      <c r="BGY65" s="24"/>
      <c r="BGZ65" s="24"/>
      <c r="BHA65" s="24"/>
      <c r="BHB65" s="24"/>
      <c r="BHC65" s="24"/>
      <c r="BHD65" s="24"/>
      <c r="BHE65" s="24"/>
      <c r="BHF65" s="24"/>
      <c r="BHG65" s="24"/>
      <c r="BHH65" s="24"/>
      <c r="BHI65" s="24"/>
      <c r="BHJ65" s="24"/>
      <c r="BHK65" s="24"/>
      <c r="BHL65" s="24"/>
      <c r="BHM65" s="24"/>
      <c r="BHN65" s="24"/>
      <c r="BHO65" s="24"/>
      <c r="BHP65" s="24"/>
      <c r="BHQ65" s="24"/>
      <c r="BHR65" s="24"/>
      <c r="BHS65" s="24"/>
      <c r="BHT65" s="24"/>
      <c r="BHU65" s="24"/>
      <c r="BHV65" s="24"/>
      <c r="BHW65" s="24"/>
      <c r="BHX65" s="24"/>
      <c r="BHY65" s="24"/>
      <c r="BHZ65" s="24"/>
      <c r="BIA65" s="24"/>
      <c r="BIB65" s="24"/>
      <c r="BIC65" s="24"/>
      <c r="BID65" s="24"/>
      <c r="BIE65" s="24"/>
      <c r="BIF65" s="24"/>
      <c r="BIG65" s="24"/>
      <c r="BIH65" s="24"/>
      <c r="BII65" s="24"/>
      <c r="BIJ65" s="24"/>
      <c r="BIK65" s="24"/>
      <c r="BIL65" s="24"/>
      <c r="BIM65" s="24"/>
      <c r="BIN65" s="24"/>
      <c r="BIO65" s="24"/>
      <c r="BIP65" s="24"/>
      <c r="BIQ65" s="24"/>
      <c r="BIR65" s="24"/>
      <c r="BIS65" s="24"/>
      <c r="BIT65" s="24"/>
      <c r="BIU65" s="24"/>
      <c r="BIV65" s="24"/>
      <c r="BIW65" s="24"/>
      <c r="BIX65" s="24"/>
      <c r="BIY65" s="24"/>
      <c r="BIZ65" s="24"/>
      <c r="BJA65" s="24"/>
      <c r="BJB65" s="24"/>
      <c r="BJC65" s="24"/>
      <c r="BJD65" s="24"/>
      <c r="BJE65" s="24"/>
      <c r="BJF65" s="24"/>
      <c r="BJG65" s="24"/>
      <c r="BJH65" s="24"/>
      <c r="BJI65" s="24"/>
      <c r="BJJ65" s="24"/>
      <c r="BJK65" s="24"/>
      <c r="BJL65" s="24"/>
      <c r="BJM65" s="24"/>
      <c r="BJN65" s="24"/>
      <c r="BJO65" s="24"/>
      <c r="BJP65" s="24"/>
      <c r="BJQ65" s="24"/>
      <c r="BJR65" s="24"/>
      <c r="BJS65" s="24"/>
      <c r="BJT65" s="24"/>
      <c r="BJU65" s="24"/>
      <c r="BJV65" s="24"/>
      <c r="BJW65" s="24"/>
      <c r="BJX65" s="24"/>
      <c r="BJY65" s="24"/>
      <c r="BJZ65" s="24"/>
      <c r="BKA65" s="24"/>
      <c r="BKB65" s="24"/>
      <c r="BKC65" s="24"/>
      <c r="BKD65" s="24"/>
      <c r="BKE65" s="24"/>
      <c r="BKF65" s="24"/>
      <c r="BKG65" s="24"/>
      <c r="BKH65" s="24"/>
      <c r="BKI65" s="24"/>
      <c r="BKJ65" s="24"/>
      <c r="BKK65" s="24"/>
      <c r="BKL65" s="24"/>
      <c r="BKM65" s="24"/>
      <c r="BKN65" s="24"/>
      <c r="BKO65" s="24"/>
      <c r="BKP65" s="24"/>
      <c r="BKQ65" s="24"/>
      <c r="BKR65" s="24"/>
      <c r="BKS65" s="24"/>
      <c r="BKT65" s="24"/>
      <c r="BKU65" s="24"/>
      <c r="BKV65" s="24"/>
      <c r="BKW65" s="24"/>
      <c r="BKX65" s="24"/>
      <c r="BKY65" s="24"/>
      <c r="BKZ65" s="24"/>
      <c r="BLA65" s="24"/>
      <c r="BLB65" s="24"/>
      <c r="BLC65" s="24"/>
      <c r="BLD65" s="24"/>
      <c r="BLE65" s="24"/>
      <c r="BLF65" s="24"/>
      <c r="BLG65" s="24"/>
      <c r="BLH65" s="24"/>
      <c r="BLI65" s="24"/>
      <c r="BLJ65" s="24"/>
      <c r="BLK65" s="24"/>
      <c r="BLL65" s="24"/>
      <c r="BLM65" s="24"/>
      <c r="BLN65" s="24"/>
      <c r="BLO65" s="24"/>
      <c r="BLP65" s="24"/>
      <c r="BLQ65" s="24"/>
      <c r="BLR65" s="24"/>
      <c r="BLS65" s="24"/>
      <c r="BLT65" s="24"/>
      <c r="BLU65" s="24"/>
      <c r="BLV65" s="24"/>
      <c r="BLW65" s="24"/>
      <c r="BLX65" s="24"/>
      <c r="BLY65" s="24"/>
      <c r="BLZ65" s="24"/>
      <c r="BMA65" s="24"/>
      <c r="BMB65" s="24"/>
      <c r="BMC65" s="24"/>
      <c r="BMD65" s="24"/>
      <c r="BME65" s="24"/>
      <c r="BMF65" s="24"/>
      <c r="BMG65" s="24"/>
      <c r="BMH65" s="24"/>
      <c r="BMI65" s="24"/>
      <c r="BMJ65" s="24"/>
      <c r="BMK65" s="24"/>
      <c r="BML65" s="24"/>
      <c r="BMM65" s="24"/>
      <c r="BMN65" s="24"/>
      <c r="BMO65" s="24"/>
      <c r="BMP65" s="24"/>
      <c r="BMQ65" s="24"/>
      <c r="BMR65" s="24"/>
      <c r="BMS65" s="24"/>
      <c r="BMT65" s="24"/>
      <c r="BMU65" s="24"/>
      <c r="BMV65" s="24"/>
      <c r="BMW65" s="24"/>
      <c r="BMX65" s="24"/>
      <c r="BMY65" s="24"/>
      <c r="BMZ65" s="24"/>
      <c r="BNA65" s="24"/>
      <c r="BNB65" s="24"/>
      <c r="BNC65" s="24"/>
      <c r="BND65" s="24"/>
      <c r="BNE65" s="24"/>
      <c r="BNF65" s="24"/>
      <c r="BNG65" s="24"/>
      <c r="BNH65" s="24"/>
      <c r="BNI65" s="24"/>
      <c r="BNJ65" s="24"/>
      <c r="BNK65" s="24"/>
      <c r="BNL65" s="24"/>
      <c r="BNM65" s="24"/>
      <c r="BNN65" s="24"/>
      <c r="BNO65" s="24"/>
      <c r="BNP65" s="24"/>
      <c r="BNQ65" s="24"/>
      <c r="BNR65" s="24"/>
      <c r="BNS65" s="24"/>
      <c r="BNT65" s="24"/>
      <c r="BNU65" s="24"/>
      <c r="BNV65" s="24"/>
      <c r="BNW65" s="24"/>
      <c r="BNX65" s="24"/>
      <c r="BNY65" s="24"/>
      <c r="BNZ65" s="24"/>
      <c r="BOA65" s="24"/>
      <c r="BOB65" s="24"/>
      <c r="BOC65" s="24"/>
      <c r="BOD65" s="24"/>
      <c r="BOE65" s="24"/>
      <c r="BOF65" s="24"/>
      <c r="BOG65" s="24"/>
      <c r="BOH65" s="24"/>
      <c r="BOI65" s="24"/>
      <c r="BOJ65" s="24"/>
      <c r="BOK65" s="24"/>
      <c r="BOL65" s="24"/>
      <c r="BOM65" s="24"/>
      <c r="BON65" s="24"/>
      <c r="BOO65" s="24"/>
      <c r="BOP65" s="24"/>
      <c r="BOQ65" s="24"/>
      <c r="BOR65" s="24"/>
      <c r="BOS65" s="24"/>
      <c r="BOT65" s="24"/>
      <c r="BOU65" s="24"/>
      <c r="BOV65" s="24"/>
      <c r="BOW65" s="24"/>
      <c r="BOX65" s="24"/>
      <c r="BOY65" s="24"/>
      <c r="BOZ65" s="24"/>
      <c r="BPA65" s="24"/>
      <c r="BPB65" s="24"/>
      <c r="BPC65" s="24"/>
      <c r="BPD65" s="24"/>
      <c r="BPE65" s="24"/>
      <c r="BPF65" s="24"/>
      <c r="BPG65" s="24"/>
      <c r="BPH65" s="24"/>
      <c r="BPI65" s="24"/>
      <c r="BPJ65" s="24"/>
      <c r="BPK65" s="24"/>
      <c r="BPL65" s="24"/>
      <c r="BPM65" s="24"/>
      <c r="BPN65" s="24"/>
      <c r="BPO65" s="24"/>
      <c r="BPP65" s="24"/>
      <c r="BPQ65" s="24"/>
      <c r="BPR65" s="24"/>
      <c r="BPS65" s="24"/>
      <c r="BPT65" s="24"/>
      <c r="BPU65" s="24"/>
      <c r="BPV65" s="24"/>
      <c r="BPW65" s="24"/>
      <c r="BPX65" s="24"/>
      <c r="BPY65" s="24"/>
      <c r="BPZ65" s="24"/>
      <c r="BQA65" s="24"/>
      <c r="BQB65" s="24"/>
      <c r="BQC65" s="24"/>
      <c r="BQD65" s="24"/>
      <c r="BQE65" s="24"/>
      <c r="BQF65" s="24"/>
      <c r="BQG65" s="24"/>
      <c r="BQH65" s="24"/>
      <c r="BQI65" s="24"/>
      <c r="BQJ65" s="24"/>
      <c r="BQK65" s="24"/>
      <c r="BQL65" s="24"/>
      <c r="BQM65" s="24"/>
      <c r="BQN65" s="24"/>
      <c r="BQO65" s="24"/>
      <c r="BQP65" s="24"/>
      <c r="BQQ65" s="24"/>
      <c r="BQR65" s="24"/>
      <c r="BQS65" s="24"/>
      <c r="BQT65" s="24"/>
      <c r="BQU65" s="24"/>
      <c r="BQV65" s="24"/>
      <c r="BQW65" s="24"/>
      <c r="BQX65" s="24"/>
      <c r="BQY65" s="24"/>
      <c r="BQZ65" s="24"/>
      <c r="BRA65" s="24"/>
      <c r="BRB65" s="24"/>
      <c r="BRC65" s="24"/>
      <c r="BRD65" s="24"/>
      <c r="BRE65" s="24"/>
      <c r="BRF65" s="24"/>
      <c r="BRG65" s="24"/>
      <c r="BRH65" s="24"/>
      <c r="BRI65" s="24"/>
      <c r="BRJ65" s="24"/>
      <c r="BRK65" s="24"/>
      <c r="BRL65" s="24"/>
      <c r="BRM65" s="24"/>
      <c r="BRN65" s="24"/>
      <c r="BRO65" s="24"/>
      <c r="BRP65" s="24"/>
      <c r="BRQ65" s="24"/>
      <c r="BRR65" s="24"/>
      <c r="BRS65" s="24"/>
      <c r="BRT65" s="24"/>
      <c r="BRU65" s="24"/>
      <c r="BRV65" s="24"/>
      <c r="BRW65" s="24"/>
      <c r="BRX65" s="24"/>
      <c r="BRY65" s="24"/>
      <c r="BRZ65" s="24"/>
      <c r="BSA65" s="24"/>
      <c r="BSB65" s="24"/>
      <c r="BSC65" s="24"/>
      <c r="BSD65" s="24"/>
      <c r="BSE65" s="24"/>
      <c r="BSF65" s="24"/>
      <c r="BSG65" s="24"/>
      <c r="BSH65" s="24"/>
      <c r="BSI65" s="24"/>
      <c r="BSJ65" s="24"/>
      <c r="BSK65" s="24"/>
      <c r="BSL65" s="24"/>
      <c r="BSM65" s="24"/>
      <c r="BSN65" s="24"/>
      <c r="BSO65" s="24"/>
      <c r="BSP65" s="24"/>
      <c r="BSQ65" s="24"/>
      <c r="BSR65" s="24"/>
      <c r="BSS65" s="24"/>
      <c r="BST65" s="24"/>
      <c r="BSU65" s="24"/>
      <c r="BSV65" s="24"/>
      <c r="BSW65" s="24"/>
      <c r="BSX65" s="24"/>
      <c r="BSY65" s="24"/>
      <c r="BSZ65" s="24"/>
      <c r="BTA65" s="24"/>
      <c r="BTB65" s="24"/>
      <c r="BTC65" s="24"/>
      <c r="BTD65" s="24"/>
      <c r="BTE65" s="24"/>
      <c r="BTF65" s="24"/>
      <c r="BTG65" s="24"/>
      <c r="BTH65" s="24"/>
      <c r="BTI65" s="24"/>
      <c r="BTJ65" s="24"/>
      <c r="BTK65" s="24"/>
      <c r="BTL65" s="24"/>
      <c r="BTM65" s="24"/>
      <c r="BTN65" s="24"/>
      <c r="BTO65" s="24"/>
      <c r="BTP65" s="24"/>
      <c r="BTQ65" s="24"/>
      <c r="BTR65" s="24"/>
      <c r="BTS65" s="24"/>
      <c r="BTT65" s="24"/>
      <c r="BTU65" s="24"/>
      <c r="BTV65" s="24"/>
      <c r="BTW65" s="24"/>
      <c r="BTX65" s="24"/>
      <c r="BTY65" s="24"/>
      <c r="BTZ65" s="24"/>
      <c r="BUA65" s="24"/>
      <c r="BUB65" s="24"/>
      <c r="BUC65" s="24"/>
      <c r="BUD65" s="24"/>
      <c r="BUE65" s="24"/>
      <c r="BUF65" s="24"/>
      <c r="BUG65" s="24"/>
      <c r="BUH65" s="24"/>
      <c r="BUI65" s="24"/>
      <c r="BUJ65" s="24"/>
      <c r="BUK65" s="24"/>
      <c r="BUL65" s="24"/>
      <c r="BUM65" s="24"/>
      <c r="BUN65" s="24"/>
      <c r="BUO65" s="24"/>
      <c r="BUP65" s="24"/>
      <c r="BUQ65" s="24"/>
      <c r="BUR65" s="24"/>
      <c r="BUS65" s="24"/>
      <c r="BUT65" s="24"/>
      <c r="BUU65" s="24"/>
      <c r="BUV65" s="24"/>
      <c r="BUW65" s="24"/>
      <c r="BUX65" s="24"/>
      <c r="BUY65" s="24"/>
      <c r="BUZ65" s="24"/>
      <c r="BVA65" s="24"/>
      <c r="BVB65" s="24"/>
      <c r="BVC65" s="24"/>
      <c r="BVD65" s="24"/>
      <c r="BVE65" s="24"/>
      <c r="BVF65" s="24"/>
      <c r="BVG65" s="24"/>
      <c r="BVH65" s="24"/>
      <c r="BVI65" s="24"/>
      <c r="BVJ65" s="24"/>
      <c r="BVK65" s="24"/>
      <c r="BVL65" s="24"/>
      <c r="BVM65" s="24"/>
      <c r="BVN65" s="24"/>
      <c r="BVO65" s="24"/>
      <c r="BVP65" s="24"/>
      <c r="BVQ65" s="24"/>
      <c r="BVR65" s="24"/>
      <c r="BVS65" s="24"/>
      <c r="BVT65" s="24"/>
      <c r="BVU65" s="24"/>
      <c r="BVV65" s="24"/>
      <c r="BVW65" s="24"/>
      <c r="BVX65" s="24"/>
      <c r="BVY65" s="24"/>
      <c r="BVZ65" s="24"/>
      <c r="BWA65" s="24"/>
      <c r="BWB65" s="24"/>
      <c r="BWC65" s="24"/>
      <c r="BWD65" s="24"/>
      <c r="BWE65" s="24"/>
      <c r="BWF65" s="24"/>
      <c r="BWG65" s="24"/>
      <c r="BWH65" s="24"/>
      <c r="BWI65" s="24"/>
      <c r="BWJ65" s="24"/>
      <c r="BWK65" s="24"/>
      <c r="BWL65" s="24"/>
      <c r="BWM65" s="24"/>
      <c r="BWN65" s="24"/>
      <c r="BWO65" s="24"/>
      <c r="BWP65" s="24"/>
      <c r="BWQ65" s="24"/>
      <c r="BWR65" s="24"/>
      <c r="BWS65" s="24"/>
      <c r="BWT65" s="24"/>
      <c r="BWU65" s="24"/>
      <c r="BWV65" s="24"/>
      <c r="BWW65" s="24"/>
      <c r="BWX65" s="24"/>
      <c r="BWY65" s="24"/>
      <c r="BWZ65" s="24"/>
      <c r="BXA65" s="24"/>
      <c r="BXB65" s="24"/>
      <c r="BXC65" s="24"/>
      <c r="BXD65" s="24"/>
      <c r="BXE65" s="24"/>
      <c r="BXF65" s="24"/>
      <c r="BXG65" s="24"/>
      <c r="BXH65" s="24"/>
      <c r="BXI65" s="24"/>
      <c r="BXJ65" s="24"/>
      <c r="BXK65" s="24"/>
      <c r="BXL65" s="24"/>
      <c r="BXM65" s="24"/>
      <c r="BXN65" s="24"/>
      <c r="BXO65" s="24"/>
      <c r="BXP65" s="24"/>
      <c r="BXQ65" s="24"/>
      <c r="BXR65" s="24"/>
      <c r="BXS65" s="24"/>
      <c r="BXT65" s="24"/>
      <c r="BXU65" s="24"/>
      <c r="BXV65" s="24"/>
      <c r="BXW65" s="24"/>
      <c r="BXX65" s="24"/>
      <c r="BXY65" s="24"/>
      <c r="BXZ65" s="24"/>
      <c r="BYA65" s="24"/>
      <c r="BYB65" s="24"/>
      <c r="BYC65" s="24"/>
      <c r="BYD65" s="24"/>
      <c r="BYE65" s="24"/>
      <c r="BYF65" s="24"/>
      <c r="BYG65" s="24"/>
      <c r="BYH65" s="24"/>
      <c r="BYI65" s="24"/>
      <c r="BYJ65" s="24"/>
      <c r="BYK65" s="24"/>
      <c r="BYL65" s="24"/>
      <c r="BYM65" s="24"/>
      <c r="BYN65" s="24"/>
      <c r="BYO65" s="24"/>
      <c r="BYP65" s="24"/>
      <c r="BYQ65" s="24"/>
      <c r="BYR65" s="24"/>
      <c r="BYS65" s="24"/>
      <c r="BYT65" s="24"/>
      <c r="BYU65" s="24"/>
      <c r="BYV65" s="24"/>
      <c r="BYW65" s="24"/>
      <c r="BYX65" s="24"/>
      <c r="BYY65" s="24"/>
      <c r="BYZ65" s="24"/>
      <c r="BZA65" s="24"/>
      <c r="BZB65" s="24"/>
      <c r="BZC65" s="24"/>
      <c r="BZD65" s="24"/>
      <c r="BZE65" s="24"/>
      <c r="BZF65" s="24"/>
      <c r="BZG65" s="24"/>
      <c r="BZH65" s="24"/>
      <c r="BZI65" s="24"/>
      <c r="BZJ65" s="24"/>
      <c r="BZK65" s="24"/>
      <c r="BZL65" s="24"/>
      <c r="BZM65" s="24"/>
      <c r="BZN65" s="24"/>
      <c r="BZO65" s="24"/>
      <c r="BZP65" s="24"/>
      <c r="BZQ65" s="24"/>
      <c r="BZR65" s="24"/>
      <c r="BZS65" s="24"/>
      <c r="BZT65" s="24"/>
      <c r="BZU65" s="24"/>
      <c r="BZV65" s="24"/>
      <c r="BZW65" s="24"/>
      <c r="BZX65" s="24"/>
      <c r="BZY65" s="24"/>
      <c r="BZZ65" s="24"/>
      <c r="CAA65" s="24"/>
      <c r="CAB65" s="24"/>
      <c r="CAC65" s="24"/>
      <c r="CAD65" s="24"/>
      <c r="CAE65" s="24"/>
      <c r="CAF65" s="24"/>
      <c r="CAG65" s="24"/>
      <c r="CAH65" s="24"/>
      <c r="CAI65" s="24"/>
      <c r="CAJ65" s="24"/>
      <c r="CAK65" s="24"/>
      <c r="CAL65" s="24"/>
      <c r="CAM65" s="24"/>
      <c r="CAN65" s="24"/>
      <c r="CAO65" s="24"/>
      <c r="CAP65" s="24"/>
      <c r="CAQ65" s="24"/>
      <c r="CAR65" s="24"/>
      <c r="CAS65" s="24"/>
      <c r="CAT65" s="24"/>
      <c r="CAU65" s="24"/>
      <c r="CAV65" s="24"/>
      <c r="CAW65" s="24"/>
      <c r="CAX65" s="24"/>
      <c r="CAY65" s="24"/>
      <c r="CAZ65" s="24"/>
      <c r="CBA65" s="24"/>
      <c r="CBB65" s="24"/>
      <c r="CBC65" s="24"/>
      <c r="CBD65" s="24"/>
      <c r="CBE65" s="24"/>
      <c r="CBF65" s="24"/>
      <c r="CBG65" s="24"/>
      <c r="CBH65" s="24"/>
      <c r="CBI65" s="24"/>
      <c r="CBJ65" s="24"/>
      <c r="CBK65" s="24"/>
      <c r="CBL65" s="24"/>
      <c r="CBM65" s="24"/>
      <c r="CBN65" s="24"/>
      <c r="CBO65" s="24"/>
      <c r="CBP65" s="24"/>
      <c r="CBQ65" s="24"/>
      <c r="CBR65" s="24"/>
      <c r="CBS65" s="24"/>
      <c r="CBT65" s="24"/>
      <c r="CBU65" s="24"/>
      <c r="CBV65" s="24"/>
      <c r="CBW65" s="24"/>
      <c r="CBX65" s="24"/>
      <c r="CBY65" s="24"/>
      <c r="CBZ65" s="24"/>
      <c r="CCA65" s="24"/>
      <c r="CCB65" s="24"/>
      <c r="CCC65" s="24"/>
      <c r="CCD65" s="24"/>
      <c r="CCE65" s="24"/>
      <c r="CCF65" s="24"/>
      <c r="CCG65" s="24"/>
      <c r="CCH65" s="24"/>
      <c r="CCI65" s="24"/>
      <c r="CCJ65" s="24"/>
      <c r="CCK65" s="24"/>
      <c r="CCL65" s="24"/>
      <c r="CCM65" s="24"/>
      <c r="CCN65" s="24"/>
      <c r="CCO65" s="24"/>
      <c r="CCP65" s="24"/>
      <c r="CCQ65" s="24"/>
      <c r="CCR65" s="24"/>
      <c r="CCS65" s="24"/>
      <c r="CCT65" s="24"/>
      <c r="CCU65" s="24"/>
      <c r="CCV65" s="24"/>
      <c r="CCW65" s="24"/>
      <c r="CCX65" s="24"/>
      <c r="CCY65" s="24"/>
      <c r="CCZ65" s="24"/>
      <c r="CDA65" s="24"/>
      <c r="CDB65" s="24"/>
      <c r="CDC65" s="24"/>
      <c r="CDD65" s="24"/>
      <c r="CDE65" s="24"/>
      <c r="CDF65" s="24"/>
      <c r="CDG65" s="24"/>
      <c r="CDH65" s="24"/>
      <c r="CDI65" s="24"/>
      <c r="CDJ65" s="24"/>
      <c r="CDK65" s="24"/>
      <c r="CDL65" s="24"/>
      <c r="CDM65" s="24"/>
      <c r="CDN65" s="24"/>
      <c r="CDO65" s="24"/>
      <c r="CDP65" s="24"/>
      <c r="CDQ65" s="24"/>
      <c r="CDR65" s="24"/>
      <c r="CDS65" s="24"/>
      <c r="CDT65" s="24"/>
      <c r="CDU65" s="24"/>
      <c r="CDV65" s="24"/>
      <c r="CDW65" s="24"/>
      <c r="CDX65" s="24"/>
      <c r="CDY65" s="24"/>
      <c r="CDZ65" s="24"/>
      <c r="CEA65" s="24"/>
      <c r="CEB65" s="24"/>
      <c r="CEC65" s="24"/>
      <c r="CED65" s="24"/>
      <c r="CEE65" s="24"/>
      <c r="CEF65" s="24"/>
      <c r="CEG65" s="24"/>
      <c r="CEH65" s="24"/>
      <c r="CEI65" s="24"/>
      <c r="CEJ65" s="24"/>
      <c r="CEK65" s="24"/>
      <c r="CEL65" s="24"/>
      <c r="CEM65" s="24"/>
      <c r="CEN65" s="24"/>
      <c r="CEO65" s="24"/>
      <c r="CEP65" s="24"/>
      <c r="CEQ65" s="24"/>
      <c r="CER65" s="24"/>
      <c r="CES65" s="24"/>
      <c r="CET65" s="24"/>
      <c r="CEU65" s="24"/>
      <c r="CEV65" s="24"/>
      <c r="CEW65" s="24"/>
      <c r="CEX65" s="24"/>
      <c r="CEY65" s="24"/>
      <c r="CEZ65" s="24"/>
      <c r="CFA65" s="24"/>
      <c r="CFB65" s="24"/>
      <c r="CFC65" s="24"/>
      <c r="CFD65" s="24"/>
      <c r="CFE65" s="24"/>
      <c r="CFF65" s="24"/>
      <c r="CFG65" s="24"/>
      <c r="CFH65" s="24"/>
      <c r="CFI65" s="24"/>
      <c r="CFJ65" s="24"/>
      <c r="CFK65" s="24"/>
      <c r="CFL65" s="24"/>
      <c r="CFM65" s="24"/>
      <c r="CFN65" s="24"/>
      <c r="CFO65" s="24"/>
      <c r="CFP65" s="24"/>
      <c r="CFQ65" s="24"/>
      <c r="CFR65" s="24"/>
      <c r="CFS65" s="24"/>
      <c r="CFT65" s="24"/>
      <c r="CFU65" s="24"/>
      <c r="CFV65" s="24"/>
      <c r="CFW65" s="24"/>
      <c r="CFX65" s="24"/>
      <c r="CFY65" s="24"/>
      <c r="CFZ65" s="24"/>
      <c r="CGA65" s="24"/>
      <c r="CGB65" s="24"/>
      <c r="CGC65" s="24"/>
      <c r="CGD65" s="24"/>
      <c r="CGE65" s="24"/>
      <c r="CGF65" s="24"/>
      <c r="CGG65" s="24"/>
      <c r="CGH65" s="24"/>
      <c r="CGI65" s="24"/>
      <c r="CGJ65" s="24"/>
      <c r="CGK65" s="24"/>
      <c r="CGL65" s="24"/>
      <c r="CGM65" s="24"/>
      <c r="CGN65" s="24"/>
      <c r="CGO65" s="24"/>
      <c r="CGP65" s="24"/>
      <c r="CGQ65" s="24"/>
      <c r="CGR65" s="24"/>
      <c r="CGS65" s="24"/>
      <c r="CGT65" s="24"/>
      <c r="CGU65" s="24"/>
      <c r="CGV65" s="24"/>
      <c r="CGW65" s="24"/>
      <c r="CGX65" s="24"/>
      <c r="CGY65" s="24"/>
      <c r="CGZ65" s="24"/>
      <c r="CHA65" s="24"/>
      <c r="CHB65" s="24"/>
      <c r="CHC65" s="24"/>
      <c r="CHD65" s="24"/>
      <c r="CHE65" s="24"/>
      <c r="CHF65" s="24"/>
      <c r="CHG65" s="24"/>
      <c r="CHH65" s="24"/>
      <c r="CHI65" s="24"/>
      <c r="CHJ65" s="24"/>
      <c r="CHK65" s="24"/>
      <c r="CHL65" s="24"/>
      <c r="CHM65" s="24"/>
      <c r="CHN65" s="24"/>
      <c r="CHO65" s="24"/>
      <c r="CHP65" s="24"/>
      <c r="CHQ65" s="24"/>
      <c r="CHR65" s="24"/>
      <c r="CHS65" s="24"/>
      <c r="CHT65" s="24"/>
      <c r="CHU65" s="24"/>
      <c r="CHV65" s="24"/>
      <c r="CHW65" s="24"/>
      <c r="CHX65" s="24"/>
      <c r="CHY65" s="24"/>
      <c r="CHZ65" s="24"/>
      <c r="CIA65" s="24"/>
      <c r="CIB65" s="24"/>
      <c r="CIC65" s="24"/>
      <c r="CID65" s="24"/>
      <c r="CIE65" s="24"/>
      <c r="CIF65" s="24"/>
      <c r="CIG65" s="24"/>
      <c r="CIH65" s="24"/>
      <c r="CII65" s="24"/>
      <c r="CIJ65" s="24"/>
      <c r="CIK65" s="24"/>
      <c r="CIL65" s="24"/>
      <c r="CIM65" s="24"/>
      <c r="CIN65" s="24"/>
      <c r="CIO65" s="24"/>
      <c r="CIP65" s="24"/>
      <c r="CIQ65" s="24"/>
      <c r="CIR65" s="24"/>
      <c r="CIS65" s="24"/>
      <c r="CIT65" s="24"/>
      <c r="CIU65" s="24"/>
      <c r="CIV65" s="24"/>
      <c r="CIW65" s="24"/>
      <c r="CIX65" s="24"/>
      <c r="CIY65" s="24"/>
      <c r="CIZ65" s="24"/>
      <c r="CJA65" s="24"/>
      <c r="CJB65" s="24"/>
      <c r="CJC65" s="24"/>
      <c r="CJD65" s="24"/>
      <c r="CJE65" s="24"/>
      <c r="CJF65" s="24"/>
      <c r="CJG65" s="24"/>
      <c r="CJH65" s="24"/>
      <c r="CJI65" s="24"/>
      <c r="CJJ65" s="24"/>
      <c r="CJK65" s="24"/>
      <c r="CJL65" s="24"/>
      <c r="CJM65" s="24"/>
      <c r="CJN65" s="24"/>
      <c r="CJO65" s="24"/>
      <c r="CJP65" s="24"/>
      <c r="CJQ65" s="24"/>
      <c r="CJR65" s="24"/>
      <c r="CJS65" s="24"/>
      <c r="CJT65" s="24"/>
      <c r="CJU65" s="24"/>
      <c r="CJV65" s="24"/>
      <c r="CJW65" s="24"/>
      <c r="CJX65" s="24"/>
      <c r="CJY65" s="24"/>
      <c r="CJZ65" s="24"/>
      <c r="CKA65" s="24"/>
      <c r="CKB65" s="24"/>
      <c r="CKC65" s="24"/>
      <c r="CKD65" s="24"/>
      <c r="CKE65" s="24"/>
      <c r="CKF65" s="24"/>
      <c r="CKG65" s="24"/>
      <c r="CKH65" s="24"/>
      <c r="CKI65" s="24"/>
      <c r="CKJ65" s="24"/>
      <c r="CKK65" s="24"/>
      <c r="CKL65" s="24"/>
      <c r="CKM65" s="24"/>
      <c r="CKN65" s="24"/>
      <c r="CKO65" s="24"/>
      <c r="CKP65" s="24"/>
      <c r="CKQ65" s="24"/>
      <c r="CKR65" s="24"/>
      <c r="CKS65" s="24"/>
      <c r="CKT65" s="24"/>
      <c r="CKU65" s="24"/>
      <c r="CKV65" s="24"/>
      <c r="CKW65" s="24"/>
      <c r="CKX65" s="24"/>
      <c r="CKY65" s="24"/>
      <c r="CKZ65" s="24"/>
      <c r="CLA65" s="24"/>
      <c r="CLB65" s="24"/>
      <c r="CLC65" s="24"/>
      <c r="CLD65" s="24"/>
      <c r="CLE65" s="24"/>
      <c r="CLF65" s="24"/>
      <c r="CLG65" s="24"/>
      <c r="CLH65" s="24"/>
      <c r="CLI65" s="24"/>
      <c r="CLJ65" s="24"/>
      <c r="CLK65" s="24"/>
      <c r="CLL65" s="24"/>
      <c r="CLM65" s="24"/>
      <c r="CLN65" s="24"/>
      <c r="CLO65" s="24"/>
      <c r="CLP65" s="24"/>
      <c r="CLQ65" s="24"/>
      <c r="CLR65" s="24"/>
      <c r="CLS65" s="24"/>
      <c r="CLT65" s="24"/>
      <c r="CLU65" s="24"/>
      <c r="CLV65" s="24"/>
      <c r="CLW65" s="24"/>
      <c r="CLX65" s="24"/>
      <c r="CLY65" s="24"/>
      <c r="CLZ65" s="24"/>
      <c r="CMA65" s="24"/>
      <c r="CMB65" s="24"/>
      <c r="CMC65" s="24"/>
      <c r="CMD65" s="24"/>
      <c r="CME65" s="24"/>
      <c r="CMF65" s="24"/>
      <c r="CMG65" s="24"/>
      <c r="CMH65" s="24"/>
      <c r="CMI65" s="24"/>
      <c r="CMJ65" s="24"/>
      <c r="CMK65" s="24"/>
      <c r="CML65" s="24"/>
      <c r="CMM65" s="24"/>
      <c r="CMN65" s="24"/>
      <c r="CMO65" s="24"/>
      <c r="CMP65" s="24"/>
      <c r="CMQ65" s="24"/>
      <c r="CMR65" s="24"/>
      <c r="CMS65" s="24"/>
      <c r="CMT65" s="24"/>
      <c r="CMU65" s="24"/>
      <c r="CMV65" s="24"/>
      <c r="CMW65" s="24"/>
      <c r="CMX65" s="24"/>
      <c r="CMY65" s="24"/>
      <c r="CMZ65" s="24"/>
      <c r="CNA65" s="24"/>
      <c r="CNB65" s="24"/>
      <c r="CNC65" s="24"/>
      <c r="CND65" s="24"/>
      <c r="CNE65" s="24"/>
      <c r="CNF65" s="24"/>
      <c r="CNG65" s="24"/>
      <c r="CNH65" s="24"/>
      <c r="CNI65" s="24"/>
      <c r="CNJ65" s="24"/>
      <c r="CNK65" s="24"/>
      <c r="CNL65" s="24"/>
      <c r="CNM65" s="24"/>
      <c r="CNN65" s="24"/>
      <c r="CNO65" s="24"/>
      <c r="CNP65" s="24"/>
      <c r="CNQ65" s="24"/>
      <c r="CNR65" s="24"/>
      <c r="CNS65" s="24"/>
      <c r="CNT65" s="24"/>
      <c r="CNU65" s="24"/>
      <c r="CNV65" s="24"/>
      <c r="CNW65" s="24"/>
      <c r="CNX65" s="24"/>
      <c r="CNY65" s="24"/>
      <c r="CNZ65" s="24"/>
      <c r="COA65" s="24"/>
      <c r="COB65" s="24"/>
      <c r="COC65" s="24"/>
      <c r="COD65" s="24"/>
      <c r="COE65" s="24"/>
      <c r="COF65" s="24"/>
      <c r="COG65" s="24"/>
      <c r="COH65" s="24"/>
      <c r="COI65" s="24"/>
      <c r="COJ65" s="24"/>
      <c r="COK65" s="24"/>
      <c r="COL65" s="24"/>
      <c r="COM65" s="24"/>
      <c r="CON65" s="24"/>
      <c r="COO65" s="24"/>
      <c r="COP65" s="24"/>
      <c r="COQ65" s="24"/>
      <c r="COR65" s="24"/>
      <c r="COS65" s="24"/>
      <c r="COT65" s="24"/>
      <c r="COU65" s="24"/>
      <c r="COV65" s="24"/>
      <c r="COW65" s="24"/>
      <c r="COX65" s="24"/>
      <c r="COY65" s="24"/>
      <c r="COZ65" s="24"/>
      <c r="CPA65" s="24"/>
      <c r="CPB65" s="24"/>
      <c r="CPC65" s="24"/>
      <c r="CPD65" s="24"/>
      <c r="CPE65" s="24"/>
      <c r="CPF65" s="24"/>
      <c r="CPG65" s="24"/>
      <c r="CPH65" s="24"/>
      <c r="CPI65" s="24"/>
      <c r="CPJ65" s="24"/>
      <c r="CPK65" s="24"/>
      <c r="CPL65" s="24"/>
      <c r="CPM65" s="24"/>
      <c r="CPN65" s="24"/>
      <c r="CPO65" s="24"/>
      <c r="CPP65" s="24"/>
      <c r="CPQ65" s="24"/>
      <c r="CPR65" s="24"/>
      <c r="CPS65" s="24"/>
      <c r="CPT65" s="24"/>
      <c r="CPU65" s="24"/>
      <c r="CPV65" s="24"/>
      <c r="CPW65" s="24"/>
      <c r="CPX65" s="24"/>
      <c r="CPY65" s="24"/>
      <c r="CPZ65" s="24"/>
      <c r="CQA65" s="24"/>
      <c r="CQB65" s="24"/>
      <c r="CQC65" s="24"/>
      <c r="CQD65" s="24"/>
      <c r="CQE65" s="24"/>
      <c r="CQF65" s="24"/>
      <c r="CQG65" s="24"/>
      <c r="CQH65" s="24"/>
      <c r="CQI65" s="24"/>
      <c r="CQJ65" s="24"/>
      <c r="CQK65" s="24"/>
      <c r="CQL65" s="24"/>
      <c r="CQM65" s="24"/>
      <c r="CQN65" s="24"/>
      <c r="CQO65" s="24"/>
      <c r="CQP65" s="24"/>
      <c r="CQQ65" s="24"/>
      <c r="CQR65" s="24"/>
      <c r="CQS65" s="24"/>
      <c r="CQT65" s="24"/>
      <c r="CQU65" s="24"/>
      <c r="CQV65" s="24"/>
      <c r="CQW65" s="24"/>
      <c r="CQX65" s="24"/>
      <c r="CQY65" s="24"/>
      <c r="CQZ65" s="24"/>
      <c r="CRA65" s="24"/>
      <c r="CRB65" s="24"/>
      <c r="CRC65" s="24"/>
      <c r="CRD65" s="24"/>
      <c r="CRE65" s="24"/>
      <c r="CRF65" s="24"/>
      <c r="CRG65" s="24"/>
      <c r="CRH65" s="24"/>
      <c r="CRI65" s="24"/>
      <c r="CRJ65" s="24"/>
      <c r="CRK65" s="24"/>
      <c r="CRL65" s="24"/>
      <c r="CRM65" s="24"/>
      <c r="CRN65" s="24"/>
      <c r="CRO65" s="24"/>
      <c r="CRP65" s="24"/>
      <c r="CRQ65" s="24"/>
      <c r="CRR65" s="24"/>
      <c r="CRS65" s="24"/>
      <c r="CRT65" s="24"/>
      <c r="CRU65" s="24"/>
      <c r="CRV65" s="24"/>
      <c r="CRW65" s="24"/>
      <c r="CRX65" s="24"/>
      <c r="CRY65" s="24"/>
      <c r="CRZ65" s="24"/>
      <c r="CSA65" s="24"/>
      <c r="CSB65" s="24"/>
      <c r="CSC65" s="24"/>
      <c r="CSD65" s="24"/>
      <c r="CSE65" s="24"/>
      <c r="CSF65" s="24"/>
      <c r="CSG65" s="24"/>
      <c r="CSH65" s="24"/>
      <c r="CSI65" s="24"/>
      <c r="CSJ65" s="24"/>
      <c r="CSK65" s="24"/>
      <c r="CSL65" s="24"/>
      <c r="CSM65" s="24"/>
      <c r="CSN65" s="24"/>
      <c r="CSO65" s="24"/>
      <c r="CSP65" s="24"/>
      <c r="CSQ65" s="24"/>
      <c r="CSR65" s="24"/>
      <c r="CSS65" s="24"/>
      <c r="CST65" s="24"/>
      <c r="CSU65" s="24"/>
      <c r="CSV65" s="24"/>
      <c r="CSW65" s="24"/>
      <c r="CSX65" s="24"/>
      <c r="CSY65" s="24"/>
      <c r="CSZ65" s="24"/>
      <c r="CTA65" s="24"/>
      <c r="CTB65" s="24"/>
      <c r="CTC65" s="24"/>
      <c r="CTD65" s="24"/>
      <c r="CTE65" s="24"/>
      <c r="CTF65" s="24"/>
      <c r="CTG65" s="24"/>
      <c r="CTH65" s="24"/>
      <c r="CTI65" s="24"/>
      <c r="CTJ65" s="24"/>
      <c r="CTK65" s="24"/>
      <c r="CTL65" s="24"/>
      <c r="CTM65" s="24"/>
      <c r="CTN65" s="24"/>
      <c r="CTO65" s="24"/>
      <c r="CTP65" s="24"/>
      <c r="CTQ65" s="24"/>
      <c r="CTR65" s="24"/>
      <c r="CTS65" s="24"/>
      <c r="CTT65" s="24"/>
      <c r="CTU65" s="24"/>
      <c r="CTV65" s="24"/>
      <c r="CTW65" s="24"/>
      <c r="CTX65" s="24"/>
      <c r="CTY65" s="24"/>
      <c r="CTZ65" s="24"/>
      <c r="CUA65" s="24"/>
      <c r="CUB65" s="24"/>
      <c r="CUC65" s="24"/>
      <c r="CUD65" s="24"/>
      <c r="CUE65" s="24"/>
      <c r="CUF65" s="24"/>
      <c r="CUG65" s="24"/>
      <c r="CUH65" s="24"/>
      <c r="CUI65" s="24"/>
      <c r="CUJ65" s="24"/>
      <c r="CUK65" s="24"/>
      <c r="CUL65" s="24"/>
      <c r="CUM65" s="24"/>
      <c r="CUN65" s="24"/>
      <c r="CUO65" s="24"/>
      <c r="CUP65" s="24"/>
      <c r="CUQ65" s="24"/>
      <c r="CUR65" s="24"/>
      <c r="CUS65" s="24"/>
      <c r="CUT65" s="24"/>
      <c r="CUU65" s="24"/>
      <c r="CUV65" s="24"/>
      <c r="CUW65" s="24"/>
      <c r="CUX65" s="24"/>
      <c r="CUY65" s="24"/>
      <c r="CUZ65" s="24"/>
      <c r="CVA65" s="24"/>
      <c r="CVB65" s="24"/>
      <c r="CVC65" s="24"/>
      <c r="CVD65" s="24"/>
      <c r="CVE65" s="24"/>
      <c r="CVF65" s="24"/>
      <c r="CVG65" s="24"/>
      <c r="CVH65" s="24"/>
      <c r="CVI65" s="24"/>
      <c r="CVJ65" s="24"/>
      <c r="CVK65" s="24"/>
      <c r="CVL65" s="24"/>
      <c r="CVM65" s="24"/>
      <c r="CVN65" s="24"/>
      <c r="CVO65" s="24"/>
      <c r="CVP65" s="24"/>
      <c r="CVQ65" s="24"/>
      <c r="CVR65" s="24"/>
      <c r="CVS65" s="24"/>
      <c r="CVT65" s="24"/>
      <c r="CVU65" s="24"/>
      <c r="CVV65" s="24"/>
      <c r="CVW65" s="24"/>
      <c r="CVX65" s="24"/>
      <c r="CVY65" s="24"/>
      <c r="CVZ65" s="24"/>
      <c r="CWA65" s="24"/>
      <c r="CWB65" s="24"/>
      <c r="CWC65" s="24"/>
      <c r="CWD65" s="24"/>
      <c r="CWE65" s="24"/>
      <c r="CWF65" s="24"/>
      <c r="CWG65" s="24"/>
      <c r="CWH65" s="24"/>
      <c r="CWI65" s="24"/>
      <c r="CWJ65" s="24"/>
      <c r="CWK65" s="24"/>
      <c r="CWL65" s="24"/>
      <c r="CWM65" s="24"/>
      <c r="CWN65" s="24"/>
      <c r="CWO65" s="24"/>
      <c r="CWP65" s="24"/>
      <c r="CWQ65" s="24"/>
      <c r="CWR65" s="24"/>
      <c r="CWS65" s="24"/>
      <c r="CWT65" s="24"/>
      <c r="CWU65" s="24"/>
      <c r="CWV65" s="24"/>
      <c r="CWW65" s="24"/>
      <c r="CWX65" s="24"/>
      <c r="CWY65" s="24"/>
      <c r="CWZ65" s="24"/>
      <c r="CXA65" s="24"/>
      <c r="CXB65" s="24"/>
      <c r="CXC65" s="24"/>
      <c r="CXD65" s="24"/>
      <c r="CXE65" s="24"/>
      <c r="CXF65" s="24"/>
      <c r="CXG65" s="24"/>
      <c r="CXH65" s="24"/>
      <c r="CXI65" s="24"/>
      <c r="CXJ65" s="24"/>
      <c r="CXK65" s="24"/>
      <c r="CXL65" s="24"/>
      <c r="CXM65" s="24"/>
      <c r="CXN65" s="24"/>
      <c r="CXO65" s="24"/>
      <c r="CXP65" s="24"/>
      <c r="CXQ65" s="24"/>
      <c r="CXR65" s="24"/>
      <c r="CXS65" s="24"/>
      <c r="CXT65" s="24"/>
      <c r="CXU65" s="24"/>
      <c r="CXV65" s="24"/>
      <c r="CXW65" s="24"/>
      <c r="CXX65" s="24"/>
      <c r="CXY65" s="24"/>
      <c r="CXZ65" s="24"/>
      <c r="CYA65" s="24"/>
      <c r="CYB65" s="24"/>
      <c r="CYC65" s="24"/>
      <c r="CYD65" s="24"/>
      <c r="CYE65" s="24"/>
      <c r="CYF65" s="24"/>
      <c r="CYG65" s="24"/>
      <c r="CYH65" s="24"/>
      <c r="CYI65" s="24"/>
      <c r="CYJ65" s="24"/>
      <c r="CYK65" s="24"/>
      <c r="CYL65" s="24"/>
      <c r="CYM65" s="24"/>
      <c r="CYN65" s="24"/>
      <c r="CYO65" s="24"/>
      <c r="CYP65" s="24"/>
      <c r="CYQ65" s="24"/>
      <c r="CYR65" s="24"/>
      <c r="CYS65" s="24"/>
      <c r="CYT65" s="24"/>
      <c r="CYU65" s="24"/>
      <c r="CYV65" s="24"/>
      <c r="CYW65" s="24"/>
      <c r="CYX65" s="24"/>
      <c r="CYY65" s="24"/>
      <c r="CYZ65" s="24"/>
      <c r="CZA65" s="24"/>
      <c r="CZB65" s="24"/>
      <c r="CZC65" s="24"/>
      <c r="CZD65" s="24"/>
      <c r="CZE65" s="24"/>
      <c r="CZF65" s="24"/>
      <c r="CZG65" s="24"/>
      <c r="CZH65" s="24"/>
      <c r="CZI65" s="24"/>
      <c r="CZJ65" s="24"/>
      <c r="CZK65" s="24"/>
      <c r="CZL65" s="24"/>
      <c r="CZM65" s="24"/>
      <c r="CZN65" s="24"/>
      <c r="CZO65" s="24"/>
      <c r="CZP65" s="24"/>
      <c r="CZQ65" s="24"/>
      <c r="CZR65" s="24"/>
      <c r="CZS65" s="24"/>
      <c r="CZT65" s="24"/>
      <c r="CZU65" s="24"/>
      <c r="CZV65" s="24"/>
      <c r="CZW65" s="24"/>
      <c r="CZX65" s="24"/>
      <c r="CZY65" s="24"/>
      <c r="CZZ65" s="24"/>
      <c r="DAA65" s="24"/>
      <c r="DAB65" s="24"/>
      <c r="DAC65" s="24"/>
      <c r="DAD65" s="24"/>
      <c r="DAE65" s="24"/>
      <c r="DAF65" s="24"/>
      <c r="DAG65" s="24"/>
      <c r="DAH65" s="24"/>
      <c r="DAI65" s="24"/>
      <c r="DAJ65" s="24"/>
      <c r="DAK65" s="24"/>
      <c r="DAL65" s="24"/>
      <c r="DAM65" s="24"/>
      <c r="DAN65" s="24"/>
      <c r="DAO65" s="24"/>
      <c r="DAP65" s="24"/>
      <c r="DAQ65" s="24"/>
      <c r="DAR65" s="24"/>
      <c r="DAS65" s="24"/>
      <c r="DAT65" s="24"/>
      <c r="DAU65" s="24"/>
      <c r="DAV65" s="24"/>
      <c r="DAW65" s="24"/>
      <c r="DAX65" s="24"/>
      <c r="DAY65" s="24"/>
      <c r="DAZ65" s="24"/>
      <c r="DBA65" s="24"/>
      <c r="DBB65" s="24"/>
      <c r="DBC65" s="24"/>
      <c r="DBD65" s="24"/>
      <c r="DBE65" s="24"/>
      <c r="DBF65" s="24"/>
      <c r="DBG65" s="24"/>
      <c r="DBH65" s="24"/>
      <c r="DBI65" s="24"/>
      <c r="DBJ65" s="24"/>
      <c r="DBK65" s="24"/>
      <c r="DBL65" s="24"/>
      <c r="DBM65" s="24"/>
      <c r="DBN65" s="24"/>
      <c r="DBO65" s="24"/>
      <c r="DBP65" s="24"/>
      <c r="DBQ65" s="24"/>
      <c r="DBR65" s="24"/>
      <c r="DBS65" s="24"/>
      <c r="DBT65" s="24"/>
      <c r="DBU65" s="24"/>
      <c r="DBV65" s="24"/>
      <c r="DBW65" s="24"/>
      <c r="DBX65" s="24"/>
      <c r="DBY65" s="24"/>
      <c r="DBZ65" s="24"/>
      <c r="DCA65" s="24"/>
      <c r="DCB65" s="24"/>
      <c r="DCC65" s="24"/>
      <c r="DCD65" s="24"/>
      <c r="DCE65" s="24"/>
      <c r="DCF65" s="24"/>
      <c r="DCG65" s="24"/>
      <c r="DCH65" s="24"/>
      <c r="DCI65" s="24"/>
      <c r="DCJ65" s="24"/>
      <c r="DCK65" s="24"/>
      <c r="DCL65" s="24"/>
      <c r="DCM65" s="24"/>
      <c r="DCN65" s="24"/>
      <c r="DCO65" s="24"/>
      <c r="DCP65" s="24"/>
      <c r="DCQ65" s="24"/>
      <c r="DCR65" s="24"/>
      <c r="DCS65" s="24"/>
      <c r="DCT65" s="24"/>
      <c r="DCU65" s="24"/>
      <c r="DCV65" s="24"/>
      <c r="DCW65" s="24"/>
      <c r="DCX65" s="24"/>
      <c r="DCY65" s="24"/>
      <c r="DCZ65" s="24"/>
      <c r="DDA65" s="24"/>
      <c r="DDB65" s="24"/>
      <c r="DDC65" s="24"/>
      <c r="DDD65" s="24"/>
      <c r="DDE65" s="24"/>
      <c r="DDF65" s="24"/>
      <c r="DDG65" s="24"/>
      <c r="DDH65" s="24"/>
      <c r="DDI65" s="24"/>
      <c r="DDJ65" s="24"/>
      <c r="DDK65" s="24"/>
      <c r="DDL65" s="24"/>
      <c r="DDM65" s="24"/>
      <c r="DDN65" s="24"/>
      <c r="DDO65" s="24"/>
      <c r="DDP65" s="24"/>
      <c r="DDQ65" s="24"/>
      <c r="DDR65" s="24"/>
      <c r="DDS65" s="24"/>
      <c r="DDT65" s="24"/>
      <c r="DDU65" s="24"/>
      <c r="DDV65" s="24"/>
      <c r="DDW65" s="24"/>
      <c r="DDX65" s="24"/>
      <c r="DDY65" s="24"/>
      <c r="DDZ65" s="24"/>
      <c r="DEA65" s="24"/>
      <c r="DEB65" s="24"/>
      <c r="DEC65" s="24"/>
      <c r="DED65" s="24"/>
      <c r="DEE65" s="24"/>
      <c r="DEF65" s="24"/>
      <c r="DEG65" s="24"/>
      <c r="DEH65" s="24"/>
      <c r="DEI65" s="24"/>
      <c r="DEJ65" s="24"/>
      <c r="DEK65" s="24"/>
      <c r="DEL65" s="24"/>
      <c r="DEM65" s="24"/>
      <c r="DEN65" s="24"/>
      <c r="DEO65" s="24"/>
      <c r="DEP65" s="24"/>
      <c r="DEQ65" s="24"/>
      <c r="DER65" s="24"/>
      <c r="DES65" s="24"/>
      <c r="DET65" s="24"/>
      <c r="DEU65" s="24"/>
      <c r="DEV65" s="24"/>
      <c r="DEW65" s="24"/>
      <c r="DEX65" s="24"/>
      <c r="DEY65" s="24"/>
      <c r="DEZ65" s="24"/>
      <c r="DFA65" s="24"/>
      <c r="DFB65" s="24"/>
      <c r="DFC65" s="24"/>
      <c r="DFD65" s="24"/>
      <c r="DFE65" s="24"/>
      <c r="DFF65" s="24"/>
      <c r="DFG65" s="24"/>
      <c r="DFH65" s="24"/>
      <c r="DFI65" s="24"/>
      <c r="DFJ65" s="24"/>
      <c r="DFK65" s="24"/>
      <c r="DFL65" s="24"/>
      <c r="DFM65" s="24"/>
      <c r="DFN65" s="24"/>
      <c r="DFO65" s="24"/>
      <c r="DFP65" s="24"/>
      <c r="DFQ65" s="24"/>
      <c r="DFR65" s="24"/>
      <c r="DFS65" s="24"/>
      <c r="DFT65" s="24"/>
      <c r="DFU65" s="24"/>
      <c r="DFV65" s="24"/>
      <c r="DFW65" s="24"/>
      <c r="DFX65" s="24"/>
      <c r="DFY65" s="24"/>
      <c r="DFZ65" s="24"/>
      <c r="DGA65" s="24"/>
      <c r="DGB65" s="24"/>
      <c r="DGC65" s="24"/>
      <c r="DGD65" s="24"/>
      <c r="DGE65" s="24"/>
      <c r="DGF65" s="24"/>
      <c r="DGG65" s="24"/>
      <c r="DGH65" s="24"/>
      <c r="DGI65" s="24"/>
      <c r="DGJ65" s="24"/>
      <c r="DGK65" s="24"/>
      <c r="DGL65" s="24"/>
      <c r="DGM65" s="24"/>
      <c r="DGN65" s="24"/>
      <c r="DGO65" s="24"/>
      <c r="DGP65" s="24"/>
      <c r="DGQ65" s="24"/>
      <c r="DGR65" s="24"/>
      <c r="DGS65" s="24"/>
      <c r="DGT65" s="24"/>
      <c r="DGU65" s="24"/>
      <c r="DGV65" s="24"/>
      <c r="DGW65" s="24"/>
      <c r="DGX65" s="24"/>
      <c r="DGY65" s="24"/>
      <c r="DGZ65" s="24"/>
      <c r="DHA65" s="24"/>
      <c r="DHB65" s="24"/>
      <c r="DHC65" s="24"/>
      <c r="DHD65" s="24"/>
      <c r="DHE65" s="24"/>
      <c r="DHF65" s="24"/>
      <c r="DHG65" s="24"/>
      <c r="DHH65" s="24"/>
      <c r="DHI65" s="24"/>
      <c r="DHJ65" s="24"/>
      <c r="DHK65" s="24"/>
      <c r="DHL65" s="24"/>
      <c r="DHM65" s="24"/>
      <c r="DHN65" s="24"/>
      <c r="DHO65" s="24"/>
      <c r="DHP65" s="24"/>
      <c r="DHQ65" s="24"/>
      <c r="DHR65" s="24"/>
      <c r="DHS65" s="24"/>
      <c r="DHT65" s="24"/>
      <c r="DHU65" s="24"/>
      <c r="DHV65" s="24"/>
      <c r="DHW65" s="24"/>
      <c r="DHX65" s="24"/>
      <c r="DHY65" s="24"/>
      <c r="DHZ65" s="24"/>
      <c r="DIA65" s="24"/>
      <c r="DIB65" s="24"/>
      <c r="DIC65" s="24"/>
      <c r="DID65" s="24"/>
      <c r="DIE65" s="24"/>
      <c r="DIF65" s="24"/>
      <c r="DIG65" s="24"/>
      <c r="DIH65" s="24"/>
      <c r="DII65" s="24"/>
      <c r="DIJ65" s="24"/>
      <c r="DIK65" s="24"/>
      <c r="DIL65" s="24"/>
      <c r="DIM65" s="24"/>
      <c r="DIN65" s="24"/>
      <c r="DIO65" s="24"/>
      <c r="DIP65" s="24"/>
      <c r="DIQ65" s="24"/>
      <c r="DIR65" s="24"/>
      <c r="DIS65" s="24"/>
      <c r="DIT65" s="24"/>
      <c r="DIU65" s="24"/>
      <c r="DIV65" s="24"/>
      <c r="DIW65" s="24"/>
      <c r="DIX65" s="24"/>
      <c r="DIY65" s="24"/>
      <c r="DIZ65" s="24"/>
      <c r="DJA65" s="24"/>
      <c r="DJB65" s="24"/>
      <c r="DJC65" s="24"/>
      <c r="DJD65" s="24"/>
      <c r="DJE65" s="24"/>
      <c r="DJF65" s="24"/>
      <c r="DJG65" s="24"/>
      <c r="DJH65" s="24"/>
      <c r="DJI65" s="24"/>
      <c r="DJJ65" s="24"/>
      <c r="DJK65" s="24"/>
      <c r="DJL65" s="24"/>
      <c r="DJM65" s="24"/>
      <c r="DJN65" s="24"/>
      <c r="DJO65" s="24"/>
      <c r="DJP65" s="24"/>
      <c r="DJQ65" s="24"/>
      <c r="DJR65" s="24"/>
      <c r="DJS65" s="24"/>
      <c r="DJT65" s="24"/>
      <c r="DJU65" s="24"/>
      <c r="DJV65" s="24"/>
      <c r="DJW65" s="24"/>
      <c r="DJX65" s="24"/>
      <c r="DJY65" s="24"/>
      <c r="DJZ65" s="24"/>
      <c r="DKA65" s="24"/>
      <c r="DKB65" s="24"/>
      <c r="DKC65" s="24"/>
      <c r="DKD65" s="24"/>
      <c r="DKE65" s="24"/>
      <c r="DKF65" s="24"/>
      <c r="DKG65" s="24"/>
      <c r="DKH65" s="24"/>
      <c r="DKI65" s="24"/>
      <c r="DKJ65" s="24"/>
      <c r="DKK65" s="24"/>
      <c r="DKL65" s="24"/>
      <c r="DKM65" s="24"/>
      <c r="DKN65" s="24"/>
      <c r="DKO65" s="24"/>
      <c r="DKP65" s="24"/>
      <c r="DKQ65" s="24"/>
      <c r="DKR65" s="24"/>
      <c r="DKS65" s="24"/>
      <c r="DKT65" s="24"/>
      <c r="DKU65" s="24"/>
      <c r="DKV65" s="24"/>
      <c r="DKW65" s="24"/>
      <c r="DKX65" s="24"/>
      <c r="DKY65" s="24"/>
      <c r="DKZ65" s="24"/>
      <c r="DLA65" s="24"/>
      <c r="DLB65" s="24"/>
      <c r="DLC65" s="24"/>
      <c r="DLD65" s="24"/>
      <c r="DLE65" s="24"/>
      <c r="DLF65" s="24"/>
      <c r="DLG65" s="24"/>
      <c r="DLH65" s="24"/>
      <c r="DLI65" s="24"/>
      <c r="DLJ65" s="24"/>
      <c r="DLK65" s="24"/>
      <c r="DLL65" s="24"/>
      <c r="DLM65" s="24"/>
      <c r="DLN65" s="24"/>
      <c r="DLO65" s="24"/>
      <c r="DLP65" s="24"/>
      <c r="DLQ65" s="24"/>
      <c r="DLR65" s="24"/>
      <c r="DLS65" s="24"/>
      <c r="DLT65" s="24"/>
      <c r="DLU65" s="24"/>
      <c r="DLV65" s="24"/>
      <c r="DLW65" s="24"/>
      <c r="DLX65" s="24"/>
      <c r="DLY65" s="24"/>
      <c r="DLZ65" s="24"/>
      <c r="DMA65" s="24"/>
      <c r="DMB65" s="24"/>
      <c r="DMC65" s="24"/>
      <c r="DMD65" s="24"/>
      <c r="DME65" s="24"/>
      <c r="DMF65" s="24"/>
      <c r="DMG65" s="24"/>
      <c r="DMH65" s="24"/>
      <c r="DMI65" s="24"/>
      <c r="DMJ65" s="24"/>
      <c r="DMK65" s="24"/>
      <c r="DML65" s="24"/>
      <c r="DMM65" s="24"/>
      <c r="DMN65" s="24"/>
      <c r="DMO65" s="24"/>
      <c r="DMP65" s="24"/>
      <c r="DMQ65" s="24"/>
      <c r="DMR65" s="24"/>
      <c r="DMS65" s="24"/>
      <c r="DMT65" s="24"/>
      <c r="DMU65" s="24"/>
      <c r="DMV65" s="24"/>
      <c r="DMW65" s="24"/>
      <c r="DMX65" s="24"/>
      <c r="DMY65" s="24"/>
      <c r="DMZ65" s="24"/>
      <c r="DNA65" s="24"/>
      <c r="DNB65" s="24"/>
      <c r="DNC65" s="24"/>
      <c r="DND65" s="24"/>
      <c r="DNE65" s="24"/>
      <c r="DNF65" s="24"/>
      <c r="DNG65" s="24"/>
      <c r="DNH65" s="24"/>
      <c r="DNI65" s="24"/>
      <c r="DNJ65" s="24"/>
      <c r="DNK65" s="24"/>
      <c r="DNL65" s="24"/>
      <c r="DNM65" s="24"/>
      <c r="DNN65" s="24"/>
      <c r="DNO65" s="24"/>
      <c r="DNP65" s="24"/>
      <c r="DNQ65" s="24"/>
      <c r="DNR65" s="24"/>
      <c r="DNS65" s="24"/>
      <c r="DNT65" s="24"/>
      <c r="DNU65" s="24"/>
      <c r="DNV65" s="24"/>
      <c r="DNW65" s="24"/>
      <c r="DNX65" s="24"/>
      <c r="DNY65" s="24"/>
      <c r="DNZ65" s="24"/>
      <c r="DOA65" s="24"/>
      <c r="DOB65" s="24"/>
      <c r="DOC65" s="24"/>
      <c r="DOD65" s="24"/>
      <c r="DOE65" s="24"/>
      <c r="DOF65" s="24"/>
      <c r="DOG65" s="24"/>
      <c r="DOH65" s="24"/>
      <c r="DOI65" s="24"/>
      <c r="DOJ65" s="24"/>
      <c r="DOK65" s="24"/>
      <c r="DOL65" s="24"/>
      <c r="DOM65" s="24"/>
      <c r="DON65" s="24"/>
      <c r="DOO65" s="24"/>
      <c r="DOP65" s="24"/>
      <c r="DOQ65" s="24"/>
      <c r="DOR65" s="24"/>
      <c r="DOS65" s="24"/>
      <c r="DOT65" s="24"/>
      <c r="DOU65" s="24"/>
      <c r="DOV65" s="24"/>
      <c r="DOW65" s="24"/>
      <c r="DOX65" s="24"/>
      <c r="DOY65" s="24"/>
      <c r="DOZ65" s="24"/>
      <c r="DPA65" s="24"/>
      <c r="DPB65" s="24"/>
      <c r="DPC65" s="24"/>
      <c r="DPD65" s="24"/>
      <c r="DPE65" s="24"/>
      <c r="DPF65" s="24"/>
      <c r="DPG65" s="24"/>
      <c r="DPH65" s="24"/>
      <c r="DPI65" s="24"/>
      <c r="DPJ65" s="24"/>
      <c r="DPK65" s="24"/>
      <c r="DPL65" s="24"/>
      <c r="DPM65" s="24"/>
      <c r="DPN65" s="24"/>
      <c r="DPO65" s="24"/>
      <c r="DPP65" s="24"/>
      <c r="DPQ65" s="24"/>
      <c r="DPR65" s="24"/>
      <c r="DPS65" s="24"/>
      <c r="DPT65" s="24"/>
      <c r="DPU65" s="24"/>
      <c r="DPV65" s="24"/>
      <c r="DPW65" s="24"/>
      <c r="DPX65" s="24"/>
      <c r="DPY65" s="24"/>
      <c r="DPZ65" s="24"/>
      <c r="DQA65" s="24"/>
      <c r="DQB65" s="24"/>
      <c r="DQC65" s="24"/>
      <c r="DQD65" s="24"/>
      <c r="DQE65" s="24"/>
      <c r="DQF65" s="24"/>
      <c r="DQG65" s="24"/>
      <c r="DQH65" s="24"/>
      <c r="DQI65" s="24"/>
      <c r="DQJ65" s="24"/>
      <c r="DQK65" s="24"/>
      <c r="DQL65" s="24"/>
      <c r="DQM65" s="24"/>
      <c r="DQN65" s="24"/>
      <c r="DQO65" s="24"/>
      <c r="DQP65" s="24"/>
      <c r="DQQ65" s="24"/>
      <c r="DQR65" s="24"/>
      <c r="DQS65" s="24"/>
      <c r="DQT65" s="24"/>
      <c r="DQU65" s="24"/>
      <c r="DQV65" s="24"/>
      <c r="DQW65" s="24"/>
      <c r="DQX65" s="24"/>
      <c r="DQY65" s="24"/>
      <c r="DQZ65" s="24"/>
      <c r="DRA65" s="24"/>
      <c r="DRB65" s="24"/>
      <c r="DRC65" s="24"/>
      <c r="DRD65" s="24"/>
      <c r="DRE65" s="24"/>
      <c r="DRF65" s="24"/>
      <c r="DRG65" s="24"/>
      <c r="DRH65" s="24"/>
      <c r="DRI65" s="24"/>
      <c r="DRJ65" s="24"/>
      <c r="DRK65" s="24"/>
      <c r="DRL65" s="24"/>
      <c r="DRM65" s="24"/>
      <c r="DRN65" s="24"/>
      <c r="DRO65" s="24"/>
      <c r="DRP65" s="24"/>
      <c r="DRQ65" s="24"/>
      <c r="DRR65" s="24"/>
      <c r="DRS65" s="24"/>
      <c r="DRT65" s="24"/>
      <c r="DRU65" s="24"/>
      <c r="DRV65" s="24"/>
      <c r="DRW65" s="24"/>
      <c r="DRX65" s="24"/>
      <c r="DRY65" s="24"/>
      <c r="DRZ65" s="24"/>
      <c r="DSA65" s="24"/>
      <c r="DSB65" s="24"/>
      <c r="DSC65" s="24"/>
      <c r="DSD65" s="24"/>
      <c r="DSE65" s="24"/>
      <c r="DSF65" s="24"/>
      <c r="DSG65" s="24"/>
      <c r="DSH65" s="24"/>
      <c r="DSI65" s="24"/>
      <c r="DSJ65" s="24"/>
      <c r="DSK65" s="24"/>
      <c r="DSL65" s="24"/>
      <c r="DSM65" s="24"/>
      <c r="DSN65" s="24"/>
      <c r="DSO65" s="24"/>
      <c r="DSP65" s="24"/>
      <c r="DSQ65" s="24"/>
      <c r="DSR65" s="24"/>
      <c r="DSS65" s="24"/>
      <c r="DST65" s="24"/>
      <c r="DSU65" s="24"/>
      <c r="DSV65" s="24"/>
      <c r="DSW65" s="24"/>
      <c r="DSX65" s="24"/>
      <c r="DSY65" s="24"/>
      <c r="DSZ65" s="24"/>
      <c r="DTA65" s="24"/>
      <c r="DTB65" s="24"/>
      <c r="DTC65" s="24"/>
      <c r="DTD65" s="24"/>
      <c r="DTE65" s="24"/>
      <c r="DTF65" s="24"/>
      <c r="DTG65" s="24"/>
      <c r="DTH65" s="24"/>
      <c r="DTI65" s="24"/>
      <c r="DTJ65" s="24"/>
      <c r="DTK65" s="24"/>
      <c r="DTL65" s="24"/>
      <c r="DTM65" s="24"/>
      <c r="DTN65" s="24"/>
      <c r="DTO65" s="24"/>
      <c r="DTP65" s="24"/>
      <c r="DTQ65" s="24"/>
      <c r="DTR65" s="24"/>
      <c r="DTS65" s="24"/>
      <c r="DTT65" s="24"/>
      <c r="DTU65" s="24"/>
      <c r="DTV65" s="24"/>
      <c r="DTW65" s="24"/>
      <c r="DTX65" s="24"/>
      <c r="DTY65" s="24"/>
      <c r="DTZ65" s="24"/>
      <c r="DUA65" s="24"/>
      <c r="DUB65" s="24"/>
      <c r="DUC65" s="24"/>
      <c r="DUD65" s="24"/>
      <c r="DUE65" s="24"/>
      <c r="DUF65" s="24"/>
      <c r="DUG65" s="24"/>
      <c r="DUH65" s="24"/>
      <c r="DUI65" s="24"/>
      <c r="DUJ65" s="24"/>
      <c r="DUK65" s="24"/>
      <c r="DUL65" s="24"/>
      <c r="DUM65" s="24"/>
      <c r="DUN65" s="24"/>
      <c r="DUO65" s="24"/>
      <c r="DUP65" s="24"/>
      <c r="DUQ65" s="24"/>
      <c r="DUR65" s="24"/>
      <c r="DUS65" s="24"/>
      <c r="DUT65" s="24"/>
      <c r="DUU65" s="24"/>
      <c r="DUV65" s="24"/>
      <c r="DUW65" s="24"/>
      <c r="DUX65" s="24"/>
      <c r="DUY65" s="24"/>
      <c r="DUZ65" s="24"/>
      <c r="DVA65" s="24"/>
      <c r="DVB65" s="24"/>
      <c r="DVC65" s="24"/>
      <c r="DVD65" s="24"/>
      <c r="DVE65" s="24"/>
      <c r="DVF65" s="24"/>
      <c r="DVG65" s="24"/>
      <c r="DVH65" s="24"/>
      <c r="DVI65" s="24"/>
      <c r="DVJ65" s="24"/>
      <c r="DVK65" s="24"/>
      <c r="DVL65" s="24"/>
      <c r="DVM65" s="24"/>
      <c r="DVN65" s="24"/>
      <c r="DVO65" s="24"/>
      <c r="DVP65" s="24"/>
      <c r="DVQ65" s="24"/>
      <c r="DVR65" s="24"/>
      <c r="DVS65" s="24"/>
      <c r="DVT65" s="24"/>
      <c r="DVU65" s="24"/>
      <c r="DVV65" s="24"/>
      <c r="DVW65" s="24"/>
      <c r="DVX65" s="24"/>
      <c r="DVY65" s="24"/>
      <c r="DVZ65" s="24"/>
      <c r="DWA65" s="24"/>
      <c r="DWB65" s="24"/>
      <c r="DWC65" s="24"/>
      <c r="DWD65" s="24"/>
      <c r="DWE65" s="24"/>
      <c r="DWF65" s="24"/>
      <c r="DWG65" s="24"/>
      <c r="DWH65" s="24"/>
      <c r="DWI65" s="24"/>
      <c r="DWJ65" s="24"/>
      <c r="DWK65" s="24"/>
      <c r="DWL65" s="24"/>
      <c r="DWM65" s="24"/>
      <c r="DWN65" s="24"/>
      <c r="DWO65" s="24"/>
      <c r="DWP65" s="24"/>
      <c r="DWQ65" s="24"/>
      <c r="DWR65" s="24"/>
      <c r="DWS65" s="24"/>
      <c r="DWT65" s="24"/>
      <c r="DWU65" s="24"/>
      <c r="DWV65" s="24"/>
      <c r="DWW65" s="24"/>
      <c r="DWX65" s="24"/>
      <c r="DWY65" s="24"/>
      <c r="DWZ65" s="24"/>
      <c r="DXA65" s="24"/>
      <c r="DXB65" s="24"/>
      <c r="DXC65" s="24"/>
      <c r="DXD65" s="24"/>
      <c r="DXE65" s="24"/>
      <c r="DXF65" s="24"/>
      <c r="DXG65" s="24"/>
      <c r="DXH65" s="24"/>
      <c r="DXI65" s="24"/>
      <c r="DXJ65" s="24"/>
      <c r="DXK65" s="24"/>
      <c r="DXL65" s="24"/>
      <c r="DXM65" s="24"/>
      <c r="DXN65" s="24"/>
      <c r="DXO65" s="24"/>
      <c r="DXP65" s="24"/>
      <c r="DXQ65" s="24"/>
      <c r="DXR65" s="24"/>
      <c r="DXS65" s="24"/>
      <c r="DXT65" s="24"/>
      <c r="DXU65" s="24"/>
      <c r="DXV65" s="24"/>
      <c r="DXW65" s="24"/>
      <c r="DXX65" s="24"/>
      <c r="DXY65" s="24"/>
      <c r="DXZ65" s="24"/>
      <c r="DYA65" s="24"/>
      <c r="DYB65" s="24"/>
      <c r="DYC65" s="24"/>
      <c r="DYD65" s="24"/>
      <c r="DYE65" s="24"/>
      <c r="DYF65" s="24"/>
      <c r="DYG65" s="24"/>
      <c r="DYH65" s="24"/>
      <c r="DYI65" s="24"/>
      <c r="DYJ65" s="24"/>
      <c r="DYK65" s="24"/>
      <c r="DYL65" s="24"/>
      <c r="DYM65" s="24"/>
      <c r="DYN65" s="24"/>
      <c r="DYO65" s="24"/>
      <c r="DYP65" s="24"/>
      <c r="DYQ65" s="24"/>
      <c r="DYR65" s="24"/>
      <c r="DYS65" s="24"/>
      <c r="DYT65" s="24"/>
      <c r="DYU65" s="24"/>
      <c r="DYV65" s="24"/>
      <c r="DYW65" s="24"/>
      <c r="DYX65" s="24"/>
      <c r="DYY65" s="24"/>
      <c r="DYZ65" s="24"/>
      <c r="DZA65" s="24"/>
      <c r="DZB65" s="24"/>
      <c r="DZC65" s="24"/>
      <c r="DZD65" s="24"/>
      <c r="DZE65" s="24"/>
      <c r="DZF65" s="24"/>
      <c r="DZG65" s="24"/>
      <c r="DZH65" s="24"/>
      <c r="DZI65" s="24"/>
      <c r="DZJ65" s="24"/>
      <c r="DZK65" s="24"/>
      <c r="DZL65" s="24"/>
      <c r="DZM65" s="24"/>
      <c r="DZN65" s="24"/>
      <c r="DZO65" s="24"/>
      <c r="DZP65" s="24"/>
      <c r="DZQ65" s="24"/>
      <c r="DZR65" s="24"/>
      <c r="DZS65" s="24"/>
      <c r="DZT65" s="24"/>
      <c r="DZU65" s="24"/>
      <c r="DZV65" s="24"/>
      <c r="DZW65" s="24"/>
      <c r="DZX65" s="24"/>
      <c r="DZY65" s="24"/>
      <c r="DZZ65" s="24"/>
      <c r="EAA65" s="24"/>
      <c r="EAB65" s="24"/>
      <c r="EAC65" s="24"/>
      <c r="EAD65" s="24"/>
      <c r="EAE65" s="24"/>
      <c r="EAF65" s="24"/>
      <c r="EAG65" s="24"/>
      <c r="EAH65" s="24"/>
      <c r="EAI65" s="24"/>
      <c r="EAJ65" s="24"/>
      <c r="EAK65" s="24"/>
      <c r="EAL65" s="24"/>
      <c r="EAM65" s="24"/>
      <c r="EAN65" s="24"/>
      <c r="EAO65" s="24"/>
      <c r="EAP65" s="24"/>
      <c r="EAQ65" s="24"/>
      <c r="EAR65" s="24"/>
      <c r="EAS65" s="24"/>
      <c r="EAT65" s="24"/>
      <c r="EAU65" s="24"/>
      <c r="EAV65" s="24"/>
      <c r="EAW65" s="24"/>
      <c r="EAX65" s="24"/>
      <c r="EAY65" s="24"/>
      <c r="EAZ65" s="24"/>
      <c r="EBA65" s="24"/>
      <c r="EBB65" s="24"/>
      <c r="EBC65" s="24"/>
      <c r="EBD65" s="24"/>
      <c r="EBE65" s="24"/>
      <c r="EBF65" s="24"/>
      <c r="EBG65" s="24"/>
      <c r="EBH65" s="24"/>
      <c r="EBI65" s="24"/>
      <c r="EBJ65" s="24"/>
      <c r="EBK65" s="24"/>
      <c r="EBL65" s="24"/>
      <c r="EBM65" s="24"/>
      <c r="EBN65" s="24"/>
      <c r="EBO65" s="24"/>
      <c r="EBP65" s="24"/>
      <c r="EBQ65" s="24"/>
      <c r="EBR65" s="24"/>
      <c r="EBS65" s="24"/>
      <c r="EBT65" s="24"/>
      <c r="EBU65" s="24"/>
      <c r="EBV65" s="24"/>
      <c r="EBW65" s="24"/>
      <c r="EBX65" s="24"/>
      <c r="EBY65" s="24"/>
      <c r="EBZ65" s="24"/>
      <c r="ECA65" s="24"/>
      <c r="ECB65" s="24"/>
      <c r="ECC65" s="24"/>
      <c r="ECD65" s="24"/>
      <c r="ECE65" s="24"/>
      <c r="ECF65" s="24"/>
      <c r="ECG65" s="24"/>
      <c r="ECH65" s="24"/>
      <c r="ECI65" s="24"/>
      <c r="ECJ65" s="24"/>
      <c r="ECK65" s="24"/>
      <c r="ECL65" s="24"/>
      <c r="ECM65" s="24"/>
      <c r="ECN65" s="24"/>
      <c r="ECO65" s="24"/>
      <c r="ECP65" s="24"/>
      <c r="ECQ65" s="24"/>
      <c r="ECR65" s="24"/>
      <c r="ECS65" s="24"/>
      <c r="ECT65" s="24"/>
      <c r="ECU65" s="24"/>
      <c r="ECV65" s="24"/>
      <c r="ECW65" s="24"/>
      <c r="ECX65" s="24"/>
      <c r="ECY65" s="24"/>
      <c r="ECZ65" s="24"/>
      <c r="EDA65" s="24"/>
      <c r="EDB65" s="24"/>
      <c r="EDC65" s="24"/>
      <c r="EDD65" s="24"/>
      <c r="EDE65" s="24"/>
      <c r="EDF65" s="24"/>
      <c r="EDG65" s="24"/>
      <c r="EDH65" s="24"/>
      <c r="EDI65" s="24"/>
      <c r="EDJ65" s="24"/>
      <c r="EDK65" s="24"/>
      <c r="EDL65" s="24"/>
      <c r="EDM65" s="24"/>
      <c r="EDN65" s="24"/>
      <c r="EDO65" s="24"/>
      <c r="EDP65" s="24"/>
      <c r="EDQ65" s="24"/>
      <c r="EDR65" s="24"/>
      <c r="EDS65" s="24"/>
      <c r="EDT65" s="24"/>
      <c r="EDU65" s="24"/>
      <c r="EDV65" s="24"/>
      <c r="EDW65" s="24"/>
      <c r="EDX65" s="24"/>
      <c r="EDY65" s="24"/>
      <c r="EDZ65" s="24"/>
      <c r="EEA65" s="24"/>
      <c r="EEB65" s="24"/>
      <c r="EEC65" s="24"/>
      <c r="EED65" s="24"/>
      <c r="EEE65" s="24"/>
      <c r="EEF65" s="24"/>
      <c r="EEG65" s="24"/>
      <c r="EEH65" s="24"/>
      <c r="EEI65" s="24"/>
      <c r="EEJ65" s="24"/>
      <c r="EEK65" s="24"/>
      <c r="EEL65" s="24"/>
      <c r="EEM65" s="24"/>
      <c r="EEN65" s="24"/>
      <c r="EEO65" s="24"/>
      <c r="EEP65" s="24"/>
      <c r="EEQ65" s="24"/>
      <c r="EER65" s="24"/>
      <c r="EES65" s="24"/>
      <c r="EET65" s="24"/>
      <c r="EEU65" s="24"/>
      <c r="EEV65" s="24"/>
      <c r="EEW65" s="24"/>
      <c r="EEX65" s="24"/>
      <c r="EEY65" s="24"/>
      <c r="EEZ65" s="24"/>
      <c r="EFA65" s="24"/>
      <c r="EFB65" s="24"/>
      <c r="EFC65" s="24"/>
      <c r="EFD65" s="24"/>
      <c r="EFE65" s="24"/>
      <c r="EFF65" s="24"/>
    </row>
    <row r="66" spans="2:3542" ht="60.6" customHeight="1" x14ac:dyDescent="0.3">
      <c r="B66" s="533" t="s">
        <v>213</v>
      </c>
      <c r="C66" s="578" t="s">
        <v>248</v>
      </c>
      <c r="D66" s="579"/>
      <c r="E66" s="578" t="s">
        <v>243</v>
      </c>
      <c r="F66" s="579"/>
      <c r="G66" s="48" t="s">
        <v>249</v>
      </c>
    </row>
    <row r="67" spans="2:3542" ht="14.45" customHeight="1" x14ac:dyDescent="0.3">
      <c r="B67" s="511" t="s">
        <v>222</v>
      </c>
      <c r="C67" s="616">
        <v>44.656427067395498</v>
      </c>
      <c r="D67" s="617"/>
      <c r="E67" s="616">
        <v>34546187.544772655</v>
      </c>
      <c r="F67" s="617"/>
      <c r="G67" s="525">
        <f t="shared" ref="G67:G73" si="12">IFERROR(E67/C67,"-")</f>
        <v>773599.45283207577</v>
      </c>
    </row>
    <row r="68" spans="2:3542" ht="14.45" customHeight="1" x14ac:dyDescent="0.3">
      <c r="B68" s="511" t="s">
        <v>227</v>
      </c>
      <c r="C68" s="620">
        <v>0</v>
      </c>
      <c r="D68" s="621"/>
      <c r="E68" s="620">
        <v>0</v>
      </c>
      <c r="F68" s="621"/>
      <c r="G68" s="525" t="str">
        <f t="shared" si="12"/>
        <v>-</v>
      </c>
    </row>
    <row r="69" spans="2:3542" ht="14.45" customHeight="1" x14ac:dyDescent="0.3">
      <c r="B69" s="511" t="s">
        <v>229</v>
      </c>
      <c r="C69" s="620">
        <f>SUM(C70:D71)</f>
        <v>84.315714769904162</v>
      </c>
      <c r="D69" s="621"/>
      <c r="E69" s="620">
        <f>SUM(E70:F71)</f>
        <v>48219856.516840436</v>
      </c>
      <c r="F69" s="621"/>
      <c r="G69" s="525">
        <f t="shared" si="12"/>
        <v>571896.43292986869</v>
      </c>
    </row>
    <row r="70" spans="2:3542" ht="14.45" customHeight="1" x14ac:dyDescent="0.3">
      <c r="B70" s="544" t="s">
        <v>230</v>
      </c>
      <c r="C70" s="618">
        <v>9.4514148709037826</v>
      </c>
      <c r="D70" s="619"/>
      <c r="E70" s="618">
        <v>2735861.4070702982</v>
      </c>
      <c r="F70" s="619"/>
      <c r="G70" s="536">
        <f t="shared" si="12"/>
        <v>289465.80426732276</v>
      </c>
    </row>
    <row r="71" spans="2:3542" ht="14.45" customHeight="1" x14ac:dyDescent="0.3">
      <c r="B71" s="544" t="s">
        <v>231</v>
      </c>
      <c r="C71" s="618">
        <v>74.864299899000372</v>
      </c>
      <c r="D71" s="619"/>
      <c r="E71" s="618">
        <v>45483995.109770134</v>
      </c>
      <c r="F71" s="619"/>
      <c r="G71" s="536">
        <f t="shared" si="12"/>
        <v>607552.53399995342</v>
      </c>
    </row>
    <row r="72" spans="2:3542" ht="14.45" customHeight="1" x14ac:dyDescent="0.3">
      <c r="B72" s="511" t="s">
        <v>232</v>
      </c>
      <c r="C72" s="620">
        <v>2.6930176860336745</v>
      </c>
      <c r="D72" s="621"/>
      <c r="E72" s="620">
        <v>1940633.1833869084</v>
      </c>
      <c r="F72" s="621"/>
      <c r="G72" s="525">
        <f t="shared" si="12"/>
        <v>720616.57576601673</v>
      </c>
    </row>
    <row r="73" spans="2:3542" ht="14.45" customHeight="1" x14ac:dyDescent="0.3">
      <c r="B73" s="543" t="s">
        <v>233</v>
      </c>
      <c r="C73" s="622">
        <f>C67+C68+C69+C72</f>
        <v>131.66515952333333</v>
      </c>
      <c r="D73" s="623"/>
      <c r="E73" s="622">
        <f>E67+E68+E69+E72</f>
        <v>84706677.24499999</v>
      </c>
      <c r="F73" s="623"/>
      <c r="G73" s="540">
        <f t="shared" si="12"/>
        <v>643349.21669227548</v>
      </c>
    </row>
    <row r="74" spans="2:3542" s="526" customFormat="1" ht="17.25" customHeight="1" x14ac:dyDescent="0.3">
      <c r="B74" s="611" t="s">
        <v>250</v>
      </c>
      <c r="C74" s="611"/>
      <c r="D74" s="611"/>
      <c r="E74" s="611"/>
      <c r="F74" s="611"/>
      <c r="G74" s="611"/>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c r="LX74" s="24"/>
      <c r="LY74" s="24"/>
      <c r="LZ74" s="24"/>
      <c r="MA74" s="24"/>
      <c r="MB74" s="24"/>
      <c r="MC74" s="24"/>
      <c r="MD74" s="24"/>
      <c r="ME74" s="24"/>
      <c r="MF74" s="24"/>
      <c r="MG74" s="24"/>
      <c r="MH74" s="24"/>
      <c r="MI74" s="24"/>
      <c r="MJ74" s="24"/>
      <c r="MK74" s="24"/>
      <c r="ML74" s="24"/>
      <c r="MM74" s="24"/>
      <c r="MN74" s="24"/>
      <c r="MO74" s="24"/>
      <c r="MP74" s="24"/>
      <c r="MQ74" s="24"/>
      <c r="MR74" s="24"/>
      <c r="MS74" s="24"/>
      <c r="MT74" s="24"/>
      <c r="MU74" s="24"/>
      <c r="MV74" s="24"/>
      <c r="MW74" s="24"/>
      <c r="MX74" s="24"/>
      <c r="MY74" s="24"/>
      <c r="MZ74" s="24"/>
      <c r="NA74" s="24"/>
      <c r="NB74" s="24"/>
      <c r="NC74" s="24"/>
      <c r="ND74" s="24"/>
      <c r="NE74" s="24"/>
      <c r="NF74" s="24"/>
      <c r="NG74" s="24"/>
      <c r="NH74" s="24"/>
      <c r="NI74" s="24"/>
      <c r="NJ74" s="24"/>
      <c r="NK74" s="24"/>
      <c r="NL74" s="24"/>
      <c r="NM74" s="24"/>
      <c r="NN74" s="24"/>
      <c r="NO74" s="24"/>
      <c r="NP74" s="24"/>
      <c r="NQ74" s="24"/>
      <c r="NR74" s="24"/>
      <c r="NS74" s="24"/>
      <c r="NT74" s="24"/>
      <c r="NU74" s="24"/>
      <c r="NV74" s="24"/>
      <c r="NW74" s="24"/>
      <c r="NX74" s="24"/>
      <c r="NY74" s="24"/>
      <c r="NZ74" s="24"/>
      <c r="OA74" s="24"/>
      <c r="OB74" s="24"/>
      <c r="OC74" s="24"/>
      <c r="OD74" s="24"/>
      <c r="OE74" s="24"/>
      <c r="OF74" s="24"/>
      <c r="OG74" s="24"/>
      <c r="OH74" s="24"/>
      <c r="OI74" s="24"/>
      <c r="OJ74" s="24"/>
      <c r="OK74" s="24"/>
      <c r="OL74" s="24"/>
      <c r="OM74" s="24"/>
      <c r="ON74" s="24"/>
      <c r="OO74" s="24"/>
      <c r="OP74" s="24"/>
      <c r="OQ74" s="24"/>
      <c r="OR74" s="24"/>
      <c r="OS74" s="24"/>
      <c r="OT74" s="24"/>
      <c r="OU74" s="24"/>
      <c r="OV74" s="24"/>
      <c r="OW74" s="24"/>
      <c r="OX74" s="24"/>
      <c r="OY74" s="24"/>
      <c r="OZ74" s="24"/>
      <c r="PA74" s="24"/>
      <c r="PB74" s="24"/>
      <c r="PC74" s="24"/>
      <c r="PD74" s="24"/>
      <c r="PE74" s="24"/>
      <c r="PF74" s="24"/>
      <c r="PG74" s="24"/>
      <c r="PH74" s="24"/>
      <c r="PI74" s="24"/>
      <c r="PJ74" s="24"/>
      <c r="PK74" s="24"/>
      <c r="PL74" s="24"/>
      <c r="PM74" s="24"/>
      <c r="PN74" s="24"/>
      <c r="PO74" s="24"/>
      <c r="PP74" s="24"/>
      <c r="PQ74" s="24"/>
      <c r="PR74" s="24"/>
      <c r="PS74" s="24"/>
      <c r="PT74" s="24"/>
      <c r="PU74" s="24"/>
      <c r="PV74" s="24"/>
      <c r="PW74" s="24"/>
      <c r="PX74" s="24"/>
      <c r="PY74" s="24"/>
      <c r="PZ74" s="24"/>
      <c r="QA74" s="24"/>
      <c r="QB74" s="24"/>
      <c r="QC74" s="24"/>
      <c r="QD74" s="24"/>
      <c r="QE74" s="24"/>
      <c r="QF74" s="24"/>
      <c r="QG74" s="24"/>
      <c r="QH74" s="24"/>
      <c r="QI74" s="24"/>
      <c r="QJ74" s="24"/>
      <c r="QK74" s="24"/>
      <c r="QL74" s="24"/>
      <c r="QM74" s="24"/>
      <c r="QN74" s="24"/>
      <c r="QO74" s="24"/>
      <c r="QP74" s="24"/>
      <c r="QQ74" s="24"/>
      <c r="QR74" s="24"/>
      <c r="QS74" s="24"/>
      <c r="QT74" s="24"/>
      <c r="QU74" s="24"/>
      <c r="QV74" s="24"/>
      <c r="QW74" s="24"/>
      <c r="QX74" s="24"/>
      <c r="QY74" s="24"/>
      <c r="QZ74" s="24"/>
      <c r="RA74" s="24"/>
      <c r="RB74" s="24"/>
      <c r="RC74" s="24"/>
      <c r="RD74" s="24"/>
      <c r="RE74" s="24"/>
      <c r="RF74" s="24"/>
      <c r="RG74" s="24"/>
      <c r="RH74" s="24"/>
      <c r="RI74" s="24"/>
      <c r="RJ74" s="24"/>
      <c r="RK74" s="24"/>
      <c r="RL74" s="24"/>
      <c r="RM74" s="24"/>
      <c r="RN74" s="24"/>
      <c r="RO74" s="24"/>
      <c r="RP74" s="24"/>
      <c r="RQ74" s="24"/>
      <c r="RR74" s="24"/>
      <c r="RS74" s="24"/>
      <c r="RT74" s="24"/>
      <c r="RU74" s="24"/>
      <c r="RV74" s="24"/>
      <c r="RW74" s="24"/>
      <c r="RX74" s="24"/>
      <c r="RY74" s="24"/>
      <c r="RZ74" s="24"/>
      <c r="SA74" s="24"/>
      <c r="SB74" s="24"/>
      <c r="SC74" s="24"/>
      <c r="SD74" s="24"/>
      <c r="SE74" s="24"/>
      <c r="SF74" s="24"/>
      <c r="SG74" s="24"/>
      <c r="SH74" s="24"/>
      <c r="SI74" s="24"/>
      <c r="SJ74" s="24"/>
      <c r="SK74" s="24"/>
      <c r="SL74" s="24"/>
      <c r="SM74" s="24"/>
      <c r="SN74" s="24"/>
      <c r="SO74" s="24"/>
      <c r="SP74" s="24"/>
      <c r="SQ74" s="24"/>
      <c r="SR74" s="24"/>
      <c r="SS74" s="24"/>
      <c r="ST74" s="24"/>
      <c r="SU74" s="24"/>
      <c r="SV74" s="24"/>
      <c r="SW74" s="24"/>
      <c r="SX74" s="24"/>
      <c r="SY74" s="24"/>
      <c r="SZ74" s="24"/>
      <c r="TA74" s="24"/>
      <c r="TB74" s="24"/>
      <c r="TC74" s="24"/>
      <c r="TD74" s="24"/>
      <c r="TE74" s="24"/>
      <c r="TF74" s="24"/>
      <c r="TG74" s="24"/>
      <c r="TH74" s="24"/>
      <c r="TI74" s="24"/>
      <c r="TJ74" s="24"/>
      <c r="TK74" s="24"/>
      <c r="TL74" s="24"/>
      <c r="TM74" s="24"/>
      <c r="TN74" s="24"/>
      <c r="TO74" s="24"/>
      <c r="TP74" s="24"/>
      <c r="TQ74" s="24"/>
      <c r="TR74" s="24"/>
      <c r="TS74" s="24"/>
      <c r="TT74" s="24"/>
      <c r="TU74" s="24"/>
      <c r="TV74" s="24"/>
      <c r="TW74" s="24"/>
      <c r="TX74" s="24"/>
      <c r="TY74" s="24"/>
      <c r="TZ74" s="24"/>
      <c r="UA74" s="24"/>
      <c r="UB74" s="24"/>
      <c r="UC74" s="24"/>
      <c r="UD74" s="24"/>
      <c r="UE74" s="24"/>
      <c r="UF74" s="24"/>
      <c r="UG74" s="24"/>
      <c r="UH74" s="24"/>
      <c r="UI74" s="24"/>
      <c r="UJ74" s="24"/>
      <c r="UK74" s="24"/>
      <c r="UL74" s="24"/>
      <c r="UM74" s="24"/>
      <c r="UN74" s="24"/>
      <c r="UO74" s="24"/>
      <c r="UP74" s="24"/>
      <c r="UQ74" s="24"/>
      <c r="UR74" s="24"/>
      <c r="US74" s="24"/>
      <c r="UT74" s="24"/>
      <c r="UU74" s="24"/>
      <c r="UV74" s="24"/>
      <c r="UW74" s="24"/>
      <c r="UX74" s="24"/>
      <c r="UY74" s="24"/>
      <c r="UZ74" s="24"/>
      <c r="VA74" s="24"/>
      <c r="VB74" s="24"/>
      <c r="VC74" s="24"/>
      <c r="VD74" s="24"/>
      <c r="VE74" s="24"/>
      <c r="VF74" s="24"/>
      <c r="VG74" s="24"/>
      <c r="VH74" s="24"/>
      <c r="VI74" s="24"/>
      <c r="VJ74" s="24"/>
      <c r="VK74" s="24"/>
      <c r="VL74" s="24"/>
      <c r="VM74" s="24"/>
      <c r="VN74" s="24"/>
      <c r="VO74" s="24"/>
      <c r="VP74" s="24"/>
      <c r="VQ74" s="24"/>
      <c r="VR74" s="24"/>
      <c r="VS74" s="24"/>
      <c r="VT74" s="24"/>
      <c r="VU74" s="24"/>
      <c r="VV74" s="24"/>
      <c r="VW74" s="24"/>
      <c r="VX74" s="24"/>
      <c r="VY74" s="24"/>
      <c r="VZ74" s="24"/>
      <c r="WA74" s="24"/>
      <c r="WB74" s="24"/>
      <c r="WC74" s="24"/>
      <c r="WD74" s="24"/>
      <c r="WE74" s="24"/>
      <c r="WF74" s="24"/>
      <c r="WG74" s="24"/>
      <c r="WH74" s="24"/>
      <c r="WI74" s="24"/>
      <c r="WJ74" s="24"/>
      <c r="WK74" s="24"/>
      <c r="WL74" s="24"/>
      <c r="WM74" s="24"/>
      <c r="WN74" s="24"/>
      <c r="WO74" s="24"/>
      <c r="WP74" s="24"/>
      <c r="WQ74" s="24"/>
      <c r="WR74" s="24"/>
      <c r="WS74" s="24"/>
      <c r="WT74" s="24"/>
      <c r="WU74" s="24"/>
      <c r="WV74" s="24"/>
      <c r="WW74" s="24"/>
      <c r="WX74" s="24"/>
      <c r="WY74" s="24"/>
      <c r="WZ74" s="24"/>
      <c r="XA74" s="24"/>
      <c r="XB74" s="24"/>
      <c r="XC74" s="24"/>
      <c r="XD74" s="24"/>
      <c r="XE74" s="24"/>
      <c r="XF74" s="24"/>
      <c r="XG74" s="24"/>
      <c r="XH74" s="24"/>
      <c r="XI74" s="24"/>
      <c r="XJ74" s="24"/>
      <c r="XK74" s="24"/>
      <c r="XL74" s="24"/>
      <c r="XM74" s="24"/>
      <c r="XN74" s="24"/>
      <c r="XO74" s="24"/>
      <c r="XP74" s="24"/>
      <c r="XQ74" s="24"/>
      <c r="XR74" s="24"/>
      <c r="XS74" s="24"/>
      <c r="XT74" s="24"/>
      <c r="XU74" s="24"/>
      <c r="XV74" s="24"/>
      <c r="XW74" s="24"/>
      <c r="XX74" s="24"/>
      <c r="XY74" s="24"/>
      <c r="XZ74" s="24"/>
      <c r="YA74" s="24"/>
      <c r="YB74" s="24"/>
      <c r="YC74" s="24"/>
      <c r="YD74" s="24"/>
      <c r="YE74" s="24"/>
      <c r="YF74" s="24"/>
      <c r="YG74" s="24"/>
      <c r="YH74" s="24"/>
      <c r="YI74" s="24"/>
      <c r="YJ74" s="24"/>
      <c r="YK74" s="24"/>
      <c r="YL74" s="24"/>
      <c r="YM74" s="24"/>
      <c r="YN74" s="24"/>
      <c r="YO74" s="24"/>
      <c r="YP74" s="24"/>
      <c r="YQ74" s="24"/>
      <c r="YR74" s="24"/>
      <c r="YS74" s="24"/>
      <c r="YT74" s="24"/>
      <c r="YU74" s="24"/>
      <c r="YV74" s="24"/>
      <c r="YW74" s="24"/>
      <c r="YX74" s="24"/>
      <c r="YY74" s="24"/>
      <c r="YZ74" s="24"/>
      <c r="ZA74" s="24"/>
      <c r="ZB74" s="24"/>
      <c r="ZC74" s="24"/>
      <c r="ZD74" s="24"/>
      <c r="ZE74" s="24"/>
      <c r="ZF74" s="24"/>
      <c r="ZG74" s="24"/>
      <c r="ZH74" s="24"/>
      <c r="ZI74" s="24"/>
      <c r="ZJ74" s="24"/>
      <c r="ZK74" s="24"/>
      <c r="ZL74" s="24"/>
      <c r="ZM74" s="24"/>
      <c r="ZN74" s="24"/>
      <c r="ZO74" s="24"/>
      <c r="ZP74" s="24"/>
      <c r="ZQ74" s="24"/>
      <c r="ZR74" s="24"/>
      <c r="ZS74" s="24"/>
      <c r="ZT74" s="24"/>
      <c r="ZU74" s="24"/>
      <c r="ZV74" s="24"/>
      <c r="ZW74" s="24"/>
      <c r="ZX74" s="24"/>
      <c r="ZY74" s="24"/>
      <c r="ZZ74" s="24"/>
      <c r="AAA74" s="24"/>
      <c r="AAB74" s="24"/>
      <c r="AAC74" s="24"/>
      <c r="AAD74" s="24"/>
      <c r="AAE74" s="24"/>
      <c r="AAF74" s="24"/>
      <c r="AAG74" s="24"/>
      <c r="AAH74" s="24"/>
      <c r="AAI74" s="24"/>
      <c r="AAJ74" s="24"/>
      <c r="AAK74" s="24"/>
      <c r="AAL74" s="24"/>
      <c r="AAM74" s="24"/>
      <c r="AAN74" s="24"/>
      <c r="AAO74" s="24"/>
      <c r="AAP74" s="24"/>
      <c r="AAQ74" s="24"/>
      <c r="AAR74" s="24"/>
      <c r="AAS74" s="24"/>
      <c r="AAT74" s="24"/>
      <c r="AAU74" s="24"/>
      <c r="AAV74" s="24"/>
      <c r="AAW74" s="24"/>
      <c r="AAX74" s="24"/>
      <c r="AAY74" s="24"/>
      <c r="AAZ74" s="24"/>
      <c r="ABA74" s="24"/>
      <c r="ABB74" s="24"/>
      <c r="ABC74" s="24"/>
      <c r="ABD74" s="24"/>
      <c r="ABE74" s="24"/>
      <c r="ABF74" s="24"/>
      <c r="ABG74" s="24"/>
      <c r="ABH74" s="24"/>
      <c r="ABI74" s="24"/>
      <c r="ABJ74" s="24"/>
      <c r="ABK74" s="24"/>
      <c r="ABL74" s="24"/>
      <c r="ABM74" s="24"/>
      <c r="ABN74" s="24"/>
      <c r="ABO74" s="24"/>
      <c r="ABP74" s="24"/>
      <c r="ABQ74" s="24"/>
      <c r="ABR74" s="24"/>
      <c r="ABS74" s="24"/>
      <c r="ABT74" s="24"/>
      <c r="ABU74" s="24"/>
      <c r="ABV74" s="24"/>
      <c r="ABW74" s="24"/>
      <c r="ABX74" s="24"/>
      <c r="ABY74" s="24"/>
      <c r="ABZ74" s="24"/>
      <c r="ACA74" s="24"/>
      <c r="ACB74" s="24"/>
      <c r="ACC74" s="24"/>
      <c r="ACD74" s="24"/>
      <c r="ACE74" s="24"/>
      <c r="ACF74" s="24"/>
      <c r="ACG74" s="24"/>
      <c r="ACH74" s="24"/>
      <c r="ACI74" s="24"/>
      <c r="ACJ74" s="24"/>
      <c r="ACK74" s="24"/>
      <c r="ACL74" s="24"/>
      <c r="ACM74" s="24"/>
      <c r="ACN74" s="24"/>
      <c r="ACO74" s="24"/>
      <c r="ACP74" s="24"/>
      <c r="ACQ74" s="24"/>
      <c r="ACR74" s="24"/>
      <c r="ACS74" s="24"/>
      <c r="ACT74" s="24"/>
      <c r="ACU74" s="24"/>
      <c r="ACV74" s="24"/>
      <c r="ACW74" s="24"/>
      <c r="ACX74" s="24"/>
      <c r="ACY74" s="24"/>
      <c r="ACZ74" s="24"/>
      <c r="ADA74" s="24"/>
      <c r="ADB74" s="24"/>
      <c r="ADC74" s="24"/>
      <c r="ADD74" s="24"/>
      <c r="ADE74" s="24"/>
      <c r="ADF74" s="24"/>
      <c r="ADG74" s="24"/>
      <c r="ADH74" s="24"/>
      <c r="ADI74" s="24"/>
      <c r="ADJ74" s="24"/>
      <c r="ADK74" s="24"/>
      <c r="ADL74" s="24"/>
      <c r="ADM74" s="24"/>
      <c r="ADN74" s="24"/>
      <c r="ADO74" s="24"/>
      <c r="ADP74" s="24"/>
      <c r="ADQ74" s="24"/>
      <c r="ADR74" s="24"/>
      <c r="ADS74" s="24"/>
      <c r="ADT74" s="24"/>
      <c r="ADU74" s="24"/>
      <c r="ADV74" s="24"/>
      <c r="ADW74" s="24"/>
      <c r="ADX74" s="24"/>
      <c r="ADY74" s="24"/>
      <c r="ADZ74" s="24"/>
      <c r="AEA74" s="24"/>
      <c r="AEB74" s="24"/>
      <c r="AEC74" s="24"/>
      <c r="AED74" s="24"/>
      <c r="AEE74" s="24"/>
      <c r="AEF74" s="24"/>
      <c r="AEG74" s="24"/>
      <c r="AEH74" s="24"/>
      <c r="AEI74" s="24"/>
      <c r="AEJ74" s="24"/>
      <c r="AEK74" s="24"/>
      <c r="AEL74" s="24"/>
      <c r="AEM74" s="24"/>
      <c r="AEN74" s="24"/>
      <c r="AEO74" s="24"/>
      <c r="AEP74" s="24"/>
      <c r="AEQ74" s="24"/>
      <c r="AER74" s="24"/>
      <c r="AES74" s="24"/>
      <c r="AET74" s="24"/>
      <c r="AEU74" s="24"/>
      <c r="AEV74" s="24"/>
      <c r="AEW74" s="24"/>
      <c r="AEX74" s="24"/>
      <c r="AEY74" s="24"/>
      <c r="AEZ74" s="24"/>
      <c r="AFA74" s="24"/>
      <c r="AFB74" s="24"/>
      <c r="AFC74" s="24"/>
      <c r="AFD74" s="24"/>
      <c r="AFE74" s="24"/>
      <c r="AFF74" s="24"/>
      <c r="AFG74" s="24"/>
      <c r="AFH74" s="24"/>
      <c r="AFI74" s="24"/>
      <c r="AFJ74" s="24"/>
      <c r="AFK74" s="24"/>
      <c r="AFL74" s="24"/>
      <c r="AFM74" s="24"/>
      <c r="AFN74" s="24"/>
      <c r="AFO74" s="24"/>
      <c r="AFP74" s="24"/>
      <c r="AFQ74" s="24"/>
      <c r="AFR74" s="24"/>
      <c r="AFS74" s="24"/>
      <c r="AFT74" s="24"/>
      <c r="AFU74" s="24"/>
      <c r="AFV74" s="24"/>
      <c r="AFW74" s="24"/>
      <c r="AFX74" s="24"/>
      <c r="AFY74" s="24"/>
      <c r="AFZ74" s="24"/>
      <c r="AGA74" s="24"/>
      <c r="AGB74" s="24"/>
      <c r="AGC74" s="24"/>
      <c r="AGD74" s="24"/>
      <c r="AGE74" s="24"/>
      <c r="AGF74" s="24"/>
      <c r="AGG74" s="24"/>
      <c r="AGH74" s="24"/>
      <c r="AGI74" s="24"/>
      <c r="AGJ74" s="24"/>
      <c r="AGK74" s="24"/>
      <c r="AGL74" s="24"/>
      <c r="AGM74" s="24"/>
      <c r="AGN74" s="24"/>
      <c r="AGO74" s="24"/>
      <c r="AGP74" s="24"/>
      <c r="AGQ74" s="24"/>
      <c r="AGR74" s="24"/>
      <c r="AGS74" s="24"/>
      <c r="AGT74" s="24"/>
      <c r="AGU74" s="24"/>
      <c r="AGV74" s="24"/>
      <c r="AGW74" s="24"/>
      <c r="AGX74" s="24"/>
      <c r="AGY74" s="24"/>
      <c r="AGZ74" s="24"/>
      <c r="AHA74" s="24"/>
      <c r="AHB74" s="24"/>
      <c r="AHC74" s="24"/>
      <c r="AHD74" s="24"/>
      <c r="AHE74" s="24"/>
      <c r="AHF74" s="24"/>
      <c r="AHG74" s="24"/>
      <c r="AHH74" s="24"/>
      <c r="AHI74" s="24"/>
      <c r="AHJ74" s="24"/>
      <c r="AHK74" s="24"/>
      <c r="AHL74" s="24"/>
      <c r="AHM74" s="24"/>
      <c r="AHN74" s="24"/>
      <c r="AHO74" s="24"/>
      <c r="AHP74" s="24"/>
      <c r="AHQ74" s="24"/>
      <c r="AHR74" s="24"/>
      <c r="AHS74" s="24"/>
      <c r="AHT74" s="24"/>
      <c r="AHU74" s="24"/>
      <c r="AHV74" s="24"/>
      <c r="AHW74" s="24"/>
      <c r="AHX74" s="24"/>
      <c r="AHY74" s="24"/>
      <c r="AHZ74" s="24"/>
      <c r="AIA74" s="24"/>
      <c r="AIB74" s="24"/>
      <c r="AIC74" s="24"/>
      <c r="AID74" s="24"/>
      <c r="AIE74" s="24"/>
      <c r="AIF74" s="24"/>
      <c r="AIG74" s="24"/>
      <c r="AIH74" s="24"/>
      <c r="AII74" s="24"/>
      <c r="AIJ74" s="24"/>
      <c r="AIK74" s="24"/>
      <c r="AIL74" s="24"/>
      <c r="AIM74" s="24"/>
      <c r="AIN74" s="24"/>
      <c r="AIO74" s="24"/>
      <c r="AIP74" s="24"/>
      <c r="AIQ74" s="24"/>
      <c r="AIR74" s="24"/>
      <c r="AIS74" s="24"/>
      <c r="AIT74" s="24"/>
      <c r="AIU74" s="24"/>
      <c r="AIV74" s="24"/>
      <c r="AIW74" s="24"/>
      <c r="AIX74" s="24"/>
      <c r="AIY74" s="24"/>
      <c r="AIZ74" s="24"/>
      <c r="AJA74" s="24"/>
      <c r="AJB74" s="24"/>
      <c r="AJC74" s="24"/>
      <c r="AJD74" s="24"/>
      <c r="AJE74" s="24"/>
      <c r="AJF74" s="24"/>
      <c r="AJG74" s="24"/>
      <c r="AJH74" s="24"/>
      <c r="AJI74" s="24"/>
      <c r="AJJ74" s="24"/>
      <c r="AJK74" s="24"/>
      <c r="AJL74" s="24"/>
      <c r="AJM74" s="24"/>
      <c r="AJN74" s="24"/>
      <c r="AJO74" s="24"/>
      <c r="AJP74" s="24"/>
      <c r="AJQ74" s="24"/>
      <c r="AJR74" s="24"/>
      <c r="AJS74" s="24"/>
      <c r="AJT74" s="24"/>
      <c r="AJU74" s="24"/>
      <c r="AJV74" s="24"/>
      <c r="AJW74" s="24"/>
      <c r="AJX74" s="24"/>
      <c r="AJY74" s="24"/>
      <c r="AJZ74" s="24"/>
      <c r="AKA74" s="24"/>
      <c r="AKB74" s="24"/>
      <c r="AKC74" s="24"/>
      <c r="AKD74" s="24"/>
      <c r="AKE74" s="24"/>
      <c r="AKF74" s="24"/>
      <c r="AKG74" s="24"/>
      <c r="AKH74" s="24"/>
      <c r="AKI74" s="24"/>
      <c r="AKJ74" s="24"/>
      <c r="AKK74" s="24"/>
      <c r="AKL74" s="24"/>
      <c r="AKM74" s="24"/>
      <c r="AKN74" s="24"/>
      <c r="AKO74" s="24"/>
      <c r="AKP74" s="24"/>
      <c r="AKQ74" s="24"/>
      <c r="AKR74" s="24"/>
      <c r="AKS74" s="24"/>
      <c r="AKT74" s="24"/>
      <c r="AKU74" s="24"/>
      <c r="AKV74" s="24"/>
      <c r="AKW74" s="24"/>
      <c r="AKX74" s="24"/>
      <c r="AKY74" s="24"/>
      <c r="AKZ74" s="24"/>
      <c r="ALA74" s="24"/>
      <c r="ALB74" s="24"/>
      <c r="ALC74" s="24"/>
      <c r="ALD74" s="24"/>
      <c r="ALE74" s="24"/>
      <c r="ALF74" s="24"/>
      <c r="ALG74" s="24"/>
      <c r="ALH74" s="24"/>
      <c r="ALI74" s="24"/>
      <c r="ALJ74" s="24"/>
      <c r="ALK74" s="24"/>
      <c r="ALL74" s="24"/>
      <c r="ALM74" s="24"/>
      <c r="ALN74" s="24"/>
      <c r="ALO74" s="24"/>
      <c r="ALP74" s="24"/>
      <c r="ALQ74" s="24"/>
      <c r="ALR74" s="24"/>
      <c r="ALS74" s="24"/>
      <c r="ALT74" s="24"/>
      <c r="ALU74" s="24"/>
      <c r="ALV74" s="24"/>
      <c r="ALW74" s="24"/>
      <c r="ALX74" s="24"/>
      <c r="ALY74" s="24"/>
      <c r="ALZ74" s="24"/>
      <c r="AMA74" s="24"/>
      <c r="AMB74" s="24"/>
      <c r="AMC74" s="24"/>
      <c r="AMD74" s="24"/>
      <c r="AME74" s="24"/>
      <c r="AMF74" s="24"/>
      <c r="AMG74" s="24"/>
      <c r="AMH74" s="24"/>
      <c r="AMI74" s="24"/>
      <c r="AMJ74" s="24"/>
      <c r="AMK74" s="24"/>
      <c r="AML74" s="24"/>
      <c r="AMM74" s="24"/>
      <c r="AMN74" s="24"/>
      <c r="AMO74" s="24"/>
      <c r="AMP74" s="24"/>
      <c r="AMQ74" s="24"/>
      <c r="AMR74" s="24"/>
      <c r="AMS74" s="24"/>
      <c r="AMT74" s="24"/>
      <c r="AMU74" s="24"/>
      <c r="AMV74" s="24"/>
      <c r="AMW74" s="24"/>
      <c r="AMX74" s="24"/>
      <c r="AMY74" s="24"/>
      <c r="AMZ74" s="24"/>
      <c r="ANA74" s="24"/>
      <c r="ANB74" s="24"/>
      <c r="ANC74" s="24"/>
      <c r="AND74" s="24"/>
      <c r="ANE74" s="24"/>
      <c r="ANF74" s="24"/>
      <c r="ANG74" s="24"/>
      <c r="ANH74" s="24"/>
      <c r="ANI74" s="24"/>
      <c r="ANJ74" s="24"/>
      <c r="ANK74" s="24"/>
      <c r="ANL74" s="24"/>
      <c r="ANM74" s="24"/>
      <c r="ANN74" s="24"/>
      <c r="ANO74" s="24"/>
      <c r="ANP74" s="24"/>
      <c r="ANQ74" s="24"/>
      <c r="ANR74" s="24"/>
      <c r="ANS74" s="24"/>
      <c r="ANT74" s="24"/>
      <c r="ANU74" s="24"/>
      <c r="ANV74" s="24"/>
      <c r="ANW74" s="24"/>
      <c r="ANX74" s="24"/>
      <c r="ANY74" s="24"/>
      <c r="ANZ74" s="24"/>
      <c r="AOA74" s="24"/>
      <c r="AOB74" s="24"/>
      <c r="AOC74" s="24"/>
      <c r="AOD74" s="24"/>
      <c r="AOE74" s="24"/>
      <c r="AOF74" s="24"/>
      <c r="AOG74" s="24"/>
      <c r="AOH74" s="24"/>
      <c r="AOI74" s="24"/>
      <c r="AOJ74" s="24"/>
      <c r="AOK74" s="24"/>
      <c r="AOL74" s="24"/>
      <c r="AOM74" s="24"/>
      <c r="AON74" s="24"/>
      <c r="AOO74" s="24"/>
      <c r="AOP74" s="24"/>
      <c r="AOQ74" s="24"/>
      <c r="AOR74" s="24"/>
      <c r="AOS74" s="24"/>
      <c r="AOT74" s="24"/>
      <c r="AOU74" s="24"/>
      <c r="AOV74" s="24"/>
      <c r="AOW74" s="24"/>
      <c r="AOX74" s="24"/>
      <c r="AOY74" s="24"/>
      <c r="AOZ74" s="24"/>
      <c r="APA74" s="24"/>
      <c r="APB74" s="24"/>
      <c r="APC74" s="24"/>
      <c r="APD74" s="24"/>
      <c r="APE74" s="24"/>
      <c r="APF74" s="24"/>
      <c r="APG74" s="24"/>
      <c r="APH74" s="24"/>
      <c r="API74" s="24"/>
      <c r="APJ74" s="24"/>
      <c r="APK74" s="24"/>
      <c r="APL74" s="24"/>
      <c r="APM74" s="24"/>
      <c r="APN74" s="24"/>
      <c r="APO74" s="24"/>
      <c r="APP74" s="24"/>
      <c r="APQ74" s="24"/>
      <c r="APR74" s="24"/>
      <c r="APS74" s="24"/>
      <c r="APT74" s="24"/>
      <c r="APU74" s="24"/>
      <c r="APV74" s="24"/>
      <c r="APW74" s="24"/>
      <c r="APX74" s="24"/>
      <c r="APY74" s="24"/>
      <c r="APZ74" s="24"/>
      <c r="AQA74" s="24"/>
      <c r="AQB74" s="24"/>
      <c r="AQC74" s="24"/>
      <c r="AQD74" s="24"/>
      <c r="AQE74" s="24"/>
      <c r="AQF74" s="24"/>
      <c r="AQG74" s="24"/>
      <c r="AQH74" s="24"/>
      <c r="AQI74" s="24"/>
      <c r="AQJ74" s="24"/>
      <c r="AQK74" s="24"/>
      <c r="AQL74" s="24"/>
      <c r="AQM74" s="24"/>
      <c r="AQN74" s="24"/>
      <c r="AQO74" s="24"/>
      <c r="AQP74" s="24"/>
      <c r="AQQ74" s="24"/>
      <c r="AQR74" s="24"/>
      <c r="AQS74" s="24"/>
      <c r="AQT74" s="24"/>
      <c r="AQU74" s="24"/>
      <c r="AQV74" s="24"/>
      <c r="AQW74" s="24"/>
      <c r="AQX74" s="24"/>
      <c r="AQY74" s="24"/>
      <c r="AQZ74" s="24"/>
      <c r="ARA74" s="24"/>
      <c r="ARB74" s="24"/>
      <c r="ARC74" s="24"/>
      <c r="ARD74" s="24"/>
      <c r="ARE74" s="24"/>
      <c r="ARF74" s="24"/>
      <c r="ARG74" s="24"/>
      <c r="ARH74" s="24"/>
      <c r="ARI74" s="24"/>
      <c r="ARJ74" s="24"/>
      <c r="ARK74" s="24"/>
      <c r="ARL74" s="24"/>
      <c r="ARM74" s="24"/>
      <c r="ARN74" s="24"/>
      <c r="ARO74" s="24"/>
      <c r="ARP74" s="24"/>
      <c r="ARQ74" s="24"/>
      <c r="ARR74" s="24"/>
      <c r="ARS74" s="24"/>
      <c r="ART74" s="24"/>
      <c r="ARU74" s="24"/>
      <c r="ARV74" s="24"/>
      <c r="ARW74" s="24"/>
      <c r="ARX74" s="24"/>
      <c r="ARY74" s="24"/>
      <c r="ARZ74" s="24"/>
      <c r="ASA74" s="24"/>
      <c r="ASB74" s="24"/>
      <c r="ASC74" s="24"/>
      <c r="ASD74" s="24"/>
      <c r="ASE74" s="24"/>
      <c r="ASF74" s="24"/>
      <c r="ASG74" s="24"/>
      <c r="ASH74" s="24"/>
      <c r="ASI74" s="24"/>
      <c r="ASJ74" s="24"/>
      <c r="ASK74" s="24"/>
      <c r="ASL74" s="24"/>
      <c r="ASM74" s="24"/>
      <c r="ASN74" s="24"/>
      <c r="ASO74" s="24"/>
      <c r="ASP74" s="24"/>
      <c r="ASQ74" s="24"/>
      <c r="ASR74" s="24"/>
      <c r="ASS74" s="24"/>
      <c r="AST74" s="24"/>
      <c r="ASU74" s="24"/>
      <c r="ASV74" s="24"/>
      <c r="ASW74" s="24"/>
      <c r="ASX74" s="24"/>
      <c r="ASY74" s="24"/>
      <c r="ASZ74" s="24"/>
      <c r="ATA74" s="24"/>
      <c r="ATB74" s="24"/>
      <c r="ATC74" s="24"/>
      <c r="ATD74" s="24"/>
      <c r="ATE74" s="24"/>
      <c r="ATF74" s="24"/>
      <c r="ATG74" s="24"/>
      <c r="ATH74" s="24"/>
      <c r="ATI74" s="24"/>
      <c r="ATJ74" s="24"/>
      <c r="ATK74" s="24"/>
      <c r="ATL74" s="24"/>
      <c r="ATM74" s="24"/>
      <c r="ATN74" s="24"/>
      <c r="ATO74" s="24"/>
      <c r="ATP74" s="24"/>
      <c r="ATQ74" s="24"/>
      <c r="ATR74" s="24"/>
      <c r="ATS74" s="24"/>
      <c r="ATT74" s="24"/>
      <c r="ATU74" s="24"/>
      <c r="ATV74" s="24"/>
      <c r="ATW74" s="24"/>
      <c r="ATX74" s="24"/>
      <c r="ATY74" s="24"/>
      <c r="ATZ74" s="24"/>
      <c r="AUA74" s="24"/>
      <c r="AUB74" s="24"/>
      <c r="AUC74" s="24"/>
      <c r="AUD74" s="24"/>
      <c r="AUE74" s="24"/>
      <c r="AUF74" s="24"/>
      <c r="AUG74" s="24"/>
      <c r="AUH74" s="24"/>
      <c r="AUI74" s="24"/>
      <c r="AUJ74" s="24"/>
      <c r="AUK74" s="24"/>
      <c r="AUL74" s="24"/>
      <c r="AUM74" s="24"/>
      <c r="AUN74" s="24"/>
      <c r="AUO74" s="24"/>
      <c r="AUP74" s="24"/>
      <c r="AUQ74" s="24"/>
      <c r="AUR74" s="24"/>
      <c r="AUS74" s="24"/>
      <c r="AUT74" s="24"/>
      <c r="AUU74" s="24"/>
      <c r="AUV74" s="24"/>
      <c r="AUW74" s="24"/>
      <c r="AUX74" s="24"/>
      <c r="AUY74" s="24"/>
      <c r="AUZ74" s="24"/>
      <c r="AVA74" s="24"/>
      <c r="AVB74" s="24"/>
      <c r="AVC74" s="24"/>
      <c r="AVD74" s="24"/>
      <c r="AVE74" s="24"/>
      <c r="AVF74" s="24"/>
      <c r="AVG74" s="24"/>
      <c r="AVH74" s="24"/>
      <c r="AVI74" s="24"/>
      <c r="AVJ74" s="24"/>
      <c r="AVK74" s="24"/>
      <c r="AVL74" s="24"/>
      <c r="AVM74" s="24"/>
      <c r="AVN74" s="24"/>
      <c r="AVO74" s="24"/>
      <c r="AVP74" s="24"/>
      <c r="AVQ74" s="24"/>
      <c r="AVR74" s="24"/>
      <c r="AVS74" s="24"/>
      <c r="AVT74" s="24"/>
      <c r="AVU74" s="24"/>
      <c r="AVV74" s="24"/>
      <c r="AVW74" s="24"/>
      <c r="AVX74" s="24"/>
      <c r="AVY74" s="24"/>
      <c r="AVZ74" s="24"/>
      <c r="AWA74" s="24"/>
      <c r="AWB74" s="24"/>
      <c r="AWC74" s="24"/>
      <c r="AWD74" s="24"/>
      <c r="AWE74" s="24"/>
      <c r="AWF74" s="24"/>
      <c r="AWG74" s="24"/>
      <c r="AWH74" s="24"/>
      <c r="AWI74" s="24"/>
      <c r="AWJ74" s="24"/>
      <c r="AWK74" s="24"/>
      <c r="AWL74" s="24"/>
      <c r="AWM74" s="24"/>
      <c r="AWN74" s="24"/>
      <c r="AWO74" s="24"/>
      <c r="AWP74" s="24"/>
      <c r="AWQ74" s="24"/>
      <c r="AWR74" s="24"/>
      <c r="AWS74" s="24"/>
      <c r="AWT74" s="24"/>
      <c r="AWU74" s="24"/>
      <c r="AWV74" s="24"/>
      <c r="AWW74" s="24"/>
      <c r="AWX74" s="24"/>
      <c r="AWY74" s="24"/>
      <c r="AWZ74" s="24"/>
      <c r="AXA74" s="24"/>
      <c r="AXB74" s="24"/>
      <c r="AXC74" s="24"/>
      <c r="AXD74" s="24"/>
      <c r="AXE74" s="24"/>
      <c r="AXF74" s="24"/>
      <c r="AXG74" s="24"/>
      <c r="AXH74" s="24"/>
      <c r="AXI74" s="24"/>
      <c r="AXJ74" s="24"/>
      <c r="AXK74" s="24"/>
      <c r="AXL74" s="24"/>
      <c r="AXM74" s="24"/>
      <c r="AXN74" s="24"/>
      <c r="AXO74" s="24"/>
      <c r="AXP74" s="24"/>
      <c r="AXQ74" s="24"/>
      <c r="AXR74" s="24"/>
      <c r="AXS74" s="24"/>
      <c r="AXT74" s="24"/>
      <c r="AXU74" s="24"/>
      <c r="AXV74" s="24"/>
      <c r="AXW74" s="24"/>
      <c r="AXX74" s="24"/>
      <c r="AXY74" s="24"/>
      <c r="AXZ74" s="24"/>
      <c r="AYA74" s="24"/>
      <c r="AYB74" s="24"/>
      <c r="AYC74" s="24"/>
      <c r="AYD74" s="24"/>
      <c r="AYE74" s="24"/>
      <c r="AYF74" s="24"/>
      <c r="AYG74" s="24"/>
      <c r="AYH74" s="24"/>
      <c r="AYI74" s="24"/>
      <c r="AYJ74" s="24"/>
      <c r="AYK74" s="24"/>
      <c r="AYL74" s="24"/>
      <c r="AYM74" s="24"/>
      <c r="AYN74" s="24"/>
      <c r="AYO74" s="24"/>
      <c r="AYP74" s="24"/>
      <c r="AYQ74" s="24"/>
      <c r="AYR74" s="24"/>
      <c r="AYS74" s="24"/>
      <c r="AYT74" s="24"/>
      <c r="AYU74" s="24"/>
      <c r="AYV74" s="24"/>
      <c r="AYW74" s="24"/>
      <c r="AYX74" s="24"/>
      <c r="AYY74" s="24"/>
      <c r="AYZ74" s="24"/>
      <c r="AZA74" s="24"/>
      <c r="AZB74" s="24"/>
      <c r="AZC74" s="24"/>
      <c r="AZD74" s="24"/>
      <c r="AZE74" s="24"/>
      <c r="AZF74" s="24"/>
      <c r="AZG74" s="24"/>
      <c r="AZH74" s="24"/>
      <c r="AZI74" s="24"/>
      <c r="AZJ74" s="24"/>
      <c r="AZK74" s="24"/>
      <c r="AZL74" s="24"/>
      <c r="AZM74" s="24"/>
      <c r="AZN74" s="24"/>
      <c r="AZO74" s="24"/>
      <c r="AZP74" s="24"/>
      <c r="AZQ74" s="24"/>
      <c r="AZR74" s="24"/>
      <c r="AZS74" s="24"/>
      <c r="AZT74" s="24"/>
      <c r="AZU74" s="24"/>
      <c r="AZV74" s="24"/>
      <c r="AZW74" s="24"/>
      <c r="AZX74" s="24"/>
      <c r="AZY74" s="24"/>
      <c r="AZZ74" s="24"/>
      <c r="BAA74" s="24"/>
      <c r="BAB74" s="24"/>
      <c r="BAC74" s="24"/>
      <c r="BAD74" s="24"/>
      <c r="BAE74" s="24"/>
      <c r="BAF74" s="24"/>
      <c r="BAG74" s="24"/>
      <c r="BAH74" s="24"/>
      <c r="BAI74" s="24"/>
      <c r="BAJ74" s="24"/>
      <c r="BAK74" s="24"/>
      <c r="BAL74" s="24"/>
      <c r="BAM74" s="24"/>
      <c r="BAN74" s="24"/>
      <c r="BAO74" s="24"/>
      <c r="BAP74" s="24"/>
      <c r="BAQ74" s="24"/>
      <c r="BAR74" s="24"/>
      <c r="BAS74" s="24"/>
      <c r="BAT74" s="24"/>
      <c r="BAU74" s="24"/>
      <c r="BAV74" s="24"/>
      <c r="BAW74" s="24"/>
      <c r="BAX74" s="24"/>
      <c r="BAY74" s="24"/>
      <c r="BAZ74" s="24"/>
      <c r="BBA74" s="24"/>
      <c r="BBB74" s="24"/>
      <c r="BBC74" s="24"/>
      <c r="BBD74" s="24"/>
      <c r="BBE74" s="24"/>
      <c r="BBF74" s="24"/>
      <c r="BBG74" s="24"/>
      <c r="BBH74" s="24"/>
      <c r="BBI74" s="24"/>
      <c r="BBJ74" s="24"/>
      <c r="BBK74" s="24"/>
      <c r="BBL74" s="24"/>
      <c r="BBM74" s="24"/>
      <c r="BBN74" s="24"/>
      <c r="BBO74" s="24"/>
      <c r="BBP74" s="24"/>
      <c r="BBQ74" s="24"/>
      <c r="BBR74" s="24"/>
      <c r="BBS74" s="24"/>
      <c r="BBT74" s="24"/>
      <c r="BBU74" s="24"/>
      <c r="BBV74" s="24"/>
      <c r="BBW74" s="24"/>
      <c r="BBX74" s="24"/>
      <c r="BBY74" s="24"/>
      <c r="BBZ74" s="24"/>
      <c r="BCA74" s="24"/>
      <c r="BCB74" s="24"/>
      <c r="BCC74" s="24"/>
      <c r="BCD74" s="24"/>
      <c r="BCE74" s="24"/>
      <c r="BCF74" s="24"/>
      <c r="BCG74" s="24"/>
      <c r="BCH74" s="24"/>
      <c r="BCI74" s="24"/>
      <c r="BCJ74" s="24"/>
      <c r="BCK74" s="24"/>
      <c r="BCL74" s="24"/>
      <c r="BCM74" s="24"/>
      <c r="BCN74" s="24"/>
      <c r="BCO74" s="24"/>
      <c r="BCP74" s="24"/>
      <c r="BCQ74" s="24"/>
      <c r="BCR74" s="24"/>
      <c r="BCS74" s="24"/>
      <c r="BCT74" s="24"/>
      <c r="BCU74" s="24"/>
      <c r="BCV74" s="24"/>
      <c r="BCW74" s="24"/>
      <c r="BCX74" s="24"/>
      <c r="BCY74" s="24"/>
      <c r="BCZ74" s="24"/>
      <c r="BDA74" s="24"/>
      <c r="BDB74" s="24"/>
      <c r="BDC74" s="24"/>
      <c r="BDD74" s="24"/>
      <c r="BDE74" s="24"/>
      <c r="BDF74" s="24"/>
      <c r="BDG74" s="24"/>
      <c r="BDH74" s="24"/>
      <c r="BDI74" s="24"/>
      <c r="BDJ74" s="24"/>
      <c r="BDK74" s="24"/>
      <c r="BDL74" s="24"/>
      <c r="BDM74" s="24"/>
      <c r="BDN74" s="24"/>
      <c r="BDO74" s="24"/>
      <c r="BDP74" s="24"/>
      <c r="BDQ74" s="24"/>
      <c r="BDR74" s="24"/>
      <c r="BDS74" s="24"/>
      <c r="BDT74" s="24"/>
      <c r="BDU74" s="24"/>
      <c r="BDV74" s="24"/>
      <c r="BDW74" s="24"/>
      <c r="BDX74" s="24"/>
      <c r="BDY74" s="24"/>
      <c r="BDZ74" s="24"/>
      <c r="BEA74" s="24"/>
      <c r="BEB74" s="24"/>
      <c r="BEC74" s="24"/>
      <c r="BED74" s="24"/>
      <c r="BEE74" s="24"/>
      <c r="BEF74" s="24"/>
      <c r="BEG74" s="24"/>
      <c r="BEH74" s="24"/>
      <c r="BEI74" s="24"/>
      <c r="BEJ74" s="24"/>
      <c r="BEK74" s="24"/>
      <c r="BEL74" s="24"/>
      <c r="BEM74" s="24"/>
      <c r="BEN74" s="24"/>
      <c r="BEO74" s="24"/>
      <c r="BEP74" s="24"/>
      <c r="BEQ74" s="24"/>
      <c r="BER74" s="24"/>
      <c r="BES74" s="24"/>
      <c r="BET74" s="24"/>
      <c r="BEU74" s="24"/>
      <c r="BEV74" s="24"/>
      <c r="BEW74" s="24"/>
      <c r="BEX74" s="24"/>
      <c r="BEY74" s="24"/>
      <c r="BEZ74" s="24"/>
      <c r="BFA74" s="24"/>
      <c r="BFB74" s="24"/>
      <c r="BFC74" s="24"/>
      <c r="BFD74" s="24"/>
      <c r="BFE74" s="24"/>
      <c r="BFF74" s="24"/>
      <c r="BFG74" s="24"/>
      <c r="BFH74" s="24"/>
      <c r="BFI74" s="24"/>
      <c r="BFJ74" s="24"/>
      <c r="BFK74" s="24"/>
      <c r="BFL74" s="24"/>
      <c r="BFM74" s="24"/>
      <c r="BFN74" s="24"/>
      <c r="BFO74" s="24"/>
      <c r="BFP74" s="24"/>
      <c r="BFQ74" s="24"/>
      <c r="BFR74" s="24"/>
      <c r="BFS74" s="24"/>
      <c r="BFT74" s="24"/>
      <c r="BFU74" s="24"/>
      <c r="BFV74" s="24"/>
      <c r="BFW74" s="24"/>
      <c r="BFX74" s="24"/>
      <c r="BFY74" s="24"/>
      <c r="BFZ74" s="24"/>
      <c r="BGA74" s="24"/>
      <c r="BGB74" s="24"/>
      <c r="BGC74" s="24"/>
      <c r="BGD74" s="24"/>
      <c r="BGE74" s="24"/>
      <c r="BGF74" s="24"/>
      <c r="BGG74" s="24"/>
      <c r="BGH74" s="24"/>
      <c r="BGI74" s="24"/>
      <c r="BGJ74" s="24"/>
      <c r="BGK74" s="24"/>
      <c r="BGL74" s="24"/>
      <c r="BGM74" s="24"/>
      <c r="BGN74" s="24"/>
      <c r="BGO74" s="24"/>
      <c r="BGP74" s="24"/>
      <c r="BGQ74" s="24"/>
      <c r="BGR74" s="24"/>
      <c r="BGS74" s="24"/>
      <c r="BGT74" s="24"/>
      <c r="BGU74" s="24"/>
      <c r="BGV74" s="24"/>
      <c r="BGW74" s="24"/>
      <c r="BGX74" s="24"/>
      <c r="BGY74" s="24"/>
      <c r="BGZ74" s="24"/>
      <c r="BHA74" s="24"/>
      <c r="BHB74" s="24"/>
      <c r="BHC74" s="24"/>
      <c r="BHD74" s="24"/>
      <c r="BHE74" s="24"/>
      <c r="BHF74" s="24"/>
      <c r="BHG74" s="24"/>
      <c r="BHH74" s="24"/>
      <c r="BHI74" s="24"/>
      <c r="BHJ74" s="24"/>
      <c r="BHK74" s="24"/>
      <c r="BHL74" s="24"/>
      <c r="BHM74" s="24"/>
      <c r="BHN74" s="24"/>
      <c r="BHO74" s="24"/>
      <c r="BHP74" s="24"/>
      <c r="BHQ74" s="24"/>
      <c r="BHR74" s="24"/>
      <c r="BHS74" s="24"/>
      <c r="BHT74" s="24"/>
      <c r="BHU74" s="24"/>
      <c r="BHV74" s="24"/>
      <c r="BHW74" s="24"/>
      <c r="BHX74" s="24"/>
      <c r="BHY74" s="24"/>
      <c r="BHZ74" s="24"/>
      <c r="BIA74" s="24"/>
      <c r="BIB74" s="24"/>
      <c r="BIC74" s="24"/>
      <c r="BID74" s="24"/>
      <c r="BIE74" s="24"/>
      <c r="BIF74" s="24"/>
      <c r="BIG74" s="24"/>
      <c r="BIH74" s="24"/>
      <c r="BII74" s="24"/>
      <c r="BIJ74" s="24"/>
      <c r="BIK74" s="24"/>
      <c r="BIL74" s="24"/>
      <c r="BIM74" s="24"/>
      <c r="BIN74" s="24"/>
      <c r="BIO74" s="24"/>
      <c r="BIP74" s="24"/>
      <c r="BIQ74" s="24"/>
      <c r="BIR74" s="24"/>
      <c r="BIS74" s="24"/>
      <c r="BIT74" s="24"/>
      <c r="BIU74" s="24"/>
      <c r="BIV74" s="24"/>
      <c r="BIW74" s="24"/>
      <c r="BIX74" s="24"/>
      <c r="BIY74" s="24"/>
      <c r="BIZ74" s="24"/>
      <c r="BJA74" s="24"/>
      <c r="BJB74" s="24"/>
      <c r="BJC74" s="24"/>
      <c r="BJD74" s="24"/>
      <c r="BJE74" s="24"/>
      <c r="BJF74" s="24"/>
      <c r="BJG74" s="24"/>
      <c r="BJH74" s="24"/>
      <c r="BJI74" s="24"/>
      <c r="BJJ74" s="24"/>
      <c r="BJK74" s="24"/>
      <c r="BJL74" s="24"/>
      <c r="BJM74" s="24"/>
      <c r="BJN74" s="24"/>
      <c r="BJO74" s="24"/>
      <c r="BJP74" s="24"/>
      <c r="BJQ74" s="24"/>
      <c r="BJR74" s="24"/>
      <c r="BJS74" s="24"/>
      <c r="BJT74" s="24"/>
      <c r="BJU74" s="24"/>
      <c r="BJV74" s="24"/>
      <c r="BJW74" s="24"/>
      <c r="BJX74" s="24"/>
      <c r="BJY74" s="24"/>
      <c r="BJZ74" s="24"/>
      <c r="BKA74" s="24"/>
      <c r="BKB74" s="24"/>
      <c r="BKC74" s="24"/>
      <c r="BKD74" s="24"/>
      <c r="BKE74" s="24"/>
      <c r="BKF74" s="24"/>
      <c r="BKG74" s="24"/>
      <c r="BKH74" s="24"/>
      <c r="BKI74" s="24"/>
      <c r="BKJ74" s="24"/>
      <c r="BKK74" s="24"/>
      <c r="BKL74" s="24"/>
      <c r="BKM74" s="24"/>
      <c r="BKN74" s="24"/>
      <c r="BKO74" s="24"/>
      <c r="BKP74" s="24"/>
      <c r="BKQ74" s="24"/>
      <c r="BKR74" s="24"/>
      <c r="BKS74" s="24"/>
      <c r="BKT74" s="24"/>
      <c r="BKU74" s="24"/>
      <c r="BKV74" s="24"/>
      <c r="BKW74" s="24"/>
      <c r="BKX74" s="24"/>
      <c r="BKY74" s="24"/>
      <c r="BKZ74" s="24"/>
      <c r="BLA74" s="24"/>
      <c r="BLB74" s="24"/>
      <c r="BLC74" s="24"/>
      <c r="BLD74" s="24"/>
      <c r="BLE74" s="24"/>
      <c r="BLF74" s="24"/>
      <c r="BLG74" s="24"/>
      <c r="BLH74" s="24"/>
      <c r="BLI74" s="24"/>
      <c r="BLJ74" s="24"/>
      <c r="BLK74" s="24"/>
      <c r="BLL74" s="24"/>
      <c r="BLM74" s="24"/>
      <c r="BLN74" s="24"/>
      <c r="BLO74" s="24"/>
      <c r="BLP74" s="24"/>
      <c r="BLQ74" s="24"/>
      <c r="BLR74" s="24"/>
      <c r="BLS74" s="24"/>
      <c r="BLT74" s="24"/>
      <c r="BLU74" s="24"/>
      <c r="BLV74" s="24"/>
      <c r="BLW74" s="24"/>
      <c r="BLX74" s="24"/>
      <c r="BLY74" s="24"/>
      <c r="BLZ74" s="24"/>
      <c r="BMA74" s="24"/>
      <c r="BMB74" s="24"/>
      <c r="BMC74" s="24"/>
      <c r="BMD74" s="24"/>
      <c r="BME74" s="24"/>
      <c r="BMF74" s="24"/>
      <c r="BMG74" s="24"/>
      <c r="BMH74" s="24"/>
      <c r="BMI74" s="24"/>
      <c r="BMJ74" s="24"/>
      <c r="BMK74" s="24"/>
      <c r="BML74" s="24"/>
      <c r="BMM74" s="24"/>
      <c r="BMN74" s="24"/>
      <c r="BMO74" s="24"/>
      <c r="BMP74" s="24"/>
      <c r="BMQ74" s="24"/>
      <c r="BMR74" s="24"/>
      <c r="BMS74" s="24"/>
      <c r="BMT74" s="24"/>
      <c r="BMU74" s="24"/>
      <c r="BMV74" s="24"/>
      <c r="BMW74" s="24"/>
      <c r="BMX74" s="24"/>
      <c r="BMY74" s="24"/>
      <c r="BMZ74" s="24"/>
      <c r="BNA74" s="24"/>
      <c r="BNB74" s="24"/>
      <c r="BNC74" s="24"/>
      <c r="BND74" s="24"/>
      <c r="BNE74" s="24"/>
      <c r="BNF74" s="24"/>
      <c r="BNG74" s="24"/>
      <c r="BNH74" s="24"/>
      <c r="BNI74" s="24"/>
      <c r="BNJ74" s="24"/>
      <c r="BNK74" s="24"/>
      <c r="BNL74" s="24"/>
      <c r="BNM74" s="24"/>
      <c r="BNN74" s="24"/>
      <c r="BNO74" s="24"/>
      <c r="BNP74" s="24"/>
      <c r="BNQ74" s="24"/>
      <c r="BNR74" s="24"/>
      <c r="BNS74" s="24"/>
      <c r="BNT74" s="24"/>
      <c r="BNU74" s="24"/>
      <c r="BNV74" s="24"/>
      <c r="BNW74" s="24"/>
      <c r="BNX74" s="24"/>
      <c r="BNY74" s="24"/>
      <c r="BNZ74" s="24"/>
      <c r="BOA74" s="24"/>
      <c r="BOB74" s="24"/>
      <c r="BOC74" s="24"/>
      <c r="BOD74" s="24"/>
      <c r="BOE74" s="24"/>
      <c r="BOF74" s="24"/>
      <c r="BOG74" s="24"/>
      <c r="BOH74" s="24"/>
      <c r="BOI74" s="24"/>
      <c r="BOJ74" s="24"/>
      <c r="BOK74" s="24"/>
      <c r="BOL74" s="24"/>
      <c r="BOM74" s="24"/>
      <c r="BON74" s="24"/>
      <c r="BOO74" s="24"/>
      <c r="BOP74" s="24"/>
      <c r="BOQ74" s="24"/>
      <c r="BOR74" s="24"/>
      <c r="BOS74" s="24"/>
      <c r="BOT74" s="24"/>
      <c r="BOU74" s="24"/>
      <c r="BOV74" s="24"/>
      <c r="BOW74" s="24"/>
      <c r="BOX74" s="24"/>
      <c r="BOY74" s="24"/>
      <c r="BOZ74" s="24"/>
      <c r="BPA74" s="24"/>
      <c r="BPB74" s="24"/>
      <c r="BPC74" s="24"/>
      <c r="BPD74" s="24"/>
      <c r="BPE74" s="24"/>
      <c r="BPF74" s="24"/>
      <c r="BPG74" s="24"/>
      <c r="BPH74" s="24"/>
      <c r="BPI74" s="24"/>
      <c r="BPJ74" s="24"/>
      <c r="BPK74" s="24"/>
      <c r="BPL74" s="24"/>
      <c r="BPM74" s="24"/>
      <c r="BPN74" s="24"/>
      <c r="BPO74" s="24"/>
      <c r="BPP74" s="24"/>
      <c r="BPQ74" s="24"/>
      <c r="BPR74" s="24"/>
      <c r="BPS74" s="24"/>
      <c r="BPT74" s="24"/>
      <c r="BPU74" s="24"/>
      <c r="BPV74" s="24"/>
      <c r="BPW74" s="24"/>
      <c r="BPX74" s="24"/>
      <c r="BPY74" s="24"/>
      <c r="BPZ74" s="24"/>
      <c r="BQA74" s="24"/>
      <c r="BQB74" s="24"/>
      <c r="BQC74" s="24"/>
      <c r="BQD74" s="24"/>
      <c r="BQE74" s="24"/>
      <c r="BQF74" s="24"/>
      <c r="BQG74" s="24"/>
      <c r="BQH74" s="24"/>
      <c r="BQI74" s="24"/>
      <c r="BQJ74" s="24"/>
      <c r="BQK74" s="24"/>
      <c r="BQL74" s="24"/>
      <c r="BQM74" s="24"/>
      <c r="BQN74" s="24"/>
      <c r="BQO74" s="24"/>
      <c r="BQP74" s="24"/>
      <c r="BQQ74" s="24"/>
      <c r="BQR74" s="24"/>
      <c r="BQS74" s="24"/>
      <c r="BQT74" s="24"/>
      <c r="BQU74" s="24"/>
      <c r="BQV74" s="24"/>
      <c r="BQW74" s="24"/>
      <c r="BQX74" s="24"/>
      <c r="BQY74" s="24"/>
      <c r="BQZ74" s="24"/>
      <c r="BRA74" s="24"/>
      <c r="BRB74" s="24"/>
      <c r="BRC74" s="24"/>
      <c r="BRD74" s="24"/>
      <c r="BRE74" s="24"/>
      <c r="BRF74" s="24"/>
      <c r="BRG74" s="24"/>
      <c r="BRH74" s="24"/>
      <c r="BRI74" s="24"/>
      <c r="BRJ74" s="24"/>
      <c r="BRK74" s="24"/>
      <c r="BRL74" s="24"/>
      <c r="BRM74" s="24"/>
      <c r="BRN74" s="24"/>
      <c r="BRO74" s="24"/>
      <c r="BRP74" s="24"/>
      <c r="BRQ74" s="24"/>
      <c r="BRR74" s="24"/>
      <c r="BRS74" s="24"/>
      <c r="BRT74" s="24"/>
      <c r="BRU74" s="24"/>
      <c r="BRV74" s="24"/>
      <c r="BRW74" s="24"/>
      <c r="BRX74" s="24"/>
      <c r="BRY74" s="24"/>
      <c r="BRZ74" s="24"/>
      <c r="BSA74" s="24"/>
      <c r="BSB74" s="24"/>
      <c r="BSC74" s="24"/>
      <c r="BSD74" s="24"/>
      <c r="BSE74" s="24"/>
      <c r="BSF74" s="24"/>
      <c r="BSG74" s="24"/>
      <c r="BSH74" s="24"/>
      <c r="BSI74" s="24"/>
      <c r="BSJ74" s="24"/>
      <c r="BSK74" s="24"/>
      <c r="BSL74" s="24"/>
      <c r="BSM74" s="24"/>
      <c r="BSN74" s="24"/>
      <c r="BSO74" s="24"/>
      <c r="BSP74" s="24"/>
      <c r="BSQ74" s="24"/>
      <c r="BSR74" s="24"/>
      <c r="BSS74" s="24"/>
      <c r="BST74" s="24"/>
      <c r="BSU74" s="24"/>
      <c r="BSV74" s="24"/>
      <c r="BSW74" s="24"/>
      <c r="BSX74" s="24"/>
      <c r="BSY74" s="24"/>
      <c r="BSZ74" s="24"/>
      <c r="BTA74" s="24"/>
      <c r="BTB74" s="24"/>
      <c r="BTC74" s="24"/>
      <c r="BTD74" s="24"/>
      <c r="BTE74" s="24"/>
      <c r="BTF74" s="24"/>
      <c r="BTG74" s="24"/>
      <c r="BTH74" s="24"/>
      <c r="BTI74" s="24"/>
      <c r="BTJ74" s="24"/>
      <c r="BTK74" s="24"/>
      <c r="BTL74" s="24"/>
      <c r="BTM74" s="24"/>
      <c r="BTN74" s="24"/>
      <c r="BTO74" s="24"/>
      <c r="BTP74" s="24"/>
      <c r="BTQ74" s="24"/>
      <c r="BTR74" s="24"/>
      <c r="BTS74" s="24"/>
      <c r="BTT74" s="24"/>
      <c r="BTU74" s="24"/>
      <c r="BTV74" s="24"/>
      <c r="BTW74" s="24"/>
      <c r="BTX74" s="24"/>
      <c r="BTY74" s="24"/>
      <c r="BTZ74" s="24"/>
      <c r="BUA74" s="24"/>
      <c r="BUB74" s="24"/>
      <c r="BUC74" s="24"/>
      <c r="BUD74" s="24"/>
      <c r="BUE74" s="24"/>
      <c r="BUF74" s="24"/>
      <c r="BUG74" s="24"/>
      <c r="BUH74" s="24"/>
      <c r="BUI74" s="24"/>
      <c r="BUJ74" s="24"/>
      <c r="BUK74" s="24"/>
      <c r="BUL74" s="24"/>
      <c r="BUM74" s="24"/>
      <c r="BUN74" s="24"/>
      <c r="BUO74" s="24"/>
      <c r="BUP74" s="24"/>
      <c r="BUQ74" s="24"/>
      <c r="BUR74" s="24"/>
      <c r="BUS74" s="24"/>
      <c r="BUT74" s="24"/>
      <c r="BUU74" s="24"/>
      <c r="BUV74" s="24"/>
      <c r="BUW74" s="24"/>
      <c r="BUX74" s="24"/>
      <c r="BUY74" s="24"/>
      <c r="BUZ74" s="24"/>
      <c r="BVA74" s="24"/>
      <c r="BVB74" s="24"/>
      <c r="BVC74" s="24"/>
      <c r="BVD74" s="24"/>
      <c r="BVE74" s="24"/>
      <c r="BVF74" s="24"/>
      <c r="BVG74" s="24"/>
      <c r="BVH74" s="24"/>
      <c r="BVI74" s="24"/>
      <c r="BVJ74" s="24"/>
      <c r="BVK74" s="24"/>
      <c r="BVL74" s="24"/>
      <c r="BVM74" s="24"/>
      <c r="BVN74" s="24"/>
      <c r="BVO74" s="24"/>
      <c r="BVP74" s="24"/>
      <c r="BVQ74" s="24"/>
      <c r="BVR74" s="24"/>
      <c r="BVS74" s="24"/>
      <c r="BVT74" s="24"/>
      <c r="BVU74" s="24"/>
      <c r="BVV74" s="24"/>
      <c r="BVW74" s="24"/>
      <c r="BVX74" s="24"/>
      <c r="BVY74" s="24"/>
      <c r="BVZ74" s="24"/>
      <c r="BWA74" s="24"/>
      <c r="BWB74" s="24"/>
      <c r="BWC74" s="24"/>
      <c r="BWD74" s="24"/>
      <c r="BWE74" s="24"/>
      <c r="BWF74" s="24"/>
      <c r="BWG74" s="24"/>
      <c r="BWH74" s="24"/>
      <c r="BWI74" s="24"/>
      <c r="BWJ74" s="24"/>
      <c r="BWK74" s="24"/>
      <c r="BWL74" s="24"/>
      <c r="BWM74" s="24"/>
      <c r="BWN74" s="24"/>
      <c r="BWO74" s="24"/>
      <c r="BWP74" s="24"/>
      <c r="BWQ74" s="24"/>
      <c r="BWR74" s="24"/>
      <c r="BWS74" s="24"/>
      <c r="BWT74" s="24"/>
      <c r="BWU74" s="24"/>
      <c r="BWV74" s="24"/>
      <c r="BWW74" s="24"/>
      <c r="BWX74" s="24"/>
      <c r="BWY74" s="24"/>
      <c r="BWZ74" s="24"/>
      <c r="BXA74" s="24"/>
      <c r="BXB74" s="24"/>
      <c r="BXC74" s="24"/>
      <c r="BXD74" s="24"/>
      <c r="BXE74" s="24"/>
      <c r="BXF74" s="24"/>
      <c r="BXG74" s="24"/>
      <c r="BXH74" s="24"/>
      <c r="BXI74" s="24"/>
      <c r="BXJ74" s="24"/>
      <c r="BXK74" s="24"/>
      <c r="BXL74" s="24"/>
      <c r="BXM74" s="24"/>
      <c r="BXN74" s="24"/>
      <c r="BXO74" s="24"/>
      <c r="BXP74" s="24"/>
      <c r="BXQ74" s="24"/>
      <c r="BXR74" s="24"/>
      <c r="BXS74" s="24"/>
      <c r="BXT74" s="24"/>
      <c r="BXU74" s="24"/>
      <c r="BXV74" s="24"/>
      <c r="BXW74" s="24"/>
      <c r="BXX74" s="24"/>
      <c r="BXY74" s="24"/>
      <c r="BXZ74" s="24"/>
      <c r="BYA74" s="24"/>
      <c r="BYB74" s="24"/>
      <c r="BYC74" s="24"/>
      <c r="BYD74" s="24"/>
      <c r="BYE74" s="24"/>
      <c r="BYF74" s="24"/>
      <c r="BYG74" s="24"/>
      <c r="BYH74" s="24"/>
      <c r="BYI74" s="24"/>
      <c r="BYJ74" s="24"/>
      <c r="BYK74" s="24"/>
      <c r="BYL74" s="24"/>
      <c r="BYM74" s="24"/>
      <c r="BYN74" s="24"/>
      <c r="BYO74" s="24"/>
      <c r="BYP74" s="24"/>
      <c r="BYQ74" s="24"/>
      <c r="BYR74" s="24"/>
      <c r="BYS74" s="24"/>
      <c r="BYT74" s="24"/>
      <c r="BYU74" s="24"/>
      <c r="BYV74" s="24"/>
      <c r="BYW74" s="24"/>
      <c r="BYX74" s="24"/>
      <c r="BYY74" s="24"/>
      <c r="BYZ74" s="24"/>
      <c r="BZA74" s="24"/>
      <c r="BZB74" s="24"/>
      <c r="BZC74" s="24"/>
      <c r="BZD74" s="24"/>
      <c r="BZE74" s="24"/>
      <c r="BZF74" s="24"/>
      <c r="BZG74" s="24"/>
      <c r="BZH74" s="24"/>
      <c r="BZI74" s="24"/>
      <c r="BZJ74" s="24"/>
      <c r="BZK74" s="24"/>
      <c r="BZL74" s="24"/>
      <c r="BZM74" s="24"/>
      <c r="BZN74" s="24"/>
      <c r="BZO74" s="24"/>
      <c r="BZP74" s="24"/>
      <c r="BZQ74" s="24"/>
      <c r="BZR74" s="24"/>
      <c r="BZS74" s="24"/>
      <c r="BZT74" s="24"/>
      <c r="BZU74" s="24"/>
      <c r="BZV74" s="24"/>
      <c r="BZW74" s="24"/>
      <c r="BZX74" s="24"/>
      <c r="BZY74" s="24"/>
      <c r="BZZ74" s="24"/>
      <c r="CAA74" s="24"/>
      <c r="CAB74" s="24"/>
      <c r="CAC74" s="24"/>
      <c r="CAD74" s="24"/>
      <c r="CAE74" s="24"/>
      <c r="CAF74" s="24"/>
      <c r="CAG74" s="24"/>
      <c r="CAH74" s="24"/>
      <c r="CAI74" s="24"/>
      <c r="CAJ74" s="24"/>
      <c r="CAK74" s="24"/>
      <c r="CAL74" s="24"/>
      <c r="CAM74" s="24"/>
      <c r="CAN74" s="24"/>
      <c r="CAO74" s="24"/>
      <c r="CAP74" s="24"/>
      <c r="CAQ74" s="24"/>
      <c r="CAR74" s="24"/>
      <c r="CAS74" s="24"/>
      <c r="CAT74" s="24"/>
      <c r="CAU74" s="24"/>
      <c r="CAV74" s="24"/>
      <c r="CAW74" s="24"/>
      <c r="CAX74" s="24"/>
      <c r="CAY74" s="24"/>
      <c r="CAZ74" s="24"/>
      <c r="CBA74" s="24"/>
      <c r="CBB74" s="24"/>
      <c r="CBC74" s="24"/>
      <c r="CBD74" s="24"/>
      <c r="CBE74" s="24"/>
      <c r="CBF74" s="24"/>
      <c r="CBG74" s="24"/>
      <c r="CBH74" s="24"/>
      <c r="CBI74" s="24"/>
      <c r="CBJ74" s="24"/>
      <c r="CBK74" s="24"/>
      <c r="CBL74" s="24"/>
      <c r="CBM74" s="24"/>
      <c r="CBN74" s="24"/>
      <c r="CBO74" s="24"/>
      <c r="CBP74" s="24"/>
      <c r="CBQ74" s="24"/>
      <c r="CBR74" s="24"/>
      <c r="CBS74" s="24"/>
      <c r="CBT74" s="24"/>
      <c r="CBU74" s="24"/>
      <c r="CBV74" s="24"/>
      <c r="CBW74" s="24"/>
      <c r="CBX74" s="24"/>
      <c r="CBY74" s="24"/>
      <c r="CBZ74" s="24"/>
      <c r="CCA74" s="24"/>
      <c r="CCB74" s="24"/>
      <c r="CCC74" s="24"/>
      <c r="CCD74" s="24"/>
      <c r="CCE74" s="24"/>
      <c r="CCF74" s="24"/>
      <c r="CCG74" s="24"/>
      <c r="CCH74" s="24"/>
      <c r="CCI74" s="24"/>
      <c r="CCJ74" s="24"/>
      <c r="CCK74" s="24"/>
      <c r="CCL74" s="24"/>
      <c r="CCM74" s="24"/>
      <c r="CCN74" s="24"/>
      <c r="CCO74" s="24"/>
      <c r="CCP74" s="24"/>
      <c r="CCQ74" s="24"/>
      <c r="CCR74" s="24"/>
      <c r="CCS74" s="24"/>
      <c r="CCT74" s="24"/>
      <c r="CCU74" s="24"/>
      <c r="CCV74" s="24"/>
      <c r="CCW74" s="24"/>
      <c r="CCX74" s="24"/>
      <c r="CCY74" s="24"/>
      <c r="CCZ74" s="24"/>
      <c r="CDA74" s="24"/>
      <c r="CDB74" s="24"/>
      <c r="CDC74" s="24"/>
      <c r="CDD74" s="24"/>
      <c r="CDE74" s="24"/>
      <c r="CDF74" s="24"/>
      <c r="CDG74" s="24"/>
      <c r="CDH74" s="24"/>
      <c r="CDI74" s="24"/>
      <c r="CDJ74" s="24"/>
      <c r="CDK74" s="24"/>
      <c r="CDL74" s="24"/>
      <c r="CDM74" s="24"/>
      <c r="CDN74" s="24"/>
      <c r="CDO74" s="24"/>
      <c r="CDP74" s="24"/>
      <c r="CDQ74" s="24"/>
      <c r="CDR74" s="24"/>
      <c r="CDS74" s="24"/>
      <c r="CDT74" s="24"/>
      <c r="CDU74" s="24"/>
      <c r="CDV74" s="24"/>
      <c r="CDW74" s="24"/>
      <c r="CDX74" s="24"/>
      <c r="CDY74" s="24"/>
      <c r="CDZ74" s="24"/>
      <c r="CEA74" s="24"/>
      <c r="CEB74" s="24"/>
      <c r="CEC74" s="24"/>
      <c r="CED74" s="24"/>
      <c r="CEE74" s="24"/>
      <c r="CEF74" s="24"/>
      <c r="CEG74" s="24"/>
      <c r="CEH74" s="24"/>
      <c r="CEI74" s="24"/>
      <c r="CEJ74" s="24"/>
      <c r="CEK74" s="24"/>
      <c r="CEL74" s="24"/>
      <c r="CEM74" s="24"/>
      <c r="CEN74" s="24"/>
      <c r="CEO74" s="24"/>
      <c r="CEP74" s="24"/>
      <c r="CEQ74" s="24"/>
      <c r="CER74" s="24"/>
      <c r="CES74" s="24"/>
      <c r="CET74" s="24"/>
      <c r="CEU74" s="24"/>
      <c r="CEV74" s="24"/>
      <c r="CEW74" s="24"/>
      <c r="CEX74" s="24"/>
      <c r="CEY74" s="24"/>
      <c r="CEZ74" s="24"/>
      <c r="CFA74" s="24"/>
      <c r="CFB74" s="24"/>
      <c r="CFC74" s="24"/>
      <c r="CFD74" s="24"/>
      <c r="CFE74" s="24"/>
      <c r="CFF74" s="24"/>
      <c r="CFG74" s="24"/>
      <c r="CFH74" s="24"/>
      <c r="CFI74" s="24"/>
      <c r="CFJ74" s="24"/>
      <c r="CFK74" s="24"/>
      <c r="CFL74" s="24"/>
      <c r="CFM74" s="24"/>
      <c r="CFN74" s="24"/>
      <c r="CFO74" s="24"/>
      <c r="CFP74" s="24"/>
      <c r="CFQ74" s="24"/>
      <c r="CFR74" s="24"/>
      <c r="CFS74" s="24"/>
      <c r="CFT74" s="24"/>
      <c r="CFU74" s="24"/>
      <c r="CFV74" s="24"/>
      <c r="CFW74" s="24"/>
      <c r="CFX74" s="24"/>
      <c r="CFY74" s="24"/>
      <c r="CFZ74" s="24"/>
      <c r="CGA74" s="24"/>
      <c r="CGB74" s="24"/>
      <c r="CGC74" s="24"/>
      <c r="CGD74" s="24"/>
      <c r="CGE74" s="24"/>
      <c r="CGF74" s="24"/>
      <c r="CGG74" s="24"/>
      <c r="CGH74" s="24"/>
      <c r="CGI74" s="24"/>
      <c r="CGJ74" s="24"/>
      <c r="CGK74" s="24"/>
      <c r="CGL74" s="24"/>
      <c r="CGM74" s="24"/>
      <c r="CGN74" s="24"/>
      <c r="CGO74" s="24"/>
      <c r="CGP74" s="24"/>
      <c r="CGQ74" s="24"/>
      <c r="CGR74" s="24"/>
      <c r="CGS74" s="24"/>
      <c r="CGT74" s="24"/>
      <c r="CGU74" s="24"/>
      <c r="CGV74" s="24"/>
      <c r="CGW74" s="24"/>
      <c r="CGX74" s="24"/>
      <c r="CGY74" s="24"/>
      <c r="CGZ74" s="24"/>
      <c r="CHA74" s="24"/>
      <c r="CHB74" s="24"/>
      <c r="CHC74" s="24"/>
      <c r="CHD74" s="24"/>
      <c r="CHE74" s="24"/>
      <c r="CHF74" s="24"/>
      <c r="CHG74" s="24"/>
      <c r="CHH74" s="24"/>
      <c r="CHI74" s="24"/>
      <c r="CHJ74" s="24"/>
      <c r="CHK74" s="24"/>
      <c r="CHL74" s="24"/>
      <c r="CHM74" s="24"/>
      <c r="CHN74" s="24"/>
      <c r="CHO74" s="24"/>
      <c r="CHP74" s="24"/>
      <c r="CHQ74" s="24"/>
      <c r="CHR74" s="24"/>
      <c r="CHS74" s="24"/>
      <c r="CHT74" s="24"/>
      <c r="CHU74" s="24"/>
      <c r="CHV74" s="24"/>
      <c r="CHW74" s="24"/>
      <c r="CHX74" s="24"/>
      <c r="CHY74" s="24"/>
      <c r="CHZ74" s="24"/>
      <c r="CIA74" s="24"/>
      <c r="CIB74" s="24"/>
      <c r="CIC74" s="24"/>
      <c r="CID74" s="24"/>
      <c r="CIE74" s="24"/>
      <c r="CIF74" s="24"/>
      <c r="CIG74" s="24"/>
      <c r="CIH74" s="24"/>
      <c r="CII74" s="24"/>
      <c r="CIJ74" s="24"/>
      <c r="CIK74" s="24"/>
      <c r="CIL74" s="24"/>
      <c r="CIM74" s="24"/>
      <c r="CIN74" s="24"/>
      <c r="CIO74" s="24"/>
      <c r="CIP74" s="24"/>
      <c r="CIQ74" s="24"/>
      <c r="CIR74" s="24"/>
      <c r="CIS74" s="24"/>
      <c r="CIT74" s="24"/>
      <c r="CIU74" s="24"/>
      <c r="CIV74" s="24"/>
      <c r="CIW74" s="24"/>
      <c r="CIX74" s="24"/>
      <c r="CIY74" s="24"/>
      <c r="CIZ74" s="24"/>
      <c r="CJA74" s="24"/>
      <c r="CJB74" s="24"/>
      <c r="CJC74" s="24"/>
      <c r="CJD74" s="24"/>
      <c r="CJE74" s="24"/>
      <c r="CJF74" s="24"/>
      <c r="CJG74" s="24"/>
      <c r="CJH74" s="24"/>
      <c r="CJI74" s="24"/>
      <c r="CJJ74" s="24"/>
      <c r="CJK74" s="24"/>
      <c r="CJL74" s="24"/>
      <c r="CJM74" s="24"/>
      <c r="CJN74" s="24"/>
      <c r="CJO74" s="24"/>
      <c r="CJP74" s="24"/>
      <c r="CJQ74" s="24"/>
      <c r="CJR74" s="24"/>
      <c r="CJS74" s="24"/>
      <c r="CJT74" s="24"/>
      <c r="CJU74" s="24"/>
      <c r="CJV74" s="24"/>
      <c r="CJW74" s="24"/>
      <c r="CJX74" s="24"/>
      <c r="CJY74" s="24"/>
      <c r="CJZ74" s="24"/>
      <c r="CKA74" s="24"/>
      <c r="CKB74" s="24"/>
      <c r="CKC74" s="24"/>
      <c r="CKD74" s="24"/>
      <c r="CKE74" s="24"/>
      <c r="CKF74" s="24"/>
      <c r="CKG74" s="24"/>
      <c r="CKH74" s="24"/>
      <c r="CKI74" s="24"/>
      <c r="CKJ74" s="24"/>
      <c r="CKK74" s="24"/>
      <c r="CKL74" s="24"/>
      <c r="CKM74" s="24"/>
      <c r="CKN74" s="24"/>
      <c r="CKO74" s="24"/>
      <c r="CKP74" s="24"/>
      <c r="CKQ74" s="24"/>
      <c r="CKR74" s="24"/>
      <c r="CKS74" s="24"/>
      <c r="CKT74" s="24"/>
      <c r="CKU74" s="24"/>
      <c r="CKV74" s="24"/>
      <c r="CKW74" s="24"/>
      <c r="CKX74" s="24"/>
      <c r="CKY74" s="24"/>
      <c r="CKZ74" s="24"/>
      <c r="CLA74" s="24"/>
      <c r="CLB74" s="24"/>
      <c r="CLC74" s="24"/>
      <c r="CLD74" s="24"/>
      <c r="CLE74" s="24"/>
      <c r="CLF74" s="24"/>
      <c r="CLG74" s="24"/>
      <c r="CLH74" s="24"/>
      <c r="CLI74" s="24"/>
      <c r="CLJ74" s="24"/>
      <c r="CLK74" s="24"/>
      <c r="CLL74" s="24"/>
      <c r="CLM74" s="24"/>
      <c r="CLN74" s="24"/>
      <c r="CLO74" s="24"/>
      <c r="CLP74" s="24"/>
      <c r="CLQ74" s="24"/>
      <c r="CLR74" s="24"/>
      <c r="CLS74" s="24"/>
      <c r="CLT74" s="24"/>
      <c r="CLU74" s="24"/>
      <c r="CLV74" s="24"/>
      <c r="CLW74" s="24"/>
      <c r="CLX74" s="24"/>
      <c r="CLY74" s="24"/>
      <c r="CLZ74" s="24"/>
      <c r="CMA74" s="24"/>
      <c r="CMB74" s="24"/>
      <c r="CMC74" s="24"/>
      <c r="CMD74" s="24"/>
      <c r="CME74" s="24"/>
      <c r="CMF74" s="24"/>
      <c r="CMG74" s="24"/>
      <c r="CMH74" s="24"/>
      <c r="CMI74" s="24"/>
      <c r="CMJ74" s="24"/>
      <c r="CMK74" s="24"/>
      <c r="CML74" s="24"/>
      <c r="CMM74" s="24"/>
      <c r="CMN74" s="24"/>
      <c r="CMO74" s="24"/>
      <c r="CMP74" s="24"/>
      <c r="CMQ74" s="24"/>
      <c r="CMR74" s="24"/>
      <c r="CMS74" s="24"/>
      <c r="CMT74" s="24"/>
      <c r="CMU74" s="24"/>
      <c r="CMV74" s="24"/>
      <c r="CMW74" s="24"/>
      <c r="CMX74" s="24"/>
      <c r="CMY74" s="24"/>
      <c r="CMZ74" s="24"/>
      <c r="CNA74" s="24"/>
      <c r="CNB74" s="24"/>
      <c r="CNC74" s="24"/>
      <c r="CND74" s="24"/>
      <c r="CNE74" s="24"/>
      <c r="CNF74" s="24"/>
      <c r="CNG74" s="24"/>
      <c r="CNH74" s="24"/>
      <c r="CNI74" s="24"/>
      <c r="CNJ74" s="24"/>
      <c r="CNK74" s="24"/>
      <c r="CNL74" s="24"/>
      <c r="CNM74" s="24"/>
      <c r="CNN74" s="24"/>
      <c r="CNO74" s="24"/>
      <c r="CNP74" s="24"/>
      <c r="CNQ74" s="24"/>
      <c r="CNR74" s="24"/>
      <c r="CNS74" s="24"/>
      <c r="CNT74" s="24"/>
      <c r="CNU74" s="24"/>
      <c r="CNV74" s="24"/>
      <c r="CNW74" s="24"/>
      <c r="CNX74" s="24"/>
      <c r="CNY74" s="24"/>
      <c r="CNZ74" s="24"/>
      <c r="COA74" s="24"/>
      <c r="COB74" s="24"/>
      <c r="COC74" s="24"/>
      <c r="COD74" s="24"/>
      <c r="COE74" s="24"/>
      <c r="COF74" s="24"/>
      <c r="COG74" s="24"/>
      <c r="COH74" s="24"/>
      <c r="COI74" s="24"/>
      <c r="COJ74" s="24"/>
      <c r="COK74" s="24"/>
      <c r="COL74" s="24"/>
      <c r="COM74" s="24"/>
      <c r="CON74" s="24"/>
      <c r="COO74" s="24"/>
      <c r="COP74" s="24"/>
      <c r="COQ74" s="24"/>
      <c r="COR74" s="24"/>
      <c r="COS74" s="24"/>
      <c r="COT74" s="24"/>
      <c r="COU74" s="24"/>
      <c r="COV74" s="24"/>
      <c r="COW74" s="24"/>
      <c r="COX74" s="24"/>
      <c r="COY74" s="24"/>
      <c r="COZ74" s="24"/>
      <c r="CPA74" s="24"/>
      <c r="CPB74" s="24"/>
      <c r="CPC74" s="24"/>
      <c r="CPD74" s="24"/>
      <c r="CPE74" s="24"/>
      <c r="CPF74" s="24"/>
      <c r="CPG74" s="24"/>
      <c r="CPH74" s="24"/>
      <c r="CPI74" s="24"/>
      <c r="CPJ74" s="24"/>
      <c r="CPK74" s="24"/>
      <c r="CPL74" s="24"/>
      <c r="CPM74" s="24"/>
      <c r="CPN74" s="24"/>
      <c r="CPO74" s="24"/>
      <c r="CPP74" s="24"/>
      <c r="CPQ74" s="24"/>
      <c r="CPR74" s="24"/>
      <c r="CPS74" s="24"/>
      <c r="CPT74" s="24"/>
      <c r="CPU74" s="24"/>
      <c r="CPV74" s="24"/>
      <c r="CPW74" s="24"/>
      <c r="CPX74" s="24"/>
      <c r="CPY74" s="24"/>
      <c r="CPZ74" s="24"/>
      <c r="CQA74" s="24"/>
      <c r="CQB74" s="24"/>
      <c r="CQC74" s="24"/>
      <c r="CQD74" s="24"/>
      <c r="CQE74" s="24"/>
      <c r="CQF74" s="24"/>
      <c r="CQG74" s="24"/>
      <c r="CQH74" s="24"/>
      <c r="CQI74" s="24"/>
      <c r="CQJ74" s="24"/>
      <c r="CQK74" s="24"/>
      <c r="CQL74" s="24"/>
      <c r="CQM74" s="24"/>
      <c r="CQN74" s="24"/>
      <c r="CQO74" s="24"/>
      <c r="CQP74" s="24"/>
      <c r="CQQ74" s="24"/>
      <c r="CQR74" s="24"/>
      <c r="CQS74" s="24"/>
      <c r="CQT74" s="24"/>
      <c r="CQU74" s="24"/>
      <c r="CQV74" s="24"/>
      <c r="CQW74" s="24"/>
      <c r="CQX74" s="24"/>
      <c r="CQY74" s="24"/>
      <c r="CQZ74" s="24"/>
      <c r="CRA74" s="24"/>
      <c r="CRB74" s="24"/>
      <c r="CRC74" s="24"/>
      <c r="CRD74" s="24"/>
      <c r="CRE74" s="24"/>
      <c r="CRF74" s="24"/>
      <c r="CRG74" s="24"/>
      <c r="CRH74" s="24"/>
      <c r="CRI74" s="24"/>
      <c r="CRJ74" s="24"/>
      <c r="CRK74" s="24"/>
      <c r="CRL74" s="24"/>
      <c r="CRM74" s="24"/>
      <c r="CRN74" s="24"/>
      <c r="CRO74" s="24"/>
      <c r="CRP74" s="24"/>
      <c r="CRQ74" s="24"/>
      <c r="CRR74" s="24"/>
      <c r="CRS74" s="24"/>
      <c r="CRT74" s="24"/>
      <c r="CRU74" s="24"/>
      <c r="CRV74" s="24"/>
      <c r="CRW74" s="24"/>
      <c r="CRX74" s="24"/>
      <c r="CRY74" s="24"/>
      <c r="CRZ74" s="24"/>
      <c r="CSA74" s="24"/>
      <c r="CSB74" s="24"/>
      <c r="CSC74" s="24"/>
      <c r="CSD74" s="24"/>
      <c r="CSE74" s="24"/>
      <c r="CSF74" s="24"/>
      <c r="CSG74" s="24"/>
      <c r="CSH74" s="24"/>
      <c r="CSI74" s="24"/>
      <c r="CSJ74" s="24"/>
      <c r="CSK74" s="24"/>
      <c r="CSL74" s="24"/>
      <c r="CSM74" s="24"/>
      <c r="CSN74" s="24"/>
      <c r="CSO74" s="24"/>
      <c r="CSP74" s="24"/>
      <c r="CSQ74" s="24"/>
      <c r="CSR74" s="24"/>
      <c r="CSS74" s="24"/>
      <c r="CST74" s="24"/>
      <c r="CSU74" s="24"/>
      <c r="CSV74" s="24"/>
      <c r="CSW74" s="24"/>
      <c r="CSX74" s="24"/>
      <c r="CSY74" s="24"/>
      <c r="CSZ74" s="24"/>
      <c r="CTA74" s="24"/>
      <c r="CTB74" s="24"/>
      <c r="CTC74" s="24"/>
      <c r="CTD74" s="24"/>
      <c r="CTE74" s="24"/>
      <c r="CTF74" s="24"/>
      <c r="CTG74" s="24"/>
      <c r="CTH74" s="24"/>
      <c r="CTI74" s="24"/>
      <c r="CTJ74" s="24"/>
      <c r="CTK74" s="24"/>
      <c r="CTL74" s="24"/>
      <c r="CTM74" s="24"/>
      <c r="CTN74" s="24"/>
      <c r="CTO74" s="24"/>
      <c r="CTP74" s="24"/>
      <c r="CTQ74" s="24"/>
      <c r="CTR74" s="24"/>
      <c r="CTS74" s="24"/>
      <c r="CTT74" s="24"/>
      <c r="CTU74" s="24"/>
      <c r="CTV74" s="24"/>
      <c r="CTW74" s="24"/>
      <c r="CTX74" s="24"/>
      <c r="CTY74" s="24"/>
      <c r="CTZ74" s="24"/>
      <c r="CUA74" s="24"/>
      <c r="CUB74" s="24"/>
      <c r="CUC74" s="24"/>
      <c r="CUD74" s="24"/>
      <c r="CUE74" s="24"/>
      <c r="CUF74" s="24"/>
      <c r="CUG74" s="24"/>
      <c r="CUH74" s="24"/>
      <c r="CUI74" s="24"/>
      <c r="CUJ74" s="24"/>
      <c r="CUK74" s="24"/>
      <c r="CUL74" s="24"/>
      <c r="CUM74" s="24"/>
      <c r="CUN74" s="24"/>
      <c r="CUO74" s="24"/>
      <c r="CUP74" s="24"/>
      <c r="CUQ74" s="24"/>
      <c r="CUR74" s="24"/>
      <c r="CUS74" s="24"/>
      <c r="CUT74" s="24"/>
      <c r="CUU74" s="24"/>
      <c r="CUV74" s="24"/>
      <c r="CUW74" s="24"/>
      <c r="CUX74" s="24"/>
      <c r="CUY74" s="24"/>
      <c r="CUZ74" s="24"/>
      <c r="CVA74" s="24"/>
      <c r="CVB74" s="24"/>
      <c r="CVC74" s="24"/>
      <c r="CVD74" s="24"/>
      <c r="CVE74" s="24"/>
      <c r="CVF74" s="24"/>
      <c r="CVG74" s="24"/>
      <c r="CVH74" s="24"/>
      <c r="CVI74" s="24"/>
      <c r="CVJ74" s="24"/>
      <c r="CVK74" s="24"/>
      <c r="CVL74" s="24"/>
      <c r="CVM74" s="24"/>
      <c r="CVN74" s="24"/>
      <c r="CVO74" s="24"/>
      <c r="CVP74" s="24"/>
      <c r="CVQ74" s="24"/>
      <c r="CVR74" s="24"/>
      <c r="CVS74" s="24"/>
      <c r="CVT74" s="24"/>
      <c r="CVU74" s="24"/>
      <c r="CVV74" s="24"/>
      <c r="CVW74" s="24"/>
      <c r="CVX74" s="24"/>
      <c r="CVY74" s="24"/>
      <c r="CVZ74" s="24"/>
      <c r="CWA74" s="24"/>
      <c r="CWB74" s="24"/>
      <c r="CWC74" s="24"/>
      <c r="CWD74" s="24"/>
      <c r="CWE74" s="24"/>
      <c r="CWF74" s="24"/>
      <c r="CWG74" s="24"/>
      <c r="CWH74" s="24"/>
      <c r="CWI74" s="24"/>
      <c r="CWJ74" s="24"/>
      <c r="CWK74" s="24"/>
      <c r="CWL74" s="24"/>
      <c r="CWM74" s="24"/>
      <c r="CWN74" s="24"/>
      <c r="CWO74" s="24"/>
      <c r="CWP74" s="24"/>
      <c r="CWQ74" s="24"/>
      <c r="CWR74" s="24"/>
      <c r="CWS74" s="24"/>
      <c r="CWT74" s="24"/>
      <c r="CWU74" s="24"/>
      <c r="CWV74" s="24"/>
      <c r="CWW74" s="24"/>
      <c r="CWX74" s="24"/>
      <c r="CWY74" s="24"/>
      <c r="CWZ74" s="24"/>
      <c r="CXA74" s="24"/>
      <c r="CXB74" s="24"/>
      <c r="CXC74" s="24"/>
      <c r="CXD74" s="24"/>
      <c r="CXE74" s="24"/>
      <c r="CXF74" s="24"/>
      <c r="CXG74" s="24"/>
      <c r="CXH74" s="24"/>
      <c r="CXI74" s="24"/>
      <c r="CXJ74" s="24"/>
      <c r="CXK74" s="24"/>
      <c r="CXL74" s="24"/>
      <c r="CXM74" s="24"/>
      <c r="CXN74" s="24"/>
      <c r="CXO74" s="24"/>
      <c r="CXP74" s="24"/>
      <c r="CXQ74" s="24"/>
      <c r="CXR74" s="24"/>
      <c r="CXS74" s="24"/>
      <c r="CXT74" s="24"/>
      <c r="CXU74" s="24"/>
      <c r="CXV74" s="24"/>
      <c r="CXW74" s="24"/>
      <c r="CXX74" s="24"/>
      <c r="CXY74" s="24"/>
      <c r="CXZ74" s="24"/>
      <c r="CYA74" s="24"/>
      <c r="CYB74" s="24"/>
      <c r="CYC74" s="24"/>
      <c r="CYD74" s="24"/>
      <c r="CYE74" s="24"/>
      <c r="CYF74" s="24"/>
      <c r="CYG74" s="24"/>
      <c r="CYH74" s="24"/>
      <c r="CYI74" s="24"/>
      <c r="CYJ74" s="24"/>
      <c r="CYK74" s="24"/>
      <c r="CYL74" s="24"/>
      <c r="CYM74" s="24"/>
      <c r="CYN74" s="24"/>
      <c r="CYO74" s="24"/>
      <c r="CYP74" s="24"/>
      <c r="CYQ74" s="24"/>
      <c r="CYR74" s="24"/>
      <c r="CYS74" s="24"/>
      <c r="CYT74" s="24"/>
      <c r="CYU74" s="24"/>
      <c r="CYV74" s="24"/>
      <c r="CYW74" s="24"/>
      <c r="CYX74" s="24"/>
      <c r="CYY74" s="24"/>
      <c r="CYZ74" s="24"/>
      <c r="CZA74" s="24"/>
      <c r="CZB74" s="24"/>
      <c r="CZC74" s="24"/>
      <c r="CZD74" s="24"/>
      <c r="CZE74" s="24"/>
      <c r="CZF74" s="24"/>
      <c r="CZG74" s="24"/>
      <c r="CZH74" s="24"/>
      <c r="CZI74" s="24"/>
      <c r="CZJ74" s="24"/>
      <c r="CZK74" s="24"/>
      <c r="CZL74" s="24"/>
      <c r="CZM74" s="24"/>
      <c r="CZN74" s="24"/>
      <c r="CZO74" s="24"/>
      <c r="CZP74" s="24"/>
      <c r="CZQ74" s="24"/>
      <c r="CZR74" s="24"/>
      <c r="CZS74" s="24"/>
      <c r="CZT74" s="24"/>
      <c r="CZU74" s="24"/>
      <c r="CZV74" s="24"/>
      <c r="CZW74" s="24"/>
      <c r="CZX74" s="24"/>
      <c r="CZY74" s="24"/>
      <c r="CZZ74" s="24"/>
      <c r="DAA74" s="24"/>
      <c r="DAB74" s="24"/>
      <c r="DAC74" s="24"/>
      <c r="DAD74" s="24"/>
      <c r="DAE74" s="24"/>
      <c r="DAF74" s="24"/>
      <c r="DAG74" s="24"/>
      <c r="DAH74" s="24"/>
      <c r="DAI74" s="24"/>
      <c r="DAJ74" s="24"/>
      <c r="DAK74" s="24"/>
      <c r="DAL74" s="24"/>
      <c r="DAM74" s="24"/>
      <c r="DAN74" s="24"/>
      <c r="DAO74" s="24"/>
      <c r="DAP74" s="24"/>
      <c r="DAQ74" s="24"/>
      <c r="DAR74" s="24"/>
      <c r="DAS74" s="24"/>
      <c r="DAT74" s="24"/>
      <c r="DAU74" s="24"/>
      <c r="DAV74" s="24"/>
      <c r="DAW74" s="24"/>
      <c r="DAX74" s="24"/>
      <c r="DAY74" s="24"/>
      <c r="DAZ74" s="24"/>
      <c r="DBA74" s="24"/>
      <c r="DBB74" s="24"/>
      <c r="DBC74" s="24"/>
      <c r="DBD74" s="24"/>
      <c r="DBE74" s="24"/>
      <c r="DBF74" s="24"/>
      <c r="DBG74" s="24"/>
      <c r="DBH74" s="24"/>
      <c r="DBI74" s="24"/>
      <c r="DBJ74" s="24"/>
      <c r="DBK74" s="24"/>
      <c r="DBL74" s="24"/>
      <c r="DBM74" s="24"/>
      <c r="DBN74" s="24"/>
      <c r="DBO74" s="24"/>
      <c r="DBP74" s="24"/>
      <c r="DBQ74" s="24"/>
      <c r="DBR74" s="24"/>
      <c r="DBS74" s="24"/>
      <c r="DBT74" s="24"/>
      <c r="DBU74" s="24"/>
      <c r="DBV74" s="24"/>
      <c r="DBW74" s="24"/>
      <c r="DBX74" s="24"/>
      <c r="DBY74" s="24"/>
      <c r="DBZ74" s="24"/>
      <c r="DCA74" s="24"/>
      <c r="DCB74" s="24"/>
      <c r="DCC74" s="24"/>
      <c r="DCD74" s="24"/>
      <c r="DCE74" s="24"/>
      <c r="DCF74" s="24"/>
      <c r="DCG74" s="24"/>
      <c r="DCH74" s="24"/>
      <c r="DCI74" s="24"/>
      <c r="DCJ74" s="24"/>
      <c r="DCK74" s="24"/>
      <c r="DCL74" s="24"/>
      <c r="DCM74" s="24"/>
      <c r="DCN74" s="24"/>
      <c r="DCO74" s="24"/>
      <c r="DCP74" s="24"/>
      <c r="DCQ74" s="24"/>
      <c r="DCR74" s="24"/>
      <c r="DCS74" s="24"/>
      <c r="DCT74" s="24"/>
      <c r="DCU74" s="24"/>
      <c r="DCV74" s="24"/>
      <c r="DCW74" s="24"/>
      <c r="DCX74" s="24"/>
      <c r="DCY74" s="24"/>
      <c r="DCZ74" s="24"/>
      <c r="DDA74" s="24"/>
      <c r="DDB74" s="24"/>
      <c r="DDC74" s="24"/>
      <c r="DDD74" s="24"/>
      <c r="DDE74" s="24"/>
      <c r="DDF74" s="24"/>
      <c r="DDG74" s="24"/>
      <c r="DDH74" s="24"/>
      <c r="DDI74" s="24"/>
      <c r="DDJ74" s="24"/>
      <c r="DDK74" s="24"/>
      <c r="DDL74" s="24"/>
      <c r="DDM74" s="24"/>
      <c r="DDN74" s="24"/>
      <c r="DDO74" s="24"/>
      <c r="DDP74" s="24"/>
      <c r="DDQ74" s="24"/>
      <c r="DDR74" s="24"/>
      <c r="DDS74" s="24"/>
      <c r="DDT74" s="24"/>
      <c r="DDU74" s="24"/>
      <c r="DDV74" s="24"/>
      <c r="DDW74" s="24"/>
      <c r="DDX74" s="24"/>
      <c r="DDY74" s="24"/>
      <c r="DDZ74" s="24"/>
      <c r="DEA74" s="24"/>
      <c r="DEB74" s="24"/>
      <c r="DEC74" s="24"/>
      <c r="DED74" s="24"/>
      <c r="DEE74" s="24"/>
      <c r="DEF74" s="24"/>
      <c r="DEG74" s="24"/>
      <c r="DEH74" s="24"/>
      <c r="DEI74" s="24"/>
      <c r="DEJ74" s="24"/>
      <c r="DEK74" s="24"/>
      <c r="DEL74" s="24"/>
      <c r="DEM74" s="24"/>
      <c r="DEN74" s="24"/>
      <c r="DEO74" s="24"/>
      <c r="DEP74" s="24"/>
      <c r="DEQ74" s="24"/>
      <c r="DER74" s="24"/>
      <c r="DES74" s="24"/>
      <c r="DET74" s="24"/>
      <c r="DEU74" s="24"/>
      <c r="DEV74" s="24"/>
      <c r="DEW74" s="24"/>
      <c r="DEX74" s="24"/>
      <c r="DEY74" s="24"/>
      <c r="DEZ74" s="24"/>
      <c r="DFA74" s="24"/>
      <c r="DFB74" s="24"/>
      <c r="DFC74" s="24"/>
      <c r="DFD74" s="24"/>
      <c r="DFE74" s="24"/>
      <c r="DFF74" s="24"/>
      <c r="DFG74" s="24"/>
      <c r="DFH74" s="24"/>
      <c r="DFI74" s="24"/>
      <c r="DFJ74" s="24"/>
      <c r="DFK74" s="24"/>
      <c r="DFL74" s="24"/>
      <c r="DFM74" s="24"/>
      <c r="DFN74" s="24"/>
      <c r="DFO74" s="24"/>
      <c r="DFP74" s="24"/>
      <c r="DFQ74" s="24"/>
      <c r="DFR74" s="24"/>
      <c r="DFS74" s="24"/>
      <c r="DFT74" s="24"/>
      <c r="DFU74" s="24"/>
      <c r="DFV74" s="24"/>
      <c r="DFW74" s="24"/>
      <c r="DFX74" s="24"/>
      <c r="DFY74" s="24"/>
      <c r="DFZ74" s="24"/>
      <c r="DGA74" s="24"/>
      <c r="DGB74" s="24"/>
      <c r="DGC74" s="24"/>
      <c r="DGD74" s="24"/>
      <c r="DGE74" s="24"/>
      <c r="DGF74" s="24"/>
      <c r="DGG74" s="24"/>
      <c r="DGH74" s="24"/>
      <c r="DGI74" s="24"/>
      <c r="DGJ74" s="24"/>
      <c r="DGK74" s="24"/>
      <c r="DGL74" s="24"/>
      <c r="DGM74" s="24"/>
      <c r="DGN74" s="24"/>
      <c r="DGO74" s="24"/>
      <c r="DGP74" s="24"/>
      <c r="DGQ74" s="24"/>
      <c r="DGR74" s="24"/>
      <c r="DGS74" s="24"/>
      <c r="DGT74" s="24"/>
      <c r="DGU74" s="24"/>
      <c r="DGV74" s="24"/>
      <c r="DGW74" s="24"/>
      <c r="DGX74" s="24"/>
      <c r="DGY74" s="24"/>
      <c r="DGZ74" s="24"/>
      <c r="DHA74" s="24"/>
      <c r="DHB74" s="24"/>
      <c r="DHC74" s="24"/>
      <c r="DHD74" s="24"/>
      <c r="DHE74" s="24"/>
      <c r="DHF74" s="24"/>
      <c r="DHG74" s="24"/>
      <c r="DHH74" s="24"/>
      <c r="DHI74" s="24"/>
      <c r="DHJ74" s="24"/>
      <c r="DHK74" s="24"/>
      <c r="DHL74" s="24"/>
      <c r="DHM74" s="24"/>
      <c r="DHN74" s="24"/>
      <c r="DHO74" s="24"/>
      <c r="DHP74" s="24"/>
      <c r="DHQ74" s="24"/>
      <c r="DHR74" s="24"/>
      <c r="DHS74" s="24"/>
      <c r="DHT74" s="24"/>
      <c r="DHU74" s="24"/>
      <c r="DHV74" s="24"/>
      <c r="DHW74" s="24"/>
      <c r="DHX74" s="24"/>
      <c r="DHY74" s="24"/>
      <c r="DHZ74" s="24"/>
      <c r="DIA74" s="24"/>
      <c r="DIB74" s="24"/>
      <c r="DIC74" s="24"/>
      <c r="DID74" s="24"/>
      <c r="DIE74" s="24"/>
      <c r="DIF74" s="24"/>
      <c r="DIG74" s="24"/>
      <c r="DIH74" s="24"/>
      <c r="DII74" s="24"/>
      <c r="DIJ74" s="24"/>
      <c r="DIK74" s="24"/>
      <c r="DIL74" s="24"/>
      <c r="DIM74" s="24"/>
      <c r="DIN74" s="24"/>
      <c r="DIO74" s="24"/>
      <c r="DIP74" s="24"/>
      <c r="DIQ74" s="24"/>
      <c r="DIR74" s="24"/>
      <c r="DIS74" s="24"/>
      <c r="DIT74" s="24"/>
      <c r="DIU74" s="24"/>
      <c r="DIV74" s="24"/>
      <c r="DIW74" s="24"/>
      <c r="DIX74" s="24"/>
      <c r="DIY74" s="24"/>
      <c r="DIZ74" s="24"/>
      <c r="DJA74" s="24"/>
      <c r="DJB74" s="24"/>
      <c r="DJC74" s="24"/>
      <c r="DJD74" s="24"/>
      <c r="DJE74" s="24"/>
      <c r="DJF74" s="24"/>
      <c r="DJG74" s="24"/>
      <c r="DJH74" s="24"/>
      <c r="DJI74" s="24"/>
      <c r="DJJ74" s="24"/>
      <c r="DJK74" s="24"/>
      <c r="DJL74" s="24"/>
      <c r="DJM74" s="24"/>
      <c r="DJN74" s="24"/>
      <c r="DJO74" s="24"/>
      <c r="DJP74" s="24"/>
      <c r="DJQ74" s="24"/>
      <c r="DJR74" s="24"/>
      <c r="DJS74" s="24"/>
      <c r="DJT74" s="24"/>
      <c r="DJU74" s="24"/>
      <c r="DJV74" s="24"/>
      <c r="DJW74" s="24"/>
      <c r="DJX74" s="24"/>
      <c r="DJY74" s="24"/>
      <c r="DJZ74" s="24"/>
      <c r="DKA74" s="24"/>
      <c r="DKB74" s="24"/>
      <c r="DKC74" s="24"/>
      <c r="DKD74" s="24"/>
      <c r="DKE74" s="24"/>
      <c r="DKF74" s="24"/>
      <c r="DKG74" s="24"/>
      <c r="DKH74" s="24"/>
      <c r="DKI74" s="24"/>
      <c r="DKJ74" s="24"/>
      <c r="DKK74" s="24"/>
      <c r="DKL74" s="24"/>
      <c r="DKM74" s="24"/>
      <c r="DKN74" s="24"/>
      <c r="DKO74" s="24"/>
      <c r="DKP74" s="24"/>
      <c r="DKQ74" s="24"/>
      <c r="DKR74" s="24"/>
      <c r="DKS74" s="24"/>
      <c r="DKT74" s="24"/>
      <c r="DKU74" s="24"/>
      <c r="DKV74" s="24"/>
      <c r="DKW74" s="24"/>
      <c r="DKX74" s="24"/>
      <c r="DKY74" s="24"/>
      <c r="DKZ74" s="24"/>
      <c r="DLA74" s="24"/>
      <c r="DLB74" s="24"/>
      <c r="DLC74" s="24"/>
      <c r="DLD74" s="24"/>
      <c r="DLE74" s="24"/>
      <c r="DLF74" s="24"/>
      <c r="DLG74" s="24"/>
      <c r="DLH74" s="24"/>
      <c r="DLI74" s="24"/>
      <c r="DLJ74" s="24"/>
      <c r="DLK74" s="24"/>
      <c r="DLL74" s="24"/>
      <c r="DLM74" s="24"/>
      <c r="DLN74" s="24"/>
      <c r="DLO74" s="24"/>
      <c r="DLP74" s="24"/>
      <c r="DLQ74" s="24"/>
      <c r="DLR74" s="24"/>
      <c r="DLS74" s="24"/>
      <c r="DLT74" s="24"/>
      <c r="DLU74" s="24"/>
      <c r="DLV74" s="24"/>
      <c r="DLW74" s="24"/>
      <c r="DLX74" s="24"/>
      <c r="DLY74" s="24"/>
      <c r="DLZ74" s="24"/>
      <c r="DMA74" s="24"/>
      <c r="DMB74" s="24"/>
      <c r="DMC74" s="24"/>
      <c r="DMD74" s="24"/>
      <c r="DME74" s="24"/>
      <c r="DMF74" s="24"/>
      <c r="DMG74" s="24"/>
      <c r="DMH74" s="24"/>
      <c r="DMI74" s="24"/>
      <c r="DMJ74" s="24"/>
      <c r="DMK74" s="24"/>
      <c r="DML74" s="24"/>
      <c r="DMM74" s="24"/>
      <c r="DMN74" s="24"/>
      <c r="DMO74" s="24"/>
      <c r="DMP74" s="24"/>
      <c r="DMQ74" s="24"/>
      <c r="DMR74" s="24"/>
      <c r="DMS74" s="24"/>
      <c r="DMT74" s="24"/>
      <c r="DMU74" s="24"/>
      <c r="DMV74" s="24"/>
      <c r="DMW74" s="24"/>
      <c r="DMX74" s="24"/>
      <c r="DMY74" s="24"/>
      <c r="DMZ74" s="24"/>
      <c r="DNA74" s="24"/>
      <c r="DNB74" s="24"/>
      <c r="DNC74" s="24"/>
      <c r="DND74" s="24"/>
      <c r="DNE74" s="24"/>
      <c r="DNF74" s="24"/>
      <c r="DNG74" s="24"/>
      <c r="DNH74" s="24"/>
      <c r="DNI74" s="24"/>
      <c r="DNJ74" s="24"/>
      <c r="DNK74" s="24"/>
      <c r="DNL74" s="24"/>
      <c r="DNM74" s="24"/>
      <c r="DNN74" s="24"/>
      <c r="DNO74" s="24"/>
      <c r="DNP74" s="24"/>
      <c r="DNQ74" s="24"/>
      <c r="DNR74" s="24"/>
      <c r="DNS74" s="24"/>
      <c r="DNT74" s="24"/>
      <c r="DNU74" s="24"/>
      <c r="DNV74" s="24"/>
      <c r="DNW74" s="24"/>
      <c r="DNX74" s="24"/>
      <c r="DNY74" s="24"/>
      <c r="DNZ74" s="24"/>
      <c r="DOA74" s="24"/>
      <c r="DOB74" s="24"/>
      <c r="DOC74" s="24"/>
      <c r="DOD74" s="24"/>
      <c r="DOE74" s="24"/>
      <c r="DOF74" s="24"/>
      <c r="DOG74" s="24"/>
      <c r="DOH74" s="24"/>
      <c r="DOI74" s="24"/>
      <c r="DOJ74" s="24"/>
      <c r="DOK74" s="24"/>
      <c r="DOL74" s="24"/>
      <c r="DOM74" s="24"/>
      <c r="DON74" s="24"/>
      <c r="DOO74" s="24"/>
      <c r="DOP74" s="24"/>
      <c r="DOQ74" s="24"/>
      <c r="DOR74" s="24"/>
      <c r="DOS74" s="24"/>
      <c r="DOT74" s="24"/>
      <c r="DOU74" s="24"/>
      <c r="DOV74" s="24"/>
      <c r="DOW74" s="24"/>
      <c r="DOX74" s="24"/>
      <c r="DOY74" s="24"/>
      <c r="DOZ74" s="24"/>
      <c r="DPA74" s="24"/>
      <c r="DPB74" s="24"/>
      <c r="DPC74" s="24"/>
      <c r="DPD74" s="24"/>
      <c r="DPE74" s="24"/>
      <c r="DPF74" s="24"/>
      <c r="DPG74" s="24"/>
      <c r="DPH74" s="24"/>
      <c r="DPI74" s="24"/>
      <c r="DPJ74" s="24"/>
      <c r="DPK74" s="24"/>
      <c r="DPL74" s="24"/>
      <c r="DPM74" s="24"/>
      <c r="DPN74" s="24"/>
      <c r="DPO74" s="24"/>
      <c r="DPP74" s="24"/>
      <c r="DPQ74" s="24"/>
      <c r="DPR74" s="24"/>
      <c r="DPS74" s="24"/>
      <c r="DPT74" s="24"/>
      <c r="DPU74" s="24"/>
      <c r="DPV74" s="24"/>
      <c r="DPW74" s="24"/>
      <c r="DPX74" s="24"/>
      <c r="DPY74" s="24"/>
      <c r="DPZ74" s="24"/>
      <c r="DQA74" s="24"/>
      <c r="DQB74" s="24"/>
      <c r="DQC74" s="24"/>
      <c r="DQD74" s="24"/>
      <c r="DQE74" s="24"/>
      <c r="DQF74" s="24"/>
      <c r="DQG74" s="24"/>
      <c r="DQH74" s="24"/>
      <c r="DQI74" s="24"/>
      <c r="DQJ74" s="24"/>
      <c r="DQK74" s="24"/>
      <c r="DQL74" s="24"/>
      <c r="DQM74" s="24"/>
      <c r="DQN74" s="24"/>
      <c r="DQO74" s="24"/>
      <c r="DQP74" s="24"/>
      <c r="DQQ74" s="24"/>
      <c r="DQR74" s="24"/>
      <c r="DQS74" s="24"/>
      <c r="DQT74" s="24"/>
      <c r="DQU74" s="24"/>
      <c r="DQV74" s="24"/>
      <c r="DQW74" s="24"/>
      <c r="DQX74" s="24"/>
      <c r="DQY74" s="24"/>
      <c r="DQZ74" s="24"/>
      <c r="DRA74" s="24"/>
      <c r="DRB74" s="24"/>
      <c r="DRC74" s="24"/>
      <c r="DRD74" s="24"/>
      <c r="DRE74" s="24"/>
      <c r="DRF74" s="24"/>
      <c r="DRG74" s="24"/>
      <c r="DRH74" s="24"/>
      <c r="DRI74" s="24"/>
      <c r="DRJ74" s="24"/>
      <c r="DRK74" s="24"/>
      <c r="DRL74" s="24"/>
      <c r="DRM74" s="24"/>
      <c r="DRN74" s="24"/>
      <c r="DRO74" s="24"/>
      <c r="DRP74" s="24"/>
      <c r="DRQ74" s="24"/>
      <c r="DRR74" s="24"/>
      <c r="DRS74" s="24"/>
      <c r="DRT74" s="24"/>
      <c r="DRU74" s="24"/>
      <c r="DRV74" s="24"/>
      <c r="DRW74" s="24"/>
      <c r="DRX74" s="24"/>
      <c r="DRY74" s="24"/>
      <c r="DRZ74" s="24"/>
      <c r="DSA74" s="24"/>
      <c r="DSB74" s="24"/>
      <c r="DSC74" s="24"/>
      <c r="DSD74" s="24"/>
      <c r="DSE74" s="24"/>
      <c r="DSF74" s="24"/>
      <c r="DSG74" s="24"/>
      <c r="DSH74" s="24"/>
      <c r="DSI74" s="24"/>
      <c r="DSJ74" s="24"/>
      <c r="DSK74" s="24"/>
      <c r="DSL74" s="24"/>
      <c r="DSM74" s="24"/>
      <c r="DSN74" s="24"/>
      <c r="DSO74" s="24"/>
      <c r="DSP74" s="24"/>
      <c r="DSQ74" s="24"/>
      <c r="DSR74" s="24"/>
      <c r="DSS74" s="24"/>
      <c r="DST74" s="24"/>
      <c r="DSU74" s="24"/>
      <c r="DSV74" s="24"/>
      <c r="DSW74" s="24"/>
      <c r="DSX74" s="24"/>
      <c r="DSY74" s="24"/>
      <c r="DSZ74" s="24"/>
      <c r="DTA74" s="24"/>
      <c r="DTB74" s="24"/>
      <c r="DTC74" s="24"/>
      <c r="DTD74" s="24"/>
      <c r="DTE74" s="24"/>
      <c r="DTF74" s="24"/>
      <c r="DTG74" s="24"/>
      <c r="DTH74" s="24"/>
      <c r="DTI74" s="24"/>
      <c r="DTJ74" s="24"/>
      <c r="DTK74" s="24"/>
      <c r="DTL74" s="24"/>
      <c r="DTM74" s="24"/>
      <c r="DTN74" s="24"/>
      <c r="DTO74" s="24"/>
      <c r="DTP74" s="24"/>
      <c r="DTQ74" s="24"/>
      <c r="DTR74" s="24"/>
      <c r="DTS74" s="24"/>
      <c r="DTT74" s="24"/>
      <c r="DTU74" s="24"/>
      <c r="DTV74" s="24"/>
      <c r="DTW74" s="24"/>
      <c r="DTX74" s="24"/>
      <c r="DTY74" s="24"/>
      <c r="DTZ74" s="24"/>
      <c r="DUA74" s="24"/>
      <c r="DUB74" s="24"/>
      <c r="DUC74" s="24"/>
      <c r="DUD74" s="24"/>
      <c r="DUE74" s="24"/>
      <c r="DUF74" s="24"/>
      <c r="DUG74" s="24"/>
      <c r="DUH74" s="24"/>
      <c r="DUI74" s="24"/>
      <c r="DUJ74" s="24"/>
      <c r="DUK74" s="24"/>
      <c r="DUL74" s="24"/>
      <c r="DUM74" s="24"/>
      <c r="DUN74" s="24"/>
      <c r="DUO74" s="24"/>
      <c r="DUP74" s="24"/>
      <c r="DUQ74" s="24"/>
      <c r="DUR74" s="24"/>
      <c r="DUS74" s="24"/>
      <c r="DUT74" s="24"/>
      <c r="DUU74" s="24"/>
      <c r="DUV74" s="24"/>
      <c r="DUW74" s="24"/>
      <c r="DUX74" s="24"/>
      <c r="DUY74" s="24"/>
      <c r="DUZ74" s="24"/>
      <c r="DVA74" s="24"/>
      <c r="DVB74" s="24"/>
      <c r="DVC74" s="24"/>
      <c r="DVD74" s="24"/>
      <c r="DVE74" s="24"/>
      <c r="DVF74" s="24"/>
      <c r="DVG74" s="24"/>
      <c r="DVH74" s="24"/>
      <c r="DVI74" s="24"/>
      <c r="DVJ74" s="24"/>
      <c r="DVK74" s="24"/>
      <c r="DVL74" s="24"/>
      <c r="DVM74" s="24"/>
      <c r="DVN74" s="24"/>
      <c r="DVO74" s="24"/>
      <c r="DVP74" s="24"/>
      <c r="DVQ74" s="24"/>
      <c r="DVR74" s="24"/>
      <c r="DVS74" s="24"/>
      <c r="DVT74" s="24"/>
      <c r="DVU74" s="24"/>
      <c r="DVV74" s="24"/>
      <c r="DVW74" s="24"/>
      <c r="DVX74" s="24"/>
      <c r="DVY74" s="24"/>
      <c r="DVZ74" s="24"/>
      <c r="DWA74" s="24"/>
      <c r="DWB74" s="24"/>
      <c r="DWC74" s="24"/>
      <c r="DWD74" s="24"/>
      <c r="DWE74" s="24"/>
      <c r="DWF74" s="24"/>
      <c r="DWG74" s="24"/>
      <c r="DWH74" s="24"/>
      <c r="DWI74" s="24"/>
      <c r="DWJ74" s="24"/>
      <c r="DWK74" s="24"/>
      <c r="DWL74" s="24"/>
      <c r="DWM74" s="24"/>
      <c r="DWN74" s="24"/>
      <c r="DWO74" s="24"/>
      <c r="DWP74" s="24"/>
      <c r="DWQ74" s="24"/>
      <c r="DWR74" s="24"/>
      <c r="DWS74" s="24"/>
      <c r="DWT74" s="24"/>
      <c r="DWU74" s="24"/>
      <c r="DWV74" s="24"/>
      <c r="DWW74" s="24"/>
      <c r="DWX74" s="24"/>
      <c r="DWY74" s="24"/>
      <c r="DWZ74" s="24"/>
      <c r="DXA74" s="24"/>
      <c r="DXB74" s="24"/>
      <c r="DXC74" s="24"/>
      <c r="DXD74" s="24"/>
      <c r="DXE74" s="24"/>
      <c r="DXF74" s="24"/>
      <c r="DXG74" s="24"/>
      <c r="DXH74" s="24"/>
      <c r="DXI74" s="24"/>
      <c r="DXJ74" s="24"/>
      <c r="DXK74" s="24"/>
      <c r="DXL74" s="24"/>
      <c r="DXM74" s="24"/>
      <c r="DXN74" s="24"/>
      <c r="DXO74" s="24"/>
      <c r="DXP74" s="24"/>
      <c r="DXQ74" s="24"/>
      <c r="DXR74" s="24"/>
      <c r="DXS74" s="24"/>
      <c r="DXT74" s="24"/>
      <c r="DXU74" s="24"/>
      <c r="DXV74" s="24"/>
      <c r="DXW74" s="24"/>
      <c r="DXX74" s="24"/>
      <c r="DXY74" s="24"/>
      <c r="DXZ74" s="24"/>
      <c r="DYA74" s="24"/>
      <c r="DYB74" s="24"/>
      <c r="DYC74" s="24"/>
      <c r="DYD74" s="24"/>
      <c r="DYE74" s="24"/>
      <c r="DYF74" s="24"/>
      <c r="DYG74" s="24"/>
      <c r="DYH74" s="24"/>
      <c r="DYI74" s="24"/>
      <c r="DYJ74" s="24"/>
      <c r="DYK74" s="24"/>
      <c r="DYL74" s="24"/>
      <c r="DYM74" s="24"/>
      <c r="DYN74" s="24"/>
      <c r="DYO74" s="24"/>
      <c r="DYP74" s="24"/>
      <c r="DYQ74" s="24"/>
      <c r="DYR74" s="24"/>
      <c r="DYS74" s="24"/>
      <c r="DYT74" s="24"/>
      <c r="DYU74" s="24"/>
      <c r="DYV74" s="24"/>
      <c r="DYW74" s="24"/>
      <c r="DYX74" s="24"/>
      <c r="DYY74" s="24"/>
      <c r="DYZ74" s="24"/>
      <c r="DZA74" s="24"/>
      <c r="DZB74" s="24"/>
      <c r="DZC74" s="24"/>
      <c r="DZD74" s="24"/>
      <c r="DZE74" s="24"/>
      <c r="DZF74" s="24"/>
      <c r="DZG74" s="24"/>
      <c r="DZH74" s="24"/>
      <c r="DZI74" s="24"/>
      <c r="DZJ74" s="24"/>
      <c r="DZK74" s="24"/>
      <c r="DZL74" s="24"/>
      <c r="DZM74" s="24"/>
      <c r="DZN74" s="24"/>
      <c r="DZO74" s="24"/>
      <c r="DZP74" s="24"/>
      <c r="DZQ74" s="24"/>
      <c r="DZR74" s="24"/>
      <c r="DZS74" s="24"/>
      <c r="DZT74" s="24"/>
      <c r="DZU74" s="24"/>
      <c r="DZV74" s="24"/>
      <c r="DZW74" s="24"/>
      <c r="DZX74" s="24"/>
      <c r="DZY74" s="24"/>
      <c r="DZZ74" s="24"/>
      <c r="EAA74" s="24"/>
      <c r="EAB74" s="24"/>
      <c r="EAC74" s="24"/>
      <c r="EAD74" s="24"/>
      <c r="EAE74" s="24"/>
      <c r="EAF74" s="24"/>
      <c r="EAG74" s="24"/>
      <c r="EAH74" s="24"/>
      <c r="EAI74" s="24"/>
      <c r="EAJ74" s="24"/>
      <c r="EAK74" s="24"/>
      <c r="EAL74" s="24"/>
      <c r="EAM74" s="24"/>
      <c r="EAN74" s="24"/>
      <c r="EAO74" s="24"/>
      <c r="EAP74" s="24"/>
      <c r="EAQ74" s="24"/>
      <c r="EAR74" s="24"/>
      <c r="EAS74" s="24"/>
      <c r="EAT74" s="24"/>
      <c r="EAU74" s="24"/>
      <c r="EAV74" s="24"/>
      <c r="EAW74" s="24"/>
      <c r="EAX74" s="24"/>
      <c r="EAY74" s="24"/>
      <c r="EAZ74" s="24"/>
      <c r="EBA74" s="24"/>
      <c r="EBB74" s="24"/>
      <c r="EBC74" s="24"/>
      <c r="EBD74" s="24"/>
      <c r="EBE74" s="24"/>
      <c r="EBF74" s="24"/>
      <c r="EBG74" s="24"/>
      <c r="EBH74" s="24"/>
      <c r="EBI74" s="24"/>
      <c r="EBJ74" s="24"/>
      <c r="EBK74" s="24"/>
      <c r="EBL74" s="24"/>
      <c r="EBM74" s="24"/>
      <c r="EBN74" s="24"/>
      <c r="EBO74" s="24"/>
      <c r="EBP74" s="24"/>
      <c r="EBQ74" s="24"/>
      <c r="EBR74" s="24"/>
      <c r="EBS74" s="24"/>
      <c r="EBT74" s="24"/>
      <c r="EBU74" s="24"/>
      <c r="EBV74" s="24"/>
      <c r="EBW74" s="24"/>
      <c r="EBX74" s="24"/>
      <c r="EBY74" s="24"/>
      <c r="EBZ74" s="24"/>
      <c r="ECA74" s="24"/>
      <c r="ECB74" s="24"/>
      <c r="ECC74" s="24"/>
      <c r="ECD74" s="24"/>
      <c r="ECE74" s="24"/>
      <c r="ECF74" s="24"/>
      <c r="ECG74" s="24"/>
      <c r="ECH74" s="24"/>
      <c r="ECI74" s="24"/>
      <c r="ECJ74" s="24"/>
      <c r="ECK74" s="24"/>
      <c r="ECL74" s="24"/>
      <c r="ECM74" s="24"/>
      <c r="ECN74" s="24"/>
      <c r="ECO74" s="24"/>
      <c r="ECP74" s="24"/>
      <c r="ECQ74" s="24"/>
      <c r="ECR74" s="24"/>
      <c r="ECS74" s="24"/>
      <c r="ECT74" s="24"/>
      <c r="ECU74" s="24"/>
      <c r="ECV74" s="24"/>
      <c r="ECW74" s="24"/>
      <c r="ECX74" s="24"/>
      <c r="ECY74" s="24"/>
      <c r="ECZ74" s="24"/>
      <c r="EDA74" s="24"/>
      <c r="EDB74" s="24"/>
      <c r="EDC74" s="24"/>
      <c r="EDD74" s="24"/>
      <c r="EDE74" s="24"/>
      <c r="EDF74" s="24"/>
      <c r="EDG74" s="24"/>
      <c r="EDH74" s="24"/>
      <c r="EDI74" s="24"/>
      <c r="EDJ74" s="24"/>
      <c r="EDK74" s="24"/>
      <c r="EDL74" s="24"/>
      <c r="EDM74" s="24"/>
      <c r="EDN74" s="24"/>
      <c r="EDO74" s="24"/>
      <c r="EDP74" s="24"/>
      <c r="EDQ74" s="24"/>
      <c r="EDR74" s="24"/>
      <c r="EDS74" s="24"/>
      <c r="EDT74" s="24"/>
      <c r="EDU74" s="24"/>
      <c r="EDV74" s="24"/>
      <c r="EDW74" s="24"/>
      <c r="EDX74" s="24"/>
      <c r="EDY74" s="24"/>
      <c r="EDZ74" s="24"/>
      <c r="EEA74" s="24"/>
      <c r="EEB74" s="24"/>
      <c r="EEC74" s="24"/>
      <c r="EED74" s="24"/>
      <c r="EEE74" s="24"/>
      <c r="EEF74" s="24"/>
      <c r="EEG74" s="24"/>
      <c r="EEH74" s="24"/>
      <c r="EEI74" s="24"/>
      <c r="EEJ74" s="24"/>
      <c r="EEK74" s="24"/>
      <c r="EEL74" s="24"/>
      <c r="EEM74" s="24"/>
      <c r="EEN74" s="24"/>
      <c r="EEO74" s="24"/>
      <c r="EEP74" s="24"/>
      <c r="EEQ74" s="24"/>
      <c r="EER74" s="24"/>
      <c r="EES74" s="24"/>
      <c r="EET74" s="24"/>
      <c r="EEU74" s="24"/>
      <c r="EEV74" s="24"/>
      <c r="EEW74" s="24"/>
      <c r="EEX74" s="24"/>
      <c r="EEY74" s="24"/>
      <c r="EEZ74" s="24"/>
      <c r="EFA74" s="24"/>
      <c r="EFB74" s="24"/>
      <c r="EFC74" s="24"/>
      <c r="EFD74" s="24"/>
      <c r="EFE74" s="24"/>
      <c r="EFF74" s="24"/>
    </row>
    <row r="75" spans="2:3542" s="526" customFormat="1" ht="17.25" customHeight="1" x14ac:dyDescent="0.3">
      <c r="B75" s="614" t="s">
        <v>235</v>
      </c>
      <c r="C75" s="614"/>
      <c r="D75" s="614"/>
      <c r="E75" s="614"/>
      <c r="F75" s="614"/>
      <c r="G75" s="61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c r="LX75" s="24"/>
      <c r="LY75" s="24"/>
      <c r="LZ75" s="24"/>
      <c r="MA75" s="24"/>
      <c r="MB75" s="24"/>
      <c r="MC75" s="24"/>
      <c r="MD75" s="24"/>
      <c r="ME75" s="24"/>
      <c r="MF75" s="24"/>
      <c r="MG75" s="24"/>
      <c r="MH75" s="24"/>
      <c r="MI75" s="24"/>
      <c r="MJ75" s="24"/>
      <c r="MK75" s="24"/>
      <c r="ML75" s="24"/>
      <c r="MM75" s="24"/>
      <c r="MN75" s="24"/>
      <c r="MO75" s="24"/>
      <c r="MP75" s="24"/>
      <c r="MQ75" s="24"/>
      <c r="MR75" s="24"/>
      <c r="MS75" s="24"/>
      <c r="MT75" s="24"/>
      <c r="MU75" s="24"/>
      <c r="MV75" s="24"/>
      <c r="MW75" s="24"/>
      <c r="MX75" s="24"/>
      <c r="MY75" s="24"/>
      <c r="MZ75" s="24"/>
      <c r="NA75" s="24"/>
      <c r="NB75" s="24"/>
      <c r="NC75" s="24"/>
      <c r="ND75" s="24"/>
      <c r="NE75" s="24"/>
      <c r="NF75" s="24"/>
      <c r="NG75" s="24"/>
      <c r="NH75" s="24"/>
      <c r="NI75" s="24"/>
      <c r="NJ75" s="24"/>
      <c r="NK75" s="24"/>
      <c r="NL75" s="24"/>
      <c r="NM75" s="24"/>
      <c r="NN75" s="24"/>
      <c r="NO75" s="24"/>
      <c r="NP75" s="24"/>
      <c r="NQ75" s="24"/>
      <c r="NR75" s="24"/>
      <c r="NS75" s="24"/>
      <c r="NT75" s="24"/>
      <c r="NU75" s="24"/>
      <c r="NV75" s="24"/>
      <c r="NW75" s="24"/>
      <c r="NX75" s="24"/>
      <c r="NY75" s="24"/>
      <c r="NZ75" s="24"/>
      <c r="OA75" s="24"/>
      <c r="OB75" s="24"/>
      <c r="OC75" s="24"/>
      <c r="OD75" s="24"/>
      <c r="OE75" s="24"/>
      <c r="OF75" s="24"/>
      <c r="OG75" s="24"/>
      <c r="OH75" s="24"/>
      <c r="OI75" s="24"/>
      <c r="OJ75" s="24"/>
      <c r="OK75" s="24"/>
      <c r="OL75" s="24"/>
      <c r="OM75" s="24"/>
      <c r="ON75" s="24"/>
      <c r="OO75" s="24"/>
      <c r="OP75" s="24"/>
      <c r="OQ75" s="24"/>
      <c r="OR75" s="24"/>
      <c r="OS75" s="24"/>
      <c r="OT75" s="24"/>
      <c r="OU75" s="24"/>
      <c r="OV75" s="24"/>
      <c r="OW75" s="24"/>
      <c r="OX75" s="24"/>
      <c r="OY75" s="24"/>
      <c r="OZ75" s="24"/>
      <c r="PA75" s="24"/>
      <c r="PB75" s="24"/>
      <c r="PC75" s="24"/>
      <c r="PD75" s="24"/>
      <c r="PE75" s="24"/>
      <c r="PF75" s="24"/>
      <c r="PG75" s="24"/>
      <c r="PH75" s="24"/>
      <c r="PI75" s="24"/>
      <c r="PJ75" s="24"/>
      <c r="PK75" s="24"/>
      <c r="PL75" s="24"/>
      <c r="PM75" s="24"/>
      <c r="PN75" s="24"/>
      <c r="PO75" s="24"/>
      <c r="PP75" s="24"/>
      <c r="PQ75" s="24"/>
      <c r="PR75" s="24"/>
      <c r="PS75" s="24"/>
      <c r="PT75" s="24"/>
      <c r="PU75" s="24"/>
      <c r="PV75" s="24"/>
      <c r="PW75" s="24"/>
      <c r="PX75" s="24"/>
      <c r="PY75" s="24"/>
      <c r="PZ75" s="24"/>
      <c r="QA75" s="24"/>
      <c r="QB75" s="24"/>
      <c r="QC75" s="24"/>
      <c r="QD75" s="24"/>
      <c r="QE75" s="24"/>
      <c r="QF75" s="24"/>
      <c r="QG75" s="24"/>
      <c r="QH75" s="24"/>
      <c r="QI75" s="24"/>
      <c r="QJ75" s="24"/>
      <c r="QK75" s="24"/>
      <c r="QL75" s="24"/>
      <c r="QM75" s="24"/>
      <c r="QN75" s="24"/>
      <c r="QO75" s="24"/>
      <c r="QP75" s="24"/>
      <c r="QQ75" s="24"/>
      <c r="QR75" s="24"/>
      <c r="QS75" s="24"/>
      <c r="QT75" s="24"/>
      <c r="QU75" s="24"/>
      <c r="QV75" s="24"/>
      <c r="QW75" s="24"/>
      <c r="QX75" s="24"/>
      <c r="QY75" s="24"/>
      <c r="QZ75" s="24"/>
      <c r="RA75" s="24"/>
      <c r="RB75" s="24"/>
      <c r="RC75" s="24"/>
      <c r="RD75" s="24"/>
      <c r="RE75" s="24"/>
      <c r="RF75" s="24"/>
      <c r="RG75" s="24"/>
      <c r="RH75" s="24"/>
      <c r="RI75" s="24"/>
      <c r="RJ75" s="24"/>
      <c r="RK75" s="24"/>
      <c r="RL75" s="24"/>
      <c r="RM75" s="24"/>
      <c r="RN75" s="24"/>
      <c r="RO75" s="24"/>
      <c r="RP75" s="24"/>
      <c r="RQ75" s="24"/>
      <c r="RR75" s="24"/>
      <c r="RS75" s="24"/>
      <c r="RT75" s="24"/>
      <c r="RU75" s="24"/>
      <c r="RV75" s="24"/>
      <c r="RW75" s="24"/>
      <c r="RX75" s="24"/>
      <c r="RY75" s="24"/>
      <c r="RZ75" s="24"/>
      <c r="SA75" s="24"/>
      <c r="SB75" s="24"/>
      <c r="SC75" s="24"/>
      <c r="SD75" s="24"/>
      <c r="SE75" s="24"/>
      <c r="SF75" s="24"/>
      <c r="SG75" s="24"/>
      <c r="SH75" s="24"/>
      <c r="SI75" s="24"/>
      <c r="SJ75" s="24"/>
      <c r="SK75" s="24"/>
      <c r="SL75" s="24"/>
      <c r="SM75" s="24"/>
      <c r="SN75" s="24"/>
      <c r="SO75" s="24"/>
      <c r="SP75" s="24"/>
      <c r="SQ75" s="24"/>
      <c r="SR75" s="24"/>
      <c r="SS75" s="24"/>
      <c r="ST75" s="24"/>
      <c r="SU75" s="24"/>
      <c r="SV75" s="24"/>
      <c r="SW75" s="24"/>
      <c r="SX75" s="24"/>
      <c r="SY75" s="24"/>
      <c r="SZ75" s="24"/>
      <c r="TA75" s="24"/>
      <c r="TB75" s="24"/>
      <c r="TC75" s="24"/>
      <c r="TD75" s="24"/>
      <c r="TE75" s="24"/>
      <c r="TF75" s="24"/>
      <c r="TG75" s="24"/>
      <c r="TH75" s="24"/>
      <c r="TI75" s="24"/>
      <c r="TJ75" s="24"/>
      <c r="TK75" s="24"/>
      <c r="TL75" s="24"/>
      <c r="TM75" s="24"/>
      <c r="TN75" s="24"/>
      <c r="TO75" s="24"/>
      <c r="TP75" s="24"/>
      <c r="TQ75" s="24"/>
      <c r="TR75" s="24"/>
      <c r="TS75" s="24"/>
      <c r="TT75" s="24"/>
      <c r="TU75" s="24"/>
      <c r="TV75" s="24"/>
      <c r="TW75" s="24"/>
      <c r="TX75" s="24"/>
      <c r="TY75" s="24"/>
      <c r="TZ75" s="24"/>
      <c r="UA75" s="24"/>
      <c r="UB75" s="24"/>
      <c r="UC75" s="24"/>
      <c r="UD75" s="24"/>
      <c r="UE75" s="24"/>
      <c r="UF75" s="24"/>
      <c r="UG75" s="24"/>
      <c r="UH75" s="24"/>
      <c r="UI75" s="24"/>
      <c r="UJ75" s="24"/>
      <c r="UK75" s="24"/>
      <c r="UL75" s="24"/>
      <c r="UM75" s="24"/>
      <c r="UN75" s="24"/>
      <c r="UO75" s="24"/>
      <c r="UP75" s="24"/>
      <c r="UQ75" s="24"/>
      <c r="UR75" s="24"/>
      <c r="US75" s="24"/>
      <c r="UT75" s="24"/>
      <c r="UU75" s="24"/>
      <c r="UV75" s="24"/>
      <c r="UW75" s="24"/>
      <c r="UX75" s="24"/>
      <c r="UY75" s="24"/>
      <c r="UZ75" s="24"/>
      <c r="VA75" s="24"/>
      <c r="VB75" s="24"/>
      <c r="VC75" s="24"/>
      <c r="VD75" s="24"/>
      <c r="VE75" s="24"/>
      <c r="VF75" s="24"/>
      <c r="VG75" s="24"/>
      <c r="VH75" s="24"/>
      <c r="VI75" s="24"/>
      <c r="VJ75" s="24"/>
      <c r="VK75" s="24"/>
      <c r="VL75" s="24"/>
      <c r="VM75" s="24"/>
      <c r="VN75" s="24"/>
      <c r="VO75" s="24"/>
      <c r="VP75" s="24"/>
      <c r="VQ75" s="24"/>
      <c r="VR75" s="24"/>
      <c r="VS75" s="24"/>
      <c r="VT75" s="24"/>
      <c r="VU75" s="24"/>
      <c r="VV75" s="24"/>
      <c r="VW75" s="24"/>
      <c r="VX75" s="24"/>
      <c r="VY75" s="24"/>
      <c r="VZ75" s="24"/>
      <c r="WA75" s="24"/>
      <c r="WB75" s="24"/>
      <c r="WC75" s="24"/>
      <c r="WD75" s="24"/>
      <c r="WE75" s="24"/>
      <c r="WF75" s="24"/>
      <c r="WG75" s="24"/>
      <c r="WH75" s="24"/>
      <c r="WI75" s="24"/>
      <c r="WJ75" s="24"/>
      <c r="WK75" s="24"/>
      <c r="WL75" s="24"/>
      <c r="WM75" s="24"/>
      <c r="WN75" s="24"/>
      <c r="WO75" s="24"/>
      <c r="WP75" s="24"/>
      <c r="WQ75" s="24"/>
      <c r="WR75" s="24"/>
      <c r="WS75" s="24"/>
      <c r="WT75" s="24"/>
      <c r="WU75" s="24"/>
      <c r="WV75" s="24"/>
      <c r="WW75" s="24"/>
      <c r="WX75" s="24"/>
      <c r="WY75" s="24"/>
      <c r="WZ75" s="24"/>
      <c r="XA75" s="24"/>
      <c r="XB75" s="24"/>
      <c r="XC75" s="24"/>
      <c r="XD75" s="24"/>
      <c r="XE75" s="24"/>
      <c r="XF75" s="24"/>
      <c r="XG75" s="24"/>
      <c r="XH75" s="24"/>
      <c r="XI75" s="24"/>
      <c r="XJ75" s="24"/>
      <c r="XK75" s="24"/>
      <c r="XL75" s="24"/>
      <c r="XM75" s="24"/>
      <c r="XN75" s="24"/>
      <c r="XO75" s="24"/>
      <c r="XP75" s="24"/>
      <c r="XQ75" s="24"/>
      <c r="XR75" s="24"/>
      <c r="XS75" s="24"/>
      <c r="XT75" s="24"/>
      <c r="XU75" s="24"/>
      <c r="XV75" s="24"/>
      <c r="XW75" s="24"/>
      <c r="XX75" s="24"/>
      <c r="XY75" s="24"/>
      <c r="XZ75" s="24"/>
      <c r="YA75" s="24"/>
      <c r="YB75" s="24"/>
      <c r="YC75" s="24"/>
      <c r="YD75" s="24"/>
      <c r="YE75" s="24"/>
      <c r="YF75" s="24"/>
      <c r="YG75" s="24"/>
      <c r="YH75" s="24"/>
      <c r="YI75" s="24"/>
      <c r="YJ75" s="24"/>
      <c r="YK75" s="24"/>
      <c r="YL75" s="24"/>
      <c r="YM75" s="24"/>
      <c r="YN75" s="24"/>
      <c r="YO75" s="24"/>
      <c r="YP75" s="24"/>
      <c r="YQ75" s="24"/>
      <c r="YR75" s="24"/>
      <c r="YS75" s="24"/>
      <c r="YT75" s="24"/>
      <c r="YU75" s="24"/>
      <c r="YV75" s="24"/>
      <c r="YW75" s="24"/>
      <c r="YX75" s="24"/>
      <c r="YY75" s="24"/>
      <c r="YZ75" s="24"/>
      <c r="ZA75" s="24"/>
      <c r="ZB75" s="24"/>
      <c r="ZC75" s="24"/>
      <c r="ZD75" s="24"/>
      <c r="ZE75" s="24"/>
      <c r="ZF75" s="24"/>
      <c r="ZG75" s="24"/>
      <c r="ZH75" s="24"/>
      <c r="ZI75" s="24"/>
      <c r="ZJ75" s="24"/>
      <c r="ZK75" s="24"/>
      <c r="ZL75" s="24"/>
      <c r="ZM75" s="24"/>
      <c r="ZN75" s="24"/>
      <c r="ZO75" s="24"/>
      <c r="ZP75" s="24"/>
      <c r="ZQ75" s="24"/>
      <c r="ZR75" s="24"/>
      <c r="ZS75" s="24"/>
      <c r="ZT75" s="24"/>
      <c r="ZU75" s="24"/>
      <c r="ZV75" s="24"/>
      <c r="ZW75" s="24"/>
      <c r="ZX75" s="24"/>
      <c r="ZY75" s="24"/>
      <c r="ZZ75" s="24"/>
      <c r="AAA75" s="24"/>
      <c r="AAB75" s="24"/>
      <c r="AAC75" s="24"/>
      <c r="AAD75" s="24"/>
      <c r="AAE75" s="24"/>
      <c r="AAF75" s="24"/>
      <c r="AAG75" s="24"/>
      <c r="AAH75" s="24"/>
      <c r="AAI75" s="24"/>
      <c r="AAJ75" s="24"/>
      <c r="AAK75" s="24"/>
      <c r="AAL75" s="24"/>
      <c r="AAM75" s="24"/>
      <c r="AAN75" s="24"/>
      <c r="AAO75" s="24"/>
      <c r="AAP75" s="24"/>
      <c r="AAQ75" s="24"/>
      <c r="AAR75" s="24"/>
      <c r="AAS75" s="24"/>
      <c r="AAT75" s="24"/>
      <c r="AAU75" s="24"/>
      <c r="AAV75" s="24"/>
      <c r="AAW75" s="24"/>
      <c r="AAX75" s="24"/>
      <c r="AAY75" s="24"/>
      <c r="AAZ75" s="24"/>
      <c r="ABA75" s="24"/>
      <c r="ABB75" s="24"/>
      <c r="ABC75" s="24"/>
      <c r="ABD75" s="24"/>
      <c r="ABE75" s="24"/>
      <c r="ABF75" s="24"/>
      <c r="ABG75" s="24"/>
      <c r="ABH75" s="24"/>
      <c r="ABI75" s="24"/>
      <c r="ABJ75" s="24"/>
      <c r="ABK75" s="24"/>
      <c r="ABL75" s="24"/>
      <c r="ABM75" s="24"/>
      <c r="ABN75" s="24"/>
      <c r="ABO75" s="24"/>
      <c r="ABP75" s="24"/>
      <c r="ABQ75" s="24"/>
      <c r="ABR75" s="24"/>
      <c r="ABS75" s="24"/>
      <c r="ABT75" s="24"/>
      <c r="ABU75" s="24"/>
      <c r="ABV75" s="24"/>
      <c r="ABW75" s="24"/>
      <c r="ABX75" s="24"/>
      <c r="ABY75" s="24"/>
      <c r="ABZ75" s="24"/>
      <c r="ACA75" s="24"/>
      <c r="ACB75" s="24"/>
      <c r="ACC75" s="24"/>
      <c r="ACD75" s="24"/>
      <c r="ACE75" s="24"/>
      <c r="ACF75" s="24"/>
      <c r="ACG75" s="24"/>
      <c r="ACH75" s="24"/>
      <c r="ACI75" s="24"/>
      <c r="ACJ75" s="24"/>
      <c r="ACK75" s="24"/>
      <c r="ACL75" s="24"/>
      <c r="ACM75" s="24"/>
      <c r="ACN75" s="24"/>
      <c r="ACO75" s="24"/>
      <c r="ACP75" s="24"/>
      <c r="ACQ75" s="24"/>
      <c r="ACR75" s="24"/>
      <c r="ACS75" s="24"/>
      <c r="ACT75" s="24"/>
      <c r="ACU75" s="24"/>
      <c r="ACV75" s="24"/>
      <c r="ACW75" s="24"/>
      <c r="ACX75" s="24"/>
      <c r="ACY75" s="24"/>
      <c r="ACZ75" s="24"/>
      <c r="ADA75" s="24"/>
      <c r="ADB75" s="24"/>
      <c r="ADC75" s="24"/>
      <c r="ADD75" s="24"/>
      <c r="ADE75" s="24"/>
      <c r="ADF75" s="24"/>
      <c r="ADG75" s="24"/>
      <c r="ADH75" s="24"/>
      <c r="ADI75" s="24"/>
      <c r="ADJ75" s="24"/>
      <c r="ADK75" s="24"/>
      <c r="ADL75" s="24"/>
      <c r="ADM75" s="24"/>
      <c r="ADN75" s="24"/>
      <c r="ADO75" s="24"/>
      <c r="ADP75" s="24"/>
      <c r="ADQ75" s="24"/>
      <c r="ADR75" s="24"/>
      <c r="ADS75" s="24"/>
      <c r="ADT75" s="24"/>
      <c r="ADU75" s="24"/>
      <c r="ADV75" s="24"/>
      <c r="ADW75" s="24"/>
      <c r="ADX75" s="24"/>
      <c r="ADY75" s="24"/>
      <c r="ADZ75" s="24"/>
      <c r="AEA75" s="24"/>
      <c r="AEB75" s="24"/>
      <c r="AEC75" s="24"/>
      <c r="AED75" s="24"/>
      <c r="AEE75" s="24"/>
      <c r="AEF75" s="24"/>
      <c r="AEG75" s="24"/>
      <c r="AEH75" s="24"/>
      <c r="AEI75" s="24"/>
      <c r="AEJ75" s="24"/>
      <c r="AEK75" s="24"/>
      <c r="AEL75" s="24"/>
      <c r="AEM75" s="24"/>
      <c r="AEN75" s="24"/>
      <c r="AEO75" s="24"/>
      <c r="AEP75" s="24"/>
      <c r="AEQ75" s="24"/>
      <c r="AER75" s="24"/>
      <c r="AES75" s="24"/>
      <c r="AET75" s="24"/>
      <c r="AEU75" s="24"/>
      <c r="AEV75" s="24"/>
      <c r="AEW75" s="24"/>
      <c r="AEX75" s="24"/>
      <c r="AEY75" s="24"/>
      <c r="AEZ75" s="24"/>
      <c r="AFA75" s="24"/>
      <c r="AFB75" s="24"/>
      <c r="AFC75" s="24"/>
      <c r="AFD75" s="24"/>
      <c r="AFE75" s="24"/>
      <c r="AFF75" s="24"/>
      <c r="AFG75" s="24"/>
      <c r="AFH75" s="24"/>
      <c r="AFI75" s="24"/>
      <c r="AFJ75" s="24"/>
      <c r="AFK75" s="24"/>
      <c r="AFL75" s="24"/>
      <c r="AFM75" s="24"/>
      <c r="AFN75" s="24"/>
      <c r="AFO75" s="24"/>
      <c r="AFP75" s="24"/>
      <c r="AFQ75" s="24"/>
      <c r="AFR75" s="24"/>
      <c r="AFS75" s="24"/>
      <c r="AFT75" s="24"/>
      <c r="AFU75" s="24"/>
      <c r="AFV75" s="24"/>
      <c r="AFW75" s="24"/>
      <c r="AFX75" s="24"/>
      <c r="AFY75" s="24"/>
      <c r="AFZ75" s="24"/>
      <c r="AGA75" s="24"/>
      <c r="AGB75" s="24"/>
      <c r="AGC75" s="24"/>
      <c r="AGD75" s="24"/>
      <c r="AGE75" s="24"/>
      <c r="AGF75" s="24"/>
      <c r="AGG75" s="24"/>
      <c r="AGH75" s="24"/>
      <c r="AGI75" s="24"/>
      <c r="AGJ75" s="24"/>
      <c r="AGK75" s="24"/>
      <c r="AGL75" s="24"/>
      <c r="AGM75" s="24"/>
      <c r="AGN75" s="24"/>
      <c r="AGO75" s="24"/>
      <c r="AGP75" s="24"/>
      <c r="AGQ75" s="24"/>
      <c r="AGR75" s="24"/>
      <c r="AGS75" s="24"/>
      <c r="AGT75" s="24"/>
      <c r="AGU75" s="24"/>
      <c r="AGV75" s="24"/>
      <c r="AGW75" s="24"/>
      <c r="AGX75" s="24"/>
      <c r="AGY75" s="24"/>
      <c r="AGZ75" s="24"/>
      <c r="AHA75" s="24"/>
      <c r="AHB75" s="24"/>
      <c r="AHC75" s="24"/>
      <c r="AHD75" s="24"/>
      <c r="AHE75" s="24"/>
      <c r="AHF75" s="24"/>
      <c r="AHG75" s="24"/>
      <c r="AHH75" s="24"/>
      <c r="AHI75" s="24"/>
      <c r="AHJ75" s="24"/>
      <c r="AHK75" s="24"/>
      <c r="AHL75" s="24"/>
      <c r="AHM75" s="24"/>
      <c r="AHN75" s="24"/>
      <c r="AHO75" s="24"/>
      <c r="AHP75" s="24"/>
      <c r="AHQ75" s="24"/>
      <c r="AHR75" s="24"/>
      <c r="AHS75" s="24"/>
      <c r="AHT75" s="24"/>
      <c r="AHU75" s="24"/>
      <c r="AHV75" s="24"/>
      <c r="AHW75" s="24"/>
      <c r="AHX75" s="24"/>
      <c r="AHY75" s="24"/>
      <c r="AHZ75" s="24"/>
      <c r="AIA75" s="24"/>
      <c r="AIB75" s="24"/>
      <c r="AIC75" s="24"/>
      <c r="AID75" s="24"/>
      <c r="AIE75" s="24"/>
      <c r="AIF75" s="24"/>
      <c r="AIG75" s="24"/>
      <c r="AIH75" s="24"/>
      <c r="AII75" s="24"/>
      <c r="AIJ75" s="24"/>
      <c r="AIK75" s="24"/>
      <c r="AIL75" s="24"/>
      <c r="AIM75" s="24"/>
      <c r="AIN75" s="24"/>
      <c r="AIO75" s="24"/>
      <c r="AIP75" s="24"/>
      <c r="AIQ75" s="24"/>
      <c r="AIR75" s="24"/>
      <c r="AIS75" s="24"/>
      <c r="AIT75" s="24"/>
      <c r="AIU75" s="24"/>
      <c r="AIV75" s="24"/>
      <c r="AIW75" s="24"/>
      <c r="AIX75" s="24"/>
      <c r="AIY75" s="24"/>
      <c r="AIZ75" s="24"/>
      <c r="AJA75" s="24"/>
      <c r="AJB75" s="24"/>
      <c r="AJC75" s="24"/>
      <c r="AJD75" s="24"/>
      <c r="AJE75" s="24"/>
      <c r="AJF75" s="24"/>
      <c r="AJG75" s="24"/>
      <c r="AJH75" s="24"/>
      <c r="AJI75" s="24"/>
      <c r="AJJ75" s="24"/>
      <c r="AJK75" s="24"/>
      <c r="AJL75" s="24"/>
      <c r="AJM75" s="24"/>
      <c r="AJN75" s="24"/>
      <c r="AJO75" s="24"/>
      <c r="AJP75" s="24"/>
      <c r="AJQ75" s="24"/>
      <c r="AJR75" s="24"/>
      <c r="AJS75" s="24"/>
      <c r="AJT75" s="24"/>
      <c r="AJU75" s="24"/>
      <c r="AJV75" s="24"/>
      <c r="AJW75" s="24"/>
      <c r="AJX75" s="24"/>
      <c r="AJY75" s="24"/>
      <c r="AJZ75" s="24"/>
      <c r="AKA75" s="24"/>
      <c r="AKB75" s="24"/>
      <c r="AKC75" s="24"/>
      <c r="AKD75" s="24"/>
      <c r="AKE75" s="24"/>
      <c r="AKF75" s="24"/>
      <c r="AKG75" s="24"/>
      <c r="AKH75" s="24"/>
      <c r="AKI75" s="24"/>
      <c r="AKJ75" s="24"/>
      <c r="AKK75" s="24"/>
      <c r="AKL75" s="24"/>
      <c r="AKM75" s="24"/>
      <c r="AKN75" s="24"/>
      <c r="AKO75" s="24"/>
      <c r="AKP75" s="24"/>
      <c r="AKQ75" s="24"/>
      <c r="AKR75" s="24"/>
      <c r="AKS75" s="24"/>
      <c r="AKT75" s="24"/>
      <c r="AKU75" s="24"/>
      <c r="AKV75" s="24"/>
      <c r="AKW75" s="24"/>
      <c r="AKX75" s="24"/>
      <c r="AKY75" s="24"/>
      <c r="AKZ75" s="24"/>
      <c r="ALA75" s="24"/>
      <c r="ALB75" s="24"/>
      <c r="ALC75" s="24"/>
      <c r="ALD75" s="24"/>
      <c r="ALE75" s="24"/>
      <c r="ALF75" s="24"/>
      <c r="ALG75" s="24"/>
      <c r="ALH75" s="24"/>
      <c r="ALI75" s="24"/>
      <c r="ALJ75" s="24"/>
      <c r="ALK75" s="24"/>
      <c r="ALL75" s="24"/>
      <c r="ALM75" s="24"/>
      <c r="ALN75" s="24"/>
      <c r="ALO75" s="24"/>
      <c r="ALP75" s="24"/>
      <c r="ALQ75" s="24"/>
      <c r="ALR75" s="24"/>
      <c r="ALS75" s="24"/>
      <c r="ALT75" s="24"/>
      <c r="ALU75" s="24"/>
      <c r="ALV75" s="24"/>
      <c r="ALW75" s="24"/>
      <c r="ALX75" s="24"/>
      <c r="ALY75" s="24"/>
      <c r="ALZ75" s="24"/>
      <c r="AMA75" s="24"/>
      <c r="AMB75" s="24"/>
      <c r="AMC75" s="24"/>
      <c r="AMD75" s="24"/>
      <c r="AME75" s="24"/>
      <c r="AMF75" s="24"/>
      <c r="AMG75" s="24"/>
      <c r="AMH75" s="24"/>
      <c r="AMI75" s="24"/>
      <c r="AMJ75" s="24"/>
      <c r="AMK75" s="24"/>
      <c r="AML75" s="24"/>
      <c r="AMM75" s="24"/>
      <c r="AMN75" s="24"/>
      <c r="AMO75" s="24"/>
      <c r="AMP75" s="24"/>
      <c r="AMQ75" s="24"/>
      <c r="AMR75" s="24"/>
      <c r="AMS75" s="24"/>
      <c r="AMT75" s="24"/>
      <c r="AMU75" s="24"/>
      <c r="AMV75" s="24"/>
      <c r="AMW75" s="24"/>
      <c r="AMX75" s="24"/>
      <c r="AMY75" s="24"/>
      <c r="AMZ75" s="24"/>
      <c r="ANA75" s="24"/>
      <c r="ANB75" s="24"/>
      <c r="ANC75" s="24"/>
      <c r="AND75" s="24"/>
      <c r="ANE75" s="24"/>
      <c r="ANF75" s="24"/>
      <c r="ANG75" s="24"/>
      <c r="ANH75" s="24"/>
      <c r="ANI75" s="24"/>
      <c r="ANJ75" s="24"/>
      <c r="ANK75" s="24"/>
      <c r="ANL75" s="24"/>
      <c r="ANM75" s="24"/>
      <c r="ANN75" s="24"/>
      <c r="ANO75" s="24"/>
      <c r="ANP75" s="24"/>
      <c r="ANQ75" s="24"/>
      <c r="ANR75" s="24"/>
      <c r="ANS75" s="24"/>
      <c r="ANT75" s="24"/>
      <c r="ANU75" s="24"/>
      <c r="ANV75" s="24"/>
      <c r="ANW75" s="24"/>
      <c r="ANX75" s="24"/>
      <c r="ANY75" s="24"/>
      <c r="ANZ75" s="24"/>
      <c r="AOA75" s="24"/>
      <c r="AOB75" s="24"/>
      <c r="AOC75" s="24"/>
      <c r="AOD75" s="24"/>
      <c r="AOE75" s="24"/>
      <c r="AOF75" s="24"/>
      <c r="AOG75" s="24"/>
      <c r="AOH75" s="24"/>
      <c r="AOI75" s="24"/>
      <c r="AOJ75" s="24"/>
      <c r="AOK75" s="24"/>
      <c r="AOL75" s="24"/>
      <c r="AOM75" s="24"/>
      <c r="AON75" s="24"/>
      <c r="AOO75" s="24"/>
      <c r="AOP75" s="24"/>
      <c r="AOQ75" s="24"/>
      <c r="AOR75" s="24"/>
      <c r="AOS75" s="24"/>
      <c r="AOT75" s="24"/>
      <c r="AOU75" s="24"/>
      <c r="AOV75" s="24"/>
      <c r="AOW75" s="24"/>
      <c r="AOX75" s="24"/>
      <c r="AOY75" s="24"/>
      <c r="AOZ75" s="24"/>
      <c r="APA75" s="24"/>
      <c r="APB75" s="24"/>
      <c r="APC75" s="24"/>
      <c r="APD75" s="24"/>
      <c r="APE75" s="24"/>
      <c r="APF75" s="24"/>
      <c r="APG75" s="24"/>
      <c r="APH75" s="24"/>
      <c r="API75" s="24"/>
      <c r="APJ75" s="24"/>
      <c r="APK75" s="24"/>
      <c r="APL75" s="24"/>
      <c r="APM75" s="24"/>
      <c r="APN75" s="24"/>
      <c r="APO75" s="24"/>
      <c r="APP75" s="24"/>
      <c r="APQ75" s="24"/>
      <c r="APR75" s="24"/>
      <c r="APS75" s="24"/>
      <c r="APT75" s="24"/>
      <c r="APU75" s="24"/>
      <c r="APV75" s="24"/>
      <c r="APW75" s="24"/>
      <c r="APX75" s="24"/>
      <c r="APY75" s="24"/>
      <c r="APZ75" s="24"/>
      <c r="AQA75" s="24"/>
      <c r="AQB75" s="24"/>
      <c r="AQC75" s="24"/>
      <c r="AQD75" s="24"/>
      <c r="AQE75" s="24"/>
      <c r="AQF75" s="24"/>
      <c r="AQG75" s="24"/>
      <c r="AQH75" s="24"/>
      <c r="AQI75" s="24"/>
      <c r="AQJ75" s="24"/>
      <c r="AQK75" s="24"/>
      <c r="AQL75" s="24"/>
      <c r="AQM75" s="24"/>
      <c r="AQN75" s="24"/>
      <c r="AQO75" s="24"/>
      <c r="AQP75" s="24"/>
      <c r="AQQ75" s="24"/>
      <c r="AQR75" s="24"/>
      <c r="AQS75" s="24"/>
      <c r="AQT75" s="24"/>
      <c r="AQU75" s="24"/>
      <c r="AQV75" s="24"/>
      <c r="AQW75" s="24"/>
      <c r="AQX75" s="24"/>
      <c r="AQY75" s="24"/>
      <c r="AQZ75" s="24"/>
      <c r="ARA75" s="24"/>
      <c r="ARB75" s="24"/>
      <c r="ARC75" s="24"/>
      <c r="ARD75" s="24"/>
      <c r="ARE75" s="24"/>
      <c r="ARF75" s="24"/>
      <c r="ARG75" s="24"/>
      <c r="ARH75" s="24"/>
      <c r="ARI75" s="24"/>
      <c r="ARJ75" s="24"/>
      <c r="ARK75" s="24"/>
      <c r="ARL75" s="24"/>
      <c r="ARM75" s="24"/>
      <c r="ARN75" s="24"/>
      <c r="ARO75" s="24"/>
      <c r="ARP75" s="24"/>
      <c r="ARQ75" s="24"/>
      <c r="ARR75" s="24"/>
      <c r="ARS75" s="24"/>
      <c r="ART75" s="24"/>
      <c r="ARU75" s="24"/>
      <c r="ARV75" s="24"/>
      <c r="ARW75" s="24"/>
      <c r="ARX75" s="24"/>
      <c r="ARY75" s="24"/>
      <c r="ARZ75" s="24"/>
      <c r="ASA75" s="24"/>
      <c r="ASB75" s="24"/>
      <c r="ASC75" s="24"/>
      <c r="ASD75" s="24"/>
      <c r="ASE75" s="24"/>
      <c r="ASF75" s="24"/>
      <c r="ASG75" s="24"/>
      <c r="ASH75" s="24"/>
      <c r="ASI75" s="24"/>
      <c r="ASJ75" s="24"/>
      <c r="ASK75" s="24"/>
      <c r="ASL75" s="24"/>
      <c r="ASM75" s="24"/>
      <c r="ASN75" s="24"/>
      <c r="ASO75" s="24"/>
      <c r="ASP75" s="24"/>
      <c r="ASQ75" s="24"/>
      <c r="ASR75" s="24"/>
      <c r="ASS75" s="24"/>
      <c r="AST75" s="24"/>
      <c r="ASU75" s="24"/>
      <c r="ASV75" s="24"/>
      <c r="ASW75" s="24"/>
      <c r="ASX75" s="24"/>
      <c r="ASY75" s="24"/>
      <c r="ASZ75" s="24"/>
      <c r="ATA75" s="24"/>
      <c r="ATB75" s="24"/>
      <c r="ATC75" s="24"/>
      <c r="ATD75" s="24"/>
      <c r="ATE75" s="24"/>
      <c r="ATF75" s="24"/>
      <c r="ATG75" s="24"/>
      <c r="ATH75" s="24"/>
      <c r="ATI75" s="24"/>
      <c r="ATJ75" s="24"/>
      <c r="ATK75" s="24"/>
      <c r="ATL75" s="24"/>
      <c r="ATM75" s="24"/>
      <c r="ATN75" s="24"/>
      <c r="ATO75" s="24"/>
      <c r="ATP75" s="24"/>
      <c r="ATQ75" s="24"/>
      <c r="ATR75" s="24"/>
      <c r="ATS75" s="24"/>
      <c r="ATT75" s="24"/>
      <c r="ATU75" s="24"/>
      <c r="ATV75" s="24"/>
      <c r="ATW75" s="24"/>
      <c r="ATX75" s="24"/>
      <c r="ATY75" s="24"/>
      <c r="ATZ75" s="24"/>
      <c r="AUA75" s="24"/>
      <c r="AUB75" s="24"/>
      <c r="AUC75" s="24"/>
      <c r="AUD75" s="24"/>
      <c r="AUE75" s="24"/>
      <c r="AUF75" s="24"/>
      <c r="AUG75" s="24"/>
      <c r="AUH75" s="24"/>
      <c r="AUI75" s="24"/>
      <c r="AUJ75" s="24"/>
      <c r="AUK75" s="24"/>
      <c r="AUL75" s="24"/>
      <c r="AUM75" s="24"/>
      <c r="AUN75" s="24"/>
      <c r="AUO75" s="24"/>
      <c r="AUP75" s="24"/>
      <c r="AUQ75" s="24"/>
      <c r="AUR75" s="24"/>
      <c r="AUS75" s="24"/>
      <c r="AUT75" s="24"/>
      <c r="AUU75" s="24"/>
      <c r="AUV75" s="24"/>
      <c r="AUW75" s="24"/>
      <c r="AUX75" s="24"/>
      <c r="AUY75" s="24"/>
      <c r="AUZ75" s="24"/>
      <c r="AVA75" s="24"/>
      <c r="AVB75" s="24"/>
      <c r="AVC75" s="24"/>
      <c r="AVD75" s="24"/>
      <c r="AVE75" s="24"/>
      <c r="AVF75" s="24"/>
      <c r="AVG75" s="24"/>
      <c r="AVH75" s="24"/>
      <c r="AVI75" s="24"/>
      <c r="AVJ75" s="24"/>
      <c r="AVK75" s="24"/>
      <c r="AVL75" s="24"/>
      <c r="AVM75" s="24"/>
      <c r="AVN75" s="24"/>
      <c r="AVO75" s="24"/>
      <c r="AVP75" s="24"/>
      <c r="AVQ75" s="24"/>
      <c r="AVR75" s="24"/>
      <c r="AVS75" s="24"/>
      <c r="AVT75" s="24"/>
      <c r="AVU75" s="24"/>
      <c r="AVV75" s="24"/>
      <c r="AVW75" s="24"/>
      <c r="AVX75" s="24"/>
      <c r="AVY75" s="24"/>
      <c r="AVZ75" s="24"/>
      <c r="AWA75" s="24"/>
      <c r="AWB75" s="24"/>
      <c r="AWC75" s="24"/>
      <c r="AWD75" s="24"/>
      <c r="AWE75" s="24"/>
      <c r="AWF75" s="24"/>
      <c r="AWG75" s="24"/>
      <c r="AWH75" s="24"/>
      <c r="AWI75" s="24"/>
      <c r="AWJ75" s="24"/>
      <c r="AWK75" s="24"/>
      <c r="AWL75" s="24"/>
      <c r="AWM75" s="24"/>
      <c r="AWN75" s="24"/>
      <c r="AWO75" s="24"/>
      <c r="AWP75" s="24"/>
      <c r="AWQ75" s="24"/>
      <c r="AWR75" s="24"/>
      <c r="AWS75" s="24"/>
      <c r="AWT75" s="24"/>
      <c r="AWU75" s="24"/>
      <c r="AWV75" s="24"/>
      <c r="AWW75" s="24"/>
      <c r="AWX75" s="24"/>
      <c r="AWY75" s="24"/>
      <c r="AWZ75" s="24"/>
      <c r="AXA75" s="24"/>
      <c r="AXB75" s="24"/>
      <c r="AXC75" s="24"/>
      <c r="AXD75" s="24"/>
      <c r="AXE75" s="24"/>
      <c r="AXF75" s="24"/>
      <c r="AXG75" s="24"/>
      <c r="AXH75" s="24"/>
      <c r="AXI75" s="24"/>
      <c r="AXJ75" s="24"/>
      <c r="AXK75" s="24"/>
      <c r="AXL75" s="24"/>
      <c r="AXM75" s="24"/>
      <c r="AXN75" s="24"/>
      <c r="AXO75" s="24"/>
      <c r="AXP75" s="24"/>
      <c r="AXQ75" s="24"/>
      <c r="AXR75" s="24"/>
      <c r="AXS75" s="24"/>
      <c r="AXT75" s="24"/>
      <c r="AXU75" s="24"/>
      <c r="AXV75" s="24"/>
      <c r="AXW75" s="24"/>
      <c r="AXX75" s="24"/>
      <c r="AXY75" s="24"/>
      <c r="AXZ75" s="24"/>
      <c r="AYA75" s="24"/>
      <c r="AYB75" s="24"/>
      <c r="AYC75" s="24"/>
      <c r="AYD75" s="24"/>
      <c r="AYE75" s="24"/>
      <c r="AYF75" s="24"/>
      <c r="AYG75" s="24"/>
      <c r="AYH75" s="24"/>
      <c r="AYI75" s="24"/>
      <c r="AYJ75" s="24"/>
      <c r="AYK75" s="24"/>
      <c r="AYL75" s="24"/>
      <c r="AYM75" s="24"/>
      <c r="AYN75" s="24"/>
      <c r="AYO75" s="24"/>
      <c r="AYP75" s="24"/>
      <c r="AYQ75" s="24"/>
      <c r="AYR75" s="24"/>
      <c r="AYS75" s="24"/>
      <c r="AYT75" s="24"/>
      <c r="AYU75" s="24"/>
      <c r="AYV75" s="24"/>
      <c r="AYW75" s="24"/>
      <c r="AYX75" s="24"/>
      <c r="AYY75" s="24"/>
      <c r="AYZ75" s="24"/>
      <c r="AZA75" s="24"/>
      <c r="AZB75" s="24"/>
      <c r="AZC75" s="24"/>
      <c r="AZD75" s="24"/>
      <c r="AZE75" s="24"/>
      <c r="AZF75" s="24"/>
      <c r="AZG75" s="24"/>
      <c r="AZH75" s="24"/>
      <c r="AZI75" s="24"/>
      <c r="AZJ75" s="24"/>
      <c r="AZK75" s="24"/>
      <c r="AZL75" s="24"/>
      <c r="AZM75" s="24"/>
      <c r="AZN75" s="24"/>
      <c r="AZO75" s="24"/>
      <c r="AZP75" s="24"/>
      <c r="AZQ75" s="24"/>
      <c r="AZR75" s="24"/>
      <c r="AZS75" s="24"/>
      <c r="AZT75" s="24"/>
      <c r="AZU75" s="24"/>
      <c r="AZV75" s="24"/>
      <c r="AZW75" s="24"/>
      <c r="AZX75" s="24"/>
      <c r="AZY75" s="24"/>
      <c r="AZZ75" s="24"/>
      <c r="BAA75" s="24"/>
      <c r="BAB75" s="24"/>
      <c r="BAC75" s="24"/>
      <c r="BAD75" s="24"/>
      <c r="BAE75" s="24"/>
      <c r="BAF75" s="24"/>
      <c r="BAG75" s="24"/>
      <c r="BAH75" s="24"/>
      <c r="BAI75" s="24"/>
      <c r="BAJ75" s="24"/>
      <c r="BAK75" s="24"/>
      <c r="BAL75" s="24"/>
      <c r="BAM75" s="24"/>
      <c r="BAN75" s="24"/>
      <c r="BAO75" s="24"/>
      <c r="BAP75" s="24"/>
      <c r="BAQ75" s="24"/>
      <c r="BAR75" s="24"/>
      <c r="BAS75" s="24"/>
      <c r="BAT75" s="24"/>
      <c r="BAU75" s="24"/>
      <c r="BAV75" s="24"/>
      <c r="BAW75" s="24"/>
      <c r="BAX75" s="24"/>
      <c r="BAY75" s="24"/>
      <c r="BAZ75" s="24"/>
      <c r="BBA75" s="24"/>
      <c r="BBB75" s="24"/>
      <c r="BBC75" s="24"/>
      <c r="BBD75" s="24"/>
      <c r="BBE75" s="24"/>
      <c r="BBF75" s="24"/>
      <c r="BBG75" s="24"/>
      <c r="BBH75" s="24"/>
      <c r="BBI75" s="24"/>
      <c r="BBJ75" s="24"/>
      <c r="BBK75" s="24"/>
      <c r="BBL75" s="24"/>
      <c r="BBM75" s="24"/>
      <c r="BBN75" s="24"/>
      <c r="BBO75" s="24"/>
      <c r="BBP75" s="24"/>
      <c r="BBQ75" s="24"/>
      <c r="BBR75" s="24"/>
      <c r="BBS75" s="24"/>
      <c r="BBT75" s="24"/>
      <c r="BBU75" s="24"/>
      <c r="BBV75" s="24"/>
      <c r="BBW75" s="24"/>
      <c r="BBX75" s="24"/>
      <c r="BBY75" s="24"/>
      <c r="BBZ75" s="24"/>
      <c r="BCA75" s="24"/>
      <c r="BCB75" s="24"/>
      <c r="BCC75" s="24"/>
      <c r="BCD75" s="24"/>
      <c r="BCE75" s="24"/>
      <c r="BCF75" s="24"/>
      <c r="BCG75" s="24"/>
      <c r="BCH75" s="24"/>
      <c r="BCI75" s="24"/>
      <c r="BCJ75" s="24"/>
      <c r="BCK75" s="24"/>
      <c r="BCL75" s="24"/>
      <c r="BCM75" s="24"/>
      <c r="BCN75" s="24"/>
      <c r="BCO75" s="24"/>
      <c r="BCP75" s="24"/>
      <c r="BCQ75" s="24"/>
      <c r="BCR75" s="24"/>
      <c r="BCS75" s="24"/>
      <c r="BCT75" s="24"/>
      <c r="BCU75" s="24"/>
      <c r="BCV75" s="24"/>
      <c r="BCW75" s="24"/>
      <c r="BCX75" s="24"/>
      <c r="BCY75" s="24"/>
      <c r="BCZ75" s="24"/>
      <c r="BDA75" s="24"/>
      <c r="BDB75" s="24"/>
      <c r="BDC75" s="24"/>
      <c r="BDD75" s="24"/>
      <c r="BDE75" s="24"/>
      <c r="BDF75" s="24"/>
      <c r="BDG75" s="24"/>
      <c r="BDH75" s="24"/>
      <c r="BDI75" s="24"/>
      <c r="BDJ75" s="24"/>
      <c r="BDK75" s="24"/>
      <c r="BDL75" s="24"/>
      <c r="BDM75" s="24"/>
      <c r="BDN75" s="24"/>
      <c r="BDO75" s="24"/>
      <c r="BDP75" s="24"/>
      <c r="BDQ75" s="24"/>
      <c r="BDR75" s="24"/>
      <c r="BDS75" s="24"/>
      <c r="BDT75" s="24"/>
      <c r="BDU75" s="24"/>
      <c r="BDV75" s="24"/>
      <c r="BDW75" s="24"/>
      <c r="BDX75" s="24"/>
      <c r="BDY75" s="24"/>
      <c r="BDZ75" s="24"/>
      <c r="BEA75" s="24"/>
      <c r="BEB75" s="24"/>
      <c r="BEC75" s="24"/>
      <c r="BED75" s="24"/>
      <c r="BEE75" s="24"/>
      <c r="BEF75" s="24"/>
      <c r="BEG75" s="24"/>
      <c r="BEH75" s="24"/>
      <c r="BEI75" s="24"/>
      <c r="BEJ75" s="24"/>
      <c r="BEK75" s="24"/>
      <c r="BEL75" s="24"/>
      <c r="BEM75" s="24"/>
      <c r="BEN75" s="24"/>
      <c r="BEO75" s="24"/>
      <c r="BEP75" s="24"/>
      <c r="BEQ75" s="24"/>
      <c r="BER75" s="24"/>
      <c r="BES75" s="24"/>
      <c r="BET75" s="24"/>
      <c r="BEU75" s="24"/>
      <c r="BEV75" s="24"/>
      <c r="BEW75" s="24"/>
      <c r="BEX75" s="24"/>
      <c r="BEY75" s="24"/>
      <c r="BEZ75" s="24"/>
      <c r="BFA75" s="24"/>
      <c r="BFB75" s="24"/>
      <c r="BFC75" s="24"/>
      <c r="BFD75" s="24"/>
      <c r="BFE75" s="24"/>
      <c r="BFF75" s="24"/>
      <c r="BFG75" s="24"/>
      <c r="BFH75" s="24"/>
      <c r="BFI75" s="24"/>
      <c r="BFJ75" s="24"/>
      <c r="BFK75" s="24"/>
      <c r="BFL75" s="24"/>
      <c r="BFM75" s="24"/>
      <c r="BFN75" s="24"/>
      <c r="BFO75" s="24"/>
      <c r="BFP75" s="24"/>
      <c r="BFQ75" s="24"/>
      <c r="BFR75" s="24"/>
      <c r="BFS75" s="24"/>
      <c r="BFT75" s="24"/>
      <c r="BFU75" s="24"/>
      <c r="BFV75" s="24"/>
      <c r="BFW75" s="24"/>
      <c r="BFX75" s="24"/>
      <c r="BFY75" s="24"/>
      <c r="BFZ75" s="24"/>
      <c r="BGA75" s="24"/>
      <c r="BGB75" s="24"/>
      <c r="BGC75" s="24"/>
      <c r="BGD75" s="24"/>
      <c r="BGE75" s="24"/>
      <c r="BGF75" s="24"/>
      <c r="BGG75" s="24"/>
      <c r="BGH75" s="24"/>
      <c r="BGI75" s="24"/>
      <c r="BGJ75" s="24"/>
      <c r="BGK75" s="24"/>
      <c r="BGL75" s="24"/>
      <c r="BGM75" s="24"/>
      <c r="BGN75" s="24"/>
      <c r="BGO75" s="24"/>
      <c r="BGP75" s="24"/>
      <c r="BGQ75" s="24"/>
      <c r="BGR75" s="24"/>
      <c r="BGS75" s="24"/>
      <c r="BGT75" s="24"/>
      <c r="BGU75" s="24"/>
      <c r="BGV75" s="24"/>
      <c r="BGW75" s="24"/>
      <c r="BGX75" s="24"/>
      <c r="BGY75" s="24"/>
      <c r="BGZ75" s="24"/>
      <c r="BHA75" s="24"/>
      <c r="BHB75" s="24"/>
      <c r="BHC75" s="24"/>
      <c r="BHD75" s="24"/>
      <c r="BHE75" s="24"/>
      <c r="BHF75" s="24"/>
      <c r="BHG75" s="24"/>
      <c r="BHH75" s="24"/>
      <c r="BHI75" s="24"/>
      <c r="BHJ75" s="24"/>
      <c r="BHK75" s="24"/>
      <c r="BHL75" s="24"/>
      <c r="BHM75" s="24"/>
      <c r="BHN75" s="24"/>
      <c r="BHO75" s="24"/>
      <c r="BHP75" s="24"/>
      <c r="BHQ75" s="24"/>
      <c r="BHR75" s="24"/>
      <c r="BHS75" s="24"/>
      <c r="BHT75" s="24"/>
      <c r="BHU75" s="24"/>
      <c r="BHV75" s="24"/>
      <c r="BHW75" s="24"/>
      <c r="BHX75" s="24"/>
      <c r="BHY75" s="24"/>
      <c r="BHZ75" s="24"/>
      <c r="BIA75" s="24"/>
      <c r="BIB75" s="24"/>
      <c r="BIC75" s="24"/>
      <c r="BID75" s="24"/>
      <c r="BIE75" s="24"/>
      <c r="BIF75" s="24"/>
      <c r="BIG75" s="24"/>
      <c r="BIH75" s="24"/>
      <c r="BII75" s="24"/>
      <c r="BIJ75" s="24"/>
      <c r="BIK75" s="24"/>
      <c r="BIL75" s="24"/>
      <c r="BIM75" s="24"/>
      <c r="BIN75" s="24"/>
      <c r="BIO75" s="24"/>
      <c r="BIP75" s="24"/>
      <c r="BIQ75" s="24"/>
      <c r="BIR75" s="24"/>
      <c r="BIS75" s="24"/>
      <c r="BIT75" s="24"/>
      <c r="BIU75" s="24"/>
      <c r="BIV75" s="24"/>
      <c r="BIW75" s="24"/>
      <c r="BIX75" s="24"/>
      <c r="BIY75" s="24"/>
      <c r="BIZ75" s="24"/>
      <c r="BJA75" s="24"/>
      <c r="BJB75" s="24"/>
      <c r="BJC75" s="24"/>
      <c r="BJD75" s="24"/>
      <c r="BJE75" s="24"/>
      <c r="BJF75" s="24"/>
      <c r="BJG75" s="24"/>
      <c r="BJH75" s="24"/>
      <c r="BJI75" s="24"/>
      <c r="BJJ75" s="24"/>
      <c r="BJK75" s="24"/>
      <c r="BJL75" s="24"/>
      <c r="BJM75" s="24"/>
      <c r="BJN75" s="24"/>
      <c r="BJO75" s="24"/>
      <c r="BJP75" s="24"/>
      <c r="BJQ75" s="24"/>
      <c r="BJR75" s="24"/>
      <c r="BJS75" s="24"/>
      <c r="BJT75" s="24"/>
      <c r="BJU75" s="24"/>
      <c r="BJV75" s="24"/>
      <c r="BJW75" s="24"/>
      <c r="BJX75" s="24"/>
      <c r="BJY75" s="24"/>
      <c r="BJZ75" s="24"/>
      <c r="BKA75" s="24"/>
      <c r="BKB75" s="24"/>
      <c r="BKC75" s="24"/>
      <c r="BKD75" s="24"/>
      <c r="BKE75" s="24"/>
      <c r="BKF75" s="24"/>
      <c r="BKG75" s="24"/>
      <c r="BKH75" s="24"/>
      <c r="BKI75" s="24"/>
      <c r="BKJ75" s="24"/>
      <c r="BKK75" s="24"/>
      <c r="BKL75" s="24"/>
      <c r="BKM75" s="24"/>
      <c r="BKN75" s="24"/>
      <c r="BKO75" s="24"/>
      <c r="BKP75" s="24"/>
      <c r="BKQ75" s="24"/>
      <c r="BKR75" s="24"/>
      <c r="BKS75" s="24"/>
      <c r="BKT75" s="24"/>
      <c r="BKU75" s="24"/>
      <c r="BKV75" s="24"/>
      <c r="BKW75" s="24"/>
      <c r="BKX75" s="24"/>
      <c r="BKY75" s="24"/>
      <c r="BKZ75" s="24"/>
      <c r="BLA75" s="24"/>
      <c r="BLB75" s="24"/>
      <c r="BLC75" s="24"/>
      <c r="BLD75" s="24"/>
      <c r="BLE75" s="24"/>
      <c r="BLF75" s="24"/>
      <c r="BLG75" s="24"/>
      <c r="BLH75" s="24"/>
      <c r="BLI75" s="24"/>
      <c r="BLJ75" s="24"/>
      <c r="BLK75" s="24"/>
      <c r="BLL75" s="24"/>
      <c r="BLM75" s="24"/>
      <c r="BLN75" s="24"/>
      <c r="BLO75" s="24"/>
      <c r="BLP75" s="24"/>
      <c r="BLQ75" s="24"/>
      <c r="BLR75" s="24"/>
      <c r="BLS75" s="24"/>
      <c r="BLT75" s="24"/>
      <c r="BLU75" s="24"/>
      <c r="BLV75" s="24"/>
      <c r="BLW75" s="24"/>
      <c r="BLX75" s="24"/>
      <c r="BLY75" s="24"/>
      <c r="BLZ75" s="24"/>
      <c r="BMA75" s="24"/>
      <c r="BMB75" s="24"/>
      <c r="BMC75" s="24"/>
      <c r="BMD75" s="24"/>
      <c r="BME75" s="24"/>
      <c r="BMF75" s="24"/>
      <c r="BMG75" s="24"/>
      <c r="BMH75" s="24"/>
      <c r="BMI75" s="24"/>
      <c r="BMJ75" s="24"/>
      <c r="BMK75" s="24"/>
      <c r="BML75" s="24"/>
      <c r="BMM75" s="24"/>
      <c r="BMN75" s="24"/>
      <c r="BMO75" s="24"/>
      <c r="BMP75" s="24"/>
      <c r="BMQ75" s="24"/>
      <c r="BMR75" s="24"/>
      <c r="BMS75" s="24"/>
      <c r="BMT75" s="24"/>
      <c r="BMU75" s="24"/>
      <c r="BMV75" s="24"/>
      <c r="BMW75" s="24"/>
      <c r="BMX75" s="24"/>
      <c r="BMY75" s="24"/>
      <c r="BMZ75" s="24"/>
      <c r="BNA75" s="24"/>
      <c r="BNB75" s="24"/>
      <c r="BNC75" s="24"/>
      <c r="BND75" s="24"/>
      <c r="BNE75" s="24"/>
      <c r="BNF75" s="24"/>
      <c r="BNG75" s="24"/>
      <c r="BNH75" s="24"/>
      <c r="BNI75" s="24"/>
      <c r="BNJ75" s="24"/>
      <c r="BNK75" s="24"/>
      <c r="BNL75" s="24"/>
      <c r="BNM75" s="24"/>
      <c r="BNN75" s="24"/>
      <c r="BNO75" s="24"/>
      <c r="BNP75" s="24"/>
      <c r="BNQ75" s="24"/>
      <c r="BNR75" s="24"/>
      <c r="BNS75" s="24"/>
      <c r="BNT75" s="24"/>
      <c r="BNU75" s="24"/>
      <c r="BNV75" s="24"/>
      <c r="BNW75" s="24"/>
      <c r="BNX75" s="24"/>
      <c r="BNY75" s="24"/>
      <c r="BNZ75" s="24"/>
      <c r="BOA75" s="24"/>
      <c r="BOB75" s="24"/>
      <c r="BOC75" s="24"/>
      <c r="BOD75" s="24"/>
      <c r="BOE75" s="24"/>
      <c r="BOF75" s="24"/>
      <c r="BOG75" s="24"/>
      <c r="BOH75" s="24"/>
      <c r="BOI75" s="24"/>
      <c r="BOJ75" s="24"/>
      <c r="BOK75" s="24"/>
      <c r="BOL75" s="24"/>
      <c r="BOM75" s="24"/>
      <c r="BON75" s="24"/>
      <c r="BOO75" s="24"/>
      <c r="BOP75" s="24"/>
      <c r="BOQ75" s="24"/>
      <c r="BOR75" s="24"/>
      <c r="BOS75" s="24"/>
      <c r="BOT75" s="24"/>
      <c r="BOU75" s="24"/>
      <c r="BOV75" s="24"/>
      <c r="BOW75" s="24"/>
      <c r="BOX75" s="24"/>
      <c r="BOY75" s="24"/>
      <c r="BOZ75" s="24"/>
      <c r="BPA75" s="24"/>
      <c r="BPB75" s="24"/>
      <c r="BPC75" s="24"/>
      <c r="BPD75" s="24"/>
      <c r="BPE75" s="24"/>
      <c r="BPF75" s="24"/>
      <c r="BPG75" s="24"/>
      <c r="BPH75" s="24"/>
      <c r="BPI75" s="24"/>
      <c r="BPJ75" s="24"/>
      <c r="BPK75" s="24"/>
      <c r="BPL75" s="24"/>
      <c r="BPM75" s="24"/>
      <c r="BPN75" s="24"/>
      <c r="BPO75" s="24"/>
      <c r="BPP75" s="24"/>
      <c r="BPQ75" s="24"/>
      <c r="BPR75" s="24"/>
      <c r="BPS75" s="24"/>
      <c r="BPT75" s="24"/>
      <c r="BPU75" s="24"/>
      <c r="BPV75" s="24"/>
      <c r="BPW75" s="24"/>
      <c r="BPX75" s="24"/>
      <c r="BPY75" s="24"/>
      <c r="BPZ75" s="24"/>
      <c r="BQA75" s="24"/>
      <c r="BQB75" s="24"/>
      <c r="BQC75" s="24"/>
      <c r="BQD75" s="24"/>
      <c r="BQE75" s="24"/>
      <c r="BQF75" s="24"/>
      <c r="BQG75" s="24"/>
      <c r="BQH75" s="24"/>
      <c r="BQI75" s="24"/>
      <c r="BQJ75" s="24"/>
      <c r="BQK75" s="24"/>
      <c r="BQL75" s="24"/>
      <c r="BQM75" s="24"/>
      <c r="BQN75" s="24"/>
      <c r="BQO75" s="24"/>
      <c r="BQP75" s="24"/>
      <c r="BQQ75" s="24"/>
      <c r="BQR75" s="24"/>
      <c r="BQS75" s="24"/>
      <c r="BQT75" s="24"/>
      <c r="BQU75" s="24"/>
      <c r="BQV75" s="24"/>
      <c r="BQW75" s="24"/>
      <c r="BQX75" s="24"/>
      <c r="BQY75" s="24"/>
      <c r="BQZ75" s="24"/>
      <c r="BRA75" s="24"/>
      <c r="BRB75" s="24"/>
      <c r="BRC75" s="24"/>
      <c r="BRD75" s="24"/>
      <c r="BRE75" s="24"/>
      <c r="BRF75" s="24"/>
      <c r="BRG75" s="24"/>
      <c r="BRH75" s="24"/>
      <c r="BRI75" s="24"/>
      <c r="BRJ75" s="24"/>
      <c r="BRK75" s="24"/>
      <c r="BRL75" s="24"/>
      <c r="BRM75" s="24"/>
      <c r="BRN75" s="24"/>
      <c r="BRO75" s="24"/>
      <c r="BRP75" s="24"/>
      <c r="BRQ75" s="24"/>
      <c r="BRR75" s="24"/>
      <c r="BRS75" s="24"/>
      <c r="BRT75" s="24"/>
      <c r="BRU75" s="24"/>
      <c r="BRV75" s="24"/>
      <c r="BRW75" s="24"/>
      <c r="BRX75" s="24"/>
      <c r="BRY75" s="24"/>
      <c r="BRZ75" s="24"/>
      <c r="BSA75" s="24"/>
      <c r="BSB75" s="24"/>
      <c r="BSC75" s="24"/>
      <c r="BSD75" s="24"/>
      <c r="BSE75" s="24"/>
      <c r="BSF75" s="24"/>
      <c r="BSG75" s="24"/>
      <c r="BSH75" s="24"/>
      <c r="BSI75" s="24"/>
      <c r="BSJ75" s="24"/>
      <c r="BSK75" s="24"/>
      <c r="BSL75" s="24"/>
      <c r="BSM75" s="24"/>
      <c r="BSN75" s="24"/>
      <c r="BSO75" s="24"/>
      <c r="BSP75" s="24"/>
      <c r="BSQ75" s="24"/>
      <c r="BSR75" s="24"/>
      <c r="BSS75" s="24"/>
      <c r="BST75" s="24"/>
      <c r="BSU75" s="24"/>
      <c r="BSV75" s="24"/>
      <c r="BSW75" s="24"/>
      <c r="BSX75" s="24"/>
      <c r="BSY75" s="24"/>
      <c r="BSZ75" s="24"/>
      <c r="BTA75" s="24"/>
      <c r="BTB75" s="24"/>
      <c r="BTC75" s="24"/>
      <c r="BTD75" s="24"/>
      <c r="BTE75" s="24"/>
      <c r="BTF75" s="24"/>
      <c r="BTG75" s="24"/>
      <c r="BTH75" s="24"/>
      <c r="BTI75" s="24"/>
      <c r="BTJ75" s="24"/>
      <c r="BTK75" s="24"/>
      <c r="BTL75" s="24"/>
      <c r="BTM75" s="24"/>
      <c r="BTN75" s="24"/>
      <c r="BTO75" s="24"/>
      <c r="BTP75" s="24"/>
      <c r="BTQ75" s="24"/>
      <c r="BTR75" s="24"/>
      <c r="BTS75" s="24"/>
      <c r="BTT75" s="24"/>
      <c r="BTU75" s="24"/>
      <c r="BTV75" s="24"/>
      <c r="BTW75" s="24"/>
      <c r="BTX75" s="24"/>
      <c r="BTY75" s="24"/>
      <c r="BTZ75" s="24"/>
      <c r="BUA75" s="24"/>
      <c r="BUB75" s="24"/>
      <c r="BUC75" s="24"/>
      <c r="BUD75" s="24"/>
      <c r="BUE75" s="24"/>
      <c r="BUF75" s="24"/>
      <c r="BUG75" s="24"/>
      <c r="BUH75" s="24"/>
      <c r="BUI75" s="24"/>
      <c r="BUJ75" s="24"/>
      <c r="BUK75" s="24"/>
      <c r="BUL75" s="24"/>
      <c r="BUM75" s="24"/>
      <c r="BUN75" s="24"/>
      <c r="BUO75" s="24"/>
      <c r="BUP75" s="24"/>
      <c r="BUQ75" s="24"/>
      <c r="BUR75" s="24"/>
      <c r="BUS75" s="24"/>
      <c r="BUT75" s="24"/>
      <c r="BUU75" s="24"/>
      <c r="BUV75" s="24"/>
      <c r="BUW75" s="24"/>
      <c r="BUX75" s="24"/>
      <c r="BUY75" s="24"/>
      <c r="BUZ75" s="24"/>
      <c r="BVA75" s="24"/>
      <c r="BVB75" s="24"/>
      <c r="BVC75" s="24"/>
      <c r="BVD75" s="24"/>
      <c r="BVE75" s="24"/>
      <c r="BVF75" s="24"/>
      <c r="BVG75" s="24"/>
      <c r="BVH75" s="24"/>
      <c r="BVI75" s="24"/>
      <c r="BVJ75" s="24"/>
      <c r="BVK75" s="24"/>
      <c r="BVL75" s="24"/>
      <c r="BVM75" s="24"/>
      <c r="BVN75" s="24"/>
      <c r="BVO75" s="24"/>
      <c r="BVP75" s="24"/>
      <c r="BVQ75" s="24"/>
      <c r="BVR75" s="24"/>
      <c r="BVS75" s="24"/>
      <c r="BVT75" s="24"/>
      <c r="BVU75" s="24"/>
      <c r="BVV75" s="24"/>
      <c r="BVW75" s="24"/>
      <c r="BVX75" s="24"/>
      <c r="BVY75" s="24"/>
      <c r="BVZ75" s="24"/>
      <c r="BWA75" s="24"/>
      <c r="BWB75" s="24"/>
      <c r="BWC75" s="24"/>
      <c r="BWD75" s="24"/>
      <c r="BWE75" s="24"/>
      <c r="BWF75" s="24"/>
      <c r="BWG75" s="24"/>
      <c r="BWH75" s="24"/>
      <c r="BWI75" s="24"/>
      <c r="BWJ75" s="24"/>
      <c r="BWK75" s="24"/>
      <c r="BWL75" s="24"/>
      <c r="BWM75" s="24"/>
      <c r="BWN75" s="24"/>
      <c r="BWO75" s="24"/>
      <c r="BWP75" s="24"/>
      <c r="BWQ75" s="24"/>
      <c r="BWR75" s="24"/>
      <c r="BWS75" s="24"/>
      <c r="BWT75" s="24"/>
      <c r="BWU75" s="24"/>
      <c r="BWV75" s="24"/>
      <c r="BWW75" s="24"/>
      <c r="BWX75" s="24"/>
      <c r="BWY75" s="24"/>
      <c r="BWZ75" s="24"/>
      <c r="BXA75" s="24"/>
      <c r="BXB75" s="24"/>
      <c r="BXC75" s="24"/>
      <c r="BXD75" s="24"/>
      <c r="BXE75" s="24"/>
      <c r="BXF75" s="24"/>
      <c r="BXG75" s="24"/>
      <c r="BXH75" s="24"/>
      <c r="BXI75" s="24"/>
      <c r="BXJ75" s="24"/>
      <c r="BXK75" s="24"/>
      <c r="BXL75" s="24"/>
      <c r="BXM75" s="24"/>
      <c r="BXN75" s="24"/>
      <c r="BXO75" s="24"/>
      <c r="BXP75" s="24"/>
      <c r="BXQ75" s="24"/>
      <c r="BXR75" s="24"/>
      <c r="BXS75" s="24"/>
      <c r="BXT75" s="24"/>
      <c r="BXU75" s="24"/>
      <c r="BXV75" s="24"/>
      <c r="BXW75" s="24"/>
      <c r="BXX75" s="24"/>
      <c r="BXY75" s="24"/>
      <c r="BXZ75" s="24"/>
      <c r="BYA75" s="24"/>
      <c r="BYB75" s="24"/>
      <c r="BYC75" s="24"/>
      <c r="BYD75" s="24"/>
      <c r="BYE75" s="24"/>
      <c r="BYF75" s="24"/>
      <c r="BYG75" s="24"/>
      <c r="BYH75" s="24"/>
      <c r="BYI75" s="24"/>
      <c r="BYJ75" s="24"/>
      <c r="BYK75" s="24"/>
      <c r="BYL75" s="24"/>
      <c r="BYM75" s="24"/>
      <c r="BYN75" s="24"/>
      <c r="BYO75" s="24"/>
      <c r="BYP75" s="24"/>
      <c r="BYQ75" s="24"/>
      <c r="BYR75" s="24"/>
      <c r="BYS75" s="24"/>
      <c r="BYT75" s="24"/>
      <c r="BYU75" s="24"/>
      <c r="BYV75" s="24"/>
      <c r="BYW75" s="24"/>
      <c r="BYX75" s="24"/>
      <c r="BYY75" s="24"/>
      <c r="BYZ75" s="24"/>
      <c r="BZA75" s="24"/>
      <c r="BZB75" s="24"/>
      <c r="BZC75" s="24"/>
      <c r="BZD75" s="24"/>
      <c r="BZE75" s="24"/>
      <c r="BZF75" s="24"/>
      <c r="BZG75" s="24"/>
      <c r="BZH75" s="24"/>
      <c r="BZI75" s="24"/>
      <c r="BZJ75" s="24"/>
      <c r="BZK75" s="24"/>
      <c r="BZL75" s="24"/>
      <c r="BZM75" s="24"/>
      <c r="BZN75" s="24"/>
      <c r="BZO75" s="24"/>
      <c r="BZP75" s="24"/>
      <c r="BZQ75" s="24"/>
      <c r="BZR75" s="24"/>
      <c r="BZS75" s="24"/>
      <c r="BZT75" s="24"/>
      <c r="BZU75" s="24"/>
      <c r="BZV75" s="24"/>
      <c r="BZW75" s="24"/>
      <c r="BZX75" s="24"/>
      <c r="BZY75" s="24"/>
      <c r="BZZ75" s="24"/>
      <c r="CAA75" s="24"/>
      <c r="CAB75" s="24"/>
      <c r="CAC75" s="24"/>
      <c r="CAD75" s="24"/>
      <c r="CAE75" s="24"/>
      <c r="CAF75" s="24"/>
      <c r="CAG75" s="24"/>
      <c r="CAH75" s="24"/>
      <c r="CAI75" s="24"/>
      <c r="CAJ75" s="24"/>
      <c r="CAK75" s="24"/>
      <c r="CAL75" s="24"/>
      <c r="CAM75" s="24"/>
      <c r="CAN75" s="24"/>
      <c r="CAO75" s="24"/>
      <c r="CAP75" s="24"/>
      <c r="CAQ75" s="24"/>
      <c r="CAR75" s="24"/>
      <c r="CAS75" s="24"/>
      <c r="CAT75" s="24"/>
      <c r="CAU75" s="24"/>
      <c r="CAV75" s="24"/>
      <c r="CAW75" s="24"/>
      <c r="CAX75" s="24"/>
      <c r="CAY75" s="24"/>
      <c r="CAZ75" s="24"/>
      <c r="CBA75" s="24"/>
      <c r="CBB75" s="24"/>
      <c r="CBC75" s="24"/>
      <c r="CBD75" s="24"/>
      <c r="CBE75" s="24"/>
      <c r="CBF75" s="24"/>
      <c r="CBG75" s="24"/>
      <c r="CBH75" s="24"/>
      <c r="CBI75" s="24"/>
      <c r="CBJ75" s="24"/>
      <c r="CBK75" s="24"/>
      <c r="CBL75" s="24"/>
      <c r="CBM75" s="24"/>
      <c r="CBN75" s="24"/>
      <c r="CBO75" s="24"/>
      <c r="CBP75" s="24"/>
      <c r="CBQ75" s="24"/>
      <c r="CBR75" s="24"/>
      <c r="CBS75" s="24"/>
      <c r="CBT75" s="24"/>
      <c r="CBU75" s="24"/>
      <c r="CBV75" s="24"/>
      <c r="CBW75" s="24"/>
      <c r="CBX75" s="24"/>
      <c r="CBY75" s="24"/>
      <c r="CBZ75" s="24"/>
      <c r="CCA75" s="24"/>
      <c r="CCB75" s="24"/>
      <c r="CCC75" s="24"/>
      <c r="CCD75" s="24"/>
      <c r="CCE75" s="24"/>
      <c r="CCF75" s="24"/>
      <c r="CCG75" s="24"/>
      <c r="CCH75" s="24"/>
      <c r="CCI75" s="24"/>
      <c r="CCJ75" s="24"/>
      <c r="CCK75" s="24"/>
      <c r="CCL75" s="24"/>
      <c r="CCM75" s="24"/>
      <c r="CCN75" s="24"/>
      <c r="CCO75" s="24"/>
      <c r="CCP75" s="24"/>
      <c r="CCQ75" s="24"/>
      <c r="CCR75" s="24"/>
      <c r="CCS75" s="24"/>
      <c r="CCT75" s="24"/>
      <c r="CCU75" s="24"/>
      <c r="CCV75" s="24"/>
      <c r="CCW75" s="24"/>
      <c r="CCX75" s="24"/>
      <c r="CCY75" s="24"/>
      <c r="CCZ75" s="24"/>
      <c r="CDA75" s="24"/>
      <c r="CDB75" s="24"/>
      <c r="CDC75" s="24"/>
      <c r="CDD75" s="24"/>
      <c r="CDE75" s="24"/>
      <c r="CDF75" s="24"/>
      <c r="CDG75" s="24"/>
      <c r="CDH75" s="24"/>
      <c r="CDI75" s="24"/>
      <c r="CDJ75" s="24"/>
      <c r="CDK75" s="24"/>
      <c r="CDL75" s="24"/>
      <c r="CDM75" s="24"/>
      <c r="CDN75" s="24"/>
      <c r="CDO75" s="24"/>
      <c r="CDP75" s="24"/>
      <c r="CDQ75" s="24"/>
      <c r="CDR75" s="24"/>
      <c r="CDS75" s="24"/>
      <c r="CDT75" s="24"/>
      <c r="CDU75" s="24"/>
      <c r="CDV75" s="24"/>
      <c r="CDW75" s="24"/>
      <c r="CDX75" s="24"/>
      <c r="CDY75" s="24"/>
      <c r="CDZ75" s="24"/>
      <c r="CEA75" s="24"/>
      <c r="CEB75" s="24"/>
      <c r="CEC75" s="24"/>
      <c r="CED75" s="24"/>
      <c r="CEE75" s="24"/>
      <c r="CEF75" s="24"/>
      <c r="CEG75" s="24"/>
      <c r="CEH75" s="24"/>
      <c r="CEI75" s="24"/>
      <c r="CEJ75" s="24"/>
      <c r="CEK75" s="24"/>
      <c r="CEL75" s="24"/>
      <c r="CEM75" s="24"/>
      <c r="CEN75" s="24"/>
      <c r="CEO75" s="24"/>
      <c r="CEP75" s="24"/>
      <c r="CEQ75" s="24"/>
      <c r="CER75" s="24"/>
      <c r="CES75" s="24"/>
      <c r="CET75" s="24"/>
      <c r="CEU75" s="24"/>
      <c r="CEV75" s="24"/>
      <c r="CEW75" s="24"/>
      <c r="CEX75" s="24"/>
      <c r="CEY75" s="24"/>
      <c r="CEZ75" s="24"/>
      <c r="CFA75" s="24"/>
      <c r="CFB75" s="24"/>
      <c r="CFC75" s="24"/>
      <c r="CFD75" s="24"/>
      <c r="CFE75" s="24"/>
      <c r="CFF75" s="24"/>
      <c r="CFG75" s="24"/>
      <c r="CFH75" s="24"/>
      <c r="CFI75" s="24"/>
      <c r="CFJ75" s="24"/>
      <c r="CFK75" s="24"/>
      <c r="CFL75" s="24"/>
      <c r="CFM75" s="24"/>
      <c r="CFN75" s="24"/>
      <c r="CFO75" s="24"/>
      <c r="CFP75" s="24"/>
      <c r="CFQ75" s="24"/>
      <c r="CFR75" s="24"/>
      <c r="CFS75" s="24"/>
      <c r="CFT75" s="24"/>
      <c r="CFU75" s="24"/>
      <c r="CFV75" s="24"/>
      <c r="CFW75" s="24"/>
      <c r="CFX75" s="24"/>
      <c r="CFY75" s="24"/>
      <c r="CFZ75" s="24"/>
      <c r="CGA75" s="24"/>
      <c r="CGB75" s="24"/>
      <c r="CGC75" s="24"/>
      <c r="CGD75" s="24"/>
      <c r="CGE75" s="24"/>
      <c r="CGF75" s="24"/>
      <c r="CGG75" s="24"/>
      <c r="CGH75" s="24"/>
      <c r="CGI75" s="24"/>
      <c r="CGJ75" s="24"/>
      <c r="CGK75" s="24"/>
      <c r="CGL75" s="24"/>
      <c r="CGM75" s="24"/>
      <c r="CGN75" s="24"/>
      <c r="CGO75" s="24"/>
      <c r="CGP75" s="24"/>
      <c r="CGQ75" s="24"/>
      <c r="CGR75" s="24"/>
      <c r="CGS75" s="24"/>
      <c r="CGT75" s="24"/>
      <c r="CGU75" s="24"/>
      <c r="CGV75" s="24"/>
      <c r="CGW75" s="24"/>
      <c r="CGX75" s="24"/>
      <c r="CGY75" s="24"/>
      <c r="CGZ75" s="24"/>
      <c r="CHA75" s="24"/>
      <c r="CHB75" s="24"/>
      <c r="CHC75" s="24"/>
      <c r="CHD75" s="24"/>
      <c r="CHE75" s="24"/>
      <c r="CHF75" s="24"/>
      <c r="CHG75" s="24"/>
      <c r="CHH75" s="24"/>
      <c r="CHI75" s="24"/>
      <c r="CHJ75" s="24"/>
      <c r="CHK75" s="24"/>
      <c r="CHL75" s="24"/>
      <c r="CHM75" s="24"/>
      <c r="CHN75" s="24"/>
      <c r="CHO75" s="24"/>
      <c r="CHP75" s="24"/>
      <c r="CHQ75" s="24"/>
      <c r="CHR75" s="24"/>
      <c r="CHS75" s="24"/>
      <c r="CHT75" s="24"/>
      <c r="CHU75" s="24"/>
      <c r="CHV75" s="24"/>
      <c r="CHW75" s="24"/>
      <c r="CHX75" s="24"/>
      <c r="CHY75" s="24"/>
      <c r="CHZ75" s="24"/>
      <c r="CIA75" s="24"/>
      <c r="CIB75" s="24"/>
      <c r="CIC75" s="24"/>
      <c r="CID75" s="24"/>
      <c r="CIE75" s="24"/>
      <c r="CIF75" s="24"/>
      <c r="CIG75" s="24"/>
      <c r="CIH75" s="24"/>
      <c r="CII75" s="24"/>
      <c r="CIJ75" s="24"/>
      <c r="CIK75" s="24"/>
      <c r="CIL75" s="24"/>
      <c r="CIM75" s="24"/>
      <c r="CIN75" s="24"/>
      <c r="CIO75" s="24"/>
      <c r="CIP75" s="24"/>
      <c r="CIQ75" s="24"/>
      <c r="CIR75" s="24"/>
      <c r="CIS75" s="24"/>
      <c r="CIT75" s="24"/>
      <c r="CIU75" s="24"/>
      <c r="CIV75" s="24"/>
      <c r="CIW75" s="24"/>
      <c r="CIX75" s="24"/>
      <c r="CIY75" s="24"/>
      <c r="CIZ75" s="24"/>
      <c r="CJA75" s="24"/>
      <c r="CJB75" s="24"/>
      <c r="CJC75" s="24"/>
      <c r="CJD75" s="24"/>
      <c r="CJE75" s="24"/>
      <c r="CJF75" s="24"/>
      <c r="CJG75" s="24"/>
      <c r="CJH75" s="24"/>
      <c r="CJI75" s="24"/>
      <c r="CJJ75" s="24"/>
      <c r="CJK75" s="24"/>
      <c r="CJL75" s="24"/>
      <c r="CJM75" s="24"/>
      <c r="CJN75" s="24"/>
      <c r="CJO75" s="24"/>
      <c r="CJP75" s="24"/>
      <c r="CJQ75" s="24"/>
      <c r="CJR75" s="24"/>
      <c r="CJS75" s="24"/>
      <c r="CJT75" s="24"/>
      <c r="CJU75" s="24"/>
      <c r="CJV75" s="24"/>
      <c r="CJW75" s="24"/>
      <c r="CJX75" s="24"/>
      <c r="CJY75" s="24"/>
      <c r="CJZ75" s="24"/>
      <c r="CKA75" s="24"/>
      <c r="CKB75" s="24"/>
      <c r="CKC75" s="24"/>
      <c r="CKD75" s="24"/>
      <c r="CKE75" s="24"/>
      <c r="CKF75" s="24"/>
      <c r="CKG75" s="24"/>
      <c r="CKH75" s="24"/>
      <c r="CKI75" s="24"/>
      <c r="CKJ75" s="24"/>
      <c r="CKK75" s="24"/>
      <c r="CKL75" s="24"/>
      <c r="CKM75" s="24"/>
      <c r="CKN75" s="24"/>
      <c r="CKO75" s="24"/>
      <c r="CKP75" s="24"/>
      <c r="CKQ75" s="24"/>
      <c r="CKR75" s="24"/>
      <c r="CKS75" s="24"/>
      <c r="CKT75" s="24"/>
      <c r="CKU75" s="24"/>
      <c r="CKV75" s="24"/>
      <c r="CKW75" s="24"/>
      <c r="CKX75" s="24"/>
      <c r="CKY75" s="24"/>
      <c r="CKZ75" s="24"/>
      <c r="CLA75" s="24"/>
      <c r="CLB75" s="24"/>
      <c r="CLC75" s="24"/>
      <c r="CLD75" s="24"/>
      <c r="CLE75" s="24"/>
      <c r="CLF75" s="24"/>
      <c r="CLG75" s="24"/>
      <c r="CLH75" s="24"/>
      <c r="CLI75" s="24"/>
      <c r="CLJ75" s="24"/>
      <c r="CLK75" s="24"/>
      <c r="CLL75" s="24"/>
      <c r="CLM75" s="24"/>
      <c r="CLN75" s="24"/>
      <c r="CLO75" s="24"/>
      <c r="CLP75" s="24"/>
      <c r="CLQ75" s="24"/>
      <c r="CLR75" s="24"/>
      <c r="CLS75" s="24"/>
      <c r="CLT75" s="24"/>
      <c r="CLU75" s="24"/>
      <c r="CLV75" s="24"/>
      <c r="CLW75" s="24"/>
      <c r="CLX75" s="24"/>
      <c r="CLY75" s="24"/>
      <c r="CLZ75" s="24"/>
      <c r="CMA75" s="24"/>
      <c r="CMB75" s="24"/>
      <c r="CMC75" s="24"/>
      <c r="CMD75" s="24"/>
      <c r="CME75" s="24"/>
      <c r="CMF75" s="24"/>
      <c r="CMG75" s="24"/>
      <c r="CMH75" s="24"/>
      <c r="CMI75" s="24"/>
      <c r="CMJ75" s="24"/>
      <c r="CMK75" s="24"/>
      <c r="CML75" s="24"/>
      <c r="CMM75" s="24"/>
      <c r="CMN75" s="24"/>
      <c r="CMO75" s="24"/>
      <c r="CMP75" s="24"/>
      <c r="CMQ75" s="24"/>
      <c r="CMR75" s="24"/>
      <c r="CMS75" s="24"/>
      <c r="CMT75" s="24"/>
      <c r="CMU75" s="24"/>
      <c r="CMV75" s="24"/>
      <c r="CMW75" s="24"/>
      <c r="CMX75" s="24"/>
      <c r="CMY75" s="24"/>
      <c r="CMZ75" s="24"/>
      <c r="CNA75" s="24"/>
      <c r="CNB75" s="24"/>
      <c r="CNC75" s="24"/>
      <c r="CND75" s="24"/>
      <c r="CNE75" s="24"/>
      <c r="CNF75" s="24"/>
      <c r="CNG75" s="24"/>
      <c r="CNH75" s="24"/>
      <c r="CNI75" s="24"/>
      <c r="CNJ75" s="24"/>
      <c r="CNK75" s="24"/>
      <c r="CNL75" s="24"/>
      <c r="CNM75" s="24"/>
      <c r="CNN75" s="24"/>
      <c r="CNO75" s="24"/>
      <c r="CNP75" s="24"/>
      <c r="CNQ75" s="24"/>
      <c r="CNR75" s="24"/>
      <c r="CNS75" s="24"/>
      <c r="CNT75" s="24"/>
      <c r="CNU75" s="24"/>
      <c r="CNV75" s="24"/>
      <c r="CNW75" s="24"/>
      <c r="CNX75" s="24"/>
      <c r="CNY75" s="24"/>
      <c r="CNZ75" s="24"/>
      <c r="COA75" s="24"/>
      <c r="COB75" s="24"/>
      <c r="COC75" s="24"/>
      <c r="COD75" s="24"/>
      <c r="COE75" s="24"/>
      <c r="COF75" s="24"/>
      <c r="COG75" s="24"/>
      <c r="COH75" s="24"/>
      <c r="COI75" s="24"/>
      <c r="COJ75" s="24"/>
      <c r="COK75" s="24"/>
      <c r="COL75" s="24"/>
      <c r="COM75" s="24"/>
      <c r="CON75" s="24"/>
      <c r="COO75" s="24"/>
      <c r="COP75" s="24"/>
      <c r="COQ75" s="24"/>
      <c r="COR75" s="24"/>
      <c r="COS75" s="24"/>
      <c r="COT75" s="24"/>
      <c r="COU75" s="24"/>
      <c r="COV75" s="24"/>
      <c r="COW75" s="24"/>
      <c r="COX75" s="24"/>
      <c r="COY75" s="24"/>
      <c r="COZ75" s="24"/>
      <c r="CPA75" s="24"/>
      <c r="CPB75" s="24"/>
      <c r="CPC75" s="24"/>
      <c r="CPD75" s="24"/>
      <c r="CPE75" s="24"/>
      <c r="CPF75" s="24"/>
      <c r="CPG75" s="24"/>
      <c r="CPH75" s="24"/>
      <c r="CPI75" s="24"/>
      <c r="CPJ75" s="24"/>
      <c r="CPK75" s="24"/>
      <c r="CPL75" s="24"/>
      <c r="CPM75" s="24"/>
      <c r="CPN75" s="24"/>
      <c r="CPO75" s="24"/>
      <c r="CPP75" s="24"/>
      <c r="CPQ75" s="24"/>
      <c r="CPR75" s="24"/>
      <c r="CPS75" s="24"/>
      <c r="CPT75" s="24"/>
      <c r="CPU75" s="24"/>
      <c r="CPV75" s="24"/>
      <c r="CPW75" s="24"/>
      <c r="CPX75" s="24"/>
      <c r="CPY75" s="24"/>
      <c r="CPZ75" s="24"/>
      <c r="CQA75" s="24"/>
      <c r="CQB75" s="24"/>
      <c r="CQC75" s="24"/>
      <c r="CQD75" s="24"/>
      <c r="CQE75" s="24"/>
      <c r="CQF75" s="24"/>
      <c r="CQG75" s="24"/>
      <c r="CQH75" s="24"/>
      <c r="CQI75" s="24"/>
      <c r="CQJ75" s="24"/>
      <c r="CQK75" s="24"/>
      <c r="CQL75" s="24"/>
      <c r="CQM75" s="24"/>
      <c r="CQN75" s="24"/>
      <c r="CQO75" s="24"/>
      <c r="CQP75" s="24"/>
      <c r="CQQ75" s="24"/>
      <c r="CQR75" s="24"/>
      <c r="CQS75" s="24"/>
      <c r="CQT75" s="24"/>
      <c r="CQU75" s="24"/>
      <c r="CQV75" s="24"/>
      <c r="CQW75" s="24"/>
      <c r="CQX75" s="24"/>
      <c r="CQY75" s="24"/>
      <c r="CQZ75" s="24"/>
      <c r="CRA75" s="24"/>
      <c r="CRB75" s="24"/>
      <c r="CRC75" s="24"/>
      <c r="CRD75" s="24"/>
      <c r="CRE75" s="24"/>
      <c r="CRF75" s="24"/>
      <c r="CRG75" s="24"/>
      <c r="CRH75" s="24"/>
      <c r="CRI75" s="24"/>
      <c r="CRJ75" s="24"/>
      <c r="CRK75" s="24"/>
      <c r="CRL75" s="24"/>
      <c r="CRM75" s="24"/>
      <c r="CRN75" s="24"/>
      <c r="CRO75" s="24"/>
      <c r="CRP75" s="24"/>
      <c r="CRQ75" s="24"/>
      <c r="CRR75" s="24"/>
      <c r="CRS75" s="24"/>
      <c r="CRT75" s="24"/>
      <c r="CRU75" s="24"/>
      <c r="CRV75" s="24"/>
      <c r="CRW75" s="24"/>
      <c r="CRX75" s="24"/>
      <c r="CRY75" s="24"/>
      <c r="CRZ75" s="24"/>
      <c r="CSA75" s="24"/>
      <c r="CSB75" s="24"/>
      <c r="CSC75" s="24"/>
      <c r="CSD75" s="24"/>
      <c r="CSE75" s="24"/>
      <c r="CSF75" s="24"/>
      <c r="CSG75" s="24"/>
      <c r="CSH75" s="24"/>
      <c r="CSI75" s="24"/>
      <c r="CSJ75" s="24"/>
      <c r="CSK75" s="24"/>
      <c r="CSL75" s="24"/>
      <c r="CSM75" s="24"/>
      <c r="CSN75" s="24"/>
      <c r="CSO75" s="24"/>
      <c r="CSP75" s="24"/>
      <c r="CSQ75" s="24"/>
      <c r="CSR75" s="24"/>
      <c r="CSS75" s="24"/>
      <c r="CST75" s="24"/>
      <c r="CSU75" s="24"/>
      <c r="CSV75" s="24"/>
      <c r="CSW75" s="24"/>
      <c r="CSX75" s="24"/>
      <c r="CSY75" s="24"/>
      <c r="CSZ75" s="24"/>
      <c r="CTA75" s="24"/>
      <c r="CTB75" s="24"/>
      <c r="CTC75" s="24"/>
      <c r="CTD75" s="24"/>
      <c r="CTE75" s="24"/>
      <c r="CTF75" s="24"/>
      <c r="CTG75" s="24"/>
      <c r="CTH75" s="24"/>
      <c r="CTI75" s="24"/>
      <c r="CTJ75" s="24"/>
      <c r="CTK75" s="24"/>
      <c r="CTL75" s="24"/>
      <c r="CTM75" s="24"/>
      <c r="CTN75" s="24"/>
      <c r="CTO75" s="24"/>
      <c r="CTP75" s="24"/>
      <c r="CTQ75" s="24"/>
      <c r="CTR75" s="24"/>
      <c r="CTS75" s="24"/>
      <c r="CTT75" s="24"/>
      <c r="CTU75" s="24"/>
      <c r="CTV75" s="24"/>
      <c r="CTW75" s="24"/>
      <c r="CTX75" s="24"/>
      <c r="CTY75" s="24"/>
      <c r="CTZ75" s="24"/>
      <c r="CUA75" s="24"/>
      <c r="CUB75" s="24"/>
      <c r="CUC75" s="24"/>
      <c r="CUD75" s="24"/>
      <c r="CUE75" s="24"/>
      <c r="CUF75" s="24"/>
      <c r="CUG75" s="24"/>
      <c r="CUH75" s="24"/>
      <c r="CUI75" s="24"/>
      <c r="CUJ75" s="24"/>
      <c r="CUK75" s="24"/>
      <c r="CUL75" s="24"/>
      <c r="CUM75" s="24"/>
      <c r="CUN75" s="24"/>
      <c r="CUO75" s="24"/>
      <c r="CUP75" s="24"/>
      <c r="CUQ75" s="24"/>
      <c r="CUR75" s="24"/>
      <c r="CUS75" s="24"/>
      <c r="CUT75" s="24"/>
      <c r="CUU75" s="24"/>
      <c r="CUV75" s="24"/>
      <c r="CUW75" s="24"/>
      <c r="CUX75" s="24"/>
      <c r="CUY75" s="24"/>
      <c r="CUZ75" s="24"/>
      <c r="CVA75" s="24"/>
      <c r="CVB75" s="24"/>
      <c r="CVC75" s="24"/>
      <c r="CVD75" s="24"/>
      <c r="CVE75" s="24"/>
      <c r="CVF75" s="24"/>
      <c r="CVG75" s="24"/>
      <c r="CVH75" s="24"/>
      <c r="CVI75" s="24"/>
      <c r="CVJ75" s="24"/>
      <c r="CVK75" s="24"/>
      <c r="CVL75" s="24"/>
      <c r="CVM75" s="24"/>
      <c r="CVN75" s="24"/>
      <c r="CVO75" s="24"/>
      <c r="CVP75" s="24"/>
      <c r="CVQ75" s="24"/>
      <c r="CVR75" s="24"/>
      <c r="CVS75" s="24"/>
      <c r="CVT75" s="24"/>
      <c r="CVU75" s="24"/>
      <c r="CVV75" s="24"/>
      <c r="CVW75" s="24"/>
      <c r="CVX75" s="24"/>
      <c r="CVY75" s="24"/>
      <c r="CVZ75" s="24"/>
      <c r="CWA75" s="24"/>
      <c r="CWB75" s="24"/>
      <c r="CWC75" s="24"/>
      <c r="CWD75" s="24"/>
      <c r="CWE75" s="24"/>
      <c r="CWF75" s="24"/>
      <c r="CWG75" s="24"/>
      <c r="CWH75" s="24"/>
      <c r="CWI75" s="24"/>
      <c r="CWJ75" s="24"/>
      <c r="CWK75" s="24"/>
      <c r="CWL75" s="24"/>
      <c r="CWM75" s="24"/>
      <c r="CWN75" s="24"/>
      <c r="CWO75" s="24"/>
      <c r="CWP75" s="24"/>
      <c r="CWQ75" s="24"/>
      <c r="CWR75" s="24"/>
      <c r="CWS75" s="24"/>
      <c r="CWT75" s="24"/>
      <c r="CWU75" s="24"/>
      <c r="CWV75" s="24"/>
      <c r="CWW75" s="24"/>
      <c r="CWX75" s="24"/>
      <c r="CWY75" s="24"/>
      <c r="CWZ75" s="24"/>
      <c r="CXA75" s="24"/>
      <c r="CXB75" s="24"/>
      <c r="CXC75" s="24"/>
      <c r="CXD75" s="24"/>
      <c r="CXE75" s="24"/>
      <c r="CXF75" s="24"/>
      <c r="CXG75" s="24"/>
      <c r="CXH75" s="24"/>
      <c r="CXI75" s="24"/>
      <c r="CXJ75" s="24"/>
      <c r="CXK75" s="24"/>
      <c r="CXL75" s="24"/>
      <c r="CXM75" s="24"/>
      <c r="CXN75" s="24"/>
      <c r="CXO75" s="24"/>
      <c r="CXP75" s="24"/>
      <c r="CXQ75" s="24"/>
      <c r="CXR75" s="24"/>
      <c r="CXS75" s="24"/>
      <c r="CXT75" s="24"/>
      <c r="CXU75" s="24"/>
      <c r="CXV75" s="24"/>
      <c r="CXW75" s="24"/>
      <c r="CXX75" s="24"/>
      <c r="CXY75" s="24"/>
      <c r="CXZ75" s="24"/>
      <c r="CYA75" s="24"/>
      <c r="CYB75" s="24"/>
      <c r="CYC75" s="24"/>
      <c r="CYD75" s="24"/>
      <c r="CYE75" s="24"/>
      <c r="CYF75" s="24"/>
      <c r="CYG75" s="24"/>
      <c r="CYH75" s="24"/>
      <c r="CYI75" s="24"/>
      <c r="CYJ75" s="24"/>
      <c r="CYK75" s="24"/>
      <c r="CYL75" s="24"/>
      <c r="CYM75" s="24"/>
      <c r="CYN75" s="24"/>
      <c r="CYO75" s="24"/>
      <c r="CYP75" s="24"/>
      <c r="CYQ75" s="24"/>
      <c r="CYR75" s="24"/>
      <c r="CYS75" s="24"/>
      <c r="CYT75" s="24"/>
      <c r="CYU75" s="24"/>
      <c r="CYV75" s="24"/>
      <c r="CYW75" s="24"/>
      <c r="CYX75" s="24"/>
      <c r="CYY75" s="24"/>
      <c r="CYZ75" s="24"/>
      <c r="CZA75" s="24"/>
      <c r="CZB75" s="24"/>
      <c r="CZC75" s="24"/>
      <c r="CZD75" s="24"/>
      <c r="CZE75" s="24"/>
      <c r="CZF75" s="24"/>
      <c r="CZG75" s="24"/>
      <c r="CZH75" s="24"/>
      <c r="CZI75" s="24"/>
      <c r="CZJ75" s="24"/>
      <c r="CZK75" s="24"/>
      <c r="CZL75" s="24"/>
      <c r="CZM75" s="24"/>
      <c r="CZN75" s="24"/>
      <c r="CZO75" s="24"/>
      <c r="CZP75" s="24"/>
      <c r="CZQ75" s="24"/>
      <c r="CZR75" s="24"/>
      <c r="CZS75" s="24"/>
      <c r="CZT75" s="24"/>
      <c r="CZU75" s="24"/>
      <c r="CZV75" s="24"/>
      <c r="CZW75" s="24"/>
      <c r="CZX75" s="24"/>
      <c r="CZY75" s="24"/>
      <c r="CZZ75" s="24"/>
      <c r="DAA75" s="24"/>
      <c r="DAB75" s="24"/>
      <c r="DAC75" s="24"/>
      <c r="DAD75" s="24"/>
      <c r="DAE75" s="24"/>
      <c r="DAF75" s="24"/>
      <c r="DAG75" s="24"/>
      <c r="DAH75" s="24"/>
      <c r="DAI75" s="24"/>
      <c r="DAJ75" s="24"/>
      <c r="DAK75" s="24"/>
      <c r="DAL75" s="24"/>
      <c r="DAM75" s="24"/>
      <c r="DAN75" s="24"/>
      <c r="DAO75" s="24"/>
      <c r="DAP75" s="24"/>
      <c r="DAQ75" s="24"/>
      <c r="DAR75" s="24"/>
      <c r="DAS75" s="24"/>
      <c r="DAT75" s="24"/>
      <c r="DAU75" s="24"/>
      <c r="DAV75" s="24"/>
      <c r="DAW75" s="24"/>
      <c r="DAX75" s="24"/>
      <c r="DAY75" s="24"/>
      <c r="DAZ75" s="24"/>
      <c r="DBA75" s="24"/>
      <c r="DBB75" s="24"/>
      <c r="DBC75" s="24"/>
      <c r="DBD75" s="24"/>
      <c r="DBE75" s="24"/>
      <c r="DBF75" s="24"/>
      <c r="DBG75" s="24"/>
      <c r="DBH75" s="24"/>
      <c r="DBI75" s="24"/>
      <c r="DBJ75" s="24"/>
      <c r="DBK75" s="24"/>
      <c r="DBL75" s="24"/>
      <c r="DBM75" s="24"/>
      <c r="DBN75" s="24"/>
      <c r="DBO75" s="24"/>
      <c r="DBP75" s="24"/>
      <c r="DBQ75" s="24"/>
      <c r="DBR75" s="24"/>
      <c r="DBS75" s="24"/>
      <c r="DBT75" s="24"/>
      <c r="DBU75" s="24"/>
      <c r="DBV75" s="24"/>
      <c r="DBW75" s="24"/>
      <c r="DBX75" s="24"/>
      <c r="DBY75" s="24"/>
      <c r="DBZ75" s="24"/>
      <c r="DCA75" s="24"/>
      <c r="DCB75" s="24"/>
      <c r="DCC75" s="24"/>
      <c r="DCD75" s="24"/>
      <c r="DCE75" s="24"/>
      <c r="DCF75" s="24"/>
      <c r="DCG75" s="24"/>
      <c r="DCH75" s="24"/>
      <c r="DCI75" s="24"/>
      <c r="DCJ75" s="24"/>
      <c r="DCK75" s="24"/>
      <c r="DCL75" s="24"/>
      <c r="DCM75" s="24"/>
      <c r="DCN75" s="24"/>
      <c r="DCO75" s="24"/>
      <c r="DCP75" s="24"/>
      <c r="DCQ75" s="24"/>
      <c r="DCR75" s="24"/>
      <c r="DCS75" s="24"/>
      <c r="DCT75" s="24"/>
      <c r="DCU75" s="24"/>
      <c r="DCV75" s="24"/>
      <c r="DCW75" s="24"/>
      <c r="DCX75" s="24"/>
      <c r="DCY75" s="24"/>
      <c r="DCZ75" s="24"/>
      <c r="DDA75" s="24"/>
      <c r="DDB75" s="24"/>
      <c r="DDC75" s="24"/>
      <c r="DDD75" s="24"/>
      <c r="DDE75" s="24"/>
      <c r="DDF75" s="24"/>
      <c r="DDG75" s="24"/>
      <c r="DDH75" s="24"/>
      <c r="DDI75" s="24"/>
      <c r="DDJ75" s="24"/>
      <c r="DDK75" s="24"/>
      <c r="DDL75" s="24"/>
      <c r="DDM75" s="24"/>
      <c r="DDN75" s="24"/>
      <c r="DDO75" s="24"/>
      <c r="DDP75" s="24"/>
      <c r="DDQ75" s="24"/>
      <c r="DDR75" s="24"/>
      <c r="DDS75" s="24"/>
      <c r="DDT75" s="24"/>
      <c r="DDU75" s="24"/>
      <c r="DDV75" s="24"/>
      <c r="DDW75" s="24"/>
      <c r="DDX75" s="24"/>
      <c r="DDY75" s="24"/>
      <c r="DDZ75" s="24"/>
      <c r="DEA75" s="24"/>
      <c r="DEB75" s="24"/>
      <c r="DEC75" s="24"/>
      <c r="DED75" s="24"/>
      <c r="DEE75" s="24"/>
      <c r="DEF75" s="24"/>
      <c r="DEG75" s="24"/>
      <c r="DEH75" s="24"/>
      <c r="DEI75" s="24"/>
      <c r="DEJ75" s="24"/>
      <c r="DEK75" s="24"/>
      <c r="DEL75" s="24"/>
      <c r="DEM75" s="24"/>
      <c r="DEN75" s="24"/>
      <c r="DEO75" s="24"/>
      <c r="DEP75" s="24"/>
      <c r="DEQ75" s="24"/>
      <c r="DER75" s="24"/>
      <c r="DES75" s="24"/>
      <c r="DET75" s="24"/>
      <c r="DEU75" s="24"/>
      <c r="DEV75" s="24"/>
      <c r="DEW75" s="24"/>
      <c r="DEX75" s="24"/>
      <c r="DEY75" s="24"/>
      <c r="DEZ75" s="24"/>
      <c r="DFA75" s="24"/>
      <c r="DFB75" s="24"/>
      <c r="DFC75" s="24"/>
      <c r="DFD75" s="24"/>
      <c r="DFE75" s="24"/>
      <c r="DFF75" s="24"/>
      <c r="DFG75" s="24"/>
      <c r="DFH75" s="24"/>
      <c r="DFI75" s="24"/>
      <c r="DFJ75" s="24"/>
      <c r="DFK75" s="24"/>
      <c r="DFL75" s="24"/>
      <c r="DFM75" s="24"/>
      <c r="DFN75" s="24"/>
      <c r="DFO75" s="24"/>
      <c r="DFP75" s="24"/>
      <c r="DFQ75" s="24"/>
      <c r="DFR75" s="24"/>
      <c r="DFS75" s="24"/>
      <c r="DFT75" s="24"/>
      <c r="DFU75" s="24"/>
      <c r="DFV75" s="24"/>
      <c r="DFW75" s="24"/>
      <c r="DFX75" s="24"/>
      <c r="DFY75" s="24"/>
      <c r="DFZ75" s="24"/>
      <c r="DGA75" s="24"/>
      <c r="DGB75" s="24"/>
      <c r="DGC75" s="24"/>
      <c r="DGD75" s="24"/>
      <c r="DGE75" s="24"/>
      <c r="DGF75" s="24"/>
      <c r="DGG75" s="24"/>
      <c r="DGH75" s="24"/>
      <c r="DGI75" s="24"/>
      <c r="DGJ75" s="24"/>
      <c r="DGK75" s="24"/>
      <c r="DGL75" s="24"/>
      <c r="DGM75" s="24"/>
      <c r="DGN75" s="24"/>
      <c r="DGO75" s="24"/>
      <c r="DGP75" s="24"/>
      <c r="DGQ75" s="24"/>
      <c r="DGR75" s="24"/>
      <c r="DGS75" s="24"/>
      <c r="DGT75" s="24"/>
      <c r="DGU75" s="24"/>
      <c r="DGV75" s="24"/>
      <c r="DGW75" s="24"/>
      <c r="DGX75" s="24"/>
      <c r="DGY75" s="24"/>
      <c r="DGZ75" s="24"/>
      <c r="DHA75" s="24"/>
      <c r="DHB75" s="24"/>
      <c r="DHC75" s="24"/>
      <c r="DHD75" s="24"/>
      <c r="DHE75" s="24"/>
      <c r="DHF75" s="24"/>
      <c r="DHG75" s="24"/>
      <c r="DHH75" s="24"/>
      <c r="DHI75" s="24"/>
      <c r="DHJ75" s="24"/>
      <c r="DHK75" s="24"/>
      <c r="DHL75" s="24"/>
      <c r="DHM75" s="24"/>
      <c r="DHN75" s="24"/>
      <c r="DHO75" s="24"/>
      <c r="DHP75" s="24"/>
      <c r="DHQ75" s="24"/>
      <c r="DHR75" s="24"/>
      <c r="DHS75" s="24"/>
      <c r="DHT75" s="24"/>
      <c r="DHU75" s="24"/>
      <c r="DHV75" s="24"/>
      <c r="DHW75" s="24"/>
      <c r="DHX75" s="24"/>
      <c r="DHY75" s="24"/>
      <c r="DHZ75" s="24"/>
      <c r="DIA75" s="24"/>
      <c r="DIB75" s="24"/>
      <c r="DIC75" s="24"/>
      <c r="DID75" s="24"/>
      <c r="DIE75" s="24"/>
      <c r="DIF75" s="24"/>
      <c r="DIG75" s="24"/>
      <c r="DIH75" s="24"/>
      <c r="DII75" s="24"/>
      <c r="DIJ75" s="24"/>
      <c r="DIK75" s="24"/>
      <c r="DIL75" s="24"/>
      <c r="DIM75" s="24"/>
      <c r="DIN75" s="24"/>
      <c r="DIO75" s="24"/>
      <c r="DIP75" s="24"/>
      <c r="DIQ75" s="24"/>
      <c r="DIR75" s="24"/>
      <c r="DIS75" s="24"/>
      <c r="DIT75" s="24"/>
      <c r="DIU75" s="24"/>
      <c r="DIV75" s="24"/>
      <c r="DIW75" s="24"/>
      <c r="DIX75" s="24"/>
      <c r="DIY75" s="24"/>
      <c r="DIZ75" s="24"/>
      <c r="DJA75" s="24"/>
      <c r="DJB75" s="24"/>
      <c r="DJC75" s="24"/>
      <c r="DJD75" s="24"/>
      <c r="DJE75" s="24"/>
      <c r="DJF75" s="24"/>
      <c r="DJG75" s="24"/>
      <c r="DJH75" s="24"/>
      <c r="DJI75" s="24"/>
      <c r="DJJ75" s="24"/>
      <c r="DJK75" s="24"/>
      <c r="DJL75" s="24"/>
      <c r="DJM75" s="24"/>
      <c r="DJN75" s="24"/>
      <c r="DJO75" s="24"/>
      <c r="DJP75" s="24"/>
      <c r="DJQ75" s="24"/>
      <c r="DJR75" s="24"/>
      <c r="DJS75" s="24"/>
      <c r="DJT75" s="24"/>
      <c r="DJU75" s="24"/>
      <c r="DJV75" s="24"/>
      <c r="DJW75" s="24"/>
      <c r="DJX75" s="24"/>
      <c r="DJY75" s="24"/>
      <c r="DJZ75" s="24"/>
      <c r="DKA75" s="24"/>
      <c r="DKB75" s="24"/>
      <c r="DKC75" s="24"/>
      <c r="DKD75" s="24"/>
      <c r="DKE75" s="24"/>
      <c r="DKF75" s="24"/>
      <c r="DKG75" s="24"/>
      <c r="DKH75" s="24"/>
      <c r="DKI75" s="24"/>
      <c r="DKJ75" s="24"/>
      <c r="DKK75" s="24"/>
      <c r="DKL75" s="24"/>
      <c r="DKM75" s="24"/>
      <c r="DKN75" s="24"/>
      <c r="DKO75" s="24"/>
      <c r="DKP75" s="24"/>
      <c r="DKQ75" s="24"/>
      <c r="DKR75" s="24"/>
      <c r="DKS75" s="24"/>
      <c r="DKT75" s="24"/>
      <c r="DKU75" s="24"/>
      <c r="DKV75" s="24"/>
      <c r="DKW75" s="24"/>
      <c r="DKX75" s="24"/>
      <c r="DKY75" s="24"/>
      <c r="DKZ75" s="24"/>
      <c r="DLA75" s="24"/>
      <c r="DLB75" s="24"/>
      <c r="DLC75" s="24"/>
      <c r="DLD75" s="24"/>
      <c r="DLE75" s="24"/>
      <c r="DLF75" s="24"/>
      <c r="DLG75" s="24"/>
      <c r="DLH75" s="24"/>
      <c r="DLI75" s="24"/>
      <c r="DLJ75" s="24"/>
      <c r="DLK75" s="24"/>
      <c r="DLL75" s="24"/>
      <c r="DLM75" s="24"/>
      <c r="DLN75" s="24"/>
      <c r="DLO75" s="24"/>
      <c r="DLP75" s="24"/>
      <c r="DLQ75" s="24"/>
      <c r="DLR75" s="24"/>
      <c r="DLS75" s="24"/>
      <c r="DLT75" s="24"/>
      <c r="DLU75" s="24"/>
      <c r="DLV75" s="24"/>
      <c r="DLW75" s="24"/>
      <c r="DLX75" s="24"/>
      <c r="DLY75" s="24"/>
      <c r="DLZ75" s="24"/>
      <c r="DMA75" s="24"/>
      <c r="DMB75" s="24"/>
      <c r="DMC75" s="24"/>
      <c r="DMD75" s="24"/>
      <c r="DME75" s="24"/>
      <c r="DMF75" s="24"/>
      <c r="DMG75" s="24"/>
      <c r="DMH75" s="24"/>
      <c r="DMI75" s="24"/>
      <c r="DMJ75" s="24"/>
      <c r="DMK75" s="24"/>
      <c r="DML75" s="24"/>
      <c r="DMM75" s="24"/>
      <c r="DMN75" s="24"/>
      <c r="DMO75" s="24"/>
      <c r="DMP75" s="24"/>
      <c r="DMQ75" s="24"/>
      <c r="DMR75" s="24"/>
      <c r="DMS75" s="24"/>
      <c r="DMT75" s="24"/>
      <c r="DMU75" s="24"/>
      <c r="DMV75" s="24"/>
      <c r="DMW75" s="24"/>
      <c r="DMX75" s="24"/>
      <c r="DMY75" s="24"/>
      <c r="DMZ75" s="24"/>
      <c r="DNA75" s="24"/>
      <c r="DNB75" s="24"/>
      <c r="DNC75" s="24"/>
      <c r="DND75" s="24"/>
      <c r="DNE75" s="24"/>
      <c r="DNF75" s="24"/>
      <c r="DNG75" s="24"/>
      <c r="DNH75" s="24"/>
      <c r="DNI75" s="24"/>
      <c r="DNJ75" s="24"/>
      <c r="DNK75" s="24"/>
      <c r="DNL75" s="24"/>
      <c r="DNM75" s="24"/>
      <c r="DNN75" s="24"/>
      <c r="DNO75" s="24"/>
      <c r="DNP75" s="24"/>
      <c r="DNQ75" s="24"/>
      <c r="DNR75" s="24"/>
      <c r="DNS75" s="24"/>
      <c r="DNT75" s="24"/>
      <c r="DNU75" s="24"/>
      <c r="DNV75" s="24"/>
      <c r="DNW75" s="24"/>
      <c r="DNX75" s="24"/>
      <c r="DNY75" s="24"/>
      <c r="DNZ75" s="24"/>
      <c r="DOA75" s="24"/>
      <c r="DOB75" s="24"/>
      <c r="DOC75" s="24"/>
      <c r="DOD75" s="24"/>
      <c r="DOE75" s="24"/>
      <c r="DOF75" s="24"/>
      <c r="DOG75" s="24"/>
      <c r="DOH75" s="24"/>
      <c r="DOI75" s="24"/>
      <c r="DOJ75" s="24"/>
      <c r="DOK75" s="24"/>
      <c r="DOL75" s="24"/>
      <c r="DOM75" s="24"/>
      <c r="DON75" s="24"/>
      <c r="DOO75" s="24"/>
      <c r="DOP75" s="24"/>
      <c r="DOQ75" s="24"/>
      <c r="DOR75" s="24"/>
      <c r="DOS75" s="24"/>
      <c r="DOT75" s="24"/>
      <c r="DOU75" s="24"/>
      <c r="DOV75" s="24"/>
      <c r="DOW75" s="24"/>
      <c r="DOX75" s="24"/>
      <c r="DOY75" s="24"/>
      <c r="DOZ75" s="24"/>
      <c r="DPA75" s="24"/>
      <c r="DPB75" s="24"/>
      <c r="DPC75" s="24"/>
      <c r="DPD75" s="24"/>
      <c r="DPE75" s="24"/>
      <c r="DPF75" s="24"/>
      <c r="DPG75" s="24"/>
      <c r="DPH75" s="24"/>
      <c r="DPI75" s="24"/>
      <c r="DPJ75" s="24"/>
      <c r="DPK75" s="24"/>
      <c r="DPL75" s="24"/>
      <c r="DPM75" s="24"/>
      <c r="DPN75" s="24"/>
      <c r="DPO75" s="24"/>
      <c r="DPP75" s="24"/>
      <c r="DPQ75" s="24"/>
      <c r="DPR75" s="24"/>
      <c r="DPS75" s="24"/>
      <c r="DPT75" s="24"/>
      <c r="DPU75" s="24"/>
      <c r="DPV75" s="24"/>
      <c r="DPW75" s="24"/>
      <c r="DPX75" s="24"/>
      <c r="DPY75" s="24"/>
      <c r="DPZ75" s="24"/>
      <c r="DQA75" s="24"/>
      <c r="DQB75" s="24"/>
      <c r="DQC75" s="24"/>
      <c r="DQD75" s="24"/>
      <c r="DQE75" s="24"/>
      <c r="DQF75" s="24"/>
      <c r="DQG75" s="24"/>
      <c r="DQH75" s="24"/>
      <c r="DQI75" s="24"/>
      <c r="DQJ75" s="24"/>
      <c r="DQK75" s="24"/>
      <c r="DQL75" s="24"/>
      <c r="DQM75" s="24"/>
      <c r="DQN75" s="24"/>
      <c r="DQO75" s="24"/>
      <c r="DQP75" s="24"/>
      <c r="DQQ75" s="24"/>
      <c r="DQR75" s="24"/>
      <c r="DQS75" s="24"/>
      <c r="DQT75" s="24"/>
      <c r="DQU75" s="24"/>
      <c r="DQV75" s="24"/>
      <c r="DQW75" s="24"/>
      <c r="DQX75" s="24"/>
      <c r="DQY75" s="24"/>
      <c r="DQZ75" s="24"/>
      <c r="DRA75" s="24"/>
      <c r="DRB75" s="24"/>
      <c r="DRC75" s="24"/>
      <c r="DRD75" s="24"/>
      <c r="DRE75" s="24"/>
      <c r="DRF75" s="24"/>
      <c r="DRG75" s="24"/>
      <c r="DRH75" s="24"/>
      <c r="DRI75" s="24"/>
      <c r="DRJ75" s="24"/>
      <c r="DRK75" s="24"/>
      <c r="DRL75" s="24"/>
      <c r="DRM75" s="24"/>
      <c r="DRN75" s="24"/>
      <c r="DRO75" s="24"/>
      <c r="DRP75" s="24"/>
      <c r="DRQ75" s="24"/>
      <c r="DRR75" s="24"/>
      <c r="DRS75" s="24"/>
      <c r="DRT75" s="24"/>
      <c r="DRU75" s="24"/>
      <c r="DRV75" s="24"/>
      <c r="DRW75" s="24"/>
      <c r="DRX75" s="24"/>
      <c r="DRY75" s="24"/>
      <c r="DRZ75" s="24"/>
      <c r="DSA75" s="24"/>
      <c r="DSB75" s="24"/>
      <c r="DSC75" s="24"/>
      <c r="DSD75" s="24"/>
      <c r="DSE75" s="24"/>
      <c r="DSF75" s="24"/>
      <c r="DSG75" s="24"/>
      <c r="DSH75" s="24"/>
      <c r="DSI75" s="24"/>
      <c r="DSJ75" s="24"/>
      <c r="DSK75" s="24"/>
      <c r="DSL75" s="24"/>
      <c r="DSM75" s="24"/>
      <c r="DSN75" s="24"/>
      <c r="DSO75" s="24"/>
      <c r="DSP75" s="24"/>
      <c r="DSQ75" s="24"/>
      <c r="DSR75" s="24"/>
      <c r="DSS75" s="24"/>
      <c r="DST75" s="24"/>
      <c r="DSU75" s="24"/>
      <c r="DSV75" s="24"/>
      <c r="DSW75" s="24"/>
      <c r="DSX75" s="24"/>
      <c r="DSY75" s="24"/>
      <c r="DSZ75" s="24"/>
      <c r="DTA75" s="24"/>
      <c r="DTB75" s="24"/>
      <c r="DTC75" s="24"/>
      <c r="DTD75" s="24"/>
      <c r="DTE75" s="24"/>
      <c r="DTF75" s="24"/>
      <c r="DTG75" s="24"/>
      <c r="DTH75" s="24"/>
      <c r="DTI75" s="24"/>
      <c r="DTJ75" s="24"/>
      <c r="DTK75" s="24"/>
      <c r="DTL75" s="24"/>
      <c r="DTM75" s="24"/>
      <c r="DTN75" s="24"/>
      <c r="DTO75" s="24"/>
      <c r="DTP75" s="24"/>
      <c r="DTQ75" s="24"/>
      <c r="DTR75" s="24"/>
      <c r="DTS75" s="24"/>
      <c r="DTT75" s="24"/>
      <c r="DTU75" s="24"/>
      <c r="DTV75" s="24"/>
      <c r="DTW75" s="24"/>
      <c r="DTX75" s="24"/>
      <c r="DTY75" s="24"/>
      <c r="DTZ75" s="24"/>
      <c r="DUA75" s="24"/>
      <c r="DUB75" s="24"/>
      <c r="DUC75" s="24"/>
      <c r="DUD75" s="24"/>
      <c r="DUE75" s="24"/>
      <c r="DUF75" s="24"/>
      <c r="DUG75" s="24"/>
      <c r="DUH75" s="24"/>
      <c r="DUI75" s="24"/>
      <c r="DUJ75" s="24"/>
      <c r="DUK75" s="24"/>
      <c r="DUL75" s="24"/>
      <c r="DUM75" s="24"/>
      <c r="DUN75" s="24"/>
      <c r="DUO75" s="24"/>
      <c r="DUP75" s="24"/>
      <c r="DUQ75" s="24"/>
      <c r="DUR75" s="24"/>
      <c r="DUS75" s="24"/>
      <c r="DUT75" s="24"/>
      <c r="DUU75" s="24"/>
      <c r="DUV75" s="24"/>
      <c r="DUW75" s="24"/>
      <c r="DUX75" s="24"/>
      <c r="DUY75" s="24"/>
      <c r="DUZ75" s="24"/>
      <c r="DVA75" s="24"/>
      <c r="DVB75" s="24"/>
      <c r="DVC75" s="24"/>
      <c r="DVD75" s="24"/>
      <c r="DVE75" s="24"/>
      <c r="DVF75" s="24"/>
      <c r="DVG75" s="24"/>
      <c r="DVH75" s="24"/>
      <c r="DVI75" s="24"/>
      <c r="DVJ75" s="24"/>
      <c r="DVK75" s="24"/>
      <c r="DVL75" s="24"/>
      <c r="DVM75" s="24"/>
      <c r="DVN75" s="24"/>
      <c r="DVO75" s="24"/>
      <c r="DVP75" s="24"/>
      <c r="DVQ75" s="24"/>
      <c r="DVR75" s="24"/>
      <c r="DVS75" s="24"/>
      <c r="DVT75" s="24"/>
      <c r="DVU75" s="24"/>
      <c r="DVV75" s="24"/>
      <c r="DVW75" s="24"/>
      <c r="DVX75" s="24"/>
      <c r="DVY75" s="24"/>
      <c r="DVZ75" s="24"/>
      <c r="DWA75" s="24"/>
      <c r="DWB75" s="24"/>
      <c r="DWC75" s="24"/>
      <c r="DWD75" s="24"/>
      <c r="DWE75" s="24"/>
      <c r="DWF75" s="24"/>
      <c r="DWG75" s="24"/>
      <c r="DWH75" s="24"/>
      <c r="DWI75" s="24"/>
      <c r="DWJ75" s="24"/>
      <c r="DWK75" s="24"/>
      <c r="DWL75" s="24"/>
      <c r="DWM75" s="24"/>
      <c r="DWN75" s="24"/>
      <c r="DWO75" s="24"/>
      <c r="DWP75" s="24"/>
      <c r="DWQ75" s="24"/>
      <c r="DWR75" s="24"/>
      <c r="DWS75" s="24"/>
      <c r="DWT75" s="24"/>
      <c r="DWU75" s="24"/>
      <c r="DWV75" s="24"/>
      <c r="DWW75" s="24"/>
      <c r="DWX75" s="24"/>
      <c r="DWY75" s="24"/>
      <c r="DWZ75" s="24"/>
      <c r="DXA75" s="24"/>
      <c r="DXB75" s="24"/>
      <c r="DXC75" s="24"/>
      <c r="DXD75" s="24"/>
      <c r="DXE75" s="24"/>
      <c r="DXF75" s="24"/>
      <c r="DXG75" s="24"/>
      <c r="DXH75" s="24"/>
      <c r="DXI75" s="24"/>
      <c r="DXJ75" s="24"/>
      <c r="DXK75" s="24"/>
      <c r="DXL75" s="24"/>
      <c r="DXM75" s="24"/>
      <c r="DXN75" s="24"/>
      <c r="DXO75" s="24"/>
      <c r="DXP75" s="24"/>
      <c r="DXQ75" s="24"/>
      <c r="DXR75" s="24"/>
      <c r="DXS75" s="24"/>
      <c r="DXT75" s="24"/>
      <c r="DXU75" s="24"/>
      <c r="DXV75" s="24"/>
      <c r="DXW75" s="24"/>
      <c r="DXX75" s="24"/>
      <c r="DXY75" s="24"/>
      <c r="DXZ75" s="24"/>
      <c r="DYA75" s="24"/>
      <c r="DYB75" s="24"/>
      <c r="DYC75" s="24"/>
      <c r="DYD75" s="24"/>
      <c r="DYE75" s="24"/>
      <c r="DYF75" s="24"/>
      <c r="DYG75" s="24"/>
      <c r="DYH75" s="24"/>
      <c r="DYI75" s="24"/>
      <c r="DYJ75" s="24"/>
      <c r="DYK75" s="24"/>
      <c r="DYL75" s="24"/>
      <c r="DYM75" s="24"/>
      <c r="DYN75" s="24"/>
      <c r="DYO75" s="24"/>
      <c r="DYP75" s="24"/>
      <c r="DYQ75" s="24"/>
      <c r="DYR75" s="24"/>
      <c r="DYS75" s="24"/>
      <c r="DYT75" s="24"/>
      <c r="DYU75" s="24"/>
      <c r="DYV75" s="24"/>
      <c r="DYW75" s="24"/>
      <c r="DYX75" s="24"/>
      <c r="DYY75" s="24"/>
      <c r="DYZ75" s="24"/>
      <c r="DZA75" s="24"/>
      <c r="DZB75" s="24"/>
      <c r="DZC75" s="24"/>
      <c r="DZD75" s="24"/>
      <c r="DZE75" s="24"/>
      <c r="DZF75" s="24"/>
      <c r="DZG75" s="24"/>
      <c r="DZH75" s="24"/>
      <c r="DZI75" s="24"/>
      <c r="DZJ75" s="24"/>
      <c r="DZK75" s="24"/>
      <c r="DZL75" s="24"/>
      <c r="DZM75" s="24"/>
      <c r="DZN75" s="24"/>
      <c r="DZO75" s="24"/>
      <c r="DZP75" s="24"/>
      <c r="DZQ75" s="24"/>
      <c r="DZR75" s="24"/>
      <c r="DZS75" s="24"/>
      <c r="DZT75" s="24"/>
      <c r="DZU75" s="24"/>
      <c r="DZV75" s="24"/>
      <c r="DZW75" s="24"/>
      <c r="DZX75" s="24"/>
      <c r="DZY75" s="24"/>
      <c r="DZZ75" s="24"/>
      <c r="EAA75" s="24"/>
      <c r="EAB75" s="24"/>
      <c r="EAC75" s="24"/>
      <c r="EAD75" s="24"/>
      <c r="EAE75" s="24"/>
      <c r="EAF75" s="24"/>
      <c r="EAG75" s="24"/>
      <c r="EAH75" s="24"/>
      <c r="EAI75" s="24"/>
      <c r="EAJ75" s="24"/>
      <c r="EAK75" s="24"/>
      <c r="EAL75" s="24"/>
      <c r="EAM75" s="24"/>
      <c r="EAN75" s="24"/>
      <c r="EAO75" s="24"/>
      <c r="EAP75" s="24"/>
      <c r="EAQ75" s="24"/>
      <c r="EAR75" s="24"/>
      <c r="EAS75" s="24"/>
      <c r="EAT75" s="24"/>
      <c r="EAU75" s="24"/>
      <c r="EAV75" s="24"/>
      <c r="EAW75" s="24"/>
      <c r="EAX75" s="24"/>
      <c r="EAY75" s="24"/>
      <c r="EAZ75" s="24"/>
      <c r="EBA75" s="24"/>
      <c r="EBB75" s="24"/>
      <c r="EBC75" s="24"/>
      <c r="EBD75" s="24"/>
      <c r="EBE75" s="24"/>
      <c r="EBF75" s="24"/>
      <c r="EBG75" s="24"/>
      <c r="EBH75" s="24"/>
      <c r="EBI75" s="24"/>
      <c r="EBJ75" s="24"/>
      <c r="EBK75" s="24"/>
      <c r="EBL75" s="24"/>
      <c r="EBM75" s="24"/>
      <c r="EBN75" s="24"/>
      <c r="EBO75" s="24"/>
      <c r="EBP75" s="24"/>
      <c r="EBQ75" s="24"/>
      <c r="EBR75" s="24"/>
      <c r="EBS75" s="24"/>
      <c r="EBT75" s="24"/>
      <c r="EBU75" s="24"/>
      <c r="EBV75" s="24"/>
      <c r="EBW75" s="24"/>
      <c r="EBX75" s="24"/>
      <c r="EBY75" s="24"/>
      <c r="EBZ75" s="24"/>
      <c r="ECA75" s="24"/>
      <c r="ECB75" s="24"/>
      <c r="ECC75" s="24"/>
      <c r="ECD75" s="24"/>
      <c r="ECE75" s="24"/>
      <c r="ECF75" s="24"/>
      <c r="ECG75" s="24"/>
      <c r="ECH75" s="24"/>
      <c r="ECI75" s="24"/>
      <c r="ECJ75" s="24"/>
      <c r="ECK75" s="24"/>
      <c r="ECL75" s="24"/>
      <c r="ECM75" s="24"/>
      <c r="ECN75" s="24"/>
      <c r="ECO75" s="24"/>
      <c r="ECP75" s="24"/>
      <c r="ECQ75" s="24"/>
      <c r="ECR75" s="24"/>
      <c r="ECS75" s="24"/>
      <c r="ECT75" s="24"/>
      <c r="ECU75" s="24"/>
      <c r="ECV75" s="24"/>
      <c r="ECW75" s="24"/>
      <c r="ECX75" s="24"/>
      <c r="ECY75" s="24"/>
      <c r="ECZ75" s="24"/>
      <c r="EDA75" s="24"/>
      <c r="EDB75" s="24"/>
      <c r="EDC75" s="24"/>
      <c r="EDD75" s="24"/>
      <c r="EDE75" s="24"/>
      <c r="EDF75" s="24"/>
      <c r="EDG75" s="24"/>
      <c r="EDH75" s="24"/>
      <c r="EDI75" s="24"/>
      <c r="EDJ75" s="24"/>
      <c r="EDK75" s="24"/>
      <c r="EDL75" s="24"/>
      <c r="EDM75" s="24"/>
      <c r="EDN75" s="24"/>
      <c r="EDO75" s="24"/>
      <c r="EDP75" s="24"/>
      <c r="EDQ75" s="24"/>
      <c r="EDR75" s="24"/>
      <c r="EDS75" s="24"/>
      <c r="EDT75" s="24"/>
      <c r="EDU75" s="24"/>
      <c r="EDV75" s="24"/>
      <c r="EDW75" s="24"/>
      <c r="EDX75" s="24"/>
      <c r="EDY75" s="24"/>
      <c r="EDZ75" s="24"/>
      <c r="EEA75" s="24"/>
      <c r="EEB75" s="24"/>
      <c r="EEC75" s="24"/>
      <c r="EED75" s="24"/>
      <c r="EEE75" s="24"/>
      <c r="EEF75" s="24"/>
      <c r="EEG75" s="24"/>
      <c r="EEH75" s="24"/>
      <c r="EEI75" s="24"/>
      <c r="EEJ75" s="24"/>
      <c r="EEK75" s="24"/>
      <c r="EEL75" s="24"/>
      <c r="EEM75" s="24"/>
      <c r="EEN75" s="24"/>
      <c r="EEO75" s="24"/>
      <c r="EEP75" s="24"/>
      <c r="EEQ75" s="24"/>
      <c r="EER75" s="24"/>
      <c r="EES75" s="24"/>
      <c r="EET75" s="24"/>
      <c r="EEU75" s="24"/>
      <c r="EEV75" s="24"/>
      <c r="EEW75" s="24"/>
      <c r="EEX75" s="24"/>
      <c r="EEY75" s="24"/>
      <c r="EEZ75" s="24"/>
      <c r="EFA75" s="24"/>
      <c r="EFB75" s="24"/>
      <c r="EFC75" s="24"/>
      <c r="EFD75" s="24"/>
      <c r="EFE75" s="24"/>
      <c r="EFF75" s="24"/>
    </row>
    <row r="76" spans="2:3542" ht="13.5" customHeight="1" x14ac:dyDescent="0.3">
      <c r="B76" s="545"/>
      <c r="C76" s="545"/>
      <c r="D76" s="545"/>
      <c r="E76" s="545"/>
      <c r="F76" s="545"/>
      <c r="G76" s="545"/>
    </row>
    <row r="77" spans="2:3542" s="526" customFormat="1" ht="18" customHeight="1" x14ac:dyDescent="0.3">
      <c r="B77" s="529" t="s">
        <v>251</v>
      </c>
      <c r="C77" s="528"/>
      <c r="D77" s="528"/>
      <c r="E77" s="528"/>
      <c r="F77" s="528"/>
      <c r="G77" s="528"/>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c r="LX77" s="24"/>
      <c r="LY77" s="24"/>
      <c r="LZ77" s="24"/>
      <c r="MA77" s="24"/>
      <c r="MB77" s="24"/>
      <c r="MC77" s="24"/>
      <c r="MD77" s="24"/>
      <c r="ME77" s="24"/>
      <c r="MF77" s="24"/>
      <c r="MG77" s="24"/>
      <c r="MH77" s="24"/>
      <c r="MI77" s="24"/>
      <c r="MJ77" s="24"/>
      <c r="MK77" s="24"/>
      <c r="ML77" s="24"/>
      <c r="MM77" s="24"/>
      <c r="MN77" s="24"/>
      <c r="MO77" s="24"/>
      <c r="MP77" s="24"/>
      <c r="MQ77" s="24"/>
      <c r="MR77" s="24"/>
      <c r="MS77" s="24"/>
      <c r="MT77" s="24"/>
      <c r="MU77" s="24"/>
      <c r="MV77" s="24"/>
      <c r="MW77" s="24"/>
      <c r="MX77" s="24"/>
      <c r="MY77" s="24"/>
      <c r="MZ77" s="24"/>
      <c r="NA77" s="24"/>
      <c r="NB77" s="24"/>
      <c r="NC77" s="24"/>
      <c r="ND77" s="24"/>
      <c r="NE77" s="24"/>
      <c r="NF77" s="24"/>
      <c r="NG77" s="24"/>
      <c r="NH77" s="24"/>
      <c r="NI77" s="24"/>
      <c r="NJ77" s="24"/>
      <c r="NK77" s="24"/>
      <c r="NL77" s="24"/>
      <c r="NM77" s="24"/>
      <c r="NN77" s="24"/>
      <c r="NO77" s="24"/>
      <c r="NP77" s="24"/>
      <c r="NQ77" s="24"/>
      <c r="NR77" s="24"/>
      <c r="NS77" s="24"/>
      <c r="NT77" s="24"/>
      <c r="NU77" s="24"/>
      <c r="NV77" s="24"/>
      <c r="NW77" s="24"/>
      <c r="NX77" s="24"/>
      <c r="NY77" s="24"/>
      <c r="NZ77" s="24"/>
      <c r="OA77" s="24"/>
      <c r="OB77" s="24"/>
      <c r="OC77" s="24"/>
      <c r="OD77" s="24"/>
      <c r="OE77" s="24"/>
      <c r="OF77" s="24"/>
      <c r="OG77" s="24"/>
      <c r="OH77" s="24"/>
      <c r="OI77" s="24"/>
      <c r="OJ77" s="24"/>
      <c r="OK77" s="24"/>
      <c r="OL77" s="24"/>
      <c r="OM77" s="24"/>
      <c r="ON77" s="24"/>
      <c r="OO77" s="24"/>
      <c r="OP77" s="24"/>
      <c r="OQ77" s="24"/>
      <c r="OR77" s="24"/>
      <c r="OS77" s="24"/>
      <c r="OT77" s="24"/>
      <c r="OU77" s="24"/>
      <c r="OV77" s="24"/>
      <c r="OW77" s="24"/>
      <c r="OX77" s="24"/>
      <c r="OY77" s="24"/>
      <c r="OZ77" s="24"/>
      <c r="PA77" s="24"/>
      <c r="PB77" s="24"/>
      <c r="PC77" s="24"/>
      <c r="PD77" s="24"/>
      <c r="PE77" s="24"/>
      <c r="PF77" s="24"/>
      <c r="PG77" s="24"/>
      <c r="PH77" s="24"/>
      <c r="PI77" s="24"/>
      <c r="PJ77" s="24"/>
      <c r="PK77" s="24"/>
      <c r="PL77" s="24"/>
      <c r="PM77" s="24"/>
      <c r="PN77" s="24"/>
      <c r="PO77" s="24"/>
      <c r="PP77" s="24"/>
      <c r="PQ77" s="24"/>
      <c r="PR77" s="24"/>
      <c r="PS77" s="24"/>
      <c r="PT77" s="24"/>
      <c r="PU77" s="24"/>
      <c r="PV77" s="24"/>
      <c r="PW77" s="24"/>
      <c r="PX77" s="24"/>
      <c r="PY77" s="24"/>
      <c r="PZ77" s="24"/>
      <c r="QA77" s="24"/>
      <c r="QB77" s="24"/>
      <c r="QC77" s="24"/>
      <c r="QD77" s="24"/>
      <c r="QE77" s="24"/>
      <c r="QF77" s="24"/>
      <c r="QG77" s="24"/>
      <c r="QH77" s="24"/>
      <c r="QI77" s="24"/>
      <c r="QJ77" s="24"/>
      <c r="QK77" s="24"/>
      <c r="QL77" s="24"/>
      <c r="QM77" s="24"/>
      <c r="QN77" s="24"/>
      <c r="QO77" s="24"/>
      <c r="QP77" s="24"/>
      <c r="QQ77" s="24"/>
      <c r="QR77" s="24"/>
      <c r="QS77" s="24"/>
      <c r="QT77" s="24"/>
      <c r="QU77" s="24"/>
      <c r="QV77" s="24"/>
      <c r="QW77" s="24"/>
      <c r="QX77" s="24"/>
      <c r="QY77" s="24"/>
      <c r="QZ77" s="24"/>
      <c r="RA77" s="24"/>
      <c r="RB77" s="24"/>
      <c r="RC77" s="24"/>
      <c r="RD77" s="24"/>
      <c r="RE77" s="24"/>
      <c r="RF77" s="24"/>
      <c r="RG77" s="24"/>
      <c r="RH77" s="24"/>
      <c r="RI77" s="24"/>
      <c r="RJ77" s="24"/>
      <c r="RK77" s="24"/>
      <c r="RL77" s="24"/>
      <c r="RM77" s="24"/>
      <c r="RN77" s="24"/>
      <c r="RO77" s="24"/>
      <c r="RP77" s="24"/>
      <c r="RQ77" s="24"/>
      <c r="RR77" s="24"/>
      <c r="RS77" s="24"/>
      <c r="RT77" s="24"/>
      <c r="RU77" s="24"/>
      <c r="RV77" s="24"/>
      <c r="RW77" s="24"/>
      <c r="RX77" s="24"/>
      <c r="RY77" s="24"/>
      <c r="RZ77" s="24"/>
      <c r="SA77" s="24"/>
      <c r="SB77" s="24"/>
      <c r="SC77" s="24"/>
      <c r="SD77" s="24"/>
      <c r="SE77" s="24"/>
      <c r="SF77" s="24"/>
      <c r="SG77" s="24"/>
      <c r="SH77" s="24"/>
      <c r="SI77" s="24"/>
      <c r="SJ77" s="24"/>
      <c r="SK77" s="24"/>
      <c r="SL77" s="24"/>
      <c r="SM77" s="24"/>
      <c r="SN77" s="24"/>
      <c r="SO77" s="24"/>
      <c r="SP77" s="24"/>
      <c r="SQ77" s="24"/>
      <c r="SR77" s="24"/>
      <c r="SS77" s="24"/>
      <c r="ST77" s="24"/>
      <c r="SU77" s="24"/>
      <c r="SV77" s="24"/>
      <c r="SW77" s="24"/>
      <c r="SX77" s="24"/>
      <c r="SY77" s="24"/>
      <c r="SZ77" s="24"/>
      <c r="TA77" s="24"/>
      <c r="TB77" s="24"/>
      <c r="TC77" s="24"/>
      <c r="TD77" s="24"/>
      <c r="TE77" s="24"/>
      <c r="TF77" s="24"/>
      <c r="TG77" s="24"/>
      <c r="TH77" s="24"/>
      <c r="TI77" s="24"/>
      <c r="TJ77" s="24"/>
      <c r="TK77" s="24"/>
      <c r="TL77" s="24"/>
      <c r="TM77" s="24"/>
      <c r="TN77" s="24"/>
      <c r="TO77" s="24"/>
      <c r="TP77" s="24"/>
      <c r="TQ77" s="24"/>
      <c r="TR77" s="24"/>
      <c r="TS77" s="24"/>
      <c r="TT77" s="24"/>
      <c r="TU77" s="24"/>
      <c r="TV77" s="24"/>
      <c r="TW77" s="24"/>
      <c r="TX77" s="24"/>
      <c r="TY77" s="24"/>
      <c r="TZ77" s="24"/>
      <c r="UA77" s="24"/>
      <c r="UB77" s="24"/>
      <c r="UC77" s="24"/>
      <c r="UD77" s="24"/>
      <c r="UE77" s="24"/>
      <c r="UF77" s="24"/>
      <c r="UG77" s="24"/>
      <c r="UH77" s="24"/>
      <c r="UI77" s="24"/>
      <c r="UJ77" s="24"/>
      <c r="UK77" s="24"/>
      <c r="UL77" s="24"/>
      <c r="UM77" s="24"/>
      <c r="UN77" s="24"/>
      <c r="UO77" s="24"/>
      <c r="UP77" s="24"/>
      <c r="UQ77" s="24"/>
      <c r="UR77" s="24"/>
      <c r="US77" s="24"/>
      <c r="UT77" s="24"/>
      <c r="UU77" s="24"/>
      <c r="UV77" s="24"/>
      <c r="UW77" s="24"/>
      <c r="UX77" s="24"/>
      <c r="UY77" s="24"/>
      <c r="UZ77" s="24"/>
      <c r="VA77" s="24"/>
      <c r="VB77" s="24"/>
      <c r="VC77" s="24"/>
      <c r="VD77" s="24"/>
      <c r="VE77" s="24"/>
      <c r="VF77" s="24"/>
      <c r="VG77" s="24"/>
      <c r="VH77" s="24"/>
      <c r="VI77" s="24"/>
      <c r="VJ77" s="24"/>
      <c r="VK77" s="24"/>
      <c r="VL77" s="24"/>
      <c r="VM77" s="24"/>
      <c r="VN77" s="24"/>
      <c r="VO77" s="24"/>
      <c r="VP77" s="24"/>
      <c r="VQ77" s="24"/>
      <c r="VR77" s="24"/>
      <c r="VS77" s="24"/>
      <c r="VT77" s="24"/>
      <c r="VU77" s="24"/>
      <c r="VV77" s="24"/>
      <c r="VW77" s="24"/>
      <c r="VX77" s="24"/>
      <c r="VY77" s="24"/>
      <c r="VZ77" s="24"/>
      <c r="WA77" s="24"/>
      <c r="WB77" s="24"/>
      <c r="WC77" s="24"/>
      <c r="WD77" s="24"/>
      <c r="WE77" s="24"/>
      <c r="WF77" s="24"/>
      <c r="WG77" s="24"/>
      <c r="WH77" s="24"/>
      <c r="WI77" s="24"/>
      <c r="WJ77" s="24"/>
      <c r="WK77" s="24"/>
      <c r="WL77" s="24"/>
      <c r="WM77" s="24"/>
      <c r="WN77" s="24"/>
      <c r="WO77" s="24"/>
      <c r="WP77" s="24"/>
      <c r="WQ77" s="24"/>
      <c r="WR77" s="24"/>
      <c r="WS77" s="24"/>
      <c r="WT77" s="24"/>
      <c r="WU77" s="24"/>
      <c r="WV77" s="24"/>
      <c r="WW77" s="24"/>
      <c r="WX77" s="24"/>
      <c r="WY77" s="24"/>
      <c r="WZ77" s="24"/>
      <c r="XA77" s="24"/>
      <c r="XB77" s="24"/>
      <c r="XC77" s="24"/>
      <c r="XD77" s="24"/>
      <c r="XE77" s="24"/>
      <c r="XF77" s="24"/>
      <c r="XG77" s="24"/>
      <c r="XH77" s="24"/>
      <c r="XI77" s="24"/>
      <c r="XJ77" s="24"/>
      <c r="XK77" s="24"/>
      <c r="XL77" s="24"/>
      <c r="XM77" s="24"/>
      <c r="XN77" s="24"/>
      <c r="XO77" s="24"/>
      <c r="XP77" s="24"/>
      <c r="XQ77" s="24"/>
      <c r="XR77" s="24"/>
      <c r="XS77" s="24"/>
      <c r="XT77" s="24"/>
      <c r="XU77" s="24"/>
      <c r="XV77" s="24"/>
      <c r="XW77" s="24"/>
      <c r="XX77" s="24"/>
      <c r="XY77" s="24"/>
      <c r="XZ77" s="24"/>
      <c r="YA77" s="24"/>
      <c r="YB77" s="24"/>
      <c r="YC77" s="24"/>
      <c r="YD77" s="24"/>
      <c r="YE77" s="24"/>
      <c r="YF77" s="24"/>
      <c r="YG77" s="24"/>
      <c r="YH77" s="24"/>
      <c r="YI77" s="24"/>
      <c r="YJ77" s="24"/>
      <c r="YK77" s="24"/>
      <c r="YL77" s="24"/>
      <c r="YM77" s="24"/>
      <c r="YN77" s="24"/>
      <c r="YO77" s="24"/>
      <c r="YP77" s="24"/>
      <c r="YQ77" s="24"/>
      <c r="YR77" s="24"/>
      <c r="YS77" s="24"/>
      <c r="YT77" s="24"/>
      <c r="YU77" s="24"/>
      <c r="YV77" s="24"/>
      <c r="YW77" s="24"/>
      <c r="YX77" s="24"/>
      <c r="YY77" s="24"/>
      <c r="YZ77" s="24"/>
      <c r="ZA77" s="24"/>
      <c r="ZB77" s="24"/>
      <c r="ZC77" s="24"/>
      <c r="ZD77" s="24"/>
      <c r="ZE77" s="24"/>
      <c r="ZF77" s="24"/>
      <c r="ZG77" s="24"/>
      <c r="ZH77" s="24"/>
      <c r="ZI77" s="24"/>
      <c r="ZJ77" s="24"/>
      <c r="ZK77" s="24"/>
      <c r="ZL77" s="24"/>
      <c r="ZM77" s="24"/>
      <c r="ZN77" s="24"/>
      <c r="ZO77" s="24"/>
      <c r="ZP77" s="24"/>
      <c r="ZQ77" s="24"/>
      <c r="ZR77" s="24"/>
      <c r="ZS77" s="24"/>
      <c r="ZT77" s="24"/>
      <c r="ZU77" s="24"/>
      <c r="ZV77" s="24"/>
      <c r="ZW77" s="24"/>
      <c r="ZX77" s="24"/>
      <c r="ZY77" s="24"/>
      <c r="ZZ77" s="24"/>
      <c r="AAA77" s="24"/>
      <c r="AAB77" s="24"/>
      <c r="AAC77" s="24"/>
      <c r="AAD77" s="24"/>
      <c r="AAE77" s="24"/>
      <c r="AAF77" s="24"/>
      <c r="AAG77" s="24"/>
      <c r="AAH77" s="24"/>
      <c r="AAI77" s="24"/>
      <c r="AAJ77" s="24"/>
      <c r="AAK77" s="24"/>
      <c r="AAL77" s="24"/>
      <c r="AAM77" s="24"/>
      <c r="AAN77" s="24"/>
      <c r="AAO77" s="24"/>
      <c r="AAP77" s="24"/>
      <c r="AAQ77" s="24"/>
      <c r="AAR77" s="24"/>
      <c r="AAS77" s="24"/>
      <c r="AAT77" s="24"/>
      <c r="AAU77" s="24"/>
      <c r="AAV77" s="24"/>
      <c r="AAW77" s="24"/>
      <c r="AAX77" s="24"/>
      <c r="AAY77" s="24"/>
      <c r="AAZ77" s="24"/>
      <c r="ABA77" s="24"/>
      <c r="ABB77" s="24"/>
      <c r="ABC77" s="24"/>
      <c r="ABD77" s="24"/>
      <c r="ABE77" s="24"/>
      <c r="ABF77" s="24"/>
      <c r="ABG77" s="24"/>
      <c r="ABH77" s="24"/>
      <c r="ABI77" s="24"/>
      <c r="ABJ77" s="24"/>
      <c r="ABK77" s="24"/>
      <c r="ABL77" s="24"/>
      <c r="ABM77" s="24"/>
      <c r="ABN77" s="24"/>
      <c r="ABO77" s="24"/>
      <c r="ABP77" s="24"/>
      <c r="ABQ77" s="24"/>
      <c r="ABR77" s="24"/>
      <c r="ABS77" s="24"/>
      <c r="ABT77" s="24"/>
      <c r="ABU77" s="24"/>
      <c r="ABV77" s="24"/>
      <c r="ABW77" s="24"/>
      <c r="ABX77" s="24"/>
      <c r="ABY77" s="24"/>
      <c r="ABZ77" s="24"/>
      <c r="ACA77" s="24"/>
      <c r="ACB77" s="24"/>
      <c r="ACC77" s="24"/>
      <c r="ACD77" s="24"/>
      <c r="ACE77" s="24"/>
      <c r="ACF77" s="24"/>
      <c r="ACG77" s="24"/>
      <c r="ACH77" s="24"/>
      <c r="ACI77" s="24"/>
      <c r="ACJ77" s="24"/>
      <c r="ACK77" s="24"/>
      <c r="ACL77" s="24"/>
      <c r="ACM77" s="24"/>
      <c r="ACN77" s="24"/>
      <c r="ACO77" s="24"/>
      <c r="ACP77" s="24"/>
      <c r="ACQ77" s="24"/>
      <c r="ACR77" s="24"/>
      <c r="ACS77" s="24"/>
      <c r="ACT77" s="24"/>
      <c r="ACU77" s="24"/>
      <c r="ACV77" s="24"/>
      <c r="ACW77" s="24"/>
      <c r="ACX77" s="24"/>
      <c r="ACY77" s="24"/>
      <c r="ACZ77" s="24"/>
      <c r="ADA77" s="24"/>
      <c r="ADB77" s="24"/>
      <c r="ADC77" s="24"/>
      <c r="ADD77" s="24"/>
      <c r="ADE77" s="24"/>
      <c r="ADF77" s="24"/>
      <c r="ADG77" s="24"/>
      <c r="ADH77" s="24"/>
      <c r="ADI77" s="24"/>
      <c r="ADJ77" s="24"/>
      <c r="ADK77" s="24"/>
      <c r="ADL77" s="24"/>
      <c r="ADM77" s="24"/>
      <c r="ADN77" s="24"/>
      <c r="ADO77" s="24"/>
      <c r="ADP77" s="24"/>
      <c r="ADQ77" s="24"/>
      <c r="ADR77" s="24"/>
      <c r="ADS77" s="24"/>
      <c r="ADT77" s="24"/>
      <c r="ADU77" s="24"/>
      <c r="ADV77" s="24"/>
      <c r="ADW77" s="24"/>
      <c r="ADX77" s="24"/>
      <c r="ADY77" s="24"/>
      <c r="ADZ77" s="24"/>
      <c r="AEA77" s="24"/>
      <c r="AEB77" s="24"/>
      <c r="AEC77" s="24"/>
      <c r="AED77" s="24"/>
      <c r="AEE77" s="24"/>
      <c r="AEF77" s="24"/>
      <c r="AEG77" s="24"/>
      <c r="AEH77" s="24"/>
      <c r="AEI77" s="24"/>
      <c r="AEJ77" s="24"/>
      <c r="AEK77" s="24"/>
      <c r="AEL77" s="24"/>
      <c r="AEM77" s="24"/>
      <c r="AEN77" s="24"/>
      <c r="AEO77" s="24"/>
      <c r="AEP77" s="24"/>
      <c r="AEQ77" s="24"/>
      <c r="AER77" s="24"/>
      <c r="AES77" s="24"/>
      <c r="AET77" s="24"/>
      <c r="AEU77" s="24"/>
      <c r="AEV77" s="24"/>
      <c r="AEW77" s="24"/>
      <c r="AEX77" s="24"/>
      <c r="AEY77" s="24"/>
      <c r="AEZ77" s="24"/>
      <c r="AFA77" s="24"/>
      <c r="AFB77" s="24"/>
      <c r="AFC77" s="24"/>
      <c r="AFD77" s="24"/>
      <c r="AFE77" s="24"/>
      <c r="AFF77" s="24"/>
      <c r="AFG77" s="24"/>
      <c r="AFH77" s="24"/>
      <c r="AFI77" s="24"/>
      <c r="AFJ77" s="24"/>
      <c r="AFK77" s="24"/>
      <c r="AFL77" s="24"/>
      <c r="AFM77" s="24"/>
      <c r="AFN77" s="24"/>
      <c r="AFO77" s="24"/>
      <c r="AFP77" s="24"/>
      <c r="AFQ77" s="24"/>
      <c r="AFR77" s="24"/>
      <c r="AFS77" s="24"/>
      <c r="AFT77" s="24"/>
      <c r="AFU77" s="24"/>
      <c r="AFV77" s="24"/>
      <c r="AFW77" s="24"/>
      <c r="AFX77" s="24"/>
      <c r="AFY77" s="24"/>
      <c r="AFZ77" s="24"/>
      <c r="AGA77" s="24"/>
      <c r="AGB77" s="24"/>
      <c r="AGC77" s="24"/>
      <c r="AGD77" s="24"/>
      <c r="AGE77" s="24"/>
      <c r="AGF77" s="24"/>
      <c r="AGG77" s="24"/>
      <c r="AGH77" s="24"/>
      <c r="AGI77" s="24"/>
      <c r="AGJ77" s="24"/>
      <c r="AGK77" s="24"/>
      <c r="AGL77" s="24"/>
      <c r="AGM77" s="24"/>
      <c r="AGN77" s="24"/>
      <c r="AGO77" s="24"/>
      <c r="AGP77" s="24"/>
      <c r="AGQ77" s="24"/>
      <c r="AGR77" s="24"/>
      <c r="AGS77" s="24"/>
      <c r="AGT77" s="24"/>
      <c r="AGU77" s="24"/>
      <c r="AGV77" s="24"/>
      <c r="AGW77" s="24"/>
      <c r="AGX77" s="24"/>
      <c r="AGY77" s="24"/>
      <c r="AGZ77" s="24"/>
      <c r="AHA77" s="24"/>
      <c r="AHB77" s="24"/>
      <c r="AHC77" s="24"/>
      <c r="AHD77" s="24"/>
      <c r="AHE77" s="24"/>
      <c r="AHF77" s="24"/>
      <c r="AHG77" s="24"/>
      <c r="AHH77" s="24"/>
      <c r="AHI77" s="24"/>
      <c r="AHJ77" s="24"/>
      <c r="AHK77" s="24"/>
      <c r="AHL77" s="24"/>
      <c r="AHM77" s="24"/>
      <c r="AHN77" s="24"/>
      <c r="AHO77" s="24"/>
      <c r="AHP77" s="24"/>
      <c r="AHQ77" s="24"/>
      <c r="AHR77" s="24"/>
      <c r="AHS77" s="24"/>
      <c r="AHT77" s="24"/>
      <c r="AHU77" s="24"/>
      <c r="AHV77" s="24"/>
      <c r="AHW77" s="24"/>
      <c r="AHX77" s="24"/>
      <c r="AHY77" s="24"/>
      <c r="AHZ77" s="24"/>
      <c r="AIA77" s="24"/>
      <c r="AIB77" s="24"/>
      <c r="AIC77" s="24"/>
      <c r="AID77" s="24"/>
      <c r="AIE77" s="24"/>
      <c r="AIF77" s="24"/>
      <c r="AIG77" s="24"/>
      <c r="AIH77" s="24"/>
      <c r="AII77" s="24"/>
      <c r="AIJ77" s="24"/>
      <c r="AIK77" s="24"/>
      <c r="AIL77" s="24"/>
      <c r="AIM77" s="24"/>
      <c r="AIN77" s="24"/>
      <c r="AIO77" s="24"/>
      <c r="AIP77" s="24"/>
      <c r="AIQ77" s="24"/>
      <c r="AIR77" s="24"/>
      <c r="AIS77" s="24"/>
      <c r="AIT77" s="24"/>
      <c r="AIU77" s="24"/>
      <c r="AIV77" s="24"/>
      <c r="AIW77" s="24"/>
      <c r="AIX77" s="24"/>
      <c r="AIY77" s="24"/>
      <c r="AIZ77" s="24"/>
      <c r="AJA77" s="24"/>
      <c r="AJB77" s="24"/>
      <c r="AJC77" s="24"/>
      <c r="AJD77" s="24"/>
      <c r="AJE77" s="24"/>
      <c r="AJF77" s="24"/>
      <c r="AJG77" s="24"/>
      <c r="AJH77" s="24"/>
      <c r="AJI77" s="24"/>
      <c r="AJJ77" s="24"/>
      <c r="AJK77" s="24"/>
      <c r="AJL77" s="24"/>
      <c r="AJM77" s="24"/>
      <c r="AJN77" s="24"/>
      <c r="AJO77" s="24"/>
      <c r="AJP77" s="24"/>
      <c r="AJQ77" s="24"/>
      <c r="AJR77" s="24"/>
      <c r="AJS77" s="24"/>
      <c r="AJT77" s="24"/>
      <c r="AJU77" s="24"/>
      <c r="AJV77" s="24"/>
      <c r="AJW77" s="24"/>
      <c r="AJX77" s="24"/>
      <c r="AJY77" s="24"/>
      <c r="AJZ77" s="24"/>
      <c r="AKA77" s="24"/>
      <c r="AKB77" s="24"/>
      <c r="AKC77" s="24"/>
      <c r="AKD77" s="24"/>
      <c r="AKE77" s="24"/>
      <c r="AKF77" s="24"/>
      <c r="AKG77" s="24"/>
      <c r="AKH77" s="24"/>
      <c r="AKI77" s="24"/>
      <c r="AKJ77" s="24"/>
      <c r="AKK77" s="24"/>
      <c r="AKL77" s="24"/>
      <c r="AKM77" s="24"/>
      <c r="AKN77" s="24"/>
      <c r="AKO77" s="24"/>
      <c r="AKP77" s="24"/>
      <c r="AKQ77" s="24"/>
      <c r="AKR77" s="24"/>
      <c r="AKS77" s="24"/>
      <c r="AKT77" s="24"/>
      <c r="AKU77" s="24"/>
      <c r="AKV77" s="24"/>
      <c r="AKW77" s="24"/>
      <c r="AKX77" s="24"/>
      <c r="AKY77" s="24"/>
      <c r="AKZ77" s="24"/>
      <c r="ALA77" s="24"/>
      <c r="ALB77" s="24"/>
      <c r="ALC77" s="24"/>
      <c r="ALD77" s="24"/>
      <c r="ALE77" s="24"/>
      <c r="ALF77" s="24"/>
      <c r="ALG77" s="24"/>
      <c r="ALH77" s="24"/>
      <c r="ALI77" s="24"/>
      <c r="ALJ77" s="24"/>
      <c r="ALK77" s="24"/>
      <c r="ALL77" s="24"/>
      <c r="ALM77" s="24"/>
      <c r="ALN77" s="24"/>
      <c r="ALO77" s="24"/>
      <c r="ALP77" s="24"/>
      <c r="ALQ77" s="24"/>
      <c r="ALR77" s="24"/>
      <c r="ALS77" s="24"/>
      <c r="ALT77" s="24"/>
      <c r="ALU77" s="24"/>
      <c r="ALV77" s="24"/>
      <c r="ALW77" s="24"/>
      <c r="ALX77" s="24"/>
      <c r="ALY77" s="24"/>
      <c r="ALZ77" s="24"/>
      <c r="AMA77" s="24"/>
      <c r="AMB77" s="24"/>
      <c r="AMC77" s="24"/>
      <c r="AMD77" s="24"/>
      <c r="AME77" s="24"/>
      <c r="AMF77" s="24"/>
      <c r="AMG77" s="24"/>
      <c r="AMH77" s="24"/>
      <c r="AMI77" s="24"/>
      <c r="AMJ77" s="24"/>
      <c r="AMK77" s="24"/>
      <c r="AML77" s="24"/>
      <c r="AMM77" s="24"/>
      <c r="AMN77" s="24"/>
      <c r="AMO77" s="24"/>
      <c r="AMP77" s="24"/>
      <c r="AMQ77" s="24"/>
      <c r="AMR77" s="24"/>
      <c r="AMS77" s="24"/>
      <c r="AMT77" s="24"/>
      <c r="AMU77" s="24"/>
      <c r="AMV77" s="24"/>
      <c r="AMW77" s="24"/>
      <c r="AMX77" s="24"/>
      <c r="AMY77" s="24"/>
      <c r="AMZ77" s="24"/>
      <c r="ANA77" s="24"/>
      <c r="ANB77" s="24"/>
      <c r="ANC77" s="24"/>
      <c r="AND77" s="24"/>
      <c r="ANE77" s="24"/>
      <c r="ANF77" s="24"/>
      <c r="ANG77" s="24"/>
      <c r="ANH77" s="24"/>
      <c r="ANI77" s="24"/>
      <c r="ANJ77" s="24"/>
      <c r="ANK77" s="24"/>
      <c r="ANL77" s="24"/>
      <c r="ANM77" s="24"/>
      <c r="ANN77" s="24"/>
      <c r="ANO77" s="24"/>
      <c r="ANP77" s="24"/>
      <c r="ANQ77" s="24"/>
      <c r="ANR77" s="24"/>
      <c r="ANS77" s="24"/>
      <c r="ANT77" s="24"/>
      <c r="ANU77" s="24"/>
      <c r="ANV77" s="24"/>
      <c r="ANW77" s="24"/>
      <c r="ANX77" s="24"/>
      <c r="ANY77" s="24"/>
      <c r="ANZ77" s="24"/>
      <c r="AOA77" s="24"/>
      <c r="AOB77" s="24"/>
      <c r="AOC77" s="24"/>
      <c r="AOD77" s="24"/>
      <c r="AOE77" s="24"/>
      <c r="AOF77" s="24"/>
      <c r="AOG77" s="24"/>
      <c r="AOH77" s="24"/>
      <c r="AOI77" s="24"/>
      <c r="AOJ77" s="24"/>
      <c r="AOK77" s="24"/>
      <c r="AOL77" s="24"/>
      <c r="AOM77" s="24"/>
      <c r="AON77" s="24"/>
      <c r="AOO77" s="24"/>
      <c r="AOP77" s="24"/>
      <c r="AOQ77" s="24"/>
      <c r="AOR77" s="24"/>
      <c r="AOS77" s="24"/>
      <c r="AOT77" s="24"/>
      <c r="AOU77" s="24"/>
      <c r="AOV77" s="24"/>
      <c r="AOW77" s="24"/>
      <c r="AOX77" s="24"/>
      <c r="AOY77" s="24"/>
      <c r="AOZ77" s="24"/>
      <c r="APA77" s="24"/>
      <c r="APB77" s="24"/>
      <c r="APC77" s="24"/>
      <c r="APD77" s="24"/>
      <c r="APE77" s="24"/>
      <c r="APF77" s="24"/>
      <c r="APG77" s="24"/>
      <c r="APH77" s="24"/>
      <c r="API77" s="24"/>
      <c r="APJ77" s="24"/>
      <c r="APK77" s="24"/>
      <c r="APL77" s="24"/>
      <c r="APM77" s="24"/>
      <c r="APN77" s="24"/>
      <c r="APO77" s="24"/>
      <c r="APP77" s="24"/>
      <c r="APQ77" s="24"/>
      <c r="APR77" s="24"/>
      <c r="APS77" s="24"/>
      <c r="APT77" s="24"/>
      <c r="APU77" s="24"/>
      <c r="APV77" s="24"/>
      <c r="APW77" s="24"/>
      <c r="APX77" s="24"/>
      <c r="APY77" s="24"/>
      <c r="APZ77" s="24"/>
      <c r="AQA77" s="24"/>
      <c r="AQB77" s="24"/>
      <c r="AQC77" s="24"/>
      <c r="AQD77" s="24"/>
      <c r="AQE77" s="24"/>
      <c r="AQF77" s="24"/>
      <c r="AQG77" s="24"/>
      <c r="AQH77" s="24"/>
      <c r="AQI77" s="24"/>
      <c r="AQJ77" s="24"/>
      <c r="AQK77" s="24"/>
      <c r="AQL77" s="24"/>
      <c r="AQM77" s="24"/>
      <c r="AQN77" s="24"/>
      <c r="AQO77" s="24"/>
      <c r="AQP77" s="24"/>
      <c r="AQQ77" s="24"/>
      <c r="AQR77" s="24"/>
      <c r="AQS77" s="24"/>
      <c r="AQT77" s="24"/>
      <c r="AQU77" s="24"/>
      <c r="AQV77" s="24"/>
      <c r="AQW77" s="24"/>
      <c r="AQX77" s="24"/>
      <c r="AQY77" s="24"/>
      <c r="AQZ77" s="24"/>
      <c r="ARA77" s="24"/>
      <c r="ARB77" s="24"/>
      <c r="ARC77" s="24"/>
      <c r="ARD77" s="24"/>
      <c r="ARE77" s="24"/>
      <c r="ARF77" s="24"/>
      <c r="ARG77" s="24"/>
      <c r="ARH77" s="24"/>
      <c r="ARI77" s="24"/>
      <c r="ARJ77" s="24"/>
      <c r="ARK77" s="24"/>
      <c r="ARL77" s="24"/>
      <c r="ARM77" s="24"/>
      <c r="ARN77" s="24"/>
      <c r="ARO77" s="24"/>
      <c r="ARP77" s="24"/>
      <c r="ARQ77" s="24"/>
      <c r="ARR77" s="24"/>
      <c r="ARS77" s="24"/>
      <c r="ART77" s="24"/>
      <c r="ARU77" s="24"/>
      <c r="ARV77" s="24"/>
      <c r="ARW77" s="24"/>
      <c r="ARX77" s="24"/>
      <c r="ARY77" s="24"/>
      <c r="ARZ77" s="24"/>
      <c r="ASA77" s="24"/>
      <c r="ASB77" s="24"/>
      <c r="ASC77" s="24"/>
      <c r="ASD77" s="24"/>
      <c r="ASE77" s="24"/>
      <c r="ASF77" s="24"/>
      <c r="ASG77" s="24"/>
      <c r="ASH77" s="24"/>
      <c r="ASI77" s="24"/>
      <c r="ASJ77" s="24"/>
      <c r="ASK77" s="24"/>
      <c r="ASL77" s="24"/>
      <c r="ASM77" s="24"/>
      <c r="ASN77" s="24"/>
      <c r="ASO77" s="24"/>
      <c r="ASP77" s="24"/>
      <c r="ASQ77" s="24"/>
      <c r="ASR77" s="24"/>
      <c r="ASS77" s="24"/>
      <c r="AST77" s="24"/>
      <c r="ASU77" s="24"/>
      <c r="ASV77" s="24"/>
      <c r="ASW77" s="24"/>
      <c r="ASX77" s="24"/>
      <c r="ASY77" s="24"/>
      <c r="ASZ77" s="24"/>
      <c r="ATA77" s="24"/>
      <c r="ATB77" s="24"/>
      <c r="ATC77" s="24"/>
      <c r="ATD77" s="24"/>
      <c r="ATE77" s="24"/>
      <c r="ATF77" s="24"/>
      <c r="ATG77" s="24"/>
      <c r="ATH77" s="24"/>
      <c r="ATI77" s="24"/>
      <c r="ATJ77" s="24"/>
      <c r="ATK77" s="24"/>
      <c r="ATL77" s="24"/>
      <c r="ATM77" s="24"/>
      <c r="ATN77" s="24"/>
      <c r="ATO77" s="24"/>
      <c r="ATP77" s="24"/>
      <c r="ATQ77" s="24"/>
      <c r="ATR77" s="24"/>
      <c r="ATS77" s="24"/>
      <c r="ATT77" s="24"/>
      <c r="ATU77" s="24"/>
      <c r="ATV77" s="24"/>
      <c r="ATW77" s="24"/>
      <c r="ATX77" s="24"/>
      <c r="ATY77" s="24"/>
      <c r="ATZ77" s="24"/>
      <c r="AUA77" s="24"/>
      <c r="AUB77" s="24"/>
      <c r="AUC77" s="24"/>
      <c r="AUD77" s="24"/>
      <c r="AUE77" s="24"/>
      <c r="AUF77" s="24"/>
      <c r="AUG77" s="24"/>
      <c r="AUH77" s="24"/>
      <c r="AUI77" s="24"/>
      <c r="AUJ77" s="24"/>
      <c r="AUK77" s="24"/>
      <c r="AUL77" s="24"/>
      <c r="AUM77" s="24"/>
      <c r="AUN77" s="24"/>
      <c r="AUO77" s="24"/>
      <c r="AUP77" s="24"/>
      <c r="AUQ77" s="24"/>
      <c r="AUR77" s="24"/>
      <c r="AUS77" s="24"/>
      <c r="AUT77" s="24"/>
      <c r="AUU77" s="24"/>
      <c r="AUV77" s="24"/>
      <c r="AUW77" s="24"/>
      <c r="AUX77" s="24"/>
      <c r="AUY77" s="24"/>
      <c r="AUZ77" s="24"/>
      <c r="AVA77" s="24"/>
      <c r="AVB77" s="24"/>
      <c r="AVC77" s="24"/>
      <c r="AVD77" s="24"/>
      <c r="AVE77" s="24"/>
      <c r="AVF77" s="24"/>
      <c r="AVG77" s="24"/>
      <c r="AVH77" s="24"/>
      <c r="AVI77" s="24"/>
      <c r="AVJ77" s="24"/>
      <c r="AVK77" s="24"/>
      <c r="AVL77" s="24"/>
      <c r="AVM77" s="24"/>
      <c r="AVN77" s="24"/>
      <c r="AVO77" s="24"/>
      <c r="AVP77" s="24"/>
      <c r="AVQ77" s="24"/>
      <c r="AVR77" s="24"/>
      <c r="AVS77" s="24"/>
      <c r="AVT77" s="24"/>
      <c r="AVU77" s="24"/>
      <c r="AVV77" s="24"/>
      <c r="AVW77" s="24"/>
      <c r="AVX77" s="24"/>
      <c r="AVY77" s="24"/>
      <c r="AVZ77" s="24"/>
      <c r="AWA77" s="24"/>
      <c r="AWB77" s="24"/>
      <c r="AWC77" s="24"/>
      <c r="AWD77" s="24"/>
      <c r="AWE77" s="24"/>
      <c r="AWF77" s="24"/>
      <c r="AWG77" s="24"/>
      <c r="AWH77" s="24"/>
      <c r="AWI77" s="24"/>
      <c r="AWJ77" s="24"/>
      <c r="AWK77" s="24"/>
      <c r="AWL77" s="24"/>
      <c r="AWM77" s="24"/>
      <c r="AWN77" s="24"/>
      <c r="AWO77" s="24"/>
      <c r="AWP77" s="24"/>
      <c r="AWQ77" s="24"/>
      <c r="AWR77" s="24"/>
      <c r="AWS77" s="24"/>
      <c r="AWT77" s="24"/>
      <c r="AWU77" s="24"/>
      <c r="AWV77" s="24"/>
      <c r="AWW77" s="24"/>
      <c r="AWX77" s="24"/>
      <c r="AWY77" s="24"/>
      <c r="AWZ77" s="24"/>
      <c r="AXA77" s="24"/>
      <c r="AXB77" s="24"/>
      <c r="AXC77" s="24"/>
      <c r="AXD77" s="24"/>
      <c r="AXE77" s="24"/>
      <c r="AXF77" s="24"/>
      <c r="AXG77" s="24"/>
      <c r="AXH77" s="24"/>
      <c r="AXI77" s="24"/>
      <c r="AXJ77" s="24"/>
      <c r="AXK77" s="24"/>
      <c r="AXL77" s="24"/>
      <c r="AXM77" s="24"/>
      <c r="AXN77" s="24"/>
      <c r="AXO77" s="24"/>
      <c r="AXP77" s="24"/>
      <c r="AXQ77" s="24"/>
      <c r="AXR77" s="24"/>
      <c r="AXS77" s="24"/>
      <c r="AXT77" s="24"/>
      <c r="AXU77" s="24"/>
      <c r="AXV77" s="24"/>
      <c r="AXW77" s="24"/>
      <c r="AXX77" s="24"/>
      <c r="AXY77" s="24"/>
      <c r="AXZ77" s="24"/>
      <c r="AYA77" s="24"/>
      <c r="AYB77" s="24"/>
      <c r="AYC77" s="24"/>
      <c r="AYD77" s="24"/>
      <c r="AYE77" s="24"/>
      <c r="AYF77" s="24"/>
      <c r="AYG77" s="24"/>
      <c r="AYH77" s="24"/>
      <c r="AYI77" s="24"/>
      <c r="AYJ77" s="24"/>
      <c r="AYK77" s="24"/>
      <c r="AYL77" s="24"/>
      <c r="AYM77" s="24"/>
      <c r="AYN77" s="24"/>
      <c r="AYO77" s="24"/>
      <c r="AYP77" s="24"/>
      <c r="AYQ77" s="24"/>
      <c r="AYR77" s="24"/>
      <c r="AYS77" s="24"/>
      <c r="AYT77" s="24"/>
      <c r="AYU77" s="24"/>
      <c r="AYV77" s="24"/>
      <c r="AYW77" s="24"/>
      <c r="AYX77" s="24"/>
      <c r="AYY77" s="24"/>
      <c r="AYZ77" s="24"/>
      <c r="AZA77" s="24"/>
      <c r="AZB77" s="24"/>
      <c r="AZC77" s="24"/>
      <c r="AZD77" s="24"/>
      <c r="AZE77" s="24"/>
      <c r="AZF77" s="24"/>
      <c r="AZG77" s="24"/>
      <c r="AZH77" s="24"/>
      <c r="AZI77" s="24"/>
      <c r="AZJ77" s="24"/>
      <c r="AZK77" s="24"/>
      <c r="AZL77" s="24"/>
      <c r="AZM77" s="24"/>
      <c r="AZN77" s="24"/>
      <c r="AZO77" s="24"/>
      <c r="AZP77" s="24"/>
      <c r="AZQ77" s="24"/>
      <c r="AZR77" s="24"/>
      <c r="AZS77" s="24"/>
      <c r="AZT77" s="24"/>
      <c r="AZU77" s="24"/>
      <c r="AZV77" s="24"/>
      <c r="AZW77" s="24"/>
      <c r="AZX77" s="24"/>
      <c r="AZY77" s="24"/>
      <c r="AZZ77" s="24"/>
      <c r="BAA77" s="24"/>
      <c r="BAB77" s="24"/>
      <c r="BAC77" s="24"/>
      <c r="BAD77" s="24"/>
      <c r="BAE77" s="24"/>
      <c r="BAF77" s="24"/>
      <c r="BAG77" s="24"/>
      <c r="BAH77" s="24"/>
      <c r="BAI77" s="24"/>
      <c r="BAJ77" s="24"/>
      <c r="BAK77" s="24"/>
      <c r="BAL77" s="24"/>
      <c r="BAM77" s="24"/>
      <c r="BAN77" s="24"/>
      <c r="BAO77" s="24"/>
      <c r="BAP77" s="24"/>
      <c r="BAQ77" s="24"/>
      <c r="BAR77" s="24"/>
      <c r="BAS77" s="24"/>
      <c r="BAT77" s="24"/>
      <c r="BAU77" s="24"/>
      <c r="BAV77" s="24"/>
      <c r="BAW77" s="24"/>
      <c r="BAX77" s="24"/>
      <c r="BAY77" s="24"/>
      <c r="BAZ77" s="24"/>
      <c r="BBA77" s="24"/>
      <c r="BBB77" s="24"/>
      <c r="BBC77" s="24"/>
      <c r="BBD77" s="24"/>
      <c r="BBE77" s="24"/>
      <c r="BBF77" s="24"/>
      <c r="BBG77" s="24"/>
      <c r="BBH77" s="24"/>
      <c r="BBI77" s="24"/>
      <c r="BBJ77" s="24"/>
      <c r="BBK77" s="24"/>
      <c r="BBL77" s="24"/>
      <c r="BBM77" s="24"/>
      <c r="BBN77" s="24"/>
      <c r="BBO77" s="24"/>
      <c r="BBP77" s="24"/>
      <c r="BBQ77" s="24"/>
      <c r="BBR77" s="24"/>
      <c r="BBS77" s="24"/>
      <c r="BBT77" s="24"/>
      <c r="BBU77" s="24"/>
      <c r="BBV77" s="24"/>
      <c r="BBW77" s="24"/>
      <c r="BBX77" s="24"/>
      <c r="BBY77" s="24"/>
      <c r="BBZ77" s="24"/>
      <c r="BCA77" s="24"/>
      <c r="BCB77" s="24"/>
      <c r="BCC77" s="24"/>
      <c r="BCD77" s="24"/>
      <c r="BCE77" s="24"/>
      <c r="BCF77" s="24"/>
      <c r="BCG77" s="24"/>
      <c r="BCH77" s="24"/>
      <c r="BCI77" s="24"/>
      <c r="BCJ77" s="24"/>
      <c r="BCK77" s="24"/>
      <c r="BCL77" s="24"/>
      <c r="BCM77" s="24"/>
      <c r="BCN77" s="24"/>
      <c r="BCO77" s="24"/>
      <c r="BCP77" s="24"/>
      <c r="BCQ77" s="24"/>
      <c r="BCR77" s="24"/>
      <c r="BCS77" s="24"/>
      <c r="BCT77" s="24"/>
      <c r="BCU77" s="24"/>
      <c r="BCV77" s="24"/>
      <c r="BCW77" s="24"/>
      <c r="BCX77" s="24"/>
      <c r="BCY77" s="24"/>
      <c r="BCZ77" s="24"/>
      <c r="BDA77" s="24"/>
      <c r="BDB77" s="24"/>
      <c r="BDC77" s="24"/>
      <c r="BDD77" s="24"/>
      <c r="BDE77" s="24"/>
      <c r="BDF77" s="24"/>
      <c r="BDG77" s="24"/>
      <c r="BDH77" s="24"/>
      <c r="BDI77" s="24"/>
      <c r="BDJ77" s="24"/>
      <c r="BDK77" s="24"/>
      <c r="BDL77" s="24"/>
      <c r="BDM77" s="24"/>
      <c r="BDN77" s="24"/>
      <c r="BDO77" s="24"/>
      <c r="BDP77" s="24"/>
      <c r="BDQ77" s="24"/>
      <c r="BDR77" s="24"/>
      <c r="BDS77" s="24"/>
      <c r="BDT77" s="24"/>
      <c r="BDU77" s="24"/>
      <c r="BDV77" s="24"/>
      <c r="BDW77" s="24"/>
      <c r="BDX77" s="24"/>
      <c r="BDY77" s="24"/>
      <c r="BDZ77" s="24"/>
      <c r="BEA77" s="24"/>
      <c r="BEB77" s="24"/>
      <c r="BEC77" s="24"/>
      <c r="BED77" s="24"/>
      <c r="BEE77" s="24"/>
      <c r="BEF77" s="24"/>
      <c r="BEG77" s="24"/>
      <c r="BEH77" s="24"/>
      <c r="BEI77" s="24"/>
      <c r="BEJ77" s="24"/>
      <c r="BEK77" s="24"/>
      <c r="BEL77" s="24"/>
      <c r="BEM77" s="24"/>
      <c r="BEN77" s="24"/>
      <c r="BEO77" s="24"/>
      <c r="BEP77" s="24"/>
      <c r="BEQ77" s="24"/>
      <c r="BER77" s="24"/>
      <c r="BES77" s="24"/>
      <c r="BET77" s="24"/>
      <c r="BEU77" s="24"/>
      <c r="BEV77" s="24"/>
      <c r="BEW77" s="24"/>
      <c r="BEX77" s="24"/>
      <c r="BEY77" s="24"/>
      <c r="BEZ77" s="24"/>
      <c r="BFA77" s="24"/>
      <c r="BFB77" s="24"/>
      <c r="BFC77" s="24"/>
      <c r="BFD77" s="24"/>
      <c r="BFE77" s="24"/>
      <c r="BFF77" s="24"/>
      <c r="BFG77" s="24"/>
      <c r="BFH77" s="24"/>
      <c r="BFI77" s="24"/>
      <c r="BFJ77" s="24"/>
      <c r="BFK77" s="24"/>
      <c r="BFL77" s="24"/>
      <c r="BFM77" s="24"/>
      <c r="BFN77" s="24"/>
      <c r="BFO77" s="24"/>
      <c r="BFP77" s="24"/>
      <c r="BFQ77" s="24"/>
      <c r="BFR77" s="24"/>
      <c r="BFS77" s="24"/>
      <c r="BFT77" s="24"/>
      <c r="BFU77" s="24"/>
      <c r="BFV77" s="24"/>
      <c r="BFW77" s="24"/>
      <c r="BFX77" s="24"/>
      <c r="BFY77" s="24"/>
      <c r="BFZ77" s="24"/>
      <c r="BGA77" s="24"/>
      <c r="BGB77" s="24"/>
      <c r="BGC77" s="24"/>
      <c r="BGD77" s="24"/>
      <c r="BGE77" s="24"/>
      <c r="BGF77" s="24"/>
      <c r="BGG77" s="24"/>
      <c r="BGH77" s="24"/>
      <c r="BGI77" s="24"/>
      <c r="BGJ77" s="24"/>
      <c r="BGK77" s="24"/>
      <c r="BGL77" s="24"/>
      <c r="BGM77" s="24"/>
      <c r="BGN77" s="24"/>
      <c r="BGO77" s="24"/>
      <c r="BGP77" s="24"/>
      <c r="BGQ77" s="24"/>
      <c r="BGR77" s="24"/>
      <c r="BGS77" s="24"/>
      <c r="BGT77" s="24"/>
      <c r="BGU77" s="24"/>
      <c r="BGV77" s="24"/>
      <c r="BGW77" s="24"/>
      <c r="BGX77" s="24"/>
      <c r="BGY77" s="24"/>
      <c r="BGZ77" s="24"/>
      <c r="BHA77" s="24"/>
      <c r="BHB77" s="24"/>
      <c r="BHC77" s="24"/>
      <c r="BHD77" s="24"/>
      <c r="BHE77" s="24"/>
      <c r="BHF77" s="24"/>
      <c r="BHG77" s="24"/>
      <c r="BHH77" s="24"/>
      <c r="BHI77" s="24"/>
      <c r="BHJ77" s="24"/>
      <c r="BHK77" s="24"/>
      <c r="BHL77" s="24"/>
      <c r="BHM77" s="24"/>
      <c r="BHN77" s="24"/>
      <c r="BHO77" s="24"/>
      <c r="BHP77" s="24"/>
      <c r="BHQ77" s="24"/>
      <c r="BHR77" s="24"/>
      <c r="BHS77" s="24"/>
      <c r="BHT77" s="24"/>
      <c r="BHU77" s="24"/>
      <c r="BHV77" s="24"/>
      <c r="BHW77" s="24"/>
      <c r="BHX77" s="24"/>
      <c r="BHY77" s="24"/>
      <c r="BHZ77" s="24"/>
      <c r="BIA77" s="24"/>
      <c r="BIB77" s="24"/>
      <c r="BIC77" s="24"/>
      <c r="BID77" s="24"/>
      <c r="BIE77" s="24"/>
      <c r="BIF77" s="24"/>
      <c r="BIG77" s="24"/>
      <c r="BIH77" s="24"/>
      <c r="BII77" s="24"/>
      <c r="BIJ77" s="24"/>
      <c r="BIK77" s="24"/>
      <c r="BIL77" s="24"/>
      <c r="BIM77" s="24"/>
      <c r="BIN77" s="24"/>
      <c r="BIO77" s="24"/>
      <c r="BIP77" s="24"/>
      <c r="BIQ77" s="24"/>
      <c r="BIR77" s="24"/>
      <c r="BIS77" s="24"/>
      <c r="BIT77" s="24"/>
      <c r="BIU77" s="24"/>
      <c r="BIV77" s="24"/>
      <c r="BIW77" s="24"/>
      <c r="BIX77" s="24"/>
      <c r="BIY77" s="24"/>
      <c r="BIZ77" s="24"/>
      <c r="BJA77" s="24"/>
      <c r="BJB77" s="24"/>
      <c r="BJC77" s="24"/>
      <c r="BJD77" s="24"/>
      <c r="BJE77" s="24"/>
      <c r="BJF77" s="24"/>
      <c r="BJG77" s="24"/>
      <c r="BJH77" s="24"/>
      <c r="BJI77" s="24"/>
      <c r="BJJ77" s="24"/>
      <c r="BJK77" s="24"/>
      <c r="BJL77" s="24"/>
      <c r="BJM77" s="24"/>
      <c r="BJN77" s="24"/>
      <c r="BJO77" s="24"/>
      <c r="BJP77" s="24"/>
      <c r="BJQ77" s="24"/>
      <c r="BJR77" s="24"/>
      <c r="BJS77" s="24"/>
      <c r="BJT77" s="24"/>
      <c r="BJU77" s="24"/>
      <c r="BJV77" s="24"/>
      <c r="BJW77" s="24"/>
      <c r="BJX77" s="24"/>
      <c r="BJY77" s="24"/>
      <c r="BJZ77" s="24"/>
      <c r="BKA77" s="24"/>
      <c r="BKB77" s="24"/>
      <c r="BKC77" s="24"/>
      <c r="BKD77" s="24"/>
      <c r="BKE77" s="24"/>
      <c r="BKF77" s="24"/>
      <c r="BKG77" s="24"/>
      <c r="BKH77" s="24"/>
      <c r="BKI77" s="24"/>
      <c r="BKJ77" s="24"/>
      <c r="BKK77" s="24"/>
      <c r="BKL77" s="24"/>
      <c r="BKM77" s="24"/>
      <c r="BKN77" s="24"/>
      <c r="BKO77" s="24"/>
      <c r="BKP77" s="24"/>
      <c r="BKQ77" s="24"/>
      <c r="BKR77" s="24"/>
      <c r="BKS77" s="24"/>
      <c r="BKT77" s="24"/>
      <c r="BKU77" s="24"/>
      <c r="BKV77" s="24"/>
      <c r="BKW77" s="24"/>
      <c r="BKX77" s="24"/>
      <c r="BKY77" s="24"/>
      <c r="BKZ77" s="24"/>
      <c r="BLA77" s="24"/>
      <c r="BLB77" s="24"/>
      <c r="BLC77" s="24"/>
      <c r="BLD77" s="24"/>
      <c r="BLE77" s="24"/>
      <c r="BLF77" s="24"/>
      <c r="BLG77" s="24"/>
      <c r="BLH77" s="24"/>
      <c r="BLI77" s="24"/>
      <c r="BLJ77" s="24"/>
      <c r="BLK77" s="24"/>
      <c r="BLL77" s="24"/>
      <c r="BLM77" s="24"/>
      <c r="BLN77" s="24"/>
      <c r="BLO77" s="24"/>
      <c r="BLP77" s="24"/>
      <c r="BLQ77" s="24"/>
      <c r="BLR77" s="24"/>
      <c r="BLS77" s="24"/>
      <c r="BLT77" s="24"/>
      <c r="BLU77" s="24"/>
      <c r="BLV77" s="24"/>
      <c r="BLW77" s="24"/>
      <c r="BLX77" s="24"/>
      <c r="BLY77" s="24"/>
      <c r="BLZ77" s="24"/>
      <c r="BMA77" s="24"/>
      <c r="BMB77" s="24"/>
      <c r="BMC77" s="24"/>
      <c r="BMD77" s="24"/>
      <c r="BME77" s="24"/>
      <c r="BMF77" s="24"/>
      <c r="BMG77" s="24"/>
      <c r="BMH77" s="24"/>
      <c r="BMI77" s="24"/>
      <c r="BMJ77" s="24"/>
      <c r="BMK77" s="24"/>
      <c r="BML77" s="24"/>
      <c r="BMM77" s="24"/>
      <c r="BMN77" s="24"/>
      <c r="BMO77" s="24"/>
      <c r="BMP77" s="24"/>
      <c r="BMQ77" s="24"/>
      <c r="BMR77" s="24"/>
      <c r="BMS77" s="24"/>
      <c r="BMT77" s="24"/>
      <c r="BMU77" s="24"/>
      <c r="BMV77" s="24"/>
      <c r="BMW77" s="24"/>
      <c r="BMX77" s="24"/>
      <c r="BMY77" s="24"/>
      <c r="BMZ77" s="24"/>
      <c r="BNA77" s="24"/>
      <c r="BNB77" s="24"/>
      <c r="BNC77" s="24"/>
      <c r="BND77" s="24"/>
      <c r="BNE77" s="24"/>
      <c r="BNF77" s="24"/>
      <c r="BNG77" s="24"/>
      <c r="BNH77" s="24"/>
      <c r="BNI77" s="24"/>
      <c r="BNJ77" s="24"/>
      <c r="BNK77" s="24"/>
      <c r="BNL77" s="24"/>
      <c r="BNM77" s="24"/>
      <c r="BNN77" s="24"/>
      <c r="BNO77" s="24"/>
      <c r="BNP77" s="24"/>
      <c r="BNQ77" s="24"/>
      <c r="BNR77" s="24"/>
      <c r="BNS77" s="24"/>
      <c r="BNT77" s="24"/>
      <c r="BNU77" s="24"/>
      <c r="BNV77" s="24"/>
      <c r="BNW77" s="24"/>
      <c r="BNX77" s="24"/>
      <c r="BNY77" s="24"/>
      <c r="BNZ77" s="24"/>
      <c r="BOA77" s="24"/>
      <c r="BOB77" s="24"/>
      <c r="BOC77" s="24"/>
      <c r="BOD77" s="24"/>
      <c r="BOE77" s="24"/>
      <c r="BOF77" s="24"/>
      <c r="BOG77" s="24"/>
      <c r="BOH77" s="24"/>
      <c r="BOI77" s="24"/>
      <c r="BOJ77" s="24"/>
      <c r="BOK77" s="24"/>
      <c r="BOL77" s="24"/>
      <c r="BOM77" s="24"/>
      <c r="BON77" s="24"/>
      <c r="BOO77" s="24"/>
      <c r="BOP77" s="24"/>
      <c r="BOQ77" s="24"/>
      <c r="BOR77" s="24"/>
      <c r="BOS77" s="24"/>
      <c r="BOT77" s="24"/>
      <c r="BOU77" s="24"/>
      <c r="BOV77" s="24"/>
      <c r="BOW77" s="24"/>
      <c r="BOX77" s="24"/>
      <c r="BOY77" s="24"/>
      <c r="BOZ77" s="24"/>
      <c r="BPA77" s="24"/>
      <c r="BPB77" s="24"/>
      <c r="BPC77" s="24"/>
      <c r="BPD77" s="24"/>
      <c r="BPE77" s="24"/>
      <c r="BPF77" s="24"/>
      <c r="BPG77" s="24"/>
      <c r="BPH77" s="24"/>
      <c r="BPI77" s="24"/>
      <c r="BPJ77" s="24"/>
      <c r="BPK77" s="24"/>
      <c r="BPL77" s="24"/>
      <c r="BPM77" s="24"/>
      <c r="BPN77" s="24"/>
      <c r="BPO77" s="24"/>
      <c r="BPP77" s="24"/>
      <c r="BPQ77" s="24"/>
      <c r="BPR77" s="24"/>
      <c r="BPS77" s="24"/>
      <c r="BPT77" s="24"/>
      <c r="BPU77" s="24"/>
      <c r="BPV77" s="24"/>
      <c r="BPW77" s="24"/>
      <c r="BPX77" s="24"/>
      <c r="BPY77" s="24"/>
      <c r="BPZ77" s="24"/>
      <c r="BQA77" s="24"/>
      <c r="BQB77" s="24"/>
      <c r="BQC77" s="24"/>
      <c r="BQD77" s="24"/>
      <c r="BQE77" s="24"/>
      <c r="BQF77" s="24"/>
      <c r="BQG77" s="24"/>
      <c r="BQH77" s="24"/>
      <c r="BQI77" s="24"/>
      <c r="BQJ77" s="24"/>
      <c r="BQK77" s="24"/>
      <c r="BQL77" s="24"/>
      <c r="BQM77" s="24"/>
      <c r="BQN77" s="24"/>
      <c r="BQO77" s="24"/>
      <c r="BQP77" s="24"/>
      <c r="BQQ77" s="24"/>
      <c r="BQR77" s="24"/>
      <c r="BQS77" s="24"/>
      <c r="BQT77" s="24"/>
      <c r="BQU77" s="24"/>
      <c r="BQV77" s="24"/>
      <c r="BQW77" s="24"/>
      <c r="BQX77" s="24"/>
      <c r="BQY77" s="24"/>
      <c r="BQZ77" s="24"/>
      <c r="BRA77" s="24"/>
      <c r="BRB77" s="24"/>
      <c r="BRC77" s="24"/>
      <c r="BRD77" s="24"/>
      <c r="BRE77" s="24"/>
      <c r="BRF77" s="24"/>
      <c r="BRG77" s="24"/>
      <c r="BRH77" s="24"/>
      <c r="BRI77" s="24"/>
      <c r="BRJ77" s="24"/>
      <c r="BRK77" s="24"/>
      <c r="BRL77" s="24"/>
      <c r="BRM77" s="24"/>
      <c r="BRN77" s="24"/>
      <c r="BRO77" s="24"/>
      <c r="BRP77" s="24"/>
      <c r="BRQ77" s="24"/>
      <c r="BRR77" s="24"/>
      <c r="BRS77" s="24"/>
      <c r="BRT77" s="24"/>
      <c r="BRU77" s="24"/>
      <c r="BRV77" s="24"/>
      <c r="BRW77" s="24"/>
      <c r="BRX77" s="24"/>
      <c r="BRY77" s="24"/>
      <c r="BRZ77" s="24"/>
      <c r="BSA77" s="24"/>
      <c r="BSB77" s="24"/>
      <c r="BSC77" s="24"/>
      <c r="BSD77" s="24"/>
      <c r="BSE77" s="24"/>
      <c r="BSF77" s="24"/>
      <c r="BSG77" s="24"/>
      <c r="BSH77" s="24"/>
      <c r="BSI77" s="24"/>
      <c r="BSJ77" s="24"/>
      <c r="BSK77" s="24"/>
      <c r="BSL77" s="24"/>
      <c r="BSM77" s="24"/>
      <c r="BSN77" s="24"/>
      <c r="BSO77" s="24"/>
      <c r="BSP77" s="24"/>
      <c r="BSQ77" s="24"/>
      <c r="BSR77" s="24"/>
      <c r="BSS77" s="24"/>
      <c r="BST77" s="24"/>
      <c r="BSU77" s="24"/>
      <c r="BSV77" s="24"/>
      <c r="BSW77" s="24"/>
      <c r="BSX77" s="24"/>
      <c r="BSY77" s="24"/>
      <c r="BSZ77" s="24"/>
      <c r="BTA77" s="24"/>
      <c r="BTB77" s="24"/>
      <c r="BTC77" s="24"/>
      <c r="BTD77" s="24"/>
      <c r="BTE77" s="24"/>
      <c r="BTF77" s="24"/>
      <c r="BTG77" s="24"/>
      <c r="BTH77" s="24"/>
      <c r="BTI77" s="24"/>
      <c r="BTJ77" s="24"/>
      <c r="BTK77" s="24"/>
      <c r="BTL77" s="24"/>
      <c r="BTM77" s="24"/>
      <c r="BTN77" s="24"/>
      <c r="BTO77" s="24"/>
      <c r="BTP77" s="24"/>
      <c r="BTQ77" s="24"/>
      <c r="BTR77" s="24"/>
      <c r="BTS77" s="24"/>
      <c r="BTT77" s="24"/>
      <c r="BTU77" s="24"/>
      <c r="BTV77" s="24"/>
      <c r="BTW77" s="24"/>
      <c r="BTX77" s="24"/>
      <c r="BTY77" s="24"/>
      <c r="BTZ77" s="24"/>
      <c r="BUA77" s="24"/>
      <c r="BUB77" s="24"/>
      <c r="BUC77" s="24"/>
      <c r="BUD77" s="24"/>
      <c r="BUE77" s="24"/>
      <c r="BUF77" s="24"/>
      <c r="BUG77" s="24"/>
      <c r="BUH77" s="24"/>
      <c r="BUI77" s="24"/>
      <c r="BUJ77" s="24"/>
      <c r="BUK77" s="24"/>
      <c r="BUL77" s="24"/>
      <c r="BUM77" s="24"/>
      <c r="BUN77" s="24"/>
      <c r="BUO77" s="24"/>
      <c r="BUP77" s="24"/>
      <c r="BUQ77" s="24"/>
      <c r="BUR77" s="24"/>
      <c r="BUS77" s="24"/>
      <c r="BUT77" s="24"/>
      <c r="BUU77" s="24"/>
      <c r="BUV77" s="24"/>
      <c r="BUW77" s="24"/>
      <c r="BUX77" s="24"/>
      <c r="BUY77" s="24"/>
      <c r="BUZ77" s="24"/>
      <c r="BVA77" s="24"/>
      <c r="BVB77" s="24"/>
      <c r="BVC77" s="24"/>
      <c r="BVD77" s="24"/>
      <c r="BVE77" s="24"/>
      <c r="BVF77" s="24"/>
      <c r="BVG77" s="24"/>
      <c r="BVH77" s="24"/>
      <c r="BVI77" s="24"/>
      <c r="BVJ77" s="24"/>
      <c r="BVK77" s="24"/>
      <c r="BVL77" s="24"/>
      <c r="BVM77" s="24"/>
      <c r="BVN77" s="24"/>
      <c r="BVO77" s="24"/>
      <c r="BVP77" s="24"/>
      <c r="BVQ77" s="24"/>
      <c r="BVR77" s="24"/>
      <c r="BVS77" s="24"/>
      <c r="BVT77" s="24"/>
      <c r="BVU77" s="24"/>
      <c r="BVV77" s="24"/>
      <c r="BVW77" s="24"/>
      <c r="BVX77" s="24"/>
      <c r="BVY77" s="24"/>
      <c r="BVZ77" s="24"/>
      <c r="BWA77" s="24"/>
      <c r="BWB77" s="24"/>
      <c r="BWC77" s="24"/>
      <c r="BWD77" s="24"/>
      <c r="BWE77" s="24"/>
      <c r="BWF77" s="24"/>
      <c r="BWG77" s="24"/>
      <c r="BWH77" s="24"/>
      <c r="BWI77" s="24"/>
      <c r="BWJ77" s="24"/>
      <c r="BWK77" s="24"/>
      <c r="BWL77" s="24"/>
      <c r="BWM77" s="24"/>
      <c r="BWN77" s="24"/>
      <c r="BWO77" s="24"/>
      <c r="BWP77" s="24"/>
      <c r="BWQ77" s="24"/>
      <c r="BWR77" s="24"/>
      <c r="BWS77" s="24"/>
      <c r="BWT77" s="24"/>
      <c r="BWU77" s="24"/>
      <c r="BWV77" s="24"/>
      <c r="BWW77" s="24"/>
      <c r="BWX77" s="24"/>
      <c r="BWY77" s="24"/>
      <c r="BWZ77" s="24"/>
      <c r="BXA77" s="24"/>
      <c r="BXB77" s="24"/>
      <c r="BXC77" s="24"/>
      <c r="BXD77" s="24"/>
      <c r="BXE77" s="24"/>
      <c r="BXF77" s="24"/>
      <c r="BXG77" s="24"/>
      <c r="BXH77" s="24"/>
      <c r="BXI77" s="24"/>
      <c r="BXJ77" s="24"/>
      <c r="BXK77" s="24"/>
      <c r="BXL77" s="24"/>
      <c r="BXM77" s="24"/>
      <c r="BXN77" s="24"/>
      <c r="BXO77" s="24"/>
      <c r="BXP77" s="24"/>
      <c r="BXQ77" s="24"/>
      <c r="BXR77" s="24"/>
      <c r="BXS77" s="24"/>
      <c r="BXT77" s="24"/>
      <c r="BXU77" s="24"/>
      <c r="BXV77" s="24"/>
      <c r="BXW77" s="24"/>
      <c r="BXX77" s="24"/>
      <c r="BXY77" s="24"/>
      <c r="BXZ77" s="24"/>
      <c r="BYA77" s="24"/>
      <c r="BYB77" s="24"/>
      <c r="BYC77" s="24"/>
      <c r="BYD77" s="24"/>
      <c r="BYE77" s="24"/>
      <c r="BYF77" s="24"/>
      <c r="BYG77" s="24"/>
      <c r="BYH77" s="24"/>
      <c r="BYI77" s="24"/>
      <c r="BYJ77" s="24"/>
      <c r="BYK77" s="24"/>
      <c r="BYL77" s="24"/>
      <c r="BYM77" s="24"/>
      <c r="BYN77" s="24"/>
      <c r="BYO77" s="24"/>
      <c r="BYP77" s="24"/>
      <c r="BYQ77" s="24"/>
      <c r="BYR77" s="24"/>
      <c r="BYS77" s="24"/>
      <c r="BYT77" s="24"/>
      <c r="BYU77" s="24"/>
      <c r="BYV77" s="24"/>
      <c r="BYW77" s="24"/>
      <c r="BYX77" s="24"/>
      <c r="BYY77" s="24"/>
      <c r="BYZ77" s="24"/>
      <c r="BZA77" s="24"/>
      <c r="BZB77" s="24"/>
      <c r="BZC77" s="24"/>
      <c r="BZD77" s="24"/>
      <c r="BZE77" s="24"/>
      <c r="BZF77" s="24"/>
      <c r="BZG77" s="24"/>
      <c r="BZH77" s="24"/>
      <c r="BZI77" s="24"/>
      <c r="BZJ77" s="24"/>
      <c r="BZK77" s="24"/>
      <c r="BZL77" s="24"/>
      <c r="BZM77" s="24"/>
      <c r="BZN77" s="24"/>
      <c r="BZO77" s="24"/>
      <c r="BZP77" s="24"/>
      <c r="BZQ77" s="24"/>
      <c r="BZR77" s="24"/>
      <c r="BZS77" s="24"/>
      <c r="BZT77" s="24"/>
      <c r="BZU77" s="24"/>
      <c r="BZV77" s="24"/>
      <c r="BZW77" s="24"/>
      <c r="BZX77" s="24"/>
      <c r="BZY77" s="24"/>
      <c r="BZZ77" s="24"/>
      <c r="CAA77" s="24"/>
      <c r="CAB77" s="24"/>
      <c r="CAC77" s="24"/>
      <c r="CAD77" s="24"/>
      <c r="CAE77" s="24"/>
      <c r="CAF77" s="24"/>
      <c r="CAG77" s="24"/>
      <c r="CAH77" s="24"/>
      <c r="CAI77" s="24"/>
      <c r="CAJ77" s="24"/>
      <c r="CAK77" s="24"/>
      <c r="CAL77" s="24"/>
      <c r="CAM77" s="24"/>
      <c r="CAN77" s="24"/>
      <c r="CAO77" s="24"/>
      <c r="CAP77" s="24"/>
      <c r="CAQ77" s="24"/>
      <c r="CAR77" s="24"/>
      <c r="CAS77" s="24"/>
      <c r="CAT77" s="24"/>
      <c r="CAU77" s="24"/>
      <c r="CAV77" s="24"/>
      <c r="CAW77" s="24"/>
      <c r="CAX77" s="24"/>
      <c r="CAY77" s="24"/>
      <c r="CAZ77" s="24"/>
      <c r="CBA77" s="24"/>
      <c r="CBB77" s="24"/>
      <c r="CBC77" s="24"/>
      <c r="CBD77" s="24"/>
      <c r="CBE77" s="24"/>
      <c r="CBF77" s="24"/>
      <c r="CBG77" s="24"/>
      <c r="CBH77" s="24"/>
      <c r="CBI77" s="24"/>
      <c r="CBJ77" s="24"/>
      <c r="CBK77" s="24"/>
      <c r="CBL77" s="24"/>
      <c r="CBM77" s="24"/>
      <c r="CBN77" s="24"/>
      <c r="CBO77" s="24"/>
      <c r="CBP77" s="24"/>
      <c r="CBQ77" s="24"/>
      <c r="CBR77" s="24"/>
      <c r="CBS77" s="24"/>
      <c r="CBT77" s="24"/>
      <c r="CBU77" s="24"/>
      <c r="CBV77" s="24"/>
      <c r="CBW77" s="24"/>
      <c r="CBX77" s="24"/>
      <c r="CBY77" s="24"/>
      <c r="CBZ77" s="24"/>
      <c r="CCA77" s="24"/>
      <c r="CCB77" s="24"/>
      <c r="CCC77" s="24"/>
      <c r="CCD77" s="24"/>
      <c r="CCE77" s="24"/>
      <c r="CCF77" s="24"/>
      <c r="CCG77" s="24"/>
      <c r="CCH77" s="24"/>
      <c r="CCI77" s="24"/>
      <c r="CCJ77" s="24"/>
      <c r="CCK77" s="24"/>
      <c r="CCL77" s="24"/>
      <c r="CCM77" s="24"/>
      <c r="CCN77" s="24"/>
      <c r="CCO77" s="24"/>
      <c r="CCP77" s="24"/>
      <c r="CCQ77" s="24"/>
      <c r="CCR77" s="24"/>
      <c r="CCS77" s="24"/>
      <c r="CCT77" s="24"/>
      <c r="CCU77" s="24"/>
      <c r="CCV77" s="24"/>
      <c r="CCW77" s="24"/>
      <c r="CCX77" s="24"/>
      <c r="CCY77" s="24"/>
      <c r="CCZ77" s="24"/>
      <c r="CDA77" s="24"/>
      <c r="CDB77" s="24"/>
      <c r="CDC77" s="24"/>
      <c r="CDD77" s="24"/>
      <c r="CDE77" s="24"/>
      <c r="CDF77" s="24"/>
      <c r="CDG77" s="24"/>
      <c r="CDH77" s="24"/>
      <c r="CDI77" s="24"/>
      <c r="CDJ77" s="24"/>
      <c r="CDK77" s="24"/>
      <c r="CDL77" s="24"/>
      <c r="CDM77" s="24"/>
      <c r="CDN77" s="24"/>
      <c r="CDO77" s="24"/>
      <c r="CDP77" s="24"/>
      <c r="CDQ77" s="24"/>
      <c r="CDR77" s="24"/>
      <c r="CDS77" s="24"/>
      <c r="CDT77" s="24"/>
      <c r="CDU77" s="24"/>
      <c r="CDV77" s="24"/>
      <c r="CDW77" s="24"/>
      <c r="CDX77" s="24"/>
      <c r="CDY77" s="24"/>
      <c r="CDZ77" s="24"/>
      <c r="CEA77" s="24"/>
      <c r="CEB77" s="24"/>
      <c r="CEC77" s="24"/>
      <c r="CED77" s="24"/>
      <c r="CEE77" s="24"/>
      <c r="CEF77" s="24"/>
      <c r="CEG77" s="24"/>
      <c r="CEH77" s="24"/>
      <c r="CEI77" s="24"/>
      <c r="CEJ77" s="24"/>
      <c r="CEK77" s="24"/>
      <c r="CEL77" s="24"/>
      <c r="CEM77" s="24"/>
      <c r="CEN77" s="24"/>
      <c r="CEO77" s="24"/>
      <c r="CEP77" s="24"/>
      <c r="CEQ77" s="24"/>
      <c r="CER77" s="24"/>
      <c r="CES77" s="24"/>
      <c r="CET77" s="24"/>
      <c r="CEU77" s="24"/>
      <c r="CEV77" s="24"/>
      <c r="CEW77" s="24"/>
      <c r="CEX77" s="24"/>
      <c r="CEY77" s="24"/>
      <c r="CEZ77" s="24"/>
      <c r="CFA77" s="24"/>
      <c r="CFB77" s="24"/>
      <c r="CFC77" s="24"/>
      <c r="CFD77" s="24"/>
      <c r="CFE77" s="24"/>
      <c r="CFF77" s="24"/>
      <c r="CFG77" s="24"/>
      <c r="CFH77" s="24"/>
      <c r="CFI77" s="24"/>
      <c r="CFJ77" s="24"/>
      <c r="CFK77" s="24"/>
      <c r="CFL77" s="24"/>
      <c r="CFM77" s="24"/>
      <c r="CFN77" s="24"/>
      <c r="CFO77" s="24"/>
      <c r="CFP77" s="24"/>
      <c r="CFQ77" s="24"/>
      <c r="CFR77" s="24"/>
      <c r="CFS77" s="24"/>
      <c r="CFT77" s="24"/>
      <c r="CFU77" s="24"/>
      <c r="CFV77" s="24"/>
      <c r="CFW77" s="24"/>
      <c r="CFX77" s="24"/>
      <c r="CFY77" s="24"/>
      <c r="CFZ77" s="24"/>
      <c r="CGA77" s="24"/>
      <c r="CGB77" s="24"/>
      <c r="CGC77" s="24"/>
      <c r="CGD77" s="24"/>
      <c r="CGE77" s="24"/>
      <c r="CGF77" s="24"/>
      <c r="CGG77" s="24"/>
      <c r="CGH77" s="24"/>
      <c r="CGI77" s="24"/>
      <c r="CGJ77" s="24"/>
      <c r="CGK77" s="24"/>
      <c r="CGL77" s="24"/>
      <c r="CGM77" s="24"/>
      <c r="CGN77" s="24"/>
      <c r="CGO77" s="24"/>
      <c r="CGP77" s="24"/>
      <c r="CGQ77" s="24"/>
      <c r="CGR77" s="24"/>
      <c r="CGS77" s="24"/>
      <c r="CGT77" s="24"/>
      <c r="CGU77" s="24"/>
      <c r="CGV77" s="24"/>
      <c r="CGW77" s="24"/>
      <c r="CGX77" s="24"/>
      <c r="CGY77" s="24"/>
      <c r="CGZ77" s="24"/>
      <c r="CHA77" s="24"/>
      <c r="CHB77" s="24"/>
      <c r="CHC77" s="24"/>
      <c r="CHD77" s="24"/>
      <c r="CHE77" s="24"/>
      <c r="CHF77" s="24"/>
      <c r="CHG77" s="24"/>
      <c r="CHH77" s="24"/>
      <c r="CHI77" s="24"/>
      <c r="CHJ77" s="24"/>
      <c r="CHK77" s="24"/>
      <c r="CHL77" s="24"/>
      <c r="CHM77" s="24"/>
      <c r="CHN77" s="24"/>
      <c r="CHO77" s="24"/>
      <c r="CHP77" s="24"/>
      <c r="CHQ77" s="24"/>
      <c r="CHR77" s="24"/>
      <c r="CHS77" s="24"/>
      <c r="CHT77" s="24"/>
      <c r="CHU77" s="24"/>
      <c r="CHV77" s="24"/>
      <c r="CHW77" s="24"/>
      <c r="CHX77" s="24"/>
      <c r="CHY77" s="24"/>
      <c r="CHZ77" s="24"/>
      <c r="CIA77" s="24"/>
      <c r="CIB77" s="24"/>
      <c r="CIC77" s="24"/>
      <c r="CID77" s="24"/>
      <c r="CIE77" s="24"/>
      <c r="CIF77" s="24"/>
      <c r="CIG77" s="24"/>
      <c r="CIH77" s="24"/>
      <c r="CII77" s="24"/>
      <c r="CIJ77" s="24"/>
      <c r="CIK77" s="24"/>
      <c r="CIL77" s="24"/>
      <c r="CIM77" s="24"/>
      <c r="CIN77" s="24"/>
      <c r="CIO77" s="24"/>
      <c r="CIP77" s="24"/>
      <c r="CIQ77" s="24"/>
      <c r="CIR77" s="24"/>
      <c r="CIS77" s="24"/>
      <c r="CIT77" s="24"/>
      <c r="CIU77" s="24"/>
      <c r="CIV77" s="24"/>
      <c r="CIW77" s="24"/>
      <c r="CIX77" s="24"/>
      <c r="CIY77" s="24"/>
      <c r="CIZ77" s="24"/>
      <c r="CJA77" s="24"/>
      <c r="CJB77" s="24"/>
      <c r="CJC77" s="24"/>
      <c r="CJD77" s="24"/>
      <c r="CJE77" s="24"/>
      <c r="CJF77" s="24"/>
      <c r="CJG77" s="24"/>
      <c r="CJH77" s="24"/>
      <c r="CJI77" s="24"/>
      <c r="CJJ77" s="24"/>
      <c r="CJK77" s="24"/>
      <c r="CJL77" s="24"/>
      <c r="CJM77" s="24"/>
      <c r="CJN77" s="24"/>
      <c r="CJO77" s="24"/>
      <c r="CJP77" s="24"/>
      <c r="CJQ77" s="24"/>
      <c r="CJR77" s="24"/>
      <c r="CJS77" s="24"/>
      <c r="CJT77" s="24"/>
      <c r="CJU77" s="24"/>
      <c r="CJV77" s="24"/>
      <c r="CJW77" s="24"/>
      <c r="CJX77" s="24"/>
      <c r="CJY77" s="24"/>
      <c r="CJZ77" s="24"/>
      <c r="CKA77" s="24"/>
      <c r="CKB77" s="24"/>
      <c r="CKC77" s="24"/>
      <c r="CKD77" s="24"/>
      <c r="CKE77" s="24"/>
      <c r="CKF77" s="24"/>
      <c r="CKG77" s="24"/>
      <c r="CKH77" s="24"/>
      <c r="CKI77" s="24"/>
      <c r="CKJ77" s="24"/>
      <c r="CKK77" s="24"/>
      <c r="CKL77" s="24"/>
      <c r="CKM77" s="24"/>
      <c r="CKN77" s="24"/>
      <c r="CKO77" s="24"/>
      <c r="CKP77" s="24"/>
      <c r="CKQ77" s="24"/>
      <c r="CKR77" s="24"/>
      <c r="CKS77" s="24"/>
      <c r="CKT77" s="24"/>
      <c r="CKU77" s="24"/>
      <c r="CKV77" s="24"/>
      <c r="CKW77" s="24"/>
      <c r="CKX77" s="24"/>
      <c r="CKY77" s="24"/>
      <c r="CKZ77" s="24"/>
      <c r="CLA77" s="24"/>
      <c r="CLB77" s="24"/>
      <c r="CLC77" s="24"/>
      <c r="CLD77" s="24"/>
      <c r="CLE77" s="24"/>
      <c r="CLF77" s="24"/>
      <c r="CLG77" s="24"/>
      <c r="CLH77" s="24"/>
      <c r="CLI77" s="24"/>
      <c r="CLJ77" s="24"/>
      <c r="CLK77" s="24"/>
      <c r="CLL77" s="24"/>
      <c r="CLM77" s="24"/>
      <c r="CLN77" s="24"/>
      <c r="CLO77" s="24"/>
      <c r="CLP77" s="24"/>
      <c r="CLQ77" s="24"/>
      <c r="CLR77" s="24"/>
      <c r="CLS77" s="24"/>
      <c r="CLT77" s="24"/>
      <c r="CLU77" s="24"/>
      <c r="CLV77" s="24"/>
      <c r="CLW77" s="24"/>
      <c r="CLX77" s="24"/>
      <c r="CLY77" s="24"/>
      <c r="CLZ77" s="24"/>
      <c r="CMA77" s="24"/>
      <c r="CMB77" s="24"/>
      <c r="CMC77" s="24"/>
      <c r="CMD77" s="24"/>
      <c r="CME77" s="24"/>
      <c r="CMF77" s="24"/>
      <c r="CMG77" s="24"/>
      <c r="CMH77" s="24"/>
      <c r="CMI77" s="24"/>
      <c r="CMJ77" s="24"/>
      <c r="CMK77" s="24"/>
      <c r="CML77" s="24"/>
      <c r="CMM77" s="24"/>
      <c r="CMN77" s="24"/>
      <c r="CMO77" s="24"/>
      <c r="CMP77" s="24"/>
      <c r="CMQ77" s="24"/>
      <c r="CMR77" s="24"/>
      <c r="CMS77" s="24"/>
      <c r="CMT77" s="24"/>
      <c r="CMU77" s="24"/>
      <c r="CMV77" s="24"/>
      <c r="CMW77" s="24"/>
      <c r="CMX77" s="24"/>
      <c r="CMY77" s="24"/>
      <c r="CMZ77" s="24"/>
      <c r="CNA77" s="24"/>
      <c r="CNB77" s="24"/>
      <c r="CNC77" s="24"/>
      <c r="CND77" s="24"/>
      <c r="CNE77" s="24"/>
      <c r="CNF77" s="24"/>
      <c r="CNG77" s="24"/>
      <c r="CNH77" s="24"/>
      <c r="CNI77" s="24"/>
      <c r="CNJ77" s="24"/>
      <c r="CNK77" s="24"/>
      <c r="CNL77" s="24"/>
      <c r="CNM77" s="24"/>
      <c r="CNN77" s="24"/>
      <c r="CNO77" s="24"/>
      <c r="CNP77" s="24"/>
      <c r="CNQ77" s="24"/>
      <c r="CNR77" s="24"/>
      <c r="CNS77" s="24"/>
      <c r="CNT77" s="24"/>
      <c r="CNU77" s="24"/>
      <c r="CNV77" s="24"/>
      <c r="CNW77" s="24"/>
      <c r="CNX77" s="24"/>
      <c r="CNY77" s="24"/>
      <c r="CNZ77" s="24"/>
      <c r="COA77" s="24"/>
      <c r="COB77" s="24"/>
      <c r="COC77" s="24"/>
      <c r="COD77" s="24"/>
      <c r="COE77" s="24"/>
      <c r="COF77" s="24"/>
      <c r="COG77" s="24"/>
      <c r="COH77" s="24"/>
      <c r="COI77" s="24"/>
      <c r="COJ77" s="24"/>
      <c r="COK77" s="24"/>
      <c r="COL77" s="24"/>
      <c r="COM77" s="24"/>
      <c r="CON77" s="24"/>
      <c r="COO77" s="24"/>
      <c r="COP77" s="24"/>
      <c r="COQ77" s="24"/>
      <c r="COR77" s="24"/>
      <c r="COS77" s="24"/>
      <c r="COT77" s="24"/>
      <c r="COU77" s="24"/>
      <c r="COV77" s="24"/>
      <c r="COW77" s="24"/>
      <c r="COX77" s="24"/>
      <c r="COY77" s="24"/>
      <c r="COZ77" s="24"/>
      <c r="CPA77" s="24"/>
      <c r="CPB77" s="24"/>
      <c r="CPC77" s="24"/>
      <c r="CPD77" s="24"/>
      <c r="CPE77" s="24"/>
      <c r="CPF77" s="24"/>
      <c r="CPG77" s="24"/>
      <c r="CPH77" s="24"/>
      <c r="CPI77" s="24"/>
      <c r="CPJ77" s="24"/>
      <c r="CPK77" s="24"/>
      <c r="CPL77" s="24"/>
      <c r="CPM77" s="24"/>
      <c r="CPN77" s="24"/>
      <c r="CPO77" s="24"/>
      <c r="CPP77" s="24"/>
      <c r="CPQ77" s="24"/>
      <c r="CPR77" s="24"/>
      <c r="CPS77" s="24"/>
      <c r="CPT77" s="24"/>
      <c r="CPU77" s="24"/>
      <c r="CPV77" s="24"/>
      <c r="CPW77" s="24"/>
      <c r="CPX77" s="24"/>
      <c r="CPY77" s="24"/>
      <c r="CPZ77" s="24"/>
      <c r="CQA77" s="24"/>
      <c r="CQB77" s="24"/>
      <c r="CQC77" s="24"/>
      <c r="CQD77" s="24"/>
      <c r="CQE77" s="24"/>
      <c r="CQF77" s="24"/>
      <c r="CQG77" s="24"/>
      <c r="CQH77" s="24"/>
      <c r="CQI77" s="24"/>
      <c r="CQJ77" s="24"/>
      <c r="CQK77" s="24"/>
      <c r="CQL77" s="24"/>
      <c r="CQM77" s="24"/>
      <c r="CQN77" s="24"/>
      <c r="CQO77" s="24"/>
      <c r="CQP77" s="24"/>
      <c r="CQQ77" s="24"/>
      <c r="CQR77" s="24"/>
      <c r="CQS77" s="24"/>
      <c r="CQT77" s="24"/>
      <c r="CQU77" s="24"/>
      <c r="CQV77" s="24"/>
      <c r="CQW77" s="24"/>
      <c r="CQX77" s="24"/>
      <c r="CQY77" s="24"/>
      <c r="CQZ77" s="24"/>
      <c r="CRA77" s="24"/>
      <c r="CRB77" s="24"/>
      <c r="CRC77" s="24"/>
      <c r="CRD77" s="24"/>
      <c r="CRE77" s="24"/>
      <c r="CRF77" s="24"/>
      <c r="CRG77" s="24"/>
      <c r="CRH77" s="24"/>
      <c r="CRI77" s="24"/>
      <c r="CRJ77" s="24"/>
      <c r="CRK77" s="24"/>
      <c r="CRL77" s="24"/>
      <c r="CRM77" s="24"/>
      <c r="CRN77" s="24"/>
      <c r="CRO77" s="24"/>
      <c r="CRP77" s="24"/>
      <c r="CRQ77" s="24"/>
      <c r="CRR77" s="24"/>
      <c r="CRS77" s="24"/>
      <c r="CRT77" s="24"/>
      <c r="CRU77" s="24"/>
      <c r="CRV77" s="24"/>
      <c r="CRW77" s="24"/>
      <c r="CRX77" s="24"/>
      <c r="CRY77" s="24"/>
      <c r="CRZ77" s="24"/>
      <c r="CSA77" s="24"/>
      <c r="CSB77" s="24"/>
      <c r="CSC77" s="24"/>
      <c r="CSD77" s="24"/>
      <c r="CSE77" s="24"/>
      <c r="CSF77" s="24"/>
      <c r="CSG77" s="24"/>
      <c r="CSH77" s="24"/>
      <c r="CSI77" s="24"/>
      <c r="CSJ77" s="24"/>
      <c r="CSK77" s="24"/>
      <c r="CSL77" s="24"/>
      <c r="CSM77" s="24"/>
      <c r="CSN77" s="24"/>
      <c r="CSO77" s="24"/>
      <c r="CSP77" s="24"/>
      <c r="CSQ77" s="24"/>
      <c r="CSR77" s="24"/>
      <c r="CSS77" s="24"/>
      <c r="CST77" s="24"/>
      <c r="CSU77" s="24"/>
      <c r="CSV77" s="24"/>
      <c r="CSW77" s="24"/>
      <c r="CSX77" s="24"/>
      <c r="CSY77" s="24"/>
      <c r="CSZ77" s="24"/>
      <c r="CTA77" s="24"/>
      <c r="CTB77" s="24"/>
      <c r="CTC77" s="24"/>
      <c r="CTD77" s="24"/>
      <c r="CTE77" s="24"/>
      <c r="CTF77" s="24"/>
      <c r="CTG77" s="24"/>
      <c r="CTH77" s="24"/>
      <c r="CTI77" s="24"/>
      <c r="CTJ77" s="24"/>
      <c r="CTK77" s="24"/>
      <c r="CTL77" s="24"/>
      <c r="CTM77" s="24"/>
      <c r="CTN77" s="24"/>
      <c r="CTO77" s="24"/>
      <c r="CTP77" s="24"/>
      <c r="CTQ77" s="24"/>
      <c r="CTR77" s="24"/>
      <c r="CTS77" s="24"/>
      <c r="CTT77" s="24"/>
      <c r="CTU77" s="24"/>
      <c r="CTV77" s="24"/>
      <c r="CTW77" s="24"/>
      <c r="CTX77" s="24"/>
      <c r="CTY77" s="24"/>
      <c r="CTZ77" s="24"/>
      <c r="CUA77" s="24"/>
      <c r="CUB77" s="24"/>
      <c r="CUC77" s="24"/>
      <c r="CUD77" s="24"/>
      <c r="CUE77" s="24"/>
      <c r="CUF77" s="24"/>
      <c r="CUG77" s="24"/>
      <c r="CUH77" s="24"/>
      <c r="CUI77" s="24"/>
      <c r="CUJ77" s="24"/>
      <c r="CUK77" s="24"/>
      <c r="CUL77" s="24"/>
      <c r="CUM77" s="24"/>
      <c r="CUN77" s="24"/>
      <c r="CUO77" s="24"/>
      <c r="CUP77" s="24"/>
      <c r="CUQ77" s="24"/>
      <c r="CUR77" s="24"/>
      <c r="CUS77" s="24"/>
      <c r="CUT77" s="24"/>
      <c r="CUU77" s="24"/>
      <c r="CUV77" s="24"/>
      <c r="CUW77" s="24"/>
      <c r="CUX77" s="24"/>
      <c r="CUY77" s="24"/>
      <c r="CUZ77" s="24"/>
      <c r="CVA77" s="24"/>
      <c r="CVB77" s="24"/>
      <c r="CVC77" s="24"/>
      <c r="CVD77" s="24"/>
      <c r="CVE77" s="24"/>
      <c r="CVF77" s="24"/>
      <c r="CVG77" s="24"/>
      <c r="CVH77" s="24"/>
      <c r="CVI77" s="24"/>
      <c r="CVJ77" s="24"/>
      <c r="CVK77" s="24"/>
      <c r="CVL77" s="24"/>
      <c r="CVM77" s="24"/>
      <c r="CVN77" s="24"/>
      <c r="CVO77" s="24"/>
      <c r="CVP77" s="24"/>
      <c r="CVQ77" s="24"/>
      <c r="CVR77" s="24"/>
      <c r="CVS77" s="24"/>
      <c r="CVT77" s="24"/>
      <c r="CVU77" s="24"/>
      <c r="CVV77" s="24"/>
      <c r="CVW77" s="24"/>
      <c r="CVX77" s="24"/>
      <c r="CVY77" s="24"/>
      <c r="CVZ77" s="24"/>
      <c r="CWA77" s="24"/>
      <c r="CWB77" s="24"/>
      <c r="CWC77" s="24"/>
      <c r="CWD77" s="24"/>
      <c r="CWE77" s="24"/>
      <c r="CWF77" s="24"/>
      <c r="CWG77" s="24"/>
      <c r="CWH77" s="24"/>
      <c r="CWI77" s="24"/>
      <c r="CWJ77" s="24"/>
      <c r="CWK77" s="24"/>
      <c r="CWL77" s="24"/>
      <c r="CWM77" s="24"/>
      <c r="CWN77" s="24"/>
      <c r="CWO77" s="24"/>
      <c r="CWP77" s="24"/>
      <c r="CWQ77" s="24"/>
      <c r="CWR77" s="24"/>
      <c r="CWS77" s="24"/>
      <c r="CWT77" s="24"/>
      <c r="CWU77" s="24"/>
      <c r="CWV77" s="24"/>
      <c r="CWW77" s="24"/>
      <c r="CWX77" s="24"/>
      <c r="CWY77" s="24"/>
      <c r="CWZ77" s="24"/>
      <c r="CXA77" s="24"/>
      <c r="CXB77" s="24"/>
      <c r="CXC77" s="24"/>
      <c r="CXD77" s="24"/>
      <c r="CXE77" s="24"/>
      <c r="CXF77" s="24"/>
      <c r="CXG77" s="24"/>
      <c r="CXH77" s="24"/>
      <c r="CXI77" s="24"/>
      <c r="CXJ77" s="24"/>
      <c r="CXK77" s="24"/>
      <c r="CXL77" s="24"/>
      <c r="CXM77" s="24"/>
      <c r="CXN77" s="24"/>
      <c r="CXO77" s="24"/>
      <c r="CXP77" s="24"/>
      <c r="CXQ77" s="24"/>
      <c r="CXR77" s="24"/>
      <c r="CXS77" s="24"/>
      <c r="CXT77" s="24"/>
      <c r="CXU77" s="24"/>
      <c r="CXV77" s="24"/>
      <c r="CXW77" s="24"/>
      <c r="CXX77" s="24"/>
      <c r="CXY77" s="24"/>
      <c r="CXZ77" s="24"/>
      <c r="CYA77" s="24"/>
      <c r="CYB77" s="24"/>
      <c r="CYC77" s="24"/>
      <c r="CYD77" s="24"/>
      <c r="CYE77" s="24"/>
      <c r="CYF77" s="24"/>
      <c r="CYG77" s="24"/>
      <c r="CYH77" s="24"/>
      <c r="CYI77" s="24"/>
      <c r="CYJ77" s="24"/>
      <c r="CYK77" s="24"/>
      <c r="CYL77" s="24"/>
      <c r="CYM77" s="24"/>
      <c r="CYN77" s="24"/>
      <c r="CYO77" s="24"/>
      <c r="CYP77" s="24"/>
      <c r="CYQ77" s="24"/>
      <c r="CYR77" s="24"/>
      <c r="CYS77" s="24"/>
      <c r="CYT77" s="24"/>
      <c r="CYU77" s="24"/>
      <c r="CYV77" s="24"/>
      <c r="CYW77" s="24"/>
      <c r="CYX77" s="24"/>
      <c r="CYY77" s="24"/>
      <c r="CYZ77" s="24"/>
      <c r="CZA77" s="24"/>
      <c r="CZB77" s="24"/>
      <c r="CZC77" s="24"/>
      <c r="CZD77" s="24"/>
      <c r="CZE77" s="24"/>
      <c r="CZF77" s="24"/>
      <c r="CZG77" s="24"/>
      <c r="CZH77" s="24"/>
      <c r="CZI77" s="24"/>
      <c r="CZJ77" s="24"/>
      <c r="CZK77" s="24"/>
      <c r="CZL77" s="24"/>
      <c r="CZM77" s="24"/>
      <c r="CZN77" s="24"/>
      <c r="CZO77" s="24"/>
      <c r="CZP77" s="24"/>
      <c r="CZQ77" s="24"/>
      <c r="CZR77" s="24"/>
      <c r="CZS77" s="24"/>
      <c r="CZT77" s="24"/>
      <c r="CZU77" s="24"/>
      <c r="CZV77" s="24"/>
      <c r="CZW77" s="24"/>
      <c r="CZX77" s="24"/>
      <c r="CZY77" s="24"/>
      <c r="CZZ77" s="24"/>
      <c r="DAA77" s="24"/>
      <c r="DAB77" s="24"/>
      <c r="DAC77" s="24"/>
      <c r="DAD77" s="24"/>
      <c r="DAE77" s="24"/>
      <c r="DAF77" s="24"/>
      <c r="DAG77" s="24"/>
      <c r="DAH77" s="24"/>
      <c r="DAI77" s="24"/>
      <c r="DAJ77" s="24"/>
      <c r="DAK77" s="24"/>
      <c r="DAL77" s="24"/>
      <c r="DAM77" s="24"/>
      <c r="DAN77" s="24"/>
      <c r="DAO77" s="24"/>
      <c r="DAP77" s="24"/>
      <c r="DAQ77" s="24"/>
      <c r="DAR77" s="24"/>
      <c r="DAS77" s="24"/>
      <c r="DAT77" s="24"/>
      <c r="DAU77" s="24"/>
      <c r="DAV77" s="24"/>
      <c r="DAW77" s="24"/>
      <c r="DAX77" s="24"/>
      <c r="DAY77" s="24"/>
      <c r="DAZ77" s="24"/>
      <c r="DBA77" s="24"/>
      <c r="DBB77" s="24"/>
      <c r="DBC77" s="24"/>
      <c r="DBD77" s="24"/>
      <c r="DBE77" s="24"/>
      <c r="DBF77" s="24"/>
      <c r="DBG77" s="24"/>
      <c r="DBH77" s="24"/>
      <c r="DBI77" s="24"/>
      <c r="DBJ77" s="24"/>
      <c r="DBK77" s="24"/>
      <c r="DBL77" s="24"/>
      <c r="DBM77" s="24"/>
      <c r="DBN77" s="24"/>
      <c r="DBO77" s="24"/>
      <c r="DBP77" s="24"/>
      <c r="DBQ77" s="24"/>
      <c r="DBR77" s="24"/>
      <c r="DBS77" s="24"/>
      <c r="DBT77" s="24"/>
      <c r="DBU77" s="24"/>
      <c r="DBV77" s="24"/>
      <c r="DBW77" s="24"/>
      <c r="DBX77" s="24"/>
      <c r="DBY77" s="24"/>
      <c r="DBZ77" s="24"/>
      <c r="DCA77" s="24"/>
      <c r="DCB77" s="24"/>
      <c r="DCC77" s="24"/>
      <c r="DCD77" s="24"/>
      <c r="DCE77" s="24"/>
      <c r="DCF77" s="24"/>
      <c r="DCG77" s="24"/>
      <c r="DCH77" s="24"/>
      <c r="DCI77" s="24"/>
      <c r="DCJ77" s="24"/>
      <c r="DCK77" s="24"/>
      <c r="DCL77" s="24"/>
      <c r="DCM77" s="24"/>
      <c r="DCN77" s="24"/>
      <c r="DCO77" s="24"/>
      <c r="DCP77" s="24"/>
      <c r="DCQ77" s="24"/>
      <c r="DCR77" s="24"/>
      <c r="DCS77" s="24"/>
      <c r="DCT77" s="24"/>
      <c r="DCU77" s="24"/>
      <c r="DCV77" s="24"/>
      <c r="DCW77" s="24"/>
      <c r="DCX77" s="24"/>
      <c r="DCY77" s="24"/>
      <c r="DCZ77" s="24"/>
      <c r="DDA77" s="24"/>
      <c r="DDB77" s="24"/>
      <c r="DDC77" s="24"/>
      <c r="DDD77" s="24"/>
      <c r="DDE77" s="24"/>
      <c r="DDF77" s="24"/>
      <c r="DDG77" s="24"/>
      <c r="DDH77" s="24"/>
      <c r="DDI77" s="24"/>
      <c r="DDJ77" s="24"/>
      <c r="DDK77" s="24"/>
      <c r="DDL77" s="24"/>
      <c r="DDM77" s="24"/>
      <c r="DDN77" s="24"/>
      <c r="DDO77" s="24"/>
      <c r="DDP77" s="24"/>
      <c r="DDQ77" s="24"/>
      <c r="DDR77" s="24"/>
      <c r="DDS77" s="24"/>
      <c r="DDT77" s="24"/>
      <c r="DDU77" s="24"/>
      <c r="DDV77" s="24"/>
      <c r="DDW77" s="24"/>
      <c r="DDX77" s="24"/>
      <c r="DDY77" s="24"/>
      <c r="DDZ77" s="24"/>
      <c r="DEA77" s="24"/>
      <c r="DEB77" s="24"/>
      <c r="DEC77" s="24"/>
      <c r="DED77" s="24"/>
      <c r="DEE77" s="24"/>
      <c r="DEF77" s="24"/>
      <c r="DEG77" s="24"/>
      <c r="DEH77" s="24"/>
      <c r="DEI77" s="24"/>
      <c r="DEJ77" s="24"/>
      <c r="DEK77" s="24"/>
      <c r="DEL77" s="24"/>
      <c r="DEM77" s="24"/>
      <c r="DEN77" s="24"/>
      <c r="DEO77" s="24"/>
      <c r="DEP77" s="24"/>
      <c r="DEQ77" s="24"/>
      <c r="DER77" s="24"/>
      <c r="DES77" s="24"/>
      <c r="DET77" s="24"/>
      <c r="DEU77" s="24"/>
      <c r="DEV77" s="24"/>
      <c r="DEW77" s="24"/>
      <c r="DEX77" s="24"/>
      <c r="DEY77" s="24"/>
      <c r="DEZ77" s="24"/>
      <c r="DFA77" s="24"/>
      <c r="DFB77" s="24"/>
      <c r="DFC77" s="24"/>
      <c r="DFD77" s="24"/>
      <c r="DFE77" s="24"/>
      <c r="DFF77" s="24"/>
      <c r="DFG77" s="24"/>
      <c r="DFH77" s="24"/>
      <c r="DFI77" s="24"/>
      <c r="DFJ77" s="24"/>
      <c r="DFK77" s="24"/>
      <c r="DFL77" s="24"/>
      <c r="DFM77" s="24"/>
      <c r="DFN77" s="24"/>
      <c r="DFO77" s="24"/>
      <c r="DFP77" s="24"/>
      <c r="DFQ77" s="24"/>
      <c r="DFR77" s="24"/>
      <c r="DFS77" s="24"/>
      <c r="DFT77" s="24"/>
      <c r="DFU77" s="24"/>
      <c r="DFV77" s="24"/>
      <c r="DFW77" s="24"/>
      <c r="DFX77" s="24"/>
      <c r="DFY77" s="24"/>
      <c r="DFZ77" s="24"/>
      <c r="DGA77" s="24"/>
      <c r="DGB77" s="24"/>
      <c r="DGC77" s="24"/>
      <c r="DGD77" s="24"/>
      <c r="DGE77" s="24"/>
      <c r="DGF77" s="24"/>
      <c r="DGG77" s="24"/>
      <c r="DGH77" s="24"/>
      <c r="DGI77" s="24"/>
      <c r="DGJ77" s="24"/>
      <c r="DGK77" s="24"/>
      <c r="DGL77" s="24"/>
      <c r="DGM77" s="24"/>
      <c r="DGN77" s="24"/>
      <c r="DGO77" s="24"/>
      <c r="DGP77" s="24"/>
      <c r="DGQ77" s="24"/>
      <c r="DGR77" s="24"/>
      <c r="DGS77" s="24"/>
      <c r="DGT77" s="24"/>
      <c r="DGU77" s="24"/>
      <c r="DGV77" s="24"/>
      <c r="DGW77" s="24"/>
      <c r="DGX77" s="24"/>
      <c r="DGY77" s="24"/>
      <c r="DGZ77" s="24"/>
      <c r="DHA77" s="24"/>
      <c r="DHB77" s="24"/>
      <c r="DHC77" s="24"/>
      <c r="DHD77" s="24"/>
      <c r="DHE77" s="24"/>
      <c r="DHF77" s="24"/>
      <c r="DHG77" s="24"/>
      <c r="DHH77" s="24"/>
      <c r="DHI77" s="24"/>
      <c r="DHJ77" s="24"/>
      <c r="DHK77" s="24"/>
      <c r="DHL77" s="24"/>
      <c r="DHM77" s="24"/>
      <c r="DHN77" s="24"/>
      <c r="DHO77" s="24"/>
      <c r="DHP77" s="24"/>
      <c r="DHQ77" s="24"/>
      <c r="DHR77" s="24"/>
      <c r="DHS77" s="24"/>
      <c r="DHT77" s="24"/>
      <c r="DHU77" s="24"/>
      <c r="DHV77" s="24"/>
      <c r="DHW77" s="24"/>
      <c r="DHX77" s="24"/>
      <c r="DHY77" s="24"/>
      <c r="DHZ77" s="24"/>
      <c r="DIA77" s="24"/>
      <c r="DIB77" s="24"/>
      <c r="DIC77" s="24"/>
      <c r="DID77" s="24"/>
      <c r="DIE77" s="24"/>
      <c r="DIF77" s="24"/>
      <c r="DIG77" s="24"/>
      <c r="DIH77" s="24"/>
      <c r="DII77" s="24"/>
      <c r="DIJ77" s="24"/>
      <c r="DIK77" s="24"/>
      <c r="DIL77" s="24"/>
      <c r="DIM77" s="24"/>
      <c r="DIN77" s="24"/>
      <c r="DIO77" s="24"/>
      <c r="DIP77" s="24"/>
      <c r="DIQ77" s="24"/>
      <c r="DIR77" s="24"/>
      <c r="DIS77" s="24"/>
      <c r="DIT77" s="24"/>
      <c r="DIU77" s="24"/>
      <c r="DIV77" s="24"/>
      <c r="DIW77" s="24"/>
      <c r="DIX77" s="24"/>
      <c r="DIY77" s="24"/>
      <c r="DIZ77" s="24"/>
      <c r="DJA77" s="24"/>
      <c r="DJB77" s="24"/>
      <c r="DJC77" s="24"/>
      <c r="DJD77" s="24"/>
      <c r="DJE77" s="24"/>
      <c r="DJF77" s="24"/>
      <c r="DJG77" s="24"/>
      <c r="DJH77" s="24"/>
      <c r="DJI77" s="24"/>
      <c r="DJJ77" s="24"/>
      <c r="DJK77" s="24"/>
      <c r="DJL77" s="24"/>
      <c r="DJM77" s="24"/>
      <c r="DJN77" s="24"/>
      <c r="DJO77" s="24"/>
      <c r="DJP77" s="24"/>
      <c r="DJQ77" s="24"/>
      <c r="DJR77" s="24"/>
      <c r="DJS77" s="24"/>
      <c r="DJT77" s="24"/>
      <c r="DJU77" s="24"/>
      <c r="DJV77" s="24"/>
      <c r="DJW77" s="24"/>
      <c r="DJX77" s="24"/>
      <c r="DJY77" s="24"/>
      <c r="DJZ77" s="24"/>
      <c r="DKA77" s="24"/>
      <c r="DKB77" s="24"/>
      <c r="DKC77" s="24"/>
      <c r="DKD77" s="24"/>
      <c r="DKE77" s="24"/>
      <c r="DKF77" s="24"/>
      <c r="DKG77" s="24"/>
      <c r="DKH77" s="24"/>
      <c r="DKI77" s="24"/>
      <c r="DKJ77" s="24"/>
      <c r="DKK77" s="24"/>
      <c r="DKL77" s="24"/>
      <c r="DKM77" s="24"/>
      <c r="DKN77" s="24"/>
      <c r="DKO77" s="24"/>
      <c r="DKP77" s="24"/>
      <c r="DKQ77" s="24"/>
      <c r="DKR77" s="24"/>
      <c r="DKS77" s="24"/>
      <c r="DKT77" s="24"/>
      <c r="DKU77" s="24"/>
      <c r="DKV77" s="24"/>
      <c r="DKW77" s="24"/>
      <c r="DKX77" s="24"/>
      <c r="DKY77" s="24"/>
      <c r="DKZ77" s="24"/>
      <c r="DLA77" s="24"/>
      <c r="DLB77" s="24"/>
      <c r="DLC77" s="24"/>
      <c r="DLD77" s="24"/>
      <c r="DLE77" s="24"/>
      <c r="DLF77" s="24"/>
      <c r="DLG77" s="24"/>
      <c r="DLH77" s="24"/>
      <c r="DLI77" s="24"/>
      <c r="DLJ77" s="24"/>
      <c r="DLK77" s="24"/>
      <c r="DLL77" s="24"/>
      <c r="DLM77" s="24"/>
      <c r="DLN77" s="24"/>
      <c r="DLO77" s="24"/>
      <c r="DLP77" s="24"/>
      <c r="DLQ77" s="24"/>
      <c r="DLR77" s="24"/>
      <c r="DLS77" s="24"/>
      <c r="DLT77" s="24"/>
      <c r="DLU77" s="24"/>
      <c r="DLV77" s="24"/>
      <c r="DLW77" s="24"/>
      <c r="DLX77" s="24"/>
      <c r="DLY77" s="24"/>
      <c r="DLZ77" s="24"/>
      <c r="DMA77" s="24"/>
      <c r="DMB77" s="24"/>
      <c r="DMC77" s="24"/>
      <c r="DMD77" s="24"/>
      <c r="DME77" s="24"/>
      <c r="DMF77" s="24"/>
      <c r="DMG77" s="24"/>
      <c r="DMH77" s="24"/>
      <c r="DMI77" s="24"/>
      <c r="DMJ77" s="24"/>
      <c r="DMK77" s="24"/>
      <c r="DML77" s="24"/>
      <c r="DMM77" s="24"/>
      <c r="DMN77" s="24"/>
      <c r="DMO77" s="24"/>
      <c r="DMP77" s="24"/>
      <c r="DMQ77" s="24"/>
      <c r="DMR77" s="24"/>
      <c r="DMS77" s="24"/>
      <c r="DMT77" s="24"/>
      <c r="DMU77" s="24"/>
      <c r="DMV77" s="24"/>
      <c r="DMW77" s="24"/>
      <c r="DMX77" s="24"/>
      <c r="DMY77" s="24"/>
      <c r="DMZ77" s="24"/>
      <c r="DNA77" s="24"/>
      <c r="DNB77" s="24"/>
      <c r="DNC77" s="24"/>
      <c r="DND77" s="24"/>
      <c r="DNE77" s="24"/>
      <c r="DNF77" s="24"/>
      <c r="DNG77" s="24"/>
      <c r="DNH77" s="24"/>
      <c r="DNI77" s="24"/>
      <c r="DNJ77" s="24"/>
      <c r="DNK77" s="24"/>
      <c r="DNL77" s="24"/>
      <c r="DNM77" s="24"/>
      <c r="DNN77" s="24"/>
      <c r="DNO77" s="24"/>
      <c r="DNP77" s="24"/>
      <c r="DNQ77" s="24"/>
      <c r="DNR77" s="24"/>
      <c r="DNS77" s="24"/>
      <c r="DNT77" s="24"/>
      <c r="DNU77" s="24"/>
      <c r="DNV77" s="24"/>
      <c r="DNW77" s="24"/>
      <c r="DNX77" s="24"/>
      <c r="DNY77" s="24"/>
      <c r="DNZ77" s="24"/>
      <c r="DOA77" s="24"/>
      <c r="DOB77" s="24"/>
      <c r="DOC77" s="24"/>
      <c r="DOD77" s="24"/>
      <c r="DOE77" s="24"/>
      <c r="DOF77" s="24"/>
      <c r="DOG77" s="24"/>
      <c r="DOH77" s="24"/>
      <c r="DOI77" s="24"/>
      <c r="DOJ77" s="24"/>
      <c r="DOK77" s="24"/>
      <c r="DOL77" s="24"/>
      <c r="DOM77" s="24"/>
      <c r="DON77" s="24"/>
      <c r="DOO77" s="24"/>
      <c r="DOP77" s="24"/>
      <c r="DOQ77" s="24"/>
      <c r="DOR77" s="24"/>
      <c r="DOS77" s="24"/>
      <c r="DOT77" s="24"/>
      <c r="DOU77" s="24"/>
      <c r="DOV77" s="24"/>
      <c r="DOW77" s="24"/>
      <c r="DOX77" s="24"/>
      <c r="DOY77" s="24"/>
      <c r="DOZ77" s="24"/>
      <c r="DPA77" s="24"/>
      <c r="DPB77" s="24"/>
      <c r="DPC77" s="24"/>
      <c r="DPD77" s="24"/>
      <c r="DPE77" s="24"/>
      <c r="DPF77" s="24"/>
      <c r="DPG77" s="24"/>
      <c r="DPH77" s="24"/>
      <c r="DPI77" s="24"/>
      <c r="DPJ77" s="24"/>
      <c r="DPK77" s="24"/>
      <c r="DPL77" s="24"/>
      <c r="DPM77" s="24"/>
      <c r="DPN77" s="24"/>
      <c r="DPO77" s="24"/>
      <c r="DPP77" s="24"/>
      <c r="DPQ77" s="24"/>
      <c r="DPR77" s="24"/>
      <c r="DPS77" s="24"/>
      <c r="DPT77" s="24"/>
      <c r="DPU77" s="24"/>
      <c r="DPV77" s="24"/>
      <c r="DPW77" s="24"/>
      <c r="DPX77" s="24"/>
      <c r="DPY77" s="24"/>
      <c r="DPZ77" s="24"/>
      <c r="DQA77" s="24"/>
      <c r="DQB77" s="24"/>
      <c r="DQC77" s="24"/>
      <c r="DQD77" s="24"/>
      <c r="DQE77" s="24"/>
      <c r="DQF77" s="24"/>
      <c r="DQG77" s="24"/>
      <c r="DQH77" s="24"/>
      <c r="DQI77" s="24"/>
      <c r="DQJ77" s="24"/>
      <c r="DQK77" s="24"/>
      <c r="DQL77" s="24"/>
      <c r="DQM77" s="24"/>
      <c r="DQN77" s="24"/>
      <c r="DQO77" s="24"/>
      <c r="DQP77" s="24"/>
      <c r="DQQ77" s="24"/>
      <c r="DQR77" s="24"/>
      <c r="DQS77" s="24"/>
      <c r="DQT77" s="24"/>
      <c r="DQU77" s="24"/>
      <c r="DQV77" s="24"/>
      <c r="DQW77" s="24"/>
      <c r="DQX77" s="24"/>
      <c r="DQY77" s="24"/>
      <c r="DQZ77" s="24"/>
      <c r="DRA77" s="24"/>
      <c r="DRB77" s="24"/>
      <c r="DRC77" s="24"/>
      <c r="DRD77" s="24"/>
      <c r="DRE77" s="24"/>
      <c r="DRF77" s="24"/>
      <c r="DRG77" s="24"/>
      <c r="DRH77" s="24"/>
      <c r="DRI77" s="24"/>
      <c r="DRJ77" s="24"/>
      <c r="DRK77" s="24"/>
      <c r="DRL77" s="24"/>
      <c r="DRM77" s="24"/>
      <c r="DRN77" s="24"/>
      <c r="DRO77" s="24"/>
      <c r="DRP77" s="24"/>
      <c r="DRQ77" s="24"/>
      <c r="DRR77" s="24"/>
      <c r="DRS77" s="24"/>
      <c r="DRT77" s="24"/>
      <c r="DRU77" s="24"/>
      <c r="DRV77" s="24"/>
      <c r="DRW77" s="24"/>
      <c r="DRX77" s="24"/>
      <c r="DRY77" s="24"/>
      <c r="DRZ77" s="24"/>
      <c r="DSA77" s="24"/>
      <c r="DSB77" s="24"/>
      <c r="DSC77" s="24"/>
      <c r="DSD77" s="24"/>
      <c r="DSE77" s="24"/>
      <c r="DSF77" s="24"/>
      <c r="DSG77" s="24"/>
      <c r="DSH77" s="24"/>
      <c r="DSI77" s="24"/>
      <c r="DSJ77" s="24"/>
      <c r="DSK77" s="24"/>
      <c r="DSL77" s="24"/>
      <c r="DSM77" s="24"/>
      <c r="DSN77" s="24"/>
      <c r="DSO77" s="24"/>
      <c r="DSP77" s="24"/>
      <c r="DSQ77" s="24"/>
      <c r="DSR77" s="24"/>
      <c r="DSS77" s="24"/>
      <c r="DST77" s="24"/>
      <c r="DSU77" s="24"/>
      <c r="DSV77" s="24"/>
      <c r="DSW77" s="24"/>
      <c r="DSX77" s="24"/>
      <c r="DSY77" s="24"/>
      <c r="DSZ77" s="24"/>
      <c r="DTA77" s="24"/>
      <c r="DTB77" s="24"/>
      <c r="DTC77" s="24"/>
      <c r="DTD77" s="24"/>
      <c r="DTE77" s="24"/>
      <c r="DTF77" s="24"/>
      <c r="DTG77" s="24"/>
      <c r="DTH77" s="24"/>
      <c r="DTI77" s="24"/>
      <c r="DTJ77" s="24"/>
      <c r="DTK77" s="24"/>
      <c r="DTL77" s="24"/>
      <c r="DTM77" s="24"/>
      <c r="DTN77" s="24"/>
      <c r="DTO77" s="24"/>
      <c r="DTP77" s="24"/>
      <c r="DTQ77" s="24"/>
      <c r="DTR77" s="24"/>
      <c r="DTS77" s="24"/>
      <c r="DTT77" s="24"/>
      <c r="DTU77" s="24"/>
      <c r="DTV77" s="24"/>
      <c r="DTW77" s="24"/>
      <c r="DTX77" s="24"/>
      <c r="DTY77" s="24"/>
      <c r="DTZ77" s="24"/>
      <c r="DUA77" s="24"/>
      <c r="DUB77" s="24"/>
      <c r="DUC77" s="24"/>
      <c r="DUD77" s="24"/>
      <c r="DUE77" s="24"/>
      <c r="DUF77" s="24"/>
      <c r="DUG77" s="24"/>
      <c r="DUH77" s="24"/>
      <c r="DUI77" s="24"/>
      <c r="DUJ77" s="24"/>
      <c r="DUK77" s="24"/>
      <c r="DUL77" s="24"/>
      <c r="DUM77" s="24"/>
      <c r="DUN77" s="24"/>
      <c r="DUO77" s="24"/>
      <c r="DUP77" s="24"/>
      <c r="DUQ77" s="24"/>
      <c r="DUR77" s="24"/>
      <c r="DUS77" s="24"/>
      <c r="DUT77" s="24"/>
      <c r="DUU77" s="24"/>
      <c r="DUV77" s="24"/>
      <c r="DUW77" s="24"/>
      <c r="DUX77" s="24"/>
      <c r="DUY77" s="24"/>
      <c r="DUZ77" s="24"/>
      <c r="DVA77" s="24"/>
      <c r="DVB77" s="24"/>
      <c r="DVC77" s="24"/>
      <c r="DVD77" s="24"/>
      <c r="DVE77" s="24"/>
      <c r="DVF77" s="24"/>
      <c r="DVG77" s="24"/>
      <c r="DVH77" s="24"/>
      <c r="DVI77" s="24"/>
      <c r="DVJ77" s="24"/>
      <c r="DVK77" s="24"/>
      <c r="DVL77" s="24"/>
      <c r="DVM77" s="24"/>
      <c r="DVN77" s="24"/>
      <c r="DVO77" s="24"/>
      <c r="DVP77" s="24"/>
      <c r="DVQ77" s="24"/>
      <c r="DVR77" s="24"/>
      <c r="DVS77" s="24"/>
      <c r="DVT77" s="24"/>
      <c r="DVU77" s="24"/>
      <c r="DVV77" s="24"/>
      <c r="DVW77" s="24"/>
      <c r="DVX77" s="24"/>
      <c r="DVY77" s="24"/>
      <c r="DVZ77" s="24"/>
      <c r="DWA77" s="24"/>
      <c r="DWB77" s="24"/>
      <c r="DWC77" s="24"/>
      <c r="DWD77" s="24"/>
      <c r="DWE77" s="24"/>
      <c r="DWF77" s="24"/>
      <c r="DWG77" s="24"/>
      <c r="DWH77" s="24"/>
      <c r="DWI77" s="24"/>
      <c r="DWJ77" s="24"/>
      <c r="DWK77" s="24"/>
      <c r="DWL77" s="24"/>
      <c r="DWM77" s="24"/>
      <c r="DWN77" s="24"/>
      <c r="DWO77" s="24"/>
      <c r="DWP77" s="24"/>
      <c r="DWQ77" s="24"/>
      <c r="DWR77" s="24"/>
      <c r="DWS77" s="24"/>
      <c r="DWT77" s="24"/>
      <c r="DWU77" s="24"/>
      <c r="DWV77" s="24"/>
      <c r="DWW77" s="24"/>
      <c r="DWX77" s="24"/>
      <c r="DWY77" s="24"/>
      <c r="DWZ77" s="24"/>
      <c r="DXA77" s="24"/>
      <c r="DXB77" s="24"/>
      <c r="DXC77" s="24"/>
      <c r="DXD77" s="24"/>
      <c r="DXE77" s="24"/>
      <c r="DXF77" s="24"/>
      <c r="DXG77" s="24"/>
      <c r="DXH77" s="24"/>
      <c r="DXI77" s="24"/>
      <c r="DXJ77" s="24"/>
      <c r="DXK77" s="24"/>
      <c r="DXL77" s="24"/>
      <c r="DXM77" s="24"/>
      <c r="DXN77" s="24"/>
      <c r="DXO77" s="24"/>
      <c r="DXP77" s="24"/>
      <c r="DXQ77" s="24"/>
      <c r="DXR77" s="24"/>
      <c r="DXS77" s="24"/>
      <c r="DXT77" s="24"/>
      <c r="DXU77" s="24"/>
      <c r="DXV77" s="24"/>
      <c r="DXW77" s="24"/>
      <c r="DXX77" s="24"/>
      <c r="DXY77" s="24"/>
      <c r="DXZ77" s="24"/>
      <c r="DYA77" s="24"/>
      <c r="DYB77" s="24"/>
      <c r="DYC77" s="24"/>
      <c r="DYD77" s="24"/>
      <c r="DYE77" s="24"/>
      <c r="DYF77" s="24"/>
      <c r="DYG77" s="24"/>
      <c r="DYH77" s="24"/>
      <c r="DYI77" s="24"/>
      <c r="DYJ77" s="24"/>
      <c r="DYK77" s="24"/>
      <c r="DYL77" s="24"/>
      <c r="DYM77" s="24"/>
      <c r="DYN77" s="24"/>
      <c r="DYO77" s="24"/>
      <c r="DYP77" s="24"/>
      <c r="DYQ77" s="24"/>
      <c r="DYR77" s="24"/>
      <c r="DYS77" s="24"/>
      <c r="DYT77" s="24"/>
      <c r="DYU77" s="24"/>
      <c r="DYV77" s="24"/>
      <c r="DYW77" s="24"/>
      <c r="DYX77" s="24"/>
      <c r="DYY77" s="24"/>
      <c r="DYZ77" s="24"/>
      <c r="DZA77" s="24"/>
      <c r="DZB77" s="24"/>
      <c r="DZC77" s="24"/>
      <c r="DZD77" s="24"/>
      <c r="DZE77" s="24"/>
      <c r="DZF77" s="24"/>
      <c r="DZG77" s="24"/>
      <c r="DZH77" s="24"/>
      <c r="DZI77" s="24"/>
      <c r="DZJ77" s="24"/>
      <c r="DZK77" s="24"/>
      <c r="DZL77" s="24"/>
      <c r="DZM77" s="24"/>
      <c r="DZN77" s="24"/>
      <c r="DZO77" s="24"/>
      <c r="DZP77" s="24"/>
      <c r="DZQ77" s="24"/>
      <c r="DZR77" s="24"/>
      <c r="DZS77" s="24"/>
      <c r="DZT77" s="24"/>
      <c r="DZU77" s="24"/>
      <c r="DZV77" s="24"/>
      <c r="DZW77" s="24"/>
      <c r="DZX77" s="24"/>
      <c r="DZY77" s="24"/>
      <c r="DZZ77" s="24"/>
      <c r="EAA77" s="24"/>
      <c r="EAB77" s="24"/>
      <c r="EAC77" s="24"/>
      <c r="EAD77" s="24"/>
      <c r="EAE77" s="24"/>
      <c r="EAF77" s="24"/>
      <c r="EAG77" s="24"/>
      <c r="EAH77" s="24"/>
      <c r="EAI77" s="24"/>
      <c r="EAJ77" s="24"/>
      <c r="EAK77" s="24"/>
      <c r="EAL77" s="24"/>
      <c r="EAM77" s="24"/>
      <c r="EAN77" s="24"/>
      <c r="EAO77" s="24"/>
      <c r="EAP77" s="24"/>
      <c r="EAQ77" s="24"/>
      <c r="EAR77" s="24"/>
      <c r="EAS77" s="24"/>
      <c r="EAT77" s="24"/>
      <c r="EAU77" s="24"/>
      <c r="EAV77" s="24"/>
      <c r="EAW77" s="24"/>
      <c r="EAX77" s="24"/>
      <c r="EAY77" s="24"/>
      <c r="EAZ77" s="24"/>
      <c r="EBA77" s="24"/>
      <c r="EBB77" s="24"/>
      <c r="EBC77" s="24"/>
      <c r="EBD77" s="24"/>
      <c r="EBE77" s="24"/>
      <c r="EBF77" s="24"/>
      <c r="EBG77" s="24"/>
      <c r="EBH77" s="24"/>
      <c r="EBI77" s="24"/>
      <c r="EBJ77" s="24"/>
      <c r="EBK77" s="24"/>
      <c r="EBL77" s="24"/>
      <c r="EBM77" s="24"/>
      <c r="EBN77" s="24"/>
      <c r="EBO77" s="24"/>
      <c r="EBP77" s="24"/>
      <c r="EBQ77" s="24"/>
      <c r="EBR77" s="24"/>
      <c r="EBS77" s="24"/>
      <c r="EBT77" s="24"/>
      <c r="EBU77" s="24"/>
      <c r="EBV77" s="24"/>
      <c r="EBW77" s="24"/>
      <c r="EBX77" s="24"/>
      <c r="EBY77" s="24"/>
      <c r="EBZ77" s="24"/>
      <c r="ECA77" s="24"/>
      <c r="ECB77" s="24"/>
      <c r="ECC77" s="24"/>
      <c r="ECD77" s="24"/>
      <c r="ECE77" s="24"/>
      <c r="ECF77" s="24"/>
      <c r="ECG77" s="24"/>
      <c r="ECH77" s="24"/>
      <c r="ECI77" s="24"/>
      <c r="ECJ77" s="24"/>
      <c r="ECK77" s="24"/>
      <c r="ECL77" s="24"/>
      <c r="ECM77" s="24"/>
      <c r="ECN77" s="24"/>
      <c r="ECO77" s="24"/>
      <c r="ECP77" s="24"/>
      <c r="ECQ77" s="24"/>
      <c r="ECR77" s="24"/>
      <c r="ECS77" s="24"/>
      <c r="ECT77" s="24"/>
      <c r="ECU77" s="24"/>
      <c r="ECV77" s="24"/>
      <c r="ECW77" s="24"/>
      <c r="ECX77" s="24"/>
      <c r="ECY77" s="24"/>
      <c r="ECZ77" s="24"/>
      <c r="EDA77" s="24"/>
      <c r="EDB77" s="24"/>
      <c r="EDC77" s="24"/>
      <c r="EDD77" s="24"/>
      <c r="EDE77" s="24"/>
      <c r="EDF77" s="24"/>
      <c r="EDG77" s="24"/>
      <c r="EDH77" s="24"/>
      <c r="EDI77" s="24"/>
      <c r="EDJ77" s="24"/>
      <c r="EDK77" s="24"/>
      <c r="EDL77" s="24"/>
      <c r="EDM77" s="24"/>
      <c r="EDN77" s="24"/>
      <c r="EDO77" s="24"/>
      <c r="EDP77" s="24"/>
      <c r="EDQ77" s="24"/>
      <c r="EDR77" s="24"/>
      <c r="EDS77" s="24"/>
      <c r="EDT77" s="24"/>
      <c r="EDU77" s="24"/>
      <c r="EDV77" s="24"/>
      <c r="EDW77" s="24"/>
      <c r="EDX77" s="24"/>
      <c r="EDY77" s="24"/>
      <c r="EDZ77" s="24"/>
      <c r="EEA77" s="24"/>
      <c r="EEB77" s="24"/>
      <c r="EEC77" s="24"/>
      <c r="EED77" s="24"/>
      <c r="EEE77" s="24"/>
      <c r="EEF77" s="24"/>
      <c r="EEG77" s="24"/>
      <c r="EEH77" s="24"/>
      <c r="EEI77" s="24"/>
      <c r="EEJ77" s="24"/>
      <c r="EEK77" s="24"/>
      <c r="EEL77" s="24"/>
      <c r="EEM77" s="24"/>
      <c r="EEN77" s="24"/>
      <c r="EEO77" s="24"/>
      <c r="EEP77" s="24"/>
      <c r="EEQ77" s="24"/>
      <c r="EER77" s="24"/>
      <c r="EES77" s="24"/>
      <c r="EET77" s="24"/>
      <c r="EEU77" s="24"/>
      <c r="EEV77" s="24"/>
      <c r="EEW77" s="24"/>
      <c r="EEX77" s="24"/>
      <c r="EEY77" s="24"/>
      <c r="EEZ77" s="24"/>
      <c r="EFA77" s="24"/>
      <c r="EFB77" s="24"/>
      <c r="EFC77" s="24"/>
      <c r="EFD77" s="24"/>
      <c r="EFE77" s="24"/>
      <c r="EFF77" s="24"/>
    </row>
    <row r="78" spans="2:3542" ht="54.6" customHeight="1" x14ac:dyDescent="0.3">
      <c r="B78" s="533" t="s">
        <v>213</v>
      </c>
      <c r="C78" s="578" t="s">
        <v>252</v>
      </c>
      <c r="D78" s="579"/>
      <c r="E78" s="578" t="s">
        <v>243</v>
      </c>
      <c r="F78" s="579"/>
      <c r="G78" s="48" t="s">
        <v>253</v>
      </c>
    </row>
    <row r="79" spans="2:3542" ht="14.45" customHeight="1" x14ac:dyDescent="0.3">
      <c r="B79" s="546" t="s">
        <v>229</v>
      </c>
      <c r="C79" s="616">
        <f>SUM(C80:D81)</f>
        <v>1433437.1409963749</v>
      </c>
      <c r="D79" s="617"/>
      <c r="E79" s="616">
        <f>SUM(E80:F81)</f>
        <v>428889449.23196745</v>
      </c>
      <c r="F79" s="617"/>
      <c r="G79" s="531">
        <f>IFERROR(E79/C79,"-")</f>
        <v>299.20352763696951</v>
      </c>
    </row>
    <row r="80" spans="2:3542" ht="14.45" customHeight="1" x14ac:dyDescent="0.3">
      <c r="B80" s="544" t="s">
        <v>230</v>
      </c>
      <c r="C80" s="618">
        <v>360256.37086551526</v>
      </c>
      <c r="D80" s="619"/>
      <c r="E80" s="618">
        <v>141058949.82858846</v>
      </c>
      <c r="F80" s="619"/>
      <c r="G80" s="521">
        <f>IFERROR(E80/C80,"-")</f>
        <v>391.55157614477321</v>
      </c>
    </row>
    <row r="81" spans="2:3542" ht="14.45" customHeight="1" x14ac:dyDescent="0.3">
      <c r="B81" s="544" t="s">
        <v>231</v>
      </c>
      <c r="C81" s="618">
        <v>1073180.7701308597</v>
      </c>
      <c r="D81" s="619"/>
      <c r="E81" s="618">
        <v>287830499.40337902</v>
      </c>
      <c r="F81" s="619"/>
      <c r="G81" s="521">
        <f t="shared" ref="G81:G84" si="13">IFERROR(E81/C81,"-")</f>
        <v>268.20318385716325</v>
      </c>
    </row>
    <row r="82" spans="2:3542" ht="14.45" customHeight="1" x14ac:dyDescent="0.3">
      <c r="B82" s="511" t="s">
        <v>232</v>
      </c>
      <c r="C82" s="620">
        <v>17685.922087473595</v>
      </c>
      <c r="D82" s="621"/>
      <c r="E82" s="620">
        <v>5998871.6390131423</v>
      </c>
      <c r="F82" s="621"/>
      <c r="G82" s="531">
        <f t="shared" si="13"/>
        <v>339.18907984232061</v>
      </c>
    </row>
    <row r="83" spans="2:3542" ht="14.45" customHeight="1" x14ac:dyDescent="0.3">
      <c r="B83" s="511" t="s">
        <v>228</v>
      </c>
      <c r="C83" s="620">
        <v>27895.356916151326</v>
      </c>
      <c r="D83" s="621"/>
      <c r="E83" s="620">
        <v>4496306.7277967259</v>
      </c>
      <c r="F83" s="621"/>
      <c r="G83" s="531">
        <f t="shared" si="13"/>
        <v>161.18477140521469</v>
      </c>
    </row>
    <row r="84" spans="2:3542" ht="14.45" customHeight="1" x14ac:dyDescent="0.3">
      <c r="B84" s="543" t="s">
        <v>233</v>
      </c>
      <c r="C84" s="622">
        <f>C79+C82+C83</f>
        <v>1479018.4199999997</v>
      </c>
      <c r="D84" s="623"/>
      <c r="E84" s="622">
        <f>E79+E82+E83</f>
        <v>439384627.59877735</v>
      </c>
      <c r="F84" s="623"/>
      <c r="G84" s="540">
        <f t="shared" si="13"/>
        <v>297.0785364517485</v>
      </c>
    </row>
    <row r="85" spans="2:3542" s="526" customFormat="1" ht="17.25" customHeight="1" x14ac:dyDescent="0.3">
      <c r="B85" s="611" t="s">
        <v>254</v>
      </c>
      <c r="C85" s="611"/>
      <c r="D85" s="611"/>
      <c r="E85" s="611"/>
      <c r="F85" s="611"/>
      <c r="G85" s="611"/>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c r="LX85" s="24"/>
      <c r="LY85" s="24"/>
      <c r="LZ85" s="24"/>
      <c r="MA85" s="24"/>
      <c r="MB85" s="24"/>
      <c r="MC85" s="24"/>
      <c r="MD85" s="24"/>
      <c r="ME85" s="24"/>
      <c r="MF85" s="24"/>
      <c r="MG85" s="24"/>
      <c r="MH85" s="24"/>
      <c r="MI85" s="24"/>
      <c r="MJ85" s="24"/>
      <c r="MK85" s="24"/>
      <c r="ML85" s="24"/>
      <c r="MM85" s="24"/>
      <c r="MN85" s="24"/>
      <c r="MO85" s="24"/>
      <c r="MP85" s="24"/>
      <c r="MQ85" s="24"/>
      <c r="MR85" s="24"/>
      <c r="MS85" s="24"/>
      <c r="MT85" s="24"/>
      <c r="MU85" s="24"/>
      <c r="MV85" s="24"/>
      <c r="MW85" s="24"/>
      <c r="MX85" s="24"/>
      <c r="MY85" s="24"/>
      <c r="MZ85" s="24"/>
      <c r="NA85" s="24"/>
      <c r="NB85" s="24"/>
      <c r="NC85" s="24"/>
      <c r="ND85" s="24"/>
      <c r="NE85" s="24"/>
      <c r="NF85" s="24"/>
      <c r="NG85" s="24"/>
      <c r="NH85" s="24"/>
      <c r="NI85" s="24"/>
      <c r="NJ85" s="24"/>
      <c r="NK85" s="24"/>
      <c r="NL85" s="24"/>
      <c r="NM85" s="24"/>
      <c r="NN85" s="24"/>
      <c r="NO85" s="24"/>
      <c r="NP85" s="24"/>
      <c r="NQ85" s="24"/>
      <c r="NR85" s="24"/>
      <c r="NS85" s="24"/>
      <c r="NT85" s="24"/>
      <c r="NU85" s="24"/>
      <c r="NV85" s="24"/>
      <c r="NW85" s="24"/>
      <c r="NX85" s="24"/>
      <c r="NY85" s="24"/>
      <c r="NZ85" s="24"/>
      <c r="OA85" s="24"/>
      <c r="OB85" s="24"/>
      <c r="OC85" s="24"/>
      <c r="OD85" s="24"/>
      <c r="OE85" s="24"/>
      <c r="OF85" s="24"/>
      <c r="OG85" s="24"/>
      <c r="OH85" s="24"/>
      <c r="OI85" s="24"/>
      <c r="OJ85" s="24"/>
      <c r="OK85" s="24"/>
      <c r="OL85" s="24"/>
      <c r="OM85" s="24"/>
      <c r="ON85" s="24"/>
      <c r="OO85" s="24"/>
      <c r="OP85" s="24"/>
      <c r="OQ85" s="24"/>
      <c r="OR85" s="24"/>
      <c r="OS85" s="24"/>
      <c r="OT85" s="24"/>
      <c r="OU85" s="24"/>
      <c r="OV85" s="24"/>
      <c r="OW85" s="24"/>
      <c r="OX85" s="24"/>
      <c r="OY85" s="24"/>
      <c r="OZ85" s="24"/>
      <c r="PA85" s="24"/>
      <c r="PB85" s="24"/>
      <c r="PC85" s="24"/>
      <c r="PD85" s="24"/>
      <c r="PE85" s="24"/>
      <c r="PF85" s="24"/>
      <c r="PG85" s="24"/>
      <c r="PH85" s="24"/>
      <c r="PI85" s="24"/>
      <c r="PJ85" s="24"/>
      <c r="PK85" s="24"/>
      <c r="PL85" s="24"/>
      <c r="PM85" s="24"/>
      <c r="PN85" s="24"/>
      <c r="PO85" s="24"/>
      <c r="PP85" s="24"/>
      <c r="PQ85" s="24"/>
      <c r="PR85" s="24"/>
      <c r="PS85" s="24"/>
      <c r="PT85" s="24"/>
      <c r="PU85" s="24"/>
      <c r="PV85" s="24"/>
      <c r="PW85" s="24"/>
      <c r="PX85" s="24"/>
      <c r="PY85" s="24"/>
      <c r="PZ85" s="24"/>
      <c r="QA85" s="24"/>
      <c r="QB85" s="24"/>
      <c r="QC85" s="24"/>
      <c r="QD85" s="24"/>
      <c r="QE85" s="24"/>
      <c r="QF85" s="24"/>
      <c r="QG85" s="24"/>
      <c r="QH85" s="24"/>
      <c r="QI85" s="24"/>
      <c r="QJ85" s="24"/>
      <c r="QK85" s="24"/>
      <c r="QL85" s="24"/>
      <c r="QM85" s="24"/>
      <c r="QN85" s="24"/>
      <c r="QO85" s="24"/>
      <c r="QP85" s="24"/>
      <c r="QQ85" s="24"/>
      <c r="QR85" s="24"/>
      <c r="QS85" s="24"/>
      <c r="QT85" s="24"/>
      <c r="QU85" s="24"/>
      <c r="QV85" s="24"/>
      <c r="QW85" s="24"/>
      <c r="QX85" s="24"/>
      <c r="QY85" s="24"/>
      <c r="QZ85" s="24"/>
      <c r="RA85" s="24"/>
      <c r="RB85" s="24"/>
      <c r="RC85" s="24"/>
      <c r="RD85" s="24"/>
      <c r="RE85" s="24"/>
      <c r="RF85" s="24"/>
      <c r="RG85" s="24"/>
      <c r="RH85" s="24"/>
      <c r="RI85" s="24"/>
      <c r="RJ85" s="24"/>
      <c r="RK85" s="24"/>
      <c r="RL85" s="24"/>
      <c r="RM85" s="24"/>
      <c r="RN85" s="24"/>
      <c r="RO85" s="24"/>
      <c r="RP85" s="24"/>
      <c r="RQ85" s="24"/>
      <c r="RR85" s="24"/>
      <c r="RS85" s="24"/>
      <c r="RT85" s="24"/>
      <c r="RU85" s="24"/>
      <c r="RV85" s="24"/>
      <c r="RW85" s="24"/>
      <c r="RX85" s="24"/>
      <c r="RY85" s="24"/>
      <c r="RZ85" s="24"/>
      <c r="SA85" s="24"/>
      <c r="SB85" s="24"/>
      <c r="SC85" s="24"/>
      <c r="SD85" s="24"/>
      <c r="SE85" s="24"/>
      <c r="SF85" s="24"/>
      <c r="SG85" s="24"/>
      <c r="SH85" s="24"/>
      <c r="SI85" s="24"/>
      <c r="SJ85" s="24"/>
      <c r="SK85" s="24"/>
      <c r="SL85" s="24"/>
      <c r="SM85" s="24"/>
      <c r="SN85" s="24"/>
      <c r="SO85" s="24"/>
      <c r="SP85" s="24"/>
      <c r="SQ85" s="24"/>
      <c r="SR85" s="24"/>
      <c r="SS85" s="24"/>
      <c r="ST85" s="24"/>
      <c r="SU85" s="24"/>
      <c r="SV85" s="24"/>
      <c r="SW85" s="24"/>
      <c r="SX85" s="24"/>
      <c r="SY85" s="24"/>
      <c r="SZ85" s="24"/>
      <c r="TA85" s="24"/>
      <c r="TB85" s="24"/>
      <c r="TC85" s="24"/>
      <c r="TD85" s="24"/>
      <c r="TE85" s="24"/>
      <c r="TF85" s="24"/>
      <c r="TG85" s="24"/>
      <c r="TH85" s="24"/>
      <c r="TI85" s="24"/>
      <c r="TJ85" s="24"/>
      <c r="TK85" s="24"/>
      <c r="TL85" s="24"/>
      <c r="TM85" s="24"/>
      <c r="TN85" s="24"/>
      <c r="TO85" s="24"/>
      <c r="TP85" s="24"/>
      <c r="TQ85" s="24"/>
      <c r="TR85" s="24"/>
      <c r="TS85" s="24"/>
      <c r="TT85" s="24"/>
      <c r="TU85" s="24"/>
      <c r="TV85" s="24"/>
      <c r="TW85" s="24"/>
      <c r="TX85" s="24"/>
      <c r="TY85" s="24"/>
      <c r="TZ85" s="24"/>
      <c r="UA85" s="24"/>
      <c r="UB85" s="24"/>
      <c r="UC85" s="24"/>
      <c r="UD85" s="24"/>
      <c r="UE85" s="24"/>
      <c r="UF85" s="24"/>
      <c r="UG85" s="24"/>
      <c r="UH85" s="24"/>
      <c r="UI85" s="24"/>
      <c r="UJ85" s="24"/>
      <c r="UK85" s="24"/>
      <c r="UL85" s="24"/>
      <c r="UM85" s="24"/>
      <c r="UN85" s="24"/>
      <c r="UO85" s="24"/>
      <c r="UP85" s="24"/>
      <c r="UQ85" s="24"/>
      <c r="UR85" s="24"/>
      <c r="US85" s="24"/>
      <c r="UT85" s="24"/>
      <c r="UU85" s="24"/>
      <c r="UV85" s="24"/>
      <c r="UW85" s="24"/>
      <c r="UX85" s="24"/>
      <c r="UY85" s="24"/>
      <c r="UZ85" s="24"/>
      <c r="VA85" s="24"/>
      <c r="VB85" s="24"/>
      <c r="VC85" s="24"/>
      <c r="VD85" s="24"/>
      <c r="VE85" s="24"/>
      <c r="VF85" s="24"/>
      <c r="VG85" s="24"/>
      <c r="VH85" s="24"/>
      <c r="VI85" s="24"/>
      <c r="VJ85" s="24"/>
      <c r="VK85" s="24"/>
      <c r="VL85" s="24"/>
      <c r="VM85" s="24"/>
      <c r="VN85" s="24"/>
      <c r="VO85" s="24"/>
      <c r="VP85" s="24"/>
      <c r="VQ85" s="24"/>
      <c r="VR85" s="24"/>
      <c r="VS85" s="24"/>
      <c r="VT85" s="24"/>
      <c r="VU85" s="24"/>
      <c r="VV85" s="24"/>
      <c r="VW85" s="24"/>
      <c r="VX85" s="24"/>
      <c r="VY85" s="24"/>
      <c r="VZ85" s="24"/>
      <c r="WA85" s="24"/>
      <c r="WB85" s="24"/>
      <c r="WC85" s="24"/>
      <c r="WD85" s="24"/>
      <c r="WE85" s="24"/>
      <c r="WF85" s="24"/>
      <c r="WG85" s="24"/>
      <c r="WH85" s="24"/>
      <c r="WI85" s="24"/>
      <c r="WJ85" s="24"/>
      <c r="WK85" s="24"/>
      <c r="WL85" s="24"/>
      <c r="WM85" s="24"/>
      <c r="WN85" s="24"/>
      <c r="WO85" s="24"/>
      <c r="WP85" s="24"/>
      <c r="WQ85" s="24"/>
      <c r="WR85" s="24"/>
      <c r="WS85" s="24"/>
      <c r="WT85" s="24"/>
      <c r="WU85" s="24"/>
      <c r="WV85" s="24"/>
      <c r="WW85" s="24"/>
      <c r="WX85" s="24"/>
      <c r="WY85" s="24"/>
      <c r="WZ85" s="24"/>
      <c r="XA85" s="24"/>
      <c r="XB85" s="24"/>
      <c r="XC85" s="24"/>
      <c r="XD85" s="24"/>
      <c r="XE85" s="24"/>
      <c r="XF85" s="24"/>
      <c r="XG85" s="24"/>
      <c r="XH85" s="24"/>
      <c r="XI85" s="24"/>
      <c r="XJ85" s="24"/>
      <c r="XK85" s="24"/>
      <c r="XL85" s="24"/>
      <c r="XM85" s="24"/>
      <c r="XN85" s="24"/>
      <c r="XO85" s="24"/>
      <c r="XP85" s="24"/>
      <c r="XQ85" s="24"/>
      <c r="XR85" s="24"/>
      <c r="XS85" s="24"/>
      <c r="XT85" s="24"/>
      <c r="XU85" s="24"/>
      <c r="XV85" s="24"/>
      <c r="XW85" s="24"/>
      <c r="XX85" s="24"/>
      <c r="XY85" s="24"/>
      <c r="XZ85" s="24"/>
      <c r="YA85" s="24"/>
      <c r="YB85" s="24"/>
      <c r="YC85" s="24"/>
      <c r="YD85" s="24"/>
      <c r="YE85" s="24"/>
      <c r="YF85" s="24"/>
      <c r="YG85" s="24"/>
      <c r="YH85" s="24"/>
      <c r="YI85" s="24"/>
      <c r="YJ85" s="24"/>
      <c r="YK85" s="24"/>
      <c r="YL85" s="24"/>
      <c r="YM85" s="24"/>
      <c r="YN85" s="24"/>
      <c r="YO85" s="24"/>
      <c r="YP85" s="24"/>
      <c r="YQ85" s="24"/>
      <c r="YR85" s="24"/>
      <c r="YS85" s="24"/>
      <c r="YT85" s="24"/>
      <c r="YU85" s="24"/>
      <c r="YV85" s="24"/>
      <c r="YW85" s="24"/>
      <c r="YX85" s="24"/>
      <c r="YY85" s="24"/>
      <c r="YZ85" s="24"/>
      <c r="ZA85" s="24"/>
      <c r="ZB85" s="24"/>
      <c r="ZC85" s="24"/>
      <c r="ZD85" s="24"/>
      <c r="ZE85" s="24"/>
      <c r="ZF85" s="24"/>
      <c r="ZG85" s="24"/>
      <c r="ZH85" s="24"/>
      <c r="ZI85" s="24"/>
      <c r="ZJ85" s="24"/>
      <c r="ZK85" s="24"/>
      <c r="ZL85" s="24"/>
      <c r="ZM85" s="24"/>
      <c r="ZN85" s="24"/>
      <c r="ZO85" s="24"/>
      <c r="ZP85" s="24"/>
      <c r="ZQ85" s="24"/>
      <c r="ZR85" s="24"/>
      <c r="ZS85" s="24"/>
      <c r="ZT85" s="24"/>
      <c r="ZU85" s="24"/>
      <c r="ZV85" s="24"/>
      <c r="ZW85" s="24"/>
      <c r="ZX85" s="24"/>
      <c r="ZY85" s="24"/>
      <c r="ZZ85" s="24"/>
      <c r="AAA85" s="24"/>
      <c r="AAB85" s="24"/>
      <c r="AAC85" s="24"/>
      <c r="AAD85" s="24"/>
      <c r="AAE85" s="24"/>
      <c r="AAF85" s="24"/>
      <c r="AAG85" s="24"/>
      <c r="AAH85" s="24"/>
      <c r="AAI85" s="24"/>
      <c r="AAJ85" s="24"/>
      <c r="AAK85" s="24"/>
      <c r="AAL85" s="24"/>
      <c r="AAM85" s="24"/>
      <c r="AAN85" s="24"/>
      <c r="AAO85" s="24"/>
      <c r="AAP85" s="24"/>
      <c r="AAQ85" s="24"/>
      <c r="AAR85" s="24"/>
      <c r="AAS85" s="24"/>
      <c r="AAT85" s="24"/>
      <c r="AAU85" s="24"/>
      <c r="AAV85" s="24"/>
      <c r="AAW85" s="24"/>
      <c r="AAX85" s="24"/>
      <c r="AAY85" s="24"/>
      <c r="AAZ85" s="24"/>
      <c r="ABA85" s="24"/>
      <c r="ABB85" s="24"/>
      <c r="ABC85" s="24"/>
      <c r="ABD85" s="24"/>
      <c r="ABE85" s="24"/>
      <c r="ABF85" s="24"/>
      <c r="ABG85" s="24"/>
      <c r="ABH85" s="24"/>
      <c r="ABI85" s="24"/>
      <c r="ABJ85" s="24"/>
      <c r="ABK85" s="24"/>
      <c r="ABL85" s="24"/>
      <c r="ABM85" s="24"/>
      <c r="ABN85" s="24"/>
      <c r="ABO85" s="24"/>
      <c r="ABP85" s="24"/>
      <c r="ABQ85" s="24"/>
      <c r="ABR85" s="24"/>
      <c r="ABS85" s="24"/>
      <c r="ABT85" s="24"/>
      <c r="ABU85" s="24"/>
      <c r="ABV85" s="24"/>
      <c r="ABW85" s="24"/>
      <c r="ABX85" s="24"/>
      <c r="ABY85" s="24"/>
      <c r="ABZ85" s="24"/>
      <c r="ACA85" s="24"/>
      <c r="ACB85" s="24"/>
      <c r="ACC85" s="24"/>
      <c r="ACD85" s="24"/>
      <c r="ACE85" s="24"/>
      <c r="ACF85" s="24"/>
      <c r="ACG85" s="24"/>
      <c r="ACH85" s="24"/>
      <c r="ACI85" s="24"/>
      <c r="ACJ85" s="24"/>
      <c r="ACK85" s="24"/>
      <c r="ACL85" s="24"/>
      <c r="ACM85" s="24"/>
      <c r="ACN85" s="24"/>
      <c r="ACO85" s="24"/>
      <c r="ACP85" s="24"/>
      <c r="ACQ85" s="24"/>
      <c r="ACR85" s="24"/>
      <c r="ACS85" s="24"/>
      <c r="ACT85" s="24"/>
      <c r="ACU85" s="24"/>
      <c r="ACV85" s="24"/>
      <c r="ACW85" s="24"/>
      <c r="ACX85" s="24"/>
      <c r="ACY85" s="24"/>
      <c r="ACZ85" s="24"/>
      <c r="ADA85" s="24"/>
      <c r="ADB85" s="24"/>
      <c r="ADC85" s="24"/>
      <c r="ADD85" s="24"/>
      <c r="ADE85" s="24"/>
      <c r="ADF85" s="24"/>
      <c r="ADG85" s="24"/>
      <c r="ADH85" s="24"/>
      <c r="ADI85" s="24"/>
      <c r="ADJ85" s="24"/>
      <c r="ADK85" s="24"/>
      <c r="ADL85" s="24"/>
      <c r="ADM85" s="24"/>
      <c r="ADN85" s="24"/>
      <c r="ADO85" s="24"/>
      <c r="ADP85" s="24"/>
      <c r="ADQ85" s="24"/>
      <c r="ADR85" s="24"/>
      <c r="ADS85" s="24"/>
      <c r="ADT85" s="24"/>
      <c r="ADU85" s="24"/>
      <c r="ADV85" s="24"/>
      <c r="ADW85" s="24"/>
      <c r="ADX85" s="24"/>
      <c r="ADY85" s="24"/>
      <c r="ADZ85" s="24"/>
      <c r="AEA85" s="24"/>
      <c r="AEB85" s="24"/>
      <c r="AEC85" s="24"/>
      <c r="AED85" s="24"/>
      <c r="AEE85" s="24"/>
      <c r="AEF85" s="24"/>
      <c r="AEG85" s="24"/>
      <c r="AEH85" s="24"/>
      <c r="AEI85" s="24"/>
      <c r="AEJ85" s="24"/>
      <c r="AEK85" s="24"/>
      <c r="AEL85" s="24"/>
      <c r="AEM85" s="24"/>
      <c r="AEN85" s="24"/>
      <c r="AEO85" s="24"/>
      <c r="AEP85" s="24"/>
      <c r="AEQ85" s="24"/>
      <c r="AER85" s="24"/>
      <c r="AES85" s="24"/>
      <c r="AET85" s="24"/>
      <c r="AEU85" s="24"/>
      <c r="AEV85" s="24"/>
      <c r="AEW85" s="24"/>
      <c r="AEX85" s="24"/>
      <c r="AEY85" s="24"/>
      <c r="AEZ85" s="24"/>
      <c r="AFA85" s="24"/>
      <c r="AFB85" s="24"/>
      <c r="AFC85" s="24"/>
      <c r="AFD85" s="24"/>
      <c r="AFE85" s="24"/>
      <c r="AFF85" s="24"/>
      <c r="AFG85" s="24"/>
      <c r="AFH85" s="24"/>
      <c r="AFI85" s="24"/>
      <c r="AFJ85" s="24"/>
      <c r="AFK85" s="24"/>
      <c r="AFL85" s="24"/>
      <c r="AFM85" s="24"/>
      <c r="AFN85" s="24"/>
      <c r="AFO85" s="24"/>
      <c r="AFP85" s="24"/>
      <c r="AFQ85" s="24"/>
      <c r="AFR85" s="24"/>
      <c r="AFS85" s="24"/>
      <c r="AFT85" s="24"/>
      <c r="AFU85" s="24"/>
      <c r="AFV85" s="24"/>
      <c r="AFW85" s="24"/>
      <c r="AFX85" s="24"/>
      <c r="AFY85" s="24"/>
      <c r="AFZ85" s="24"/>
      <c r="AGA85" s="24"/>
      <c r="AGB85" s="24"/>
      <c r="AGC85" s="24"/>
      <c r="AGD85" s="24"/>
      <c r="AGE85" s="24"/>
      <c r="AGF85" s="24"/>
      <c r="AGG85" s="24"/>
      <c r="AGH85" s="24"/>
      <c r="AGI85" s="24"/>
      <c r="AGJ85" s="24"/>
      <c r="AGK85" s="24"/>
      <c r="AGL85" s="24"/>
      <c r="AGM85" s="24"/>
      <c r="AGN85" s="24"/>
      <c r="AGO85" s="24"/>
      <c r="AGP85" s="24"/>
      <c r="AGQ85" s="24"/>
      <c r="AGR85" s="24"/>
      <c r="AGS85" s="24"/>
      <c r="AGT85" s="24"/>
      <c r="AGU85" s="24"/>
      <c r="AGV85" s="24"/>
      <c r="AGW85" s="24"/>
      <c r="AGX85" s="24"/>
      <c r="AGY85" s="24"/>
      <c r="AGZ85" s="24"/>
      <c r="AHA85" s="24"/>
      <c r="AHB85" s="24"/>
      <c r="AHC85" s="24"/>
      <c r="AHD85" s="24"/>
      <c r="AHE85" s="24"/>
      <c r="AHF85" s="24"/>
      <c r="AHG85" s="24"/>
      <c r="AHH85" s="24"/>
      <c r="AHI85" s="24"/>
      <c r="AHJ85" s="24"/>
      <c r="AHK85" s="24"/>
      <c r="AHL85" s="24"/>
      <c r="AHM85" s="24"/>
      <c r="AHN85" s="24"/>
      <c r="AHO85" s="24"/>
      <c r="AHP85" s="24"/>
      <c r="AHQ85" s="24"/>
      <c r="AHR85" s="24"/>
      <c r="AHS85" s="24"/>
      <c r="AHT85" s="24"/>
      <c r="AHU85" s="24"/>
      <c r="AHV85" s="24"/>
      <c r="AHW85" s="24"/>
      <c r="AHX85" s="24"/>
      <c r="AHY85" s="24"/>
      <c r="AHZ85" s="24"/>
      <c r="AIA85" s="24"/>
      <c r="AIB85" s="24"/>
      <c r="AIC85" s="24"/>
      <c r="AID85" s="24"/>
      <c r="AIE85" s="24"/>
      <c r="AIF85" s="24"/>
      <c r="AIG85" s="24"/>
      <c r="AIH85" s="24"/>
      <c r="AII85" s="24"/>
      <c r="AIJ85" s="24"/>
      <c r="AIK85" s="24"/>
      <c r="AIL85" s="24"/>
      <c r="AIM85" s="24"/>
      <c r="AIN85" s="24"/>
      <c r="AIO85" s="24"/>
      <c r="AIP85" s="24"/>
      <c r="AIQ85" s="24"/>
      <c r="AIR85" s="24"/>
      <c r="AIS85" s="24"/>
      <c r="AIT85" s="24"/>
      <c r="AIU85" s="24"/>
      <c r="AIV85" s="24"/>
      <c r="AIW85" s="24"/>
      <c r="AIX85" s="24"/>
      <c r="AIY85" s="24"/>
      <c r="AIZ85" s="24"/>
      <c r="AJA85" s="24"/>
      <c r="AJB85" s="24"/>
      <c r="AJC85" s="24"/>
      <c r="AJD85" s="24"/>
      <c r="AJE85" s="24"/>
      <c r="AJF85" s="24"/>
      <c r="AJG85" s="24"/>
      <c r="AJH85" s="24"/>
      <c r="AJI85" s="24"/>
      <c r="AJJ85" s="24"/>
      <c r="AJK85" s="24"/>
      <c r="AJL85" s="24"/>
      <c r="AJM85" s="24"/>
      <c r="AJN85" s="24"/>
      <c r="AJO85" s="24"/>
      <c r="AJP85" s="24"/>
      <c r="AJQ85" s="24"/>
      <c r="AJR85" s="24"/>
      <c r="AJS85" s="24"/>
      <c r="AJT85" s="24"/>
      <c r="AJU85" s="24"/>
      <c r="AJV85" s="24"/>
      <c r="AJW85" s="24"/>
      <c r="AJX85" s="24"/>
      <c r="AJY85" s="24"/>
      <c r="AJZ85" s="24"/>
      <c r="AKA85" s="24"/>
      <c r="AKB85" s="24"/>
      <c r="AKC85" s="24"/>
      <c r="AKD85" s="24"/>
      <c r="AKE85" s="24"/>
      <c r="AKF85" s="24"/>
      <c r="AKG85" s="24"/>
      <c r="AKH85" s="24"/>
      <c r="AKI85" s="24"/>
      <c r="AKJ85" s="24"/>
      <c r="AKK85" s="24"/>
      <c r="AKL85" s="24"/>
      <c r="AKM85" s="24"/>
      <c r="AKN85" s="24"/>
      <c r="AKO85" s="24"/>
      <c r="AKP85" s="24"/>
      <c r="AKQ85" s="24"/>
      <c r="AKR85" s="24"/>
      <c r="AKS85" s="24"/>
      <c r="AKT85" s="24"/>
      <c r="AKU85" s="24"/>
      <c r="AKV85" s="24"/>
      <c r="AKW85" s="24"/>
      <c r="AKX85" s="24"/>
      <c r="AKY85" s="24"/>
      <c r="AKZ85" s="24"/>
      <c r="ALA85" s="24"/>
      <c r="ALB85" s="24"/>
      <c r="ALC85" s="24"/>
      <c r="ALD85" s="24"/>
      <c r="ALE85" s="24"/>
      <c r="ALF85" s="24"/>
      <c r="ALG85" s="24"/>
      <c r="ALH85" s="24"/>
      <c r="ALI85" s="24"/>
      <c r="ALJ85" s="24"/>
      <c r="ALK85" s="24"/>
      <c r="ALL85" s="24"/>
      <c r="ALM85" s="24"/>
      <c r="ALN85" s="24"/>
      <c r="ALO85" s="24"/>
      <c r="ALP85" s="24"/>
      <c r="ALQ85" s="24"/>
      <c r="ALR85" s="24"/>
      <c r="ALS85" s="24"/>
      <c r="ALT85" s="24"/>
      <c r="ALU85" s="24"/>
      <c r="ALV85" s="24"/>
      <c r="ALW85" s="24"/>
      <c r="ALX85" s="24"/>
      <c r="ALY85" s="24"/>
      <c r="ALZ85" s="24"/>
      <c r="AMA85" s="24"/>
      <c r="AMB85" s="24"/>
      <c r="AMC85" s="24"/>
      <c r="AMD85" s="24"/>
      <c r="AME85" s="24"/>
      <c r="AMF85" s="24"/>
      <c r="AMG85" s="24"/>
      <c r="AMH85" s="24"/>
      <c r="AMI85" s="24"/>
      <c r="AMJ85" s="24"/>
      <c r="AMK85" s="24"/>
      <c r="AML85" s="24"/>
      <c r="AMM85" s="24"/>
      <c r="AMN85" s="24"/>
      <c r="AMO85" s="24"/>
      <c r="AMP85" s="24"/>
      <c r="AMQ85" s="24"/>
      <c r="AMR85" s="24"/>
      <c r="AMS85" s="24"/>
      <c r="AMT85" s="24"/>
      <c r="AMU85" s="24"/>
      <c r="AMV85" s="24"/>
      <c r="AMW85" s="24"/>
      <c r="AMX85" s="24"/>
      <c r="AMY85" s="24"/>
      <c r="AMZ85" s="24"/>
      <c r="ANA85" s="24"/>
      <c r="ANB85" s="24"/>
      <c r="ANC85" s="24"/>
      <c r="AND85" s="24"/>
      <c r="ANE85" s="24"/>
      <c r="ANF85" s="24"/>
      <c r="ANG85" s="24"/>
      <c r="ANH85" s="24"/>
      <c r="ANI85" s="24"/>
      <c r="ANJ85" s="24"/>
      <c r="ANK85" s="24"/>
      <c r="ANL85" s="24"/>
      <c r="ANM85" s="24"/>
      <c r="ANN85" s="24"/>
      <c r="ANO85" s="24"/>
      <c r="ANP85" s="24"/>
      <c r="ANQ85" s="24"/>
      <c r="ANR85" s="24"/>
      <c r="ANS85" s="24"/>
      <c r="ANT85" s="24"/>
      <c r="ANU85" s="24"/>
      <c r="ANV85" s="24"/>
      <c r="ANW85" s="24"/>
      <c r="ANX85" s="24"/>
      <c r="ANY85" s="24"/>
      <c r="ANZ85" s="24"/>
      <c r="AOA85" s="24"/>
      <c r="AOB85" s="24"/>
      <c r="AOC85" s="24"/>
      <c r="AOD85" s="24"/>
      <c r="AOE85" s="24"/>
      <c r="AOF85" s="24"/>
      <c r="AOG85" s="24"/>
      <c r="AOH85" s="24"/>
      <c r="AOI85" s="24"/>
      <c r="AOJ85" s="24"/>
      <c r="AOK85" s="24"/>
      <c r="AOL85" s="24"/>
      <c r="AOM85" s="24"/>
      <c r="AON85" s="24"/>
      <c r="AOO85" s="24"/>
      <c r="AOP85" s="24"/>
      <c r="AOQ85" s="24"/>
      <c r="AOR85" s="24"/>
      <c r="AOS85" s="24"/>
      <c r="AOT85" s="24"/>
      <c r="AOU85" s="24"/>
      <c r="AOV85" s="24"/>
      <c r="AOW85" s="24"/>
      <c r="AOX85" s="24"/>
      <c r="AOY85" s="24"/>
      <c r="AOZ85" s="24"/>
      <c r="APA85" s="24"/>
      <c r="APB85" s="24"/>
      <c r="APC85" s="24"/>
      <c r="APD85" s="24"/>
      <c r="APE85" s="24"/>
      <c r="APF85" s="24"/>
      <c r="APG85" s="24"/>
      <c r="APH85" s="24"/>
      <c r="API85" s="24"/>
      <c r="APJ85" s="24"/>
      <c r="APK85" s="24"/>
      <c r="APL85" s="24"/>
      <c r="APM85" s="24"/>
      <c r="APN85" s="24"/>
      <c r="APO85" s="24"/>
      <c r="APP85" s="24"/>
      <c r="APQ85" s="24"/>
      <c r="APR85" s="24"/>
      <c r="APS85" s="24"/>
      <c r="APT85" s="24"/>
      <c r="APU85" s="24"/>
      <c r="APV85" s="24"/>
      <c r="APW85" s="24"/>
      <c r="APX85" s="24"/>
      <c r="APY85" s="24"/>
      <c r="APZ85" s="24"/>
      <c r="AQA85" s="24"/>
      <c r="AQB85" s="24"/>
      <c r="AQC85" s="24"/>
      <c r="AQD85" s="24"/>
      <c r="AQE85" s="24"/>
      <c r="AQF85" s="24"/>
      <c r="AQG85" s="24"/>
      <c r="AQH85" s="24"/>
      <c r="AQI85" s="24"/>
      <c r="AQJ85" s="24"/>
      <c r="AQK85" s="24"/>
      <c r="AQL85" s="24"/>
      <c r="AQM85" s="24"/>
      <c r="AQN85" s="24"/>
      <c r="AQO85" s="24"/>
      <c r="AQP85" s="24"/>
      <c r="AQQ85" s="24"/>
      <c r="AQR85" s="24"/>
      <c r="AQS85" s="24"/>
      <c r="AQT85" s="24"/>
      <c r="AQU85" s="24"/>
      <c r="AQV85" s="24"/>
      <c r="AQW85" s="24"/>
      <c r="AQX85" s="24"/>
      <c r="AQY85" s="24"/>
      <c r="AQZ85" s="24"/>
      <c r="ARA85" s="24"/>
      <c r="ARB85" s="24"/>
      <c r="ARC85" s="24"/>
      <c r="ARD85" s="24"/>
      <c r="ARE85" s="24"/>
      <c r="ARF85" s="24"/>
      <c r="ARG85" s="24"/>
      <c r="ARH85" s="24"/>
      <c r="ARI85" s="24"/>
      <c r="ARJ85" s="24"/>
      <c r="ARK85" s="24"/>
      <c r="ARL85" s="24"/>
      <c r="ARM85" s="24"/>
      <c r="ARN85" s="24"/>
      <c r="ARO85" s="24"/>
      <c r="ARP85" s="24"/>
      <c r="ARQ85" s="24"/>
      <c r="ARR85" s="24"/>
      <c r="ARS85" s="24"/>
      <c r="ART85" s="24"/>
      <c r="ARU85" s="24"/>
      <c r="ARV85" s="24"/>
      <c r="ARW85" s="24"/>
      <c r="ARX85" s="24"/>
      <c r="ARY85" s="24"/>
      <c r="ARZ85" s="24"/>
      <c r="ASA85" s="24"/>
      <c r="ASB85" s="24"/>
      <c r="ASC85" s="24"/>
      <c r="ASD85" s="24"/>
      <c r="ASE85" s="24"/>
      <c r="ASF85" s="24"/>
      <c r="ASG85" s="24"/>
      <c r="ASH85" s="24"/>
      <c r="ASI85" s="24"/>
      <c r="ASJ85" s="24"/>
      <c r="ASK85" s="24"/>
      <c r="ASL85" s="24"/>
      <c r="ASM85" s="24"/>
      <c r="ASN85" s="24"/>
      <c r="ASO85" s="24"/>
      <c r="ASP85" s="24"/>
      <c r="ASQ85" s="24"/>
      <c r="ASR85" s="24"/>
      <c r="ASS85" s="24"/>
      <c r="AST85" s="24"/>
      <c r="ASU85" s="24"/>
      <c r="ASV85" s="24"/>
      <c r="ASW85" s="24"/>
      <c r="ASX85" s="24"/>
      <c r="ASY85" s="24"/>
      <c r="ASZ85" s="24"/>
      <c r="ATA85" s="24"/>
      <c r="ATB85" s="24"/>
      <c r="ATC85" s="24"/>
      <c r="ATD85" s="24"/>
      <c r="ATE85" s="24"/>
      <c r="ATF85" s="24"/>
      <c r="ATG85" s="24"/>
      <c r="ATH85" s="24"/>
      <c r="ATI85" s="24"/>
      <c r="ATJ85" s="24"/>
      <c r="ATK85" s="24"/>
      <c r="ATL85" s="24"/>
      <c r="ATM85" s="24"/>
      <c r="ATN85" s="24"/>
      <c r="ATO85" s="24"/>
      <c r="ATP85" s="24"/>
      <c r="ATQ85" s="24"/>
      <c r="ATR85" s="24"/>
      <c r="ATS85" s="24"/>
      <c r="ATT85" s="24"/>
      <c r="ATU85" s="24"/>
      <c r="ATV85" s="24"/>
      <c r="ATW85" s="24"/>
      <c r="ATX85" s="24"/>
      <c r="ATY85" s="24"/>
      <c r="ATZ85" s="24"/>
      <c r="AUA85" s="24"/>
      <c r="AUB85" s="24"/>
      <c r="AUC85" s="24"/>
      <c r="AUD85" s="24"/>
      <c r="AUE85" s="24"/>
      <c r="AUF85" s="24"/>
      <c r="AUG85" s="24"/>
      <c r="AUH85" s="24"/>
      <c r="AUI85" s="24"/>
      <c r="AUJ85" s="24"/>
      <c r="AUK85" s="24"/>
      <c r="AUL85" s="24"/>
      <c r="AUM85" s="24"/>
      <c r="AUN85" s="24"/>
      <c r="AUO85" s="24"/>
      <c r="AUP85" s="24"/>
      <c r="AUQ85" s="24"/>
      <c r="AUR85" s="24"/>
      <c r="AUS85" s="24"/>
      <c r="AUT85" s="24"/>
      <c r="AUU85" s="24"/>
      <c r="AUV85" s="24"/>
      <c r="AUW85" s="24"/>
      <c r="AUX85" s="24"/>
      <c r="AUY85" s="24"/>
      <c r="AUZ85" s="24"/>
      <c r="AVA85" s="24"/>
      <c r="AVB85" s="24"/>
      <c r="AVC85" s="24"/>
      <c r="AVD85" s="24"/>
      <c r="AVE85" s="24"/>
      <c r="AVF85" s="24"/>
      <c r="AVG85" s="24"/>
      <c r="AVH85" s="24"/>
      <c r="AVI85" s="24"/>
      <c r="AVJ85" s="24"/>
      <c r="AVK85" s="24"/>
      <c r="AVL85" s="24"/>
      <c r="AVM85" s="24"/>
      <c r="AVN85" s="24"/>
      <c r="AVO85" s="24"/>
      <c r="AVP85" s="24"/>
      <c r="AVQ85" s="24"/>
      <c r="AVR85" s="24"/>
      <c r="AVS85" s="24"/>
      <c r="AVT85" s="24"/>
      <c r="AVU85" s="24"/>
      <c r="AVV85" s="24"/>
      <c r="AVW85" s="24"/>
      <c r="AVX85" s="24"/>
      <c r="AVY85" s="24"/>
      <c r="AVZ85" s="24"/>
      <c r="AWA85" s="24"/>
      <c r="AWB85" s="24"/>
      <c r="AWC85" s="24"/>
      <c r="AWD85" s="24"/>
      <c r="AWE85" s="24"/>
      <c r="AWF85" s="24"/>
      <c r="AWG85" s="24"/>
      <c r="AWH85" s="24"/>
      <c r="AWI85" s="24"/>
      <c r="AWJ85" s="24"/>
      <c r="AWK85" s="24"/>
      <c r="AWL85" s="24"/>
      <c r="AWM85" s="24"/>
      <c r="AWN85" s="24"/>
      <c r="AWO85" s="24"/>
      <c r="AWP85" s="24"/>
      <c r="AWQ85" s="24"/>
      <c r="AWR85" s="24"/>
      <c r="AWS85" s="24"/>
      <c r="AWT85" s="24"/>
      <c r="AWU85" s="24"/>
      <c r="AWV85" s="24"/>
      <c r="AWW85" s="24"/>
      <c r="AWX85" s="24"/>
      <c r="AWY85" s="24"/>
      <c r="AWZ85" s="24"/>
      <c r="AXA85" s="24"/>
      <c r="AXB85" s="24"/>
      <c r="AXC85" s="24"/>
      <c r="AXD85" s="24"/>
      <c r="AXE85" s="24"/>
      <c r="AXF85" s="24"/>
      <c r="AXG85" s="24"/>
      <c r="AXH85" s="24"/>
      <c r="AXI85" s="24"/>
      <c r="AXJ85" s="24"/>
      <c r="AXK85" s="24"/>
      <c r="AXL85" s="24"/>
      <c r="AXM85" s="24"/>
      <c r="AXN85" s="24"/>
      <c r="AXO85" s="24"/>
      <c r="AXP85" s="24"/>
      <c r="AXQ85" s="24"/>
      <c r="AXR85" s="24"/>
      <c r="AXS85" s="24"/>
      <c r="AXT85" s="24"/>
      <c r="AXU85" s="24"/>
      <c r="AXV85" s="24"/>
      <c r="AXW85" s="24"/>
      <c r="AXX85" s="24"/>
      <c r="AXY85" s="24"/>
      <c r="AXZ85" s="24"/>
      <c r="AYA85" s="24"/>
      <c r="AYB85" s="24"/>
      <c r="AYC85" s="24"/>
      <c r="AYD85" s="24"/>
      <c r="AYE85" s="24"/>
      <c r="AYF85" s="24"/>
      <c r="AYG85" s="24"/>
      <c r="AYH85" s="24"/>
      <c r="AYI85" s="24"/>
      <c r="AYJ85" s="24"/>
      <c r="AYK85" s="24"/>
      <c r="AYL85" s="24"/>
      <c r="AYM85" s="24"/>
      <c r="AYN85" s="24"/>
      <c r="AYO85" s="24"/>
      <c r="AYP85" s="24"/>
      <c r="AYQ85" s="24"/>
      <c r="AYR85" s="24"/>
      <c r="AYS85" s="24"/>
      <c r="AYT85" s="24"/>
      <c r="AYU85" s="24"/>
      <c r="AYV85" s="24"/>
      <c r="AYW85" s="24"/>
      <c r="AYX85" s="24"/>
      <c r="AYY85" s="24"/>
      <c r="AYZ85" s="24"/>
      <c r="AZA85" s="24"/>
      <c r="AZB85" s="24"/>
      <c r="AZC85" s="24"/>
      <c r="AZD85" s="24"/>
      <c r="AZE85" s="24"/>
      <c r="AZF85" s="24"/>
      <c r="AZG85" s="24"/>
      <c r="AZH85" s="24"/>
      <c r="AZI85" s="24"/>
      <c r="AZJ85" s="24"/>
      <c r="AZK85" s="24"/>
      <c r="AZL85" s="24"/>
      <c r="AZM85" s="24"/>
      <c r="AZN85" s="24"/>
      <c r="AZO85" s="24"/>
      <c r="AZP85" s="24"/>
      <c r="AZQ85" s="24"/>
      <c r="AZR85" s="24"/>
      <c r="AZS85" s="24"/>
      <c r="AZT85" s="24"/>
      <c r="AZU85" s="24"/>
      <c r="AZV85" s="24"/>
      <c r="AZW85" s="24"/>
      <c r="AZX85" s="24"/>
      <c r="AZY85" s="24"/>
      <c r="AZZ85" s="24"/>
      <c r="BAA85" s="24"/>
      <c r="BAB85" s="24"/>
      <c r="BAC85" s="24"/>
      <c r="BAD85" s="24"/>
      <c r="BAE85" s="24"/>
      <c r="BAF85" s="24"/>
      <c r="BAG85" s="24"/>
      <c r="BAH85" s="24"/>
      <c r="BAI85" s="24"/>
      <c r="BAJ85" s="24"/>
      <c r="BAK85" s="24"/>
      <c r="BAL85" s="24"/>
      <c r="BAM85" s="24"/>
      <c r="BAN85" s="24"/>
      <c r="BAO85" s="24"/>
      <c r="BAP85" s="24"/>
      <c r="BAQ85" s="24"/>
      <c r="BAR85" s="24"/>
      <c r="BAS85" s="24"/>
      <c r="BAT85" s="24"/>
      <c r="BAU85" s="24"/>
      <c r="BAV85" s="24"/>
      <c r="BAW85" s="24"/>
      <c r="BAX85" s="24"/>
      <c r="BAY85" s="24"/>
      <c r="BAZ85" s="24"/>
      <c r="BBA85" s="24"/>
      <c r="BBB85" s="24"/>
      <c r="BBC85" s="24"/>
      <c r="BBD85" s="24"/>
      <c r="BBE85" s="24"/>
      <c r="BBF85" s="24"/>
      <c r="BBG85" s="24"/>
      <c r="BBH85" s="24"/>
      <c r="BBI85" s="24"/>
      <c r="BBJ85" s="24"/>
      <c r="BBK85" s="24"/>
      <c r="BBL85" s="24"/>
      <c r="BBM85" s="24"/>
      <c r="BBN85" s="24"/>
      <c r="BBO85" s="24"/>
      <c r="BBP85" s="24"/>
      <c r="BBQ85" s="24"/>
      <c r="BBR85" s="24"/>
      <c r="BBS85" s="24"/>
      <c r="BBT85" s="24"/>
      <c r="BBU85" s="24"/>
      <c r="BBV85" s="24"/>
      <c r="BBW85" s="24"/>
      <c r="BBX85" s="24"/>
      <c r="BBY85" s="24"/>
      <c r="BBZ85" s="24"/>
      <c r="BCA85" s="24"/>
      <c r="BCB85" s="24"/>
      <c r="BCC85" s="24"/>
      <c r="BCD85" s="24"/>
      <c r="BCE85" s="24"/>
      <c r="BCF85" s="24"/>
      <c r="BCG85" s="24"/>
      <c r="BCH85" s="24"/>
      <c r="BCI85" s="24"/>
      <c r="BCJ85" s="24"/>
      <c r="BCK85" s="24"/>
      <c r="BCL85" s="24"/>
      <c r="BCM85" s="24"/>
      <c r="BCN85" s="24"/>
      <c r="BCO85" s="24"/>
      <c r="BCP85" s="24"/>
      <c r="BCQ85" s="24"/>
      <c r="BCR85" s="24"/>
      <c r="BCS85" s="24"/>
      <c r="BCT85" s="24"/>
      <c r="BCU85" s="24"/>
      <c r="BCV85" s="24"/>
      <c r="BCW85" s="24"/>
      <c r="BCX85" s="24"/>
      <c r="BCY85" s="24"/>
      <c r="BCZ85" s="24"/>
      <c r="BDA85" s="24"/>
      <c r="BDB85" s="24"/>
      <c r="BDC85" s="24"/>
      <c r="BDD85" s="24"/>
      <c r="BDE85" s="24"/>
      <c r="BDF85" s="24"/>
      <c r="BDG85" s="24"/>
      <c r="BDH85" s="24"/>
      <c r="BDI85" s="24"/>
      <c r="BDJ85" s="24"/>
      <c r="BDK85" s="24"/>
      <c r="BDL85" s="24"/>
      <c r="BDM85" s="24"/>
      <c r="BDN85" s="24"/>
      <c r="BDO85" s="24"/>
      <c r="BDP85" s="24"/>
      <c r="BDQ85" s="24"/>
      <c r="BDR85" s="24"/>
      <c r="BDS85" s="24"/>
      <c r="BDT85" s="24"/>
      <c r="BDU85" s="24"/>
      <c r="BDV85" s="24"/>
      <c r="BDW85" s="24"/>
      <c r="BDX85" s="24"/>
      <c r="BDY85" s="24"/>
      <c r="BDZ85" s="24"/>
      <c r="BEA85" s="24"/>
      <c r="BEB85" s="24"/>
      <c r="BEC85" s="24"/>
      <c r="BED85" s="24"/>
      <c r="BEE85" s="24"/>
      <c r="BEF85" s="24"/>
      <c r="BEG85" s="24"/>
      <c r="BEH85" s="24"/>
      <c r="BEI85" s="24"/>
      <c r="BEJ85" s="24"/>
      <c r="BEK85" s="24"/>
      <c r="BEL85" s="24"/>
      <c r="BEM85" s="24"/>
      <c r="BEN85" s="24"/>
      <c r="BEO85" s="24"/>
      <c r="BEP85" s="24"/>
      <c r="BEQ85" s="24"/>
      <c r="BER85" s="24"/>
      <c r="BES85" s="24"/>
      <c r="BET85" s="24"/>
      <c r="BEU85" s="24"/>
      <c r="BEV85" s="24"/>
      <c r="BEW85" s="24"/>
      <c r="BEX85" s="24"/>
      <c r="BEY85" s="24"/>
      <c r="BEZ85" s="24"/>
      <c r="BFA85" s="24"/>
      <c r="BFB85" s="24"/>
      <c r="BFC85" s="24"/>
      <c r="BFD85" s="24"/>
      <c r="BFE85" s="24"/>
      <c r="BFF85" s="24"/>
      <c r="BFG85" s="24"/>
      <c r="BFH85" s="24"/>
      <c r="BFI85" s="24"/>
      <c r="BFJ85" s="24"/>
      <c r="BFK85" s="24"/>
      <c r="BFL85" s="24"/>
      <c r="BFM85" s="24"/>
      <c r="BFN85" s="24"/>
      <c r="BFO85" s="24"/>
      <c r="BFP85" s="24"/>
      <c r="BFQ85" s="24"/>
      <c r="BFR85" s="24"/>
      <c r="BFS85" s="24"/>
      <c r="BFT85" s="24"/>
      <c r="BFU85" s="24"/>
      <c r="BFV85" s="24"/>
      <c r="BFW85" s="24"/>
      <c r="BFX85" s="24"/>
      <c r="BFY85" s="24"/>
      <c r="BFZ85" s="24"/>
      <c r="BGA85" s="24"/>
      <c r="BGB85" s="24"/>
      <c r="BGC85" s="24"/>
      <c r="BGD85" s="24"/>
      <c r="BGE85" s="24"/>
      <c r="BGF85" s="24"/>
      <c r="BGG85" s="24"/>
      <c r="BGH85" s="24"/>
      <c r="BGI85" s="24"/>
      <c r="BGJ85" s="24"/>
      <c r="BGK85" s="24"/>
      <c r="BGL85" s="24"/>
      <c r="BGM85" s="24"/>
      <c r="BGN85" s="24"/>
      <c r="BGO85" s="24"/>
      <c r="BGP85" s="24"/>
      <c r="BGQ85" s="24"/>
      <c r="BGR85" s="24"/>
      <c r="BGS85" s="24"/>
      <c r="BGT85" s="24"/>
      <c r="BGU85" s="24"/>
      <c r="BGV85" s="24"/>
      <c r="BGW85" s="24"/>
      <c r="BGX85" s="24"/>
      <c r="BGY85" s="24"/>
      <c r="BGZ85" s="24"/>
      <c r="BHA85" s="24"/>
      <c r="BHB85" s="24"/>
      <c r="BHC85" s="24"/>
      <c r="BHD85" s="24"/>
      <c r="BHE85" s="24"/>
      <c r="BHF85" s="24"/>
      <c r="BHG85" s="24"/>
      <c r="BHH85" s="24"/>
      <c r="BHI85" s="24"/>
      <c r="BHJ85" s="24"/>
      <c r="BHK85" s="24"/>
      <c r="BHL85" s="24"/>
      <c r="BHM85" s="24"/>
      <c r="BHN85" s="24"/>
      <c r="BHO85" s="24"/>
      <c r="BHP85" s="24"/>
      <c r="BHQ85" s="24"/>
      <c r="BHR85" s="24"/>
      <c r="BHS85" s="24"/>
      <c r="BHT85" s="24"/>
      <c r="BHU85" s="24"/>
      <c r="BHV85" s="24"/>
      <c r="BHW85" s="24"/>
      <c r="BHX85" s="24"/>
      <c r="BHY85" s="24"/>
      <c r="BHZ85" s="24"/>
      <c r="BIA85" s="24"/>
      <c r="BIB85" s="24"/>
      <c r="BIC85" s="24"/>
      <c r="BID85" s="24"/>
      <c r="BIE85" s="24"/>
      <c r="BIF85" s="24"/>
      <c r="BIG85" s="24"/>
      <c r="BIH85" s="24"/>
      <c r="BII85" s="24"/>
      <c r="BIJ85" s="24"/>
      <c r="BIK85" s="24"/>
      <c r="BIL85" s="24"/>
      <c r="BIM85" s="24"/>
      <c r="BIN85" s="24"/>
      <c r="BIO85" s="24"/>
      <c r="BIP85" s="24"/>
      <c r="BIQ85" s="24"/>
      <c r="BIR85" s="24"/>
      <c r="BIS85" s="24"/>
      <c r="BIT85" s="24"/>
      <c r="BIU85" s="24"/>
      <c r="BIV85" s="24"/>
      <c r="BIW85" s="24"/>
      <c r="BIX85" s="24"/>
      <c r="BIY85" s="24"/>
      <c r="BIZ85" s="24"/>
      <c r="BJA85" s="24"/>
      <c r="BJB85" s="24"/>
      <c r="BJC85" s="24"/>
      <c r="BJD85" s="24"/>
      <c r="BJE85" s="24"/>
      <c r="BJF85" s="24"/>
      <c r="BJG85" s="24"/>
      <c r="BJH85" s="24"/>
      <c r="BJI85" s="24"/>
      <c r="BJJ85" s="24"/>
      <c r="BJK85" s="24"/>
      <c r="BJL85" s="24"/>
      <c r="BJM85" s="24"/>
      <c r="BJN85" s="24"/>
      <c r="BJO85" s="24"/>
      <c r="BJP85" s="24"/>
      <c r="BJQ85" s="24"/>
      <c r="BJR85" s="24"/>
      <c r="BJS85" s="24"/>
      <c r="BJT85" s="24"/>
      <c r="BJU85" s="24"/>
      <c r="BJV85" s="24"/>
      <c r="BJW85" s="24"/>
      <c r="BJX85" s="24"/>
      <c r="BJY85" s="24"/>
      <c r="BJZ85" s="24"/>
      <c r="BKA85" s="24"/>
      <c r="BKB85" s="24"/>
      <c r="BKC85" s="24"/>
      <c r="BKD85" s="24"/>
      <c r="BKE85" s="24"/>
      <c r="BKF85" s="24"/>
      <c r="BKG85" s="24"/>
      <c r="BKH85" s="24"/>
      <c r="BKI85" s="24"/>
      <c r="BKJ85" s="24"/>
      <c r="BKK85" s="24"/>
      <c r="BKL85" s="24"/>
      <c r="BKM85" s="24"/>
      <c r="BKN85" s="24"/>
      <c r="BKO85" s="24"/>
      <c r="BKP85" s="24"/>
      <c r="BKQ85" s="24"/>
      <c r="BKR85" s="24"/>
      <c r="BKS85" s="24"/>
      <c r="BKT85" s="24"/>
      <c r="BKU85" s="24"/>
      <c r="BKV85" s="24"/>
      <c r="BKW85" s="24"/>
      <c r="BKX85" s="24"/>
      <c r="BKY85" s="24"/>
      <c r="BKZ85" s="24"/>
      <c r="BLA85" s="24"/>
      <c r="BLB85" s="24"/>
      <c r="BLC85" s="24"/>
      <c r="BLD85" s="24"/>
      <c r="BLE85" s="24"/>
      <c r="BLF85" s="24"/>
      <c r="BLG85" s="24"/>
      <c r="BLH85" s="24"/>
      <c r="BLI85" s="24"/>
      <c r="BLJ85" s="24"/>
      <c r="BLK85" s="24"/>
      <c r="BLL85" s="24"/>
      <c r="BLM85" s="24"/>
      <c r="BLN85" s="24"/>
      <c r="BLO85" s="24"/>
      <c r="BLP85" s="24"/>
      <c r="BLQ85" s="24"/>
      <c r="BLR85" s="24"/>
      <c r="BLS85" s="24"/>
      <c r="BLT85" s="24"/>
      <c r="BLU85" s="24"/>
      <c r="BLV85" s="24"/>
      <c r="BLW85" s="24"/>
      <c r="BLX85" s="24"/>
      <c r="BLY85" s="24"/>
      <c r="BLZ85" s="24"/>
      <c r="BMA85" s="24"/>
      <c r="BMB85" s="24"/>
      <c r="BMC85" s="24"/>
      <c r="BMD85" s="24"/>
      <c r="BME85" s="24"/>
      <c r="BMF85" s="24"/>
      <c r="BMG85" s="24"/>
      <c r="BMH85" s="24"/>
      <c r="BMI85" s="24"/>
      <c r="BMJ85" s="24"/>
      <c r="BMK85" s="24"/>
      <c r="BML85" s="24"/>
      <c r="BMM85" s="24"/>
      <c r="BMN85" s="24"/>
      <c r="BMO85" s="24"/>
      <c r="BMP85" s="24"/>
      <c r="BMQ85" s="24"/>
      <c r="BMR85" s="24"/>
      <c r="BMS85" s="24"/>
      <c r="BMT85" s="24"/>
      <c r="BMU85" s="24"/>
      <c r="BMV85" s="24"/>
      <c r="BMW85" s="24"/>
      <c r="BMX85" s="24"/>
      <c r="BMY85" s="24"/>
      <c r="BMZ85" s="24"/>
      <c r="BNA85" s="24"/>
      <c r="BNB85" s="24"/>
      <c r="BNC85" s="24"/>
      <c r="BND85" s="24"/>
      <c r="BNE85" s="24"/>
      <c r="BNF85" s="24"/>
      <c r="BNG85" s="24"/>
      <c r="BNH85" s="24"/>
      <c r="BNI85" s="24"/>
      <c r="BNJ85" s="24"/>
      <c r="BNK85" s="24"/>
      <c r="BNL85" s="24"/>
      <c r="BNM85" s="24"/>
      <c r="BNN85" s="24"/>
      <c r="BNO85" s="24"/>
      <c r="BNP85" s="24"/>
      <c r="BNQ85" s="24"/>
      <c r="BNR85" s="24"/>
      <c r="BNS85" s="24"/>
      <c r="BNT85" s="24"/>
      <c r="BNU85" s="24"/>
      <c r="BNV85" s="24"/>
      <c r="BNW85" s="24"/>
      <c r="BNX85" s="24"/>
      <c r="BNY85" s="24"/>
      <c r="BNZ85" s="24"/>
      <c r="BOA85" s="24"/>
      <c r="BOB85" s="24"/>
      <c r="BOC85" s="24"/>
      <c r="BOD85" s="24"/>
      <c r="BOE85" s="24"/>
      <c r="BOF85" s="24"/>
      <c r="BOG85" s="24"/>
      <c r="BOH85" s="24"/>
      <c r="BOI85" s="24"/>
      <c r="BOJ85" s="24"/>
      <c r="BOK85" s="24"/>
      <c r="BOL85" s="24"/>
      <c r="BOM85" s="24"/>
      <c r="BON85" s="24"/>
      <c r="BOO85" s="24"/>
      <c r="BOP85" s="24"/>
      <c r="BOQ85" s="24"/>
      <c r="BOR85" s="24"/>
      <c r="BOS85" s="24"/>
      <c r="BOT85" s="24"/>
      <c r="BOU85" s="24"/>
      <c r="BOV85" s="24"/>
      <c r="BOW85" s="24"/>
      <c r="BOX85" s="24"/>
      <c r="BOY85" s="24"/>
      <c r="BOZ85" s="24"/>
      <c r="BPA85" s="24"/>
      <c r="BPB85" s="24"/>
      <c r="BPC85" s="24"/>
      <c r="BPD85" s="24"/>
      <c r="BPE85" s="24"/>
      <c r="BPF85" s="24"/>
      <c r="BPG85" s="24"/>
      <c r="BPH85" s="24"/>
      <c r="BPI85" s="24"/>
      <c r="BPJ85" s="24"/>
      <c r="BPK85" s="24"/>
      <c r="BPL85" s="24"/>
      <c r="BPM85" s="24"/>
      <c r="BPN85" s="24"/>
      <c r="BPO85" s="24"/>
      <c r="BPP85" s="24"/>
      <c r="BPQ85" s="24"/>
      <c r="BPR85" s="24"/>
      <c r="BPS85" s="24"/>
      <c r="BPT85" s="24"/>
      <c r="BPU85" s="24"/>
      <c r="BPV85" s="24"/>
      <c r="BPW85" s="24"/>
      <c r="BPX85" s="24"/>
      <c r="BPY85" s="24"/>
      <c r="BPZ85" s="24"/>
      <c r="BQA85" s="24"/>
      <c r="BQB85" s="24"/>
      <c r="BQC85" s="24"/>
      <c r="BQD85" s="24"/>
      <c r="BQE85" s="24"/>
      <c r="BQF85" s="24"/>
      <c r="BQG85" s="24"/>
      <c r="BQH85" s="24"/>
      <c r="BQI85" s="24"/>
      <c r="BQJ85" s="24"/>
      <c r="BQK85" s="24"/>
      <c r="BQL85" s="24"/>
      <c r="BQM85" s="24"/>
      <c r="BQN85" s="24"/>
      <c r="BQO85" s="24"/>
      <c r="BQP85" s="24"/>
      <c r="BQQ85" s="24"/>
      <c r="BQR85" s="24"/>
      <c r="BQS85" s="24"/>
      <c r="BQT85" s="24"/>
      <c r="BQU85" s="24"/>
      <c r="BQV85" s="24"/>
      <c r="BQW85" s="24"/>
      <c r="BQX85" s="24"/>
      <c r="BQY85" s="24"/>
      <c r="BQZ85" s="24"/>
      <c r="BRA85" s="24"/>
      <c r="BRB85" s="24"/>
      <c r="BRC85" s="24"/>
      <c r="BRD85" s="24"/>
      <c r="BRE85" s="24"/>
      <c r="BRF85" s="24"/>
      <c r="BRG85" s="24"/>
      <c r="BRH85" s="24"/>
      <c r="BRI85" s="24"/>
      <c r="BRJ85" s="24"/>
      <c r="BRK85" s="24"/>
      <c r="BRL85" s="24"/>
      <c r="BRM85" s="24"/>
      <c r="BRN85" s="24"/>
      <c r="BRO85" s="24"/>
      <c r="BRP85" s="24"/>
      <c r="BRQ85" s="24"/>
      <c r="BRR85" s="24"/>
      <c r="BRS85" s="24"/>
      <c r="BRT85" s="24"/>
      <c r="BRU85" s="24"/>
      <c r="BRV85" s="24"/>
      <c r="BRW85" s="24"/>
      <c r="BRX85" s="24"/>
      <c r="BRY85" s="24"/>
      <c r="BRZ85" s="24"/>
      <c r="BSA85" s="24"/>
      <c r="BSB85" s="24"/>
      <c r="BSC85" s="24"/>
      <c r="BSD85" s="24"/>
      <c r="BSE85" s="24"/>
      <c r="BSF85" s="24"/>
      <c r="BSG85" s="24"/>
      <c r="BSH85" s="24"/>
      <c r="BSI85" s="24"/>
      <c r="BSJ85" s="24"/>
      <c r="BSK85" s="24"/>
      <c r="BSL85" s="24"/>
      <c r="BSM85" s="24"/>
      <c r="BSN85" s="24"/>
      <c r="BSO85" s="24"/>
      <c r="BSP85" s="24"/>
      <c r="BSQ85" s="24"/>
      <c r="BSR85" s="24"/>
      <c r="BSS85" s="24"/>
      <c r="BST85" s="24"/>
      <c r="BSU85" s="24"/>
      <c r="BSV85" s="24"/>
      <c r="BSW85" s="24"/>
      <c r="BSX85" s="24"/>
      <c r="BSY85" s="24"/>
      <c r="BSZ85" s="24"/>
      <c r="BTA85" s="24"/>
      <c r="BTB85" s="24"/>
      <c r="BTC85" s="24"/>
      <c r="BTD85" s="24"/>
      <c r="BTE85" s="24"/>
      <c r="BTF85" s="24"/>
      <c r="BTG85" s="24"/>
      <c r="BTH85" s="24"/>
      <c r="BTI85" s="24"/>
      <c r="BTJ85" s="24"/>
      <c r="BTK85" s="24"/>
      <c r="BTL85" s="24"/>
      <c r="BTM85" s="24"/>
      <c r="BTN85" s="24"/>
      <c r="BTO85" s="24"/>
      <c r="BTP85" s="24"/>
      <c r="BTQ85" s="24"/>
      <c r="BTR85" s="24"/>
      <c r="BTS85" s="24"/>
      <c r="BTT85" s="24"/>
      <c r="BTU85" s="24"/>
      <c r="BTV85" s="24"/>
      <c r="BTW85" s="24"/>
      <c r="BTX85" s="24"/>
      <c r="BTY85" s="24"/>
      <c r="BTZ85" s="24"/>
      <c r="BUA85" s="24"/>
      <c r="BUB85" s="24"/>
      <c r="BUC85" s="24"/>
      <c r="BUD85" s="24"/>
      <c r="BUE85" s="24"/>
      <c r="BUF85" s="24"/>
      <c r="BUG85" s="24"/>
      <c r="BUH85" s="24"/>
      <c r="BUI85" s="24"/>
      <c r="BUJ85" s="24"/>
      <c r="BUK85" s="24"/>
      <c r="BUL85" s="24"/>
      <c r="BUM85" s="24"/>
      <c r="BUN85" s="24"/>
      <c r="BUO85" s="24"/>
      <c r="BUP85" s="24"/>
      <c r="BUQ85" s="24"/>
      <c r="BUR85" s="24"/>
      <c r="BUS85" s="24"/>
      <c r="BUT85" s="24"/>
      <c r="BUU85" s="24"/>
      <c r="BUV85" s="24"/>
      <c r="BUW85" s="24"/>
      <c r="BUX85" s="24"/>
      <c r="BUY85" s="24"/>
      <c r="BUZ85" s="24"/>
      <c r="BVA85" s="24"/>
      <c r="BVB85" s="24"/>
      <c r="BVC85" s="24"/>
      <c r="BVD85" s="24"/>
      <c r="BVE85" s="24"/>
      <c r="BVF85" s="24"/>
      <c r="BVG85" s="24"/>
      <c r="BVH85" s="24"/>
      <c r="BVI85" s="24"/>
      <c r="BVJ85" s="24"/>
      <c r="BVK85" s="24"/>
      <c r="BVL85" s="24"/>
      <c r="BVM85" s="24"/>
      <c r="BVN85" s="24"/>
      <c r="BVO85" s="24"/>
      <c r="BVP85" s="24"/>
      <c r="BVQ85" s="24"/>
      <c r="BVR85" s="24"/>
      <c r="BVS85" s="24"/>
      <c r="BVT85" s="24"/>
      <c r="BVU85" s="24"/>
      <c r="BVV85" s="24"/>
      <c r="BVW85" s="24"/>
      <c r="BVX85" s="24"/>
      <c r="BVY85" s="24"/>
      <c r="BVZ85" s="24"/>
      <c r="BWA85" s="24"/>
      <c r="BWB85" s="24"/>
      <c r="BWC85" s="24"/>
      <c r="BWD85" s="24"/>
      <c r="BWE85" s="24"/>
      <c r="BWF85" s="24"/>
      <c r="BWG85" s="24"/>
      <c r="BWH85" s="24"/>
      <c r="BWI85" s="24"/>
      <c r="BWJ85" s="24"/>
      <c r="BWK85" s="24"/>
      <c r="BWL85" s="24"/>
      <c r="BWM85" s="24"/>
      <c r="BWN85" s="24"/>
      <c r="BWO85" s="24"/>
      <c r="BWP85" s="24"/>
      <c r="BWQ85" s="24"/>
      <c r="BWR85" s="24"/>
      <c r="BWS85" s="24"/>
      <c r="BWT85" s="24"/>
      <c r="BWU85" s="24"/>
      <c r="BWV85" s="24"/>
      <c r="BWW85" s="24"/>
      <c r="BWX85" s="24"/>
      <c r="BWY85" s="24"/>
      <c r="BWZ85" s="24"/>
      <c r="BXA85" s="24"/>
      <c r="BXB85" s="24"/>
      <c r="BXC85" s="24"/>
      <c r="BXD85" s="24"/>
      <c r="BXE85" s="24"/>
      <c r="BXF85" s="24"/>
      <c r="BXG85" s="24"/>
      <c r="BXH85" s="24"/>
      <c r="BXI85" s="24"/>
      <c r="BXJ85" s="24"/>
      <c r="BXK85" s="24"/>
      <c r="BXL85" s="24"/>
      <c r="BXM85" s="24"/>
      <c r="BXN85" s="24"/>
      <c r="BXO85" s="24"/>
      <c r="BXP85" s="24"/>
      <c r="BXQ85" s="24"/>
      <c r="BXR85" s="24"/>
      <c r="BXS85" s="24"/>
      <c r="BXT85" s="24"/>
      <c r="BXU85" s="24"/>
      <c r="BXV85" s="24"/>
      <c r="BXW85" s="24"/>
      <c r="BXX85" s="24"/>
      <c r="BXY85" s="24"/>
      <c r="BXZ85" s="24"/>
      <c r="BYA85" s="24"/>
      <c r="BYB85" s="24"/>
      <c r="BYC85" s="24"/>
      <c r="BYD85" s="24"/>
      <c r="BYE85" s="24"/>
      <c r="BYF85" s="24"/>
      <c r="BYG85" s="24"/>
      <c r="BYH85" s="24"/>
      <c r="BYI85" s="24"/>
      <c r="BYJ85" s="24"/>
      <c r="BYK85" s="24"/>
      <c r="BYL85" s="24"/>
      <c r="BYM85" s="24"/>
      <c r="BYN85" s="24"/>
      <c r="BYO85" s="24"/>
      <c r="BYP85" s="24"/>
      <c r="BYQ85" s="24"/>
      <c r="BYR85" s="24"/>
      <c r="BYS85" s="24"/>
      <c r="BYT85" s="24"/>
      <c r="BYU85" s="24"/>
      <c r="BYV85" s="24"/>
      <c r="BYW85" s="24"/>
      <c r="BYX85" s="24"/>
      <c r="BYY85" s="24"/>
      <c r="BYZ85" s="24"/>
      <c r="BZA85" s="24"/>
      <c r="BZB85" s="24"/>
      <c r="BZC85" s="24"/>
      <c r="BZD85" s="24"/>
      <c r="BZE85" s="24"/>
      <c r="BZF85" s="24"/>
      <c r="BZG85" s="24"/>
      <c r="BZH85" s="24"/>
      <c r="BZI85" s="24"/>
      <c r="BZJ85" s="24"/>
      <c r="BZK85" s="24"/>
      <c r="BZL85" s="24"/>
      <c r="BZM85" s="24"/>
      <c r="BZN85" s="24"/>
      <c r="BZO85" s="24"/>
      <c r="BZP85" s="24"/>
      <c r="BZQ85" s="24"/>
      <c r="BZR85" s="24"/>
      <c r="BZS85" s="24"/>
      <c r="BZT85" s="24"/>
      <c r="BZU85" s="24"/>
      <c r="BZV85" s="24"/>
      <c r="BZW85" s="24"/>
      <c r="BZX85" s="24"/>
      <c r="BZY85" s="24"/>
      <c r="BZZ85" s="24"/>
      <c r="CAA85" s="24"/>
      <c r="CAB85" s="24"/>
      <c r="CAC85" s="24"/>
      <c r="CAD85" s="24"/>
      <c r="CAE85" s="24"/>
      <c r="CAF85" s="24"/>
      <c r="CAG85" s="24"/>
      <c r="CAH85" s="24"/>
      <c r="CAI85" s="24"/>
      <c r="CAJ85" s="24"/>
      <c r="CAK85" s="24"/>
      <c r="CAL85" s="24"/>
      <c r="CAM85" s="24"/>
      <c r="CAN85" s="24"/>
      <c r="CAO85" s="24"/>
      <c r="CAP85" s="24"/>
      <c r="CAQ85" s="24"/>
      <c r="CAR85" s="24"/>
      <c r="CAS85" s="24"/>
      <c r="CAT85" s="24"/>
      <c r="CAU85" s="24"/>
      <c r="CAV85" s="24"/>
      <c r="CAW85" s="24"/>
      <c r="CAX85" s="24"/>
      <c r="CAY85" s="24"/>
      <c r="CAZ85" s="24"/>
      <c r="CBA85" s="24"/>
      <c r="CBB85" s="24"/>
      <c r="CBC85" s="24"/>
      <c r="CBD85" s="24"/>
      <c r="CBE85" s="24"/>
      <c r="CBF85" s="24"/>
      <c r="CBG85" s="24"/>
      <c r="CBH85" s="24"/>
      <c r="CBI85" s="24"/>
      <c r="CBJ85" s="24"/>
      <c r="CBK85" s="24"/>
      <c r="CBL85" s="24"/>
      <c r="CBM85" s="24"/>
      <c r="CBN85" s="24"/>
      <c r="CBO85" s="24"/>
      <c r="CBP85" s="24"/>
      <c r="CBQ85" s="24"/>
      <c r="CBR85" s="24"/>
      <c r="CBS85" s="24"/>
      <c r="CBT85" s="24"/>
      <c r="CBU85" s="24"/>
      <c r="CBV85" s="24"/>
      <c r="CBW85" s="24"/>
      <c r="CBX85" s="24"/>
      <c r="CBY85" s="24"/>
      <c r="CBZ85" s="24"/>
      <c r="CCA85" s="24"/>
      <c r="CCB85" s="24"/>
      <c r="CCC85" s="24"/>
      <c r="CCD85" s="24"/>
      <c r="CCE85" s="24"/>
      <c r="CCF85" s="24"/>
      <c r="CCG85" s="24"/>
      <c r="CCH85" s="24"/>
      <c r="CCI85" s="24"/>
      <c r="CCJ85" s="24"/>
      <c r="CCK85" s="24"/>
      <c r="CCL85" s="24"/>
      <c r="CCM85" s="24"/>
      <c r="CCN85" s="24"/>
      <c r="CCO85" s="24"/>
      <c r="CCP85" s="24"/>
      <c r="CCQ85" s="24"/>
      <c r="CCR85" s="24"/>
      <c r="CCS85" s="24"/>
      <c r="CCT85" s="24"/>
      <c r="CCU85" s="24"/>
      <c r="CCV85" s="24"/>
      <c r="CCW85" s="24"/>
      <c r="CCX85" s="24"/>
      <c r="CCY85" s="24"/>
      <c r="CCZ85" s="24"/>
      <c r="CDA85" s="24"/>
      <c r="CDB85" s="24"/>
      <c r="CDC85" s="24"/>
      <c r="CDD85" s="24"/>
      <c r="CDE85" s="24"/>
      <c r="CDF85" s="24"/>
      <c r="CDG85" s="24"/>
      <c r="CDH85" s="24"/>
      <c r="CDI85" s="24"/>
      <c r="CDJ85" s="24"/>
      <c r="CDK85" s="24"/>
      <c r="CDL85" s="24"/>
      <c r="CDM85" s="24"/>
      <c r="CDN85" s="24"/>
      <c r="CDO85" s="24"/>
      <c r="CDP85" s="24"/>
      <c r="CDQ85" s="24"/>
      <c r="CDR85" s="24"/>
      <c r="CDS85" s="24"/>
      <c r="CDT85" s="24"/>
      <c r="CDU85" s="24"/>
      <c r="CDV85" s="24"/>
      <c r="CDW85" s="24"/>
      <c r="CDX85" s="24"/>
      <c r="CDY85" s="24"/>
      <c r="CDZ85" s="24"/>
      <c r="CEA85" s="24"/>
      <c r="CEB85" s="24"/>
      <c r="CEC85" s="24"/>
      <c r="CED85" s="24"/>
      <c r="CEE85" s="24"/>
      <c r="CEF85" s="24"/>
      <c r="CEG85" s="24"/>
      <c r="CEH85" s="24"/>
      <c r="CEI85" s="24"/>
      <c r="CEJ85" s="24"/>
      <c r="CEK85" s="24"/>
      <c r="CEL85" s="24"/>
      <c r="CEM85" s="24"/>
      <c r="CEN85" s="24"/>
      <c r="CEO85" s="24"/>
      <c r="CEP85" s="24"/>
      <c r="CEQ85" s="24"/>
      <c r="CER85" s="24"/>
      <c r="CES85" s="24"/>
      <c r="CET85" s="24"/>
      <c r="CEU85" s="24"/>
      <c r="CEV85" s="24"/>
      <c r="CEW85" s="24"/>
      <c r="CEX85" s="24"/>
      <c r="CEY85" s="24"/>
      <c r="CEZ85" s="24"/>
      <c r="CFA85" s="24"/>
      <c r="CFB85" s="24"/>
      <c r="CFC85" s="24"/>
      <c r="CFD85" s="24"/>
      <c r="CFE85" s="24"/>
      <c r="CFF85" s="24"/>
      <c r="CFG85" s="24"/>
      <c r="CFH85" s="24"/>
      <c r="CFI85" s="24"/>
      <c r="CFJ85" s="24"/>
      <c r="CFK85" s="24"/>
      <c r="CFL85" s="24"/>
      <c r="CFM85" s="24"/>
      <c r="CFN85" s="24"/>
      <c r="CFO85" s="24"/>
      <c r="CFP85" s="24"/>
      <c r="CFQ85" s="24"/>
      <c r="CFR85" s="24"/>
      <c r="CFS85" s="24"/>
      <c r="CFT85" s="24"/>
      <c r="CFU85" s="24"/>
      <c r="CFV85" s="24"/>
      <c r="CFW85" s="24"/>
      <c r="CFX85" s="24"/>
      <c r="CFY85" s="24"/>
      <c r="CFZ85" s="24"/>
      <c r="CGA85" s="24"/>
      <c r="CGB85" s="24"/>
      <c r="CGC85" s="24"/>
      <c r="CGD85" s="24"/>
      <c r="CGE85" s="24"/>
      <c r="CGF85" s="24"/>
      <c r="CGG85" s="24"/>
      <c r="CGH85" s="24"/>
      <c r="CGI85" s="24"/>
      <c r="CGJ85" s="24"/>
      <c r="CGK85" s="24"/>
      <c r="CGL85" s="24"/>
      <c r="CGM85" s="24"/>
      <c r="CGN85" s="24"/>
      <c r="CGO85" s="24"/>
      <c r="CGP85" s="24"/>
      <c r="CGQ85" s="24"/>
      <c r="CGR85" s="24"/>
      <c r="CGS85" s="24"/>
      <c r="CGT85" s="24"/>
      <c r="CGU85" s="24"/>
      <c r="CGV85" s="24"/>
      <c r="CGW85" s="24"/>
      <c r="CGX85" s="24"/>
      <c r="CGY85" s="24"/>
      <c r="CGZ85" s="24"/>
      <c r="CHA85" s="24"/>
      <c r="CHB85" s="24"/>
      <c r="CHC85" s="24"/>
      <c r="CHD85" s="24"/>
      <c r="CHE85" s="24"/>
      <c r="CHF85" s="24"/>
      <c r="CHG85" s="24"/>
      <c r="CHH85" s="24"/>
      <c r="CHI85" s="24"/>
      <c r="CHJ85" s="24"/>
      <c r="CHK85" s="24"/>
      <c r="CHL85" s="24"/>
      <c r="CHM85" s="24"/>
      <c r="CHN85" s="24"/>
      <c r="CHO85" s="24"/>
      <c r="CHP85" s="24"/>
      <c r="CHQ85" s="24"/>
      <c r="CHR85" s="24"/>
      <c r="CHS85" s="24"/>
      <c r="CHT85" s="24"/>
      <c r="CHU85" s="24"/>
      <c r="CHV85" s="24"/>
      <c r="CHW85" s="24"/>
      <c r="CHX85" s="24"/>
      <c r="CHY85" s="24"/>
      <c r="CHZ85" s="24"/>
      <c r="CIA85" s="24"/>
      <c r="CIB85" s="24"/>
      <c r="CIC85" s="24"/>
      <c r="CID85" s="24"/>
      <c r="CIE85" s="24"/>
      <c r="CIF85" s="24"/>
      <c r="CIG85" s="24"/>
      <c r="CIH85" s="24"/>
      <c r="CII85" s="24"/>
      <c r="CIJ85" s="24"/>
      <c r="CIK85" s="24"/>
      <c r="CIL85" s="24"/>
      <c r="CIM85" s="24"/>
      <c r="CIN85" s="24"/>
      <c r="CIO85" s="24"/>
      <c r="CIP85" s="24"/>
      <c r="CIQ85" s="24"/>
      <c r="CIR85" s="24"/>
      <c r="CIS85" s="24"/>
      <c r="CIT85" s="24"/>
      <c r="CIU85" s="24"/>
      <c r="CIV85" s="24"/>
      <c r="CIW85" s="24"/>
      <c r="CIX85" s="24"/>
      <c r="CIY85" s="24"/>
      <c r="CIZ85" s="24"/>
      <c r="CJA85" s="24"/>
      <c r="CJB85" s="24"/>
      <c r="CJC85" s="24"/>
      <c r="CJD85" s="24"/>
      <c r="CJE85" s="24"/>
      <c r="CJF85" s="24"/>
      <c r="CJG85" s="24"/>
      <c r="CJH85" s="24"/>
      <c r="CJI85" s="24"/>
      <c r="CJJ85" s="24"/>
      <c r="CJK85" s="24"/>
      <c r="CJL85" s="24"/>
      <c r="CJM85" s="24"/>
      <c r="CJN85" s="24"/>
      <c r="CJO85" s="24"/>
      <c r="CJP85" s="24"/>
      <c r="CJQ85" s="24"/>
      <c r="CJR85" s="24"/>
      <c r="CJS85" s="24"/>
      <c r="CJT85" s="24"/>
      <c r="CJU85" s="24"/>
      <c r="CJV85" s="24"/>
      <c r="CJW85" s="24"/>
      <c r="CJX85" s="24"/>
      <c r="CJY85" s="24"/>
      <c r="CJZ85" s="24"/>
      <c r="CKA85" s="24"/>
      <c r="CKB85" s="24"/>
      <c r="CKC85" s="24"/>
      <c r="CKD85" s="24"/>
      <c r="CKE85" s="24"/>
      <c r="CKF85" s="24"/>
      <c r="CKG85" s="24"/>
      <c r="CKH85" s="24"/>
      <c r="CKI85" s="24"/>
      <c r="CKJ85" s="24"/>
      <c r="CKK85" s="24"/>
      <c r="CKL85" s="24"/>
      <c r="CKM85" s="24"/>
      <c r="CKN85" s="24"/>
      <c r="CKO85" s="24"/>
      <c r="CKP85" s="24"/>
      <c r="CKQ85" s="24"/>
      <c r="CKR85" s="24"/>
      <c r="CKS85" s="24"/>
      <c r="CKT85" s="24"/>
      <c r="CKU85" s="24"/>
      <c r="CKV85" s="24"/>
      <c r="CKW85" s="24"/>
      <c r="CKX85" s="24"/>
      <c r="CKY85" s="24"/>
      <c r="CKZ85" s="24"/>
      <c r="CLA85" s="24"/>
      <c r="CLB85" s="24"/>
      <c r="CLC85" s="24"/>
      <c r="CLD85" s="24"/>
      <c r="CLE85" s="24"/>
      <c r="CLF85" s="24"/>
      <c r="CLG85" s="24"/>
      <c r="CLH85" s="24"/>
      <c r="CLI85" s="24"/>
      <c r="CLJ85" s="24"/>
      <c r="CLK85" s="24"/>
      <c r="CLL85" s="24"/>
      <c r="CLM85" s="24"/>
      <c r="CLN85" s="24"/>
      <c r="CLO85" s="24"/>
      <c r="CLP85" s="24"/>
      <c r="CLQ85" s="24"/>
      <c r="CLR85" s="24"/>
      <c r="CLS85" s="24"/>
      <c r="CLT85" s="24"/>
      <c r="CLU85" s="24"/>
      <c r="CLV85" s="24"/>
      <c r="CLW85" s="24"/>
      <c r="CLX85" s="24"/>
      <c r="CLY85" s="24"/>
      <c r="CLZ85" s="24"/>
      <c r="CMA85" s="24"/>
      <c r="CMB85" s="24"/>
      <c r="CMC85" s="24"/>
      <c r="CMD85" s="24"/>
      <c r="CME85" s="24"/>
      <c r="CMF85" s="24"/>
      <c r="CMG85" s="24"/>
      <c r="CMH85" s="24"/>
      <c r="CMI85" s="24"/>
      <c r="CMJ85" s="24"/>
      <c r="CMK85" s="24"/>
      <c r="CML85" s="24"/>
      <c r="CMM85" s="24"/>
      <c r="CMN85" s="24"/>
      <c r="CMO85" s="24"/>
      <c r="CMP85" s="24"/>
      <c r="CMQ85" s="24"/>
      <c r="CMR85" s="24"/>
      <c r="CMS85" s="24"/>
      <c r="CMT85" s="24"/>
      <c r="CMU85" s="24"/>
      <c r="CMV85" s="24"/>
      <c r="CMW85" s="24"/>
      <c r="CMX85" s="24"/>
      <c r="CMY85" s="24"/>
      <c r="CMZ85" s="24"/>
      <c r="CNA85" s="24"/>
      <c r="CNB85" s="24"/>
      <c r="CNC85" s="24"/>
      <c r="CND85" s="24"/>
      <c r="CNE85" s="24"/>
      <c r="CNF85" s="24"/>
      <c r="CNG85" s="24"/>
      <c r="CNH85" s="24"/>
      <c r="CNI85" s="24"/>
      <c r="CNJ85" s="24"/>
      <c r="CNK85" s="24"/>
      <c r="CNL85" s="24"/>
      <c r="CNM85" s="24"/>
      <c r="CNN85" s="24"/>
      <c r="CNO85" s="24"/>
      <c r="CNP85" s="24"/>
      <c r="CNQ85" s="24"/>
      <c r="CNR85" s="24"/>
      <c r="CNS85" s="24"/>
      <c r="CNT85" s="24"/>
      <c r="CNU85" s="24"/>
      <c r="CNV85" s="24"/>
      <c r="CNW85" s="24"/>
      <c r="CNX85" s="24"/>
      <c r="CNY85" s="24"/>
      <c r="CNZ85" s="24"/>
      <c r="COA85" s="24"/>
      <c r="COB85" s="24"/>
      <c r="COC85" s="24"/>
      <c r="COD85" s="24"/>
      <c r="COE85" s="24"/>
      <c r="COF85" s="24"/>
      <c r="COG85" s="24"/>
      <c r="COH85" s="24"/>
      <c r="COI85" s="24"/>
      <c r="COJ85" s="24"/>
      <c r="COK85" s="24"/>
      <c r="COL85" s="24"/>
      <c r="COM85" s="24"/>
      <c r="CON85" s="24"/>
      <c r="COO85" s="24"/>
      <c r="COP85" s="24"/>
      <c r="COQ85" s="24"/>
      <c r="COR85" s="24"/>
      <c r="COS85" s="24"/>
      <c r="COT85" s="24"/>
      <c r="COU85" s="24"/>
      <c r="COV85" s="24"/>
      <c r="COW85" s="24"/>
      <c r="COX85" s="24"/>
      <c r="COY85" s="24"/>
      <c r="COZ85" s="24"/>
      <c r="CPA85" s="24"/>
      <c r="CPB85" s="24"/>
      <c r="CPC85" s="24"/>
      <c r="CPD85" s="24"/>
      <c r="CPE85" s="24"/>
      <c r="CPF85" s="24"/>
      <c r="CPG85" s="24"/>
      <c r="CPH85" s="24"/>
      <c r="CPI85" s="24"/>
      <c r="CPJ85" s="24"/>
      <c r="CPK85" s="24"/>
      <c r="CPL85" s="24"/>
      <c r="CPM85" s="24"/>
      <c r="CPN85" s="24"/>
      <c r="CPO85" s="24"/>
      <c r="CPP85" s="24"/>
      <c r="CPQ85" s="24"/>
      <c r="CPR85" s="24"/>
      <c r="CPS85" s="24"/>
      <c r="CPT85" s="24"/>
      <c r="CPU85" s="24"/>
      <c r="CPV85" s="24"/>
      <c r="CPW85" s="24"/>
      <c r="CPX85" s="24"/>
      <c r="CPY85" s="24"/>
      <c r="CPZ85" s="24"/>
      <c r="CQA85" s="24"/>
      <c r="CQB85" s="24"/>
      <c r="CQC85" s="24"/>
      <c r="CQD85" s="24"/>
      <c r="CQE85" s="24"/>
      <c r="CQF85" s="24"/>
      <c r="CQG85" s="24"/>
      <c r="CQH85" s="24"/>
      <c r="CQI85" s="24"/>
      <c r="CQJ85" s="24"/>
      <c r="CQK85" s="24"/>
      <c r="CQL85" s="24"/>
      <c r="CQM85" s="24"/>
      <c r="CQN85" s="24"/>
      <c r="CQO85" s="24"/>
      <c r="CQP85" s="24"/>
      <c r="CQQ85" s="24"/>
      <c r="CQR85" s="24"/>
      <c r="CQS85" s="24"/>
      <c r="CQT85" s="24"/>
      <c r="CQU85" s="24"/>
      <c r="CQV85" s="24"/>
      <c r="CQW85" s="24"/>
      <c r="CQX85" s="24"/>
      <c r="CQY85" s="24"/>
      <c r="CQZ85" s="24"/>
      <c r="CRA85" s="24"/>
      <c r="CRB85" s="24"/>
      <c r="CRC85" s="24"/>
      <c r="CRD85" s="24"/>
      <c r="CRE85" s="24"/>
      <c r="CRF85" s="24"/>
      <c r="CRG85" s="24"/>
      <c r="CRH85" s="24"/>
      <c r="CRI85" s="24"/>
      <c r="CRJ85" s="24"/>
      <c r="CRK85" s="24"/>
      <c r="CRL85" s="24"/>
      <c r="CRM85" s="24"/>
      <c r="CRN85" s="24"/>
      <c r="CRO85" s="24"/>
      <c r="CRP85" s="24"/>
      <c r="CRQ85" s="24"/>
      <c r="CRR85" s="24"/>
      <c r="CRS85" s="24"/>
      <c r="CRT85" s="24"/>
      <c r="CRU85" s="24"/>
      <c r="CRV85" s="24"/>
      <c r="CRW85" s="24"/>
      <c r="CRX85" s="24"/>
      <c r="CRY85" s="24"/>
      <c r="CRZ85" s="24"/>
      <c r="CSA85" s="24"/>
      <c r="CSB85" s="24"/>
      <c r="CSC85" s="24"/>
      <c r="CSD85" s="24"/>
      <c r="CSE85" s="24"/>
      <c r="CSF85" s="24"/>
      <c r="CSG85" s="24"/>
      <c r="CSH85" s="24"/>
      <c r="CSI85" s="24"/>
      <c r="CSJ85" s="24"/>
      <c r="CSK85" s="24"/>
      <c r="CSL85" s="24"/>
      <c r="CSM85" s="24"/>
      <c r="CSN85" s="24"/>
      <c r="CSO85" s="24"/>
      <c r="CSP85" s="24"/>
      <c r="CSQ85" s="24"/>
      <c r="CSR85" s="24"/>
      <c r="CSS85" s="24"/>
      <c r="CST85" s="24"/>
      <c r="CSU85" s="24"/>
      <c r="CSV85" s="24"/>
      <c r="CSW85" s="24"/>
      <c r="CSX85" s="24"/>
      <c r="CSY85" s="24"/>
      <c r="CSZ85" s="24"/>
      <c r="CTA85" s="24"/>
      <c r="CTB85" s="24"/>
      <c r="CTC85" s="24"/>
      <c r="CTD85" s="24"/>
      <c r="CTE85" s="24"/>
      <c r="CTF85" s="24"/>
      <c r="CTG85" s="24"/>
      <c r="CTH85" s="24"/>
      <c r="CTI85" s="24"/>
      <c r="CTJ85" s="24"/>
      <c r="CTK85" s="24"/>
      <c r="CTL85" s="24"/>
      <c r="CTM85" s="24"/>
      <c r="CTN85" s="24"/>
      <c r="CTO85" s="24"/>
      <c r="CTP85" s="24"/>
      <c r="CTQ85" s="24"/>
      <c r="CTR85" s="24"/>
      <c r="CTS85" s="24"/>
      <c r="CTT85" s="24"/>
      <c r="CTU85" s="24"/>
      <c r="CTV85" s="24"/>
      <c r="CTW85" s="24"/>
      <c r="CTX85" s="24"/>
      <c r="CTY85" s="24"/>
      <c r="CTZ85" s="24"/>
      <c r="CUA85" s="24"/>
      <c r="CUB85" s="24"/>
      <c r="CUC85" s="24"/>
      <c r="CUD85" s="24"/>
      <c r="CUE85" s="24"/>
      <c r="CUF85" s="24"/>
      <c r="CUG85" s="24"/>
      <c r="CUH85" s="24"/>
      <c r="CUI85" s="24"/>
      <c r="CUJ85" s="24"/>
      <c r="CUK85" s="24"/>
      <c r="CUL85" s="24"/>
      <c r="CUM85" s="24"/>
      <c r="CUN85" s="24"/>
      <c r="CUO85" s="24"/>
      <c r="CUP85" s="24"/>
      <c r="CUQ85" s="24"/>
      <c r="CUR85" s="24"/>
      <c r="CUS85" s="24"/>
      <c r="CUT85" s="24"/>
      <c r="CUU85" s="24"/>
      <c r="CUV85" s="24"/>
      <c r="CUW85" s="24"/>
      <c r="CUX85" s="24"/>
      <c r="CUY85" s="24"/>
      <c r="CUZ85" s="24"/>
      <c r="CVA85" s="24"/>
      <c r="CVB85" s="24"/>
      <c r="CVC85" s="24"/>
      <c r="CVD85" s="24"/>
      <c r="CVE85" s="24"/>
      <c r="CVF85" s="24"/>
      <c r="CVG85" s="24"/>
      <c r="CVH85" s="24"/>
      <c r="CVI85" s="24"/>
      <c r="CVJ85" s="24"/>
      <c r="CVK85" s="24"/>
      <c r="CVL85" s="24"/>
      <c r="CVM85" s="24"/>
      <c r="CVN85" s="24"/>
      <c r="CVO85" s="24"/>
      <c r="CVP85" s="24"/>
      <c r="CVQ85" s="24"/>
      <c r="CVR85" s="24"/>
      <c r="CVS85" s="24"/>
      <c r="CVT85" s="24"/>
      <c r="CVU85" s="24"/>
      <c r="CVV85" s="24"/>
      <c r="CVW85" s="24"/>
      <c r="CVX85" s="24"/>
      <c r="CVY85" s="24"/>
      <c r="CVZ85" s="24"/>
      <c r="CWA85" s="24"/>
      <c r="CWB85" s="24"/>
      <c r="CWC85" s="24"/>
      <c r="CWD85" s="24"/>
      <c r="CWE85" s="24"/>
      <c r="CWF85" s="24"/>
      <c r="CWG85" s="24"/>
      <c r="CWH85" s="24"/>
      <c r="CWI85" s="24"/>
      <c r="CWJ85" s="24"/>
      <c r="CWK85" s="24"/>
      <c r="CWL85" s="24"/>
      <c r="CWM85" s="24"/>
      <c r="CWN85" s="24"/>
      <c r="CWO85" s="24"/>
      <c r="CWP85" s="24"/>
      <c r="CWQ85" s="24"/>
      <c r="CWR85" s="24"/>
      <c r="CWS85" s="24"/>
      <c r="CWT85" s="24"/>
      <c r="CWU85" s="24"/>
      <c r="CWV85" s="24"/>
      <c r="CWW85" s="24"/>
      <c r="CWX85" s="24"/>
      <c r="CWY85" s="24"/>
      <c r="CWZ85" s="24"/>
      <c r="CXA85" s="24"/>
      <c r="CXB85" s="24"/>
      <c r="CXC85" s="24"/>
      <c r="CXD85" s="24"/>
      <c r="CXE85" s="24"/>
      <c r="CXF85" s="24"/>
      <c r="CXG85" s="24"/>
      <c r="CXH85" s="24"/>
      <c r="CXI85" s="24"/>
      <c r="CXJ85" s="24"/>
      <c r="CXK85" s="24"/>
      <c r="CXL85" s="24"/>
      <c r="CXM85" s="24"/>
      <c r="CXN85" s="24"/>
      <c r="CXO85" s="24"/>
      <c r="CXP85" s="24"/>
      <c r="CXQ85" s="24"/>
      <c r="CXR85" s="24"/>
      <c r="CXS85" s="24"/>
      <c r="CXT85" s="24"/>
      <c r="CXU85" s="24"/>
      <c r="CXV85" s="24"/>
      <c r="CXW85" s="24"/>
      <c r="CXX85" s="24"/>
      <c r="CXY85" s="24"/>
      <c r="CXZ85" s="24"/>
      <c r="CYA85" s="24"/>
      <c r="CYB85" s="24"/>
      <c r="CYC85" s="24"/>
      <c r="CYD85" s="24"/>
      <c r="CYE85" s="24"/>
      <c r="CYF85" s="24"/>
      <c r="CYG85" s="24"/>
      <c r="CYH85" s="24"/>
      <c r="CYI85" s="24"/>
      <c r="CYJ85" s="24"/>
      <c r="CYK85" s="24"/>
      <c r="CYL85" s="24"/>
      <c r="CYM85" s="24"/>
      <c r="CYN85" s="24"/>
      <c r="CYO85" s="24"/>
      <c r="CYP85" s="24"/>
      <c r="CYQ85" s="24"/>
      <c r="CYR85" s="24"/>
      <c r="CYS85" s="24"/>
      <c r="CYT85" s="24"/>
      <c r="CYU85" s="24"/>
      <c r="CYV85" s="24"/>
      <c r="CYW85" s="24"/>
      <c r="CYX85" s="24"/>
      <c r="CYY85" s="24"/>
      <c r="CYZ85" s="24"/>
      <c r="CZA85" s="24"/>
      <c r="CZB85" s="24"/>
      <c r="CZC85" s="24"/>
      <c r="CZD85" s="24"/>
      <c r="CZE85" s="24"/>
      <c r="CZF85" s="24"/>
      <c r="CZG85" s="24"/>
      <c r="CZH85" s="24"/>
      <c r="CZI85" s="24"/>
      <c r="CZJ85" s="24"/>
      <c r="CZK85" s="24"/>
      <c r="CZL85" s="24"/>
      <c r="CZM85" s="24"/>
      <c r="CZN85" s="24"/>
      <c r="CZO85" s="24"/>
      <c r="CZP85" s="24"/>
      <c r="CZQ85" s="24"/>
      <c r="CZR85" s="24"/>
      <c r="CZS85" s="24"/>
      <c r="CZT85" s="24"/>
      <c r="CZU85" s="24"/>
      <c r="CZV85" s="24"/>
      <c r="CZW85" s="24"/>
      <c r="CZX85" s="24"/>
      <c r="CZY85" s="24"/>
      <c r="CZZ85" s="24"/>
      <c r="DAA85" s="24"/>
      <c r="DAB85" s="24"/>
      <c r="DAC85" s="24"/>
      <c r="DAD85" s="24"/>
      <c r="DAE85" s="24"/>
      <c r="DAF85" s="24"/>
      <c r="DAG85" s="24"/>
      <c r="DAH85" s="24"/>
      <c r="DAI85" s="24"/>
      <c r="DAJ85" s="24"/>
      <c r="DAK85" s="24"/>
      <c r="DAL85" s="24"/>
      <c r="DAM85" s="24"/>
      <c r="DAN85" s="24"/>
      <c r="DAO85" s="24"/>
      <c r="DAP85" s="24"/>
      <c r="DAQ85" s="24"/>
      <c r="DAR85" s="24"/>
      <c r="DAS85" s="24"/>
      <c r="DAT85" s="24"/>
      <c r="DAU85" s="24"/>
      <c r="DAV85" s="24"/>
      <c r="DAW85" s="24"/>
      <c r="DAX85" s="24"/>
      <c r="DAY85" s="24"/>
      <c r="DAZ85" s="24"/>
      <c r="DBA85" s="24"/>
      <c r="DBB85" s="24"/>
      <c r="DBC85" s="24"/>
      <c r="DBD85" s="24"/>
      <c r="DBE85" s="24"/>
      <c r="DBF85" s="24"/>
      <c r="DBG85" s="24"/>
      <c r="DBH85" s="24"/>
      <c r="DBI85" s="24"/>
      <c r="DBJ85" s="24"/>
      <c r="DBK85" s="24"/>
      <c r="DBL85" s="24"/>
      <c r="DBM85" s="24"/>
      <c r="DBN85" s="24"/>
      <c r="DBO85" s="24"/>
      <c r="DBP85" s="24"/>
      <c r="DBQ85" s="24"/>
      <c r="DBR85" s="24"/>
      <c r="DBS85" s="24"/>
      <c r="DBT85" s="24"/>
      <c r="DBU85" s="24"/>
      <c r="DBV85" s="24"/>
      <c r="DBW85" s="24"/>
      <c r="DBX85" s="24"/>
      <c r="DBY85" s="24"/>
      <c r="DBZ85" s="24"/>
      <c r="DCA85" s="24"/>
      <c r="DCB85" s="24"/>
      <c r="DCC85" s="24"/>
      <c r="DCD85" s="24"/>
      <c r="DCE85" s="24"/>
      <c r="DCF85" s="24"/>
      <c r="DCG85" s="24"/>
      <c r="DCH85" s="24"/>
      <c r="DCI85" s="24"/>
      <c r="DCJ85" s="24"/>
      <c r="DCK85" s="24"/>
      <c r="DCL85" s="24"/>
      <c r="DCM85" s="24"/>
      <c r="DCN85" s="24"/>
      <c r="DCO85" s="24"/>
      <c r="DCP85" s="24"/>
      <c r="DCQ85" s="24"/>
      <c r="DCR85" s="24"/>
      <c r="DCS85" s="24"/>
      <c r="DCT85" s="24"/>
      <c r="DCU85" s="24"/>
      <c r="DCV85" s="24"/>
      <c r="DCW85" s="24"/>
      <c r="DCX85" s="24"/>
      <c r="DCY85" s="24"/>
      <c r="DCZ85" s="24"/>
      <c r="DDA85" s="24"/>
      <c r="DDB85" s="24"/>
      <c r="DDC85" s="24"/>
      <c r="DDD85" s="24"/>
      <c r="DDE85" s="24"/>
      <c r="DDF85" s="24"/>
      <c r="DDG85" s="24"/>
      <c r="DDH85" s="24"/>
      <c r="DDI85" s="24"/>
      <c r="DDJ85" s="24"/>
      <c r="DDK85" s="24"/>
      <c r="DDL85" s="24"/>
      <c r="DDM85" s="24"/>
      <c r="DDN85" s="24"/>
      <c r="DDO85" s="24"/>
      <c r="DDP85" s="24"/>
      <c r="DDQ85" s="24"/>
      <c r="DDR85" s="24"/>
      <c r="DDS85" s="24"/>
      <c r="DDT85" s="24"/>
      <c r="DDU85" s="24"/>
      <c r="DDV85" s="24"/>
      <c r="DDW85" s="24"/>
      <c r="DDX85" s="24"/>
      <c r="DDY85" s="24"/>
      <c r="DDZ85" s="24"/>
      <c r="DEA85" s="24"/>
      <c r="DEB85" s="24"/>
      <c r="DEC85" s="24"/>
      <c r="DED85" s="24"/>
      <c r="DEE85" s="24"/>
      <c r="DEF85" s="24"/>
      <c r="DEG85" s="24"/>
      <c r="DEH85" s="24"/>
      <c r="DEI85" s="24"/>
      <c r="DEJ85" s="24"/>
      <c r="DEK85" s="24"/>
      <c r="DEL85" s="24"/>
      <c r="DEM85" s="24"/>
      <c r="DEN85" s="24"/>
      <c r="DEO85" s="24"/>
      <c r="DEP85" s="24"/>
      <c r="DEQ85" s="24"/>
      <c r="DER85" s="24"/>
      <c r="DES85" s="24"/>
      <c r="DET85" s="24"/>
      <c r="DEU85" s="24"/>
      <c r="DEV85" s="24"/>
      <c r="DEW85" s="24"/>
      <c r="DEX85" s="24"/>
      <c r="DEY85" s="24"/>
      <c r="DEZ85" s="24"/>
      <c r="DFA85" s="24"/>
      <c r="DFB85" s="24"/>
      <c r="DFC85" s="24"/>
      <c r="DFD85" s="24"/>
      <c r="DFE85" s="24"/>
      <c r="DFF85" s="24"/>
      <c r="DFG85" s="24"/>
      <c r="DFH85" s="24"/>
      <c r="DFI85" s="24"/>
      <c r="DFJ85" s="24"/>
      <c r="DFK85" s="24"/>
      <c r="DFL85" s="24"/>
      <c r="DFM85" s="24"/>
      <c r="DFN85" s="24"/>
      <c r="DFO85" s="24"/>
      <c r="DFP85" s="24"/>
      <c r="DFQ85" s="24"/>
      <c r="DFR85" s="24"/>
      <c r="DFS85" s="24"/>
      <c r="DFT85" s="24"/>
      <c r="DFU85" s="24"/>
      <c r="DFV85" s="24"/>
      <c r="DFW85" s="24"/>
      <c r="DFX85" s="24"/>
      <c r="DFY85" s="24"/>
      <c r="DFZ85" s="24"/>
      <c r="DGA85" s="24"/>
      <c r="DGB85" s="24"/>
      <c r="DGC85" s="24"/>
      <c r="DGD85" s="24"/>
      <c r="DGE85" s="24"/>
      <c r="DGF85" s="24"/>
      <c r="DGG85" s="24"/>
      <c r="DGH85" s="24"/>
      <c r="DGI85" s="24"/>
      <c r="DGJ85" s="24"/>
      <c r="DGK85" s="24"/>
      <c r="DGL85" s="24"/>
      <c r="DGM85" s="24"/>
      <c r="DGN85" s="24"/>
      <c r="DGO85" s="24"/>
      <c r="DGP85" s="24"/>
      <c r="DGQ85" s="24"/>
      <c r="DGR85" s="24"/>
      <c r="DGS85" s="24"/>
      <c r="DGT85" s="24"/>
      <c r="DGU85" s="24"/>
      <c r="DGV85" s="24"/>
      <c r="DGW85" s="24"/>
      <c r="DGX85" s="24"/>
      <c r="DGY85" s="24"/>
      <c r="DGZ85" s="24"/>
      <c r="DHA85" s="24"/>
      <c r="DHB85" s="24"/>
      <c r="DHC85" s="24"/>
      <c r="DHD85" s="24"/>
      <c r="DHE85" s="24"/>
      <c r="DHF85" s="24"/>
      <c r="DHG85" s="24"/>
      <c r="DHH85" s="24"/>
      <c r="DHI85" s="24"/>
      <c r="DHJ85" s="24"/>
      <c r="DHK85" s="24"/>
      <c r="DHL85" s="24"/>
      <c r="DHM85" s="24"/>
      <c r="DHN85" s="24"/>
      <c r="DHO85" s="24"/>
      <c r="DHP85" s="24"/>
      <c r="DHQ85" s="24"/>
      <c r="DHR85" s="24"/>
      <c r="DHS85" s="24"/>
      <c r="DHT85" s="24"/>
      <c r="DHU85" s="24"/>
      <c r="DHV85" s="24"/>
      <c r="DHW85" s="24"/>
      <c r="DHX85" s="24"/>
      <c r="DHY85" s="24"/>
      <c r="DHZ85" s="24"/>
      <c r="DIA85" s="24"/>
      <c r="DIB85" s="24"/>
      <c r="DIC85" s="24"/>
      <c r="DID85" s="24"/>
      <c r="DIE85" s="24"/>
      <c r="DIF85" s="24"/>
      <c r="DIG85" s="24"/>
      <c r="DIH85" s="24"/>
      <c r="DII85" s="24"/>
      <c r="DIJ85" s="24"/>
      <c r="DIK85" s="24"/>
      <c r="DIL85" s="24"/>
      <c r="DIM85" s="24"/>
      <c r="DIN85" s="24"/>
      <c r="DIO85" s="24"/>
      <c r="DIP85" s="24"/>
      <c r="DIQ85" s="24"/>
      <c r="DIR85" s="24"/>
      <c r="DIS85" s="24"/>
      <c r="DIT85" s="24"/>
      <c r="DIU85" s="24"/>
      <c r="DIV85" s="24"/>
      <c r="DIW85" s="24"/>
      <c r="DIX85" s="24"/>
      <c r="DIY85" s="24"/>
      <c r="DIZ85" s="24"/>
      <c r="DJA85" s="24"/>
      <c r="DJB85" s="24"/>
      <c r="DJC85" s="24"/>
      <c r="DJD85" s="24"/>
      <c r="DJE85" s="24"/>
      <c r="DJF85" s="24"/>
      <c r="DJG85" s="24"/>
      <c r="DJH85" s="24"/>
      <c r="DJI85" s="24"/>
      <c r="DJJ85" s="24"/>
      <c r="DJK85" s="24"/>
      <c r="DJL85" s="24"/>
      <c r="DJM85" s="24"/>
      <c r="DJN85" s="24"/>
      <c r="DJO85" s="24"/>
      <c r="DJP85" s="24"/>
      <c r="DJQ85" s="24"/>
      <c r="DJR85" s="24"/>
      <c r="DJS85" s="24"/>
      <c r="DJT85" s="24"/>
      <c r="DJU85" s="24"/>
      <c r="DJV85" s="24"/>
      <c r="DJW85" s="24"/>
      <c r="DJX85" s="24"/>
      <c r="DJY85" s="24"/>
      <c r="DJZ85" s="24"/>
      <c r="DKA85" s="24"/>
      <c r="DKB85" s="24"/>
      <c r="DKC85" s="24"/>
      <c r="DKD85" s="24"/>
      <c r="DKE85" s="24"/>
      <c r="DKF85" s="24"/>
      <c r="DKG85" s="24"/>
      <c r="DKH85" s="24"/>
      <c r="DKI85" s="24"/>
      <c r="DKJ85" s="24"/>
      <c r="DKK85" s="24"/>
      <c r="DKL85" s="24"/>
      <c r="DKM85" s="24"/>
      <c r="DKN85" s="24"/>
      <c r="DKO85" s="24"/>
      <c r="DKP85" s="24"/>
      <c r="DKQ85" s="24"/>
      <c r="DKR85" s="24"/>
      <c r="DKS85" s="24"/>
      <c r="DKT85" s="24"/>
      <c r="DKU85" s="24"/>
      <c r="DKV85" s="24"/>
      <c r="DKW85" s="24"/>
      <c r="DKX85" s="24"/>
      <c r="DKY85" s="24"/>
      <c r="DKZ85" s="24"/>
      <c r="DLA85" s="24"/>
      <c r="DLB85" s="24"/>
      <c r="DLC85" s="24"/>
      <c r="DLD85" s="24"/>
      <c r="DLE85" s="24"/>
      <c r="DLF85" s="24"/>
      <c r="DLG85" s="24"/>
      <c r="DLH85" s="24"/>
      <c r="DLI85" s="24"/>
      <c r="DLJ85" s="24"/>
      <c r="DLK85" s="24"/>
      <c r="DLL85" s="24"/>
      <c r="DLM85" s="24"/>
      <c r="DLN85" s="24"/>
      <c r="DLO85" s="24"/>
      <c r="DLP85" s="24"/>
      <c r="DLQ85" s="24"/>
      <c r="DLR85" s="24"/>
      <c r="DLS85" s="24"/>
      <c r="DLT85" s="24"/>
      <c r="DLU85" s="24"/>
      <c r="DLV85" s="24"/>
      <c r="DLW85" s="24"/>
      <c r="DLX85" s="24"/>
      <c r="DLY85" s="24"/>
      <c r="DLZ85" s="24"/>
      <c r="DMA85" s="24"/>
      <c r="DMB85" s="24"/>
      <c r="DMC85" s="24"/>
      <c r="DMD85" s="24"/>
      <c r="DME85" s="24"/>
      <c r="DMF85" s="24"/>
      <c r="DMG85" s="24"/>
      <c r="DMH85" s="24"/>
      <c r="DMI85" s="24"/>
      <c r="DMJ85" s="24"/>
      <c r="DMK85" s="24"/>
      <c r="DML85" s="24"/>
      <c r="DMM85" s="24"/>
      <c r="DMN85" s="24"/>
      <c r="DMO85" s="24"/>
      <c r="DMP85" s="24"/>
      <c r="DMQ85" s="24"/>
      <c r="DMR85" s="24"/>
      <c r="DMS85" s="24"/>
      <c r="DMT85" s="24"/>
      <c r="DMU85" s="24"/>
      <c r="DMV85" s="24"/>
      <c r="DMW85" s="24"/>
      <c r="DMX85" s="24"/>
      <c r="DMY85" s="24"/>
      <c r="DMZ85" s="24"/>
      <c r="DNA85" s="24"/>
      <c r="DNB85" s="24"/>
      <c r="DNC85" s="24"/>
      <c r="DND85" s="24"/>
      <c r="DNE85" s="24"/>
      <c r="DNF85" s="24"/>
      <c r="DNG85" s="24"/>
      <c r="DNH85" s="24"/>
      <c r="DNI85" s="24"/>
      <c r="DNJ85" s="24"/>
      <c r="DNK85" s="24"/>
      <c r="DNL85" s="24"/>
      <c r="DNM85" s="24"/>
      <c r="DNN85" s="24"/>
      <c r="DNO85" s="24"/>
      <c r="DNP85" s="24"/>
      <c r="DNQ85" s="24"/>
      <c r="DNR85" s="24"/>
      <c r="DNS85" s="24"/>
      <c r="DNT85" s="24"/>
      <c r="DNU85" s="24"/>
      <c r="DNV85" s="24"/>
      <c r="DNW85" s="24"/>
      <c r="DNX85" s="24"/>
      <c r="DNY85" s="24"/>
      <c r="DNZ85" s="24"/>
      <c r="DOA85" s="24"/>
      <c r="DOB85" s="24"/>
      <c r="DOC85" s="24"/>
      <c r="DOD85" s="24"/>
      <c r="DOE85" s="24"/>
      <c r="DOF85" s="24"/>
      <c r="DOG85" s="24"/>
      <c r="DOH85" s="24"/>
      <c r="DOI85" s="24"/>
      <c r="DOJ85" s="24"/>
      <c r="DOK85" s="24"/>
      <c r="DOL85" s="24"/>
      <c r="DOM85" s="24"/>
      <c r="DON85" s="24"/>
      <c r="DOO85" s="24"/>
      <c r="DOP85" s="24"/>
      <c r="DOQ85" s="24"/>
      <c r="DOR85" s="24"/>
      <c r="DOS85" s="24"/>
      <c r="DOT85" s="24"/>
      <c r="DOU85" s="24"/>
      <c r="DOV85" s="24"/>
      <c r="DOW85" s="24"/>
      <c r="DOX85" s="24"/>
      <c r="DOY85" s="24"/>
      <c r="DOZ85" s="24"/>
      <c r="DPA85" s="24"/>
      <c r="DPB85" s="24"/>
      <c r="DPC85" s="24"/>
      <c r="DPD85" s="24"/>
      <c r="DPE85" s="24"/>
      <c r="DPF85" s="24"/>
      <c r="DPG85" s="24"/>
      <c r="DPH85" s="24"/>
      <c r="DPI85" s="24"/>
      <c r="DPJ85" s="24"/>
      <c r="DPK85" s="24"/>
      <c r="DPL85" s="24"/>
      <c r="DPM85" s="24"/>
      <c r="DPN85" s="24"/>
      <c r="DPO85" s="24"/>
      <c r="DPP85" s="24"/>
      <c r="DPQ85" s="24"/>
      <c r="DPR85" s="24"/>
      <c r="DPS85" s="24"/>
      <c r="DPT85" s="24"/>
      <c r="DPU85" s="24"/>
      <c r="DPV85" s="24"/>
      <c r="DPW85" s="24"/>
      <c r="DPX85" s="24"/>
      <c r="DPY85" s="24"/>
      <c r="DPZ85" s="24"/>
      <c r="DQA85" s="24"/>
      <c r="DQB85" s="24"/>
      <c r="DQC85" s="24"/>
      <c r="DQD85" s="24"/>
      <c r="DQE85" s="24"/>
      <c r="DQF85" s="24"/>
      <c r="DQG85" s="24"/>
      <c r="DQH85" s="24"/>
      <c r="DQI85" s="24"/>
      <c r="DQJ85" s="24"/>
      <c r="DQK85" s="24"/>
      <c r="DQL85" s="24"/>
      <c r="DQM85" s="24"/>
      <c r="DQN85" s="24"/>
      <c r="DQO85" s="24"/>
      <c r="DQP85" s="24"/>
      <c r="DQQ85" s="24"/>
      <c r="DQR85" s="24"/>
      <c r="DQS85" s="24"/>
      <c r="DQT85" s="24"/>
      <c r="DQU85" s="24"/>
      <c r="DQV85" s="24"/>
      <c r="DQW85" s="24"/>
      <c r="DQX85" s="24"/>
      <c r="DQY85" s="24"/>
      <c r="DQZ85" s="24"/>
      <c r="DRA85" s="24"/>
      <c r="DRB85" s="24"/>
      <c r="DRC85" s="24"/>
      <c r="DRD85" s="24"/>
      <c r="DRE85" s="24"/>
      <c r="DRF85" s="24"/>
      <c r="DRG85" s="24"/>
      <c r="DRH85" s="24"/>
      <c r="DRI85" s="24"/>
      <c r="DRJ85" s="24"/>
      <c r="DRK85" s="24"/>
      <c r="DRL85" s="24"/>
      <c r="DRM85" s="24"/>
      <c r="DRN85" s="24"/>
      <c r="DRO85" s="24"/>
      <c r="DRP85" s="24"/>
      <c r="DRQ85" s="24"/>
      <c r="DRR85" s="24"/>
      <c r="DRS85" s="24"/>
      <c r="DRT85" s="24"/>
      <c r="DRU85" s="24"/>
      <c r="DRV85" s="24"/>
      <c r="DRW85" s="24"/>
      <c r="DRX85" s="24"/>
      <c r="DRY85" s="24"/>
      <c r="DRZ85" s="24"/>
      <c r="DSA85" s="24"/>
      <c r="DSB85" s="24"/>
      <c r="DSC85" s="24"/>
      <c r="DSD85" s="24"/>
      <c r="DSE85" s="24"/>
      <c r="DSF85" s="24"/>
      <c r="DSG85" s="24"/>
      <c r="DSH85" s="24"/>
      <c r="DSI85" s="24"/>
      <c r="DSJ85" s="24"/>
      <c r="DSK85" s="24"/>
      <c r="DSL85" s="24"/>
      <c r="DSM85" s="24"/>
      <c r="DSN85" s="24"/>
      <c r="DSO85" s="24"/>
      <c r="DSP85" s="24"/>
      <c r="DSQ85" s="24"/>
      <c r="DSR85" s="24"/>
      <c r="DSS85" s="24"/>
      <c r="DST85" s="24"/>
      <c r="DSU85" s="24"/>
      <c r="DSV85" s="24"/>
      <c r="DSW85" s="24"/>
      <c r="DSX85" s="24"/>
      <c r="DSY85" s="24"/>
      <c r="DSZ85" s="24"/>
      <c r="DTA85" s="24"/>
      <c r="DTB85" s="24"/>
      <c r="DTC85" s="24"/>
      <c r="DTD85" s="24"/>
      <c r="DTE85" s="24"/>
      <c r="DTF85" s="24"/>
      <c r="DTG85" s="24"/>
      <c r="DTH85" s="24"/>
      <c r="DTI85" s="24"/>
      <c r="DTJ85" s="24"/>
      <c r="DTK85" s="24"/>
      <c r="DTL85" s="24"/>
      <c r="DTM85" s="24"/>
      <c r="DTN85" s="24"/>
      <c r="DTO85" s="24"/>
      <c r="DTP85" s="24"/>
      <c r="DTQ85" s="24"/>
      <c r="DTR85" s="24"/>
      <c r="DTS85" s="24"/>
      <c r="DTT85" s="24"/>
      <c r="DTU85" s="24"/>
      <c r="DTV85" s="24"/>
      <c r="DTW85" s="24"/>
      <c r="DTX85" s="24"/>
      <c r="DTY85" s="24"/>
      <c r="DTZ85" s="24"/>
      <c r="DUA85" s="24"/>
      <c r="DUB85" s="24"/>
      <c r="DUC85" s="24"/>
      <c r="DUD85" s="24"/>
      <c r="DUE85" s="24"/>
      <c r="DUF85" s="24"/>
      <c r="DUG85" s="24"/>
      <c r="DUH85" s="24"/>
      <c r="DUI85" s="24"/>
      <c r="DUJ85" s="24"/>
      <c r="DUK85" s="24"/>
      <c r="DUL85" s="24"/>
      <c r="DUM85" s="24"/>
      <c r="DUN85" s="24"/>
      <c r="DUO85" s="24"/>
      <c r="DUP85" s="24"/>
      <c r="DUQ85" s="24"/>
      <c r="DUR85" s="24"/>
      <c r="DUS85" s="24"/>
      <c r="DUT85" s="24"/>
      <c r="DUU85" s="24"/>
      <c r="DUV85" s="24"/>
      <c r="DUW85" s="24"/>
      <c r="DUX85" s="24"/>
      <c r="DUY85" s="24"/>
      <c r="DUZ85" s="24"/>
      <c r="DVA85" s="24"/>
      <c r="DVB85" s="24"/>
      <c r="DVC85" s="24"/>
      <c r="DVD85" s="24"/>
      <c r="DVE85" s="24"/>
      <c r="DVF85" s="24"/>
      <c r="DVG85" s="24"/>
      <c r="DVH85" s="24"/>
      <c r="DVI85" s="24"/>
      <c r="DVJ85" s="24"/>
      <c r="DVK85" s="24"/>
      <c r="DVL85" s="24"/>
      <c r="DVM85" s="24"/>
      <c r="DVN85" s="24"/>
      <c r="DVO85" s="24"/>
      <c r="DVP85" s="24"/>
      <c r="DVQ85" s="24"/>
      <c r="DVR85" s="24"/>
      <c r="DVS85" s="24"/>
      <c r="DVT85" s="24"/>
      <c r="DVU85" s="24"/>
      <c r="DVV85" s="24"/>
      <c r="DVW85" s="24"/>
      <c r="DVX85" s="24"/>
      <c r="DVY85" s="24"/>
      <c r="DVZ85" s="24"/>
      <c r="DWA85" s="24"/>
      <c r="DWB85" s="24"/>
      <c r="DWC85" s="24"/>
      <c r="DWD85" s="24"/>
      <c r="DWE85" s="24"/>
      <c r="DWF85" s="24"/>
      <c r="DWG85" s="24"/>
      <c r="DWH85" s="24"/>
      <c r="DWI85" s="24"/>
      <c r="DWJ85" s="24"/>
      <c r="DWK85" s="24"/>
      <c r="DWL85" s="24"/>
      <c r="DWM85" s="24"/>
      <c r="DWN85" s="24"/>
      <c r="DWO85" s="24"/>
      <c r="DWP85" s="24"/>
      <c r="DWQ85" s="24"/>
      <c r="DWR85" s="24"/>
      <c r="DWS85" s="24"/>
      <c r="DWT85" s="24"/>
      <c r="DWU85" s="24"/>
      <c r="DWV85" s="24"/>
      <c r="DWW85" s="24"/>
      <c r="DWX85" s="24"/>
      <c r="DWY85" s="24"/>
      <c r="DWZ85" s="24"/>
      <c r="DXA85" s="24"/>
      <c r="DXB85" s="24"/>
      <c r="DXC85" s="24"/>
      <c r="DXD85" s="24"/>
      <c r="DXE85" s="24"/>
      <c r="DXF85" s="24"/>
      <c r="DXG85" s="24"/>
      <c r="DXH85" s="24"/>
      <c r="DXI85" s="24"/>
      <c r="DXJ85" s="24"/>
      <c r="DXK85" s="24"/>
      <c r="DXL85" s="24"/>
      <c r="DXM85" s="24"/>
      <c r="DXN85" s="24"/>
      <c r="DXO85" s="24"/>
      <c r="DXP85" s="24"/>
      <c r="DXQ85" s="24"/>
      <c r="DXR85" s="24"/>
      <c r="DXS85" s="24"/>
      <c r="DXT85" s="24"/>
      <c r="DXU85" s="24"/>
      <c r="DXV85" s="24"/>
      <c r="DXW85" s="24"/>
      <c r="DXX85" s="24"/>
      <c r="DXY85" s="24"/>
      <c r="DXZ85" s="24"/>
      <c r="DYA85" s="24"/>
      <c r="DYB85" s="24"/>
      <c r="DYC85" s="24"/>
      <c r="DYD85" s="24"/>
      <c r="DYE85" s="24"/>
      <c r="DYF85" s="24"/>
      <c r="DYG85" s="24"/>
      <c r="DYH85" s="24"/>
      <c r="DYI85" s="24"/>
      <c r="DYJ85" s="24"/>
      <c r="DYK85" s="24"/>
      <c r="DYL85" s="24"/>
      <c r="DYM85" s="24"/>
      <c r="DYN85" s="24"/>
      <c r="DYO85" s="24"/>
      <c r="DYP85" s="24"/>
      <c r="DYQ85" s="24"/>
      <c r="DYR85" s="24"/>
      <c r="DYS85" s="24"/>
      <c r="DYT85" s="24"/>
      <c r="DYU85" s="24"/>
      <c r="DYV85" s="24"/>
      <c r="DYW85" s="24"/>
      <c r="DYX85" s="24"/>
      <c r="DYY85" s="24"/>
      <c r="DYZ85" s="24"/>
      <c r="DZA85" s="24"/>
      <c r="DZB85" s="24"/>
      <c r="DZC85" s="24"/>
      <c r="DZD85" s="24"/>
      <c r="DZE85" s="24"/>
      <c r="DZF85" s="24"/>
      <c r="DZG85" s="24"/>
      <c r="DZH85" s="24"/>
      <c r="DZI85" s="24"/>
      <c r="DZJ85" s="24"/>
      <c r="DZK85" s="24"/>
      <c r="DZL85" s="24"/>
      <c r="DZM85" s="24"/>
      <c r="DZN85" s="24"/>
      <c r="DZO85" s="24"/>
      <c r="DZP85" s="24"/>
      <c r="DZQ85" s="24"/>
      <c r="DZR85" s="24"/>
      <c r="DZS85" s="24"/>
      <c r="DZT85" s="24"/>
      <c r="DZU85" s="24"/>
      <c r="DZV85" s="24"/>
      <c r="DZW85" s="24"/>
      <c r="DZX85" s="24"/>
      <c r="DZY85" s="24"/>
      <c r="DZZ85" s="24"/>
      <c r="EAA85" s="24"/>
      <c r="EAB85" s="24"/>
      <c r="EAC85" s="24"/>
      <c r="EAD85" s="24"/>
      <c r="EAE85" s="24"/>
      <c r="EAF85" s="24"/>
      <c r="EAG85" s="24"/>
      <c r="EAH85" s="24"/>
      <c r="EAI85" s="24"/>
      <c r="EAJ85" s="24"/>
      <c r="EAK85" s="24"/>
      <c r="EAL85" s="24"/>
      <c r="EAM85" s="24"/>
      <c r="EAN85" s="24"/>
      <c r="EAO85" s="24"/>
      <c r="EAP85" s="24"/>
      <c r="EAQ85" s="24"/>
      <c r="EAR85" s="24"/>
      <c r="EAS85" s="24"/>
      <c r="EAT85" s="24"/>
      <c r="EAU85" s="24"/>
      <c r="EAV85" s="24"/>
      <c r="EAW85" s="24"/>
      <c r="EAX85" s="24"/>
      <c r="EAY85" s="24"/>
      <c r="EAZ85" s="24"/>
      <c r="EBA85" s="24"/>
      <c r="EBB85" s="24"/>
      <c r="EBC85" s="24"/>
      <c r="EBD85" s="24"/>
      <c r="EBE85" s="24"/>
      <c r="EBF85" s="24"/>
      <c r="EBG85" s="24"/>
      <c r="EBH85" s="24"/>
      <c r="EBI85" s="24"/>
      <c r="EBJ85" s="24"/>
      <c r="EBK85" s="24"/>
      <c r="EBL85" s="24"/>
      <c r="EBM85" s="24"/>
      <c r="EBN85" s="24"/>
      <c r="EBO85" s="24"/>
      <c r="EBP85" s="24"/>
      <c r="EBQ85" s="24"/>
      <c r="EBR85" s="24"/>
      <c r="EBS85" s="24"/>
      <c r="EBT85" s="24"/>
      <c r="EBU85" s="24"/>
      <c r="EBV85" s="24"/>
      <c r="EBW85" s="24"/>
      <c r="EBX85" s="24"/>
      <c r="EBY85" s="24"/>
      <c r="EBZ85" s="24"/>
      <c r="ECA85" s="24"/>
      <c r="ECB85" s="24"/>
      <c r="ECC85" s="24"/>
      <c r="ECD85" s="24"/>
      <c r="ECE85" s="24"/>
      <c r="ECF85" s="24"/>
      <c r="ECG85" s="24"/>
      <c r="ECH85" s="24"/>
      <c r="ECI85" s="24"/>
      <c r="ECJ85" s="24"/>
      <c r="ECK85" s="24"/>
      <c r="ECL85" s="24"/>
      <c r="ECM85" s="24"/>
      <c r="ECN85" s="24"/>
      <c r="ECO85" s="24"/>
      <c r="ECP85" s="24"/>
      <c r="ECQ85" s="24"/>
      <c r="ECR85" s="24"/>
      <c r="ECS85" s="24"/>
      <c r="ECT85" s="24"/>
      <c r="ECU85" s="24"/>
      <c r="ECV85" s="24"/>
      <c r="ECW85" s="24"/>
      <c r="ECX85" s="24"/>
      <c r="ECY85" s="24"/>
      <c r="ECZ85" s="24"/>
      <c r="EDA85" s="24"/>
      <c r="EDB85" s="24"/>
      <c r="EDC85" s="24"/>
      <c r="EDD85" s="24"/>
      <c r="EDE85" s="24"/>
      <c r="EDF85" s="24"/>
      <c r="EDG85" s="24"/>
      <c r="EDH85" s="24"/>
      <c r="EDI85" s="24"/>
      <c r="EDJ85" s="24"/>
      <c r="EDK85" s="24"/>
      <c r="EDL85" s="24"/>
      <c r="EDM85" s="24"/>
      <c r="EDN85" s="24"/>
      <c r="EDO85" s="24"/>
      <c r="EDP85" s="24"/>
      <c r="EDQ85" s="24"/>
      <c r="EDR85" s="24"/>
      <c r="EDS85" s="24"/>
      <c r="EDT85" s="24"/>
      <c r="EDU85" s="24"/>
      <c r="EDV85" s="24"/>
      <c r="EDW85" s="24"/>
      <c r="EDX85" s="24"/>
      <c r="EDY85" s="24"/>
      <c r="EDZ85" s="24"/>
      <c r="EEA85" s="24"/>
      <c r="EEB85" s="24"/>
      <c r="EEC85" s="24"/>
      <c r="EED85" s="24"/>
      <c r="EEE85" s="24"/>
      <c r="EEF85" s="24"/>
      <c r="EEG85" s="24"/>
      <c r="EEH85" s="24"/>
      <c r="EEI85" s="24"/>
      <c r="EEJ85" s="24"/>
      <c r="EEK85" s="24"/>
      <c r="EEL85" s="24"/>
      <c r="EEM85" s="24"/>
      <c r="EEN85" s="24"/>
      <c r="EEO85" s="24"/>
      <c r="EEP85" s="24"/>
      <c r="EEQ85" s="24"/>
      <c r="EER85" s="24"/>
      <c r="EES85" s="24"/>
      <c r="EET85" s="24"/>
      <c r="EEU85" s="24"/>
      <c r="EEV85" s="24"/>
      <c r="EEW85" s="24"/>
      <c r="EEX85" s="24"/>
      <c r="EEY85" s="24"/>
      <c r="EEZ85" s="24"/>
      <c r="EFA85" s="24"/>
      <c r="EFB85" s="24"/>
      <c r="EFC85" s="24"/>
      <c r="EFD85" s="24"/>
      <c r="EFE85" s="24"/>
      <c r="EFF85" s="24"/>
    </row>
    <row r="86" spans="2:3542" s="526" customFormat="1" ht="17.25" customHeight="1" x14ac:dyDescent="0.3">
      <c r="B86" s="614" t="s">
        <v>235</v>
      </c>
      <c r="C86" s="614"/>
      <c r="D86" s="614"/>
      <c r="E86" s="614"/>
      <c r="F86" s="614"/>
      <c r="G86" s="61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c r="LX86" s="24"/>
      <c r="LY86" s="24"/>
      <c r="LZ86" s="24"/>
      <c r="MA86" s="24"/>
      <c r="MB86" s="24"/>
      <c r="MC86" s="24"/>
      <c r="MD86" s="24"/>
      <c r="ME86" s="24"/>
      <c r="MF86" s="24"/>
      <c r="MG86" s="24"/>
      <c r="MH86" s="24"/>
      <c r="MI86" s="24"/>
      <c r="MJ86" s="24"/>
      <c r="MK86" s="24"/>
      <c r="ML86" s="24"/>
      <c r="MM86" s="24"/>
      <c r="MN86" s="24"/>
      <c r="MO86" s="24"/>
      <c r="MP86" s="24"/>
      <c r="MQ86" s="24"/>
      <c r="MR86" s="24"/>
      <c r="MS86" s="24"/>
      <c r="MT86" s="24"/>
      <c r="MU86" s="24"/>
      <c r="MV86" s="24"/>
      <c r="MW86" s="24"/>
      <c r="MX86" s="24"/>
      <c r="MY86" s="24"/>
      <c r="MZ86" s="24"/>
      <c r="NA86" s="24"/>
      <c r="NB86" s="24"/>
      <c r="NC86" s="24"/>
      <c r="ND86" s="24"/>
      <c r="NE86" s="24"/>
      <c r="NF86" s="24"/>
      <c r="NG86" s="24"/>
      <c r="NH86" s="24"/>
      <c r="NI86" s="24"/>
      <c r="NJ86" s="24"/>
      <c r="NK86" s="24"/>
      <c r="NL86" s="24"/>
      <c r="NM86" s="24"/>
      <c r="NN86" s="24"/>
      <c r="NO86" s="24"/>
      <c r="NP86" s="24"/>
      <c r="NQ86" s="24"/>
      <c r="NR86" s="24"/>
      <c r="NS86" s="24"/>
      <c r="NT86" s="24"/>
      <c r="NU86" s="24"/>
      <c r="NV86" s="24"/>
      <c r="NW86" s="24"/>
      <c r="NX86" s="24"/>
      <c r="NY86" s="24"/>
      <c r="NZ86" s="24"/>
      <c r="OA86" s="24"/>
      <c r="OB86" s="24"/>
      <c r="OC86" s="24"/>
      <c r="OD86" s="24"/>
      <c r="OE86" s="24"/>
      <c r="OF86" s="24"/>
      <c r="OG86" s="24"/>
      <c r="OH86" s="24"/>
      <c r="OI86" s="24"/>
      <c r="OJ86" s="24"/>
      <c r="OK86" s="24"/>
      <c r="OL86" s="24"/>
      <c r="OM86" s="24"/>
      <c r="ON86" s="24"/>
      <c r="OO86" s="24"/>
      <c r="OP86" s="24"/>
      <c r="OQ86" s="24"/>
      <c r="OR86" s="24"/>
      <c r="OS86" s="24"/>
      <c r="OT86" s="24"/>
      <c r="OU86" s="24"/>
      <c r="OV86" s="24"/>
      <c r="OW86" s="24"/>
      <c r="OX86" s="24"/>
      <c r="OY86" s="24"/>
      <c r="OZ86" s="24"/>
      <c r="PA86" s="24"/>
      <c r="PB86" s="24"/>
      <c r="PC86" s="24"/>
      <c r="PD86" s="24"/>
      <c r="PE86" s="24"/>
      <c r="PF86" s="24"/>
      <c r="PG86" s="24"/>
      <c r="PH86" s="24"/>
      <c r="PI86" s="24"/>
      <c r="PJ86" s="24"/>
      <c r="PK86" s="24"/>
      <c r="PL86" s="24"/>
      <c r="PM86" s="24"/>
      <c r="PN86" s="24"/>
      <c r="PO86" s="24"/>
      <c r="PP86" s="24"/>
      <c r="PQ86" s="24"/>
      <c r="PR86" s="24"/>
      <c r="PS86" s="24"/>
      <c r="PT86" s="24"/>
      <c r="PU86" s="24"/>
      <c r="PV86" s="24"/>
      <c r="PW86" s="24"/>
      <c r="PX86" s="24"/>
      <c r="PY86" s="24"/>
      <c r="PZ86" s="24"/>
      <c r="QA86" s="24"/>
      <c r="QB86" s="24"/>
      <c r="QC86" s="24"/>
      <c r="QD86" s="24"/>
      <c r="QE86" s="24"/>
      <c r="QF86" s="24"/>
      <c r="QG86" s="24"/>
      <c r="QH86" s="24"/>
      <c r="QI86" s="24"/>
      <c r="QJ86" s="24"/>
      <c r="QK86" s="24"/>
      <c r="QL86" s="24"/>
      <c r="QM86" s="24"/>
      <c r="QN86" s="24"/>
      <c r="QO86" s="24"/>
      <c r="QP86" s="24"/>
      <c r="QQ86" s="24"/>
      <c r="QR86" s="24"/>
      <c r="QS86" s="24"/>
      <c r="QT86" s="24"/>
      <c r="QU86" s="24"/>
      <c r="QV86" s="24"/>
      <c r="QW86" s="24"/>
      <c r="QX86" s="24"/>
      <c r="QY86" s="24"/>
      <c r="QZ86" s="24"/>
      <c r="RA86" s="24"/>
      <c r="RB86" s="24"/>
      <c r="RC86" s="24"/>
      <c r="RD86" s="24"/>
      <c r="RE86" s="24"/>
      <c r="RF86" s="24"/>
      <c r="RG86" s="24"/>
      <c r="RH86" s="24"/>
      <c r="RI86" s="24"/>
      <c r="RJ86" s="24"/>
      <c r="RK86" s="24"/>
      <c r="RL86" s="24"/>
      <c r="RM86" s="24"/>
      <c r="RN86" s="24"/>
      <c r="RO86" s="24"/>
      <c r="RP86" s="24"/>
      <c r="RQ86" s="24"/>
      <c r="RR86" s="24"/>
      <c r="RS86" s="24"/>
      <c r="RT86" s="24"/>
      <c r="RU86" s="24"/>
      <c r="RV86" s="24"/>
      <c r="RW86" s="24"/>
      <c r="RX86" s="24"/>
      <c r="RY86" s="24"/>
      <c r="RZ86" s="24"/>
      <c r="SA86" s="24"/>
      <c r="SB86" s="24"/>
      <c r="SC86" s="24"/>
      <c r="SD86" s="24"/>
      <c r="SE86" s="24"/>
      <c r="SF86" s="24"/>
      <c r="SG86" s="24"/>
      <c r="SH86" s="24"/>
      <c r="SI86" s="24"/>
      <c r="SJ86" s="24"/>
      <c r="SK86" s="24"/>
      <c r="SL86" s="24"/>
      <c r="SM86" s="24"/>
      <c r="SN86" s="24"/>
      <c r="SO86" s="24"/>
      <c r="SP86" s="24"/>
      <c r="SQ86" s="24"/>
      <c r="SR86" s="24"/>
      <c r="SS86" s="24"/>
      <c r="ST86" s="24"/>
      <c r="SU86" s="24"/>
      <c r="SV86" s="24"/>
      <c r="SW86" s="24"/>
      <c r="SX86" s="24"/>
      <c r="SY86" s="24"/>
      <c r="SZ86" s="24"/>
      <c r="TA86" s="24"/>
      <c r="TB86" s="24"/>
      <c r="TC86" s="24"/>
      <c r="TD86" s="24"/>
      <c r="TE86" s="24"/>
      <c r="TF86" s="24"/>
      <c r="TG86" s="24"/>
      <c r="TH86" s="24"/>
      <c r="TI86" s="24"/>
      <c r="TJ86" s="24"/>
      <c r="TK86" s="24"/>
      <c r="TL86" s="24"/>
      <c r="TM86" s="24"/>
      <c r="TN86" s="24"/>
      <c r="TO86" s="24"/>
      <c r="TP86" s="24"/>
      <c r="TQ86" s="24"/>
      <c r="TR86" s="24"/>
      <c r="TS86" s="24"/>
      <c r="TT86" s="24"/>
      <c r="TU86" s="24"/>
      <c r="TV86" s="24"/>
      <c r="TW86" s="24"/>
      <c r="TX86" s="24"/>
      <c r="TY86" s="24"/>
      <c r="TZ86" s="24"/>
      <c r="UA86" s="24"/>
      <c r="UB86" s="24"/>
      <c r="UC86" s="24"/>
      <c r="UD86" s="24"/>
      <c r="UE86" s="24"/>
      <c r="UF86" s="24"/>
      <c r="UG86" s="24"/>
      <c r="UH86" s="24"/>
      <c r="UI86" s="24"/>
      <c r="UJ86" s="24"/>
      <c r="UK86" s="24"/>
      <c r="UL86" s="24"/>
      <c r="UM86" s="24"/>
      <c r="UN86" s="24"/>
      <c r="UO86" s="24"/>
      <c r="UP86" s="24"/>
      <c r="UQ86" s="24"/>
      <c r="UR86" s="24"/>
      <c r="US86" s="24"/>
      <c r="UT86" s="24"/>
      <c r="UU86" s="24"/>
      <c r="UV86" s="24"/>
      <c r="UW86" s="24"/>
      <c r="UX86" s="24"/>
      <c r="UY86" s="24"/>
      <c r="UZ86" s="24"/>
      <c r="VA86" s="24"/>
      <c r="VB86" s="24"/>
      <c r="VC86" s="24"/>
      <c r="VD86" s="24"/>
      <c r="VE86" s="24"/>
      <c r="VF86" s="24"/>
      <c r="VG86" s="24"/>
      <c r="VH86" s="24"/>
      <c r="VI86" s="24"/>
      <c r="VJ86" s="24"/>
      <c r="VK86" s="24"/>
      <c r="VL86" s="24"/>
      <c r="VM86" s="24"/>
      <c r="VN86" s="24"/>
      <c r="VO86" s="24"/>
      <c r="VP86" s="24"/>
      <c r="VQ86" s="24"/>
      <c r="VR86" s="24"/>
      <c r="VS86" s="24"/>
      <c r="VT86" s="24"/>
      <c r="VU86" s="24"/>
      <c r="VV86" s="24"/>
      <c r="VW86" s="24"/>
      <c r="VX86" s="24"/>
      <c r="VY86" s="24"/>
      <c r="VZ86" s="24"/>
      <c r="WA86" s="24"/>
      <c r="WB86" s="24"/>
      <c r="WC86" s="24"/>
      <c r="WD86" s="24"/>
      <c r="WE86" s="24"/>
      <c r="WF86" s="24"/>
      <c r="WG86" s="24"/>
      <c r="WH86" s="24"/>
      <c r="WI86" s="24"/>
      <c r="WJ86" s="24"/>
      <c r="WK86" s="24"/>
      <c r="WL86" s="24"/>
      <c r="WM86" s="24"/>
      <c r="WN86" s="24"/>
      <c r="WO86" s="24"/>
      <c r="WP86" s="24"/>
      <c r="WQ86" s="24"/>
      <c r="WR86" s="24"/>
      <c r="WS86" s="24"/>
      <c r="WT86" s="24"/>
      <c r="WU86" s="24"/>
      <c r="WV86" s="24"/>
      <c r="WW86" s="24"/>
      <c r="WX86" s="24"/>
      <c r="WY86" s="24"/>
      <c r="WZ86" s="24"/>
      <c r="XA86" s="24"/>
      <c r="XB86" s="24"/>
      <c r="XC86" s="24"/>
      <c r="XD86" s="24"/>
      <c r="XE86" s="24"/>
      <c r="XF86" s="24"/>
      <c r="XG86" s="24"/>
      <c r="XH86" s="24"/>
      <c r="XI86" s="24"/>
      <c r="XJ86" s="24"/>
      <c r="XK86" s="24"/>
      <c r="XL86" s="24"/>
      <c r="XM86" s="24"/>
      <c r="XN86" s="24"/>
      <c r="XO86" s="24"/>
      <c r="XP86" s="24"/>
      <c r="XQ86" s="24"/>
      <c r="XR86" s="24"/>
      <c r="XS86" s="24"/>
      <c r="XT86" s="24"/>
      <c r="XU86" s="24"/>
      <c r="XV86" s="24"/>
      <c r="XW86" s="24"/>
      <c r="XX86" s="24"/>
      <c r="XY86" s="24"/>
      <c r="XZ86" s="24"/>
      <c r="YA86" s="24"/>
      <c r="YB86" s="24"/>
      <c r="YC86" s="24"/>
      <c r="YD86" s="24"/>
      <c r="YE86" s="24"/>
      <c r="YF86" s="24"/>
      <c r="YG86" s="24"/>
      <c r="YH86" s="24"/>
      <c r="YI86" s="24"/>
      <c r="YJ86" s="24"/>
      <c r="YK86" s="24"/>
      <c r="YL86" s="24"/>
      <c r="YM86" s="24"/>
      <c r="YN86" s="24"/>
      <c r="YO86" s="24"/>
      <c r="YP86" s="24"/>
      <c r="YQ86" s="24"/>
      <c r="YR86" s="24"/>
      <c r="YS86" s="24"/>
      <c r="YT86" s="24"/>
      <c r="YU86" s="24"/>
      <c r="YV86" s="24"/>
      <c r="YW86" s="24"/>
      <c r="YX86" s="24"/>
      <c r="YY86" s="24"/>
      <c r="YZ86" s="24"/>
      <c r="ZA86" s="24"/>
      <c r="ZB86" s="24"/>
      <c r="ZC86" s="24"/>
      <c r="ZD86" s="24"/>
      <c r="ZE86" s="24"/>
      <c r="ZF86" s="24"/>
      <c r="ZG86" s="24"/>
      <c r="ZH86" s="24"/>
      <c r="ZI86" s="24"/>
      <c r="ZJ86" s="24"/>
      <c r="ZK86" s="24"/>
      <c r="ZL86" s="24"/>
      <c r="ZM86" s="24"/>
      <c r="ZN86" s="24"/>
      <c r="ZO86" s="24"/>
      <c r="ZP86" s="24"/>
      <c r="ZQ86" s="24"/>
      <c r="ZR86" s="24"/>
      <c r="ZS86" s="24"/>
      <c r="ZT86" s="24"/>
      <c r="ZU86" s="24"/>
      <c r="ZV86" s="24"/>
      <c r="ZW86" s="24"/>
      <c r="ZX86" s="24"/>
      <c r="ZY86" s="24"/>
      <c r="ZZ86" s="24"/>
      <c r="AAA86" s="24"/>
      <c r="AAB86" s="24"/>
      <c r="AAC86" s="24"/>
      <c r="AAD86" s="24"/>
      <c r="AAE86" s="24"/>
      <c r="AAF86" s="24"/>
      <c r="AAG86" s="24"/>
      <c r="AAH86" s="24"/>
      <c r="AAI86" s="24"/>
      <c r="AAJ86" s="24"/>
      <c r="AAK86" s="24"/>
      <c r="AAL86" s="24"/>
      <c r="AAM86" s="24"/>
      <c r="AAN86" s="24"/>
      <c r="AAO86" s="24"/>
      <c r="AAP86" s="24"/>
      <c r="AAQ86" s="24"/>
      <c r="AAR86" s="24"/>
      <c r="AAS86" s="24"/>
      <c r="AAT86" s="24"/>
      <c r="AAU86" s="24"/>
      <c r="AAV86" s="24"/>
      <c r="AAW86" s="24"/>
      <c r="AAX86" s="24"/>
      <c r="AAY86" s="24"/>
      <c r="AAZ86" s="24"/>
      <c r="ABA86" s="24"/>
      <c r="ABB86" s="24"/>
      <c r="ABC86" s="24"/>
      <c r="ABD86" s="24"/>
      <c r="ABE86" s="24"/>
      <c r="ABF86" s="24"/>
      <c r="ABG86" s="24"/>
      <c r="ABH86" s="24"/>
      <c r="ABI86" s="24"/>
      <c r="ABJ86" s="24"/>
      <c r="ABK86" s="24"/>
      <c r="ABL86" s="24"/>
      <c r="ABM86" s="24"/>
      <c r="ABN86" s="24"/>
      <c r="ABO86" s="24"/>
      <c r="ABP86" s="24"/>
      <c r="ABQ86" s="24"/>
      <c r="ABR86" s="24"/>
      <c r="ABS86" s="24"/>
      <c r="ABT86" s="24"/>
      <c r="ABU86" s="24"/>
      <c r="ABV86" s="24"/>
      <c r="ABW86" s="24"/>
      <c r="ABX86" s="24"/>
      <c r="ABY86" s="24"/>
      <c r="ABZ86" s="24"/>
      <c r="ACA86" s="24"/>
      <c r="ACB86" s="24"/>
      <c r="ACC86" s="24"/>
      <c r="ACD86" s="24"/>
      <c r="ACE86" s="24"/>
      <c r="ACF86" s="24"/>
      <c r="ACG86" s="24"/>
      <c r="ACH86" s="24"/>
      <c r="ACI86" s="24"/>
      <c r="ACJ86" s="24"/>
      <c r="ACK86" s="24"/>
      <c r="ACL86" s="24"/>
      <c r="ACM86" s="24"/>
      <c r="ACN86" s="24"/>
      <c r="ACO86" s="24"/>
      <c r="ACP86" s="24"/>
      <c r="ACQ86" s="24"/>
      <c r="ACR86" s="24"/>
      <c r="ACS86" s="24"/>
      <c r="ACT86" s="24"/>
      <c r="ACU86" s="24"/>
      <c r="ACV86" s="24"/>
      <c r="ACW86" s="24"/>
      <c r="ACX86" s="24"/>
      <c r="ACY86" s="24"/>
      <c r="ACZ86" s="24"/>
      <c r="ADA86" s="24"/>
      <c r="ADB86" s="24"/>
      <c r="ADC86" s="24"/>
      <c r="ADD86" s="24"/>
      <c r="ADE86" s="24"/>
      <c r="ADF86" s="24"/>
      <c r="ADG86" s="24"/>
      <c r="ADH86" s="24"/>
      <c r="ADI86" s="24"/>
      <c r="ADJ86" s="24"/>
      <c r="ADK86" s="24"/>
      <c r="ADL86" s="24"/>
      <c r="ADM86" s="24"/>
      <c r="ADN86" s="24"/>
      <c r="ADO86" s="24"/>
      <c r="ADP86" s="24"/>
      <c r="ADQ86" s="24"/>
      <c r="ADR86" s="24"/>
      <c r="ADS86" s="24"/>
      <c r="ADT86" s="24"/>
      <c r="ADU86" s="24"/>
      <c r="ADV86" s="24"/>
      <c r="ADW86" s="24"/>
      <c r="ADX86" s="24"/>
      <c r="ADY86" s="24"/>
      <c r="ADZ86" s="24"/>
      <c r="AEA86" s="24"/>
      <c r="AEB86" s="24"/>
      <c r="AEC86" s="24"/>
      <c r="AED86" s="24"/>
      <c r="AEE86" s="24"/>
      <c r="AEF86" s="24"/>
      <c r="AEG86" s="24"/>
      <c r="AEH86" s="24"/>
      <c r="AEI86" s="24"/>
      <c r="AEJ86" s="24"/>
      <c r="AEK86" s="24"/>
      <c r="AEL86" s="24"/>
      <c r="AEM86" s="24"/>
      <c r="AEN86" s="24"/>
      <c r="AEO86" s="24"/>
      <c r="AEP86" s="24"/>
      <c r="AEQ86" s="24"/>
      <c r="AER86" s="24"/>
      <c r="AES86" s="24"/>
      <c r="AET86" s="24"/>
      <c r="AEU86" s="24"/>
      <c r="AEV86" s="24"/>
      <c r="AEW86" s="24"/>
      <c r="AEX86" s="24"/>
      <c r="AEY86" s="24"/>
      <c r="AEZ86" s="24"/>
      <c r="AFA86" s="24"/>
      <c r="AFB86" s="24"/>
      <c r="AFC86" s="24"/>
      <c r="AFD86" s="24"/>
      <c r="AFE86" s="24"/>
      <c r="AFF86" s="24"/>
      <c r="AFG86" s="24"/>
      <c r="AFH86" s="24"/>
      <c r="AFI86" s="24"/>
      <c r="AFJ86" s="24"/>
      <c r="AFK86" s="24"/>
      <c r="AFL86" s="24"/>
      <c r="AFM86" s="24"/>
      <c r="AFN86" s="24"/>
      <c r="AFO86" s="24"/>
      <c r="AFP86" s="24"/>
      <c r="AFQ86" s="24"/>
      <c r="AFR86" s="24"/>
      <c r="AFS86" s="24"/>
      <c r="AFT86" s="24"/>
      <c r="AFU86" s="24"/>
      <c r="AFV86" s="24"/>
      <c r="AFW86" s="24"/>
      <c r="AFX86" s="24"/>
      <c r="AFY86" s="24"/>
      <c r="AFZ86" s="24"/>
      <c r="AGA86" s="24"/>
      <c r="AGB86" s="24"/>
      <c r="AGC86" s="24"/>
      <c r="AGD86" s="24"/>
      <c r="AGE86" s="24"/>
      <c r="AGF86" s="24"/>
      <c r="AGG86" s="24"/>
      <c r="AGH86" s="24"/>
      <c r="AGI86" s="24"/>
      <c r="AGJ86" s="24"/>
      <c r="AGK86" s="24"/>
      <c r="AGL86" s="24"/>
      <c r="AGM86" s="24"/>
      <c r="AGN86" s="24"/>
      <c r="AGO86" s="24"/>
      <c r="AGP86" s="24"/>
      <c r="AGQ86" s="24"/>
      <c r="AGR86" s="24"/>
      <c r="AGS86" s="24"/>
      <c r="AGT86" s="24"/>
      <c r="AGU86" s="24"/>
      <c r="AGV86" s="24"/>
      <c r="AGW86" s="24"/>
      <c r="AGX86" s="24"/>
      <c r="AGY86" s="24"/>
      <c r="AGZ86" s="24"/>
      <c r="AHA86" s="24"/>
      <c r="AHB86" s="24"/>
      <c r="AHC86" s="24"/>
      <c r="AHD86" s="24"/>
      <c r="AHE86" s="24"/>
      <c r="AHF86" s="24"/>
      <c r="AHG86" s="24"/>
      <c r="AHH86" s="24"/>
      <c r="AHI86" s="24"/>
      <c r="AHJ86" s="24"/>
      <c r="AHK86" s="24"/>
      <c r="AHL86" s="24"/>
      <c r="AHM86" s="24"/>
      <c r="AHN86" s="24"/>
      <c r="AHO86" s="24"/>
      <c r="AHP86" s="24"/>
      <c r="AHQ86" s="24"/>
      <c r="AHR86" s="24"/>
      <c r="AHS86" s="24"/>
      <c r="AHT86" s="24"/>
      <c r="AHU86" s="24"/>
      <c r="AHV86" s="24"/>
      <c r="AHW86" s="24"/>
      <c r="AHX86" s="24"/>
      <c r="AHY86" s="24"/>
      <c r="AHZ86" s="24"/>
      <c r="AIA86" s="24"/>
      <c r="AIB86" s="24"/>
      <c r="AIC86" s="24"/>
      <c r="AID86" s="24"/>
      <c r="AIE86" s="24"/>
      <c r="AIF86" s="24"/>
      <c r="AIG86" s="24"/>
      <c r="AIH86" s="24"/>
      <c r="AII86" s="24"/>
      <c r="AIJ86" s="24"/>
      <c r="AIK86" s="24"/>
      <c r="AIL86" s="24"/>
      <c r="AIM86" s="24"/>
      <c r="AIN86" s="24"/>
      <c r="AIO86" s="24"/>
      <c r="AIP86" s="24"/>
      <c r="AIQ86" s="24"/>
      <c r="AIR86" s="24"/>
      <c r="AIS86" s="24"/>
      <c r="AIT86" s="24"/>
      <c r="AIU86" s="24"/>
      <c r="AIV86" s="24"/>
      <c r="AIW86" s="24"/>
      <c r="AIX86" s="24"/>
      <c r="AIY86" s="24"/>
      <c r="AIZ86" s="24"/>
      <c r="AJA86" s="24"/>
      <c r="AJB86" s="24"/>
      <c r="AJC86" s="24"/>
      <c r="AJD86" s="24"/>
      <c r="AJE86" s="24"/>
      <c r="AJF86" s="24"/>
      <c r="AJG86" s="24"/>
      <c r="AJH86" s="24"/>
      <c r="AJI86" s="24"/>
      <c r="AJJ86" s="24"/>
      <c r="AJK86" s="24"/>
      <c r="AJL86" s="24"/>
      <c r="AJM86" s="24"/>
      <c r="AJN86" s="24"/>
      <c r="AJO86" s="24"/>
      <c r="AJP86" s="24"/>
      <c r="AJQ86" s="24"/>
      <c r="AJR86" s="24"/>
      <c r="AJS86" s="24"/>
      <c r="AJT86" s="24"/>
      <c r="AJU86" s="24"/>
      <c r="AJV86" s="24"/>
      <c r="AJW86" s="24"/>
      <c r="AJX86" s="24"/>
      <c r="AJY86" s="24"/>
      <c r="AJZ86" s="24"/>
      <c r="AKA86" s="24"/>
      <c r="AKB86" s="24"/>
      <c r="AKC86" s="24"/>
      <c r="AKD86" s="24"/>
      <c r="AKE86" s="24"/>
      <c r="AKF86" s="24"/>
      <c r="AKG86" s="24"/>
      <c r="AKH86" s="24"/>
      <c r="AKI86" s="24"/>
      <c r="AKJ86" s="24"/>
      <c r="AKK86" s="24"/>
      <c r="AKL86" s="24"/>
      <c r="AKM86" s="24"/>
      <c r="AKN86" s="24"/>
      <c r="AKO86" s="24"/>
      <c r="AKP86" s="24"/>
      <c r="AKQ86" s="24"/>
      <c r="AKR86" s="24"/>
      <c r="AKS86" s="24"/>
      <c r="AKT86" s="24"/>
      <c r="AKU86" s="24"/>
      <c r="AKV86" s="24"/>
      <c r="AKW86" s="24"/>
      <c r="AKX86" s="24"/>
      <c r="AKY86" s="24"/>
      <c r="AKZ86" s="24"/>
      <c r="ALA86" s="24"/>
      <c r="ALB86" s="24"/>
      <c r="ALC86" s="24"/>
      <c r="ALD86" s="24"/>
      <c r="ALE86" s="24"/>
      <c r="ALF86" s="24"/>
      <c r="ALG86" s="24"/>
      <c r="ALH86" s="24"/>
      <c r="ALI86" s="24"/>
      <c r="ALJ86" s="24"/>
      <c r="ALK86" s="24"/>
      <c r="ALL86" s="24"/>
      <c r="ALM86" s="24"/>
      <c r="ALN86" s="24"/>
      <c r="ALO86" s="24"/>
      <c r="ALP86" s="24"/>
      <c r="ALQ86" s="24"/>
      <c r="ALR86" s="24"/>
      <c r="ALS86" s="24"/>
      <c r="ALT86" s="24"/>
      <c r="ALU86" s="24"/>
      <c r="ALV86" s="24"/>
      <c r="ALW86" s="24"/>
      <c r="ALX86" s="24"/>
      <c r="ALY86" s="24"/>
      <c r="ALZ86" s="24"/>
      <c r="AMA86" s="24"/>
      <c r="AMB86" s="24"/>
      <c r="AMC86" s="24"/>
      <c r="AMD86" s="24"/>
      <c r="AME86" s="24"/>
      <c r="AMF86" s="24"/>
      <c r="AMG86" s="24"/>
      <c r="AMH86" s="24"/>
      <c r="AMI86" s="24"/>
      <c r="AMJ86" s="24"/>
      <c r="AMK86" s="24"/>
      <c r="AML86" s="24"/>
      <c r="AMM86" s="24"/>
      <c r="AMN86" s="24"/>
      <c r="AMO86" s="24"/>
      <c r="AMP86" s="24"/>
      <c r="AMQ86" s="24"/>
      <c r="AMR86" s="24"/>
      <c r="AMS86" s="24"/>
      <c r="AMT86" s="24"/>
      <c r="AMU86" s="24"/>
      <c r="AMV86" s="24"/>
      <c r="AMW86" s="24"/>
      <c r="AMX86" s="24"/>
      <c r="AMY86" s="24"/>
      <c r="AMZ86" s="24"/>
      <c r="ANA86" s="24"/>
      <c r="ANB86" s="24"/>
      <c r="ANC86" s="24"/>
      <c r="AND86" s="24"/>
      <c r="ANE86" s="24"/>
      <c r="ANF86" s="24"/>
      <c r="ANG86" s="24"/>
      <c r="ANH86" s="24"/>
      <c r="ANI86" s="24"/>
      <c r="ANJ86" s="24"/>
      <c r="ANK86" s="24"/>
      <c r="ANL86" s="24"/>
      <c r="ANM86" s="24"/>
      <c r="ANN86" s="24"/>
      <c r="ANO86" s="24"/>
      <c r="ANP86" s="24"/>
      <c r="ANQ86" s="24"/>
      <c r="ANR86" s="24"/>
      <c r="ANS86" s="24"/>
      <c r="ANT86" s="24"/>
      <c r="ANU86" s="24"/>
      <c r="ANV86" s="24"/>
      <c r="ANW86" s="24"/>
      <c r="ANX86" s="24"/>
      <c r="ANY86" s="24"/>
      <c r="ANZ86" s="24"/>
      <c r="AOA86" s="24"/>
      <c r="AOB86" s="24"/>
      <c r="AOC86" s="24"/>
      <c r="AOD86" s="24"/>
      <c r="AOE86" s="24"/>
      <c r="AOF86" s="24"/>
      <c r="AOG86" s="24"/>
      <c r="AOH86" s="24"/>
      <c r="AOI86" s="24"/>
      <c r="AOJ86" s="24"/>
      <c r="AOK86" s="24"/>
      <c r="AOL86" s="24"/>
      <c r="AOM86" s="24"/>
      <c r="AON86" s="24"/>
      <c r="AOO86" s="24"/>
      <c r="AOP86" s="24"/>
      <c r="AOQ86" s="24"/>
      <c r="AOR86" s="24"/>
      <c r="AOS86" s="24"/>
      <c r="AOT86" s="24"/>
      <c r="AOU86" s="24"/>
      <c r="AOV86" s="24"/>
      <c r="AOW86" s="24"/>
      <c r="AOX86" s="24"/>
      <c r="AOY86" s="24"/>
      <c r="AOZ86" s="24"/>
      <c r="APA86" s="24"/>
      <c r="APB86" s="24"/>
      <c r="APC86" s="24"/>
      <c r="APD86" s="24"/>
      <c r="APE86" s="24"/>
      <c r="APF86" s="24"/>
      <c r="APG86" s="24"/>
      <c r="APH86" s="24"/>
      <c r="API86" s="24"/>
      <c r="APJ86" s="24"/>
      <c r="APK86" s="24"/>
      <c r="APL86" s="24"/>
      <c r="APM86" s="24"/>
      <c r="APN86" s="24"/>
      <c r="APO86" s="24"/>
      <c r="APP86" s="24"/>
      <c r="APQ86" s="24"/>
      <c r="APR86" s="24"/>
      <c r="APS86" s="24"/>
      <c r="APT86" s="24"/>
      <c r="APU86" s="24"/>
      <c r="APV86" s="24"/>
      <c r="APW86" s="24"/>
      <c r="APX86" s="24"/>
      <c r="APY86" s="24"/>
      <c r="APZ86" s="24"/>
      <c r="AQA86" s="24"/>
      <c r="AQB86" s="24"/>
      <c r="AQC86" s="24"/>
      <c r="AQD86" s="24"/>
      <c r="AQE86" s="24"/>
      <c r="AQF86" s="24"/>
      <c r="AQG86" s="24"/>
      <c r="AQH86" s="24"/>
      <c r="AQI86" s="24"/>
      <c r="AQJ86" s="24"/>
      <c r="AQK86" s="24"/>
      <c r="AQL86" s="24"/>
      <c r="AQM86" s="24"/>
      <c r="AQN86" s="24"/>
      <c r="AQO86" s="24"/>
      <c r="AQP86" s="24"/>
      <c r="AQQ86" s="24"/>
      <c r="AQR86" s="24"/>
      <c r="AQS86" s="24"/>
      <c r="AQT86" s="24"/>
      <c r="AQU86" s="24"/>
      <c r="AQV86" s="24"/>
      <c r="AQW86" s="24"/>
      <c r="AQX86" s="24"/>
      <c r="AQY86" s="24"/>
      <c r="AQZ86" s="24"/>
      <c r="ARA86" s="24"/>
      <c r="ARB86" s="24"/>
      <c r="ARC86" s="24"/>
      <c r="ARD86" s="24"/>
      <c r="ARE86" s="24"/>
      <c r="ARF86" s="24"/>
      <c r="ARG86" s="24"/>
      <c r="ARH86" s="24"/>
      <c r="ARI86" s="24"/>
      <c r="ARJ86" s="24"/>
      <c r="ARK86" s="24"/>
      <c r="ARL86" s="24"/>
      <c r="ARM86" s="24"/>
      <c r="ARN86" s="24"/>
      <c r="ARO86" s="24"/>
      <c r="ARP86" s="24"/>
      <c r="ARQ86" s="24"/>
      <c r="ARR86" s="24"/>
      <c r="ARS86" s="24"/>
      <c r="ART86" s="24"/>
      <c r="ARU86" s="24"/>
      <c r="ARV86" s="24"/>
      <c r="ARW86" s="24"/>
      <c r="ARX86" s="24"/>
      <c r="ARY86" s="24"/>
      <c r="ARZ86" s="24"/>
      <c r="ASA86" s="24"/>
      <c r="ASB86" s="24"/>
      <c r="ASC86" s="24"/>
      <c r="ASD86" s="24"/>
      <c r="ASE86" s="24"/>
      <c r="ASF86" s="24"/>
      <c r="ASG86" s="24"/>
      <c r="ASH86" s="24"/>
      <c r="ASI86" s="24"/>
      <c r="ASJ86" s="24"/>
      <c r="ASK86" s="24"/>
      <c r="ASL86" s="24"/>
      <c r="ASM86" s="24"/>
      <c r="ASN86" s="24"/>
      <c r="ASO86" s="24"/>
      <c r="ASP86" s="24"/>
      <c r="ASQ86" s="24"/>
      <c r="ASR86" s="24"/>
      <c r="ASS86" s="24"/>
      <c r="AST86" s="24"/>
      <c r="ASU86" s="24"/>
      <c r="ASV86" s="24"/>
      <c r="ASW86" s="24"/>
      <c r="ASX86" s="24"/>
      <c r="ASY86" s="24"/>
      <c r="ASZ86" s="24"/>
      <c r="ATA86" s="24"/>
      <c r="ATB86" s="24"/>
      <c r="ATC86" s="24"/>
      <c r="ATD86" s="24"/>
      <c r="ATE86" s="24"/>
      <c r="ATF86" s="24"/>
      <c r="ATG86" s="24"/>
      <c r="ATH86" s="24"/>
      <c r="ATI86" s="24"/>
      <c r="ATJ86" s="24"/>
      <c r="ATK86" s="24"/>
      <c r="ATL86" s="24"/>
      <c r="ATM86" s="24"/>
      <c r="ATN86" s="24"/>
      <c r="ATO86" s="24"/>
      <c r="ATP86" s="24"/>
      <c r="ATQ86" s="24"/>
      <c r="ATR86" s="24"/>
      <c r="ATS86" s="24"/>
      <c r="ATT86" s="24"/>
      <c r="ATU86" s="24"/>
      <c r="ATV86" s="24"/>
      <c r="ATW86" s="24"/>
      <c r="ATX86" s="24"/>
      <c r="ATY86" s="24"/>
      <c r="ATZ86" s="24"/>
      <c r="AUA86" s="24"/>
      <c r="AUB86" s="24"/>
      <c r="AUC86" s="24"/>
      <c r="AUD86" s="24"/>
      <c r="AUE86" s="24"/>
      <c r="AUF86" s="24"/>
      <c r="AUG86" s="24"/>
      <c r="AUH86" s="24"/>
      <c r="AUI86" s="24"/>
      <c r="AUJ86" s="24"/>
      <c r="AUK86" s="24"/>
      <c r="AUL86" s="24"/>
      <c r="AUM86" s="24"/>
      <c r="AUN86" s="24"/>
      <c r="AUO86" s="24"/>
      <c r="AUP86" s="24"/>
      <c r="AUQ86" s="24"/>
      <c r="AUR86" s="24"/>
      <c r="AUS86" s="24"/>
      <c r="AUT86" s="24"/>
      <c r="AUU86" s="24"/>
      <c r="AUV86" s="24"/>
      <c r="AUW86" s="24"/>
      <c r="AUX86" s="24"/>
      <c r="AUY86" s="24"/>
      <c r="AUZ86" s="24"/>
      <c r="AVA86" s="24"/>
      <c r="AVB86" s="24"/>
      <c r="AVC86" s="24"/>
      <c r="AVD86" s="24"/>
      <c r="AVE86" s="24"/>
      <c r="AVF86" s="24"/>
      <c r="AVG86" s="24"/>
      <c r="AVH86" s="24"/>
      <c r="AVI86" s="24"/>
      <c r="AVJ86" s="24"/>
      <c r="AVK86" s="24"/>
      <c r="AVL86" s="24"/>
      <c r="AVM86" s="24"/>
      <c r="AVN86" s="24"/>
      <c r="AVO86" s="24"/>
      <c r="AVP86" s="24"/>
      <c r="AVQ86" s="24"/>
      <c r="AVR86" s="24"/>
      <c r="AVS86" s="24"/>
      <c r="AVT86" s="24"/>
      <c r="AVU86" s="24"/>
      <c r="AVV86" s="24"/>
      <c r="AVW86" s="24"/>
      <c r="AVX86" s="24"/>
      <c r="AVY86" s="24"/>
      <c r="AVZ86" s="24"/>
      <c r="AWA86" s="24"/>
      <c r="AWB86" s="24"/>
      <c r="AWC86" s="24"/>
      <c r="AWD86" s="24"/>
      <c r="AWE86" s="24"/>
      <c r="AWF86" s="24"/>
      <c r="AWG86" s="24"/>
      <c r="AWH86" s="24"/>
      <c r="AWI86" s="24"/>
      <c r="AWJ86" s="24"/>
      <c r="AWK86" s="24"/>
      <c r="AWL86" s="24"/>
      <c r="AWM86" s="24"/>
      <c r="AWN86" s="24"/>
      <c r="AWO86" s="24"/>
      <c r="AWP86" s="24"/>
      <c r="AWQ86" s="24"/>
      <c r="AWR86" s="24"/>
      <c r="AWS86" s="24"/>
      <c r="AWT86" s="24"/>
      <c r="AWU86" s="24"/>
      <c r="AWV86" s="24"/>
      <c r="AWW86" s="24"/>
      <c r="AWX86" s="24"/>
      <c r="AWY86" s="24"/>
      <c r="AWZ86" s="24"/>
      <c r="AXA86" s="24"/>
      <c r="AXB86" s="24"/>
      <c r="AXC86" s="24"/>
      <c r="AXD86" s="24"/>
      <c r="AXE86" s="24"/>
      <c r="AXF86" s="24"/>
      <c r="AXG86" s="24"/>
      <c r="AXH86" s="24"/>
      <c r="AXI86" s="24"/>
      <c r="AXJ86" s="24"/>
      <c r="AXK86" s="24"/>
      <c r="AXL86" s="24"/>
      <c r="AXM86" s="24"/>
      <c r="AXN86" s="24"/>
      <c r="AXO86" s="24"/>
      <c r="AXP86" s="24"/>
      <c r="AXQ86" s="24"/>
      <c r="AXR86" s="24"/>
      <c r="AXS86" s="24"/>
      <c r="AXT86" s="24"/>
      <c r="AXU86" s="24"/>
      <c r="AXV86" s="24"/>
      <c r="AXW86" s="24"/>
      <c r="AXX86" s="24"/>
      <c r="AXY86" s="24"/>
      <c r="AXZ86" s="24"/>
      <c r="AYA86" s="24"/>
      <c r="AYB86" s="24"/>
      <c r="AYC86" s="24"/>
      <c r="AYD86" s="24"/>
      <c r="AYE86" s="24"/>
      <c r="AYF86" s="24"/>
      <c r="AYG86" s="24"/>
      <c r="AYH86" s="24"/>
      <c r="AYI86" s="24"/>
      <c r="AYJ86" s="24"/>
      <c r="AYK86" s="24"/>
      <c r="AYL86" s="24"/>
      <c r="AYM86" s="24"/>
      <c r="AYN86" s="24"/>
      <c r="AYO86" s="24"/>
      <c r="AYP86" s="24"/>
      <c r="AYQ86" s="24"/>
      <c r="AYR86" s="24"/>
      <c r="AYS86" s="24"/>
      <c r="AYT86" s="24"/>
      <c r="AYU86" s="24"/>
      <c r="AYV86" s="24"/>
      <c r="AYW86" s="24"/>
      <c r="AYX86" s="24"/>
      <c r="AYY86" s="24"/>
      <c r="AYZ86" s="24"/>
      <c r="AZA86" s="24"/>
      <c r="AZB86" s="24"/>
      <c r="AZC86" s="24"/>
      <c r="AZD86" s="24"/>
      <c r="AZE86" s="24"/>
      <c r="AZF86" s="24"/>
      <c r="AZG86" s="24"/>
      <c r="AZH86" s="24"/>
      <c r="AZI86" s="24"/>
      <c r="AZJ86" s="24"/>
      <c r="AZK86" s="24"/>
      <c r="AZL86" s="24"/>
      <c r="AZM86" s="24"/>
      <c r="AZN86" s="24"/>
      <c r="AZO86" s="24"/>
      <c r="AZP86" s="24"/>
      <c r="AZQ86" s="24"/>
      <c r="AZR86" s="24"/>
      <c r="AZS86" s="24"/>
      <c r="AZT86" s="24"/>
      <c r="AZU86" s="24"/>
      <c r="AZV86" s="24"/>
      <c r="AZW86" s="24"/>
      <c r="AZX86" s="24"/>
      <c r="AZY86" s="24"/>
      <c r="AZZ86" s="24"/>
      <c r="BAA86" s="24"/>
      <c r="BAB86" s="24"/>
      <c r="BAC86" s="24"/>
      <c r="BAD86" s="24"/>
      <c r="BAE86" s="24"/>
      <c r="BAF86" s="24"/>
      <c r="BAG86" s="24"/>
      <c r="BAH86" s="24"/>
      <c r="BAI86" s="24"/>
      <c r="BAJ86" s="24"/>
      <c r="BAK86" s="24"/>
      <c r="BAL86" s="24"/>
      <c r="BAM86" s="24"/>
      <c r="BAN86" s="24"/>
      <c r="BAO86" s="24"/>
      <c r="BAP86" s="24"/>
      <c r="BAQ86" s="24"/>
      <c r="BAR86" s="24"/>
      <c r="BAS86" s="24"/>
      <c r="BAT86" s="24"/>
      <c r="BAU86" s="24"/>
      <c r="BAV86" s="24"/>
      <c r="BAW86" s="24"/>
      <c r="BAX86" s="24"/>
      <c r="BAY86" s="24"/>
      <c r="BAZ86" s="24"/>
      <c r="BBA86" s="24"/>
      <c r="BBB86" s="24"/>
      <c r="BBC86" s="24"/>
      <c r="BBD86" s="24"/>
      <c r="BBE86" s="24"/>
      <c r="BBF86" s="24"/>
      <c r="BBG86" s="24"/>
      <c r="BBH86" s="24"/>
      <c r="BBI86" s="24"/>
      <c r="BBJ86" s="24"/>
      <c r="BBK86" s="24"/>
      <c r="BBL86" s="24"/>
      <c r="BBM86" s="24"/>
      <c r="BBN86" s="24"/>
      <c r="BBO86" s="24"/>
      <c r="BBP86" s="24"/>
      <c r="BBQ86" s="24"/>
      <c r="BBR86" s="24"/>
      <c r="BBS86" s="24"/>
      <c r="BBT86" s="24"/>
      <c r="BBU86" s="24"/>
      <c r="BBV86" s="24"/>
      <c r="BBW86" s="24"/>
      <c r="BBX86" s="24"/>
      <c r="BBY86" s="24"/>
      <c r="BBZ86" s="24"/>
      <c r="BCA86" s="24"/>
      <c r="BCB86" s="24"/>
      <c r="BCC86" s="24"/>
      <c r="BCD86" s="24"/>
      <c r="BCE86" s="24"/>
      <c r="BCF86" s="24"/>
      <c r="BCG86" s="24"/>
      <c r="BCH86" s="24"/>
      <c r="BCI86" s="24"/>
      <c r="BCJ86" s="24"/>
      <c r="BCK86" s="24"/>
      <c r="BCL86" s="24"/>
      <c r="BCM86" s="24"/>
      <c r="BCN86" s="24"/>
      <c r="BCO86" s="24"/>
      <c r="BCP86" s="24"/>
      <c r="BCQ86" s="24"/>
      <c r="BCR86" s="24"/>
      <c r="BCS86" s="24"/>
      <c r="BCT86" s="24"/>
      <c r="BCU86" s="24"/>
      <c r="BCV86" s="24"/>
      <c r="BCW86" s="24"/>
      <c r="BCX86" s="24"/>
      <c r="BCY86" s="24"/>
      <c r="BCZ86" s="24"/>
      <c r="BDA86" s="24"/>
      <c r="BDB86" s="24"/>
      <c r="BDC86" s="24"/>
      <c r="BDD86" s="24"/>
      <c r="BDE86" s="24"/>
      <c r="BDF86" s="24"/>
      <c r="BDG86" s="24"/>
      <c r="BDH86" s="24"/>
      <c r="BDI86" s="24"/>
      <c r="BDJ86" s="24"/>
      <c r="BDK86" s="24"/>
      <c r="BDL86" s="24"/>
      <c r="BDM86" s="24"/>
      <c r="BDN86" s="24"/>
      <c r="BDO86" s="24"/>
      <c r="BDP86" s="24"/>
      <c r="BDQ86" s="24"/>
      <c r="BDR86" s="24"/>
      <c r="BDS86" s="24"/>
      <c r="BDT86" s="24"/>
      <c r="BDU86" s="24"/>
      <c r="BDV86" s="24"/>
      <c r="BDW86" s="24"/>
      <c r="BDX86" s="24"/>
      <c r="BDY86" s="24"/>
      <c r="BDZ86" s="24"/>
      <c r="BEA86" s="24"/>
      <c r="BEB86" s="24"/>
      <c r="BEC86" s="24"/>
      <c r="BED86" s="24"/>
      <c r="BEE86" s="24"/>
      <c r="BEF86" s="24"/>
      <c r="BEG86" s="24"/>
      <c r="BEH86" s="24"/>
      <c r="BEI86" s="24"/>
      <c r="BEJ86" s="24"/>
      <c r="BEK86" s="24"/>
      <c r="BEL86" s="24"/>
      <c r="BEM86" s="24"/>
      <c r="BEN86" s="24"/>
      <c r="BEO86" s="24"/>
      <c r="BEP86" s="24"/>
      <c r="BEQ86" s="24"/>
      <c r="BER86" s="24"/>
      <c r="BES86" s="24"/>
      <c r="BET86" s="24"/>
      <c r="BEU86" s="24"/>
      <c r="BEV86" s="24"/>
      <c r="BEW86" s="24"/>
      <c r="BEX86" s="24"/>
      <c r="BEY86" s="24"/>
      <c r="BEZ86" s="24"/>
      <c r="BFA86" s="24"/>
      <c r="BFB86" s="24"/>
      <c r="BFC86" s="24"/>
      <c r="BFD86" s="24"/>
      <c r="BFE86" s="24"/>
      <c r="BFF86" s="24"/>
      <c r="BFG86" s="24"/>
      <c r="BFH86" s="24"/>
      <c r="BFI86" s="24"/>
      <c r="BFJ86" s="24"/>
      <c r="BFK86" s="24"/>
      <c r="BFL86" s="24"/>
      <c r="BFM86" s="24"/>
      <c r="BFN86" s="24"/>
      <c r="BFO86" s="24"/>
      <c r="BFP86" s="24"/>
      <c r="BFQ86" s="24"/>
      <c r="BFR86" s="24"/>
      <c r="BFS86" s="24"/>
      <c r="BFT86" s="24"/>
      <c r="BFU86" s="24"/>
      <c r="BFV86" s="24"/>
      <c r="BFW86" s="24"/>
      <c r="BFX86" s="24"/>
      <c r="BFY86" s="24"/>
      <c r="BFZ86" s="24"/>
      <c r="BGA86" s="24"/>
      <c r="BGB86" s="24"/>
      <c r="BGC86" s="24"/>
      <c r="BGD86" s="24"/>
      <c r="BGE86" s="24"/>
      <c r="BGF86" s="24"/>
      <c r="BGG86" s="24"/>
      <c r="BGH86" s="24"/>
      <c r="BGI86" s="24"/>
      <c r="BGJ86" s="24"/>
      <c r="BGK86" s="24"/>
      <c r="BGL86" s="24"/>
      <c r="BGM86" s="24"/>
      <c r="BGN86" s="24"/>
      <c r="BGO86" s="24"/>
      <c r="BGP86" s="24"/>
      <c r="BGQ86" s="24"/>
      <c r="BGR86" s="24"/>
      <c r="BGS86" s="24"/>
      <c r="BGT86" s="24"/>
      <c r="BGU86" s="24"/>
      <c r="BGV86" s="24"/>
      <c r="BGW86" s="24"/>
      <c r="BGX86" s="24"/>
      <c r="BGY86" s="24"/>
      <c r="BGZ86" s="24"/>
      <c r="BHA86" s="24"/>
      <c r="BHB86" s="24"/>
      <c r="BHC86" s="24"/>
      <c r="BHD86" s="24"/>
      <c r="BHE86" s="24"/>
      <c r="BHF86" s="24"/>
      <c r="BHG86" s="24"/>
      <c r="BHH86" s="24"/>
      <c r="BHI86" s="24"/>
      <c r="BHJ86" s="24"/>
      <c r="BHK86" s="24"/>
      <c r="BHL86" s="24"/>
      <c r="BHM86" s="24"/>
      <c r="BHN86" s="24"/>
      <c r="BHO86" s="24"/>
      <c r="BHP86" s="24"/>
      <c r="BHQ86" s="24"/>
      <c r="BHR86" s="24"/>
      <c r="BHS86" s="24"/>
      <c r="BHT86" s="24"/>
      <c r="BHU86" s="24"/>
      <c r="BHV86" s="24"/>
      <c r="BHW86" s="24"/>
      <c r="BHX86" s="24"/>
      <c r="BHY86" s="24"/>
      <c r="BHZ86" s="24"/>
      <c r="BIA86" s="24"/>
      <c r="BIB86" s="24"/>
      <c r="BIC86" s="24"/>
      <c r="BID86" s="24"/>
      <c r="BIE86" s="24"/>
      <c r="BIF86" s="24"/>
      <c r="BIG86" s="24"/>
      <c r="BIH86" s="24"/>
      <c r="BII86" s="24"/>
      <c r="BIJ86" s="24"/>
      <c r="BIK86" s="24"/>
      <c r="BIL86" s="24"/>
      <c r="BIM86" s="24"/>
      <c r="BIN86" s="24"/>
      <c r="BIO86" s="24"/>
      <c r="BIP86" s="24"/>
      <c r="BIQ86" s="24"/>
      <c r="BIR86" s="24"/>
      <c r="BIS86" s="24"/>
      <c r="BIT86" s="24"/>
      <c r="BIU86" s="24"/>
      <c r="BIV86" s="24"/>
      <c r="BIW86" s="24"/>
      <c r="BIX86" s="24"/>
      <c r="BIY86" s="24"/>
      <c r="BIZ86" s="24"/>
      <c r="BJA86" s="24"/>
      <c r="BJB86" s="24"/>
      <c r="BJC86" s="24"/>
      <c r="BJD86" s="24"/>
      <c r="BJE86" s="24"/>
      <c r="BJF86" s="24"/>
      <c r="BJG86" s="24"/>
      <c r="BJH86" s="24"/>
      <c r="BJI86" s="24"/>
      <c r="BJJ86" s="24"/>
      <c r="BJK86" s="24"/>
      <c r="BJL86" s="24"/>
      <c r="BJM86" s="24"/>
      <c r="BJN86" s="24"/>
      <c r="BJO86" s="24"/>
      <c r="BJP86" s="24"/>
      <c r="BJQ86" s="24"/>
      <c r="BJR86" s="24"/>
      <c r="BJS86" s="24"/>
      <c r="BJT86" s="24"/>
      <c r="BJU86" s="24"/>
      <c r="BJV86" s="24"/>
      <c r="BJW86" s="24"/>
      <c r="BJX86" s="24"/>
      <c r="BJY86" s="24"/>
      <c r="BJZ86" s="24"/>
      <c r="BKA86" s="24"/>
      <c r="BKB86" s="24"/>
      <c r="BKC86" s="24"/>
      <c r="BKD86" s="24"/>
      <c r="BKE86" s="24"/>
      <c r="BKF86" s="24"/>
      <c r="BKG86" s="24"/>
      <c r="BKH86" s="24"/>
      <c r="BKI86" s="24"/>
      <c r="BKJ86" s="24"/>
      <c r="BKK86" s="24"/>
      <c r="BKL86" s="24"/>
      <c r="BKM86" s="24"/>
      <c r="BKN86" s="24"/>
      <c r="BKO86" s="24"/>
      <c r="BKP86" s="24"/>
      <c r="BKQ86" s="24"/>
      <c r="BKR86" s="24"/>
      <c r="BKS86" s="24"/>
      <c r="BKT86" s="24"/>
      <c r="BKU86" s="24"/>
      <c r="BKV86" s="24"/>
      <c r="BKW86" s="24"/>
      <c r="BKX86" s="24"/>
      <c r="BKY86" s="24"/>
      <c r="BKZ86" s="24"/>
      <c r="BLA86" s="24"/>
      <c r="BLB86" s="24"/>
      <c r="BLC86" s="24"/>
      <c r="BLD86" s="24"/>
      <c r="BLE86" s="24"/>
      <c r="BLF86" s="24"/>
      <c r="BLG86" s="24"/>
      <c r="BLH86" s="24"/>
      <c r="BLI86" s="24"/>
      <c r="BLJ86" s="24"/>
      <c r="BLK86" s="24"/>
      <c r="BLL86" s="24"/>
      <c r="BLM86" s="24"/>
      <c r="BLN86" s="24"/>
      <c r="BLO86" s="24"/>
      <c r="BLP86" s="24"/>
      <c r="BLQ86" s="24"/>
      <c r="BLR86" s="24"/>
      <c r="BLS86" s="24"/>
      <c r="BLT86" s="24"/>
      <c r="BLU86" s="24"/>
      <c r="BLV86" s="24"/>
      <c r="BLW86" s="24"/>
      <c r="BLX86" s="24"/>
      <c r="BLY86" s="24"/>
      <c r="BLZ86" s="24"/>
      <c r="BMA86" s="24"/>
      <c r="BMB86" s="24"/>
      <c r="BMC86" s="24"/>
      <c r="BMD86" s="24"/>
      <c r="BME86" s="24"/>
      <c r="BMF86" s="24"/>
      <c r="BMG86" s="24"/>
      <c r="BMH86" s="24"/>
      <c r="BMI86" s="24"/>
      <c r="BMJ86" s="24"/>
      <c r="BMK86" s="24"/>
      <c r="BML86" s="24"/>
      <c r="BMM86" s="24"/>
      <c r="BMN86" s="24"/>
      <c r="BMO86" s="24"/>
      <c r="BMP86" s="24"/>
      <c r="BMQ86" s="24"/>
      <c r="BMR86" s="24"/>
      <c r="BMS86" s="24"/>
      <c r="BMT86" s="24"/>
      <c r="BMU86" s="24"/>
      <c r="BMV86" s="24"/>
      <c r="BMW86" s="24"/>
      <c r="BMX86" s="24"/>
      <c r="BMY86" s="24"/>
      <c r="BMZ86" s="24"/>
      <c r="BNA86" s="24"/>
      <c r="BNB86" s="24"/>
      <c r="BNC86" s="24"/>
      <c r="BND86" s="24"/>
      <c r="BNE86" s="24"/>
      <c r="BNF86" s="24"/>
      <c r="BNG86" s="24"/>
      <c r="BNH86" s="24"/>
      <c r="BNI86" s="24"/>
      <c r="BNJ86" s="24"/>
      <c r="BNK86" s="24"/>
      <c r="BNL86" s="24"/>
      <c r="BNM86" s="24"/>
      <c r="BNN86" s="24"/>
      <c r="BNO86" s="24"/>
      <c r="BNP86" s="24"/>
      <c r="BNQ86" s="24"/>
      <c r="BNR86" s="24"/>
      <c r="BNS86" s="24"/>
      <c r="BNT86" s="24"/>
      <c r="BNU86" s="24"/>
      <c r="BNV86" s="24"/>
      <c r="BNW86" s="24"/>
      <c r="BNX86" s="24"/>
      <c r="BNY86" s="24"/>
      <c r="BNZ86" s="24"/>
      <c r="BOA86" s="24"/>
      <c r="BOB86" s="24"/>
      <c r="BOC86" s="24"/>
      <c r="BOD86" s="24"/>
      <c r="BOE86" s="24"/>
      <c r="BOF86" s="24"/>
      <c r="BOG86" s="24"/>
      <c r="BOH86" s="24"/>
      <c r="BOI86" s="24"/>
      <c r="BOJ86" s="24"/>
      <c r="BOK86" s="24"/>
      <c r="BOL86" s="24"/>
      <c r="BOM86" s="24"/>
      <c r="BON86" s="24"/>
      <c r="BOO86" s="24"/>
      <c r="BOP86" s="24"/>
      <c r="BOQ86" s="24"/>
      <c r="BOR86" s="24"/>
      <c r="BOS86" s="24"/>
      <c r="BOT86" s="24"/>
      <c r="BOU86" s="24"/>
      <c r="BOV86" s="24"/>
      <c r="BOW86" s="24"/>
      <c r="BOX86" s="24"/>
      <c r="BOY86" s="24"/>
      <c r="BOZ86" s="24"/>
      <c r="BPA86" s="24"/>
      <c r="BPB86" s="24"/>
      <c r="BPC86" s="24"/>
      <c r="BPD86" s="24"/>
      <c r="BPE86" s="24"/>
      <c r="BPF86" s="24"/>
      <c r="BPG86" s="24"/>
      <c r="BPH86" s="24"/>
      <c r="BPI86" s="24"/>
      <c r="BPJ86" s="24"/>
      <c r="BPK86" s="24"/>
      <c r="BPL86" s="24"/>
      <c r="BPM86" s="24"/>
      <c r="BPN86" s="24"/>
      <c r="BPO86" s="24"/>
      <c r="BPP86" s="24"/>
      <c r="BPQ86" s="24"/>
      <c r="BPR86" s="24"/>
      <c r="BPS86" s="24"/>
      <c r="BPT86" s="24"/>
      <c r="BPU86" s="24"/>
      <c r="BPV86" s="24"/>
      <c r="BPW86" s="24"/>
      <c r="BPX86" s="24"/>
      <c r="BPY86" s="24"/>
      <c r="BPZ86" s="24"/>
      <c r="BQA86" s="24"/>
      <c r="BQB86" s="24"/>
      <c r="BQC86" s="24"/>
      <c r="BQD86" s="24"/>
      <c r="BQE86" s="24"/>
      <c r="BQF86" s="24"/>
      <c r="BQG86" s="24"/>
      <c r="BQH86" s="24"/>
      <c r="BQI86" s="24"/>
      <c r="BQJ86" s="24"/>
      <c r="BQK86" s="24"/>
      <c r="BQL86" s="24"/>
      <c r="BQM86" s="24"/>
      <c r="BQN86" s="24"/>
      <c r="BQO86" s="24"/>
      <c r="BQP86" s="24"/>
      <c r="BQQ86" s="24"/>
      <c r="BQR86" s="24"/>
      <c r="BQS86" s="24"/>
      <c r="BQT86" s="24"/>
      <c r="BQU86" s="24"/>
      <c r="BQV86" s="24"/>
      <c r="BQW86" s="24"/>
      <c r="BQX86" s="24"/>
      <c r="BQY86" s="24"/>
      <c r="BQZ86" s="24"/>
      <c r="BRA86" s="24"/>
      <c r="BRB86" s="24"/>
      <c r="BRC86" s="24"/>
      <c r="BRD86" s="24"/>
      <c r="BRE86" s="24"/>
      <c r="BRF86" s="24"/>
      <c r="BRG86" s="24"/>
      <c r="BRH86" s="24"/>
      <c r="BRI86" s="24"/>
      <c r="BRJ86" s="24"/>
      <c r="BRK86" s="24"/>
      <c r="BRL86" s="24"/>
      <c r="BRM86" s="24"/>
      <c r="BRN86" s="24"/>
      <c r="BRO86" s="24"/>
      <c r="BRP86" s="24"/>
      <c r="BRQ86" s="24"/>
      <c r="BRR86" s="24"/>
      <c r="BRS86" s="24"/>
      <c r="BRT86" s="24"/>
      <c r="BRU86" s="24"/>
      <c r="BRV86" s="24"/>
      <c r="BRW86" s="24"/>
      <c r="BRX86" s="24"/>
      <c r="BRY86" s="24"/>
      <c r="BRZ86" s="24"/>
      <c r="BSA86" s="24"/>
      <c r="BSB86" s="24"/>
      <c r="BSC86" s="24"/>
      <c r="BSD86" s="24"/>
      <c r="BSE86" s="24"/>
      <c r="BSF86" s="24"/>
      <c r="BSG86" s="24"/>
      <c r="BSH86" s="24"/>
      <c r="BSI86" s="24"/>
      <c r="BSJ86" s="24"/>
      <c r="BSK86" s="24"/>
      <c r="BSL86" s="24"/>
      <c r="BSM86" s="24"/>
      <c r="BSN86" s="24"/>
      <c r="BSO86" s="24"/>
      <c r="BSP86" s="24"/>
      <c r="BSQ86" s="24"/>
      <c r="BSR86" s="24"/>
      <c r="BSS86" s="24"/>
      <c r="BST86" s="24"/>
      <c r="BSU86" s="24"/>
      <c r="BSV86" s="24"/>
      <c r="BSW86" s="24"/>
      <c r="BSX86" s="24"/>
      <c r="BSY86" s="24"/>
      <c r="BSZ86" s="24"/>
      <c r="BTA86" s="24"/>
      <c r="BTB86" s="24"/>
      <c r="BTC86" s="24"/>
      <c r="BTD86" s="24"/>
      <c r="BTE86" s="24"/>
      <c r="BTF86" s="24"/>
      <c r="BTG86" s="24"/>
      <c r="BTH86" s="24"/>
      <c r="BTI86" s="24"/>
      <c r="BTJ86" s="24"/>
      <c r="BTK86" s="24"/>
      <c r="BTL86" s="24"/>
      <c r="BTM86" s="24"/>
      <c r="BTN86" s="24"/>
      <c r="BTO86" s="24"/>
      <c r="BTP86" s="24"/>
      <c r="BTQ86" s="24"/>
      <c r="BTR86" s="24"/>
      <c r="BTS86" s="24"/>
      <c r="BTT86" s="24"/>
      <c r="BTU86" s="24"/>
      <c r="BTV86" s="24"/>
      <c r="BTW86" s="24"/>
      <c r="BTX86" s="24"/>
      <c r="BTY86" s="24"/>
      <c r="BTZ86" s="24"/>
      <c r="BUA86" s="24"/>
      <c r="BUB86" s="24"/>
      <c r="BUC86" s="24"/>
      <c r="BUD86" s="24"/>
      <c r="BUE86" s="24"/>
      <c r="BUF86" s="24"/>
      <c r="BUG86" s="24"/>
      <c r="BUH86" s="24"/>
      <c r="BUI86" s="24"/>
      <c r="BUJ86" s="24"/>
      <c r="BUK86" s="24"/>
      <c r="BUL86" s="24"/>
      <c r="BUM86" s="24"/>
      <c r="BUN86" s="24"/>
      <c r="BUO86" s="24"/>
      <c r="BUP86" s="24"/>
      <c r="BUQ86" s="24"/>
      <c r="BUR86" s="24"/>
      <c r="BUS86" s="24"/>
      <c r="BUT86" s="24"/>
      <c r="BUU86" s="24"/>
      <c r="BUV86" s="24"/>
      <c r="BUW86" s="24"/>
      <c r="BUX86" s="24"/>
      <c r="BUY86" s="24"/>
      <c r="BUZ86" s="24"/>
      <c r="BVA86" s="24"/>
      <c r="BVB86" s="24"/>
      <c r="BVC86" s="24"/>
      <c r="BVD86" s="24"/>
      <c r="BVE86" s="24"/>
      <c r="BVF86" s="24"/>
      <c r="BVG86" s="24"/>
      <c r="BVH86" s="24"/>
      <c r="BVI86" s="24"/>
      <c r="BVJ86" s="24"/>
      <c r="BVK86" s="24"/>
      <c r="BVL86" s="24"/>
      <c r="BVM86" s="24"/>
      <c r="BVN86" s="24"/>
      <c r="BVO86" s="24"/>
      <c r="BVP86" s="24"/>
      <c r="BVQ86" s="24"/>
      <c r="BVR86" s="24"/>
      <c r="BVS86" s="24"/>
      <c r="BVT86" s="24"/>
      <c r="BVU86" s="24"/>
      <c r="BVV86" s="24"/>
      <c r="BVW86" s="24"/>
      <c r="BVX86" s="24"/>
      <c r="BVY86" s="24"/>
      <c r="BVZ86" s="24"/>
      <c r="BWA86" s="24"/>
      <c r="BWB86" s="24"/>
      <c r="BWC86" s="24"/>
      <c r="BWD86" s="24"/>
      <c r="BWE86" s="24"/>
      <c r="BWF86" s="24"/>
      <c r="BWG86" s="24"/>
      <c r="BWH86" s="24"/>
      <c r="BWI86" s="24"/>
      <c r="BWJ86" s="24"/>
      <c r="BWK86" s="24"/>
      <c r="BWL86" s="24"/>
      <c r="BWM86" s="24"/>
      <c r="BWN86" s="24"/>
      <c r="BWO86" s="24"/>
      <c r="BWP86" s="24"/>
      <c r="BWQ86" s="24"/>
      <c r="BWR86" s="24"/>
      <c r="BWS86" s="24"/>
      <c r="BWT86" s="24"/>
      <c r="BWU86" s="24"/>
      <c r="BWV86" s="24"/>
      <c r="BWW86" s="24"/>
      <c r="BWX86" s="24"/>
      <c r="BWY86" s="24"/>
      <c r="BWZ86" s="24"/>
      <c r="BXA86" s="24"/>
      <c r="BXB86" s="24"/>
      <c r="BXC86" s="24"/>
      <c r="BXD86" s="24"/>
      <c r="BXE86" s="24"/>
      <c r="BXF86" s="24"/>
      <c r="BXG86" s="24"/>
      <c r="BXH86" s="24"/>
      <c r="BXI86" s="24"/>
      <c r="BXJ86" s="24"/>
      <c r="BXK86" s="24"/>
      <c r="BXL86" s="24"/>
      <c r="BXM86" s="24"/>
      <c r="BXN86" s="24"/>
      <c r="BXO86" s="24"/>
      <c r="BXP86" s="24"/>
      <c r="BXQ86" s="24"/>
      <c r="BXR86" s="24"/>
      <c r="BXS86" s="24"/>
      <c r="BXT86" s="24"/>
      <c r="BXU86" s="24"/>
      <c r="BXV86" s="24"/>
      <c r="BXW86" s="24"/>
      <c r="BXX86" s="24"/>
      <c r="BXY86" s="24"/>
      <c r="BXZ86" s="24"/>
      <c r="BYA86" s="24"/>
      <c r="BYB86" s="24"/>
      <c r="BYC86" s="24"/>
      <c r="BYD86" s="24"/>
      <c r="BYE86" s="24"/>
      <c r="BYF86" s="24"/>
      <c r="BYG86" s="24"/>
      <c r="BYH86" s="24"/>
      <c r="BYI86" s="24"/>
      <c r="BYJ86" s="24"/>
      <c r="BYK86" s="24"/>
      <c r="BYL86" s="24"/>
      <c r="BYM86" s="24"/>
      <c r="BYN86" s="24"/>
      <c r="BYO86" s="24"/>
      <c r="BYP86" s="24"/>
      <c r="BYQ86" s="24"/>
      <c r="BYR86" s="24"/>
      <c r="BYS86" s="24"/>
      <c r="BYT86" s="24"/>
      <c r="BYU86" s="24"/>
      <c r="BYV86" s="24"/>
      <c r="BYW86" s="24"/>
      <c r="BYX86" s="24"/>
      <c r="BYY86" s="24"/>
      <c r="BYZ86" s="24"/>
      <c r="BZA86" s="24"/>
      <c r="BZB86" s="24"/>
      <c r="BZC86" s="24"/>
      <c r="BZD86" s="24"/>
      <c r="BZE86" s="24"/>
      <c r="BZF86" s="24"/>
      <c r="BZG86" s="24"/>
      <c r="BZH86" s="24"/>
      <c r="BZI86" s="24"/>
      <c r="BZJ86" s="24"/>
      <c r="BZK86" s="24"/>
      <c r="BZL86" s="24"/>
      <c r="BZM86" s="24"/>
      <c r="BZN86" s="24"/>
      <c r="BZO86" s="24"/>
      <c r="BZP86" s="24"/>
      <c r="BZQ86" s="24"/>
      <c r="BZR86" s="24"/>
      <c r="BZS86" s="24"/>
      <c r="BZT86" s="24"/>
      <c r="BZU86" s="24"/>
      <c r="BZV86" s="24"/>
      <c r="BZW86" s="24"/>
      <c r="BZX86" s="24"/>
      <c r="BZY86" s="24"/>
      <c r="BZZ86" s="24"/>
      <c r="CAA86" s="24"/>
      <c r="CAB86" s="24"/>
      <c r="CAC86" s="24"/>
      <c r="CAD86" s="24"/>
      <c r="CAE86" s="24"/>
      <c r="CAF86" s="24"/>
      <c r="CAG86" s="24"/>
      <c r="CAH86" s="24"/>
      <c r="CAI86" s="24"/>
      <c r="CAJ86" s="24"/>
      <c r="CAK86" s="24"/>
      <c r="CAL86" s="24"/>
      <c r="CAM86" s="24"/>
      <c r="CAN86" s="24"/>
      <c r="CAO86" s="24"/>
      <c r="CAP86" s="24"/>
      <c r="CAQ86" s="24"/>
      <c r="CAR86" s="24"/>
      <c r="CAS86" s="24"/>
      <c r="CAT86" s="24"/>
      <c r="CAU86" s="24"/>
      <c r="CAV86" s="24"/>
      <c r="CAW86" s="24"/>
      <c r="CAX86" s="24"/>
      <c r="CAY86" s="24"/>
      <c r="CAZ86" s="24"/>
      <c r="CBA86" s="24"/>
      <c r="CBB86" s="24"/>
      <c r="CBC86" s="24"/>
      <c r="CBD86" s="24"/>
      <c r="CBE86" s="24"/>
      <c r="CBF86" s="24"/>
      <c r="CBG86" s="24"/>
      <c r="CBH86" s="24"/>
      <c r="CBI86" s="24"/>
      <c r="CBJ86" s="24"/>
      <c r="CBK86" s="24"/>
      <c r="CBL86" s="24"/>
      <c r="CBM86" s="24"/>
      <c r="CBN86" s="24"/>
      <c r="CBO86" s="24"/>
      <c r="CBP86" s="24"/>
      <c r="CBQ86" s="24"/>
      <c r="CBR86" s="24"/>
      <c r="CBS86" s="24"/>
      <c r="CBT86" s="24"/>
      <c r="CBU86" s="24"/>
      <c r="CBV86" s="24"/>
      <c r="CBW86" s="24"/>
      <c r="CBX86" s="24"/>
      <c r="CBY86" s="24"/>
      <c r="CBZ86" s="24"/>
      <c r="CCA86" s="24"/>
      <c r="CCB86" s="24"/>
      <c r="CCC86" s="24"/>
      <c r="CCD86" s="24"/>
      <c r="CCE86" s="24"/>
      <c r="CCF86" s="24"/>
      <c r="CCG86" s="24"/>
      <c r="CCH86" s="24"/>
      <c r="CCI86" s="24"/>
      <c r="CCJ86" s="24"/>
      <c r="CCK86" s="24"/>
      <c r="CCL86" s="24"/>
      <c r="CCM86" s="24"/>
      <c r="CCN86" s="24"/>
      <c r="CCO86" s="24"/>
      <c r="CCP86" s="24"/>
      <c r="CCQ86" s="24"/>
      <c r="CCR86" s="24"/>
      <c r="CCS86" s="24"/>
      <c r="CCT86" s="24"/>
      <c r="CCU86" s="24"/>
      <c r="CCV86" s="24"/>
      <c r="CCW86" s="24"/>
      <c r="CCX86" s="24"/>
      <c r="CCY86" s="24"/>
      <c r="CCZ86" s="24"/>
      <c r="CDA86" s="24"/>
      <c r="CDB86" s="24"/>
      <c r="CDC86" s="24"/>
      <c r="CDD86" s="24"/>
      <c r="CDE86" s="24"/>
      <c r="CDF86" s="24"/>
      <c r="CDG86" s="24"/>
      <c r="CDH86" s="24"/>
      <c r="CDI86" s="24"/>
      <c r="CDJ86" s="24"/>
      <c r="CDK86" s="24"/>
      <c r="CDL86" s="24"/>
      <c r="CDM86" s="24"/>
      <c r="CDN86" s="24"/>
      <c r="CDO86" s="24"/>
      <c r="CDP86" s="24"/>
      <c r="CDQ86" s="24"/>
      <c r="CDR86" s="24"/>
      <c r="CDS86" s="24"/>
      <c r="CDT86" s="24"/>
      <c r="CDU86" s="24"/>
      <c r="CDV86" s="24"/>
      <c r="CDW86" s="24"/>
      <c r="CDX86" s="24"/>
      <c r="CDY86" s="24"/>
      <c r="CDZ86" s="24"/>
      <c r="CEA86" s="24"/>
      <c r="CEB86" s="24"/>
      <c r="CEC86" s="24"/>
      <c r="CED86" s="24"/>
      <c r="CEE86" s="24"/>
      <c r="CEF86" s="24"/>
      <c r="CEG86" s="24"/>
      <c r="CEH86" s="24"/>
      <c r="CEI86" s="24"/>
      <c r="CEJ86" s="24"/>
      <c r="CEK86" s="24"/>
      <c r="CEL86" s="24"/>
      <c r="CEM86" s="24"/>
      <c r="CEN86" s="24"/>
      <c r="CEO86" s="24"/>
      <c r="CEP86" s="24"/>
      <c r="CEQ86" s="24"/>
      <c r="CER86" s="24"/>
      <c r="CES86" s="24"/>
      <c r="CET86" s="24"/>
      <c r="CEU86" s="24"/>
      <c r="CEV86" s="24"/>
      <c r="CEW86" s="24"/>
      <c r="CEX86" s="24"/>
      <c r="CEY86" s="24"/>
      <c r="CEZ86" s="24"/>
      <c r="CFA86" s="24"/>
      <c r="CFB86" s="24"/>
      <c r="CFC86" s="24"/>
      <c r="CFD86" s="24"/>
      <c r="CFE86" s="24"/>
      <c r="CFF86" s="24"/>
      <c r="CFG86" s="24"/>
      <c r="CFH86" s="24"/>
      <c r="CFI86" s="24"/>
      <c r="CFJ86" s="24"/>
      <c r="CFK86" s="24"/>
      <c r="CFL86" s="24"/>
      <c r="CFM86" s="24"/>
      <c r="CFN86" s="24"/>
      <c r="CFO86" s="24"/>
      <c r="CFP86" s="24"/>
      <c r="CFQ86" s="24"/>
      <c r="CFR86" s="24"/>
      <c r="CFS86" s="24"/>
      <c r="CFT86" s="24"/>
      <c r="CFU86" s="24"/>
      <c r="CFV86" s="24"/>
      <c r="CFW86" s="24"/>
      <c r="CFX86" s="24"/>
      <c r="CFY86" s="24"/>
      <c r="CFZ86" s="24"/>
      <c r="CGA86" s="24"/>
      <c r="CGB86" s="24"/>
      <c r="CGC86" s="24"/>
      <c r="CGD86" s="24"/>
      <c r="CGE86" s="24"/>
      <c r="CGF86" s="24"/>
      <c r="CGG86" s="24"/>
      <c r="CGH86" s="24"/>
      <c r="CGI86" s="24"/>
      <c r="CGJ86" s="24"/>
      <c r="CGK86" s="24"/>
      <c r="CGL86" s="24"/>
      <c r="CGM86" s="24"/>
      <c r="CGN86" s="24"/>
      <c r="CGO86" s="24"/>
      <c r="CGP86" s="24"/>
      <c r="CGQ86" s="24"/>
      <c r="CGR86" s="24"/>
      <c r="CGS86" s="24"/>
      <c r="CGT86" s="24"/>
      <c r="CGU86" s="24"/>
      <c r="CGV86" s="24"/>
      <c r="CGW86" s="24"/>
      <c r="CGX86" s="24"/>
      <c r="CGY86" s="24"/>
      <c r="CGZ86" s="24"/>
      <c r="CHA86" s="24"/>
      <c r="CHB86" s="24"/>
      <c r="CHC86" s="24"/>
      <c r="CHD86" s="24"/>
      <c r="CHE86" s="24"/>
      <c r="CHF86" s="24"/>
      <c r="CHG86" s="24"/>
      <c r="CHH86" s="24"/>
      <c r="CHI86" s="24"/>
      <c r="CHJ86" s="24"/>
      <c r="CHK86" s="24"/>
      <c r="CHL86" s="24"/>
      <c r="CHM86" s="24"/>
      <c r="CHN86" s="24"/>
      <c r="CHO86" s="24"/>
      <c r="CHP86" s="24"/>
      <c r="CHQ86" s="24"/>
      <c r="CHR86" s="24"/>
      <c r="CHS86" s="24"/>
      <c r="CHT86" s="24"/>
      <c r="CHU86" s="24"/>
      <c r="CHV86" s="24"/>
      <c r="CHW86" s="24"/>
      <c r="CHX86" s="24"/>
      <c r="CHY86" s="24"/>
      <c r="CHZ86" s="24"/>
      <c r="CIA86" s="24"/>
      <c r="CIB86" s="24"/>
      <c r="CIC86" s="24"/>
      <c r="CID86" s="24"/>
      <c r="CIE86" s="24"/>
      <c r="CIF86" s="24"/>
      <c r="CIG86" s="24"/>
      <c r="CIH86" s="24"/>
      <c r="CII86" s="24"/>
      <c r="CIJ86" s="24"/>
      <c r="CIK86" s="24"/>
      <c r="CIL86" s="24"/>
      <c r="CIM86" s="24"/>
      <c r="CIN86" s="24"/>
      <c r="CIO86" s="24"/>
      <c r="CIP86" s="24"/>
      <c r="CIQ86" s="24"/>
      <c r="CIR86" s="24"/>
      <c r="CIS86" s="24"/>
      <c r="CIT86" s="24"/>
      <c r="CIU86" s="24"/>
      <c r="CIV86" s="24"/>
      <c r="CIW86" s="24"/>
      <c r="CIX86" s="24"/>
      <c r="CIY86" s="24"/>
      <c r="CIZ86" s="24"/>
      <c r="CJA86" s="24"/>
      <c r="CJB86" s="24"/>
      <c r="CJC86" s="24"/>
      <c r="CJD86" s="24"/>
      <c r="CJE86" s="24"/>
      <c r="CJF86" s="24"/>
      <c r="CJG86" s="24"/>
      <c r="CJH86" s="24"/>
      <c r="CJI86" s="24"/>
      <c r="CJJ86" s="24"/>
      <c r="CJK86" s="24"/>
      <c r="CJL86" s="24"/>
      <c r="CJM86" s="24"/>
      <c r="CJN86" s="24"/>
      <c r="CJO86" s="24"/>
      <c r="CJP86" s="24"/>
      <c r="CJQ86" s="24"/>
      <c r="CJR86" s="24"/>
      <c r="CJS86" s="24"/>
      <c r="CJT86" s="24"/>
      <c r="CJU86" s="24"/>
      <c r="CJV86" s="24"/>
      <c r="CJW86" s="24"/>
      <c r="CJX86" s="24"/>
      <c r="CJY86" s="24"/>
      <c r="CJZ86" s="24"/>
      <c r="CKA86" s="24"/>
      <c r="CKB86" s="24"/>
      <c r="CKC86" s="24"/>
      <c r="CKD86" s="24"/>
      <c r="CKE86" s="24"/>
      <c r="CKF86" s="24"/>
      <c r="CKG86" s="24"/>
      <c r="CKH86" s="24"/>
      <c r="CKI86" s="24"/>
      <c r="CKJ86" s="24"/>
      <c r="CKK86" s="24"/>
      <c r="CKL86" s="24"/>
      <c r="CKM86" s="24"/>
      <c r="CKN86" s="24"/>
      <c r="CKO86" s="24"/>
      <c r="CKP86" s="24"/>
      <c r="CKQ86" s="24"/>
      <c r="CKR86" s="24"/>
      <c r="CKS86" s="24"/>
      <c r="CKT86" s="24"/>
      <c r="CKU86" s="24"/>
      <c r="CKV86" s="24"/>
      <c r="CKW86" s="24"/>
      <c r="CKX86" s="24"/>
      <c r="CKY86" s="24"/>
      <c r="CKZ86" s="24"/>
      <c r="CLA86" s="24"/>
      <c r="CLB86" s="24"/>
      <c r="CLC86" s="24"/>
      <c r="CLD86" s="24"/>
      <c r="CLE86" s="24"/>
      <c r="CLF86" s="24"/>
      <c r="CLG86" s="24"/>
      <c r="CLH86" s="24"/>
      <c r="CLI86" s="24"/>
      <c r="CLJ86" s="24"/>
      <c r="CLK86" s="24"/>
      <c r="CLL86" s="24"/>
      <c r="CLM86" s="24"/>
      <c r="CLN86" s="24"/>
      <c r="CLO86" s="24"/>
      <c r="CLP86" s="24"/>
      <c r="CLQ86" s="24"/>
      <c r="CLR86" s="24"/>
      <c r="CLS86" s="24"/>
      <c r="CLT86" s="24"/>
      <c r="CLU86" s="24"/>
      <c r="CLV86" s="24"/>
      <c r="CLW86" s="24"/>
      <c r="CLX86" s="24"/>
      <c r="CLY86" s="24"/>
      <c r="CLZ86" s="24"/>
      <c r="CMA86" s="24"/>
      <c r="CMB86" s="24"/>
      <c r="CMC86" s="24"/>
      <c r="CMD86" s="24"/>
      <c r="CME86" s="24"/>
      <c r="CMF86" s="24"/>
      <c r="CMG86" s="24"/>
      <c r="CMH86" s="24"/>
      <c r="CMI86" s="24"/>
      <c r="CMJ86" s="24"/>
      <c r="CMK86" s="24"/>
      <c r="CML86" s="24"/>
      <c r="CMM86" s="24"/>
      <c r="CMN86" s="24"/>
      <c r="CMO86" s="24"/>
      <c r="CMP86" s="24"/>
      <c r="CMQ86" s="24"/>
      <c r="CMR86" s="24"/>
      <c r="CMS86" s="24"/>
      <c r="CMT86" s="24"/>
      <c r="CMU86" s="24"/>
      <c r="CMV86" s="24"/>
      <c r="CMW86" s="24"/>
      <c r="CMX86" s="24"/>
      <c r="CMY86" s="24"/>
      <c r="CMZ86" s="24"/>
      <c r="CNA86" s="24"/>
      <c r="CNB86" s="24"/>
      <c r="CNC86" s="24"/>
      <c r="CND86" s="24"/>
      <c r="CNE86" s="24"/>
      <c r="CNF86" s="24"/>
      <c r="CNG86" s="24"/>
      <c r="CNH86" s="24"/>
      <c r="CNI86" s="24"/>
      <c r="CNJ86" s="24"/>
      <c r="CNK86" s="24"/>
      <c r="CNL86" s="24"/>
      <c r="CNM86" s="24"/>
      <c r="CNN86" s="24"/>
      <c r="CNO86" s="24"/>
      <c r="CNP86" s="24"/>
      <c r="CNQ86" s="24"/>
      <c r="CNR86" s="24"/>
      <c r="CNS86" s="24"/>
      <c r="CNT86" s="24"/>
      <c r="CNU86" s="24"/>
      <c r="CNV86" s="24"/>
      <c r="CNW86" s="24"/>
      <c r="CNX86" s="24"/>
      <c r="CNY86" s="24"/>
      <c r="CNZ86" s="24"/>
      <c r="COA86" s="24"/>
      <c r="COB86" s="24"/>
      <c r="COC86" s="24"/>
      <c r="COD86" s="24"/>
      <c r="COE86" s="24"/>
      <c r="COF86" s="24"/>
      <c r="COG86" s="24"/>
      <c r="COH86" s="24"/>
      <c r="COI86" s="24"/>
      <c r="COJ86" s="24"/>
      <c r="COK86" s="24"/>
      <c r="COL86" s="24"/>
      <c r="COM86" s="24"/>
      <c r="CON86" s="24"/>
      <c r="COO86" s="24"/>
      <c r="COP86" s="24"/>
      <c r="COQ86" s="24"/>
      <c r="COR86" s="24"/>
      <c r="COS86" s="24"/>
      <c r="COT86" s="24"/>
      <c r="COU86" s="24"/>
      <c r="COV86" s="24"/>
      <c r="COW86" s="24"/>
      <c r="COX86" s="24"/>
      <c r="COY86" s="24"/>
      <c r="COZ86" s="24"/>
      <c r="CPA86" s="24"/>
      <c r="CPB86" s="24"/>
      <c r="CPC86" s="24"/>
      <c r="CPD86" s="24"/>
      <c r="CPE86" s="24"/>
      <c r="CPF86" s="24"/>
      <c r="CPG86" s="24"/>
      <c r="CPH86" s="24"/>
      <c r="CPI86" s="24"/>
      <c r="CPJ86" s="24"/>
      <c r="CPK86" s="24"/>
      <c r="CPL86" s="24"/>
      <c r="CPM86" s="24"/>
      <c r="CPN86" s="24"/>
      <c r="CPO86" s="24"/>
      <c r="CPP86" s="24"/>
      <c r="CPQ86" s="24"/>
      <c r="CPR86" s="24"/>
      <c r="CPS86" s="24"/>
      <c r="CPT86" s="24"/>
      <c r="CPU86" s="24"/>
      <c r="CPV86" s="24"/>
      <c r="CPW86" s="24"/>
      <c r="CPX86" s="24"/>
      <c r="CPY86" s="24"/>
      <c r="CPZ86" s="24"/>
      <c r="CQA86" s="24"/>
      <c r="CQB86" s="24"/>
      <c r="CQC86" s="24"/>
      <c r="CQD86" s="24"/>
      <c r="CQE86" s="24"/>
      <c r="CQF86" s="24"/>
      <c r="CQG86" s="24"/>
      <c r="CQH86" s="24"/>
      <c r="CQI86" s="24"/>
      <c r="CQJ86" s="24"/>
      <c r="CQK86" s="24"/>
      <c r="CQL86" s="24"/>
      <c r="CQM86" s="24"/>
      <c r="CQN86" s="24"/>
      <c r="CQO86" s="24"/>
      <c r="CQP86" s="24"/>
      <c r="CQQ86" s="24"/>
      <c r="CQR86" s="24"/>
      <c r="CQS86" s="24"/>
      <c r="CQT86" s="24"/>
      <c r="CQU86" s="24"/>
      <c r="CQV86" s="24"/>
      <c r="CQW86" s="24"/>
      <c r="CQX86" s="24"/>
      <c r="CQY86" s="24"/>
      <c r="CQZ86" s="24"/>
      <c r="CRA86" s="24"/>
      <c r="CRB86" s="24"/>
      <c r="CRC86" s="24"/>
      <c r="CRD86" s="24"/>
      <c r="CRE86" s="24"/>
      <c r="CRF86" s="24"/>
      <c r="CRG86" s="24"/>
      <c r="CRH86" s="24"/>
      <c r="CRI86" s="24"/>
      <c r="CRJ86" s="24"/>
      <c r="CRK86" s="24"/>
      <c r="CRL86" s="24"/>
      <c r="CRM86" s="24"/>
      <c r="CRN86" s="24"/>
      <c r="CRO86" s="24"/>
      <c r="CRP86" s="24"/>
      <c r="CRQ86" s="24"/>
      <c r="CRR86" s="24"/>
      <c r="CRS86" s="24"/>
      <c r="CRT86" s="24"/>
      <c r="CRU86" s="24"/>
      <c r="CRV86" s="24"/>
      <c r="CRW86" s="24"/>
      <c r="CRX86" s="24"/>
      <c r="CRY86" s="24"/>
      <c r="CRZ86" s="24"/>
      <c r="CSA86" s="24"/>
      <c r="CSB86" s="24"/>
      <c r="CSC86" s="24"/>
      <c r="CSD86" s="24"/>
      <c r="CSE86" s="24"/>
      <c r="CSF86" s="24"/>
      <c r="CSG86" s="24"/>
      <c r="CSH86" s="24"/>
      <c r="CSI86" s="24"/>
      <c r="CSJ86" s="24"/>
      <c r="CSK86" s="24"/>
      <c r="CSL86" s="24"/>
      <c r="CSM86" s="24"/>
      <c r="CSN86" s="24"/>
      <c r="CSO86" s="24"/>
      <c r="CSP86" s="24"/>
      <c r="CSQ86" s="24"/>
      <c r="CSR86" s="24"/>
      <c r="CSS86" s="24"/>
      <c r="CST86" s="24"/>
      <c r="CSU86" s="24"/>
      <c r="CSV86" s="24"/>
      <c r="CSW86" s="24"/>
      <c r="CSX86" s="24"/>
      <c r="CSY86" s="24"/>
      <c r="CSZ86" s="24"/>
      <c r="CTA86" s="24"/>
      <c r="CTB86" s="24"/>
      <c r="CTC86" s="24"/>
      <c r="CTD86" s="24"/>
      <c r="CTE86" s="24"/>
      <c r="CTF86" s="24"/>
      <c r="CTG86" s="24"/>
      <c r="CTH86" s="24"/>
      <c r="CTI86" s="24"/>
      <c r="CTJ86" s="24"/>
      <c r="CTK86" s="24"/>
      <c r="CTL86" s="24"/>
      <c r="CTM86" s="24"/>
      <c r="CTN86" s="24"/>
      <c r="CTO86" s="24"/>
      <c r="CTP86" s="24"/>
      <c r="CTQ86" s="24"/>
      <c r="CTR86" s="24"/>
      <c r="CTS86" s="24"/>
      <c r="CTT86" s="24"/>
      <c r="CTU86" s="24"/>
      <c r="CTV86" s="24"/>
      <c r="CTW86" s="24"/>
      <c r="CTX86" s="24"/>
      <c r="CTY86" s="24"/>
      <c r="CTZ86" s="24"/>
      <c r="CUA86" s="24"/>
      <c r="CUB86" s="24"/>
      <c r="CUC86" s="24"/>
      <c r="CUD86" s="24"/>
      <c r="CUE86" s="24"/>
      <c r="CUF86" s="24"/>
      <c r="CUG86" s="24"/>
      <c r="CUH86" s="24"/>
      <c r="CUI86" s="24"/>
      <c r="CUJ86" s="24"/>
      <c r="CUK86" s="24"/>
      <c r="CUL86" s="24"/>
      <c r="CUM86" s="24"/>
      <c r="CUN86" s="24"/>
      <c r="CUO86" s="24"/>
      <c r="CUP86" s="24"/>
      <c r="CUQ86" s="24"/>
      <c r="CUR86" s="24"/>
      <c r="CUS86" s="24"/>
      <c r="CUT86" s="24"/>
      <c r="CUU86" s="24"/>
      <c r="CUV86" s="24"/>
      <c r="CUW86" s="24"/>
      <c r="CUX86" s="24"/>
      <c r="CUY86" s="24"/>
      <c r="CUZ86" s="24"/>
      <c r="CVA86" s="24"/>
      <c r="CVB86" s="24"/>
      <c r="CVC86" s="24"/>
      <c r="CVD86" s="24"/>
      <c r="CVE86" s="24"/>
      <c r="CVF86" s="24"/>
      <c r="CVG86" s="24"/>
      <c r="CVH86" s="24"/>
      <c r="CVI86" s="24"/>
      <c r="CVJ86" s="24"/>
      <c r="CVK86" s="24"/>
      <c r="CVL86" s="24"/>
      <c r="CVM86" s="24"/>
      <c r="CVN86" s="24"/>
      <c r="CVO86" s="24"/>
      <c r="CVP86" s="24"/>
      <c r="CVQ86" s="24"/>
      <c r="CVR86" s="24"/>
      <c r="CVS86" s="24"/>
      <c r="CVT86" s="24"/>
      <c r="CVU86" s="24"/>
      <c r="CVV86" s="24"/>
      <c r="CVW86" s="24"/>
      <c r="CVX86" s="24"/>
      <c r="CVY86" s="24"/>
      <c r="CVZ86" s="24"/>
      <c r="CWA86" s="24"/>
      <c r="CWB86" s="24"/>
      <c r="CWC86" s="24"/>
      <c r="CWD86" s="24"/>
      <c r="CWE86" s="24"/>
      <c r="CWF86" s="24"/>
      <c r="CWG86" s="24"/>
      <c r="CWH86" s="24"/>
      <c r="CWI86" s="24"/>
      <c r="CWJ86" s="24"/>
      <c r="CWK86" s="24"/>
      <c r="CWL86" s="24"/>
      <c r="CWM86" s="24"/>
      <c r="CWN86" s="24"/>
      <c r="CWO86" s="24"/>
      <c r="CWP86" s="24"/>
      <c r="CWQ86" s="24"/>
      <c r="CWR86" s="24"/>
      <c r="CWS86" s="24"/>
      <c r="CWT86" s="24"/>
      <c r="CWU86" s="24"/>
      <c r="CWV86" s="24"/>
      <c r="CWW86" s="24"/>
      <c r="CWX86" s="24"/>
      <c r="CWY86" s="24"/>
      <c r="CWZ86" s="24"/>
      <c r="CXA86" s="24"/>
      <c r="CXB86" s="24"/>
      <c r="CXC86" s="24"/>
      <c r="CXD86" s="24"/>
      <c r="CXE86" s="24"/>
      <c r="CXF86" s="24"/>
      <c r="CXG86" s="24"/>
      <c r="CXH86" s="24"/>
      <c r="CXI86" s="24"/>
      <c r="CXJ86" s="24"/>
      <c r="CXK86" s="24"/>
      <c r="CXL86" s="24"/>
      <c r="CXM86" s="24"/>
      <c r="CXN86" s="24"/>
      <c r="CXO86" s="24"/>
      <c r="CXP86" s="24"/>
      <c r="CXQ86" s="24"/>
      <c r="CXR86" s="24"/>
      <c r="CXS86" s="24"/>
      <c r="CXT86" s="24"/>
      <c r="CXU86" s="24"/>
      <c r="CXV86" s="24"/>
      <c r="CXW86" s="24"/>
      <c r="CXX86" s="24"/>
      <c r="CXY86" s="24"/>
      <c r="CXZ86" s="24"/>
      <c r="CYA86" s="24"/>
      <c r="CYB86" s="24"/>
      <c r="CYC86" s="24"/>
      <c r="CYD86" s="24"/>
      <c r="CYE86" s="24"/>
      <c r="CYF86" s="24"/>
      <c r="CYG86" s="24"/>
      <c r="CYH86" s="24"/>
      <c r="CYI86" s="24"/>
      <c r="CYJ86" s="24"/>
      <c r="CYK86" s="24"/>
      <c r="CYL86" s="24"/>
      <c r="CYM86" s="24"/>
      <c r="CYN86" s="24"/>
      <c r="CYO86" s="24"/>
      <c r="CYP86" s="24"/>
      <c r="CYQ86" s="24"/>
      <c r="CYR86" s="24"/>
      <c r="CYS86" s="24"/>
      <c r="CYT86" s="24"/>
      <c r="CYU86" s="24"/>
      <c r="CYV86" s="24"/>
      <c r="CYW86" s="24"/>
      <c r="CYX86" s="24"/>
      <c r="CYY86" s="24"/>
      <c r="CYZ86" s="24"/>
      <c r="CZA86" s="24"/>
      <c r="CZB86" s="24"/>
      <c r="CZC86" s="24"/>
      <c r="CZD86" s="24"/>
      <c r="CZE86" s="24"/>
      <c r="CZF86" s="24"/>
      <c r="CZG86" s="24"/>
      <c r="CZH86" s="24"/>
      <c r="CZI86" s="24"/>
      <c r="CZJ86" s="24"/>
      <c r="CZK86" s="24"/>
      <c r="CZL86" s="24"/>
      <c r="CZM86" s="24"/>
      <c r="CZN86" s="24"/>
      <c r="CZO86" s="24"/>
      <c r="CZP86" s="24"/>
      <c r="CZQ86" s="24"/>
      <c r="CZR86" s="24"/>
      <c r="CZS86" s="24"/>
      <c r="CZT86" s="24"/>
      <c r="CZU86" s="24"/>
      <c r="CZV86" s="24"/>
      <c r="CZW86" s="24"/>
      <c r="CZX86" s="24"/>
      <c r="CZY86" s="24"/>
      <c r="CZZ86" s="24"/>
      <c r="DAA86" s="24"/>
      <c r="DAB86" s="24"/>
      <c r="DAC86" s="24"/>
      <c r="DAD86" s="24"/>
      <c r="DAE86" s="24"/>
      <c r="DAF86" s="24"/>
      <c r="DAG86" s="24"/>
      <c r="DAH86" s="24"/>
      <c r="DAI86" s="24"/>
      <c r="DAJ86" s="24"/>
      <c r="DAK86" s="24"/>
      <c r="DAL86" s="24"/>
      <c r="DAM86" s="24"/>
      <c r="DAN86" s="24"/>
      <c r="DAO86" s="24"/>
      <c r="DAP86" s="24"/>
      <c r="DAQ86" s="24"/>
      <c r="DAR86" s="24"/>
      <c r="DAS86" s="24"/>
      <c r="DAT86" s="24"/>
      <c r="DAU86" s="24"/>
      <c r="DAV86" s="24"/>
      <c r="DAW86" s="24"/>
      <c r="DAX86" s="24"/>
      <c r="DAY86" s="24"/>
      <c r="DAZ86" s="24"/>
      <c r="DBA86" s="24"/>
      <c r="DBB86" s="24"/>
      <c r="DBC86" s="24"/>
      <c r="DBD86" s="24"/>
      <c r="DBE86" s="24"/>
      <c r="DBF86" s="24"/>
      <c r="DBG86" s="24"/>
      <c r="DBH86" s="24"/>
      <c r="DBI86" s="24"/>
      <c r="DBJ86" s="24"/>
      <c r="DBK86" s="24"/>
      <c r="DBL86" s="24"/>
      <c r="DBM86" s="24"/>
      <c r="DBN86" s="24"/>
      <c r="DBO86" s="24"/>
      <c r="DBP86" s="24"/>
      <c r="DBQ86" s="24"/>
      <c r="DBR86" s="24"/>
      <c r="DBS86" s="24"/>
      <c r="DBT86" s="24"/>
      <c r="DBU86" s="24"/>
      <c r="DBV86" s="24"/>
      <c r="DBW86" s="24"/>
      <c r="DBX86" s="24"/>
      <c r="DBY86" s="24"/>
      <c r="DBZ86" s="24"/>
      <c r="DCA86" s="24"/>
      <c r="DCB86" s="24"/>
      <c r="DCC86" s="24"/>
      <c r="DCD86" s="24"/>
      <c r="DCE86" s="24"/>
      <c r="DCF86" s="24"/>
      <c r="DCG86" s="24"/>
      <c r="DCH86" s="24"/>
      <c r="DCI86" s="24"/>
      <c r="DCJ86" s="24"/>
      <c r="DCK86" s="24"/>
      <c r="DCL86" s="24"/>
      <c r="DCM86" s="24"/>
      <c r="DCN86" s="24"/>
      <c r="DCO86" s="24"/>
      <c r="DCP86" s="24"/>
      <c r="DCQ86" s="24"/>
      <c r="DCR86" s="24"/>
      <c r="DCS86" s="24"/>
      <c r="DCT86" s="24"/>
      <c r="DCU86" s="24"/>
      <c r="DCV86" s="24"/>
      <c r="DCW86" s="24"/>
      <c r="DCX86" s="24"/>
      <c r="DCY86" s="24"/>
      <c r="DCZ86" s="24"/>
      <c r="DDA86" s="24"/>
      <c r="DDB86" s="24"/>
      <c r="DDC86" s="24"/>
      <c r="DDD86" s="24"/>
      <c r="DDE86" s="24"/>
      <c r="DDF86" s="24"/>
      <c r="DDG86" s="24"/>
      <c r="DDH86" s="24"/>
      <c r="DDI86" s="24"/>
      <c r="DDJ86" s="24"/>
      <c r="DDK86" s="24"/>
      <c r="DDL86" s="24"/>
      <c r="DDM86" s="24"/>
      <c r="DDN86" s="24"/>
      <c r="DDO86" s="24"/>
      <c r="DDP86" s="24"/>
      <c r="DDQ86" s="24"/>
      <c r="DDR86" s="24"/>
      <c r="DDS86" s="24"/>
      <c r="DDT86" s="24"/>
      <c r="DDU86" s="24"/>
      <c r="DDV86" s="24"/>
      <c r="DDW86" s="24"/>
      <c r="DDX86" s="24"/>
      <c r="DDY86" s="24"/>
      <c r="DDZ86" s="24"/>
      <c r="DEA86" s="24"/>
      <c r="DEB86" s="24"/>
      <c r="DEC86" s="24"/>
      <c r="DED86" s="24"/>
      <c r="DEE86" s="24"/>
      <c r="DEF86" s="24"/>
      <c r="DEG86" s="24"/>
      <c r="DEH86" s="24"/>
      <c r="DEI86" s="24"/>
      <c r="DEJ86" s="24"/>
      <c r="DEK86" s="24"/>
      <c r="DEL86" s="24"/>
      <c r="DEM86" s="24"/>
      <c r="DEN86" s="24"/>
      <c r="DEO86" s="24"/>
      <c r="DEP86" s="24"/>
      <c r="DEQ86" s="24"/>
      <c r="DER86" s="24"/>
      <c r="DES86" s="24"/>
      <c r="DET86" s="24"/>
      <c r="DEU86" s="24"/>
      <c r="DEV86" s="24"/>
      <c r="DEW86" s="24"/>
      <c r="DEX86" s="24"/>
      <c r="DEY86" s="24"/>
      <c r="DEZ86" s="24"/>
      <c r="DFA86" s="24"/>
      <c r="DFB86" s="24"/>
      <c r="DFC86" s="24"/>
      <c r="DFD86" s="24"/>
      <c r="DFE86" s="24"/>
      <c r="DFF86" s="24"/>
      <c r="DFG86" s="24"/>
      <c r="DFH86" s="24"/>
      <c r="DFI86" s="24"/>
      <c r="DFJ86" s="24"/>
      <c r="DFK86" s="24"/>
      <c r="DFL86" s="24"/>
      <c r="DFM86" s="24"/>
      <c r="DFN86" s="24"/>
      <c r="DFO86" s="24"/>
      <c r="DFP86" s="24"/>
      <c r="DFQ86" s="24"/>
      <c r="DFR86" s="24"/>
      <c r="DFS86" s="24"/>
      <c r="DFT86" s="24"/>
      <c r="DFU86" s="24"/>
      <c r="DFV86" s="24"/>
      <c r="DFW86" s="24"/>
      <c r="DFX86" s="24"/>
      <c r="DFY86" s="24"/>
      <c r="DFZ86" s="24"/>
      <c r="DGA86" s="24"/>
      <c r="DGB86" s="24"/>
      <c r="DGC86" s="24"/>
      <c r="DGD86" s="24"/>
      <c r="DGE86" s="24"/>
      <c r="DGF86" s="24"/>
      <c r="DGG86" s="24"/>
      <c r="DGH86" s="24"/>
      <c r="DGI86" s="24"/>
      <c r="DGJ86" s="24"/>
      <c r="DGK86" s="24"/>
      <c r="DGL86" s="24"/>
      <c r="DGM86" s="24"/>
      <c r="DGN86" s="24"/>
      <c r="DGO86" s="24"/>
      <c r="DGP86" s="24"/>
      <c r="DGQ86" s="24"/>
      <c r="DGR86" s="24"/>
      <c r="DGS86" s="24"/>
      <c r="DGT86" s="24"/>
      <c r="DGU86" s="24"/>
      <c r="DGV86" s="24"/>
      <c r="DGW86" s="24"/>
      <c r="DGX86" s="24"/>
      <c r="DGY86" s="24"/>
      <c r="DGZ86" s="24"/>
      <c r="DHA86" s="24"/>
      <c r="DHB86" s="24"/>
      <c r="DHC86" s="24"/>
      <c r="DHD86" s="24"/>
      <c r="DHE86" s="24"/>
      <c r="DHF86" s="24"/>
      <c r="DHG86" s="24"/>
      <c r="DHH86" s="24"/>
      <c r="DHI86" s="24"/>
      <c r="DHJ86" s="24"/>
      <c r="DHK86" s="24"/>
      <c r="DHL86" s="24"/>
      <c r="DHM86" s="24"/>
      <c r="DHN86" s="24"/>
      <c r="DHO86" s="24"/>
      <c r="DHP86" s="24"/>
      <c r="DHQ86" s="24"/>
      <c r="DHR86" s="24"/>
      <c r="DHS86" s="24"/>
      <c r="DHT86" s="24"/>
      <c r="DHU86" s="24"/>
      <c r="DHV86" s="24"/>
      <c r="DHW86" s="24"/>
      <c r="DHX86" s="24"/>
      <c r="DHY86" s="24"/>
      <c r="DHZ86" s="24"/>
      <c r="DIA86" s="24"/>
      <c r="DIB86" s="24"/>
      <c r="DIC86" s="24"/>
      <c r="DID86" s="24"/>
      <c r="DIE86" s="24"/>
      <c r="DIF86" s="24"/>
      <c r="DIG86" s="24"/>
      <c r="DIH86" s="24"/>
      <c r="DII86" s="24"/>
      <c r="DIJ86" s="24"/>
      <c r="DIK86" s="24"/>
      <c r="DIL86" s="24"/>
      <c r="DIM86" s="24"/>
      <c r="DIN86" s="24"/>
      <c r="DIO86" s="24"/>
      <c r="DIP86" s="24"/>
      <c r="DIQ86" s="24"/>
      <c r="DIR86" s="24"/>
      <c r="DIS86" s="24"/>
      <c r="DIT86" s="24"/>
      <c r="DIU86" s="24"/>
      <c r="DIV86" s="24"/>
      <c r="DIW86" s="24"/>
      <c r="DIX86" s="24"/>
      <c r="DIY86" s="24"/>
      <c r="DIZ86" s="24"/>
      <c r="DJA86" s="24"/>
      <c r="DJB86" s="24"/>
      <c r="DJC86" s="24"/>
      <c r="DJD86" s="24"/>
      <c r="DJE86" s="24"/>
      <c r="DJF86" s="24"/>
      <c r="DJG86" s="24"/>
      <c r="DJH86" s="24"/>
      <c r="DJI86" s="24"/>
      <c r="DJJ86" s="24"/>
      <c r="DJK86" s="24"/>
      <c r="DJL86" s="24"/>
      <c r="DJM86" s="24"/>
      <c r="DJN86" s="24"/>
      <c r="DJO86" s="24"/>
      <c r="DJP86" s="24"/>
      <c r="DJQ86" s="24"/>
      <c r="DJR86" s="24"/>
      <c r="DJS86" s="24"/>
      <c r="DJT86" s="24"/>
      <c r="DJU86" s="24"/>
      <c r="DJV86" s="24"/>
      <c r="DJW86" s="24"/>
      <c r="DJX86" s="24"/>
      <c r="DJY86" s="24"/>
      <c r="DJZ86" s="24"/>
      <c r="DKA86" s="24"/>
      <c r="DKB86" s="24"/>
      <c r="DKC86" s="24"/>
      <c r="DKD86" s="24"/>
      <c r="DKE86" s="24"/>
      <c r="DKF86" s="24"/>
      <c r="DKG86" s="24"/>
      <c r="DKH86" s="24"/>
      <c r="DKI86" s="24"/>
      <c r="DKJ86" s="24"/>
      <c r="DKK86" s="24"/>
      <c r="DKL86" s="24"/>
      <c r="DKM86" s="24"/>
      <c r="DKN86" s="24"/>
      <c r="DKO86" s="24"/>
      <c r="DKP86" s="24"/>
      <c r="DKQ86" s="24"/>
      <c r="DKR86" s="24"/>
      <c r="DKS86" s="24"/>
      <c r="DKT86" s="24"/>
      <c r="DKU86" s="24"/>
      <c r="DKV86" s="24"/>
      <c r="DKW86" s="24"/>
      <c r="DKX86" s="24"/>
      <c r="DKY86" s="24"/>
      <c r="DKZ86" s="24"/>
      <c r="DLA86" s="24"/>
      <c r="DLB86" s="24"/>
      <c r="DLC86" s="24"/>
      <c r="DLD86" s="24"/>
      <c r="DLE86" s="24"/>
      <c r="DLF86" s="24"/>
      <c r="DLG86" s="24"/>
      <c r="DLH86" s="24"/>
      <c r="DLI86" s="24"/>
      <c r="DLJ86" s="24"/>
      <c r="DLK86" s="24"/>
      <c r="DLL86" s="24"/>
      <c r="DLM86" s="24"/>
      <c r="DLN86" s="24"/>
      <c r="DLO86" s="24"/>
      <c r="DLP86" s="24"/>
      <c r="DLQ86" s="24"/>
      <c r="DLR86" s="24"/>
      <c r="DLS86" s="24"/>
      <c r="DLT86" s="24"/>
      <c r="DLU86" s="24"/>
      <c r="DLV86" s="24"/>
      <c r="DLW86" s="24"/>
      <c r="DLX86" s="24"/>
      <c r="DLY86" s="24"/>
      <c r="DLZ86" s="24"/>
      <c r="DMA86" s="24"/>
      <c r="DMB86" s="24"/>
      <c r="DMC86" s="24"/>
      <c r="DMD86" s="24"/>
      <c r="DME86" s="24"/>
      <c r="DMF86" s="24"/>
      <c r="DMG86" s="24"/>
      <c r="DMH86" s="24"/>
      <c r="DMI86" s="24"/>
      <c r="DMJ86" s="24"/>
      <c r="DMK86" s="24"/>
      <c r="DML86" s="24"/>
      <c r="DMM86" s="24"/>
      <c r="DMN86" s="24"/>
      <c r="DMO86" s="24"/>
      <c r="DMP86" s="24"/>
      <c r="DMQ86" s="24"/>
      <c r="DMR86" s="24"/>
      <c r="DMS86" s="24"/>
      <c r="DMT86" s="24"/>
      <c r="DMU86" s="24"/>
      <c r="DMV86" s="24"/>
      <c r="DMW86" s="24"/>
      <c r="DMX86" s="24"/>
      <c r="DMY86" s="24"/>
      <c r="DMZ86" s="24"/>
      <c r="DNA86" s="24"/>
      <c r="DNB86" s="24"/>
      <c r="DNC86" s="24"/>
      <c r="DND86" s="24"/>
      <c r="DNE86" s="24"/>
      <c r="DNF86" s="24"/>
      <c r="DNG86" s="24"/>
      <c r="DNH86" s="24"/>
      <c r="DNI86" s="24"/>
      <c r="DNJ86" s="24"/>
      <c r="DNK86" s="24"/>
      <c r="DNL86" s="24"/>
      <c r="DNM86" s="24"/>
      <c r="DNN86" s="24"/>
      <c r="DNO86" s="24"/>
      <c r="DNP86" s="24"/>
      <c r="DNQ86" s="24"/>
      <c r="DNR86" s="24"/>
      <c r="DNS86" s="24"/>
      <c r="DNT86" s="24"/>
      <c r="DNU86" s="24"/>
      <c r="DNV86" s="24"/>
      <c r="DNW86" s="24"/>
      <c r="DNX86" s="24"/>
      <c r="DNY86" s="24"/>
      <c r="DNZ86" s="24"/>
      <c r="DOA86" s="24"/>
      <c r="DOB86" s="24"/>
      <c r="DOC86" s="24"/>
      <c r="DOD86" s="24"/>
      <c r="DOE86" s="24"/>
      <c r="DOF86" s="24"/>
      <c r="DOG86" s="24"/>
      <c r="DOH86" s="24"/>
      <c r="DOI86" s="24"/>
      <c r="DOJ86" s="24"/>
      <c r="DOK86" s="24"/>
      <c r="DOL86" s="24"/>
      <c r="DOM86" s="24"/>
      <c r="DON86" s="24"/>
      <c r="DOO86" s="24"/>
      <c r="DOP86" s="24"/>
      <c r="DOQ86" s="24"/>
      <c r="DOR86" s="24"/>
      <c r="DOS86" s="24"/>
      <c r="DOT86" s="24"/>
      <c r="DOU86" s="24"/>
      <c r="DOV86" s="24"/>
      <c r="DOW86" s="24"/>
      <c r="DOX86" s="24"/>
      <c r="DOY86" s="24"/>
      <c r="DOZ86" s="24"/>
      <c r="DPA86" s="24"/>
      <c r="DPB86" s="24"/>
      <c r="DPC86" s="24"/>
      <c r="DPD86" s="24"/>
      <c r="DPE86" s="24"/>
      <c r="DPF86" s="24"/>
      <c r="DPG86" s="24"/>
      <c r="DPH86" s="24"/>
      <c r="DPI86" s="24"/>
      <c r="DPJ86" s="24"/>
      <c r="DPK86" s="24"/>
      <c r="DPL86" s="24"/>
      <c r="DPM86" s="24"/>
      <c r="DPN86" s="24"/>
      <c r="DPO86" s="24"/>
      <c r="DPP86" s="24"/>
      <c r="DPQ86" s="24"/>
      <c r="DPR86" s="24"/>
      <c r="DPS86" s="24"/>
      <c r="DPT86" s="24"/>
      <c r="DPU86" s="24"/>
      <c r="DPV86" s="24"/>
      <c r="DPW86" s="24"/>
      <c r="DPX86" s="24"/>
      <c r="DPY86" s="24"/>
      <c r="DPZ86" s="24"/>
      <c r="DQA86" s="24"/>
      <c r="DQB86" s="24"/>
      <c r="DQC86" s="24"/>
      <c r="DQD86" s="24"/>
      <c r="DQE86" s="24"/>
      <c r="DQF86" s="24"/>
      <c r="DQG86" s="24"/>
      <c r="DQH86" s="24"/>
      <c r="DQI86" s="24"/>
      <c r="DQJ86" s="24"/>
      <c r="DQK86" s="24"/>
      <c r="DQL86" s="24"/>
      <c r="DQM86" s="24"/>
      <c r="DQN86" s="24"/>
      <c r="DQO86" s="24"/>
      <c r="DQP86" s="24"/>
      <c r="DQQ86" s="24"/>
      <c r="DQR86" s="24"/>
      <c r="DQS86" s="24"/>
      <c r="DQT86" s="24"/>
      <c r="DQU86" s="24"/>
      <c r="DQV86" s="24"/>
      <c r="DQW86" s="24"/>
      <c r="DQX86" s="24"/>
      <c r="DQY86" s="24"/>
      <c r="DQZ86" s="24"/>
      <c r="DRA86" s="24"/>
      <c r="DRB86" s="24"/>
      <c r="DRC86" s="24"/>
      <c r="DRD86" s="24"/>
      <c r="DRE86" s="24"/>
      <c r="DRF86" s="24"/>
      <c r="DRG86" s="24"/>
      <c r="DRH86" s="24"/>
      <c r="DRI86" s="24"/>
      <c r="DRJ86" s="24"/>
      <c r="DRK86" s="24"/>
      <c r="DRL86" s="24"/>
      <c r="DRM86" s="24"/>
      <c r="DRN86" s="24"/>
      <c r="DRO86" s="24"/>
      <c r="DRP86" s="24"/>
      <c r="DRQ86" s="24"/>
      <c r="DRR86" s="24"/>
      <c r="DRS86" s="24"/>
      <c r="DRT86" s="24"/>
      <c r="DRU86" s="24"/>
      <c r="DRV86" s="24"/>
      <c r="DRW86" s="24"/>
      <c r="DRX86" s="24"/>
      <c r="DRY86" s="24"/>
      <c r="DRZ86" s="24"/>
      <c r="DSA86" s="24"/>
      <c r="DSB86" s="24"/>
      <c r="DSC86" s="24"/>
      <c r="DSD86" s="24"/>
      <c r="DSE86" s="24"/>
      <c r="DSF86" s="24"/>
      <c r="DSG86" s="24"/>
      <c r="DSH86" s="24"/>
      <c r="DSI86" s="24"/>
      <c r="DSJ86" s="24"/>
      <c r="DSK86" s="24"/>
      <c r="DSL86" s="24"/>
      <c r="DSM86" s="24"/>
      <c r="DSN86" s="24"/>
      <c r="DSO86" s="24"/>
      <c r="DSP86" s="24"/>
      <c r="DSQ86" s="24"/>
      <c r="DSR86" s="24"/>
      <c r="DSS86" s="24"/>
      <c r="DST86" s="24"/>
      <c r="DSU86" s="24"/>
      <c r="DSV86" s="24"/>
      <c r="DSW86" s="24"/>
      <c r="DSX86" s="24"/>
      <c r="DSY86" s="24"/>
      <c r="DSZ86" s="24"/>
      <c r="DTA86" s="24"/>
      <c r="DTB86" s="24"/>
      <c r="DTC86" s="24"/>
      <c r="DTD86" s="24"/>
      <c r="DTE86" s="24"/>
      <c r="DTF86" s="24"/>
      <c r="DTG86" s="24"/>
      <c r="DTH86" s="24"/>
      <c r="DTI86" s="24"/>
      <c r="DTJ86" s="24"/>
      <c r="DTK86" s="24"/>
      <c r="DTL86" s="24"/>
      <c r="DTM86" s="24"/>
      <c r="DTN86" s="24"/>
      <c r="DTO86" s="24"/>
      <c r="DTP86" s="24"/>
      <c r="DTQ86" s="24"/>
      <c r="DTR86" s="24"/>
      <c r="DTS86" s="24"/>
      <c r="DTT86" s="24"/>
      <c r="DTU86" s="24"/>
      <c r="DTV86" s="24"/>
      <c r="DTW86" s="24"/>
      <c r="DTX86" s="24"/>
      <c r="DTY86" s="24"/>
      <c r="DTZ86" s="24"/>
      <c r="DUA86" s="24"/>
      <c r="DUB86" s="24"/>
      <c r="DUC86" s="24"/>
      <c r="DUD86" s="24"/>
      <c r="DUE86" s="24"/>
      <c r="DUF86" s="24"/>
      <c r="DUG86" s="24"/>
      <c r="DUH86" s="24"/>
      <c r="DUI86" s="24"/>
      <c r="DUJ86" s="24"/>
      <c r="DUK86" s="24"/>
      <c r="DUL86" s="24"/>
      <c r="DUM86" s="24"/>
      <c r="DUN86" s="24"/>
      <c r="DUO86" s="24"/>
      <c r="DUP86" s="24"/>
      <c r="DUQ86" s="24"/>
      <c r="DUR86" s="24"/>
      <c r="DUS86" s="24"/>
      <c r="DUT86" s="24"/>
      <c r="DUU86" s="24"/>
      <c r="DUV86" s="24"/>
      <c r="DUW86" s="24"/>
      <c r="DUX86" s="24"/>
      <c r="DUY86" s="24"/>
      <c r="DUZ86" s="24"/>
      <c r="DVA86" s="24"/>
      <c r="DVB86" s="24"/>
      <c r="DVC86" s="24"/>
      <c r="DVD86" s="24"/>
      <c r="DVE86" s="24"/>
      <c r="DVF86" s="24"/>
      <c r="DVG86" s="24"/>
      <c r="DVH86" s="24"/>
      <c r="DVI86" s="24"/>
      <c r="DVJ86" s="24"/>
      <c r="DVK86" s="24"/>
      <c r="DVL86" s="24"/>
      <c r="DVM86" s="24"/>
      <c r="DVN86" s="24"/>
      <c r="DVO86" s="24"/>
      <c r="DVP86" s="24"/>
      <c r="DVQ86" s="24"/>
      <c r="DVR86" s="24"/>
      <c r="DVS86" s="24"/>
      <c r="DVT86" s="24"/>
      <c r="DVU86" s="24"/>
      <c r="DVV86" s="24"/>
      <c r="DVW86" s="24"/>
      <c r="DVX86" s="24"/>
      <c r="DVY86" s="24"/>
      <c r="DVZ86" s="24"/>
      <c r="DWA86" s="24"/>
      <c r="DWB86" s="24"/>
      <c r="DWC86" s="24"/>
      <c r="DWD86" s="24"/>
      <c r="DWE86" s="24"/>
      <c r="DWF86" s="24"/>
      <c r="DWG86" s="24"/>
      <c r="DWH86" s="24"/>
      <c r="DWI86" s="24"/>
      <c r="DWJ86" s="24"/>
      <c r="DWK86" s="24"/>
      <c r="DWL86" s="24"/>
      <c r="DWM86" s="24"/>
      <c r="DWN86" s="24"/>
      <c r="DWO86" s="24"/>
      <c r="DWP86" s="24"/>
      <c r="DWQ86" s="24"/>
      <c r="DWR86" s="24"/>
      <c r="DWS86" s="24"/>
      <c r="DWT86" s="24"/>
      <c r="DWU86" s="24"/>
      <c r="DWV86" s="24"/>
      <c r="DWW86" s="24"/>
      <c r="DWX86" s="24"/>
      <c r="DWY86" s="24"/>
      <c r="DWZ86" s="24"/>
      <c r="DXA86" s="24"/>
      <c r="DXB86" s="24"/>
      <c r="DXC86" s="24"/>
      <c r="DXD86" s="24"/>
      <c r="DXE86" s="24"/>
      <c r="DXF86" s="24"/>
      <c r="DXG86" s="24"/>
      <c r="DXH86" s="24"/>
      <c r="DXI86" s="24"/>
      <c r="DXJ86" s="24"/>
      <c r="DXK86" s="24"/>
      <c r="DXL86" s="24"/>
      <c r="DXM86" s="24"/>
      <c r="DXN86" s="24"/>
      <c r="DXO86" s="24"/>
      <c r="DXP86" s="24"/>
      <c r="DXQ86" s="24"/>
      <c r="DXR86" s="24"/>
      <c r="DXS86" s="24"/>
      <c r="DXT86" s="24"/>
      <c r="DXU86" s="24"/>
      <c r="DXV86" s="24"/>
      <c r="DXW86" s="24"/>
      <c r="DXX86" s="24"/>
      <c r="DXY86" s="24"/>
      <c r="DXZ86" s="24"/>
      <c r="DYA86" s="24"/>
      <c r="DYB86" s="24"/>
      <c r="DYC86" s="24"/>
      <c r="DYD86" s="24"/>
      <c r="DYE86" s="24"/>
      <c r="DYF86" s="24"/>
      <c r="DYG86" s="24"/>
      <c r="DYH86" s="24"/>
      <c r="DYI86" s="24"/>
      <c r="DYJ86" s="24"/>
      <c r="DYK86" s="24"/>
      <c r="DYL86" s="24"/>
      <c r="DYM86" s="24"/>
      <c r="DYN86" s="24"/>
      <c r="DYO86" s="24"/>
      <c r="DYP86" s="24"/>
      <c r="DYQ86" s="24"/>
      <c r="DYR86" s="24"/>
      <c r="DYS86" s="24"/>
      <c r="DYT86" s="24"/>
      <c r="DYU86" s="24"/>
      <c r="DYV86" s="24"/>
      <c r="DYW86" s="24"/>
      <c r="DYX86" s="24"/>
      <c r="DYY86" s="24"/>
      <c r="DYZ86" s="24"/>
      <c r="DZA86" s="24"/>
      <c r="DZB86" s="24"/>
      <c r="DZC86" s="24"/>
      <c r="DZD86" s="24"/>
      <c r="DZE86" s="24"/>
      <c r="DZF86" s="24"/>
      <c r="DZG86" s="24"/>
      <c r="DZH86" s="24"/>
      <c r="DZI86" s="24"/>
      <c r="DZJ86" s="24"/>
      <c r="DZK86" s="24"/>
      <c r="DZL86" s="24"/>
      <c r="DZM86" s="24"/>
      <c r="DZN86" s="24"/>
      <c r="DZO86" s="24"/>
      <c r="DZP86" s="24"/>
      <c r="DZQ86" s="24"/>
      <c r="DZR86" s="24"/>
      <c r="DZS86" s="24"/>
      <c r="DZT86" s="24"/>
      <c r="DZU86" s="24"/>
      <c r="DZV86" s="24"/>
      <c r="DZW86" s="24"/>
      <c r="DZX86" s="24"/>
      <c r="DZY86" s="24"/>
      <c r="DZZ86" s="24"/>
      <c r="EAA86" s="24"/>
      <c r="EAB86" s="24"/>
      <c r="EAC86" s="24"/>
      <c r="EAD86" s="24"/>
      <c r="EAE86" s="24"/>
      <c r="EAF86" s="24"/>
      <c r="EAG86" s="24"/>
      <c r="EAH86" s="24"/>
      <c r="EAI86" s="24"/>
      <c r="EAJ86" s="24"/>
      <c r="EAK86" s="24"/>
      <c r="EAL86" s="24"/>
      <c r="EAM86" s="24"/>
      <c r="EAN86" s="24"/>
      <c r="EAO86" s="24"/>
      <c r="EAP86" s="24"/>
      <c r="EAQ86" s="24"/>
      <c r="EAR86" s="24"/>
      <c r="EAS86" s="24"/>
      <c r="EAT86" s="24"/>
      <c r="EAU86" s="24"/>
      <c r="EAV86" s="24"/>
      <c r="EAW86" s="24"/>
      <c r="EAX86" s="24"/>
      <c r="EAY86" s="24"/>
      <c r="EAZ86" s="24"/>
      <c r="EBA86" s="24"/>
      <c r="EBB86" s="24"/>
      <c r="EBC86" s="24"/>
      <c r="EBD86" s="24"/>
      <c r="EBE86" s="24"/>
      <c r="EBF86" s="24"/>
      <c r="EBG86" s="24"/>
      <c r="EBH86" s="24"/>
      <c r="EBI86" s="24"/>
      <c r="EBJ86" s="24"/>
      <c r="EBK86" s="24"/>
      <c r="EBL86" s="24"/>
      <c r="EBM86" s="24"/>
      <c r="EBN86" s="24"/>
      <c r="EBO86" s="24"/>
      <c r="EBP86" s="24"/>
      <c r="EBQ86" s="24"/>
      <c r="EBR86" s="24"/>
      <c r="EBS86" s="24"/>
      <c r="EBT86" s="24"/>
      <c r="EBU86" s="24"/>
      <c r="EBV86" s="24"/>
      <c r="EBW86" s="24"/>
      <c r="EBX86" s="24"/>
      <c r="EBY86" s="24"/>
      <c r="EBZ86" s="24"/>
      <c r="ECA86" s="24"/>
      <c r="ECB86" s="24"/>
      <c r="ECC86" s="24"/>
      <c r="ECD86" s="24"/>
      <c r="ECE86" s="24"/>
      <c r="ECF86" s="24"/>
      <c r="ECG86" s="24"/>
      <c r="ECH86" s="24"/>
      <c r="ECI86" s="24"/>
      <c r="ECJ86" s="24"/>
      <c r="ECK86" s="24"/>
      <c r="ECL86" s="24"/>
      <c r="ECM86" s="24"/>
      <c r="ECN86" s="24"/>
      <c r="ECO86" s="24"/>
      <c r="ECP86" s="24"/>
      <c r="ECQ86" s="24"/>
      <c r="ECR86" s="24"/>
      <c r="ECS86" s="24"/>
      <c r="ECT86" s="24"/>
      <c r="ECU86" s="24"/>
      <c r="ECV86" s="24"/>
      <c r="ECW86" s="24"/>
      <c r="ECX86" s="24"/>
      <c r="ECY86" s="24"/>
      <c r="ECZ86" s="24"/>
      <c r="EDA86" s="24"/>
      <c r="EDB86" s="24"/>
      <c r="EDC86" s="24"/>
      <c r="EDD86" s="24"/>
      <c r="EDE86" s="24"/>
      <c r="EDF86" s="24"/>
      <c r="EDG86" s="24"/>
      <c r="EDH86" s="24"/>
      <c r="EDI86" s="24"/>
      <c r="EDJ86" s="24"/>
      <c r="EDK86" s="24"/>
      <c r="EDL86" s="24"/>
      <c r="EDM86" s="24"/>
      <c r="EDN86" s="24"/>
      <c r="EDO86" s="24"/>
      <c r="EDP86" s="24"/>
      <c r="EDQ86" s="24"/>
      <c r="EDR86" s="24"/>
      <c r="EDS86" s="24"/>
      <c r="EDT86" s="24"/>
      <c r="EDU86" s="24"/>
      <c r="EDV86" s="24"/>
      <c r="EDW86" s="24"/>
      <c r="EDX86" s="24"/>
      <c r="EDY86" s="24"/>
      <c r="EDZ86" s="24"/>
      <c r="EEA86" s="24"/>
      <c r="EEB86" s="24"/>
      <c r="EEC86" s="24"/>
      <c r="EED86" s="24"/>
      <c r="EEE86" s="24"/>
      <c r="EEF86" s="24"/>
      <c r="EEG86" s="24"/>
      <c r="EEH86" s="24"/>
      <c r="EEI86" s="24"/>
      <c r="EEJ86" s="24"/>
      <c r="EEK86" s="24"/>
      <c r="EEL86" s="24"/>
      <c r="EEM86" s="24"/>
      <c r="EEN86" s="24"/>
      <c r="EEO86" s="24"/>
      <c r="EEP86" s="24"/>
      <c r="EEQ86" s="24"/>
      <c r="EER86" s="24"/>
      <c r="EES86" s="24"/>
      <c r="EET86" s="24"/>
      <c r="EEU86" s="24"/>
      <c r="EEV86" s="24"/>
      <c r="EEW86" s="24"/>
      <c r="EEX86" s="24"/>
      <c r="EEY86" s="24"/>
      <c r="EEZ86" s="24"/>
      <c r="EFA86" s="24"/>
      <c r="EFB86" s="24"/>
      <c r="EFC86" s="24"/>
      <c r="EFD86" s="24"/>
      <c r="EFE86" s="24"/>
      <c r="EFF86" s="24"/>
    </row>
    <row r="87" spans="2:3542" ht="13.5" customHeight="1" x14ac:dyDescent="0.3">
      <c r="B87" s="545"/>
      <c r="C87" s="545"/>
      <c r="D87" s="545"/>
      <c r="E87" s="545"/>
      <c r="F87" s="545"/>
      <c r="G87" s="545"/>
    </row>
    <row r="88" spans="2:3542" s="526" customFormat="1" ht="23.25" x14ac:dyDescent="0.3">
      <c r="B88" s="529" t="s">
        <v>255</v>
      </c>
      <c r="C88" s="528"/>
      <c r="D88" s="528"/>
      <c r="E88" s="528"/>
      <c r="F88" s="528"/>
      <c r="G88" s="528"/>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c r="LX88" s="24"/>
      <c r="LY88" s="24"/>
      <c r="LZ88" s="24"/>
      <c r="MA88" s="24"/>
      <c r="MB88" s="24"/>
      <c r="MC88" s="24"/>
      <c r="MD88" s="24"/>
      <c r="ME88" s="24"/>
      <c r="MF88" s="24"/>
      <c r="MG88" s="24"/>
      <c r="MH88" s="24"/>
      <c r="MI88" s="24"/>
      <c r="MJ88" s="24"/>
      <c r="MK88" s="24"/>
      <c r="ML88" s="24"/>
      <c r="MM88" s="24"/>
      <c r="MN88" s="24"/>
      <c r="MO88" s="24"/>
      <c r="MP88" s="24"/>
      <c r="MQ88" s="24"/>
      <c r="MR88" s="24"/>
      <c r="MS88" s="24"/>
      <c r="MT88" s="24"/>
      <c r="MU88" s="24"/>
      <c r="MV88" s="24"/>
      <c r="MW88" s="24"/>
      <c r="MX88" s="24"/>
      <c r="MY88" s="24"/>
      <c r="MZ88" s="24"/>
      <c r="NA88" s="24"/>
      <c r="NB88" s="24"/>
      <c r="NC88" s="24"/>
      <c r="ND88" s="24"/>
      <c r="NE88" s="24"/>
      <c r="NF88" s="24"/>
      <c r="NG88" s="24"/>
      <c r="NH88" s="24"/>
      <c r="NI88" s="24"/>
      <c r="NJ88" s="24"/>
      <c r="NK88" s="24"/>
      <c r="NL88" s="24"/>
      <c r="NM88" s="24"/>
      <c r="NN88" s="24"/>
      <c r="NO88" s="24"/>
      <c r="NP88" s="24"/>
      <c r="NQ88" s="24"/>
      <c r="NR88" s="24"/>
      <c r="NS88" s="24"/>
      <c r="NT88" s="24"/>
      <c r="NU88" s="24"/>
      <c r="NV88" s="24"/>
      <c r="NW88" s="24"/>
      <c r="NX88" s="24"/>
      <c r="NY88" s="24"/>
      <c r="NZ88" s="24"/>
      <c r="OA88" s="24"/>
      <c r="OB88" s="24"/>
      <c r="OC88" s="24"/>
      <c r="OD88" s="24"/>
      <c r="OE88" s="24"/>
      <c r="OF88" s="24"/>
      <c r="OG88" s="24"/>
      <c r="OH88" s="24"/>
      <c r="OI88" s="24"/>
      <c r="OJ88" s="24"/>
      <c r="OK88" s="24"/>
      <c r="OL88" s="24"/>
      <c r="OM88" s="24"/>
      <c r="ON88" s="24"/>
      <c r="OO88" s="24"/>
      <c r="OP88" s="24"/>
      <c r="OQ88" s="24"/>
      <c r="OR88" s="24"/>
      <c r="OS88" s="24"/>
      <c r="OT88" s="24"/>
      <c r="OU88" s="24"/>
      <c r="OV88" s="24"/>
      <c r="OW88" s="24"/>
      <c r="OX88" s="24"/>
      <c r="OY88" s="24"/>
      <c r="OZ88" s="24"/>
      <c r="PA88" s="24"/>
      <c r="PB88" s="24"/>
      <c r="PC88" s="24"/>
      <c r="PD88" s="24"/>
      <c r="PE88" s="24"/>
      <c r="PF88" s="24"/>
      <c r="PG88" s="24"/>
      <c r="PH88" s="24"/>
      <c r="PI88" s="24"/>
      <c r="PJ88" s="24"/>
      <c r="PK88" s="24"/>
      <c r="PL88" s="24"/>
      <c r="PM88" s="24"/>
      <c r="PN88" s="24"/>
      <c r="PO88" s="24"/>
      <c r="PP88" s="24"/>
      <c r="PQ88" s="24"/>
      <c r="PR88" s="24"/>
      <c r="PS88" s="24"/>
      <c r="PT88" s="24"/>
      <c r="PU88" s="24"/>
      <c r="PV88" s="24"/>
      <c r="PW88" s="24"/>
      <c r="PX88" s="24"/>
      <c r="PY88" s="24"/>
      <c r="PZ88" s="24"/>
      <c r="QA88" s="24"/>
      <c r="QB88" s="24"/>
      <c r="QC88" s="24"/>
      <c r="QD88" s="24"/>
      <c r="QE88" s="24"/>
      <c r="QF88" s="24"/>
      <c r="QG88" s="24"/>
      <c r="QH88" s="24"/>
      <c r="QI88" s="24"/>
      <c r="QJ88" s="24"/>
      <c r="QK88" s="24"/>
      <c r="QL88" s="24"/>
      <c r="QM88" s="24"/>
      <c r="QN88" s="24"/>
      <c r="QO88" s="24"/>
      <c r="QP88" s="24"/>
      <c r="QQ88" s="24"/>
      <c r="QR88" s="24"/>
      <c r="QS88" s="24"/>
      <c r="QT88" s="24"/>
      <c r="QU88" s="24"/>
      <c r="QV88" s="24"/>
      <c r="QW88" s="24"/>
      <c r="QX88" s="24"/>
      <c r="QY88" s="24"/>
      <c r="QZ88" s="24"/>
      <c r="RA88" s="24"/>
      <c r="RB88" s="24"/>
      <c r="RC88" s="24"/>
      <c r="RD88" s="24"/>
      <c r="RE88" s="24"/>
      <c r="RF88" s="24"/>
      <c r="RG88" s="24"/>
      <c r="RH88" s="24"/>
      <c r="RI88" s="24"/>
      <c r="RJ88" s="24"/>
      <c r="RK88" s="24"/>
      <c r="RL88" s="24"/>
      <c r="RM88" s="24"/>
      <c r="RN88" s="24"/>
      <c r="RO88" s="24"/>
      <c r="RP88" s="24"/>
      <c r="RQ88" s="24"/>
      <c r="RR88" s="24"/>
      <c r="RS88" s="24"/>
      <c r="RT88" s="24"/>
      <c r="RU88" s="24"/>
      <c r="RV88" s="24"/>
      <c r="RW88" s="24"/>
      <c r="RX88" s="24"/>
      <c r="RY88" s="24"/>
      <c r="RZ88" s="24"/>
      <c r="SA88" s="24"/>
      <c r="SB88" s="24"/>
      <c r="SC88" s="24"/>
      <c r="SD88" s="24"/>
      <c r="SE88" s="24"/>
      <c r="SF88" s="24"/>
      <c r="SG88" s="24"/>
      <c r="SH88" s="24"/>
      <c r="SI88" s="24"/>
      <c r="SJ88" s="24"/>
      <c r="SK88" s="24"/>
      <c r="SL88" s="24"/>
      <c r="SM88" s="24"/>
      <c r="SN88" s="24"/>
      <c r="SO88" s="24"/>
      <c r="SP88" s="24"/>
      <c r="SQ88" s="24"/>
      <c r="SR88" s="24"/>
      <c r="SS88" s="24"/>
      <c r="ST88" s="24"/>
      <c r="SU88" s="24"/>
      <c r="SV88" s="24"/>
      <c r="SW88" s="24"/>
      <c r="SX88" s="24"/>
      <c r="SY88" s="24"/>
      <c r="SZ88" s="24"/>
      <c r="TA88" s="24"/>
      <c r="TB88" s="24"/>
      <c r="TC88" s="24"/>
      <c r="TD88" s="24"/>
      <c r="TE88" s="24"/>
      <c r="TF88" s="24"/>
      <c r="TG88" s="24"/>
      <c r="TH88" s="24"/>
      <c r="TI88" s="24"/>
      <c r="TJ88" s="24"/>
      <c r="TK88" s="24"/>
      <c r="TL88" s="24"/>
      <c r="TM88" s="24"/>
      <c r="TN88" s="24"/>
      <c r="TO88" s="24"/>
      <c r="TP88" s="24"/>
      <c r="TQ88" s="24"/>
      <c r="TR88" s="24"/>
      <c r="TS88" s="24"/>
      <c r="TT88" s="24"/>
      <c r="TU88" s="24"/>
      <c r="TV88" s="24"/>
      <c r="TW88" s="24"/>
      <c r="TX88" s="24"/>
      <c r="TY88" s="24"/>
      <c r="TZ88" s="24"/>
      <c r="UA88" s="24"/>
      <c r="UB88" s="24"/>
      <c r="UC88" s="24"/>
      <c r="UD88" s="24"/>
      <c r="UE88" s="24"/>
      <c r="UF88" s="24"/>
      <c r="UG88" s="24"/>
      <c r="UH88" s="24"/>
      <c r="UI88" s="24"/>
      <c r="UJ88" s="24"/>
      <c r="UK88" s="24"/>
      <c r="UL88" s="24"/>
      <c r="UM88" s="24"/>
      <c r="UN88" s="24"/>
      <c r="UO88" s="24"/>
      <c r="UP88" s="24"/>
      <c r="UQ88" s="24"/>
      <c r="UR88" s="24"/>
      <c r="US88" s="24"/>
      <c r="UT88" s="24"/>
      <c r="UU88" s="24"/>
      <c r="UV88" s="24"/>
      <c r="UW88" s="24"/>
      <c r="UX88" s="24"/>
      <c r="UY88" s="24"/>
      <c r="UZ88" s="24"/>
      <c r="VA88" s="24"/>
      <c r="VB88" s="24"/>
      <c r="VC88" s="24"/>
      <c r="VD88" s="24"/>
      <c r="VE88" s="24"/>
      <c r="VF88" s="24"/>
      <c r="VG88" s="24"/>
      <c r="VH88" s="24"/>
      <c r="VI88" s="24"/>
      <c r="VJ88" s="24"/>
      <c r="VK88" s="24"/>
      <c r="VL88" s="24"/>
      <c r="VM88" s="24"/>
      <c r="VN88" s="24"/>
      <c r="VO88" s="24"/>
      <c r="VP88" s="24"/>
      <c r="VQ88" s="24"/>
      <c r="VR88" s="24"/>
      <c r="VS88" s="24"/>
      <c r="VT88" s="24"/>
      <c r="VU88" s="24"/>
      <c r="VV88" s="24"/>
      <c r="VW88" s="24"/>
      <c r="VX88" s="24"/>
      <c r="VY88" s="24"/>
      <c r="VZ88" s="24"/>
      <c r="WA88" s="24"/>
      <c r="WB88" s="24"/>
      <c r="WC88" s="24"/>
      <c r="WD88" s="24"/>
      <c r="WE88" s="24"/>
      <c r="WF88" s="24"/>
      <c r="WG88" s="24"/>
      <c r="WH88" s="24"/>
      <c r="WI88" s="24"/>
      <c r="WJ88" s="24"/>
      <c r="WK88" s="24"/>
      <c r="WL88" s="24"/>
      <c r="WM88" s="24"/>
      <c r="WN88" s="24"/>
      <c r="WO88" s="24"/>
      <c r="WP88" s="24"/>
      <c r="WQ88" s="24"/>
      <c r="WR88" s="24"/>
      <c r="WS88" s="24"/>
      <c r="WT88" s="24"/>
      <c r="WU88" s="24"/>
      <c r="WV88" s="24"/>
      <c r="WW88" s="24"/>
      <c r="WX88" s="24"/>
      <c r="WY88" s="24"/>
      <c r="WZ88" s="24"/>
      <c r="XA88" s="24"/>
      <c r="XB88" s="24"/>
      <c r="XC88" s="24"/>
      <c r="XD88" s="24"/>
      <c r="XE88" s="24"/>
      <c r="XF88" s="24"/>
      <c r="XG88" s="24"/>
      <c r="XH88" s="24"/>
      <c r="XI88" s="24"/>
      <c r="XJ88" s="24"/>
      <c r="XK88" s="24"/>
      <c r="XL88" s="24"/>
      <c r="XM88" s="24"/>
      <c r="XN88" s="24"/>
      <c r="XO88" s="24"/>
      <c r="XP88" s="24"/>
      <c r="XQ88" s="24"/>
      <c r="XR88" s="24"/>
      <c r="XS88" s="24"/>
      <c r="XT88" s="24"/>
      <c r="XU88" s="24"/>
      <c r="XV88" s="24"/>
      <c r="XW88" s="24"/>
      <c r="XX88" s="24"/>
      <c r="XY88" s="24"/>
      <c r="XZ88" s="24"/>
      <c r="YA88" s="24"/>
      <c r="YB88" s="24"/>
      <c r="YC88" s="24"/>
      <c r="YD88" s="24"/>
      <c r="YE88" s="24"/>
      <c r="YF88" s="24"/>
      <c r="YG88" s="24"/>
      <c r="YH88" s="24"/>
      <c r="YI88" s="24"/>
      <c r="YJ88" s="24"/>
      <c r="YK88" s="24"/>
      <c r="YL88" s="24"/>
      <c r="YM88" s="24"/>
      <c r="YN88" s="24"/>
      <c r="YO88" s="24"/>
      <c r="YP88" s="24"/>
      <c r="YQ88" s="24"/>
      <c r="YR88" s="24"/>
      <c r="YS88" s="24"/>
      <c r="YT88" s="24"/>
      <c r="YU88" s="24"/>
      <c r="YV88" s="24"/>
      <c r="YW88" s="24"/>
      <c r="YX88" s="24"/>
      <c r="YY88" s="24"/>
      <c r="YZ88" s="24"/>
      <c r="ZA88" s="24"/>
      <c r="ZB88" s="24"/>
      <c r="ZC88" s="24"/>
      <c r="ZD88" s="24"/>
      <c r="ZE88" s="24"/>
      <c r="ZF88" s="24"/>
      <c r="ZG88" s="24"/>
      <c r="ZH88" s="24"/>
      <c r="ZI88" s="24"/>
      <c r="ZJ88" s="24"/>
      <c r="ZK88" s="24"/>
      <c r="ZL88" s="24"/>
      <c r="ZM88" s="24"/>
      <c r="ZN88" s="24"/>
      <c r="ZO88" s="24"/>
      <c r="ZP88" s="24"/>
      <c r="ZQ88" s="24"/>
      <c r="ZR88" s="24"/>
      <c r="ZS88" s="24"/>
      <c r="ZT88" s="24"/>
      <c r="ZU88" s="24"/>
      <c r="ZV88" s="24"/>
      <c r="ZW88" s="24"/>
      <c r="ZX88" s="24"/>
      <c r="ZY88" s="24"/>
      <c r="ZZ88" s="24"/>
      <c r="AAA88" s="24"/>
      <c r="AAB88" s="24"/>
      <c r="AAC88" s="24"/>
      <c r="AAD88" s="24"/>
      <c r="AAE88" s="24"/>
      <c r="AAF88" s="24"/>
      <c r="AAG88" s="24"/>
      <c r="AAH88" s="24"/>
      <c r="AAI88" s="24"/>
      <c r="AAJ88" s="24"/>
      <c r="AAK88" s="24"/>
      <c r="AAL88" s="24"/>
      <c r="AAM88" s="24"/>
      <c r="AAN88" s="24"/>
      <c r="AAO88" s="24"/>
      <c r="AAP88" s="24"/>
      <c r="AAQ88" s="24"/>
      <c r="AAR88" s="24"/>
      <c r="AAS88" s="24"/>
      <c r="AAT88" s="24"/>
      <c r="AAU88" s="24"/>
      <c r="AAV88" s="24"/>
      <c r="AAW88" s="24"/>
      <c r="AAX88" s="24"/>
      <c r="AAY88" s="24"/>
      <c r="AAZ88" s="24"/>
      <c r="ABA88" s="24"/>
      <c r="ABB88" s="24"/>
      <c r="ABC88" s="24"/>
      <c r="ABD88" s="24"/>
      <c r="ABE88" s="24"/>
      <c r="ABF88" s="24"/>
      <c r="ABG88" s="24"/>
      <c r="ABH88" s="24"/>
      <c r="ABI88" s="24"/>
      <c r="ABJ88" s="24"/>
      <c r="ABK88" s="24"/>
      <c r="ABL88" s="24"/>
      <c r="ABM88" s="24"/>
      <c r="ABN88" s="24"/>
      <c r="ABO88" s="24"/>
      <c r="ABP88" s="24"/>
      <c r="ABQ88" s="24"/>
      <c r="ABR88" s="24"/>
      <c r="ABS88" s="24"/>
      <c r="ABT88" s="24"/>
      <c r="ABU88" s="24"/>
      <c r="ABV88" s="24"/>
      <c r="ABW88" s="24"/>
      <c r="ABX88" s="24"/>
      <c r="ABY88" s="24"/>
      <c r="ABZ88" s="24"/>
      <c r="ACA88" s="24"/>
      <c r="ACB88" s="24"/>
      <c r="ACC88" s="24"/>
      <c r="ACD88" s="24"/>
      <c r="ACE88" s="24"/>
      <c r="ACF88" s="24"/>
      <c r="ACG88" s="24"/>
      <c r="ACH88" s="24"/>
      <c r="ACI88" s="24"/>
      <c r="ACJ88" s="24"/>
      <c r="ACK88" s="24"/>
      <c r="ACL88" s="24"/>
      <c r="ACM88" s="24"/>
      <c r="ACN88" s="24"/>
      <c r="ACO88" s="24"/>
      <c r="ACP88" s="24"/>
      <c r="ACQ88" s="24"/>
      <c r="ACR88" s="24"/>
      <c r="ACS88" s="24"/>
      <c r="ACT88" s="24"/>
      <c r="ACU88" s="24"/>
      <c r="ACV88" s="24"/>
      <c r="ACW88" s="24"/>
      <c r="ACX88" s="24"/>
      <c r="ACY88" s="24"/>
      <c r="ACZ88" s="24"/>
      <c r="ADA88" s="24"/>
      <c r="ADB88" s="24"/>
      <c r="ADC88" s="24"/>
      <c r="ADD88" s="24"/>
      <c r="ADE88" s="24"/>
      <c r="ADF88" s="24"/>
      <c r="ADG88" s="24"/>
      <c r="ADH88" s="24"/>
      <c r="ADI88" s="24"/>
      <c r="ADJ88" s="24"/>
      <c r="ADK88" s="24"/>
      <c r="ADL88" s="24"/>
      <c r="ADM88" s="24"/>
      <c r="ADN88" s="24"/>
      <c r="ADO88" s="24"/>
      <c r="ADP88" s="24"/>
      <c r="ADQ88" s="24"/>
      <c r="ADR88" s="24"/>
      <c r="ADS88" s="24"/>
      <c r="ADT88" s="24"/>
      <c r="ADU88" s="24"/>
      <c r="ADV88" s="24"/>
      <c r="ADW88" s="24"/>
      <c r="ADX88" s="24"/>
      <c r="ADY88" s="24"/>
      <c r="ADZ88" s="24"/>
      <c r="AEA88" s="24"/>
      <c r="AEB88" s="24"/>
      <c r="AEC88" s="24"/>
      <c r="AED88" s="24"/>
      <c r="AEE88" s="24"/>
      <c r="AEF88" s="24"/>
      <c r="AEG88" s="24"/>
      <c r="AEH88" s="24"/>
      <c r="AEI88" s="24"/>
      <c r="AEJ88" s="24"/>
      <c r="AEK88" s="24"/>
      <c r="AEL88" s="24"/>
      <c r="AEM88" s="24"/>
      <c r="AEN88" s="24"/>
      <c r="AEO88" s="24"/>
      <c r="AEP88" s="24"/>
      <c r="AEQ88" s="24"/>
      <c r="AER88" s="24"/>
      <c r="AES88" s="24"/>
      <c r="AET88" s="24"/>
      <c r="AEU88" s="24"/>
      <c r="AEV88" s="24"/>
      <c r="AEW88" s="24"/>
      <c r="AEX88" s="24"/>
      <c r="AEY88" s="24"/>
      <c r="AEZ88" s="24"/>
      <c r="AFA88" s="24"/>
      <c r="AFB88" s="24"/>
      <c r="AFC88" s="24"/>
      <c r="AFD88" s="24"/>
      <c r="AFE88" s="24"/>
      <c r="AFF88" s="24"/>
      <c r="AFG88" s="24"/>
      <c r="AFH88" s="24"/>
      <c r="AFI88" s="24"/>
      <c r="AFJ88" s="24"/>
      <c r="AFK88" s="24"/>
      <c r="AFL88" s="24"/>
      <c r="AFM88" s="24"/>
      <c r="AFN88" s="24"/>
      <c r="AFO88" s="24"/>
      <c r="AFP88" s="24"/>
      <c r="AFQ88" s="24"/>
      <c r="AFR88" s="24"/>
      <c r="AFS88" s="24"/>
      <c r="AFT88" s="24"/>
      <c r="AFU88" s="24"/>
      <c r="AFV88" s="24"/>
      <c r="AFW88" s="24"/>
      <c r="AFX88" s="24"/>
      <c r="AFY88" s="24"/>
      <c r="AFZ88" s="24"/>
      <c r="AGA88" s="24"/>
      <c r="AGB88" s="24"/>
      <c r="AGC88" s="24"/>
      <c r="AGD88" s="24"/>
      <c r="AGE88" s="24"/>
      <c r="AGF88" s="24"/>
      <c r="AGG88" s="24"/>
      <c r="AGH88" s="24"/>
      <c r="AGI88" s="24"/>
      <c r="AGJ88" s="24"/>
      <c r="AGK88" s="24"/>
      <c r="AGL88" s="24"/>
      <c r="AGM88" s="24"/>
      <c r="AGN88" s="24"/>
      <c r="AGO88" s="24"/>
      <c r="AGP88" s="24"/>
      <c r="AGQ88" s="24"/>
      <c r="AGR88" s="24"/>
      <c r="AGS88" s="24"/>
      <c r="AGT88" s="24"/>
      <c r="AGU88" s="24"/>
      <c r="AGV88" s="24"/>
      <c r="AGW88" s="24"/>
      <c r="AGX88" s="24"/>
      <c r="AGY88" s="24"/>
      <c r="AGZ88" s="24"/>
      <c r="AHA88" s="24"/>
      <c r="AHB88" s="24"/>
      <c r="AHC88" s="24"/>
      <c r="AHD88" s="24"/>
      <c r="AHE88" s="24"/>
      <c r="AHF88" s="24"/>
      <c r="AHG88" s="24"/>
      <c r="AHH88" s="24"/>
      <c r="AHI88" s="24"/>
      <c r="AHJ88" s="24"/>
      <c r="AHK88" s="24"/>
      <c r="AHL88" s="24"/>
      <c r="AHM88" s="24"/>
      <c r="AHN88" s="24"/>
      <c r="AHO88" s="24"/>
      <c r="AHP88" s="24"/>
      <c r="AHQ88" s="24"/>
      <c r="AHR88" s="24"/>
      <c r="AHS88" s="24"/>
      <c r="AHT88" s="24"/>
      <c r="AHU88" s="24"/>
      <c r="AHV88" s="24"/>
      <c r="AHW88" s="24"/>
      <c r="AHX88" s="24"/>
      <c r="AHY88" s="24"/>
      <c r="AHZ88" s="24"/>
      <c r="AIA88" s="24"/>
      <c r="AIB88" s="24"/>
      <c r="AIC88" s="24"/>
      <c r="AID88" s="24"/>
      <c r="AIE88" s="24"/>
      <c r="AIF88" s="24"/>
      <c r="AIG88" s="24"/>
      <c r="AIH88" s="24"/>
      <c r="AII88" s="24"/>
      <c r="AIJ88" s="24"/>
      <c r="AIK88" s="24"/>
      <c r="AIL88" s="24"/>
      <c r="AIM88" s="24"/>
      <c r="AIN88" s="24"/>
      <c r="AIO88" s="24"/>
      <c r="AIP88" s="24"/>
      <c r="AIQ88" s="24"/>
      <c r="AIR88" s="24"/>
      <c r="AIS88" s="24"/>
      <c r="AIT88" s="24"/>
      <c r="AIU88" s="24"/>
      <c r="AIV88" s="24"/>
      <c r="AIW88" s="24"/>
      <c r="AIX88" s="24"/>
      <c r="AIY88" s="24"/>
      <c r="AIZ88" s="24"/>
      <c r="AJA88" s="24"/>
      <c r="AJB88" s="24"/>
      <c r="AJC88" s="24"/>
      <c r="AJD88" s="24"/>
      <c r="AJE88" s="24"/>
      <c r="AJF88" s="24"/>
      <c r="AJG88" s="24"/>
      <c r="AJH88" s="24"/>
      <c r="AJI88" s="24"/>
      <c r="AJJ88" s="24"/>
      <c r="AJK88" s="24"/>
      <c r="AJL88" s="24"/>
      <c r="AJM88" s="24"/>
      <c r="AJN88" s="24"/>
      <c r="AJO88" s="24"/>
      <c r="AJP88" s="24"/>
      <c r="AJQ88" s="24"/>
      <c r="AJR88" s="24"/>
      <c r="AJS88" s="24"/>
      <c r="AJT88" s="24"/>
      <c r="AJU88" s="24"/>
      <c r="AJV88" s="24"/>
      <c r="AJW88" s="24"/>
      <c r="AJX88" s="24"/>
      <c r="AJY88" s="24"/>
      <c r="AJZ88" s="24"/>
      <c r="AKA88" s="24"/>
      <c r="AKB88" s="24"/>
      <c r="AKC88" s="24"/>
      <c r="AKD88" s="24"/>
      <c r="AKE88" s="24"/>
      <c r="AKF88" s="24"/>
      <c r="AKG88" s="24"/>
      <c r="AKH88" s="24"/>
      <c r="AKI88" s="24"/>
      <c r="AKJ88" s="24"/>
      <c r="AKK88" s="24"/>
      <c r="AKL88" s="24"/>
      <c r="AKM88" s="24"/>
      <c r="AKN88" s="24"/>
      <c r="AKO88" s="24"/>
      <c r="AKP88" s="24"/>
      <c r="AKQ88" s="24"/>
      <c r="AKR88" s="24"/>
      <c r="AKS88" s="24"/>
      <c r="AKT88" s="24"/>
      <c r="AKU88" s="24"/>
      <c r="AKV88" s="24"/>
      <c r="AKW88" s="24"/>
      <c r="AKX88" s="24"/>
      <c r="AKY88" s="24"/>
      <c r="AKZ88" s="24"/>
      <c r="ALA88" s="24"/>
      <c r="ALB88" s="24"/>
      <c r="ALC88" s="24"/>
      <c r="ALD88" s="24"/>
      <c r="ALE88" s="24"/>
      <c r="ALF88" s="24"/>
      <c r="ALG88" s="24"/>
      <c r="ALH88" s="24"/>
      <c r="ALI88" s="24"/>
      <c r="ALJ88" s="24"/>
      <c r="ALK88" s="24"/>
      <c r="ALL88" s="24"/>
      <c r="ALM88" s="24"/>
      <c r="ALN88" s="24"/>
      <c r="ALO88" s="24"/>
      <c r="ALP88" s="24"/>
      <c r="ALQ88" s="24"/>
      <c r="ALR88" s="24"/>
      <c r="ALS88" s="24"/>
      <c r="ALT88" s="24"/>
      <c r="ALU88" s="24"/>
      <c r="ALV88" s="24"/>
      <c r="ALW88" s="24"/>
      <c r="ALX88" s="24"/>
      <c r="ALY88" s="24"/>
      <c r="ALZ88" s="24"/>
      <c r="AMA88" s="24"/>
      <c r="AMB88" s="24"/>
      <c r="AMC88" s="24"/>
      <c r="AMD88" s="24"/>
      <c r="AME88" s="24"/>
      <c r="AMF88" s="24"/>
      <c r="AMG88" s="24"/>
      <c r="AMH88" s="24"/>
      <c r="AMI88" s="24"/>
      <c r="AMJ88" s="24"/>
      <c r="AMK88" s="24"/>
      <c r="AML88" s="24"/>
      <c r="AMM88" s="24"/>
      <c r="AMN88" s="24"/>
      <c r="AMO88" s="24"/>
      <c r="AMP88" s="24"/>
      <c r="AMQ88" s="24"/>
      <c r="AMR88" s="24"/>
      <c r="AMS88" s="24"/>
      <c r="AMT88" s="24"/>
      <c r="AMU88" s="24"/>
      <c r="AMV88" s="24"/>
      <c r="AMW88" s="24"/>
      <c r="AMX88" s="24"/>
      <c r="AMY88" s="24"/>
      <c r="AMZ88" s="24"/>
      <c r="ANA88" s="24"/>
      <c r="ANB88" s="24"/>
      <c r="ANC88" s="24"/>
      <c r="AND88" s="24"/>
      <c r="ANE88" s="24"/>
      <c r="ANF88" s="24"/>
      <c r="ANG88" s="24"/>
      <c r="ANH88" s="24"/>
      <c r="ANI88" s="24"/>
      <c r="ANJ88" s="24"/>
      <c r="ANK88" s="24"/>
      <c r="ANL88" s="24"/>
      <c r="ANM88" s="24"/>
      <c r="ANN88" s="24"/>
      <c r="ANO88" s="24"/>
      <c r="ANP88" s="24"/>
      <c r="ANQ88" s="24"/>
      <c r="ANR88" s="24"/>
      <c r="ANS88" s="24"/>
      <c r="ANT88" s="24"/>
      <c r="ANU88" s="24"/>
      <c r="ANV88" s="24"/>
      <c r="ANW88" s="24"/>
      <c r="ANX88" s="24"/>
      <c r="ANY88" s="24"/>
      <c r="ANZ88" s="24"/>
      <c r="AOA88" s="24"/>
      <c r="AOB88" s="24"/>
      <c r="AOC88" s="24"/>
      <c r="AOD88" s="24"/>
      <c r="AOE88" s="24"/>
      <c r="AOF88" s="24"/>
      <c r="AOG88" s="24"/>
      <c r="AOH88" s="24"/>
      <c r="AOI88" s="24"/>
      <c r="AOJ88" s="24"/>
      <c r="AOK88" s="24"/>
      <c r="AOL88" s="24"/>
      <c r="AOM88" s="24"/>
      <c r="AON88" s="24"/>
      <c r="AOO88" s="24"/>
      <c r="AOP88" s="24"/>
      <c r="AOQ88" s="24"/>
      <c r="AOR88" s="24"/>
      <c r="AOS88" s="24"/>
      <c r="AOT88" s="24"/>
      <c r="AOU88" s="24"/>
      <c r="AOV88" s="24"/>
      <c r="AOW88" s="24"/>
      <c r="AOX88" s="24"/>
      <c r="AOY88" s="24"/>
      <c r="AOZ88" s="24"/>
      <c r="APA88" s="24"/>
      <c r="APB88" s="24"/>
      <c r="APC88" s="24"/>
      <c r="APD88" s="24"/>
      <c r="APE88" s="24"/>
      <c r="APF88" s="24"/>
      <c r="APG88" s="24"/>
      <c r="APH88" s="24"/>
      <c r="API88" s="24"/>
      <c r="APJ88" s="24"/>
      <c r="APK88" s="24"/>
      <c r="APL88" s="24"/>
      <c r="APM88" s="24"/>
      <c r="APN88" s="24"/>
      <c r="APO88" s="24"/>
      <c r="APP88" s="24"/>
      <c r="APQ88" s="24"/>
      <c r="APR88" s="24"/>
      <c r="APS88" s="24"/>
      <c r="APT88" s="24"/>
      <c r="APU88" s="24"/>
      <c r="APV88" s="24"/>
      <c r="APW88" s="24"/>
      <c r="APX88" s="24"/>
      <c r="APY88" s="24"/>
      <c r="APZ88" s="24"/>
      <c r="AQA88" s="24"/>
      <c r="AQB88" s="24"/>
      <c r="AQC88" s="24"/>
      <c r="AQD88" s="24"/>
      <c r="AQE88" s="24"/>
      <c r="AQF88" s="24"/>
      <c r="AQG88" s="24"/>
      <c r="AQH88" s="24"/>
      <c r="AQI88" s="24"/>
      <c r="AQJ88" s="24"/>
      <c r="AQK88" s="24"/>
      <c r="AQL88" s="24"/>
      <c r="AQM88" s="24"/>
      <c r="AQN88" s="24"/>
      <c r="AQO88" s="24"/>
      <c r="AQP88" s="24"/>
      <c r="AQQ88" s="24"/>
      <c r="AQR88" s="24"/>
      <c r="AQS88" s="24"/>
      <c r="AQT88" s="24"/>
      <c r="AQU88" s="24"/>
      <c r="AQV88" s="24"/>
      <c r="AQW88" s="24"/>
      <c r="AQX88" s="24"/>
      <c r="AQY88" s="24"/>
      <c r="AQZ88" s="24"/>
      <c r="ARA88" s="24"/>
      <c r="ARB88" s="24"/>
      <c r="ARC88" s="24"/>
      <c r="ARD88" s="24"/>
      <c r="ARE88" s="24"/>
      <c r="ARF88" s="24"/>
      <c r="ARG88" s="24"/>
      <c r="ARH88" s="24"/>
      <c r="ARI88" s="24"/>
      <c r="ARJ88" s="24"/>
      <c r="ARK88" s="24"/>
      <c r="ARL88" s="24"/>
      <c r="ARM88" s="24"/>
      <c r="ARN88" s="24"/>
      <c r="ARO88" s="24"/>
      <c r="ARP88" s="24"/>
      <c r="ARQ88" s="24"/>
      <c r="ARR88" s="24"/>
      <c r="ARS88" s="24"/>
      <c r="ART88" s="24"/>
      <c r="ARU88" s="24"/>
      <c r="ARV88" s="24"/>
      <c r="ARW88" s="24"/>
      <c r="ARX88" s="24"/>
      <c r="ARY88" s="24"/>
      <c r="ARZ88" s="24"/>
      <c r="ASA88" s="24"/>
      <c r="ASB88" s="24"/>
      <c r="ASC88" s="24"/>
      <c r="ASD88" s="24"/>
      <c r="ASE88" s="24"/>
      <c r="ASF88" s="24"/>
      <c r="ASG88" s="24"/>
      <c r="ASH88" s="24"/>
      <c r="ASI88" s="24"/>
      <c r="ASJ88" s="24"/>
      <c r="ASK88" s="24"/>
      <c r="ASL88" s="24"/>
      <c r="ASM88" s="24"/>
      <c r="ASN88" s="24"/>
      <c r="ASO88" s="24"/>
      <c r="ASP88" s="24"/>
      <c r="ASQ88" s="24"/>
      <c r="ASR88" s="24"/>
      <c r="ASS88" s="24"/>
      <c r="AST88" s="24"/>
      <c r="ASU88" s="24"/>
      <c r="ASV88" s="24"/>
      <c r="ASW88" s="24"/>
      <c r="ASX88" s="24"/>
      <c r="ASY88" s="24"/>
      <c r="ASZ88" s="24"/>
      <c r="ATA88" s="24"/>
      <c r="ATB88" s="24"/>
      <c r="ATC88" s="24"/>
      <c r="ATD88" s="24"/>
      <c r="ATE88" s="24"/>
      <c r="ATF88" s="24"/>
      <c r="ATG88" s="24"/>
      <c r="ATH88" s="24"/>
      <c r="ATI88" s="24"/>
      <c r="ATJ88" s="24"/>
      <c r="ATK88" s="24"/>
      <c r="ATL88" s="24"/>
      <c r="ATM88" s="24"/>
      <c r="ATN88" s="24"/>
      <c r="ATO88" s="24"/>
      <c r="ATP88" s="24"/>
      <c r="ATQ88" s="24"/>
      <c r="ATR88" s="24"/>
      <c r="ATS88" s="24"/>
      <c r="ATT88" s="24"/>
      <c r="ATU88" s="24"/>
      <c r="ATV88" s="24"/>
      <c r="ATW88" s="24"/>
      <c r="ATX88" s="24"/>
      <c r="ATY88" s="24"/>
      <c r="ATZ88" s="24"/>
      <c r="AUA88" s="24"/>
      <c r="AUB88" s="24"/>
      <c r="AUC88" s="24"/>
      <c r="AUD88" s="24"/>
      <c r="AUE88" s="24"/>
      <c r="AUF88" s="24"/>
      <c r="AUG88" s="24"/>
      <c r="AUH88" s="24"/>
      <c r="AUI88" s="24"/>
      <c r="AUJ88" s="24"/>
      <c r="AUK88" s="24"/>
      <c r="AUL88" s="24"/>
      <c r="AUM88" s="24"/>
      <c r="AUN88" s="24"/>
      <c r="AUO88" s="24"/>
      <c r="AUP88" s="24"/>
      <c r="AUQ88" s="24"/>
      <c r="AUR88" s="24"/>
      <c r="AUS88" s="24"/>
      <c r="AUT88" s="24"/>
      <c r="AUU88" s="24"/>
      <c r="AUV88" s="24"/>
      <c r="AUW88" s="24"/>
      <c r="AUX88" s="24"/>
      <c r="AUY88" s="24"/>
      <c r="AUZ88" s="24"/>
      <c r="AVA88" s="24"/>
      <c r="AVB88" s="24"/>
      <c r="AVC88" s="24"/>
      <c r="AVD88" s="24"/>
      <c r="AVE88" s="24"/>
      <c r="AVF88" s="24"/>
      <c r="AVG88" s="24"/>
      <c r="AVH88" s="24"/>
      <c r="AVI88" s="24"/>
      <c r="AVJ88" s="24"/>
      <c r="AVK88" s="24"/>
      <c r="AVL88" s="24"/>
      <c r="AVM88" s="24"/>
      <c r="AVN88" s="24"/>
      <c r="AVO88" s="24"/>
      <c r="AVP88" s="24"/>
      <c r="AVQ88" s="24"/>
      <c r="AVR88" s="24"/>
      <c r="AVS88" s="24"/>
      <c r="AVT88" s="24"/>
      <c r="AVU88" s="24"/>
      <c r="AVV88" s="24"/>
      <c r="AVW88" s="24"/>
      <c r="AVX88" s="24"/>
      <c r="AVY88" s="24"/>
      <c r="AVZ88" s="24"/>
      <c r="AWA88" s="24"/>
      <c r="AWB88" s="24"/>
      <c r="AWC88" s="24"/>
      <c r="AWD88" s="24"/>
      <c r="AWE88" s="24"/>
      <c r="AWF88" s="24"/>
      <c r="AWG88" s="24"/>
      <c r="AWH88" s="24"/>
      <c r="AWI88" s="24"/>
      <c r="AWJ88" s="24"/>
      <c r="AWK88" s="24"/>
      <c r="AWL88" s="24"/>
      <c r="AWM88" s="24"/>
      <c r="AWN88" s="24"/>
      <c r="AWO88" s="24"/>
      <c r="AWP88" s="24"/>
      <c r="AWQ88" s="24"/>
      <c r="AWR88" s="24"/>
      <c r="AWS88" s="24"/>
      <c r="AWT88" s="24"/>
      <c r="AWU88" s="24"/>
      <c r="AWV88" s="24"/>
      <c r="AWW88" s="24"/>
      <c r="AWX88" s="24"/>
      <c r="AWY88" s="24"/>
      <c r="AWZ88" s="24"/>
      <c r="AXA88" s="24"/>
      <c r="AXB88" s="24"/>
      <c r="AXC88" s="24"/>
      <c r="AXD88" s="24"/>
      <c r="AXE88" s="24"/>
      <c r="AXF88" s="24"/>
      <c r="AXG88" s="24"/>
      <c r="AXH88" s="24"/>
      <c r="AXI88" s="24"/>
      <c r="AXJ88" s="24"/>
      <c r="AXK88" s="24"/>
      <c r="AXL88" s="24"/>
      <c r="AXM88" s="24"/>
      <c r="AXN88" s="24"/>
      <c r="AXO88" s="24"/>
      <c r="AXP88" s="24"/>
      <c r="AXQ88" s="24"/>
      <c r="AXR88" s="24"/>
      <c r="AXS88" s="24"/>
      <c r="AXT88" s="24"/>
      <c r="AXU88" s="24"/>
      <c r="AXV88" s="24"/>
      <c r="AXW88" s="24"/>
      <c r="AXX88" s="24"/>
      <c r="AXY88" s="24"/>
      <c r="AXZ88" s="24"/>
      <c r="AYA88" s="24"/>
      <c r="AYB88" s="24"/>
      <c r="AYC88" s="24"/>
      <c r="AYD88" s="24"/>
      <c r="AYE88" s="24"/>
      <c r="AYF88" s="24"/>
      <c r="AYG88" s="24"/>
      <c r="AYH88" s="24"/>
      <c r="AYI88" s="24"/>
      <c r="AYJ88" s="24"/>
      <c r="AYK88" s="24"/>
      <c r="AYL88" s="24"/>
      <c r="AYM88" s="24"/>
      <c r="AYN88" s="24"/>
      <c r="AYO88" s="24"/>
      <c r="AYP88" s="24"/>
      <c r="AYQ88" s="24"/>
      <c r="AYR88" s="24"/>
      <c r="AYS88" s="24"/>
      <c r="AYT88" s="24"/>
      <c r="AYU88" s="24"/>
      <c r="AYV88" s="24"/>
      <c r="AYW88" s="24"/>
      <c r="AYX88" s="24"/>
      <c r="AYY88" s="24"/>
      <c r="AYZ88" s="24"/>
      <c r="AZA88" s="24"/>
      <c r="AZB88" s="24"/>
      <c r="AZC88" s="24"/>
      <c r="AZD88" s="24"/>
      <c r="AZE88" s="24"/>
      <c r="AZF88" s="24"/>
      <c r="AZG88" s="24"/>
      <c r="AZH88" s="24"/>
      <c r="AZI88" s="24"/>
      <c r="AZJ88" s="24"/>
      <c r="AZK88" s="24"/>
      <c r="AZL88" s="24"/>
      <c r="AZM88" s="24"/>
      <c r="AZN88" s="24"/>
      <c r="AZO88" s="24"/>
      <c r="AZP88" s="24"/>
      <c r="AZQ88" s="24"/>
      <c r="AZR88" s="24"/>
      <c r="AZS88" s="24"/>
      <c r="AZT88" s="24"/>
      <c r="AZU88" s="24"/>
      <c r="AZV88" s="24"/>
      <c r="AZW88" s="24"/>
      <c r="AZX88" s="24"/>
      <c r="AZY88" s="24"/>
      <c r="AZZ88" s="24"/>
      <c r="BAA88" s="24"/>
      <c r="BAB88" s="24"/>
      <c r="BAC88" s="24"/>
      <c r="BAD88" s="24"/>
      <c r="BAE88" s="24"/>
      <c r="BAF88" s="24"/>
      <c r="BAG88" s="24"/>
      <c r="BAH88" s="24"/>
      <c r="BAI88" s="24"/>
      <c r="BAJ88" s="24"/>
      <c r="BAK88" s="24"/>
      <c r="BAL88" s="24"/>
      <c r="BAM88" s="24"/>
      <c r="BAN88" s="24"/>
      <c r="BAO88" s="24"/>
      <c r="BAP88" s="24"/>
      <c r="BAQ88" s="24"/>
      <c r="BAR88" s="24"/>
      <c r="BAS88" s="24"/>
      <c r="BAT88" s="24"/>
      <c r="BAU88" s="24"/>
      <c r="BAV88" s="24"/>
      <c r="BAW88" s="24"/>
      <c r="BAX88" s="24"/>
      <c r="BAY88" s="24"/>
      <c r="BAZ88" s="24"/>
      <c r="BBA88" s="24"/>
      <c r="BBB88" s="24"/>
      <c r="BBC88" s="24"/>
      <c r="BBD88" s="24"/>
      <c r="BBE88" s="24"/>
      <c r="BBF88" s="24"/>
      <c r="BBG88" s="24"/>
      <c r="BBH88" s="24"/>
      <c r="BBI88" s="24"/>
      <c r="BBJ88" s="24"/>
      <c r="BBK88" s="24"/>
      <c r="BBL88" s="24"/>
      <c r="BBM88" s="24"/>
      <c r="BBN88" s="24"/>
      <c r="BBO88" s="24"/>
      <c r="BBP88" s="24"/>
      <c r="BBQ88" s="24"/>
      <c r="BBR88" s="24"/>
      <c r="BBS88" s="24"/>
      <c r="BBT88" s="24"/>
      <c r="BBU88" s="24"/>
      <c r="BBV88" s="24"/>
      <c r="BBW88" s="24"/>
      <c r="BBX88" s="24"/>
      <c r="BBY88" s="24"/>
      <c r="BBZ88" s="24"/>
      <c r="BCA88" s="24"/>
      <c r="BCB88" s="24"/>
      <c r="BCC88" s="24"/>
      <c r="BCD88" s="24"/>
      <c r="BCE88" s="24"/>
      <c r="BCF88" s="24"/>
      <c r="BCG88" s="24"/>
      <c r="BCH88" s="24"/>
      <c r="BCI88" s="24"/>
      <c r="BCJ88" s="24"/>
      <c r="BCK88" s="24"/>
      <c r="BCL88" s="24"/>
      <c r="BCM88" s="24"/>
      <c r="BCN88" s="24"/>
      <c r="BCO88" s="24"/>
      <c r="BCP88" s="24"/>
      <c r="BCQ88" s="24"/>
      <c r="BCR88" s="24"/>
      <c r="BCS88" s="24"/>
      <c r="BCT88" s="24"/>
      <c r="BCU88" s="24"/>
      <c r="BCV88" s="24"/>
      <c r="BCW88" s="24"/>
      <c r="BCX88" s="24"/>
      <c r="BCY88" s="24"/>
      <c r="BCZ88" s="24"/>
      <c r="BDA88" s="24"/>
      <c r="BDB88" s="24"/>
      <c r="BDC88" s="24"/>
      <c r="BDD88" s="24"/>
      <c r="BDE88" s="24"/>
      <c r="BDF88" s="24"/>
      <c r="BDG88" s="24"/>
      <c r="BDH88" s="24"/>
      <c r="BDI88" s="24"/>
      <c r="BDJ88" s="24"/>
      <c r="BDK88" s="24"/>
      <c r="BDL88" s="24"/>
      <c r="BDM88" s="24"/>
      <c r="BDN88" s="24"/>
      <c r="BDO88" s="24"/>
      <c r="BDP88" s="24"/>
      <c r="BDQ88" s="24"/>
      <c r="BDR88" s="24"/>
      <c r="BDS88" s="24"/>
      <c r="BDT88" s="24"/>
      <c r="BDU88" s="24"/>
      <c r="BDV88" s="24"/>
      <c r="BDW88" s="24"/>
      <c r="BDX88" s="24"/>
      <c r="BDY88" s="24"/>
      <c r="BDZ88" s="24"/>
      <c r="BEA88" s="24"/>
      <c r="BEB88" s="24"/>
      <c r="BEC88" s="24"/>
      <c r="BED88" s="24"/>
      <c r="BEE88" s="24"/>
      <c r="BEF88" s="24"/>
      <c r="BEG88" s="24"/>
      <c r="BEH88" s="24"/>
      <c r="BEI88" s="24"/>
      <c r="BEJ88" s="24"/>
      <c r="BEK88" s="24"/>
      <c r="BEL88" s="24"/>
      <c r="BEM88" s="24"/>
      <c r="BEN88" s="24"/>
      <c r="BEO88" s="24"/>
      <c r="BEP88" s="24"/>
      <c r="BEQ88" s="24"/>
      <c r="BER88" s="24"/>
      <c r="BES88" s="24"/>
      <c r="BET88" s="24"/>
      <c r="BEU88" s="24"/>
      <c r="BEV88" s="24"/>
      <c r="BEW88" s="24"/>
      <c r="BEX88" s="24"/>
      <c r="BEY88" s="24"/>
      <c r="BEZ88" s="24"/>
      <c r="BFA88" s="24"/>
      <c r="BFB88" s="24"/>
      <c r="BFC88" s="24"/>
      <c r="BFD88" s="24"/>
      <c r="BFE88" s="24"/>
      <c r="BFF88" s="24"/>
      <c r="BFG88" s="24"/>
      <c r="BFH88" s="24"/>
      <c r="BFI88" s="24"/>
      <c r="BFJ88" s="24"/>
      <c r="BFK88" s="24"/>
      <c r="BFL88" s="24"/>
      <c r="BFM88" s="24"/>
      <c r="BFN88" s="24"/>
      <c r="BFO88" s="24"/>
      <c r="BFP88" s="24"/>
      <c r="BFQ88" s="24"/>
      <c r="BFR88" s="24"/>
      <c r="BFS88" s="24"/>
      <c r="BFT88" s="24"/>
      <c r="BFU88" s="24"/>
      <c r="BFV88" s="24"/>
      <c r="BFW88" s="24"/>
      <c r="BFX88" s="24"/>
      <c r="BFY88" s="24"/>
      <c r="BFZ88" s="24"/>
      <c r="BGA88" s="24"/>
      <c r="BGB88" s="24"/>
      <c r="BGC88" s="24"/>
      <c r="BGD88" s="24"/>
      <c r="BGE88" s="24"/>
      <c r="BGF88" s="24"/>
      <c r="BGG88" s="24"/>
      <c r="BGH88" s="24"/>
      <c r="BGI88" s="24"/>
      <c r="BGJ88" s="24"/>
      <c r="BGK88" s="24"/>
      <c r="BGL88" s="24"/>
      <c r="BGM88" s="24"/>
      <c r="BGN88" s="24"/>
      <c r="BGO88" s="24"/>
      <c r="BGP88" s="24"/>
      <c r="BGQ88" s="24"/>
      <c r="BGR88" s="24"/>
      <c r="BGS88" s="24"/>
      <c r="BGT88" s="24"/>
      <c r="BGU88" s="24"/>
      <c r="BGV88" s="24"/>
      <c r="BGW88" s="24"/>
      <c r="BGX88" s="24"/>
      <c r="BGY88" s="24"/>
      <c r="BGZ88" s="24"/>
      <c r="BHA88" s="24"/>
      <c r="BHB88" s="24"/>
      <c r="BHC88" s="24"/>
      <c r="BHD88" s="24"/>
      <c r="BHE88" s="24"/>
      <c r="BHF88" s="24"/>
      <c r="BHG88" s="24"/>
      <c r="BHH88" s="24"/>
      <c r="BHI88" s="24"/>
      <c r="BHJ88" s="24"/>
      <c r="BHK88" s="24"/>
      <c r="BHL88" s="24"/>
      <c r="BHM88" s="24"/>
      <c r="BHN88" s="24"/>
      <c r="BHO88" s="24"/>
      <c r="BHP88" s="24"/>
      <c r="BHQ88" s="24"/>
      <c r="BHR88" s="24"/>
      <c r="BHS88" s="24"/>
      <c r="BHT88" s="24"/>
      <c r="BHU88" s="24"/>
      <c r="BHV88" s="24"/>
      <c r="BHW88" s="24"/>
      <c r="BHX88" s="24"/>
      <c r="BHY88" s="24"/>
      <c r="BHZ88" s="24"/>
      <c r="BIA88" s="24"/>
      <c r="BIB88" s="24"/>
      <c r="BIC88" s="24"/>
      <c r="BID88" s="24"/>
      <c r="BIE88" s="24"/>
      <c r="BIF88" s="24"/>
      <c r="BIG88" s="24"/>
      <c r="BIH88" s="24"/>
      <c r="BII88" s="24"/>
      <c r="BIJ88" s="24"/>
      <c r="BIK88" s="24"/>
      <c r="BIL88" s="24"/>
      <c r="BIM88" s="24"/>
      <c r="BIN88" s="24"/>
      <c r="BIO88" s="24"/>
      <c r="BIP88" s="24"/>
      <c r="BIQ88" s="24"/>
      <c r="BIR88" s="24"/>
      <c r="BIS88" s="24"/>
      <c r="BIT88" s="24"/>
      <c r="BIU88" s="24"/>
      <c r="BIV88" s="24"/>
      <c r="BIW88" s="24"/>
      <c r="BIX88" s="24"/>
      <c r="BIY88" s="24"/>
      <c r="BIZ88" s="24"/>
      <c r="BJA88" s="24"/>
      <c r="BJB88" s="24"/>
      <c r="BJC88" s="24"/>
      <c r="BJD88" s="24"/>
      <c r="BJE88" s="24"/>
      <c r="BJF88" s="24"/>
      <c r="BJG88" s="24"/>
      <c r="BJH88" s="24"/>
      <c r="BJI88" s="24"/>
      <c r="BJJ88" s="24"/>
      <c r="BJK88" s="24"/>
      <c r="BJL88" s="24"/>
      <c r="BJM88" s="24"/>
      <c r="BJN88" s="24"/>
      <c r="BJO88" s="24"/>
      <c r="BJP88" s="24"/>
      <c r="BJQ88" s="24"/>
      <c r="BJR88" s="24"/>
      <c r="BJS88" s="24"/>
      <c r="BJT88" s="24"/>
      <c r="BJU88" s="24"/>
      <c r="BJV88" s="24"/>
      <c r="BJW88" s="24"/>
      <c r="BJX88" s="24"/>
      <c r="BJY88" s="24"/>
      <c r="BJZ88" s="24"/>
      <c r="BKA88" s="24"/>
      <c r="BKB88" s="24"/>
      <c r="BKC88" s="24"/>
      <c r="BKD88" s="24"/>
      <c r="BKE88" s="24"/>
      <c r="BKF88" s="24"/>
      <c r="BKG88" s="24"/>
      <c r="BKH88" s="24"/>
      <c r="BKI88" s="24"/>
      <c r="BKJ88" s="24"/>
      <c r="BKK88" s="24"/>
      <c r="BKL88" s="24"/>
      <c r="BKM88" s="24"/>
      <c r="BKN88" s="24"/>
      <c r="BKO88" s="24"/>
      <c r="BKP88" s="24"/>
      <c r="BKQ88" s="24"/>
      <c r="BKR88" s="24"/>
      <c r="BKS88" s="24"/>
      <c r="BKT88" s="24"/>
      <c r="BKU88" s="24"/>
      <c r="BKV88" s="24"/>
      <c r="BKW88" s="24"/>
      <c r="BKX88" s="24"/>
      <c r="BKY88" s="24"/>
      <c r="BKZ88" s="24"/>
      <c r="BLA88" s="24"/>
      <c r="BLB88" s="24"/>
      <c r="BLC88" s="24"/>
      <c r="BLD88" s="24"/>
      <c r="BLE88" s="24"/>
      <c r="BLF88" s="24"/>
      <c r="BLG88" s="24"/>
      <c r="BLH88" s="24"/>
      <c r="BLI88" s="24"/>
      <c r="BLJ88" s="24"/>
      <c r="BLK88" s="24"/>
      <c r="BLL88" s="24"/>
      <c r="BLM88" s="24"/>
      <c r="BLN88" s="24"/>
      <c r="BLO88" s="24"/>
      <c r="BLP88" s="24"/>
      <c r="BLQ88" s="24"/>
      <c r="BLR88" s="24"/>
      <c r="BLS88" s="24"/>
      <c r="BLT88" s="24"/>
      <c r="BLU88" s="24"/>
      <c r="BLV88" s="24"/>
      <c r="BLW88" s="24"/>
      <c r="BLX88" s="24"/>
      <c r="BLY88" s="24"/>
      <c r="BLZ88" s="24"/>
      <c r="BMA88" s="24"/>
      <c r="BMB88" s="24"/>
      <c r="BMC88" s="24"/>
      <c r="BMD88" s="24"/>
      <c r="BME88" s="24"/>
      <c r="BMF88" s="24"/>
      <c r="BMG88" s="24"/>
      <c r="BMH88" s="24"/>
      <c r="BMI88" s="24"/>
      <c r="BMJ88" s="24"/>
      <c r="BMK88" s="24"/>
      <c r="BML88" s="24"/>
      <c r="BMM88" s="24"/>
      <c r="BMN88" s="24"/>
      <c r="BMO88" s="24"/>
      <c r="BMP88" s="24"/>
      <c r="BMQ88" s="24"/>
      <c r="BMR88" s="24"/>
      <c r="BMS88" s="24"/>
      <c r="BMT88" s="24"/>
      <c r="BMU88" s="24"/>
      <c r="BMV88" s="24"/>
      <c r="BMW88" s="24"/>
      <c r="BMX88" s="24"/>
      <c r="BMY88" s="24"/>
      <c r="BMZ88" s="24"/>
      <c r="BNA88" s="24"/>
      <c r="BNB88" s="24"/>
      <c r="BNC88" s="24"/>
      <c r="BND88" s="24"/>
      <c r="BNE88" s="24"/>
      <c r="BNF88" s="24"/>
      <c r="BNG88" s="24"/>
      <c r="BNH88" s="24"/>
      <c r="BNI88" s="24"/>
      <c r="BNJ88" s="24"/>
      <c r="BNK88" s="24"/>
      <c r="BNL88" s="24"/>
      <c r="BNM88" s="24"/>
      <c r="BNN88" s="24"/>
      <c r="BNO88" s="24"/>
      <c r="BNP88" s="24"/>
      <c r="BNQ88" s="24"/>
      <c r="BNR88" s="24"/>
      <c r="BNS88" s="24"/>
      <c r="BNT88" s="24"/>
      <c r="BNU88" s="24"/>
      <c r="BNV88" s="24"/>
      <c r="BNW88" s="24"/>
      <c r="BNX88" s="24"/>
      <c r="BNY88" s="24"/>
      <c r="BNZ88" s="24"/>
      <c r="BOA88" s="24"/>
      <c r="BOB88" s="24"/>
      <c r="BOC88" s="24"/>
      <c r="BOD88" s="24"/>
      <c r="BOE88" s="24"/>
      <c r="BOF88" s="24"/>
      <c r="BOG88" s="24"/>
      <c r="BOH88" s="24"/>
      <c r="BOI88" s="24"/>
      <c r="BOJ88" s="24"/>
      <c r="BOK88" s="24"/>
      <c r="BOL88" s="24"/>
      <c r="BOM88" s="24"/>
      <c r="BON88" s="24"/>
      <c r="BOO88" s="24"/>
      <c r="BOP88" s="24"/>
      <c r="BOQ88" s="24"/>
      <c r="BOR88" s="24"/>
      <c r="BOS88" s="24"/>
      <c r="BOT88" s="24"/>
      <c r="BOU88" s="24"/>
      <c r="BOV88" s="24"/>
      <c r="BOW88" s="24"/>
      <c r="BOX88" s="24"/>
      <c r="BOY88" s="24"/>
      <c r="BOZ88" s="24"/>
      <c r="BPA88" s="24"/>
      <c r="BPB88" s="24"/>
      <c r="BPC88" s="24"/>
      <c r="BPD88" s="24"/>
      <c r="BPE88" s="24"/>
      <c r="BPF88" s="24"/>
      <c r="BPG88" s="24"/>
      <c r="BPH88" s="24"/>
      <c r="BPI88" s="24"/>
      <c r="BPJ88" s="24"/>
      <c r="BPK88" s="24"/>
      <c r="BPL88" s="24"/>
      <c r="BPM88" s="24"/>
      <c r="BPN88" s="24"/>
      <c r="BPO88" s="24"/>
      <c r="BPP88" s="24"/>
      <c r="BPQ88" s="24"/>
      <c r="BPR88" s="24"/>
      <c r="BPS88" s="24"/>
      <c r="BPT88" s="24"/>
      <c r="BPU88" s="24"/>
      <c r="BPV88" s="24"/>
      <c r="BPW88" s="24"/>
      <c r="BPX88" s="24"/>
      <c r="BPY88" s="24"/>
      <c r="BPZ88" s="24"/>
      <c r="BQA88" s="24"/>
      <c r="BQB88" s="24"/>
      <c r="BQC88" s="24"/>
      <c r="BQD88" s="24"/>
      <c r="BQE88" s="24"/>
      <c r="BQF88" s="24"/>
      <c r="BQG88" s="24"/>
      <c r="BQH88" s="24"/>
      <c r="BQI88" s="24"/>
      <c r="BQJ88" s="24"/>
      <c r="BQK88" s="24"/>
      <c r="BQL88" s="24"/>
      <c r="BQM88" s="24"/>
      <c r="BQN88" s="24"/>
      <c r="BQO88" s="24"/>
      <c r="BQP88" s="24"/>
      <c r="BQQ88" s="24"/>
      <c r="BQR88" s="24"/>
      <c r="BQS88" s="24"/>
      <c r="BQT88" s="24"/>
      <c r="BQU88" s="24"/>
      <c r="BQV88" s="24"/>
      <c r="BQW88" s="24"/>
      <c r="BQX88" s="24"/>
      <c r="BQY88" s="24"/>
      <c r="BQZ88" s="24"/>
      <c r="BRA88" s="24"/>
      <c r="BRB88" s="24"/>
      <c r="BRC88" s="24"/>
      <c r="BRD88" s="24"/>
      <c r="BRE88" s="24"/>
      <c r="BRF88" s="24"/>
      <c r="BRG88" s="24"/>
      <c r="BRH88" s="24"/>
      <c r="BRI88" s="24"/>
      <c r="BRJ88" s="24"/>
      <c r="BRK88" s="24"/>
      <c r="BRL88" s="24"/>
      <c r="BRM88" s="24"/>
      <c r="BRN88" s="24"/>
      <c r="BRO88" s="24"/>
      <c r="BRP88" s="24"/>
      <c r="BRQ88" s="24"/>
      <c r="BRR88" s="24"/>
      <c r="BRS88" s="24"/>
      <c r="BRT88" s="24"/>
      <c r="BRU88" s="24"/>
      <c r="BRV88" s="24"/>
      <c r="BRW88" s="24"/>
      <c r="BRX88" s="24"/>
      <c r="BRY88" s="24"/>
      <c r="BRZ88" s="24"/>
      <c r="BSA88" s="24"/>
      <c r="BSB88" s="24"/>
      <c r="BSC88" s="24"/>
      <c r="BSD88" s="24"/>
      <c r="BSE88" s="24"/>
      <c r="BSF88" s="24"/>
      <c r="BSG88" s="24"/>
      <c r="BSH88" s="24"/>
      <c r="BSI88" s="24"/>
      <c r="BSJ88" s="24"/>
      <c r="BSK88" s="24"/>
      <c r="BSL88" s="24"/>
      <c r="BSM88" s="24"/>
      <c r="BSN88" s="24"/>
      <c r="BSO88" s="24"/>
      <c r="BSP88" s="24"/>
      <c r="BSQ88" s="24"/>
      <c r="BSR88" s="24"/>
      <c r="BSS88" s="24"/>
      <c r="BST88" s="24"/>
      <c r="BSU88" s="24"/>
      <c r="BSV88" s="24"/>
      <c r="BSW88" s="24"/>
      <c r="BSX88" s="24"/>
      <c r="BSY88" s="24"/>
      <c r="BSZ88" s="24"/>
      <c r="BTA88" s="24"/>
      <c r="BTB88" s="24"/>
      <c r="BTC88" s="24"/>
      <c r="BTD88" s="24"/>
      <c r="BTE88" s="24"/>
      <c r="BTF88" s="24"/>
      <c r="BTG88" s="24"/>
      <c r="BTH88" s="24"/>
      <c r="BTI88" s="24"/>
      <c r="BTJ88" s="24"/>
      <c r="BTK88" s="24"/>
      <c r="BTL88" s="24"/>
      <c r="BTM88" s="24"/>
      <c r="BTN88" s="24"/>
      <c r="BTO88" s="24"/>
      <c r="BTP88" s="24"/>
      <c r="BTQ88" s="24"/>
      <c r="BTR88" s="24"/>
      <c r="BTS88" s="24"/>
      <c r="BTT88" s="24"/>
      <c r="BTU88" s="24"/>
      <c r="BTV88" s="24"/>
      <c r="BTW88" s="24"/>
      <c r="BTX88" s="24"/>
      <c r="BTY88" s="24"/>
      <c r="BTZ88" s="24"/>
      <c r="BUA88" s="24"/>
      <c r="BUB88" s="24"/>
      <c r="BUC88" s="24"/>
      <c r="BUD88" s="24"/>
      <c r="BUE88" s="24"/>
      <c r="BUF88" s="24"/>
      <c r="BUG88" s="24"/>
      <c r="BUH88" s="24"/>
      <c r="BUI88" s="24"/>
      <c r="BUJ88" s="24"/>
      <c r="BUK88" s="24"/>
      <c r="BUL88" s="24"/>
      <c r="BUM88" s="24"/>
      <c r="BUN88" s="24"/>
      <c r="BUO88" s="24"/>
      <c r="BUP88" s="24"/>
      <c r="BUQ88" s="24"/>
      <c r="BUR88" s="24"/>
      <c r="BUS88" s="24"/>
      <c r="BUT88" s="24"/>
      <c r="BUU88" s="24"/>
      <c r="BUV88" s="24"/>
      <c r="BUW88" s="24"/>
      <c r="BUX88" s="24"/>
      <c r="BUY88" s="24"/>
      <c r="BUZ88" s="24"/>
      <c r="BVA88" s="24"/>
      <c r="BVB88" s="24"/>
      <c r="BVC88" s="24"/>
      <c r="BVD88" s="24"/>
      <c r="BVE88" s="24"/>
      <c r="BVF88" s="24"/>
      <c r="BVG88" s="24"/>
      <c r="BVH88" s="24"/>
      <c r="BVI88" s="24"/>
      <c r="BVJ88" s="24"/>
      <c r="BVK88" s="24"/>
      <c r="BVL88" s="24"/>
      <c r="BVM88" s="24"/>
      <c r="BVN88" s="24"/>
      <c r="BVO88" s="24"/>
      <c r="BVP88" s="24"/>
      <c r="BVQ88" s="24"/>
      <c r="BVR88" s="24"/>
      <c r="BVS88" s="24"/>
      <c r="BVT88" s="24"/>
      <c r="BVU88" s="24"/>
      <c r="BVV88" s="24"/>
      <c r="BVW88" s="24"/>
      <c r="BVX88" s="24"/>
      <c r="BVY88" s="24"/>
      <c r="BVZ88" s="24"/>
      <c r="BWA88" s="24"/>
      <c r="BWB88" s="24"/>
      <c r="BWC88" s="24"/>
      <c r="BWD88" s="24"/>
      <c r="BWE88" s="24"/>
      <c r="BWF88" s="24"/>
      <c r="BWG88" s="24"/>
      <c r="BWH88" s="24"/>
      <c r="BWI88" s="24"/>
      <c r="BWJ88" s="24"/>
      <c r="BWK88" s="24"/>
      <c r="BWL88" s="24"/>
      <c r="BWM88" s="24"/>
      <c r="BWN88" s="24"/>
      <c r="BWO88" s="24"/>
      <c r="BWP88" s="24"/>
      <c r="BWQ88" s="24"/>
      <c r="BWR88" s="24"/>
      <c r="BWS88" s="24"/>
      <c r="BWT88" s="24"/>
      <c r="BWU88" s="24"/>
      <c r="BWV88" s="24"/>
      <c r="BWW88" s="24"/>
      <c r="BWX88" s="24"/>
      <c r="BWY88" s="24"/>
      <c r="BWZ88" s="24"/>
      <c r="BXA88" s="24"/>
      <c r="BXB88" s="24"/>
      <c r="BXC88" s="24"/>
      <c r="BXD88" s="24"/>
      <c r="BXE88" s="24"/>
      <c r="BXF88" s="24"/>
      <c r="BXG88" s="24"/>
      <c r="BXH88" s="24"/>
      <c r="BXI88" s="24"/>
      <c r="BXJ88" s="24"/>
      <c r="BXK88" s="24"/>
      <c r="BXL88" s="24"/>
      <c r="BXM88" s="24"/>
      <c r="BXN88" s="24"/>
      <c r="BXO88" s="24"/>
      <c r="BXP88" s="24"/>
      <c r="BXQ88" s="24"/>
      <c r="BXR88" s="24"/>
      <c r="BXS88" s="24"/>
      <c r="BXT88" s="24"/>
      <c r="BXU88" s="24"/>
      <c r="BXV88" s="24"/>
      <c r="BXW88" s="24"/>
      <c r="BXX88" s="24"/>
      <c r="BXY88" s="24"/>
      <c r="BXZ88" s="24"/>
      <c r="BYA88" s="24"/>
      <c r="BYB88" s="24"/>
      <c r="BYC88" s="24"/>
      <c r="BYD88" s="24"/>
      <c r="BYE88" s="24"/>
      <c r="BYF88" s="24"/>
      <c r="BYG88" s="24"/>
      <c r="BYH88" s="24"/>
      <c r="BYI88" s="24"/>
      <c r="BYJ88" s="24"/>
      <c r="BYK88" s="24"/>
      <c r="BYL88" s="24"/>
      <c r="BYM88" s="24"/>
      <c r="BYN88" s="24"/>
      <c r="BYO88" s="24"/>
      <c r="BYP88" s="24"/>
      <c r="BYQ88" s="24"/>
      <c r="BYR88" s="24"/>
      <c r="BYS88" s="24"/>
      <c r="BYT88" s="24"/>
      <c r="BYU88" s="24"/>
      <c r="BYV88" s="24"/>
      <c r="BYW88" s="24"/>
      <c r="BYX88" s="24"/>
      <c r="BYY88" s="24"/>
      <c r="BYZ88" s="24"/>
      <c r="BZA88" s="24"/>
      <c r="BZB88" s="24"/>
      <c r="BZC88" s="24"/>
      <c r="BZD88" s="24"/>
      <c r="BZE88" s="24"/>
      <c r="BZF88" s="24"/>
      <c r="BZG88" s="24"/>
      <c r="BZH88" s="24"/>
      <c r="BZI88" s="24"/>
      <c r="BZJ88" s="24"/>
      <c r="BZK88" s="24"/>
      <c r="BZL88" s="24"/>
      <c r="BZM88" s="24"/>
      <c r="BZN88" s="24"/>
      <c r="BZO88" s="24"/>
      <c r="BZP88" s="24"/>
      <c r="BZQ88" s="24"/>
      <c r="BZR88" s="24"/>
      <c r="BZS88" s="24"/>
      <c r="BZT88" s="24"/>
      <c r="BZU88" s="24"/>
      <c r="BZV88" s="24"/>
      <c r="BZW88" s="24"/>
      <c r="BZX88" s="24"/>
      <c r="BZY88" s="24"/>
      <c r="BZZ88" s="24"/>
      <c r="CAA88" s="24"/>
      <c r="CAB88" s="24"/>
      <c r="CAC88" s="24"/>
      <c r="CAD88" s="24"/>
      <c r="CAE88" s="24"/>
      <c r="CAF88" s="24"/>
      <c r="CAG88" s="24"/>
      <c r="CAH88" s="24"/>
      <c r="CAI88" s="24"/>
      <c r="CAJ88" s="24"/>
      <c r="CAK88" s="24"/>
      <c r="CAL88" s="24"/>
      <c r="CAM88" s="24"/>
      <c r="CAN88" s="24"/>
      <c r="CAO88" s="24"/>
      <c r="CAP88" s="24"/>
      <c r="CAQ88" s="24"/>
      <c r="CAR88" s="24"/>
      <c r="CAS88" s="24"/>
      <c r="CAT88" s="24"/>
      <c r="CAU88" s="24"/>
      <c r="CAV88" s="24"/>
      <c r="CAW88" s="24"/>
      <c r="CAX88" s="24"/>
      <c r="CAY88" s="24"/>
      <c r="CAZ88" s="24"/>
      <c r="CBA88" s="24"/>
      <c r="CBB88" s="24"/>
      <c r="CBC88" s="24"/>
      <c r="CBD88" s="24"/>
      <c r="CBE88" s="24"/>
      <c r="CBF88" s="24"/>
      <c r="CBG88" s="24"/>
      <c r="CBH88" s="24"/>
      <c r="CBI88" s="24"/>
      <c r="CBJ88" s="24"/>
      <c r="CBK88" s="24"/>
      <c r="CBL88" s="24"/>
      <c r="CBM88" s="24"/>
      <c r="CBN88" s="24"/>
      <c r="CBO88" s="24"/>
      <c r="CBP88" s="24"/>
      <c r="CBQ88" s="24"/>
      <c r="CBR88" s="24"/>
      <c r="CBS88" s="24"/>
      <c r="CBT88" s="24"/>
      <c r="CBU88" s="24"/>
      <c r="CBV88" s="24"/>
      <c r="CBW88" s="24"/>
      <c r="CBX88" s="24"/>
      <c r="CBY88" s="24"/>
      <c r="CBZ88" s="24"/>
      <c r="CCA88" s="24"/>
      <c r="CCB88" s="24"/>
      <c r="CCC88" s="24"/>
      <c r="CCD88" s="24"/>
      <c r="CCE88" s="24"/>
      <c r="CCF88" s="24"/>
      <c r="CCG88" s="24"/>
      <c r="CCH88" s="24"/>
      <c r="CCI88" s="24"/>
      <c r="CCJ88" s="24"/>
      <c r="CCK88" s="24"/>
      <c r="CCL88" s="24"/>
      <c r="CCM88" s="24"/>
      <c r="CCN88" s="24"/>
      <c r="CCO88" s="24"/>
      <c r="CCP88" s="24"/>
      <c r="CCQ88" s="24"/>
      <c r="CCR88" s="24"/>
      <c r="CCS88" s="24"/>
      <c r="CCT88" s="24"/>
      <c r="CCU88" s="24"/>
      <c r="CCV88" s="24"/>
      <c r="CCW88" s="24"/>
      <c r="CCX88" s="24"/>
      <c r="CCY88" s="24"/>
      <c r="CCZ88" s="24"/>
      <c r="CDA88" s="24"/>
      <c r="CDB88" s="24"/>
      <c r="CDC88" s="24"/>
      <c r="CDD88" s="24"/>
      <c r="CDE88" s="24"/>
      <c r="CDF88" s="24"/>
      <c r="CDG88" s="24"/>
      <c r="CDH88" s="24"/>
      <c r="CDI88" s="24"/>
      <c r="CDJ88" s="24"/>
      <c r="CDK88" s="24"/>
      <c r="CDL88" s="24"/>
      <c r="CDM88" s="24"/>
      <c r="CDN88" s="24"/>
      <c r="CDO88" s="24"/>
      <c r="CDP88" s="24"/>
      <c r="CDQ88" s="24"/>
      <c r="CDR88" s="24"/>
      <c r="CDS88" s="24"/>
      <c r="CDT88" s="24"/>
      <c r="CDU88" s="24"/>
      <c r="CDV88" s="24"/>
      <c r="CDW88" s="24"/>
      <c r="CDX88" s="24"/>
      <c r="CDY88" s="24"/>
      <c r="CDZ88" s="24"/>
      <c r="CEA88" s="24"/>
      <c r="CEB88" s="24"/>
      <c r="CEC88" s="24"/>
      <c r="CED88" s="24"/>
      <c r="CEE88" s="24"/>
      <c r="CEF88" s="24"/>
      <c r="CEG88" s="24"/>
      <c r="CEH88" s="24"/>
      <c r="CEI88" s="24"/>
      <c r="CEJ88" s="24"/>
      <c r="CEK88" s="24"/>
      <c r="CEL88" s="24"/>
      <c r="CEM88" s="24"/>
      <c r="CEN88" s="24"/>
      <c r="CEO88" s="24"/>
      <c r="CEP88" s="24"/>
      <c r="CEQ88" s="24"/>
      <c r="CER88" s="24"/>
      <c r="CES88" s="24"/>
      <c r="CET88" s="24"/>
      <c r="CEU88" s="24"/>
      <c r="CEV88" s="24"/>
      <c r="CEW88" s="24"/>
      <c r="CEX88" s="24"/>
      <c r="CEY88" s="24"/>
      <c r="CEZ88" s="24"/>
      <c r="CFA88" s="24"/>
      <c r="CFB88" s="24"/>
      <c r="CFC88" s="24"/>
      <c r="CFD88" s="24"/>
      <c r="CFE88" s="24"/>
      <c r="CFF88" s="24"/>
      <c r="CFG88" s="24"/>
      <c r="CFH88" s="24"/>
      <c r="CFI88" s="24"/>
      <c r="CFJ88" s="24"/>
      <c r="CFK88" s="24"/>
      <c r="CFL88" s="24"/>
      <c r="CFM88" s="24"/>
      <c r="CFN88" s="24"/>
      <c r="CFO88" s="24"/>
      <c r="CFP88" s="24"/>
      <c r="CFQ88" s="24"/>
      <c r="CFR88" s="24"/>
      <c r="CFS88" s="24"/>
      <c r="CFT88" s="24"/>
      <c r="CFU88" s="24"/>
      <c r="CFV88" s="24"/>
      <c r="CFW88" s="24"/>
      <c r="CFX88" s="24"/>
      <c r="CFY88" s="24"/>
      <c r="CFZ88" s="24"/>
      <c r="CGA88" s="24"/>
      <c r="CGB88" s="24"/>
      <c r="CGC88" s="24"/>
      <c r="CGD88" s="24"/>
      <c r="CGE88" s="24"/>
      <c r="CGF88" s="24"/>
      <c r="CGG88" s="24"/>
      <c r="CGH88" s="24"/>
      <c r="CGI88" s="24"/>
      <c r="CGJ88" s="24"/>
      <c r="CGK88" s="24"/>
      <c r="CGL88" s="24"/>
      <c r="CGM88" s="24"/>
      <c r="CGN88" s="24"/>
      <c r="CGO88" s="24"/>
      <c r="CGP88" s="24"/>
      <c r="CGQ88" s="24"/>
      <c r="CGR88" s="24"/>
      <c r="CGS88" s="24"/>
      <c r="CGT88" s="24"/>
      <c r="CGU88" s="24"/>
      <c r="CGV88" s="24"/>
      <c r="CGW88" s="24"/>
      <c r="CGX88" s="24"/>
      <c r="CGY88" s="24"/>
      <c r="CGZ88" s="24"/>
      <c r="CHA88" s="24"/>
      <c r="CHB88" s="24"/>
      <c r="CHC88" s="24"/>
      <c r="CHD88" s="24"/>
      <c r="CHE88" s="24"/>
      <c r="CHF88" s="24"/>
      <c r="CHG88" s="24"/>
      <c r="CHH88" s="24"/>
      <c r="CHI88" s="24"/>
      <c r="CHJ88" s="24"/>
      <c r="CHK88" s="24"/>
      <c r="CHL88" s="24"/>
      <c r="CHM88" s="24"/>
      <c r="CHN88" s="24"/>
      <c r="CHO88" s="24"/>
      <c r="CHP88" s="24"/>
      <c r="CHQ88" s="24"/>
      <c r="CHR88" s="24"/>
      <c r="CHS88" s="24"/>
      <c r="CHT88" s="24"/>
      <c r="CHU88" s="24"/>
      <c r="CHV88" s="24"/>
      <c r="CHW88" s="24"/>
      <c r="CHX88" s="24"/>
      <c r="CHY88" s="24"/>
      <c r="CHZ88" s="24"/>
      <c r="CIA88" s="24"/>
      <c r="CIB88" s="24"/>
      <c r="CIC88" s="24"/>
      <c r="CID88" s="24"/>
      <c r="CIE88" s="24"/>
      <c r="CIF88" s="24"/>
      <c r="CIG88" s="24"/>
      <c r="CIH88" s="24"/>
      <c r="CII88" s="24"/>
      <c r="CIJ88" s="24"/>
      <c r="CIK88" s="24"/>
      <c r="CIL88" s="24"/>
      <c r="CIM88" s="24"/>
      <c r="CIN88" s="24"/>
      <c r="CIO88" s="24"/>
      <c r="CIP88" s="24"/>
      <c r="CIQ88" s="24"/>
      <c r="CIR88" s="24"/>
      <c r="CIS88" s="24"/>
      <c r="CIT88" s="24"/>
      <c r="CIU88" s="24"/>
      <c r="CIV88" s="24"/>
      <c r="CIW88" s="24"/>
      <c r="CIX88" s="24"/>
      <c r="CIY88" s="24"/>
      <c r="CIZ88" s="24"/>
      <c r="CJA88" s="24"/>
      <c r="CJB88" s="24"/>
      <c r="CJC88" s="24"/>
      <c r="CJD88" s="24"/>
      <c r="CJE88" s="24"/>
      <c r="CJF88" s="24"/>
      <c r="CJG88" s="24"/>
      <c r="CJH88" s="24"/>
      <c r="CJI88" s="24"/>
      <c r="CJJ88" s="24"/>
      <c r="CJK88" s="24"/>
      <c r="CJL88" s="24"/>
      <c r="CJM88" s="24"/>
      <c r="CJN88" s="24"/>
      <c r="CJO88" s="24"/>
      <c r="CJP88" s="24"/>
      <c r="CJQ88" s="24"/>
      <c r="CJR88" s="24"/>
      <c r="CJS88" s="24"/>
      <c r="CJT88" s="24"/>
      <c r="CJU88" s="24"/>
      <c r="CJV88" s="24"/>
      <c r="CJW88" s="24"/>
      <c r="CJX88" s="24"/>
      <c r="CJY88" s="24"/>
      <c r="CJZ88" s="24"/>
      <c r="CKA88" s="24"/>
      <c r="CKB88" s="24"/>
      <c r="CKC88" s="24"/>
      <c r="CKD88" s="24"/>
      <c r="CKE88" s="24"/>
      <c r="CKF88" s="24"/>
      <c r="CKG88" s="24"/>
      <c r="CKH88" s="24"/>
      <c r="CKI88" s="24"/>
      <c r="CKJ88" s="24"/>
      <c r="CKK88" s="24"/>
      <c r="CKL88" s="24"/>
      <c r="CKM88" s="24"/>
      <c r="CKN88" s="24"/>
      <c r="CKO88" s="24"/>
      <c r="CKP88" s="24"/>
      <c r="CKQ88" s="24"/>
      <c r="CKR88" s="24"/>
      <c r="CKS88" s="24"/>
      <c r="CKT88" s="24"/>
      <c r="CKU88" s="24"/>
      <c r="CKV88" s="24"/>
      <c r="CKW88" s="24"/>
      <c r="CKX88" s="24"/>
      <c r="CKY88" s="24"/>
      <c r="CKZ88" s="24"/>
      <c r="CLA88" s="24"/>
      <c r="CLB88" s="24"/>
      <c r="CLC88" s="24"/>
      <c r="CLD88" s="24"/>
      <c r="CLE88" s="24"/>
      <c r="CLF88" s="24"/>
      <c r="CLG88" s="24"/>
      <c r="CLH88" s="24"/>
      <c r="CLI88" s="24"/>
      <c r="CLJ88" s="24"/>
      <c r="CLK88" s="24"/>
      <c r="CLL88" s="24"/>
      <c r="CLM88" s="24"/>
      <c r="CLN88" s="24"/>
      <c r="CLO88" s="24"/>
      <c r="CLP88" s="24"/>
      <c r="CLQ88" s="24"/>
      <c r="CLR88" s="24"/>
      <c r="CLS88" s="24"/>
      <c r="CLT88" s="24"/>
      <c r="CLU88" s="24"/>
      <c r="CLV88" s="24"/>
      <c r="CLW88" s="24"/>
      <c r="CLX88" s="24"/>
      <c r="CLY88" s="24"/>
      <c r="CLZ88" s="24"/>
      <c r="CMA88" s="24"/>
      <c r="CMB88" s="24"/>
      <c r="CMC88" s="24"/>
      <c r="CMD88" s="24"/>
      <c r="CME88" s="24"/>
      <c r="CMF88" s="24"/>
      <c r="CMG88" s="24"/>
      <c r="CMH88" s="24"/>
      <c r="CMI88" s="24"/>
      <c r="CMJ88" s="24"/>
      <c r="CMK88" s="24"/>
      <c r="CML88" s="24"/>
      <c r="CMM88" s="24"/>
      <c r="CMN88" s="24"/>
      <c r="CMO88" s="24"/>
      <c r="CMP88" s="24"/>
      <c r="CMQ88" s="24"/>
      <c r="CMR88" s="24"/>
      <c r="CMS88" s="24"/>
      <c r="CMT88" s="24"/>
      <c r="CMU88" s="24"/>
      <c r="CMV88" s="24"/>
      <c r="CMW88" s="24"/>
      <c r="CMX88" s="24"/>
      <c r="CMY88" s="24"/>
      <c r="CMZ88" s="24"/>
      <c r="CNA88" s="24"/>
      <c r="CNB88" s="24"/>
      <c r="CNC88" s="24"/>
      <c r="CND88" s="24"/>
      <c r="CNE88" s="24"/>
      <c r="CNF88" s="24"/>
      <c r="CNG88" s="24"/>
      <c r="CNH88" s="24"/>
      <c r="CNI88" s="24"/>
      <c r="CNJ88" s="24"/>
      <c r="CNK88" s="24"/>
      <c r="CNL88" s="24"/>
      <c r="CNM88" s="24"/>
      <c r="CNN88" s="24"/>
      <c r="CNO88" s="24"/>
      <c r="CNP88" s="24"/>
      <c r="CNQ88" s="24"/>
      <c r="CNR88" s="24"/>
      <c r="CNS88" s="24"/>
      <c r="CNT88" s="24"/>
      <c r="CNU88" s="24"/>
      <c r="CNV88" s="24"/>
      <c r="CNW88" s="24"/>
      <c r="CNX88" s="24"/>
      <c r="CNY88" s="24"/>
      <c r="CNZ88" s="24"/>
      <c r="COA88" s="24"/>
      <c r="COB88" s="24"/>
      <c r="COC88" s="24"/>
      <c r="COD88" s="24"/>
      <c r="COE88" s="24"/>
      <c r="COF88" s="24"/>
      <c r="COG88" s="24"/>
      <c r="COH88" s="24"/>
      <c r="COI88" s="24"/>
      <c r="COJ88" s="24"/>
      <c r="COK88" s="24"/>
      <c r="COL88" s="24"/>
      <c r="COM88" s="24"/>
      <c r="CON88" s="24"/>
      <c r="COO88" s="24"/>
      <c r="COP88" s="24"/>
      <c r="COQ88" s="24"/>
      <c r="COR88" s="24"/>
      <c r="COS88" s="24"/>
      <c r="COT88" s="24"/>
      <c r="COU88" s="24"/>
      <c r="COV88" s="24"/>
      <c r="COW88" s="24"/>
      <c r="COX88" s="24"/>
      <c r="COY88" s="24"/>
      <c r="COZ88" s="24"/>
      <c r="CPA88" s="24"/>
      <c r="CPB88" s="24"/>
      <c r="CPC88" s="24"/>
      <c r="CPD88" s="24"/>
      <c r="CPE88" s="24"/>
      <c r="CPF88" s="24"/>
      <c r="CPG88" s="24"/>
      <c r="CPH88" s="24"/>
      <c r="CPI88" s="24"/>
      <c r="CPJ88" s="24"/>
      <c r="CPK88" s="24"/>
      <c r="CPL88" s="24"/>
      <c r="CPM88" s="24"/>
      <c r="CPN88" s="24"/>
      <c r="CPO88" s="24"/>
      <c r="CPP88" s="24"/>
      <c r="CPQ88" s="24"/>
      <c r="CPR88" s="24"/>
      <c r="CPS88" s="24"/>
      <c r="CPT88" s="24"/>
      <c r="CPU88" s="24"/>
      <c r="CPV88" s="24"/>
      <c r="CPW88" s="24"/>
      <c r="CPX88" s="24"/>
      <c r="CPY88" s="24"/>
      <c r="CPZ88" s="24"/>
      <c r="CQA88" s="24"/>
      <c r="CQB88" s="24"/>
      <c r="CQC88" s="24"/>
      <c r="CQD88" s="24"/>
      <c r="CQE88" s="24"/>
      <c r="CQF88" s="24"/>
      <c r="CQG88" s="24"/>
      <c r="CQH88" s="24"/>
      <c r="CQI88" s="24"/>
      <c r="CQJ88" s="24"/>
      <c r="CQK88" s="24"/>
      <c r="CQL88" s="24"/>
      <c r="CQM88" s="24"/>
      <c r="CQN88" s="24"/>
      <c r="CQO88" s="24"/>
      <c r="CQP88" s="24"/>
      <c r="CQQ88" s="24"/>
      <c r="CQR88" s="24"/>
      <c r="CQS88" s="24"/>
      <c r="CQT88" s="24"/>
      <c r="CQU88" s="24"/>
      <c r="CQV88" s="24"/>
      <c r="CQW88" s="24"/>
      <c r="CQX88" s="24"/>
      <c r="CQY88" s="24"/>
      <c r="CQZ88" s="24"/>
      <c r="CRA88" s="24"/>
      <c r="CRB88" s="24"/>
      <c r="CRC88" s="24"/>
      <c r="CRD88" s="24"/>
      <c r="CRE88" s="24"/>
      <c r="CRF88" s="24"/>
      <c r="CRG88" s="24"/>
      <c r="CRH88" s="24"/>
      <c r="CRI88" s="24"/>
      <c r="CRJ88" s="24"/>
      <c r="CRK88" s="24"/>
      <c r="CRL88" s="24"/>
      <c r="CRM88" s="24"/>
      <c r="CRN88" s="24"/>
      <c r="CRO88" s="24"/>
      <c r="CRP88" s="24"/>
      <c r="CRQ88" s="24"/>
      <c r="CRR88" s="24"/>
      <c r="CRS88" s="24"/>
      <c r="CRT88" s="24"/>
      <c r="CRU88" s="24"/>
      <c r="CRV88" s="24"/>
      <c r="CRW88" s="24"/>
      <c r="CRX88" s="24"/>
      <c r="CRY88" s="24"/>
      <c r="CRZ88" s="24"/>
      <c r="CSA88" s="24"/>
      <c r="CSB88" s="24"/>
      <c r="CSC88" s="24"/>
      <c r="CSD88" s="24"/>
      <c r="CSE88" s="24"/>
      <c r="CSF88" s="24"/>
      <c r="CSG88" s="24"/>
      <c r="CSH88" s="24"/>
      <c r="CSI88" s="24"/>
      <c r="CSJ88" s="24"/>
      <c r="CSK88" s="24"/>
      <c r="CSL88" s="24"/>
      <c r="CSM88" s="24"/>
      <c r="CSN88" s="24"/>
      <c r="CSO88" s="24"/>
      <c r="CSP88" s="24"/>
      <c r="CSQ88" s="24"/>
      <c r="CSR88" s="24"/>
      <c r="CSS88" s="24"/>
      <c r="CST88" s="24"/>
      <c r="CSU88" s="24"/>
      <c r="CSV88" s="24"/>
      <c r="CSW88" s="24"/>
      <c r="CSX88" s="24"/>
      <c r="CSY88" s="24"/>
      <c r="CSZ88" s="24"/>
      <c r="CTA88" s="24"/>
      <c r="CTB88" s="24"/>
      <c r="CTC88" s="24"/>
      <c r="CTD88" s="24"/>
      <c r="CTE88" s="24"/>
      <c r="CTF88" s="24"/>
      <c r="CTG88" s="24"/>
      <c r="CTH88" s="24"/>
      <c r="CTI88" s="24"/>
      <c r="CTJ88" s="24"/>
      <c r="CTK88" s="24"/>
      <c r="CTL88" s="24"/>
      <c r="CTM88" s="24"/>
      <c r="CTN88" s="24"/>
      <c r="CTO88" s="24"/>
      <c r="CTP88" s="24"/>
      <c r="CTQ88" s="24"/>
      <c r="CTR88" s="24"/>
      <c r="CTS88" s="24"/>
      <c r="CTT88" s="24"/>
      <c r="CTU88" s="24"/>
      <c r="CTV88" s="24"/>
      <c r="CTW88" s="24"/>
      <c r="CTX88" s="24"/>
      <c r="CTY88" s="24"/>
      <c r="CTZ88" s="24"/>
      <c r="CUA88" s="24"/>
      <c r="CUB88" s="24"/>
      <c r="CUC88" s="24"/>
      <c r="CUD88" s="24"/>
      <c r="CUE88" s="24"/>
      <c r="CUF88" s="24"/>
      <c r="CUG88" s="24"/>
      <c r="CUH88" s="24"/>
      <c r="CUI88" s="24"/>
      <c r="CUJ88" s="24"/>
      <c r="CUK88" s="24"/>
      <c r="CUL88" s="24"/>
      <c r="CUM88" s="24"/>
      <c r="CUN88" s="24"/>
      <c r="CUO88" s="24"/>
      <c r="CUP88" s="24"/>
      <c r="CUQ88" s="24"/>
      <c r="CUR88" s="24"/>
      <c r="CUS88" s="24"/>
      <c r="CUT88" s="24"/>
      <c r="CUU88" s="24"/>
      <c r="CUV88" s="24"/>
      <c r="CUW88" s="24"/>
      <c r="CUX88" s="24"/>
      <c r="CUY88" s="24"/>
      <c r="CUZ88" s="24"/>
      <c r="CVA88" s="24"/>
      <c r="CVB88" s="24"/>
      <c r="CVC88" s="24"/>
      <c r="CVD88" s="24"/>
      <c r="CVE88" s="24"/>
      <c r="CVF88" s="24"/>
      <c r="CVG88" s="24"/>
      <c r="CVH88" s="24"/>
      <c r="CVI88" s="24"/>
      <c r="CVJ88" s="24"/>
      <c r="CVK88" s="24"/>
      <c r="CVL88" s="24"/>
      <c r="CVM88" s="24"/>
      <c r="CVN88" s="24"/>
      <c r="CVO88" s="24"/>
      <c r="CVP88" s="24"/>
      <c r="CVQ88" s="24"/>
      <c r="CVR88" s="24"/>
      <c r="CVS88" s="24"/>
      <c r="CVT88" s="24"/>
      <c r="CVU88" s="24"/>
      <c r="CVV88" s="24"/>
      <c r="CVW88" s="24"/>
      <c r="CVX88" s="24"/>
      <c r="CVY88" s="24"/>
      <c r="CVZ88" s="24"/>
      <c r="CWA88" s="24"/>
      <c r="CWB88" s="24"/>
      <c r="CWC88" s="24"/>
      <c r="CWD88" s="24"/>
      <c r="CWE88" s="24"/>
      <c r="CWF88" s="24"/>
      <c r="CWG88" s="24"/>
      <c r="CWH88" s="24"/>
      <c r="CWI88" s="24"/>
      <c r="CWJ88" s="24"/>
      <c r="CWK88" s="24"/>
      <c r="CWL88" s="24"/>
      <c r="CWM88" s="24"/>
      <c r="CWN88" s="24"/>
      <c r="CWO88" s="24"/>
      <c r="CWP88" s="24"/>
      <c r="CWQ88" s="24"/>
      <c r="CWR88" s="24"/>
      <c r="CWS88" s="24"/>
      <c r="CWT88" s="24"/>
      <c r="CWU88" s="24"/>
      <c r="CWV88" s="24"/>
      <c r="CWW88" s="24"/>
      <c r="CWX88" s="24"/>
      <c r="CWY88" s="24"/>
      <c r="CWZ88" s="24"/>
      <c r="CXA88" s="24"/>
      <c r="CXB88" s="24"/>
      <c r="CXC88" s="24"/>
      <c r="CXD88" s="24"/>
      <c r="CXE88" s="24"/>
      <c r="CXF88" s="24"/>
      <c r="CXG88" s="24"/>
      <c r="CXH88" s="24"/>
      <c r="CXI88" s="24"/>
      <c r="CXJ88" s="24"/>
      <c r="CXK88" s="24"/>
      <c r="CXL88" s="24"/>
      <c r="CXM88" s="24"/>
      <c r="CXN88" s="24"/>
      <c r="CXO88" s="24"/>
      <c r="CXP88" s="24"/>
      <c r="CXQ88" s="24"/>
      <c r="CXR88" s="24"/>
      <c r="CXS88" s="24"/>
      <c r="CXT88" s="24"/>
      <c r="CXU88" s="24"/>
      <c r="CXV88" s="24"/>
      <c r="CXW88" s="24"/>
      <c r="CXX88" s="24"/>
      <c r="CXY88" s="24"/>
      <c r="CXZ88" s="24"/>
      <c r="CYA88" s="24"/>
      <c r="CYB88" s="24"/>
      <c r="CYC88" s="24"/>
      <c r="CYD88" s="24"/>
      <c r="CYE88" s="24"/>
      <c r="CYF88" s="24"/>
      <c r="CYG88" s="24"/>
      <c r="CYH88" s="24"/>
      <c r="CYI88" s="24"/>
      <c r="CYJ88" s="24"/>
      <c r="CYK88" s="24"/>
      <c r="CYL88" s="24"/>
      <c r="CYM88" s="24"/>
      <c r="CYN88" s="24"/>
      <c r="CYO88" s="24"/>
      <c r="CYP88" s="24"/>
      <c r="CYQ88" s="24"/>
      <c r="CYR88" s="24"/>
      <c r="CYS88" s="24"/>
      <c r="CYT88" s="24"/>
      <c r="CYU88" s="24"/>
      <c r="CYV88" s="24"/>
      <c r="CYW88" s="24"/>
      <c r="CYX88" s="24"/>
      <c r="CYY88" s="24"/>
      <c r="CYZ88" s="24"/>
      <c r="CZA88" s="24"/>
      <c r="CZB88" s="24"/>
      <c r="CZC88" s="24"/>
      <c r="CZD88" s="24"/>
      <c r="CZE88" s="24"/>
      <c r="CZF88" s="24"/>
      <c r="CZG88" s="24"/>
      <c r="CZH88" s="24"/>
      <c r="CZI88" s="24"/>
      <c r="CZJ88" s="24"/>
      <c r="CZK88" s="24"/>
      <c r="CZL88" s="24"/>
      <c r="CZM88" s="24"/>
      <c r="CZN88" s="24"/>
      <c r="CZO88" s="24"/>
      <c r="CZP88" s="24"/>
      <c r="CZQ88" s="24"/>
      <c r="CZR88" s="24"/>
      <c r="CZS88" s="24"/>
      <c r="CZT88" s="24"/>
      <c r="CZU88" s="24"/>
      <c r="CZV88" s="24"/>
      <c r="CZW88" s="24"/>
      <c r="CZX88" s="24"/>
      <c r="CZY88" s="24"/>
      <c r="CZZ88" s="24"/>
      <c r="DAA88" s="24"/>
      <c r="DAB88" s="24"/>
      <c r="DAC88" s="24"/>
      <c r="DAD88" s="24"/>
      <c r="DAE88" s="24"/>
      <c r="DAF88" s="24"/>
      <c r="DAG88" s="24"/>
      <c r="DAH88" s="24"/>
      <c r="DAI88" s="24"/>
      <c r="DAJ88" s="24"/>
      <c r="DAK88" s="24"/>
      <c r="DAL88" s="24"/>
      <c r="DAM88" s="24"/>
      <c r="DAN88" s="24"/>
      <c r="DAO88" s="24"/>
      <c r="DAP88" s="24"/>
      <c r="DAQ88" s="24"/>
      <c r="DAR88" s="24"/>
      <c r="DAS88" s="24"/>
      <c r="DAT88" s="24"/>
      <c r="DAU88" s="24"/>
      <c r="DAV88" s="24"/>
      <c r="DAW88" s="24"/>
      <c r="DAX88" s="24"/>
      <c r="DAY88" s="24"/>
      <c r="DAZ88" s="24"/>
      <c r="DBA88" s="24"/>
      <c r="DBB88" s="24"/>
      <c r="DBC88" s="24"/>
      <c r="DBD88" s="24"/>
      <c r="DBE88" s="24"/>
      <c r="DBF88" s="24"/>
      <c r="DBG88" s="24"/>
      <c r="DBH88" s="24"/>
      <c r="DBI88" s="24"/>
      <c r="DBJ88" s="24"/>
      <c r="DBK88" s="24"/>
      <c r="DBL88" s="24"/>
      <c r="DBM88" s="24"/>
      <c r="DBN88" s="24"/>
      <c r="DBO88" s="24"/>
      <c r="DBP88" s="24"/>
      <c r="DBQ88" s="24"/>
      <c r="DBR88" s="24"/>
      <c r="DBS88" s="24"/>
      <c r="DBT88" s="24"/>
      <c r="DBU88" s="24"/>
      <c r="DBV88" s="24"/>
      <c r="DBW88" s="24"/>
      <c r="DBX88" s="24"/>
      <c r="DBY88" s="24"/>
      <c r="DBZ88" s="24"/>
      <c r="DCA88" s="24"/>
      <c r="DCB88" s="24"/>
      <c r="DCC88" s="24"/>
      <c r="DCD88" s="24"/>
      <c r="DCE88" s="24"/>
      <c r="DCF88" s="24"/>
      <c r="DCG88" s="24"/>
      <c r="DCH88" s="24"/>
      <c r="DCI88" s="24"/>
      <c r="DCJ88" s="24"/>
      <c r="DCK88" s="24"/>
      <c r="DCL88" s="24"/>
      <c r="DCM88" s="24"/>
      <c r="DCN88" s="24"/>
      <c r="DCO88" s="24"/>
      <c r="DCP88" s="24"/>
      <c r="DCQ88" s="24"/>
      <c r="DCR88" s="24"/>
      <c r="DCS88" s="24"/>
      <c r="DCT88" s="24"/>
      <c r="DCU88" s="24"/>
      <c r="DCV88" s="24"/>
      <c r="DCW88" s="24"/>
      <c r="DCX88" s="24"/>
      <c r="DCY88" s="24"/>
      <c r="DCZ88" s="24"/>
      <c r="DDA88" s="24"/>
      <c r="DDB88" s="24"/>
      <c r="DDC88" s="24"/>
      <c r="DDD88" s="24"/>
      <c r="DDE88" s="24"/>
      <c r="DDF88" s="24"/>
      <c r="DDG88" s="24"/>
      <c r="DDH88" s="24"/>
      <c r="DDI88" s="24"/>
      <c r="DDJ88" s="24"/>
      <c r="DDK88" s="24"/>
      <c r="DDL88" s="24"/>
      <c r="DDM88" s="24"/>
      <c r="DDN88" s="24"/>
      <c r="DDO88" s="24"/>
      <c r="DDP88" s="24"/>
      <c r="DDQ88" s="24"/>
      <c r="DDR88" s="24"/>
      <c r="DDS88" s="24"/>
      <c r="DDT88" s="24"/>
      <c r="DDU88" s="24"/>
      <c r="DDV88" s="24"/>
      <c r="DDW88" s="24"/>
      <c r="DDX88" s="24"/>
      <c r="DDY88" s="24"/>
      <c r="DDZ88" s="24"/>
      <c r="DEA88" s="24"/>
      <c r="DEB88" s="24"/>
      <c r="DEC88" s="24"/>
      <c r="DED88" s="24"/>
      <c r="DEE88" s="24"/>
      <c r="DEF88" s="24"/>
      <c r="DEG88" s="24"/>
      <c r="DEH88" s="24"/>
      <c r="DEI88" s="24"/>
      <c r="DEJ88" s="24"/>
      <c r="DEK88" s="24"/>
      <c r="DEL88" s="24"/>
      <c r="DEM88" s="24"/>
      <c r="DEN88" s="24"/>
      <c r="DEO88" s="24"/>
      <c r="DEP88" s="24"/>
      <c r="DEQ88" s="24"/>
      <c r="DER88" s="24"/>
      <c r="DES88" s="24"/>
      <c r="DET88" s="24"/>
      <c r="DEU88" s="24"/>
      <c r="DEV88" s="24"/>
      <c r="DEW88" s="24"/>
      <c r="DEX88" s="24"/>
      <c r="DEY88" s="24"/>
      <c r="DEZ88" s="24"/>
      <c r="DFA88" s="24"/>
      <c r="DFB88" s="24"/>
      <c r="DFC88" s="24"/>
      <c r="DFD88" s="24"/>
      <c r="DFE88" s="24"/>
      <c r="DFF88" s="24"/>
      <c r="DFG88" s="24"/>
      <c r="DFH88" s="24"/>
      <c r="DFI88" s="24"/>
      <c r="DFJ88" s="24"/>
      <c r="DFK88" s="24"/>
      <c r="DFL88" s="24"/>
      <c r="DFM88" s="24"/>
      <c r="DFN88" s="24"/>
      <c r="DFO88" s="24"/>
      <c r="DFP88" s="24"/>
      <c r="DFQ88" s="24"/>
      <c r="DFR88" s="24"/>
      <c r="DFS88" s="24"/>
      <c r="DFT88" s="24"/>
      <c r="DFU88" s="24"/>
      <c r="DFV88" s="24"/>
      <c r="DFW88" s="24"/>
      <c r="DFX88" s="24"/>
      <c r="DFY88" s="24"/>
      <c r="DFZ88" s="24"/>
      <c r="DGA88" s="24"/>
      <c r="DGB88" s="24"/>
      <c r="DGC88" s="24"/>
      <c r="DGD88" s="24"/>
      <c r="DGE88" s="24"/>
      <c r="DGF88" s="24"/>
      <c r="DGG88" s="24"/>
      <c r="DGH88" s="24"/>
      <c r="DGI88" s="24"/>
      <c r="DGJ88" s="24"/>
      <c r="DGK88" s="24"/>
      <c r="DGL88" s="24"/>
      <c r="DGM88" s="24"/>
      <c r="DGN88" s="24"/>
      <c r="DGO88" s="24"/>
      <c r="DGP88" s="24"/>
      <c r="DGQ88" s="24"/>
      <c r="DGR88" s="24"/>
      <c r="DGS88" s="24"/>
      <c r="DGT88" s="24"/>
      <c r="DGU88" s="24"/>
      <c r="DGV88" s="24"/>
      <c r="DGW88" s="24"/>
      <c r="DGX88" s="24"/>
      <c r="DGY88" s="24"/>
      <c r="DGZ88" s="24"/>
      <c r="DHA88" s="24"/>
      <c r="DHB88" s="24"/>
      <c r="DHC88" s="24"/>
      <c r="DHD88" s="24"/>
      <c r="DHE88" s="24"/>
      <c r="DHF88" s="24"/>
      <c r="DHG88" s="24"/>
      <c r="DHH88" s="24"/>
      <c r="DHI88" s="24"/>
      <c r="DHJ88" s="24"/>
      <c r="DHK88" s="24"/>
      <c r="DHL88" s="24"/>
      <c r="DHM88" s="24"/>
      <c r="DHN88" s="24"/>
      <c r="DHO88" s="24"/>
      <c r="DHP88" s="24"/>
      <c r="DHQ88" s="24"/>
      <c r="DHR88" s="24"/>
      <c r="DHS88" s="24"/>
      <c r="DHT88" s="24"/>
      <c r="DHU88" s="24"/>
      <c r="DHV88" s="24"/>
      <c r="DHW88" s="24"/>
      <c r="DHX88" s="24"/>
      <c r="DHY88" s="24"/>
      <c r="DHZ88" s="24"/>
      <c r="DIA88" s="24"/>
      <c r="DIB88" s="24"/>
      <c r="DIC88" s="24"/>
      <c r="DID88" s="24"/>
      <c r="DIE88" s="24"/>
      <c r="DIF88" s="24"/>
      <c r="DIG88" s="24"/>
      <c r="DIH88" s="24"/>
      <c r="DII88" s="24"/>
      <c r="DIJ88" s="24"/>
      <c r="DIK88" s="24"/>
      <c r="DIL88" s="24"/>
      <c r="DIM88" s="24"/>
      <c r="DIN88" s="24"/>
      <c r="DIO88" s="24"/>
      <c r="DIP88" s="24"/>
      <c r="DIQ88" s="24"/>
      <c r="DIR88" s="24"/>
      <c r="DIS88" s="24"/>
      <c r="DIT88" s="24"/>
      <c r="DIU88" s="24"/>
      <c r="DIV88" s="24"/>
      <c r="DIW88" s="24"/>
      <c r="DIX88" s="24"/>
      <c r="DIY88" s="24"/>
      <c r="DIZ88" s="24"/>
      <c r="DJA88" s="24"/>
      <c r="DJB88" s="24"/>
      <c r="DJC88" s="24"/>
      <c r="DJD88" s="24"/>
      <c r="DJE88" s="24"/>
      <c r="DJF88" s="24"/>
      <c r="DJG88" s="24"/>
      <c r="DJH88" s="24"/>
      <c r="DJI88" s="24"/>
      <c r="DJJ88" s="24"/>
      <c r="DJK88" s="24"/>
      <c r="DJL88" s="24"/>
      <c r="DJM88" s="24"/>
      <c r="DJN88" s="24"/>
      <c r="DJO88" s="24"/>
      <c r="DJP88" s="24"/>
      <c r="DJQ88" s="24"/>
      <c r="DJR88" s="24"/>
      <c r="DJS88" s="24"/>
      <c r="DJT88" s="24"/>
      <c r="DJU88" s="24"/>
      <c r="DJV88" s="24"/>
      <c r="DJW88" s="24"/>
      <c r="DJX88" s="24"/>
      <c r="DJY88" s="24"/>
      <c r="DJZ88" s="24"/>
      <c r="DKA88" s="24"/>
      <c r="DKB88" s="24"/>
      <c r="DKC88" s="24"/>
      <c r="DKD88" s="24"/>
      <c r="DKE88" s="24"/>
      <c r="DKF88" s="24"/>
      <c r="DKG88" s="24"/>
      <c r="DKH88" s="24"/>
      <c r="DKI88" s="24"/>
      <c r="DKJ88" s="24"/>
      <c r="DKK88" s="24"/>
      <c r="DKL88" s="24"/>
      <c r="DKM88" s="24"/>
      <c r="DKN88" s="24"/>
      <c r="DKO88" s="24"/>
      <c r="DKP88" s="24"/>
      <c r="DKQ88" s="24"/>
      <c r="DKR88" s="24"/>
      <c r="DKS88" s="24"/>
      <c r="DKT88" s="24"/>
      <c r="DKU88" s="24"/>
      <c r="DKV88" s="24"/>
      <c r="DKW88" s="24"/>
      <c r="DKX88" s="24"/>
      <c r="DKY88" s="24"/>
      <c r="DKZ88" s="24"/>
      <c r="DLA88" s="24"/>
      <c r="DLB88" s="24"/>
      <c r="DLC88" s="24"/>
      <c r="DLD88" s="24"/>
      <c r="DLE88" s="24"/>
      <c r="DLF88" s="24"/>
      <c r="DLG88" s="24"/>
      <c r="DLH88" s="24"/>
      <c r="DLI88" s="24"/>
      <c r="DLJ88" s="24"/>
      <c r="DLK88" s="24"/>
      <c r="DLL88" s="24"/>
      <c r="DLM88" s="24"/>
      <c r="DLN88" s="24"/>
      <c r="DLO88" s="24"/>
      <c r="DLP88" s="24"/>
      <c r="DLQ88" s="24"/>
      <c r="DLR88" s="24"/>
      <c r="DLS88" s="24"/>
      <c r="DLT88" s="24"/>
      <c r="DLU88" s="24"/>
      <c r="DLV88" s="24"/>
      <c r="DLW88" s="24"/>
      <c r="DLX88" s="24"/>
      <c r="DLY88" s="24"/>
      <c r="DLZ88" s="24"/>
      <c r="DMA88" s="24"/>
      <c r="DMB88" s="24"/>
      <c r="DMC88" s="24"/>
      <c r="DMD88" s="24"/>
      <c r="DME88" s="24"/>
      <c r="DMF88" s="24"/>
      <c r="DMG88" s="24"/>
      <c r="DMH88" s="24"/>
      <c r="DMI88" s="24"/>
      <c r="DMJ88" s="24"/>
      <c r="DMK88" s="24"/>
      <c r="DML88" s="24"/>
      <c r="DMM88" s="24"/>
      <c r="DMN88" s="24"/>
      <c r="DMO88" s="24"/>
      <c r="DMP88" s="24"/>
      <c r="DMQ88" s="24"/>
      <c r="DMR88" s="24"/>
      <c r="DMS88" s="24"/>
      <c r="DMT88" s="24"/>
      <c r="DMU88" s="24"/>
      <c r="DMV88" s="24"/>
      <c r="DMW88" s="24"/>
      <c r="DMX88" s="24"/>
      <c r="DMY88" s="24"/>
      <c r="DMZ88" s="24"/>
      <c r="DNA88" s="24"/>
      <c r="DNB88" s="24"/>
      <c r="DNC88" s="24"/>
      <c r="DND88" s="24"/>
      <c r="DNE88" s="24"/>
      <c r="DNF88" s="24"/>
      <c r="DNG88" s="24"/>
      <c r="DNH88" s="24"/>
      <c r="DNI88" s="24"/>
      <c r="DNJ88" s="24"/>
      <c r="DNK88" s="24"/>
      <c r="DNL88" s="24"/>
      <c r="DNM88" s="24"/>
      <c r="DNN88" s="24"/>
      <c r="DNO88" s="24"/>
      <c r="DNP88" s="24"/>
      <c r="DNQ88" s="24"/>
      <c r="DNR88" s="24"/>
      <c r="DNS88" s="24"/>
      <c r="DNT88" s="24"/>
      <c r="DNU88" s="24"/>
      <c r="DNV88" s="24"/>
      <c r="DNW88" s="24"/>
      <c r="DNX88" s="24"/>
      <c r="DNY88" s="24"/>
      <c r="DNZ88" s="24"/>
      <c r="DOA88" s="24"/>
      <c r="DOB88" s="24"/>
      <c r="DOC88" s="24"/>
      <c r="DOD88" s="24"/>
      <c r="DOE88" s="24"/>
      <c r="DOF88" s="24"/>
      <c r="DOG88" s="24"/>
      <c r="DOH88" s="24"/>
      <c r="DOI88" s="24"/>
      <c r="DOJ88" s="24"/>
      <c r="DOK88" s="24"/>
      <c r="DOL88" s="24"/>
      <c r="DOM88" s="24"/>
      <c r="DON88" s="24"/>
      <c r="DOO88" s="24"/>
      <c r="DOP88" s="24"/>
      <c r="DOQ88" s="24"/>
      <c r="DOR88" s="24"/>
      <c r="DOS88" s="24"/>
      <c r="DOT88" s="24"/>
      <c r="DOU88" s="24"/>
      <c r="DOV88" s="24"/>
      <c r="DOW88" s="24"/>
      <c r="DOX88" s="24"/>
      <c r="DOY88" s="24"/>
      <c r="DOZ88" s="24"/>
      <c r="DPA88" s="24"/>
      <c r="DPB88" s="24"/>
      <c r="DPC88" s="24"/>
      <c r="DPD88" s="24"/>
      <c r="DPE88" s="24"/>
      <c r="DPF88" s="24"/>
      <c r="DPG88" s="24"/>
      <c r="DPH88" s="24"/>
      <c r="DPI88" s="24"/>
      <c r="DPJ88" s="24"/>
      <c r="DPK88" s="24"/>
      <c r="DPL88" s="24"/>
      <c r="DPM88" s="24"/>
      <c r="DPN88" s="24"/>
      <c r="DPO88" s="24"/>
      <c r="DPP88" s="24"/>
      <c r="DPQ88" s="24"/>
      <c r="DPR88" s="24"/>
      <c r="DPS88" s="24"/>
      <c r="DPT88" s="24"/>
      <c r="DPU88" s="24"/>
      <c r="DPV88" s="24"/>
      <c r="DPW88" s="24"/>
      <c r="DPX88" s="24"/>
      <c r="DPY88" s="24"/>
      <c r="DPZ88" s="24"/>
      <c r="DQA88" s="24"/>
      <c r="DQB88" s="24"/>
      <c r="DQC88" s="24"/>
      <c r="DQD88" s="24"/>
      <c r="DQE88" s="24"/>
      <c r="DQF88" s="24"/>
      <c r="DQG88" s="24"/>
      <c r="DQH88" s="24"/>
      <c r="DQI88" s="24"/>
      <c r="DQJ88" s="24"/>
      <c r="DQK88" s="24"/>
      <c r="DQL88" s="24"/>
      <c r="DQM88" s="24"/>
      <c r="DQN88" s="24"/>
      <c r="DQO88" s="24"/>
      <c r="DQP88" s="24"/>
      <c r="DQQ88" s="24"/>
      <c r="DQR88" s="24"/>
      <c r="DQS88" s="24"/>
      <c r="DQT88" s="24"/>
      <c r="DQU88" s="24"/>
      <c r="DQV88" s="24"/>
      <c r="DQW88" s="24"/>
      <c r="DQX88" s="24"/>
      <c r="DQY88" s="24"/>
      <c r="DQZ88" s="24"/>
      <c r="DRA88" s="24"/>
      <c r="DRB88" s="24"/>
      <c r="DRC88" s="24"/>
      <c r="DRD88" s="24"/>
      <c r="DRE88" s="24"/>
      <c r="DRF88" s="24"/>
      <c r="DRG88" s="24"/>
      <c r="DRH88" s="24"/>
      <c r="DRI88" s="24"/>
      <c r="DRJ88" s="24"/>
      <c r="DRK88" s="24"/>
      <c r="DRL88" s="24"/>
      <c r="DRM88" s="24"/>
      <c r="DRN88" s="24"/>
      <c r="DRO88" s="24"/>
      <c r="DRP88" s="24"/>
      <c r="DRQ88" s="24"/>
      <c r="DRR88" s="24"/>
      <c r="DRS88" s="24"/>
      <c r="DRT88" s="24"/>
      <c r="DRU88" s="24"/>
      <c r="DRV88" s="24"/>
      <c r="DRW88" s="24"/>
      <c r="DRX88" s="24"/>
      <c r="DRY88" s="24"/>
      <c r="DRZ88" s="24"/>
      <c r="DSA88" s="24"/>
      <c r="DSB88" s="24"/>
      <c r="DSC88" s="24"/>
      <c r="DSD88" s="24"/>
      <c r="DSE88" s="24"/>
      <c r="DSF88" s="24"/>
      <c r="DSG88" s="24"/>
      <c r="DSH88" s="24"/>
      <c r="DSI88" s="24"/>
      <c r="DSJ88" s="24"/>
      <c r="DSK88" s="24"/>
      <c r="DSL88" s="24"/>
      <c r="DSM88" s="24"/>
      <c r="DSN88" s="24"/>
      <c r="DSO88" s="24"/>
      <c r="DSP88" s="24"/>
      <c r="DSQ88" s="24"/>
      <c r="DSR88" s="24"/>
      <c r="DSS88" s="24"/>
      <c r="DST88" s="24"/>
      <c r="DSU88" s="24"/>
      <c r="DSV88" s="24"/>
      <c r="DSW88" s="24"/>
      <c r="DSX88" s="24"/>
      <c r="DSY88" s="24"/>
      <c r="DSZ88" s="24"/>
      <c r="DTA88" s="24"/>
      <c r="DTB88" s="24"/>
      <c r="DTC88" s="24"/>
      <c r="DTD88" s="24"/>
      <c r="DTE88" s="24"/>
      <c r="DTF88" s="24"/>
      <c r="DTG88" s="24"/>
      <c r="DTH88" s="24"/>
      <c r="DTI88" s="24"/>
      <c r="DTJ88" s="24"/>
      <c r="DTK88" s="24"/>
      <c r="DTL88" s="24"/>
      <c r="DTM88" s="24"/>
      <c r="DTN88" s="24"/>
      <c r="DTO88" s="24"/>
      <c r="DTP88" s="24"/>
      <c r="DTQ88" s="24"/>
      <c r="DTR88" s="24"/>
      <c r="DTS88" s="24"/>
      <c r="DTT88" s="24"/>
      <c r="DTU88" s="24"/>
      <c r="DTV88" s="24"/>
      <c r="DTW88" s="24"/>
      <c r="DTX88" s="24"/>
      <c r="DTY88" s="24"/>
      <c r="DTZ88" s="24"/>
      <c r="DUA88" s="24"/>
      <c r="DUB88" s="24"/>
      <c r="DUC88" s="24"/>
      <c r="DUD88" s="24"/>
      <c r="DUE88" s="24"/>
      <c r="DUF88" s="24"/>
      <c r="DUG88" s="24"/>
      <c r="DUH88" s="24"/>
      <c r="DUI88" s="24"/>
      <c r="DUJ88" s="24"/>
      <c r="DUK88" s="24"/>
      <c r="DUL88" s="24"/>
      <c r="DUM88" s="24"/>
      <c r="DUN88" s="24"/>
      <c r="DUO88" s="24"/>
      <c r="DUP88" s="24"/>
      <c r="DUQ88" s="24"/>
      <c r="DUR88" s="24"/>
      <c r="DUS88" s="24"/>
      <c r="DUT88" s="24"/>
      <c r="DUU88" s="24"/>
      <c r="DUV88" s="24"/>
      <c r="DUW88" s="24"/>
      <c r="DUX88" s="24"/>
      <c r="DUY88" s="24"/>
      <c r="DUZ88" s="24"/>
      <c r="DVA88" s="24"/>
      <c r="DVB88" s="24"/>
      <c r="DVC88" s="24"/>
      <c r="DVD88" s="24"/>
      <c r="DVE88" s="24"/>
      <c r="DVF88" s="24"/>
      <c r="DVG88" s="24"/>
      <c r="DVH88" s="24"/>
      <c r="DVI88" s="24"/>
      <c r="DVJ88" s="24"/>
      <c r="DVK88" s="24"/>
      <c r="DVL88" s="24"/>
      <c r="DVM88" s="24"/>
      <c r="DVN88" s="24"/>
      <c r="DVO88" s="24"/>
      <c r="DVP88" s="24"/>
      <c r="DVQ88" s="24"/>
      <c r="DVR88" s="24"/>
      <c r="DVS88" s="24"/>
      <c r="DVT88" s="24"/>
      <c r="DVU88" s="24"/>
      <c r="DVV88" s="24"/>
      <c r="DVW88" s="24"/>
      <c r="DVX88" s="24"/>
      <c r="DVY88" s="24"/>
      <c r="DVZ88" s="24"/>
      <c r="DWA88" s="24"/>
      <c r="DWB88" s="24"/>
      <c r="DWC88" s="24"/>
      <c r="DWD88" s="24"/>
      <c r="DWE88" s="24"/>
      <c r="DWF88" s="24"/>
      <c r="DWG88" s="24"/>
      <c r="DWH88" s="24"/>
      <c r="DWI88" s="24"/>
      <c r="DWJ88" s="24"/>
      <c r="DWK88" s="24"/>
      <c r="DWL88" s="24"/>
      <c r="DWM88" s="24"/>
      <c r="DWN88" s="24"/>
      <c r="DWO88" s="24"/>
      <c r="DWP88" s="24"/>
      <c r="DWQ88" s="24"/>
      <c r="DWR88" s="24"/>
      <c r="DWS88" s="24"/>
      <c r="DWT88" s="24"/>
      <c r="DWU88" s="24"/>
      <c r="DWV88" s="24"/>
      <c r="DWW88" s="24"/>
      <c r="DWX88" s="24"/>
      <c r="DWY88" s="24"/>
      <c r="DWZ88" s="24"/>
      <c r="DXA88" s="24"/>
      <c r="DXB88" s="24"/>
      <c r="DXC88" s="24"/>
      <c r="DXD88" s="24"/>
      <c r="DXE88" s="24"/>
      <c r="DXF88" s="24"/>
      <c r="DXG88" s="24"/>
      <c r="DXH88" s="24"/>
      <c r="DXI88" s="24"/>
      <c r="DXJ88" s="24"/>
      <c r="DXK88" s="24"/>
      <c r="DXL88" s="24"/>
      <c r="DXM88" s="24"/>
      <c r="DXN88" s="24"/>
      <c r="DXO88" s="24"/>
      <c r="DXP88" s="24"/>
      <c r="DXQ88" s="24"/>
      <c r="DXR88" s="24"/>
      <c r="DXS88" s="24"/>
      <c r="DXT88" s="24"/>
      <c r="DXU88" s="24"/>
      <c r="DXV88" s="24"/>
      <c r="DXW88" s="24"/>
      <c r="DXX88" s="24"/>
      <c r="DXY88" s="24"/>
      <c r="DXZ88" s="24"/>
      <c r="DYA88" s="24"/>
      <c r="DYB88" s="24"/>
      <c r="DYC88" s="24"/>
      <c r="DYD88" s="24"/>
      <c r="DYE88" s="24"/>
      <c r="DYF88" s="24"/>
      <c r="DYG88" s="24"/>
      <c r="DYH88" s="24"/>
      <c r="DYI88" s="24"/>
      <c r="DYJ88" s="24"/>
      <c r="DYK88" s="24"/>
      <c r="DYL88" s="24"/>
      <c r="DYM88" s="24"/>
      <c r="DYN88" s="24"/>
      <c r="DYO88" s="24"/>
      <c r="DYP88" s="24"/>
      <c r="DYQ88" s="24"/>
      <c r="DYR88" s="24"/>
      <c r="DYS88" s="24"/>
      <c r="DYT88" s="24"/>
      <c r="DYU88" s="24"/>
      <c r="DYV88" s="24"/>
      <c r="DYW88" s="24"/>
      <c r="DYX88" s="24"/>
      <c r="DYY88" s="24"/>
      <c r="DYZ88" s="24"/>
      <c r="DZA88" s="24"/>
      <c r="DZB88" s="24"/>
      <c r="DZC88" s="24"/>
      <c r="DZD88" s="24"/>
      <c r="DZE88" s="24"/>
      <c r="DZF88" s="24"/>
      <c r="DZG88" s="24"/>
      <c r="DZH88" s="24"/>
      <c r="DZI88" s="24"/>
      <c r="DZJ88" s="24"/>
      <c r="DZK88" s="24"/>
      <c r="DZL88" s="24"/>
      <c r="DZM88" s="24"/>
      <c r="DZN88" s="24"/>
      <c r="DZO88" s="24"/>
      <c r="DZP88" s="24"/>
      <c r="DZQ88" s="24"/>
      <c r="DZR88" s="24"/>
      <c r="DZS88" s="24"/>
      <c r="DZT88" s="24"/>
      <c r="DZU88" s="24"/>
      <c r="DZV88" s="24"/>
      <c r="DZW88" s="24"/>
      <c r="DZX88" s="24"/>
      <c r="DZY88" s="24"/>
      <c r="DZZ88" s="24"/>
      <c r="EAA88" s="24"/>
      <c r="EAB88" s="24"/>
      <c r="EAC88" s="24"/>
      <c r="EAD88" s="24"/>
      <c r="EAE88" s="24"/>
      <c r="EAF88" s="24"/>
      <c r="EAG88" s="24"/>
      <c r="EAH88" s="24"/>
      <c r="EAI88" s="24"/>
      <c r="EAJ88" s="24"/>
      <c r="EAK88" s="24"/>
      <c r="EAL88" s="24"/>
      <c r="EAM88" s="24"/>
      <c r="EAN88" s="24"/>
      <c r="EAO88" s="24"/>
      <c r="EAP88" s="24"/>
      <c r="EAQ88" s="24"/>
      <c r="EAR88" s="24"/>
      <c r="EAS88" s="24"/>
      <c r="EAT88" s="24"/>
      <c r="EAU88" s="24"/>
      <c r="EAV88" s="24"/>
      <c r="EAW88" s="24"/>
      <c r="EAX88" s="24"/>
      <c r="EAY88" s="24"/>
      <c r="EAZ88" s="24"/>
      <c r="EBA88" s="24"/>
      <c r="EBB88" s="24"/>
      <c r="EBC88" s="24"/>
      <c r="EBD88" s="24"/>
      <c r="EBE88" s="24"/>
      <c r="EBF88" s="24"/>
      <c r="EBG88" s="24"/>
      <c r="EBH88" s="24"/>
      <c r="EBI88" s="24"/>
      <c r="EBJ88" s="24"/>
      <c r="EBK88" s="24"/>
      <c r="EBL88" s="24"/>
      <c r="EBM88" s="24"/>
      <c r="EBN88" s="24"/>
      <c r="EBO88" s="24"/>
      <c r="EBP88" s="24"/>
      <c r="EBQ88" s="24"/>
      <c r="EBR88" s="24"/>
      <c r="EBS88" s="24"/>
      <c r="EBT88" s="24"/>
      <c r="EBU88" s="24"/>
      <c r="EBV88" s="24"/>
      <c r="EBW88" s="24"/>
      <c r="EBX88" s="24"/>
      <c r="EBY88" s="24"/>
      <c r="EBZ88" s="24"/>
      <c r="ECA88" s="24"/>
      <c r="ECB88" s="24"/>
      <c r="ECC88" s="24"/>
      <c r="ECD88" s="24"/>
      <c r="ECE88" s="24"/>
      <c r="ECF88" s="24"/>
      <c r="ECG88" s="24"/>
      <c r="ECH88" s="24"/>
      <c r="ECI88" s="24"/>
      <c r="ECJ88" s="24"/>
      <c r="ECK88" s="24"/>
      <c r="ECL88" s="24"/>
      <c r="ECM88" s="24"/>
      <c r="ECN88" s="24"/>
      <c r="ECO88" s="24"/>
      <c r="ECP88" s="24"/>
      <c r="ECQ88" s="24"/>
      <c r="ECR88" s="24"/>
      <c r="ECS88" s="24"/>
      <c r="ECT88" s="24"/>
      <c r="ECU88" s="24"/>
      <c r="ECV88" s="24"/>
      <c r="ECW88" s="24"/>
      <c r="ECX88" s="24"/>
      <c r="ECY88" s="24"/>
      <c r="ECZ88" s="24"/>
      <c r="EDA88" s="24"/>
      <c r="EDB88" s="24"/>
      <c r="EDC88" s="24"/>
      <c r="EDD88" s="24"/>
      <c r="EDE88" s="24"/>
      <c r="EDF88" s="24"/>
      <c r="EDG88" s="24"/>
      <c r="EDH88" s="24"/>
      <c r="EDI88" s="24"/>
      <c r="EDJ88" s="24"/>
      <c r="EDK88" s="24"/>
      <c r="EDL88" s="24"/>
      <c r="EDM88" s="24"/>
      <c r="EDN88" s="24"/>
      <c r="EDO88" s="24"/>
      <c r="EDP88" s="24"/>
      <c r="EDQ88" s="24"/>
      <c r="EDR88" s="24"/>
      <c r="EDS88" s="24"/>
      <c r="EDT88" s="24"/>
      <c r="EDU88" s="24"/>
      <c r="EDV88" s="24"/>
      <c r="EDW88" s="24"/>
      <c r="EDX88" s="24"/>
      <c r="EDY88" s="24"/>
      <c r="EDZ88" s="24"/>
      <c r="EEA88" s="24"/>
      <c r="EEB88" s="24"/>
      <c r="EEC88" s="24"/>
      <c r="EED88" s="24"/>
      <c r="EEE88" s="24"/>
      <c r="EEF88" s="24"/>
      <c r="EEG88" s="24"/>
      <c r="EEH88" s="24"/>
      <c r="EEI88" s="24"/>
      <c r="EEJ88" s="24"/>
      <c r="EEK88" s="24"/>
      <c r="EEL88" s="24"/>
      <c r="EEM88" s="24"/>
      <c r="EEN88" s="24"/>
      <c r="EEO88" s="24"/>
      <c r="EEP88" s="24"/>
      <c r="EEQ88" s="24"/>
      <c r="EER88" s="24"/>
      <c r="EES88" s="24"/>
      <c r="EET88" s="24"/>
      <c r="EEU88" s="24"/>
      <c r="EEV88" s="24"/>
      <c r="EEW88" s="24"/>
      <c r="EEX88" s="24"/>
      <c r="EEY88" s="24"/>
      <c r="EEZ88" s="24"/>
      <c r="EFA88" s="24"/>
      <c r="EFB88" s="24"/>
      <c r="EFC88" s="24"/>
      <c r="EFD88" s="24"/>
      <c r="EFE88" s="24"/>
      <c r="EFF88" s="24"/>
    </row>
    <row r="89" spans="2:3542" ht="51.6" customHeight="1" x14ac:dyDescent="0.3">
      <c r="B89" s="533" t="s">
        <v>133</v>
      </c>
      <c r="C89" s="578" t="s">
        <v>245</v>
      </c>
      <c r="D89" s="579"/>
      <c r="E89" s="578" t="s">
        <v>243</v>
      </c>
      <c r="F89" s="579"/>
      <c r="G89" s="48" t="s">
        <v>256</v>
      </c>
    </row>
    <row r="90" spans="2:3542" x14ac:dyDescent="0.3">
      <c r="B90" s="547" t="s">
        <v>257</v>
      </c>
      <c r="C90" s="629">
        <v>6791686.1903958013</v>
      </c>
      <c r="D90" s="630"/>
      <c r="E90" s="629">
        <v>8748526733.4699326</v>
      </c>
      <c r="F90" s="630"/>
      <c r="G90" s="548">
        <f t="shared" ref="G90" si="14">IFERROR(E90/C90,"-")</f>
        <v>1288.1229326881034</v>
      </c>
    </row>
    <row r="91" spans="2:3542" s="526" customFormat="1" ht="17.25" customHeight="1" x14ac:dyDescent="0.3">
      <c r="B91" s="611" t="s">
        <v>246</v>
      </c>
      <c r="C91" s="611"/>
      <c r="D91" s="611"/>
      <c r="E91" s="611"/>
      <c r="F91" s="611"/>
      <c r="G91" s="611"/>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c r="LX91" s="24"/>
      <c r="LY91" s="24"/>
      <c r="LZ91" s="24"/>
      <c r="MA91" s="24"/>
      <c r="MB91" s="24"/>
      <c r="MC91" s="24"/>
      <c r="MD91" s="24"/>
      <c r="ME91" s="24"/>
      <c r="MF91" s="24"/>
      <c r="MG91" s="24"/>
      <c r="MH91" s="24"/>
      <c r="MI91" s="24"/>
      <c r="MJ91" s="24"/>
      <c r="MK91" s="24"/>
      <c r="ML91" s="24"/>
      <c r="MM91" s="24"/>
      <c r="MN91" s="24"/>
      <c r="MO91" s="24"/>
      <c r="MP91" s="24"/>
      <c r="MQ91" s="24"/>
      <c r="MR91" s="24"/>
      <c r="MS91" s="24"/>
      <c r="MT91" s="24"/>
      <c r="MU91" s="24"/>
      <c r="MV91" s="24"/>
      <c r="MW91" s="24"/>
      <c r="MX91" s="24"/>
      <c r="MY91" s="24"/>
      <c r="MZ91" s="24"/>
      <c r="NA91" s="24"/>
      <c r="NB91" s="24"/>
      <c r="NC91" s="24"/>
      <c r="ND91" s="24"/>
      <c r="NE91" s="24"/>
      <c r="NF91" s="24"/>
      <c r="NG91" s="24"/>
      <c r="NH91" s="24"/>
      <c r="NI91" s="24"/>
      <c r="NJ91" s="24"/>
      <c r="NK91" s="24"/>
      <c r="NL91" s="24"/>
      <c r="NM91" s="24"/>
      <c r="NN91" s="24"/>
      <c r="NO91" s="24"/>
      <c r="NP91" s="24"/>
      <c r="NQ91" s="24"/>
      <c r="NR91" s="24"/>
      <c r="NS91" s="24"/>
      <c r="NT91" s="24"/>
      <c r="NU91" s="24"/>
      <c r="NV91" s="24"/>
      <c r="NW91" s="24"/>
      <c r="NX91" s="24"/>
      <c r="NY91" s="24"/>
      <c r="NZ91" s="24"/>
      <c r="OA91" s="24"/>
      <c r="OB91" s="24"/>
      <c r="OC91" s="24"/>
      <c r="OD91" s="24"/>
      <c r="OE91" s="24"/>
      <c r="OF91" s="24"/>
      <c r="OG91" s="24"/>
      <c r="OH91" s="24"/>
      <c r="OI91" s="24"/>
      <c r="OJ91" s="24"/>
      <c r="OK91" s="24"/>
      <c r="OL91" s="24"/>
      <c r="OM91" s="24"/>
      <c r="ON91" s="24"/>
      <c r="OO91" s="24"/>
      <c r="OP91" s="24"/>
      <c r="OQ91" s="24"/>
      <c r="OR91" s="24"/>
      <c r="OS91" s="24"/>
      <c r="OT91" s="24"/>
      <c r="OU91" s="24"/>
      <c r="OV91" s="24"/>
      <c r="OW91" s="24"/>
      <c r="OX91" s="24"/>
      <c r="OY91" s="24"/>
      <c r="OZ91" s="24"/>
      <c r="PA91" s="24"/>
      <c r="PB91" s="24"/>
      <c r="PC91" s="24"/>
      <c r="PD91" s="24"/>
      <c r="PE91" s="24"/>
      <c r="PF91" s="24"/>
      <c r="PG91" s="24"/>
      <c r="PH91" s="24"/>
      <c r="PI91" s="24"/>
      <c r="PJ91" s="24"/>
      <c r="PK91" s="24"/>
      <c r="PL91" s="24"/>
      <c r="PM91" s="24"/>
      <c r="PN91" s="24"/>
      <c r="PO91" s="24"/>
      <c r="PP91" s="24"/>
      <c r="PQ91" s="24"/>
      <c r="PR91" s="24"/>
      <c r="PS91" s="24"/>
      <c r="PT91" s="24"/>
      <c r="PU91" s="24"/>
      <c r="PV91" s="24"/>
      <c r="PW91" s="24"/>
      <c r="PX91" s="24"/>
      <c r="PY91" s="24"/>
      <c r="PZ91" s="24"/>
      <c r="QA91" s="24"/>
      <c r="QB91" s="24"/>
      <c r="QC91" s="24"/>
      <c r="QD91" s="24"/>
      <c r="QE91" s="24"/>
      <c r="QF91" s="24"/>
      <c r="QG91" s="24"/>
      <c r="QH91" s="24"/>
      <c r="QI91" s="24"/>
      <c r="QJ91" s="24"/>
      <c r="QK91" s="24"/>
      <c r="QL91" s="24"/>
      <c r="QM91" s="24"/>
      <c r="QN91" s="24"/>
      <c r="QO91" s="24"/>
      <c r="QP91" s="24"/>
      <c r="QQ91" s="24"/>
      <c r="QR91" s="24"/>
      <c r="QS91" s="24"/>
      <c r="QT91" s="24"/>
      <c r="QU91" s="24"/>
      <c r="QV91" s="24"/>
      <c r="QW91" s="24"/>
      <c r="QX91" s="24"/>
      <c r="QY91" s="24"/>
      <c r="QZ91" s="24"/>
      <c r="RA91" s="24"/>
      <c r="RB91" s="24"/>
      <c r="RC91" s="24"/>
      <c r="RD91" s="24"/>
      <c r="RE91" s="24"/>
      <c r="RF91" s="24"/>
      <c r="RG91" s="24"/>
      <c r="RH91" s="24"/>
      <c r="RI91" s="24"/>
      <c r="RJ91" s="24"/>
      <c r="RK91" s="24"/>
      <c r="RL91" s="24"/>
      <c r="RM91" s="24"/>
      <c r="RN91" s="24"/>
      <c r="RO91" s="24"/>
      <c r="RP91" s="24"/>
      <c r="RQ91" s="24"/>
      <c r="RR91" s="24"/>
      <c r="RS91" s="24"/>
      <c r="RT91" s="24"/>
      <c r="RU91" s="24"/>
      <c r="RV91" s="24"/>
      <c r="RW91" s="24"/>
      <c r="RX91" s="24"/>
      <c r="RY91" s="24"/>
      <c r="RZ91" s="24"/>
      <c r="SA91" s="24"/>
      <c r="SB91" s="24"/>
      <c r="SC91" s="24"/>
      <c r="SD91" s="24"/>
      <c r="SE91" s="24"/>
      <c r="SF91" s="24"/>
      <c r="SG91" s="24"/>
      <c r="SH91" s="24"/>
      <c r="SI91" s="24"/>
      <c r="SJ91" s="24"/>
      <c r="SK91" s="24"/>
      <c r="SL91" s="24"/>
      <c r="SM91" s="24"/>
      <c r="SN91" s="24"/>
      <c r="SO91" s="24"/>
      <c r="SP91" s="24"/>
      <c r="SQ91" s="24"/>
      <c r="SR91" s="24"/>
      <c r="SS91" s="24"/>
      <c r="ST91" s="24"/>
      <c r="SU91" s="24"/>
      <c r="SV91" s="24"/>
      <c r="SW91" s="24"/>
      <c r="SX91" s="24"/>
      <c r="SY91" s="24"/>
      <c r="SZ91" s="24"/>
      <c r="TA91" s="24"/>
      <c r="TB91" s="24"/>
      <c r="TC91" s="24"/>
      <c r="TD91" s="24"/>
      <c r="TE91" s="24"/>
      <c r="TF91" s="24"/>
      <c r="TG91" s="24"/>
      <c r="TH91" s="24"/>
      <c r="TI91" s="24"/>
      <c r="TJ91" s="24"/>
      <c r="TK91" s="24"/>
      <c r="TL91" s="24"/>
      <c r="TM91" s="24"/>
      <c r="TN91" s="24"/>
      <c r="TO91" s="24"/>
      <c r="TP91" s="24"/>
      <c r="TQ91" s="24"/>
      <c r="TR91" s="24"/>
      <c r="TS91" s="24"/>
      <c r="TT91" s="24"/>
      <c r="TU91" s="24"/>
      <c r="TV91" s="24"/>
      <c r="TW91" s="24"/>
      <c r="TX91" s="24"/>
      <c r="TY91" s="24"/>
      <c r="TZ91" s="24"/>
      <c r="UA91" s="24"/>
      <c r="UB91" s="24"/>
      <c r="UC91" s="24"/>
      <c r="UD91" s="24"/>
      <c r="UE91" s="24"/>
      <c r="UF91" s="24"/>
      <c r="UG91" s="24"/>
      <c r="UH91" s="24"/>
      <c r="UI91" s="24"/>
      <c r="UJ91" s="24"/>
      <c r="UK91" s="24"/>
      <c r="UL91" s="24"/>
      <c r="UM91" s="24"/>
      <c r="UN91" s="24"/>
      <c r="UO91" s="24"/>
      <c r="UP91" s="24"/>
      <c r="UQ91" s="24"/>
      <c r="UR91" s="24"/>
      <c r="US91" s="24"/>
      <c r="UT91" s="24"/>
      <c r="UU91" s="24"/>
      <c r="UV91" s="24"/>
      <c r="UW91" s="24"/>
      <c r="UX91" s="24"/>
      <c r="UY91" s="24"/>
      <c r="UZ91" s="24"/>
      <c r="VA91" s="24"/>
      <c r="VB91" s="24"/>
      <c r="VC91" s="24"/>
      <c r="VD91" s="24"/>
      <c r="VE91" s="24"/>
      <c r="VF91" s="24"/>
      <c r="VG91" s="24"/>
      <c r="VH91" s="24"/>
      <c r="VI91" s="24"/>
      <c r="VJ91" s="24"/>
      <c r="VK91" s="24"/>
      <c r="VL91" s="24"/>
      <c r="VM91" s="24"/>
      <c r="VN91" s="24"/>
      <c r="VO91" s="24"/>
      <c r="VP91" s="24"/>
      <c r="VQ91" s="24"/>
      <c r="VR91" s="24"/>
      <c r="VS91" s="24"/>
      <c r="VT91" s="24"/>
      <c r="VU91" s="24"/>
      <c r="VV91" s="24"/>
      <c r="VW91" s="24"/>
      <c r="VX91" s="24"/>
      <c r="VY91" s="24"/>
      <c r="VZ91" s="24"/>
      <c r="WA91" s="24"/>
      <c r="WB91" s="24"/>
      <c r="WC91" s="24"/>
      <c r="WD91" s="24"/>
      <c r="WE91" s="24"/>
      <c r="WF91" s="24"/>
      <c r="WG91" s="24"/>
      <c r="WH91" s="24"/>
      <c r="WI91" s="24"/>
      <c r="WJ91" s="24"/>
      <c r="WK91" s="24"/>
      <c r="WL91" s="24"/>
      <c r="WM91" s="24"/>
      <c r="WN91" s="24"/>
      <c r="WO91" s="24"/>
      <c r="WP91" s="24"/>
      <c r="WQ91" s="24"/>
      <c r="WR91" s="24"/>
      <c r="WS91" s="24"/>
      <c r="WT91" s="24"/>
      <c r="WU91" s="24"/>
      <c r="WV91" s="24"/>
      <c r="WW91" s="24"/>
      <c r="WX91" s="24"/>
      <c r="WY91" s="24"/>
      <c r="WZ91" s="24"/>
      <c r="XA91" s="24"/>
      <c r="XB91" s="24"/>
      <c r="XC91" s="24"/>
      <c r="XD91" s="24"/>
      <c r="XE91" s="24"/>
      <c r="XF91" s="24"/>
      <c r="XG91" s="24"/>
      <c r="XH91" s="24"/>
      <c r="XI91" s="24"/>
      <c r="XJ91" s="24"/>
      <c r="XK91" s="24"/>
      <c r="XL91" s="24"/>
      <c r="XM91" s="24"/>
      <c r="XN91" s="24"/>
      <c r="XO91" s="24"/>
      <c r="XP91" s="24"/>
      <c r="XQ91" s="24"/>
      <c r="XR91" s="24"/>
      <c r="XS91" s="24"/>
      <c r="XT91" s="24"/>
      <c r="XU91" s="24"/>
      <c r="XV91" s="24"/>
      <c r="XW91" s="24"/>
      <c r="XX91" s="24"/>
      <c r="XY91" s="24"/>
      <c r="XZ91" s="24"/>
      <c r="YA91" s="24"/>
      <c r="YB91" s="24"/>
      <c r="YC91" s="24"/>
      <c r="YD91" s="24"/>
      <c r="YE91" s="24"/>
      <c r="YF91" s="24"/>
      <c r="YG91" s="24"/>
      <c r="YH91" s="24"/>
      <c r="YI91" s="24"/>
      <c r="YJ91" s="24"/>
      <c r="YK91" s="24"/>
      <c r="YL91" s="24"/>
      <c r="YM91" s="24"/>
      <c r="YN91" s="24"/>
      <c r="YO91" s="24"/>
      <c r="YP91" s="24"/>
      <c r="YQ91" s="24"/>
      <c r="YR91" s="24"/>
      <c r="YS91" s="24"/>
      <c r="YT91" s="24"/>
      <c r="YU91" s="24"/>
      <c r="YV91" s="24"/>
      <c r="YW91" s="24"/>
      <c r="YX91" s="24"/>
      <c r="YY91" s="24"/>
      <c r="YZ91" s="24"/>
      <c r="ZA91" s="24"/>
      <c r="ZB91" s="24"/>
      <c r="ZC91" s="24"/>
      <c r="ZD91" s="24"/>
      <c r="ZE91" s="24"/>
      <c r="ZF91" s="24"/>
      <c r="ZG91" s="24"/>
      <c r="ZH91" s="24"/>
      <c r="ZI91" s="24"/>
      <c r="ZJ91" s="24"/>
      <c r="ZK91" s="24"/>
      <c r="ZL91" s="24"/>
      <c r="ZM91" s="24"/>
      <c r="ZN91" s="24"/>
      <c r="ZO91" s="24"/>
      <c r="ZP91" s="24"/>
      <c r="ZQ91" s="24"/>
      <c r="ZR91" s="24"/>
      <c r="ZS91" s="24"/>
      <c r="ZT91" s="24"/>
      <c r="ZU91" s="24"/>
      <c r="ZV91" s="24"/>
      <c r="ZW91" s="24"/>
      <c r="ZX91" s="24"/>
      <c r="ZY91" s="24"/>
      <c r="ZZ91" s="24"/>
      <c r="AAA91" s="24"/>
      <c r="AAB91" s="24"/>
      <c r="AAC91" s="24"/>
      <c r="AAD91" s="24"/>
      <c r="AAE91" s="24"/>
      <c r="AAF91" s="24"/>
      <c r="AAG91" s="24"/>
      <c r="AAH91" s="24"/>
      <c r="AAI91" s="24"/>
      <c r="AAJ91" s="24"/>
      <c r="AAK91" s="24"/>
      <c r="AAL91" s="24"/>
      <c r="AAM91" s="24"/>
      <c r="AAN91" s="24"/>
      <c r="AAO91" s="24"/>
      <c r="AAP91" s="24"/>
      <c r="AAQ91" s="24"/>
      <c r="AAR91" s="24"/>
      <c r="AAS91" s="24"/>
      <c r="AAT91" s="24"/>
      <c r="AAU91" s="24"/>
      <c r="AAV91" s="24"/>
      <c r="AAW91" s="24"/>
      <c r="AAX91" s="24"/>
      <c r="AAY91" s="24"/>
      <c r="AAZ91" s="24"/>
      <c r="ABA91" s="24"/>
      <c r="ABB91" s="24"/>
      <c r="ABC91" s="24"/>
      <c r="ABD91" s="24"/>
      <c r="ABE91" s="24"/>
      <c r="ABF91" s="24"/>
      <c r="ABG91" s="24"/>
      <c r="ABH91" s="24"/>
      <c r="ABI91" s="24"/>
      <c r="ABJ91" s="24"/>
      <c r="ABK91" s="24"/>
      <c r="ABL91" s="24"/>
      <c r="ABM91" s="24"/>
      <c r="ABN91" s="24"/>
      <c r="ABO91" s="24"/>
      <c r="ABP91" s="24"/>
      <c r="ABQ91" s="24"/>
      <c r="ABR91" s="24"/>
      <c r="ABS91" s="24"/>
      <c r="ABT91" s="24"/>
      <c r="ABU91" s="24"/>
      <c r="ABV91" s="24"/>
      <c r="ABW91" s="24"/>
      <c r="ABX91" s="24"/>
      <c r="ABY91" s="24"/>
      <c r="ABZ91" s="24"/>
      <c r="ACA91" s="24"/>
      <c r="ACB91" s="24"/>
      <c r="ACC91" s="24"/>
      <c r="ACD91" s="24"/>
      <c r="ACE91" s="24"/>
      <c r="ACF91" s="24"/>
      <c r="ACG91" s="24"/>
      <c r="ACH91" s="24"/>
      <c r="ACI91" s="24"/>
      <c r="ACJ91" s="24"/>
      <c r="ACK91" s="24"/>
      <c r="ACL91" s="24"/>
      <c r="ACM91" s="24"/>
      <c r="ACN91" s="24"/>
      <c r="ACO91" s="24"/>
      <c r="ACP91" s="24"/>
      <c r="ACQ91" s="24"/>
      <c r="ACR91" s="24"/>
      <c r="ACS91" s="24"/>
      <c r="ACT91" s="24"/>
      <c r="ACU91" s="24"/>
      <c r="ACV91" s="24"/>
      <c r="ACW91" s="24"/>
      <c r="ACX91" s="24"/>
      <c r="ACY91" s="24"/>
      <c r="ACZ91" s="24"/>
      <c r="ADA91" s="24"/>
      <c r="ADB91" s="24"/>
      <c r="ADC91" s="24"/>
      <c r="ADD91" s="24"/>
      <c r="ADE91" s="24"/>
      <c r="ADF91" s="24"/>
      <c r="ADG91" s="24"/>
      <c r="ADH91" s="24"/>
      <c r="ADI91" s="24"/>
      <c r="ADJ91" s="24"/>
      <c r="ADK91" s="24"/>
      <c r="ADL91" s="24"/>
      <c r="ADM91" s="24"/>
      <c r="ADN91" s="24"/>
      <c r="ADO91" s="24"/>
      <c r="ADP91" s="24"/>
      <c r="ADQ91" s="24"/>
      <c r="ADR91" s="24"/>
      <c r="ADS91" s="24"/>
      <c r="ADT91" s="24"/>
      <c r="ADU91" s="24"/>
      <c r="ADV91" s="24"/>
      <c r="ADW91" s="24"/>
      <c r="ADX91" s="24"/>
      <c r="ADY91" s="24"/>
      <c r="ADZ91" s="24"/>
      <c r="AEA91" s="24"/>
      <c r="AEB91" s="24"/>
      <c r="AEC91" s="24"/>
      <c r="AED91" s="24"/>
      <c r="AEE91" s="24"/>
      <c r="AEF91" s="24"/>
      <c r="AEG91" s="24"/>
      <c r="AEH91" s="24"/>
      <c r="AEI91" s="24"/>
      <c r="AEJ91" s="24"/>
      <c r="AEK91" s="24"/>
      <c r="AEL91" s="24"/>
      <c r="AEM91" s="24"/>
      <c r="AEN91" s="24"/>
      <c r="AEO91" s="24"/>
      <c r="AEP91" s="24"/>
      <c r="AEQ91" s="24"/>
      <c r="AER91" s="24"/>
      <c r="AES91" s="24"/>
      <c r="AET91" s="24"/>
      <c r="AEU91" s="24"/>
      <c r="AEV91" s="24"/>
      <c r="AEW91" s="24"/>
      <c r="AEX91" s="24"/>
      <c r="AEY91" s="24"/>
      <c r="AEZ91" s="24"/>
      <c r="AFA91" s="24"/>
      <c r="AFB91" s="24"/>
      <c r="AFC91" s="24"/>
      <c r="AFD91" s="24"/>
      <c r="AFE91" s="24"/>
      <c r="AFF91" s="24"/>
      <c r="AFG91" s="24"/>
      <c r="AFH91" s="24"/>
      <c r="AFI91" s="24"/>
      <c r="AFJ91" s="24"/>
      <c r="AFK91" s="24"/>
      <c r="AFL91" s="24"/>
      <c r="AFM91" s="24"/>
      <c r="AFN91" s="24"/>
      <c r="AFO91" s="24"/>
      <c r="AFP91" s="24"/>
      <c r="AFQ91" s="24"/>
      <c r="AFR91" s="24"/>
      <c r="AFS91" s="24"/>
      <c r="AFT91" s="24"/>
      <c r="AFU91" s="24"/>
      <c r="AFV91" s="24"/>
      <c r="AFW91" s="24"/>
      <c r="AFX91" s="24"/>
      <c r="AFY91" s="24"/>
      <c r="AFZ91" s="24"/>
      <c r="AGA91" s="24"/>
      <c r="AGB91" s="24"/>
      <c r="AGC91" s="24"/>
      <c r="AGD91" s="24"/>
      <c r="AGE91" s="24"/>
      <c r="AGF91" s="24"/>
      <c r="AGG91" s="24"/>
      <c r="AGH91" s="24"/>
      <c r="AGI91" s="24"/>
      <c r="AGJ91" s="24"/>
      <c r="AGK91" s="24"/>
      <c r="AGL91" s="24"/>
      <c r="AGM91" s="24"/>
      <c r="AGN91" s="24"/>
      <c r="AGO91" s="24"/>
      <c r="AGP91" s="24"/>
      <c r="AGQ91" s="24"/>
      <c r="AGR91" s="24"/>
      <c r="AGS91" s="24"/>
      <c r="AGT91" s="24"/>
      <c r="AGU91" s="24"/>
      <c r="AGV91" s="24"/>
      <c r="AGW91" s="24"/>
      <c r="AGX91" s="24"/>
      <c r="AGY91" s="24"/>
      <c r="AGZ91" s="24"/>
      <c r="AHA91" s="24"/>
      <c r="AHB91" s="24"/>
      <c r="AHC91" s="24"/>
      <c r="AHD91" s="24"/>
      <c r="AHE91" s="24"/>
      <c r="AHF91" s="24"/>
      <c r="AHG91" s="24"/>
      <c r="AHH91" s="24"/>
      <c r="AHI91" s="24"/>
      <c r="AHJ91" s="24"/>
      <c r="AHK91" s="24"/>
      <c r="AHL91" s="24"/>
      <c r="AHM91" s="24"/>
      <c r="AHN91" s="24"/>
      <c r="AHO91" s="24"/>
      <c r="AHP91" s="24"/>
      <c r="AHQ91" s="24"/>
      <c r="AHR91" s="24"/>
      <c r="AHS91" s="24"/>
      <c r="AHT91" s="24"/>
      <c r="AHU91" s="24"/>
      <c r="AHV91" s="24"/>
      <c r="AHW91" s="24"/>
      <c r="AHX91" s="24"/>
      <c r="AHY91" s="24"/>
      <c r="AHZ91" s="24"/>
      <c r="AIA91" s="24"/>
      <c r="AIB91" s="24"/>
      <c r="AIC91" s="24"/>
      <c r="AID91" s="24"/>
      <c r="AIE91" s="24"/>
      <c r="AIF91" s="24"/>
      <c r="AIG91" s="24"/>
      <c r="AIH91" s="24"/>
      <c r="AII91" s="24"/>
      <c r="AIJ91" s="24"/>
      <c r="AIK91" s="24"/>
      <c r="AIL91" s="24"/>
      <c r="AIM91" s="24"/>
      <c r="AIN91" s="24"/>
      <c r="AIO91" s="24"/>
      <c r="AIP91" s="24"/>
      <c r="AIQ91" s="24"/>
      <c r="AIR91" s="24"/>
      <c r="AIS91" s="24"/>
      <c r="AIT91" s="24"/>
      <c r="AIU91" s="24"/>
      <c r="AIV91" s="24"/>
      <c r="AIW91" s="24"/>
      <c r="AIX91" s="24"/>
      <c r="AIY91" s="24"/>
      <c r="AIZ91" s="24"/>
      <c r="AJA91" s="24"/>
      <c r="AJB91" s="24"/>
      <c r="AJC91" s="24"/>
      <c r="AJD91" s="24"/>
      <c r="AJE91" s="24"/>
      <c r="AJF91" s="24"/>
      <c r="AJG91" s="24"/>
      <c r="AJH91" s="24"/>
      <c r="AJI91" s="24"/>
      <c r="AJJ91" s="24"/>
      <c r="AJK91" s="24"/>
      <c r="AJL91" s="24"/>
      <c r="AJM91" s="24"/>
      <c r="AJN91" s="24"/>
      <c r="AJO91" s="24"/>
      <c r="AJP91" s="24"/>
      <c r="AJQ91" s="24"/>
      <c r="AJR91" s="24"/>
      <c r="AJS91" s="24"/>
      <c r="AJT91" s="24"/>
      <c r="AJU91" s="24"/>
      <c r="AJV91" s="24"/>
      <c r="AJW91" s="24"/>
      <c r="AJX91" s="24"/>
      <c r="AJY91" s="24"/>
      <c r="AJZ91" s="24"/>
      <c r="AKA91" s="24"/>
      <c r="AKB91" s="24"/>
      <c r="AKC91" s="24"/>
      <c r="AKD91" s="24"/>
      <c r="AKE91" s="24"/>
      <c r="AKF91" s="24"/>
      <c r="AKG91" s="24"/>
      <c r="AKH91" s="24"/>
      <c r="AKI91" s="24"/>
      <c r="AKJ91" s="24"/>
      <c r="AKK91" s="24"/>
      <c r="AKL91" s="24"/>
      <c r="AKM91" s="24"/>
      <c r="AKN91" s="24"/>
      <c r="AKO91" s="24"/>
      <c r="AKP91" s="24"/>
      <c r="AKQ91" s="24"/>
      <c r="AKR91" s="24"/>
      <c r="AKS91" s="24"/>
      <c r="AKT91" s="24"/>
      <c r="AKU91" s="24"/>
      <c r="AKV91" s="24"/>
      <c r="AKW91" s="24"/>
      <c r="AKX91" s="24"/>
      <c r="AKY91" s="24"/>
      <c r="AKZ91" s="24"/>
      <c r="ALA91" s="24"/>
      <c r="ALB91" s="24"/>
      <c r="ALC91" s="24"/>
      <c r="ALD91" s="24"/>
      <c r="ALE91" s="24"/>
      <c r="ALF91" s="24"/>
      <c r="ALG91" s="24"/>
      <c r="ALH91" s="24"/>
      <c r="ALI91" s="24"/>
      <c r="ALJ91" s="24"/>
      <c r="ALK91" s="24"/>
      <c r="ALL91" s="24"/>
      <c r="ALM91" s="24"/>
      <c r="ALN91" s="24"/>
      <c r="ALO91" s="24"/>
      <c r="ALP91" s="24"/>
      <c r="ALQ91" s="24"/>
      <c r="ALR91" s="24"/>
      <c r="ALS91" s="24"/>
      <c r="ALT91" s="24"/>
      <c r="ALU91" s="24"/>
      <c r="ALV91" s="24"/>
      <c r="ALW91" s="24"/>
      <c r="ALX91" s="24"/>
      <c r="ALY91" s="24"/>
      <c r="ALZ91" s="24"/>
      <c r="AMA91" s="24"/>
      <c r="AMB91" s="24"/>
      <c r="AMC91" s="24"/>
      <c r="AMD91" s="24"/>
      <c r="AME91" s="24"/>
      <c r="AMF91" s="24"/>
      <c r="AMG91" s="24"/>
      <c r="AMH91" s="24"/>
      <c r="AMI91" s="24"/>
      <c r="AMJ91" s="24"/>
      <c r="AMK91" s="24"/>
      <c r="AML91" s="24"/>
      <c r="AMM91" s="24"/>
      <c r="AMN91" s="24"/>
      <c r="AMO91" s="24"/>
      <c r="AMP91" s="24"/>
      <c r="AMQ91" s="24"/>
      <c r="AMR91" s="24"/>
      <c r="AMS91" s="24"/>
      <c r="AMT91" s="24"/>
      <c r="AMU91" s="24"/>
      <c r="AMV91" s="24"/>
      <c r="AMW91" s="24"/>
      <c r="AMX91" s="24"/>
      <c r="AMY91" s="24"/>
      <c r="AMZ91" s="24"/>
      <c r="ANA91" s="24"/>
      <c r="ANB91" s="24"/>
      <c r="ANC91" s="24"/>
      <c r="AND91" s="24"/>
      <c r="ANE91" s="24"/>
      <c r="ANF91" s="24"/>
      <c r="ANG91" s="24"/>
      <c r="ANH91" s="24"/>
      <c r="ANI91" s="24"/>
      <c r="ANJ91" s="24"/>
      <c r="ANK91" s="24"/>
      <c r="ANL91" s="24"/>
      <c r="ANM91" s="24"/>
      <c r="ANN91" s="24"/>
      <c r="ANO91" s="24"/>
      <c r="ANP91" s="24"/>
      <c r="ANQ91" s="24"/>
      <c r="ANR91" s="24"/>
      <c r="ANS91" s="24"/>
      <c r="ANT91" s="24"/>
      <c r="ANU91" s="24"/>
      <c r="ANV91" s="24"/>
      <c r="ANW91" s="24"/>
      <c r="ANX91" s="24"/>
      <c r="ANY91" s="24"/>
      <c r="ANZ91" s="24"/>
      <c r="AOA91" s="24"/>
      <c r="AOB91" s="24"/>
      <c r="AOC91" s="24"/>
      <c r="AOD91" s="24"/>
      <c r="AOE91" s="24"/>
      <c r="AOF91" s="24"/>
      <c r="AOG91" s="24"/>
      <c r="AOH91" s="24"/>
      <c r="AOI91" s="24"/>
      <c r="AOJ91" s="24"/>
      <c r="AOK91" s="24"/>
      <c r="AOL91" s="24"/>
      <c r="AOM91" s="24"/>
      <c r="AON91" s="24"/>
      <c r="AOO91" s="24"/>
      <c r="AOP91" s="24"/>
      <c r="AOQ91" s="24"/>
      <c r="AOR91" s="24"/>
      <c r="AOS91" s="24"/>
      <c r="AOT91" s="24"/>
      <c r="AOU91" s="24"/>
      <c r="AOV91" s="24"/>
      <c r="AOW91" s="24"/>
      <c r="AOX91" s="24"/>
      <c r="AOY91" s="24"/>
      <c r="AOZ91" s="24"/>
      <c r="APA91" s="24"/>
      <c r="APB91" s="24"/>
      <c r="APC91" s="24"/>
      <c r="APD91" s="24"/>
      <c r="APE91" s="24"/>
      <c r="APF91" s="24"/>
      <c r="APG91" s="24"/>
      <c r="APH91" s="24"/>
      <c r="API91" s="24"/>
      <c r="APJ91" s="24"/>
      <c r="APK91" s="24"/>
      <c r="APL91" s="24"/>
      <c r="APM91" s="24"/>
      <c r="APN91" s="24"/>
      <c r="APO91" s="24"/>
      <c r="APP91" s="24"/>
      <c r="APQ91" s="24"/>
      <c r="APR91" s="24"/>
      <c r="APS91" s="24"/>
      <c r="APT91" s="24"/>
      <c r="APU91" s="24"/>
      <c r="APV91" s="24"/>
      <c r="APW91" s="24"/>
      <c r="APX91" s="24"/>
      <c r="APY91" s="24"/>
      <c r="APZ91" s="24"/>
      <c r="AQA91" s="24"/>
      <c r="AQB91" s="24"/>
      <c r="AQC91" s="24"/>
      <c r="AQD91" s="24"/>
      <c r="AQE91" s="24"/>
      <c r="AQF91" s="24"/>
      <c r="AQG91" s="24"/>
      <c r="AQH91" s="24"/>
      <c r="AQI91" s="24"/>
      <c r="AQJ91" s="24"/>
      <c r="AQK91" s="24"/>
      <c r="AQL91" s="24"/>
      <c r="AQM91" s="24"/>
      <c r="AQN91" s="24"/>
      <c r="AQO91" s="24"/>
      <c r="AQP91" s="24"/>
      <c r="AQQ91" s="24"/>
      <c r="AQR91" s="24"/>
      <c r="AQS91" s="24"/>
      <c r="AQT91" s="24"/>
      <c r="AQU91" s="24"/>
      <c r="AQV91" s="24"/>
      <c r="AQW91" s="24"/>
      <c r="AQX91" s="24"/>
      <c r="AQY91" s="24"/>
      <c r="AQZ91" s="24"/>
      <c r="ARA91" s="24"/>
      <c r="ARB91" s="24"/>
      <c r="ARC91" s="24"/>
      <c r="ARD91" s="24"/>
      <c r="ARE91" s="24"/>
      <c r="ARF91" s="24"/>
      <c r="ARG91" s="24"/>
      <c r="ARH91" s="24"/>
      <c r="ARI91" s="24"/>
      <c r="ARJ91" s="24"/>
      <c r="ARK91" s="24"/>
      <c r="ARL91" s="24"/>
      <c r="ARM91" s="24"/>
      <c r="ARN91" s="24"/>
      <c r="ARO91" s="24"/>
      <c r="ARP91" s="24"/>
      <c r="ARQ91" s="24"/>
      <c r="ARR91" s="24"/>
      <c r="ARS91" s="24"/>
      <c r="ART91" s="24"/>
      <c r="ARU91" s="24"/>
      <c r="ARV91" s="24"/>
      <c r="ARW91" s="24"/>
      <c r="ARX91" s="24"/>
      <c r="ARY91" s="24"/>
      <c r="ARZ91" s="24"/>
      <c r="ASA91" s="24"/>
      <c r="ASB91" s="24"/>
      <c r="ASC91" s="24"/>
      <c r="ASD91" s="24"/>
      <c r="ASE91" s="24"/>
      <c r="ASF91" s="24"/>
      <c r="ASG91" s="24"/>
      <c r="ASH91" s="24"/>
      <c r="ASI91" s="24"/>
      <c r="ASJ91" s="24"/>
      <c r="ASK91" s="24"/>
      <c r="ASL91" s="24"/>
      <c r="ASM91" s="24"/>
      <c r="ASN91" s="24"/>
      <c r="ASO91" s="24"/>
      <c r="ASP91" s="24"/>
      <c r="ASQ91" s="24"/>
      <c r="ASR91" s="24"/>
      <c r="ASS91" s="24"/>
      <c r="AST91" s="24"/>
      <c r="ASU91" s="24"/>
      <c r="ASV91" s="24"/>
      <c r="ASW91" s="24"/>
      <c r="ASX91" s="24"/>
      <c r="ASY91" s="24"/>
      <c r="ASZ91" s="24"/>
      <c r="ATA91" s="24"/>
      <c r="ATB91" s="24"/>
      <c r="ATC91" s="24"/>
      <c r="ATD91" s="24"/>
      <c r="ATE91" s="24"/>
      <c r="ATF91" s="24"/>
      <c r="ATG91" s="24"/>
      <c r="ATH91" s="24"/>
      <c r="ATI91" s="24"/>
      <c r="ATJ91" s="24"/>
      <c r="ATK91" s="24"/>
      <c r="ATL91" s="24"/>
      <c r="ATM91" s="24"/>
      <c r="ATN91" s="24"/>
      <c r="ATO91" s="24"/>
      <c r="ATP91" s="24"/>
      <c r="ATQ91" s="24"/>
      <c r="ATR91" s="24"/>
      <c r="ATS91" s="24"/>
      <c r="ATT91" s="24"/>
      <c r="ATU91" s="24"/>
      <c r="ATV91" s="24"/>
      <c r="ATW91" s="24"/>
      <c r="ATX91" s="24"/>
      <c r="ATY91" s="24"/>
      <c r="ATZ91" s="24"/>
      <c r="AUA91" s="24"/>
      <c r="AUB91" s="24"/>
      <c r="AUC91" s="24"/>
      <c r="AUD91" s="24"/>
      <c r="AUE91" s="24"/>
      <c r="AUF91" s="24"/>
      <c r="AUG91" s="24"/>
      <c r="AUH91" s="24"/>
      <c r="AUI91" s="24"/>
      <c r="AUJ91" s="24"/>
      <c r="AUK91" s="24"/>
      <c r="AUL91" s="24"/>
      <c r="AUM91" s="24"/>
      <c r="AUN91" s="24"/>
      <c r="AUO91" s="24"/>
      <c r="AUP91" s="24"/>
      <c r="AUQ91" s="24"/>
      <c r="AUR91" s="24"/>
      <c r="AUS91" s="24"/>
      <c r="AUT91" s="24"/>
      <c r="AUU91" s="24"/>
      <c r="AUV91" s="24"/>
      <c r="AUW91" s="24"/>
      <c r="AUX91" s="24"/>
      <c r="AUY91" s="24"/>
      <c r="AUZ91" s="24"/>
      <c r="AVA91" s="24"/>
      <c r="AVB91" s="24"/>
      <c r="AVC91" s="24"/>
      <c r="AVD91" s="24"/>
      <c r="AVE91" s="24"/>
      <c r="AVF91" s="24"/>
      <c r="AVG91" s="24"/>
      <c r="AVH91" s="24"/>
      <c r="AVI91" s="24"/>
      <c r="AVJ91" s="24"/>
      <c r="AVK91" s="24"/>
      <c r="AVL91" s="24"/>
      <c r="AVM91" s="24"/>
      <c r="AVN91" s="24"/>
      <c r="AVO91" s="24"/>
      <c r="AVP91" s="24"/>
      <c r="AVQ91" s="24"/>
      <c r="AVR91" s="24"/>
      <c r="AVS91" s="24"/>
      <c r="AVT91" s="24"/>
      <c r="AVU91" s="24"/>
      <c r="AVV91" s="24"/>
      <c r="AVW91" s="24"/>
      <c r="AVX91" s="24"/>
      <c r="AVY91" s="24"/>
      <c r="AVZ91" s="24"/>
      <c r="AWA91" s="24"/>
      <c r="AWB91" s="24"/>
      <c r="AWC91" s="24"/>
      <c r="AWD91" s="24"/>
      <c r="AWE91" s="24"/>
      <c r="AWF91" s="24"/>
      <c r="AWG91" s="24"/>
      <c r="AWH91" s="24"/>
      <c r="AWI91" s="24"/>
      <c r="AWJ91" s="24"/>
      <c r="AWK91" s="24"/>
      <c r="AWL91" s="24"/>
      <c r="AWM91" s="24"/>
      <c r="AWN91" s="24"/>
      <c r="AWO91" s="24"/>
      <c r="AWP91" s="24"/>
      <c r="AWQ91" s="24"/>
      <c r="AWR91" s="24"/>
      <c r="AWS91" s="24"/>
      <c r="AWT91" s="24"/>
      <c r="AWU91" s="24"/>
      <c r="AWV91" s="24"/>
      <c r="AWW91" s="24"/>
      <c r="AWX91" s="24"/>
      <c r="AWY91" s="24"/>
      <c r="AWZ91" s="24"/>
      <c r="AXA91" s="24"/>
      <c r="AXB91" s="24"/>
      <c r="AXC91" s="24"/>
      <c r="AXD91" s="24"/>
      <c r="AXE91" s="24"/>
      <c r="AXF91" s="24"/>
      <c r="AXG91" s="24"/>
      <c r="AXH91" s="24"/>
      <c r="AXI91" s="24"/>
      <c r="AXJ91" s="24"/>
      <c r="AXK91" s="24"/>
      <c r="AXL91" s="24"/>
      <c r="AXM91" s="24"/>
      <c r="AXN91" s="24"/>
      <c r="AXO91" s="24"/>
      <c r="AXP91" s="24"/>
      <c r="AXQ91" s="24"/>
      <c r="AXR91" s="24"/>
      <c r="AXS91" s="24"/>
      <c r="AXT91" s="24"/>
      <c r="AXU91" s="24"/>
      <c r="AXV91" s="24"/>
      <c r="AXW91" s="24"/>
      <c r="AXX91" s="24"/>
      <c r="AXY91" s="24"/>
      <c r="AXZ91" s="24"/>
      <c r="AYA91" s="24"/>
      <c r="AYB91" s="24"/>
      <c r="AYC91" s="24"/>
      <c r="AYD91" s="24"/>
      <c r="AYE91" s="24"/>
      <c r="AYF91" s="24"/>
      <c r="AYG91" s="24"/>
      <c r="AYH91" s="24"/>
      <c r="AYI91" s="24"/>
      <c r="AYJ91" s="24"/>
      <c r="AYK91" s="24"/>
      <c r="AYL91" s="24"/>
      <c r="AYM91" s="24"/>
      <c r="AYN91" s="24"/>
      <c r="AYO91" s="24"/>
      <c r="AYP91" s="24"/>
      <c r="AYQ91" s="24"/>
      <c r="AYR91" s="24"/>
      <c r="AYS91" s="24"/>
      <c r="AYT91" s="24"/>
      <c r="AYU91" s="24"/>
      <c r="AYV91" s="24"/>
      <c r="AYW91" s="24"/>
      <c r="AYX91" s="24"/>
      <c r="AYY91" s="24"/>
      <c r="AYZ91" s="24"/>
      <c r="AZA91" s="24"/>
      <c r="AZB91" s="24"/>
      <c r="AZC91" s="24"/>
      <c r="AZD91" s="24"/>
      <c r="AZE91" s="24"/>
      <c r="AZF91" s="24"/>
      <c r="AZG91" s="24"/>
      <c r="AZH91" s="24"/>
      <c r="AZI91" s="24"/>
      <c r="AZJ91" s="24"/>
      <c r="AZK91" s="24"/>
      <c r="AZL91" s="24"/>
      <c r="AZM91" s="24"/>
      <c r="AZN91" s="24"/>
      <c r="AZO91" s="24"/>
      <c r="AZP91" s="24"/>
      <c r="AZQ91" s="24"/>
      <c r="AZR91" s="24"/>
      <c r="AZS91" s="24"/>
      <c r="AZT91" s="24"/>
      <c r="AZU91" s="24"/>
      <c r="AZV91" s="24"/>
      <c r="AZW91" s="24"/>
      <c r="AZX91" s="24"/>
      <c r="AZY91" s="24"/>
      <c r="AZZ91" s="24"/>
      <c r="BAA91" s="24"/>
      <c r="BAB91" s="24"/>
      <c r="BAC91" s="24"/>
      <c r="BAD91" s="24"/>
      <c r="BAE91" s="24"/>
      <c r="BAF91" s="24"/>
      <c r="BAG91" s="24"/>
      <c r="BAH91" s="24"/>
      <c r="BAI91" s="24"/>
      <c r="BAJ91" s="24"/>
      <c r="BAK91" s="24"/>
      <c r="BAL91" s="24"/>
      <c r="BAM91" s="24"/>
      <c r="BAN91" s="24"/>
      <c r="BAO91" s="24"/>
      <c r="BAP91" s="24"/>
      <c r="BAQ91" s="24"/>
      <c r="BAR91" s="24"/>
      <c r="BAS91" s="24"/>
      <c r="BAT91" s="24"/>
      <c r="BAU91" s="24"/>
      <c r="BAV91" s="24"/>
      <c r="BAW91" s="24"/>
      <c r="BAX91" s="24"/>
      <c r="BAY91" s="24"/>
      <c r="BAZ91" s="24"/>
      <c r="BBA91" s="24"/>
      <c r="BBB91" s="24"/>
      <c r="BBC91" s="24"/>
      <c r="BBD91" s="24"/>
      <c r="BBE91" s="24"/>
      <c r="BBF91" s="24"/>
      <c r="BBG91" s="24"/>
      <c r="BBH91" s="24"/>
      <c r="BBI91" s="24"/>
      <c r="BBJ91" s="24"/>
      <c r="BBK91" s="24"/>
      <c r="BBL91" s="24"/>
      <c r="BBM91" s="24"/>
      <c r="BBN91" s="24"/>
      <c r="BBO91" s="24"/>
      <c r="BBP91" s="24"/>
      <c r="BBQ91" s="24"/>
      <c r="BBR91" s="24"/>
      <c r="BBS91" s="24"/>
      <c r="BBT91" s="24"/>
      <c r="BBU91" s="24"/>
      <c r="BBV91" s="24"/>
      <c r="BBW91" s="24"/>
      <c r="BBX91" s="24"/>
      <c r="BBY91" s="24"/>
      <c r="BBZ91" s="24"/>
      <c r="BCA91" s="24"/>
      <c r="BCB91" s="24"/>
      <c r="BCC91" s="24"/>
      <c r="BCD91" s="24"/>
      <c r="BCE91" s="24"/>
      <c r="BCF91" s="24"/>
      <c r="BCG91" s="24"/>
      <c r="BCH91" s="24"/>
      <c r="BCI91" s="24"/>
      <c r="BCJ91" s="24"/>
      <c r="BCK91" s="24"/>
      <c r="BCL91" s="24"/>
      <c r="BCM91" s="24"/>
      <c r="BCN91" s="24"/>
      <c r="BCO91" s="24"/>
      <c r="BCP91" s="24"/>
      <c r="BCQ91" s="24"/>
      <c r="BCR91" s="24"/>
      <c r="BCS91" s="24"/>
      <c r="BCT91" s="24"/>
      <c r="BCU91" s="24"/>
      <c r="BCV91" s="24"/>
      <c r="BCW91" s="24"/>
      <c r="BCX91" s="24"/>
      <c r="BCY91" s="24"/>
      <c r="BCZ91" s="24"/>
      <c r="BDA91" s="24"/>
      <c r="BDB91" s="24"/>
      <c r="BDC91" s="24"/>
      <c r="BDD91" s="24"/>
      <c r="BDE91" s="24"/>
      <c r="BDF91" s="24"/>
      <c r="BDG91" s="24"/>
      <c r="BDH91" s="24"/>
      <c r="BDI91" s="24"/>
      <c r="BDJ91" s="24"/>
      <c r="BDK91" s="24"/>
      <c r="BDL91" s="24"/>
      <c r="BDM91" s="24"/>
      <c r="BDN91" s="24"/>
      <c r="BDO91" s="24"/>
      <c r="BDP91" s="24"/>
      <c r="BDQ91" s="24"/>
      <c r="BDR91" s="24"/>
      <c r="BDS91" s="24"/>
      <c r="BDT91" s="24"/>
      <c r="BDU91" s="24"/>
      <c r="BDV91" s="24"/>
      <c r="BDW91" s="24"/>
      <c r="BDX91" s="24"/>
      <c r="BDY91" s="24"/>
      <c r="BDZ91" s="24"/>
      <c r="BEA91" s="24"/>
      <c r="BEB91" s="24"/>
      <c r="BEC91" s="24"/>
      <c r="BED91" s="24"/>
      <c r="BEE91" s="24"/>
      <c r="BEF91" s="24"/>
      <c r="BEG91" s="24"/>
      <c r="BEH91" s="24"/>
      <c r="BEI91" s="24"/>
      <c r="BEJ91" s="24"/>
      <c r="BEK91" s="24"/>
      <c r="BEL91" s="24"/>
      <c r="BEM91" s="24"/>
      <c r="BEN91" s="24"/>
      <c r="BEO91" s="24"/>
      <c r="BEP91" s="24"/>
      <c r="BEQ91" s="24"/>
      <c r="BER91" s="24"/>
      <c r="BES91" s="24"/>
      <c r="BET91" s="24"/>
      <c r="BEU91" s="24"/>
      <c r="BEV91" s="24"/>
      <c r="BEW91" s="24"/>
      <c r="BEX91" s="24"/>
      <c r="BEY91" s="24"/>
      <c r="BEZ91" s="24"/>
      <c r="BFA91" s="24"/>
      <c r="BFB91" s="24"/>
      <c r="BFC91" s="24"/>
      <c r="BFD91" s="24"/>
      <c r="BFE91" s="24"/>
      <c r="BFF91" s="24"/>
      <c r="BFG91" s="24"/>
      <c r="BFH91" s="24"/>
      <c r="BFI91" s="24"/>
      <c r="BFJ91" s="24"/>
      <c r="BFK91" s="24"/>
      <c r="BFL91" s="24"/>
      <c r="BFM91" s="24"/>
      <c r="BFN91" s="24"/>
      <c r="BFO91" s="24"/>
      <c r="BFP91" s="24"/>
      <c r="BFQ91" s="24"/>
      <c r="BFR91" s="24"/>
      <c r="BFS91" s="24"/>
      <c r="BFT91" s="24"/>
      <c r="BFU91" s="24"/>
      <c r="BFV91" s="24"/>
      <c r="BFW91" s="24"/>
      <c r="BFX91" s="24"/>
      <c r="BFY91" s="24"/>
      <c r="BFZ91" s="24"/>
      <c r="BGA91" s="24"/>
      <c r="BGB91" s="24"/>
      <c r="BGC91" s="24"/>
      <c r="BGD91" s="24"/>
      <c r="BGE91" s="24"/>
      <c r="BGF91" s="24"/>
      <c r="BGG91" s="24"/>
      <c r="BGH91" s="24"/>
      <c r="BGI91" s="24"/>
      <c r="BGJ91" s="24"/>
      <c r="BGK91" s="24"/>
      <c r="BGL91" s="24"/>
      <c r="BGM91" s="24"/>
      <c r="BGN91" s="24"/>
      <c r="BGO91" s="24"/>
      <c r="BGP91" s="24"/>
      <c r="BGQ91" s="24"/>
      <c r="BGR91" s="24"/>
      <c r="BGS91" s="24"/>
      <c r="BGT91" s="24"/>
      <c r="BGU91" s="24"/>
      <c r="BGV91" s="24"/>
      <c r="BGW91" s="24"/>
      <c r="BGX91" s="24"/>
      <c r="BGY91" s="24"/>
      <c r="BGZ91" s="24"/>
      <c r="BHA91" s="24"/>
      <c r="BHB91" s="24"/>
      <c r="BHC91" s="24"/>
      <c r="BHD91" s="24"/>
      <c r="BHE91" s="24"/>
      <c r="BHF91" s="24"/>
      <c r="BHG91" s="24"/>
      <c r="BHH91" s="24"/>
      <c r="BHI91" s="24"/>
      <c r="BHJ91" s="24"/>
      <c r="BHK91" s="24"/>
      <c r="BHL91" s="24"/>
      <c r="BHM91" s="24"/>
      <c r="BHN91" s="24"/>
      <c r="BHO91" s="24"/>
      <c r="BHP91" s="24"/>
      <c r="BHQ91" s="24"/>
      <c r="BHR91" s="24"/>
      <c r="BHS91" s="24"/>
      <c r="BHT91" s="24"/>
      <c r="BHU91" s="24"/>
      <c r="BHV91" s="24"/>
      <c r="BHW91" s="24"/>
      <c r="BHX91" s="24"/>
      <c r="BHY91" s="24"/>
      <c r="BHZ91" s="24"/>
      <c r="BIA91" s="24"/>
      <c r="BIB91" s="24"/>
      <c r="BIC91" s="24"/>
      <c r="BID91" s="24"/>
      <c r="BIE91" s="24"/>
      <c r="BIF91" s="24"/>
      <c r="BIG91" s="24"/>
      <c r="BIH91" s="24"/>
      <c r="BII91" s="24"/>
      <c r="BIJ91" s="24"/>
      <c r="BIK91" s="24"/>
      <c r="BIL91" s="24"/>
      <c r="BIM91" s="24"/>
      <c r="BIN91" s="24"/>
      <c r="BIO91" s="24"/>
      <c r="BIP91" s="24"/>
      <c r="BIQ91" s="24"/>
      <c r="BIR91" s="24"/>
      <c r="BIS91" s="24"/>
      <c r="BIT91" s="24"/>
      <c r="BIU91" s="24"/>
      <c r="BIV91" s="24"/>
      <c r="BIW91" s="24"/>
      <c r="BIX91" s="24"/>
      <c r="BIY91" s="24"/>
      <c r="BIZ91" s="24"/>
      <c r="BJA91" s="24"/>
      <c r="BJB91" s="24"/>
      <c r="BJC91" s="24"/>
      <c r="BJD91" s="24"/>
      <c r="BJE91" s="24"/>
      <c r="BJF91" s="24"/>
      <c r="BJG91" s="24"/>
      <c r="BJH91" s="24"/>
      <c r="BJI91" s="24"/>
      <c r="BJJ91" s="24"/>
      <c r="BJK91" s="24"/>
      <c r="BJL91" s="24"/>
      <c r="BJM91" s="24"/>
      <c r="BJN91" s="24"/>
      <c r="BJO91" s="24"/>
      <c r="BJP91" s="24"/>
      <c r="BJQ91" s="24"/>
      <c r="BJR91" s="24"/>
      <c r="BJS91" s="24"/>
      <c r="BJT91" s="24"/>
      <c r="BJU91" s="24"/>
      <c r="BJV91" s="24"/>
      <c r="BJW91" s="24"/>
      <c r="BJX91" s="24"/>
      <c r="BJY91" s="24"/>
      <c r="BJZ91" s="24"/>
      <c r="BKA91" s="24"/>
      <c r="BKB91" s="24"/>
      <c r="BKC91" s="24"/>
      <c r="BKD91" s="24"/>
      <c r="BKE91" s="24"/>
      <c r="BKF91" s="24"/>
      <c r="BKG91" s="24"/>
      <c r="BKH91" s="24"/>
      <c r="BKI91" s="24"/>
      <c r="BKJ91" s="24"/>
      <c r="BKK91" s="24"/>
      <c r="BKL91" s="24"/>
      <c r="BKM91" s="24"/>
      <c r="BKN91" s="24"/>
      <c r="BKO91" s="24"/>
      <c r="BKP91" s="24"/>
      <c r="BKQ91" s="24"/>
      <c r="BKR91" s="24"/>
      <c r="BKS91" s="24"/>
      <c r="BKT91" s="24"/>
      <c r="BKU91" s="24"/>
      <c r="BKV91" s="24"/>
      <c r="BKW91" s="24"/>
      <c r="BKX91" s="24"/>
      <c r="BKY91" s="24"/>
      <c r="BKZ91" s="24"/>
      <c r="BLA91" s="24"/>
      <c r="BLB91" s="24"/>
      <c r="BLC91" s="24"/>
      <c r="BLD91" s="24"/>
      <c r="BLE91" s="24"/>
      <c r="BLF91" s="24"/>
      <c r="BLG91" s="24"/>
      <c r="BLH91" s="24"/>
      <c r="BLI91" s="24"/>
      <c r="BLJ91" s="24"/>
      <c r="BLK91" s="24"/>
      <c r="BLL91" s="24"/>
      <c r="BLM91" s="24"/>
      <c r="BLN91" s="24"/>
      <c r="BLO91" s="24"/>
      <c r="BLP91" s="24"/>
      <c r="BLQ91" s="24"/>
      <c r="BLR91" s="24"/>
      <c r="BLS91" s="24"/>
      <c r="BLT91" s="24"/>
      <c r="BLU91" s="24"/>
      <c r="BLV91" s="24"/>
      <c r="BLW91" s="24"/>
      <c r="BLX91" s="24"/>
      <c r="BLY91" s="24"/>
      <c r="BLZ91" s="24"/>
      <c r="BMA91" s="24"/>
      <c r="BMB91" s="24"/>
      <c r="BMC91" s="24"/>
      <c r="BMD91" s="24"/>
      <c r="BME91" s="24"/>
      <c r="BMF91" s="24"/>
      <c r="BMG91" s="24"/>
      <c r="BMH91" s="24"/>
      <c r="BMI91" s="24"/>
      <c r="BMJ91" s="24"/>
      <c r="BMK91" s="24"/>
      <c r="BML91" s="24"/>
      <c r="BMM91" s="24"/>
      <c r="BMN91" s="24"/>
      <c r="BMO91" s="24"/>
      <c r="BMP91" s="24"/>
      <c r="BMQ91" s="24"/>
      <c r="BMR91" s="24"/>
      <c r="BMS91" s="24"/>
      <c r="BMT91" s="24"/>
      <c r="BMU91" s="24"/>
      <c r="BMV91" s="24"/>
      <c r="BMW91" s="24"/>
      <c r="BMX91" s="24"/>
      <c r="BMY91" s="24"/>
      <c r="BMZ91" s="24"/>
      <c r="BNA91" s="24"/>
      <c r="BNB91" s="24"/>
      <c r="BNC91" s="24"/>
      <c r="BND91" s="24"/>
      <c r="BNE91" s="24"/>
      <c r="BNF91" s="24"/>
      <c r="BNG91" s="24"/>
      <c r="BNH91" s="24"/>
      <c r="BNI91" s="24"/>
      <c r="BNJ91" s="24"/>
      <c r="BNK91" s="24"/>
      <c r="BNL91" s="24"/>
      <c r="BNM91" s="24"/>
      <c r="BNN91" s="24"/>
      <c r="BNO91" s="24"/>
      <c r="BNP91" s="24"/>
      <c r="BNQ91" s="24"/>
      <c r="BNR91" s="24"/>
      <c r="BNS91" s="24"/>
      <c r="BNT91" s="24"/>
      <c r="BNU91" s="24"/>
      <c r="BNV91" s="24"/>
      <c r="BNW91" s="24"/>
      <c r="BNX91" s="24"/>
      <c r="BNY91" s="24"/>
      <c r="BNZ91" s="24"/>
      <c r="BOA91" s="24"/>
      <c r="BOB91" s="24"/>
      <c r="BOC91" s="24"/>
      <c r="BOD91" s="24"/>
      <c r="BOE91" s="24"/>
      <c r="BOF91" s="24"/>
      <c r="BOG91" s="24"/>
      <c r="BOH91" s="24"/>
      <c r="BOI91" s="24"/>
      <c r="BOJ91" s="24"/>
      <c r="BOK91" s="24"/>
      <c r="BOL91" s="24"/>
      <c r="BOM91" s="24"/>
      <c r="BON91" s="24"/>
      <c r="BOO91" s="24"/>
      <c r="BOP91" s="24"/>
      <c r="BOQ91" s="24"/>
      <c r="BOR91" s="24"/>
      <c r="BOS91" s="24"/>
      <c r="BOT91" s="24"/>
      <c r="BOU91" s="24"/>
      <c r="BOV91" s="24"/>
      <c r="BOW91" s="24"/>
      <c r="BOX91" s="24"/>
      <c r="BOY91" s="24"/>
      <c r="BOZ91" s="24"/>
      <c r="BPA91" s="24"/>
      <c r="BPB91" s="24"/>
      <c r="BPC91" s="24"/>
      <c r="BPD91" s="24"/>
      <c r="BPE91" s="24"/>
      <c r="BPF91" s="24"/>
      <c r="BPG91" s="24"/>
      <c r="BPH91" s="24"/>
      <c r="BPI91" s="24"/>
      <c r="BPJ91" s="24"/>
      <c r="BPK91" s="24"/>
      <c r="BPL91" s="24"/>
      <c r="BPM91" s="24"/>
      <c r="BPN91" s="24"/>
      <c r="BPO91" s="24"/>
      <c r="BPP91" s="24"/>
      <c r="BPQ91" s="24"/>
      <c r="BPR91" s="24"/>
      <c r="BPS91" s="24"/>
      <c r="BPT91" s="24"/>
      <c r="BPU91" s="24"/>
      <c r="BPV91" s="24"/>
      <c r="BPW91" s="24"/>
      <c r="BPX91" s="24"/>
      <c r="BPY91" s="24"/>
      <c r="BPZ91" s="24"/>
      <c r="BQA91" s="24"/>
      <c r="BQB91" s="24"/>
      <c r="BQC91" s="24"/>
      <c r="BQD91" s="24"/>
      <c r="BQE91" s="24"/>
      <c r="BQF91" s="24"/>
      <c r="BQG91" s="24"/>
      <c r="BQH91" s="24"/>
      <c r="BQI91" s="24"/>
      <c r="BQJ91" s="24"/>
      <c r="BQK91" s="24"/>
      <c r="BQL91" s="24"/>
      <c r="BQM91" s="24"/>
      <c r="BQN91" s="24"/>
      <c r="BQO91" s="24"/>
      <c r="BQP91" s="24"/>
      <c r="BQQ91" s="24"/>
      <c r="BQR91" s="24"/>
      <c r="BQS91" s="24"/>
      <c r="BQT91" s="24"/>
      <c r="BQU91" s="24"/>
      <c r="BQV91" s="24"/>
      <c r="BQW91" s="24"/>
      <c r="BQX91" s="24"/>
      <c r="BQY91" s="24"/>
      <c r="BQZ91" s="24"/>
      <c r="BRA91" s="24"/>
      <c r="BRB91" s="24"/>
      <c r="BRC91" s="24"/>
      <c r="BRD91" s="24"/>
      <c r="BRE91" s="24"/>
      <c r="BRF91" s="24"/>
      <c r="BRG91" s="24"/>
      <c r="BRH91" s="24"/>
      <c r="BRI91" s="24"/>
      <c r="BRJ91" s="24"/>
      <c r="BRK91" s="24"/>
      <c r="BRL91" s="24"/>
      <c r="BRM91" s="24"/>
      <c r="BRN91" s="24"/>
      <c r="BRO91" s="24"/>
      <c r="BRP91" s="24"/>
      <c r="BRQ91" s="24"/>
      <c r="BRR91" s="24"/>
      <c r="BRS91" s="24"/>
      <c r="BRT91" s="24"/>
      <c r="BRU91" s="24"/>
      <c r="BRV91" s="24"/>
      <c r="BRW91" s="24"/>
      <c r="BRX91" s="24"/>
      <c r="BRY91" s="24"/>
      <c r="BRZ91" s="24"/>
      <c r="BSA91" s="24"/>
      <c r="BSB91" s="24"/>
      <c r="BSC91" s="24"/>
      <c r="BSD91" s="24"/>
      <c r="BSE91" s="24"/>
      <c r="BSF91" s="24"/>
      <c r="BSG91" s="24"/>
      <c r="BSH91" s="24"/>
      <c r="BSI91" s="24"/>
      <c r="BSJ91" s="24"/>
      <c r="BSK91" s="24"/>
      <c r="BSL91" s="24"/>
      <c r="BSM91" s="24"/>
      <c r="BSN91" s="24"/>
      <c r="BSO91" s="24"/>
      <c r="BSP91" s="24"/>
      <c r="BSQ91" s="24"/>
      <c r="BSR91" s="24"/>
      <c r="BSS91" s="24"/>
      <c r="BST91" s="24"/>
      <c r="BSU91" s="24"/>
      <c r="BSV91" s="24"/>
      <c r="BSW91" s="24"/>
      <c r="BSX91" s="24"/>
      <c r="BSY91" s="24"/>
      <c r="BSZ91" s="24"/>
      <c r="BTA91" s="24"/>
      <c r="BTB91" s="24"/>
      <c r="BTC91" s="24"/>
      <c r="BTD91" s="24"/>
      <c r="BTE91" s="24"/>
      <c r="BTF91" s="24"/>
      <c r="BTG91" s="24"/>
      <c r="BTH91" s="24"/>
      <c r="BTI91" s="24"/>
      <c r="BTJ91" s="24"/>
      <c r="BTK91" s="24"/>
      <c r="BTL91" s="24"/>
      <c r="BTM91" s="24"/>
      <c r="BTN91" s="24"/>
      <c r="BTO91" s="24"/>
      <c r="BTP91" s="24"/>
      <c r="BTQ91" s="24"/>
      <c r="BTR91" s="24"/>
      <c r="BTS91" s="24"/>
      <c r="BTT91" s="24"/>
      <c r="BTU91" s="24"/>
      <c r="BTV91" s="24"/>
      <c r="BTW91" s="24"/>
      <c r="BTX91" s="24"/>
      <c r="BTY91" s="24"/>
      <c r="BTZ91" s="24"/>
      <c r="BUA91" s="24"/>
      <c r="BUB91" s="24"/>
      <c r="BUC91" s="24"/>
      <c r="BUD91" s="24"/>
      <c r="BUE91" s="24"/>
      <c r="BUF91" s="24"/>
      <c r="BUG91" s="24"/>
      <c r="BUH91" s="24"/>
      <c r="BUI91" s="24"/>
      <c r="BUJ91" s="24"/>
      <c r="BUK91" s="24"/>
      <c r="BUL91" s="24"/>
      <c r="BUM91" s="24"/>
      <c r="BUN91" s="24"/>
      <c r="BUO91" s="24"/>
      <c r="BUP91" s="24"/>
      <c r="BUQ91" s="24"/>
      <c r="BUR91" s="24"/>
      <c r="BUS91" s="24"/>
      <c r="BUT91" s="24"/>
      <c r="BUU91" s="24"/>
      <c r="BUV91" s="24"/>
      <c r="BUW91" s="24"/>
      <c r="BUX91" s="24"/>
      <c r="BUY91" s="24"/>
      <c r="BUZ91" s="24"/>
      <c r="BVA91" s="24"/>
      <c r="BVB91" s="24"/>
      <c r="BVC91" s="24"/>
      <c r="BVD91" s="24"/>
      <c r="BVE91" s="24"/>
      <c r="BVF91" s="24"/>
      <c r="BVG91" s="24"/>
      <c r="BVH91" s="24"/>
      <c r="BVI91" s="24"/>
      <c r="BVJ91" s="24"/>
      <c r="BVK91" s="24"/>
      <c r="BVL91" s="24"/>
      <c r="BVM91" s="24"/>
      <c r="BVN91" s="24"/>
      <c r="BVO91" s="24"/>
      <c r="BVP91" s="24"/>
      <c r="BVQ91" s="24"/>
      <c r="BVR91" s="24"/>
      <c r="BVS91" s="24"/>
      <c r="BVT91" s="24"/>
      <c r="BVU91" s="24"/>
      <c r="BVV91" s="24"/>
      <c r="BVW91" s="24"/>
      <c r="BVX91" s="24"/>
      <c r="BVY91" s="24"/>
      <c r="BVZ91" s="24"/>
      <c r="BWA91" s="24"/>
      <c r="BWB91" s="24"/>
      <c r="BWC91" s="24"/>
      <c r="BWD91" s="24"/>
      <c r="BWE91" s="24"/>
      <c r="BWF91" s="24"/>
      <c r="BWG91" s="24"/>
      <c r="BWH91" s="24"/>
      <c r="BWI91" s="24"/>
      <c r="BWJ91" s="24"/>
      <c r="BWK91" s="24"/>
      <c r="BWL91" s="24"/>
      <c r="BWM91" s="24"/>
      <c r="BWN91" s="24"/>
      <c r="BWO91" s="24"/>
      <c r="BWP91" s="24"/>
      <c r="BWQ91" s="24"/>
      <c r="BWR91" s="24"/>
      <c r="BWS91" s="24"/>
      <c r="BWT91" s="24"/>
      <c r="BWU91" s="24"/>
      <c r="BWV91" s="24"/>
      <c r="BWW91" s="24"/>
      <c r="BWX91" s="24"/>
      <c r="BWY91" s="24"/>
      <c r="BWZ91" s="24"/>
      <c r="BXA91" s="24"/>
      <c r="BXB91" s="24"/>
      <c r="BXC91" s="24"/>
      <c r="BXD91" s="24"/>
      <c r="BXE91" s="24"/>
      <c r="BXF91" s="24"/>
      <c r="BXG91" s="24"/>
      <c r="BXH91" s="24"/>
      <c r="BXI91" s="24"/>
      <c r="BXJ91" s="24"/>
      <c r="BXK91" s="24"/>
      <c r="BXL91" s="24"/>
      <c r="BXM91" s="24"/>
      <c r="BXN91" s="24"/>
      <c r="BXO91" s="24"/>
      <c r="BXP91" s="24"/>
      <c r="BXQ91" s="24"/>
      <c r="BXR91" s="24"/>
      <c r="BXS91" s="24"/>
      <c r="BXT91" s="24"/>
      <c r="BXU91" s="24"/>
      <c r="BXV91" s="24"/>
      <c r="BXW91" s="24"/>
      <c r="BXX91" s="24"/>
      <c r="BXY91" s="24"/>
      <c r="BXZ91" s="24"/>
      <c r="BYA91" s="24"/>
      <c r="BYB91" s="24"/>
      <c r="BYC91" s="24"/>
      <c r="BYD91" s="24"/>
      <c r="BYE91" s="24"/>
      <c r="BYF91" s="24"/>
      <c r="BYG91" s="24"/>
      <c r="BYH91" s="24"/>
      <c r="BYI91" s="24"/>
      <c r="BYJ91" s="24"/>
      <c r="BYK91" s="24"/>
      <c r="BYL91" s="24"/>
      <c r="BYM91" s="24"/>
      <c r="BYN91" s="24"/>
      <c r="BYO91" s="24"/>
      <c r="BYP91" s="24"/>
      <c r="BYQ91" s="24"/>
      <c r="BYR91" s="24"/>
      <c r="BYS91" s="24"/>
      <c r="BYT91" s="24"/>
      <c r="BYU91" s="24"/>
      <c r="BYV91" s="24"/>
      <c r="BYW91" s="24"/>
      <c r="BYX91" s="24"/>
      <c r="BYY91" s="24"/>
      <c r="BYZ91" s="24"/>
      <c r="BZA91" s="24"/>
      <c r="BZB91" s="24"/>
      <c r="BZC91" s="24"/>
      <c r="BZD91" s="24"/>
      <c r="BZE91" s="24"/>
      <c r="BZF91" s="24"/>
      <c r="BZG91" s="24"/>
      <c r="BZH91" s="24"/>
      <c r="BZI91" s="24"/>
      <c r="BZJ91" s="24"/>
      <c r="BZK91" s="24"/>
      <c r="BZL91" s="24"/>
      <c r="BZM91" s="24"/>
      <c r="BZN91" s="24"/>
      <c r="BZO91" s="24"/>
      <c r="BZP91" s="24"/>
      <c r="BZQ91" s="24"/>
      <c r="BZR91" s="24"/>
      <c r="BZS91" s="24"/>
      <c r="BZT91" s="24"/>
      <c r="BZU91" s="24"/>
      <c r="BZV91" s="24"/>
      <c r="BZW91" s="24"/>
      <c r="BZX91" s="24"/>
      <c r="BZY91" s="24"/>
      <c r="BZZ91" s="24"/>
      <c r="CAA91" s="24"/>
      <c r="CAB91" s="24"/>
      <c r="CAC91" s="24"/>
      <c r="CAD91" s="24"/>
      <c r="CAE91" s="24"/>
      <c r="CAF91" s="24"/>
      <c r="CAG91" s="24"/>
      <c r="CAH91" s="24"/>
      <c r="CAI91" s="24"/>
      <c r="CAJ91" s="24"/>
      <c r="CAK91" s="24"/>
      <c r="CAL91" s="24"/>
      <c r="CAM91" s="24"/>
      <c r="CAN91" s="24"/>
      <c r="CAO91" s="24"/>
      <c r="CAP91" s="24"/>
      <c r="CAQ91" s="24"/>
      <c r="CAR91" s="24"/>
      <c r="CAS91" s="24"/>
      <c r="CAT91" s="24"/>
      <c r="CAU91" s="24"/>
      <c r="CAV91" s="24"/>
      <c r="CAW91" s="24"/>
      <c r="CAX91" s="24"/>
      <c r="CAY91" s="24"/>
      <c r="CAZ91" s="24"/>
      <c r="CBA91" s="24"/>
      <c r="CBB91" s="24"/>
      <c r="CBC91" s="24"/>
      <c r="CBD91" s="24"/>
      <c r="CBE91" s="24"/>
      <c r="CBF91" s="24"/>
      <c r="CBG91" s="24"/>
      <c r="CBH91" s="24"/>
      <c r="CBI91" s="24"/>
      <c r="CBJ91" s="24"/>
      <c r="CBK91" s="24"/>
      <c r="CBL91" s="24"/>
      <c r="CBM91" s="24"/>
      <c r="CBN91" s="24"/>
      <c r="CBO91" s="24"/>
      <c r="CBP91" s="24"/>
      <c r="CBQ91" s="24"/>
      <c r="CBR91" s="24"/>
      <c r="CBS91" s="24"/>
      <c r="CBT91" s="24"/>
      <c r="CBU91" s="24"/>
      <c r="CBV91" s="24"/>
      <c r="CBW91" s="24"/>
      <c r="CBX91" s="24"/>
      <c r="CBY91" s="24"/>
      <c r="CBZ91" s="24"/>
      <c r="CCA91" s="24"/>
      <c r="CCB91" s="24"/>
      <c r="CCC91" s="24"/>
      <c r="CCD91" s="24"/>
      <c r="CCE91" s="24"/>
      <c r="CCF91" s="24"/>
      <c r="CCG91" s="24"/>
      <c r="CCH91" s="24"/>
      <c r="CCI91" s="24"/>
      <c r="CCJ91" s="24"/>
      <c r="CCK91" s="24"/>
      <c r="CCL91" s="24"/>
      <c r="CCM91" s="24"/>
      <c r="CCN91" s="24"/>
      <c r="CCO91" s="24"/>
      <c r="CCP91" s="24"/>
      <c r="CCQ91" s="24"/>
      <c r="CCR91" s="24"/>
      <c r="CCS91" s="24"/>
      <c r="CCT91" s="24"/>
      <c r="CCU91" s="24"/>
      <c r="CCV91" s="24"/>
      <c r="CCW91" s="24"/>
      <c r="CCX91" s="24"/>
      <c r="CCY91" s="24"/>
      <c r="CCZ91" s="24"/>
      <c r="CDA91" s="24"/>
      <c r="CDB91" s="24"/>
      <c r="CDC91" s="24"/>
      <c r="CDD91" s="24"/>
      <c r="CDE91" s="24"/>
      <c r="CDF91" s="24"/>
      <c r="CDG91" s="24"/>
      <c r="CDH91" s="24"/>
      <c r="CDI91" s="24"/>
      <c r="CDJ91" s="24"/>
      <c r="CDK91" s="24"/>
      <c r="CDL91" s="24"/>
      <c r="CDM91" s="24"/>
      <c r="CDN91" s="24"/>
      <c r="CDO91" s="24"/>
      <c r="CDP91" s="24"/>
      <c r="CDQ91" s="24"/>
      <c r="CDR91" s="24"/>
      <c r="CDS91" s="24"/>
      <c r="CDT91" s="24"/>
      <c r="CDU91" s="24"/>
      <c r="CDV91" s="24"/>
      <c r="CDW91" s="24"/>
      <c r="CDX91" s="24"/>
      <c r="CDY91" s="24"/>
      <c r="CDZ91" s="24"/>
      <c r="CEA91" s="24"/>
      <c r="CEB91" s="24"/>
      <c r="CEC91" s="24"/>
      <c r="CED91" s="24"/>
      <c r="CEE91" s="24"/>
      <c r="CEF91" s="24"/>
      <c r="CEG91" s="24"/>
      <c r="CEH91" s="24"/>
      <c r="CEI91" s="24"/>
      <c r="CEJ91" s="24"/>
      <c r="CEK91" s="24"/>
      <c r="CEL91" s="24"/>
      <c r="CEM91" s="24"/>
      <c r="CEN91" s="24"/>
      <c r="CEO91" s="24"/>
      <c r="CEP91" s="24"/>
      <c r="CEQ91" s="24"/>
      <c r="CER91" s="24"/>
      <c r="CES91" s="24"/>
      <c r="CET91" s="24"/>
      <c r="CEU91" s="24"/>
      <c r="CEV91" s="24"/>
      <c r="CEW91" s="24"/>
      <c r="CEX91" s="24"/>
      <c r="CEY91" s="24"/>
      <c r="CEZ91" s="24"/>
      <c r="CFA91" s="24"/>
      <c r="CFB91" s="24"/>
      <c r="CFC91" s="24"/>
      <c r="CFD91" s="24"/>
      <c r="CFE91" s="24"/>
      <c r="CFF91" s="24"/>
      <c r="CFG91" s="24"/>
      <c r="CFH91" s="24"/>
      <c r="CFI91" s="24"/>
      <c r="CFJ91" s="24"/>
      <c r="CFK91" s="24"/>
      <c r="CFL91" s="24"/>
      <c r="CFM91" s="24"/>
      <c r="CFN91" s="24"/>
      <c r="CFO91" s="24"/>
      <c r="CFP91" s="24"/>
      <c r="CFQ91" s="24"/>
      <c r="CFR91" s="24"/>
      <c r="CFS91" s="24"/>
      <c r="CFT91" s="24"/>
      <c r="CFU91" s="24"/>
      <c r="CFV91" s="24"/>
      <c r="CFW91" s="24"/>
      <c r="CFX91" s="24"/>
      <c r="CFY91" s="24"/>
      <c r="CFZ91" s="24"/>
      <c r="CGA91" s="24"/>
      <c r="CGB91" s="24"/>
      <c r="CGC91" s="24"/>
      <c r="CGD91" s="24"/>
      <c r="CGE91" s="24"/>
      <c r="CGF91" s="24"/>
      <c r="CGG91" s="24"/>
      <c r="CGH91" s="24"/>
      <c r="CGI91" s="24"/>
      <c r="CGJ91" s="24"/>
      <c r="CGK91" s="24"/>
      <c r="CGL91" s="24"/>
      <c r="CGM91" s="24"/>
      <c r="CGN91" s="24"/>
      <c r="CGO91" s="24"/>
      <c r="CGP91" s="24"/>
      <c r="CGQ91" s="24"/>
      <c r="CGR91" s="24"/>
      <c r="CGS91" s="24"/>
      <c r="CGT91" s="24"/>
      <c r="CGU91" s="24"/>
      <c r="CGV91" s="24"/>
      <c r="CGW91" s="24"/>
      <c r="CGX91" s="24"/>
      <c r="CGY91" s="24"/>
      <c r="CGZ91" s="24"/>
      <c r="CHA91" s="24"/>
      <c r="CHB91" s="24"/>
      <c r="CHC91" s="24"/>
      <c r="CHD91" s="24"/>
      <c r="CHE91" s="24"/>
      <c r="CHF91" s="24"/>
      <c r="CHG91" s="24"/>
      <c r="CHH91" s="24"/>
      <c r="CHI91" s="24"/>
      <c r="CHJ91" s="24"/>
      <c r="CHK91" s="24"/>
      <c r="CHL91" s="24"/>
      <c r="CHM91" s="24"/>
      <c r="CHN91" s="24"/>
      <c r="CHO91" s="24"/>
      <c r="CHP91" s="24"/>
      <c r="CHQ91" s="24"/>
      <c r="CHR91" s="24"/>
      <c r="CHS91" s="24"/>
      <c r="CHT91" s="24"/>
      <c r="CHU91" s="24"/>
      <c r="CHV91" s="24"/>
      <c r="CHW91" s="24"/>
      <c r="CHX91" s="24"/>
      <c r="CHY91" s="24"/>
      <c r="CHZ91" s="24"/>
      <c r="CIA91" s="24"/>
      <c r="CIB91" s="24"/>
      <c r="CIC91" s="24"/>
      <c r="CID91" s="24"/>
      <c r="CIE91" s="24"/>
      <c r="CIF91" s="24"/>
      <c r="CIG91" s="24"/>
      <c r="CIH91" s="24"/>
      <c r="CII91" s="24"/>
      <c r="CIJ91" s="24"/>
      <c r="CIK91" s="24"/>
      <c r="CIL91" s="24"/>
      <c r="CIM91" s="24"/>
      <c r="CIN91" s="24"/>
      <c r="CIO91" s="24"/>
      <c r="CIP91" s="24"/>
      <c r="CIQ91" s="24"/>
      <c r="CIR91" s="24"/>
      <c r="CIS91" s="24"/>
      <c r="CIT91" s="24"/>
      <c r="CIU91" s="24"/>
      <c r="CIV91" s="24"/>
      <c r="CIW91" s="24"/>
      <c r="CIX91" s="24"/>
      <c r="CIY91" s="24"/>
      <c r="CIZ91" s="24"/>
      <c r="CJA91" s="24"/>
      <c r="CJB91" s="24"/>
      <c r="CJC91" s="24"/>
      <c r="CJD91" s="24"/>
      <c r="CJE91" s="24"/>
      <c r="CJF91" s="24"/>
      <c r="CJG91" s="24"/>
      <c r="CJH91" s="24"/>
      <c r="CJI91" s="24"/>
      <c r="CJJ91" s="24"/>
      <c r="CJK91" s="24"/>
      <c r="CJL91" s="24"/>
      <c r="CJM91" s="24"/>
      <c r="CJN91" s="24"/>
      <c r="CJO91" s="24"/>
      <c r="CJP91" s="24"/>
      <c r="CJQ91" s="24"/>
      <c r="CJR91" s="24"/>
      <c r="CJS91" s="24"/>
      <c r="CJT91" s="24"/>
      <c r="CJU91" s="24"/>
      <c r="CJV91" s="24"/>
      <c r="CJW91" s="24"/>
      <c r="CJX91" s="24"/>
      <c r="CJY91" s="24"/>
      <c r="CJZ91" s="24"/>
      <c r="CKA91" s="24"/>
      <c r="CKB91" s="24"/>
      <c r="CKC91" s="24"/>
      <c r="CKD91" s="24"/>
      <c r="CKE91" s="24"/>
      <c r="CKF91" s="24"/>
      <c r="CKG91" s="24"/>
      <c r="CKH91" s="24"/>
      <c r="CKI91" s="24"/>
      <c r="CKJ91" s="24"/>
      <c r="CKK91" s="24"/>
      <c r="CKL91" s="24"/>
      <c r="CKM91" s="24"/>
      <c r="CKN91" s="24"/>
      <c r="CKO91" s="24"/>
      <c r="CKP91" s="24"/>
      <c r="CKQ91" s="24"/>
      <c r="CKR91" s="24"/>
      <c r="CKS91" s="24"/>
      <c r="CKT91" s="24"/>
      <c r="CKU91" s="24"/>
      <c r="CKV91" s="24"/>
      <c r="CKW91" s="24"/>
      <c r="CKX91" s="24"/>
      <c r="CKY91" s="24"/>
      <c r="CKZ91" s="24"/>
      <c r="CLA91" s="24"/>
      <c r="CLB91" s="24"/>
      <c r="CLC91" s="24"/>
      <c r="CLD91" s="24"/>
      <c r="CLE91" s="24"/>
      <c r="CLF91" s="24"/>
      <c r="CLG91" s="24"/>
      <c r="CLH91" s="24"/>
      <c r="CLI91" s="24"/>
      <c r="CLJ91" s="24"/>
      <c r="CLK91" s="24"/>
      <c r="CLL91" s="24"/>
      <c r="CLM91" s="24"/>
      <c r="CLN91" s="24"/>
      <c r="CLO91" s="24"/>
      <c r="CLP91" s="24"/>
      <c r="CLQ91" s="24"/>
      <c r="CLR91" s="24"/>
      <c r="CLS91" s="24"/>
      <c r="CLT91" s="24"/>
      <c r="CLU91" s="24"/>
      <c r="CLV91" s="24"/>
      <c r="CLW91" s="24"/>
      <c r="CLX91" s="24"/>
      <c r="CLY91" s="24"/>
      <c r="CLZ91" s="24"/>
      <c r="CMA91" s="24"/>
      <c r="CMB91" s="24"/>
      <c r="CMC91" s="24"/>
      <c r="CMD91" s="24"/>
      <c r="CME91" s="24"/>
      <c r="CMF91" s="24"/>
      <c r="CMG91" s="24"/>
      <c r="CMH91" s="24"/>
      <c r="CMI91" s="24"/>
      <c r="CMJ91" s="24"/>
      <c r="CMK91" s="24"/>
      <c r="CML91" s="24"/>
      <c r="CMM91" s="24"/>
      <c r="CMN91" s="24"/>
      <c r="CMO91" s="24"/>
      <c r="CMP91" s="24"/>
      <c r="CMQ91" s="24"/>
      <c r="CMR91" s="24"/>
      <c r="CMS91" s="24"/>
      <c r="CMT91" s="24"/>
      <c r="CMU91" s="24"/>
      <c r="CMV91" s="24"/>
      <c r="CMW91" s="24"/>
      <c r="CMX91" s="24"/>
      <c r="CMY91" s="24"/>
      <c r="CMZ91" s="24"/>
      <c r="CNA91" s="24"/>
      <c r="CNB91" s="24"/>
      <c r="CNC91" s="24"/>
      <c r="CND91" s="24"/>
      <c r="CNE91" s="24"/>
      <c r="CNF91" s="24"/>
      <c r="CNG91" s="24"/>
      <c r="CNH91" s="24"/>
      <c r="CNI91" s="24"/>
      <c r="CNJ91" s="24"/>
      <c r="CNK91" s="24"/>
      <c r="CNL91" s="24"/>
      <c r="CNM91" s="24"/>
      <c r="CNN91" s="24"/>
      <c r="CNO91" s="24"/>
      <c r="CNP91" s="24"/>
      <c r="CNQ91" s="24"/>
      <c r="CNR91" s="24"/>
      <c r="CNS91" s="24"/>
      <c r="CNT91" s="24"/>
      <c r="CNU91" s="24"/>
      <c r="CNV91" s="24"/>
      <c r="CNW91" s="24"/>
      <c r="CNX91" s="24"/>
      <c r="CNY91" s="24"/>
      <c r="CNZ91" s="24"/>
      <c r="COA91" s="24"/>
      <c r="COB91" s="24"/>
      <c r="COC91" s="24"/>
      <c r="COD91" s="24"/>
      <c r="COE91" s="24"/>
      <c r="COF91" s="24"/>
      <c r="COG91" s="24"/>
      <c r="COH91" s="24"/>
      <c r="COI91" s="24"/>
      <c r="COJ91" s="24"/>
      <c r="COK91" s="24"/>
      <c r="COL91" s="24"/>
      <c r="COM91" s="24"/>
      <c r="CON91" s="24"/>
      <c r="COO91" s="24"/>
      <c r="COP91" s="24"/>
      <c r="COQ91" s="24"/>
      <c r="COR91" s="24"/>
      <c r="COS91" s="24"/>
      <c r="COT91" s="24"/>
      <c r="COU91" s="24"/>
      <c r="COV91" s="24"/>
      <c r="COW91" s="24"/>
      <c r="COX91" s="24"/>
      <c r="COY91" s="24"/>
      <c r="COZ91" s="24"/>
      <c r="CPA91" s="24"/>
      <c r="CPB91" s="24"/>
      <c r="CPC91" s="24"/>
      <c r="CPD91" s="24"/>
      <c r="CPE91" s="24"/>
      <c r="CPF91" s="24"/>
      <c r="CPG91" s="24"/>
      <c r="CPH91" s="24"/>
      <c r="CPI91" s="24"/>
      <c r="CPJ91" s="24"/>
      <c r="CPK91" s="24"/>
      <c r="CPL91" s="24"/>
      <c r="CPM91" s="24"/>
      <c r="CPN91" s="24"/>
      <c r="CPO91" s="24"/>
      <c r="CPP91" s="24"/>
      <c r="CPQ91" s="24"/>
      <c r="CPR91" s="24"/>
      <c r="CPS91" s="24"/>
      <c r="CPT91" s="24"/>
      <c r="CPU91" s="24"/>
      <c r="CPV91" s="24"/>
      <c r="CPW91" s="24"/>
      <c r="CPX91" s="24"/>
      <c r="CPY91" s="24"/>
      <c r="CPZ91" s="24"/>
      <c r="CQA91" s="24"/>
      <c r="CQB91" s="24"/>
      <c r="CQC91" s="24"/>
      <c r="CQD91" s="24"/>
      <c r="CQE91" s="24"/>
      <c r="CQF91" s="24"/>
      <c r="CQG91" s="24"/>
      <c r="CQH91" s="24"/>
      <c r="CQI91" s="24"/>
      <c r="CQJ91" s="24"/>
      <c r="CQK91" s="24"/>
      <c r="CQL91" s="24"/>
      <c r="CQM91" s="24"/>
      <c r="CQN91" s="24"/>
      <c r="CQO91" s="24"/>
      <c r="CQP91" s="24"/>
      <c r="CQQ91" s="24"/>
      <c r="CQR91" s="24"/>
      <c r="CQS91" s="24"/>
      <c r="CQT91" s="24"/>
      <c r="CQU91" s="24"/>
      <c r="CQV91" s="24"/>
      <c r="CQW91" s="24"/>
      <c r="CQX91" s="24"/>
      <c r="CQY91" s="24"/>
      <c r="CQZ91" s="24"/>
      <c r="CRA91" s="24"/>
      <c r="CRB91" s="24"/>
      <c r="CRC91" s="24"/>
      <c r="CRD91" s="24"/>
      <c r="CRE91" s="24"/>
      <c r="CRF91" s="24"/>
      <c r="CRG91" s="24"/>
      <c r="CRH91" s="24"/>
      <c r="CRI91" s="24"/>
      <c r="CRJ91" s="24"/>
      <c r="CRK91" s="24"/>
      <c r="CRL91" s="24"/>
      <c r="CRM91" s="24"/>
      <c r="CRN91" s="24"/>
      <c r="CRO91" s="24"/>
      <c r="CRP91" s="24"/>
      <c r="CRQ91" s="24"/>
      <c r="CRR91" s="24"/>
      <c r="CRS91" s="24"/>
      <c r="CRT91" s="24"/>
      <c r="CRU91" s="24"/>
      <c r="CRV91" s="24"/>
      <c r="CRW91" s="24"/>
      <c r="CRX91" s="24"/>
      <c r="CRY91" s="24"/>
      <c r="CRZ91" s="24"/>
      <c r="CSA91" s="24"/>
      <c r="CSB91" s="24"/>
      <c r="CSC91" s="24"/>
      <c r="CSD91" s="24"/>
      <c r="CSE91" s="24"/>
      <c r="CSF91" s="24"/>
      <c r="CSG91" s="24"/>
      <c r="CSH91" s="24"/>
      <c r="CSI91" s="24"/>
      <c r="CSJ91" s="24"/>
      <c r="CSK91" s="24"/>
      <c r="CSL91" s="24"/>
      <c r="CSM91" s="24"/>
      <c r="CSN91" s="24"/>
      <c r="CSO91" s="24"/>
      <c r="CSP91" s="24"/>
      <c r="CSQ91" s="24"/>
      <c r="CSR91" s="24"/>
      <c r="CSS91" s="24"/>
      <c r="CST91" s="24"/>
      <c r="CSU91" s="24"/>
      <c r="CSV91" s="24"/>
      <c r="CSW91" s="24"/>
      <c r="CSX91" s="24"/>
      <c r="CSY91" s="24"/>
      <c r="CSZ91" s="24"/>
      <c r="CTA91" s="24"/>
      <c r="CTB91" s="24"/>
      <c r="CTC91" s="24"/>
      <c r="CTD91" s="24"/>
      <c r="CTE91" s="24"/>
      <c r="CTF91" s="24"/>
      <c r="CTG91" s="24"/>
      <c r="CTH91" s="24"/>
      <c r="CTI91" s="24"/>
      <c r="CTJ91" s="24"/>
      <c r="CTK91" s="24"/>
      <c r="CTL91" s="24"/>
      <c r="CTM91" s="24"/>
      <c r="CTN91" s="24"/>
      <c r="CTO91" s="24"/>
      <c r="CTP91" s="24"/>
      <c r="CTQ91" s="24"/>
      <c r="CTR91" s="24"/>
      <c r="CTS91" s="24"/>
      <c r="CTT91" s="24"/>
      <c r="CTU91" s="24"/>
      <c r="CTV91" s="24"/>
      <c r="CTW91" s="24"/>
      <c r="CTX91" s="24"/>
      <c r="CTY91" s="24"/>
      <c r="CTZ91" s="24"/>
      <c r="CUA91" s="24"/>
      <c r="CUB91" s="24"/>
      <c r="CUC91" s="24"/>
      <c r="CUD91" s="24"/>
      <c r="CUE91" s="24"/>
      <c r="CUF91" s="24"/>
      <c r="CUG91" s="24"/>
      <c r="CUH91" s="24"/>
      <c r="CUI91" s="24"/>
      <c r="CUJ91" s="24"/>
      <c r="CUK91" s="24"/>
      <c r="CUL91" s="24"/>
      <c r="CUM91" s="24"/>
      <c r="CUN91" s="24"/>
      <c r="CUO91" s="24"/>
      <c r="CUP91" s="24"/>
      <c r="CUQ91" s="24"/>
      <c r="CUR91" s="24"/>
      <c r="CUS91" s="24"/>
      <c r="CUT91" s="24"/>
      <c r="CUU91" s="24"/>
      <c r="CUV91" s="24"/>
      <c r="CUW91" s="24"/>
      <c r="CUX91" s="24"/>
      <c r="CUY91" s="24"/>
      <c r="CUZ91" s="24"/>
      <c r="CVA91" s="24"/>
      <c r="CVB91" s="24"/>
      <c r="CVC91" s="24"/>
      <c r="CVD91" s="24"/>
      <c r="CVE91" s="24"/>
      <c r="CVF91" s="24"/>
      <c r="CVG91" s="24"/>
      <c r="CVH91" s="24"/>
      <c r="CVI91" s="24"/>
      <c r="CVJ91" s="24"/>
      <c r="CVK91" s="24"/>
      <c r="CVL91" s="24"/>
      <c r="CVM91" s="24"/>
      <c r="CVN91" s="24"/>
      <c r="CVO91" s="24"/>
      <c r="CVP91" s="24"/>
      <c r="CVQ91" s="24"/>
      <c r="CVR91" s="24"/>
      <c r="CVS91" s="24"/>
      <c r="CVT91" s="24"/>
      <c r="CVU91" s="24"/>
      <c r="CVV91" s="24"/>
      <c r="CVW91" s="24"/>
      <c r="CVX91" s="24"/>
      <c r="CVY91" s="24"/>
      <c r="CVZ91" s="24"/>
      <c r="CWA91" s="24"/>
      <c r="CWB91" s="24"/>
      <c r="CWC91" s="24"/>
      <c r="CWD91" s="24"/>
      <c r="CWE91" s="24"/>
      <c r="CWF91" s="24"/>
      <c r="CWG91" s="24"/>
      <c r="CWH91" s="24"/>
      <c r="CWI91" s="24"/>
      <c r="CWJ91" s="24"/>
      <c r="CWK91" s="24"/>
      <c r="CWL91" s="24"/>
      <c r="CWM91" s="24"/>
      <c r="CWN91" s="24"/>
      <c r="CWO91" s="24"/>
      <c r="CWP91" s="24"/>
      <c r="CWQ91" s="24"/>
      <c r="CWR91" s="24"/>
      <c r="CWS91" s="24"/>
      <c r="CWT91" s="24"/>
      <c r="CWU91" s="24"/>
      <c r="CWV91" s="24"/>
      <c r="CWW91" s="24"/>
      <c r="CWX91" s="24"/>
      <c r="CWY91" s="24"/>
      <c r="CWZ91" s="24"/>
      <c r="CXA91" s="24"/>
      <c r="CXB91" s="24"/>
      <c r="CXC91" s="24"/>
      <c r="CXD91" s="24"/>
      <c r="CXE91" s="24"/>
      <c r="CXF91" s="24"/>
      <c r="CXG91" s="24"/>
      <c r="CXH91" s="24"/>
      <c r="CXI91" s="24"/>
      <c r="CXJ91" s="24"/>
      <c r="CXK91" s="24"/>
      <c r="CXL91" s="24"/>
      <c r="CXM91" s="24"/>
      <c r="CXN91" s="24"/>
      <c r="CXO91" s="24"/>
      <c r="CXP91" s="24"/>
      <c r="CXQ91" s="24"/>
      <c r="CXR91" s="24"/>
      <c r="CXS91" s="24"/>
      <c r="CXT91" s="24"/>
      <c r="CXU91" s="24"/>
      <c r="CXV91" s="24"/>
      <c r="CXW91" s="24"/>
      <c r="CXX91" s="24"/>
      <c r="CXY91" s="24"/>
      <c r="CXZ91" s="24"/>
      <c r="CYA91" s="24"/>
      <c r="CYB91" s="24"/>
      <c r="CYC91" s="24"/>
      <c r="CYD91" s="24"/>
      <c r="CYE91" s="24"/>
      <c r="CYF91" s="24"/>
      <c r="CYG91" s="24"/>
      <c r="CYH91" s="24"/>
      <c r="CYI91" s="24"/>
      <c r="CYJ91" s="24"/>
      <c r="CYK91" s="24"/>
      <c r="CYL91" s="24"/>
      <c r="CYM91" s="24"/>
      <c r="CYN91" s="24"/>
      <c r="CYO91" s="24"/>
      <c r="CYP91" s="24"/>
      <c r="CYQ91" s="24"/>
      <c r="CYR91" s="24"/>
      <c r="CYS91" s="24"/>
      <c r="CYT91" s="24"/>
      <c r="CYU91" s="24"/>
      <c r="CYV91" s="24"/>
      <c r="CYW91" s="24"/>
      <c r="CYX91" s="24"/>
      <c r="CYY91" s="24"/>
      <c r="CYZ91" s="24"/>
      <c r="CZA91" s="24"/>
      <c r="CZB91" s="24"/>
      <c r="CZC91" s="24"/>
      <c r="CZD91" s="24"/>
      <c r="CZE91" s="24"/>
      <c r="CZF91" s="24"/>
      <c r="CZG91" s="24"/>
      <c r="CZH91" s="24"/>
      <c r="CZI91" s="24"/>
      <c r="CZJ91" s="24"/>
      <c r="CZK91" s="24"/>
      <c r="CZL91" s="24"/>
      <c r="CZM91" s="24"/>
      <c r="CZN91" s="24"/>
      <c r="CZO91" s="24"/>
      <c r="CZP91" s="24"/>
      <c r="CZQ91" s="24"/>
      <c r="CZR91" s="24"/>
      <c r="CZS91" s="24"/>
      <c r="CZT91" s="24"/>
      <c r="CZU91" s="24"/>
      <c r="CZV91" s="24"/>
      <c r="CZW91" s="24"/>
      <c r="CZX91" s="24"/>
      <c r="CZY91" s="24"/>
      <c r="CZZ91" s="24"/>
      <c r="DAA91" s="24"/>
      <c r="DAB91" s="24"/>
      <c r="DAC91" s="24"/>
      <c r="DAD91" s="24"/>
      <c r="DAE91" s="24"/>
      <c r="DAF91" s="24"/>
      <c r="DAG91" s="24"/>
      <c r="DAH91" s="24"/>
      <c r="DAI91" s="24"/>
      <c r="DAJ91" s="24"/>
      <c r="DAK91" s="24"/>
      <c r="DAL91" s="24"/>
      <c r="DAM91" s="24"/>
      <c r="DAN91" s="24"/>
      <c r="DAO91" s="24"/>
      <c r="DAP91" s="24"/>
      <c r="DAQ91" s="24"/>
      <c r="DAR91" s="24"/>
      <c r="DAS91" s="24"/>
      <c r="DAT91" s="24"/>
      <c r="DAU91" s="24"/>
      <c r="DAV91" s="24"/>
      <c r="DAW91" s="24"/>
      <c r="DAX91" s="24"/>
      <c r="DAY91" s="24"/>
      <c r="DAZ91" s="24"/>
      <c r="DBA91" s="24"/>
      <c r="DBB91" s="24"/>
      <c r="DBC91" s="24"/>
      <c r="DBD91" s="24"/>
      <c r="DBE91" s="24"/>
      <c r="DBF91" s="24"/>
      <c r="DBG91" s="24"/>
      <c r="DBH91" s="24"/>
      <c r="DBI91" s="24"/>
      <c r="DBJ91" s="24"/>
      <c r="DBK91" s="24"/>
      <c r="DBL91" s="24"/>
      <c r="DBM91" s="24"/>
      <c r="DBN91" s="24"/>
      <c r="DBO91" s="24"/>
      <c r="DBP91" s="24"/>
      <c r="DBQ91" s="24"/>
      <c r="DBR91" s="24"/>
      <c r="DBS91" s="24"/>
      <c r="DBT91" s="24"/>
      <c r="DBU91" s="24"/>
      <c r="DBV91" s="24"/>
      <c r="DBW91" s="24"/>
      <c r="DBX91" s="24"/>
      <c r="DBY91" s="24"/>
      <c r="DBZ91" s="24"/>
      <c r="DCA91" s="24"/>
      <c r="DCB91" s="24"/>
      <c r="DCC91" s="24"/>
      <c r="DCD91" s="24"/>
      <c r="DCE91" s="24"/>
      <c r="DCF91" s="24"/>
      <c r="DCG91" s="24"/>
      <c r="DCH91" s="24"/>
      <c r="DCI91" s="24"/>
      <c r="DCJ91" s="24"/>
      <c r="DCK91" s="24"/>
      <c r="DCL91" s="24"/>
      <c r="DCM91" s="24"/>
      <c r="DCN91" s="24"/>
      <c r="DCO91" s="24"/>
      <c r="DCP91" s="24"/>
      <c r="DCQ91" s="24"/>
      <c r="DCR91" s="24"/>
      <c r="DCS91" s="24"/>
      <c r="DCT91" s="24"/>
      <c r="DCU91" s="24"/>
      <c r="DCV91" s="24"/>
      <c r="DCW91" s="24"/>
      <c r="DCX91" s="24"/>
      <c r="DCY91" s="24"/>
      <c r="DCZ91" s="24"/>
      <c r="DDA91" s="24"/>
      <c r="DDB91" s="24"/>
      <c r="DDC91" s="24"/>
      <c r="DDD91" s="24"/>
      <c r="DDE91" s="24"/>
      <c r="DDF91" s="24"/>
      <c r="DDG91" s="24"/>
      <c r="DDH91" s="24"/>
      <c r="DDI91" s="24"/>
      <c r="DDJ91" s="24"/>
      <c r="DDK91" s="24"/>
      <c r="DDL91" s="24"/>
      <c r="DDM91" s="24"/>
      <c r="DDN91" s="24"/>
      <c r="DDO91" s="24"/>
      <c r="DDP91" s="24"/>
      <c r="DDQ91" s="24"/>
      <c r="DDR91" s="24"/>
      <c r="DDS91" s="24"/>
      <c r="DDT91" s="24"/>
      <c r="DDU91" s="24"/>
      <c r="DDV91" s="24"/>
      <c r="DDW91" s="24"/>
      <c r="DDX91" s="24"/>
      <c r="DDY91" s="24"/>
      <c r="DDZ91" s="24"/>
      <c r="DEA91" s="24"/>
      <c r="DEB91" s="24"/>
      <c r="DEC91" s="24"/>
      <c r="DED91" s="24"/>
      <c r="DEE91" s="24"/>
      <c r="DEF91" s="24"/>
      <c r="DEG91" s="24"/>
      <c r="DEH91" s="24"/>
      <c r="DEI91" s="24"/>
      <c r="DEJ91" s="24"/>
      <c r="DEK91" s="24"/>
      <c r="DEL91" s="24"/>
      <c r="DEM91" s="24"/>
      <c r="DEN91" s="24"/>
      <c r="DEO91" s="24"/>
      <c r="DEP91" s="24"/>
      <c r="DEQ91" s="24"/>
      <c r="DER91" s="24"/>
      <c r="DES91" s="24"/>
      <c r="DET91" s="24"/>
      <c r="DEU91" s="24"/>
      <c r="DEV91" s="24"/>
      <c r="DEW91" s="24"/>
      <c r="DEX91" s="24"/>
      <c r="DEY91" s="24"/>
      <c r="DEZ91" s="24"/>
      <c r="DFA91" s="24"/>
      <c r="DFB91" s="24"/>
      <c r="DFC91" s="24"/>
      <c r="DFD91" s="24"/>
      <c r="DFE91" s="24"/>
      <c r="DFF91" s="24"/>
      <c r="DFG91" s="24"/>
      <c r="DFH91" s="24"/>
      <c r="DFI91" s="24"/>
      <c r="DFJ91" s="24"/>
      <c r="DFK91" s="24"/>
      <c r="DFL91" s="24"/>
      <c r="DFM91" s="24"/>
      <c r="DFN91" s="24"/>
      <c r="DFO91" s="24"/>
      <c r="DFP91" s="24"/>
      <c r="DFQ91" s="24"/>
      <c r="DFR91" s="24"/>
      <c r="DFS91" s="24"/>
      <c r="DFT91" s="24"/>
      <c r="DFU91" s="24"/>
      <c r="DFV91" s="24"/>
      <c r="DFW91" s="24"/>
      <c r="DFX91" s="24"/>
      <c r="DFY91" s="24"/>
      <c r="DFZ91" s="24"/>
      <c r="DGA91" s="24"/>
      <c r="DGB91" s="24"/>
      <c r="DGC91" s="24"/>
      <c r="DGD91" s="24"/>
      <c r="DGE91" s="24"/>
      <c r="DGF91" s="24"/>
      <c r="DGG91" s="24"/>
      <c r="DGH91" s="24"/>
      <c r="DGI91" s="24"/>
      <c r="DGJ91" s="24"/>
      <c r="DGK91" s="24"/>
      <c r="DGL91" s="24"/>
      <c r="DGM91" s="24"/>
      <c r="DGN91" s="24"/>
      <c r="DGO91" s="24"/>
      <c r="DGP91" s="24"/>
      <c r="DGQ91" s="24"/>
      <c r="DGR91" s="24"/>
      <c r="DGS91" s="24"/>
      <c r="DGT91" s="24"/>
      <c r="DGU91" s="24"/>
      <c r="DGV91" s="24"/>
      <c r="DGW91" s="24"/>
      <c r="DGX91" s="24"/>
      <c r="DGY91" s="24"/>
      <c r="DGZ91" s="24"/>
      <c r="DHA91" s="24"/>
      <c r="DHB91" s="24"/>
      <c r="DHC91" s="24"/>
      <c r="DHD91" s="24"/>
      <c r="DHE91" s="24"/>
      <c r="DHF91" s="24"/>
      <c r="DHG91" s="24"/>
      <c r="DHH91" s="24"/>
      <c r="DHI91" s="24"/>
      <c r="DHJ91" s="24"/>
      <c r="DHK91" s="24"/>
      <c r="DHL91" s="24"/>
      <c r="DHM91" s="24"/>
      <c r="DHN91" s="24"/>
      <c r="DHO91" s="24"/>
      <c r="DHP91" s="24"/>
      <c r="DHQ91" s="24"/>
      <c r="DHR91" s="24"/>
      <c r="DHS91" s="24"/>
      <c r="DHT91" s="24"/>
      <c r="DHU91" s="24"/>
      <c r="DHV91" s="24"/>
      <c r="DHW91" s="24"/>
      <c r="DHX91" s="24"/>
      <c r="DHY91" s="24"/>
      <c r="DHZ91" s="24"/>
      <c r="DIA91" s="24"/>
      <c r="DIB91" s="24"/>
      <c r="DIC91" s="24"/>
      <c r="DID91" s="24"/>
      <c r="DIE91" s="24"/>
      <c r="DIF91" s="24"/>
      <c r="DIG91" s="24"/>
      <c r="DIH91" s="24"/>
      <c r="DII91" s="24"/>
      <c r="DIJ91" s="24"/>
      <c r="DIK91" s="24"/>
      <c r="DIL91" s="24"/>
      <c r="DIM91" s="24"/>
      <c r="DIN91" s="24"/>
      <c r="DIO91" s="24"/>
      <c r="DIP91" s="24"/>
      <c r="DIQ91" s="24"/>
      <c r="DIR91" s="24"/>
      <c r="DIS91" s="24"/>
      <c r="DIT91" s="24"/>
      <c r="DIU91" s="24"/>
      <c r="DIV91" s="24"/>
      <c r="DIW91" s="24"/>
      <c r="DIX91" s="24"/>
      <c r="DIY91" s="24"/>
      <c r="DIZ91" s="24"/>
      <c r="DJA91" s="24"/>
      <c r="DJB91" s="24"/>
      <c r="DJC91" s="24"/>
      <c r="DJD91" s="24"/>
      <c r="DJE91" s="24"/>
      <c r="DJF91" s="24"/>
      <c r="DJG91" s="24"/>
      <c r="DJH91" s="24"/>
      <c r="DJI91" s="24"/>
      <c r="DJJ91" s="24"/>
      <c r="DJK91" s="24"/>
      <c r="DJL91" s="24"/>
      <c r="DJM91" s="24"/>
      <c r="DJN91" s="24"/>
      <c r="DJO91" s="24"/>
      <c r="DJP91" s="24"/>
      <c r="DJQ91" s="24"/>
      <c r="DJR91" s="24"/>
      <c r="DJS91" s="24"/>
      <c r="DJT91" s="24"/>
      <c r="DJU91" s="24"/>
      <c r="DJV91" s="24"/>
      <c r="DJW91" s="24"/>
      <c r="DJX91" s="24"/>
      <c r="DJY91" s="24"/>
      <c r="DJZ91" s="24"/>
      <c r="DKA91" s="24"/>
      <c r="DKB91" s="24"/>
      <c r="DKC91" s="24"/>
      <c r="DKD91" s="24"/>
      <c r="DKE91" s="24"/>
      <c r="DKF91" s="24"/>
      <c r="DKG91" s="24"/>
      <c r="DKH91" s="24"/>
      <c r="DKI91" s="24"/>
      <c r="DKJ91" s="24"/>
      <c r="DKK91" s="24"/>
      <c r="DKL91" s="24"/>
      <c r="DKM91" s="24"/>
      <c r="DKN91" s="24"/>
      <c r="DKO91" s="24"/>
      <c r="DKP91" s="24"/>
      <c r="DKQ91" s="24"/>
      <c r="DKR91" s="24"/>
      <c r="DKS91" s="24"/>
      <c r="DKT91" s="24"/>
      <c r="DKU91" s="24"/>
      <c r="DKV91" s="24"/>
      <c r="DKW91" s="24"/>
      <c r="DKX91" s="24"/>
      <c r="DKY91" s="24"/>
      <c r="DKZ91" s="24"/>
      <c r="DLA91" s="24"/>
      <c r="DLB91" s="24"/>
      <c r="DLC91" s="24"/>
      <c r="DLD91" s="24"/>
      <c r="DLE91" s="24"/>
      <c r="DLF91" s="24"/>
      <c r="DLG91" s="24"/>
      <c r="DLH91" s="24"/>
      <c r="DLI91" s="24"/>
      <c r="DLJ91" s="24"/>
      <c r="DLK91" s="24"/>
      <c r="DLL91" s="24"/>
      <c r="DLM91" s="24"/>
      <c r="DLN91" s="24"/>
      <c r="DLO91" s="24"/>
      <c r="DLP91" s="24"/>
      <c r="DLQ91" s="24"/>
      <c r="DLR91" s="24"/>
      <c r="DLS91" s="24"/>
      <c r="DLT91" s="24"/>
      <c r="DLU91" s="24"/>
      <c r="DLV91" s="24"/>
      <c r="DLW91" s="24"/>
      <c r="DLX91" s="24"/>
      <c r="DLY91" s="24"/>
      <c r="DLZ91" s="24"/>
      <c r="DMA91" s="24"/>
      <c r="DMB91" s="24"/>
      <c r="DMC91" s="24"/>
      <c r="DMD91" s="24"/>
      <c r="DME91" s="24"/>
      <c r="DMF91" s="24"/>
      <c r="DMG91" s="24"/>
      <c r="DMH91" s="24"/>
      <c r="DMI91" s="24"/>
      <c r="DMJ91" s="24"/>
      <c r="DMK91" s="24"/>
      <c r="DML91" s="24"/>
      <c r="DMM91" s="24"/>
      <c r="DMN91" s="24"/>
      <c r="DMO91" s="24"/>
      <c r="DMP91" s="24"/>
      <c r="DMQ91" s="24"/>
      <c r="DMR91" s="24"/>
      <c r="DMS91" s="24"/>
      <c r="DMT91" s="24"/>
      <c r="DMU91" s="24"/>
      <c r="DMV91" s="24"/>
      <c r="DMW91" s="24"/>
      <c r="DMX91" s="24"/>
      <c r="DMY91" s="24"/>
      <c r="DMZ91" s="24"/>
      <c r="DNA91" s="24"/>
      <c r="DNB91" s="24"/>
      <c r="DNC91" s="24"/>
      <c r="DND91" s="24"/>
      <c r="DNE91" s="24"/>
      <c r="DNF91" s="24"/>
      <c r="DNG91" s="24"/>
      <c r="DNH91" s="24"/>
      <c r="DNI91" s="24"/>
      <c r="DNJ91" s="24"/>
      <c r="DNK91" s="24"/>
      <c r="DNL91" s="24"/>
      <c r="DNM91" s="24"/>
      <c r="DNN91" s="24"/>
      <c r="DNO91" s="24"/>
      <c r="DNP91" s="24"/>
      <c r="DNQ91" s="24"/>
      <c r="DNR91" s="24"/>
      <c r="DNS91" s="24"/>
      <c r="DNT91" s="24"/>
      <c r="DNU91" s="24"/>
      <c r="DNV91" s="24"/>
      <c r="DNW91" s="24"/>
      <c r="DNX91" s="24"/>
      <c r="DNY91" s="24"/>
      <c r="DNZ91" s="24"/>
      <c r="DOA91" s="24"/>
      <c r="DOB91" s="24"/>
      <c r="DOC91" s="24"/>
      <c r="DOD91" s="24"/>
      <c r="DOE91" s="24"/>
      <c r="DOF91" s="24"/>
      <c r="DOG91" s="24"/>
      <c r="DOH91" s="24"/>
      <c r="DOI91" s="24"/>
      <c r="DOJ91" s="24"/>
      <c r="DOK91" s="24"/>
      <c r="DOL91" s="24"/>
      <c r="DOM91" s="24"/>
      <c r="DON91" s="24"/>
      <c r="DOO91" s="24"/>
      <c r="DOP91" s="24"/>
      <c r="DOQ91" s="24"/>
      <c r="DOR91" s="24"/>
      <c r="DOS91" s="24"/>
      <c r="DOT91" s="24"/>
      <c r="DOU91" s="24"/>
      <c r="DOV91" s="24"/>
      <c r="DOW91" s="24"/>
      <c r="DOX91" s="24"/>
      <c r="DOY91" s="24"/>
      <c r="DOZ91" s="24"/>
      <c r="DPA91" s="24"/>
      <c r="DPB91" s="24"/>
      <c r="DPC91" s="24"/>
      <c r="DPD91" s="24"/>
      <c r="DPE91" s="24"/>
      <c r="DPF91" s="24"/>
      <c r="DPG91" s="24"/>
      <c r="DPH91" s="24"/>
      <c r="DPI91" s="24"/>
      <c r="DPJ91" s="24"/>
      <c r="DPK91" s="24"/>
      <c r="DPL91" s="24"/>
      <c r="DPM91" s="24"/>
      <c r="DPN91" s="24"/>
      <c r="DPO91" s="24"/>
      <c r="DPP91" s="24"/>
      <c r="DPQ91" s="24"/>
      <c r="DPR91" s="24"/>
      <c r="DPS91" s="24"/>
      <c r="DPT91" s="24"/>
      <c r="DPU91" s="24"/>
      <c r="DPV91" s="24"/>
      <c r="DPW91" s="24"/>
      <c r="DPX91" s="24"/>
      <c r="DPY91" s="24"/>
      <c r="DPZ91" s="24"/>
      <c r="DQA91" s="24"/>
      <c r="DQB91" s="24"/>
      <c r="DQC91" s="24"/>
      <c r="DQD91" s="24"/>
      <c r="DQE91" s="24"/>
      <c r="DQF91" s="24"/>
      <c r="DQG91" s="24"/>
      <c r="DQH91" s="24"/>
      <c r="DQI91" s="24"/>
      <c r="DQJ91" s="24"/>
      <c r="DQK91" s="24"/>
      <c r="DQL91" s="24"/>
      <c r="DQM91" s="24"/>
      <c r="DQN91" s="24"/>
      <c r="DQO91" s="24"/>
      <c r="DQP91" s="24"/>
      <c r="DQQ91" s="24"/>
      <c r="DQR91" s="24"/>
      <c r="DQS91" s="24"/>
      <c r="DQT91" s="24"/>
      <c r="DQU91" s="24"/>
      <c r="DQV91" s="24"/>
      <c r="DQW91" s="24"/>
      <c r="DQX91" s="24"/>
      <c r="DQY91" s="24"/>
      <c r="DQZ91" s="24"/>
      <c r="DRA91" s="24"/>
      <c r="DRB91" s="24"/>
      <c r="DRC91" s="24"/>
      <c r="DRD91" s="24"/>
      <c r="DRE91" s="24"/>
      <c r="DRF91" s="24"/>
      <c r="DRG91" s="24"/>
      <c r="DRH91" s="24"/>
      <c r="DRI91" s="24"/>
      <c r="DRJ91" s="24"/>
      <c r="DRK91" s="24"/>
      <c r="DRL91" s="24"/>
      <c r="DRM91" s="24"/>
      <c r="DRN91" s="24"/>
      <c r="DRO91" s="24"/>
      <c r="DRP91" s="24"/>
      <c r="DRQ91" s="24"/>
      <c r="DRR91" s="24"/>
      <c r="DRS91" s="24"/>
      <c r="DRT91" s="24"/>
      <c r="DRU91" s="24"/>
      <c r="DRV91" s="24"/>
      <c r="DRW91" s="24"/>
      <c r="DRX91" s="24"/>
      <c r="DRY91" s="24"/>
      <c r="DRZ91" s="24"/>
      <c r="DSA91" s="24"/>
      <c r="DSB91" s="24"/>
      <c r="DSC91" s="24"/>
      <c r="DSD91" s="24"/>
      <c r="DSE91" s="24"/>
      <c r="DSF91" s="24"/>
      <c r="DSG91" s="24"/>
      <c r="DSH91" s="24"/>
      <c r="DSI91" s="24"/>
      <c r="DSJ91" s="24"/>
      <c r="DSK91" s="24"/>
      <c r="DSL91" s="24"/>
      <c r="DSM91" s="24"/>
      <c r="DSN91" s="24"/>
      <c r="DSO91" s="24"/>
      <c r="DSP91" s="24"/>
      <c r="DSQ91" s="24"/>
      <c r="DSR91" s="24"/>
      <c r="DSS91" s="24"/>
      <c r="DST91" s="24"/>
      <c r="DSU91" s="24"/>
      <c r="DSV91" s="24"/>
      <c r="DSW91" s="24"/>
      <c r="DSX91" s="24"/>
      <c r="DSY91" s="24"/>
      <c r="DSZ91" s="24"/>
      <c r="DTA91" s="24"/>
      <c r="DTB91" s="24"/>
      <c r="DTC91" s="24"/>
      <c r="DTD91" s="24"/>
      <c r="DTE91" s="24"/>
      <c r="DTF91" s="24"/>
      <c r="DTG91" s="24"/>
      <c r="DTH91" s="24"/>
      <c r="DTI91" s="24"/>
      <c r="DTJ91" s="24"/>
      <c r="DTK91" s="24"/>
      <c r="DTL91" s="24"/>
      <c r="DTM91" s="24"/>
      <c r="DTN91" s="24"/>
      <c r="DTO91" s="24"/>
      <c r="DTP91" s="24"/>
      <c r="DTQ91" s="24"/>
      <c r="DTR91" s="24"/>
      <c r="DTS91" s="24"/>
      <c r="DTT91" s="24"/>
      <c r="DTU91" s="24"/>
      <c r="DTV91" s="24"/>
      <c r="DTW91" s="24"/>
      <c r="DTX91" s="24"/>
      <c r="DTY91" s="24"/>
      <c r="DTZ91" s="24"/>
      <c r="DUA91" s="24"/>
      <c r="DUB91" s="24"/>
      <c r="DUC91" s="24"/>
      <c r="DUD91" s="24"/>
      <c r="DUE91" s="24"/>
      <c r="DUF91" s="24"/>
      <c r="DUG91" s="24"/>
      <c r="DUH91" s="24"/>
      <c r="DUI91" s="24"/>
      <c r="DUJ91" s="24"/>
      <c r="DUK91" s="24"/>
      <c r="DUL91" s="24"/>
      <c r="DUM91" s="24"/>
      <c r="DUN91" s="24"/>
      <c r="DUO91" s="24"/>
      <c r="DUP91" s="24"/>
      <c r="DUQ91" s="24"/>
      <c r="DUR91" s="24"/>
      <c r="DUS91" s="24"/>
      <c r="DUT91" s="24"/>
      <c r="DUU91" s="24"/>
      <c r="DUV91" s="24"/>
      <c r="DUW91" s="24"/>
      <c r="DUX91" s="24"/>
      <c r="DUY91" s="24"/>
      <c r="DUZ91" s="24"/>
      <c r="DVA91" s="24"/>
      <c r="DVB91" s="24"/>
      <c r="DVC91" s="24"/>
      <c r="DVD91" s="24"/>
      <c r="DVE91" s="24"/>
      <c r="DVF91" s="24"/>
      <c r="DVG91" s="24"/>
      <c r="DVH91" s="24"/>
      <c r="DVI91" s="24"/>
      <c r="DVJ91" s="24"/>
      <c r="DVK91" s="24"/>
      <c r="DVL91" s="24"/>
      <c r="DVM91" s="24"/>
      <c r="DVN91" s="24"/>
      <c r="DVO91" s="24"/>
      <c r="DVP91" s="24"/>
      <c r="DVQ91" s="24"/>
      <c r="DVR91" s="24"/>
      <c r="DVS91" s="24"/>
      <c r="DVT91" s="24"/>
      <c r="DVU91" s="24"/>
      <c r="DVV91" s="24"/>
      <c r="DVW91" s="24"/>
      <c r="DVX91" s="24"/>
      <c r="DVY91" s="24"/>
      <c r="DVZ91" s="24"/>
      <c r="DWA91" s="24"/>
      <c r="DWB91" s="24"/>
      <c r="DWC91" s="24"/>
      <c r="DWD91" s="24"/>
      <c r="DWE91" s="24"/>
      <c r="DWF91" s="24"/>
      <c r="DWG91" s="24"/>
      <c r="DWH91" s="24"/>
      <c r="DWI91" s="24"/>
      <c r="DWJ91" s="24"/>
      <c r="DWK91" s="24"/>
      <c r="DWL91" s="24"/>
      <c r="DWM91" s="24"/>
      <c r="DWN91" s="24"/>
      <c r="DWO91" s="24"/>
      <c r="DWP91" s="24"/>
      <c r="DWQ91" s="24"/>
      <c r="DWR91" s="24"/>
      <c r="DWS91" s="24"/>
      <c r="DWT91" s="24"/>
      <c r="DWU91" s="24"/>
      <c r="DWV91" s="24"/>
      <c r="DWW91" s="24"/>
      <c r="DWX91" s="24"/>
      <c r="DWY91" s="24"/>
      <c r="DWZ91" s="24"/>
      <c r="DXA91" s="24"/>
      <c r="DXB91" s="24"/>
      <c r="DXC91" s="24"/>
      <c r="DXD91" s="24"/>
      <c r="DXE91" s="24"/>
      <c r="DXF91" s="24"/>
      <c r="DXG91" s="24"/>
      <c r="DXH91" s="24"/>
      <c r="DXI91" s="24"/>
      <c r="DXJ91" s="24"/>
      <c r="DXK91" s="24"/>
      <c r="DXL91" s="24"/>
      <c r="DXM91" s="24"/>
      <c r="DXN91" s="24"/>
      <c r="DXO91" s="24"/>
      <c r="DXP91" s="24"/>
      <c r="DXQ91" s="24"/>
      <c r="DXR91" s="24"/>
      <c r="DXS91" s="24"/>
      <c r="DXT91" s="24"/>
      <c r="DXU91" s="24"/>
      <c r="DXV91" s="24"/>
      <c r="DXW91" s="24"/>
      <c r="DXX91" s="24"/>
      <c r="DXY91" s="24"/>
      <c r="DXZ91" s="24"/>
      <c r="DYA91" s="24"/>
      <c r="DYB91" s="24"/>
      <c r="DYC91" s="24"/>
      <c r="DYD91" s="24"/>
      <c r="DYE91" s="24"/>
      <c r="DYF91" s="24"/>
      <c r="DYG91" s="24"/>
      <c r="DYH91" s="24"/>
      <c r="DYI91" s="24"/>
      <c r="DYJ91" s="24"/>
      <c r="DYK91" s="24"/>
      <c r="DYL91" s="24"/>
      <c r="DYM91" s="24"/>
      <c r="DYN91" s="24"/>
      <c r="DYO91" s="24"/>
      <c r="DYP91" s="24"/>
      <c r="DYQ91" s="24"/>
      <c r="DYR91" s="24"/>
      <c r="DYS91" s="24"/>
      <c r="DYT91" s="24"/>
      <c r="DYU91" s="24"/>
      <c r="DYV91" s="24"/>
      <c r="DYW91" s="24"/>
      <c r="DYX91" s="24"/>
      <c r="DYY91" s="24"/>
      <c r="DYZ91" s="24"/>
      <c r="DZA91" s="24"/>
      <c r="DZB91" s="24"/>
      <c r="DZC91" s="24"/>
      <c r="DZD91" s="24"/>
      <c r="DZE91" s="24"/>
      <c r="DZF91" s="24"/>
      <c r="DZG91" s="24"/>
      <c r="DZH91" s="24"/>
      <c r="DZI91" s="24"/>
      <c r="DZJ91" s="24"/>
      <c r="DZK91" s="24"/>
      <c r="DZL91" s="24"/>
      <c r="DZM91" s="24"/>
      <c r="DZN91" s="24"/>
      <c r="DZO91" s="24"/>
      <c r="DZP91" s="24"/>
      <c r="DZQ91" s="24"/>
      <c r="DZR91" s="24"/>
      <c r="DZS91" s="24"/>
      <c r="DZT91" s="24"/>
      <c r="DZU91" s="24"/>
      <c r="DZV91" s="24"/>
      <c r="DZW91" s="24"/>
      <c r="DZX91" s="24"/>
      <c r="DZY91" s="24"/>
      <c r="DZZ91" s="24"/>
      <c r="EAA91" s="24"/>
      <c r="EAB91" s="24"/>
      <c r="EAC91" s="24"/>
      <c r="EAD91" s="24"/>
      <c r="EAE91" s="24"/>
      <c r="EAF91" s="24"/>
      <c r="EAG91" s="24"/>
      <c r="EAH91" s="24"/>
      <c r="EAI91" s="24"/>
      <c r="EAJ91" s="24"/>
      <c r="EAK91" s="24"/>
      <c r="EAL91" s="24"/>
      <c r="EAM91" s="24"/>
      <c r="EAN91" s="24"/>
      <c r="EAO91" s="24"/>
      <c r="EAP91" s="24"/>
      <c r="EAQ91" s="24"/>
      <c r="EAR91" s="24"/>
      <c r="EAS91" s="24"/>
      <c r="EAT91" s="24"/>
      <c r="EAU91" s="24"/>
      <c r="EAV91" s="24"/>
      <c r="EAW91" s="24"/>
      <c r="EAX91" s="24"/>
      <c r="EAY91" s="24"/>
      <c r="EAZ91" s="24"/>
      <c r="EBA91" s="24"/>
      <c r="EBB91" s="24"/>
      <c r="EBC91" s="24"/>
      <c r="EBD91" s="24"/>
      <c r="EBE91" s="24"/>
      <c r="EBF91" s="24"/>
      <c r="EBG91" s="24"/>
      <c r="EBH91" s="24"/>
      <c r="EBI91" s="24"/>
      <c r="EBJ91" s="24"/>
      <c r="EBK91" s="24"/>
      <c r="EBL91" s="24"/>
      <c r="EBM91" s="24"/>
      <c r="EBN91" s="24"/>
      <c r="EBO91" s="24"/>
      <c r="EBP91" s="24"/>
      <c r="EBQ91" s="24"/>
      <c r="EBR91" s="24"/>
      <c r="EBS91" s="24"/>
      <c r="EBT91" s="24"/>
      <c r="EBU91" s="24"/>
      <c r="EBV91" s="24"/>
      <c r="EBW91" s="24"/>
      <c r="EBX91" s="24"/>
      <c r="EBY91" s="24"/>
      <c r="EBZ91" s="24"/>
      <c r="ECA91" s="24"/>
      <c r="ECB91" s="24"/>
      <c r="ECC91" s="24"/>
      <c r="ECD91" s="24"/>
      <c r="ECE91" s="24"/>
      <c r="ECF91" s="24"/>
      <c r="ECG91" s="24"/>
      <c r="ECH91" s="24"/>
      <c r="ECI91" s="24"/>
      <c r="ECJ91" s="24"/>
      <c r="ECK91" s="24"/>
      <c r="ECL91" s="24"/>
      <c r="ECM91" s="24"/>
      <c r="ECN91" s="24"/>
      <c r="ECO91" s="24"/>
      <c r="ECP91" s="24"/>
      <c r="ECQ91" s="24"/>
      <c r="ECR91" s="24"/>
      <c r="ECS91" s="24"/>
      <c r="ECT91" s="24"/>
      <c r="ECU91" s="24"/>
      <c r="ECV91" s="24"/>
      <c r="ECW91" s="24"/>
      <c r="ECX91" s="24"/>
      <c r="ECY91" s="24"/>
      <c r="ECZ91" s="24"/>
      <c r="EDA91" s="24"/>
      <c r="EDB91" s="24"/>
      <c r="EDC91" s="24"/>
      <c r="EDD91" s="24"/>
      <c r="EDE91" s="24"/>
      <c r="EDF91" s="24"/>
      <c r="EDG91" s="24"/>
      <c r="EDH91" s="24"/>
      <c r="EDI91" s="24"/>
      <c r="EDJ91" s="24"/>
      <c r="EDK91" s="24"/>
      <c r="EDL91" s="24"/>
      <c r="EDM91" s="24"/>
      <c r="EDN91" s="24"/>
      <c r="EDO91" s="24"/>
      <c r="EDP91" s="24"/>
      <c r="EDQ91" s="24"/>
      <c r="EDR91" s="24"/>
      <c r="EDS91" s="24"/>
      <c r="EDT91" s="24"/>
      <c r="EDU91" s="24"/>
      <c r="EDV91" s="24"/>
      <c r="EDW91" s="24"/>
      <c r="EDX91" s="24"/>
      <c r="EDY91" s="24"/>
      <c r="EDZ91" s="24"/>
      <c r="EEA91" s="24"/>
      <c r="EEB91" s="24"/>
      <c r="EEC91" s="24"/>
      <c r="EED91" s="24"/>
      <c r="EEE91" s="24"/>
      <c r="EEF91" s="24"/>
      <c r="EEG91" s="24"/>
      <c r="EEH91" s="24"/>
      <c r="EEI91" s="24"/>
      <c r="EEJ91" s="24"/>
      <c r="EEK91" s="24"/>
      <c r="EEL91" s="24"/>
      <c r="EEM91" s="24"/>
      <c r="EEN91" s="24"/>
      <c r="EEO91" s="24"/>
      <c r="EEP91" s="24"/>
      <c r="EEQ91" s="24"/>
      <c r="EER91" s="24"/>
      <c r="EES91" s="24"/>
      <c r="EET91" s="24"/>
      <c r="EEU91" s="24"/>
      <c r="EEV91" s="24"/>
      <c r="EEW91" s="24"/>
      <c r="EEX91" s="24"/>
      <c r="EEY91" s="24"/>
      <c r="EEZ91" s="24"/>
      <c r="EFA91" s="24"/>
      <c r="EFB91" s="24"/>
      <c r="EFC91" s="24"/>
      <c r="EFD91" s="24"/>
      <c r="EFE91" s="24"/>
      <c r="EFF91" s="24"/>
    </row>
    <row r="92" spans="2:3542" s="526" customFormat="1" ht="17.25" customHeight="1" x14ac:dyDescent="0.3">
      <c r="B92" s="614" t="s">
        <v>235</v>
      </c>
      <c r="C92" s="614"/>
      <c r="D92" s="614"/>
      <c r="E92" s="614"/>
      <c r="F92" s="614"/>
      <c r="G92" s="61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c r="LX92" s="24"/>
      <c r="LY92" s="24"/>
      <c r="LZ92" s="24"/>
      <c r="MA92" s="24"/>
      <c r="MB92" s="24"/>
      <c r="MC92" s="24"/>
      <c r="MD92" s="24"/>
      <c r="ME92" s="24"/>
      <c r="MF92" s="24"/>
      <c r="MG92" s="24"/>
      <c r="MH92" s="24"/>
      <c r="MI92" s="24"/>
      <c r="MJ92" s="24"/>
      <c r="MK92" s="24"/>
      <c r="ML92" s="24"/>
      <c r="MM92" s="24"/>
      <c r="MN92" s="24"/>
      <c r="MO92" s="24"/>
      <c r="MP92" s="24"/>
      <c r="MQ92" s="24"/>
      <c r="MR92" s="24"/>
      <c r="MS92" s="24"/>
      <c r="MT92" s="24"/>
      <c r="MU92" s="24"/>
      <c r="MV92" s="24"/>
      <c r="MW92" s="24"/>
      <c r="MX92" s="24"/>
      <c r="MY92" s="24"/>
      <c r="MZ92" s="24"/>
      <c r="NA92" s="24"/>
      <c r="NB92" s="24"/>
      <c r="NC92" s="24"/>
      <c r="ND92" s="24"/>
      <c r="NE92" s="24"/>
      <c r="NF92" s="24"/>
      <c r="NG92" s="24"/>
      <c r="NH92" s="24"/>
      <c r="NI92" s="24"/>
      <c r="NJ92" s="24"/>
      <c r="NK92" s="24"/>
      <c r="NL92" s="24"/>
      <c r="NM92" s="24"/>
      <c r="NN92" s="24"/>
      <c r="NO92" s="24"/>
      <c r="NP92" s="24"/>
      <c r="NQ92" s="24"/>
      <c r="NR92" s="24"/>
      <c r="NS92" s="24"/>
      <c r="NT92" s="24"/>
      <c r="NU92" s="24"/>
      <c r="NV92" s="24"/>
      <c r="NW92" s="24"/>
      <c r="NX92" s="24"/>
      <c r="NY92" s="24"/>
      <c r="NZ92" s="24"/>
      <c r="OA92" s="24"/>
      <c r="OB92" s="24"/>
      <c r="OC92" s="24"/>
      <c r="OD92" s="24"/>
      <c r="OE92" s="24"/>
      <c r="OF92" s="24"/>
      <c r="OG92" s="24"/>
      <c r="OH92" s="24"/>
      <c r="OI92" s="24"/>
      <c r="OJ92" s="24"/>
      <c r="OK92" s="24"/>
      <c r="OL92" s="24"/>
      <c r="OM92" s="24"/>
      <c r="ON92" s="24"/>
      <c r="OO92" s="24"/>
      <c r="OP92" s="24"/>
      <c r="OQ92" s="24"/>
      <c r="OR92" s="24"/>
      <c r="OS92" s="24"/>
      <c r="OT92" s="24"/>
      <c r="OU92" s="24"/>
      <c r="OV92" s="24"/>
      <c r="OW92" s="24"/>
      <c r="OX92" s="24"/>
      <c r="OY92" s="24"/>
      <c r="OZ92" s="24"/>
      <c r="PA92" s="24"/>
      <c r="PB92" s="24"/>
      <c r="PC92" s="24"/>
      <c r="PD92" s="24"/>
      <c r="PE92" s="24"/>
      <c r="PF92" s="24"/>
      <c r="PG92" s="24"/>
      <c r="PH92" s="24"/>
      <c r="PI92" s="24"/>
      <c r="PJ92" s="24"/>
      <c r="PK92" s="24"/>
      <c r="PL92" s="24"/>
      <c r="PM92" s="24"/>
      <c r="PN92" s="24"/>
      <c r="PO92" s="24"/>
      <c r="PP92" s="24"/>
      <c r="PQ92" s="24"/>
      <c r="PR92" s="24"/>
      <c r="PS92" s="24"/>
      <c r="PT92" s="24"/>
      <c r="PU92" s="24"/>
      <c r="PV92" s="24"/>
      <c r="PW92" s="24"/>
      <c r="PX92" s="24"/>
      <c r="PY92" s="24"/>
      <c r="PZ92" s="24"/>
      <c r="QA92" s="24"/>
      <c r="QB92" s="24"/>
      <c r="QC92" s="24"/>
      <c r="QD92" s="24"/>
      <c r="QE92" s="24"/>
      <c r="QF92" s="24"/>
      <c r="QG92" s="24"/>
      <c r="QH92" s="24"/>
      <c r="QI92" s="24"/>
      <c r="QJ92" s="24"/>
      <c r="QK92" s="24"/>
      <c r="QL92" s="24"/>
      <c r="QM92" s="24"/>
      <c r="QN92" s="24"/>
      <c r="QO92" s="24"/>
      <c r="QP92" s="24"/>
      <c r="QQ92" s="24"/>
      <c r="QR92" s="24"/>
      <c r="QS92" s="24"/>
      <c r="QT92" s="24"/>
      <c r="QU92" s="24"/>
      <c r="QV92" s="24"/>
      <c r="QW92" s="24"/>
      <c r="QX92" s="24"/>
      <c r="QY92" s="24"/>
      <c r="QZ92" s="24"/>
      <c r="RA92" s="24"/>
      <c r="RB92" s="24"/>
      <c r="RC92" s="24"/>
      <c r="RD92" s="24"/>
      <c r="RE92" s="24"/>
      <c r="RF92" s="24"/>
      <c r="RG92" s="24"/>
      <c r="RH92" s="24"/>
      <c r="RI92" s="24"/>
      <c r="RJ92" s="24"/>
      <c r="RK92" s="24"/>
      <c r="RL92" s="24"/>
      <c r="RM92" s="24"/>
      <c r="RN92" s="24"/>
      <c r="RO92" s="24"/>
      <c r="RP92" s="24"/>
      <c r="RQ92" s="24"/>
      <c r="RR92" s="24"/>
      <c r="RS92" s="24"/>
      <c r="RT92" s="24"/>
      <c r="RU92" s="24"/>
      <c r="RV92" s="24"/>
      <c r="RW92" s="24"/>
      <c r="RX92" s="24"/>
      <c r="RY92" s="24"/>
      <c r="RZ92" s="24"/>
      <c r="SA92" s="24"/>
      <c r="SB92" s="24"/>
      <c r="SC92" s="24"/>
      <c r="SD92" s="24"/>
      <c r="SE92" s="24"/>
      <c r="SF92" s="24"/>
      <c r="SG92" s="24"/>
      <c r="SH92" s="24"/>
      <c r="SI92" s="24"/>
      <c r="SJ92" s="24"/>
      <c r="SK92" s="24"/>
      <c r="SL92" s="24"/>
      <c r="SM92" s="24"/>
      <c r="SN92" s="24"/>
      <c r="SO92" s="24"/>
      <c r="SP92" s="24"/>
      <c r="SQ92" s="24"/>
      <c r="SR92" s="24"/>
      <c r="SS92" s="24"/>
      <c r="ST92" s="24"/>
      <c r="SU92" s="24"/>
      <c r="SV92" s="24"/>
      <c r="SW92" s="24"/>
      <c r="SX92" s="24"/>
      <c r="SY92" s="24"/>
      <c r="SZ92" s="24"/>
      <c r="TA92" s="24"/>
      <c r="TB92" s="24"/>
      <c r="TC92" s="24"/>
      <c r="TD92" s="24"/>
      <c r="TE92" s="24"/>
      <c r="TF92" s="24"/>
      <c r="TG92" s="24"/>
      <c r="TH92" s="24"/>
      <c r="TI92" s="24"/>
      <c r="TJ92" s="24"/>
      <c r="TK92" s="24"/>
      <c r="TL92" s="24"/>
      <c r="TM92" s="24"/>
      <c r="TN92" s="24"/>
      <c r="TO92" s="24"/>
      <c r="TP92" s="24"/>
      <c r="TQ92" s="24"/>
      <c r="TR92" s="24"/>
      <c r="TS92" s="24"/>
      <c r="TT92" s="24"/>
      <c r="TU92" s="24"/>
      <c r="TV92" s="24"/>
      <c r="TW92" s="24"/>
      <c r="TX92" s="24"/>
      <c r="TY92" s="24"/>
      <c r="TZ92" s="24"/>
      <c r="UA92" s="24"/>
      <c r="UB92" s="24"/>
      <c r="UC92" s="24"/>
      <c r="UD92" s="24"/>
      <c r="UE92" s="24"/>
      <c r="UF92" s="24"/>
      <c r="UG92" s="24"/>
      <c r="UH92" s="24"/>
      <c r="UI92" s="24"/>
      <c r="UJ92" s="24"/>
      <c r="UK92" s="24"/>
      <c r="UL92" s="24"/>
      <c r="UM92" s="24"/>
      <c r="UN92" s="24"/>
      <c r="UO92" s="24"/>
      <c r="UP92" s="24"/>
      <c r="UQ92" s="24"/>
      <c r="UR92" s="24"/>
      <c r="US92" s="24"/>
      <c r="UT92" s="24"/>
      <c r="UU92" s="24"/>
      <c r="UV92" s="24"/>
      <c r="UW92" s="24"/>
      <c r="UX92" s="24"/>
      <c r="UY92" s="24"/>
      <c r="UZ92" s="24"/>
      <c r="VA92" s="24"/>
      <c r="VB92" s="24"/>
      <c r="VC92" s="24"/>
      <c r="VD92" s="24"/>
      <c r="VE92" s="24"/>
      <c r="VF92" s="24"/>
      <c r="VG92" s="24"/>
      <c r="VH92" s="24"/>
      <c r="VI92" s="24"/>
      <c r="VJ92" s="24"/>
      <c r="VK92" s="24"/>
      <c r="VL92" s="24"/>
      <c r="VM92" s="24"/>
      <c r="VN92" s="24"/>
      <c r="VO92" s="24"/>
      <c r="VP92" s="24"/>
      <c r="VQ92" s="24"/>
      <c r="VR92" s="24"/>
      <c r="VS92" s="24"/>
      <c r="VT92" s="24"/>
      <c r="VU92" s="24"/>
      <c r="VV92" s="24"/>
      <c r="VW92" s="24"/>
      <c r="VX92" s="24"/>
      <c r="VY92" s="24"/>
      <c r="VZ92" s="24"/>
      <c r="WA92" s="24"/>
      <c r="WB92" s="24"/>
      <c r="WC92" s="24"/>
      <c r="WD92" s="24"/>
      <c r="WE92" s="24"/>
      <c r="WF92" s="24"/>
      <c r="WG92" s="24"/>
      <c r="WH92" s="24"/>
      <c r="WI92" s="24"/>
      <c r="WJ92" s="24"/>
      <c r="WK92" s="24"/>
      <c r="WL92" s="24"/>
      <c r="WM92" s="24"/>
      <c r="WN92" s="24"/>
      <c r="WO92" s="24"/>
      <c r="WP92" s="24"/>
      <c r="WQ92" s="24"/>
      <c r="WR92" s="24"/>
      <c r="WS92" s="24"/>
      <c r="WT92" s="24"/>
      <c r="WU92" s="24"/>
      <c r="WV92" s="24"/>
      <c r="WW92" s="24"/>
      <c r="WX92" s="24"/>
      <c r="WY92" s="24"/>
      <c r="WZ92" s="24"/>
      <c r="XA92" s="24"/>
      <c r="XB92" s="24"/>
      <c r="XC92" s="24"/>
      <c r="XD92" s="24"/>
      <c r="XE92" s="24"/>
      <c r="XF92" s="24"/>
      <c r="XG92" s="24"/>
      <c r="XH92" s="24"/>
      <c r="XI92" s="24"/>
      <c r="XJ92" s="24"/>
      <c r="XK92" s="24"/>
      <c r="XL92" s="24"/>
      <c r="XM92" s="24"/>
      <c r="XN92" s="24"/>
      <c r="XO92" s="24"/>
      <c r="XP92" s="24"/>
      <c r="XQ92" s="24"/>
      <c r="XR92" s="24"/>
      <c r="XS92" s="24"/>
      <c r="XT92" s="24"/>
      <c r="XU92" s="24"/>
      <c r="XV92" s="24"/>
      <c r="XW92" s="24"/>
      <c r="XX92" s="24"/>
      <c r="XY92" s="24"/>
      <c r="XZ92" s="24"/>
      <c r="YA92" s="24"/>
      <c r="YB92" s="24"/>
      <c r="YC92" s="24"/>
      <c r="YD92" s="24"/>
      <c r="YE92" s="24"/>
      <c r="YF92" s="24"/>
      <c r="YG92" s="24"/>
      <c r="YH92" s="24"/>
      <c r="YI92" s="24"/>
      <c r="YJ92" s="24"/>
      <c r="YK92" s="24"/>
      <c r="YL92" s="24"/>
      <c r="YM92" s="24"/>
      <c r="YN92" s="24"/>
      <c r="YO92" s="24"/>
      <c r="YP92" s="24"/>
      <c r="YQ92" s="24"/>
      <c r="YR92" s="24"/>
      <c r="YS92" s="24"/>
      <c r="YT92" s="24"/>
      <c r="YU92" s="24"/>
      <c r="YV92" s="24"/>
      <c r="YW92" s="24"/>
      <c r="YX92" s="24"/>
      <c r="YY92" s="24"/>
      <c r="YZ92" s="24"/>
      <c r="ZA92" s="24"/>
      <c r="ZB92" s="24"/>
      <c r="ZC92" s="24"/>
      <c r="ZD92" s="24"/>
      <c r="ZE92" s="24"/>
      <c r="ZF92" s="24"/>
      <c r="ZG92" s="24"/>
      <c r="ZH92" s="24"/>
      <c r="ZI92" s="24"/>
      <c r="ZJ92" s="24"/>
      <c r="ZK92" s="24"/>
      <c r="ZL92" s="24"/>
      <c r="ZM92" s="24"/>
      <c r="ZN92" s="24"/>
      <c r="ZO92" s="24"/>
      <c r="ZP92" s="24"/>
      <c r="ZQ92" s="24"/>
      <c r="ZR92" s="24"/>
      <c r="ZS92" s="24"/>
      <c r="ZT92" s="24"/>
      <c r="ZU92" s="24"/>
      <c r="ZV92" s="24"/>
      <c r="ZW92" s="24"/>
      <c r="ZX92" s="24"/>
      <c r="ZY92" s="24"/>
      <c r="ZZ92" s="24"/>
      <c r="AAA92" s="24"/>
      <c r="AAB92" s="24"/>
      <c r="AAC92" s="24"/>
      <c r="AAD92" s="24"/>
      <c r="AAE92" s="24"/>
      <c r="AAF92" s="24"/>
      <c r="AAG92" s="24"/>
      <c r="AAH92" s="24"/>
      <c r="AAI92" s="24"/>
      <c r="AAJ92" s="24"/>
      <c r="AAK92" s="24"/>
      <c r="AAL92" s="24"/>
      <c r="AAM92" s="24"/>
      <c r="AAN92" s="24"/>
      <c r="AAO92" s="24"/>
      <c r="AAP92" s="24"/>
      <c r="AAQ92" s="24"/>
      <c r="AAR92" s="24"/>
      <c r="AAS92" s="24"/>
      <c r="AAT92" s="24"/>
      <c r="AAU92" s="24"/>
      <c r="AAV92" s="24"/>
      <c r="AAW92" s="24"/>
      <c r="AAX92" s="24"/>
      <c r="AAY92" s="24"/>
      <c r="AAZ92" s="24"/>
      <c r="ABA92" s="24"/>
      <c r="ABB92" s="24"/>
      <c r="ABC92" s="24"/>
      <c r="ABD92" s="24"/>
      <c r="ABE92" s="24"/>
      <c r="ABF92" s="24"/>
      <c r="ABG92" s="24"/>
      <c r="ABH92" s="24"/>
      <c r="ABI92" s="24"/>
      <c r="ABJ92" s="24"/>
      <c r="ABK92" s="24"/>
      <c r="ABL92" s="24"/>
      <c r="ABM92" s="24"/>
      <c r="ABN92" s="24"/>
      <c r="ABO92" s="24"/>
      <c r="ABP92" s="24"/>
      <c r="ABQ92" s="24"/>
      <c r="ABR92" s="24"/>
      <c r="ABS92" s="24"/>
      <c r="ABT92" s="24"/>
      <c r="ABU92" s="24"/>
      <c r="ABV92" s="24"/>
      <c r="ABW92" s="24"/>
      <c r="ABX92" s="24"/>
      <c r="ABY92" s="24"/>
      <c r="ABZ92" s="24"/>
      <c r="ACA92" s="24"/>
      <c r="ACB92" s="24"/>
      <c r="ACC92" s="24"/>
      <c r="ACD92" s="24"/>
      <c r="ACE92" s="24"/>
      <c r="ACF92" s="24"/>
      <c r="ACG92" s="24"/>
      <c r="ACH92" s="24"/>
      <c r="ACI92" s="24"/>
      <c r="ACJ92" s="24"/>
      <c r="ACK92" s="24"/>
      <c r="ACL92" s="24"/>
      <c r="ACM92" s="24"/>
      <c r="ACN92" s="24"/>
      <c r="ACO92" s="24"/>
      <c r="ACP92" s="24"/>
      <c r="ACQ92" s="24"/>
      <c r="ACR92" s="24"/>
      <c r="ACS92" s="24"/>
      <c r="ACT92" s="24"/>
      <c r="ACU92" s="24"/>
      <c r="ACV92" s="24"/>
      <c r="ACW92" s="24"/>
      <c r="ACX92" s="24"/>
      <c r="ACY92" s="24"/>
      <c r="ACZ92" s="24"/>
      <c r="ADA92" s="24"/>
      <c r="ADB92" s="24"/>
      <c r="ADC92" s="24"/>
      <c r="ADD92" s="24"/>
      <c r="ADE92" s="24"/>
      <c r="ADF92" s="24"/>
      <c r="ADG92" s="24"/>
      <c r="ADH92" s="24"/>
      <c r="ADI92" s="24"/>
      <c r="ADJ92" s="24"/>
      <c r="ADK92" s="24"/>
      <c r="ADL92" s="24"/>
      <c r="ADM92" s="24"/>
      <c r="ADN92" s="24"/>
      <c r="ADO92" s="24"/>
      <c r="ADP92" s="24"/>
      <c r="ADQ92" s="24"/>
      <c r="ADR92" s="24"/>
      <c r="ADS92" s="24"/>
      <c r="ADT92" s="24"/>
      <c r="ADU92" s="24"/>
      <c r="ADV92" s="24"/>
      <c r="ADW92" s="24"/>
      <c r="ADX92" s="24"/>
      <c r="ADY92" s="24"/>
      <c r="ADZ92" s="24"/>
      <c r="AEA92" s="24"/>
      <c r="AEB92" s="24"/>
      <c r="AEC92" s="24"/>
      <c r="AED92" s="24"/>
      <c r="AEE92" s="24"/>
      <c r="AEF92" s="24"/>
      <c r="AEG92" s="24"/>
      <c r="AEH92" s="24"/>
      <c r="AEI92" s="24"/>
      <c r="AEJ92" s="24"/>
      <c r="AEK92" s="24"/>
      <c r="AEL92" s="24"/>
      <c r="AEM92" s="24"/>
      <c r="AEN92" s="24"/>
      <c r="AEO92" s="24"/>
      <c r="AEP92" s="24"/>
      <c r="AEQ92" s="24"/>
      <c r="AER92" s="24"/>
      <c r="AES92" s="24"/>
      <c r="AET92" s="24"/>
      <c r="AEU92" s="24"/>
      <c r="AEV92" s="24"/>
      <c r="AEW92" s="24"/>
      <c r="AEX92" s="24"/>
      <c r="AEY92" s="24"/>
      <c r="AEZ92" s="24"/>
      <c r="AFA92" s="24"/>
      <c r="AFB92" s="24"/>
      <c r="AFC92" s="24"/>
      <c r="AFD92" s="24"/>
      <c r="AFE92" s="24"/>
      <c r="AFF92" s="24"/>
      <c r="AFG92" s="24"/>
      <c r="AFH92" s="24"/>
      <c r="AFI92" s="24"/>
      <c r="AFJ92" s="24"/>
      <c r="AFK92" s="24"/>
      <c r="AFL92" s="24"/>
      <c r="AFM92" s="24"/>
      <c r="AFN92" s="24"/>
      <c r="AFO92" s="24"/>
      <c r="AFP92" s="24"/>
      <c r="AFQ92" s="24"/>
      <c r="AFR92" s="24"/>
      <c r="AFS92" s="24"/>
      <c r="AFT92" s="24"/>
      <c r="AFU92" s="24"/>
      <c r="AFV92" s="24"/>
      <c r="AFW92" s="24"/>
      <c r="AFX92" s="24"/>
      <c r="AFY92" s="24"/>
      <c r="AFZ92" s="24"/>
      <c r="AGA92" s="24"/>
      <c r="AGB92" s="24"/>
      <c r="AGC92" s="24"/>
      <c r="AGD92" s="24"/>
      <c r="AGE92" s="24"/>
      <c r="AGF92" s="24"/>
      <c r="AGG92" s="24"/>
      <c r="AGH92" s="24"/>
      <c r="AGI92" s="24"/>
      <c r="AGJ92" s="24"/>
      <c r="AGK92" s="24"/>
      <c r="AGL92" s="24"/>
      <c r="AGM92" s="24"/>
      <c r="AGN92" s="24"/>
      <c r="AGO92" s="24"/>
      <c r="AGP92" s="24"/>
      <c r="AGQ92" s="24"/>
      <c r="AGR92" s="24"/>
      <c r="AGS92" s="24"/>
      <c r="AGT92" s="24"/>
      <c r="AGU92" s="24"/>
      <c r="AGV92" s="24"/>
      <c r="AGW92" s="24"/>
      <c r="AGX92" s="24"/>
      <c r="AGY92" s="24"/>
      <c r="AGZ92" s="24"/>
      <c r="AHA92" s="24"/>
      <c r="AHB92" s="24"/>
      <c r="AHC92" s="24"/>
      <c r="AHD92" s="24"/>
      <c r="AHE92" s="24"/>
      <c r="AHF92" s="24"/>
      <c r="AHG92" s="24"/>
      <c r="AHH92" s="24"/>
      <c r="AHI92" s="24"/>
      <c r="AHJ92" s="24"/>
      <c r="AHK92" s="24"/>
      <c r="AHL92" s="24"/>
      <c r="AHM92" s="24"/>
      <c r="AHN92" s="24"/>
      <c r="AHO92" s="24"/>
      <c r="AHP92" s="24"/>
      <c r="AHQ92" s="24"/>
      <c r="AHR92" s="24"/>
      <c r="AHS92" s="24"/>
      <c r="AHT92" s="24"/>
      <c r="AHU92" s="24"/>
      <c r="AHV92" s="24"/>
      <c r="AHW92" s="24"/>
      <c r="AHX92" s="24"/>
      <c r="AHY92" s="24"/>
      <c r="AHZ92" s="24"/>
      <c r="AIA92" s="24"/>
      <c r="AIB92" s="24"/>
      <c r="AIC92" s="24"/>
      <c r="AID92" s="24"/>
      <c r="AIE92" s="24"/>
      <c r="AIF92" s="24"/>
      <c r="AIG92" s="24"/>
      <c r="AIH92" s="24"/>
      <c r="AII92" s="24"/>
      <c r="AIJ92" s="24"/>
      <c r="AIK92" s="24"/>
      <c r="AIL92" s="24"/>
      <c r="AIM92" s="24"/>
      <c r="AIN92" s="24"/>
      <c r="AIO92" s="24"/>
      <c r="AIP92" s="24"/>
      <c r="AIQ92" s="24"/>
      <c r="AIR92" s="24"/>
      <c r="AIS92" s="24"/>
      <c r="AIT92" s="24"/>
      <c r="AIU92" s="24"/>
      <c r="AIV92" s="24"/>
      <c r="AIW92" s="24"/>
      <c r="AIX92" s="24"/>
      <c r="AIY92" s="24"/>
      <c r="AIZ92" s="24"/>
      <c r="AJA92" s="24"/>
      <c r="AJB92" s="24"/>
      <c r="AJC92" s="24"/>
      <c r="AJD92" s="24"/>
      <c r="AJE92" s="24"/>
      <c r="AJF92" s="24"/>
      <c r="AJG92" s="24"/>
      <c r="AJH92" s="24"/>
      <c r="AJI92" s="24"/>
      <c r="AJJ92" s="24"/>
      <c r="AJK92" s="24"/>
      <c r="AJL92" s="24"/>
      <c r="AJM92" s="24"/>
      <c r="AJN92" s="24"/>
      <c r="AJO92" s="24"/>
      <c r="AJP92" s="24"/>
      <c r="AJQ92" s="24"/>
      <c r="AJR92" s="24"/>
      <c r="AJS92" s="24"/>
      <c r="AJT92" s="24"/>
      <c r="AJU92" s="24"/>
      <c r="AJV92" s="24"/>
      <c r="AJW92" s="24"/>
      <c r="AJX92" s="24"/>
      <c r="AJY92" s="24"/>
      <c r="AJZ92" s="24"/>
      <c r="AKA92" s="24"/>
      <c r="AKB92" s="24"/>
      <c r="AKC92" s="24"/>
      <c r="AKD92" s="24"/>
      <c r="AKE92" s="24"/>
      <c r="AKF92" s="24"/>
      <c r="AKG92" s="24"/>
      <c r="AKH92" s="24"/>
      <c r="AKI92" s="24"/>
      <c r="AKJ92" s="24"/>
      <c r="AKK92" s="24"/>
      <c r="AKL92" s="24"/>
      <c r="AKM92" s="24"/>
      <c r="AKN92" s="24"/>
      <c r="AKO92" s="24"/>
      <c r="AKP92" s="24"/>
      <c r="AKQ92" s="24"/>
      <c r="AKR92" s="24"/>
      <c r="AKS92" s="24"/>
      <c r="AKT92" s="24"/>
      <c r="AKU92" s="24"/>
      <c r="AKV92" s="24"/>
      <c r="AKW92" s="24"/>
      <c r="AKX92" s="24"/>
      <c r="AKY92" s="24"/>
      <c r="AKZ92" s="24"/>
      <c r="ALA92" s="24"/>
      <c r="ALB92" s="24"/>
      <c r="ALC92" s="24"/>
      <c r="ALD92" s="24"/>
      <c r="ALE92" s="24"/>
      <c r="ALF92" s="24"/>
      <c r="ALG92" s="24"/>
      <c r="ALH92" s="24"/>
      <c r="ALI92" s="24"/>
      <c r="ALJ92" s="24"/>
      <c r="ALK92" s="24"/>
      <c r="ALL92" s="24"/>
      <c r="ALM92" s="24"/>
      <c r="ALN92" s="24"/>
      <c r="ALO92" s="24"/>
      <c r="ALP92" s="24"/>
      <c r="ALQ92" s="24"/>
      <c r="ALR92" s="24"/>
      <c r="ALS92" s="24"/>
      <c r="ALT92" s="24"/>
      <c r="ALU92" s="24"/>
      <c r="ALV92" s="24"/>
      <c r="ALW92" s="24"/>
      <c r="ALX92" s="24"/>
      <c r="ALY92" s="24"/>
      <c r="ALZ92" s="24"/>
      <c r="AMA92" s="24"/>
      <c r="AMB92" s="24"/>
      <c r="AMC92" s="24"/>
      <c r="AMD92" s="24"/>
      <c r="AME92" s="24"/>
      <c r="AMF92" s="24"/>
      <c r="AMG92" s="24"/>
      <c r="AMH92" s="24"/>
      <c r="AMI92" s="24"/>
      <c r="AMJ92" s="24"/>
      <c r="AMK92" s="24"/>
      <c r="AML92" s="24"/>
      <c r="AMM92" s="24"/>
      <c r="AMN92" s="24"/>
      <c r="AMO92" s="24"/>
      <c r="AMP92" s="24"/>
      <c r="AMQ92" s="24"/>
      <c r="AMR92" s="24"/>
      <c r="AMS92" s="24"/>
      <c r="AMT92" s="24"/>
      <c r="AMU92" s="24"/>
      <c r="AMV92" s="24"/>
      <c r="AMW92" s="24"/>
      <c r="AMX92" s="24"/>
      <c r="AMY92" s="24"/>
      <c r="AMZ92" s="24"/>
      <c r="ANA92" s="24"/>
      <c r="ANB92" s="24"/>
      <c r="ANC92" s="24"/>
      <c r="AND92" s="24"/>
      <c r="ANE92" s="24"/>
      <c r="ANF92" s="24"/>
      <c r="ANG92" s="24"/>
      <c r="ANH92" s="24"/>
      <c r="ANI92" s="24"/>
      <c r="ANJ92" s="24"/>
      <c r="ANK92" s="24"/>
      <c r="ANL92" s="24"/>
      <c r="ANM92" s="24"/>
      <c r="ANN92" s="24"/>
      <c r="ANO92" s="24"/>
      <c r="ANP92" s="24"/>
      <c r="ANQ92" s="24"/>
      <c r="ANR92" s="24"/>
      <c r="ANS92" s="24"/>
      <c r="ANT92" s="24"/>
      <c r="ANU92" s="24"/>
      <c r="ANV92" s="24"/>
      <c r="ANW92" s="24"/>
      <c r="ANX92" s="24"/>
      <c r="ANY92" s="24"/>
      <c r="ANZ92" s="24"/>
      <c r="AOA92" s="24"/>
      <c r="AOB92" s="24"/>
      <c r="AOC92" s="24"/>
      <c r="AOD92" s="24"/>
      <c r="AOE92" s="24"/>
      <c r="AOF92" s="24"/>
      <c r="AOG92" s="24"/>
      <c r="AOH92" s="24"/>
      <c r="AOI92" s="24"/>
      <c r="AOJ92" s="24"/>
      <c r="AOK92" s="24"/>
      <c r="AOL92" s="24"/>
      <c r="AOM92" s="24"/>
      <c r="AON92" s="24"/>
      <c r="AOO92" s="24"/>
      <c r="AOP92" s="24"/>
      <c r="AOQ92" s="24"/>
      <c r="AOR92" s="24"/>
      <c r="AOS92" s="24"/>
      <c r="AOT92" s="24"/>
      <c r="AOU92" s="24"/>
      <c r="AOV92" s="24"/>
      <c r="AOW92" s="24"/>
      <c r="AOX92" s="24"/>
      <c r="AOY92" s="24"/>
      <c r="AOZ92" s="24"/>
      <c r="APA92" s="24"/>
      <c r="APB92" s="24"/>
      <c r="APC92" s="24"/>
      <c r="APD92" s="24"/>
      <c r="APE92" s="24"/>
      <c r="APF92" s="24"/>
      <c r="APG92" s="24"/>
      <c r="APH92" s="24"/>
      <c r="API92" s="24"/>
      <c r="APJ92" s="24"/>
      <c r="APK92" s="24"/>
      <c r="APL92" s="24"/>
      <c r="APM92" s="24"/>
      <c r="APN92" s="24"/>
      <c r="APO92" s="24"/>
      <c r="APP92" s="24"/>
      <c r="APQ92" s="24"/>
      <c r="APR92" s="24"/>
      <c r="APS92" s="24"/>
      <c r="APT92" s="24"/>
      <c r="APU92" s="24"/>
      <c r="APV92" s="24"/>
      <c r="APW92" s="24"/>
      <c r="APX92" s="24"/>
      <c r="APY92" s="24"/>
      <c r="APZ92" s="24"/>
      <c r="AQA92" s="24"/>
      <c r="AQB92" s="24"/>
      <c r="AQC92" s="24"/>
      <c r="AQD92" s="24"/>
      <c r="AQE92" s="24"/>
      <c r="AQF92" s="24"/>
      <c r="AQG92" s="24"/>
      <c r="AQH92" s="24"/>
      <c r="AQI92" s="24"/>
      <c r="AQJ92" s="24"/>
      <c r="AQK92" s="24"/>
      <c r="AQL92" s="24"/>
      <c r="AQM92" s="24"/>
      <c r="AQN92" s="24"/>
      <c r="AQO92" s="24"/>
      <c r="AQP92" s="24"/>
      <c r="AQQ92" s="24"/>
      <c r="AQR92" s="24"/>
      <c r="AQS92" s="24"/>
      <c r="AQT92" s="24"/>
      <c r="AQU92" s="24"/>
      <c r="AQV92" s="24"/>
      <c r="AQW92" s="24"/>
      <c r="AQX92" s="24"/>
      <c r="AQY92" s="24"/>
      <c r="AQZ92" s="24"/>
      <c r="ARA92" s="24"/>
      <c r="ARB92" s="24"/>
      <c r="ARC92" s="24"/>
      <c r="ARD92" s="24"/>
      <c r="ARE92" s="24"/>
      <c r="ARF92" s="24"/>
      <c r="ARG92" s="24"/>
      <c r="ARH92" s="24"/>
      <c r="ARI92" s="24"/>
      <c r="ARJ92" s="24"/>
      <c r="ARK92" s="24"/>
      <c r="ARL92" s="24"/>
      <c r="ARM92" s="24"/>
      <c r="ARN92" s="24"/>
      <c r="ARO92" s="24"/>
      <c r="ARP92" s="24"/>
      <c r="ARQ92" s="24"/>
      <c r="ARR92" s="24"/>
      <c r="ARS92" s="24"/>
      <c r="ART92" s="24"/>
      <c r="ARU92" s="24"/>
      <c r="ARV92" s="24"/>
      <c r="ARW92" s="24"/>
      <c r="ARX92" s="24"/>
      <c r="ARY92" s="24"/>
      <c r="ARZ92" s="24"/>
      <c r="ASA92" s="24"/>
      <c r="ASB92" s="24"/>
      <c r="ASC92" s="24"/>
      <c r="ASD92" s="24"/>
      <c r="ASE92" s="24"/>
      <c r="ASF92" s="24"/>
      <c r="ASG92" s="24"/>
      <c r="ASH92" s="24"/>
      <c r="ASI92" s="24"/>
      <c r="ASJ92" s="24"/>
      <c r="ASK92" s="24"/>
      <c r="ASL92" s="24"/>
      <c r="ASM92" s="24"/>
      <c r="ASN92" s="24"/>
      <c r="ASO92" s="24"/>
      <c r="ASP92" s="24"/>
      <c r="ASQ92" s="24"/>
      <c r="ASR92" s="24"/>
      <c r="ASS92" s="24"/>
      <c r="AST92" s="24"/>
      <c r="ASU92" s="24"/>
      <c r="ASV92" s="24"/>
      <c r="ASW92" s="24"/>
      <c r="ASX92" s="24"/>
      <c r="ASY92" s="24"/>
      <c r="ASZ92" s="24"/>
      <c r="ATA92" s="24"/>
      <c r="ATB92" s="24"/>
      <c r="ATC92" s="24"/>
      <c r="ATD92" s="24"/>
      <c r="ATE92" s="24"/>
      <c r="ATF92" s="24"/>
      <c r="ATG92" s="24"/>
      <c r="ATH92" s="24"/>
      <c r="ATI92" s="24"/>
      <c r="ATJ92" s="24"/>
      <c r="ATK92" s="24"/>
      <c r="ATL92" s="24"/>
      <c r="ATM92" s="24"/>
      <c r="ATN92" s="24"/>
      <c r="ATO92" s="24"/>
      <c r="ATP92" s="24"/>
      <c r="ATQ92" s="24"/>
      <c r="ATR92" s="24"/>
      <c r="ATS92" s="24"/>
      <c r="ATT92" s="24"/>
      <c r="ATU92" s="24"/>
      <c r="ATV92" s="24"/>
      <c r="ATW92" s="24"/>
      <c r="ATX92" s="24"/>
      <c r="ATY92" s="24"/>
      <c r="ATZ92" s="24"/>
      <c r="AUA92" s="24"/>
      <c r="AUB92" s="24"/>
      <c r="AUC92" s="24"/>
      <c r="AUD92" s="24"/>
      <c r="AUE92" s="24"/>
      <c r="AUF92" s="24"/>
      <c r="AUG92" s="24"/>
      <c r="AUH92" s="24"/>
      <c r="AUI92" s="24"/>
      <c r="AUJ92" s="24"/>
      <c r="AUK92" s="24"/>
      <c r="AUL92" s="24"/>
      <c r="AUM92" s="24"/>
      <c r="AUN92" s="24"/>
      <c r="AUO92" s="24"/>
      <c r="AUP92" s="24"/>
      <c r="AUQ92" s="24"/>
      <c r="AUR92" s="24"/>
      <c r="AUS92" s="24"/>
      <c r="AUT92" s="24"/>
      <c r="AUU92" s="24"/>
      <c r="AUV92" s="24"/>
      <c r="AUW92" s="24"/>
      <c r="AUX92" s="24"/>
      <c r="AUY92" s="24"/>
      <c r="AUZ92" s="24"/>
      <c r="AVA92" s="24"/>
      <c r="AVB92" s="24"/>
      <c r="AVC92" s="24"/>
      <c r="AVD92" s="24"/>
      <c r="AVE92" s="24"/>
      <c r="AVF92" s="24"/>
      <c r="AVG92" s="24"/>
      <c r="AVH92" s="24"/>
      <c r="AVI92" s="24"/>
      <c r="AVJ92" s="24"/>
      <c r="AVK92" s="24"/>
      <c r="AVL92" s="24"/>
      <c r="AVM92" s="24"/>
      <c r="AVN92" s="24"/>
      <c r="AVO92" s="24"/>
      <c r="AVP92" s="24"/>
      <c r="AVQ92" s="24"/>
      <c r="AVR92" s="24"/>
      <c r="AVS92" s="24"/>
      <c r="AVT92" s="24"/>
      <c r="AVU92" s="24"/>
      <c r="AVV92" s="24"/>
      <c r="AVW92" s="24"/>
      <c r="AVX92" s="24"/>
      <c r="AVY92" s="24"/>
      <c r="AVZ92" s="24"/>
      <c r="AWA92" s="24"/>
      <c r="AWB92" s="24"/>
      <c r="AWC92" s="24"/>
      <c r="AWD92" s="24"/>
      <c r="AWE92" s="24"/>
      <c r="AWF92" s="24"/>
      <c r="AWG92" s="24"/>
      <c r="AWH92" s="24"/>
      <c r="AWI92" s="24"/>
      <c r="AWJ92" s="24"/>
      <c r="AWK92" s="24"/>
      <c r="AWL92" s="24"/>
      <c r="AWM92" s="24"/>
      <c r="AWN92" s="24"/>
      <c r="AWO92" s="24"/>
      <c r="AWP92" s="24"/>
      <c r="AWQ92" s="24"/>
      <c r="AWR92" s="24"/>
      <c r="AWS92" s="24"/>
      <c r="AWT92" s="24"/>
      <c r="AWU92" s="24"/>
      <c r="AWV92" s="24"/>
      <c r="AWW92" s="24"/>
      <c r="AWX92" s="24"/>
      <c r="AWY92" s="24"/>
      <c r="AWZ92" s="24"/>
      <c r="AXA92" s="24"/>
      <c r="AXB92" s="24"/>
      <c r="AXC92" s="24"/>
      <c r="AXD92" s="24"/>
      <c r="AXE92" s="24"/>
      <c r="AXF92" s="24"/>
      <c r="AXG92" s="24"/>
      <c r="AXH92" s="24"/>
      <c r="AXI92" s="24"/>
      <c r="AXJ92" s="24"/>
      <c r="AXK92" s="24"/>
      <c r="AXL92" s="24"/>
      <c r="AXM92" s="24"/>
      <c r="AXN92" s="24"/>
      <c r="AXO92" s="24"/>
      <c r="AXP92" s="24"/>
      <c r="AXQ92" s="24"/>
      <c r="AXR92" s="24"/>
      <c r="AXS92" s="24"/>
      <c r="AXT92" s="24"/>
      <c r="AXU92" s="24"/>
      <c r="AXV92" s="24"/>
      <c r="AXW92" s="24"/>
      <c r="AXX92" s="24"/>
      <c r="AXY92" s="24"/>
      <c r="AXZ92" s="24"/>
      <c r="AYA92" s="24"/>
      <c r="AYB92" s="24"/>
      <c r="AYC92" s="24"/>
      <c r="AYD92" s="24"/>
      <c r="AYE92" s="24"/>
      <c r="AYF92" s="24"/>
      <c r="AYG92" s="24"/>
      <c r="AYH92" s="24"/>
      <c r="AYI92" s="24"/>
      <c r="AYJ92" s="24"/>
      <c r="AYK92" s="24"/>
      <c r="AYL92" s="24"/>
      <c r="AYM92" s="24"/>
      <c r="AYN92" s="24"/>
      <c r="AYO92" s="24"/>
      <c r="AYP92" s="24"/>
      <c r="AYQ92" s="24"/>
      <c r="AYR92" s="24"/>
      <c r="AYS92" s="24"/>
      <c r="AYT92" s="24"/>
      <c r="AYU92" s="24"/>
      <c r="AYV92" s="24"/>
      <c r="AYW92" s="24"/>
      <c r="AYX92" s="24"/>
      <c r="AYY92" s="24"/>
      <c r="AYZ92" s="24"/>
      <c r="AZA92" s="24"/>
      <c r="AZB92" s="24"/>
      <c r="AZC92" s="24"/>
      <c r="AZD92" s="24"/>
      <c r="AZE92" s="24"/>
      <c r="AZF92" s="24"/>
      <c r="AZG92" s="24"/>
      <c r="AZH92" s="24"/>
      <c r="AZI92" s="24"/>
      <c r="AZJ92" s="24"/>
      <c r="AZK92" s="24"/>
      <c r="AZL92" s="24"/>
      <c r="AZM92" s="24"/>
      <c r="AZN92" s="24"/>
      <c r="AZO92" s="24"/>
      <c r="AZP92" s="24"/>
      <c r="AZQ92" s="24"/>
      <c r="AZR92" s="24"/>
      <c r="AZS92" s="24"/>
      <c r="AZT92" s="24"/>
      <c r="AZU92" s="24"/>
      <c r="AZV92" s="24"/>
      <c r="AZW92" s="24"/>
      <c r="AZX92" s="24"/>
      <c r="AZY92" s="24"/>
      <c r="AZZ92" s="24"/>
      <c r="BAA92" s="24"/>
      <c r="BAB92" s="24"/>
      <c r="BAC92" s="24"/>
      <c r="BAD92" s="24"/>
      <c r="BAE92" s="24"/>
      <c r="BAF92" s="24"/>
      <c r="BAG92" s="24"/>
      <c r="BAH92" s="24"/>
      <c r="BAI92" s="24"/>
      <c r="BAJ92" s="24"/>
      <c r="BAK92" s="24"/>
      <c r="BAL92" s="24"/>
      <c r="BAM92" s="24"/>
      <c r="BAN92" s="24"/>
      <c r="BAO92" s="24"/>
      <c r="BAP92" s="24"/>
      <c r="BAQ92" s="24"/>
      <c r="BAR92" s="24"/>
      <c r="BAS92" s="24"/>
      <c r="BAT92" s="24"/>
      <c r="BAU92" s="24"/>
      <c r="BAV92" s="24"/>
      <c r="BAW92" s="24"/>
      <c r="BAX92" s="24"/>
      <c r="BAY92" s="24"/>
      <c r="BAZ92" s="24"/>
      <c r="BBA92" s="24"/>
      <c r="BBB92" s="24"/>
      <c r="BBC92" s="24"/>
      <c r="BBD92" s="24"/>
      <c r="BBE92" s="24"/>
      <c r="BBF92" s="24"/>
      <c r="BBG92" s="24"/>
      <c r="BBH92" s="24"/>
      <c r="BBI92" s="24"/>
      <c r="BBJ92" s="24"/>
      <c r="BBK92" s="24"/>
      <c r="BBL92" s="24"/>
      <c r="BBM92" s="24"/>
      <c r="BBN92" s="24"/>
      <c r="BBO92" s="24"/>
      <c r="BBP92" s="24"/>
      <c r="BBQ92" s="24"/>
      <c r="BBR92" s="24"/>
      <c r="BBS92" s="24"/>
      <c r="BBT92" s="24"/>
      <c r="BBU92" s="24"/>
      <c r="BBV92" s="24"/>
      <c r="BBW92" s="24"/>
      <c r="BBX92" s="24"/>
      <c r="BBY92" s="24"/>
      <c r="BBZ92" s="24"/>
      <c r="BCA92" s="24"/>
      <c r="BCB92" s="24"/>
      <c r="BCC92" s="24"/>
      <c r="BCD92" s="24"/>
      <c r="BCE92" s="24"/>
      <c r="BCF92" s="24"/>
      <c r="BCG92" s="24"/>
      <c r="BCH92" s="24"/>
      <c r="BCI92" s="24"/>
      <c r="BCJ92" s="24"/>
      <c r="BCK92" s="24"/>
      <c r="BCL92" s="24"/>
      <c r="BCM92" s="24"/>
      <c r="BCN92" s="24"/>
      <c r="BCO92" s="24"/>
      <c r="BCP92" s="24"/>
      <c r="BCQ92" s="24"/>
      <c r="BCR92" s="24"/>
      <c r="BCS92" s="24"/>
      <c r="BCT92" s="24"/>
      <c r="BCU92" s="24"/>
      <c r="BCV92" s="24"/>
      <c r="BCW92" s="24"/>
      <c r="BCX92" s="24"/>
      <c r="BCY92" s="24"/>
      <c r="BCZ92" s="24"/>
      <c r="BDA92" s="24"/>
      <c r="BDB92" s="24"/>
      <c r="BDC92" s="24"/>
      <c r="BDD92" s="24"/>
      <c r="BDE92" s="24"/>
      <c r="BDF92" s="24"/>
      <c r="BDG92" s="24"/>
      <c r="BDH92" s="24"/>
      <c r="BDI92" s="24"/>
      <c r="BDJ92" s="24"/>
      <c r="BDK92" s="24"/>
      <c r="BDL92" s="24"/>
      <c r="BDM92" s="24"/>
      <c r="BDN92" s="24"/>
      <c r="BDO92" s="24"/>
      <c r="BDP92" s="24"/>
      <c r="BDQ92" s="24"/>
      <c r="BDR92" s="24"/>
      <c r="BDS92" s="24"/>
      <c r="BDT92" s="24"/>
      <c r="BDU92" s="24"/>
      <c r="BDV92" s="24"/>
      <c r="BDW92" s="24"/>
      <c r="BDX92" s="24"/>
      <c r="BDY92" s="24"/>
      <c r="BDZ92" s="24"/>
      <c r="BEA92" s="24"/>
      <c r="BEB92" s="24"/>
      <c r="BEC92" s="24"/>
      <c r="BED92" s="24"/>
      <c r="BEE92" s="24"/>
      <c r="BEF92" s="24"/>
      <c r="BEG92" s="24"/>
      <c r="BEH92" s="24"/>
      <c r="BEI92" s="24"/>
      <c r="BEJ92" s="24"/>
      <c r="BEK92" s="24"/>
      <c r="BEL92" s="24"/>
      <c r="BEM92" s="24"/>
      <c r="BEN92" s="24"/>
      <c r="BEO92" s="24"/>
      <c r="BEP92" s="24"/>
      <c r="BEQ92" s="24"/>
      <c r="BER92" s="24"/>
      <c r="BES92" s="24"/>
      <c r="BET92" s="24"/>
      <c r="BEU92" s="24"/>
      <c r="BEV92" s="24"/>
      <c r="BEW92" s="24"/>
      <c r="BEX92" s="24"/>
      <c r="BEY92" s="24"/>
      <c r="BEZ92" s="24"/>
      <c r="BFA92" s="24"/>
      <c r="BFB92" s="24"/>
      <c r="BFC92" s="24"/>
      <c r="BFD92" s="24"/>
      <c r="BFE92" s="24"/>
      <c r="BFF92" s="24"/>
      <c r="BFG92" s="24"/>
      <c r="BFH92" s="24"/>
      <c r="BFI92" s="24"/>
      <c r="BFJ92" s="24"/>
      <c r="BFK92" s="24"/>
      <c r="BFL92" s="24"/>
      <c r="BFM92" s="24"/>
      <c r="BFN92" s="24"/>
      <c r="BFO92" s="24"/>
      <c r="BFP92" s="24"/>
      <c r="BFQ92" s="24"/>
      <c r="BFR92" s="24"/>
      <c r="BFS92" s="24"/>
      <c r="BFT92" s="24"/>
      <c r="BFU92" s="24"/>
      <c r="BFV92" s="24"/>
      <c r="BFW92" s="24"/>
      <c r="BFX92" s="24"/>
      <c r="BFY92" s="24"/>
      <c r="BFZ92" s="24"/>
      <c r="BGA92" s="24"/>
      <c r="BGB92" s="24"/>
      <c r="BGC92" s="24"/>
      <c r="BGD92" s="24"/>
      <c r="BGE92" s="24"/>
      <c r="BGF92" s="24"/>
      <c r="BGG92" s="24"/>
      <c r="BGH92" s="24"/>
      <c r="BGI92" s="24"/>
      <c r="BGJ92" s="24"/>
      <c r="BGK92" s="24"/>
      <c r="BGL92" s="24"/>
      <c r="BGM92" s="24"/>
      <c r="BGN92" s="24"/>
      <c r="BGO92" s="24"/>
      <c r="BGP92" s="24"/>
      <c r="BGQ92" s="24"/>
      <c r="BGR92" s="24"/>
      <c r="BGS92" s="24"/>
      <c r="BGT92" s="24"/>
      <c r="BGU92" s="24"/>
      <c r="BGV92" s="24"/>
      <c r="BGW92" s="24"/>
      <c r="BGX92" s="24"/>
      <c r="BGY92" s="24"/>
      <c r="BGZ92" s="24"/>
      <c r="BHA92" s="24"/>
      <c r="BHB92" s="24"/>
      <c r="BHC92" s="24"/>
      <c r="BHD92" s="24"/>
      <c r="BHE92" s="24"/>
      <c r="BHF92" s="24"/>
      <c r="BHG92" s="24"/>
      <c r="BHH92" s="24"/>
      <c r="BHI92" s="24"/>
      <c r="BHJ92" s="24"/>
      <c r="BHK92" s="24"/>
      <c r="BHL92" s="24"/>
      <c r="BHM92" s="24"/>
      <c r="BHN92" s="24"/>
      <c r="BHO92" s="24"/>
      <c r="BHP92" s="24"/>
      <c r="BHQ92" s="24"/>
      <c r="BHR92" s="24"/>
      <c r="BHS92" s="24"/>
      <c r="BHT92" s="24"/>
      <c r="BHU92" s="24"/>
      <c r="BHV92" s="24"/>
      <c r="BHW92" s="24"/>
      <c r="BHX92" s="24"/>
      <c r="BHY92" s="24"/>
      <c r="BHZ92" s="24"/>
      <c r="BIA92" s="24"/>
      <c r="BIB92" s="24"/>
      <c r="BIC92" s="24"/>
      <c r="BID92" s="24"/>
      <c r="BIE92" s="24"/>
      <c r="BIF92" s="24"/>
      <c r="BIG92" s="24"/>
      <c r="BIH92" s="24"/>
      <c r="BII92" s="24"/>
      <c r="BIJ92" s="24"/>
      <c r="BIK92" s="24"/>
      <c r="BIL92" s="24"/>
      <c r="BIM92" s="24"/>
      <c r="BIN92" s="24"/>
      <c r="BIO92" s="24"/>
      <c r="BIP92" s="24"/>
      <c r="BIQ92" s="24"/>
      <c r="BIR92" s="24"/>
      <c r="BIS92" s="24"/>
      <c r="BIT92" s="24"/>
      <c r="BIU92" s="24"/>
      <c r="BIV92" s="24"/>
      <c r="BIW92" s="24"/>
      <c r="BIX92" s="24"/>
      <c r="BIY92" s="24"/>
      <c r="BIZ92" s="24"/>
      <c r="BJA92" s="24"/>
      <c r="BJB92" s="24"/>
      <c r="BJC92" s="24"/>
      <c r="BJD92" s="24"/>
      <c r="BJE92" s="24"/>
      <c r="BJF92" s="24"/>
      <c r="BJG92" s="24"/>
      <c r="BJH92" s="24"/>
      <c r="BJI92" s="24"/>
      <c r="BJJ92" s="24"/>
      <c r="BJK92" s="24"/>
      <c r="BJL92" s="24"/>
      <c r="BJM92" s="24"/>
      <c r="BJN92" s="24"/>
      <c r="BJO92" s="24"/>
      <c r="BJP92" s="24"/>
      <c r="BJQ92" s="24"/>
      <c r="BJR92" s="24"/>
      <c r="BJS92" s="24"/>
      <c r="BJT92" s="24"/>
      <c r="BJU92" s="24"/>
      <c r="BJV92" s="24"/>
      <c r="BJW92" s="24"/>
      <c r="BJX92" s="24"/>
      <c r="BJY92" s="24"/>
      <c r="BJZ92" s="24"/>
      <c r="BKA92" s="24"/>
      <c r="BKB92" s="24"/>
      <c r="BKC92" s="24"/>
      <c r="BKD92" s="24"/>
      <c r="BKE92" s="24"/>
      <c r="BKF92" s="24"/>
      <c r="BKG92" s="24"/>
      <c r="BKH92" s="24"/>
      <c r="BKI92" s="24"/>
      <c r="BKJ92" s="24"/>
      <c r="BKK92" s="24"/>
      <c r="BKL92" s="24"/>
      <c r="BKM92" s="24"/>
      <c r="BKN92" s="24"/>
      <c r="BKO92" s="24"/>
      <c r="BKP92" s="24"/>
      <c r="BKQ92" s="24"/>
      <c r="BKR92" s="24"/>
      <c r="BKS92" s="24"/>
      <c r="BKT92" s="24"/>
      <c r="BKU92" s="24"/>
      <c r="BKV92" s="24"/>
      <c r="BKW92" s="24"/>
      <c r="BKX92" s="24"/>
      <c r="BKY92" s="24"/>
      <c r="BKZ92" s="24"/>
      <c r="BLA92" s="24"/>
      <c r="BLB92" s="24"/>
      <c r="BLC92" s="24"/>
      <c r="BLD92" s="24"/>
      <c r="BLE92" s="24"/>
      <c r="BLF92" s="24"/>
      <c r="BLG92" s="24"/>
      <c r="BLH92" s="24"/>
      <c r="BLI92" s="24"/>
      <c r="BLJ92" s="24"/>
      <c r="BLK92" s="24"/>
      <c r="BLL92" s="24"/>
      <c r="BLM92" s="24"/>
      <c r="BLN92" s="24"/>
      <c r="BLO92" s="24"/>
      <c r="BLP92" s="24"/>
      <c r="BLQ92" s="24"/>
      <c r="BLR92" s="24"/>
      <c r="BLS92" s="24"/>
      <c r="BLT92" s="24"/>
      <c r="BLU92" s="24"/>
      <c r="BLV92" s="24"/>
      <c r="BLW92" s="24"/>
      <c r="BLX92" s="24"/>
      <c r="BLY92" s="24"/>
      <c r="BLZ92" s="24"/>
      <c r="BMA92" s="24"/>
      <c r="BMB92" s="24"/>
      <c r="BMC92" s="24"/>
      <c r="BMD92" s="24"/>
      <c r="BME92" s="24"/>
      <c r="BMF92" s="24"/>
      <c r="BMG92" s="24"/>
      <c r="BMH92" s="24"/>
      <c r="BMI92" s="24"/>
      <c r="BMJ92" s="24"/>
      <c r="BMK92" s="24"/>
      <c r="BML92" s="24"/>
      <c r="BMM92" s="24"/>
      <c r="BMN92" s="24"/>
      <c r="BMO92" s="24"/>
      <c r="BMP92" s="24"/>
      <c r="BMQ92" s="24"/>
      <c r="BMR92" s="24"/>
      <c r="BMS92" s="24"/>
      <c r="BMT92" s="24"/>
      <c r="BMU92" s="24"/>
      <c r="BMV92" s="24"/>
      <c r="BMW92" s="24"/>
      <c r="BMX92" s="24"/>
      <c r="BMY92" s="24"/>
      <c r="BMZ92" s="24"/>
      <c r="BNA92" s="24"/>
      <c r="BNB92" s="24"/>
      <c r="BNC92" s="24"/>
      <c r="BND92" s="24"/>
      <c r="BNE92" s="24"/>
      <c r="BNF92" s="24"/>
      <c r="BNG92" s="24"/>
      <c r="BNH92" s="24"/>
      <c r="BNI92" s="24"/>
      <c r="BNJ92" s="24"/>
      <c r="BNK92" s="24"/>
      <c r="BNL92" s="24"/>
      <c r="BNM92" s="24"/>
      <c r="BNN92" s="24"/>
      <c r="BNO92" s="24"/>
      <c r="BNP92" s="24"/>
      <c r="BNQ92" s="24"/>
      <c r="BNR92" s="24"/>
      <c r="BNS92" s="24"/>
      <c r="BNT92" s="24"/>
      <c r="BNU92" s="24"/>
      <c r="BNV92" s="24"/>
      <c r="BNW92" s="24"/>
      <c r="BNX92" s="24"/>
      <c r="BNY92" s="24"/>
      <c r="BNZ92" s="24"/>
      <c r="BOA92" s="24"/>
      <c r="BOB92" s="24"/>
      <c r="BOC92" s="24"/>
      <c r="BOD92" s="24"/>
      <c r="BOE92" s="24"/>
      <c r="BOF92" s="24"/>
      <c r="BOG92" s="24"/>
      <c r="BOH92" s="24"/>
      <c r="BOI92" s="24"/>
      <c r="BOJ92" s="24"/>
      <c r="BOK92" s="24"/>
      <c r="BOL92" s="24"/>
      <c r="BOM92" s="24"/>
      <c r="BON92" s="24"/>
      <c r="BOO92" s="24"/>
      <c r="BOP92" s="24"/>
      <c r="BOQ92" s="24"/>
      <c r="BOR92" s="24"/>
      <c r="BOS92" s="24"/>
      <c r="BOT92" s="24"/>
      <c r="BOU92" s="24"/>
      <c r="BOV92" s="24"/>
      <c r="BOW92" s="24"/>
      <c r="BOX92" s="24"/>
      <c r="BOY92" s="24"/>
      <c r="BOZ92" s="24"/>
      <c r="BPA92" s="24"/>
      <c r="BPB92" s="24"/>
      <c r="BPC92" s="24"/>
      <c r="BPD92" s="24"/>
      <c r="BPE92" s="24"/>
      <c r="BPF92" s="24"/>
      <c r="BPG92" s="24"/>
      <c r="BPH92" s="24"/>
      <c r="BPI92" s="24"/>
      <c r="BPJ92" s="24"/>
      <c r="BPK92" s="24"/>
      <c r="BPL92" s="24"/>
      <c r="BPM92" s="24"/>
      <c r="BPN92" s="24"/>
      <c r="BPO92" s="24"/>
      <c r="BPP92" s="24"/>
      <c r="BPQ92" s="24"/>
      <c r="BPR92" s="24"/>
      <c r="BPS92" s="24"/>
      <c r="BPT92" s="24"/>
      <c r="BPU92" s="24"/>
      <c r="BPV92" s="24"/>
      <c r="BPW92" s="24"/>
      <c r="BPX92" s="24"/>
      <c r="BPY92" s="24"/>
      <c r="BPZ92" s="24"/>
      <c r="BQA92" s="24"/>
      <c r="BQB92" s="24"/>
      <c r="BQC92" s="24"/>
      <c r="BQD92" s="24"/>
      <c r="BQE92" s="24"/>
      <c r="BQF92" s="24"/>
      <c r="BQG92" s="24"/>
      <c r="BQH92" s="24"/>
      <c r="BQI92" s="24"/>
      <c r="BQJ92" s="24"/>
      <c r="BQK92" s="24"/>
      <c r="BQL92" s="24"/>
      <c r="BQM92" s="24"/>
      <c r="BQN92" s="24"/>
      <c r="BQO92" s="24"/>
      <c r="BQP92" s="24"/>
      <c r="BQQ92" s="24"/>
      <c r="BQR92" s="24"/>
      <c r="BQS92" s="24"/>
      <c r="BQT92" s="24"/>
      <c r="BQU92" s="24"/>
      <c r="BQV92" s="24"/>
      <c r="BQW92" s="24"/>
      <c r="BQX92" s="24"/>
      <c r="BQY92" s="24"/>
      <c r="BQZ92" s="24"/>
      <c r="BRA92" s="24"/>
      <c r="BRB92" s="24"/>
      <c r="BRC92" s="24"/>
      <c r="BRD92" s="24"/>
      <c r="BRE92" s="24"/>
      <c r="BRF92" s="24"/>
      <c r="BRG92" s="24"/>
      <c r="BRH92" s="24"/>
      <c r="BRI92" s="24"/>
      <c r="BRJ92" s="24"/>
      <c r="BRK92" s="24"/>
      <c r="BRL92" s="24"/>
      <c r="BRM92" s="24"/>
      <c r="BRN92" s="24"/>
      <c r="BRO92" s="24"/>
      <c r="BRP92" s="24"/>
      <c r="BRQ92" s="24"/>
      <c r="BRR92" s="24"/>
      <c r="BRS92" s="24"/>
      <c r="BRT92" s="24"/>
      <c r="BRU92" s="24"/>
      <c r="BRV92" s="24"/>
      <c r="BRW92" s="24"/>
      <c r="BRX92" s="24"/>
      <c r="BRY92" s="24"/>
      <c r="BRZ92" s="24"/>
      <c r="BSA92" s="24"/>
      <c r="BSB92" s="24"/>
      <c r="BSC92" s="24"/>
      <c r="BSD92" s="24"/>
      <c r="BSE92" s="24"/>
      <c r="BSF92" s="24"/>
      <c r="BSG92" s="24"/>
      <c r="BSH92" s="24"/>
      <c r="BSI92" s="24"/>
      <c r="BSJ92" s="24"/>
      <c r="BSK92" s="24"/>
      <c r="BSL92" s="24"/>
      <c r="BSM92" s="24"/>
      <c r="BSN92" s="24"/>
      <c r="BSO92" s="24"/>
      <c r="BSP92" s="24"/>
      <c r="BSQ92" s="24"/>
      <c r="BSR92" s="24"/>
      <c r="BSS92" s="24"/>
      <c r="BST92" s="24"/>
      <c r="BSU92" s="24"/>
      <c r="BSV92" s="24"/>
      <c r="BSW92" s="24"/>
      <c r="BSX92" s="24"/>
      <c r="BSY92" s="24"/>
      <c r="BSZ92" s="24"/>
      <c r="BTA92" s="24"/>
      <c r="BTB92" s="24"/>
      <c r="BTC92" s="24"/>
      <c r="BTD92" s="24"/>
      <c r="BTE92" s="24"/>
      <c r="BTF92" s="24"/>
      <c r="BTG92" s="24"/>
      <c r="BTH92" s="24"/>
      <c r="BTI92" s="24"/>
      <c r="BTJ92" s="24"/>
      <c r="BTK92" s="24"/>
      <c r="BTL92" s="24"/>
      <c r="BTM92" s="24"/>
      <c r="BTN92" s="24"/>
      <c r="BTO92" s="24"/>
      <c r="BTP92" s="24"/>
      <c r="BTQ92" s="24"/>
      <c r="BTR92" s="24"/>
      <c r="BTS92" s="24"/>
      <c r="BTT92" s="24"/>
      <c r="BTU92" s="24"/>
      <c r="BTV92" s="24"/>
      <c r="BTW92" s="24"/>
      <c r="BTX92" s="24"/>
      <c r="BTY92" s="24"/>
      <c r="BTZ92" s="24"/>
      <c r="BUA92" s="24"/>
      <c r="BUB92" s="24"/>
      <c r="BUC92" s="24"/>
      <c r="BUD92" s="24"/>
      <c r="BUE92" s="24"/>
      <c r="BUF92" s="24"/>
      <c r="BUG92" s="24"/>
      <c r="BUH92" s="24"/>
      <c r="BUI92" s="24"/>
      <c r="BUJ92" s="24"/>
      <c r="BUK92" s="24"/>
      <c r="BUL92" s="24"/>
      <c r="BUM92" s="24"/>
      <c r="BUN92" s="24"/>
      <c r="BUO92" s="24"/>
      <c r="BUP92" s="24"/>
      <c r="BUQ92" s="24"/>
      <c r="BUR92" s="24"/>
      <c r="BUS92" s="24"/>
      <c r="BUT92" s="24"/>
      <c r="BUU92" s="24"/>
      <c r="BUV92" s="24"/>
      <c r="BUW92" s="24"/>
      <c r="BUX92" s="24"/>
      <c r="BUY92" s="24"/>
      <c r="BUZ92" s="24"/>
      <c r="BVA92" s="24"/>
      <c r="BVB92" s="24"/>
      <c r="BVC92" s="24"/>
      <c r="BVD92" s="24"/>
      <c r="BVE92" s="24"/>
      <c r="BVF92" s="24"/>
      <c r="BVG92" s="24"/>
      <c r="BVH92" s="24"/>
      <c r="BVI92" s="24"/>
      <c r="BVJ92" s="24"/>
      <c r="BVK92" s="24"/>
      <c r="BVL92" s="24"/>
      <c r="BVM92" s="24"/>
      <c r="BVN92" s="24"/>
      <c r="BVO92" s="24"/>
      <c r="BVP92" s="24"/>
      <c r="BVQ92" s="24"/>
      <c r="BVR92" s="24"/>
      <c r="BVS92" s="24"/>
      <c r="BVT92" s="24"/>
      <c r="BVU92" s="24"/>
      <c r="BVV92" s="24"/>
      <c r="BVW92" s="24"/>
      <c r="BVX92" s="24"/>
      <c r="BVY92" s="24"/>
      <c r="BVZ92" s="24"/>
      <c r="BWA92" s="24"/>
      <c r="BWB92" s="24"/>
      <c r="BWC92" s="24"/>
      <c r="BWD92" s="24"/>
      <c r="BWE92" s="24"/>
      <c r="BWF92" s="24"/>
      <c r="BWG92" s="24"/>
      <c r="BWH92" s="24"/>
      <c r="BWI92" s="24"/>
      <c r="BWJ92" s="24"/>
      <c r="BWK92" s="24"/>
      <c r="BWL92" s="24"/>
      <c r="BWM92" s="24"/>
      <c r="BWN92" s="24"/>
      <c r="BWO92" s="24"/>
      <c r="BWP92" s="24"/>
      <c r="BWQ92" s="24"/>
      <c r="BWR92" s="24"/>
      <c r="BWS92" s="24"/>
      <c r="BWT92" s="24"/>
      <c r="BWU92" s="24"/>
      <c r="BWV92" s="24"/>
      <c r="BWW92" s="24"/>
      <c r="BWX92" s="24"/>
      <c r="BWY92" s="24"/>
      <c r="BWZ92" s="24"/>
      <c r="BXA92" s="24"/>
      <c r="BXB92" s="24"/>
      <c r="BXC92" s="24"/>
      <c r="BXD92" s="24"/>
      <c r="BXE92" s="24"/>
      <c r="BXF92" s="24"/>
      <c r="BXG92" s="24"/>
      <c r="BXH92" s="24"/>
      <c r="BXI92" s="24"/>
      <c r="BXJ92" s="24"/>
      <c r="BXK92" s="24"/>
      <c r="BXL92" s="24"/>
      <c r="BXM92" s="24"/>
      <c r="BXN92" s="24"/>
      <c r="BXO92" s="24"/>
      <c r="BXP92" s="24"/>
      <c r="BXQ92" s="24"/>
      <c r="BXR92" s="24"/>
      <c r="BXS92" s="24"/>
      <c r="BXT92" s="24"/>
      <c r="BXU92" s="24"/>
      <c r="BXV92" s="24"/>
      <c r="BXW92" s="24"/>
      <c r="BXX92" s="24"/>
      <c r="BXY92" s="24"/>
      <c r="BXZ92" s="24"/>
      <c r="BYA92" s="24"/>
      <c r="BYB92" s="24"/>
      <c r="BYC92" s="24"/>
      <c r="BYD92" s="24"/>
      <c r="BYE92" s="24"/>
      <c r="BYF92" s="24"/>
      <c r="BYG92" s="24"/>
      <c r="BYH92" s="24"/>
      <c r="BYI92" s="24"/>
      <c r="BYJ92" s="24"/>
      <c r="BYK92" s="24"/>
      <c r="BYL92" s="24"/>
      <c r="BYM92" s="24"/>
      <c r="BYN92" s="24"/>
      <c r="BYO92" s="24"/>
      <c r="BYP92" s="24"/>
      <c r="BYQ92" s="24"/>
      <c r="BYR92" s="24"/>
      <c r="BYS92" s="24"/>
      <c r="BYT92" s="24"/>
      <c r="BYU92" s="24"/>
      <c r="BYV92" s="24"/>
      <c r="BYW92" s="24"/>
      <c r="BYX92" s="24"/>
      <c r="BYY92" s="24"/>
      <c r="BYZ92" s="24"/>
      <c r="BZA92" s="24"/>
      <c r="BZB92" s="24"/>
      <c r="BZC92" s="24"/>
      <c r="BZD92" s="24"/>
      <c r="BZE92" s="24"/>
      <c r="BZF92" s="24"/>
      <c r="BZG92" s="24"/>
      <c r="BZH92" s="24"/>
      <c r="BZI92" s="24"/>
      <c r="BZJ92" s="24"/>
      <c r="BZK92" s="24"/>
      <c r="BZL92" s="24"/>
      <c r="BZM92" s="24"/>
      <c r="BZN92" s="24"/>
      <c r="BZO92" s="24"/>
      <c r="BZP92" s="24"/>
      <c r="BZQ92" s="24"/>
      <c r="BZR92" s="24"/>
      <c r="BZS92" s="24"/>
      <c r="BZT92" s="24"/>
      <c r="BZU92" s="24"/>
      <c r="BZV92" s="24"/>
      <c r="BZW92" s="24"/>
      <c r="BZX92" s="24"/>
      <c r="BZY92" s="24"/>
      <c r="BZZ92" s="24"/>
      <c r="CAA92" s="24"/>
      <c r="CAB92" s="24"/>
      <c r="CAC92" s="24"/>
      <c r="CAD92" s="24"/>
      <c r="CAE92" s="24"/>
      <c r="CAF92" s="24"/>
      <c r="CAG92" s="24"/>
      <c r="CAH92" s="24"/>
      <c r="CAI92" s="24"/>
      <c r="CAJ92" s="24"/>
      <c r="CAK92" s="24"/>
      <c r="CAL92" s="24"/>
      <c r="CAM92" s="24"/>
      <c r="CAN92" s="24"/>
      <c r="CAO92" s="24"/>
      <c r="CAP92" s="24"/>
      <c r="CAQ92" s="24"/>
      <c r="CAR92" s="24"/>
      <c r="CAS92" s="24"/>
      <c r="CAT92" s="24"/>
      <c r="CAU92" s="24"/>
      <c r="CAV92" s="24"/>
      <c r="CAW92" s="24"/>
      <c r="CAX92" s="24"/>
      <c r="CAY92" s="24"/>
      <c r="CAZ92" s="24"/>
      <c r="CBA92" s="24"/>
      <c r="CBB92" s="24"/>
      <c r="CBC92" s="24"/>
      <c r="CBD92" s="24"/>
      <c r="CBE92" s="24"/>
      <c r="CBF92" s="24"/>
      <c r="CBG92" s="24"/>
      <c r="CBH92" s="24"/>
      <c r="CBI92" s="24"/>
      <c r="CBJ92" s="24"/>
      <c r="CBK92" s="24"/>
      <c r="CBL92" s="24"/>
      <c r="CBM92" s="24"/>
      <c r="CBN92" s="24"/>
      <c r="CBO92" s="24"/>
      <c r="CBP92" s="24"/>
      <c r="CBQ92" s="24"/>
      <c r="CBR92" s="24"/>
      <c r="CBS92" s="24"/>
      <c r="CBT92" s="24"/>
      <c r="CBU92" s="24"/>
      <c r="CBV92" s="24"/>
      <c r="CBW92" s="24"/>
      <c r="CBX92" s="24"/>
      <c r="CBY92" s="24"/>
      <c r="CBZ92" s="24"/>
      <c r="CCA92" s="24"/>
      <c r="CCB92" s="24"/>
      <c r="CCC92" s="24"/>
      <c r="CCD92" s="24"/>
      <c r="CCE92" s="24"/>
      <c r="CCF92" s="24"/>
      <c r="CCG92" s="24"/>
      <c r="CCH92" s="24"/>
      <c r="CCI92" s="24"/>
      <c r="CCJ92" s="24"/>
      <c r="CCK92" s="24"/>
      <c r="CCL92" s="24"/>
      <c r="CCM92" s="24"/>
      <c r="CCN92" s="24"/>
      <c r="CCO92" s="24"/>
      <c r="CCP92" s="24"/>
      <c r="CCQ92" s="24"/>
      <c r="CCR92" s="24"/>
      <c r="CCS92" s="24"/>
      <c r="CCT92" s="24"/>
      <c r="CCU92" s="24"/>
      <c r="CCV92" s="24"/>
      <c r="CCW92" s="24"/>
      <c r="CCX92" s="24"/>
      <c r="CCY92" s="24"/>
      <c r="CCZ92" s="24"/>
      <c r="CDA92" s="24"/>
      <c r="CDB92" s="24"/>
      <c r="CDC92" s="24"/>
      <c r="CDD92" s="24"/>
      <c r="CDE92" s="24"/>
      <c r="CDF92" s="24"/>
      <c r="CDG92" s="24"/>
      <c r="CDH92" s="24"/>
      <c r="CDI92" s="24"/>
      <c r="CDJ92" s="24"/>
      <c r="CDK92" s="24"/>
      <c r="CDL92" s="24"/>
      <c r="CDM92" s="24"/>
      <c r="CDN92" s="24"/>
      <c r="CDO92" s="24"/>
      <c r="CDP92" s="24"/>
      <c r="CDQ92" s="24"/>
      <c r="CDR92" s="24"/>
      <c r="CDS92" s="24"/>
      <c r="CDT92" s="24"/>
      <c r="CDU92" s="24"/>
      <c r="CDV92" s="24"/>
      <c r="CDW92" s="24"/>
      <c r="CDX92" s="24"/>
      <c r="CDY92" s="24"/>
      <c r="CDZ92" s="24"/>
      <c r="CEA92" s="24"/>
      <c r="CEB92" s="24"/>
      <c r="CEC92" s="24"/>
      <c r="CED92" s="24"/>
      <c r="CEE92" s="24"/>
      <c r="CEF92" s="24"/>
      <c r="CEG92" s="24"/>
      <c r="CEH92" s="24"/>
      <c r="CEI92" s="24"/>
      <c r="CEJ92" s="24"/>
      <c r="CEK92" s="24"/>
      <c r="CEL92" s="24"/>
      <c r="CEM92" s="24"/>
      <c r="CEN92" s="24"/>
      <c r="CEO92" s="24"/>
      <c r="CEP92" s="24"/>
      <c r="CEQ92" s="24"/>
      <c r="CER92" s="24"/>
      <c r="CES92" s="24"/>
      <c r="CET92" s="24"/>
      <c r="CEU92" s="24"/>
      <c r="CEV92" s="24"/>
      <c r="CEW92" s="24"/>
      <c r="CEX92" s="24"/>
      <c r="CEY92" s="24"/>
      <c r="CEZ92" s="24"/>
      <c r="CFA92" s="24"/>
      <c r="CFB92" s="24"/>
      <c r="CFC92" s="24"/>
      <c r="CFD92" s="24"/>
      <c r="CFE92" s="24"/>
      <c r="CFF92" s="24"/>
      <c r="CFG92" s="24"/>
      <c r="CFH92" s="24"/>
      <c r="CFI92" s="24"/>
      <c r="CFJ92" s="24"/>
      <c r="CFK92" s="24"/>
      <c r="CFL92" s="24"/>
      <c r="CFM92" s="24"/>
      <c r="CFN92" s="24"/>
      <c r="CFO92" s="24"/>
      <c r="CFP92" s="24"/>
      <c r="CFQ92" s="24"/>
      <c r="CFR92" s="24"/>
      <c r="CFS92" s="24"/>
      <c r="CFT92" s="24"/>
      <c r="CFU92" s="24"/>
      <c r="CFV92" s="24"/>
      <c r="CFW92" s="24"/>
      <c r="CFX92" s="24"/>
      <c r="CFY92" s="24"/>
      <c r="CFZ92" s="24"/>
      <c r="CGA92" s="24"/>
      <c r="CGB92" s="24"/>
      <c r="CGC92" s="24"/>
      <c r="CGD92" s="24"/>
      <c r="CGE92" s="24"/>
      <c r="CGF92" s="24"/>
      <c r="CGG92" s="24"/>
      <c r="CGH92" s="24"/>
      <c r="CGI92" s="24"/>
      <c r="CGJ92" s="24"/>
      <c r="CGK92" s="24"/>
      <c r="CGL92" s="24"/>
      <c r="CGM92" s="24"/>
      <c r="CGN92" s="24"/>
      <c r="CGO92" s="24"/>
      <c r="CGP92" s="24"/>
      <c r="CGQ92" s="24"/>
      <c r="CGR92" s="24"/>
      <c r="CGS92" s="24"/>
      <c r="CGT92" s="24"/>
      <c r="CGU92" s="24"/>
      <c r="CGV92" s="24"/>
      <c r="CGW92" s="24"/>
      <c r="CGX92" s="24"/>
      <c r="CGY92" s="24"/>
      <c r="CGZ92" s="24"/>
      <c r="CHA92" s="24"/>
      <c r="CHB92" s="24"/>
      <c r="CHC92" s="24"/>
      <c r="CHD92" s="24"/>
      <c r="CHE92" s="24"/>
      <c r="CHF92" s="24"/>
      <c r="CHG92" s="24"/>
      <c r="CHH92" s="24"/>
      <c r="CHI92" s="24"/>
      <c r="CHJ92" s="24"/>
      <c r="CHK92" s="24"/>
      <c r="CHL92" s="24"/>
      <c r="CHM92" s="24"/>
      <c r="CHN92" s="24"/>
      <c r="CHO92" s="24"/>
      <c r="CHP92" s="24"/>
      <c r="CHQ92" s="24"/>
      <c r="CHR92" s="24"/>
      <c r="CHS92" s="24"/>
      <c r="CHT92" s="24"/>
      <c r="CHU92" s="24"/>
      <c r="CHV92" s="24"/>
      <c r="CHW92" s="24"/>
      <c r="CHX92" s="24"/>
      <c r="CHY92" s="24"/>
      <c r="CHZ92" s="24"/>
      <c r="CIA92" s="24"/>
      <c r="CIB92" s="24"/>
      <c r="CIC92" s="24"/>
      <c r="CID92" s="24"/>
      <c r="CIE92" s="24"/>
      <c r="CIF92" s="24"/>
      <c r="CIG92" s="24"/>
      <c r="CIH92" s="24"/>
      <c r="CII92" s="24"/>
      <c r="CIJ92" s="24"/>
      <c r="CIK92" s="24"/>
      <c r="CIL92" s="24"/>
      <c r="CIM92" s="24"/>
      <c r="CIN92" s="24"/>
      <c r="CIO92" s="24"/>
      <c r="CIP92" s="24"/>
      <c r="CIQ92" s="24"/>
      <c r="CIR92" s="24"/>
      <c r="CIS92" s="24"/>
      <c r="CIT92" s="24"/>
      <c r="CIU92" s="24"/>
      <c r="CIV92" s="24"/>
      <c r="CIW92" s="24"/>
      <c r="CIX92" s="24"/>
      <c r="CIY92" s="24"/>
      <c r="CIZ92" s="24"/>
      <c r="CJA92" s="24"/>
      <c r="CJB92" s="24"/>
      <c r="CJC92" s="24"/>
      <c r="CJD92" s="24"/>
      <c r="CJE92" s="24"/>
      <c r="CJF92" s="24"/>
      <c r="CJG92" s="24"/>
      <c r="CJH92" s="24"/>
      <c r="CJI92" s="24"/>
      <c r="CJJ92" s="24"/>
      <c r="CJK92" s="24"/>
      <c r="CJL92" s="24"/>
      <c r="CJM92" s="24"/>
      <c r="CJN92" s="24"/>
      <c r="CJO92" s="24"/>
      <c r="CJP92" s="24"/>
      <c r="CJQ92" s="24"/>
      <c r="CJR92" s="24"/>
      <c r="CJS92" s="24"/>
      <c r="CJT92" s="24"/>
      <c r="CJU92" s="24"/>
      <c r="CJV92" s="24"/>
      <c r="CJW92" s="24"/>
      <c r="CJX92" s="24"/>
      <c r="CJY92" s="24"/>
      <c r="CJZ92" s="24"/>
      <c r="CKA92" s="24"/>
      <c r="CKB92" s="24"/>
      <c r="CKC92" s="24"/>
      <c r="CKD92" s="24"/>
      <c r="CKE92" s="24"/>
      <c r="CKF92" s="24"/>
      <c r="CKG92" s="24"/>
      <c r="CKH92" s="24"/>
      <c r="CKI92" s="24"/>
      <c r="CKJ92" s="24"/>
      <c r="CKK92" s="24"/>
      <c r="CKL92" s="24"/>
      <c r="CKM92" s="24"/>
      <c r="CKN92" s="24"/>
      <c r="CKO92" s="24"/>
      <c r="CKP92" s="24"/>
      <c r="CKQ92" s="24"/>
      <c r="CKR92" s="24"/>
      <c r="CKS92" s="24"/>
      <c r="CKT92" s="24"/>
      <c r="CKU92" s="24"/>
      <c r="CKV92" s="24"/>
      <c r="CKW92" s="24"/>
      <c r="CKX92" s="24"/>
      <c r="CKY92" s="24"/>
      <c r="CKZ92" s="24"/>
      <c r="CLA92" s="24"/>
      <c r="CLB92" s="24"/>
      <c r="CLC92" s="24"/>
      <c r="CLD92" s="24"/>
      <c r="CLE92" s="24"/>
      <c r="CLF92" s="24"/>
      <c r="CLG92" s="24"/>
      <c r="CLH92" s="24"/>
      <c r="CLI92" s="24"/>
      <c r="CLJ92" s="24"/>
      <c r="CLK92" s="24"/>
      <c r="CLL92" s="24"/>
      <c r="CLM92" s="24"/>
      <c r="CLN92" s="24"/>
      <c r="CLO92" s="24"/>
      <c r="CLP92" s="24"/>
      <c r="CLQ92" s="24"/>
      <c r="CLR92" s="24"/>
      <c r="CLS92" s="24"/>
      <c r="CLT92" s="24"/>
      <c r="CLU92" s="24"/>
      <c r="CLV92" s="24"/>
      <c r="CLW92" s="24"/>
      <c r="CLX92" s="24"/>
      <c r="CLY92" s="24"/>
      <c r="CLZ92" s="24"/>
      <c r="CMA92" s="24"/>
      <c r="CMB92" s="24"/>
      <c r="CMC92" s="24"/>
      <c r="CMD92" s="24"/>
      <c r="CME92" s="24"/>
      <c r="CMF92" s="24"/>
      <c r="CMG92" s="24"/>
      <c r="CMH92" s="24"/>
      <c r="CMI92" s="24"/>
      <c r="CMJ92" s="24"/>
      <c r="CMK92" s="24"/>
      <c r="CML92" s="24"/>
      <c r="CMM92" s="24"/>
      <c r="CMN92" s="24"/>
      <c r="CMO92" s="24"/>
      <c r="CMP92" s="24"/>
      <c r="CMQ92" s="24"/>
      <c r="CMR92" s="24"/>
      <c r="CMS92" s="24"/>
      <c r="CMT92" s="24"/>
      <c r="CMU92" s="24"/>
      <c r="CMV92" s="24"/>
      <c r="CMW92" s="24"/>
      <c r="CMX92" s="24"/>
      <c r="CMY92" s="24"/>
      <c r="CMZ92" s="24"/>
      <c r="CNA92" s="24"/>
      <c r="CNB92" s="24"/>
      <c r="CNC92" s="24"/>
      <c r="CND92" s="24"/>
      <c r="CNE92" s="24"/>
      <c r="CNF92" s="24"/>
      <c r="CNG92" s="24"/>
      <c r="CNH92" s="24"/>
      <c r="CNI92" s="24"/>
      <c r="CNJ92" s="24"/>
      <c r="CNK92" s="24"/>
      <c r="CNL92" s="24"/>
      <c r="CNM92" s="24"/>
      <c r="CNN92" s="24"/>
      <c r="CNO92" s="24"/>
      <c r="CNP92" s="24"/>
      <c r="CNQ92" s="24"/>
      <c r="CNR92" s="24"/>
      <c r="CNS92" s="24"/>
      <c r="CNT92" s="24"/>
      <c r="CNU92" s="24"/>
      <c r="CNV92" s="24"/>
      <c r="CNW92" s="24"/>
      <c r="CNX92" s="24"/>
      <c r="CNY92" s="24"/>
      <c r="CNZ92" s="24"/>
      <c r="COA92" s="24"/>
      <c r="COB92" s="24"/>
      <c r="COC92" s="24"/>
      <c r="COD92" s="24"/>
      <c r="COE92" s="24"/>
      <c r="COF92" s="24"/>
      <c r="COG92" s="24"/>
      <c r="COH92" s="24"/>
      <c r="COI92" s="24"/>
      <c r="COJ92" s="24"/>
      <c r="COK92" s="24"/>
      <c r="COL92" s="24"/>
      <c r="COM92" s="24"/>
      <c r="CON92" s="24"/>
      <c r="COO92" s="24"/>
      <c r="COP92" s="24"/>
      <c r="COQ92" s="24"/>
      <c r="COR92" s="24"/>
      <c r="COS92" s="24"/>
      <c r="COT92" s="24"/>
      <c r="COU92" s="24"/>
      <c r="COV92" s="24"/>
      <c r="COW92" s="24"/>
      <c r="COX92" s="24"/>
      <c r="COY92" s="24"/>
      <c r="COZ92" s="24"/>
      <c r="CPA92" s="24"/>
      <c r="CPB92" s="24"/>
      <c r="CPC92" s="24"/>
      <c r="CPD92" s="24"/>
      <c r="CPE92" s="24"/>
      <c r="CPF92" s="24"/>
      <c r="CPG92" s="24"/>
      <c r="CPH92" s="24"/>
      <c r="CPI92" s="24"/>
      <c r="CPJ92" s="24"/>
      <c r="CPK92" s="24"/>
      <c r="CPL92" s="24"/>
      <c r="CPM92" s="24"/>
      <c r="CPN92" s="24"/>
      <c r="CPO92" s="24"/>
      <c r="CPP92" s="24"/>
      <c r="CPQ92" s="24"/>
      <c r="CPR92" s="24"/>
      <c r="CPS92" s="24"/>
      <c r="CPT92" s="24"/>
      <c r="CPU92" s="24"/>
      <c r="CPV92" s="24"/>
      <c r="CPW92" s="24"/>
      <c r="CPX92" s="24"/>
      <c r="CPY92" s="24"/>
      <c r="CPZ92" s="24"/>
      <c r="CQA92" s="24"/>
      <c r="CQB92" s="24"/>
      <c r="CQC92" s="24"/>
      <c r="CQD92" s="24"/>
      <c r="CQE92" s="24"/>
      <c r="CQF92" s="24"/>
      <c r="CQG92" s="24"/>
      <c r="CQH92" s="24"/>
      <c r="CQI92" s="24"/>
      <c r="CQJ92" s="24"/>
      <c r="CQK92" s="24"/>
      <c r="CQL92" s="24"/>
      <c r="CQM92" s="24"/>
      <c r="CQN92" s="24"/>
      <c r="CQO92" s="24"/>
      <c r="CQP92" s="24"/>
      <c r="CQQ92" s="24"/>
      <c r="CQR92" s="24"/>
      <c r="CQS92" s="24"/>
      <c r="CQT92" s="24"/>
      <c r="CQU92" s="24"/>
      <c r="CQV92" s="24"/>
      <c r="CQW92" s="24"/>
      <c r="CQX92" s="24"/>
      <c r="CQY92" s="24"/>
      <c r="CQZ92" s="24"/>
      <c r="CRA92" s="24"/>
      <c r="CRB92" s="24"/>
      <c r="CRC92" s="24"/>
      <c r="CRD92" s="24"/>
      <c r="CRE92" s="24"/>
      <c r="CRF92" s="24"/>
      <c r="CRG92" s="24"/>
      <c r="CRH92" s="24"/>
      <c r="CRI92" s="24"/>
      <c r="CRJ92" s="24"/>
      <c r="CRK92" s="24"/>
      <c r="CRL92" s="24"/>
      <c r="CRM92" s="24"/>
      <c r="CRN92" s="24"/>
      <c r="CRO92" s="24"/>
      <c r="CRP92" s="24"/>
      <c r="CRQ92" s="24"/>
      <c r="CRR92" s="24"/>
      <c r="CRS92" s="24"/>
      <c r="CRT92" s="24"/>
      <c r="CRU92" s="24"/>
      <c r="CRV92" s="24"/>
      <c r="CRW92" s="24"/>
      <c r="CRX92" s="24"/>
      <c r="CRY92" s="24"/>
      <c r="CRZ92" s="24"/>
      <c r="CSA92" s="24"/>
      <c r="CSB92" s="24"/>
      <c r="CSC92" s="24"/>
      <c r="CSD92" s="24"/>
      <c r="CSE92" s="24"/>
      <c r="CSF92" s="24"/>
      <c r="CSG92" s="24"/>
      <c r="CSH92" s="24"/>
      <c r="CSI92" s="24"/>
      <c r="CSJ92" s="24"/>
      <c r="CSK92" s="24"/>
      <c r="CSL92" s="24"/>
      <c r="CSM92" s="24"/>
      <c r="CSN92" s="24"/>
      <c r="CSO92" s="24"/>
      <c r="CSP92" s="24"/>
      <c r="CSQ92" s="24"/>
      <c r="CSR92" s="24"/>
      <c r="CSS92" s="24"/>
      <c r="CST92" s="24"/>
      <c r="CSU92" s="24"/>
      <c r="CSV92" s="24"/>
      <c r="CSW92" s="24"/>
      <c r="CSX92" s="24"/>
      <c r="CSY92" s="24"/>
      <c r="CSZ92" s="24"/>
      <c r="CTA92" s="24"/>
      <c r="CTB92" s="24"/>
      <c r="CTC92" s="24"/>
      <c r="CTD92" s="24"/>
      <c r="CTE92" s="24"/>
      <c r="CTF92" s="24"/>
      <c r="CTG92" s="24"/>
      <c r="CTH92" s="24"/>
      <c r="CTI92" s="24"/>
      <c r="CTJ92" s="24"/>
      <c r="CTK92" s="24"/>
      <c r="CTL92" s="24"/>
      <c r="CTM92" s="24"/>
      <c r="CTN92" s="24"/>
      <c r="CTO92" s="24"/>
      <c r="CTP92" s="24"/>
      <c r="CTQ92" s="24"/>
      <c r="CTR92" s="24"/>
      <c r="CTS92" s="24"/>
      <c r="CTT92" s="24"/>
      <c r="CTU92" s="24"/>
      <c r="CTV92" s="24"/>
      <c r="CTW92" s="24"/>
      <c r="CTX92" s="24"/>
      <c r="CTY92" s="24"/>
      <c r="CTZ92" s="24"/>
      <c r="CUA92" s="24"/>
      <c r="CUB92" s="24"/>
      <c r="CUC92" s="24"/>
      <c r="CUD92" s="24"/>
      <c r="CUE92" s="24"/>
      <c r="CUF92" s="24"/>
      <c r="CUG92" s="24"/>
      <c r="CUH92" s="24"/>
      <c r="CUI92" s="24"/>
      <c r="CUJ92" s="24"/>
      <c r="CUK92" s="24"/>
      <c r="CUL92" s="24"/>
      <c r="CUM92" s="24"/>
      <c r="CUN92" s="24"/>
      <c r="CUO92" s="24"/>
      <c r="CUP92" s="24"/>
      <c r="CUQ92" s="24"/>
      <c r="CUR92" s="24"/>
      <c r="CUS92" s="24"/>
      <c r="CUT92" s="24"/>
      <c r="CUU92" s="24"/>
      <c r="CUV92" s="24"/>
      <c r="CUW92" s="24"/>
      <c r="CUX92" s="24"/>
      <c r="CUY92" s="24"/>
      <c r="CUZ92" s="24"/>
      <c r="CVA92" s="24"/>
      <c r="CVB92" s="24"/>
      <c r="CVC92" s="24"/>
      <c r="CVD92" s="24"/>
      <c r="CVE92" s="24"/>
      <c r="CVF92" s="24"/>
      <c r="CVG92" s="24"/>
      <c r="CVH92" s="24"/>
      <c r="CVI92" s="24"/>
      <c r="CVJ92" s="24"/>
      <c r="CVK92" s="24"/>
      <c r="CVL92" s="24"/>
      <c r="CVM92" s="24"/>
      <c r="CVN92" s="24"/>
      <c r="CVO92" s="24"/>
      <c r="CVP92" s="24"/>
      <c r="CVQ92" s="24"/>
      <c r="CVR92" s="24"/>
      <c r="CVS92" s="24"/>
      <c r="CVT92" s="24"/>
      <c r="CVU92" s="24"/>
      <c r="CVV92" s="24"/>
      <c r="CVW92" s="24"/>
      <c r="CVX92" s="24"/>
      <c r="CVY92" s="24"/>
      <c r="CVZ92" s="24"/>
      <c r="CWA92" s="24"/>
      <c r="CWB92" s="24"/>
      <c r="CWC92" s="24"/>
      <c r="CWD92" s="24"/>
      <c r="CWE92" s="24"/>
      <c r="CWF92" s="24"/>
      <c r="CWG92" s="24"/>
      <c r="CWH92" s="24"/>
      <c r="CWI92" s="24"/>
      <c r="CWJ92" s="24"/>
      <c r="CWK92" s="24"/>
      <c r="CWL92" s="24"/>
      <c r="CWM92" s="24"/>
      <c r="CWN92" s="24"/>
      <c r="CWO92" s="24"/>
      <c r="CWP92" s="24"/>
      <c r="CWQ92" s="24"/>
      <c r="CWR92" s="24"/>
      <c r="CWS92" s="24"/>
      <c r="CWT92" s="24"/>
      <c r="CWU92" s="24"/>
      <c r="CWV92" s="24"/>
      <c r="CWW92" s="24"/>
      <c r="CWX92" s="24"/>
      <c r="CWY92" s="24"/>
      <c r="CWZ92" s="24"/>
      <c r="CXA92" s="24"/>
      <c r="CXB92" s="24"/>
      <c r="CXC92" s="24"/>
      <c r="CXD92" s="24"/>
      <c r="CXE92" s="24"/>
      <c r="CXF92" s="24"/>
      <c r="CXG92" s="24"/>
      <c r="CXH92" s="24"/>
      <c r="CXI92" s="24"/>
      <c r="CXJ92" s="24"/>
      <c r="CXK92" s="24"/>
      <c r="CXL92" s="24"/>
      <c r="CXM92" s="24"/>
      <c r="CXN92" s="24"/>
      <c r="CXO92" s="24"/>
      <c r="CXP92" s="24"/>
      <c r="CXQ92" s="24"/>
      <c r="CXR92" s="24"/>
      <c r="CXS92" s="24"/>
      <c r="CXT92" s="24"/>
      <c r="CXU92" s="24"/>
      <c r="CXV92" s="24"/>
      <c r="CXW92" s="24"/>
      <c r="CXX92" s="24"/>
      <c r="CXY92" s="24"/>
      <c r="CXZ92" s="24"/>
      <c r="CYA92" s="24"/>
      <c r="CYB92" s="24"/>
      <c r="CYC92" s="24"/>
      <c r="CYD92" s="24"/>
      <c r="CYE92" s="24"/>
      <c r="CYF92" s="24"/>
      <c r="CYG92" s="24"/>
      <c r="CYH92" s="24"/>
      <c r="CYI92" s="24"/>
      <c r="CYJ92" s="24"/>
      <c r="CYK92" s="24"/>
      <c r="CYL92" s="24"/>
      <c r="CYM92" s="24"/>
      <c r="CYN92" s="24"/>
      <c r="CYO92" s="24"/>
      <c r="CYP92" s="24"/>
      <c r="CYQ92" s="24"/>
      <c r="CYR92" s="24"/>
      <c r="CYS92" s="24"/>
      <c r="CYT92" s="24"/>
      <c r="CYU92" s="24"/>
      <c r="CYV92" s="24"/>
      <c r="CYW92" s="24"/>
      <c r="CYX92" s="24"/>
      <c r="CYY92" s="24"/>
      <c r="CYZ92" s="24"/>
      <c r="CZA92" s="24"/>
      <c r="CZB92" s="24"/>
      <c r="CZC92" s="24"/>
      <c r="CZD92" s="24"/>
      <c r="CZE92" s="24"/>
      <c r="CZF92" s="24"/>
      <c r="CZG92" s="24"/>
      <c r="CZH92" s="24"/>
      <c r="CZI92" s="24"/>
      <c r="CZJ92" s="24"/>
      <c r="CZK92" s="24"/>
      <c r="CZL92" s="24"/>
      <c r="CZM92" s="24"/>
      <c r="CZN92" s="24"/>
      <c r="CZO92" s="24"/>
      <c r="CZP92" s="24"/>
      <c r="CZQ92" s="24"/>
      <c r="CZR92" s="24"/>
      <c r="CZS92" s="24"/>
      <c r="CZT92" s="24"/>
      <c r="CZU92" s="24"/>
      <c r="CZV92" s="24"/>
      <c r="CZW92" s="24"/>
      <c r="CZX92" s="24"/>
      <c r="CZY92" s="24"/>
      <c r="CZZ92" s="24"/>
      <c r="DAA92" s="24"/>
      <c r="DAB92" s="24"/>
      <c r="DAC92" s="24"/>
      <c r="DAD92" s="24"/>
      <c r="DAE92" s="24"/>
      <c r="DAF92" s="24"/>
      <c r="DAG92" s="24"/>
      <c r="DAH92" s="24"/>
      <c r="DAI92" s="24"/>
      <c r="DAJ92" s="24"/>
      <c r="DAK92" s="24"/>
      <c r="DAL92" s="24"/>
      <c r="DAM92" s="24"/>
      <c r="DAN92" s="24"/>
      <c r="DAO92" s="24"/>
      <c r="DAP92" s="24"/>
      <c r="DAQ92" s="24"/>
      <c r="DAR92" s="24"/>
      <c r="DAS92" s="24"/>
      <c r="DAT92" s="24"/>
      <c r="DAU92" s="24"/>
      <c r="DAV92" s="24"/>
      <c r="DAW92" s="24"/>
      <c r="DAX92" s="24"/>
      <c r="DAY92" s="24"/>
      <c r="DAZ92" s="24"/>
      <c r="DBA92" s="24"/>
      <c r="DBB92" s="24"/>
      <c r="DBC92" s="24"/>
      <c r="DBD92" s="24"/>
      <c r="DBE92" s="24"/>
      <c r="DBF92" s="24"/>
      <c r="DBG92" s="24"/>
      <c r="DBH92" s="24"/>
      <c r="DBI92" s="24"/>
      <c r="DBJ92" s="24"/>
      <c r="DBK92" s="24"/>
      <c r="DBL92" s="24"/>
      <c r="DBM92" s="24"/>
      <c r="DBN92" s="24"/>
      <c r="DBO92" s="24"/>
      <c r="DBP92" s="24"/>
      <c r="DBQ92" s="24"/>
      <c r="DBR92" s="24"/>
      <c r="DBS92" s="24"/>
      <c r="DBT92" s="24"/>
      <c r="DBU92" s="24"/>
      <c r="DBV92" s="24"/>
      <c r="DBW92" s="24"/>
      <c r="DBX92" s="24"/>
      <c r="DBY92" s="24"/>
      <c r="DBZ92" s="24"/>
      <c r="DCA92" s="24"/>
      <c r="DCB92" s="24"/>
      <c r="DCC92" s="24"/>
      <c r="DCD92" s="24"/>
      <c r="DCE92" s="24"/>
      <c r="DCF92" s="24"/>
      <c r="DCG92" s="24"/>
      <c r="DCH92" s="24"/>
      <c r="DCI92" s="24"/>
      <c r="DCJ92" s="24"/>
      <c r="DCK92" s="24"/>
      <c r="DCL92" s="24"/>
      <c r="DCM92" s="24"/>
      <c r="DCN92" s="24"/>
      <c r="DCO92" s="24"/>
      <c r="DCP92" s="24"/>
      <c r="DCQ92" s="24"/>
      <c r="DCR92" s="24"/>
      <c r="DCS92" s="24"/>
      <c r="DCT92" s="24"/>
      <c r="DCU92" s="24"/>
      <c r="DCV92" s="24"/>
      <c r="DCW92" s="24"/>
      <c r="DCX92" s="24"/>
      <c r="DCY92" s="24"/>
      <c r="DCZ92" s="24"/>
      <c r="DDA92" s="24"/>
      <c r="DDB92" s="24"/>
      <c r="DDC92" s="24"/>
      <c r="DDD92" s="24"/>
      <c r="DDE92" s="24"/>
      <c r="DDF92" s="24"/>
      <c r="DDG92" s="24"/>
      <c r="DDH92" s="24"/>
      <c r="DDI92" s="24"/>
      <c r="DDJ92" s="24"/>
      <c r="DDK92" s="24"/>
      <c r="DDL92" s="24"/>
      <c r="DDM92" s="24"/>
      <c r="DDN92" s="24"/>
      <c r="DDO92" s="24"/>
      <c r="DDP92" s="24"/>
      <c r="DDQ92" s="24"/>
      <c r="DDR92" s="24"/>
      <c r="DDS92" s="24"/>
      <c r="DDT92" s="24"/>
      <c r="DDU92" s="24"/>
      <c r="DDV92" s="24"/>
      <c r="DDW92" s="24"/>
      <c r="DDX92" s="24"/>
      <c r="DDY92" s="24"/>
      <c r="DDZ92" s="24"/>
      <c r="DEA92" s="24"/>
      <c r="DEB92" s="24"/>
      <c r="DEC92" s="24"/>
      <c r="DED92" s="24"/>
      <c r="DEE92" s="24"/>
      <c r="DEF92" s="24"/>
      <c r="DEG92" s="24"/>
      <c r="DEH92" s="24"/>
      <c r="DEI92" s="24"/>
      <c r="DEJ92" s="24"/>
      <c r="DEK92" s="24"/>
      <c r="DEL92" s="24"/>
      <c r="DEM92" s="24"/>
      <c r="DEN92" s="24"/>
      <c r="DEO92" s="24"/>
      <c r="DEP92" s="24"/>
      <c r="DEQ92" s="24"/>
      <c r="DER92" s="24"/>
      <c r="DES92" s="24"/>
      <c r="DET92" s="24"/>
      <c r="DEU92" s="24"/>
      <c r="DEV92" s="24"/>
      <c r="DEW92" s="24"/>
      <c r="DEX92" s="24"/>
      <c r="DEY92" s="24"/>
      <c r="DEZ92" s="24"/>
      <c r="DFA92" s="24"/>
      <c r="DFB92" s="24"/>
      <c r="DFC92" s="24"/>
      <c r="DFD92" s="24"/>
      <c r="DFE92" s="24"/>
      <c r="DFF92" s="24"/>
      <c r="DFG92" s="24"/>
      <c r="DFH92" s="24"/>
      <c r="DFI92" s="24"/>
      <c r="DFJ92" s="24"/>
      <c r="DFK92" s="24"/>
      <c r="DFL92" s="24"/>
      <c r="DFM92" s="24"/>
      <c r="DFN92" s="24"/>
      <c r="DFO92" s="24"/>
      <c r="DFP92" s="24"/>
      <c r="DFQ92" s="24"/>
      <c r="DFR92" s="24"/>
      <c r="DFS92" s="24"/>
      <c r="DFT92" s="24"/>
      <c r="DFU92" s="24"/>
      <c r="DFV92" s="24"/>
      <c r="DFW92" s="24"/>
      <c r="DFX92" s="24"/>
      <c r="DFY92" s="24"/>
      <c r="DFZ92" s="24"/>
      <c r="DGA92" s="24"/>
      <c r="DGB92" s="24"/>
      <c r="DGC92" s="24"/>
      <c r="DGD92" s="24"/>
      <c r="DGE92" s="24"/>
      <c r="DGF92" s="24"/>
      <c r="DGG92" s="24"/>
      <c r="DGH92" s="24"/>
      <c r="DGI92" s="24"/>
      <c r="DGJ92" s="24"/>
      <c r="DGK92" s="24"/>
      <c r="DGL92" s="24"/>
      <c r="DGM92" s="24"/>
      <c r="DGN92" s="24"/>
      <c r="DGO92" s="24"/>
      <c r="DGP92" s="24"/>
      <c r="DGQ92" s="24"/>
      <c r="DGR92" s="24"/>
      <c r="DGS92" s="24"/>
      <c r="DGT92" s="24"/>
      <c r="DGU92" s="24"/>
      <c r="DGV92" s="24"/>
      <c r="DGW92" s="24"/>
      <c r="DGX92" s="24"/>
      <c r="DGY92" s="24"/>
      <c r="DGZ92" s="24"/>
      <c r="DHA92" s="24"/>
      <c r="DHB92" s="24"/>
      <c r="DHC92" s="24"/>
      <c r="DHD92" s="24"/>
      <c r="DHE92" s="24"/>
      <c r="DHF92" s="24"/>
      <c r="DHG92" s="24"/>
      <c r="DHH92" s="24"/>
      <c r="DHI92" s="24"/>
      <c r="DHJ92" s="24"/>
      <c r="DHK92" s="24"/>
      <c r="DHL92" s="24"/>
      <c r="DHM92" s="24"/>
      <c r="DHN92" s="24"/>
      <c r="DHO92" s="24"/>
      <c r="DHP92" s="24"/>
      <c r="DHQ92" s="24"/>
      <c r="DHR92" s="24"/>
      <c r="DHS92" s="24"/>
      <c r="DHT92" s="24"/>
      <c r="DHU92" s="24"/>
      <c r="DHV92" s="24"/>
      <c r="DHW92" s="24"/>
      <c r="DHX92" s="24"/>
      <c r="DHY92" s="24"/>
      <c r="DHZ92" s="24"/>
      <c r="DIA92" s="24"/>
      <c r="DIB92" s="24"/>
      <c r="DIC92" s="24"/>
      <c r="DID92" s="24"/>
      <c r="DIE92" s="24"/>
      <c r="DIF92" s="24"/>
      <c r="DIG92" s="24"/>
      <c r="DIH92" s="24"/>
      <c r="DII92" s="24"/>
      <c r="DIJ92" s="24"/>
      <c r="DIK92" s="24"/>
      <c r="DIL92" s="24"/>
      <c r="DIM92" s="24"/>
      <c r="DIN92" s="24"/>
      <c r="DIO92" s="24"/>
      <c r="DIP92" s="24"/>
      <c r="DIQ92" s="24"/>
      <c r="DIR92" s="24"/>
      <c r="DIS92" s="24"/>
      <c r="DIT92" s="24"/>
      <c r="DIU92" s="24"/>
      <c r="DIV92" s="24"/>
      <c r="DIW92" s="24"/>
      <c r="DIX92" s="24"/>
      <c r="DIY92" s="24"/>
      <c r="DIZ92" s="24"/>
      <c r="DJA92" s="24"/>
      <c r="DJB92" s="24"/>
      <c r="DJC92" s="24"/>
      <c r="DJD92" s="24"/>
      <c r="DJE92" s="24"/>
      <c r="DJF92" s="24"/>
      <c r="DJG92" s="24"/>
      <c r="DJH92" s="24"/>
      <c r="DJI92" s="24"/>
      <c r="DJJ92" s="24"/>
      <c r="DJK92" s="24"/>
      <c r="DJL92" s="24"/>
      <c r="DJM92" s="24"/>
      <c r="DJN92" s="24"/>
      <c r="DJO92" s="24"/>
      <c r="DJP92" s="24"/>
      <c r="DJQ92" s="24"/>
      <c r="DJR92" s="24"/>
      <c r="DJS92" s="24"/>
      <c r="DJT92" s="24"/>
      <c r="DJU92" s="24"/>
      <c r="DJV92" s="24"/>
      <c r="DJW92" s="24"/>
      <c r="DJX92" s="24"/>
      <c r="DJY92" s="24"/>
      <c r="DJZ92" s="24"/>
      <c r="DKA92" s="24"/>
      <c r="DKB92" s="24"/>
      <c r="DKC92" s="24"/>
      <c r="DKD92" s="24"/>
      <c r="DKE92" s="24"/>
      <c r="DKF92" s="24"/>
      <c r="DKG92" s="24"/>
      <c r="DKH92" s="24"/>
      <c r="DKI92" s="24"/>
      <c r="DKJ92" s="24"/>
      <c r="DKK92" s="24"/>
      <c r="DKL92" s="24"/>
      <c r="DKM92" s="24"/>
      <c r="DKN92" s="24"/>
      <c r="DKO92" s="24"/>
      <c r="DKP92" s="24"/>
      <c r="DKQ92" s="24"/>
      <c r="DKR92" s="24"/>
      <c r="DKS92" s="24"/>
      <c r="DKT92" s="24"/>
      <c r="DKU92" s="24"/>
      <c r="DKV92" s="24"/>
      <c r="DKW92" s="24"/>
      <c r="DKX92" s="24"/>
      <c r="DKY92" s="24"/>
      <c r="DKZ92" s="24"/>
      <c r="DLA92" s="24"/>
      <c r="DLB92" s="24"/>
      <c r="DLC92" s="24"/>
      <c r="DLD92" s="24"/>
      <c r="DLE92" s="24"/>
      <c r="DLF92" s="24"/>
      <c r="DLG92" s="24"/>
      <c r="DLH92" s="24"/>
      <c r="DLI92" s="24"/>
      <c r="DLJ92" s="24"/>
      <c r="DLK92" s="24"/>
      <c r="DLL92" s="24"/>
      <c r="DLM92" s="24"/>
      <c r="DLN92" s="24"/>
      <c r="DLO92" s="24"/>
      <c r="DLP92" s="24"/>
      <c r="DLQ92" s="24"/>
      <c r="DLR92" s="24"/>
      <c r="DLS92" s="24"/>
      <c r="DLT92" s="24"/>
      <c r="DLU92" s="24"/>
      <c r="DLV92" s="24"/>
      <c r="DLW92" s="24"/>
      <c r="DLX92" s="24"/>
      <c r="DLY92" s="24"/>
      <c r="DLZ92" s="24"/>
      <c r="DMA92" s="24"/>
      <c r="DMB92" s="24"/>
      <c r="DMC92" s="24"/>
      <c r="DMD92" s="24"/>
      <c r="DME92" s="24"/>
      <c r="DMF92" s="24"/>
      <c r="DMG92" s="24"/>
      <c r="DMH92" s="24"/>
      <c r="DMI92" s="24"/>
      <c r="DMJ92" s="24"/>
      <c r="DMK92" s="24"/>
      <c r="DML92" s="24"/>
      <c r="DMM92" s="24"/>
      <c r="DMN92" s="24"/>
      <c r="DMO92" s="24"/>
      <c r="DMP92" s="24"/>
      <c r="DMQ92" s="24"/>
      <c r="DMR92" s="24"/>
      <c r="DMS92" s="24"/>
      <c r="DMT92" s="24"/>
      <c r="DMU92" s="24"/>
      <c r="DMV92" s="24"/>
      <c r="DMW92" s="24"/>
      <c r="DMX92" s="24"/>
      <c r="DMY92" s="24"/>
      <c r="DMZ92" s="24"/>
      <c r="DNA92" s="24"/>
      <c r="DNB92" s="24"/>
      <c r="DNC92" s="24"/>
      <c r="DND92" s="24"/>
      <c r="DNE92" s="24"/>
      <c r="DNF92" s="24"/>
      <c r="DNG92" s="24"/>
      <c r="DNH92" s="24"/>
      <c r="DNI92" s="24"/>
      <c r="DNJ92" s="24"/>
      <c r="DNK92" s="24"/>
      <c r="DNL92" s="24"/>
      <c r="DNM92" s="24"/>
      <c r="DNN92" s="24"/>
      <c r="DNO92" s="24"/>
      <c r="DNP92" s="24"/>
      <c r="DNQ92" s="24"/>
      <c r="DNR92" s="24"/>
      <c r="DNS92" s="24"/>
      <c r="DNT92" s="24"/>
      <c r="DNU92" s="24"/>
      <c r="DNV92" s="24"/>
      <c r="DNW92" s="24"/>
      <c r="DNX92" s="24"/>
      <c r="DNY92" s="24"/>
      <c r="DNZ92" s="24"/>
      <c r="DOA92" s="24"/>
      <c r="DOB92" s="24"/>
      <c r="DOC92" s="24"/>
      <c r="DOD92" s="24"/>
      <c r="DOE92" s="24"/>
      <c r="DOF92" s="24"/>
      <c r="DOG92" s="24"/>
      <c r="DOH92" s="24"/>
      <c r="DOI92" s="24"/>
      <c r="DOJ92" s="24"/>
      <c r="DOK92" s="24"/>
      <c r="DOL92" s="24"/>
      <c r="DOM92" s="24"/>
      <c r="DON92" s="24"/>
      <c r="DOO92" s="24"/>
      <c r="DOP92" s="24"/>
      <c r="DOQ92" s="24"/>
      <c r="DOR92" s="24"/>
      <c r="DOS92" s="24"/>
      <c r="DOT92" s="24"/>
      <c r="DOU92" s="24"/>
      <c r="DOV92" s="24"/>
      <c r="DOW92" s="24"/>
      <c r="DOX92" s="24"/>
      <c r="DOY92" s="24"/>
      <c r="DOZ92" s="24"/>
      <c r="DPA92" s="24"/>
      <c r="DPB92" s="24"/>
      <c r="DPC92" s="24"/>
      <c r="DPD92" s="24"/>
      <c r="DPE92" s="24"/>
      <c r="DPF92" s="24"/>
      <c r="DPG92" s="24"/>
      <c r="DPH92" s="24"/>
      <c r="DPI92" s="24"/>
      <c r="DPJ92" s="24"/>
      <c r="DPK92" s="24"/>
      <c r="DPL92" s="24"/>
      <c r="DPM92" s="24"/>
      <c r="DPN92" s="24"/>
      <c r="DPO92" s="24"/>
      <c r="DPP92" s="24"/>
      <c r="DPQ92" s="24"/>
      <c r="DPR92" s="24"/>
      <c r="DPS92" s="24"/>
      <c r="DPT92" s="24"/>
      <c r="DPU92" s="24"/>
      <c r="DPV92" s="24"/>
      <c r="DPW92" s="24"/>
      <c r="DPX92" s="24"/>
      <c r="DPY92" s="24"/>
      <c r="DPZ92" s="24"/>
      <c r="DQA92" s="24"/>
      <c r="DQB92" s="24"/>
      <c r="DQC92" s="24"/>
      <c r="DQD92" s="24"/>
      <c r="DQE92" s="24"/>
      <c r="DQF92" s="24"/>
      <c r="DQG92" s="24"/>
      <c r="DQH92" s="24"/>
      <c r="DQI92" s="24"/>
      <c r="DQJ92" s="24"/>
      <c r="DQK92" s="24"/>
      <c r="DQL92" s="24"/>
      <c r="DQM92" s="24"/>
      <c r="DQN92" s="24"/>
      <c r="DQO92" s="24"/>
      <c r="DQP92" s="24"/>
      <c r="DQQ92" s="24"/>
      <c r="DQR92" s="24"/>
      <c r="DQS92" s="24"/>
      <c r="DQT92" s="24"/>
      <c r="DQU92" s="24"/>
      <c r="DQV92" s="24"/>
      <c r="DQW92" s="24"/>
      <c r="DQX92" s="24"/>
      <c r="DQY92" s="24"/>
      <c r="DQZ92" s="24"/>
      <c r="DRA92" s="24"/>
      <c r="DRB92" s="24"/>
      <c r="DRC92" s="24"/>
      <c r="DRD92" s="24"/>
      <c r="DRE92" s="24"/>
      <c r="DRF92" s="24"/>
      <c r="DRG92" s="24"/>
      <c r="DRH92" s="24"/>
      <c r="DRI92" s="24"/>
      <c r="DRJ92" s="24"/>
      <c r="DRK92" s="24"/>
      <c r="DRL92" s="24"/>
      <c r="DRM92" s="24"/>
      <c r="DRN92" s="24"/>
      <c r="DRO92" s="24"/>
      <c r="DRP92" s="24"/>
      <c r="DRQ92" s="24"/>
      <c r="DRR92" s="24"/>
      <c r="DRS92" s="24"/>
      <c r="DRT92" s="24"/>
      <c r="DRU92" s="24"/>
      <c r="DRV92" s="24"/>
      <c r="DRW92" s="24"/>
      <c r="DRX92" s="24"/>
      <c r="DRY92" s="24"/>
      <c r="DRZ92" s="24"/>
      <c r="DSA92" s="24"/>
      <c r="DSB92" s="24"/>
      <c r="DSC92" s="24"/>
      <c r="DSD92" s="24"/>
      <c r="DSE92" s="24"/>
      <c r="DSF92" s="24"/>
      <c r="DSG92" s="24"/>
      <c r="DSH92" s="24"/>
      <c r="DSI92" s="24"/>
      <c r="DSJ92" s="24"/>
      <c r="DSK92" s="24"/>
      <c r="DSL92" s="24"/>
      <c r="DSM92" s="24"/>
      <c r="DSN92" s="24"/>
      <c r="DSO92" s="24"/>
      <c r="DSP92" s="24"/>
      <c r="DSQ92" s="24"/>
      <c r="DSR92" s="24"/>
      <c r="DSS92" s="24"/>
      <c r="DST92" s="24"/>
      <c r="DSU92" s="24"/>
      <c r="DSV92" s="24"/>
      <c r="DSW92" s="24"/>
      <c r="DSX92" s="24"/>
      <c r="DSY92" s="24"/>
      <c r="DSZ92" s="24"/>
      <c r="DTA92" s="24"/>
      <c r="DTB92" s="24"/>
      <c r="DTC92" s="24"/>
      <c r="DTD92" s="24"/>
      <c r="DTE92" s="24"/>
      <c r="DTF92" s="24"/>
      <c r="DTG92" s="24"/>
      <c r="DTH92" s="24"/>
      <c r="DTI92" s="24"/>
      <c r="DTJ92" s="24"/>
      <c r="DTK92" s="24"/>
      <c r="DTL92" s="24"/>
      <c r="DTM92" s="24"/>
      <c r="DTN92" s="24"/>
      <c r="DTO92" s="24"/>
      <c r="DTP92" s="24"/>
      <c r="DTQ92" s="24"/>
      <c r="DTR92" s="24"/>
      <c r="DTS92" s="24"/>
      <c r="DTT92" s="24"/>
      <c r="DTU92" s="24"/>
      <c r="DTV92" s="24"/>
      <c r="DTW92" s="24"/>
      <c r="DTX92" s="24"/>
      <c r="DTY92" s="24"/>
      <c r="DTZ92" s="24"/>
      <c r="DUA92" s="24"/>
      <c r="DUB92" s="24"/>
      <c r="DUC92" s="24"/>
      <c r="DUD92" s="24"/>
      <c r="DUE92" s="24"/>
      <c r="DUF92" s="24"/>
      <c r="DUG92" s="24"/>
      <c r="DUH92" s="24"/>
      <c r="DUI92" s="24"/>
      <c r="DUJ92" s="24"/>
      <c r="DUK92" s="24"/>
      <c r="DUL92" s="24"/>
      <c r="DUM92" s="24"/>
      <c r="DUN92" s="24"/>
      <c r="DUO92" s="24"/>
      <c r="DUP92" s="24"/>
      <c r="DUQ92" s="24"/>
      <c r="DUR92" s="24"/>
      <c r="DUS92" s="24"/>
      <c r="DUT92" s="24"/>
      <c r="DUU92" s="24"/>
      <c r="DUV92" s="24"/>
      <c r="DUW92" s="24"/>
      <c r="DUX92" s="24"/>
      <c r="DUY92" s="24"/>
      <c r="DUZ92" s="24"/>
      <c r="DVA92" s="24"/>
      <c r="DVB92" s="24"/>
      <c r="DVC92" s="24"/>
      <c r="DVD92" s="24"/>
      <c r="DVE92" s="24"/>
      <c r="DVF92" s="24"/>
      <c r="DVG92" s="24"/>
      <c r="DVH92" s="24"/>
      <c r="DVI92" s="24"/>
      <c r="DVJ92" s="24"/>
      <c r="DVK92" s="24"/>
      <c r="DVL92" s="24"/>
      <c r="DVM92" s="24"/>
      <c r="DVN92" s="24"/>
      <c r="DVO92" s="24"/>
      <c r="DVP92" s="24"/>
      <c r="DVQ92" s="24"/>
      <c r="DVR92" s="24"/>
      <c r="DVS92" s="24"/>
      <c r="DVT92" s="24"/>
      <c r="DVU92" s="24"/>
      <c r="DVV92" s="24"/>
      <c r="DVW92" s="24"/>
      <c r="DVX92" s="24"/>
      <c r="DVY92" s="24"/>
      <c r="DVZ92" s="24"/>
      <c r="DWA92" s="24"/>
      <c r="DWB92" s="24"/>
      <c r="DWC92" s="24"/>
      <c r="DWD92" s="24"/>
      <c r="DWE92" s="24"/>
      <c r="DWF92" s="24"/>
      <c r="DWG92" s="24"/>
      <c r="DWH92" s="24"/>
      <c r="DWI92" s="24"/>
      <c r="DWJ92" s="24"/>
      <c r="DWK92" s="24"/>
      <c r="DWL92" s="24"/>
      <c r="DWM92" s="24"/>
      <c r="DWN92" s="24"/>
      <c r="DWO92" s="24"/>
      <c r="DWP92" s="24"/>
      <c r="DWQ92" s="24"/>
      <c r="DWR92" s="24"/>
      <c r="DWS92" s="24"/>
      <c r="DWT92" s="24"/>
      <c r="DWU92" s="24"/>
      <c r="DWV92" s="24"/>
      <c r="DWW92" s="24"/>
      <c r="DWX92" s="24"/>
      <c r="DWY92" s="24"/>
      <c r="DWZ92" s="24"/>
      <c r="DXA92" s="24"/>
      <c r="DXB92" s="24"/>
      <c r="DXC92" s="24"/>
      <c r="DXD92" s="24"/>
      <c r="DXE92" s="24"/>
      <c r="DXF92" s="24"/>
      <c r="DXG92" s="24"/>
      <c r="DXH92" s="24"/>
      <c r="DXI92" s="24"/>
      <c r="DXJ92" s="24"/>
      <c r="DXK92" s="24"/>
      <c r="DXL92" s="24"/>
      <c r="DXM92" s="24"/>
      <c r="DXN92" s="24"/>
      <c r="DXO92" s="24"/>
      <c r="DXP92" s="24"/>
      <c r="DXQ92" s="24"/>
      <c r="DXR92" s="24"/>
      <c r="DXS92" s="24"/>
      <c r="DXT92" s="24"/>
      <c r="DXU92" s="24"/>
      <c r="DXV92" s="24"/>
      <c r="DXW92" s="24"/>
      <c r="DXX92" s="24"/>
      <c r="DXY92" s="24"/>
      <c r="DXZ92" s="24"/>
      <c r="DYA92" s="24"/>
      <c r="DYB92" s="24"/>
      <c r="DYC92" s="24"/>
      <c r="DYD92" s="24"/>
      <c r="DYE92" s="24"/>
      <c r="DYF92" s="24"/>
      <c r="DYG92" s="24"/>
      <c r="DYH92" s="24"/>
      <c r="DYI92" s="24"/>
      <c r="DYJ92" s="24"/>
      <c r="DYK92" s="24"/>
      <c r="DYL92" s="24"/>
      <c r="DYM92" s="24"/>
      <c r="DYN92" s="24"/>
      <c r="DYO92" s="24"/>
      <c r="DYP92" s="24"/>
      <c r="DYQ92" s="24"/>
      <c r="DYR92" s="24"/>
      <c r="DYS92" s="24"/>
      <c r="DYT92" s="24"/>
      <c r="DYU92" s="24"/>
      <c r="DYV92" s="24"/>
      <c r="DYW92" s="24"/>
      <c r="DYX92" s="24"/>
      <c r="DYY92" s="24"/>
      <c r="DYZ92" s="24"/>
      <c r="DZA92" s="24"/>
      <c r="DZB92" s="24"/>
      <c r="DZC92" s="24"/>
      <c r="DZD92" s="24"/>
      <c r="DZE92" s="24"/>
      <c r="DZF92" s="24"/>
      <c r="DZG92" s="24"/>
      <c r="DZH92" s="24"/>
      <c r="DZI92" s="24"/>
      <c r="DZJ92" s="24"/>
      <c r="DZK92" s="24"/>
      <c r="DZL92" s="24"/>
      <c r="DZM92" s="24"/>
      <c r="DZN92" s="24"/>
      <c r="DZO92" s="24"/>
      <c r="DZP92" s="24"/>
      <c r="DZQ92" s="24"/>
      <c r="DZR92" s="24"/>
      <c r="DZS92" s="24"/>
      <c r="DZT92" s="24"/>
      <c r="DZU92" s="24"/>
      <c r="DZV92" s="24"/>
      <c r="DZW92" s="24"/>
      <c r="DZX92" s="24"/>
      <c r="DZY92" s="24"/>
      <c r="DZZ92" s="24"/>
      <c r="EAA92" s="24"/>
      <c r="EAB92" s="24"/>
      <c r="EAC92" s="24"/>
      <c r="EAD92" s="24"/>
      <c r="EAE92" s="24"/>
      <c r="EAF92" s="24"/>
      <c r="EAG92" s="24"/>
      <c r="EAH92" s="24"/>
      <c r="EAI92" s="24"/>
      <c r="EAJ92" s="24"/>
      <c r="EAK92" s="24"/>
      <c r="EAL92" s="24"/>
      <c r="EAM92" s="24"/>
      <c r="EAN92" s="24"/>
      <c r="EAO92" s="24"/>
      <c r="EAP92" s="24"/>
      <c r="EAQ92" s="24"/>
      <c r="EAR92" s="24"/>
      <c r="EAS92" s="24"/>
      <c r="EAT92" s="24"/>
      <c r="EAU92" s="24"/>
      <c r="EAV92" s="24"/>
      <c r="EAW92" s="24"/>
      <c r="EAX92" s="24"/>
      <c r="EAY92" s="24"/>
      <c r="EAZ92" s="24"/>
      <c r="EBA92" s="24"/>
      <c r="EBB92" s="24"/>
      <c r="EBC92" s="24"/>
      <c r="EBD92" s="24"/>
      <c r="EBE92" s="24"/>
      <c r="EBF92" s="24"/>
      <c r="EBG92" s="24"/>
      <c r="EBH92" s="24"/>
      <c r="EBI92" s="24"/>
      <c r="EBJ92" s="24"/>
      <c r="EBK92" s="24"/>
      <c r="EBL92" s="24"/>
      <c r="EBM92" s="24"/>
      <c r="EBN92" s="24"/>
      <c r="EBO92" s="24"/>
      <c r="EBP92" s="24"/>
      <c r="EBQ92" s="24"/>
      <c r="EBR92" s="24"/>
      <c r="EBS92" s="24"/>
      <c r="EBT92" s="24"/>
      <c r="EBU92" s="24"/>
      <c r="EBV92" s="24"/>
      <c r="EBW92" s="24"/>
      <c r="EBX92" s="24"/>
      <c r="EBY92" s="24"/>
      <c r="EBZ92" s="24"/>
      <c r="ECA92" s="24"/>
      <c r="ECB92" s="24"/>
      <c r="ECC92" s="24"/>
      <c r="ECD92" s="24"/>
      <c r="ECE92" s="24"/>
      <c r="ECF92" s="24"/>
      <c r="ECG92" s="24"/>
      <c r="ECH92" s="24"/>
      <c r="ECI92" s="24"/>
      <c r="ECJ92" s="24"/>
      <c r="ECK92" s="24"/>
      <c r="ECL92" s="24"/>
      <c r="ECM92" s="24"/>
      <c r="ECN92" s="24"/>
      <c r="ECO92" s="24"/>
      <c r="ECP92" s="24"/>
      <c r="ECQ92" s="24"/>
      <c r="ECR92" s="24"/>
      <c r="ECS92" s="24"/>
      <c r="ECT92" s="24"/>
      <c r="ECU92" s="24"/>
      <c r="ECV92" s="24"/>
      <c r="ECW92" s="24"/>
      <c r="ECX92" s="24"/>
      <c r="ECY92" s="24"/>
      <c r="ECZ92" s="24"/>
      <c r="EDA92" s="24"/>
      <c r="EDB92" s="24"/>
      <c r="EDC92" s="24"/>
      <c r="EDD92" s="24"/>
      <c r="EDE92" s="24"/>
      <c r="EDF92" s="24"/>
      <c r="EDG92" s="24"/>
      <c r="EDH92" s="24"/>
      <c r="EDI92" s="24"/>
      <c r="EDJ92" s="24"/>
      <c r="EDK92" s="24"/>
      <c r="EDL92" s="24"/>
      <c r="EDM92" s="24"/>
      <c r="EDN92" s="24"/>
      <c r="EDO92" s="24"/>
      <c r="EDP92" s="24"/>
      <c r="EDQ92" s="24"/>
      <c r="EDR92" s="24"/>
      <c r="EDS92" s="24"/>
      <c r="EDT92" s="24"/>
      <c r="EDU92" s="24"/>
      <c r="EDV92" s="24"/>
      <c r="EDW92" s="24"/>
      <c r="EDX92" s="24"/>
      <c r="EDY92" s="24"/>
      <c r="EDZ92" s="24"/>
      <c r="EEA92" s="24"/>
      <c r="EEB92" s="24"/>
      <c r="EEC92" s="24"/>
      <c r="EED92" s="24"/>
      <c r="EEE92" s="24"/>
      <c r="EEF92" s="24"/>
      <c r="EEG92" s="24"/>
      <c r="EEH92" s="24"/>
      <c r="EEI92" s="24"/>
      <c r="EEJ92" s="24"/>
      <c r="EEK92" s="24"/>
      <c r="EEL92" s="24"/>
      <c r="EEM92" s="24"/>
      <c r="EEN92" s="24"/>
      <c r="EEO92" s="24"/>
      <c r="EEP92" s="24"/>
      <c r="EEQ92" s="24"/>
      <c r="EER92" s="24"/>
      <c r="EES92" s="24"/>
      <c r="EET92" s="24"/>
      <c r="EEU92" s="24"/>
      <c r="EEV92" s="24"/>
      <c r="EEW92" s="24"/>
      <c r="EEX92" s="24"/>
      <c r="EEY92" s="24"/>
      <c r="EEZ92" s="24"/>
      <c r="EFA92" s="24"/>
      <c r="EFB92" s="24"/>
      <c r="EFC92" s="24"/>
      <c r="EFD92" s="24"/>
      <c r="EFE92" s="24"/>
      <c r="EFF92" s="24"/>
    </row>
    <row r="93" spans="2:3542" ht="13.5" customHeight="1" x14ac:dyDescent="0.3">
      <c r="B93" s="522"/>
      <c r="C93" s="522"/>
      <c r="D93" s="522"/>
      <c r="E93" s="522"/>
      <c r="F93" s="522"/>
      <c r="G93" s="522"/>
    </row>
    <row r="94" spans="2:3542" s="526" customFormat="1" ht="23.25" x14ac:dyDescent="0.3">
      <c r="B94" s="529" t="s">
        <v>258</v>
      </c>
      <c r="C94" s="528"/>
      <c r="D94" s="528"/>
      <c r="E94" s="528"/>
      <c r="F94" s="528"/>
      <c r="G94" s="528"/>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c r="LX94" s="24"/>
      <c r="LY94" s="24"/>
      <c r="LZ94" s="24"/>
      <c r="MA94" s="24"/>
      <c r="MB94" s="24"/>
      <c r="MC94" s="24"/>
      <c r="MD94" s="24"/>
      <c r="ME94" s="24"/>
      <c r="MF94" s="24"/>
      <c r="MG94" s="24"/>
      <c r="MH94" s="24"/>
      <c r="MI94" s="24"/>
      <c r="MJ94" s="24"/>
      <c r="MK94" s="24"/>
      <c r="ML94" s="24"/>
      <c r="MM94" s="24"/>
      <c r="MN94" s="24"/>
      <c r="MO94" s="24"/>
      <c r="MP94" s="24"/>
      <c r="MQ94" s="24"/>
      <c r="MR94" s="24"/>
      <c r="MS94" s="24"/>
      <c r="MT94" s="24"/>
      <c r="MU94" s="24"/>
      <c r="MV94" s="24"/>
      <c r="MW94" s="24"/>
      <c r="MX94" s="24"/>
      <c r="MY94" s="24"/>
      <c r="MZ94" s="24"/>
      <c r="NA94" s="24"/>
      <c r="NB94" s="24"/>
      <c r="NC94" s="24"/>
      <c r="ND94" s="24"/>
      <c r="NE94" s="24"/>
      <c r="NF94" s="24"/>
      <c r="NG94" s="24"/>
      <c r="NH94" s="24"/>
      <c r="NI94" s="24"/>
      <c r="NJ94" s="24"/>
      <c r="NK94" s="24"/>
      <c r="NL94" s="24"/>
      <c r="NM94" s="24"/>
      <c r="NN94" s="24"/>
      <c r="NO94" s="24"/>
      <c r="NP94" s="24"/>
      <c r="NQ94" s="24"/>
      <c r="NR94" s="24"/>
      <c r="NS94" s="24"/>
      <c r="NT94" s="24"/>
      <c r="NU94" s="24"/>
      <c r="NV94" s="24"/>
      <c r="NW94" s="24"/>
      <c r="NX94" s="24"/>
      <c r="NY94" s="24"/>
      <c r="NZ94" s="24"/>
      <c r="OA94" s="24"/>
      <c r="OB94" s="24"/>
      <c r="OC94" s="24"/>
      <c r="OD94" s="24"/>
      <c r="OE94" s="24"/>
      <c r="OF94" s="24"/>
      <c r="OG94" s="24"/>
      <c r="OH94" s="24"/>
      <c r="OI94" s="24"/>
      <c r="OJ94" s="24"/>
      <c r="OK94" s="24"/>
      <c r="OL94" s="24"/>
      <c r="OM94" s="24"/>
      <c r="ON94" s="24"/>
      <c r="OO94" s="24"/>
      <c r="OP94" s="24"/>
      <c r="OQ94" s="24"/>
      <c r="OR94" s="24"/>
      <c r="OS94" s="24"/>
      <c r="OT94" s="24"/>
      <c r="OU94" s="24"/>
      <c r="OV94" s="24"/>
      <c r="OW94" s="24"/>
      <c r="OX94" s="24"/>
      <c r="OY94" s="24"/>
      <c r="OZ94" s="24"/>
      <c r="PA94" s="24"/>
      <c r="PB94" s="24"/>
      <c r="PC94" s="24"/>
      <c r="PD94" s="24"/>
      <c r="PE94" s="24"/>
      <c r="PF94" s="24"/>
      <c r="PG94" s="24"/>
      <c r="PH94" s="24"/>
      <c r="PI94" s="24"/>
      <c r="PJ94" s="24"/>
      <c r="PK94" s="24"/>
      <c r="PL94" s="24"/>
      <c r="PM94" s="24"/>
      <c r="PN94" s="24"/>
      <c r="PO94" s="24"/>
      <c r="PP94" s="24"/>
      <c r="PQ94" s="24"/>
      <c r="PR94" s="24"/>
      <c r="PS94" s="24"/>
      <c r="PT94" s="24"/>
      <c r="PU94" s="24"/>
      <c r="PV94" s="24"/>
      <c r="PW94" s="24"/>
      <c r="PX94" s="24"/>
      <c r="PY94" s="24"/>
      <c r="PZ94" s="24"/>
      <c r="QA94" s="24"/>
      <c r="QB94" s="24"/>
      <c r="QC94" s="24"/>
      <c r="QD94" s="24"/>
      <c r="QE94" s="24"/>
      <c r="QF94" s="24"/>
      <c r="QG94" s="24"/>
      <c r="QH94" s="24"/>
      <c r="QI94" s="24"/>
      <c r="QJ94" s="24"/>
      <c r="QK94" s="24"/>
      <c r="QL94" s="24"/>
      <c r="QM94" s="24"/>
      <c r="QN94" s="24"/>
      <c r="QO94" s="24"/>
      <c r="QP94" s="24"/>
      <c r="QQ94" s="24"/>
      <c r="QR94" s="24"/>
      <c r="QS94" s="24"/>
      <c r="QT94" s="24"/>
      <c r="QU94" s="24"/>
      <c r="QV94" s="24"/>
      <c r="QW94" s="24"/>
      <c r="QX94" s="24"/>
      <c r="QY94" s="24"/>
      <c r="QZ94" s="24"/>
      <c r="RA94" s="24"/>
      <c r="RB94" s="24"/>
      <c r="RC94" s="24"/>
      <c r="RD94" s="24"/>
      <c r="RE94" s="24"/>
      <c r="RF94" s="24"/>
      <c r="RG94" s="24"/>
      <c r="RH94" s="24"/>
      <c r="RI94" s="24"/>
      <c r="RJ94" s="24"/>
      <c r="RK94" s="24"/>
      <c r="RL94" s="24"/>
      <c r="RM94" s="24"/>
      <c r="RN94" s="24"/>
      <c r="RO94" s="24"/>
      <c r="RP94" s="24"/>
      <c r="RQ94" s="24"/>
      <c r="RR94" s="24"/>
      <c r="RS94" s="24"/>
      <c r="RT94" s="24"/>
      <c r="RU94" s="24"/>
      <c r="RV94" s="24"/>
      <c r="RW94" s="24"/>
      <c r="RX94" s="24"/>
      <c r="RY94" s="24"/>
      <c r="RZ94" s="24"/>
      <c r="SA94" s="24"/>
      <c r="SB94" s="24"/>
      <c r="SC94" s="24"/>
      <c r="SD94" s="24"/>
      <c r="SE94" s="24"/>
      <c r="SF94" s="24"/>
      <c r="SG94" s="24"/>
      <c r="SH94" s="24"/>
      <c r="SI94" s="24"/>
      <c r="SJ94" s="24"/>
      <c r="SK94" s="24"/>
      <c r="SL94" s="24"/>
      <c r="SM94" s="24"/>
      <c r="SN94" s="24"/>
      <c r="SO94" s="24"/>
      <c r="SP94" s="24"/>
      <c r="SQ94" s="24"/>
      <c r="SR94" s="24"/>
      <c r="SS94" s="24"/>
      <c r="ST94" s="24"/>
      <c r="SU94" s="24"/>
      <c r="SV94" s="24"/>
      <c r="SW94" s="24"/>
      <c r="SX94" s="24"/>
      <c r="SY94" s="24"/>
      <c r="SZ94" s="24"/>
      <c r="TA94" s="24"/>
      <c r="TB94" s="24"/>
      <c r="TC94" s="24"/>
      <c r="TD94" s="24"/>
      <c r="TE94" s="24"/>
      <c r="TF94" s="24"/>
      <c r="TG94" s="24"/>
      <c r="TH94" s="24"/>
      <c r="TI94" s="24"/>
      <c r="TJ94" s="24"/>
      <c r="TK94" s="24"/>
      <c r="TL94" s="24"/>
      <c r="TM94" s="24"/>
      <c r="TN94" s="24"/>
      <c r="TO94" s="24"/>
      <c r="TP94" s="24"/>
      <c r="TQ94" s="24"/>
      <c r="TR94" s="24"/>
      <c r="TS94" s="24"/>
      <c r="TT94" s="24"/>
      <c r="TU94" s="24"/>
      <c r="TV94" s="24"/>
      <c r="TW94" s="24"/>
      <c r="TX94" s="24"/>
      <c r="TY94" s="24"/>
      <c r="TZ94" s="24"/>
      <c r="UA94" s="24"/>
      <c r="UB94" s="24"/>
      <c r="UC94" s="24"/>
      <c r="UD94" s="24"/>
      <c r="UE94" s="24"/>
      <c r="UF94" s="24"/>
      <c r="UG94" s="24"/>
      <c r="UH94" s="24"/>
      <c r="UI94" s="24"/>
      <c r="UJ94" s="24"/>
      <c r="UK94" s="24"/>
      <c r="UL94" s="24"/>
      <c r="UM94" s="24"/>
      <c r="UN94" s="24"/>
      <c r="UO94" s="24"/>
      <c r="UP94" s="24"/>
      <c r="UQ94" s="24"/>
      <c r="UR94" s="24"/>
      <c r="US94" s="24"/>
      <c r="UT94" s="24"/>
      <c r="UU94" s="24"/>
      <c r="UV94" s="24"/>
      <c r="UW94" s="24"/>
      <c r="UX94" s="24"/>
      <c r="UY94" s="24"/>
      <c r="UZ94" s="24"/>
      <c r="VA94" s="24"/>
      <c r="VB94" s="24"/>
      <c r="VC94" s="24"/>
      <c r="VD94" s="24"/>
      <c r="VE94" s="24"/>
      <c r="VF94" s="24"/>
      <c r="VG94" s="24"/>
      <c r="VH94" s="24"/>
      <c r="VI94" s="24"/>
      <c r="VJ94" s="24"/>
      <c r="VK94" s="24"/>
      <c r="VL94" s="24"/>
      <c r="VM94" s="24"/>
      <c r="VN94" s="24"/>
      <c r="VO94" s="24"/>
      <c r="VP94" s="24"/>
      <c r="VQ94" s="24"/>
      <c r="VR94" s="24"/>
      <c r="VS94" s="24"/>
      <c r="VT94" s="24"/>
      <c r="VU94" s="24"/>
      <c r="VV94" s="24"/>
      <c r="VW94" s="24"/>
      <c r="VX94" s="24"/>
      <c r="VY94" s="24"/>
      <c r="VZ94" s="24"/>
      <c r="WA94" s="24"/>
      <c r="WB94" s="24"/>
      <c r="WC94" s="24"/>
      <c r="WD94" s="24"/>
      <c r="WE94" s="24"/>
      <c r="WF94" s="24"/>
      <c r="WG94" s="24"/>
      <c r="WH94" s="24"/>
      <c r="WI94" s="24"/>
      <c r="WJ94" s="24"/>
      <c r="WK94" s="24"/>
      <c r="WL94" s="24"/>
      <c r="WM94" s="24"/>
      <c r="WN94" s="24"/>
      <c r="WO94" s="24"/>
      <c r="WP94" s="24"/>
      <c r="WQ94" s="24"/>
      <c r="WR94" s="24"/>
      <c r="WS94" s="24"/>
      <c r="WT94" s="24"/>
      <c r="WU94" s="24"/>
      <c r="WV94" s="24"/>
      <c r="WW94" s="24"/>
      <c r="WX94" s="24"/>
      <c r="WY94" s="24"/>
      <c r="WZ94" s="24"/>
      <c r="XA94" s="24"/>
      <c r="XB94" s="24"/>
      <c r="XC94" s="24"/>
      <c r="XD94" s="24"/>
      <c r="XE94" s="24"/>
      <c r="XF94" s="24"/>
      <c r="XG94" s="24"/>
      <c r="XH94" s="24"/>
      <c r="XI94" s="24"/>
      <c r="XJ94" s="24"/>
      <c r="XK94" s="24"/>
      <c r="XL94" s="24"/>
      <c r="XM94" s="24"/>
      <c r="XN94" s="24"/>
      <c r="XO94" s="24"/>
      <c r="XP94" s="24"/>
      <c r="XQ94" s="24"/>
      <c r="XR94" s="24"/>
      <c r="XS94" s="24"/>
      <c r="XT94" s="24"/>
      <c r="XU94" s="24"/>
      <c r="XV94" s="24"/>
      <c r="XW94" s="24"/>
      <c r="XX94" s="24"/>
      <c r="XY94" s="24"/>
      <c r="XZ94" s="24"/>
      <c r="YA94" s="24"/>
      <c r="YB94" s="24"/>
      <c r="YC94" s="24"/>
      <c r="YD94" s="24"/>
      <c r="YE94" s="24"/>
      <c r="YF94" s="24"/>
      <c r="YG94" s="24"/>
      <c r="YH94" s="24"/>
      <c r="YI94" s="24"/>
      <c r="YJ94" s="24"/>
      <c r="YK94" s="24"/>
      <c r="YL94" s="24"/>
      <c r="YM94" s="24"/>
      <c r="YN94" s="24"/>
      <c r="YO94" s="24"/>
      <c r="YP94" s="24"/>
      <c r="YQ94" s="24"/>
      <c r="YR94" s="24"/>
      <c r="YS94" s="24"/>
      <c r="YT94" s="24"/>
      <c r="YU94" s="24"/>
      <c r="YV94" s="24"/>
      <c r="YW94" s="24"/>
      <c r="YX94" s="24"/>
      <c r="YY94" s="24"/>
      <c r="YZ94" s="24"/>
      <c r="ZA94" s="24"/>
      <c r="ZB94" s="24"/>
      <c r="ZC94" s="24"/>
      <c r="ZD94" s="24"/>
      <c r="ZE94" s="24"/>
      <c r="ZF94" s="24"/>
      <c r="ZG94" s="24"/>
      <c r="ZH94" s="24"/>
      <c r="ZI94" s="24"/>
      <c r="ZJ94" s="24"/>
      <c r="ZK94" s="24"/>
      <c r="ZL94" s="24"/>
      <c r="ZM94" s="24"/>
      <c r="ZN94" s="24"/>
      <c r="ZO94" s="24"/>
      <c r="ZP94" s="24"/>
      <c r="ZQ94" s="24"/>
      <c r="ZR94" s="24"/>
      <c r="ZS94" s="24"/>
      <c r="ZT94" s="24"/>
      <c r="ZU94" s="24"/>
      <c r="ZV94" s="24"/>
      <c r="ZW94" s="24"/>
      <c r="ZX94" s="24"/>
      <c r="ZY94" s="24"/>
      <c r="ZZ94" s="24"/>
      <c r="AAA94" s="24"/>
      <c r="AAB94" s="24"/>
      <c r="AAC94" s="24"/>
      <c r="AAD94" s="24"/>
      <c r="AAE94" s="24"/>
      <c r="AAF94" s="24"/>
      <c r="AAG94" s="24"/>
      <c r="AAH94" s="24"/>
      <c r="AAI94" s="24"/>
      <c r="AAJ94" s="24"/>
      <c r="AAK94" s="24"/>
      <c r="AAL94" s="24"/>
      <c r="AAM94" s="24"/>
      <c r="AAN94" s="24"/>
      <c r="AAO94" s="24"/>
      <c r="AAP94" s="24"/>
      <c r="AAQ94" s="24"/>
      <c r="AAR94" s="24"/>
      <c r="AAS94" s="24"/>
      <c r="AAT94" s="24"/>
      <c r="AAU94" s="24"/>
      <c r="AAV94" s="24"/>
      <c r="AAW94" s="24"/>
      <c r="AAX94" s="24"/>
      <c r="AAY94" s="24"/>
      <c r="AAZ94" s="24"/>
      <c r="ABA94" s="24"/>
      <c r="ABB94" s="24"/>
      <c r="ABC94" s="24"/>
      <c r="ABD94" s="24"/>
      <c r="ABE94" s="24"/>
      <c r="ABF94" s="24"/>
      <c r="ABG94" s="24"/>
      <c r="ABH94" s="24"/>
      <c r="ABI94" s="24"/>
      <c r="ABJ94" s="24"/>
      <c r="ABK94" s="24"/>
      <c r="ABL94" s="24"/>
      <c r="ABM94" s="24"/>
      <c r="ABN94" s="24"/>
      <c r="ABO94" s="24"/>
      <c r="ABP94" s="24"/>
      <c r="ABQ94" s="24"/>
      <c r="ABR94" s="24"/>
      <c r="ABS94" s="24"/>
      <c r="ABT94" s="24"/>
      <c r="ABU94" s="24"/>
      <c r="ABV94" s="24"/>
      <c r="ABW94" s="24"/>
      <c r="ABX94" s="24"/>
      <c r="ABY94" s="24"/>
      <c r="ABZ94" s="24"/>
      <c r="ACA94" s="24"/>
      <c r="ACB94" s="24"/>
      <c r="ACC94" s="24"/>
      <c r="ACD94" s="24"/>
      <c r="ACE94" s="24"/>
      <c r="ACF94" s="24"/>
      <c r="ACG94" s="24"/>
      <c r="ACH94" s="24"/>
      <c r="ACI94" s="24"/>
      <c r="ACJ94" s="24"/>
      <c r="ACK94" s="24"/>
      <c r="ACL94" s="24"/>
      <c r="ACM94" s="24"/>
      <c r="ACN94" s="24"/>
      <c r="ACO94" s="24"/>
      <c r="ACP94" s="24"/>
      <c r="ACQ94" s="24"/>
      <c r="ACR94" s="24"/>
      <c r="ACS94" s="24"/>
      <c r="ACT94" s="24"/>
      <c r="ACU94" s="24"/>
      <c r="ACV94" s="24"/>
      <c r="ACW94" s="24"/>
      <c r="ACX94" s="24"/>
      <c r="ACY94" s="24"/>
      <c r="ACZ94" s="24"/>
      <c r="ADA94" s="24"/>
      <c r="ADB94" s="24"/>
      <c r="ADC94" s="24"/>
      <c r="ADD94" s="24"/>
      <c r="ADE94" s="24"/>
      <c r="ADF94" s="24"/>
      <c r="ADG94" s="24"/>
      <c r="ADH94" s="24"/>
      <c r="ADI94" s="24"/>
      <c r="ADJ94" s="24"/>
      <c r="ADK94" s="24"/>
      <c r="ADL94" s="24"/>
      <c r="ADM94" s="24"/>
      <c r="ADN94" s="24"/>
      <c r="ADO94" s="24"/>
      <c r="ADP94" s="24"/>
      <c r="ADQ94" s="24"/>
      <c r="ADR94" s="24"/>
      <c r="ADS94" s="24"/>
      <c r="ADT94" s="24"/>
      <c r="ADU94" s="24"/>
      <c r="ADV94" s="24"/>
      <c r="ADW94" s="24"/>
      <c r="ADX94" s="24"/>
      <c r="ADY94" s="24"/>
      <c r="ADZ94" s="24"/>
      <c r="AEA94" s="24"/>
      <c r="AEB94" s="24"/>
      <c r="AEC94" s="24"/>
      <c r="AED94" s="24"/>
      <c r="AEE94" s="24"/>
      <c r="AEF94" s="24"/>
      <c r="AEG94" s="24"/>
      <c r="AEH94" s="24"/>
      <c r="AEI94" s="24"/>
      <c r="AEJ94" s="24"/>
      <c r="AEK94" s="24"/>
      <c r="AEL94" s="24"/>
      <c r="AEM94" s="24"/>
      <c r="AEN94" s="24"/>
      <c r="AEO94" s="24"/>
      <c r="AEP94" s="24"/>
      <c r="AEQ94" s="24"/>
      <c r="AER94" s="24"/>
      <c r="AES94" s="24"/>
      <c r="AET94" s="24"/>
      <c r="AEU94" s="24"/>
      <c r="AEV94" s="24"/>
      <c r="AEW94" s="24"/>
      <c r="AEX94" s="24"/>
      <c r="AEY94" s="24"/>
      <c r="AEZ94" s="24"/>
      <c r="AFA94" s="24"/>
      <c r="AFB94" s="24"/>
      <c r="AFC94" s="24"/>
      <c r="AFD94" s="24"/>
      <c r="AFE94" s="24"/>
      <c r="AFF94" s="24"/>
      <c r="AFG94" s="24"/>
      <c r="AFH94" s="24"/>
      <c r="AFI94" s="24"/>
      <c r="AFJ94" s="24"/>
      <c r="AFK94" s="24"/>
      <c r="AFL94" s="24"/>
      <c r="AFM94" s="24"/>
      <c r="AFN94" s="24"/>
      <c r="AFO94" s="24"/>
      <c r="AFP94" s="24"/>
      <c r="AFQ94" s="24"/>
      <c r="AFR94" s="24"/>
      <c r="AFS94" s="24"/>
      <c r="AFT94" s="24"/>
      <c r="AFU94" s="24"/>
      <c r="AFV94" s="24"/>
      <c r="AFW94" s="24"/>
      <c r="AFX94" s="24"/>
      <c r="AFY94" s="24"/>
      <c r="AFZ94" s="24"/>
      <c r="AGA94" s="24"/>
      <c r="AGB94" s="24"/>
      <c r="AGC94" s="24"/>
      <c r="AGD94" s="24"/>
      <c r="AGE94" s="24"/>
      <c r="AGF94" s="24"/>
      <c r="AGG94" s="24"/>
      <c r="AGH94" s="24"/>
      <c r="AGI94" s="24"/>
      <c r="AGJ94" s="24"/>
      <c r="AGK94" s="24"/>
      <c r="AGL94" s="24"/>
      <c r="AGM94" s="24"/>
      <c r="AGN94" s="24"/>
      <c r="AGO94" s="24"/>
      <c r="AGP94" s="24"/>
      <c r="AGQ94" s="24"/>
      <c r="AGR94" s="24"/>
      <c r="AGS94" s="24"/>
      <c r="AGT94" s="24"/>
      <c r="AGU94" s="24"/>
      <c r="AGV94" s="24"/>
      <c r="AGW94" s="24"/>
      <c r="AGX94" s="24"/>
      <c r="AGY94" s="24"/>
      <c r="AGZ94" s="24"/>
      <c r="AHA94" s="24"/>
      <c r="AHB94" s="24"/>
      <c r="AHC94" s="24"/>
      <c r="AHD94" s="24"/>
      <c r="AHE94" s="24"/>
      <c r="AHF94" s="24"/>
      <c r="AHG94" s="24"/>
      <c r="AHH94" s="24"/>
      <c r="AHI94" s="24"/>
      <c r="AHJ94" s="24"/>
      <c r="AHK94" s="24"/>
      <c r="AHL94" s="24"/>
      <c r="AHM94" s="24"/>
      <c r="AHN94" s="24"/>
      <c r="AHO94" s="24"/>
      <c r="AHP94" s="24"/>
      <c r="AHQ94" s="24"/>
      <c r="AHR94" s="24"/>
      <c r="AHS94" s="24"/>
      <c r="AHT94" s="24"/>
      <c r="AHU94" s="24"/>
      <c r="AHV94" s="24"/>
      <c r="AHW94" s="24"/>
      <c r="AHX94" s="24"/>
      <c r="AHY94" s="24"/>
      <c r="AHZ94" s="24"/>
      <c r="AIA94" s="24"/>
      <c r="AIB94" s="24"/>
      <c r="AIC94" s="24"/>
      <c r="AID94" s="24"/>
      <c r="AIE94" s="24"/>
      <c r="AIF94" s="24"/>
      <c r="AIG94" s="24"/>
      <c r="AIH94" s="24"/>
      <c r="AII94" s="24"/>
      <c r="AIJ94" s="24"/>
      <c r="AIK94" s="24"/>
      <c r="AIL94" s="24"/>
      <c r="AIM94" s="24"/>
      <c r="AIN94" s="24"/>
      <c r="AIO94" s="24"/>
      <c r="AIP94" s="24"/>
      <c r="AIQ94" s="24"/>
      <c r="AIR94" s="24"/>
      <c r="AIS94" s="24"/>
      <c r="AIT94" s="24"/>
      <c r="AIU94" s="24"/>
      <c r="AIV94" s="24"/>
      <c r="AIW94" s="24"/>
      <c r="AIX94" s="24"/>
      <c r="AIY94" s="24"/>
      <c r="AIZ94" s="24"/>
      <c r="AJA94" s="24"/>
      <c r="AJB94" s="24"/>
      <c r="AJC94" s="24"/>
      <c r="AJD94" s="24"/>
      <c r="AJE94" s="24"/>
      <c r="AJF94" s="24"/>
      <c r="AJG94" s="24"/>
      <c r="AJH94" s="24"/>
      <c r="AJI94" s="24"/>
      <c r="AJJ94" s="24"/>
      <c r="AJK94" s="24"/>
      <c r="AJL94" s="24"/>
      <c r="AJM94" s="24"/>
      <c r="AJN94" s="24"/>
      <c r="AJO94" s="24"/>
      <c r="AJP94" s="24"/>
      <c r="AJQ94" s="24"/>
      <c r="AJR94" s="24"/>
      <c r="AJS94" s="24"/>
      <c r="AJT94" s="24"/>
      <c r="AJU94" s="24"/>
      <c r="AJV94" s="24"/>
      <c r="AJW94" s="24"/>
      <c r="AJX94" s="24"/>
      <c r="AJY94" s="24"/>
      <c r="AJZ94" s="24"/>
      <c r="AKA94" s="24"/>
      <c r="AKB94" s="24"/>
      <c r="AKC94" s="24"/>
      <c r="AKD94" s="24"/>
      <c r="AKE94" s="24"/>
      <c r="AKF94" s="24"/>
      <c r="AKG94" s="24"/>
      <c r="AKH94" s="24"/>
      <c r="AKI94" s="24"/>
      <c r="AKJ94" s="24"/>
      <c r="AKK94" s="24"/>
      <c r="AKL94" s="24"/>
      <c r="AKM94" s="24"/>
      <c r="AKN94" s="24"/>
      <c r="AKO94" s="24"/>
      <c r="AKP94" s="24"/>
      <c r="AKQ94" s="24"/>
      <c r="AKR94" s="24"/>
      <c r="AKS94" s="24"/>
      <c r="AKT94" s="24"/>
      <c r="AKU94" s="24"/>
      <c r="AKV94" s="24"/>
      <c r="AKW94" s="24"/>
      <c r="AKX94" s="24"/>
      <c r="AKY94" s="24"/>
      <c r="AKZ94" s="24"/>
      <c r="ALA94" s="24"/>
      <c r="ALB94" s="24"/>
      <c r="ALC94" s="24"/>
      <c r="ALD94" s="24"/>
      <c r="ALE94" s="24"/>
      <c r="ALF94" s="24"/>
      <c r="ALG94" s="24"/>
      <c r="ALH94" s="24"/>
      <c r="ALI94" s="24"/>
      <c r="ALJ94" s="24"/>
      <c r="ALK94" s="24"/>
      <c r="ALL94" s="24"/>
      <c r="ALM94" s="24"/>
      <c r="ALN94" s="24"/>
      <c r="ALO94" s="24"/>
      <c r="ALP94" s="24"/>
      <c r="ALQ94" s="24"/>
      <c r="ALR94" s="24"/>
      <c r="ALS94" s="24"/>
      <c r="ALT94" s="24"/>
      <c r="ALU94" s="24"/>
      <c r="ALV94" s="24"/>
      <c r="ALW94" s="24"/>
      <c r="ALX94" s="24"/>
      <c r="ALY94" s="24"/>
      <c r="ALZ94" s="24"/>
      <c r="AMA94" s="24"/>
      <c r="AMB94" s="24"/>
      <c r="AMC94" s="24"/>
      <c r="AMD94" s="24"/>
      <c r="AME94" s="24"/>
      <c r="AMF94" s="24"/>
      <c r="AMG94" s="24"/>
      <c r="AMH94" s="24"/>
      <c r="AMI94" s="24"/>
      <c r="AMJ94" s="24"/>
      <c r="AMK94" s="24"/>
      <c r="AML94" s="24"/>
      <c r="AMM94" s="24"/>
      <c r="AMN94" s="24"/>
      <c r="AMO94" s="24"/>
      <c r="AMP94" s="24"/>
      <c r="AMQ94" s="24"/>
      <c r="AMR94" s="24"/>
      <c r="AMS94" s="24"/>
      <c r="AMT94" s="24"/>
      <c r="AMU94" s="24"/>
      <c r="AMV94" s="24"/>
      <c r="AMW94" s="24"/>
      <c r="AMX94" s="24"/>
      <c r="AMY94" s="24"/>
      <c r="AMZ94" s="24"/>
      <c r="ANA94" s="24"/>
      <c r="ANB94" s="24"/>
      <c r="ANC94" s="24"/>
      <c r="AND94" s="24"/>
      <c r="ANE94" s="24"/>
      <c r="ANF94" s="24"/>
      <c r="ANG94" s="24"/>
      <c r="ANH94" s="24"/>
      <c r="ANI94" s="24"/>
      <c r="ANJ94" s="24"/>
      <c r="ANK94" s="24"/>
      <c r="ANL94" s="24"/>
      <c r="ANM94" s="24"/>
      <c r="ANN94" s="24"/>
      <c r="ANO94" s="24"/>
      <c r="ANP94" s="24"/>
      <c r="ANQ94" s="24"/>
      <c r="ANR94" s="24"/>
      <c r="ANS94" s="24"/>
      <c r="ANT94" s="24"/>
      <c r="ANU94" s="24"/>
      <c r="ANV94" s="24"/>
      <c r="ANW94" s="24"/>
      <c r="ANX94" s="24"/>
      <c r="ANY94" s="24"/>
      <c r="ANZ94" s="24"/>
      <c r="AOA94" s="24"/>
      <c r="AOB94" s="24"/>
      <c r="AOC94" s="24"/>
      <c r="AOD94" s="24"/>
      <c r="AOE94" s="24"/>
      <c r="AOF94" s="24"/>
      <c r="AOG94" s="24"/>
      <c r="AOH94" s="24"/>
      <c r="AOI94" s="24"/>
      <c r="AOJ94" s="24"/>
      <c r="AOK94" s="24"/>
      <c r="AOL94" s="24"/>
      <c r="AOM94" s="24"/>
      <c r="AON94" s="24"/>
      <c r="AOO94" s="24"/>
      <c r="AOP94" s="24"/>
      <c r="AOQ94" s="24"/>
      <c r="AOR94" s="24"/>
      <c r="AOS94" s="24"/>
      <c r="AOT94" s="24"/>
      <c r="AOU94" s="24"/>
      <c r="AOV94" s="24"/>
      <c r="AOW94" s="24"/>
      <c r="AOX94" s="24"/>
      <c r="AOY94" s="24"/>
      <c r="AOZ94" s="24"/>
      <c r="APA94" s="24"/>
      <c r="APB94" s="24"/>
      <c r="APC94" s="24"/>
      <c r="APD94" s="24"/>
      <c r="APE94" s="24"/>
      <c r="APF94" s="24"/>
      <c r="APG94" s="24"/>
      <c r="APH94" s="24"/>
      <c r="API94" s="24"/>
      <c r="APJ94" s="24"/>
      <c r="APK94" s="24"/>
      <c r="APL94" s="24"/>
      <c r="APM94" s="24"/>
      <c r="APN94" s="24"/>
      <c r="APO94" s="24"/>
      <c r="APP94" s="24"/>
      <c r="APQ94" s="24"/>
      <c r="APR94" s="24"/>
      <c r="APS94" s="24"/>
      <c r="APT94" s="24"/>
      <c r="APU94" s="24"/>
      <c r="APV94" s="24"/>
      <c r="APW94" s="24"/>
      <c r="APX94" s="24"/>
      <c r="APY94" s="24"/>
      <c r="APZ94" s="24"/>
      <c r="AQA94" s="24"/>
      <c r="AQB94" s="24"/>
      <c r="AQC94" s="24"/>
      <c r="AQD94" s="24"/>
      <c r="AQE94" s="24"/>
      <c r="AQF94" s="24"/>
      <c r="AQG94" s="24"/>
      <c r="AQH94" s="24"/>
      <c r="AQI94" s="24"/>
      <c r="AQJ94" s="24"/>
      <c r="AQK94" s="24"/>
      <c r="AQL94" s="24"/>
      <c r="AQM94" s="24"/>
      <c r="AQN94" s="24"/>
      <c r="AQO94" s="24"/>
      <c r="AQP94" s="24"/>
      <c r="AQQ94" s="24"/>
      <c r="AQR94" s="24"/>
      <c r="AQS94" s="24"/>
      <c r="AQT94" s="24"/>
      <c r="AQU94" s="24"/>
      <c r="AQV94" s="24"/>
      <c r="AQW94" s="24"/>
      <c r="AQX94" s="24"/>
      <c r="AQY94" s="24"/>
      <c r="AQZ94" s="24"/>
      <c r="ARA94" s="24"/>
      <c r="ARB94" s="24"/>
      <c r="ARC94" s="24"/>
      <c r="ARD94" s="24"/>
      <c r="ARE94" s="24"/>
      <c r="ARF94" s="24"/>
      <c r="ARG94" s="24"/>
      <c r="ARH94" s="24"/>
      <c r="ARI94" s="24"/>
      <c r="ARJ94" s="24"/>
      <c r="ARK94" s="24"/>
      <c r="ARL94" s="24"/>
      <c r="ARM94" s="24"/>
      <c r="ARN94" s="24"/>
      <c r="ARO94" s="24"/>
      <c r="ARP94" s="24"/>
      <c r="ARQ94" s="24"/>
      <c r="ARR94" s="24"/>
      <c r="ARS94" s="24"/>
      <c r="ART94" s="24"/>
      <c r="ARU94" s="24"/>
      <c r="ARV94" s="24"/>
      <c r="ARW94" s="24"/>
      <c r="ARX94" s="24"/>
      <c r="ARY94" s="24"/>
      <c r="ARZ94" s="24"/>
      <c r="ASA94" s="24"/>
      <c r="ASB94" s="24"/>
      <c r="ASC94" s="24"/>
      <c r="ASD94" s="24"/>
      <c r="ASE94" s="24"/>
      <c r="ASF94" s="24"/>
      <c r="ASG94" s="24"/>
      <c r="ASH94" s="24"/>
      <c r="ASI94" s="24"/>
      <c r="ASJ94" s="24"/>
      <c r="ASK94" s="24"/>
      <c r="ASL94" s="24"/>
      <c r="ASM94" s="24"/>
      <c r="ASN94" s="24"/>
      <c r="ASO94" s="24"/>
      <c r="ASP94" s="24"/>
      <c r="ASQ94" s="24"/>
      <c r="ASR94" s="24"/>
      <c r="ASS94" s="24"/>
      <c r="AST94" s="24"/>
      <c r="ASU94" s="24"/>
      <c r="ASV94" s="24"/>
      <c r="ASW94" s="24"/>
      <c r="ASX94" s="24"/>
      <c r="ASY94" s="24"/>
      <c r="ASZ94" s="24"/>
      <c r="ATA94" s="24"/>
      <c r="ATB94" s="24"/>
      <c r="ATC94" s="24"/>
      <c r="ATD94" s="24"/>
      <c r="ATE94" s="24"/>
      <c r="ATF94" s="24"/>
      <c r="ATG94" s="24"/>
      <c r="ATH94" s="24"/>
      <c r="ATI94" s="24"/>
      <c r="ATJ94" s="24"/>
      <c r="ATK94" s="24"/>
      <c r="ATL94" s="24"/>
      <c r="ATM94" s="24"/>
      <c r="ATN94" s="24"/>
      <c r="ATO94" s="24"/>
      <c r="ATP94" s="24"/>
      <c r="ATQ94" s="24"/>
      <c r="ATR94" s="24"/>
      <c r="ATS94" s="24"/>
      <c r="ATT94" s="24"/>
      <c r="ATU94" s="24"/>
      <c r="ATV94" s="24"/>
      <c r="ATW94" s="24"/>
      <c r="ATX94" s="24"/>
      <c r="ATY94" s="24"/>
      <c r="ATZ94" s="24"/>
      <c r="AUA94" s="24"/>
      <c r="AUB94" s="24"/>
      <c r="AUC94" s="24"/>
      <c r="AUD94" s="24"/>
      <c r="AUE94" s="24"/>
      <c r="AUF94" s="24"/>
      <c r="AUG94" s="24"/>
      <c r="AUH94" s="24"/>
      <c r="AUI94" s="24"/>
      <c r="AUJ94" s="24"/>
      <c r="AUK94" s="24"/>
      <c r="AUL94" s="24"/>
      <c r="AUM94" s="24"/>
      <c r="AUN94" s="24"/>
      <c r="AUO94" s="24"/>
      <c r="AUP94" s="24"/>
      <c r="AUQ94" s="24"/>
      <c r="AUR94" s="24"/>
      <c r="AUS94" s="24"/>
      <c r="AUT94" s="24"/>
      <c r="AUU94" s="24"/>
      <c r="AUV94" s="24"/>
      <c r="AUW94" s="24"/>
      <c r="AUX94" s="24"/>
      <c r="AUY94" s="24"/>
      <c r="AUZ94" s="24"/>
      <c r="AVA94" s="24"/>
      <c r="AVB94" s="24"/>
      <c r="AVC94" s="24"/>
      <c r="AVD94" s="24"/>
      <c r="AVE94" s="24"/>
      <c r="AVF94" s="24"/>
      <c r="AVG94" s="24"/>
      <c r="AVH94" s="24"/>
      <c r="AVI94" s="24"/>
      <c r="AVJ94" s="24"/>
      <c r="AVK94" s="24"/>
      <c r="AVL94" s="24"/>
      <c r="AVM94" s="24"/>
      <c r="AVN94" s="24"/>
      <c r="AVO94" s="24"/>
      <c r="AVP94" s="24"/>
      <c r="AVQ94" s="24"/>
      <c r="AVR94" s="24"/>
      <c r="AVS94" s="24"/>
      <c r="AVT94" s="24"/>
      <c r="AVU94" s="24"/>
      <c r="AVV94" s="24"/>
      <c r="AVW94" s="24"/>
      <c r="AVX94" s="24"/>
      <c r="AVY94" s="24"/>
      <c r="AVZ94" s="24"/>
      <c r="AWA94" s="24"/>
      <c r="AWB94" s="24"/>
      <c r="AWC94" s="24"/>
      <c r="AWD94" s="24"/>
      <c r="AWE94" s="24"/>
      <c r="AWF94" s="24"/>
      <c r="AWG94" s="24"/>
      <c r="AWH94" s="24"/>
      <c r="AWI94" s="24"/>
      <c r="AWJ94" s="24"/>
      <c r="AWK94" s="24"/>
      <c r="AWL94" s="24"/>
      <c r="AWM94" s="24"/>
      <c r="AWN94" s="24"/>
      <c r="AWO94" s="24"/>
      <c r="AWP94" s="24"/>
      <c r="AWQ94" s="24"/>
      <c r="AWR94" s="24"/>
      <c r="AWS94" s="24"/>
      <c r="AWT94" s="24"/>
      <c r="AWU94" s="24"/>
      <c r="AWV94" s="24"/>
      <c r="AWW94" s="24"/>
      <c r="AWX94" s="24"/>
      <c r="AWY94" s="24"/>
      <c r="AWZ94" s="24"/>
      <c r="AXA94" s="24"/>
      <c r="AXB94" s="24"/>
      <c r="AXC94" s="24"/>
      <c r="AXD94" s="24"/>
      <c r="AXE94" s="24"/>
      <c r="AXF94" s="24"/>
      <c r="AXG94" s="24"/>
      <c r="AXH94" s="24"/>
      <c r="AXI94" s="24"/>
      <c r="AXJ94" s="24"/>
      <c r="AXK94" s="24"/>
      <c r="AXL94" s="24"/>
      <c r="AXM94" s="24"/>
      <c r="AXN94" s="24"/>
      <c r="AXO94" s="24"/>
      <c r="AXP94" s="24"/>
      <c r="AXQ94" s="24"/>
      <c r="AXR94" s="24"/>
      <c r="AXS94" s="24"/>
      <c r="AXT94" s="24"/>
      <c r="AXU94" s="24"/>
      <c r="AXV94" s="24"/>
      <c r="AXW94" s="24"/>
      <c r="AXX94" s="24"/>
      <c r="AXY94" s="24"/>
      <c r="AXZ94" s="24"/>
      <c r="AYA94" s="24"/>
      <c r="AYB94" s="24"/>
      <c r="AYC94" s="24"/>
      <c r="AYD94" s="24"/>
      <c r="AYE94" s="24"/>
      <c r="AYF94" s="24"/>
      <c r="AYG94" s="24"/>
      <c r="AYH94" s="24"/>
      <c r="AYI94" s="24"/>
      <c r="AYJ94" s="24"/>
      <c r="AYK94" s="24"/>
      <c r="AYL94" s="24"/>
      <c r="AYM94" s="24"/>
      <c r="AYN94" s="24"/>
      <c r="AYO94" s="24"/>
      <c r="AYP94" s="24"/>
      <c r="AYQ94" s="24"/>
      <c r="AYR94" s="24"/>
      <c r="AYS94" s="24"/>
      <c r="AYT94" s="24"/>
      <c r="AYU94" s="24"/>
      <c r="AYV94" s="24"/>
      <c r="AYW94" s="24"/>
      <c r="AYX94" s="24"/>
      <c r="AYY94" s="24"/>
      <c r="AYZ94" s="24"/>
      <c r="AZA94" s="24"/>
      <c r="AZB94" s="24"/>
      <c r="AZC94" s="24"/>
      <c r="AZD94" s="24"/>
      <c r="AZE94" s="24"/>
      <c r="AZF94" s="24"/>
      <c r="AZG94" s="24"/>
      <c r="AZH94" s="24"/>
      <c r="AZI94" s="24"/>
      <c r="AZJ94" s="24"/>
      <c r="AZK94" s="24"/>
      <c r="AZL94" s="24"/>
      <c r="AZM94" s="24"/>
      <c r="AZN94" s="24"/>
      <c r="AZO94" s="24"/>
      <c r="AZP94" s="24"/>
      <c r="AZQ94" s="24"/>
      <c r="AZR94" s="24"/>
      <c r="AZS94" s="24"/>
      <c r="AZT94" s="24"/>
      <c r="AZU94" s="24"/>
      <c r="AZV94" s="24"/>
      <c r="AZW94" s="24"/>
      <c r="AZX94" s="24"/>
      <c r="AZY94" s="24"/>
      <c r="AZZ94" s="24"/>
      <c r="BAA94" s="24"/>
      <c r="BAB94" s="24"/>
      <c r="BAC94" s="24"/>
      <c r="BAD94" s="24"/>
      <c r="BAE94" s="24"/>
      <c r="BAF94" s="24"/>
      <c r="BAG94" s="24"/>
      <c r="BAH94" s="24"/>
      <c r="BAI94" s="24"/>
      <c r="BAJ94" s="24"/>
      <c r="BAK94" s="24"/>
      <c r="BAL94" s="24"/>
      <c r="BAM94" s="24"/>
      <c r="BAN94" s="24"/>
      <c r="BAO94" s="24"/>
      <c r="BAP94" s="24"/>
      <c r="BAQ94" s="24"/>
      <c r="BAR94" s="24"/>
      <c r="BAS94" s="24"/>
      <c r="BAT94" s="24"/>
      <c r="BAU94" s="24"/>
      <c r="BAV94" s="24"/>
      <c r="BAW94" s="24"/>
      <c r="BAX94" s="24"/>
      <c r="BAY94" s="24"/>
      <c r="BAZ94" s="24"/>
      <c r="BBA94" s="24"/>
      <c r="BBB94" s="24"/>
      <c r="BBC94" s="24"/>
      <c r="BBD94" s="24"/>
      <c r="BBE94" s="24"/>
      <c r="BBF94" s="24"/>
      <c r="BBG94" s="24"/>
      <c r="BBH94" s="24"/>
      <c r="BBI94" s="24"/>
      <c r="BBJ94" s="24"/>
      <c r="BBK94" s="24"/>
      <c r="BBL94" s="24"/>
      <c r="BBM94" s="24"/>
      <c r="BBN94" s="24"/>
      <c r="BBO94" s="24"/>
      <c r="BBP94" s="24"/>
      <c r="BBQ94" s="24"/>
      <c r="BBR94" s="24"/>
      <c r="BBS94" s="24"/>
      <c r="BBT94" s="24"/>
      <c r="BBU94" s="24"/>
      <c r="BBV94" s="24"/>
      <c r="BBW94" s="24"/>
      <c r="BBX94" s="24"/>
      <c r="BBY94" s="24"/>
      <c r="BBZ94" s="24"/>
      <c r="BCA94" s="24"/>
      <c r="BCB94" s="24"/>
      <c r="BCC94" s="24"/>
      <c r="BCD94" s="24"/>
      <c r="BCE94" s="24"/>
      <c r="BCF94" s="24"/>
      <c r="BCG94" s="24"/>
      <c r="BCH94" s="24"/>
      <c r="BCI94" s="24"/>
      <c r="BCJ94" s="24"/>
      <c r="BCK94" s="24"/>
      <c r="BCL94" s="24"/>
      <c r="BCM94" s="24"/>
      <c r="BCN94" s="24"/>
      <c r="BCO94" s="24"/>
      <c r="BCP94" s="24"/>
      <c r="BCQ94" s="24"/>
      <c r="BCR94" s="24"/>
      <c r="BCS94" s="24"/>
      <c r="BCT94" s="24"/>
      <c r="BCU94" s="24"/>
      <c r="BCV94" s="24"/>
      <c r="BCW94" s="24"/>
      <c r="BCX94" s="24"/>
      <c r="BCY94" s="24"/>
      <c r="BCZ94" s="24"/>
      <c r="BDA94" s="24"/>
      <c r="BDB94" s="24"/>
      <c r="BDC94" s="24"/>
      <c r="BDD94" s="24"/>
      <c r="BDE94" s="24"/>
      <c r="BDF94" s="24"/>
      <c r="BDG94" s="24"/>
      <c r="BDH94" s="24"/>
      <c r="BDI94" s="24"/>
      <c r="BDJ94" s="24"/>
      <c r="BDK94" s="24"/>
      <c r="BDL94" s="24"/>
      <c r="BDM94" s="24"/>
      <c r="BDN94" s="24"/>
      <c r="BDO94" s="24"/>
      <c r="BDP94" s="24"/>
      <c r="BDQ94" s="24"/>
      <c r="BDR94" s="24"/>
      <c r="BDS94" s="24"/>
      <c r="BDT94" s="24"/>
      <c r="BDU94" s="24"/>
      <c r="BDV94" s="24"/>
      <c r="BDW94" s="24"/>
      <c r="BDX94" s="24"/>
      <c r="BDY94" s="24"/>
      <c r="BDZ94" s="24"/>
      <c r="BEA94" s="24"/>
      <c r="BEB94" s="24"/>
      <c r="BEC94" s="24"/>
      <c r="BED94" s="24"/>
      <c r="BEE94" s="24"/>
      <c r="BEF94" s="24"/>
      <c r="BEG94" s="24"/>
      <c r="BEH94" s="24"/>
      <c r="BEI94" s="24"/>
      <c r="BEJ94" s="24"/>
      <c r="BEK94" s="24"/>
      <c r="BEL94" s="24"/>
      <c r="BEM94" s="24"/>
      <c r="BEN94" s="24"/>
      <c r="BEO94" s="24"/>
      <c r="BEP94" s="24"/>
      <c r="BEQ94" s="24"/>
      <c r="BER94" s="24"/>
      <c r="BES94" s="24"/>
      <c r="BET94" s="24"/>
      <c r="BEU94" s="24"/>
      <c r="BEV94" s="24"/>
      <c r="BEW94" s="24"/>
      <c r="BEX94" s="24"/>
      <c r="BEY94" s="24"/>
      <c r="BEZ94" s="24"/>
      <c r="BFA94" s="24"/>
      <c r="BFB94" s="24"/>
      <c r="BFC94" s="24"/>
      <c r="BFD94" s="24"/>
      <c r="BFE94" s="24"/>
      <c r="BFF94" s="24"/>
      <c r="BFG94" s="24"/>
      <c r="BFH94" s="24"/>
      <c r="BFI94" s="24"/>
      <c r="BFJ94" s="24"/>
      <c r="BFK94" s="24"/>
      <c r="BFL94" s="24"/>
      <c r="BFM94" s="24"/>
      <c r="BFN94" s="24"/>
      <c r="BFO94" s="24"/>
      <c r="BFP94" s="24"/>
      <c r="BFQ94" s="24"/>
      <c r="BFR94" s="24"/>
      <c r="BFS94" s="24"/>
      <c r="BFT94" s="24"/>
      <c r="BFU94" s="24"/>
      <c r="BFV94" s="24"/>
      <c r="BFW94" s="24"/>
      <c r="BFX94" s="24"/>
      <c r="BFY94" s="24"/>
      <c r="BFZ94" s="24"/>
      <c r="BGA94" s="24"/>
      <c r="BGB94" s="24"/>
      <c r="BGC94" s="24"/>
      <c r="BGD94" s="24"/>
      <c r="BGE94" s="24"/>
      <c r="BGF94" s="24"/>
      <c r="BGG94" s="24"/>
      <c r="BGH94" s="24"/>
      <c r="BGI94" s="24"/>
      <c r="BGJ94" s="24"/>
      <c r="BGK94" s="24"/>
      <c r="BGL94" s="24"/>
      <c r="BGM94" s="24"/>
      <c r="BGN94" s="24"/>
      <c r="BGO94" s="24"/>
      <c r="BGP94" s="24"/>
      <c r="BGQ94" s="24"/>
      <c r="BGR94" s="24"/>
      <c r="BGS94" s="24"/>
      <c r="BGT94" s="24"/>
      <c r="BGU94" s="24"/>
      <c r="BGV94" s="24"/>
      <c r="BGW94" s="24"/>
      <c r="BGX94" s="24"/>
      <c r="BGY94" s="24"/>
      <c r="BGZ94" s="24"/>
      <c r="BHA94" s="24"/>
      <c r="BHB94" s="24"/>
      <c r="BHC94" s="24"/>
      <c r="BHD94" s="24"/>
      <c r="BHE94" s="24"/>
      <c r="BHF94" s="24"/>
      <c r="BHG94" s="24"/>
      <c r="BHH94" s="24"/>
      <c r="BHI94" s="24"/>
      <c r="BHJ94" s="24"/>
      <c r="BHK94" s="24"/>
      <c r="BHL94" s="24"/>
      <c r="BHM94" s="24"/>
      <c r="BHN94" s="24"/>
      <c r="BHO94" s="24"/>
      <c r="BHP94" s="24"/>
      <c r="BHQ94" s="24"/>
      <c r="BHR94" s="24"/>
      <c r="BHS94" s="24"/>
      <c r="BHT94" s="24"/>
      <c r="BHU94" s="24"/>
      <c r="BHV94" s="24"/>
      <c r="BHW94" s="24"/>
      <c r="BHX94" s="24"/>
      <c r="BHY94" s="24"/>
      <c r="BHZ94" s="24"/>
      <c r="BIA94" s="24"/>
      <c r="BIB94" s="24"/>
      <c r="BIC94" s="24"/>
      <c r="BID94" s="24"/>
      <c r="BIE94" s="24"/>
      <c r="BIF94" s="24"/>
      <c r="BIG94" s="24"/>
      <c r="BIH94" s="24"/>
      <c r="BII94" s="24"/>
      <c r="BIJ94" s="24"/>
      <c r="BIK94" s="24"/>
      <c r="BIL94" s="24"/>
      <c r="BIM94" s="24"/>
      <c r="BIN94" s="24"/>
      <c r="BIO94" s="24"/>
      <c r="BIP94" s="24"/>
      <c r="BIQ94" s="24"/>
      <c r="BIR94" s="24"/>
      <c r="BIS94" s="24"/>
      <c r="BIT94" s="24"/>
      <c r="BIU94" s="24"/>
      <c r="BIV94" s="24"/>
      <c r="BIW94" s="24"/>
      <c r="BIX94" s="24"/>
      <c r="BIY94" s="24"/>
      <c r="BIZ94" s="24"/>
      <c r="BJA94" s="24"/>
      <c r="BJB94" s="24"/>
      <c r="BJC94" s="24"/>
      <c r="BJD94" s="24"/>
      <c r="BJE94" s="24"/>
      <c r="BJF94" s="24"/>
      <c r="BJG94" s="24"/>
      <c r="BJH94" s="24"/>
      <c r="BJI94" s="24"/>
      <c r="BJJ94" s="24"/>
      <c r="BJK94" s="24"/>
      <c r="BJL94" s="24"/>
      <c r="BJM94" s="24"/>
      <c r="BJN94" s="24"/>
      <c r="BJO94" s="24"/>
      <c r="BJP94" s="24"/>
      <c r="BJQ94" s="24"/>
      <c r="BJR94" s="24"/>
      <c r="BJS94" s="24"/>
      <c r="BJT94" s="24"/>
      <c r="BJU94" s="24"/>
      <c r="BJV94" s="24"/>
      <c r="BJW94" s="24"/>
      <c r="BJX94" s="24"/>
      <c r="BJY94" s="24"/>
      <c r="BJZ94" s="24"/>
      <c r="BKA94" s="24"/>
      <c r="BKB94" s="24"/>
      <c r="BKC94" s="24"/>
      <c r="BKD94" s="24"/>
      <c r="BKE94" s="24"/>
      <c r="BKF94" s="24"/>
      <c r="BKG94" s="24"/>
      <c r="BKH94" s="24"/>
      <c r="BKI94" s="24"/>
      <c r="BKJ94" s="24"/>
      <c r="BKK94" s="24"/>
      <c r="BKL94" s="24"/>
      <c r="BKM94" s="24"/>
      <c r="BKN94" s="24"/>
      <c r="BKO94" s="24"/>
      <c r="BKP94" s="24"/>
      <c r="BKQ94" s="24"/>
      <c r="BKR94" s="24"/>
      <c r="BKS94" s="24"/>
      <c r="BKT94" s="24"/>
      <c r="BKU94" s="24"/>
      <c r="BKV94" s="24"/>
      <c r="BKW94" s="24"/>
      <c r="BKX94" s="24"/>
      <c r="BKY94" s="24"/>
      <c r="BKZ94" s="24"/>
      <c r="BLA94" s="24"/>
      <c r="BLB94" s="24"/>
      <c r="BLC94" s="24"/>
      <c r="BLD94" s="24"/>
      <c r="BLE94" s="24"/>
      <c r="BLF94" s="24"/>
      <c r="BLG94" s="24"/>
      <c r="BLH94" s="24"/>
      <c r="BLI94" s="24"/>
      <c r="BLJ94" s="24"/>
      <c r="BLK94" s="24"/>
      <c r="BLL94" s="24"/>
      <c r="BLM94" s="24"/>
      <c r="BLN94" s="24"/>
      <c r="BLO94" s="24"/>
      <c r="BLP94" s="24"/>
      <c r="BLQ94" s="24"/>
      <c r="BLR94" s="24"/>
      <c r="BLS94" s="24"/>
      <c r="BLT94" s="24"/>
      <c r="BLU94" s="24"/>
      <c r="BLV94" s="24"/>
      <c r="BLW94" s="24"/>
      <c r="BLX94" s="24"/>
      <c r="BLY94" s="24"/>
      <c r="BLZ94" s="24"/>
      <c r="BMA94" s="24"/>
      <c r="BMB94" s="24"/>
      <c r="BMC94" s="24"/>
      <c r="BMD94" s="24"/>
      <c r="BME94" s="24"/>
      <c r="BMF94" s="24"/>
      <c r="BMG94" s="24"/>
      <c r="BMH94" s="24"/>
      <c r="BMI94" s="24"/>
      <c r="BMJ94" s="24"/>
      <c r="BMK94" s="24"/>
      <c r="BML94" s="24"/>
      <c r="BMM94" s="24"/>
      <c r="BMN94" s="24"/>
      <c r="BMO94" s="24"/>
      <c r="BMP94" s="24"/>
      <c r="BMQ94" s="24"/>
      <c r="BMR94" s="24"/>
      <c r="BMS94" s="24"/>
      <c r="BMT94" s="24"/>
      <c r="BMU94" s="24"/>
      <c r="BMV94" s="24"/>
      <c r="BMW94" s="24"/>
      <c r="BMX94" s="24"/>
      <c r="BMY94" s="24"/>
      <c r="BMZ94" s="24"/>
      <c r="BNA94" s="24"/>
      <c r="BNB94" s="24"/>
      <c r="BNC94" s="24"/>
      <c r="BND94" s="24"/>
      <c r="BNE94" s="24"/>
      <c r="BNF94" s="24"/>
      <c r="BNG94" s="24"/>
      <c r="BNH94" s="24"/>
      <c r="BNI94" s="24"/>
      <c r="BNJ94" s="24"/>
      <c r="BNK94" s="24"/>
      <c r="BNL94" s="24"/>
      <c r="BNM94" s="24"/>
      <c r="BNN94" s="24"/>
      <c r="BNO94" s="24"/>
      <c r="BNP94" s="24"/>
      <c r="BNQ94" s="24"/>
      <c r="BNR94" s="24"/>
      <c r="BNS94" s="24"/>
      <c r="BNT94" s="24"/>
      <c r="BNU94" s="24"/>
      <c r="BNV94" s="24"/>
      <c r="BNW94" s="24"/>
      <c r="BNX94" s="24"/>
      <c r="BNY94" s="24"/>
      <c r="BNZ94" s="24"/>
      <c r="BOA94" s="24"/>
      <c r="BOB94" s="24"/>
      <c r="BOC94" s="24"/>
      <c r="BOD94" s="24"/>
      <c r="BOE94" s="24"/>
      <c r="BOF94" s="24"/>
      <c r="BOG94" s="24"/>
      <c r="BOH94" s="24"/>
      <c r="BOI94" s="24"/>
      <c r="BOJ94" s="24"/>
      <c r="BOK94" s="24"/>
      <c r="BOL94" s="24"/>
      <c r="BOM94" s="24"/>
      <c r="BON94" s="24"/>
      <c r="BOO94" s="24"/>
      <c r="BOP94" s="24"/>
      <c r="BOQ94" s="24"/>
      <c r="BOR94" s="24"/>
      <c r="BOS94" s="24"/>
      <c r="BOT94" s="24"/>
      <c r="BOU94" s="24"/>
      <c r="BOV94" s="24"/>
      <c r="BOW94" s="24"/>
      <c r="BOX94" s="24"/>
      <c r="BOY94" s="24"/>
      <c r="BOZ94" s="24"/>
      <c r="BPA94" s="24"/>
      <c r="BPB94" s="24"/>
      <c r="BPC94" s="24"/>
      <c r="BPD94" s="24"/>
      <c r="BPE94" s="24"/>
      <c r="BPF94" s="24"/>
      <c r="BPG94" s="24"/>
      <c r="BPH94" s="24"/>
      <c r="BPI94" s="24"/>
      <c r="BPJ94" s="24"/>
      <c r="BPK94" s="24"/>
      <c r="BPL94" s="24"/>
      <c r="BPM94" s="24"/>
      <c r="BPN94" s="24"/>
      <c r="BPO94" s="24"/>
      <c r="BPP94" s="24"/>
      <c r="BPQ94" s="24"/>
      <c r="BPR94" s="24"/>
      <c r="BPS94" s="24"/>
      <c r="BPT94" s="24"/>
      <c r="BPU94" s="24"/>
      <c r="BPV94" s="24"/>
      <c r="BPW94" s="24"/>
      <c r="BPX94" s="24"/>
      <c r="BPY94" s="24"/>
      <c r="BPZ94" s="24"/>
      <c r="BQA94" s="24"/>
      <c r="BQB94" s="24"/>
      <c r="BQC94" s="24"/>
      <c r="BQD94" s="24"/>
      <c r="BQE94" s="24"/>
      <c r="BQF94" s="24"/>
      <c r="BQG94" s="24"/>
      <c r="BQH94" s="24"/>
      <c r="BQI94" s="24"/>
      <c r="BQJ94" s="24"/>
      <c r="BQK94" s="24"/>
      <c r="BQL94" s="24"/>
      <c r="BQM94" s="24"/>
      <c r="BQN94" s="24"/>
      <c r="BQO94" s="24"/>
      <c r="BQP94" s="24"/>
      <c r="BQQ94" s="24"/>
      <c r="BQR94" s="24"/>
      <c r="BQS94" s="24"/>
      <c r="BQT94" s="24"/>
      <c r="BQU94" s="24"/>
      <c r="BQV94" s="24"/>
      <c r="BQW94" s="24"/>
      <c r="BQX94" s="24"/>
      <c r="BQY94" s="24"/>
      <c r="BQZ94" s="24"/>
      <c r="BRA94" s="24"/>
      <c r="BRB94" s="24"/>
      <c r="BRC94" s="24"/>
      <c r="BRD94" s="24"/>
      <c r="BRE94" s="24"/>
      <c r="BRF94" s="24"/>
      <c r="BRG94" s="24"/>
      <c r="BRH94" s="24"/>
      <c r="BRI94" s="24"/>
      <c r="BRJ94" s="24"/>
      <c r="BRK94" s="24"/>
      <c r="BRL94" s="24"/>
      <c r="BRM94" s="24"/>
      <c r="BRN94" s="24"/>
      <c r="BRO94" s="24"/>
      <c r="BRP94" s="24"/>
      <c r="BRQ94" s="24"/>
      <c r="BRR94" s="24"/>
      <c r="BRS94" s="24"/>
      <c r="BRT94" s="24"/>
      <c r="BRU94" s="24"/>
      <c r="BRV94" s="24"/>
      <c r="BRW94" s="24"/>
      <c r="BRX94" s="24"/>
      <c r="BRY94" s="24"/>
      <c r="BRZ94" s="24"/>
      <c r="BSA94" s="24"/>
      <c r="BSB94" s="24"/>
      <c r="BSC94" s="24"/>
      <c r="BSD94" s="24"/>
      <c r="BSE94" s="24"/>
      <c r="BSF94" s="24"/>
      <c r="BSG94" s="24"/>
      <c r="BSH94" s="24"/>
      <c r="BSI94" s="24"/>
      <c r="BSJ94" s="24"/>
      <c r="BSK94" s="24"/>
      <c r="BSL94" s="24"/>
      <c r="BSM94" s="24"/>
      <c r="BSN94" s="24"/>
      <c r="BSO94" s="24"/>
      <c r="BSP94" s="24"/>
      <c r="BSQ94" s="24"/>
      <c r="BSR94" s="24"/>
      <c r="BSS94" s="24"/>
      <c r="BST94" s="24"/>
      <c r="BSU94" s="24"/>
      <c r="BSV94" s="24"/>
      <c r="BSW94" s="24"/>
      <c r="BSX94" s="24"/>
      <c r="BSY94" s="24"/>
      <c r="BSZ94" s="24"/>
      <c r="BTA94" s="24"/>
      <c r="BTB94" s="24"/>
      <c r="BTC94" s="24"/>
      <c r="BTD94" s="24"/>
      <c r="BTE94" s="24"/>
      <c r="BTF94" s="24"/>
      <c r="BTG94" s="24"/>
      <c r="BTH94" s="24"/>
      <c r="BTI94" s="24"/>
      <c r="BTJ94" s="24"/>
      <c r="BTK94" s="24"/>
      <c r="BTL94" s="24"/>
      <c r="BTM94" s="24"/>
      <c r="BTN94" s="24"/>
      <c r="BTO94" s="24"/>
      <c r="BTP94" s="24"/>
      <c r="BTQ94" s="24"/>
      <c r="BTR94" s="24"/>
      <c r="BTS94" s="24"/>
      <c r="BTT94" s="24"/>
      <c r="BTU94" s="24"/>
      <c r="BTV94" s="24"/>
      <c r="BTW94" s="24"/>
      <c r="BTX94" s="24"/>
      <c r="BTY94" s="24"/>
      <c r="BTZ94" s="24"/>
      <c r="BUA94" s="24"/>
      <c r="BUB94" s="24"/>
      <c r="BUC94" s="24"/>
      <c r="BUD94" s="24"/>
      <c r="BUE94" s="24"/>
      <c r="BUF94" s="24"/>
      <c r="BUG94" s="24"/>
      <c r="BUH94" s="24"/>
      <c r="BUI94" s="24"/>
      <c r="BUJ94" s="24"/>
      <c r="BUK94" s="24"/>
      <c r="BUL94" s="24"/>
      <c r="BUM94" s="24"/>
      <c r="BUN94" s="24"/>
      <c r="BUO94" s="24"/>
      <c r="BUP94" s="24"/>
      <c r="BUQ94" s="24"/>
      <c r="BUR94" s="24"/>
      <c r="BUS94" s="24"/>
      <c r="BUT94" s="24"/>
      <c r="BUU94" s="24"/>
      <c r="BUV94" s="24"/>
      <c r="BUW94" s="24"/>
      <c r="BUX94" s="24"/>
      <c r="BUY94" s="24"/>
      <c r="BUZ94" s="24"/>
      <c r="BVA94" s="24"/>
      <c r="BVB94" s="24"/>
      <c r="BVC94" s="24"/>
      <c r="BVD94" s="24"/>
      <c r="BVE94" s="24"/>
      <c r="BVF94" s="24"/>
      <c r="BVG94" s="24"/>
      <c r="BVH94" s="24"/>
      <c r="BVI94" s="24"/>
      <c r="BVJ94" s="24"/>
      <c r="BVK94" s="24"/>
      <c r="BVL94" s="24"/>
      <c r="BVM94" s="24"/>
      <c r="BVN94" s="24"/>
      <c r="BVO94" s="24"/>
      <c r="BVP94" s="24"/>
      <c r="BVQ94" s="24"/>
      <c r="BVR94" s="24"/>
      <c r="BVS94" s="24"/>
      <c r="BVT94" s="24"/>
      <c r="BVU94" s="24"/>
      <c r="BVV94" s="24"/>
      <c r="BVW94" s="24"/>
      <c r="BVX94" s="24"/>
      <c r="BVY94" s="24"/>
      <c r="BVZ94" s="24"/>
      <c r="BWA94" s="24"/>
      <c r="BWB94" s="24"/>
      <c r="BWC94" s="24"/>
      <c r="BWD94" s="24"/>
      <c r="BWE94" s="24"/>
      <c r="BWF94" s="24"/>
      <c r="BWG94" s="24"/>
      <c r="BWH94" s="24"/>
      <c r="BWI94" s="24"/>
      <c r="BWJ94" s="24"/>
      <c r="BWK94" s="24"/>
      <c r="BWL94" s="24"/>
      <c r="BWM94" s="24"/>
      <c r="BWN94" s="24"/>
      <c r="BWO94" s="24"/>
      <c r="BWP94" s="24"/>
      <c r="BWQ94" s="24"/>
      <c r="BWR94" s="24"/>
      <c r="BWS94" s="24"/>
      <c r="BWT94" s="24"/>
      <c r="BWU94" s="24"/>
      <c r="BWV94" s="24"/>
      <c r="BWW94" s="24"/>
      <c r="BWX94" s="24"/>
      <c r="BWY94" s="24"/>
      <c r="BWZ94" s="24"/>
      <c r="BXA94" s="24"/>
      <c r="BXB94" s="24"/>
      <c r="BXC94" s="24"/>
      <c r="BXD94" s="24"/>
      <c r="BXE94" s="24"/>
      <c r="BXF94" s="24"/>
      <c r="BXG94" s="24"/>
      <c r="BXH94" s="24"/>
      <c r="BXI94" s="24"/>
      <c r="BXJ94" s="24"/>
      <c r="BXK94" s="24"/>
      <c r="BXL94" s="24"/>
      <c r="BXM94" s="24"/>
      <c r="BXN94" s="24"/>
      <c r="BXO94" s="24"/>
      <c r="BXP94" s="24"/>
      <c r="BXQ94" s="24"/>
      <c r="BXR94" s="24"/>
      <c r="BXS94" s="24"/>
      <c r="BXT94" s="24"/>
      <c r="BXU94" s="24"/>
      <c r="BXV94" s="24"/>
      <c r="BXW94" s="24"/>
      <c r="BXX94" s="24"/>
      <c r="BXY94" s="24"/>
      <c r="BXZ94" s="24"/>
      <c r="BYA94" s="24"/>
      <c r="BYB94" s="24"/>
      <c r="BYC94" s="24"/>
      <c r="BYD94" s="24"/>
      <c r="BYE94" s="24"/>
      <c r="BYF94" s="24"/>
      <c r="BYG94" s="24"/>
      <c r="BYH94" s="24"/>
      <c r="BYI94" s="24"/>
      <c r="BYJ94" s="24"/>
      <c r="BYK94" s="24"/>
      <c r="BYL94" s="24"/>
      <c r="BYM94" s="24"/>
      <c r="BYN94" s="24"/>
      <c r="BYO94" s="24"/>
      <c r="BYP94" s="24"/>
      <c r="BYQ94" s="24"/>
      <c r="BYR94" s="24"/>
      <c r="BYS94" s="24"/>
      <c r="BYT94" s="24"/>
      <c r="BYU94" s="24"/>
      <c r="BYV94" s="24"/>
      <c r="BYW94" s="24"/>
      <c r="BYX94" s="24"/>
      <c r="BYY94" s="24"/>
      <c r="BYZ94" s="24"/>
      <c r="BZA94" s="24"/>
      <c r="BZB94" s="24"/>
      <c r="BZC94" s="24"/>
      <c r="BZD94" s="24"/>
      <c r="BZE94" s="24"/>
      <c r="BZF94" s="24"/>
      <c r="BZG94" s="24"/>
      <c r="BZH94" s="24"/>
      <c r="BZI94" s="24"/>
      <c r="BZJ94" s="24"/>
      <c r="BZK94" s="24"/>
      <c r="BZL94" s="24"/>
      <c r="BZM94" s="24"/>
      <c r="BZN94" s="24"/>
      <c r="BZO94" s="24"/>
      <c r="BZP94" s="24"/>
      <c r="BZQ94" s="24"/>
      <c r="BZR94" s="24"/>
      <c r="BZS94" s="24"/>
      <c r="BZT94" s="24"/>
      <c r="BZU94" s="24"/>
      <c r="BZV94" s="24"/>
      <c r="BZW94" s="24"/>
      <c r="BZX94" s="24"/>
      <c r="BZY94" s="24"/>
      <c r="BZZ94" s="24"/>
      <c r="CAA94" s="24"/>
      <c r="CAB94" s="24"/>
      <c r="CAC94" s="24"/>
      <c r="CAD94" s="24"/>
      <c r="CAE94" s="24"/>
      <c r="CAF94" s="24"/>
      <c r="CAG94" s="24"/>
      <c r="CAH94" s="24"/>
      <c r="CAI94" s="24"/>
      <c r="CAJ94" s="24"/>
      <c r="CAK94" s="24"/>
      <c r="CAL94" s="24"/>
      <c r="CAM94" s="24"/>
      <c r="CAN94" s="24"/>
      <c r="CAO94" s="24"/>
      <c r="CAP94" s="24"/>
      <c r="CAQ94" s="24"/>
      <c r="CAR94" s="24"/>
      <c r="CAS94" s="24"/>
      <c r="CAT94" s="24"/>
      <c r="CAU94" s="24"/>
      <c r="CAV94" s="24"/>
      <c r="CAW94" s="24"/>
      <c r="CAX94" s="24"/>
      <c r="CAY94" s="24"/>
      <c r="CAZ94" s="24"/>
      <c r="CBA94" s="24"/>
      <c r="CBB94" s="24"/>
      <c r="CBC94" s="24"/>
      <c r="CBD94" s="24"/>
      <c r="CBE94" s="24"/>
      <c r="CBF94" s="24"/>
      <c r="CBG94" s="24"/>
      <c r="CBH94" s="24"/>
      <c r="CBI94" s="24"/>
      <c r="CBJ94" s="24"/>
      <c r="CBK94" s="24"/>
      <c r="CBL94" s="24"/>
      <c r="CBM94" s="24"/>
      <c r="CBN94" s="24"/>
      <c r="CBO94" s="24"/>
      <c r="CBP94" s="24"/>
      <c r="CBQ94" s="24"/>
      <c r="CBR94" s="24"/>
      <c r="CBS94" s="24"/>
      <c r="CBT94" s="24"/>
      <c r="CBU94" s="24"/>
      <c r="CBV94" s="24"/>
      <c r="CBW94" s="24"/>
      <c r="CBX94" s="24"/>
      <c r="CBY94" s="24"/>
      <c r="CBZ94" s="24"/>
      <c r="CCA94" s="24"/>
      <c r="CCB94" s="24"/>
      <c r="CCC94" s="24"/>
      <c r="CCD94" s="24"/>
      <c r="CCE94" s="24"/>
      <c r="CCF94" s="24"/>
      <c r="CCG94" s="24"/>
      <c r="CCH94" s="24"/>
      <c r="CCI94" s="24"/>
      <c r="CCJ94" s="24"/>
      <c r="CCK94" s="24"/>
      <c r="CCL94" s="24"/>
      <c r="CCM94" s="24"/>
      <c r="CCN94" s="24"/>
      <c r="CCO94" s="24"/>
      <c r="CCP94" s="24"/>
      <c r="CCQ94" s="24"/>
      <c r="CCR94" s="24"/>
      <c r="CCS94" s="24"/>
      <c r="CCT94" s="24"/>
      <c r="CCU94" s="24"/>
      <c r="CCV94" s="24"/>
      <c r="CCW94" s="24"/>
      <c r="CCX94" s="24"/>
      <c r="CCY94" s="24"/>
      <c r="CCZ94" s="24"/>
      <c r="CDA94" s="24"/>
      <c r="CDB94" s="24"/>
      <c r="CDC94" s="24"/>
      <c r="CDD94" s="24"/>
      <c r="CDE94" s="24"/>
      <c r="CDF94" s="24"/>
      <c r="CDG94" s="24"/>
      <c r="CDH94" s="24"/>
      <c r="CDI94" s="24"/>
      <c r="CDJ94" s="24"/>
      <c r="CDK94" s="24"/>
      <c r="CDL94" s="24"/>
      <c r="CDM94" s="24"/>
      <c r="CDN94" s="24"/>
      <c r="CDO94" s="24"/>
      <c r="CDP94" s="24"/>
      <c r="CDQ94" s="24"/>
      <c r="CDR94" s="24"/>
      <c r="CDS94" s="24"/>
      <c r="CDT94" s="24"/>
      <c r="CDU94" s="24"/>
      <c r="CDV94" s="24"/>
      <c r="CDW94" s="24"/>
      <c r="CDX94" s="24"/>
      <c r="CDY94" s="24"/>
      <c r="CDZ94" s="24"/>
      <c r="CEA94" s="24"/>
      <c r="CEB94" s="24"/>
      <c r="CEC94" s="24"/>
      <c r="CED94" s="24"/>
      <c r="CEE94" s="24"/>
      <c r="CEF94" s="24"/>
      <c r="CEG94" s="24"/>
      <c r="CEH94" s="24"/>
      <c r="CEI94" s="24"/>
      <c r="CEJ94" s="24"/>
      <c r="CEK94" s="24"/>
      <c r="CEL94" s="24"/>
      <c r="CEM94" s="24"/>
      <c r="CEN94" s="24"/>
      <c r="CEO94" s="24"/>
      <c r="CEP94" s="24"/>
      <c r="CEQ94" s="24"/>
      <c r="CER94" s="24"/>
      <c r="CES94" s="24"/>
      <c r="CET94" s="24"/>
      <c r="CEU94" s="24"/>
      <c r="CEV94" s="24"/>
      <c r="CEW94" s="24"/>
      <c r="CEX94" s="24"/>
      <c r="CEY94" s="24"/>
      <c r="CEZ94" s="24"/>
      <c r="CFA94" s="24"/>
      <c r="CFB94" s="24"/>
      <c r="CFC94" s="24"/>
      <c r="CFD94" s="24"/>
      <c r="CFE94" s="24"/>
      <c r="CFF94" s="24"/>
      <c r="CFG94" s="24"/>
      <c r="CFH94" s="24"/>
      <c r="CFI94" s="24"/>
      <c r="CFJ94" s="24"/>
      <c r="CFK94" s="24"/>
      <c r="CFL94" s="24"/>
      <c r="CFM94" s="24"/>
      <c r="CFN94" s="24"/>
      <c r="CFO94" s="24"/>
      <c r="CFP94" s="24"/>
      <c r="CFQ94" s="24"/>
      <c r="CFR94" s="24"/>
      <c r="CFS94" s="24"/>
      <c r="CFT94" s="24"/>
      <c r="CFU94" s="24"/>
      <c r="CFV94" s="24"/>
      <c r="CFW94" s="24"/>
      <c r="CFX94" s="24"/>
      <c r="CFY94" s="24"/>
      <c r="CFZ94" s="24"/>
      <c r="CGA94" s="24"/>
      <c r="CGB94" s="24"/>
      <c r="CGC94" s="24"/>
      <c r="CGD94" s="24"/>
      <c r="CGE94" s="24"/>
      <c r="CGF94" s="24"/>
      <c r="CGG94" s="24"/>
      <c r="CGH94" s="24"/>
      <c r="CGI94" s="24"/>
      <c r="CGJ94" s="24"/>
      <c r="CGK94" s="24"/>
      <c r="CGL94" s="24"/>
      <c r="CGM94" s="24"/>
      <c r="CGN94" s="24"/>
      <c r="CGO94" s="24"/>
      <c r="CGP94" s="24"/>
      <c r="CGQ94" s="24"/>
      <c r="CGR94" s="24"/>
      <c r="CGS94" s="24"/>
      <c r="CGT94" s="24"/>
      <c r="CGU94" s="24"/>
      <c r="CGV94" s="24"/>
      <c r="CGW94" s="24"/>
      <c r="CGX94" s="24"/>
      <c r="CGY94" s="24"/>
      <c r="CGZ94" s="24"/>
      <c r="CHA94" s="24"/>
      <c r="CHB94" s="24"/>
      <c r="CHC94" s="24"/>
      <c r="CHD94" s="24"/>
      <c r="CHE94" s="24"/>
      <c r="CHF94" s="24"/>
      <c r="CHG94" s="24"/>
      <c r="CHH94" s="24"/>
      <c r="CHI94" s="24"/>
      <c r="CHJ94" s="24"/>
      <c r="CHK94" s="24"/>
      <c r="CHL94" s="24"/>
      <c r="CHM94" s="24"/>
      <c r="CHN94" s="24"/>
      <c r="CHO94" s="24"/>
      <c r="CHP94" s="24"/>
      <c r="CHQ94" s="24"/>
      <c r="CHR94" s="24"/>
      <c r="CHS94" s="24"/>
      <c r="CHT94" s="24"/>
      <c r="CHU94" s="24"/>
      <c r="CHV94" s="24"/>
      <c r="CHW94" s="24"/>
      <c r="CHX94" s="24"/>
      <c r="CHY94" s="24"/>
      <c r="CHZ94" s="24"/>
      <c r="CIA94" s="24"/>
      <c r="CIB94" s="24"/>
      <c r="CIC94" s="24"/>
      <c r="CID94" s="24"/>
      <c r="CIE94" s="24"/>
      <c r="CIF94" s="24"/>
      <c r="CIG94" s="24"/>
      <c r="CIH94" s="24"/>
      <c r="CII94" s="24"/>
      <c r="CIJ94" s="24"/>
      <c r="CIK94" s="24"/>
      <c r="CIL94" s="24"/>
      <c r="CIM94" s="24"/>
      <c r="CIN94" s="24"/>
      <c r="CIO94" s="24"/>
      <c r="CIP94" s="24"/>
      <c r="CIQ94" s="24"/>
      <c r="CIR94" s="24"/>
      <c r="CIS94" s="24"/>
      <c r="CIT94" s="24"/>
      <c r="CIU94" s="24"/>
      <c r="CIV94" s="24"/>
      <c r="CIW94" s="24"/>
      <c r="CIX94" s="24"/>
      <c r="CIY94" s="24"/>
      <c r="CIZ94" s="24"/>
      <c r="CJA94" s="24"/>
      <c r="CJB94" s="24"/>
      <c r="CJC94" s="24"/>
      <c r="CJD94" s="24"/>
      <c r="CJE94" s="24"/>
      <c r="CJF94" s="24"/>
      <c r="CJG94" s="24"/>
      <c r="CJH94" s="24"/>
      <c r="CJI94" s="24"/>
      <c r="CJJ94" s="24"/>
      <c r="CJK94" s="24"/>
      <c r="CJL94" s="24"/>
      <c r="CJM94" s="24"/>
      <c r="CJN94" s="24"/>
      <c r="CJO94" s="24"/>
      <c r="CJP94" s="24"/>
      <c r="CJQ94" s="24"/>
      <c r="CJR94" s="24"/>
      <c r="CJS94" s="24"/>
      <c r="CJT94" s="24"/>
      <c r="CJU94" s="24"/>
      <c r="CJV94" s="24"/>
      <c r="CJW94" s="24"/>
      <c r="CJX94" s="24"/>
      <c r="CJY94" s="24"/>
      <c r="CJZ94" s="24"/>
      <c r="CKA94" s="24"/>
      <c r="CKB94" s="24"/>
      <c r="CKC94" s="24"/>
      <c r="CKD94" s="24"/>
      <c r="CKE94" s="24"/>
      <c r="CKF94" s="24"/>
      <c r="CKG94" s="24"/>
      <c r="CKH94" s="24"/>
      <c r="CKI94" s="24"/>
      <c r="CKJ94" s="24"/>
      <c r="CKK94" s="24"/>
      <c r="CKL94" s="24"/>
      <c r="CKM94" s="24"/>
      <c r="CKN94" s="24"/>
      <c r="CKO94" s="24"/>
      <c r="CKP94" s="24"/>
      <c r="CKQ94" s="24"/>
      <c r="CKR94" s="24"/>
      <c r="CKS94" s="24"/>
      <c r="CKT94" s="24"/>
      <c r="CKU94" s="24"/>
      <c r="CKV94" s="24"/>
      <c r="CKW94" s="24"/>
      <c r="CKX94" s="24"/>
      <c r="CKY94" s="24"/>
      <c r="CKZ94" s="24"/>
      <c r="CLA94" s="24"/>
      <c r="CLB94" s="24"/>
      <c r="CLC94" s="24"/>
      <c r="CLD94" s="24"/>
      <c r="CLE94" s="24"/>
      <c r="CLF94" s="24"/>
      <c r="CLG94" s="24"/>
      <c r="CLH94" s="24"/>
      <c r="CLI94" s="24"/>
      <c r="CLJ94" s="24"/>
      <c r="CLK94" s="24"/>
      <c r="CLL94" s="24"/>
      <c r="CLM94" s="24"/>
      <c r="CLN94" s="24"/>
      <c r="CLO94" s="24"/>
      <c r="CLP94" s="24"/>
      <c r="CLQ94" s="24"/>
      <c r="CLR94" s="24"/>
      <c r="CLS94" s="24"/>
      <c r="CLT94" s="24"/>
      <c r="CLU94" s="24"/>
      <c r="CLV94" s="24"/>
      <c r="CLW94" s="24"/>
      <c r="CLX94" s="24"/>
      <c r="CLY94" s="24"/>
      <c r="CLZ94" s="24"/>
      <c r="CMA94" s="24"/>
      <c r="CMB94" s="24"/>
      <c r="CMC94" s="24"/>
      <c r="CMD94" s="24"/>
      <c r="CME94" s="24"/>
      <c r="CMF94" s="24"/>
      <c r="CMG94" s="24"/>
      <c r="CMH94" s="24"/>
      <c r="CMI94" s="24"/>
      <c r="CMJ94" s="24"/>
      <c r="CMK94" s="24"/>
      <c r="CML94" s="24"/>
      <c r="CMM94" s="24"/>
      <c r="CMN94" s="24"/>
      <c r="CMO94" s="24"/>
      <c r="CMP94" s="24"/>
      <c r="CMQ94" s="24"/>
      <c r="CMR94" s="24"/>
      <c r="CMS94" s="24"/>
      <c r="CMT94" s="24"/>
      <c r="CMU94" s="24"/>
      <c r="CMV94" s="24"/>
      <c r="CMW94" s="24"/>
      <c r="CMX94" s="24"/>
      <c r="CMY94" s="24"/>
      <c r="CMZ94" s="24"/>
      <c r="CNA94" s="24"/>
      <c r="CNB94" s="24"/>
      <c r="CNC94" s="24"/>
      <c r="CND94" s="24"/>
      <c r="CNE94" s="24"/>
      <c r="CNF94" s="24"/>
      <c r="CNG94" s="24"/>
      <c r="CNH94" s="24"/>
      <c r="CNI94" s="24"/>
      <c r="CNJ94" s="24"/>
      <c r="CNK94" s="24"/>
      <c r="CNL94" s="24"/>
      <c r="CNM94" s="24"/>
      <c r="CNN94" s="24"/>
      <c r="CNO94" s="24"/>
      <c r="CNP94" s="24"/>
      <c r="CNQ94" s="24"/>
      <c r="CNR94" s="24"/>
      <c r="CNS94" s="24"/>
      <c r="CNT94" s="24"/>
      <c r="CNU94" s="24"/>
      <c r="CNV94" s="24"/>
      <c r="CNW94" s="24"/>
      <c r="CNX94" s="24"/>
      <c r="CNY94" s="24"/>
      <c r="CNZ94" s="24"/>
      <c r="COA94" s="24"/>
      <c r="COB94" s="24"/>
      <c r="COC94" s="24"/>
      <c r="COD94" s="24"/>
      <c r="COE94" s="24"/>
      <c r="COF94" s="24"/>
      <c r="COG94" s="24"/>
      <c r="COH94" s="24"/>
      <c r="COI94" s="24"/>
      <c r="COJ94" s="24"/>
      <c r="COK94" s="24"/>
      <c r="COL94" s="24"/>
      <c r="COM94" s="24"/>
      <c r="CON94" s="24"/>
      <c r="COO94" s="24"/>
      <c r="COP94" s="24"/>
      <c r="COQ94" s="24"/>
      <c r="COR94" s="24"/>
      <c r="COS94" s="24"/>
      <c r="COT94" s="24"/>
      <c r="COU94" s="24"/>
      <c r="COV94" s="24"/>
      <c r="COW94" s="24"/>
      <c r="COX94" s="24"/>
      <c r="COY94" s="24"/>
      <c r="COZ94" s="24"/>
      <c r="CPA94" s="24"/>
      <c r="CPB94" s="24"/>
      <c r="CPC94" s="24"/>
      <c r="CPD94" s="24"/>
      <c r="CPE94" s="24"/>
      <c r="CPF94" s="24"/>
      <c r="CPG94" s="24"/>
      <c r="CPH94" s="24"/>
      <c r="CPI94" s="24"/>
      <c r="CPJ94" s="24"/>
      <c r="CPK94" s="24"/>
      <c r="CPL94" s="24"/>
      <c r="CPM94" s="24"/>
      <c r="CPN94" s="24"/>
      <c r="CPO94" s="24"/>
      <c r="CPP94" s="24"/>
      <c r="CPQ94" s="24"/>
      <c r="CPR94" s="24"/>
      <c r="CPS94" s="24"/>
      <c r="CPT94" s="24"/>
      <c r="CPU94" s="24"/>
      <c r="CPV94" s="24"/>
      <c r="CPW94" s="24"/>
      <c r="CPX94" s="24"/>
      <c r="CPY94" s="24"/>
      <c r="CPZ94" s="24"/>
      <c r="CQA94" s="24"/>
      <c r="CQB94" s="24"/>
      <c r="CQC94" s="24"/>
      <c r="CQD94" s="24"/>
      <c r="CQE94" s="24"/>
      <c r="CQF94" s="24"/>
      <c r="CQG94" s="24"/>
      <c r="CQH94" s="24"/>
      <c r="CQI94" s="24"/>
      <c r="CQJ94" s="24"/>
      <c r="CQK94" s="24"/>
      <c r="CQL94" s="24"/>
      <c r="CQM94" s="24"/>
      <c r="CQN94" s="24"/>
      <c r="CQO94" s="24"/>
      <c r="CQP94" s="24"/>
      <c r="CQQ94" s="24"/>
      <c r="CQR94" s="24"/>
      <c r="CQS94" s="24"/>
      <c r="CQT94" s="24"/>
      <c r="CQU94" s="24"/>
      <c r="CQV94" s="24"/>
      <c r="CQW94" s="24"/>
      <c r="CQX94" s="24"/>
      <c r="CQY94" s="24"/>
      <c r="CQZ94" s="24"/>
      <c r="CRA94" s="24"/>
      <c r="CRB94" s="24"/>
      <c r="CRC94" s="24"/>
      <c r="CRD94" s="24"/>
      <c r="CRE94" s="24"/>
      <c r="CRF94" s="24"/>
      <c r="CRG94" s="24"/>
      <c r="CRH94" s="24"/>
      <c r="CRI94" s="24"/>
      <c r="CRJ94" s="24"/>
      <c r="CRK94" s="24"/>
      <c r="CRL94" s="24"/>
      <c r="CRM94" s="24"/>
      <c r="CRN94" s="24"/>
      <c r="CRO94" s="24"/>
      <c r="CRP94" s="24"/>
      <c r="CRQ94" s="24"/>
      <c r="CRR94" s="24"/>
      <c r="CRS94" s="24"/>
      <c r="CRT94" s="24"/>
      <c r="CRU94" s="24"/>
      <c r="CRV94" s="24"/>
      <c r="CRW94" s="24"/>
      <c r="CRX94" s="24"/>
      <c r="CRY94" s="24"/>
      <c r="CRZ94" s="24"/>
      <c r="CSA94" s="24"/>
      <c r="CSB94" s="24"/>
      <c r="CSC94" s="24"/>
      <c r="CSD94" s="24"/>
      <c r="CSE94" s="24"/>
      <c r="CSF94" s="24"/>
      <c r="CSG94" s="24"/>
      <c r="CSH94" s="24"/>
      <c r="CSI94" s="24"/>
      <c r="CSJ94" s="24"/>
      <c r="CSK94" s="24"/>
      <c r="CSL94" s="24"/>
      <c r="CSM94" s="24"/>
      <c r="CSN94" s="24"/>
      <c r="CSO94" s="24"/>
      <c r="CSP94" s="24"/>
      <c r="CSQ94" s="24"/>
      <c r="CSR94" s="24"/>
      <c r="CSS94" s="24"/>
      <c r="CST94" s="24"/>
      <c r="CSU94" s="24"/>
      <c r="CSV94" s="24"/>
      <c r="CSW94" s="24"/>
      <c r="CSX94" s="24"/>
      <c r="CSY94" s="24"/>
      <c r="CSZ94" s="24"/>
      <c r="CTA94" s="24"/>
      <c r="CTB94" s="24"/>
      <c r="CTC94" s="24"/>
      <c r="CTD94" s="24"/>
      <c r="CTE94" s="24"/>
      <c r="CTF94" s="24"/>
      <c r="CTG94" s="24"/>
      <c r="CTH94" s="24"/>
      <c r="CTI94" s="24"/>
      <c r="CTJ94" s="24"/>
      <c r="CTK94" s="24"/>
      <c r="CTL94" s="24"/>
      <c r="CTM94" s="24"/>
      <c r="CTN94" s="24"/>
      <c r="CTO94" s="24"/>
      <c r="CTP94" s="24"/>
      <c r="CTQ94" s="24"/>
      <c r="CTR94" s="24"/>
      <c r="CTS94" s="24"/>
      <c r="CTT94" s="24"/>
      <c r="CTU94" s="24"/>
      <c r="CTV94" s="24"/>
      <c r="CTW94" s="24"/>
      <c r="CTX94" s="24"/>
      <c r="CTY94" s="24"/>
      <c r="CTZ94" s="24"/>
      <c r="CUA94" s="24"/>
      <c r="CUB94" s="24"/>
      <c r="CUC94" s="24"/>
      <c r="CUD94" s="24"/>
      <c r="CUE94" s="24"/>
      <c r="CUF94" s="24"/>
      <c r="CUG94" s="24"/>
      <c r="CUH94" s="24"/>
      <c r="CUI94" s="24"/>
      <c r="CUJ94" s="24"/>
      <c r="CUK94" s="24"/>
      <c r="CUL94" s="24"/>
      <c r="CUM94" s="24"/>
      <c r="CUN94" s="24"/>
      <c r="CUO94" s="24"/>
      <c r="CUP94" s="24"/>
      <c r="CUQ94" s="24"/>
      <c r="CUR94" s="24"/>
      <c r="CUS94" s="24"/>
      <c r="CUT94" s="24"/>
      <c r="CUU94" s="24"/>
      <c r="CUV94" s="24"/>
      <c r="CUW94" s="24"/>
      <c r="CUX94" s="24"/>
      <c r="CUY94" s="24"/>
      <c r="CUZ94" s="24"/>
      <c r="CVA94" s="24"/>
      <c r="CVB94" s="24"/>
      <c r="CVC94" s="24"/>
      <c r="CVD94" s="24"/>
      <c r="CVE94" s="24"/>
      <c r="CVF94" s="24"/>
      <c r="CVG94" s="24"/>
      <c r="CVH94" s="24"/>
      <c r="CVI94" s="24"/>
      <c r="CVJ94" s="24"/>
      <c r="CVK94" s="24"/>
      <c r="CVL94" s="24"/>
      <c r="CVM94" s="24"/>
      <c r="CVN94" s="24"/>
      <c r="CVO94" s="24"/>
      <c r="CVP94" s="24"/>
      <c r="CVQ94" s="24"/>
      <c r="CVR94" s="24"/>
      <c r="CVS94" s="24"/>
      <c r="CVT94" s="24"/>
      <c r="CVU94" s="24"/>
      <c r="CVV94" s="24"/>
      <c r="CVW94" s="24"/>
      <c r="CVX94" s="24"/>
      <c r="CVY94" s="24"/>
      <c r="CVZ94" s="24"/>
      <c r="CWA94" s="24"/>
      <c r="CWB94" s="24"/>
      <c r="CWC94" s="24"/>
      <c r="CWD94" s="24"/>
      <c r="CWE94" s="24"/>
      <c r="CWF94" s="24"/>
      <c r="CWG94" s="24"/>
      <c r="CWH94" s="24"/>
      <c r="CWI94" s="24"/>
      <c r="CWJ94" s="24"/>
      <c r="CWK94" s="24"/>
      <c r="CWL94" s="24"/>
      <c r="CWM94" s="24"/>
      <c r="CWN94" s="24"/>
      <c r="CWO94" s="24"/>
      <c r="CWP94" s="24"/>
      <c r="CWQ94" s="24"/>
      <c r="CWR94" s="24"/>
      <c r="CWS94" s="24"/>
      <c r="CWT94" s="24"/>
      <c r="CWU94" s="24"/>
      <c r="CWV94" s="24"/>
      <c r="CWW94" s="24"/>
      <c r="CWX94" s="24"/>
      <c r="CWY94" s="24"/>
      <c r="CWZ94" s="24"/>
      <c r="CXA94" s="24"/>
      <c r="CXB94" s="24"/>
      <c r="CXC94" s="24"/>
      <c r="CXD94" s="24"/>
      <c r="CXE94" s="24"/>
      <c r="CXF94" s="24"/>
      <c r="CXG94" s="24"/>
      <c r="CXH94" s="24"/>
      <c r="CXI94" s="24"/>
      <c r="CXJ94" s="24"/>
      <c r="CXK94" s="24"/>
      <c r="CXL94" s="24"/>
      <c r="CXM94" s="24"/>
      <c r="CXN94" s="24"/>
      <c r="CXO94" s="24"/>
      <c r="CXP94" s="24"/>
      <c r="CXQ94" s="24"/>
      <c r="CXR94" s="24"/>
      <c r="CXS94" s="24"/>
      <c r="CXT94" s="24"/>
      <c r="CXU94" s="24"/>
      <c r="CXV94" s="24"/>
      <c r="CXW94" s="24"/>
      <c r="CXX94" s="24"/>
      <c r="CXY94" s="24"/>
      <c r="CXZ94" s="24"/>
      <c r="CYA94" s="24"/>
      <c r="CYB94" s="24"/>
      <c r="CYC94" s="24"/>
      <c r="CYD94" s="24"/>
      <c r="CYE94" s="24"/>
      <c r="CYF94" s="24"/>
      <c r="CYG94" s="24"/>
      <c r="CYH94" s="24"/>
      <c r="CYI94" s="24"/>
      <c r="CYJ94" s="24"/>
      <c r="CYK94" s="24"/>
      <c r="CYL94" s="24"/>
      <c r="CYM94" s="24"/>
      <c r="CYN94" s="24"/>
      <c r="CYO94" s="24"/>
      <c r="CYP94" s="24"/>
      <c r="CYQ94" s="24"/>
      <c r="CYR94" s="24"/>
      <c r="CYS94" s="24"/>
      <c r="CYT94" s="24"/>
      <c r="CYU94" s="24"/>
      <c r="CYV94" s="24"/>
      <c r="CYW94" s="24"/>
      <c r="CYX94" s="24"/>
      <c r="CYY94" s="24"/>
      <c r="CYZ94" s="24"/>
      <c r="CZA94" s="24"/>
      <c r="CZB94" s="24"/>
      <c r="CZC94" s="24"/>
      <c r="CZD94" s="24"/>
      <c r="CZE94" s="24"/>
      <c r="CZF94" s="24"/>
      <c r="CZG94" s="24"/>
      <c r="CZH94" s="24"/>
      <c r="CZI94" s="24"/>
      <c r="CZJ94" s="24"/>
      <c r="CZK94" s="24"/>
      <c r="CZL94" s="24"/>
      <c r="CZM94" s="24"/>
      <c r="CZN94" s="24"/>
      <c r="CZO94" s="24"/>
      <c r="CZP94" s="24"/>
      <c r="CZQ94" s="24"/>
      <c r="CZR94" s="24"/>
      <c r="CZS94" s="24"/>
      <c r="CZT94" s="24"/>
      <c r="CZU94" s="24"/>
      <c r="CZV94" s="24"/>
      <c r="CZW94" s="24"/>
      <c r="CZX94" s="24"/>
      <c r="CZY94" s="24"/>
      <c r="CZZ94" s="24"/>
      <c r="DAA94" s="24"/>
      <c r="DAB94" s="24"/>
      <c r="DAC94" s="24"/>
      <c r="DAD94" s="24"/>
      <c r="DAE94" s="24"/>
      <c r="DAF94" s="24"/>
      <c r="DAG94" s="24"/>
      <c r="DAH94" s="24"/>
      <c r="DAI94" s="24"/>
      <c r="DAJ94" s="24"/>
      <c r="DAK94" s="24"/>
      <c r="DAL94" s="24"/>
      <c r="DAM94" s="24"/>
      <c r="DAN94" s="24"/>
      <c r="DAO94" s="24"/>
      <c r="DAP94" s="24"/>
      <c r="DAQ94" s="24"/>
      <c r="DAR94" s="24"/>
      <c r="DAS94" s="24"/>
      <c r="DAT94" s="24"/>
      <c r="DAU94" s="24"/>
      <c r="DAV94" s="24"/>
      <c r="DAW94" s="24"/>
      <c r="DAX94" s="24"/>
      <c r="DAY94" s="24"/>
      <c r="DAZ94" s="24"/>
      <c r="DBA94" s="24"/>
      <c r="DBB94" s="24"/>
      <c r="DBC94" s="24"/>
      <c r="DBD94" s="24"/>
      <c r="DBE94" s="24"/>
      <c r="DBF94" s="24"/>
      <c r="DBG94" s="24"/>
      <c r="DBH94" s="24"/>
      <c r="DBI94" s="24"/>
      <c r="DBJ94" s="24"/>
      <c r="DBK94" s="24"/>
      <c r="DBL94" s="24"/>
      <c r="DBM94" s="24"/>
      <c r="DBN94" s="24"/>
      <c r="DBO94" s="24"/>
      <c r="DBP94" s="24"/>
      <c r="DBQ94" s="24"/>
      <c r="DBR94" s="24"/>
      <c r="DBS94" s="24"/>
      <c r="DBT94" s="24"/>
      <c r="DBU94" s="24"/>
      <c r="DBV94" s="24"/>
      <c r="DBW94" s="24"/>
      <c r="DBX94" s="24"/>
      <c r="DBY94" s="24"/>
      <c r="DBZ94" s="24"/>
      <c r="DCA94" s="24"/>
      <c r="DCB94" s="24"/>
      <c r="DCC94" s="24"/>
      <c r="DCD94" s="24"/>
      <c r="DCE94" s="24"/>
      <c r="DCF94" s="24"/>
      <c r="DCG94" s="24"/>
      <c r="DCH94" s="24"/>
      <c r="DCI94" s="24"/>
      <c r="DCJ94" s="24"/>
      <c r="DCK94" s="24"/>
      <c r="DCL94" s="24"/>
      <c r="DCM94" s="24"/>
      <c r="DCN94" s="24"/>
      <c r="DCO94" s="24"/>
      <c r="DCP94" s="24"/>
      <c r="DCQ94" s="24"/>
      <c r="DCR94" s="24"/>
      <c r="DCS94" s="24"/>
      <c r="DCT94" s="24"/>
      <c r="DCU94" s="24"/>
      <c r="DCV94" s="24"/>
      <c r="DCW94" s="24"/>
      <c r="DCX94" s="24"/>
      <c r="DCY94" s="24"/>
      <c r="DCZ94" s="24"/>
      <c r="DDA94" s="24"/>
      <c r="DDB94" s="24"/>
      <c r="DDC94" s="24"/>
      <c r="DDD94" s="24"/>
      <c r="DDE94" s="24"/>
      <c r="DDF94" s="24"/>
      <c r="DDG94" s="24"/>
      <c r="DDH94" s="24"/>
      <c r="DDI94" s="24"/>
      <c r="DDJ94" s="24"/>
      <c r="DDK94" s="24"/>
      <c r="DDL94" s="24"/>
      <c r="DDM94" s="24"/>
      <c r="DDN94" s="24"/>
      <c r="DDO94" s="24"/>
      <c r="DDP94" s="24"/>
      <c r="DDQ94" s="24"/>
      <c r="DDR94" s="24"/>
      <c r="DDS94" s="24"/>
      <c r="DDT94" s="24"/>
      <c r="DDU94" s="24"/>
      <c r="DDV94" s="24"/>
      <c r="DDW94" s="24"/>
      <c r="DDX94" s="24"/>
      <c r="DDY94" s="24"/>
      <c r="DDZ94" s="24"/>
      <c r="DEA94" s="24"/>
      <c r="DEB94" s="24"/>
      <c r="DEC94" s="24"/>
      <c r="DED94" s="24"/>
      <c r="DEE94" s="24"/>
      <c r="DEF94" s="24"/>
      <c r="DEG94" s="24"/>
      <c r="DEH94" s="24"/>
      <c r="DEI94" s="24"/>
      <c r="DEJ94" s="24"/>
      <c r="DEK94" s="24"/>
      <c r="DEL94" s="24"/>
      <c r="DEM94" s="24"/>
      <c r="DEN94" s="24"/>
      <c r="DEO94" s="24"/>
      <c r="DEP94" s="24"/>
      <c r="DEQ94" s="24"/>
      <c r="DER94" s="24"/>
      <c r="DES94" s="24"/>
      <c r="DET94" s="24"/>
      <c r="DEU94" s="24"/>
      <c r="DEV94" s="24"/>
      <c r="DEW94" s="24"/>
      <c r="DEX94" s="24"/>
      <c r="DEY94" s="24"/>
      <c r="DEZ94" s="24"/>
      <c r="DFA94" s="24"/>
      <c r="DFB94" s="24"/>
      <c r="DFC94" s="24"/>
      <c r="DFD94" s="24"/>
      <c r="DFE94" s="24"/>
      <c r="DFF94" s="24"/>
      <c r="DFG94" s="24"/>
      <c r="DFH94" s="24"/>
      <c r="DFI94" s="24"/>
      <c r="DFJ94" s="24"/>
      <c r="DFK94" s="24"/>
      <c r="DFL94" s="24"/>
      <c r="DFM94" s="24"/>
      <c r="DFN94" s="24"/>
      <c r="DFO94" s="24"/>
      <c r="DFP94" s="24"/>
      <c r="DFQ94" s="24"/>
      <c r="DFR94" s="24"/>
      <c r="DFS94" s="24"/>
      <c r="DFT94" s="24"/>
      <c r="DFU94" s="24"/>
      <c r="DFV94" s="24"/>
      <c r="DFW94" s="24"/>
      <c r="DFX94" s="24"/>
      <c r="DFY94" s="24"/>
      <c r="DFZ94" s="24"/>
      <c r="DGA94" s="24"/>
      <c r="DGB94" s="24"/>
      <c r="DGC94" s="24"/>
      <c r="DGD94" s="24"/>
      <c r="DGE94" s="24"/>
      <c r="DGF94" s="24"/>
      <c r="DGG94" s="24"/>
      <c r="DGH94" s="24"/>
      <c r="DGI94" s="24"/>
      <c r="DGJ94" s="24"/>
      <c r="DGK94" s="24"/>
      <c r="DGL94" s="24"/>
      <c r="DGM94" s="24"/>
      <c r="DGN94" s="24"/>
      <c r="DGO94" s="24"/>
      <c r="DGP94" s="24"/>
      <c r="DGQ94" s="24"/>
      <c r="DGR94" s="24"/>
      <c r="DGS94" s="24"/>
      <c r="DGT94" s="24"/>
      <c r="DGU94" s="24"/>
      <c r="DGV94" s="24"/>
      <c r="DGW94" s="24"/>
      <c r="DGX94" s="24"/>
      <c r="DGY94" s="24"/>
      <c r="DGZ94" s="24"/>
      <c r="DHA94" s="24"/>
      <c r="DHB94" s="24"/>
      <c r="DHC94" s="24"/>
      <c r="DHD94" s="24"/>
      <c r="DHE94" s="24"/>
      <c r="DHF94" s="24"/>
      <c r="DHG94" s="24"/>
      <c r="DHH94" s="24"/>
      <c r="DHI94" s="24"/>
      <c r="DHJ94" s="24"/>
      <c r="DHK94" s="24"/>
      <c r="DHL94" s="24"/>
      <c r="DHM94" s="24"/>
      <c r="DHN94" s="24"/>
      <c r="DHO94" s="24"/>
      <c r="DHP94" s="24"/>
      <c r="DHQ94" s="24"/>
      <c r="DHR94" s="24"/>
      <c r="DHS94" s="24"/>
      <c r="DHT94" s="24"/>
      <c r="DHU94" s="24"/>
      <c r="DHV94" s="24"/>
      <c r="DHW94" s="24"/>
      <c r="DHX94" s="24"/>
      <c r="DHY94" s="24"/>
      <c r="DHZ94" s="24"/>
      <c r="DIA94" s="24"/>
      <c r="DIB94" s="24"/>
      <c r="DIC94" s="24"/>
      <c r="DID94" s="24"/>
      <c r="DIE94" s="24"/>
      <c r="DIF94" s="24"/>
      <c r="DIG94" s="24"/>
      <c r="DIH94" s="24"/>
      <c r="DII94" s="24"/>
      <c r="DIJ94" s="24"/>
      <c r="DIK94" s="24"/>
      <c r="DIL94" s="24"/>
      <c r="DIM94" s="24"/>
      <c r="DIN94" s="24"/>
      <c r="DIO94" s="24"/>
      <c r="DIP94" s="24"/>
      <c r="DIQ94" s="24"/>
      <c r="DIR94" s="24"/>
      <c r="DIS94" s="24"/>
      <c r="DIT94" s="24"/>
      <c r="DIU94" s="24"/>
      <c r="DIV94" s="24"/>
      <c r="DIW94" s="24"/>
      <c r="DIX94" s="24"/>
      <c r="DIY94" s="24"/>
      <c r="DIZ94" s="24"/>
      <c r="DJA94" s="24"/>
      <c r="DJB94" s="24"/>
      <c r="DJC94" s="24"/>
      <c r="DJD94" s="24"/>
      <c r="DJE94" s="24"/>
      <c r="DJF94" s="24"/>
      <c r="DJG94" s="24"/>
      <c r="DJH94" s="24"/>
      <c r="DJI94" s="24"/>
      <c r="DJJ94" s="24"/>
      <c r="DJK94" s="24"/>
      <c r="DJL94" s="24"/>
      <c r="DJM94" s="24"/>
      <c r="DJN94" s="24"/>
      <c r="DJO94" s="24"/>
      <c r="DJP94" s="24"/>
      <c r="DJQ94" s="24"/>
      <c r="DJR94" s="24"/>
      <c r="DJS94" s="24"/>
      <c r="DJT94" s="24"/>
      <c r="DJU94" s="24"/>
      <c r="DJV94" s="24"/>
      <c r="DJW94" s="24"/>
      <c r="DJX94" s="24"/>
      <c r="DJY94" s="24"/>
      <c r="DJZ94" s="24"/>
      <c r="DKA94" s="24"/>
      <c r="DKB94" s="24"/>
      <c r="DKC94" s="24"/>
      <c r="DKD94" s="24"/>
      <c r="DKE94" s="24"/>
      <c r="DKF94" s="24"/>
      <c r="DKG94" s="24"/>
      <c r="DKH94" s="24"/>
      <c r="DKI94" s="24"/>
      <c r="DKJ94" s="24"/>
      <c r="DKK94" s="24"/>
      <c r="DKL94" s="24"/>
      <c r="DKM94" s="24"/>
      <c r="DKN94" s="24"/>
      <c r="DKO94" s="24"/>
      <c r="DKP94" s="24"/>
      <c r="DKQ94" s="24"/>
      <c r="DKR94" s="24"/>
      <c r="DKS94" s="24"/>
      <c r="DKT94" s="24"/>
      <c r="DKU94" s="24"/>
      <c r="DKV94" s="24"/>
      <c r="DKW94" s="24"/>
      <c r="DKX94" s="24"/>
      <c r="DKY94" s="24"/>
      <c r="DKZ94" s="24"/>
      <c r="DLA94" s="24"/>
      <c r="DLB94" s="24"/>
      <c r="DLC94" s="24"/>
      <c r="DLD94" s="24"/>
      <c r="DLE94" s="24"/>
      <c r="DLF94" s="24"/>
      <c r="DLG94" s="24"/>
      <c r="DLH94" s="24"/>
      <c r="DLI94" s="24"/>
      <c r="DLJ94" s="24"/>
      <c r="DLK94" s="24"/>
      <c r="DLL94" s="24"/>
      <c r="DLM94" s="24"/>
      <c r="DLN94" s="24"/>
      <c r="DLO94" s="24"/>
      <c r="DLP94" s="24"/>
      <c r="DLQ94" s="24"/>
      <c r="DLR94" s="24"/>
      <c r="DLS94" s="24"/>
      <c r="DLT94" s="24"/>
      <c r="DLU94" s="24"/>
      <c r="DLV94" s="24"/>
      <c r="DLW94" s="24"/>
      <c r="DLX94" s="24"/>
      <c r="DLY94" s="24"/>
      <c r="DLZ94" s="24"/>
      <c r="DMA94" s="24"/>
      <c r="DMB94" s="24"/>
      <c r="DMC94" s="24"/>
      <c r="DMD94" s="24"/>
      <c r="DME94" s="24"/>
      <c r="DMF94" s="24"/>
      <c r="DMG94" s="24"/>
      <c r="DMH94" s="24"/>
      <c r="DMI94" s="24"/>
      <c r="DMJ94" s="24"/>
      <c r="DMK94" s="24"/>
      <c r="DML94" s="24"/>
      <c r="DMM94" s="24"/>
      <c r="DMN94" s="24"/>
      <c r="DMO94" s="24"/>
      <c r="DMP94" s="24"/>
      <c r="DMQ94" s="24"/>
      <c r="DMR94" s="24"/>
      <c r="DMS94" s="24"/>
      <c r="DMT94" s="24"/>
      <c r="DMU94" s="24"/>
      <c r="DMV94" s="24"/>
      <c r="DMW94" s="24"/>
      <c r="DMX94" s="24"/>
      <c r="DMY94" s="24"/>
      <c r="DMZ94" s="24"/>
      <c r="DNA94" s="24"/>
      <c r="DNB94" s="24"/>
      <c r="DNC94" s="24"/>
      <c r="DND94" s="24"/>
      <c r="DNE94" s="24"/>
      <c r="DNF94" s="24"/>
      <c r="DNG94" s="24"/>
      <c r="DNH94" s="24"/>
      <c r="DNI94" s="24"/>
      <c r="DNJ94" s="24"/>
      <c r="DNK94" s="24"/>
      <c r="DNL94" s="24"/>
      <c r="DNM94" s="24"/>
      <c r="DNN94" s="24"/>
      <c r="DNO94" s="24"/>
      <c r="DNP94" s="24"/>
      <c r="DNQ94" s="24"/>
      <c r="DNR94" s="24"/>
      <c r="DNS94" s="24"/>
      <c r="DNT94" s="24"/>
      <c r="DNU94" s="24"/>
      <c r="DNV94" s="24"/>
      <c r="DNW94" s="24"/>
      <c r="DNX94" s="24"/>
      <c r="DNY94" s="24"/>
      <c r="DNZ94" s="24"/>
      <c r="DOA94" s="24"/>
      <c r="DOB94" s="24"/>
      <c r="DOC94" s="24"/>
      <c r="DOD94" s="24"/>
      <c r="DOE94" s="24"/>
      <c r="DOF94" s="24"/>
      <c r="DOG94" s="24"/>
      <c r="DOH94" s="24"/>
      <c r="DOI94" s="24"/>
      <c r="DOJ94" s="24"/>
      <c r="DOK94" s="24"/>
      <c r="DOL94" s="24"/>
      <c r="DOM94" s="24"/>
      <c r="DON94" s="24"/>
      <c r="DOO94" s="24"/>
      <c r="DOP94" s="24"/>
      <c r="DOQ94" s="24"/>
      <c r="DOR94" s="24"/>
      <c r="DOS94" s="24"/>
      <c r="DOT94" s="24"/>
      <c r="DOU94" s="24"/>
      <c r="DOV94" s="24"/>
      <c r="DOW94" s="24"/>
      <c r="DOX94" s="24"/>
      <c r="DOY94" s="24"/>
      <c r="DOZ94" s="24"/>
      <c r="DPA94" s="24"/>
      <c r="DPB94" s="24"/>
      <c r="DPC94" s="24"/>
      <c r="DPD94" s="24"/>
      <c r="DPE94" s="24"/>
      <c r="DPF94" s="24"/>
      <c r="DPG94" s="24"/>
      <c r="DPH94" s="24"/>
      <c r="DPI94" s="24"/>
      <c r="DPJ94" s="24"/>
      <c r="DPK94" s="24"/>
      <c r="DPL94" s="24"/>
      <c r="DPM94" s="24"/>
      <c r="DPN94" s="24"/>
      <c r="DPO94" s="24"/>
      <c r="DPP94" s="24"/>
      <c r="DPQ94" s="24"/>
      <c r="DPR94" s="24"/>
      <c r="DPS94" s="24"/>
      <c r="DPT94" s="24"/>
      <c r="DPU94" s="24"/>
      <c r="DPV94" s="24"/>
      <c r="DPW94" s="24"/>
      <c r="DPX94" s="24"/>
      <c r="DPY94" s="24"/>
      <c r="DPZ94" s="24"/>
      <c r="DQA94" s="24"/>
      <c r="DQB94" s="24"/>
      <c r="DQC94" s="24"/>
      <c r="DQD94" s="24"/>
      <c r="DQE94" s="24"/>
      <c r="DQF94" s="24"/>
      <c r="DQG94" s="24"/>
      <c r="DQH94" s="24"/>
      <c r="DQI94" s="24"/>
      <c r="DQJ94" s="24"/>
      <c r="DQK94" s="24"/>
      <c r="DQL94" s="24"/>
      <c r="DQM94" s="24"/>
      <c r="DQN94" s="24"/>
      <c r="DQO94" s="24"/>
      <c r="DQP94" s="24"/>
      <c r="DQQ94" s="24"/>
      <c r="DQR94" s="24"/>
      <c r="DQS94" s="24"/>
      <c r="DQT94" s="24"/>
      <c r="DQU94" s="24"/>
      <c r="DQV94" s="24"/>
      <c r="DQW94" s="24"/>
      <c r="DQX94" s="24"/>
      <c r="DQY94" s="24"/>
      <c r="DQZ94" s="24"/>
      <c r="DRA94" s="24"/>
      <c r="DRB94" s="24"/>
      <c r="DRC94" s="24"/>
      <c r="DRD94" s="24"/>
      <c r="DRE94" s="24"/>
      <c r="DRF94" s="24"/>
      <c r="DRG94" s="24"/>
      <c r="DRH94" s="24"/>
      <c r="DRI94" s="24"/>
      <c r="DRJ94" s="24"/>
      <c r="DRK94" s="24"/>
      <c r="DRL94" s="24"/>
      <c r="DRM94" s="24"/>
      <c r="DRN94" s="24"/>
      <c r="DRO94" s="24"/>
      <c r="DRP94" s="24"/>
      <c r="DRQ94" s="24"/>
      <c r="DRR94" s="24"/>
      <c r="DRS94" s="24"/>
      <c r="DRT94" s="24"/>
      <c r="DRU94" s="24"/>
      <c r="DRV94" s="24"/>
      <c r="DRW94" s="24"/>
      <c r="DRX94" s="24"/>
      <c r="DRY94" s="24"/>
      <c r="DRZ94" s="24"/>
      <c r="DSA94" s="24"/>
      <c r="DSB94" s="24"/>
      <c r="DSC94" s="24"/>
      <c r="DSD94" s="24"/>
      <c r="DSE94" s="24"/>
      <c r="DSF94" s="24"/>
      <c r="DSG94" s="24"/>
      <c r="DSH94" s="24"/>
      <c r="DSI94" s="24"/>
      <c r="DSJ94" s="24"/>
      <c r="DSK94" s="24"/>
      <c r="DSL94" s="24"/>
      <c r="DSM94" s="24"/>
      <c r="DSN94" s="24"/>
      <c r="DSO94" s="24"/>
      <c r="DSP94" s="24"/>
      <c r="DSQ94" s="24"/>
      <c r="DSR94" s="24"/>
      <c r="DSS94" s="24"/>
      <c r="DST94" s="24"/>
      <c r="DSU94" s="24"/>
      <c r="DSV94" s="24"/>
      <c r="DSW94" s="24"/>
      <c r="DSX94" s="24"/>
      <c r="DSY94" s="24"/>
      <c r="DSZ94" s="24"/>
      <c r="DTA94" s="24"/>
      <c r="DTB94" s="24"/>
      <c r="DTC94" s="24"/>
      <c r="DTD94" s="24"/>
      <c r="DTE94" s="24"/>
      <c r="DTF94" s="24"/>
      <c r="DTG94" s="24"/>
      <c r="DTH94" s="24"/>
      <c r="DTI94" s="24"/>
      <c r="DTJ94" s="24"/>
      <c r="DTK94" s="24"/>
      <c r="DTL94" s="24"/>
      <c r="DTM94" s="24"/>
      <c r="DTN94" s="24"/>
      <c r="DTO94" s="24"/>
      <c r="DTP94" s="24"/>
      <c r="DTQ94" s="24"/>
      <c r="DTR94" s="24"/>
      <c r="DTS94" s="24"/>
      <c r="DTT94" s="24"/>
      <c r="DTU94" s="24"/>
      <c r="DTV94" s="24"/>
      <c r="DTW94" s="24"/>
      <c r="DTX94" s="24"/>
      <c r="DTY94" s="24"/>
      <c r="DTZ94" s="24"/>
      <c r="DUA94" s="24"/>
      <c r="DUB94" s="24"/>
      <c r="DUC94" s="24"/>
      <c r="DUD94" s="24"/>
      <c r="DUE94" s="24"/>
      <c r="DUF94" s="24"/>
      <c r="DUG94" s="24"/>
      <c r="DUH94" s="24"/>
      <c r="DUI94" s="24"/>
      <c r="DUJ94" s="24"/>
      <c r="DUK94" s="24"/>
      <c r="DUL94" s="24"/>
      <c r="DUM94" s="24"/>
      <c r="DUN94" s="24"/>
      <c r="DUO94" s="24"/>
      <c r="DUP94" s="24"/>
      <c r="DUQ94" s="24"/>
      <c r="DUR94" s="24"/>
      <c r="DUS94" s="24"/>
      <c r="DUT94" s="24"/>
      <c r="DUU94" s="24"/>
      <c r="DUV94" s="24"/>
      <c r="DUW94" s="24"/>
      <c r="DUX94" s="24"/>
      <c r="DUY94" s="24"/>
      <c r="DUZ94" s="24"/>
      <c r="DVA94" s="24"/>
      <c r="DVB94" s="24"/>
      <c r="DVC94" s="24"/>
      <c r="DVD94" s="24"/>
      <c r="DVE94" s="24"/>
      <c r="DVF94" s="24"/>
      <c r="DVG94" s="24"/>
      <c r="DVH94" s="24"/>
      <c r="DVI94" s="24"/>
      <c r="DVJ94" s="24"/>
      <c r="DVK94" s="24"/>
      <c r="DVL94" s="24"/>
      <c r="DVM94" s="24"/>
      <c r="DVN94" s="24"/>
      <c r="DVO94" s="24"/>
      <c r="DVP94" s="24"/>
      <c r="DVQ94" s="24"/>
      <c r="DVR94" s="24"/>
      <c r="DVS94" s="24"/>
      <c r="DVT94" s="24"/>
      <c r="DVU94" s="24"/>
      <c r="DVV94" s="24"/>
      <c r="DVW94" s="24"/>
      <c r="DVX94" s="24"/>
      <c r="DVY94" s="24"/>
      <c r="DVZ94" s="24"/>
      <c r="DWA94" s="24"/>
      <c r="DWB94" s="24"/>
      <c r="DWC94" s="24"/>
      <c r="DWD94" s="24"/>
      <c r="DWE94" s="24"/>
      <c r="DWF94" s="24"/>
      <c r="DWG94" s="24"/>
      <c r="DWH94" s="24"/>
      <c r="DWI94" s="24"/>
      <c r="DWJ94" s="24"/>
      <c r="DWK94" s="24"/>
      <c r="DWL94" s="24"/>
      <c r="DWM94" s="24"/>
      <c r="DWN94" s="24"/>
      <c r="DWO94" s="24"/>
      <c r="DWP94" s="24"/>
      <c r="DWQ94" s="24"/>
      <c r="DWR94" s="24"/>
      <c r="DWS94" s="24"/>
      <c r="DWT94" s="24"/>
      <c r="DWU94" s="24"/>
      <c r="DWV94" s="24"/>
      <c r="DWW94" s="24"/>
      <c r="DWX94" s="24"/>
      <c r="DWY94" s="24"/>
      <c r="DWZ94" s="24"/>
      <c r="DXA94" s="24"/>
      <c r="DXB94" s="24"/>
      <c r="DXC94" s="24"/>
      <c r="DXD94" s="24"/>
      <c r="DXE94" s="24"/>
      <c r="DXF94" s="24"/>
      <c r="DXG94" s="24"/>
      <c r="DXH94" s="24"/>
      <c r="DXI94" s="24"/>
      <c r="DXJ94" s="24"/>
      <c r="DXK94" s="24"/>
      <c r="DXL94" s="24"/>
      <c r="DXM94" s="24"/>
      <c r="DXN94" s="24"/>
      <c r="DXO94" s="24"/>
      <c r="DXP94" s="24"/>
      <c r="DXQ94" s="24"/>
      <c r="DXR94" s="24"/>
      <c r="DXS94" s="24"/>
      <c r="DXT94" s="24"/>
      <c r="DXU94" s="24"/>
      <c r="DXV94" s="24"/>
      <c r="DXW94" s="24"/>
      <c r="DXX94" s="24"/>
      <c r="DXY94" s="24"/>
      <c r="DXZ94" s="24"/>
      <c r="DYA94" s="24"/>
      <c r="DYB94" s="24"/>
      <c r="DYC94" s="24"/>
      <c r="DYD94" s="24"/>
      <c r="DYE94" s="24"/>
      <c r="DYF94" s="24"/>
      <c r="DYG94" s="24"/>
      <c r="DYH94" s="24"/>
      <c r="DYI94" s="24"/>
      <c r="DYJ94" s="24"/>
      <c r="DYK94" s="24"/>
      <c r="DYL94" s="24"/>
      <c r="DYM94" s="24"/>
      <c r="DYN94" s="24"/>
      <c r="DYO94" s="24"/>
      <c r="DYP94" s="24"/>
      <c r="DYQ94" s="24"/>
      <c r="DYR94" s="24"/>
      <c r="DYS94" s="24"/>
      <c r="DYT94" s="24"/>
      <c r="DYU94" s="24"/>
      <c r="DYV94" s="24"/>
      <c r="DYW94" s="24"/>
      <c r="DYX94" s="24"/>
      <c r="DYY94" s="24"/>
      <c r="DYZ94" s="24"/>
      <c r="DZA94" s="24"/>
      <c r="DZB94" s="24"/>
      <c r="DZC94" s="24"/>
      <c r="DZD94" s="24"/>
      <c r="DZE94" s="24"/>
      <c r="DZF94" s="24"/>
      <c r="DZG94" s="24"/>
      <c r="DZH94" s="24"/>
      <c r="DZI94" s="24"/>
      <c r="DZJ94" s="24"/>
      <c r="DZK94" s="24"/>
      <c r="DZL94" s="24"/>
      <c r="DZM94" s="24"/>
      <c r="DZN94" s="24"/>
      <c r="DZO94" s="24"/>
      <c r="DZP94" s="24"/>
      <c r="DZQ94" s="24"/>
      <c r="DZR94" s="24"/>
      <c r="DZS94" s="24"/>
      <c r="DZT94" s="24"/>
      <c r="DZU94" s="24"/>
      <c r="DZV94" s="24"/>
      <c r="DZW94" s="24"/>
      <c r="DZX94" s="24"/>
      <c r="DZY94" s="24"/>
      <c r="DZZ94" s="24"/>
      <c r="EAA94" s="24"/>
      <c r="EAB94" s="24"/>
      <c r="EAC94" s="24"/>
      <c r="EAD94" s="24"/>
      <c r="EAE94" s="24"/>
      <c r="EAF94" s="24"/>
      <c r="EAG94" s="24"/>
      <c r="EAH94" s="24"/>
      <c r="EAI94" s="24"/>
      <c r="EAJ94" s="24"/>
      <c r="EAK94" s="24"/>
      <c r="EAL94" s="24"/>
      <c r="EAM94" s="24"/>
      <c r="EAN94" s="24"/>
      <c r="EAO94" s="24"/>
      <c r="EAP94" s="24"/>
      <c r="EAQ94" s="24"/>
      <c r="EAR94" s="24"/>
      <c r="EAS94" s="24"/>
      <c r="EAT94" s="24"/>
      <c r="EAU94" s="24"/>
      <c r="EAV94" s="24"/>
      <c r="EAW94" s="24"/>
      <c r="EAX94" s="24"/>
      <c r="EAY94" s="24"/>
      <c r="EAZ94" s="24"/>
      <c r="EBA94" s="24"/>
      <c r="EBB94" s="24"/>
      <c r="EBC94" s="24"/>
      <c r="EBD94" s="24"/>
      <c r="EBE94" s="24"/>
      <c r="EBF94" s="24"/>
      <c r="EBG94" s="24"/>
      <c r="EBH94" s="24"/>
      <c r="EBI94" s="24"/>
      <c r="EBJ94" s="24"/>
      <c r="EBK94" s="24"/>
      <c r="EBL94" s="24"/>
      <c r="EBM94" s="24"/>
      <c r="EBN94" s="24"/>
      <c r="EBO94" s="24"/>
      <c r="EBP94" s="24"/>
      <c r="EBQ94" s="24"/>
      <c r="EBR94" s="24"/>
      <c r="EBS94" s="24"/>
      <c r="EBT94" s="24"/>
      <c r="EBU94" s="24"/>
      <c r="EBV94" s="24"/>
      <c r="EBW94" s="24"/>
      <c r="EBX94" s="24"/>
      <c r="EBY94" s="24"/>
      <c r="EBZ94" s="24"/>
      <c r="ECA94" s="24"/>
      <c r="ECB94" s="24"/>
      <c r="ECC94" s="24"/>
      <c r="ECD94" s="24"/>
      <c r="ECE94" s="24"/>
      <c r="ECF94" s="24"/>
      <c r="ECG94" s="24"/>
      <c r="ECH94" s="24"/>
      <c r="ECI94" s="24"/>
      <c r="ECJ94" s="24"/>
      <c r="ECK94" s="24"/>
      <c r="ECL94" s="24"/>
      <c r="ECM94" s="24"/>
      <c r="ECN94" s="24"/>
      <c r="ECO94" s="24"/>
      <c r="ECP94" s="24"/>
      <c r="ECQ94" s="24"/>
      <c r="ECR94" s="24"/>
      <c r="ECS94" s="24"/>
      <c r="ECT94" s="24"/>
      <c r="ECU94" s="24"/>
      <c r="ECV94" s="24"/>
      <c r="ECW94" s="24"/>
      <c r="ECX94" s="24"/>
      <c r="ECY94" s="24"/>
      <c r="ECZ94" s="24"/>
      <c r="EDA94" s="24"/>
      <c r="EDB94" s="24"/>
      <c r="EDC94" s="24"/>
      <c r="EDD94" s="24"/>
      <c r="EDE94" s="24"/>
      <c r="EDF94" s="24"/>
      <c r="EDG94" s="24"/>
      <c r="EDH94" s="24"/>
      <c r="EDI94" s="24"/>
      <c r="EDJ94" s="24"/>
      <c r="EDK94" s="24"/>
      <c r="EDL94" s="24"/>
      <c r="EDM94" s="24"/>
      <c r="EDN94" s="24"/>
      <c r="EDO94" s="24"/>
      <c r="EDP94" s="24"/>
      <c r="EDQ94" s="24"/>
      <c r="EDR94" s="24"/>
      <c r="EDS94" s="24"/>
      <c r="EDT94" s="24"/>
      <c r="EDU94" s="24"/>
      <c r="EDV94" s="24"/>
      <c r="EDW94" s="24"/>
      <c r="EDX94" s="24"/>
      <c r="EDY94" s="24"/>
      <c r="EDZ94" s="24"/>
      <c r="EEA94" s="24"/>
      <c r="EEB94" s="24"/>
      <c r="EEC94" s="24"/>
      <c r="EED94" s="24"/>
      <c r="EEE94" s="24"/>
      <c r="EEF94" s="24"/>
      <c r="EEG94" s="24"/>
      <c r="EEH94" s="24"/>
      <c r="EEI94" s="24"/>
      <c r="EEJ94" s="24"/>
      <c r="EEK94" s="24"/>
      <c r="EEL94" s="24"/>
      <c r="EEM94" s="24"/>
      <c r="EEN94" s="24"/>
      <c r="EEO94" s="24"/>
      <c r="EEP94" s="24"/>
      <c r="EEQ94" s="24"/>
      <c r="EER94" s="24"/>
      <c r="EES94" s="24"/>
      <c r="EET94" s="24"/>
      <c r="EEU94" s="24"/>
      <c r="EEV94" s="24"/>
      <c r="EEW94" s="24"/>
      <c r="EEX94" s="24"/>
      <c r="EEY94" s="24"/>
      <c r="EEZ94" s="24"/>
      <c r="EFA94" s="24"/>
      <c r="EFB94" s="24"/>
      <c r="EFC94" s="24"/>
      <c r="EFD94" s="24"/>
      <c r="EFE94" s="24"/>
      <c r="EFF94" s="24"/>
    </row>
    <row r="95" spans="2:3542" ht="37.15" customHeight="1" x14ac:dyDescent="0.3">
      <c r="B95" s="578" t="s">
        <v>133</v>
      </c>
      <c r="C95" s="631"/>
      <c r="D95" s="579"/>
      <c r="E95" s="578" t="s">
        <v>243</v>
      </c>
      <c r="F95" s="579"/>
    </row>
    <row r="96" spans="2:3542" x14ac:dyDescent="0.3">
      <c r="B96" s="624" t="s">
        <v>259</v>
      </c>
      <c r="C96" s="625"/>
      <c r="D96" s="626"/>
      <c r="E96" s="632">
        <v>259574585.50072855</v>
      </c>
      <c r="F96" s="633"/>
    </row>
    <row r="97" spans="2:3542" s="526" customFormat="1" ht="17.25" customHeight="1" x14ac:dyDescent="0.3">
      <c r="B97" s="611" t="s">
        <v>260</v>
      </c>
      <c r="C97" s="611"/>
      <c r="D97" s="611"/>
      <c r="E97" s="611"/>
      <c r="F97" s="611"/>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c r="LX97" s="24"/>
      <c r="LY97" s="24"/>
      <c r="LZ97" s="24"/>
      <c r="MA97" s="24"/>
      <c r="MB97" s="24"/>
      <c r="MC97" s="24"/>
      <c r="MD97" s="24"/>
      <c r="ME97" s="24"/>
      <c r="MF97" s="24"/>
      <c r="MG97" s="24"/>
      <c r="MH97" s="24"/>
      <c r="MI97" s="24"/>
      <c r="MJ97" s="24"/>
      <c r="MK97" s="24"/>
      <c r="ML97" s="24"/>
      <c r="MM97" s="24"/>
      <c r="MN97" s="24"/>
      <c r="MO97" s="24"/>
      <c r="MP97" s="24"/>
      <c r="MQ97" s="24"/>
      <c r="MR97" s="24"/>
      <c r="MS97" s="24"/>
      <c r="MT97" s="24"/>
      <c r="MU97" s="24"/>
      <c r="MV97" s="24"/>
      <c r="MW97" s="24"/>
      <c r="MX97" s="24"/>
      <c r="MY97" s="24"/>
      <c r="MZ97" s="24"/>
      <c r="NA97" s="24"/>
      <c r="NB97" s="24"/>
      <c r="NC97" s="24"/>
      <c r="ND97" s="24"/>
      <c r="NE97" s="24"/>
      <c r="NF97" s="24"/>
      <c r="NG97" s="24"/>
      <c r="NH97" s="24"/>
      <c r="NI97" s="24"/>
      <c r="NJ97" s="24"/>
      <c r="NK97" s="24"/>
      <c r="NL97" s="24"/>
      <c r="NM97" s="24"/>
      <c r="NN97" s="24"/>
      <c r="NO97" s="24"/>
      <c r="NP97" s="24"/>
      <c r="NQ97" s="24"/>
      <c r="NR97" s="24"/>
      <c r="NS97" s="24"/>
      <c r="NT97" s="24"/>
      <c r="NU97" s="24"/>
      <c r="NV97" s="24"/>
      <c r="NW97" s="24"/>
      <c r="NX97" s="24"/>
      <c r="NY97" s="24"/>
      <c r="NZ97" s="24"/>
      <c r="OA97" s="24"/>
      <c r="OB97" s="24"/>
      <c r="OC97" s="24"/>
      <c r="OD97" s="24"/>
      <c r="OE97" s="24"/>
      <c r="OF97" s="24"/>
      <c r="OG97" s="24"/>
      <c r="OH97" s="24"/>
      <c r="OI97" s="24"/>
      <c r="OJ97" s="24"/>
      <c r="OK97" s="24"/>
      <c r="OL97" s="24"/>
      <c r="OM97" s="24"/>
      <c r="ON97" s="24"/>
      <c r="OO97" s="24"/>
      <c r="OP97" s="24"/>
      <c r="OQ97" s="24"/>
      <c r="OR97" s="24"/>
      <c r="OS97" s="24"/>
      <c r="OT97" s="24"/>
      <c r="OU97" s="24"/>
      <c r="OV97" s="24"/>
      <c r="OW97" s="24"/>
      <c r="OX97" s="24"/>
      <c r="OY97" s="24"/>
      <c r="OZ97" s="24"/>
      <c r="PA97" s="24"/>
      <c r="PB97" s="24"/>
      <c r="PC97" s="24"/>
      <c r="PD97" s="24"/>
      <c r="PE97" s="24"/>
      <c r="PF97" s="24"/>
      <c r="PG97" s="24"/>
      <c r="PH97" s="24"/>
      <c r="PI97" s="24"/>
      <c r="PJ97" s="24"/>
      <c r="PK97" s="24"/>
      <c r="PL97" s="24"/>
      <c r="PM97" s="24"/>
      <c r="PN97" s="24"/>
      <c r="PO97" s="24"/>
      <c r="PP97" s="24"/>
      <c r="PQ97" s="24"/>
      <c r="PR97" s="24"/>
      <c r="PS97" s="24"/>
      <c r="PT97" s="24"/>
      <c r="PU97" s="24"/>
      <c r="PV97" s="24"/>
      <c r="PW97" s="24"/>
      <c r="PX97" s="24"/>
      <c r="PY97" s="24"/>
      <c r="PZ97" s="24"/>
      <c r="QA97" s="24"/>
      <c r="QB97" s="24"/>
      <c r="QC97" s="24"/>
      <c r="QD97" s="24"/>
      <c r="QE97" s="24"/>
      <c r="QF97" s="24"/>
      <c r="QG97" s="24"/>
      <c r="QH97" s="24"/>
      <c r="QI97" s="24"/>
      <c r="QJ97" s="24"/>
      <c r="QK97" s="24"/>
      <c r="QL97" s="24"/>
      <c r="QM97" s="24"/>
      <c r="QN97" s="24"/>
      <c r="QO97" s="24"/>
      <c r="QP97" s="24"/>
      <c r="QQ97" s="24"/>
      <c r="QR97" s="24"/>
      <c r="QS97" s="24"/>
      <c r="QT97" s="24"/>
      <c r="QU97" s="24"/>
      <c r="QV97" s="24"/>
      <c r="QW97" s="24"/>
      <c r="QX97" s="24"/>
      <c r="QY97" s="24"/>
      <c r="QZ97" s="24"/>
      <c r="RA97" s="24"/>
      <c r="RB97" s="24"/>
      <c r="RC97" s="24"/>
      <c r="RD97" s="24"/>
      <c r="RE97" s="24"/>
      <c r="RF97" s="24"/>
      <c r="RG97" s="24"/>
      <c r="RH97" s="24"/>
      <c r="RI97" s="24"/>
      <c r="RJ97" s="24"/>
      <c r="RK97" s="24"/>
      <c r="RL97" s="24"/>
      <c r="RM97" s="24"/>
      <c r="RN97" s="24"/>
      <c r="RO97" s="24"/>
      <c r="RP97" s="24"/>
      <c r="RQ97" s="24"/>
      <c r="RR97" s="24"/>
      <c r="RS97" s="24"/>
      <c r="RT97" s="24"/>
      <c r="RU97" s="24"/>
      <c r="RV97" s="24"/>
      <c r="RW97" s="24"/>
      <c r="RX97" s="24"/>
      <c r="RY97" s="24"/>
      <c r="RZ97" s="24"/>
      <c r="SA97" s="24"/>
      <c r="SB97" s="24"/>
      <c r="SC97" s="24"/>
      <c r="SD97" s="24"/>
      <c r="SE97" s="24"/>
      <c r="SF97" s="24"/>
      <c r="SG97" s="24"/>
      <c r="SH97" s="24"/>
      <c r="SI97" s="24"/>
      <c r="SJ97" s="24"/>
      <c r="SK97" s="24"/>
      <c r="SL97" s="24"/>
      <c r="SM97" s="24"/>
      <c r="SN97" s="24"/>
      <c r="SO97" s="24"/>
      <c r="SP97" s="24"/>
      <c r="SQ97" s="24"/>
      <c r="SR97" s="24"/>
      <c r="SS97" s="24"/>
      <c r="ST97" s="24"/>
      <c r="SU97" s="24"/>
      <c r="SV97" s="24"/>
      <c r="SW97" s="24"/>
      <c r="SX97" s="24"/>
      <c r="SY97" s="24"/>
      <c r="SZ97" s="24"/>
      <c r="TA97" s="24"/>
      <c r="TB97" s="24"/>
      <c r="TC97" s="24"/>
      <c r="TD97" s="24"/>
      <c r="TE97" s="24"/>
      <c r="TF97" s="24"/>
      <c r="TG97" s="24"/>
      <c r="TH97" s="24"/>
      <c r="TI97" s="24"/>
      <c r="TJ97" s="24"/>
      <c r="TK97" s="24"/>
      <c r="TL97" s="24"/>
      <c r="TM97" s="24"/>
      <c r="TN97" s="24"/>
      <c r="TO97" s="24"/>
      <c r="TP97" s="24"/>
      <c r="TQ97" s="24"/>
      <c r="TR97" s="24"/>
      <c r="TS97" s="24"/>
      <c r="TT97" s="24"/>
      <c r="TU97" s="24"/>
      <c r="TV97" s="24"/>
      <c r="TW97" s="24"/>
      <c r="TX97" s="24"/>
      <c r="TY97" s="24"/>
      <c r="TZ97" s="24"/>
      <c r="UA97" s="24"/>
      <c r="UB97" s="24"/>
      <c r="UC97" s="24"/>
      <c r="UD97" s="24"/>
      <c r="UE97" s="24"/>
      <c r="UF97" s="24"/>
      <c r="UG97" s="24"/>
      <c r="UH97" s="24"/>
      <c r="UI97" s="24"/>
      <c r="UJ97" s="24"/>
      <c r="UK97" s="24"/>
      <c r="UL97" s="24"/>
      <c r="UM97" s="24"/>
      <c r="UN97" s="24"/>
      <c r="UO97" s="24"/>
      <c r="UP97" s="24"/>
      <c r="UQ97" s="24"/>
      <c r="UR97" s="24"/>
      <c r="US97" s="24"/>
      <c r="UT97" s="24"/>
      <c r="UU97" s="24"/>
      <c r="UV97" s="24"/>
      <c r="UW97" s="24"/>
      <c r="UX97" s="24"/>
      <c r="UY97" s="24"/>
      <c r="UZ97" s="24"/>
      <c r="VA97" s="24"/>
      <c r="VB97" s="24"/>
      <c r="VC97" s="24"/>
      <c r="VD97" s="24"/>
      <c r="VE97" s="24"/>
      <c r="VF97" s="24"/>
      <c r="VG97" s="24"/>
      <c r="VH97" s="24"/>
      <c r="VI97" s="24"/>
      <c r="VJ97" s="24"/>
      <c r="VK97" s="24"/>
      <c r="VL97" s="24"/>
      <c r="VM97" s="24"/>
      <c r="VN97" s="24"/>
      <c r="VO97" s="24"/>
      <c r="VP97" s="24"/>
      <c r="VQ97" s="24"/>
      <c r="VR97" s="24"/>
      <c r="VS97" s="24"/>
      <c r="VT97" s="24"/>
      <c r="VU97" s="24"/>
      <c r="VV97" s="24"/>
      <c r="VW97" s="24"/>
      <c r="VX97" s="24"/>
      <c r="VY97" s="24"/>
      <c r="VZ97" s="24"/>
      <c r="WA97" s="24"/>
      <c r="WB97" s="24"/>
      <c r="WC97" s="24"/>
      <c r="WD97" s="24"/>
      <c r="WE97" s="24"/>
      <c r="WF97" s="24"/>
      <c r="WG97" s="24"/>
      <c r="WH97" s="24"/>
      <c r="WI97" s="24"/>
      <c r="WJ97" s="24"/>
      <c r="WK97" s="24"/>
      <c r="WL97" s="24"/>
      <c r="WM97" s="24"/>
      <c r="WN97" s="24"/>
      <c r="WO97" s="24"/>
      <c r="WP97" s="24"/>
      <c r="WQ97" s="24"/>
      <c r="WR97" s="24"/>
      <c r="WS97" s="24"/>
      <c r="WT97" s="24"/>
      <c r="WU97" s="24"/>
      <c r="WV97" s="24"/>
      <c r="WW97" s="24"/>
      <c r="WX97" s="24"/>
      <c r="WY97" s="24"/>
      <c r="WZ97" s="24"/>
      <c r="XA97" s="24"/>
      <c r="XB97" s="24"/>
      <c r="XC97" s="24"/>
      <c r="XD97" s="24"/>
      <c r="XE97" s="24"/>
      <c r="XF97" s="24"/>
      <c r="XG97" s="24"/>
      <c r="XH97" s="24"/>
      <c r="XI97" s="24"/>
      <c r="XJ97" s="24"/>
      <c r="XK97" s="24"/>
      <c r="XL97" s="24"/>
      <c r="XM97" s="24"/>
      <c r="XN97" s="24"/>
      <c r="XO97" s="24"/>
      <c r="XP97" s="24"/>
      <c r="XQ97" s="24"/>
      <c r="XR97" s="24"/>
      <c r="XS97" s="24"/>
      <c r="XT97" s="24"/>
      <c r="XU97" s="24"/>
      <c r="XV97" s="24"/>
      <c r="XW97" s="24"/>
      <c r="XX97" s="24"/>
      <c r="XY97" s="24"/>
      <c r="XZ97" s="24"/>
      <c r="YA97" s="24"/>
      <c r="YB97" s="24"/>
      <c r="YC97" s="24"/>
      <c r="YD97" s="24"/>
      <c r="YE97" s="24"/>
      <c r="YF97" s="24"/>
      <c r="YG97" s="24"/>
      <c r="YH97" s="24"/>
      <c r="YI97" s="24"/>
      <c r="YJ97" s="24"/>
      <c r="YK97" s="24"/>
      <c r="YL97" s="24"/>
      <c r="YM97" s="24"/>
      <c r="YN97" s="24"/>
      <c r="YO97" s="24"/>
      <c r="YP97" s="24"/>
      <c r="YQ97" s="24"/>
      <c r="YR97" s="24"/>
      <c r="YS97" s="24"/>
      <c r="YT97" s="24"/>
      <c r="YU97" s="24"/>
      <c r="YV97" s="24"/>
      <c r="YW97" s="24"/>
      <c r="YX97" s="24"/>
      <c r="YY97" s="24"/>
      <c r="YZ97" s="24"/>
      <c r="ZA97" s="24"/>
      <c r="ZB97" s="24"/>
      <c r="ZC97" s="24"/>
      <c r="ZD97" s="24"/>
      <c r="ZE97" s="24"/>
      <c r="ZF97" s="24"/>
      <c r="ZG97" s="24"/>
      <c r="ZH97" s="24"/>
      <c r="ZI97" s="24"/>
      <c r="ZJ97" s="24"/>
      <c r="ZK97" s="24"/>
      <c r="ZL97" s="24"/>
      <c r="ZM97" s="24"/>
      <c r="ZN97" s="24"/>
      <c r="ZO97" s="24"/>
      <c r="ZP97" s="24"/>
      <c r="ZQ97" s="24"/>
      <c r="ZR97" s="24"/>
      <c r="ZS97" s="24"/>
      <c r="ZT97" s="24"/>
      <c r="ZU97" s="24"/>
      <c r="ZV97" s="24"/>
      <c r="ZW97" s="24"/>
      <c r="ZX97" s="24"/>
      <c r="ZY97" s="24"/>
      <c r="ZZ97" s="24"/>
      <c r="AAA97" s="24"/>
      <c r="AAB97" s="24"/>
      <c r="AAC97" s="24"/>
      <c r="AAD97" s="24"/>
      <c r="AAE97" s="24"/>
      <c r="AAF97" s="24"/>
      <c r="AAG97" s="24"/>
      <c r="AAH97" s="24"/>
      <c r="AAI97" s="24"/>
      <c r="AAJ97" s="24"/>
      <c r="AAK97" s="24"/>
      <c r="AAL97" s="24"/>
      <c r="AAM97" s="24"/>
      <c r="AAN97" s="24"/>
      <c r="AAO97" s="24"/>
      <c r="AAP97" s="24"/>
      <c r="AAQ97" s="24"/>
      <c r="AAR97" s="24"/>
      <c r="AAS97" s="24"/>
      <c r="AAT97" s="24"/>
      <c r="AAU97" s="24"/>
      <c r="AAV97" s="24"/>
      <c r="AAW97" s="24"/>
      <c r="AAX97" s="24"/>
      <c r="AAY97" s="24"/>
      <c r="AAZ97" s="24"/>
      <c r="ABA97" s="24"/>
      <c r="ABB97" s="24"/>
      <c r="ABC97" s="24"/>
      <c r="ABD97" s="24"/>
      <c r="ABE97" s="24"/>
      <c r="ABF97" s="24"/>
      <c r="ABG97" s="24"/>
      <c r="ABH97" s="24"/>
      <c r="ABI97" s="24"/>
      <c r="ABJ97" s="24"/>
      <c r="ABK97" s="24"/>
      <c r="ABL97" s="24"/>
      <c r="ABM97" s="24"/>
      <c r="ABN97" s="24"/>
      <c r="ABO97" s="24"/>
      <c r="ABP97" s="24"/>
      <c r="ABQ97" s="24"/>
      <c r="ABR97" s="24"/>
      <c r="ABS97" s="24"/>
      <c r="ABT97" s="24"/>
      <c r="ABU97" s="24"/>
      <c r="ABV97" s="24"/>
      <c r="ABW97" s="24"/>
      <c r="ABX97" s="24"/>
      <c r="ABY97" s="24"/>
      <c r="ABZ97" s="24"/>
      <c r="ACA97" s="24"/>
      <c r="ACB97" s="24"/>
      <c r="ACC97" s="24"/>
      <c r="ACD97" s="24"/>
      <c r="ACE97" s="24"/>
      <c r="ACF97" s="24"/>
      <c r="ACG97" s="24"/>
      <c r="ACH97" s="24"/>
      <c r="ACI97" s="24"/>
      <c r="ACJ97" s="24"/>
      <c r="ACK97" s="24"/>
      <c r="ACL97" s="24"/>
      <c r="ACM97" s="24"/>
      <c r="ACN97" s="24"/>
      <c r="ACO97" s="24"/>
      <c r="ACP97" s="24"/>
      <c r="ACQ97" s="24"/>
      <c r="ACR97" s="24"/>
      <c r="ACS97" s="24"/>
      <c r="ACT97" s="24"/>
      <c r="ACU97" s="24"/>
      <c r="ACV97" s="24"/>
      <c r="ACW97" s="24"/>
      <c r="ACX97" s="24"/>
      <c r="ACY97" s="24"/>
      <c r="ACZ97" s="24"/>
      <c r="ADA97" s="24"/>
      <c r="ADB97" s="24"/>
      <c r="ADC97" s="24"/>
      <c r="ADD97" s="24"/>
      <c r="ADE97" s="24"/>
      <c r="ADF97" s="24"/>
      <c r="ADG97" s="24"/>
      <c r="ADH97" s="24"/>
      <c r="ADI97" s="24"/>
      <c r="ADJ97" s="24"/>
      <c r="ADK97" s="24"/>
      <c r="ADL97" s="24"/>
      <c r="ADM97" s="24"/>
      <c r="ADN97" s="24"/>
      <c r="ADO97" s="24"/>
      <c r="ADP97" s="24"/>
      <c r="ADQ97" s="24"/>
      <c r="ADR97" s="24"/>
      <c r="ADS97" s="24"/>
      <c r="ADT97" s="24"/>
      <c r="ADU97" s="24"/>
      <c r="ADV97" s="24"/>
      <c r="ADW97" s="24"/>
      <c r="ADX97" s="24"/>
      <c r="ADY97" s="24"/>
      <c r="ADZ97" s="24"/>
      <c r="AEA97" s="24"/>
      <c r="AEB97" s="24"/>
      <c r="AEC97" s="24"/>
      <c r="AED97" s="24"/>
      <c r="AEE97" s="24"/>
      <c r="AEF97" s="24"/>
      <c r="AEG97" s="24"/>
      <c r="AEH97" s="24"/>
      <c r="AEI97" s="24"/>
      <c r="AEJ97" s="24"/>
      <c r="AEK97" s="24"/>
      <c r="AEL97" s="24"/>
      <c r="AEM97" s="24"/>
      <c r="AEN97" s="24"/>
      <c r="AEO97" s="24"/>
      <c r="AEP97" s="24"/>
      <c r="AEQ97" s="24"/>
      <c r="AER97" s="24"/>
      <c r="AES97" s="24"/>
      <c r="AET97" s="24"/>
      <c r="AEU97" s="24"/>
      <c r="AEV97" s="24"/>
      <c r="AEW97" s="24"/>
      <c r="AEX97" s="24"/>
      <c r="AEY97" s="24"/>
      <c r="AEZ97" s="24"/>
      <c r="AFA97" s="24"/>
      <c r="AFB97" s="24"/>
      <c r="AFC97" s="24"/>
      <c r="AFD97" s="24"/>
      <c r="AFE97" s="24"/>
      <c r="AFF97" s="24"/>
      <c r="AFG97" s="24"/>
      <c r="AFH97" s="24"/>
      <c r="AFI97" s="24"/>
      <c r="AFJ97" s="24"/>
      <c r="AFK97" s="24"/>
      <c r="AFL97" s="24"/>
      <c r="AFM97" s="24"/>
      <c r="AFN97" s="24"/>
      <c r="AFO97" s="24"/>
      <c r="AFP97" s="24"/>
      <c r="AFQ97" s="24"/>
      <c r="AFR97" s="24"/>
      <c r="AFS97" s="24"/>
      <c r="AFT97" s="24"/>
      <c r="AFU97" s="24"/>
      <c r="AFV97" s="24"/>
      <c r="AFW97" s="24"/>
      <c r="AFX97" s="24"/>
      <c r="AFY97" s="24"/>
      <c r="AFZ97" s="24"/>
      <c r="AGA97" s="24"/>
      <c r="AGB97" s="24"/>
      <c r="AGC97" s="24"/>
      <c r="AGD97" s="24"/>
      <c r="AGE97" s="24"/>
      <c r="AGF97" s="24"/>
      <c r="AGG97" s="24"/>
      <c r="AGH97" s="24"/>
      <c r="AGI97" s="24"/>
      <c r="AGJ97" s="24"/>
      <c r="AGK97" s="24"/>
      <c r="AGL97" s="24"/>
      <c r="AGM97" s="24"/>
      <c r="AGN97" s="24"/>
      <c r="AGO97" s="24"/>
      <c r="AGP97" s="24"/>
      <c r="AGQ97" s="24"/>
      <c r="AGR97" s="24"/>
      <c r="AGS97" s="24"/>
      <c r="AGT97" s="24"/>
      <c r="AGU97" s="24"/>
      <c r="AGV97" s="24"/>
      <c r="AGW97" s="24"/>
      <c r="AGX97" s="24"/>
      <c r="AGY97" s="24"/>
      <c r="AGZ97" s="24"/>
      <c r="AHA97" s="24"/>
      <c r="AHB97" s="24"/>
      <c r="AHC97" s="24"/>
      <c r="AHD97" s="24"/>
      <c r="AHE97" s="24"/>
      <c r="AHF97" s="24"/>
      <c r="AHG97" s="24"/>
      <c r="AHH97" s="24"/>
      <c r="AHI97" s="24"/>
      <c r="AHJ97" s="24"/>
      <c r="AHK97" s="24"/>
      <c r="AHL97" s="24"/>
      <c r="AHM97" s="24"/>
      <c r="AHN97" s="24"/>
      <c r="AHO97" s="24"/>
      <c r="AHP97" s="24"/>
      <c r="AHQ97" s="24"/>
      <c r="AHR97" s="24"/>
      <c r="AHS97" s="24"/>
      <c r="AHT97" s="24"/>
      <c r="AHU97" s="24"/>
      <c r="AHV97" s="24"/>
      <c r="AHW97" s="24"/>
      <c r="AHX97" s="24"/>
      <c r="AHY97" s="24"/>
      <c r="AHZ97" s="24"/>
      <c r="AIA97" s="24"/>
      <c r="AIB97" s="24"/>
      <c r="AIC97" s="24"/>
      <c r="AID97" s="24"/>
      <c r="AIE97" s="24"/>
      <c r="AIF97" s="24"/>
      <c r="AIG97" s="24"/>
      <c r="AIH97" s="24"/>
      <c r="AII97" s="24"/>
      <c r="AIJ97" s="24"/>
      <c r="AIK97" s="24"/>
      <c r="AIL97" s="24"/>
      <c r="AIM97" s="24"/>
      <c r="AIN97" s="24"/>
      <c r="AIO97" s="24"/>
      <c r="AIP97" s="24"/>
      <c r="AIQ97" s="24"/>
      <c r="AIR97" s="24"/>
      <c r="AIS97" s="24"/>
      <c r="AIT97" s="24"/>
      <c r="AIU97" s="24"/>
      <c r="AIV97" s="24"/>
      <c r="AIW97" s="24"/>
      <c r="AIX97" s="24"/>
      <c r="AIY97" s="24"/>
      <c r="AIZ97" s="24"/>
      <c r="AJA97" s="24"/>
      <c r="AJB97" s="24"/>
      <c r="AJC97" s="24"/>
      <c r="AJD97" s="24"/>
      <c r="AJE97" s="24"/>
      <c r="AJF97" s="24"/>
      <c r="AJG97" s="24"/>
      <c r="AJH97" s="24"/>
      <c r="AJI97" s="24"/>
      <c r="AJJ97" s="24"/>
      <c r="AJK97" s="24"/>
      <c r="AJL97" s="24"/>
      <c r="AJM97" s="24"/>
      <c r="AJN97" s="24"/>
      <c r="AJO97" s="24"/>
      <c r="AJP97" s="24"/>
      <c r="AJQ97" s="24"/>
      <c r="AJR97" s="24"/>
      <c r="AJS97" s="24"/>
      <c r="AJT97" s="24"/>
      <c r="AJU97" s="24"/>
      <c r="AJV97" s="24"/>
      <c r="AJW97" s="24"/>
      <c r="AJX97" s="24"/>
      <c r="AJY97" s="24"/>
      <c r="AJZ97" s="24"/>
      <c r="AKA97" s="24"/>
      <c r="AKB97" s="24"/>
      <c r="AKC97" s="24"/>
      <c r="AKD97" s="24"/>
      <c r="AKE97" s="24"/>
      <c r="AKF97" s="24"/>
      <c r="AKG97" s="24"/>
      <c r="AKH97" s="24"/>
      <c r="AKI97" s="24"/>
      <c r="AKJ97" s="24"/>
      <c r="AKK97" s="24"/>
      <c r="AKL97" s="24"/>
      <c r="AKM97" s="24"/>
      <c r="AKN97" s="24"/>
      <c r="AKO97" s="24"/>
      <c r="AKP97" s="24"/>
      <c r="AKQ97" s="24"/>
      <c r="AKR97" s="24"/>
      <c r="AKS97" s="24"/>
      <c r="AKT97" s="24"/>
      <c r="AKU97" s="24"/>
      <c r="AKV97" s="24"/>
      <c r="AKW97" s="24"/>
      <c r="AKX97" s="24"/>
      <c r="AKY97" s="24"/>
      <c r="AKZ97" s="24"/>
      <c r="ALA97" s="24"/>
      <c r="ALB97" s="24"/>
      <c r="ALC97" s="24"/>
      <c r="ALD97" s="24"/>
      <c r="ALE97" s="24"/>
      <c r="ALF97" s="24"/>
      <c r="ALG97" s="24"/>
      <c r="ALH97" s="24"/>
      <c r="ALI97" s="24"/>
      <c r="ALJ97" s="24"/>
      <c r="ALK97" s="24"/>
      <c r="ALL97" s="24"/>
      <c r="ALM97" s="24"/>
      <c r="ALN97" s="24"/>
      <c r="ALO97" s="24"/>
      <c r="ALP97" s="24"/>
      <c r="ALQ97" s="24"/>
      <c r="ALR97" s="24"/>
      <c r="ALS97" s="24"/>
      <c r="ALT97" s="24"/>
      <c r="ALU97" s="24"/>
      <c r="ALV97" s="24"/>
      <c r="ALW97" s="24"/>
      <c r="ALX97" s="24"/>
      <c r="ALY97" s="24"/>
      <c r="ALZ97" s="24"/>
      <c r="AMA97" s="24"/>
      <c r="AMB97" s="24"/>
      <c r="AMC97" s="24"/>
      <c r="AMD97" s="24"/>
      <c r="AME97" s="24"/>
      <c r="AMF97" s="24"/>
      <c r="AMG97" s="24"/>
      <c r="AMH97" s="24"/>
      <c r="AMI97" s="24"/>
      <c r="AMJ97" s="24"/>
      <c r="AMK97" s="24"/>
      <c r="AML97" s="24"/>
      <c r="AMM97" s="24"/>
      <c r="AMN97" s="24"/>
      <c r="AMO97" s="24"/>
      <c r="AMP97" s="24"/>
      <c r="AMQ97" s="24"/>
      <c r="AMR97" s="24"/>
      <c r="AMS97" s="24"/>
      <c r="AMT97" s="24"/>
      <c r="AMU97" s="24"/>
      <c r="AMV97" s="24"/>
      <c r="AMW97" s="24"/>
      <c r="AMX97" s="24"/>
      <c r="AMY97" s="24"/>
      <c r="AMZ97" s="24"/>
      <c r="ANA97" s="24"/>
      <c r="ANB97" s="24"/>
      <c r="ANC97" s="24"/>
      <c r="AND97" s="24"/>
      <c r="ANE97" s="24"/>
      <c r="ANF97" s="24"/>
      <c r="ANG97" s="24"/>
      <c r="ANH97" s="24"/>
      <c r="ANI97" s="24"/>
      <c r="ANJ97" s="24"/>
      <c r="ANK97" s="24"/>
      <c r="ANL97" s="24"/>
      <c r="ANM97" s="24"/>
      <c r="ANN97" s="24"/>
      <c r="ANO97" s="24"/>
      <c r="ANP97" s="24"/>
      <c r="ANQ97" s="24"/>
      <c r="ANR97" s="24"/>
      <c r="ANS97" s="24"/>
      <c r="ANT97" s="24"/>
      <c r="ANU97" s="24"/>
      <c r="ANV97" s="24"/>
      <c r="ANW97" s="24"/>
      <c r="ANX97" s="24"/>
      <c r="ANY97" s="24"/>
      <c r="ANZ97" s="24"/>
      <c r="AOA97" s="24"/>
      <c r="AOB97" s="24"/>
      <c r="AOC97" s="24"/>
      <c r="AOD97" s="24"/>
      <c r="AOE97" s="24"/>
      <c r="AOF97" s="24"/>
      <c r="AOG97" s="24"/>
      <c r="AOH97" s="24"/>
      <c r="AOI97" s="24"/>
      <c r="AOJ97" s="24"/>
      <c r="AOK97" s="24"/>
      <c r="AOL97" s="24"/>
      <c r="AOM97" s="24"/>
      <c r="AON97" s="24"/>
      <c r="AOO97" s="24"/>
      <c r="AOP97" s="24"/>
      <c r="AOQ97" s="24"/>
      <c r="AOR97" s="24"/>
      <c r="AOS97" s="24"/>
      <c r="AOT97" s="24"/>
      <c r="AOU97" s="24"/>
      <c r="AOV97" s="24"/>
      <c r="AOW97" s="24"/>
      <c r="AOX97" s="24"/>
      <c r="AOY97" s="24"/>
      <c r="AOZ97" s="24"/>
      <c r="APA97" s="24"/>
      <c r="APB97" s="24"/>
      <c r="APC97" s="24"/>
      <c r="APD97" s="24"/>
      <c r="APE97" s="24"/>
      <c r="APF97" s="24"/>
      <c r="APG97" s="24"/>
      <c r="APH97" s="24"/>
      <c r="API97" s="24"/>
      <c r="APJ97" s="24"/>
      <c r="APK97" s="24"/>
      <c r="APL97" s="24"/>
      <c r="APM97" s="24"/>
      <c r="APN97" s="24"/>
      <c r="APO97" s="24"/>
      <c r="APP97" s="24"/>
      <c r="APQ97" s="24"/>
      <c r="APR97" s="24"/>
      <c r="APS97" s="24"/>
      <c r="APT97" s="24"/>
      <c r="APU97" s="24"/>
      <c r="APV97" s="24"/>
      <c r="APW97" s="24"/>
      <c r="APX97" s="24"/>
      <c r="APY97" s="24"/>
      <c r="APZ97" s="24"/>
      <c r="AQA97" s="24"/>
      <c r="AQB97" s="24"/>
      <c r="AQC97" s="24"/>
      <c r="AQD97" s="24"/>
      <c r="AQE97" s="24"/>
      <c r="AQF97" s="24"/>
      <c r="AQG97" s="24"/>
      <c r="AQH97" s="24"/>
      <c r="AQI97" s="24"/>
      <c r="AQJ97" s="24"/>
      <c r="AQK97" s="24"/>
      <c r="AQL97" s="24"/>
      <c r="AQM97" s="24"/>
      <c r="AQN97" s="24"/>
      <c r="AQO97" s="24"/>
      <c r="AQP97" s="24"/>
      <c r="AQQ97" s="24"/>
      <c r="AQR97" s="24"/>
      <c r="AQS97" s="24"/>
      <c r="AQT97" s="24"/>
      <c r="AQU97" s="24"/>
      <c r="AQV97" s="24"/>
      <c r="AQW97" s="24"/>
      <c r="AQX97" s="24"/>
      <c r="AQY97" s="24"/>
      <c r="AQZ97" s="24"/>
      <c r="ARA97" s="24"/>
      <c r="ARB97" s="24"/>
      <c r="ARC97" s="24"/>
      <c r="ARD97" s="24"/>
      <c r="ARE97" s="24"/>
      <c r="ARF97" s="24"/>
      <c r="ARG97" s="24"/>
      <c r="ARH97" s="24"/>
      <c r="ARI97" s="24"/>
      <c r="ARJ97" s="24"/>
      <c r="ARK97" s="24"/>
      <c r="ARL97" s="24"/>
      <c r="ARM97" s="24"/>
      <c r="ARN97" s="24"/>
      <c r="ARO97" s="24"/>
      <c r="ARP97" s="24"/>
      <c r="ARQ97" s="24"/>
      <c r="ARR97" s="24"/>
      <c r="ARS97" s="24"/>
      <c r="ART97" s="24"/>
      <c r="ARU97" s="24"/>
      <c r="ARV97" s="24"/>
      <c r="ARW97" s="24"/>
      <c r="ARX97" s="24"/>
      <c r="ARY97" s="24"/>
      <c r="ARZ97" s="24"/>
      <c r="ASA97" s="24"/>
      <c r="ASB97" s="24"/>
      <c r="ASC97" s="24"/>
      <c r="ASD97" s="24"/>
      <c r="ASE97" s="24"/>
      <c r="ASF97" s="24"/>
      <c r="ASG97" s="24"/>
      <c r="ASH97" s="24"/>
      <c r="ASI97" s="24"/>
      <c r="ASJ97" s="24"/>
      <c r="ASK97" s="24"/>
      <c r="ASL97" s="24"/>
      <c r="ASM97" s="24"/>
      <c r="ASN97" s="24"/>
      <c r="ASO97" s="24"/>
      <c r="ASP97" s="24"/>
      <c r="ASQ97" s="24"/>
      <c r="ASR97" s="24"/>
      <c r="ASS97" s="24"/>
      <c r="AST97" s="24"/>
      <c r="ASU97" s="24"/>
      <c r="ASV97" s="24"/>
      <c r="ASW97" s="24"/>
      <c r="ASX97" s="24"/>
      <c r="ASY97" s="24"/>
      <c r="ASZ97" s="24"/>
      <c r="ATA97" s="24"/>
      <c r="ATB97" s="24"/>
      <c r="ATC97" s="24"/>
      <c r="ATD97" s="24"/>
      <c r="ATE97" s="24"/>
      <c r="ATF97" s="24"/>
      <c r="ATG97" s="24"/>
      <c r="ATH97" s="24"/>
      <c r="ATI97" s="24"/>
      <c r="ATJ97" s="24"/>
      <c r="ATK97" s="24"/>
      <c r="ATL97" s="24"/>
      <c r="ATM97" s="24"/>
      <c r="ATN97" s="24"/>
      <c r="ATO97" s="24"/>
      <c r="ATP97" s="24"/>
      <c r="ATQ97" s="24"/>
      <c r="ATR97" s="24"/>
      <c r="ATS97" s="24"/>
      <c r="ATT97" s="24"/>
      <c r="ATU97" s="24"/>
      <c r="ATV97" s="24"/>
      <c r="ATW97" s="24"/>
      <c r="ATX97" s="24"/>
      <c r="ATY97" s="24"/>
      <c r="ATZ97" s="24"/>
      <c r="AUA97" s="24"/>
      <c r="AUB97" s="24"/>
      <c r="AUC97" s="24"/>
      <c r="AUD97" s="24"/>
      <c r="AUE97" s="24"/>
      <c r="AUF97" s="24"/>
      <c r="AUG97" s="24"/>
      <c r="AUH97" s="24"/>
      <c r="AUI97" s="24"/>
      <c r="AUJ97" s="24"/>
      <c r="AUK97" s="24"/>
      <c r="AUL97" s="24"/>
      <c r="AUM97" s="24"/>
      <c r="AUN97" s="24"/>
      <c r="AUO97" s="24"/>
      <c r="AUP97" s="24"/>
      <c r="AUQ97" s="24"/>
      <c r="AUR97" s="24"/>
      <c r="AUS97" s="24"/>
      <c r="AUT97" s="24"/>
      <c r="AUU97" s="24"/>
      <c r="AUV97" s="24"/>
      <c r="AUW97" s="24"/>
      <c r="AUX97" s="24"/>
      <c r="AUY97" s="24"/>
      <c r="AUZ97" s="24"/>
      <c r="AVA97" s="24"/>
      <c r="AVB97" s="24"/>
      <c r="AVC97" s="24"/>
      <c r="AVD97" s="24"/>
      <c r="AVE97" s="24"/>
      <c r="AVF97" s="24"/>
      <c r="AVG97" s="24"/>
      <c r="AVH97" s="24"/>
      <c r="AVI97" s="24"/>
      <c r="AVJ97" s="24"/>
      <c r="AVK97" s="24"/>
      <c r="AVL97" s="24"/>
      <c r="AVM97" s="24"/>
      <c r="AVN97" s="24"/>
      <c r="AVO97" s="24"/>
      <c r="AVP97" s="24"/>
      <c r="AVQ97" s="24"/>
      <c r="AVR97" s="24"/>
      <c r="AVS97" s="24"/>
      <c r="AVT97" s="24"/>
      <c r="AVU97" s="24"/>
      <c r="AVV97" s="24"/>
      <c r="AVW97" s="24"/>
      <c r="AVX97" s="24"/>
      <c r="AVY97" s="24"/>
      <c r="AVZ97" s="24"/>
      <c r="AWA97" s="24"/>
      <c r="AWB97" s="24"/>
      <c r="AWC97" s="24"/>
      <c r="AWD97" s="24"/>
      <c r="AWE97" s="24"/>
      <c r="AWF97" s="24"/>
      <c r="AWG97" s="24"/>
      <c r="AWH97" s="24"/>
      <c r="AWI97" s="24"/>
      <c r="AWJ97" s="24"/>
      <c r="AWK97" s="24"/>
      <c r="AWL97" s="24"/>
      <c r="AWM97" s="24"/>
      <c r="AWN97" s="24"/>
      <c r="AWO97" s="24"/>
      <c r="AWP97" s="24"/>
      <c r="AWQ97" s="24"/>
      <c r="AWR97" s="24"/>
      <c r="AWS97" s="24"/>
      <c r="AWT97" s="24"/>
      <c r="AWU97" s="24"/>
      <c r="AWV97" s="24"/>
      <c r="AWW97" s="24"/>
      <c r="AWX97" s="24"/>
      <c r="AWY97" s="24"/>
      <c r="AWZ97" s="24"/>
      <c r="AXA97" s="24"/>
      <c r="AXB97" s="24"/>
      <c r="AXC97" s="24"/>
      <c r="AXD97" s="24"/>
      <c r="AXE97" s="24"/>
      <c r="AXF97" s="24"/>
      <c r="AXG97" s="24"/>
      <c r="AXH97" s="24"/>
      <c r="AXI97" s="24"/>
      <c r="AXJ97" s="24"/>
      <c r="AXK97" s="24"/>
      <c r="AXL97" s="24"/>
      <c r="AXM97" s="24"/>
      <c r="AXN97" s="24"/>
      <c r="AXO97" s="24"/>
      <c r="AXP97" s="24"/>
      <c r="AXQ97" s="24"/>
      <c r="AXR97" s="24"/>
      <c r="AXS97" s="24"/>
      <c r="AXT97" s="24"/>
      <c r="AXU97" s="24"/>
      <c r="AXV97" s="24"/>
      <c r="AXW97" s="24"/>
      <c r="AXX97" s="24"/>
      <c r="AXY97" s="24"/>
      <c r="AXZ97" s="24"/>
      <c r="AYA97" s="24"/>
      <c r="AYB97" s="24"/>
      <c r="AYC97" s="24"/>
      <c r="AYD97" s="24"/>
      <c r="AYE97" s="24"/>
      <c r="AYF97" s="24"/>
      <c r="AYG97" s="24"/>
      <c r="AYH97" s="24"/>
      <c r="AYI97" s="24"/>
      <c r="AYJ97" s="24"/>
      <c r="AYK97" s="24"/>
      <c r="AYL97" s="24"/>
      <c r="AYM97" s="24"/>
      <c r="AYN97" s="24"/>
      <c r="AYO97" s="24"/>
      <c r="AYP97" s="24"/>
      <c r="AYQ97" s="24"/>
      <c r="AYR97" s="24"/>
      <c r="AYS97" s="24"/>
      <c r="AYT97" s="24"/>
      <c r="AYU97" s="24"/>
      <c r="AYV97" s="24"/>
      <c r="AYW97" s="24"/>
      <c r="AYX97" s="24"/>
      <c r="AYY97" s="24"/>
      <c r="AYZ97" s="24"/>
      <c r="AZA97" s="24"/>
      <c r="AZB97" s="24"/>
      <c r="AZC97" s="24"/>
      <c r="AZD97" s="24"/>
      <c r="AZE97" s="24"/>
      <c r="AZF97" s="24"/>
      <c r="AZG97" s="24"/>
      <c r="AZH97" s="24"/>
      <c r="AZI97" s="24"/>
      <c r="AZJ97" s="24"/>
      <c r="AZK97" s="24"/>
      <c r="AZL97" s="24"/>
      <c r="AZM97" s="24"/>
      <c r="AZN97" s="24"/>
      <c r="AZO97" s="24"/>
      <c r="AZP97" s="24"/>
      <c r="AZQ97" s="24"/>
      <c r="AZR97" s="24"/>
      <c r="AZS97" s="24"/>
      <c r="AZT97" s="24"/>
      <c r="AZU97" s="24"/>
      <c r="AZV97" s="24"/>
      <c r="AZW97" s="24"/>
      <c r="AZX97" s="24"/>
      <c r="AZY97" s="24"/>
      <c r="AZZ97" s="24"/>
      <c r="BAA97" s="24"/>
      <c r="BAB97" s="24"/>
      <c r="BAC97" s="24"/>
      <c r="BAD97" s="24"/>
      <c r="BAE97" s="24"/>
      <c r="BAF97" s="24"/>
      <c r="BAG97" s="24"/>
      <c r="BAH97" s="24"/>
      <c r="BAI97" s="24"/>
      <c r="BAJ97" s="24"/>
      <c r="BAK97" s="24"/>
      <c r="BAL97" s="24"/>
      <c r="BAM97" s="24"/>
      <c r="BAN97" s="24"/>
      <c r="BAO97" s="24"/>
      <c r="BAP97" s="24"/>
      <c r="BAQ97" s="24"/>
      <c r="BAR97" s="24"/>
      <c r="BAS97" s="24"/>
      <c r="BAT97" s="24"/>
      <c r="BAU97" s="24"/>
      <c r="BAV97" s="24"/>
      <c r="BAW97" s="24"/>
      <c r="BAX97" s="24"/>
      <c r="BAY97" s="24"/>
      <c r="BAZ97" s="24"/>
      <c r="BBA97" s="24"/>
      <c r="BBB97" s="24"/>
      <c r="BBC97" s="24"/>
      <c r="BBD97" s="24"/>
      <c r="BBE97" s="24"/>
      <c r="BBF97" s="24"/>
      <c r="BBG97" s="24"/>
      <c r="BBH97" s="24"/>
      <c r="BBI97" s="24"/>
      <c r="BBJ97" s="24"/>
      <c r="BBK97" s="24"/>
      <c r="BBL97" s="24"/>
      <c r="BBM97" s="24"/>
      <c r="BBN97" s="24"/>
      <c r="BBO97" s="24"/>
      <c r="BBP97" s="24"/>
      <c r="BBQ97" s="24"/>
      <c r="BBR97" s="24"/>
      <c r="BBS97" s="24"/>
      <c r="BBT97" s="24"/>
      <c r="BBU97" s="24"/>
      <c r="BBV97" s="24"/>
      <c r="BBW97" s="24"/>
      <c r="BBX97" s="24"/>
      <c r="BBY97" s="24"/>
      <c r="BBZ97" s="24"/>
      <c r="BCA97" s="24"/>
      <c r="BCB97" s="24"/>
      <c r="BCC97" s="24"/>
      <c r="BCD97" s="24"/>
      <c r="BCE97" s="24"/>
      <c r="BCF97" s="24"/>
      <c r="BCG97" s="24"/>
      <c r="BCH97" s="24"/>
      <c r="BCI97" s="24"/>
      <c r="BCJ97" s="24"/>
      <c r="BCK97" s="24"/>
      <c r="BCL97" s="24"/>
      <c r="BCM97" s="24"/>
      <c r="BCN97" s="24"/>
      <c r="BCO97" s="24"/>
      <c r="BCP97" s="24"/>
      <c r="BCQ97" s="24"/>
      <c r="BCR97" s="24"/>
      <c r="BCS97" s="24"/>
      <c r="BCT97" s="24"/>
      <c r="BCU97" s="24"/>
      <c r="BCV97" s="24"/>
      <c r="BCW97" s="24"/>
      <c r="BCX97" s="24"/>
      <c r="BCY97" s="24"/>
      <c r="BCZ97" s="24"/>
      <c r="BDA97" s="24"/>
      <c r="BDB97" s="24"/>
      <c r="BDC97" s="24"/>
      <c r="BDD97" s="24"/>
      <c r="BDE97" s="24"/>
      <c r="BDF97" s="24"/>
      <c r="BDG97" s="24"/>
      <c r="BDH97" s="24"/>
      <c r="BDI97" s="24"/>
      <c r="BDJ97" s="24"/>
      <c r="BDK97" s="24"/>
      <c r="BDL97" s="24"/>
      <c r="BDM97" s="24"/>
      <c r="BDN97" s="24"/>
      <c r="BDO97" s="24"/>
      <c r="BDP97" s="24"/>
      <c r="BDQ97" s="24"/>
      <c r="BDR97" s="24"/>
      <c r="BDS97" s="24"/>
      <c r="BDT97" s="24"/>
      <c r="BDU97" s="24"/>
      <c r="BDV97" s="24"/>
      <c r="BDW97" s="24"/>
      <c r="BDX97" s="24"/>
      <c r="BDY97" s="24"/>
      <c r="BDZ97" s="24"/>
      <c r="BEA97" s="24"/>
      <c r="BEB97" s="24"/>
      <c r="BEC97" s="24"/>
      <c r="BED97" s="24"/>
      <c r="BEE97" s="24"/>
      <c r="BEF97" s="24"/>
      <c r="BEG97" s="24"/>
      <c r="BEH97" s="24"/>
      <c r="BEI97" s="24"/>
      <c r="BEJ97" s="24"/>
      <c r="BEK97" s="24"/>
      <c r="BEL97" s="24"/>
      <c r="BEM97" s="24"/>
      <c r="BEN97" s="24"/>
      <c r="BEO97" s="24"/>
      <c r="BEP97" s="24"/>
      <c r="BEQ97" s="24"/>
      <c r="BER97" s="24"/>
      <c r="BES97" s="24"/>
      <c r="BET97" s="24"/>
      <c r="BEU97" s="24"/>
      <c r="BEV97" s="24"/>
      <c r="BEW97" s="24"/>
      <c r="BEX97" s="24"/>
      <c r="BEY97" s="24"/>
      <c r="BEZ97" s="24"/>
      <c r="BFA97" s="24"/>
      <c r="BFB97" s="24"/>
      <c r="BFC97" s="24"/>
      <c r="BFD97" s="24"/>
      <c r="BFE97" s="24"/>
      <c r="BFF97" s="24"/>
      <c r="BFG97" s="24"/>
      <c r="BFH97" s="24"/>
      <c r="BFI97" s="24"/>
      <c r="BFJ97" s="24"/>
      <c r="BFK97" s="24"/>
      <c r="BFL97" s="24"/>
      <c r="BFM97" s="24"/>
      <c r="BFN97" s="24"/>
      <c r="BFO97" s="24"/>
      <c r="BFP97" s="24"/>
      <c r="BFQ97" s="24"/>
      <c r="BFR97" s="24"/>
      <c r="BFS97" s="24"/>
      <c r="BFT97" s="24"/>
      <c r="BFU97" s="24"/>
      <c r="BFV97" s="24"/>
      <c r="BFW97" s="24"/>
      <c r="BFX97" s="24"/>
      <c r="BFY97" s="24"/>
      <c r="BFZ97" s="24"/>
      <c r="BGA97" s="24"/>
      <c r="BGB97" s="24"/>
      <c r="BGC97" s="24"/>
      <c r="BGD97" s="24"/>
      <c r="BGE97" s="24"/>
      <c r="BGF97" s="24"/>
      <c r="BGG97" s="24"/>
      <c r="BGH97" s="24"/>
      <c r="BGI97" s="24"/>
      <c r="BGJ97" s="24"/>
      <c r="BGK97" s="24"/>
      <c r="BGL97" s="24"/>
      <c r="BGM97" s="24"/>
      <c r="BGN97" s="24"/>
      <c r="BGO97" s="24"/>
      <c r="BGP97" s="24"/>
      <c r="BGQ97" s="24"/>
      <c r="BGR97" s="24"/>
      <c r="BGS97" s="24"/>
      <c r="BGT97" s="24"/>
      <c r="BGU97" s="24"/>
      <c r="BGV97" s="24"/>
      <c r="BGW97" s="24"/>
      <c r="BGX97" s="24"/>
      <c r="BGY97" s="24"/>
      <c r="BGZ97" s="24"/>
      <c r="BHA97" s="24"/>
      <c r="BHB97" s="24"/>
      <c r="BHC97" s="24"/>
      <c r="BHD97" s="24"/>
      <c r="BHE97" s="24"/>
      <c r="BHF97" s="24"/>
      <c r="BHG97" s="24"/>
      <c r="BHH97" s="24"/>
      <c r="BHI97" s="24"/>
      <c r="BHJ97" s="24"/>
      <c r="BHK97" s="24"/>
      <c r="BHL97" s="24"/>
      <c r="BHM97" s="24"/>
      <c r="BHN97" s="24"/>
      <c r="BHO97" s="24"/>
      <c r="BHP97" s="24"/>
      <c r="BHQ97" s="24"/>
      <c r="BHR97" s="24"/>
      <c r="BHS97" s="24"/>
      <c r="BHT97" s="24"/>
      <c r="BHU97" s="24"/>
      <c r="BHV97" s="24"/>
      <c r="BHW97" s="24"/>
      <c r="BHX97" s="24"/>
      <c r="BHY97" s="24"/>
      <c r="BHZ97" s="24"/>
      <c r="BIA97" s="24"/>
      <c r="BIB97" s="24"/>
      <c r="BIC97" s="24"/>
      <c r="BID97" s="24"/>
      <c r="BIE97" s="24"/>
      <c r="BIF97" s="24"/>
      <c r="BIG97" s="24"/>
      <c r="BIH97" s="24"/>
      <c r="BII97" s="24"/>
      <c r="BIJ97" s="24"/>
      <c r="BIK97" s="24"/>
      <c r="BIL97" s="24"/>
      <c r="BIM97" s="24"/>
      <c r="BIN97" s="24"/>
      <c r="BIO97" s="24"/>
      <c r="BIP97" s="24"/>
      <c r="BIQ97" s="24"/>
      <c r="BIR97" s="24"/>
      <c r="BIS97" s="24"/>
      <c r="BIT97" s="24"/>
      <c r="BIU97" s="24"/>
      <c r="BIV97" s="24"/>
      <c r="BIW97" s="24"/>
      <c r="BIX97" s="24"/>
      <c r="BIY97" s="24"/>
      <c r="BIZ97" s="24"/>
      <c r="BJA97" s="24"/>
      <c r="BJB97" s="24"/>
      <c r="BJC97" s="24"/>
      <c r="BJD97" s="24"/>
      <c r="BJE97" s="24"/>
      <c r="BJF97" s="24"/>
      <c r="BJG97" s="24"/>
      <c r="BJH97" s="24"/>
      <c r="BJI97" s="24"/>
      <c r="BJJ97" s="24"/>
      <c r="BJK97" s="24"/>
      <c r="BJL97" s="24"/>
      <c r="BJM97" s="24"/>
      <c r="BJN97" s="24"/>
      <c r="BJO97" s="24"/>
      <c r="BJP97" s="24"/>
      <c r="BJQ97" s="24"/>
      <c r="BJR97" s="24"/>
      <c r="BJS97" s="24"/>
      <c r="BJT97" s="24"/>
      <c r="BJU97" s="24"/>
      <c r="BJV97" s="24"/>
      <c r="BJW97" s="24"/>
      <c r="BJX97" s="24"/>
      <c r="BJY97" s="24"/>
      <c r="BJZ97" s="24"/>
      <c r="BKA97" s="24"/>
      <c r="BKB97" s="24"/>
      <c r="BKC97" s="24"/>
      <c r="BKD97" s="24"/>
      <c r="BKE97" s="24"/>
      <c r="BKF97" s="24"/>
      <c r="BKG97" s="24"/>
      <c r="BKH97" s="24"/>
      <c r="BKI97" s="24"/>
      <c r="BKJ97" s="24"/>
      <c r="BKK97" s="24"/>
      <c r="BKL97" s="24"/>
      <c r="BKM97" s="24"/>
      <c r="BKN97" s="24"/>
      <c r="BKO97" s="24"/>
      <c r="BKP97" s="24"/>
      <c r="BKQ97" s="24"/>
      <c r="BKR97" s="24"/>
      <c r="BKS97" s="24"/>
      <c r="BKT97" s="24"/>
      <c r="BKU97" s="24"/>
      <c r="BKV97" s="24"/>
      <c r="BKW97" s="24"/>
      <c r="BKX97" s="24"/>
      <c r="BKY97" s="24"/>
      <c r="BKZ97" s="24"/>
      <c r="BLA97" s="24"/>
      <c r="BLB97" s="24"/>
      <c r="BLC97" s="24"/>
      <c r="BLD97" s="24"/>
      <c r="BLE97" s="24"/>
      <c r="BLF97" s="24"/>
      <c r="BLG97" s="24"/>
      <c r="BLH97" s="24"/>
      <c r="BLI97" s="24"/>
      <c r="BLJ97" s="24"/>
      <c r="BLK97" s="24"/>
      <c r="BLL97" s="24"/>
      <c r="BLM97" s="24"/>
      <c r="BLN97" s="24"/>
      <c r="BLO97" s="24"/>
      <c r="BLP97" s="24"/>
      <c r="BLQ97" s="24"/>
      <c r="BLR97" s="24"/>
      <c r="BLS97" s="24"/>
      <c r="BLT97" s="24"/>
      <c r="BLU97" s="24"/>
      <c r="BLV97" s="24"/>
      <c r="BLW97" s="24"/>
      <c r="BLX97" s="24"/>
      <c r="BLY97" s="24"/>
      <c r="BLZ97" s="24"/>
      <c r="BMA97" s="24"/>
      <c r="BMB97" s="24"/>
      <c r="BMC97" s="24"/>
      <c r="BMD97" s="24"/>
      <c r="BME97" s="24"/>
      <c r="BMF97" s="24"/>
      <c r="BMG97" s="24"/>
      <c r="BMH97" s="24"/>
      <c r="BMI97" s="24"/>
      <c r="BMJ97" s="24"/>
      <c r="BMK97" s="24"/>
      <c r="BML97" s="24"/>
      <c r="BMM97" s="24"/>
      <c r="BMN97" s="24"/>
      <c r="BMO97" s="24"/>
      <c r="BMP97" s="24"/>
      <c r="BMQ97" s="24"/>
      <c r="BMR97" s="24"/>
      <c r="BMS97" s="24"/>
      <c r="BMT97" s="24"/>
      <c r="BMU97" s="24"/>
      <c r="BMV97" s="24"/>
      <c r="BMW97" s="24"/>
      <c r="BMX97" s="24"/>
      <c r="BMY97" s="24"/>
      <c r="BMZ97" s="24"/>
      <c r="BNA97" s="24"/>
      <c r="BNB97" s="24"/>
      <c r="BNC97" s="24"/>
      <c r="BND97" s="24"/>
      <c r="BNE97" s="24"/>
      <c r="BNF97" s="24"/>
      <c r="BNG97" s="24"/>
      <c r="BNH97" s="24"/>
      <c r="BNI97" s="24"/>
      <c r="BNJ97" s="24"/>
      <c r="BNK97" s="24"/>
      <c r="BNL97" s="24"/>
      <c r="BNM97" s="24"/>
      <c r="BNN97" s="24"/>
      <c r="BNO97" s="24"/>
      <c r="BNP97" s="24"/>
      <c r="BNQ97" s="24"/>
      <c r="BNR97" s="24"/>
      <c r="BNS97" s="24"/>
      <c r="BNT97" s="24"/>
      <c r="BNU97" s="24"/>
      <c r="BNV97" s="24"/>
      <c r="BNW97" s="24"/>
      <c r="BNX97" s="24"/>
      <c r="BNY97" s="24"/>
      <c r="BNZ97" s="24"/>
      <c r="BOA97" s="24"/>
      <c r="BOB97" s="24"/>
      <c r="BOC97" s="24"/>
      <c r="BOD97" s="24"/>
      <c r="BOE97" s="24"/>
      <c r="BOF97" s="24"/>
      <c r="BOG97" s="24"/>
      <c r="BOH97" s="24"/>
      <c r="BOI97" s="24"/>
      <c r="BOJ97" s="24"/>
      <c r="BOK97" s="24"/>
      <c r="BOL97" s="24"/>
      <c r="BOM97" s="24"/>
      <c r="BON97" s="24"/>
      <c r="BOO97" s="24"/>
      <c r="BOP97" s="24"/>
      <c r="BOQ97" s="24"/>
      <c r="BOR97" s="24"/>
      <c r="BOS97" s="24"/>
      <c r="BOT97" s="24"/>
      <c r="BOU97" s="24"/>
      <c r="BOV97" s="24"/>
      <c r="BOW97" s="24"/>
      <c r="BOX97" s="24"/>
      <c r="BOY97" s="24"/>
      <c r="BOZ97" s="24"/>
      <c r="BPA97" s="24"/>
      <c r="BPB97" s="24"/>
      <c r="BPC97" s="24"/>
      <c r="BPD97" s="24"/>
      <c r="BPE97" s="24"/>
      <c r="BPF97" s="24"/>
      <c r="BPG97" s="24"/>
      <c r="BPH97" s="24"/>
      <c r="BPI97" s="24"/>
      <c r="BPJ97" s="24"/>
      <c r="BPK97" s="24"/>
      <c r="BPL97" s="24"/>
      <c r="BPM97" s="24"/>
      <c r="BPN97" s="24"/>
      <c r="BPO97" s="24"/>
      <c r="BPP97" s="24"/>
      <c r="BPQ97" s="24"/>
      <c r="BPR97" s="24"/>
      <c r="BPS97" s="24"/>
      <c r="BPT97" s="24"/>
      <c r="BPU97" s="24"/>
      <c r="BPV97" s="24"/>
      <c r="BPW97" s="24"/>
      <c r="BPX97" s="24"/>
      <c r="BPY97" s="24"/>
      <c r="BPZ97" s="24"/>
      <c r="BQA97" s="24"/>
      <c r="BQB97" s="24"/>
      <c r="BQC97" s="24"/>
      <c r="BQD97" s="24"/>
      <c r="BQE97" s="24"/>
      <c r="BQF97" s="24"/>
      <c r="BQG97" s="24"/>
      <c r="BQH97" s="24"/>
      <c r="BQI97" s="24"/>
      <c r="BQJ97" s="24"/>
      <c r="BQK97" s="24"/>
      <c r="BQL97" s="24"/>
      <c r="BQM97" s="24"/>
      <c r="BQN97" s="24"/>
      <c r="BQO97" s="24"/>
      <c r="BQP97" s="24"/>
      <c r="BQQ97" s="24"/>
      <c r="BQR97" s="24"/>
      <c r="BQS97" s="24"/>
      <c r="BQT97" s="24"/>
      <c r="BQU97" s="24"/>
      <c r="BQV97" s="24"/>
      <c r="BQW97" s="24"/>
      <c r="BQX97" s="24"/>
      <c r="BQY97" s="24"/>
      <c r="BQZ97" s="24"/>
      <c r="BRA97" s="24"/>
      <c r="BRB97" s="24"/>
      <c r="BRC97" s="24"/>
      <c r="BRD97" s="24"/>
      <c r="BRE97" s="24"/>
      <c r="BRF97" s="24"/>
      <c r="BRG97" s="24"/>
      <c r="BRH97" s="24"/>
      <c r="BRI97" s="24"/>
      <c r="BRJ97" s="24"/>
      <c r="BRK97" s="24"/>
      <c r="BRL97" s="24"/>
      <c r="BRM97" s="24"/>
      <c r="BRN97" s="24"/>
      <c r="BRO97" s="24"/>
      <c r="BRP97" s="24"/>
      <c r="BRQ97" s="24"/>
      <c r="BRR97" s="24"/>
      <c r="BRS97" s="24"/>
      <c r="BRT97" s="24"/>
      <c r="BRU97" s="24"/>
      <c r="BRV97" s="24"/>
      <c r="BRW97" s="24"/>
      <c r="BRX97" s="24"/>
      <c r="BRY97" s="24"/>
      <c r="BRZ97" s="24"/>
      <c r="BSA97" s="24"/>
      <c r="BSB97" s="24"/>
      <c r="BSC97" s="24"/>
      <c r="BSD97" s="24"/>
      <c r="BSE97" s="24"/>
      <c r="BSF97" s="24"/>
      <c r="BSG97" s="24"/>
      <c r="BSH97" s="24"/>
      <c r="BSI97" s="24"/>
      <c r="BSJ97" s="24"/>
      <c r="BSK97" s="24"/>
      <c r="BSL97" s="24"/>
      <c r="BSM97" s="24"/>
      <c r="BSN97" s="24"/>
      <c r="BSO97" s="24"/>
      <c r="BSP97" s="24"/>
      <c r="BSQ97" s="24"/>
      <c r="BSR97" s="24"/>
      <c r="BSS97" s="24"/>
      <c r="BST97" s="24"/>
      <c r="BSU97" s="24"/>
      <c r="BSV97" s="24"/>
      <c r="BSW97" s="24"/>
      <c r="BSX97" s="24"/>
      <c r="BSY97" s="24"/>
      <c r="BSZ97" s="24"/>
      <c r="BTA97" s="24"/>
      <c r="BTB97" s="24"/>
      <c r="BTC97" s="24"/>
      <c r="BTD97" s="24"/>
      <c r="BTE97" s="24"/>
      <c r="BTF97" s="24"/>
      <c r="BTG97" s="24"/>
      <c r="BTH97" s="24"/>
      <c r="BTI97" s="24"/>
      <c r="BTJ97" s="24"/>
      <c r="BTK97" s="24"/>
      <c r="BTL97" s="24"/>
      <c r="BTM97" s="24"/>
      <c r="BTN97" s="24"/>
      <c r="BTO97" s="24"/>
      <c r="BTP97" s="24"/>
      <c r="BTQ97" s="24"/>
      <c r="BTR97" s="24"/>
      <c r="BTS97" s="24"/>
      <c r="BTT97" s="24"/>
      <c r="BTU97" s="24"/>
      <c r="BTV97" s="24"/>
      <c r="BTW97" s="24"/>
      <c r="BTX97" s="24"/>
      <c r="BTY97" s="24"/>
      <c r="BTZ97" s="24"/>
      <c r="BUA97" s="24"/>
      <c r="BUB97" s="24"/>
      <c r="BUC97" s="24"/>
      <c r="BUD97" s="24"/>
      <c r="BUE97" s="24"/>
      <c r="BUF97" s="24"/>
      <c r="BUG97" s="24"/>
      <c r="BUH97" s="24"/>
      <c r="BUI97" s="24"/>
      <c r="BUJ97" s="24"/>
      <c r="BUK97" s="24"/>
      <c r="BUL97" s="24"/>
      <c r="BUM97" s="24"/>
      <c r="BUN97" s="24"/>
      <c r="BUO97" s="24"/>
      <c r="BUP97" s="24"/>
      <c r="BUQ97" s="24"/>
      <c r="BUR97" s="24"/>
      <c r="BUS97" s="24"/>
      <c r="BUT97" s="24"/>
      <c r="BUU97" s="24"/>
      <c r="BUV97" s="24"/>
      <c r="BUW97" s="24"/>
      <c r="BUX97" s="24"/>
      <c r="BUY97" s="24"/>
      <c r="BUZ97" s="24"/>
      <c r="BVA97" s="24"/>
      <c r="BVB97" s="24"/>
      <c r="BVC97" s="24"/>
      <c r="BVD97" s="24"/>
      <c r="BVE97" s="24"/>
      <c r="BVF97" s="24"/>
      <c r="BVG97" s="24"/>
      <c r="BVH97" s="24"/>
      <c r="BVI97" s="24"/>
      <c r="BVJ97" s="24"/>
      <c r="BVK97" s="24"/>
      <c r="BVL97" s="24"/>
      <c r="BVM97" s="24"/>
      <c r="BVN97" s="24"/>
      <c r="BVO97" s="24"/>
      <c r="BVP97" s="24"/>
      <c r="BVQ97" s="24"/>
      <c r="BVR97" s="24"/>
      <c r="BVS97" s="24"/>
      <c r="BVT97" s="24"/>
      <c r="BVU97" s="24"/>
      <c r="BVV97" s="24"/>
      <c r="BVW97" s="24"/>
      <c r="BVX97" s="24"/>
      <c r="BVY97" s="24"/>
      <c r="BVZ97" s="24"/>
      <c r="BWA97" s="24"/>
      <c r="BWB97" s="24"/>
      <c r="BWC97" s="24"/>
      <c r="BWD97" s="24"/>
      <c r="BWE97" s="24"/>
      <c r="BWF97" s="24"/>
      <c r="BWG97" s="24"/>
      <c r="BWH97" s="24"/>
      <c r="BWI97" s="24"/>
      <c r="BWJ97" s="24"/>
      <c r="BWK97" s="24"/>
      <c r="BWL97" s="24"/>
      <c r="BWM97" s="24"/>
      <c r="BWN97" s="24"/>
      <c r="BWO97" s="24"/>
      <c r="BWP97" s="24"/>
      <c r="BWQ97" s="24"/>
      <c r="BWR97" s="24"/>
      <c r="BWS97" s="24"/>
      <c r="BWT97" s="24"/>
      <c r="BWU97" s="24"/>
      <c r="BWV97" s="24"/>
      <c r="BWW97" s="24"/>
      <c r="BWX97" s="24"/>
      <c r="BWY97" s="24"/>
      <c r="BWZ97" s="24"/>
      <c r="BXA97" s="24"/>
      <c r="BXB97" s="24"/>
      <c r="BXC97" s="24"/>
      <c r="BXD97" s="24"/>
      <c r="BXE97" s="24"/>
      <c r="BXF97" s="24"/>
      <c r="BXG97" s="24"/>
      <c r="BXH97" s="24"/>
      <c r="BXI97" s="24"/>
      <c r="BXJ97" s="24"/>
      <c r="BXK97" s="24"/>
      <c r="BXL97" s="24"/>
      <c r="BXM97" s="24"/>
      <c r="BXN97" s="24"/>
      <c r="BXO97" s="24"/>
      <c r="BXP97" s="24"/>
      <c r="BXQ97" s="24"/>
      <c r="BXR97" s="24"/>
      <c r="BXS97" s="24"/>
      <c r="BXT97" s="24"/>
      <c r="BXU97" s="24"/>
      <c r="BXV97" s="24"/>
      <c r="BXW97" s="24"/>
      <c r="BXX97" s="24"/>
      <c r="BXY97" s="24"/>
      <c r="BXZ97" s="24"/>
      <c r="BYA97" s="24"/>
      <c r="BYB97" s="24"/>
      <c r="BYC97" s="24"/>
      <c r="BYD97" s="24"/>
      <c r="BYE97" s="24"/>
      <c r="BYF97" s="24"/>
      <c r="BYG97" s="24"/>
      <c r="BYH97" s="24"/>
      <c r="BYI97" s="24"/>
      <c r="BYJ97" s="24"/>
      <c r="BYK97" s="24"/>
      <c r="BYL97" s="24"/>
      <c r="BYM97" s="24"/>
      <c r="BYN97" s="24"/>
      <c r="BYO97" s="24"/>
      <c r="BYP97" s="24"/>
      <c r="BYQ97" s="24"/>
      <c r="BYR97" s="24"/>
      <c r="BYS97" s="24"/>
      <c r="BYT97" s="24"/>
      <c r="BYU97" s="24"/>
      <c r="BYV97" s="24"/>
      <c r="BYW97" s="24"/>
      <c r="BYX97" s="24"/>
      <c r="BYY97" s="24"/>
      <c r="BYZ97" s="24"/>
      <c r="BZA97" s="24"/>
      <c r="BZB97" s="24"/>
      <c r="BZC97" s="24"/>
      <c r="BZD97" s="24"/>
      <c r="BZE97" s="24"/>
      <c r="BZF97" s="24"/>
      <c r="BZG97" s="24"/>
      <c r="BZH97" s="24"/>
      <c r="BZI97" s="24"/>
      <c r="BZJ97" s="24"/>
      <c r="BZK97" s="24"/>
      <c r="BZL97" s="24"/>
      <c r="BZM97" s="24"/>
      <c r="BZN97" s="24"/>
      <c r="BZO97" s="24"/>
      <c r="BZP97" s="24"/>
      <c r="BZQ97" s="24"/>
      <c r="BZR97" s="24"/>
      <c r="BZS97" s="24"/>
      <c r="BZT97" s="24"/>
      <c r="BZU97" s="24"/>
      <c r="BZV97" s="24"/>
      <c r="BZW97" s="24"/>
      <c r="BZX97" s="24"/>
      <c r="BZY97" s="24"/>
      <c r="BZZ97" s="24"/>
      <c r="CAA97" s="24"/>
      <c r="CAB97" s="24"/>
      <c r="CAC97" s="24"/>
      <c r="CAD97" s="24"/>
      <c r="CAE97" s="24"/>
      <c r="CAF97" s="24"/>
      <c r="CAG97" s="24"/>
      <c r="CAH97" s="24"/>
      <c r="CAI97" s="24"/>
      <c r="CAJ97" s="24"/>
      <c r="CAK97" s="24"/>
      <c r="CAL97" s="24"/>
      <c r="CAM97" s="24"/>
      <c r="CAN97" s="24"/>
      <c r="CAO97" s="24"/>
      <c r="CAP97" s="24"/>
      <c r="CAQ97" s="24"/>
      <c r="CAR97" s="24"/>
      <c r="CAS97" s="24"/>
      <c r="CAT97" s="24"/>
      <c r="CAU97" s="24"/>
      <c r="CAV97" s="24"/>
      <c r="CAW97" s="24"/>
      <c r="CAX97" s="24"/>
      <c r="CAY97" s="24"/>
      <c r="CAZ97" s="24"/>
      <c r="CBA97" s="24"/>
      <c r="CBB97" s="24"/>
      <c r="CBC97" s="24"/>
      <c r="CBD97" s="24"/>
      <c r="CBE97" s="24"/>
      <c r="CBF97" s="24"/>
      <c r="CBG97" s="24"/>
      <c r="CBH97" s="24"/>
      <c r="CBI97" s="24"/>
      <c r="CBJ97" s="24"/>
      <c r="CBK97" s="24"/>
      <c r="CBL97" s="24"/>
      <c r="CBM97" s="24"/>
      <c r="CBN97" s="24"/>
      <c r="CBO97" s="24"/>
      <c r="CBP97" s="24"/>
      <c r="CBQ97" s="24"/>
      <c r="CBR97" s="24"/>
      <c r="CBS97" s="24"/>
      <c r="CBT97" s="24"/>
      <c r="CBU97" s="24"/>
      <c r="CBV97" s="24"/>
      <c r="CBW97" s="24"/>
      <c r="CBX97" s="24"/>
      <c r="CBY97" s="24"/>
      <c r="CBZ97" s="24"/>
      <c r="CCA97" s="24"/>
      <c r="CCB97" s="24"/>
      <c r="CCC97" s="24"/>
      <c r="CCD97" s="24"/>
      <c r="CCE97" s="24"/>
      <c r="CCF97" s="24"/>
      <c r="CCG97" s="24"/>
      <c r="CCH97" s="24"/>
      <c r="CCI97" s="24"/>
      <c r="CCJ97" s="24"/>
      <c r="CCK97" s="24"/>
      <c r="CCL97" s="24"/>
      <c r="CCM97" s="24"/>
      <c r="CCN97" s="24"/>
      <c r="CCO97" s="24"/>
      <c r="CCP97" s="24"/>
      <c r="CCQ97" s="24"/>
      <c r="CCR97" s="24"/>
      <c r="CCS97" s="24"/>
      <c r="CCT97" s="24"/>
      <c r="CCU97" s="24"/>
      <c r="CCV97" s="24"/>
      <c r="CCW97" s="24"/>
      <c r="CCX97" s="24"/>
      <c r="CCY97" s="24"/>
      <c r="CCZ97" s="24"/>
      <c r="CDA97" s="24"/>
      <c r="CDB97" s="24"/>
      <c r="CDC97" s="24"/>
      <c r="CDD97" s="24"/>
      <c r="CDE97" s="24"/>
      <c r="CDF97" s="24"/>
      <c r="CDG97" s="24"/>
      <c r="CDH97" s="24"/>
      <c r="CDI97" s="24"/>
      <c r="CDJ97" s="24"/>
      <c r="CDK97" s="24"/>
      <c r="CDL97" s="24"/>
      <c r="CDM97" s="24"/>
      <c r="CDN97" s="24"/>
      <c r="CDO97" s="24"/>
      <c r="CDP97" s="24"/>
      <c r="CDQ97" s="24"/>
      <c r="CDR97" s="24"/>
      <c r="CDS97" s="24"/>
      <c r="CDT97" s="24"/>
      <c r="CDU97" s="24"/>
      <c r="CDV97" s="24"/>
      <c r="CDW97" s="24"/>
      <c r="CDX97" s="24"/>
      <c r="CDY97" s="24"/>
      <c r="CDZ97" s="24"/>
      <c r="CEA97" s="24"/>
      <c r="CEB97" s="24"/>
      <c r="CEC97" s="24"/>
      <c r="CED97" s="24"/>
      <c r="CEE97" s="24"/>
      <c r="CEF97" s="24"/>
      <c r="CEG97" s="24"/>
      <c r="CEH97" s="24"/>
      <c r="CEI97" s="24"/>
      <c r="CEJ97" s="24"/>
      <c r="CEK97" s="24"/>
      <c r="CEL97" s="24"/>
      <c r="CEM97" s="24"/>
      <c r="CEN97" s="24"/>
      <c r="CEO97" s="24"/>
      <c r="CEP97" s="24"/>
      <c r="CEQ97" s="24"/>
      <c r="CER97" s="24"/>
      <c r="CES97" s="24"/>
      <c r="CET97" s="24"/>
      <c r="CEU97" s="24"/>
      <c r="CEV97" s="24"/>
      <c r="CEW97" s="24"/>
      <c r="CEX97" s="24"/>
      <c r="CEY97" s="24"/>
      <c r="CEZ97" s="24"/>
      <c r="CFA97" s="24"/>
      <c r="CFB97" s="24"/>
      <c r="CFC97" s="24"/>
      <c r="CFD97" s="24"/>
      <c r="CFE97" s="24"/>
      <c r="CFF97" s="24"/>
      <c r="CFG97" s="24"/>
      <c r="CFH97" s="24"/>
      <c r="CFI97" s="24"/>
      <c r="CFJ97" s="24"/>
      <c r="CFK97" s="24"/>
      <c r="CFL97" s="24"/>
      <c r="CFM97" s="24"/>
      <c r="CFN97" s="24"/>
      <c r="CFO97" s="24"/>
      <c r="CFP97" s="24"/>
      <c r="CFQ97" s="24"/>
      <c r="CFR97" s="24"/>
      <c r="CFS97" s="24"/>
      <c r="CFT97" s="24"/>
      <c r="CFU97" s="24"/>
      <c r="CFV97" s="24"/>
      <c r="CFW97" s="24"/>
      <c r="CFX97" s="24"/>
      <c r="CFY97" s="24"/>
      <c r="CFZ97" s="24"/>
      <c r="CGA97" s="24"/>
      <c r="CGB97" s="24"/>
      <c r="CGC97" s="24"/>
      <c r="CGD97" s="24"/>
      <c r="CGE97" s="24"/>
      <c r="CGF97" s="24"/>
      <c r="CGG97" s="24"/>
      <c r="CGH97" s="24"/>
      <c r="CGI97" s="24"/>
      <c r="CGJ97" s="24"/>
      <c r="CGK97" s="24"/>
      <c r="CGL97" s="24"/>
      <c r="CGM97" s="24"/>
      <c r="CGN97" s="24"/>
      <c r="CGO97" s="24"/>
      <c r="CGP97" s="24"/>
      <c r="CGQ97" s="24"/>
      <c r="CGR97" s="24"/>
      <c r="CGS97" s="24"/>
      <c r="CGT97" s="24"/>
      <c r="CGU97" s="24"/>
      <c r="CGV97" s="24"/>
      <c r="CGW97" s="24"/>
      <c r="CGX97" s="24"/>
      <c r="CGY97" s="24"/>
      <c r="CGZ97" s="24"/>
      <c r="CHA97" s="24"/>
      <c r="CHB97" s="24"/>
      <c r="CHC97" s="24"/>
      <c r="CHD97" s="24"/>
      <c r="CHE97" s="24"/>
      <c r="CHF97" s="24"/>
      <c r="CHG97" s="24"/>
      <c r="CHH97" s="24"/>
      <c r="CHI97" s="24"/>
      <c r="CHJ97" s="24"/>
      <c r="CHK97" s="24"/>
      <c r="CHL97" s="24"/>
      <c r="CHM97" s="24"/>
      <c r="CHN97" s="24"/>
      <c r="CHO97" s="24"/>
      <c r="CHP97" s="24"/>
      <c r="CHQ97" s="24"/>
      <c r="CHR97" s="24"/>
      <c r="CHS97" s="24"/>
      <c r="CHT97" s="24"/>
      <c r="CHU97" s="24"/>
      <c r="CHV97" s="24"/>
      <c r="CHW97" s="24"/>
      <c r="CHX97" s="24"/>
      <c r="CHY97" s="24"/>
      <c r="CHZ97" s="24"/>
      <c r="CIA97" s="24"/>
      <c r="CIB97" s="24"/>
      <c r="CIC97" s="24"/>
      <c r="CID97" s="24"/>
      <c r="CIE97" s="24"/>
      <c r="CIF97" s="24"/>
      <c r="CIG97" s="24"/>
      <c r="CIH97" s="24"/>
      <c r="CII97" s="24"/>
      <c r="CIJ97" s="24"/>
      <c r="CIK97" s="24"/>
      <c r="CIL97" s="24"/>
      <c r="CIM97" s="24"/>
      <c r="CIN97" s="24"/>
      <c r="CIO97" s="24"/>
      <c r="CIP97" s="24"/>
      <c r="CIQ97" s="24"/>
      <c r="CIR97" s="24"/>
      <c r="CIS97" s="24"/>
      <c r="CIT97" s="24"/>
      <c r="CIU97" s="24"/>
      <c r="CIV97" s="24"/>
      <c r="CIW97" s="24"/>
      <c r="CIX97" s="24"/>
      <c r="CIY97" s="24"/>
      <c r="CIZ97" s="24"/>
      <c r="CJA97" s="24"/>
      <c r="CJB97" s="24"/>
      <c r="CJC97" s="24"/>
      <c r="CJD97" s="24"/>
      <c r="CJE97" s="24"/>
      <c r="CJF97" s="24"/>
      <c r="CJG97" s="24"/>
      <c r="CJH97" s="24"/>
      <c r="CJI97" s="24"/>
      <c r="CJJ97" s="24"/>
      <c r="CJK97" s="24"/>
      <c r="CJL97" s="24"/>
      <c r="CJM97" s="24"/>
      <c r="CJN97" s="24"/>
      <c r="CJO97" s="24"/>
      <c r="CJP97" s="24"/>
      <c r="CJQ97" s="24"/>
      <c r="CJR97" s="24"/>
      <c r="CJS97" s="24"/>
      <c r="CJT97" s="24"/>
      <c r="CJU97" s="24"/>
      <c r="CJV97" s="24"/>
      <c r="CJW97" s="24"/>
      <c r="CJX97" s="24"/>
      <c r="CJY97" s="24"/>
      <c r="CJZ97" s="24"/>
      <c r="CKA97" s="24"/>
      <c r="CKB97" s="24"/>
      <c r="CKC97" s="24"/>
      <c r="CKD97" s="24"/>
      <c r="CKE97" s="24"/>
      <c r="CKF97" s="24"/>
      <c r="CKG97" s="24"/>
      <c r="CKH97" s="24"/>
      <c r="CKI97" s="24"/>
      <c r="CKJ97" s="24"/>
      <c r="CKK97" s="24"/>
      <c r="CKL97" s="24"/>
      <c r="CKM97" s="24"/>
      <c r="CKN97" s="24"/>
      <c r="CKO97" s="24"/>
      <c r="CKP97" s="24"/>
      <c r="CKQ97" s="24"/>
      <c r="CKR97" s="24"/>
      <c r="CKS97" s="24"/>
      <c r="CKT97" s="24"/>
      <c r="CKU97" s="24"/>
      <c r="CKV97" s="24"/>
      <c r="CKW97" s="24"/>
      <c r="CKX97" s="24"/>
      <c r="CKY97" s="24"/>
      <c r="CKZ97" s="24"/>
      <c r="CLA97" s="24"/>
      <c r="CLB97" s="24"/>
      <c r="CLC97" s="24"/>
      <c r="CLD97" s="24"/>
      <c r="CLE97" s="24"/>
      <c r="CLF97" s="24"/>
      <c r="CLG97" s="24"/>
      <c r="CLH97" s="24"/>
      <c r="CLI97" s="24"/>
      <c r="CLJ97" s="24"/>
      <c r="CLK97" s="24"/>
      <c r="CLL97" s="24"/>
      <c r="CLM97" s="24"/>
      <c r="CLN97" s="24"/>
      <c r="CLO97" s="24"/>
      <c r="CLP97" s="24"/>
      <c r="CLQ97" s="24"/>
      <c r="CLR97" s="24"/>
      <c r="CLS97" s="24"/>
      <c r="CLT97" s="24"/>
      <c r="CLU97" s="24"/>
      <c r="CLV97" s="24"/>
      <c r="CLW97" s="24"/>
      <c r="CLX97" s="24"/>
      <c r="CLY97" s="24"/>
      <c r="CLZ97" s="24"/>
      <c r="CMA97" s="24"/>
      <c r="CMB97" s="24"/>
      <c r="CMC97" s="24"/>
      <c r="CMD97" s="24"/>
      <c r="CME97" s="24"/>
      <c r="CMF97" s="24"/>
      <c r="CMG97" s="24"/>
      <c r="CMH97" s="24"/>
      <c r="CMI97" s="24"/>
      <c r="CMJ97" s="24"/>
      <c r="CMK97" s="24"/>
      <c r="CML97" s="24"/>
      <c r="CMM97" s="24"/>
      <c r="CMN97" s="24"/>
      <c r="CMO97" s="24"/>
      <c r="CMP97" s="24"/>
      <c r="CMQ97" s="24"/>
      <c r="CMR97" s="24"/>
      <c r="CMS97" s="24"/>
      <c r="CMT97" s="24"/>
      <c r="CMU97" s="24"/>
      <c r="CMV97" s="24"/>
      <c r="CMW97" s="24"/>
      <c r="CMX97" s="24"/>
      <c r="CMY97" s="24"/>
      <c r="CMZ97" s="24"/>
      <c r="CNA97" s="24"/>
      <c r="CNB97" s="24"/>
      <c r="CNC97" s="24"/>
      <c r="CND97" s="24"/>
      <c r="CNE97" s="24"/>
      <c r="CNF97" s="24"/>
      <c r="CNG97" s="24"/>
      <c r="CNH97" s="24"/>
      <c r="CNI97" s="24"/>
      <c r="CNJ97" s="24"/>
      <c r="CNK97" s="24"/>
      <c r="CNL97" s="24"/>
      <c r="CNM97" s="24"/>
      <c r="CNN97" s="24"/>
      <c r="CNO97" s="24"/>
      <c r="CNP97" s="24"/>
      <c r="CNQ97" s="24"/>
      <c r="CNR97" s="24"/>
      <c r="CNS97" s="24"/>
      <c r="CNT97" s="24"/>
      <c r="CNU97" s="24"/>
      <c r="CNV97" s="24"/>
      <c r="CNW97" s="24"/>
      <c r="CNX97" s="24"/>
      <c r="CNY97" s="24"/>
      <c r="CNZ97" s="24"/>
      <c r="COA97" s="24"/>
      <c r="COB97" s="24"/>
      <c r="COC97" s="24"/>
      <c r="COD97" s="24"/>
      <c r="COE97" s="24"/>
      <c r="COF97" s="24"/>
      <c r="COG97" s="24"/>
      <c r="COH97" s="24"/>
      <c r="COI97" s="24"/>
      <c r="COJ97" s="24"/>
      <c r="COK97" s="24"/>
      <c r="COL97" s="24"/>
      <c r="COM97" s="24"/>
      <c r="CON97" s="24"/>
      <c r="COO97" s="24"/>
      <c r="COP97" s="24"/>
      <c r="COQ97" s="24"/>
      <c r="COR97" s="24"/>
      <c r="COS97" s="24"/>
      <c r="COT97" s="24"/>
      <c r="COU97" s="24"/>
      <c r="COV97" s="24"/>
      <c r="COW97" s="24"/>
      <c r="COX97" s="24"/>
      <c r="COY97" s="24"/>
      <c r="COZ97" s="24"/>
      <c r="CPA97" s="24"/>
      <c r="CPB97" s="24"/>
      <c r="CPC97" s="24"/>
      <c r="CPD97" s="24"/>
      <c r="CPE97" s="24"/>
      <c r="CPF97" s="24"/>
      <c r="CPG97" s="24"/>
      <c r="CPH97" s="24"/>
      <c r="CPI97" s="24"/>
      <c r="CPJ97" s="24"/>
      <c r="CPK97" s="24"/>
      <c r="CPL97" s="24"/>
      <c r="CPM97" s="24"/>
      <c r="CPN97" s="24"/>
      <c r="CPO97" s="24"/>
      <c r="CPP97" s="24"/>
      <c r="CPQ97" s="24"/>
      <c r="CPR97" s="24"/>
      <c r="CPS97" s="24"/>
      <c r="CPT97" s="24"/>
      <c r="CPU97" s="24"/>
      <c r="CPV97" s="24"/>
      <c r="CPW97" s="24"/>
      <c r="CPX97" s="24"/>
      <c r="CPY97" s="24"/>
      <c r="CPZ97" s="24"/>
      <c r="CQA97" s="24"/>
      <c r="CQB97" s="24"/>
      <c r="CQC97" s="24"/>
      <c r="CQD97" s="24"/>
      <c r="CQE97" s="24"/>
      <c r="CQF97" s="24"/>
      <c r="CQG97" s="24"/>
      <c r="CQH97" s="24"/>
      <c r="CQI97" s="24"/>
      <c r="CQJ97" s="24"/>
      <c r="CQK97" s="24"/>
      <c r="CQL97" s="24"/>
      <c r="CQM97" s="24"/>
      <c r="CQN97" s="24"/>
      <c r="CQO97" s="24"/>
      <c r="CQP97" s="24"/>
      <c r="CQQ97" s="24"/>
      <c r="CQR97" s="24"/>
      <c r="CQS97" s="24"/>
      <c r="CQT97" s="24"/>
      <c r="CQU97" s="24"/>
      <c r="CQV97" s="24"/>
      <c r="CQW97" s="24"/>
      <c r="CQX97" s="24"/>
      <c r="CQY97" s="24"/>
      <c r="CQZ97" s="24"/>
      <c r="CRA97" s="24"/>
      <c r="CRB97" s="24"/>
      <c r="CRC97" s="24"/>
      <c r="CRD97" s="24"/>
      <c r="CRE97" s="24"/>
      <c r="CRF97" s="24"/>
      <c r="CRG97" s="24"/>
      <c r="CRH97" s="24"/>
      <c r="CRI97" s="24"/>
      <c r="CRJ97" s="24"/>
      <c r="CRK97" s="24"/>
      <c r="CRL97" s="24"/>
      <c r="CRM97" s="24"/>
      <c r="CRN97" s="24"/>
      <c r="CRO97" s="24"/>
      <c r="CRP97" s="24"/>
      <c r="CRQ97" s="24"/>
      <c r="CRR97" s="24"/>
      <c r="CRS97" s="24"/>
      <c r="CRT97" s="24"/>
      <c r="CRU97" s="24"/>
      <c r="CRV97" s="24"/>
      <c r="CRW97" s="24"/>
      <c r="CRX97" s="24"/>
      <c r="CRY97" s="24"/>
      <c r="CRZ97" s="24"/>
      <c r="CSA97" s="24"/>
      <c r="CSB97" s="24"/>
      <c r="CSC97" s="24"/>
      <c r="CSD97" s="24"/>
      <c r="CSE97" s="24"/>
      <c r="CSF97" s="24"/>
      <c r="CSG97" s="24"/>
      <c r="CSH97" s="24"/>
      <c r="CSI97" s="24"/>
      <c r="CSJ97" s="24"/>
      <c r="CSK97" s="24"/>
      <c r="CSL97" s="24"/>
      <c r="CSM97" s="24"/>
      <c r="CSN97" s="24"/>
      <c r="CSO97" s="24"/>
      <c r="CSP97" s="24"/>
      <c r="CSQ97" s="24"/>
      <c r="CSR97" s="24"/>
      <c r="CSS97" s="24"/>
      <c r="CST97" s="24"/>
      <c r="CSU97" s="24"/>
      <c r="CSV97" s="24"/>
      <c r="CSW97" s="24"/>
      <c r="CSX97" s="24"/>
      <c r="CSY97" s="24"/>
      <c r="CSZ97" s="24"/>
      <c r="CTA97" s="24"/>
      <c r="CTB97" s="24"/>
      <c r="CTC97" s="24"/>
      <c r="CTD97" s="24"/>
      <c r="CTE97" s="24"/>
      <c r="CTF97" s="24"/>
      <c r="CTG97" s="24"/>
      <c r="CTH97" s="24"/>
      <c r="CTI97" s="24"/>
      <c r="CTJ97" s="24"/>
      <c r="CTK97" s="24"/>
      <c r="CTL97" s="24"/>
      <c r="CTM97" s="24"/>
      <c r="CTN97" s="24"/>
      <c r="CTO97" s="24"/>
      <c r="CTP97" s="24"/>
      <c r="CTQ97" s="24"/>
      <c r="CTR97" s="24"/>
      <c r="CTS97" s="24"/>
      <c r="CTT97" s="24"/>
      <c r="CTU97" s="24"/>
      <c r="CTV97" s="24"/>
      <c r="CTW97" s="24"/>
      <c r="CTX97" s="24"/>
      <c r="CTY97" s="24"/>
      <c r="CTZ97" s="24"/>
      <c r="CUA97" s="24"/>
      <c r="CUB97" s="24"/>
      <c r="CUC97" s="24"/>
      <c r="CUD97" s="24"/>
      <c r="CUE97" s="24"/>
      <c r="CUF97" s="24"/>
      <c r="CUG97" s="24"/>
      <c r="CUH97" s="24"/>
      <c r="CUI97" s="24"/>
      <c r="CUJ97" s="24"/>
      <c r="CUK97" s="24"/>
      <c r="CUL97" s="24"/>
      <c r="CUM97" s="24"/>
      <c r="CUN97" s="24"/>
      <c r="CUO97" s="24"/>
      <c r="CUP97" s="24"/>
      <c r="CUQ97" s="24"/>
      <c r="CUR97" s="24"/>
      <c r="CUS97" s="24"/>
      <c r="CUT97" s="24"/>
      <c r="CUU97" s="24"/>
      <c r="CUV97" s="24"/>
      <c r="CUW97" s="24"/>
      <c r="CUX97" s="24"/>
      <c r="CUY97" s="24"/>
      <c r="CUZ97" s="24"/>
      <c r="CVA97" s="24"/>
      <c r="CVB97" s="24"/>
      <c r="CVC97" s="24"/>
      <c r="CVD97" s="24"/>
      <c r="CVE97" s="24"/>
      <c r="CVF97" s="24"/>
      <c r="CVG97" s="24"/>
      <c r="CVH97" s="24"/>
      <c r="CVI97" s="24"/>
      <c r="CVJ97" s="24"/>
      <c r="CVK97" s="24"/>
      <c r="CVL97" s="24"/>
      <c r="CVM97" s="24"/>
      <c r="CVN97" s="24"/>
      <c r="CVO97" s="24"/>
      <c r="CVP97" s="24"/>
      <c r="CVQ97" s="24"/>
      <c r="CVR97" s="24"/>
      <c r="CVS97" s="24"/>
      <c r="CVT97" s="24"/>
      <c r="CVU97" s="24"/>
      <c r="CVV97" s="24"/>
      <c r="CVW97" s="24"/>
      <c r="CVX97" s="24"/>
      <c r="CVY97" s="24"/>
      <c r="CVZ97" s="24"/>
      <c r="CWA97" s="24"/>
      <c r="CWB97" s="24"/>
      <c r="CWC97" s="24"/>
      <c r="CWD97" s="24"/>
      <c r="CWE97" s="24"/>
      <c r="CWF97" s="24"/>
      <c r="CWG97" s="24"/>
      <c r="CWH97" s="24"/>
      <c r="CWI97" s="24"/>
      <c r="CWJ97" s="24"/>
      <c r="CWK97" s="24"/>
      <c r="CWL97" s="24"/>
      <c r="CWM97" s="24"/>
      <c r="CWN97" s="24"/>
      <c r="CWO97" s="24"/>
      <c r="CWP97" s="24"/>
      <c r="CWQ97" s="24"/>
      <c r="CWR97" s="24"/>
      <c r="CWS97" s="24"/>
      <c r="CWT97" s="24"/>
      <c r="CWU97" s="24"/>
      <c r="CWV97" s="24"/>
      <c r="CWW97" s="24"/>
      <c r="CWX97" s="24"/>
      <c r="CWY97" s="24"/>
      <c r="CWZ97" s="24"/>
      <c r="CXA97" s="24"/>
      <c r="CXB97" s="24"/>
      <c r="CXC97" s="24"/>
      <c r="CXD97" s="24"/>
      <c r="CXE97" s="24"/>
      <c r="CXF97" s="24"/>
      <c r="CXG97" s="24"/>
      <c r="CXH97" s="24"/>
      <c r="CXI97" s="24"/>
      <c r="CXJ97" s="24"/>
      <c r="CXK97" s="24"/>
      <c r="CXL97" s="24"/>
      <c r="CXM97" s="24"/>
      <c r="CXN97" s="24"/>
      <c r="CXO97" s="24"/>
      <c r="CXP97" s="24"/>
      <c r="CXQ97" s="24"/>
      <c r="CXR97" s="24"/>
      <c r="CXS97" s="24"/>
      <c r="CXT97" s="24"/>
      <c r="CXU97" s="24"/>
      <c r="CXV97" s="24"/>
      <c r="CXW97" s="24"/>
      <c r="CXX97" s="24"/>
      <c r="CXY97" s="24"/>
      <c r="CXZ97" s="24"/>
      <c r="CYA97" s="24"/>
      <c r="CYB97" s="24"/>
      <c r="CYC97" s="24"/>
      <c r="CYD97" s="24"/>
      <c r="CYE97" s="24"/>
      <c r="CYF97" s="24"/>
      <c r="CYG97" s="24"/>
      <c r="CYH97" s="24"/>
      <c r="CYI97" s="24"/>
      <c r="CYJ97" s="24"/>
      <c r="CYK97" s="24"/>
      <c r="CYL97" s="24"/>
      <c r="CYM97" s="24"/>
      <c r="CYN97" s="24"/>
      <c r="CYO97" s="24"/>
      <c r="CYP97" s="24"/>
      <c r="CYQ97" s="24"/>
      <c r="CYR97" s="24"/>
      <c r="CYS97" s="24"/>
      <c r="CYT97" s="24"/>
      <c r="CYU97" s="24"/>
      <c r="CYV97" s="24"/>
      <c r="CYW97" s="24"/>
      <c r="CYX97" s="24"/>
      <c r="CYY97" s="24"/>
      <c r="CYZ97" s="24"/>
      <c r="CZA97" s="24"/>
      <c r="CZB97" s="24"/>
      <c r="CZC97" s="24"/>
      <c r="CZD97" s="24"/>
      <c r="CZE97" s="24"/>
      <c r="CZF97" s="24"/>
      <c r="CZG97" s="24"/>
      <c r="CZH97" s="24"/>
      <c r="CZI97" s="24"/>
      <c r="CZJ97" s="24"/>
      <c r="CZK97" s="24"/>
      <c r="CZL97" s="24"/>
      <c r="CZM97" s="24"/>
      <c r="CZN97" s="24"/>
      <c r="CZO97" s="24"/>
      <c r="CZP97" s="24"/>
      <c r="CZQ97" s="24"/>
      <c r="CZR97" s="24"/>
      <c r="CZS97" s="24"/>
      <c r="CZT97" s="24"/>
      <c r="CZU97" s="24"/>
      <c r="CZV97" s="24"/>
      <c r="CZW97" s="24"/>
      <c r="CZX97" s="24"/>
      <c r="CZY97" s="24"/>
      <c r="CZZ97" s="24"/>
      <c r="DAA97" s="24"/>
      <c r="DAB97" s="24"/>
      <c r="DAC97" s="24"/>
      <c r="DAD97" s="24"/>
      <c r="DAE97" s="24"/>
      <c r="DAF97" s="24"/>
      <c r="DAG97" s="24"/>
      <c r="DAH97" s="24"/>
      <c r="DAI97" s="24"/>
      <c r="DAJ97" s="24"/>
      <c r="DAK97" s="24"/>
      <c r="DAL97" s="24"/>
      <c r="DAM97" s="24"/>
      <c r="DAN97" s="24"/>
      <c r="DAO97" s="24"/>
      <c r="DAP97" s="24"/>
      <c r="DAQ97" s="24"/>
      <c r="DAR97" s="24"/>
      <c r="DAS97" s="24"/>
      <c r="DAT97" s="24"/>
      <c r="DAU97" s="24"/>
      <c r="DAV97" s="24"/>
      <c r="DAW97" s="24"/>
      <c r="DAX97" s="24"/>
      <c r="DAY97" s="24"/>
      <c r="DAZ97" s="24"/>
      <c r="DBA97" s="24"/>
      <c r="DBB97" s="24"/>
      <c r="DBC97" s="24"/>
      <c r="DBD97" s="24"/>
      <c r="DBE97" s="24"/>
      <c r="DBF97" s="24"/>
      <c r="DBG97" s="24"/>
      <c r="DBH97" s="24"/>
      <c r="DBI97" s="24"/>
      <c r="DBJ97" s="24"/>
      <c r="DBK97" s="24"/>
      <c r="DBL97" s="24"/>
      <c r="DBM97" s="24"/>
      <c r="DBN97" s="24"/>
      <c r="DBO97" s="24"/>
      <c r="DBP97" s="24"/>
      <c r="DBQ97" s="24"/>
      <c r="DBR97" s="24"/>
      <c r="DBS97" s="24"/>
      <c r="DBT97" s="24"/>
      <c r="DBU97" s="24"/>
      <c r="DBV97" s="24"/>
      <c r="DBW97" s="24"/>
      <c r="DBX97" s="24"/>
      <c r="DBY97" s="24"/>
      <c r="DBZ97" s="24"/>
      <c r="DCA97" s="24"/>
      <c r="DCB97" s="24"/>
      <c r="DCC97" s="24"/>
      <c r="DCD97" s="24"/>
      <c r="DCE97" s="24"/>
      <c r="DCF97" s="24"/>
      <c r="DCG97" s="24"/>
      <c r="DCH97" s="24"/>
      <c r="DCI97" s="24"/>
      <c r="DCJ97" s="24"/>
      <c r="DCK97" s="24"/>
      <c r="DCL97" s="24"/>
      <c r="DCM97" s="24"/>
      <c r="DCN97" s="24"/>
      <c r="DCO97" s="24"/>
      <c r="DCP97" s="24"/>
      <c r="DCQ97" s="24"/>
      <c r="DCR97" s="24"/>
      <c r="DCS97" s="24"/>
      <c r="DCT97" s="24"/>
      <c r="DCU97" s="24"/>
      <c r="DCV97" s="24"/>
      <c r="DCW97" s="24"/>
      <c r="DCX97" s="24"/>
      <c r="DCY97" s="24"/>
      <c r="DCZ97" s="24"/>
      <c r="DDA97" s="24"/>
      <c r="DDB97" s="24"/>
      <c r="DDC97" s="24"/>
      <c r="DDD97" s="24"/>
      <c r="DDE97" s="24"/>
      <c r="DDF97" s="24"/>
      <c r="DDG97" s="24"/>
      <c r="DDH97" s="24"/>
      <c r="DDI97" s="24"/>
      <c r="DDJ97" s="24"/>
      <c r="DDK97" s="24"/>
      <c r="DDL97" s="24"/>
      <c r="DDM97" s="24"/>
      <c r="DDN97" s="24"/>
      <c r="DDO97" s="24"/>
      <c r="DDP97" s="24"/>
      <c r="DDQ97" s="24"/>
      <c r="DDR97" s="24"/>
      <c r="DDS97" s="24"/>
      <c r="DDT97" s="24"/>
      <c r="DDU97" s="24"/>
      <c r="DDV97" s="24"/>
      <c r="DDW97" s="24"/>
      <c r="DDX97" s="24"/>
      <c r="DDY97" s="24"/>
      <c r="DDZ97" s="24"/>
      <c r="DEA97" s="24"/>
      <c r="DEB97" s="24"/>
      <c r="DEC97" s="24"/>
      <c r="DED97" s="24"/>
      <c r="DEE97" s="24"/>
      <c r="DEF97" s="24"/>
      <c r="DEG97" s="24"/>
      <c r="DEH97" s="24"/>
      <c r="DEI97" s="24"/>
      <c r="DEJ97" s="24"/>
      <c r="DEK97" s="24"/>
      <c r="DEL97" s="24"/>
      <c r="DEM97" s="24"/>
      <c r="DEN97" s="24"/>
      <c r="DEO97" s="24"/>
      <c r="DEP97" s="24"/>
      <c r="DEQ97" s="24"/>
      <c r="DER97" s="24"/>
      <c r="DES97" s="24"/>
      <c r="DET97" s="24"/>
      <c r="DEU97" s="24"/>
      <c r="DEV97" s="24"/>
      <c r="DEW97" s="24"/>
      <c r="DEX97" s="24"/>
      <c r="DEY97" s="24"/>
      <c r="DEZ97" s="24"/>
      <c r="DFA97" s="24"/>
      <c r="DFB97" s="24"/>
      <c r="DFC97" s="24"/>
      <c r="DFD97" s="24"/>
      <c r="DFE97" s="24"/>
      <c r="DFF97" s="24"/>
      <c r="DFG97" s="24"/>
      <c r="DFH97" s="24"/>
      <c r="DFI97" s="24"/>
      <c r="DFJ97" s="24"/>
      <c r="DFK97" s="24"/>
      <c r="DFL97" s="24"/>
      <c r="DFM97" s="24"/>
      <c r="DFN97" s="24"/>
      <c r="DFO97" s="24"/>
      <c r="DFP97" s="24"/>
      <c r="DFQ97" s="24"/>
      <c r="DFR97" s="24"/>
      <c r="DFS97" s="24"/>
      <c r="DFT97" s="24"/>
      <c r="DFU97" s="24"/>
      <c r="DFV97" s="24"/>
      <c r="DFW97" s="24"/>
      <c r="DFX97" s="24"/>
      <c r="DFY97" s="24"/>
      <c r="DFZ97" s="24"/>
      <c r="DGA97" s="24"/>
      <c r="DGB97" s="24"/>
      <c r="DGC97" s="24"/>
      <c r="DGD97" s="24"/>
      <c r="DGE97" s="24"/>
      <c r="DGF97" s="24"/>
      <c r="DGG97" s="24"/>
      <c r="DGH97" s="24"/>
      <c r="DGI97" s="24"/>
      <c r="DGJ97" s="24"/>
      <c r="DGK97" s="24"/>
      <c r="DGL97" s="24"/>
      <c r="DGM97" s="24"/>
      <c r="DGN97" s="24"/>
      <c r="DGO97" s="24"/>
      <c r="DGP97" s="24"/>
      <c r="DGQ97" s="24"/>
      <c r="DGR97" s="24"/>
      <c r="DGS97" s="24"/>
      <c r="DGT97" s="24"/>
      <c r="DGU97" s="24"/>
      <c r="DGV97" s="24"/>
      <c r="DGW97" s="24"/>
      <c r="DGX97" s="24"/>
      <c r="DGY97" s="24"/>
      <c r="DGZ97" s="24"/>
      <c r="DHA97" s="24"/>
      <c r="DHB97" s="24"/>
      <c r="DHC97" s="24"/>
      <c r="DHD97" s="24"/>
      <c r="DHE97" s="24"/>
      <c r="DHF97" s="24"/>
      <c r="DHG97" s="24"/>
      <c r="DHH97" s="24"/>
      <c r="DHI97" s="24"/>
      <c r="DHJ97" s="24"/>
      <c r="DHK97" s="24"/>
      <c r="DHL97" s="24"/>
      <c r="DHM97" s="24"/>
      <c r="DHN97" s="24"/>
      <c r="DHO97" s="24"/>
      <c r="DHP97" s="24"/>
      <c r="DHQ97" s="24"/>
      <c r="DHR97" s="24"/>
      <c r="DHS97" s="24"/>
      <c r="DHT97" s="24"/>
      <c r="DHU97" s="24"/>
      <c r="DHV97" s="24"/>
      <c r="DHW97" s="24"/>
      <c r="DHX97" s="24"/>
      <c r="DHY97" s="24"/>
      <c r="DHZ97" s="24"/>
      <c r="DIA97" s="24"/>
      <c r="DIB97" s="24"/>
      <c r="DIC97" s="24"/>
      <c r="DID97" s="24"/>
      <c r="DIE97" s="24"/>
      <c r="DIF97" s="24"/>
      <c r="DIG97" s="24"/>
      <c r="DIH97" s="24"/>
      <c r="DII97" s="24"/>
      <c r="DIJ97" s="24"/>
      <c r="DIK97" s="24"/>
      <c r="DIL97" s="24"/>
      <c r="DIM97" s="24"/>
      <c r="DIN97" s="24"/>
      <c r="DIO97" s="24"/>
      <c r="DIP97" s="24"/>
      <c r="DIQ97" s="24"/>
      <c r="DIR97" s="24"/>
      <c r="DIS97" s="24"/>
      <c r="DIT97" s="24"/>
      <c r="DIU97" s="24"/>
      <c r="DIV97" s="24"/>
      <c r="DIW97" s="24"/>
      <c r="DIX97" s="24"/>
      <c r="DIY97" s="24"/>
      <c r="DIZ97" s="24"/>
      <c r="DJA97" s="24"/>
      <c r="DJB97" s="24"/>
      <c r="DJC97" s="24"/>
      <c r="DJD97" s="24"/>
      <c r="DJE97" s="24"/>
      <c r="DJF97" s="24"/>
      <c r="DJG97" s="24"/>
      <c r="DJH97" s="24"/>
      <c r="DJI97" s="24"/>
      <c r="DJJ97" s="24"/>
      <c r="DJK97" s="24"/>
      <c r="DJL97" s="24"/>
      <c r="DJM97" s="24"/>
      <c r="DJN97" s="24"/>
      <c r="DJO97" s="24"/>
      <c r="DJP97" s="24"/>
      <c r="DJQ97" s="24"/>
      <c r="DJR97" s="24"/>
      <c r="DJS97" s="24"/>
      <c r="DJT97" s="24"/>
      <c r="DJU97" s="24"/>
      <c r="DJV97" s="24"/>
      <c r="DJW97" s="24"/>
      <c r="DJX97" s="24"/>
      <c r="DJY97" s="24"/>
      <c r="DJZ97" s="24"/>
      <c r="DKA97" s="24"/>
      <c r="DKB97" s="24"/>
      <c r="DKC97" s="24"/>
      <c r="DKD97" s="24"/>
      <c r="DKE97" s="24"/>
      <c r="DKF97" s="24"/>
      <c r="DKG97" s="24"/>
      <c r="DKH97" s="24"/>
      <c r="DKI97" s="24"/>
      <c r="DKJ97" s="24"/>
      <c r="DKK97" s="24"/>
      <c r="DKL97" s="24"/>
      <c r="DKM97" s="24"/>
      <c r="DKN97" s="24"/>
      <c r="DKO97" s="24"/>
      <c r="DKP97" s="24"/>
      <c r="DKQ97" s="24"/>
      <c r="DKR97" s="24"/>
      <c r="DKS97" s="24"/>
      <c r="DKT97" s="24"/>
      <c r="DKU97" s="24"/>
      <c r="DKV97" s="24"/>
      <c r="DKW97" s="24"/>
      <c r="DKX97" s="24"/>
      <c r="DKY97" s="24"/>
      <c r="DKZ97" s="24"/>
      <c r="DLA97" s="24"/>
      <c r="DLB97" s="24"/>
      <c r="DLC97" s="24"/>
      <c r="DLD97" s="24"/>
      <c r="DLE97" s="24"/>
      <c r="DLF97" s="24"/>
      <c r="DLG97" s="24"/>
      <c r="DLH97" s="24"/>
      <c r="DLI97" s="24"/>
      <c r="DLJ97" s="24"/>
      <c r="DLK97" s="24"/>
      <c r="DLL97" s="24"/>
      <c r="DLM97" s="24"/>
      <c r="DLN97" s="24"/>
      <c r="DLO97" s="24"/>
      <c r="DLP97" s="24"/>
      <c r="DLQ97" s="24"/>
      <c r="DLR97" s="24"/>
      <c r="DLS97" s="24"/>
      <c r="DLT97" s="24"/>
      <c r="DLU97" s="24"/>
      <c r="DLV97" s="24"/>
      <c r="DLW97" s="24"/>
      <c r="DLX97" s="24"/>
      <c r="DLY97" s="24"/>
      <c r="DLZ97" s="24"/>
      <c r="DMA97" s="24"/>
      <c r="DMB97" s="24"/>
      <c r="DMC97" s="24"/>
      <c r="DMD97" s="24"/>
      <c r="DME97" s="24"/>
      <c r="DMF97" s="24"/>
      <c r="DMG97" s="24"/>
      <c r="DMH97" s="24"/>
      <c r="DMI97" s="24"/>
      <c r="DMJ97" s="24"/>
      <c r="DMK97" s="24"/>
      <c r="DML97" s="24"/>
      <c r="DMM97" s="24"/>
      <c r="DMN97" s="24"/>
      <c r="DMO97" s="24"/>
      <c r="DMP97" s="24"/>
      <c r="DMQ97" s="24"/>
      <c r="DMR97" s="24"/>
      <c r="DMS97" s="24"/>
      <c r="DMT97" s="24"/>
      <c r="DMU97" s="24"/>
      <c r="DMV97" s="24"/>
      <c r="DMW97" s="24"/>
      <c r="DMX97" s="24"/>
      <c r="DMY97" s="24"/>
      <c r="DMZ97" s="24"/>
      <c r="DNA97" s="24"/>
      <c r="DNB97" s="24"/>
      <c r="DNC97" s="24"/>
      <c r="DND97" s="24"/>
      <c r="DNE97" s="24"/>
      <c r="DNF97" s="24"/>
      <c r="DNG97" s="24"/>
      <c r="DNH97" s="24"/>
      <c r="DNI97" s="24"/>
      <c r="DNJ97" s="24"/>
      <c r="DNK97" s="24"/>
      <c r="DNL97" s="24"/>
      <c r="DNM97" s="24"/>
      <c r="DNN97" s="24"/>
      <c r="DNO97" s="24"/>
      <c r="DNP97" s="24"/>
      <c r="DNQ97" s="24"/>
      <c r="DNR97" s="24"/>
      <c r="DNS97" s="24"/>
      <c r="DNT97" s="24"/>
      <c r="DNU97" s="24"/>
      <c r="DNV97" s="24"/>
      <c r="DNW97" s="24"/>
      <c r="DNX97" s="24"/>
      <c r="DNY97" s="24"/>
      <c r="DNZ97" s="24"/>
      <c r="DOA97" s="24"/>
      <c r="DOB97" s="24"/>
      <c r="DOC97" s="24"/>
      <c r="DOD97" s="24"/>
      <c r="DOE97" s="24"/>
      <c r="DOF97" s="24"/>
      <c r="DOG97" s="24"/>
      <c r="DOH97" s="24"/>
      <c r="DOI97" s="24"/>
      <c r="DOJ97" s="24"/>
      <c r="DOK97" s="24"/>
      <c r="DOL97" s="24"/>
      <c r="DOM97" s="24"/>
      <c r="DON97" s="24"/>
      <c r="DOO97" s="24"/>
      <c r="DOP97" s="24"/>
      <c r="DOQ97" s="24"/>
      <c r="DOR97" s="24"/>
      <c r="DOS97" s="24"/>
      <c r="DOT97" s="24"/>
      <c r="DOU97" s="24"/>
      <c r="DOV97" s="24"/>
      <c r="DOW97" s="24"/>
      <c r="DOX97" s="24"/>
      <c r="DOY97" s="24"/>
      <c r="DOZ97" s="24"/>
      <c r="DPA97" s="24"/>
      <c r="DPB97" s="24"/>
      <c r="DPC97" s="24"/>
      <c r="DPD97" s="24"/>
      <c r="DPE97" s="24"/>
      <c r="DPF97" s="24"/>
      <c r="DPG97" s="24"/>
      <c r="DPH97" s="24"/>
      <c r="DPI97" s="24"/>
      <c r="DPJ97" s="24"/>
      <c r="DPK97" s="24"/>
      <c r="DPL97" s="24"/>
      <c r="DPM97" s="24"/>
      <c r="DPN97" s="24"/>
      <c r="DPO97" s="24"/>
      <c r="DPP97" s="24"/>
      <c r="DPQ97" s="24"/>
      <c r="DPR97" s="24"/>
      <c r="DPS97" s="24"/>
      <c r="DPT97" s="24"/>
      <c r="DPU97" s="24"/>
      <c r="DPV97" s="24"/>
      <c r="DPW97" s="24"/>
      <c r="DPX97" s="24"/>
      <c r="DPY97" s="24"/>
      <c r="DPZ97" s="24"/>
      <c r="DQA97" s="24"/>
      <c r="DQB97" s="24"/>
      <c r="DQC97" s="24"/>
      <c r="DQD97" s="24"/>
      <c r="DQE97" s="24"/>
      <c r="DQF97" s="24"/>
      <c r="DQG97" s="24"/>
      <c r="DQH97" s="24"/>
      <c r="DQI97" s="24"/>
      <c r="DQJ97" s="24"/>
      <c r="DQK97" s="24"/>
      <c r="DQL97" s="24"/>
      <c r="DQM97" s="24"/>
      <c r="DQN97" s="24"/>
      <c r="DQO97" s="24"/>
      <c r="DQP97" s="24"/>
      <c r="DQQ97" s="24"/>
      <c r="DQR97" s="24"/>
      <c r="DQS97" s="24"/>
      <c r="DQT97" s="24"/>
      <c r="DQU97" s="24"/>
      <c r="DQV97" s="24"/>
      <c r="DQW97" s="24"/>
      <c r="DQX97" s="24"/>
      <c r="DQY97" s="24"/>
      <c r="DQZ97" s="24"/>
      <c r="DRA97" s="24"/>
      <c r="DRB97" s="24"/>
      <c r="DRC97" s="24"/>
      <c r="DRD97" s="24"/>
      <c r="DRE97" s="24"/>
      <c r="DRF97" s="24"/>
      <c r="DRG97" s="24"/>
      <c r="DRH97" s="24"/>
      <c r="DRI97" s="24"/>
      <c r="DRJ97" s="24"/>
      <c r="DRK97" s="24"/>
      <c r="DRL97" s="24"/>
      <c r="DRM97" s="24"/>
      <c r="DRN97" s="24"/>
      <c r="DRO97" s="24"/>
      <c r="DRP97" s="24"/>
      <c r="DRQ97" s="24"/>
      <c r="DRR97" s="24"/>
      <c r="DRS97" s="24"/>
      <c r="DRT97" s="24"/>
      <c r="DRU97" s="24"/>
      <c r="DRV97" s="24"/>
      <c r="DRW97" s="24"/>
      <c r="DRX97" s="24"/>
      <c r="DRY97" s="24"/>
      <c r="DRZ97" s="24"/>
      <c r="DSA97" s="24"/>
      <c r="DSB97" s="24"/>
      <c r="DSC97" s="24"/>
      <c r="DSD97" s="24"/>
      <c r="DSE97" s="24"/>
      <c r="DSF97" s="24"/>
      <c r="DSG97" s="24"/>
      <c r="DSH97" s="24"/>
      <c r="DSI97" s="24"/>
      <c r="DSJ97" s="24"/>
      <c r="DSK97" s="24"/>
      <c r="DSL97" s="24"/>
      <c r="DSM97" s="24"/>
      <c r="DSN97" s="24"/>
      <c r="DSO97" s="24"/>
      <c r="DSP97" s="24"/>
      <c r="DSQ97" s="24"/>
      <c r="DSR97" s="24"/>
      <c r="DSS97" s="24"/>
      <c r="DST97" s="24"/>
      <c r="DSU97" s="24"/>
      <c r="DSV97" s="24"/>
      <c r="DSW97" s="24"/>
      <c r="DSX97" s="24"/>
      <c r="DSY97" s="24"/>
      <c r="DSZ97" s="24"/>
      <c r="DTA97" s="24"/>
      <c r="DTB97" s="24"/>
      <c r="DTC97" s="24"/>
      <c r="DTD97" s="24"/>
      <c r="DTE97" s="24"/>
      <c r="DTF97" s="24"/>
      <c r="DTG97" s="24"/>
      <c r="DTH97" s="24"/>
      <c r="DTI97" s="24"/>
      <c r="DTJ97" s="24"/>
      <c r="DTK97" s="24"/>
      <c r="DTL97" s="24"/>
      <c r="DTM97" s="24"/>
      <c r="DTN97" s="24"/>
      <c r="DTO97" s="24"/>
      <c r="DTP97" s="24"/>
      <c r="DTQ97" s="24"/>
      <c r="DTR97" s="24"/>
      <c r="DTS97" s="24"/>
      <c r="DTT97" s="24"/>
      <c r="DTU97" s="24"/>
      <c r="DTV97" s="24"/>
      <c r="DTW97" s="24"/>
      <c r="DTX97" s="24"/>
      <c r="DTY97" s="24"/>
      <c r="DTZ97" s="24"/>
      <c r="DUA97" s="24"/>
      <c r="DUB97" s="24"/>
      <c r="DUC97" s="24"/>
      <c r="DUD97" s="24"/>
      <c r="DUE97" s="24"/>
      <c r="DUF97" s="24"/>
      <c r="DUG97" s="24"/>
      <c r="DUH97" s="24"/>
      <c r="DUI97" s="24"/>
      <c r="DUJ97" s="24"/>
      <c r="DUK97" s="24"/>
      <c r="DUL97" s="24"/>
      <c r="DUM97" s="24"/>
      <c r="DUN97" s="24"/>
      <c r="DUO97" s="24"/>
      <c r="DUP97" s="24"/>
      <c r="DUQ97" s="24"/>
      <c r="DUR97" s="24"/>
      <c r="DUS97" s="24"/>
      <c r="DUT97" s="24"/>
      <c r="DUU97" s="24"/>
      <c r="DUV97" s="24"/>
      <c r="DUW97" s="24"/>
      <c r="DUX97" s="24"/>
      <c r="DUY97" s="24"/>
      <c r="DUZ97" s="24"/>
      <c r="DVA97" s="24"/>
      <c r="DVB97" s="24"/>
      <c r="DVC97" s="24"/>
      <c r="DVD97" s="24"/>
      <c r="DVE97" s="24"/>
      <c r="DVF97" s="24"/>
      <c r="DVG97" s="24"/>
      <c r="DVH97" s="24"/>
      <c r="DVI97" s="24"/>
      <c r="DVJ97" s="24"/>
      <c r="DVK97" s="24"/>
      <c r="DVL97" s="24"/>
      <c r="DVM97" s="24"/>
      <c r="DVN97" s="24"/>
      <c r="DVO97" s="24"/>
      <c r="DVP97" s="24"/>
      <c r="DVQ97" s="24"/>
      <c r="DVR97" s="24"/>
      <c r="DVS97" s="24"/>
      <c r="DVT97" s="24"/>
      <c r="DVU97" s="24"/>
      <c r="DVV97" s="24"/>
      <c r="DVW97" s="24"/>
      <c r="DVX97" s="24"/>
      <c r="DVY97" s="24"/>
      <c r="DVZ97" s="24"/>
      <c r="DWA97" s="24"/>
      <c r="DWB97" s="24"/>
      <c r="DWC97" s="24"/>
      <c r="DWD97" s="24"/>
      <c r="DWE97" s="24"/>
      <c r="DWF97" s="24"/>
      <c r="DWG97" s="24"/>
      <c r="DWH97" s="24"/>
      <c r="DWI97" s="24"/>
      <c r="DWJ97" s="24"/>
      <c r="DWK97" s="24"/>
      <c r="DWL97" s="24"/>
      <c r="DWM97" s="24"/>
      <c r="DWN97" s="24"/>
      <c r="DWO97" s="24"/>
      <c r="DWP97" s="24"/>
      <c r="DWQ97" s="24"/>
      <c r="DWR97" s="24"/>
      <c r="DWS97" s="24"/>
      <c r="DWT97" s="24"/>
      <c r="DWU97" s="24"/>
      <c r="DWV97" s="24"/>
      <c r="DWW97" s="24"/>
      <c r="DWX97" s="24"/>
      <c r="DWY97" s="24"/>
      <c r="DWZ97" s="24"/>
      <c r="DXA97" s="24"/>
      <c r="DXB97" s="24"/>
      <c r="DXC97" s="24"/>
      <c r="DXD97" s="24"/>
      <c r="DXE97" s="24"/>
      <c r="DXF97" s="24"/>
      <c r="DXG97" s="24"/>
      <c r="DXH97" s="24"/>
      <c r="DXI97" s="24"/>
      <c r="DXJ97" s="24"/>
      <c r="DXK97" s="24"/>
      <c r="DXL97" s="24"/>
      <c r="DXM97" s="24"/>
      <c r="DXN97" s="24"/>
      <c r="DXO97" s="24"/>
      <c r="DXP97" s="24"/>
      <c r="DXQ97" s="24"/>
      <c r="DXR97" s="24"/>
      <c r="DXS97" s="24"/>
      <c r="DXT97" s="24"/>
      <c r="DXU97" s="24"/>
      <c r="DXV97" s="24"/>
      <c r="DXW97" s="24"/>
      <c r="DXX97" s="24"/>
      <c r="DXY97" s="24"/>
      <c r="DXZ97" s="24"/>
      <c r="DYA97" s="24"/>
      <c r="DYB97" s="24"/>
      <c r="DYC97" s="24"/>
      <c r="DYD97" s="24"/>
      <c r="DYE97" s="24"/>
      <c r="DYF97" s="24"/>
      <c r="DYG97" s="24"/>
      <c r="DYH97" s="24"/>
      <c r="DYI97" s="24"/>
      <c r="DYJ97" s="24"/>
      <c r="DYK97" s="24"/>
      <c r="DYL97" s="24"/>
      <c r="DYM97" s="24"/>
      <c r="DYN97" s="24"/>
      <c r="DYO97" s="24"/>
      <c r="DYP97" s="24"/>
      <c r="DYQ97" s="24"/>
      <c r="DYR97" s="24"/>
      <c r="DYS97" s="24"/>
      <c r="DYT97" s="24"/>
      <c r="DYU97" s="24"/>
      <c r="DYV97" s="24"/>
      <c r="DYW97" s="24"/>
      <c r="DYX97" s="24"/>
      <c r="DYY97" s="24"/>
      <c r="DYZ97" s="24"/>
      <c r="DZA97" s="24"/>
      <c r="DZB97" s="24"/>
      <c r="DZC97" s="24"/>
      <c r="DZD97" s="24"/>
      <c r="DZE97" s="24"/>
      <c r="DZF97" s="24"/>
      <c r="DZG97" s="24"/>
      <c r="DZH97" s="24"/>
      <c r="DZI97" s="24"/>
      <c r="DZJ97" s="24"/>
      <c r="DZK97" s="24"/>
      <c r="DZL97" s="24"/>
      <c r="DZM97" s="24"/>
      <c r="DZN97" s="24"/>
      <c r="DZO97" s="24"/>
      <c r="DZP97" s="24"/>
      <c r="DZQ97" s="24"/>
      <c r="DZR97" s="24"/>
      <c r="DZS97" s="24"/>
      <c r="DZT97" s="24"/>
      <c r="DZU97" s="24"/>
      <c r="DZV97" s="24"/>
      <c r="DZW97" s="24"/>
      <c r="DZX97" s="24"/>
      <c r="DZY97" s="24"/>
      <c r="DZZ97" s="24"/>
      <c r="EAA97" s="24"/>
      <c r="EAB97" s="24"/>
      <c r="EAC97" s="24"/>
      <c r="EAD97" s="24"/>
      <c r="EAE97" s="24"/>
      <c r="EAF97" s="24"/>
      <c r="EAG97" s="24"/>
      <c r="EAH97" s="24"/>
      <c r="EAI97" s="24"/>
      <c r="EAJ97" s="24"/>
      <c r="EAK97" s="24"/>
      <c r="EAL97" s="24"/>
      <c r="EAM97" s="24"/>
      <c r="EAN97" s="24"/>
      <c r="EAO97" s="24"/>
      <c r="EAP97" s="24"/>
      <c r="EAQ97" s="24"/>
      <c r="EAR97" s="24"/>
      <c r="EAS97" s="24"/>
      <c r="EAT97" s="24"/>
      <c r="EAU97" s="24"/>
      <c r="EAV97" s="24"/>
      <c r="EAW97" s="24"/>
      <c r="EAX97" s="24"/>
      <c r="EAY97" s="24"/>
      <c r="EAZ97" s="24"/>
      <c r="EBA97" s="24"/>
      <c r="EBB97" s="24"/>
      <c r="EBC97" s="24"/>
      <c r="EBD97" s="24"/>
      <c r="EBE97" s="24"/>
      <c r="EBF97" s="24"/>
      <c r="EBG97" s="24"/>
      <c r="EBH97" s="24"/>
      <c r="EBI97" s="24"/>
      <c r="EBJ97" s="24"/>
      <c r="EBK97" s="24"/>
      <c r="EBL97" s="24"/>
      <c r="EBM97" s="24"/>
      <c r="EBN97" s="24"/>
      <c r="EBO97" s="24"/>
      <c r="EBP97" s="24"/>
      <c r="EBQ97" s="24"/>
      <c r="EBR97" s="24"/>
      <c r="EBS97" s="24"/>
      <c r="EBT97" s="24"/>
      <c r="EBU97" s="24"/>
      <c r="EBV97" s="24"/>
      <c r="EBW97" s="24"/>
      <c r="EBX97" s="24"/>
      <c r="EBY97" s="24"/>
      <c r="EBZ97" s="24"/>
      <c r="ECA97" s="24"/>
      <c r="ECB97" s="24"/>
      <c r="ECC97" s="24"/>
      <c r="ECD97" s="24"/>
      <c r="ECE97" s="24"/>
      <c r="ECF97" s="24"/>
      <c r="ECG97" s="24"/>
      <c r="ECH97" s="24"/>
      <c r="ECI97" s="24"/>
      <c r="ECJ97" s="24"/>
      <c r="ECK97" s="24"/>
      <c r="ECL97" s="24"/>
      <c r="ECM97" s="24"/>
      <c r="ECN97" s="24"/>
      <c r="ECO97" s="24"/>
      <c r="ECP97" s="24"/>
      <c r="ECQ97" s="24"/>
      <c r="ECR97" s="24"/>
      <c r="ECS97" s="24"/>
      <c r="ECT97" s="24"/>
      <c r="ECU97" s="24"/>
      <c r="ECV97" s="24"/>
      <c r="ECW97" s="24"/>
      <c r="ECX97" s="24"/>
      <c r="ECY97" s="24"/>
      <c r="ECZ97" s="24"/>
      <c r="EDA97" s="24"/>
      <c r="EDB97" s="24"/>
      <c r="EDC97" s="24"/>
      <c r="EDD97" s="24"/>
      <c r="EDE97" s="24"/>
      <c r="EDF97" s="24"/>
      <c r="EDG97" s="24"/>
      <c r="EDH97" s="24"/>
      <c r="EDI97" s="24"/>
      <c r="EDJ97" s="24"/>
      <c r="EDK97" s="24"/>
      <c r="EDL97" s="24"/>
      <c r="EDM97" s="24"/>
      <c r="EDN97" s="24"/>
      <c r="EDO97" s="24"/>
      <c r="EDP97" s="24"/>
      <c r="EDQ97" s="24"/>
      <c r="EDR97" s="24"/>
      <c r="EDS97" s="24"/>
      <c r="EDT97" s="24"/>
      <c r="EDU97" s="24"/>
      <c r="EDV97" s="24"/>
      <c r="EDW97" s="24"/>
      <c r="EDX97" s="24"/>
      <c r="EDY97" s="24"/>
      <c r="EDZ97" s="24"/>
      <c r="EEA97" s="24"/>
      <c r="EEB97" s="24"/>
      <c r="EEC97" s="24"/>
      <c r="EED97" s="24"/>
      <c r="EEE97" s="24"/>
      <c r="EEF97" s="24"/>
      <c r="EEG97" s="24"/>
      <c r="EEH97" s="24"/>
      <c r="EEI97" s="24"/>
      <c r="EEJ97" s="24"/>
      <c r="EEK97" s="24"/>
      <c r="EEL97" s="24"/>
      <c r="EEM97" s="24"/>
      <c r="EEN97" s="24"/>
      <c r="EEO97" s="24"/>
      <c r="EEP97" s="24"/>
      <c r="EEQ97" s="24"/>
      <c r="EER97" s="24"/>
      <c r="EES97" s="24"/>
      <c r="EET97" s="24"/>
      <c r="EEU97" s="24"/>
      <c r="EEV97" s="24"/>
      <c r="EEW97" s="24"/>
      <c r="EEX97" s="24"/>
      <c r="EEY97" s="24"/>
      <c r="EEZ97" s="24"/>
      <c r="EFA97" s="24"/>
      <c r="EFB97" s="24"/>
      <c r="EFC97" s="24"/>
      <c r="EFD97" s="24"/>
      <c r="EFE97" s="24"/>
      <c r="EFF97" s="24"/>
    </row>
    <row r="98" spans="2:3542" ht="13.5" customHeight="1" x14ac:dyDescent="0.3">
      <c r="B98" s="549"/>
      <c r="C98" s="549"/>
      <c r="D98" s="549"/>
      <c r="E98" s="549"/>
      <c r="F98" s="549"/>
    </row>
    <row r="99" spans="2:3542" s="526" customFormat="1" ht="18" customHeight="1" x14ac:dyDescent="0.3">
      <c r="B99" s="529" t="s">
        <v>261</v>
      </c>
      <c r="C99" s="528"/>
      <c r="D99" s="528"/>
      <c r="E99" s="528"/>
      <c r="F99" s="528"/>
      <c r="G99" s="528"/>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c r="LX99" s="24"/>
      <c r="LY99" s="24"/>
      <c r="LZ99" s="24"/>
      <c r="MA99" s="24"/>
      <c r="MB99" s="24"/>
      <c r="MC99" s="24"/>
      <c r="MD99" s="24"/>
      <c r="ME99" s="24"/>
      <c r="MF99" s="24"/>
      <c r="MG99" s="24"/>
      <c r="MH99" s="24"/>
      <c r="MI99" s="24"/>
      <c r="MJ99" s="24"/>
      <c r="MK99" s="24"/>
      <c r="ML99" s="24"/>
      <c r="MM99" s="24"/>
      <c r="MN99" s="24"/>
      <c r="MO99" s="24"/>
      <c r="MP99" s="24"/>
      <c r="MQ99" s="24"/>
      <c r="MR99" s="24"/>
      <c r="MS99" s="24"/>
      <c r="MT99" s="24"/>
      <c r="MU99" s="24"/>
      <c r="MV99" s="24"/>
      <c r="MW99" s="24"/>
      <c r="MX99" s="24"/>
      <c r="MY99" s="24"/>
      <c r="MZ99" s="24"/>
      <c r="NA99" s="24"/>
      <c r="NB99" s="24"/>
      <c r="NC99" s="24"/>
      <c r="ND99" s="24"/>
      <c r="NE99" s="24"/>
      <c r="NF99" s="24"/>
      <c r="NG99" s="24"/>
      <c r="NH99" s="24"/>
      <c r="NI99" s="24"/>
      <c r="NJ99" s="24"/>
      <c r="NK99" s="24"/>
      <c r="NL99" s="24"/>
      <c r="NM99" s="24"/>
      <c r="NN99" s="24"/>
      <c r="NO99" s="24"/>
      <c r="NP99" s="24"/>
      <c r="NQ99" s="24"/>
      <c r="NR99" s="24"/>
      <c r="NS99" s="24"/>
      <c r="NT99" s="24"/>
      <c r="NU99" s="24"/>
      <c r="NV99" s="24"/>
      <c r="NW99" s="24"/>
      <c r="NX99" s="24"/>
      <c r="NY99" s="24"/>
      <c r="NZ99" s="24"/>
      <c r="OA99" s="24"/>
      <c r="OB99" s="24"/>
      <c r="OC99" s="24"/>
      <c r="OD99" s="24"/>
      <c r="OE99" s="24"/>
      <c r="OF99" s="24"/>
      <c r="OG99" s="24"/>
      <c r="OH99" s="24"/>
      <c r="OI99" s="24"/>
      <c r="OJ99" s="24"/>
      <c r="OK99" s="24"/>
      <c r="OL99" s="24"/>
      <c r="OM99" s="24"/>
      <c r="ON99" s="24"/>
      <c r="OO99" s="24"/>
      <c r="OP99" s="24"/>
      <c r="OQ99" s="24"/>
      <c r="OR99" s="24"/>
      <c r="OS99" s="24"/>
      <c r="OT99" s="24"/>
      <c r="OU99" s="24"/>
      <c r="OV99" s="24"/>
      <c r="OW99" s="24"/>
      <c r="OX99" s="24"/>
      <c r="OY99" s="24"/>
      <c r="OZ99" s="24"/>
      <c r="PA99" s="24"/>
      <c r="PB99" s="24"/>
      <c r="PC99" s="24"/>
      <c r="PD99" s="24"/>
      <c r="PE99" s="24"/>
      <c r="PF99" s="24"/>
      <c r="PG99" s="24"/>
      <c r="PH99" s="24"/>
      <c r="PI99" s="24"/>
      <c r="PJ99" s="24"/>
      <c r="PK99" s="24"/>
      <c r="PL99" s="24"/>
      <c r="PM99" s="24"/>
      <c r="PN99" s="24"/>
      <c r="PO99" s="24"/>
      <c r="PP99" s="24"/>
      <c r="PQ99" s="24"/>
      <c r="PR99" s="24"/>
      <c r="PS99" s="24"/>
      <c r="PT99" s="24"/>
      <c r="PU99" s="24"/>
      <c r="PV99" s="24"/>
      <c r="PW99" s="24"/>
      <c r="PX99" s="24"/>
      <c r="PY99" s="24"/>
      <c r="PZ99" s="24"/>
      <c r="QA99" s="24"/>
      <c r="QB99" s="24"/>
      <c r="QC99" s="24"/>
      <c r="QD99" s="24"/>
      <c r="QE99" s="24"/>
      <c r="QF99" s="24"/>
      <c r="QG99" s="24"/>
      <c r="QH99" s="24"/>
      <c r="QI99" s="24"/>
      <c r="QJ99" s="24"/>
      <c r="QK99" s="24"/>
      <c r="QL99" s="24"/>
      <c r="QM99" s="24"/>
      <c r="QN99" s="24"/>
      <c r="QO99" s="24"/>
      <c r="QP99" s="24"/>
      <c r="QQ99" s="24"/>
      <c r="QR99" s="24"/>
      <c r="QS99" s="24"/>
      <c r="QT99" s="24"/>
      <c r="QU99" s="24"/>
      <c r="QV99" s="24"/>
      <c r="QW99" s="24"/>
      <c r="QX99" s="24"/>
      <c r="QY99" s="24"/>
      <c r="QZ99" s="24"/>
      <c r="RA99" s="24"/>
      <c r="RB99" s="24"/>
      <c r="RC99" s="24"/>
      <c r="RD99" s="24"/>
      <c r="RE99" s="24"/>
      <c r="RF99" s="24"/>
      <c r="RG99" s="24"/>
      <c r="RH99" s="24"/>
      <c r="RI99" s="24"/>
      <c r="RJ99" s="24"/>
      <c r="RK99" s="24"/>
      <c r="RL99" s="24"/>
      <c r="RM99" s="24"/>
      <c r="RN99" s="24"/>
      <c r="RO99" s="24"/>
      <c r="RP99" s="24"/>
      <c r="RQ99" s="24"/>
      <c r="RR99" s="24"/>
      <c r="RS99" s="24"/>
      <c r="RT99" s="24"/>
      <c r="RU99" s="24"/>
      <c r="RV99" s="24"/>
      <c r="RW99" s="24"/>
      <c r="RX99" s="24"/>
      <c r="RY99" s="24"/>
      <c r="RZ99" s="24"/>
      <c r="SA99" s="24"/>
      <c r="SB99" s="24"/>
      <c r="SC99" s="24"/>
      <c r="SD99" s="24"/>
      <c r="SE99" s="24"/>
      <c r="SF99" s="24"/>
      <c r="SG99" s="24"/>
      <c r="SH99" s="24"/>
      <c r="SI99" s="24"/>
      <c r="SJ99" s="24"/>
      <c r="SK99" s="24"/>
      <c r="SL99" s="24"/>
      <c r="SM99" s="24"/>
      <c r="SN99" s="24"/>
      <c r="SO99" s="24"/>
      <c r="SP99" s="24"/>
      <c r="SQ99" s="24"/>
      <c r="SR99" s="24"/>
      <c r="SS99" s="24"/>
      <c r="ST99" s="24"/>
      <c r="SU99" s="24"/>
      <c r="SV99" s="24"/>
      <c r="SW99" s="24"/>
      <c r="SX99" s="24"/>
      <c r="SY99" s="24"/>
      <c r="SZ99" s="24"/>
      <c r="TA99" s="24"/>
      <c r="TB99" s="24"/>
      <c r="TC99" s="24"/>
      <c r="TD99" s="24"/>
      <c r="TE99" s="24"/>
      <c r="TF99" s="24"/>
      <c r="TG99" s="24"/>
      <c r="TH99" s="24"/>
      <c r="TI99" s="24"/>
      <c r="TJ99" s="24"/>
      <c r="TK99" s="24"/>
      <c r="TL99" s="24"/>
      <c r="TM99" s="24"/>
      <c r="TN99" s="24"/>
      <c r="TO99" s="24"/>
      <c r="TP99" s="24"/>
      <c r="TQ99" s="24"/>
      <c r="TR99" s="24"/>
      <c r="TS99" s="24"/>
      <c r="TT99" s="24"/>
      <c r="TU99" s="24"/>
      <c r="TV99" s="24"/>
      <c r="TW99" s="24"/>
      <c r="TX99" s="24"/>
      <c r="TY99" s="24"/>
      <c r="TZ99" s="24"/>
      <c r="UA99" s="24"/>
      <c r="UB99" s="24"/>
      <c r="UC99" s="24"/>
      <c r="UD99" s="24"/>
      <c r="UE99" s="24"/>
      <c r="UF99" s="24"/>
      <c r="UG99" s="24"/>
      <c r="UH99" s="24"/>
      <c r="UI99" s="24"/>
      <c r="UJ99" s="24"/>
      <c r="UK99" s="24"/>
      <c r="UL99" s="24"/>
      <c r="UM99" s="24"/>
      <c r="UN99" s="24"/>
      <c r="UO99" s="24"/>
      <c r="UP99" s="24"/>
      <c r="UQ99" s="24"/>
      <c r="UR99" s="24"/>
      <c r="US99" s="24"/>
      <c r="UT99" s="24"/>
      <c r="UU99" s="24"/>
      <c r="UV99" s="24"/>
      <c r="UW99" s="24"/>
      <c r="UX99" s="24"/>
      <c r="UY99" s="24"/>
      <c r="UZ99" s="24"/>
      <c r="VA99" s="24"/>
      <c r="VB99" s="24"/>
      <c r="VC99" s="24"/>
      <c r="VD99" s="24"/>
      <c r="VE99" s="24"/>
      <c r="VF99" s="24"/>
      <c r="VG99" s="24"/>
      <c r="VH99" s="24"/>
      <c r="VI99" s="24"/>
      <c r="VJ99" s="24"/>
      <c r="VK99" s="24"/>
      <c r="VL99" s="24"/>
      <c r="VM99" s="24"/>
      <c r="VN99" s="24"/>
      <c r="VO99" s="24"/>
      <c r="VP99" s="24"/>
      <c r="VQ99" s="24"/>
      <c r="VR99" s="24"/>
      <c r="VS99" s="24"/>
      <c r="VT99" s="24"/>
      <c r="VU99" s="24"/>
      <c r="VV99" s="24"/>
      <c r="VW99" s="24"/>
      <c r="VX99" s="24"/>
      <c r="VY99" s="24"/>
      <c r="VZ99" s="24"/>
      <c r="WA99" s="24"/>
      <c r="WB99" s="24"/>
      <c r="WC99" s="24"/>
      <c r="WD99" s="24"/>
      <c r="WE99" s="24"/>
      <c r="WF99" s="24"/>
      <c r="WG99" s="24"/>
      <c r="WH99" s="24"/>
      <c r="WI99" s="24"/>
      <c r="WJ99" s="24"/>
      <c r="WK99" s="24"/>
      <c r="WL99" s="24"/>
      <c r="WM99" s="24"/>
      <c r="WN99" s="24"/>
      <c r="WO99" s="24"/>
      <c r="WP99" s="24"/>
      <c r="WQ99" s="24"/>
      <c r="WR99" s="24"/>
      <c r="WS99" s="24"/>
      <c r="WT99" s="24"/>
      <c r="WU99" s="24"/>
      <c r="WV99" s="24"/>
      <c r="WW99" s="24"/>
      <c r="WX99" s="24"/>
      <c r="WY99" s="24"/>
      <c r="WZ99" s="24"/>
      <c r="XA99" s="24"/>
      <c r="XB99" s="24"/>
      <c r="XC99" s="24"/>
      <c r="XD99" s="24"/>
      <c r="XE99" s="24"/>
      <c r="XF99" s="24"/>
      <c r="XG99" s="24"/>
      <c r="XH99" s="24"/>
      <c r="XI99" s="24"/>
      <c r="XJ99" s="24"/>
      <c r="XK99" s="24"/>
      <c r="XL99" s="24"/>
      <c r="XM99" s="24"/>
      <c r="XN99" s="24"/>
      <c r="XO99" s="24"/>
      <c r="XP99" s="24"/>
      <c r="XQ99" s="24"/>
      <c r="XR99" s="24"/>
      <c r="XS99" s="24"/>
      <c r="XT99" s="24"/>
      <c r="XU99" s="24"/>
      <c r="XV99" s="24"/>
      <c r="XW99" s="24"/>
      <c r="XX99" s="24"/>
      <c r="XY99" s="24"/>
      <c r="XZ99" s="24"/>
      <c r="YA99" s="24"/>
      <c r="YB99" s="24"/>
      <c r="YC99" s="24"/>
      <c r="YD99" s="24"/>
      <c r="YE99" s="24"/>
      <c r="YF99" s="24"/>
      <c r="YG99" s="24"/>
      <c r="YH99" s="24"/>
      <c r="YI99" s="24"/>
      <c r="YJ99" s="24"/>
      <c r="YK99" s="24"/>
      <c r="YL99" s="24"/>
      <c r="YM99" s="24"/>
      <c r="YN99" s="24"/>
      <c r="YO99" s="24"/>
      <c r="YP99" s="24"/>
      <c r="YQ99" s="24"/>
      <c r="YR99" s="24"/>
      <c r="YS99" s="24"/>
      <c r="YT99" s="24"/>
      <c r="YU99" s="24"/>
      <c r="YV99" s="24"/>
      <c r="YW99" s="24"/>
      <c r="YX99" s="24"/>
      <c r="YY99" s="24"/>
      <c r="YZ99" s="24"/>
      <c r="ZA99" s="24"/>
      <c r="ZB99" s="24"/>
      <c r="ZC99" s="24"/>
      <c r="ZD99" s="24"/>
      <c r="ZE99" s="24"/>
      <c r="ZF99" s="24"/>
      <c r="ZG99" s="24"/>
      <c r="ZH99" s="24"/>
      <c r="ZI99" s="24"/>
      <c r="ZJ99" s="24"/>
      <c r="ZK99" s="24"/>
      <c r="ZL99" s="24"/>
      <c r="ZM99" s="24"/>
      <c r="ZN99" s="24"/>
      <c r="ZO99" s="24"/>
      <c r="ZP99" s="24"/>
      <c r="ZQ99" s="24"/>
      <c r="ZR99" s="24"/>
      <c r="ZS99" s="24"/>
      <c r="ZT99" s="24"/>
      <c r="ZU99" s="24"/>
      <c r="ZV99" s="24"/>
      <c r="ZW99" s="24"/>
      <c r="ZX99" s="24"/>
      <c r="ZY99" s="24"/>
      <c r="ZZ99" s="24"/>
      <c r="AAA99" s="24"/>
      <c r="AAB99" s="24"/>
      <c r="AAC99" s="24"/>
      <c r="AAD99" s="24"/>
      <c r="AAE99" s="24"/>
      <c r="AAF99" s="24"/>
      <c r="AAG99" s="24"/>
      <c r="AAH99" s="24"/>
      <c r="AAI99" s="24"/>
      <c r="AAJ99" s="24"/>
      <c r="AAK99" s="24"/>
      <c r="AAL99" s="24"/>
      <c r="AAM99" s="24"/>
      <c r="AAN99" s="24"/>
      <c r="AAO99" s="24"/>
      <c r="AAP99" s="24"/>
      <c r="AAQ99" s="24"/>
      <c r="AAR99" s="24"/>
      <c r="AAS99" s="24"/>
      <c r="AAT99" s="24"/>
      <c r="AAU99" s="24"/>
      <c r="AAV99" s="24"/>
      <c r="AAW99" s="24"/>
      <c r="AAX99" s="24"/>
      <c r="AAY99" s="24"/>
      <c r="AAZ99" s="24"/>
      <c r="ABA99" s="24"/>
      <c r="ABB99" s="24"/>
      <c r="ABC99" s="24"/>
      <c r="ABD99" s="24"/>
      <c r="ABE99" s="24"/>
      <c r="ABF99" s="24"/>
      <c r="ABG99" s="24"/>
      <c r="ABH99" s="24"/>
      <c r="ABI99" s="24"/>
      <c r="ABJ99" s="24"/>
      <c r="ABK99" s="24"/>
      <c r="ABL99" s="24"/>
      <c r="ABM99" s="24"/>
      <c r="ABN99" s="24"/>
      <c r="ABO99" s="24"/>
      <c r="ABP99" s="24"/>
      <c r="ABQ99" s="24"/>
      <c r="ABR99" s="24"/>
      <c r="ABS99" s="24"/>
      <c r="ABT99" s="24"/>
      <c r="ABU99" s="24"/>
      <c r="ABV99" s="24"/>
      <c r="ABW99" s="24"/>
      <c r="ABX99" s="24"/>
      <c r="ABY99" s="24"/>
      <c r="ABZ99" s="24"/>
      <c r="ACA99" s="24"/>
      <c r="ACB99" s="24"/>
      <c r="ACC99" s="24"/>
      <c r="ACD99" s="24"/>
      <c r="ACE99" s="24"/>
      <c r="ACF99" s="24"/>
      <c r="ACG99" s="24"/>
      <c r="ACH99" s="24"/>
      <c r="ACI99" s="24"/>
      <c r="ACJ99" s="24"/>
      <c r="ACK99" s="24"/>
      <c r="ACL99" s="24"/>
      <c r="ACM99" s="24"/>
      <c r="ACN99" s="24"/>
      <c r="ACO99" s="24"/>
      <c r="ACP99" s="24"/>
      <c r="ACQ99" s="24"/>
      <c r="ACR99" s="24"/>
      <c r="ACS99" s="24"/>
      <c r="ACT99" s="24"/>
      <c r="ACU99" s="24"/>
      <c r="ACV99" s="24"/>
      <c r="ACW99" s="24"/>
      <c r="ACX99" s="24"/>
      <c r="ACY99" s="24"/>
      <c r="ACZ99" s="24"/>
      <c r="ADA99" s="24"/>
      <c r="ADB99" s="24"/>
      <c r="ADC99" s="24"/>
      <c r="ADD99" s="24"/>
      <c r="ADE99" s="24"/>
      <c r="ADF99" s="24"/>
      <c r="ADG99" s="24"/>
      <c r="ADH99" s="24"/>
      <c r="ADI99" s="24"/>
      <c r="ADJ99" s="24"/>
      <c r="ADK99" s="24"/>
      <c r="ADL99" s="24"/>
      <c r="ADM99" s="24"/>
      <c r="ADN99" s="24"/>
      <c r="ADO99" s="24"/>
      <c r="ADP99" s="24"/>
      <c r="ADQ99" s="24"/>
      <c r="ADR99" s="24"/>
      <c r="ADS99" s="24"/>
      <c r="ADT99" s="24"/>
      <c r="ADU99" s="24"/>
      <c r="ADV99" s="24"/>
      <c r="ADW99" s="24"/>
      <c r="ADX99" s="24"/>
      <c r="ADY99" s="24"/>
      <c r="ADZ99" s="24"/>
      <c r="AEA99" s="24"/>
      <c r="AEB99" s="24"/>
      <c r="AEC99" s="24"/>
      <c r="AED99" s="24"/>
      <c r="AEE99" s="24"/>
      <c r="AEF99" s="24"/>
      <c r="AEG99" s="24"/>
      <c r="AEH99" s="24"/>
      <c r="AEI99" s="24"/>
      <c r="AEJ99" s="24"/>
      <c r="AEK99" s="24"/>
      <c r="AEL99" s="24"/>
      <c r="AEM99" s="24"/>
      <c r="AEN99" s="24"/>
      <c r="AEO99" s="24"/>
      <c r="AEP99" s="24"/>
      <c r="AEQ99" s="24"/>
      <c r="AER99" s="24"/>
      <c r="AES99" s="24"/>
      <c r="AET99" s="24"/>
      <c r="AEU99" s="24"/>
      <c r="AEV99" s="24"/>
      <c r="AEW99" s="24"/>
      <c r="AEX99" s="24"/>
      <c r="AEY99" s="24"/>
      <c r="AEZ99" s="24"/>
      <c r="AFA99" s="24"/>
      <c r="AFB99" s="24"/>
      <c r="AFC99" s="24"/>
      <c r="AFD99" s="24"/>
      <c r="AFE99" s="24"/>
      <c r="AFF99" s="24"/>
      <c r="AFG99" s="24"/>
      <c r="AFH99" s="24"/>
      <c r="AFI99" s="24"/>
      <c r="AFJ99" s="24"/>
      <c r="AFK99" s="24"/>
      <c r="AFL99" s="24"/>
      <c r="AFM99" s="24"/>
      <c r="AFN99" s="24"/>
      <c r="AFO99" s="24"/>
      <c r="AFP99" s="24"/>
      <c r="AFQ99" s="24"/>
      <c r="AFR99" s="24"/>
      <c r="AFS99" s="24"/>
      <c r="AFT99" s="24"/>
      <c r="AFU99" s="24"/>
      <c r="AFV99" s="24"/>
      <c r="AFW99" s="24"/>
      <c r="AFX99" s="24"/>
      <c r="AFY99" s="24"/>
      <c r="AFZ99" s="24"/>
      <c r="AGA99" s="24"/>
      <c r="AGB99" s="24"/>
      <c r="AGC99" s="24"/>
      <c r="AGD99" s="24"/>
      <c r="AGE99" s="24"/>
      <c r="AGF99" s="24"/>
      <c r="AGG99" s="24"/>
      <c r="AGH99" s="24"/>
      <c r="AGI99" s="24"/>
      <c r="AGJ99" s="24"/>
      <c r="AGK99" s="24"/>
      <c r="AGL99" s="24"/>
      <c r="AGM99" s="24"/>
      <c r="AGN99" s="24"/>
      <c r="AGO99" s="24"/>
      <c r="AGP99" s="24"/>
      <c r="AGQ99" s="24"/>
      <c r="AGR99" s="24"/>
      <c r="AGS99" s="24"/>
      <c r="AGT99" s="24"/>
      <c r="AGU99" s="24"/>
      <c r="AGV99" s="24"/>
      <c r="AGW99" s="24"/>
      <c r="AGX99" s="24"/>
      <c r="AGY99" s="24"/>
      <c r="AGZ99" s="24"/>
      <c r="AHA99" s="24"/>
      <c r="AHB99" s="24"/>
      <c r="AHC99" s="24"/>
      <c r="AHD99" s="24"/>
      <c r="AHE99" s="24"/>
      <c r="AHF99" s="24"/>
      <c r="AHG99" s="24"/>
      <c r="AHH99" s="24"/>
      <c r="AHI99" s="24"/>
      <c r="AHJ99" s="24"/>
      <c r="AHK99" s="24"/>
      <c r="AHL99" s="24"/>
      <c r="AHM99" s="24"/>
      <c r="AHN99" s="24"/>
      <c r="AHO99" s="24"/>
      <c r="AHP99" s="24"/>
      <c r="AHQ99" s="24"/>
      <c r="AHR99" s="24"/>
      <c r="AHS99" s="24"/>
      <c r="AHT99" s="24"/>
      <c r="AHU99" s="24"/>
      <c r="AHV99" s="24"/>
      <c r="AHW99" s="24"/>
      <c r="AHX99" s="24"/>
      <c r="AHY99" s="24"/>
      <c r="AHZ99" s="24"/>
      <c r="AIA99" s="24"/>
      <c r="AIB99" s="24"/>
      <c r="AIC99" s="24"/>
      <c r="AID99" s="24"/>
      <c r="AIE99" s="24"/>
      <c r="AIF99" s="24"/>
      <c r="AIG99" s="24"/>
      <c r="AIH99" s="24"/>
      <c r="AII99" s="24"/>
      <c r="AIJ99" s="24"/>
      <c r="AIK99" s="24"/>
      <c r="AIL99" s="24"/>
      <c r="AIM99" s="24"/>
      <c r="AIN99" s="24"/>
      <c r="AIO99" s="24"/>
      <c r="AIP99" s="24"/>
      <c r="AIQ99" s="24"/>
      <c r="AIR99" s="24"/>
      <c r="AIS99" s="24"/>
      <c r="AIT99" s="24"/>
      <c r="AIU99" s="24"/>
      <c r="AIV99" s="24"/>
      <c r="AIW99" s="24"/>
      <c r="AIX99" s="24"/>
      <c r="AIY99" s="24"/>
      <c r="AIZ99" s="24"/>
      <c r="AJA99" s="24"/>
      <c r="AJB99" s="24"/>
      <c r="AJC99" s="24"/>
      <c r="AJD99" s="24"/>
      <c r="AJE99" s="24"/>
      <c r="AJF99" s="24"/>
      <c r="AJG99" s="24"/>
      <c r="AJH99" s="24"/>
      <c r="AJI99" s="24"/>
      <c r="AJJ99" s="24"/>
      <c r="AJK99" s="24"/>
      <c r="AJL99" s="24"/>
      <c r="AJM99" s="24"/>
      <c r="AJN99" s="24"/>
      <c r="AJO99" s="24"/>
      <c r="AJP99" s="24"/>
      <c r="AJQ99" s="24"/>
      <c r="AJR99" s="24"/>
      <c r="AJS99" s="24"/>
      <c r="AJT99" s="24"/>
      <c r="AJU99" s="24"/>
      <c r="AJV99" s="24"/>
      <c r="AJW99" s="24"/>
      <c r="AJX99" s="24"/>
      <c r="AJY99" s="24"/>
      <c r="AJZ99" s="24"/>
      <c r="AKA99" s="24"/>
      <c r="AKB99" s="24"/>
      <c r="AKC99" s="24"/>
      <c r="AKD99" s="24"/>
      <c r="AKE99" s="24"/>
      <c r="AKF99" s="24"/>
      <c r="AKG99" s="24"/>
      <c r="AKH99" s="24"/>
      <c r="AKI99" s="24"/>
      <c r="AKJ99" s="24"/>
      <c r="AKK99" s="24"/>
      <c r="AKL99" s="24"/>
      <c r="AKM99" s="24"/>
      <c r="AKN99" s="24"/>
      <c r="AKO99" s="24"/>
      <c r="AKP99" s="24"/>
      <c r="AKQ99" s="24"/>
      <c r="AKR99" s="24"/>
      <c r="AKS99" s="24"/>
      <c r="AKT99" s="24"/>
      <c r="AKU99" s="24"/>
      <c r="AKV99" s="24"/>
      <c r="AKW99" s="24"/>
      <c r="AKX99" s="24"/>
      <c r="AKY99" s="24"/>
      <c r="AKZ99" s="24"/>
      <c r="ALA99" s="24"/>
      <c r="ALB99" s="24"/>
      <c r="ALC99" s="24"/>
      <c r="ALD99" s="24"/>
      <c r="ALE99" s="24"/>
      <c r="ALF99" s="24"/>
      <c r="ALG99" s="24"/>
      <c r="ALH99" s="24"/>
      <c r="ALI99" s="24"/>
      <c r="ALJ99" s="24"/>
      <c r="ALK99" s="24"/>
      <c r="ALL99" s="24"/>
      <c r="ALM99" s="24"/>
      <c r="ALN99" s="24"/>
      <c r="ALO99" s="24"/>
      <c r="ALP99" s="24"/>
      <c r="ALQ99" s="24"/>
      <c r="ALR99" s="24"/>
      <c r="ALS99" s="24"/>
      <c r="ALT99" s="24"/>
      <c r="ALU99" s="24"/>
      <c r="ALV99" s="24"/>
      <c r="ALW99" s="24"/>
      <c r="ALX99" s="24"/>
      <c r="ALY99" s="24"/>
      <c r="ALZ99" s="24"/>
      <c r="AMA99" s="24"/>
      <c r="AMB99" s="24"/>
      <c r="AMC99" s="24"/>
      <c r="AMD99" s="24"/>
      <c r="AME99" s="24"/>
      <c r="AMF99" s="24"/>
      <c r="AMG99" s="24"/>
      <c r="AMH99" s="24"/>
      <c r="AMI99" s="24"/>
      <c r="AMJ99" s="24"/>
      <c r="AMK99" s="24"/>
      <c r="AML99" s="24"/>
      <c r="AMM99" s="24"/>
      <c r="AMN99" s="24"/>
      <c r="AMO99" s="24"/>
      <c r="AMP99" s="24"/>
      <c r="AMQ99" s="24"/>
      <c r="AMR99" s="24"/>
      <c r="AMS99" s="24"/>
      <c r="AMT99" s="24"/>
      <c r="AMU99" s="24"/>
      <c r="AMV99" s="24"/>
      <c r="AMW99" s="24"/>
      <c r="AMX99" s="24"/>
      <c r="AMY99" s="24"/>
      <c r="AMZ99" s="24"/>
      <c r="ANA99" s="24"/>
      <c r="ANB99" s="24"/>
      <c r="ANC99" s="24"/>
      <c r="AND99" s="24"/>
      <c r="ANE99" s="24"/>
      <c r="ANF99" s="24"/>
      <c r="ANG99" s="24"/>
      <c r="ANH99" s="24"/>
      <c r="ANI99" s="24"/>
      <c r="ANJ99" s="24"/>
      <c r="ANK99" s="24"/>
      <c r="ANL99" s="24"/>
      <c r="ANM99" s="24"/>
      <c r="ANN99" s="24"/>
      <c r="ANO99" s="24"/>
      <c r="ANP99" s="24"/>
      <c r="ANQ99" s="24"/>
      <c r="ANR99" s="24"/>
      <c r="ANS99" s="24"/>
      <c r="ANT99" s="24"/>
      <c r="ANU99" s="24"/>
      <c r="ANV99" s="24"/>
      <c r="ANW99" s="24"/>
      <c r="ANX99" s="24"/>
      <c r="ANY99" s="24"/>
      <c r="ANZ99" s="24"/>
      <c r="AOA99" s="24"/>
      <c r="AOB99" s="24"/>
      <c r="AOC99" s="24"/>
      <c r="AOD99" s="24"/>
      <c r="AOE99" s="24"/>
      <c r="AOF99" s="24"/>
      <c r="AOG99" s="24"/>
      <c r="AOH99" s="24"/>
      <c r="AOI99" s="24"/>
      <c r="AOJ99" s="24"/>
      <c r="AOK99" s="24"/>
      <c r="AOL99" s="24"/>
      <c r="AOM99" s="24"/>
      <c r="AON99" s="24"/>
      <c r="AOO99" s="24"/>
      <c r="AOP99" s="24"/>
      <c r="AOQ99" s="24"/>
      <c r="AOR99" s="24"/>
      <c r="AOS99" s="24"/>
      <c r="AOT99" s="24"/>
      <c r="AOU99" s="24"/>
      <c r="AOV99" s="24"/>
      <c r="AOW99" s="24"/>
      <c r="AOX99" s="24"/>
      <c r="AOY99" s="24"/>
      <c r="AOZ99" s="24"/>
      <c r="APA99" s="24"/>
      <c r="APB99" s="24"/>
      <c r="APC99" s="24"/>
      <c r="APD99" s="24"/>
      <c r="APE99" s="24"/>
      <c r="APF99" s="24"/>
      <c r="APG99" s="24"/>
      <c r="APH99" s="24"/>
      <c r="API99" s="24"/>
      <c r="APJ99" s="24"/>
      <c r="APK99" s="24"/>
      <c r="APL99" s="24"/>
      <c r="APM99" s="24"/>
      <c r="APN99" s="24"/>
      <c r="APO99" s="24"/>
      <c r="APP99" s="24"/>
      <c r="APQ99" s="24"/>
      <c r="APR99" s="24"/>
      <c r="APS99" s="24"/>
      <c r="APT99" s="24"/>
      <c r="APU99" s="24"/>
      <c r="APV99" s="24"/>
      <c r="APW99" s="24"/>
      <c r="APX99" s="24"/>
      <c r="APY99" s="24"/>
      <c r="APZ99" s="24"/>
      <c r="AQA99" s="24"/>
      <c r="AQB99" s="24"/>
      <c r="AQC99" s="24"/>
      <c r="AQD99" s="24"/>
      <c r="AQE99" s="24"/>
      <c r="AQF99" s="24"/>
      <c r="AQG99" s="24"/>
      <c r="AQH99" s="24"/>
      <c r="AQI99" s="24"/>
      <c r="AQJ99" s="24"/>
      <c r="AQK99" s="24"/>
      <c r="AQL99" s="24"/>
      <c r="AQM99" s="24"/>
      <c r="AQN99" s="24"/>
      <c r="AQO99" s="24"/>
      <c r="AQP99" s="24"/>
      <c r="AQQ99" s="24"/>
      <c r="AQR99" s="24"/>
      <c r="AQS99" s="24"/>
      <c r="AQT99" s="24"/>
      <c r="AQU99" s="24"/>
      <c r="AQV99" s="24"/>
      <c r="AQW99" s="24"/>
      <c r="AQX99" s="24"/>
      <c r="AQY99" s="24"/>
      <c r="AQZ99" s="24"/>
      <c r="ARA99" s="24"/>
      <c r="ARB99" s="24"/>
      <c r="ARC99" s="24"/>
      <c r="ARD99" s="24"/>
      <c r="ARE99" s="24"/>
      <c r="ARF99" s="24"/>
      <c r="ARG99" s="24"/>
      <c r="ARH99" s="24"/>
      <c r="ARI99" s="24"/>
      <c r="ARJ99" s="24"/>
      <c r="ARK99" s="24"/>
      <c r="ARL99" s="24"/>
      <c r="ARM99" s="24"/>
      <c r="ARN99" s="24"/>
      <c r="ARO99" s="24"/>
      <c r="ARP99" s="24"/>
      <c r="ARQ99" s="24"/>
      <c r="ARR99" s="24"/>
      <c r="ARS99" s="24"/>
      <c r="ART99" s="24"/>
      <c r="ARU99" s="24"/>
      <c r="ARV99" s="24"/>
      <c r="ARW99" s="24"/>
      <c r="ARX99" s="24"/>
      <c r="ARY99" s="24"/>
      <c r="ARZ99" s="24"/>
      <c r="ASA99" s="24"/>
      <c r="ASB99" s="24"/>
      <c r="ASC99" s="24"/>
      <c r="ASD99" s="24"/>
      <c r="ASE99" s="24"/>
      <c r="ASF99" s="24"/>
      <c r="ASG99" s="24"/>
      <c r="ASH99" s="24"/>
      <c r="ASI99" s="24"/>
      <c r="ASJ99" s="24"/>
      <c r="ASK99" s="24"/>
      <c r="ASL99" s="24"/>
      <c r="ASM99" s="24"/>
      <c r="ASN99" s="24"/>
      <c r="ASO99" s="24"/>
      <c r="ASP99" s="24"/>
      <c r="ASQ99" s="24"/>
      <c r="ASR99" s="24"/>
      <c r="ASS99" s="24"/>
      <c r="AST99" s="24"/>
      <c r="ASU99" s="24"/>
      <c r="ASV99" s="24"/>
      <c r="ASW99" s="24"/>
      <c r="ASX99" s="24"/>
      <c r="ASY99" s="24"/>
      <c r="ASZ99" s="24"/>
      <c r="ATA99" s="24"/>
      <c r="ATB99" s="24"/>
      <c r="ATC99" s="24"/>
      <c r="ATD99" s="24"/>
      <c r="ATE99" s="24"/>
      <c r="ATF99" s="24"/>
      <c r="ATG99" s="24"/>
      <c r="ATH99" s="24"/>
      <c r="ATI99" s="24"/>
      <c r="ATJ99" s="24"/>
      <c r="ATK99" s="24"/>
      <c r="ATL99" s="24"/>
      <c r="ATM99" s="24"/>
      <c r="ATN99" s="24"/>
      <c r="ATO99" s="24"/>
      <c r="ATP99" s="24"/>
      <c r="ATQ99" s="24"/>
      <c r="ATR99" s="24"/>
      <c r="ATS99" s="24"/>
      <c r="ATT99" s="24"/>
      <c r="ATU99" s="24"/>
      <c r="ATV99" s="24"/>
      <c r="ATW99" s="24"/>
      <c r="ATX99" s="24"/>
      <c r="ATY99" s="24"/>
      <c r="ATZ99" s="24"/>
      <c r="AUA99" s="24"/>
      <c r="AUB99" s="24"/>
      <c r="AUC99" s="24"/>
      <c r="AUD99" s="24"/>
      <c r="AUE99" s="24"/>
      <c r="AUF99" s="24"/>
      <c r="AUG99" s="24"/>
      <c r="AUH99" s="24"/>
      <c r="AUI99" s="24"/>
      <c r="AUJ99" s="24"/>
      <c r="AUK99" s="24"/>
      <c r="AUL99" s="24"/>
      <c r="AUM99" s="24"/>
      <c r="AUN99" s="24"/>
      <c r="AUO99" s="24"/>
      <c r="AUP99" s="24"/>
      <c r="AUQ99" s="24"/>
      <c r="AUR99" s="24"/>
      <c r="AUS99" s="24"/>
      <c r="AUT99" s="24"/>
      <c r="AUU99" s="24"/>
      <c r="AUV99" s="24"/>
      <c r="AUW99" s="24"/>
      <c r="AUX99" s="24"/>
      <c r="AUY99" s="24"/>
      <c r="AUZ99" s="24"/>
      <c r="AVA99" s="24"/>
      <c r="AVB99" s="24"/>
      <c r="AVC99" s="24"/>
      <c r="AVD99" s="24"/>
      <c r="AVE99" s="24"/>
      <c r="AVF99" s="24"/>
      <c r="AVG99" s="24"/>
      <c r="AVH99" s="24"/>
      <c r="AVI99" s="24"/>
      <c r="AVJ99" s="24"/>
      <c r="AVK99" s="24"/>
      <c r="AVL99" s="24"/>
      <c r="AVM99" s="24"/>
      <c r="AVN99" s="24"/>
      <c r="AVO99" s="24"/>
      <c r="AVP99" s="24"/>
      <c r="AVQ99" s="24"/>
      <c r="AVR99" s="24"/>
      <c r="AVS99" s="24"/>
      <c r="AVT99" s="24"/>
      <c r="AVU99" s="24"/>
      <c r="AVV99" s="24"/>
      <c r="AVW99" s="24"/>
      <c r="AVX99" s="24"/>
      <c r="AVY99" s="24"/>
      <c r="AVZ99" s="24"/>
      <c r="AWA99" s="24"/>
      <c r="AWB99" s="24"/>
      <c r="AWC99" s="24"/>
      <c r="AWD99" s="24"/>
      <c r="AWE99" s="24"/>
      <c r="AWF99" s="24"/>
      <c r="AWG99" s="24"/>
      <c r="AWH99" s="24"/>
      <c r="AWI99" s="24"/>
      <c r="AWJ99" s="24"/>
      <c r="AWK99" s="24"/>
      <c r="AWL99" s="24"/>
      <c r="AWM99" s="24"/>
      <c r="AWN99" s="24"/>
      <c r="AWO99" s="24"/>
      <c r="AWP99" s="24"/>
      <c r="AWQ99" s="24"/>
      <c r="AWR99" s="24"/>
      <c r="AWS99" s="24"/>
      <c r="AWT99" s="24"/>
      <c r="AWU99" s="24"/>
      <c r="AWV99" s="24"/>
      <c r="AWW99" s="24"/>
      <c r="AWX99" s="24"/>
      <c r="AWY99" s="24"/>
      <c r="AWZ99" s="24"/>
      <c r="AXA99" s="24"/>
      <c r="AXB99" s="24"/>
      <c r="AXC99" s="24"/>
      <c r="AXD99" s="24"/>
      <c r="AXE99" s="24"/>
      <c r="AXF99" s="24"/>
      <c r="AXG99" s="24"/>
      <c r="AXH99" s="24"/>
      <c r="AXI99" s="24"/>
      <c r="AXJ99" s="24"/>
      <c r="AXK99" s="24"/>
      <c r="AXL99" s="24"/>
      <c r="AXM99" s="24"/>
      <c r="AXN99" s="24"/>
      <c r="AXO99" s="24"/>
      <c r="AXP99" s="24"/>
      <c r="AXQ99" s="24"/>
      <c r="AXR99" s="24"/>
      <c r="AXS99" s="24"/>
      <c r="AXT99" s="24"/>
      <c r="AXU99" s="24"/>
      <c r="AXV99" s="24"/>
      <c r="AXW99" s="24"/>
      <c r="AXX99" s="24"/>
      <c r="AXY99" s="24"/>
      <c r="AXZ99" s="24"/>
      <c r="AYA99" s="24"/>
      <c r="AYB99" s="24"/>
      <c r="AYC99" s="24"/>
      <c r="AYD99" s="24"/>
      <c r="AYE99" s="24"/>
      <c r="AYF99" s="24"/>
      <c r="AYG99" s="24"/>
      <c r="AYH99" s="24"/>
      <c r="AYI99" s="24"/>
      <c r="AYJ99" s="24"/>
      <c r="AYK99" s="24"/>
      <c r="AYL99" s="24"/>
      <c r="AYM99" s="24"/>
      <c r="AYN99" s="24"/>
      <c r="AYO99" s="24"/>
      <c r="AYP99" s="24"/>
      <c r="AYQ99" s="24"/>
      <c r="AYR99" s="24"/>
      <c r="AYS99" s="24"/>
      <c r="AYT99" s="24"/>
      <c r="AYU99" s="24"/>
      <c r="AYV99" s="24"/>
      <c r="AYW99" s="24"/>
      <c r="AYX99" s="24"/>
      <c r="AYY99" s="24"/>
      <c r="AYZ99" s="24"/>
      <c r="AZA99" s="24"/>
      <c r="AZB99" s="24"/>
      <c r="AZC99" s="24"/>
      <c r="AZD99" s="24"/>
      <c r="AZE99" s="24"/>
      <c r="AZF99" s="24"/>
      <c r="AZG99" s="24"/>
      <c r="AZH99" s="24"/>
      <c r="AZI99" s="24"/>
      <c r="AZJ99" s="24"/>
      <c r="AZK99" s="24"/>
      <c r="AZL99" s="24"/>
      <c r="AZM99" s="24"/>
      <c r="AZN99" s="24"/>
      <c r="AZO99" s="24"/>
      <c r="AZP99" s="24"/>
      <c r="AZQ99" s="24"/>
      <c r="AZR99" s="24"/>
      <c r="AZS99" s="24"/>
      <c r="AZT99" s="24"/>
      <c r="AZU99" s="24"/>
      <c r="AZV99" s="24"/>
      <c r="AZW99" s="24"/>
      <c r="AZX99" s="24"/>
      <c r="AZY99" s="24"/>
      <c r="AZZ99" s="24"/>
      <c r="BAA99" s="24"/>
      <c r="BAB99" s="24"/>
      <c r="BAC99" s="24"/>
      <c r="BAD99" s="24"/>
      <c r="BAE99" s="24"/>
      <c r="BAF99" s="24"/>
      <c r="BAG99" s="24"/>
      <c r="BAH99" s="24"/>
      <c r="BAI99" s="24"/>
      <c r="BAJ99" s="24"/>
      <c r="BAK99" s="24"/>
      <c r="BAL99" s="24"/>
      <c r="BAM99" s="24"/>
      <c r="BAN99" s="24"/>
      <c r="BAO99" s="24"/>
      <c r="BAP99" s="24"/>
      <c r="BAQ99" s="24"/>
      <c r="BAR99" s="24"/>
      <c r="BAS99" s="24"/>
      <c r="BAT99" s="24"/>
      <c r="BAU99" s="24"/>
      <c r="BAV99" s="24"/>
      <c r="BAW99" s="24"/>
      <c r="BAX99" s="24"/>
      <c r="BAY99" s="24"/>
      <c r="BAZ99" s="24"/>
      <c r="BBA99" s="24"/>
      <c r="BBB99" s="24"/>
      <c r="BBC99" s="24"/>
      <c r="BBD99" s="24"/>
      <c r="BBE99" s="24"/>
      <c r="BBF99" s="24"/>
      <c r="BBG99" s="24"/>
      <c r="BBH99" s="24"/>
      <c r="BBI99" s="24"/>
      <c r="BBJ99" s="24"/>
      <c r="BBK99" s="24"/>
      <c r="BBL99" s="24"/>
      <c r="BBM99" s="24"/>
      <c r="BBN99" s="24"/>
      <c r="BBO99" s="24"/>
      <c r="BBP99" s="24"/>
      <c r="BBQ99" s="24"/>
      <c r="BBR99" s="24"/>
      <c r="BBS99" s="24"/>
      <c r="BBT99" s="24"/>
      <c r="BBU99" s="24"/>
      <c r="BBV99" s="24"/>
      <c r="BBW99" s="24"/>
      <c r="BBX99" s="24"/>
      <c r="BBY99" s="24"/>
      <c r="BBZ99" s="24"/>
      <c r="BCA99" s="24"/>
      <c r="BCB99" s="24"/>
      <c r="BCC99" s="24"/>
      <c r="BCD99" s="24"/>
      <c r="BCE99" s="24"/>
      <c r="BCF99" s="24"/>
      <c r="BCG99" s="24"/>
      <c r="BCH99" s="24"/>
      <c r="BCI99" s="24"/>
      <c r="BCJ99" s="24"/>
      <c r="BCK99" s="24"/>
      <c r="BCL99" s="24"/>
      <c r="BCM99" s="24"/>
      <c r="BCN99" s="24"/>
      <c r="BCO99" s="24"/>
      <c r="BCP99" s="24"/>
      <c r="BCQ99" s="24"/>
      <c r="BCR99" s="24"/>
      <c r="BCS99" s="24"/>
      <c r="BCT99" s="24"/>
      <c r="BCU99" s="24"/>
      <c r="BCV99" s="24"/>
      <c r="BCW99" s="24"/>
      <c r="BCX99" s="24"/>
      <c r="BCY99" s="24"/>
      <c r="BCZ99" s="24"/>
      <c r="BDA99" s="24"/>
      <c r="BDB99" s="24"/>
      <c r="BDC99" s="24"/>
      <c r="BDD99" s="24"/>
      <c r="BDE99" s="24"/>
      <c r="BDF99" s="24"/>
      <c r="BDG99" s="24"/>
      <c r="BDH99" s="24"/>
      <c r="BDI99" s="24"/>
      <c r="BDJ99" s="24"/>
      <c r="BDK99" s="24"/>
      <c r="BDL99" s="24"/>
      <c r="BDM99" s="24"/>
      <c r="BDN99" s="24"/>
      <c r="BDO99" s="24"/>
      <c r="BDP99" s="24"/>
      <c r="BDQ99" s="24"/>
      <c r="BDR99" s="24"/>
      <c r="BDS99" s="24"/>
      <c r="BDT99" s="24"/>
      <c r="BDU99" s="24"/>
      <c r="BDV99" s="24"/>
      <c r="BDW99" s="24"/>
      <c r="BDX99" s="24"/>
      <c r="BDY99" s="24"/>
      <c r="BDZ99" s="24"/>
      <c r="BEA99" s="24"/>
      <c r="BEB99" s="24"/>
      <c r="BEC99" s="24"/>
      <c r="BED99" s="24"/>
      <c r="BEE99" s="24"/>
      <c r="BEF99" s="24"/>
      <c r="BEG99" s="24"/>
      <c r="BEH99" s="24"/>
      <c r="BEI99" s="24"/>
      <c r="BEJ99" s="24"/>
      <c r="BEK99" s="24"/>
      <c r="BEL99" s="24"/>
      <c r="BEM99" s="24"/>
      <c r="BEN99" s="24"/>
      <c r="BEO99" s="24"/>
      <c r="BEP99" s="24"/>
      <c r="BEQ99" s="24"/>
      <c r="BER99" s="24"/>
      <c r="BES99" s="24"/>
      <c r="BET99" s="24"/>
      <c r="BEU99" s="24"/>
      <c r="BEV99" s="24"/>
      <c r="BEW99" s="24"/>
      <c r="BEX99" s="24"/>
      <c r="BEY99" s="24"/>
      <c r="BEZ99" s="24"/>
      <c r="BFA99" s="24"/>
      <c r="BFB99" s="24"/>
      <c r="BFC99" s="24"/>
      <c r="BFD99" s="24"/>
      <c r="BFE99" s="24"/>
      <c r="BFF99" s="24"/>
      <c r="BFG99" s="24"/>
      <c r="BFH99" s="24"/>
      <c r="BFI99" s="24"/>
      <c r="BFJ99" s="24"/>
      <c r="BFK99" s="24"/>
      <c r="BFL99" s="24"/>
      <c r="BFM99" s="24"/>
      <c r="BFN99" s="24"/>
      <c r="BFO99" s="24"/>
      <c r="BFP99" s="24"/>
      <c r="BFQ99" s="24"/>
      <c r="BFR99" s="24"/>
      <c r="BFS99" s="24"/>
      <c r="BFT99" s="24"/>
      <c r="BFU99" s="24"/>
      <c r="BFV99" s="24"/>
      <c r="BFW99" s="24"/>
      <c r="BFX99" s="24"/>
      <c r="BFY99" s="24"/>
      <c r="BFZ99" s="24"/>
      <c r="BGA99" s="24"/>
      <c r="BGB99" s="24"/>
      <c r="BGC99" s="24"/>
      <c r="BGD99" s="24"/>
      <c r="BGE99" s="24"/>
      <c r="BGF99" s="24"/>
      <c r="BGG99" s="24"/>
      <c r="BGH99" s="24"/>
      <c r="BGI99" s="24"/>
      <c r="BGJ99" s="24"/>
      <c r="BGK99" s="24"/>
      <c r="BGL99" s="24"/>
      <c r="BGM99" s="24"/>
      <c r="BGN99" s="24"/>
      <c r="BGO99" s="24"/>
      <c r="BGP99" s="24"/>
      <c r="BGQ99" s="24"/>
      <c r="BGR99" s="24"/>
      <c r="BGS99" s="24"/>
      <c r="BGT99" s="24"/>
      <c r="BGU99" s="24"/>
      <c r="BGV99" s="24"/>
      <c r="BGW99" s="24"/>
      <c r="BGX99" s="24"/>
      <c r="BGY99" s="24"/>
      <c r="BGZ99" s="24"/>
      <c r="BHA99" s="24"/>
      <c r="BHB99" s="24"/>
      <c r="BHC99" s="24"/>
      <c r="BHD99" s="24"/>
      <c r="BHE99" s="24"/>
      <c r="BHF99" s="24"/>
      <c r="BHG99" s="24"/>
      <c r="BHH99" s="24"/>
      <c r="BHI99" s="24"/>
      <c r="BHJ99" s="24"/>
      <c r="BHK99" s="24"/>
      <c r="BHL99" s="24"/>
      <c r="BHM99" s="24"/>
      <c r="BHN99" s="24"/>
      <c r="BHO99" s="24"/>
      <c r="BHP99" s="24"/>
      <c r="BHQ99" s="24"/>
      <c r="BHR99" s="24"/>
      <c r="BHS99" s="24"/>
      <c r="BHT99" s="24"/>
      <c r="BHU99" s="24"/>
      <c r="BHV99" s="24"/>
      <c r="BHW99" s="24"/>
      <c r="BHX99" s="24"/>
      <c r="BHY99" s="24"/>
      <c r="BHZ99" s="24"/>
      <c r="BIA99" s="24"/>
      <c r="BIB99" s="24"/>
      <c r="BIC99" s="24"/>
      <c r="BID99" s="24"/>
      <c r="BIE99" s="24"/>
      <c r="BIF99" s="24"/>
      <c r="BIG99" s="24"/>
      <c r="BIH99" s="24"/>
      <c r="BII99" s="24"/>
      <c r="BIJ99" s="24"/>
      <c r="BIK99" s="24"/>
      <c r="BIL99" s="24"/>
      <c r="BIM99" s="24"/>
      <c r="BIN99" s="24"/>
      <c r="BIO99" s="24"/>
      <c r="BIP99" s="24"/>
      <c r="BIQ99" s="24"/>
      <c r="BIR99" s="24"/>
      <c r="BIS99" s="24"/>
      <c r="BIT99" s="24"/>
      <c r="BIU99" s="24"/>
      <c r="BIV99" s="24"/>
      <c r="BIW99" s="24"/>
      <c r="BIX99" s="24"/>
      <c r="BIY99" s="24"/>
      <c r="BIZ99" s="24"/>
      <c r="BJA99" s="24"/>
      <c r="BJB99" s="24"/>
      <c r="BJC99" s="24"/>
      <c r="BJD99" s="24"/>
      <c r="BJE99" s="24"/>
      <c r="BJF99" s="24"/>
      <c r="BJG99" s="24"/>
      <c r="BJH99" s="24"/>
      <c r="BJI99" s="24"/>
      <c r="BJJ99" s="24"/>
      <c r="BJK99" s="24"/>
      <c r="BJL99" s="24"/>
      <c r="BJM99" s="24"/>
      <c r="BJN99" s="24"/>
      <c r="BJO99" s="24"/>
      <c r="BJP99" s="24"/>
      <c r="BJQ99" s="24"/>
      <c r="BJR99" s="24"/>
      <c r="BJS99" s="24"/>
      <c r="BJT99" s="24"/>
      <c r="BJU99" s="24"/>
      <c r="BJV99" s="24"/>
      <c r="BJW99" s="24"/>
      <c r="BJX99" s="24"/>
      <c r="BJY99" s="24"/>
      <c r="BJZ99" s="24"/>
      <c r="BKA99" s="24"/>
      <c r="BKB99" s="24"/>
      <c r="BKC99" s="24"/>
      <c r="BKD99" s="24"/>
      <c r="BKE99" s="24"/>
      <c r="BKF99" s="24"/>
      <c r="BKG99" s="24"/>
      <c r="BKH99" s="24"/>
      <c r="BKI99" s="24"/>
      <c r="BKJ99" s="24"/>
      <c r="BKK99" s="24"/>
      <c r="BKL99" s="24"/>
      <c r="BKM99" s="24"/>
      <c r="BKN99" s="24"/>
      <c r="BKO99" s="24"/>
      <c r="BKP99" s="24"/>
      <c r="BKQ99" s="24"/>
      <c r="BKR99" s="24"/>
      <c r="BKS99" s="24"/>
      <c r="BKT99" s="24"/>
      <c r="BKU99" s="24"/>
      <c r="BKV99" s="24"/>
      <c r="BKW99" s="24"/>
      <c r="BKX99" s="24"/>
      <c r="BKY99" s="24"/>
      <c r="BKZ99" s="24"/>
      <c r="BLA99" s="24"/>
      <c r="BLB99" s="24"/>
      <c r="BLC99" s="24"/>
      <c r="BLD99" s="24"/>
      <c r="BLE99" s="24"/>
      <c r="BLF99" s="24"/>
      <c r="BLG99" s="24"/>
      <c r="BLH99" s="24"/>
      <c r="BLI99" s="24"/>
      <c r="BLJ99" s="24"/>
      <c r="BLK99" s="24"/>
      <c r="BLL99" s="24"/>
      <c r="BLM99" s="24"/>
      <c r="BLN99" s="24"/>
      <c r="BLO99" s="24"/>
      <c r="BLP99" s="24"/>
      <c r="BLQ99" s="24"/>
      <c r="BLR99" s="24"/>
      <c r="BLS99" s="24"/>
      <c r="BLT99" s="24"/>
      <c r="BLU99" s="24"/>
      <c r="BLV99" s="24"/>
      <c r="BLW99" s="24"/>
      <c r="BLX99" s="24"/>
      <c r="BLY99" s="24"/>
      <c r="BLZ99" s="24"/>
      <c r="BMA99" s="24"/>
      <c r="BMB99" s="24"/>
      <c r="BMC99" s="24"/>
      <c r="BMD99" s="24"/>
      <c r="BME99" s="24"/>
      <c r="BMF99" s="24"/>
      <c r="BMG99" s="24"/>
      <c r="BMH99" s="24"/>
      <c r="BMI99" s="24"/>
      <c r="BMJ99" s="24"/>
      <c r="BMK99" s="24"/>
      <c r="BML99" s="24"/>
      <c r="BMM99" s="24"/>
      <c r="BMN99" s="24"/>
      <c r="BMO99" s="24"/>
      <c r="BMP99" s="24"/>
      <c r="BMQ99" s="24"/>
      <c r="BMR99" s="24"/>
      <c r="BMS99" s="24"/>
      <c r="BMT99" s="24"/>
      <c r="BMU99" s="24"/>
      <c r="BMV99" s="24"/>
      <c r="BMW99" s="24"/>
      <c r="BMX99" s="24"/>
      <c r="BMY99" s="24"/>
      <c r="BMZ99" s="24"/>
      <c r="BNA99" s="24"/>
      <c r="BNB99" s="24"/>
      <c r="BNC99" s="24"/>
      <c r="BND99" s="24"/>
      <c r="BNE99" s="24"/>
      <c r="BNF99" s="24"/>
      <c r="BNG99" s="24"/>
      <c r="BNH99" s="24"/>
      <c r="BNI99" s="24"/>
      <c r="BNJ99" s="24"/>
      <c r="BNK99" s="24"/>
      <c r="BNL99" s="24"/>
      <c r="BNM99" s="24"/>
      <c r="BNN99" s="24"/>
      <c r="BNO99" s="24"/>
      <c r="BNP99" s="24"/>
      <c r="BNQ99" s="24"/>
      <c r="BNR99" s="24"/>
      <c r="BNS99" s="24"/>
      <c r="BNT99" s="24"/>
      <c r="BNU99" s="24"/>
      <c r="BNV99" s="24"/>
      <c r="BNW99" s="24"/>
      <c r="BNX99" s="24"/>
      <c r="BNY99" s="24"/>
      <c r="BNZ99" s="24"/>
      <c r="BOA99" s="24"/>
      <c r="BOB99" s="24"/>
      <c r="BOC99" s="24"/>
      <c r="BOD99" s="24"/>
      <c r="BOE99" s="24"/>
      <c r="BOF99" s="24"/>
      <c r="BOG99" s="24"/>
      <c r="BOH99" s="24"/>
      <c r="BOI99" s="24"/>
      <c r="BOJ99" s="24"/>
      <c r="BOK99" s="24"/>
      <c r="BOL99" s="24"/>
      <c r="BOM99" s="24"/>
      <c r="BON99" s="24"/>
      <c r="BOO99" s="24"/>
      <c r="BOP99" s="24"/>
      <c r="BOQ99" s="24"/>
      <c r="BOR99" s="24"/>
      <c r="BOS99" s="24"/>
      <c r="BOT99" s="24"/>
      <c r="BOU99" s="24"/>
      <c r="BOV99" s="24"/>
      <c r="BOW99" s="24"/>
      <c r="BOX99" s="24"/>
      <c r="BOY99" s="24"/>
      <c r="BOZ99" s="24"/>
      <c r="BPA99" s="24"/>
      <c r="BPB99" s="24"/>
      <c r="BPC99" s="24"/>
      <c r="BPD99" s="24"/>
      <c r="BPE99" s="24"/>
      <c r="BPF99" s="24"/>
      <c r="BPG99" s="24"/>
      <c r="BPH99" s="24"/>
      <c r="BPI99" s="24"/>
      <c r="BPJ99" s="24"/>
      <c r="BPK99" s="24"/>
      <c r="BPL99" s="24"/>
      <c r="BPM99" s="24"/>
      <c r="BPN99" s="24"/>
      <c r="BPO99" s="24"/>
      <c r="BPP99" s="24"/>
      <c r="BPQ99" s="24"/>
      <c r="BPR99" s="24"/>
      <c r="BPS99" s="24"/>
      <c r="BPT99" s="24"/>
      <c r="BPU99" s="24"/>
      <c r="BPV99" s="24"/>
      <c r="BPW99" s="24"/>
      <c r="BPX99" s="24"/>
      <c r="BPY99" s="24"/>
      <c r="BPZ99" s="24"/>
      <c r="BQA99" s="24"/>
      <c r="BQB99" s="24"/>
      <c r="BQC99" s="24"/>
      <c r="BQD99" s="24"/>
      <c r="BQE99" s="24"/>
      <c r="BQF99" s="24"/>
      <c r="BQG99" s="24"/>
      <c r="BQH99" s="24"/>
      <c r="BQI99" s="24"/>
      <c r="BQJ99" s="24"/>
      <c r="BQK99" s="24"/>
      <c r="BQL99" s="24"/>
      <c r="BQM99" s="24"/>
      <c r="BQN99" s="24"/>
      <c r="BQO99" s="24"/>
      <c r="BQP99" s="24"/>
      <c r="BQQ99" s="24"/>
      <c r="BQR99" s="24"/>
      <c r="BQS99" s="24"/>
      <c r="BQT99" s="24"/>
      <c r="BQU99" s="24"/>
      <c r="BQV99" s="24"/>
      <c r="BQW99" s="24"/>
      <c r="BQX99" s="24"/>
      <c r="BQY99" s="24"/>
      <c r="BQZ99" s="24"/>
      <c r="BRA99" s="24"/>
      <c r="BRB99" s="24"/>
      <c r="BRC99" s="24"/>
      <c r="BRD99" s="24"/>
      <c r="BRE99" s="24"/>
      <c r="BRF99" s="24"/>
      <c r="BRG99" s="24"/>
      <c r="BRH99" s="24"/>
      <c r="BRI99" s="24"/>
      <c r="BRJ99" s="24"/>
      <c r="BRK99" s="24"/>
      <c r="BRL99" s="24"/>
      <c r="BRM99" s="24"/>
      <c r="BRN99" s="24"/>
      <c r="BRO99" s="24"/>
      <c r="BRP99" s="24"/>
      <c r="BRQ99" s="24"/>
      <c r="BRR99" s="24"/>
      <c r="BRS99" s="24"/>
      <c r="BRT99" s="24"/>
      <c r="BRU99" s="24"/>
      <c r="BRV99" s="24"/>
      <c r="BRW99" s="24"/>
      <c r="BRX99" s="24"/>
      <c r="BRY99" s="24"/>
      <c r="BRZ99" s="24"/>
      <c r="BSA99" s="24"/>
      <c r="BSB99" s="24"/>
      <c r="BSC99" s="24"/>
      <c r="BSD99" s="24"/>
      <c r="BSE99" s="24"/>
      <c r="BSF99" s="24"/>
      <c r="BSG99" s="24"/>
      <c r="BSH99" s="24"/>
      <c r="BSI99" s="24"/>
      <c r="BSJ99" s="24"/>
      <c r="BSK99" s="24"/>
      <c r="BSL99" s="24"/>
      <c r="BSM99" s="24"/>
      <c r="BSN99" s="24"/>
      <c r="BSO99" s="24"/>
      <c r="BSP99" s="24"/>
      <c r="BSQ99" s="24"/>
      <c r="BSR99" s="24"/>
      <c r="BSS99" s="24"/>
      <c r="BST99" s="24"/>
      <c r="BSU99" s="24"/>
      <c r="BSV99" s="24"/>
      <c r="BSW99" s="24"/>
      <c r="BSX99" s="24"/>
      <c r="BSY99" s="24"/>
      <c r="BSZ99" s="24"/>
      <c r="BTA99" s="24"/>
      <c r="BTB99" s="24"/>
      <c r="BTC99" s="24"/>
      <c r="BTD99" s="24"/>
      <c r="BTE99" s="24"/>
      <c r="BTF99" s="24"/>
      <c r="BTG99" s="24"/>
      <c r="BTH99" s="24"/>
      <c r="BTI99" s="24"/>
      <c r="BTJ99" s="24"/>
      <c r="BTK99" s="24"/>
      <c r="BTL99" s="24"/>
      <c r="BTM99" s="24"/>
      <c r="BTN99" s="24"/>
      <c r="BTO99" s="24"/>
      <c r="BTP99" s="24"/>
      <c r="BTQ99" s="24"/>
      <c r="BTR99" s="24"/>
      <c r="BTS99" s="24"/>
      <c r="BTT99" s="24"/>
      <c r="BTU99" s="24"/>
      <c r="BTV99" s="24"/>
      <c r="BTW99" s="24"/>
      <c r="BTX99" s="24"/>
      <c r="BTY99" s="24"/>
      <c r="BTZ99" s="24"/>
      <c r="BUA99" s="24"/>
      <c r="BUB99" s="24"/>
      <c r="BUC99" s="24"/>
      <c r="BUD99" s="24"/>
      <c r="BUE99" s="24"/>
      <c r="BUF99" s="24"/>
      <c r="BUG99" s="24"/>
      <c r="BUH99" s="24"/>
      <c r="BUI99" s="24"/>
      <c r="BUJ99" s="24"/>
      <c r="BUK99" s="24"/>
      <c r="BUL99" s="24"/>
      <c r="BUM99" s="24"/>
      <c r="BUN99" s="24"/>
      <c r="BUO99" s="24"/>
      <c r="BUP99" s="24"/>
      <c r="BUQ99" s="24"/>
      <c r="BUR99" s="24"/>
      <c r="BUS99" s="24"/>
      <c r="BUT99" s="24"/>
      <c r="BUU99" s="24"/>
      <c r="BUV99" s="24"/>
      <c r="BUW99" s="24"/>
      <c r="BUX99" s="24"/>
      <c r="BUY99" s="24"/>
      <c r="BUZ99" s="24"/>
      <c r="BVA99" s="24"/>
      <c r="BVB99" s="24"/>
      <c r="BVC99" s="24"/>
      <c r="BVD99" s="24"/>
      <c r="BVE99" s="24"/>
      <c r="BVF99" s="24"/>
      <c r="BVG99" s="24"/>
      <c r="BVH99" s="24"/>
      <c r="BVI99" s="24"/>
      <c r="BVJ99" s="24"/>
      <c r="BVK99" s="24"/>
      <c r="BVL99" s="24"/>
      <c r="BVM99" s="24"/>
      <c r="BVN99" s="24"/>
      <c r="BVO99" s="24"/>
      <c r="BVP99" s="24"/>
      <c r="BVQ99" s="24"/>
      <c r="BVR99" s="24"/>
      <c r="BVS99" s="24"/>
      <c r="BVT99" s="24"/>
      <c r="BVU99" s="24"/>
      <c r="BVV99" s="24"/>
      <c r="BVW99" s="24"/>
      <c r="BVX99" s="24"/>
      <c r="BVY99" s="24"/>
      <c r="BVZ99" s="24"/>
      <c r="BWA99" s="24"/>
      <c r="BWB99" s="24"/>
      <c r="BWC99" s="24"/>
      <c r="BWD99" s="24"/>
      <c r="BWE99" s="24"/>
      <c r="BWF99" s="24"/>
      <c r="BWG99" s="24"/>
      <c r="BWH99" s="24"/>
      <c r="BWI99" s="24"/>
      <c r="BWJ99" s="24"/>
      <c r="BWK99" s="24"/>
      <c r="BWL99" s="24"/>
      <c r="BWM99" s="24"/>
      <c r="BWN99" s="24"/>
      <c r="BWO99" s="24"/>
      <c r="BWP99" s="24"/>
      <c r="BWQ99" s="24"/>
      <c r="BWR99" s="24"/>
      <c r="BWS99" s="24"/>
      <c r="BWT99" s="24"/>
      <c r="BWU99" s="24"/>
      <c r="BWV99" s="24"/>
      <c r="BWW99" s="24"/>
      <c r="BWX99" s="24"/>
      <c r="BWY99" s="24"/>
      <c r="BWZ99" s="24"/>
      <c r="BXA99" s="24"/>
      <c r="BXB99" s="24"/>
      <c r="BXC99" s="24"/>
      <c r="BXD99" s="24"/>
      <c r="BXE99" s="24"/>
      <c r="BXF99" s="24"/>
      <c r="BXG99" s="24"/>
      <c r="BXH99" s="24"/>
      <c r="BXI99" s="24"/>
      <c r="BXJ99" s="24"/>
      <c r="BXK99" s="24"/>
      <c r="BXL99" s="24"/>
      <c r="BXM99" s="24"/>
      <c r="BXN99" s="24"/>
      <c r="BXO99" s="24"/>
      <c r="BXP99" s="24"/>
      <c r="BXQ99" s="24"/>
      <c r="BXR99" s="24"/>
      <c r="BXS99" s="24"/>
      <c r="BXT99" s="24"/>
      <c r="BXU99" s="24"/>
      <c r="BXV99" s="24"/>
      <c r="BXW99" s="24"/>
      <c r="BXX99" s="24"/>
      <c r="BXY99" s="24"/>
      <c r="BXZ99" s="24"/>
      <c r="BYA99" s="24"/>
      <c r="BYB99" s="24"/>
      <c r="BYC99" s="24"/>
      <c r="BYD99" s="24"/>
      <c r="BYE99" s="24"/>
      <c r="BYF99" s="24"/>
      <c r="BYG99" s="24"/>
      <c r="BYH99" s="24"/>
      <c r="BYI99" s="24"/>
      <c r="BYJ99" s="24"/>
      <c r="BYK99" s="24"/>
      <c r="BYL99" s="24"/>
      <c r="BYM99" s="24"/>
      <c r="BYN99" s="24"/>
      <c r="BYO99" s="24"/>
      <c r="BYP99" s="24"/>
      <c r="BYQ99" s="24"/>
      <c r="BYR99" s="24"/>
      <c r="BYS99" s="24"/>
      <c r="BYT99" s="24"/>
      <c r="BYU99" s="24"/>
      <c r="BYV99" s="24"/>
      <c r="BYW99" s="24"/>
      <c r="BYX99" s="24"/>
      <c r="BYY99" s="24"/>
      <c r="BYZ99" s="24"/>
      <c r="BZA99" s="24"/>
      <c r="BZB99" s="24"/>
      <c r="BZC99" s="24"/>
      <c r="BZD99" s="24"/>
      <c r="BZE99" s="24"/>
      <c r="BZF99" s="24"/>
      <c r="BZG99" s="24"/>
      <c r="BZH99" s="24"/>
      <c r="BZI99" s="24"/>
      <c r="BZJ99" s="24"/>
      <c r="BZK99" s="24"/>
      <c r="BZL99" s="24"/>
      <c r="BZM99" s="24"/>
      <c r="BZN99" s="24"/>
      <c r="BZO99" s="24"/>
      <c r="BZP99" s="24"/>
      <c r="BZQ99" s="24"/>
      <c r="BZR99" s="24"/>
      <c r="BZS99" s="24"/>
      <c r="BZT99" s="24"/>
      <c r="BZU99" s="24"/>
      <c r="BZV99" s="24"/>
      <c r="BZW99" s="24"/>
      <c r="BZX99" s="24"/>
      <c r="BZY99" s="24"/>
      <c r="BZZ99" s="24"/>
      <c r="CAA99" s="24"/>
      <c r="CAB99" s="24"/>
      <c r="CAC99" s="24"/>
      <c r="CAD99" s="24"/>
      <c r="CAE99" s="24"/>
      <c r="CAF99" s="24"/>
      <c r="CAG99" s="24"/>
      <c r="CAH99" s="24"/>
      <c r="CAI99" s="24"/>
      <c r="CAJ99" s="24"/>
      <c r="CAK99" s="24"/>
      <c r="CAL99" s="24"/>
      <c r="CAM99" s="24"/>
      <c r="CAN99" s="24"/>
      <c r="CAO99" s="24"/>
      <c r="CAP99" s="24"/>
      <c r="CAQ99" s="24"/>
      <c r="CAR99" s="24"/>
      <c r="CAS99" s="24"/>
      <c r="CAT99" s="24"/>
      <c r="CAU99" s="24"/>
      <c r="CAV99" s="24"/>
      <c r="CAW99" s="24"/>
      <c r="CAX99" s="24"/>
      <c r="CAY99" s="24"/>
      <c r="CAZ99" s="24"/>
      <c r="CBA99" s="24"/>
      <c r="CBB99" s="24"/>
      <c r="CBC99" s="24"/>
      <c r="CBD99" s="24"/>
      <c r="CBE99" s="24"/>
      <c r="CBF99" s="24"/>
      <c r="CBG99" s="24"/>
      <c r="CBH99" s="24"/>
      <c r="CBI99" s="24"/>
      <c r="CBJ99" s="24"/>
      <c r="CBK99" s="24"/>
      <c r="CBL99" s="24"/>
      <c r="CBM99" s="24"/>
      <c r="CBN99" s="24"/>
      <c r="CBO99" s="24"/>
      <c r="CBP99" s="24"/>
      <c r="CBQ99" s="24"/>
      <c r="CBR99" s="24"/>
      <c r="CBS99" s="24"/>
      <c r="CBT99" s="24"/>
      <c r="CBU99" s="24"/>
      <c r="CBV99" s="24"/>
      <c r="CBW99" s="24"/>
      <c r="CBX99" s="24"/>
      <c r="CBY99" s="24"/>
      <c r="CBZ99" s="24"/>
      <c r="CCA99" s="24"/>
      <c r="CCB99" s="24"/>
      <c r="CCC99" s="24"/>
      <c r="CCD99" s="24"/>
      <c r="CCE99" s="24"/>
      <c r="CCF99" s="24"/>
      <c r="CCG99" s="24"/>
      <c r="CCH99" s="24"/>
      <c r="CCI99" s="24"/>
      <c r="CCJ99" s="24"/>
      <c r="CCK99" s="24"/>
      <c r="CCL99" s="24"/>
      <c r="CCM99" s="24"/>
      <c r="CCN99" s="24"/>
      <c r="CCO99" s="24"/>
      <c r="CCP99" s="24"/>
      <c r="CCQ99" s="24"/>
      <c r="CCR99" s="24"/>
      <c r="CCS99" s="24"/>
      <c r="CCT99" s="24"/>
      <c r="CCU99" s="24"/>
      <c r="CCV99" s="24"/>
      <c r="CCW99" s="24"/>
      <c r="CCX99" s="24"/>
      <c r="CCY99" s="24"/>
      <c r="CCZ99" s="24"/>
      <c r="CDA99" s="24"/>
      <c r="CDB99" s="24"/>
      <c r="CDC99" s="24"/>
      <c r="CDD99" s="24"/>
      <c r="CDE99" s="24"/>
      <c r="CDF99" s="24"/>
      <c r="CDG99" s="24"/>
      <c r="CDH99" s="24"/>
      <c r="CDI99" s="24"/>
      <c r="CDJ99" s="24"/>
      <c r="CDK99" s="24"/>
      <c r="CDL99" s="24"/>
      <c r="CDM99" s="24"/>
      <c r="CDN99" s="24"/>
      <c r="CDO99" s="24"/>
      <c r="CDP99" s="24"/>
      <c r="CDQ99" s="24"/>
      <c r="CDR99" s="24"/>
      <c r="CDS99" s="24"/>
      <c r="CDT99" s="24"/>
      <c r="CDU99" s="24"/>
      <c r="CDV99" s="24"/>
      <c r="CDW99" s="24"/>
      <c r="CDX99" s="24"/>
      <c r="CDY99" s="24"/>
      <c r="CDZ99" s="24"/>
      <c r="CEA99" s="24"/>
      <c r="CEB99" s="24"/>
      <c r="CEC99" s="24"/>
      <c r="CED99" s="24"/>
      <c r="CEE99" s="24"/>
      <c r="CEF99" s="24"/>
      <c r="CEG99" s="24"/>
      <c r="CEH99" s="24"/>
      <c r="CEI99" s="24"/>
      <c r="CEJ99" s="24"/>
      <c r="CEK99" s="24"/>
      <c r="CEL99" s="24"/>
      <c r="CEM99" s="24"/>
      <c r="CEN99" s="24"/>
      <c r="CEO99" s="24"/>
      <c r="CEP99" s="24"/>
      <c r="CEQ99" s="24"/>
      <c r="CER99" s="24"/>
      <c r="CES99" s="24"/>
      <c r="CET99" s="24"/>
      <c r="CEU99" s="24"/>
      <c r="CEV99" s="24"/>
      <c r="CEW99" s="24"/>
      <c r="CEX99" s="24"/>
      <c r="CEY99" s="24"/>
      <c r="CEZ99" s="24"/>
      <c r="CFA99" s="24"/>
      <c r="CFB99" s="24"/>
      <c r="CFC99" s="24"/>
      <c r="CFD99" s="24"/>
      <c r="CFE99" s="24"/>
      <c r="CFF99" s="24"/>
      <c r="CFG99" s="24"/>
      <c r="CFH99" s="24"/>
      <c r="CFI99" s="24"/>
      <c r="CFJ99" s="24"/>
      <c r="CFK99" s="24"/>
      <c r="CFL99" s="24"/>
      <c r="CFM99" s="24"/>
      <c r="CFN99" s="24"/>
      <c r="CFO99" s="24"/>
      <c r="CFP99" s="24"/>
      <c r="CFQ99" s="24"/>
      <c r="CFR99" s="24"/>
      <c r="CFS99" s="24"/>
      <c r="CFT99" s="24"/>
      <c r="CFU99" s="24"/>
      <c r="CFV99" s="24"/>
      <c r="CFW99" s="24"/>
      <c r="CFX99" s="24"/>
      <c r="CFY99" s="24"/>
      <c r="CFZ99" s="24"/>
      <c r="CGA99" s="24"/>
      <c r="CGB99" s="24"/>
      <c r="CGC99" s="24"/>
      <c r="CGD99" s="24"/>
      <c r="CGE99" s="24"/>
      <c r="CGF99" s="24"/>
      <c r="CGG99" s="24"/>
      <c r="CGH99" s="24"/>
      <c r="CGI99" s="24"/>
      <c r="CGJ99" s="24"/>
      <c r="CGK99" s="24"/>
      <c r="CGL99" s="24"/>
      <c r="CGM99" s="24"/>
      <c r="CGN99" s="24"/>
      <c r="CGO99" s="24"/>
      <c r="CGP99" s="24"/>
      <c r="CGQ99" s="24"/>
      <c r="CGR99" s="24"/>
      <c r="CGS99" s="24"/>
      <c r="CGT99" s="24"/>
      <c r="CGU99" s="24"/>
      <c r="CGV99" s="24"/>
      <c r="CGW99" s="24"/>
      <c r="CGX99" s="24"/>
      <c r="CGY99" s="24"/>
      <c r="CGZ99" s="24"/>
      <c r="CHA99" s="24"/>
      <c r="CHB99" s="24"/>
      <c r="CHC99" s="24"/>
      <c r="CHD99" s="24"/>
      <c r="CHE99" s="24"/>
      <c r="CHF99" s="24"/>
      <c r="CHG99" s="24"/>
      <c r="CHH99" s="24"/>
      <c r="CHI99" s="24"/>
      <c r="CHJ99" s="24"/>
      <c r="CHK99" s="24"/>
      <c r="CHL99" s="24"/>
      <c r="CHM99" s="24"/>
      <c r="CHN99" s="24"/>
      <c r="CHO99" s="24"/>
      <c r="CHP99" s="24"/>
      <c r="CHQ99" s="24"/>
      <c r="CHR99" s="24"/>
      <c r="CHS99" s="24"/>
      <c r="CHT99" s="24"/>
      <c r="CHU99" s="24"/>
      <c r="CHV99" s="24"/>
      <c r="CHW99" s="24"/>
      <c r="CHX99" s="24"/>
      <c r="CHY99" s="24"/>
      <c r="CHZ99" s="24"/>
      <c r="CIA99" s="24"/>
      <c r="CIB99" s="24"/>
      <c r="CIC99" s="24"/>
      <c r="CID99" s="24"/>
      <c r="CIE99" s="24"/>
      <c r="CIF99" s="24"/>
      <c r="CIG99" s="24"/>
      <c r="CIH99" s="24"/>
      <c r="CII99" s="24"/>
      <c r="CIJ99" s="24"/>
      <c r="CIK99" s="24"/>
      <c r="CIL99" s="24"/>
      <c r="CIM99" s="24"/>
      <c r="CIN99" s="24"/>
      <c r="CIO99" s="24"/>
      <c r="CIP99" s="24"/>
      <c r="CIQ99" s="24"/>
      <c r="CIR99" s="24"/>
      <c r="CIS99" s="24"/>
      <c r="CIT99" s="24"/>
      <c r="CIU99" s="24"/>
      <c r="CIV99" s="24"/>
      <c r="CIW99" s="24"/>
      <c r="CIX99" s="24"/>
      <c r="CIY99" s="24"/>
      <c r="CIZ99" s="24"/>
      <c r="CJA99" s="24"/>
      <c r="CJB99" s="24"/>
      <c r="CJC99" s="24"/>
      <c r="CJD99" s="24"/>
      <c r="CJE99" s="24"/>
      <c r="CJF99" s="24"/>
      <c r="CJG99" s="24"/>
      <c r="CJH99" s="24"/>
      <c r="CJI99" s="24"/>
      <c r="CJJ99" s="24"/>
      <c r="CJK99" s="24"/>
      <c r="CJL99" s="24"/>
      <c r="CJM99" s="24"/>
      <c r="CJN99" s="24"/>
      <c r="CJO99" s="24"/>
      <c r="CJP99" s="24"/>
      <c r="CJQ99" s="24"/>
      <c r="CJR99" s="24"/>
      <c r="CJS99" s="24"/>
      <c r="CJT99" s="24"/>
      <c r="CJU99" s="24"/>
      <c r="CJV99" s="24"/>
      <c r="CJW99" s="24"/>
      <c r="CJX99" s="24"/>
      <c r="CJY99" s="24"/>
      <c r="CJZ99" s="24"/>
      <c r="CKA99" s="24"/>
      <c r="CKB99" s="24"/>
      <c r="CKC99" s="24"/>
      <c r="CKD99" s="24"/>
      <c r="CKE99" s="24"/>
      <c r="CKF99" s="24"/>
      <c r="CKG99" s="24"/>
      <c r="CKH99" s="24"/>
      <c r="CKI99" s="24"/>
      <c r="CKJ99" s="24"/>
      <c r="CKK99" s="24"/>
      <c r="CKL99" s="24"/>
      <c r="CKM99" s="24"/>
      <c r="CKN99" s="24"/>
      <c r="CKO99" s="24"/>
      <c r="CKP99" s="24"/>
      <c r="CKQ99" s="24"/>
      <c r="CKR99" s="24"/>
      <c r="CKS99" s="24"/>
      <c r="CKT99" s="24"/>
      <c r="CKU99" s="24"/>
      <c r="CKV99" s="24"/>
      <c r="CKW99" s="24"/>
      <c r="CKX99" s="24"/>
      <c r="CKY99" s="24"/>
      <c r="CKZ99" s="24"/>
      <c r="CLA99" s="24"/>
      <c r="CLB99" s="24"/>
      <c r="CLC99" s="24"/>
      <c r="CLD99" s="24"/>
      <c r="CLE99" s="24"/>
      <c r="CLF99" s="24"/>
      <c r="CLG99" s="24"/>
      <c r="CLH99" s="24"/>
      <c r="CLI99" s="24"/>
      <c r="CLJ99" s="24"/>
      <c r="CLK99" s="24"/>
      <c r="CLL99" s="24"/>
      <c r="CLM99" s="24"/>
      <c r="CLN99" s="24"/>
      <c r="CLO99" s="24"/>
      <c r="CLP99" s="24"/>
      <c r="CLQ99" s="24"/>
      <c r="CLR99" s="24"/>
      <c r="CLS99" s="24"/>
      <c r="CLT99" s="24"/>
      <c r="CLU99" s="24"/>
      <c r="CLV99" s="24"/>
      <c r="CLW99" s="24"/>
      <c r="CLX99" s="24"/>
      <c r="CLY99" s="24"/>
      <c r="CLZ99" s="24"/>
      <c r="CMA99" s="24"/>
      <c r="CMB99" s="24"/>
      <c r="CMC99" s="24"/>
      <c r="CMD99" s="24"/>
      <c r="CME99" s="24"/>
      <c r="CMF99" s="24"/>
      <c r="CMG99" s="24"/>
      <c r="CMH99" s="24"/>
      <c r="CMI99" s="24"/>
      <c r="CMJ99" s="24"/>
      <c r="CMK99" s="24"/>
      <c r="CML99" s="24"/>
      <c r="CMM99" s="24"/>
      <c r="CMN99" s="24"/>
      <c r="CMO99" s="24"/>
      <c r="CMP99" s="24"/>
      <c r="CMQ99" s="24"/>
      <c r="CMR99" s="24"/>
      <c r="CMS99" s="24"/>
      <c r="CMT99" s="24"/>
      <c r="CMU99" s="24"/>
      <c r="CMV99" s="24"/>
      <c r="CMW99" s="24"/>
      <c r="CMX99" s="24"/>
      <c r="CMY99" s="24"/>
      <c r="CMZ99" s="24"/>
      <c r="CNA99" s="24"/>
      <c r="CNB99" s="24"/>
      <c r="CNC99" s="24"/>
      <c r="CND99" s="24"/>
      <c r="CNE99" s="24"/>
      <c r="CNF99" s="24"/>
      <c r="CNG99" s="24"/>
      <c r="CNH99" s="24"/>
      <c r="CNI99" s="24"/>
      <c r="CNJ99" s="24"/>
      <c r="CNK99" s="24"/>
      <c r="CNL99" s="24"/>
      <c r="CNM99" s="24"/>
      <c r="CNN99" s="24"/>
      <c r="CNO99" s="24"/>
      <c r="CNP99" s="24"/>
      <c r="CNQ99" s="24"/>
      <c r="CNR99" s="24"/>
      <c r="CNS99" s="24"/>
      <c r="CNT99" s="24"/>
      <c r="CNU99" s="24"/>
      <c r="CNV99" s="24"/>
      <c r="CNW99" s="24"/>
      <c r="CNX99" s="24"/>
      <c r="CNY99" s="24"/>
      <c r="CNZ99" s="24"/>
      <c r="COA99" s="24"/>
      <c r="COB99" s="24"/>
      <c r="COC99" s="24"/>
      <c r="COD99" s="24"/>
      <c r="COE99" s="24"/>
      <c r="COF99" s="24"/>
      <c r="COG99" s="24"/>
      <c r="COH99" s="24"/>
      <c r="COI99" s="24"/>
      <c r="COJ99" s="24"/>
      <c r="COK99" s="24"/>
      <c r="COL99" s="24"/>
      <c r="COM99" s="24"/>
      <c r="CON99" s="24"/>
      <c r="COO99" s="24"/>
      <c r="COP99" s="24"/>
      <c r="COQ99" s="24"/>
      <c r="COR99" s="24"/>
      <c r="COS99" s="24"/>
      <c r="COT99" s="24"/>
      <c r="COU99" s="24"/>
      <c r="COV99" s="24"/>
      <c r="COW99" s="24"/>
      <c r="COX99" s="24"/>
      <c r="COY99" s="24"/>
      <c r="COZ99" s="24"/>
      <c r="CPA99" s="24"/>
      <c r="CPB99" s="24"/>
      <c r="CPC99" s="24"/>
      <c r="CPD99" s="24"/>
      <c r="CPE99" s="24"/>
      <c r="CPF99" s="24"/>
      <c r="CPG99" s="24"/>
      <c r="CPH99" s="24"/>
      <c r="CPI99" s="24"/>
      <c r="CPJ99" s="24"/>
      <c r="CPK99" s="24"/>
      <c r="CPL99" s="24"/>
      <c r="CPM99" s="24"/>
      <c r="CPN99" s="24"/>
      <c r="CPO99" s="24"/>
      <c r="CPP99" s="24"/>
      <c r="CPQ99" s="24"/>
      <c r="CPR99" s="24"/>
      <c r="CPS99" s="24"/>
      <c r="CPT99" s="24"/>
      <c r="CPU99" s="24"/>
      <c r="CPV99" s="24"/>
      <c r="CPW99" s="24"/>
      <c r="CPX99" s="24"/>
      <c r="CPY99" s="24"/>
      <c r="CPZ99" s="24"/>
      <c r="CQA99" s="24"/>
      <c r="CQB99" s="24"/>
      <c r="CQC99" s="24"/>
      <c r="CQD99" s="24"/>
      <c r="CQE99" s="24"/>
      <c r="CQF99" s="24"/>
      <c r="CQG99" s="24"/>
      <c r="CQH99" s="24"/>
      <c r="CQI99" s="24"/>
      <c r="CQJ99" s="24"/>
      <c r="CQK99" s="24"/>
      <c r="CQL99" s="24"/>
      <c r="CQM99" s="24"/>
      <c r="CQN99" s="24"/>
      <c r="CQO99" s="24"/>
      <c r="CQP99" s="24"/>
      <c r="CQQ99" s="24"/>
      <c r="CQR99" s="24"/>
      <c r="CQS99" s="24"/>
      <c r="CQT99" s="24"/>
      <c r="CQU99" s="24"/>
      <c r="CQV99" s="24"/>
      <c r="CQW99" s="24"/>
      <c r="CQX99" s="24"/>
      <c r="CQY99" s="24"/>
      <c r="CQZ99" s="24"/>
      <c r="CRA99" s="24"/>
      <c r="CRB99" s="24"/>
      <c r="CRC99" s="24"/>
      <c r="CRD99" s="24"/>
      <c r="CRE99" s="24"/>
      <c r="CRF99" s="24"/>
      <c r="CRG99" s="24"/>
      <c r="CRH99" s="24"/>
      <c r="CRI99" s="24"/>
      <c r="CRJ99" s="24"/>
      <c r="CRK99" s="24"/>
      <c r="CRL99" s="24"/>
      <c r="CRM99" s="24"/>
      <c r="CRN99" s="24"/>
      <c r="CRO99" s="24"/>
      <c r="CRP99" s="24"/>
      <c r="CRQ99" s="24"/>
      <c r="CRR99" s="24"/>
      <c r="CRS99" s="24"/>
      <c r="CRT99" s="24"/>
      <c r="CRU99" s="24"/>
      <c r="CRV99" s="24"/>
      <c r="CRW99" s="24"/>
      <c r="CRX99" s="24"/>
      <c r="CRY99" s="24"/>
      <c r="CRZ99" s="24"/>
      <c r="CSA99" s="24"/>
      <c r="CSB99" s="24"/>
      <c r="CSC99" s="24"/>
      <c r="CSD99" s="24"/>
      <c r="CSE99" s="24"/>
      <c r="CSF99" s="24"/>
      <c r="CSG99" s="24"/>
      <c r="CSH99" s="24"/>
      <c r="CSI99" s="24"/>
      <c r="CSJ99" s="24"/>
      <c r="CSK99" s="24"/>
      <c r="CSL99" s="24"/>
      <c r="CSM99" s="24"/>
      <c r="CSN99" s="24"/>
      <c r="CSO99" s="24"/>
      <c r="CSP99" s="24"/>
      <c r="CSQ99" s="24"/>
      <c r="CSR99" s="24"/>
      <c r="CSS99" s="24"/>
      <c r="CST99" s="24"/>
      <c r="CSU99" s="24"/>
      <c r="CSV99" s="24"/>
      <c r="CSW99" s="24"/>
      <c r="CSX99" s="24"/>
      <c r="CSY99" s="24"/>
      <c r="CSZ99" s="24"/>
      <c r="CTA99" s="24"/>
      <c r="CTB99" s="24"/>
      <c r="CTC99" s="24"/>
      <c r="CTD99" s="24"/>
      <c r="CTE99" s="24"/>
      <c r="CTF99" s="24"/>
      <c r="CTG99" s="24"/>
      <c r="CTH99" s="24"/>
      <c r="CTI99" s="24"/>
      <c r="CTJ99" s="24"/>
      <c r="CTK99" s="24"/>
      <c r="CTL99" s="24"/>
      <c r="CTM99" s="24"/>
      <c r="CTN99" s="24"/>
      <c r="CTO99" s="24"/>
      <c r="CTP99" s="24"/>
      <c r="CTQ99" s="24"/>
      <c r="CTR99" s="24"/>
      <c r="CTS99" s="24"/>
      <c r="CTT99" s="24"/>
      <c r="CTU99" s="24"/>
      <c r="CTV99" s="24"/>
      <c r="CTW99" s="24"/>
      <c r="CTX99" s="24"/>
      <c r="CTY99" s="24"/>
      <c r="CTZ99" s="24"/>
      <c r="CUA99" s="24"/>
      <c r="CUB99" s="24"/>
      <c r="CUC99" s="24"/>
      <c r="CUD99" s="24"/>
      <c r="CUE99" s="24"/>
      <c r="CUF99" s="24"/>
      <c r="CUG99" s="24"/>
      <c r="CUH99" s="24"/>
      <c r="CUI99" s="24"/>
      <c r="CUJ99" s="24"/>
      <c r="CUK99" s="24"/>
      <c r="CUL99" s="24"/>
      <c r="CUM99" s="24"/>
      <c r="CUN99" s="24"/>
      <c r="CUO99" s="24"/>
      <c r="CUP99" s="24"/>
      <c r="CUQ99" s="24"/>
      <c r="CUR99" s="24"/>
      <c r="CUS99" s="24"/>
      <c r="CUT99" s="24"/>
      <c r="CUU99" s="24"/>
      <c r="CUV99" s="24"/>
      <c r="CUW99" s="24"/>
      <c r="CUX99" s="24"/>
      <c r="CUY99" s="24"/>
      <c r="CUZ99" s="24"/>
      <c r="CVA99" s="24"/>
      <c r="CVB99" s="24"/>
      <c r="CVC99" s="24"/>
      <c r="CVD99" s="24"/>
      <c r="CVE99" s="24"/>
      <c r="CVF99" s="24"/>
      <c r="CVG99" s="24"/>
      <c r="CVH99" s="24"/>
      <c r="CVI99" s="24"/>
      <c r="CVJ99" s="24"/>
      <c r="CVK99" s="24"/>
      <c r="CVL99" s="24"/>
      <c r="CVM99" s="24"/>
      <c r="CVN99" s="24"/>
      <c r="CVO99" s="24"/>
      <c r="CVP99" s="24"/>
      <c r="CVQ99" s="24"/>
      <c r="CVR99" s="24"/>
      <c r="CVS99" s="24"/>
      <c r="CVT99" s="24"/>
      <c r="CVU99" s="24"/>
      <c r="CVV99" s="24"/>
      <c r="CVW99" s="24"/>
      <c r="CVX99" s="24"/>
      <c r="CVY99" s="24"/>
      <c r="CVZ99" s="24"/>
      <c r="CWA99" s="24"/>
      <c r="CWB99" s="24"/>
      <c r="CWC99" s="24"/>
      <c r="CWD99" s="24"/>
      <c r="CWE99" s="24"/>
      <c r="CWF99" s="24"/>
      <c r="CWG99" s="24"/>
      <c r="CWH99" s="24"/>
      <c r="CWI99" s="24"/>
      <c r="CWJ99" s="24"/>
      <c r="CWK99" s="24"/>
      <c r="CWL99" s="24"/>
      <c r="CWM99" s="24"/>
      <c r="CWN99" s="24"/>
      <c r="CWO99" s="24"/>
      <c r="CWP99" s="24"/>
      <c r="CWQ99" s="24"/>
      <c r="CWR99" s="24"/>
      <c r="CWS99" s="24"/>
      <c r="CWT99" s="24"/>
      <c r="CWU99" s="24"/>
      <c r="CWV99" s="24"/>
      <c r="CWW99" s="24"/>
      <c r="CWX99" s="24"/>
      <c r="CWY99" s="24"/>
      <c r="CWZ99" s="24"/>
      <c r="CXA99" s="24"/>
      <c r="CXB99" s="24"/>
      <c r="CXC99" s="24"/>
      <c r="CXD99" s="24"/>
      <c r="CXE99" s="24"/>
      <c r="CXF99" s="24"/>
      <c r="CXG99" s="24"/>
      <c r="CXH99" s="24"/>
      <c r="CXI99" s="24"/>
      <c r="CXJ99" s="24"/>
      <c r="CXK99" s="24"/>
      <c r="CXL99" s="24"/>
      <c r="CXM99" s="24"/>
      <c r="CXN99" s="24"/>
      <c r="CXO99" s="24"/>
      <c r="CXP99" s="24"/>
      <c r="CXQ99" s="24"/>
      <c r="CXR99" s="24"/>
      <c r="CXS99" s="24"/>
      <c r="CXT99" s="24"/>
      <c r="CXU99" s="24"/>
      <c r="CXV99" s="24"/>
      <c r="CXW99" s="24"/>
      <c r="CXX99" s="24"/>
      <c r="CXY99" s="24"/>
      <c r="CXZ99" s="24"/>
      <c r="CYA99" s="24"/>
      <c r="CYB99" s="24"/>
      <c r="CYC99" s="24"/>
      <c r="CYD99" s="24"/>
      <c r="CYE99" s="24"/>
      <c r="CYF99" s="24"/>
      <c r="CYG99" s="24"/>
      <c r="CYH99" s="24"/>
      <c r="CYI99" s="24"/>
      <c r="CYJ99" s="24"/>
      <c r="CYK99" s="24"/>
      <c r="CYL99" s="24"/>
      <c r="CYM99" s="24"/>
      <c r="CYN99" s="24"/>
      <c r="CYO99" s="24"/>
      <c r="CYP99" s="24"/>
      <c r="CYQ99" s="24"/>
      <c r="CYR99" s="24"/>
      <c r="CYS99" s="24"/>
      <c r="CYT99" s="24"/>
      <c r="CYU99" s="24"/>
      <c r="CYV99" s="24"/>
      <c r="CYW99" s="24"/>
      <c r="CYX99" s="24"/>
      <c r="CYY99" s="24"/>
      <c r="CYZ99" s="24"/>
      <c r="CZA99" s="24"/>
      <c r="CZB99" s="24"/>
      <c r="CZC99" s="24"/>
      <c r="CZD99" s="24"/>
      <c r="CZE99" s="24"/>
      <c r="CZF99" s="24"/>
      <c r="CZG99" s="24"/>
      <c r="CZH99" s="24"/>
      <c r="CZI99" s="24"/>
      <c r="CZJ99" s="24"/>
      <c r="CZK99" s="24"/>
      <c r="CZL99" s="24"/>
      <c r="CZM99" s="24"/>
      <c r="CZN99" s="24"/>
      <c r="CZO99" s="24"/>
      <c r="CZP99" s="24"/>
      <c r="CZQ99" s="24"/>
      <c r="CZR99" s="24"/>
      <c r="CZS99" s="24"/>
      <c r="CZT99" s="24"/>
      <c r="CZU99" s="24"/>
      <c r="CZV99" s="24"/>
      <c r="CZW99" s="24"/>
      <c r="CZX99" s="24"/>
      <c r="CZY99" s="24"/>
      <c r="CZZ99" s="24"/>
      <c r="DAA99" s="24"/>
      <c r="DAB99" s="24"/>
      <c r="DAC99" s="24"/>
      <c r="DAD99" s="24"/>
      <c r="DAE99" s="24"/>
      <c r="DAF99" s="24"/>
      <c r="DAG99" s="24"/>
      <c r="DAH99" s="24"/>
      <c r="DAI99" s="24"/>
      <c r="DAJ99" s="24"/>
      <c r="DAK99" s="24"/>
      <c r="DAL99" s="24"/>
      <c r="DAM99" s="24"/>
      <c r="DAN99" s="24"/>
      <c r="DAO99" s="24"/>
      <c r="DAP99" s="24"/>
      <c r="DAQ99" s="24"/>
      <c r="DAR99" s="24"/>
      <c r="DAS99" s="24"/>
      <c r="DAT99" s="24"/>
      <c r="DAU99" s="24"/>
      <c r="DAV99" s="24"/>
      <c r="DAW99" s="24"/>
      <c r="DAX99" s="24"/>
      <c r="DAY99" s="24"/>
      <c r="DAZ99" s="24"/>
      <c r="DBA99" s="24"/>
      <c r="DBB99" s="24"/>
      <c r="DBC99" s="24"/>
      <c r="DBD99" s="24"/>
      <c r="DBE99" s="24"/>
      <c r="DBF99" s="24"/>
      <c r="DBG99" s="24"/>
      <c r="DBH99" s="24"/>
      <c r="DBI99" s="24"/>
      <c r="DBJ99" s="24"/>
      <c r="DBK99" s="24"/>
      <c r="DBL99" s="24"/>
      <c r="DBM99" s="24"/>
      <c r="DBN99" s="24"/>
      <c r="DBO99" s="24"/>
      <c r="DBP99" s="24"/>
      <c r="DBQ99" s="24"/>
      <c r="DBR99" s="24"/>
      <c r="DBS99" s="24"/>
      <c r="DBT99" s="24"/>
      <c r="DBU99" s="24"/>
      <c r="DBV99" s="24"/>
      <c r="DBW99" s="24"/>
      <c r="DBX99" s="24"/>
      <c r="DBY99" s="24"/>
      <c r="DBZ99" s="24"/>
      <c r="DCA99" s="24"/>
      <c r="DCB99" s="24"/>
      <c r="DCC99" s="24"/>
      <c r="DCD99" s="24"/>
      <c r="DCE99" s="24"/>
      <c r="DCF99" s="24"/>
      <c r="DCG99" s="24"/>
      <c r="DCH99" s="24"/>
      <c r="DCI99" s="24"/>
      <c r="DCJ99" s="24"/>
      <c r="DCK99" s="24"/>
      <c r="DCL99" s="24"/>
      <c r="DCM99" s="24"/>
      <c r="DCN99" s="24"/>
      <c r="DCO99" s="24"/>
      <c r="DCP99" s="24"/>
      <c r="DCQ99" s="24"/>
      <c r="DCR99" s="24"/>
      <c r="DCS99" s="24"/>
      <c r="DCT99" s="24"/>
      <c r="DCU99" s="24"/>
      <c r="DCV99" s="24"/>
      <c r="DCW99" s="24"/>
      <c r="DCX99" s="24"/>
      <c r="DCY99" s="24"/>
      <c r="DCZ99" s="24"/>
      <c r="DDA99" s="24"/>
      <c r="DDB99" s="24"/>
      <c r="DDC99" s="24"/>
      <c r="DDD99" s="24"/>
      <c r="DDE99" s="24"/>
      <c r="DDF99" s="24"/>
      <c r="DDG99" s="24"/>
      <c r="DDH99" s="24"/>
      <c r="DDI99" s="24"/>
      <c r="DDJ99" s="24"/>
      <c r="DDK99" s="24"/>
      <c r="DDL99" s="24"/>
      <c r="DDM99" s="24"/>
      <c r="DDN99" s="24"/>
      <c r="DDO99" s="24"/>
      <c r="DDP99" s="24"/>
      <c r="DDQ99" s="24"/>
      <c r="DDR99" s="24"/>
      <c r="DDS99" s="24"/>
      <c r="DDT99" s="24"/>
      <c r="DDU99" s="24"/>
      <c r="DDV99" s="24"/>
      <c r="DDW99" s="24"/>
      <c r="DDX99" s="24"/>
      <c r="DDY99" s="24"/>
      <c r="DDZ99" s="24"/>
      <c r="DEA99" s="24"/>
      <c r="DEB99" s="24"/>
      <c r="DEC99" s="24"/>
      <c r="DED99" s="24"/>
      <c r="DEE99" s="24"/>
      <c r="DEF99" s="24"/>
      <c r="DEG99" s="24"/>
      <c r="DEH99" s="24"/>
      <c r="DEI99" s="24"/>
      <c r="DEJ99" s="24"/>
      <c r="DEK99" s="24"/>
      <c r="DEL99" s="24"/>
      <c r="DEM99" s="24"/>
      <c r="DEN99" s="24"/>
      <c r="DEO99" s="24"/>
      <c r="DEP99" s="24"/>
      <c r="DEQ99" s="24"/>
      <c r="DER99" s="24"/>
      <c r="DES99" s="24"/>
      <c r="DET99" s="24"/>
      <c r="DEU99" s="24"/>
      <c r="DEV99" s="24"/>
      <c r="DEW99" s="24"/>
      <c r="DEX99" s="24"/>
      <c r="DEY99" s="24"/>
      <c r="DEZ99" s="24"/>
      <c r="DFA99" s="24"/>
      <c r="DFB99" s="24"/>
      <c r="DFC99" s="24"/>
      <c r="DFD99" s="24"/>
      <c r="DFE99" s="24"/>
      <c r="DFF99" s="24"/>
      <c r="DFG99" s="24"/>
      <c r="DFH99" s="24"/>
      <c r="DFI99" s="24"/>
      <c r="DFJ99" s="24"/>
      <c r="DFK99" s="24"/>
      <c r="DFL99" s="24"/>
      <c r="DFM99" s="24"/>
      <c r="DFN99" s="24"/>
      <c r="DFO99" s="24"/>
      <c r="DFP99" s="24"/>
      <c r="DFQ99" s="24"/>
      <c r="DFR99" s="24"/>
      <c r="DFS99" s="24"/>
      <c r="DFT99" s="24"/>
      <c r="DFU99" s="24"/>
      <c r="DFV99" s="24"/>
      <c r="DFW99" s="24"/>
      <c r="DFX99" s="24"/>
      <c r="DFY99" s="24"/>
      <c r="DFZ99" s="24"/>
      <c r="DGA99" s="24"/>
      <c r="DGB99" s="24"/>
      <c r="DGC99" s="24"/>
      <c r="DGD99" s="24"/>
      <c r="DGE99" s="24"/>
      <c r="DGF99" s="24"/>
      <c r="DGG99" s="24"/>
      <c r="DGH99" s="24"/>
      <c r="DGI99" s="24"/>
      <c r="DGJ99" s="24"/>
      <c r="DGK99" s="24"/>
      <c r="DGL99" s="24"/>
      <c r="DGM99" s="24"/>
      <c r="DGN99" s="24"/>
      <c r="DGO99" s="24"/>
      <c r="DGP99" s="24"/>
      <c r="DGQ99" s="24"/>
      <c r="DGR99" s="24"/>
      <c r="DGS99" s="24"/>
      <c r="DGT99" s="24"/>
      <c r="DGU99" s="24"/>
      <c r="DGV99" s="24"/>
      <c r="DGW99" s="24"/>
      <c r="DGX99" s="24"/>
      <c r="DGY99" s="24"/>
      <c r="DGZ99" s="24"/>
      <c r="DHA99" s="24"/>
      <c r="DHB99" s="24"/>
      <c r="DHC99" s="24"/>
      <c r="DHD99" s="24"/>
      <c r="DHE99" s="24"/>
      <c r="DHF99" s="24"/>
      <c r="DHG99" s="24"/>
      <c r="DHH99" s="24"/>
      <c r="DHI99" s="24"/>
      <c r="DHJ99" s="24"/>
      <c r="DHK99" s="24"/>
      <c r="DHL99" s="24"/>
      <c r="DHM99" s="24"/>
      <c r="DHN99" s="24"/>
      <c r="DHO99" s="24"/>
      <c r="DHP99" s="24"/>
      <c r="DHQ99" s="24"/>
      <c r="DHR99" s="24"/>
      <c r="DHS99" s="24"/>
      <c r="DHT99" s="24"/>
      <c r="DHU99" s="24"/>
      <c r="DHV99" s="24"/>
      <c r="DHW99" s="24"/>
      <c r="DHX99" s="24"/>
      <c r="DHY99" s="24"/>
      <c r="DHZ99" s="24"/>
      <c r="DIA99" s="24"/>
      <c r="DIB99" s="24"/>
      <c r="DIC99" s="24"/>
      <c r="DID99" s="24"/>
      <c r="DIE99" s="24"/>
      <c r="DIF99" s="24"/>
      <c r="DIG99" s="24"/>
      <c r="DIH99" s="24"/>
      <c r="DII99" s="24"/>
      <c r="DIJ99" s="24"/>
      <c r="DIK99" s="24"/>
      <c r="DIL99" s="24"/>
      <c r="DIM99" s="24"/>
      <c r="DIN99" s="24"/>
      <c r="DIO99" s="24"/>
      <c r="DIP99" s="24"/>
      <c r="DIQ99" s="24"/>
      <c r="DIR99" s="24"/>
      <c r="DIS99" s="24"/>
      <c r="DIT99" s="24"/>
      <c r="DIU99" s="24"/>
      <c r="DIV99" s="24"/>
      <c r="DIW99" s="24"/>
      <c r="DIX99" s="24"/>
      <c r="DIY99" s="24"/>
      <c r="DIZ99" s="24"/>
      <c r="DJA99" s="24"/>
      <c r="DJB99" s="24"/>
      <c r="DJC99" s="24"/>
      <c r="DJD99" s="24"/>
      <c r="DJE99" s="24"/>
      <c r="DJF99" s="24"/>
      <c r="DJG99" s="24"/>
      <c r="DJH99" s="24"/>
      <c r="DJI99" s="24"/>
      <c r="DJJ99" s="24"/>
      <c r="DJK99" s="24"/>
      <c r="DJL99" s="24"/>
      <c r="DJM99" s="24"/>
      <c r="DJN99" s="24"/>
      <c r="DJO99" s="24"/>
      <c r="DJP99" s="24"/>
      <c r="DJQ99" s="24"/>
      <c r="DJR99" s="24"/>
      <c r="DJS99" s="24"/>
      <c r="DJT99" s="24"/>
      <c r="DJU99" s="24"/>
      <c r="DJV99" s="24"/>
      <c r="DJW99" s="24"/>
      <c r="DJX99" s="24"/>
      <c r="DJY99" s="24"/>
      <c r="DJZ99" s="24"/>
      <c r="DKA99" s="24"/>
      <c r="DKB99" s="24"/>
      <c r="DKC99" s="24"/>
      <c r="DKD99" s="24"/>
      <c r="DKE99" s="24"/>
      <c r="DKF99" s="24"/>
      <c r="DKG99" s="24"/>
      <c r="DKH99" s="24"/>
      <c r="DKI99" s="24"/>
      <c r="DKJ99" s="24"/>
      <c r="DKK99" s="24"/>
      <c r="DKL99" s="24"/>
      <c r="DKM99" s="24"/>
      <c r="DKN99" s="24"/>
      <c r="DKO99" s="24"/>
      <c r="DKP99" s="24"/>
      <c r="DKQ99" s="24"/>
      <c r="DKR99" s="24"/>
      <c r="DKS99" s="24"/>
      <c r="DKT99" s="24"/>
      <c r="DKU99" s="24"/>
      <c r="DKV99" s="24"/>
      <c r="DKW99" s="24"/>
      <c r="DKX99" s="24"/>
      <c r="DKY99" s="24"/>
      <c r="DKZ99" s="24"/>
      <c r="DLA99" s="24"/>
      <c r="DLB99" s="24"/>
      <c r="DLC99" s="24"/>
      <c r="DLD99" s="24"/>
      <c r="DLE99" s="24"/>
      <c r="DLF99" s="24"/>
      <c r="DLG99" s="24"/>
      <c r="DLH99" s="24"/>
      <c r="DLI99" s="24"/>
      <c r="DLJ99" s="24"/>
      <c r="DLK99" s="24"/>
      <c r="DLL99" s="24"/>
      <c r="DLM99" s="24"/>
      <c r="DLN99" s="24"/>
      <c r="DLO99" s="24"/>
      <c r="DLP99" s="24"/>
      <c r="DLQ99" s="24"/>
      <c r="DLR99" s="24"/>
      <c r="DLS99" s="24"/>
      <c r="DLT99" s="24"/>
      <c r="DLU99" s="24"/>
      <c r="DLV99" s="24"/>
      <c r="DLW99" s="24"/>
      <c r="DLX99" s="24"/>
      <c r="DLY99" s="24"/>
      <c r="DLZ99" s="24"/>
      <c r="DMA99" s="24"/>
      <c r="DMB99" s="24"/>
      <c r="DMC99" s="24"/>
      <c r="DMD99" s="24"/>
      <c r="DME99" s="24"/>
      <c r="DMF99" s="24"/>
      <c r="DMG99" s="24"/>
      <c r="DMH99" s="24"/>
      <c r="DMI99" s="24"/>
      <c r="DMJ99" s="24"/>
      <c r="DMK99" s="24"/>
      <c r="DML99" s="24"/>
      <c r="DMM99" s="24"/>
      <c r="DMN99" s="24"/>
      <c r="DMO99" s="24"/>
      <c r="DMP99" s="24"/>
      <c r="DMQ99" s="24"/>
      <c r="DMR99" s="24"/>
      <c r="DMS99" s="24"/>
      <c r="DMT99" s="24"/>
      <c r="DMU99" s="24"/>
      <c r="DMV99" s="24"/>
      <c r="DMW99" s="24"/>
      <c r="DMX99" s="24"/>
      <c r="DMY99" s="24"/>
      <c r="DMZ99" s="24"/>
      <c r="DNA99" s="24"/>
      <c r="DNB99" s="24"/>
      <c r="DNC99" s="24"/>
      <c r="DND99" s="24"/>
      <c r="DNE99" s="24"/>
      <c r="DNF99" s="24"/>
      <c r="DNG99" s="24"/>
      <c r="DNH99" s="24"/>
      <c r="DNI99" s="24"/>
      <c r="DNJ99" s="24"/>
      <c r="DNK99" s="24"/>
      <c r="DNL99" s="24"/>
      <c r="DNM99" s="24"/>
      <c r="DNN99" s="24"/>
      <c r="DNO99" s="24"/>
      <c r="DNP99" s="24"/>
      <c r="DNQ99" s="24"/>
      <c r="DNR99" s="24"/>
      <c r="DNS99" s="24"/>
      <c r="DNT99" s="24"/>
      <c r="DNU99" s="24"/>
      <c r="DNV99" s="24"/>
      <c r="DNW99" s="24"/>
      <c r="DNX99" s="24"/>
      <c r="DNY99" s="24"/>
      <c r="DNZ99" s="24"/>
      <c r="DOA99" s="24"/>
      <c r="DOB99" s="24"/>
      <c r="DOC99" s="24"/>
      <c r="DOD99" s="24"/>
      <c r="DOE99" s="24"/>
      <c r="DOF99" s="24"/>
      <c r="DOG99" s="24"/>
      <c r="DOH99" s="24"/>
      <c r="DOI99" s="24"/>
      <c r="DOJ99" s="24"/>
      <c r="DOK99" s="24"/>
      <c r="DOL99" s="24"/>
      <c r="DOM99" s="24"/>
      <c r="DON99" s="24"/>
      <c r="DOO99" s="24"/>
      <c r="DOP99" s="24"/>
      <c r="DOQ99" s="24"/>
      <c r="DOR99" s="24"/>
      <c r="DOS99" s="24"/>
      <c r="DOT99" s="24"/>
      <c r="DOU99" s="24"/>
      <c r="DOV99" s="24"/>
      <c r="DOW99" s="24"/>
      <c r="DOX99" s="24"/>
      <c r="DOY99" s="24"/>
      <c r="DOZ99" s="24"/>
      <c r="DPA99" s="24"/>
      <c r="DPB99" s="24"/>
      <c r="DPC99" s="24"/>
      <c r="DPD99" s="24"/>
      <c r="DPE99" s="24"/>
      <c r="DPF99" s="24"/>
      <c r="DPG99" s="24"/>
      <c r="DPH99" s="24"/>
      <c r="DPI99" s="24"/>
      <c r="DPJ99" s="24"/>
      <c r="DPK99" s="24"/>
      <c r="DPL99" s="24"/>
      <c r="DPM99" s="24"/>
      <c r="DPN99" s="24"/>
      <c r="DPO99" s="24"/>
      <c r="DPP99" s="24"/>
      <c r="DPQ99" s="24"/>
      <c r="DPR99" s="24"/>
      <c r="DPS99" s="24"/>
      <c r="DPT99" s="24"/>
      <c r="DPU99" s="24"/>
      <c r="DPV99" s="24"/>
      <c r="DPW99" s="24"/>
      <c r="DPX99" s="24"/>
      <c r="DPY99" s="24"/>
      <c r="DPZ99" s="24"/>
      <c r="DQA99" s="24"/>
      <c r="DQB99" s="24"/>
      <c r="DQC99" s="24"/>
      <c r="DQD99" s="24"/>
      <c r="DQE99" s="24"/>
      <c r="DQF99" s="24"/>
      <c r="DQG99" s="24"/>
      <c r="DQH99" s="24"/>
      <c r="DQI99" s="24"/>
      <c r="DQJ99" s="24"/>
      <c r="DQK99" s="24"/>
      <c r="DQL99" s="24"/>
      <c r="DQM99" s="24"/>
      <c r="DQN99" s="24"/>
      <c r="DQO99" s="24"/>
      <c r="DQP99" s="24"/>
      <c r="DQQ99" s="24"/>
      <c r="DQR99" s="24"/>
      <c r="DQS99" s="24"/>
      <c r="DQT99" s="24"/>
      <c r="DQU99" s="24"/>
      <c r="DQV99" s="24"/>
      <c r="DQW99" s="24"/>
      <c r="DQX99" s="24"/>
      <c r="DQY99" s="24"/>
      <c r="DQZ99" s="24"/>
      <c r="DRA99" s="24"/>
      <c r="DRB99" s="24"/>
      <c r="DRC99" s="24"/>
      <c r="DRD99" s="24"/>
      <c r="DRE99" s="24"/>
      <c r="DRF99" s="24"/>
      <c r="DRG99" s="24"/>
      <c r="DRH99" s="24"/>
      <c r="DRI99" s="24"/>
      <c r="DRJ99" s="24"/>
      <c r="DRK99" s="24"/>
      <c r="DRL99" s="24"/>
      <c r="DRM99" s="24"/>
      <c r="DRN99" s="24"/>
      <c r="DRO99" s="24"/>
      <c r="DRP99" s="24"/>
      <c r="DRQ99" s="24"/>
      <c r="DRR99" s="24"/>
      <c r="DRS99" s="24"/>
      <c r="DRT99" s="24"/>
      <c r="DRU99" s="24"/>
      <c r="DRV99" s="24"/>
      <c r="DRW99" s="24"/>
      <c r="DRX99" s="24"/>
      <c r="DRY99" s="24"/>
      <c r="DRZ99" s="24"/>
      <c r="DSA99" s="24"/>
      <c r="DSB99" s="24"/>
      <c r="DSC99" s="24"/>
      <c r="DSD99" s="24"/>
      <c r="DSE99" s="24"/>
      <c r="DSF99" s="24"/>
      <c r="DSG99" s="24"/>
      <c r="DSH99" s="24"/>
      <c r="DSI99" s="24"/>
      <c r="DSJ99" s="24"/>
      <c r="DSK99" s="24"/>
      <c r="DSL99" s="24"/>
      <c r="DSM99" s="24"/>
      <c r="DSN99" s="24"/>
      <c r="DSO99" s="24"/>
      <c r="DSP99" s="24"/>
      <c r="DSQ99" s="24"/>
      <c r="DSR99" s="24"/>
      <c r="DSS99" s="24"/>
      <c r="DST99" s="24"/>
      <c r="DSU99" s="24"/>
      <c r="DSV99" s="24"/>
      <c r="DSW99" s="24"/>
      <c r="DSX99" s="24"/>
      <c r="DSY99" s="24"/>
      <c r="DSZ99" s="24"/>
      <c r="DTA99" s="24"/>
      <c r="DTB99" s="24"/>
      <c r="DTC99" s="24"/>
      <c r="DTD99" s="24"/>
      <c r="DTE99" s="24"/>
      <c r="DTF99" s="24"/>
      <c r="DTG99" s="24"/>
      <c r="DTH99" s="24"/>
      <c r="DTI99" s="24"/>
      <c r="DTJ99" s="24"/>
      <c r="DTK99" s="24"/>
      <c r="DTL99" s="24"/>
      <c r="DTM99" s="24"/>
      <c r="DTN99" s="24"/>
      <c r="DTO99" s="24"/>
      <c r="DTP99" s="24"/>
      <c r="DTQ99" s="24"/>
      <c r="DTR99" s="24"/>
      <c r="DTS99" s="24"/>
      <c r="DTT99" s="24"/>
      <c r="DTU99" s="24"/>
      <c r="DTV99" s="24"/>
      <c r="DTW99" s="24"/>
      <c r="DTX99" s="24"/>
      <c r="DTY99" s="24"/>
      <c r="DTZ99" s="24"/>
      <c r="DUA99" s="24"/>
      <c r="DUB99" s="24"/>
      <c r="DUC99" s="24"/>
      <c r="DUD99" s="24"/>
      <c r="DUE99" s="24"/>
      <c r="DUF99" s="24"/>
      <c r="DUG99" s="24"/>
      <c r="DUH99" s="24"/>
      <c r="DUI99" s="24"/>
      <c r="DUJ99" s="24"/>
      <c r="DUK99" s="24"/>
      <c r="DUL99" s="24"/>
      <c r="DUM99" s="24"/>
      <c r="DUN99" s="24"/>
      <c r="DUO99" s="24"/>
      <c r="DUP99" s="24"/>
      <c r="DUQ99" s="24"/>
      <c r="DUR99" s="24"/>
      <c r="DUS99" s="24"/>
      <c r="DUT99" s="24"/>
      <c r="DUU99" s="24"/>
      <c r="DUV99" s="24"/>
      <c r="DUW99" s="24"/>
      <c r="DUX99" s="24"/>
      <c r="DUY99" s="24"/>
      <c r="DUZ99" s="24"/>
      <c r="DVA99" s="24"/>
      <c r="DVB99" s="24"/>
      <c r="DVC99" s="24"/>
      <c r="DVD99" s="24"/>
      <c r="DVE99" s="24"/>
      <c r="DVF99" s="24"/>
      <c r="DVG99" s="24"/>
      <c r="DVH99" s="24"/>
      <c r="DVI99" s="24"/>
      <c r="DVJ99" s="24"/>
      <c r="DVK99" s="24"/>
      <c r="DVL99" s="24"/>
      <c r="DVM99" s="24"/>
      <c r="DVN99" s="24"/>
      <c r="DVO99" s="24"/>
      <c r="DVP99" s="24"/>
      <c r="DVQ99" s="24"/>
      <c r="DVR99" s="24"/>
      <c r="DVS99" s="24"/>
      <c r="DVT99" s="24"/>
      <c r="DVU99" s="24"/>
      <c r="DVV99" s="24"/>
      <c r="DVW99" s="24"/>
      <c r="DVX99" s="24"/>
      <c r="DVY99" s="24"/>
      <c r="DVZ99" s="24"/>
      <c r="DWA99" s="24"/>
      <c r="DWB99" s="24"/>
      <c r="DWC99" s="24"/>
      <c r="DWD99" s="24"/>
      <c r="DWE99" s="24"/>
      <c r="DWF99" s="24"/>
      <c r="DWG99" s="24"/>
      <c r="DWH99" s="24"/>
      <c r="DWI99" s="24"/>
      <c r="DWJ99" s="24"/>
      <c r="DWK99" s="24"/>
      <c r="DWL99" s="24"/>
      <c r="DWM99" s="24"/>
      <c r="DWN99" s="24"/>
      <c r="DWO99" s="24"/>
      <c r="DWP99" s="24"/>
      <c r="DWQ99" s="24"/>
      <c r="DWR99" s="24"/>
      <c r="DWS99" s="24"/>
      <c r="DWT99" s="24"/>
      <c r="DWU99" s="24"/>
      <c r="DWV99" s="24"/>
      <c r="DWW99" s="24"/>
      <c r="DWX99" s="24"/>
      <c r="DWY99" s="24"/>
      <c r="DWZ99" s="24"/>
      <c r="DXA99" s="24"/>
      <c r="DXB99" s="24"/>
      <c r="DXC99" s="24"/>
      <c r="DXD99" s="24"/>
      <c r="DXE99" s="24"/>
      <c r="DXF99" s="24"/>
      <c r="DXG99" s="24"/>
      <c r="DXH99" s="24"/>
      <c r="DXI99" s="24"/>
      <c r="DXJ99" s="24"/>
      <c r="DXK99" s="24"/>
      <c r="DXL99" s="24"/>
      <c r="DXM99" s="24"/>
      <c r="DXN99" s="24"/>
      <c r="DXO99" s="24"/>
      <c r="DXP99" s="24"/>
      <c r="DXQ99" s="24"/>
      <c r="DXR99" s="24"/>
      <c r="DXS99" s="24"/>
      <c r="DXT99" s="24"/>
      <c r="DXU99" s="24"/>
      <c r="DXV99" s="24"/>
      <c r="DXW99" s="24"/>
      <c r="DXX99" s="24"/>
      <c r="DXY99" s="24"/>
      <c r="DXZ99" s="24"/>
      <c r="DYA99" s="24"/>
      <c r="DYB99" s="24"/>
      <c r="DYC99" s="24"/>
      <c r="DYD99" s="24"/>
      <c r="DYE99" s="24"/>
      <c r="DYF99" s="24"/>
      <c r="DYG99" s="24"/>
      <c r="DYH99" s="24"/>
      <c r="DYI99" s="24"/>
      <c r="DYJ99" s="24"/>
      <c r="DYK99" s="24"/>
      <c r="DYL99" s="24"/>
      <c r="DYM99" s="24"/>
      <c r="DYN99" s="24"/>
      <c r="DYO99" s="24"/>
      <c r="DYP99" s="24"/>
      <c r="DYQ99" s="24"/>
      <c r="DYR99" s="24"/>
      <c r="DYS99" s="24"/>
      <c r="DYT99" s="24"/>
      <c r="DYU99" s="24"/>
      <c r="DYV99" s="24"/>
      <c r="DYW99" s="24"/>
      <c r="DYX99" s="24"/>
      <c r="DYY99" s="24"/>
      <c r="DYZ99" s="24"/>
      <c r="DZA99" s="24"/>
      <c r="DZB99" s="24"/>
      <c r="DZC99" s="24"/>
      <c r="DZD99" s="24"/>
      <c r="DZE99" s="24"/>
      <c r="DZF99" s="24"/>
      <c r="DZG99" s="24"/>
      <c r="DZH99" s="24"/>
      <c r="DZI99" s="24"/>
      <c r="DZJ99" s="24"/>
      <c r="DZK99" s="24"/>
      <c r="DZL99" s="24"/>
      <c r="DZM99" s="24"/>
      <c r="DZN99" s="24"/>
      <c r="DZO99" s="24"/>
      <c r="DZP99" s="24"/>
      <c r="DZQ99" s="24"/>
      <c r="DZR99" s="24"/>
      <c r="DZS99" s="24"/>
      <c r="DZT99" s="24"/>
      <c r="DZU99" s="24"/>
      <c r="DZV99" s="24"/>
      <c r="DZW99" s="24"/>
      <c r="DZX99" s="24"/>
      <c r="DZY99" s="24"/>
      <c r="DZZ99" s="24"/>
      <c r="EAA99" s="24"/>
      <c r="EAB99" s="24"/>
      <c r="EAC99" s="24"/>
      <c r="EAD99" s="24"/>
      <c r="EAE99" s="24"/>
      <c r="EAF99" s="24"/>
      <c r="EAG99" s="24"/>
      <c r="EAH99" s="24"/>
      <c r="EAI99" s="24"/>
      <c r="EAJ99" s="24"/>
      <c r="EAK99" s="24"/>
      <c r="EAL99" s="24"/>
      <c r="EAM99" s="24"/>
      <c r="EAN99" s="24"/>
      <c r="EAO99" s="24"/>
      <c r="EAP99" s="24"/>
      <c r="EAQ99" s="24"/>
      <c r="EAR99" s="24"/>
      <c r="EAS99" s="24"/>
      <c r="EAT99" s="24"/>
      <c r="EAU99" s="24"/>
      <c r="EAV99" s="24"/>
      <c r="EAW99" s="24"/>
      <c r="EAX99" s="24"/>
      <c r="EAY99" s="24"/>
      <c r="EAZ99" s="24"/>
      <c r="EBA99" s="24"/>
      <c r="EBB99" s="24"/>
      <c r="EBC99" s="24"/>
      <c r="EBD99" s="24"/>
      <c r="EBE99" s="24"/>
      <c r="EBF99" s="24"/>
      <c r="EBG99" s="24"/>
      <c r="EBH99" s="24"/>
      <c r="EBI99" s="24"/>
      <c r="EBJ99" s="24"/>
      <c r="EBK99" s="24"/>
      <c r="EBL99" s="24"/>
      <c r="EBM99" s="24"/>
      <c r="EBN99" s="24"/>
      <c r="EBO99" s="24"/>
      <c r="EBP99" s="24"/>
      <c r="EBQ99" s="24"/>
      <c r="EBR99" s="24"/>
      <c r="EBS99" s="24"/>
      <c r="EBT99" s="24"/>
      <c r="EBU99" s="24"/>
      <c r="EBV99" s="24"/>
      <c r="EBW99" s="24"/>
      <c r="EBX99" s="24"/>
      <c r="EBY99" s="24"/>
      <c r="EBZ99" s="24"/>
      <c r="ECA99" s="24"/>
      <c r="ECB99" s="24"/>
      <c r="ECC99" s="24"/>
      <c r="ECD99" s="24"/>
      <c r="ECE99" s="24"/>
      <c r="ECF99" s="24"/>
      <c r="ECG99" s="24"/>
      <c r="ECH99" s="24"/>
      <c r="ECI99" s="24"/>
      <c r="ECJ99" s="24"/>
      <c r="ECK99" s="24"/>
      <c r="ECL99" s="24"/>
      <c r="ECM99" s="24"/>
      <c r="ECN99" s="24"/>
      <c r="ECO99" s="24"/>
      <c r="ECP99" s="24"/>
      <c r="ECQ99" s="24"/>
      <c r="ECR99" s="24"/>
      <c r="ECS99" s="24"/>
      <c r="ECT99" s="24"/>
      <c r="ECU99" s="24"/>
      <c r="ECV99" s="24"/>
      <c r="ECW99" s="24"/>
      <c r="ECX99" s="24"/>
      <c r="ECY99" s="24"/>
      <c r="ECZ99" s="24"/>
      <c r="EDA99" s="24"/>
      <c r="EDB99" s="24"/>
      <c r="EDC99" s="24"/>
      <c r="EDD99" s="24"/>
      <c r="EDE99" s="24"/>
      <c r="EDF99" s="24"/>
      <c r="EDG99" s="24"/>
      <c r="EDH99" s="24"/>
      <c r="EDI99" s="24"/>
      <c r="EDJ99" s="24"/>
      <c r="EDK99" s="24"/>
      <c r="EDL99" s="24"/>
      <c r="EDM99" s="24"/>
      <c r="EDN99" s="24"/>
      <c r="EDO99" s="24"/>
      <c r="EDP99" s="24"/>
      <c r="EDQ99" s="24"/>
      <c r="EDR99" s="24"/>
      <c r="EDS99" s="24"/>
      <c r="EDT99" s="24"/>
      <c r="EDU99" s="24"/>
      <c r="EDV99" s="24"/>
      <c r="EDW99" s="24"/>
      <c r="EDX99" s="24"/>
      <c r="EDY99" s="24"/>
      <c r="EDZ99" s="24"/>
      <c r="EEA99" s="24"/>
      <c r="EEB99" s="24"/>
      <c r="EEC99" s="24"/>
      <c r="EED99" s="24"/>
      <c r="EEE99" s="24"/>
      <c r="EEF99" s="24"/>
      <c r="EEG99" s="24"/>
      <c r="EEH99" s="24"/>
      <c r="EEI99" s="24"/>
      <c r="EEJ99" s="24"/>
      <c r="EEK99" s="24"/>
      <c r="EEL99" s="24"/>
      <c r="EEM99" s="24"/>
      <c r="EEN99" s="24"/>
      <c r="EEO99" s="24"/>
      <c r="EEP99" s="24"/>
      <c r="EEQ99" s="24"/>
      <c r="EER99" s="24"/>
      <c r="EES99" s="24"/>
      <c r="EET99" s="24"/>
      <c r="EEU99" s="24"/>
      <c r="EEV99" s="24"/>
      <c r="EEW99" s="24"/>
      <c r="EEX99" s="24"/>
      <c r="EEY99" s="24"/>
      <c r="EEZ99" s="24"/>
      <c r="EFA99" s="24"/>
      <c r="EFB99" s="24"/>
      <c r="EFC99" s="24"/>
      <c r="EFD99" s="24"/>
      <c r="EFE99" s="24"/>
      <c r="EFF99" s="24"/>
    </row>
    <row r="100" spans="2:3542" ht="37.15" customHeight="1" x14ac:dyDescent="0.3">
      <c r="B100" s="578" t="s">
        <v>133</v>
      </c>
      <c r="C100" s="631"/>
      <c r="D100" s="579"/>
      <c r="E100" s="578" t="s">
        <v>243</v>
      </c>
      <c r="F100" s="579"/>
    </row>
    <row r="101" spans="2:3542" x14ac:dyDescent="0.3">
      <c r="B101" s="624" t="s">
        <v>262</v>
      </c>
      <c r="C101" s="625"/>
      <c r="D101" s="626"/>
      <c r="E101" s="627">
        <v>2421606.2799999998</v>
      </c>
      <c r="F101" s="628"/>
    </row>
    <row r="102" spans="2:3542" s="526" customFormat="1" ht="17.25" customHeight="1" x14ac:dyDescent="0.3">
      <c r="B102" s="611" t="s">
        <v>246</v>
      </c>
      <c r="C102" s="611"/>
      <c r="D102" s="611"/>
      <c r="E102" s="611"/>
      <c r="F102" s="611"/>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c r="EN102" s="24"/>
      <c r="EO102" s="24"/>
      <c r="EP102" s="24"/>
      <c r="EQ102" s="24"/>
      <c r="ER102" s="24"/>
      <c r="ES102" s="24"/>
      <c r="ET102" s="24"/>
      <c r="EU102" s="24"/>
      <c r="EV102" s="24"/>
      <c r="EW102" s="24"/>
      <c r="EX102" s="24"/>
      <c r="EY102" s="24"/>
      <c r="EZ102" s="24"/>
      <c r="FA102" s="24"/>
      <c r="FB102" s="24"/>
      <c r="FC102" s="24"/>
      <c r="FD102" s="24"/>
      <c r="FE102" s="24"/>
      <c r="FF102" s="24"/>
      <c r="FG102" s="24"/>
      <c r="FH102" s="24"/>
      <c r="FI102" s="24"/>
      <c r="FJ102" s="24"/>
      <c r="FK102" s="24"/>
      <c r="FL102" s="24"/>
      <c r="FM102" s="24"/>
      <c r="FN102" s="24"/>
      <c r="FO102" s="24"/>
      <c r="FP102" s="24"/>
      <c r="FQ102" s="24"/>
      <c r="FR102" s="24"/>
      <c r="FS102" s="24"/>
      <c r="FT102" s="24"/>
      <c r="FU102" s="24"/>
      <c r="FV102" s="24"/>
      <c r="FW102" s="24"/>
      <c r="FX102" s="24"/>
      <c r="FY102" s="24"/>
      <c r="FZ102" s="24"/>
      <c r="GA102" s="24"/>
      <c r="GB102" s="24"/>
      <c r="GC102" s="24"/>
      <c r="GD102" s="24"/>
      <c r="GE102" s="24"/>
      <c r="GF102" s="24"/>
      <c r="GG102" s="24"/>
      <c r="GH102" s="24"/>
      <c r="GI102" s="24"/>
      <c r="GJ102" s="24"/>
      <c r="GK102" s="24"/>
      <c r="GL102" s="24"/>
      <c r="GM102" s="24"/>
      <c r="GN102" s="24"/>
      <c r="GO102" s="24"/>
      <c r="GP102" s="24"/>
      <c r="GQ102" s="24"/>
      <c r="GR102" s="24"/>
      <c r="GS102" s="24"/>
      <c r="GT102" s="24"/>
      <c r="GU102" s="24"/>
      <c r="GV102" s="24"/>
      <c r="GW102" s="24"/>
      <c r="GX102" s="24"/>
      <c r="GY102" s="24"/>
      <c r="GZ102" s="24"/>
      <c r="HA102" s="24"/>
      <c r="HB102" s="24"/>
      <c r="HC102" s="24"/>
      <c r="HD102" s="24"/>
      <c r="HE102" s="24"/>
      <c r="HF102" s="24"/>
      <c r="HG102" s="24"/>
      <c r="HH102" s="24"/>
      <c r="HI102" s="24"/>
      <c r="HJ102" s="24"/>
      <c r="HK102" s="24"/>
      <c r="HL102" s="24"/>
      <c r="HM102" s="24"/>
      <c r="HN102" s="24"/>
      <c r="HO102" s="24"/>
      <c r="HP102" s="24"/>
      <c r="HQ102" s="24"/>
      <c r="HR102" s="24"/>
      <c r="HS102" s="24"/>
      <c r="HT102" s="24"/>
      <c r="HU102" s="24"/>
      <c r="HV102" s="24"/>
      <c r="HW102" s="24"/>
      <c r="HX102" s="24"/>
      <c r="HY102" s="24"/>
      <c r="HZ102" s="24"/>
      <c r="IA102" s="24"/>
      <c r="IB102" s="24"/>
      <c r="IC102" s="24"/>
      <c r="ID102" s="24"/>
      <c r="IE102" s="24"/>
      <c r="IF102" s="24"/>
      <c r="IG102" s="24"/>
      <c r="IH102" s="24"/>
      <c r="II102" s="24"/>
      <c r="IJ102" s="24"/>
      <c r="IK102" s="24"/>
      <c r="IL102" s="24"/>
      <c r="IM102" s="24"/>
      <c r="IN102" s="24"/>
      <c r="IO102" s="24"/>
      <c r="IP102" s="24"/>
      <c r="IQ102" s="24"/>
      <c r="IR102" s="24"/>
      <c r="IS102" s="24"/>
      <c r="IT102" s="24"/>
      <c r="IU102" s="24"/>
      <c r="IV102" s="24"/>
      <c r="IW102" s="24"/>
      <c r="IX102" s="24"/>
      <c r="IY102" s="24"/>
      <c r="IZ102" s="24"/>
      <c r="JA102" s="24"/>
      <c r="JB102" s="24"/>
      <c r="JC102" s="24"/>
      <c r="JD102" s="24"/>
      <c r="JE102" s="24"/>
      <c r="JF102" s="24"/>
      <c r="JG102" s="24"/>
      <c r="JH102" s="24"/>
      <c r="JI102" s="24"/>
      <c r="JJ102" s="24"/>
      <c r="JK102" s="24"/>
      <c r="JL102" s="24"/>
      <c r="JM102" s="24"/>
      <c r="JN102" s="24"/>
      <c r="JO102" s="24"/>
      <c r="JP102" s="24"/>
      <c r="JQ102" s="24"/>
      <c r="JR102" s="24"/>
      <c r="JS102" s="24"/>
      <c r="JT102" s="24"/>
      <c r="JU102" s="24"/>
      <c r="JV102" s="24"/>
      <c r="JW102" s="24"/>
      <c r="JX102" s="24"/>
      <c r="JY102" s="24"/>
      <c r="JZ102" s="24"/>
      <c r="KA102" s="24"/>
      <c r="KB102" s="24"/>
      <c r="KC102" s="24"/>
      <c r="KD102" s="24"/>
      <c r="KE102" s="24"/>
      <c r="KF102" s="24"/>
      <c r="KG102" s="24"/>
      <c r="KH102" s="24"/>
      <c r="KI102" s="24"/>
      <c r="KJ102" s="24"/>
      <c r="KK102" s="24"/>
      <c r="KL102" s="24"/>
      <c r="KM102" s="24"/>
      <c r="KN102" s="24"/>
      <c r="KO102" s="24"/>
      <c r="KP102" s="24"/>
      <c r="KQ102" s="24"/>
      <c r="KR102" s="24"/>
      <c r="KS102" s="24"/>
      <c r="KT102" s="24"/>
      <c r="KU102" s="24"/>
      <c r="KV102" s="24"/>
      <c r="KW102" s="24"/>
      <c r="KX102" s="24"/>
      <c r="KY102" s="24"/>
      <c r="KZ102" s="24"/>
      <c r="LA102" s="24"/>
      <c r="LB102" s="24"/>
      <c r="LC102" s="24"/>
      <c r="LD102" s="24"/>
      <c r="LE102" s="24"/>
      <c r="LF102" s="24"/>
      <c r="LG102" s="24"/>
      <c r="LH102" s="24"/>
      <c r="LI102" s="24"/>
      <c r="LJ102" s="24"/>
      <c r="LK102" s="24"/>
      <c r="LL102" s="24"/>
      <c r="LM102" s="24"/>
      <c r="LN102" s="24"/>
      <c r="LO102" s="24"/>
      <c r="LP102" s="24"/>
      <c r="LQ102" s="24"/>
      <c r="LR102" s="24"/>
      <c r="LS102" s="24"/>
      <c r="LT102" s="24"/>
      <c r="LU102" s="24"/>
      <c r="LV102" s="24"/>
      <c r="LW102" s="24"/>
      <c r="LX102" s="24"/>
      <c r="LY102" s="24"/>
      <c r="LZ102" s="24"/>
      <c r="MA102" s="24"/>
      <c r="MB102" s="24"/>
      <c r="MC102" s="24"/>
      <c r="MD102" s="24"/>
      <c r="ME102" s="24"/>
      <c r="MF102" s="24"/>
      <c r="MG102" s="24"/>
      <c r="MH102" s="24"/>
      <c r="MI102" s="24"/>
      <c r="MJ102" s="24"/>
      <c r="MK102" s="24"/>
      <c r="ML102" s="24"/>
      <c r="MM102" s="24"/>
      <c r="MN102" s="24"/>
      <c r="MO102" s="24"/>
      <c r="MP102" s="24"/>
      <c r="MQ102" s="24"/>
      <c r="MR102" s="24"/>
      <c r="MS102" s="24"/>
      <c r="MT102" s="24"/>
      <c r="MU102" s="24"/>
      <c r="MV102" s="24"/>
      <c r="MW102" s="24"/>
      <c r="MX102" s="24"/>
      <c r="MY102" s="24"/>
      <c r="MZ102" s="24"/>
      <c r="NA102" s="24"/>
      <c r="NB102" s="24"/>
      <c r="NC102" s="24"/>
      <c r="ND102" s="24"/>
      <c r="NE102" s="24"/>
      <c r="NF102" s="24"/>
      <c r="NG102" s="24"/>
      <c r="NH102" s="24"/>
      <c r="NI102" s="24"/>
      <c r="NJ102" s="24"/>
      <c r="NK102" s="24"/>
      <c r="NL102" s="24"/>
      <c r="NM102" s="24"/>
      <c r="NN102" s="24"/>
      <c r="NO102" s="24"/>
      <c r="NP102" s="24"/>
      <c r="NQ102" s="24"/>
      <c r="NR102" s="24"/>
      <c r="NS102" s="24"/>
      <c r="NT102" s="24"/>
      <c r="NU102" s="24"/>
      <c r="NV102" s="24"/>
      <c r="NW102" s="24"/>
      <c r="NX102" s="24"/>
      <c r="NY102" s="24"/>
      <c r="NZ102" s="24"/>
      <c r="OA102" s="24"/>
      <c r="OB102" s="24"/>
      <c r="OC102" s="24"/>
      <c r="OD102" s="24"/>
      <c r="OE102" s="24"/>
      <c r="OF102" s="24"/>
      <c r="OG102" s="24"/>
      <c r="OH102" s="24"/>
      <c r="OI102" s="24"/>
      <c r="OJ102" s="24"/>
      <c r="OK102" s="24"/>
      <c r="OL102" s="24"/>
      <c r="OM102" s="24"/>
      <c r="ON102" s="24"/>
      <c r="OO102" s="24"/>
      <c r="OP102" s="24"/>
      <c r="OQ102" s="24"/>
      <c r="OR102" s="24"/>
      <c r="OS102" s="24"/>
      <c r="OT102" s="24"/>
      <c r="OU102" s="24"/>
      <c r="OV102" s="24"/>
      <c r="OW102" s="24"/>
      <c r="OX102" s="24"/>
      <c r="OY102" s="24"/>
      <c r="OZ102" s="24"/>
      <c r="PA102" s="24"/>
      <c r="PB102" s="24"/>
      <c r="PC102" s="24"/>
      <c r="PD102" s="24"/>
      <c r="PE102" s="24"/>
      <c r="PF102" s="24"/>
      <c r="PG102" s="24"/>
      <c r="PH102" s="24"/>
      <c r="PI102" s="24"/>
      <c r="PJ102" s="24"/>
      <c r="PK102" s="24"/>
      <c r="PL102" s="24"/>
      <c r="PM102" s="24"/>
      <c r="PN102" s="24"/>
      <c r="PO102" s="24"/>
      <c r="PP102" s="24"/>
      <c r="PQ102" s="24"/>
      <c r="PR102" s="24"/>
      <c r="PS102" s="24"/>
      <c r="PT102" s="24"/>
      <c r="PU102" s="24"/>
      <c r="PV102" s="24"/>
      <c r="PW102" s="24"/>
      <c r="PX102" s="24"/>
      <c r="PY102" s="24"/>
      <c r="PZ102" s="24"/>
      <c r="QA102" s="24"/>
      <c r="QB102" s="24"/>
      <c r="QC102" s="24"/>
      <c r="QD102" s="24"/>
      <c r="QE102" s="24"/>
      <c r="QF102" s="24"/>
      <c r="QG102" s="24"/>
      <c r="QH102" s="24"/>
      <c r="QI102" s="24"/>
      <c r="QJ102" s="24"/>
      <c r="QK102" s="24"/>
      <c r="QL102" s="24"/>
      <c r="QM102" s="24"/>
      <c r="QN102" s="24"/>
      <c r="QO102" s="24"/>
      <c r="QP102" s="24"/>
      <c r="QQ102" s="24"/>
      <c r="QR102" s="24"/>
      <c r="QS102" s="24"/>
      <c r="QT102" s="24"/>
      <c r="QU102" s="24"/>
      <c r="QV102" s="24"/>
      <c r="QW102" s="24"/>
      <c r="QX102" s="24"/>
      <c r="QY102" s="24"/>
      <c r="QZ102" s="24"/>
      <c r="RA102" s="24"/>
      <c r="RB102" s="24"/>
      <c r="RC102" s="24"/>
      <c r="RD102" s="24"/>
      <c r="RE102" s="24"/>
      <c r="RF102" s="24"/>
      <c r="RG102" s="24"/>
      <c r="RH102" s="24"/>
      <c r="RI102" s="24"/>
      <c r="RJ102" s="24"/>
      <c r="RK102" s="24"/>
      <c r="RL102" s="24"/>
      <c r="RM102" s="24"/>
      <c r="RN102" s="24"/>
      <c r="RO102" s="24"/>
      <c r="RP102" s="24"/>
      <c r="RQ102" s="24"/>
      <c r="RR102" s="24"/>
      <c r="RS102" s="24"/>
      <c r="RT102" s="24"/>
      <c r="RU102" s="24"/>
      <c r="RV102" s="24"/>
      <c r="RW102" s="24"/>
      <c r="RX102" s="24"/>
      <c r="RY102" s="24"/>
      <c r="RZ102" s="24"/>
      <c r="SA102" s="24"/>
      <c r="SB102" s="24"/>
      <c r="SC102" s="24"/>
      <c r="SD102" s="24"/>
      <c r="SE102" s="24"/>
      <c r="SF102" s="24"/>
      <c r="SG102" s="24"/>
      <c r="SH102" s="24"/>
      <c r="SI102" s="24"/>
      <c r="SJ102" s="24"/>
      <c r="SK102" s="24"/>
      <c r="SL102" s="24"/>
      <c r="SM102" s="24"/>
      <c r="SN102" s="24"/>
      <c r="SO102" s="24"/>
      <c r="SP102" s="24"/>
      <c r="SQ102" s="24"/>
      <c r="SR102" s="24"/>
      <c r="SS102" s="24"/>
      <c r="ST102" s="24"/>
      <c r="SU102" s="24"/>
      <c r="SV102" s="24"/>
      <c r="SW102" s="24"/>
      <c r="SX102" s="24"/>
      <c r="SY102" s="24"/>
      <c r="SZ102" s="24"/>
      <c r="TA102" s="24"/>
      <c r="TB102" s="24"/>
      <c r="TC102" s="24"/>
      <c r="TD102" s="24"/>
      <c r="TE102" s="24"/>
      <c r="TF102" s="24"/>
      <c r="TG102" s="24"/>
      <c r="TH102" s="24"/>
      <c r="TI102" s="24"/>
      <c r="TJ102" s="24"/>
      <c r="TK102" s="24"/>
      <c r="TL102" s="24"/>
      <c r="TM102" s="24"/>
      <c r="TN102" s="24"/>
      <c r="TO102" s="24"/>
      <c r="TP102" s="24"/>
      <c r="TQ102" s="24"/>
      <c r="TR102" s="24"/>
      <c r="TS102" s="24"/>
      <c r="TT102" s="24"/>
      <c r="TU102" s="24"/>
      <c r="TV102" s="24"/>
      <c r="TW102" s="24"/>
      <c r="TX102" s="24"/>
      <c r="TY102" s="24"/>
      <c r="TZ102" s="24"/>
      <c r="UA102" s="24"/>
      <c r="UB102" s="24"/>
      <c r="UC102" s="24"/>
      <c r="UD102" s="24"/>
      <c r="UE102" s="24"/>
      <c r="UF102" s="24"/>
      <c r="UG102" s="24"/>
      <c r="UH102" s="24"/>
      <c r="UI102" s="24"/>
      <c r="UJ102" s="24"/>
      <c r="UK102" s="24"/>
      <c r="UL102" s="24"/>
      <c r="UM102" s="24"/>
      <c r="UN102" s="24"/>
      <c r="UO102" s="24"/>
      <c r="UP102" s="24"/>
      <c r="UQ102" s="24"/>
      <c r="UR102" s="24"/>
      <c r="US102" s="24"/>
      <c r="UT102" s="24"/>
      <c r="UU102" s="24"/>
      <c r="UV102" s="24"/>
      <c r="UW102" s="24"/>
      <c r="UX102" s="24"/>
      <c r="UY102" s="24"/>
      <c r="UZ102" s="24"/>
      <c r="VA102" s="24"/>
      <c r="VB102" s="24"/>
      <c r="VC102" s="24"/>
      <c r="VD102" s="24"/>
      <c r="VE102" s="24"/>
      <c r="VF102" s="24"/>
      <c r="VG102" s="24"/>
      <c r="VH102" s="24"/>
      <c r="VI102" s="24"/>
      <c r="VJ102" s="24"/>
      <c r="VK102" s="24"/>
      <c r="VL102" s="24"/>
      <c r="VM102" s="24"/>
      <c r="VN102" s="24"/>
      <c r="VO102" s="24"/>
      <c r="VP102" s="24"/>
      <c r="VQ102" s="24"/>
      <c r="VR102" s="24"/>
      <c r="VS102" s="24"/>
      <c r="VT102" s="24"/>
      <c r="VU102" s="24"/>
      <c r="VV102" s="24"/>
      <c r="VW102" s="24"/>
      <c r="VX102" s="24"/>
      <c r="VY102" s="24"/>
      <c r="VZ102" s="24"/>
      <c r="WA102" s="24"/>
      <c r="WB102" s="24"/>
      <c r="WC102" s="24"/>
      <c r="WD102" s="24"/>
      <c r="WE102" s="24"/>
      <c r="WF102" s="24"/>
      <c r="WG102" s="24"/>
      <c r="WH102" s="24"/>
      <c r="WI102" s="24"/>
      <c r="WJ102" s="24"/>
      <c r="WK102" s="24"/>
      <c r="WL102" s="24"/>
      <c r="WM102" s="24"/>
      <c r="WN102" s="24"/>
      <c r="WO102" s="24"/>
      <c r="WP102" s="24"/>
      <c r="WQ102" s="24"/>
      <c r="WR102" s="24"/>
      <c r="WS102" s="24"/>
      <c r="WT102" s="24"/>
      <c r="WU102" s="24"/>
      <c r="WV102" s="24"/>
      <c r="WW102" s="24"/>
      <c r="WX102" s="24"/>
      <c r="WY102" s="24"/>
      <c r="WZ102" s="24"/>
      <c r="XA102" s="24"/>
      <c r="XB102" s="24"/>
      <c r="XC102" s="24"/>
      <c r="XD102" s="24"/>
      <c r="XE102" s="24"/>
      <c r="XF102" s="24"/>
      <c r="XG102" s="24"/>
      <c r="XH102" s="24"/>
      <c r="XI102" s="24"/>
      <c r="XJ102" s="24"/>
      <c r="XK102" s="24"/>
      <c r="XL102" s="24"/>
      <c r="XM102" s="24"/>
      <c r="XN102" s="24"/>
      <c r="XO102" s="24"/>
      <c r="XP102" s="24"/>
      <c r="XQ102" s="24"/>
      <c r="XR102" s="24"/>
      <c r="XS102" s="24"/>
      <c r="XT102" s="24"/>
      <c r="XU102" s="24"/>
      <c r="XV102" s="24"/>
      <c r="XW102" s="24"/>
      <c r="XX102" s="24"/>
      <c r="XY102" s="24"/>
      <c r="XZ102" s="24"/>
      <c r="YA102" s="24"/>
      <c r="YB102" s="24"/>
      <c r="YC102" s="24"/>
      <c r="YD102" s="24"/>
      <c r="YE102" s="24"/>
      <c r="YF102" s="24"/>
      <c r="YG102" s="24"/>
      <c r="YH102" s="24"/>
      <c r="YI102" s="24"/>
      <c r="YJ102" s="24"/>
      <c r="YK102" s="24"/>
      <c r="YL102" s="24"/>
      <c r="YM102" s="24"/>
      <c r="YN102" s="24"/>
      <c r="YO102" s="24"/>
      <c r="YP102" s="24"/>
      <c r="YQ102" s="24"/>
      <c r="YR102" s="24"/>
      <c r="YS102" s="24"/>
      <c r="YT102" s="24"/>
      <c r="YU102" s="24"/>
      <c r="YV102" s="24"/>
      <c r="YW102" s="24"/>
      <c r="YX102" s="24"/>
      <c r="YY102" s="24"/>
      <c r="YZ102" s="24"/>
      <c r="ZA102" s="24"/>
      <c r="ZB102" s="24"/>
      <c r="ZC102" s="24"/>
      <c r="ZD102" s="24"/>
      <c r="ZE102" s="24"/>
      <c r="ZF102" s="24"/>
      <c r="ZG102" s="24"/>
      <c r="ZH102" s="24"/>
      <c r="ZI102" s="24"/>
      <c r="ZJ102" s="24"/>
      <c r="ZK102" s="24"/>
      <c r="ZL102" s="24"/>
      <c r="ZM102" s="24"/>
      <c r="ZN102" s="24"/>
      <c r="ZO102" s="24"/>
      <c r="ZP102" s="24"/>
      <c r="ZQ102" s="24"/>
      <c r="ZR102" s="24"/>
      <c r="ZS102" s="24"/>
      <c r="ZT102" s="24"/>
      <c r="ZU102" s="24"/>
      <c r="ZV102" s="24"/>
      <c r="ZW102" s="24"/>
      <c r="ZX102" s="24"/>
      <c r="ZY102" s="24"/>
      <c r="ZZ102" s="24"/>
      <c r="AAA102" s="24"/>
      <c r="AAB102" s="24"/>
      <c r="AAC102" s="24"/>
      <c r="AAD102" s="24"/>
      <c r="AAE102" s="24"/>
      <c r="AAF102" s="24"/>
      <c r="AAG102" s="24"/>
      <c r="AAH102" s="24"/>
      <c r="AAI102" s="24"/>
      <c r="AAJ102" s="24"/>
      <c r="AAK102" s="24"/>
      <c r="AAL102" s="24"/>
      <c r="AAM102" s="24"/>
      <c r="AAN102" s="24"/>
      <c r="AAO102" s="24"/>
      <c r="AAP102" s="24"/>
      <c r="AAQ102" s="24"/>
      <c r="AAR102" s="24"/>
      <c r="AAS102" s="24"/>
      <c r="AAT102" s="24"/>
      <c r="AAU102" s="24"/>
      <c r="AAV102" s="24"/>
      <c r="AAW102" s="24"/>
      <c r="AAX102" s="24"/>
      <c r="AAY102" s="24"/>
      <c r="AAZ102" s="24"/>
      <c r="ABA102" s="24"/>
      <c r="ABB102" s="24"/>
      <c r="ABC102" s="24"/>
      <c r="ABD102" s="24"/>
      <c r="ABE102" s="24"/>
      <c r="ABF102" s="24"/>
      <c r="ABG102" s="24"/>
      <c r="ABH102" s="24"/>
      <c r="ABI102" s="24"/>
      <c r="ABJ102" s="24"/>
      <c r="ABK102" s="24"/>
      <c r="ABL102" s="24"/>
      <c r="ABM102" s="24"/>
      <c r="ABN102" s="24"/>
      <c r="ABO102" s="24"/>
      <c r="ABP102" s="24"/>
      <c r="ABQ102" s="24"/>
      <c r="ABR102" s="24"/>
      <c r="ABS102" s="24"/>
      <c r="ABT102" s="24"/>
      <c r="ABU102" s="24"/>
      <c r="ABV102" s="24"/>
      <c r="ABW102" s="24"/>
      <c r="ABX102" s="24"/>
      <c r="ABY102" s="24"/>
      <c r="ABZ102" s="24"/>
      <c r="ACA102" s="24"/>
      <c r="ACB102" s="24"/>
      <c r="ACC102" s="24"/>
      <c r="ACD102" s="24"/>
      <c r="ACE102" s="24"/>
      <c r="ACF102" s="24"/>
      <c r="ACG102" s="24"/>
      <c r="ACH102" s="24"/>
      <c r="ACI102" s="24"/>
      <c r="ACJ102" s="24"/>
      <c r="ACK102" s="24"/>
      <c r="ACL102" s="24"/>
      <c r="ACM102" s="24"/>
      <c r="ACN102" s="24"/>
      <c r="ACO102" s="24"/>
      <c r="ACP102" s="24"/>
      <c r="ACQ102" s="24"/>
      <c r="ACR102" s="24"/>
      <c r="ACS102" s="24"/>
      <c r="ACT102" s="24"/>
      <c r="ACU102" s="24"/>
      <c r="ACV102" s="24"/>
      <c r="ACW102" s="24"/>
      <c r="ACX102" s="24"/>
      <c r="ACY102" s="24"/>
      <c r="ACZ102" s="24"/>
      <c r="ADA102" s="24"/>
      <c r="ADB102" s="24"/>
      <c r="ADC102" s="24"/>
      <c r="ADD102" s="24"/>
      <c r="ADE102" s="24"/>
      <c r="ADF102" s="24"/>
      <c r="ADG102" s="24"/>
      <c r="ADH102" s="24"/>
      <c r="ADI102" s="24"/>
      <c r="ADJ102" s="24"/>
      <c r="ADK102" s="24"/>
      <c r="ADL102" s="24"/>
      <c r="ADM102" s="24"/>
      <c r="ADN102" s="24"/>
      <c r="ADO102" s="24"/>
      <c r="ADP102" s="24"/>
      <c r="ADQ102" s="24"/>
      <c r="ADR102" s="24"/>
      <c r="ADS102" s="24"/>
      <c r="ADT102" s="24"/>
      <c r="ADU102" s="24"/>
      <c r="ADV102" s="24"/>
      <c r="ADW102" s="24"/>
      <c r="ADX102" s="24"/>
      <c r="ADY102" s="24"/>
      <c r="ADZ102" s="24"/>
      <c r="AEA102" s="24"/>
      <c r="AEB102" s="24"/>
      <c r="AEC102" s="24"/>
      <c r="AED102" s="24"/>
      <c r="AEE102" s="24"/>
      <c r="AEF102" s="24"/>
      <c r="AEG102" s="24"/>
      <c r="AEH102" s="24"/>
      <c r="AEI102" s="24"/>
      <c r="AEJ102" s="24"/>
      <c r="AEK102" s="24"/>
      <c r="AEL102" s="24"/>
      <c r="AEM102" s="24"/>
      <c r="AEN102" s="24"/>
      <c r="AEO102" s="24"/>
      <c r="AEP102" s="24"/>
      <c r="AEQ102" s="24"/>
      <c r="AER102" s="24"/>
      <c r="AES102" s="24"/>
      <c r="AET102" s="24"/>
      <c r="AEU102" s="24"/>
      <c r="AEV102" s="24"/>
      <c r="AEW102" s="24"/>
      <c r="AEX102" s="24"/>
      <c r="AEY102" s="24"/>
      <c r="AEZ102" s="24"/>
      <c r="AFA102" s="24"/>
      <c r="AFB102" s="24"/>
      <c r="AFC102" s="24"/>
      <c r="AFD102" s="24"/>
      <c r="AFE102" s="24"/>
      <c r="AFF102" s="24"/>
      <c r="AFG102" s="24"/>
      <c r="AFH102" s="24"/>
      <c r="AFI102" s="24"/>
      <c r="AFJ102" s="24"/>
      <c r="AFK102" s="24"/>
      <c r="AFL102" s="24"/>
      <c r="AFM102" s="24"/>
      <c r="AFN102" s="24"/>
      <c r="AFO102" s="24"/>
      <c r="AFP102" s="24"/>
      <c r="AFQ102" s="24"/>
      <c r="AFR102" s="24"/>
      <c r="AFS102" s="24"/>
      <c r="AFT102" s="24"/>
      <c r="AFU102" s="24"/>
      <c r="AFV102" s="24"/>
      <c r="AFW102" s="24"/>
      <c r="AFX102" s="24"/>
      <c r="AFY102" s="24"/>
      <c r="AFZ102" s="24"/>
      <c r="AGA102" s="24"/>
      <c r="AGB102" s="24"/>
      <c r="AGC102" s="24"/>
      <c r="AGD102" s="24"/>
      <c r="AGE102" s="24"/>
      <c r="AGF102" s="24"/>
      <c r="AGG102" s="24"/>
      <c r="AGH102" s="24"/>
      <c r="AGI102" s="24"/>
      <c r="AGJ102" s="24"/>
      <c r="AGK102" s="24"/>
      <c r="AGL102" s="24"/>
      <c r="AGM102" s="24"/>
      <c r="AGN102" s="24"/>
      <c r="AGO102" s="24"/>
      <c r="AGP102" s="24"/>
      <c r="AGQ102" s="24"/>
      <c r="AGR102" s="24"/>
      <c r="AGS102" s="24"/>
      <c r="AGT102" s="24"/>
      <c r="AGU102" s="24"/>
      <c r="AGV102" s="24"/>
      <c r="AGW102" s="24"/>
      <c r="AGX102" s="24"/>
      <c r="AGY102" s="24"/>
      <c r="AGZ102" s="24"/>
      <c r="AHA102" s="24"/>
      <c r="AHB102" s="24"/>
      <c r="AHC102" s="24"/>
      <c r="AHD102" s="24"/>
      <c r="AHE102" s="24"/>
      <c r="AHF102" s="24"/>
      <c r="AHG102" s="24"/>
      <c r="AHH102" s="24"/>
      <c r="AHI102" s="24"/>
      <c r="AHJ102" s="24"/>
      <c r="AHK102" s="24"/>
      <c r="AHL102" s="24"/>
      <c r="AHM102" s="24"/>
      <c r="AHN102" s="24"/>
      <c r="AHO102" s="24"/>
      <c r="AHP102" s="24"/>
      <c r="AHQ102" s="24"/>
      <c r="AHR102" s="24"/>
      <c r="AHS102" s="24"/>
      <c r="AHT102" s="24"/>
      <c r="AHU102" s="24"/>
      <c r="AHV102" s="24"/>
      <c r="AHW102" s="24"/>
      <c r="AHX102" s="24"/>
      <c r="AHY102" s="24"/>
      <c r="AHZ102" s="24"/>
      <c r="AIA102" s="24"/>
      <c r="AIB102" s="24"/>
      <c r="AIC102" s="24"/>
      <c r="AID102" s="24"/>
      <c r="AIE102" s="24"/>
      <c r="AIF102" s="24"/>
      <c r="AIG102" s="24"/>
      <c r="AIH102" s="24"/>
      <c r="AII102" s="24"/>
      <c r="AIJ102" s="24"/>
      <c r="AIK102" s="24"/>
      <c r="AIL102" s="24"/>
      <c r="AIM102" s="24"/>
      <c r="AIN102" s="24"/>
      <c r="AIO102" s="24"/>
      <c r="AIP102" s="24"/>
      <c r="AIQ102" s="24"/>
      <c r="AIR102" s="24"/>
      <c r="AIS102" s="24"/>
      <c r="AIT102" s="24"/>
      <c r="AIU102" s="24"/>
      <c r="AIV102" s="24"/>
      <c r="AIW102" s="24"/>
      <c r="AIX102" s="24"/>
      <c r="AIY102" s="24"/>
      <c r="AIZ102" s="24"/>
      <c r="AJA102" s="24"/>
      <c r="AJB102" s="24"/>
      <c r="AJC102" s="24"/>
      <c r="AJD102" s="24"/>
      <c r="AJE102" s="24"/>
      <c r="AJF102" s="24"/>
      <c r="AJG102" s="24"/>
      <c r="AJH102" s="24"/>
      <c r="AJI102" s="24"/>
      <c r="AJJ102" s="24"/>
      <c r="AJK102" s="24"/>
      <c r="AJL102" s="24"/>
      <c r="AJM102" s="24"/>
      <c r="AJN102" s="24"/>
      <c r="AJO102" s="24"/>
      <c r="AJP102" s="24"/>
      <c r="AJQ102" s="24"/>
      <c r="AJR102" s="24"/>
      <c r="AJS102" s="24"/>
      <c r="AJT102" s="24"/>
      <c r="AJU102" s="24"/>
      <c r="AJV102" s="24"/>
      <c r="AJW102" s="24"/>
      <c r="AJX102" s="24"/>
      <c r="AJY102" s="24"/>
      <c r="AJZ102" s="24"/>
      <c r="AKA102" s="24"/>
      <c r="AKB102" s="24"/>
      <c r="AKC102" s="24"/>
      <c r="AKD102" s="24"/>
      <c r="AKE102" s="24"/>
      <c r="AKF102" s="24"/>
      <c r="AKG102" s="24"/>
      <c r="AKH102" s="24"/>
      <c r="AKI102" s="24"/>
      <c r="AKJ102" s="24"/>
      <c r="AKK102" s="24"/>
      <c r="AKL102" s="24"/>
      <c r="AKM102" s="24"/>
      <c r="AKN102" s="24"/>
      <c r="AKO102" s="24"/>
      <c r="AKP102" s="24"/>
      <c r="AKQ102" s="24"/>
      <c r="AKR102" s="24"/>
      <c r="AKS102" s="24"/>
      <c r="AKT102" s="24"/>
      <c r="AKU102" s="24"/>
      <c r="AKV102" s="24"/>
      <c r="AKW102" s="24"/>
      <c r="AKX102" s="24"/>
      <c r="AKY102" s="24"/>
      <c r="AKZ102" s="24"/>
      <c r="ALA102" s="24"/>
      <c r="ALB102" s="24"/>
      <c r="ALC102" s="24"/>
      <c r="ALD102" s="24"/>
      <c r="ALE102" s="24"/>
      <c r="ALF102" s="24"/>
      <c r="ALG102" s="24"/>
      <c r="ALH102" s="24"/>
      <c r="ALI102" s="24"/>
      <c r="ALJ102" s="24"/>
      <c r="ALK102" s="24"/>
      <c r="ALL102" s="24"/>
      <c r="ALM102" s="24"/>
      <c r="ALN102" s="24"/>
      <c r="ALO102" s="24"/>
      <c r="ALP102" s="24"/>
      <c r="ALQ102" s="24"/>
      <c r="ALR102" s="24"/>
      <c r="ALS102" s="24"/>
      <c r="ALT102" s="24"/>
      <c r="ALU102" s="24"/>
      <c r="ALV102" s="24"/>
      <c r="ALW102" s="24"/>
      <c r="ALX102" s="24"/>
      <c r="ALY102" s="24"/>
      <c r="ALZ102" s="24"/>
      <c r="AMA102" s="24"/>
      <c r="AMB102" s="24"/>
      <c r="AMC102" s="24"/>
      <c r="AMD102" s="24"/>
      <c r="AME102" s="24"/>
      <c r="AMF102" s="24"/>
      <c r="AMG102" s="24"/>
      <c r="AMH102" s="24"/>
      <c r="AMI102" s="24"/>
      <c r="AMJ102" s="24"/>
      <c r="AMK102" s="24"/>
      <c r="AML102" s="24"/>
      <c r="AMM102" s="24"/>
      <c r="AMN102" s="24"/>
      <c r="AMO102" s="24"/>
      <c r="AMP102" s="24"/>
      <c r="AMQ102" s="24"/>
      <c r="AMR102" s="24"/>
      <c r="AMS102" s="24"/>
      <c r="AMT102" s="24"/>
      <c r="AMU102" s="24"/>
      <c r="AMV102" s="24"/>
      <c r="AMW102" s="24"/>
      <c r="AMX102" s="24"/>
      <c r="AMY102" s="24"/>
      <c r="AMZ102" s="24"/>
      <c r="ANA102" s="24"/>
      <c r="ANB102" s="24"/>
      <c r="ANC102" s="24"/>
      <c r="AND102" s="24"/>
      <c r="ANE102" s="24"/>
      <c r="ANF102" s="24"/>
      <c r="ANG102" s="24"/>
      <c r="ANH102" s="24"/>
      <c r="ANI102" s="24"/>
      <c r="ANJ102" s="24"/>
      <c r="ANK102" s="24"/>
      <c r="ANL102" s="24"/>
      <c r="ANM102" s="24"/>
      <c r="ANN102" s="24"/>
      <c r="ANO102" s="24"/>
      <c r="ANP102" s="24"/>
      <c r="ANQ102" s="24"/>
      <c r="ANR102" s="24"/>
      <c r="ANS102" s="24"/>
      <c r="ANT102" s="24"/>
      <c r="ANU102" s="24"/>
      <c r="ANV102" s="24"/>
      <c r="ANW102" s="24"/>
      <c r="ANX102" s="24"/>
      <c r="ANY102" s="24"/>
      <c r="ANZ102" s="24"/>
      <c r="AOA102" s="24"/>
      <c r="AOB102" s="24"/>
      <c r="AOC102" s="24"/>
      <c r="AOD102" s="24"/>
      <c r="AOE102" s="24"/>
      <c r="AOF102" s="24"/>
      <c r="AOG102" s="24"/>
      <c r="AOH102" s="24"/>
      <c r="AOI102" s="24"/>
      <c r="AOJ102" s="24"/>
      <c r="AOK102" s="24"/>
      <c r="AOL102" s="24"/>
      <c r="AOM102" s="24"/>
      <c r="AON102" s="24"/>
      <c r="AOO102" s="24"/>
      <c r="AOP102" s="24"/>
      <c r="AOQ102" s="24"/>
      <c r="AOR102" s="24"/>
      <c r="AOS102" s="24"/>
      <c r="AOT102" s="24"/>
      <c r="AOU102" s="24"/>
      <c r="AOV102" s="24"/>
      <c r="AOW102" s="24"/>
      <c r="AOX102" s="24"/>
      <c r="AOY102" s="24"/>
      <c r="AOZ102" s="24"/>
      <c r="APA102" s="24"/>
      <c r="APB102" s="24"/>
      <c r="APC102" s="24"/>
      <c r="APD102" s="24"/>
      <c r="APE102" s="24"/>
      <c r="APF102" s="24"/>
      <c r="APG102" s="24"/>
      <c r="APH102" s="24"/>
      <c r="API102" s="24"/>
      <c r="APJ102" s="24"/>
      <c r="APK102" s="24"/>
      <c r="APL102" s="24"/>
      <c r="APM102" s="24"/>
      <c r="APN102" s="24"/>
      <c r="APO102" s="24"/>
      <c r="APP102" s="24"/>
      <c r="APQ102" s="24"/>
      <c r="APR102" s="24"/>
      <c r="APS102" s="24"/>
      <c r="APT102" s="24"/>
      <c r="APU102" s="24"/>
      <c r="APV102" s="24"/>
      <c r="APW102" s="24"/>
      <c r="APX102" s="24"/>
      <c r="APY102" s="24"/>
      <c r="APZ102" s="24"/>
      <c r="AQA102" s="24"/>
      <c r="AQB102" s="24"/>
      <c r="AQC102" s="24"/>
      <c r="AQD102" s="24"/>
      <c r="AQE102" s="24"/>
      <c r="AQF102" s="24"/>
      <c r="AQG102" s="24"/>
      <c r="AQH102" s="24"/>
      <c r="AQI102" s="24"/>
      <c r="AQJ102" s="24"/>
      <c r="AQK102" s="24"/>
      <c r="AQL102" s="24"/>
      <c r="AQM102" s="24"/>
      <c r="AQN102" s="24"/>
      <c r="AQO102" s="24"/>
      <c r="AQP102" s="24"/>
      <c r="AQQ102" s="24"/>
      <c r="AQR102" s="24"/>
      <c r="AQS102" s="24"/>
      <c r="AQT102" s="24"/>
      <c r="AQU102" s="24"/>
      <c r="AQV102" s="24"/>
      <c r="AQW102" s="24"/>
      <c r="AQX102" s="24"/>
      <c r="AQY102" s="24"/>
      <c r="AQZ102" s="24"/>
      <c r="ARA102" s="24"/>
      <c r="ARB102" s="24"/>
      <c r="ARC102" s="24"/>
      <c r="ARD102" s="24"/>
      <c r="ARE102" s="24"/>
      <c r="ARF102" s="24"/>
      <c r="ARG102" s="24"/>
      <c r="ARH102" s="24"/>
      <c r="ARI102" s="24"/>
      <c r="ARJ102" s="24"/>
      <c r="ARK102" s="24"/>
      <c r="ARL102" s="24"/>
      <c r="ARM102" s="24"/>
      <c r="ARN102" s="24"/>
      <c r="ARO102" s="24"/>
      <c r="ARP102" s="24"/>
      <c r="ARQ102" s="24"/>
      <c r="ARR102" s="24"/>
      <c r="ARS102" s="24"/>
      <c r="ART102" s="24"/>
      <c r="ARU102" s="24"/>
      <c r="ARV102" s="24"/>
      <c r="ARW102" s="24"/>
      <c r="ARX102" s="24"/>
      <c r="ARY102" s="24"/>
      <c r="ARZ102" s="24"/>
      <c r="ASA102" s="24"/>
      <c r="ASB102" s="24"/>
      <c r="ASC102" s="24"/>
      <c r="ASD102" s="24"/>
      <c r="ASE102" s="24"/>
      <c r="ASF102" s="24"/>
      <c r="ASG102" s="24"/>
      <c r="ASH102" s="24"/>
      <c r="ASI102" s="24"/>
      <c r="ASJ102" s="24"/>
      <c r="ASK102" s="24"/>
      <c r="ASL102" s="24"/>
      <c r="ASM102" s="24"/>
      <c r="ASN102" s="24"/>
      <c r="ASO102" s="24"/>
      <c r="ASP102" s="24"/>
      <c r="ASQ102" s="24"/>
      <c r="ASR102" s="24"/>
      <c r="ASS102" s="24"/>
      <c r="AST102" s="24"/>
      <c r="ASU102" s="24"/>
      <c r="ASV102" s="24"/>
      <c r="ASW102" s="24"/>
      <c r="ASX102" s="24"/>
      <c r="ASY102" s="24"/>
      <c r="ASZ102" s="24"/>
      <c r="ATA102" s="24"/>
      <c r="ATB102" s="24"/>
      <c r="ATC102" s="24"/>
      <c r="ATD102" s="24"/>
      <c r="ATE102" s="24"/>
      <c r="ATF102" s="24"/>
      <c r="ATG102" s="24"/>
      <c r="ATH102" s="24"/>
      <c r="ATI102" s="24"/>
      <c r="ATJ102" s="24"/>
      <c r="ATK102" s="24"/>
      <c r="ATL102" s="24"/>
      <c r="ATM102" s="24"/>
      <c r="ATN102" s="24"/>
      <c r="ATO102" s="24"/>
      <c r="ATP102" s="24"/>
      <c r="ATQ102" s="24"/>
      <c r="ATR102" s="24"/>
      <c r="ATS102" s="24"/>
      <c r="ATT102" s="24"/>
      <c r="ATU102" s="24"/>
      <c r="ATV102" s="24"/>
      <c r="ATW102" s="24"/>
      <c r="ATX102" s="24"/>
      <c r="ATY102" s="24"/>
      <c r="ATZ102" s="24"/>
      <c r="AUA102" s="24"/>
      <c r="AUB102" s="24"/>
      <c r="AUC102" s="24"/>
      <c r="AUD102" s="24"/>
      <c r="AUE102" s="24"/>
      <c r="AUF102" s="24"/>
      <c r="AUG102" s="24"/>
      <c r="AUH102" s="24"/>
      <c r="AUI102" s="24"/>
      <c r="AUJ102" s="24"/>
      <c r="AUK102" s="24"/>
      <c r="AUL102" s="24"/>
      <c r="AUM102" s="24"/>
      <c r="AUN102" s="24"/>
      <c r="AUO102" s="24"/>
      <c r="AUP102" s="24"/>
      <c r="AUQ102" s="24"/>
      <c r="AUR102" s="24"/>
      <c r="AUS102" s="24"/>
      <c r="AUT102" s="24"/>
      <c r="AUU102" s="24"/>
      <c r="AUV102" s="24"/>
      <c r="AUW102" s="24"/>
      <c r="AUX102" s="24"/>
      <c r="AUY102" s="24"/>
      <c r="AUZ102" s="24"/>
      <c r="AVA102" s="24"/>
      <c r="AVB102" s="24"/>
      <c r="AVC102" s="24"/>
      <c r="AVD102" s="24"/>
      <c r="AVE102" s="24"/>
      <c r="AVF102" s="24"/>
      <c r="AVG102" s="24"/>
      <c r="AVH102" s="24"/>
      <c r="AVI102" s="24"/>
      <c r="AVJ102" s="24"/>
      <c r="AVK102" s="24"/>
      <c r="AVL102" s="24"/>
      <c r="AVM102" s="24"/>
      <c r="AVN102" s="24"/>
      <c r="AVO102" s="24"/>
      <c r="AVP102" s="24"/>
      <c r="AVQ102" s="24"/>
      <c r="AVR102" s="24"/>
      <c r="AVS102" s="24"/>
      <c r="AVT102" s="24"/>
      <c r="AVU102" s="24"/>
      <c r="AVV102" s="24"/>
      <c r="AVW102" s="24"/>
      <c r="AVX102" s="24"/>
      <c r="AVY102" s="24"/>
      <c r="AVZ102" s="24"/>
      <c r="AWA102" s="24"/>
      <c r="AWB102" s="24"/>
      <c r="AWC102" s="24"/>
      <c r="AWD102" s="24"/>
      <c r="AWE102" s="24"/>
      <c r="AWF102" s="24"/>
      <c r="AWG102" s="24"/>
      <c r="AWH102" s="24"/>
      <c r="AWI102" s="24"/>
      <c r="AWJ102" s="24"/>
      <c r="AWK102" s="24"/>
      <c r="AWL102" s="24"/>
      <c r="AWM102" s="24"/>
      <c r="AWN102" s="24"/>
      <c r="AWO102" s="24"/>
      <c r="AWP102" s="24"/>
      <c r="AWQ102" s="24"/>
      <c r="AWR102" s="24"/>
      <c r="AWS102" s="24"/>
      <c r="AWT102" s="24"/>
      <c r="AWU102" s="24"/>
      <c r="AWV102" s="24"/>
      <c r="AWW102" s="24"/>
      <c r="AWX102" s="24"/>
      <c r="AWY102" s="24"/>
      <c r="AWZ102" s="24"/>
      <c r="AXA102" s="24"/>
      <c r="AXB102" s="24"/>
      <c r="AXC102" s="24"/>
      <c r="AXD102" s="24"/>
      <c r="AXE102" s="24"/>
      <c r="AXF102" s="24"/>
      <c r="AXG102" s="24"/>
      <c r="AXH102" s="24"/>
      <c r="AXI102" s="24"/>
      <c r="AXJ102" s="24"/>
      <c r="AXK102" s="24"/>
      <c r="AXL102" s="24"/>
      <c r="AXM102" s="24"/>
      <c r="AXN102" s="24"/>
      <c r="AXO102" s="24"/>
      <c r="AXP102" s="24"/>
      <c r="AXQ102" s="24"/>
      <c r="AXR102" s="24"/>
      <c r="AXS102" s="24"/>
      <c r="AXT102" s="24"/>
      <c r="AXU102" s="24"/>
      <c r="AXV102" s="24"/>
      <c r="AXW102" s="24"/>
      <c r="AXX102" s="24"/>
      <c r="AXY102" s="24"/>
      <c r="AXZ102" s="24"/>
      <c r="AYA102" s="24"/>
      <c r="AYB102" s="24"/>
      <c r="AYC102" s="24"/>
      <c r="AYD102" s="24"/>
      <c r="AYE102" s="24"/>
      <c r="AYF102" s="24"/>
      <c r="AYG102" s="24"/>
      <c r="AYH102" s="24"/>
      <c r="AYI102" s="24"/>
      <c r="AYJ102" s="24"/>
      <c r="AYK102" s="24"/>
      <c r="AYL102" s="24"/>
      <c r="AYM102" s="24"/>
      <c r="AYN102" s="24"/>
      <c r="AYO102" s="24"/>
      <c r="AYP102" s="24"/>
      <c r="AYQ102" s="24"/>
      <c r="AYR102" s="24"/>
      <c r="AYS102" s="24"/>
      <c r="AYT102" s="24"/>
      <c r="AYU102" s="24"/>
      <c r="AYV102" s="24"/>
      <c r="AYW102" s="24"/>
      <c r="AYX102" s="24"/>
      <c r="AYY102" s="24"/>
      <c r="AYZ102" s="24"/>
      <c r="AZA102" s="24"/>
      <c r="AZB102" s="24"/>
      <c r="AZC102" s="24"/>
      <c r="AZD102" s="24"/>
      <c r="AZE102" s="24"/>
      <c r="AZF102" s="24"/>
      <c r="AZG102" s="24"/>
      <c r="AZH102" s="24"/>
      <c r="AZI102" s="24"/>
      <c r="AZJ102" s="24"/>
      <c r="AZK102" s="24"/>
      <c r="AZL102" s="24"/>
      <c r="AZM102" s="24"/>
      <c r="AZN102" s="24"/>
      <c r="AZO102" s="24"/>
      <c r="AZP102" s="24"/>
      <c r="AZQ102" s="24"/>
      <c r="AZR102" s="24"/>
      <c r="AZS102" s="24"/>
      <c r="AZT102" s="24"/>
      <c r="AZU102" s="24"/>
      <c r="AZV102" s="24"/>
      <c r="AZW102" s="24"/>
      <c r="AZX102" s="24"/>
      <c r="AZY102" s="24"/>
      <c r="AZZ102" s="24"/>
      <c r="BAA102" s="24"/>
      <c r="BAB102" s="24"/>
      <c r="BAC102" s="24"/>
      <c r="BAD102" s="24"/>
      <c r="BAE102" s="24"/>
      <c r="BAF102" s="24"/>
      <c r="BAG102" s="24"/>
      <c r="BAH102" s="24"/>
      <c r="BAI102" s="24"/>
      <c r="BAJ102" s="24"/>
      <c r="BAK102" s="24"/>
      <c r="BAL102" s="24"/>
      <c r="BAM102" s="24"/>
      <c r="BAN102" s="24"/>
      <c r="BAO102" s="24"/>
      <c r="BAP102" s="24"/>
      <c r="BAQ102" s="24"/>
      <c r="BAR102" s="24"/>
      <c r="BAS102" s="24"/>
      <c r="BAT102" s="24"/>
      <c r="BAU102" s="24"/>
      <c r="BAV102" s="24"/>
      <c r="BAW102" s="24"/>
      <c r="BAX102" s="24"/>
      <c r="BAY102" s="24"/>
      <c r="BAZ102" s="24"/>
      <c r="BBA102" s="24"/>
      <c r="BBB102" s="24"/>
      <c r="BBC102" s="24"/>
      <c r="BBD102" s="24"/>
      <c r="BBE102" s="24"/>
      <c r="BBF102" s="24"/>
      <c r="BBG102" s="24"/>
      <c r="BBH102" s="24"/>
      <c r="BBI102" s="24"/>
      <c r="BBJ102" s="24"/>
      <c r="BBK102" s="24"/>
      <c r="BBL102" s="24"/>
      <c r="BBM102" s="24"/>
      <c r="BBN102" s="24"/>
      <c r="BBO102" s="24"/>
      <c r="BBP102" s="24"/>
      <c r="BBQ102" s="24"/>
      <c r="BBR102" s="24"/>
      <c r="BBS102" s="24"/>
      <c r="BBT102" s="24"/>
      <c r="BBU102" s="24"/>
      <c r="BBV102" s="24"/>
      <c r="BBW102" s="24"/>
      <c r="BBX102" s="24"/>
      <c r="BBY102" s="24"/>
      <c r="BBZ102" s="24"/>
      <c r="BCA102" s="24"/>
      <c r="BCB102" s="24"/>
      <c r="BCC102" s="24"/>
      <c r="BCD102" s="24"/>
      <c r="BCE102" s="24"/>
      <c r="BCF102" s="24"/>
      <c r="BCG102" s="24"/>
      <c r="BCH102" s="24"/>
      <c r="BCI102" s="24"/>
      <c r="BCJ102" s="24"/>
      <c r="BCK102" s="24"/>
      <c r="BCL102" s="24"/>
      <c r="BCM102" s="24"/>
      <c r="BCN102" s="24"/>
      <c r="BCO102" s="24"/>
      <c r="BCP102" s="24"/>
      <c r="BCQ102" s="24"/>
      <c r="BCR102" s="24"/>
      <c r="BCS102" s="24"/>
      <c r="BCT102" s="24"/>
      <c r="BCU102" s="24"/>
      <c r="BCV102" s="24"/>
      <c r="BCW102" s="24"/>
      <c r="BCX102" s="24"/>
      <c r="BCY102" s="24"/>
      <c r="BCZ102" s="24"/>
      <c r="BDA102" s="24"/>
      <c r="BDB102" s="24"/>
      <c r="BDC102" s="24"/>
      <c r="BDD102" s="24"/>
      <c r="BDE102" s="24"/>
      <c r="BDF102" s="24"/>
      <c r="BDG102" s="24"/>
      <c r="BDH102" s="24"/>
      <c r="BDI102" s="24"/>
      <c r="BDJ102" s="24"/>
      <c r="BDK102" s="24"/>
      <c r="BDL102" s="24"/>
      <c r="BDM102" s="24"/>
      <c r="BDN102" s="24"/>
      <c r="BDO102" s="24"/>
      <c r="BDP102" s="24"/>
      <c r="BDQ102" s="24"/>
      <c r="BDR102" s="24"/>
      <c r="BDS102" s="24"/>
      <c r="BDT102" s="24"/>
      <c r="BDU102" s="24"/>
      <c r="BDV102" s="24"/>
      <c r="BDW102" s="24"/>
      <c r="BDX102" s="24"/>
      <c r="BDY102" s="24"/>
      <c r="BDZ102" s="24"/>
      <c r="BEA102" s="24"/>
      <c r="BEB102" s="24"/>
      <c r="BEC102" s="24"/>
      <c r="BED102" s="24"/>
      <c r="BEE102" s="24"/>
      <c r="BEF102" s="24"/>
      <c r="BEG102" s="24"/>
      <c r="BEH102" s="24"/>
      <c r="BEI102" s="24"/>
      <c r="BEJ102" s="24"/>
      <c r="BEK102" s="24"/>
      <c r="BEL102" s="24"/>
      <c r="BEM102" s="24"/>
      <c r="BEN102" s="24"/>
      <c r="BEO102" s="24"/>
      <c r="BEP102" s="24"/>
      <c r="BEQ102" s="24"/>
      <c r="BER102" s="24"/>
      <c r="BES102" s="24"/>
      <c r="BET102" s="24"/>
      <c r="BEU102" s="24"/>
      <c r="BEV102" s="24"/>
      <c r="BEW102" s="24"/>
      <c r="BEX102" s="24"/>
      <c r="BEY102" s="24"/>
      <c r="BEZ102" s="24"/>
      <c r="BFA102" s="24"/>
      <c r="BFB102" s="24"/>
      <c r="BFC102" s="24"/>
      <c r="BFD102" s="24"/>
      <c r="BFE102" s="24"/>
      <c r="BFF102" s="24"/>
      <c r="BFG102" s="24"/>
      <c r="BFH102" s="24"/>
      <c r="BFI102" s="24"/>
      <c r="BFJ102" s="24"/>
      <c r="BFK102" s="24"/>
      <c r="BFL102" s="24"/>
      <c r="BFM102" s="24"/>
      <c r="BFN102" s="24"/>
      <c r="BFO102" s="24"/>
      <c r="BFP102" s="24"/>
      <c r="BFQ102" s="24"/>
      <c r="BFR102" s="24"/>
      <c r="BFS102" s="24"/>
      <c r="BFT102" s="24"/>
      <c r="BFU102" s="24"/>
      <c r="BFV102" s="24"/>
      <c r="BFW102" s="24"/>
      <c r="BFX102" s="24"/>
      <c r="BFY102" s="24"/>
      <c r="BFZ102" s="24"/>
      <c r="BGA102" s="24"/>
      <c r="BGB102" s="24"/>
      <c r="BGC102" s="24"/>
      <c r="BGD102" s="24"/>
      <c r="BGE102" s="24"/>
      <c r="BGF102" s="24"/>
      <c r="BGG102" s="24"/>
      <c r="BGH102" s="24"/>
      <c r="BGI102" s="24"/>
      <c r="BGJ102" s="24"/>
      <c r="BGK102" s="24"/>
      <c r="BGL102" s="24"/>
      <c r="BGM102" s="24"/>
      <c r="BGN102" s="24"/>
      <c r="BGO102" s="24"/>
      <c r="BGP102" s="24"/>
      <c r="BGQ102" s="24"/>
      <c r="BGR102" s="24"/>
      <c r="BGS102" s="24"/>
      <c r="BGT102" s="24"/>
      <c r="BGU102" s="24"/>
      <c r="BGV102" s="24"/>
      <c r="BGW102" s="24"/>
      <c r="BGX102" s="24"/>
      <c r="BGY102" s="24"/>
      <c r="BGZ102" s="24"/>
      <c r="BHA102" s="24"/>
      <c r="BHB102" s="24"/>
      <c r="BHC102" s="24"/>
      <c r="BHD102" s="24"/>
      <c r="BHE102" s="24"/>
      <c r="BHF102" s="24"/>
      <c r="BHG102" s="24"/>
      <c r="BHH102" s="24"/>
      <c r="BHI102" s="24"/>
      <c r="BHJ102" s="24"/>
      <c r="BHK102" s="24"/>
      <c r="BHL102" s="24"/>
      <c r="BHM102" s="24"/>
      <c r="BHN102" s="24"/>
      <c r="BHO102" s="24"/>
      <c r="BHP102" s="24"/>
      <c r="BHQ102" s="24"/>
      <c r="BHR102" s="24"/>
      <c r="BHS102" s="24"/>
      <c r="BHT102" s="24"/>
      <c r="BHU102" s="24"/>
      <c r="BHV102" s="24"/>
      <c r="BHW102" s="24"/>
      <c r="BHX102" s="24"/>
      <c r="BHY102" s="24"/>
      <c r="BHZ102" s="24"/>
      <c r="BIA102" s="24"/>
      <c r="BIB102" s="24"/>
      <c r="BIC102" s="24"/>
      <c r="BID102" s="24"/>
      <c r="BIE102" s="24"/>
      <c r="BIF102" s="24"/>
      <c r="BIG102" s="24"/>
      <c r="BIH102" s="24"/>
      <c r="BII102" s="24"/>
      <c r="BIJ102" s="24"/>
      <c r="BIK102" s="24"/>
      <c r="BIL102" s="24"/>
      <c r="BIM102" s="24"/>
      <c r="BIN102" s="24"/>
      <c r="BIO102" s="24"/>
      <c r="BIP102" s="24"/>
      <c r="BIQ102" s="24"/>
      <c r="BIR102" s="24"/>
      <c r="BIS102" s="24"/>
      <c r="BIT102" s="24"/>
      <c r="BIU102" s="24"/>
      <c r="BIV102" s="24"/>
      <c r="BIW102" s="24"/>
      <c r="BIX102" s="24"/>
      <c r="BIY102" s="24"/>
      <c r="BIZ102" s="24"/>
      <c r="BJA102" s="24"/>
      <c r="BJB102" s="24"/>
      <c r="BJC102" s="24"/>
      <c r="BJD102" s="24"/>
      <c r="BJE102" s="24"/>
      <c r="BJF102" s="24"/>
      <c r="BJG102" s="24"/>
      <c r="BJH102" s="24"/>
      <c r="BJI102" s="24"/>
      <c r="BJJ102" s="24"/>
      <c r="BJK102" s="24"/>
      <c r="BJL102" s="24"/>
      <c r="BJM102" s="24"/>
      <c r="BJN102" s="24"/>
      <c r="BJO102" s="24"/>
      <c r="BJP102" s="24"/>
      <c r="BJQ102" s="24"/>
      <c r="BJR102" s="24"/>
      <c r="BJS102" s="24"/>
      <c r="BJT102" s="24"/>
      <c r="BJU102" s="24"/>
      <c r="BJV102" s="24"/>
      <c r="BJW102" s="24"/>
      <c r="BJX102" s="24"/>
      <c r="BJY102" s="24"/>
      <c r="BJZ102" s="24"/>
      <c r="BKA102" s="24"/>
      <c r="BKB102" s="24"/>
      <c r="BKC102" s="24"/>
      <c r="BKD102" s="24"/>
      <c r="BKE102" s="24"/>
      <c r="BKF102" s="24"/>
      <c r="BKG102" s="24"/>
      <c r="BKH102" s="24"/>
      <c r="BKI102" s="24"/>
      <c r="BKJ102" s="24"/>
      <c r="BKK102" s="24"/>
      <c r="BKL102" s="24"/>
      <c r="BKM102" s="24"/>
      <c r="BKN102" s="24"/>
      <c r="BKO102" s="24"/>
      <c r="BKP102" s="24"/>
      <c r="BKQ102" s="24"/>
      <c r="BKR102" s="24"/>
      <c r="BKS102" s="24"/>
      <c r="BKT102" s="24"/>
      <c r="BKU102" s="24"/>
      <c r="BKV102" s="24"/>
      <c r="BKW102" s="24"/>
      <c r="BKX102" s="24"/>
      <c r="BKY102" s="24"/>
      <c r="BKZ102" s="24"/>
      <c r="BLA102" s="24"/>
      <c r="BLB102" s="24"/>
      <c r="BLC102" s="24"/>
      <c r="BLD102" s="24"/>
      <c r="BLE102" s="24"/>
      <c r="BLF102" s="24"/>
      <c r="BLG102" s="24"/>
      <c r="BLH102" s="24"/>
      <c r="BLI102" s="24"/>
      <c r="BLJ102" s="24"/>
      <c r="BLK102" s="24"/>
      <c r="BLL102" s="24"/>
      <c r="BLM102" s="24"/>
      <c r="BLN102" s="24"/>
      <c r="BLO102" s="24"/>
      <c r="BLP102" s="24"/>
      <c r="BLQ102" s="24"/>
      <c r="BLR102" s="24"/>
      <c r="BLS102" s="24"/>
      <c r="BLT102" s="24"/>
      <c r="BLU102" s="24"/>
      <c r="BLV102" s="24"/>
      <c r="BLW102" s="24"/>
      <c r="BLX102" s="24"/>
      <c r="BLY102" s="24"/>
      <c r="BLZ102" s="24"/>
      <c r="BMA102" s="24"/>
      <c r="BMB102" s="24"/>
      <c r="BMC102" s="24"/>
      <c r="BMD102" s="24"/>
      <c r="BME102" s="24"/>
      <c r="BMF102" s="24"/>
      <c r="BMG102" s="24"/>
      <c r="BMH102" s="24"/>
      <c r="BMI102" s="24"/>
      <c r="BMJ102" s="24"/>
      <c r="BMK102" s="24"/>
      <c r="BML102" s="24"/>
      <c r="BMM102" s="24"/>
      <c r="BMN102" s="24"/>
      <c r="BMO102" s="24"/>
      <c r="BMP102" s="24"/>
      <c r="BMQ102" s="24"/>
      <c r="BMR102" s="24"/>
      <c r="BMS102" s="24"/>
      <c r="BMT102" s="24"/>
      <c r="BMU102" s="24"/>
      <c r="BMV102" s="24"/>
      <c r="BMW102" s="24"/>
      <c r="BMX102" s="24"/>
      <c r="BMY102" s="24"/>
      <c r="BMZ102" s="24"/>
      <c r="BNA102" s="24"/>
      <c r="BNB102" s="24"/>
      <c r="BNC102" s="24"/>
      <c r="BND102" s="24"/>
      <c r="BNE102" s="24"/>
      <c r="BNF102" s="24"/>
      <c r="BNG102" s="24"/>
      <c r="BNH102" s="24"/>
      <c r="BNI102" s="24"/>
      <c r="BNJ102" s="24"/>
      <c r="BNK102" s="24"/>
      <c r="BNL102" s="24"/>
      <c r="BNM102" s="24"/>
      <c r="BNN102" s="24"/>
      <c r="BNO102" s="24"/>
      <c r="BNP102" s="24"/>
      <c r="BNQ102" s="24"/>
      <c r="BNR102" s="24"/>
      <c r="BNS102" s="24"/>
      <c r="BNT102" s="24"/>
      <c r="BNU102" s="24"/>
      <c r="BNV102" s="24"/>
      <c r="BNW102" s="24"/>
      <c r="BNX102" s="24"/>
      <c r="BNY102" s="24"/>
      <c r="BNZ102" s="24"/>
      <c r="BOA102" s="24"/>
      <c r="BOB102" s="24"/>
      <c r="BOC102" s="24"/>
      <c r="BOD102" s="24"/>
      <c r="BOE102" s="24"/>
      <c r="BOF102" s="24"/>
      <c r="BOG102" s="24"/>
      <c r="BOH102" s="24"/>
      <c r="BOI102" s="24"/>
      <c r="BOJ102" s="24"/>
      <c r="BOK102" s="24"/>
      <c r="BOL102" s="24"/>
      <c r="BOM102" s="24"/>
      <c r="BON102" s="24"/>
      <c r="BOO102" s="24"/>
      <c r="BOP102" s="24"/>
      <c r="BOQ102" s="24"/>
      <c r="BOR102" s="24"/>
      <c r="BOS102" s="24"/>
      <c r="BOT102" s="24"/>
      <c r="BOU102" s="24"/>
      <c r="BOV102" s="24"/>
      <c r="BOW102" s="24"/>
      <c r="BOX102" s="24"/>
      <c r="BOY102" s="24"/>
      <c r="BOZ102" s="24"/>
      <c r="BPA102" s="24"/>
      <c r="BPB102" s="24"/>
      <c r="BPC102" s="24"/>
      <c r="BPD102" s="24"/>
      <c r="BPE102" s="24"/>
      <c r="BPF102" s="24"/>
      <c r="BPG102" s="24"/>
      <c r="BPH102" s="24"/>
      <c r="BPI102" s="24"/>
      <c r="BPJ102" s="24"/>
      <c r="BPK102" s="24"/>
      <c r="BPL102" s="24"/>
      <c r="BPM102" s="24"/>
      <c r="BPN102" s="24"/>
      <c r="BPO102" s="24"/>
      <c r="BPP102" s="24"/>
      <c r="BPQ102" s="24"/>
      <c r="BPR102" s="24"/>
      <c r="BPS102" s="24"/>
      <c r="BPT102" s="24"/>
      <c r="BPU102" s="24"/>
      <c r="BPV102" s="24"/>
      <c r="BPW102" s="24"/>
      <c r="BPX102" s="24"/>
      <c r="BPY102" s="24"/>
      <c r="BPZ102" s="24"/>
      <c r="BQA102" s="24"/>
      <c r="BQB102" s="24"/>
      <c r="BQC102" s="24"/>
      <c r="BQD102" s="24"/>
      <c r="BQE102" s="24"/>
      <c r="BQF102" s="24"/>
      <c r="BQG102" s="24"/>
      <c r="BQH102" s="24"/>
      <c r="BQI102" s="24"/>
      <c r="BQJ102" s="24"/>
      <c r="BQK102" s="24"/>
      <c r="BQL102" s="24"/>
      <c r="BQM102" s="24"/>
      <c r="BQN102" s="24"/>
      <c r="BQO102" s="24"/>
      <c r="BQP102" s="24"/>
      <c r="BQQ102" s="24"/>
      <c r="BQR102" s="24"/>
      <c r="BQS102" s="24"/>
      <c r="BQT102" s="24"/>
      <c r="BQU102" s="24"/>
      <c r="BQV102" s="24"/>
      <c r="BQW102" s="24"/>
      <c r="BQX102" s="24"/>
      <c r="BQY102" s="24"/>
      <c r="BQZ102" s="24"/>
      <c r="BRA102" s="24"/>
      <c r="BRB102" s="24"/>
      <c r="BRC102" s="24"/>
      <c r="BRD102" s="24"/>
      <c r="BRE102" s="24"/>
      <c r="BRF102" s="24"/>
      <c r="BRG102" s="24"/>
      <c r="BRH102" s="24"/>
      <c r="BRI102" s="24"/>
      <c r="BRJ102" s="24"/>
      <c r="BRK102" s="24"/>
      <c r="BRL102" s="24"/>
      <c r="BRM102" s="24"/>
      <c r="BRN102" s="24"/>
      <c r="BRO102" s="24"/>
      <c r="BRP102" s="24"/>
      <c r="BRQ102" s="24"/>
      <c r="BRR102" s="24"/>
      <c r="BRS102" s="24"/>
      <c r="BRT102" s="24"/>
      <c r="BRU102" s="24"/>
      <c r="BRV102" s="24"/>
      <c r="BRW102" s="24"/>
      <c r="BRX102" s="24"/>
      <c r="BRY102" s="24"/>
      <c r="BRZ102" s="24"/>
      <c r="BSA102" s="24"/>
      <c r="BSB102" s="24"/>
      <c r="BSC102" s="24"/>
      <c r="BSD102" s="24"/>
      <c r="BSE102" s="24"/>
      <c r="BSF102" s="24"/>
      <c r="BSG102" s="24"/>
      <c r="BSH102" s="24"/>
      <c r="BSI102" s="24"/>
      <c r="BSJ102" s="24"/>
      <c r="BSK102" s="24"/>
      <c r="BSL102" s="24"/>
      <c r="BSM102" s="24"/>
      <c r="BSN102" s="24"/>
      <c r="BSO102" s="24"/>
      <c r="BSP102" s="24"/>
      <c r="BSQ102" s="24"/>
      <c r="BSR102" s="24"/>
      <c r="BSS102" s="24"/>
      <c r="BST102" s="24"/>
      <c r="BSU102" s="24"/>
      <c r="BSV102" s="24"/>
      <c r="BSW102" s="24"/>
      <c r="BSX102" s="24"/>
      <c r="BSY102" s="24"/>
      <c r="BSZ102" s="24"/>
      <c r="BTA102" s="24"/>
      <c r="BTB102" s="24"/>
      <c r="BTC102" s="24"/>
      <c r="BTD102" s="24"/>
      <c r="BTE102" s="24"/>
      <c r="BTF102" s="24"/>
      <c r="BTG102" s="24"/>
      <c r="BTH102" s="24"/>
      <c r="BTI102" s="24"/>
      <c r="BTJ102" s="24"/>
      <c r="BTK102" s="24"/>
      <c r="BTL102" s="24"/>
      <c r="BTM102" s="24"/>
      <c r="BTN102" s="24"/>
      <c r="BTO102" s="24"/>
      <c r="BTP102" s="24"/>
      <c r="BTQ102" s="24"/>
      <c r="BTR102" s="24"/>
      <c r="BTS102" s="24"/>
      <c r="BTT102" s="24"/>
      <c r="BTU102" s="24"/>
      <c r="BTV102" s="24"/>
      <c r="BTW102" s="24"/>
      <c r="BTX102" s="24"/>
      <c r="BTY102" s="24"/>
      <c r="BTZ102" s="24"/>
      <c r="BUA102" s="24"/>
      <c r="BUB102" s="24"/>
      <c r="BUC102" s="24"/>
      <c r="BUD102" s="24"/>
      <c r="BUE102" s="24"/>
      <c r="BUF102" s="24"/>
      <c r="BUG102" s="24"/>
      <c r="BUH102" s="24"/>
      <c r="BUI102" s="24"/>
      <c r="BUJ102" s="24"/>
      <c r="BUK102" s="24"/>
      <c r="BUL102" s="24"/>
      <c r="BUM102" s="24"/>
      <c r="BUN102" s="24"/>
      <c r="BUO102" s="24"/>
      <c r="BUP102" s="24"/>
      <c r="BUQ102" s="24"/>
      <c r="BUR102" s="24"/>
      <c r="BUS102" s="24"/>
      <c r="BUT102" s="24"/>
      <c r="BUU102" s="24"/>
      <c r="BUV102" s="24"/>
      <c r="BUW102" s="24"/>
      <c r="BUX102" s="24"/>
      <c r="BUY102" s="24"/>
      <c r="BUZ102" s="24"/>
      <c r="BVA102" s="24"/>
      <c r="BVB102" s="24"/>
      <c r="BVC102" s="24"/>
      <c r="BVD102" s="24"/>
      <c r="BVE102" s="24"/>
      <c r="BVF102" s="24"/>
      <c r="BVG102" s="24"/>
      <c r="BVH102" s="24"/>
      <c r="BVI102" s="24"/>
      <c r="BVJ102" s="24"/>
      <c r="BVK102" s="24"/>
      <c r="BVL102" s="24"/>
      <c r="BVM102" s="24"/>
      <c r="BVN102" s="24"/>
      <c r="BVO102" s="24"/>
      <c r="BVP102" s="24"/>
      <c r="BVQ102" s="24"/>
      <c r="BVR102" s="24"/>
      <c r="BVS102" s="24"/>
      <c r="BVT102" s="24"/>
      <c r="BVU102" s="24"/>
      <c r="BVV102" s="24"/>
      <c r="BVW102" s="24"/>
      <c r="BVX102" s="24"/>
      <c r="BVY102" s="24"/>
      <c r="BVZ102" s="24"/>
      <c r="BWA102" s="24"/>
      <c r="BWB102" s="24"/>
      <c r="BWC102" s="24"/>
      <c r="BWD102" s="24"/>
      <c r="BWE102" s="24"/>
      <c r="BWF102" s="24"/>
      <c r="BWG102" s="24"/>
      <c r="BWH102" s="24"/>
      <c r="BWI102" s="24"/>
      <c r="BWJ102" s="24"/>
      <c r="BWK102" s="24"/>
      <c r="BWL102" s="24"/>
      <c r="BWM102" s="24"/>
      <c r="BWN102" s="24"/>
      <c r="BWO102" s="24"/>
      <c r="BWP102" s="24"/>
      <c r="BWQ102" s="24"/>
      <c r="BWR102" s="24"/>
      <c r="BWS102" s="24"/>
      <c r="BWT102" s="24"/>
      <c r="BWU102" s="24"/>
      <c r="BWV102" s="24"/>
      <c r="BWW102" s="24"/>
      <c r="BWX102" s="24"/>
      <c r="BWY102" s="24"/>
      <c r="BWZ102" s="24"/>
      <c r="BXA102" s="24"/>
      <c r="BXB102" s="24"/>
      <c r="BXC102" s="24"/>
      <c r="BXD102" s="24"/>
      <c r="BXE102" s="24"/>
      <c r="BXF102" s="24"/>
      <c r="BXG102" s="24"/>
      <c r="BXH102" s="24"/>
      <c r="BXI102" s="24"/>
      <c r="BXJ102" s="24"/>
      <c r="BXK102" s="24"/>
      <c r="BXL102" s="24"/>
      <c r="BXM102" s="24"/>
      <c r="BXN102" s="24"/>
      <c r="BXO102" s="24"/>
      <c r="BXP102" s="24"/>
      <c r="BXQ102" s="24"/>
      <c r="BXR102" s="24"/>
      <c r="BXS102" s="24"/>
      <c r="BXT102" s="24"/>
      <c r="BXU102" s="24"/>
      <c r="BXV102" s="24"/>
      <c r="BXW102" s="24"/>
      <c r="BXX102" s="24"/>
      <c r="BXY102" s="24"/>
      <c r="BXZ102" s="24"/>
      <c r="BYA102" s="24"/>
      <c r="BYB102" s="24"/>
      <c r="BYC102" s="24"/>
      <c r="BYD102" s="24"/>
      <c r="BYE102" s="24"/>
      <c r="BYF102" s="24"/>
      <c r="BYG102" s="24"/>
      <c r="BYH102" s="24"/>
      <c r="BYI102" s="24"/>
      <c r="BYJ102" s="24"/>
      <c r="BYK102" s="24"/>
      <c r="BYL102" s="24"/>
      <c r="BYM102" s="24"/>
      <c r="BYN102" s="24"/>
      <c r="BYO102" s="24"/>
      <c r="BYP102" s="24"/>
      <c r="BYQ102" s="24"/>
      <c r="BYR102" s="24"/>
      <c r="BYS102" s="24"/>
      <c r="BYT102" s="24"/>
      <c r="BYU102" s="24"/>
      <c r="BYV102" s="24"/>
      <c r="BYW102" s="24"/>
      <c r="BYX102" s="24"/>
      <c r="BYY102" s="24"/>
      <c r="BYZ102" s="24"/>
      <c r="BZA102" s="24"/>
      <c r="BZB102" s="24"/>
      <c r="BZC102" s="24"/>
      <c r="BZD102" s="24"/>
      <c r="BZE102" s="24"/>
      <c r="BZF102" s="24"/>
      <c r="BZG102" s="24"/>
      <c r="BZH102" s="24"/>
      <c r="BZI102" s="24"/>
      <c r="BZJ102" s="24"/>
      <c r="BZK102" s="24"/>
      <c r="BZL102" s="24"/>
      <c r="BZM102" s="24"/>
      <c r="BZN102" s="24"/>
      <c r="BZO102" s="24"/>
      <c r="BZP102" s="24"/>
      <c r="BZQ102" s="24"/>
      <c r="BZR102" s="24"/>
      <c r="BZS102" s="24"/>
      <c r="BZT102" s="24"/>
      <c r="BZU102" s="24"/>
      <c r="BZV102" s="24"/>
      <c r="BZW102" s="24"/>
      <c r="BZX102" s="24"/>
      <c r="BZY102" s="24"/>
      <c r="BZZ102" s="24"/>
      <c r="CAA102" s="24"/>
      <c r="CAB102" s="24"/>
      <c r="CAC102" s="24"/>
      <c r="CAD102" s="24"/>
      <c r="CAE102" s="24"/>
      <c r="CAF102" s="24"/>
      <c r="CAG102" s="24"/>
      <c r="CAH102" s="24"/>
      <c r="CAI102" s="24"/>
      <c r="CAJ102" s="24"/>
      <c r="CAK102" s="24"/>
      <c r="CAL102" s="24"/>
      <c r="CAM102" s="24"/>
      <c r="CAN102" s="24"/>
      <c r="CAO102" s="24"/>
      <c r="CAP102" s="24"/>
      <c r="CAQ102" s="24"/>
      <c r="CAR102" s="24"/>
      <c r="CAS102" s="24"/>
      <c r="CAT102" s="24"/>
      <c r="CAU102" s="24"/>
      <c r="CAV102" s="24"/>
      <c r="CAW102" s="24"/>
      <c r="CAX102" s="24"/>
      <c r="CAY102" s="24"/>
      <c r="CAZ102" s="24"/>
      <c r="CBA102" s="24"/>
      <c r="CBB102" s="24"/>
      <c r="CBC102" s="24"/>
      <c r="CBD102" s="24"/>
      <c r="CBE102" s="24"/>
      <c r="CBF102" s="24"/>
      <c r="CBG102" s="24"/>
      <c r="CBH102" s="24"/>
      <c r="CBI102" s="24"/>
      <c r="CBJ102" s="24"/>
      <c r="CBK102" s="24"/>
      <c r="CBL102" s="24"/>
      <c r="CBM102" s="24"/>
      <c r="CBN102" s="24"/>
      <c r="CBO102" s="24"/>
      <c r="CBP102" s="24"/>
      <c r="CBQ102" s="24"/>
      <c r="CBR102" s="24"/>
      <c r="CBS102" s="24"/>
      <c r="CBT102" s="24"/>
      <c r="CBU102" s="24"/>
      <c r="CBV102" s="24"/>
      <c r="CBW102" s="24"/>
      <c r="CBX102" s="24"/>
      <c r="CBY102" s="24"/>
      <c r="CBZ102" s="24"/>
      <c r="CCA102" s="24"/>
      <c r="CCB102" s="24"/>
      <c r="CCC102" s="24"/>
      <c r="CCD102" s="24"/>
      <c r="CCE102" s="24"/>
      <c r="CCF102" s="24"/>
      <c r="CCG102" s="24"/>
      <c r="CCH102" s="24"/>
      <c r="CCI102" s="24"/>
      <c r="CCJ102" s="24"/>
      <c r="CCK102" s="24"/>
      <c r="CCL102" s="24"/>
      <c r="CCM102" s="24"/>
      <c r="CCN102" s="24"/>
      <c r="CCO102" s="24"/>
      <c r="CCP102" s="24"/>
      <c r="CCQ102" s="24"/>
      <c r="CCR102" s="24"/>
      <c r="CCS102" s="24"/>
      <c r="CCT102" s="24"/>
      <c r="CCU102" s="24"/>
      <c r="CCV102" s="24"/>
      <c r="CCW102" s="24"/>
      <c r="CCX102" s="24"/>
      <c r="CCY102" s="24"/>
      <c r="CCZ102" s="24"/>
      <c r="CDA102" s="24"/>
      <c r="CDB102" s="24"/>
      <c r="CDC102" s="24"/>
      <c r="CDD102" s="24"/>
      <c r="CDE102" s="24"/>
      <c r="CDF102" s="24"/>
      <c r="CDG102" s="24"/>
      <c r="CDH102" s="24"/>
      <c r="CDI102" s="24"/>
      <c r="CDJ102" s="24"/>
      <c r="CDK102" s="24"/>
      <c r="CDL102" s="24"/>
      <c r="CDM102" s="24"/>
      <c r="CDN102" s="24"/>
      <c r="CDO102" s="24"/>
      <c r="CDP102" s="24"/>
      <c r="CDQ102" s="24"/>
      <c r="CDR102" s="24"/>
      <c r="CDS102" s="24"/>
      <c r="CDT102" s="24"/>
      <c r="CDU102" s="24"/>
      <c r="CDV102" s="24"/>
      <c r="CDW102" s="24"/>
      <c r="CDX102" s="24"/>
      <c r="CDY102" s="24"/>
      <c r="CDZ102" s="24"/>
      <c r="CEA102" s="24"/>
      <c r="CEB102" s="24"/>
      <c r="CEC102" s="24"/>
      <c r="CED102" s="24"/>
      <c r="CEE102" s="24"/>
      <c r="CEF102" s="24"/>
      <c r="CEG102" s="24"/>
      <c r="CEH102" s="24"/>
      <c r="CEI102" s="24"/>
      <c r="CEJ102" s="24"/>
      <c r="CEK102" s="24"/>
      <c r="CEL102" s="24"/>
      <c r="CEM102" s="24"/>
      <c r="CEN102" s="24"/>
      <c r="CEO102" s="24"/>
      <c r="CEP102" s="24"/>
      <c r="CEQ102" s="24"/>
      <c r="CER102" s="24"/>
      <c r="CES102" s="24"/>
      <c r="CET102" s="24"/>
      <c r="CEU102" s="24"/>
      <c r="CEV102" s="24"/>
      <c r="CEW102" s="24"/>
      <c r="CEX102" s="24"/>
      <c r="CEY102" s="24"/>
      <c r="CEZ102" s="24"/>
      <c r="CFA102" s="24"/>
      <c r="CFB102" s="24"/>
      <c r="CFC102" s="24"/>
      <c r="CFD102" s="24"/>
      <c r="CFE102" s="24"/>
      <c r="CFF102" s="24"/>
      <c r="CFG102" s="24"/>
      <c r="CFH102" s="24"/>
      <c r="CFI102" s="24"/>
      <c r="CFJ102" s="24"/>
      <c r="CFK102" s="24"/>
      <c r="CFL102" s="24"/>
      <c r="CFM102" s="24"/>
      <c r="CFN102" s="24"/>
      <c r="CFO102" s="24"/>
      <c r="CFP102" s="24"/>
      <c r="CFQ102" s="24"/>
      <c r="CFR102" s="24"/>
      <c r="CFS102" s="24"/>
      <c r="CFT102" s="24"/>
      <c r="CFU102" s="24"/>
      <c r="CFV102" s="24"/>
      <c r="CFW102" s="24"/>
      <c r="CFX102" s="24"/>
      <c r="CFY102" s="24"/>
      <c r="CFZ102" s="24"/>
      <c r="CGA102" s="24"/>
      <c r="CGB102" s="24"/>
      <c r="CGC102" s="24"/>
      <c r="CGD102" s="24"/>
      <c r="CGE102" s="24"/>
      <c r="CGF102" s="24"/>
      <c r="CGG102" s="24"/>
      <c r="CGH102" s="24"/>
      <c r="CGI102" s="24"/>
      <c r="CGJ102" s="24"/>
      <c r="CGK102" s="24"/>
      <c r="CGL102" s="24"/>
      <c r="CGM102" s="24"/>
      <c r="CGN102" s="24"/>
      <c r="CGO102" s="24"/>
      <c r="CGP102" s="24"/>
      <c r="CGQ102" s="24"/>
      <c r="CGR102" s="24"/>
      <c r="CGS102" s="24"/>
      <c r="CGT102" s="24"/>
      <c r="CGU102" s="24"/>
      <c r="CGV102" s="24"/>
      <c r="CGW102" s="24"/>
      <c r="CGX102" s="24"/>
      <c r="CGY102" s="24"/>
      <c r="CGZ102" s="24"/>
      <c r="CHA102" s="24"/>
      <c r="CHB102" s="24"/>
      <c r="CHC102" s="24"/>
      <c r="CHD102" s="24"/>
      <c r="CHE102" s="24"/>
      <c r="CHF102" s="24"/>
      <c r="CHG102" s="24"/>
      <c r="CHH102" s="24"/>
      <c r="CHI102" s="24"/>
      <c r="CHJ102" s="24"/>
      <c r="CHK102" s="24"/>
      <c r="CHL102" s="24"/>
      <c r="CHM102" s="24"/>
      <c r="CHN102" s="24"/>
      <c r="CHO102" s="24"/>
      <c r="CHP102" s="24"/>
      <c r="CHQ102" s="24"/>
      <c r="CHR102" s="24"/>
      <c r="CHS102" s="24"/>
      <c r="CHT102" s="24"/>
      <c r="CHU102" s="24"/>
      <c r="CHV102" s="24"/>
      <c r="CHW102" s="24"/>
      <c r="CHX102" s="24"/>
      <c r="CHY102" s="24"/>
      <c r="CHZ102" s="24"/>
      <c r="CIA102" s="24"/>
      <c r="CIB102" s="24"/>
      <c r="CIC102" s="24"/>
      <c r="CID102" s="24"/>
      <c r="CIE102" s="24"/>
      <c r="CIF102" s="24"/>
      <c r="CIG102" s="24"/>
      <c r="CIH102" s="24"/>
      <c r="CII102" s="24"/>
      <c r="CIJ102" s="24"/>
      <c r="CIK102" s="24"/>
      <c r="CIL102" s="24"/>
      <c r="CIM102" s="24"/>
      <c r="CIN102" s="24"/>
      <c r="CIO102" s="24"/>
      <c r="CIP102" s="24"/>
      <c r="CIQ102" s="24"/>
      <c r="CIR102" s="24"/>
      <c r="CIS102" s="24"/>
      <c r="CIT102" s="24"/>
      <c r="CIU102" s="24"/>
      <c r="CIV102" s="24"/>
      <c r="CIW102" s="24"/>
      <c r="CIX102" s="24"/>
      <c r="CIY102" s="24"/>
      <c r="CIZ102" s="24"/>
      <c r="CJA102" s="24"/>
      <c r="CJB102" s="24"/>
      <c r="CJC102" s="24"/>
      <c r="CJD102" s="24"/>
      <c r="CJE102" s="24"/>
      <c r="CJF102" s="24"/>
      <c r="CJG102" s="24"/>
      <c r="CJH102" s="24"/>
      <c r="CJI102" s="24"/>
      <c r="CJJ102" s="24"/>
      <c r="CJK102" s="24"/>
      <c r="CJL102" s="24"/>
      <c r="CJM102" s="24"/>
      <c r="CJN102" s="24"/>
      <c r="CJO102" s="24"/>
      <c r="CJP102" s="24"/>
      <c r="CJQ102" s="24"/>
      <c r="CJR102" s="24"/>
      <c r="CJS102" s="24"/>
      <c r="CJT102" s="24"/>
      <c r="CJU102" s="24"/>
      <c r="CJV102" s="24"/>
      <c r="CJW102" s="24"/>
      <c r="CJX102" s="24"/>
      <c r="CJY102" s="24"/>
      <c r="CJZ102" s="24"/>
      <c r="CKA102" s="24"/>
      <c r="CKB102" s="24"/>
      <c r="CKC102" s="24"/>
      <c r="CKD102" s="24"/>
      <c r="CKE102" s="24"/>
      <c r="CKF102" s="24"/>
      <c r="CKG102" s="24"/>
      <c r="CKH102" s="24"/>
      <c r="CKI102" s="24"/>
      <c r="CKJ102" s="24"/>
      <c r="CKK102" s="24"/>
      <c r="CKL102" s="24"/>
      <c r="CKM102" s="24"/>
      <c r="CKN102" s="24"/>
      <c r="CKO102" s="24"/>
      <c r="CKP102" s="24"/>
      <c r="CKQ102" s="24"/>
      <c r="CKR102" s="24"/>
      <c r="CKS102" s="24"/>
      <c r="CKT102" s="24"/>
      <c r="CKU102" s="24"/>
      <c r="CKV102" s="24"/>
      <c r="CKW102" s="24"/>
      <c r="CKX102" s="24"/>
      <c r="CKY102" s="24"/>
      <c r="CKZ102" s="24"/>
      <c r="CLA102" s="24"/>
      <c r="CLB102" s="24"/>
      <c r="CLC102" s="24"/>
      <c r="CLD102" s="24"/>
      <c r="CLE102" s="24"/>
      <c r="CLF102" s="24"/>
      <c r="CLG102" s="24"/>
      <c r="CLH102" s="24"/>
      <c r="CLI102" s="24"/>
      <c r="CLJ102" s="24"/>
      <c r="CLK102" s="24"/>
      <c r="CLL102" s="24"/>
      <c r="CLM102" s="24"/>
      <c r="CLN102" s="24"/>
      <c r="CLO102" s="24"/>
      <c r="CLP102" s="24"/>
      <c r="CLQ102" s="24"/>
      <c r="CLR102" s="24"/>
      <c r="CLS102" s="24"/>
      <c r="CLT102" s="24"/>
      <c r="CLU102" s="24"/>
      <c r="CLV102" s="24"/>
      <c r="CLW102" s="24"/>
      <c r="CLX102" s="24"/>
      <c r="CLY102" s="24"/>
      <c r="CLZ102" s="24"/>
      <c r="CMA102" s="24"/>
      <c r="CMB102" s="24"/>
      <c r="CMC102" s="24"/>
      <c r="CMD102" s="24"/>
      <c r="CME102" s="24"/>
      <c r="CMF102" s="24"/>
      <c r="CMG102" s="24"/>
      <c r="CMH102" s="24"/>
      <c r="CMI102" s="24"/>
      <c r="CMJ102" s="24"/>
      <c r="CMK102" s="24"/>
      <c r="CML102" s="24"/>
      <c r="CMM102" s="24"/>
      <c r="CMN102" s="24"/>
      <c r="CMO102" s="24"/>
      <c r="CMP102" s="24"/>
      <c r="CMQ102" s="24"/>
      <c r="CMR102" s="24"/>
      <c r="CMS102" s="24"/>
      <c r="CMT102" s="24"/>
      <c r="CMU102" s="24"/>
      <c r="CMV102" s="24"/>
      <c r="CMW102" s="24"/>
      <c r="CMX102" s="24"/>
      <c r="CMY102" s="24"/>
      <c r="CMZ102" s="24"/>
      <c r="CNA102" s="24"/>
      <c r="CNB102" s="24"/>
      <c r="CNC102" s="24"/>
      <c r="CND102" s="24"/>
      <c r="CNE102" s="24"/>
      <c r="CNF102" s="24"/>
      <c r="CNG102" s="24"/>
      <c r="CNH102" s="24"/>
      <c r="CNI102" s="24"/>
      <c r="CNJ102" s="24"/>
      <c r="CNK102" s="24"/>
      <c r="CNL102" s="24"/>
      <c r="CNM102" s="24"/>
      <c r="CNN102" s="24"/>
      <c r="CNO102" s="24"/>
      <c r="CNP102" s="24"/>
      <c r="CNQ102" s="24"/>
      <c r="CNR102" s="24"/>
      <c r="CNS102" s="24"/>
      <c r="CNT102" s="24"/>
      <c r="CNU102" s="24"/>
      <c r="CNV102" s="24"/>
      <c r="CNW102" s="24"/>
      <c r="CNX102" s="24"/>
      <c r="CNY102" s="24"/>
      <c r="CNZ102" s="24"/>
      <c r="COA102" s="24"/>
      <c r="COB102" s="24"/>
      <c r="COC102" s="24"/>
      <c r="COD102" s="24"/>
      <c r="COE102" s="24"/>
      <c r="COF102" s="24"/>
      <c r="COG102" s="24"/>
      <c r="COH102" s="24"/>
      <c r="COI102" s="24"/>
      <c r="COJ102" s="24"/>
      <c r="COK102" s="24"/>
      <c r="COL102" s="24"/>
      <c r="COM102" s="24"/>
      <c r="CON102" s="24"/>
      <c r="COO102" s="24"/>
      <c r="COP102" s="24"/>
      <c r="COQ102" s="24"/>
      <c r="COR102" s="24"/>
      <c r="COS102" s="24"/>
      <c r="COT102" s="24"/>
      <c r="COU102" s="24"/>
      <c r="COV102" s="24"/>
      <c r="COW102" s="24"/>
      <c r="COX102" s="24"/>
      <c r="COY102" s="24"/>
      <c r="COZ102" s="24"/>
      <c r="CPA102" s="24"/>
      <c r="CPB102" s="24"/>
      <c r="CPC102" s="24"/>
      <c r="CPD102" s="24"/>
      <c r="CPE102" s="24"/>
      <c r="CPF102" s="24"/>
      <c r="CPG102" s="24"/>
      <c r="CPH102" s="24"/>
      <c r="CPI102" s="24"/>
      <c r="CPJ102" s="24"/>
      <c r="CPK102" s="24"/>
      <c r="CPL102" s="24"/>
      <c r="CPM102" s="24"/>
      <c r="CPN102" s="24"/>
      <c r="CPO102" s="24"/>
      <c r="CPP102" s="24"/>
      <c r="CPQ102" s="24"/>
      <c r="CPR102" s="24"/>
      <c r="CPS102" s="24"/>
      <c r="CPT102" s="24"/>
      <c r="CPU102" s="24"/>
      <c r="CPV102" s="24"/>
      <c r="CPW102" s="24"/>
      <c r="CPX102" s="24"/>
      <c r="CPY102" s="24"/>
      <c r="CPZ102" s="24"/>
      <c r="CQA102" s="24"/>
      <c r="CQB102" s="24"/>
      <c r="CQC102" s="24"/>
      <c r="CQD102" s="24"/>
      <c r="CQE102" s="24"/>
      <c r="CQF102" s="24"/>
      <c r="CQG102" s="24"/>
      <c r="CQH102" s="24"/>
      <c r="CQI102" s="24"/>
      <c r="CQJ102" s="24"/>
      <c r="CQK102" s="24"/>
      <c r="CQL102" s="24"/>
      <c r="CQM102" s="24"/>
      <c r="CQN102" s="24"/>
      <c r="CQO102" s="24"/>
      <c r="CQP102" s="24"/>
      <c r="CQQ102" s="24"/>
      <c r="CQR102" s="24"/>
      <c r="CQS102" s="24"/>
      <c r="CQT102" s="24"/>
      <c r="CQU102" s="24"/>
      <c r="CQV102" s="24"/>
      <c r="CQW102" s="24"/>
      <c r="CQX102" s="24"/>
      <c r="CQY102" s="24"/>
      <c r="CQZ102" s="24"/>
      <c r="CRA102" s="24"/>
      <c r="CRB102" s="24"/>
      <c r="CRC102" s="24"/>
      <c r="CRD102" s="24"/>
      <c r="CRE102" s="24"/>
      <c r="CRF102" s="24"/>
      <c r="CRG102" s="24"/>
      <c r="CRH102" s="24"/>
      <c r="CRI102" s="24"/>
      <c r="CRJ102" s="24"/>
      <c r="CRK102" s="24"/>
      <c r="CRL102" s="24"/>
      <c r="CRM102" s="24"/>
      <c r="CRN102" s="24"/>
      <c r="CRO102" s="24"/>
      <c r="CRP102" s="24"/>
      <c r="CRQ102" s="24"/>
      <c r="CRR102" s="24"/>
      <c r="CRS102" s="24"/>
      <c r="CRT102" s="24"/>
      <c r="CRU102" s="24"/>
      <c r="CRV102" s="24"/>
      <c r="CRW102" s="24"/>
      <c r="CRX102" s="24"/>
      <c r="CRY102" s="24"/>
      <c r="CRZ102" s="24"/>
      <c r="CSA102" s="24"/>
      <c r="CSB102" s="24"/>
      <c r="CSC102" s="24"/>
      <c r="CSD102" s="24"/>
      <c r="CSE102" s="24"/>
      <c r="CSF102" s="24"/>
      <c r="CSG102" s="24"/>
      <c r="CSH102" s="24"/>
      <c r="CSI102" s="24"/>
      <c r="CSJ102" s="24"/>
      <c r="CSK102" s="24"/>
      <c r="CSL102" s="24"/>
      <c r="CSM102" s="24"/>
      <c r="CSN102" s="24"/>
      <c r="CSO102" s="24"/>
      <c r="CSP102" s="24"/>
      <c r="CSQ102" s="24"/>
      <c r="CSR102" s="24"/>
      <c r="CSS102" s="24"/>
      <c r="CST102" s="24"/>
      <c r="CSU102" s="24"/>
      <c r="CSV102" s="24"/>
      <c r="CSW102" s="24"/>
      <c r="CSX102" s="24"/>
      <c r="CSY102" s="24"/>
      <c r="CSZ102" s="24"/>
      <c r="CTA102" s="24"/>
      <c r="CTB102" s="24"/>
      <c r="CTC102" s="24"/>
      <c r="CTD102" s="24"/>
      <c r="CTE102" s="24"/>
      <c r="CTF102" s="24"/>
      <c r="CTG102" s="24"/>
      <c r="CTH102" s="24"/>
      <c r="CTI102" s="24"/>
      <c r="CTJ102" s="24"/>
      <c r="CTK102" s="24"/>
      <c r="CTL102" s="24"/>
      <c r="CTM102" s="24"/>
      <c r="CTN102" s="24"/>
      <c r="CTO102" s="24"/>
      <c r="CTP102" s="24"/>
      <c r="CTQ102" s="24"/>
      <c r="CTR102" s="24"/>
      <c r="CTS102" s="24"/>
      <c r="CTT102" s="24"/>
      <c r="CTU102" s="24"/>
      <c r="CTV102" s="24"/>
      <c r="CTW102" s="24"/>
      <c r="CTX102" s="24"/>
      <c r="CTY102" s="24"/>
      <c r="CTZ102" s="24"/>
      <c r="CUA102" s="24"/>
      <c r="CUB102" s="24"/>
      <c r="CUC102" s="24"/>
      <c r="CUD102" s="24"/>
      <c r="CUE102" s="24"/>
      <c r="CUF102" s="24"/>
      <c r="CUG102" s="24"/>
      <c r="CUH102" s="24"/>
      <c r="CUI102" s="24"/>
      <c r="CUJ102" s="24"/>
      <c r="CUK102" s="24"/>
      <c r="CUL102" s="24"/>
      <c r="CUM102" s="24"/>
      <c r="CUN102" s="24"/>
      <c r="CUO102" s="24"/>
      <c r="CUP102" s="24"/>
      <c r="CUQ102" s="24"/>
      <c r="CUR102" s="24"/>
      <c r="CUS102" s="24"/>
      <c r="CUT102" s="24"/>
      <c r="CUU102" s="24"/>
      <c r="CUV102" s="24"/>
      <c r="CUW102" s="24"/>
      <c r="CUX102" s="24"/>
      <c r="CUY102" s="24"/>
      <c r="CUZ102" s="24"/>
      <c r="CVA102" s="24"/>
      <c r="CVB102" s="24"/>
      <c r="CVC102" s="24"/>
      <c r="CVD102" s="24"/>
      <c r="CVE102" s="24"/>
      <c r="CVF102" s="24"/>
      <c r="CVG102" s="24"/>
      <c r="CVH102" s="24"/>
      <c r="CVI102" s="24"/>
      <c r="CVJ102" s="24"/>
      <c r="CVK102" s="24"/>
      <c r="CVL102" s="24"/>
      <c r="CVM102" s="24"/>
      <c r="CVN102" s="24"/>
      <c r="CVO102" s="24"/>
      <c r="CVP102" s="24"/>
      <c r="CVQ102" s="24"/>
      <c r="CVR102" s="24"/>
      <c r="CVS102" s="24"/>
      <c r="CVT102" s="24"/>
      <c r="CVU102" s="24"/>
      <c r="CVV102" s="24"/>
      <c r="CVW102" s="24"/>
      <c r="CVX102" s="24"/>
      <c r="CVY102" s="24"/>
      <c r="CVZ102" s="24"/>
      <c r="CWA102" s="24"/>
      <c r="CWB102" s="24"/>
      <c r="CWC102" s="24"/>
      <c r="CWD102" s="24"/>
      <c r="CWE102" s="24"/>
      <c r="CWF102" s="24"/>
      <c r="CWG102" s="24"/>
      <c r="CWH102" s="24"/>
      <c r="CWI102" s="24"/>
      <c r="CWJ102" s="24"/>
      <c r="CWK102" s="24"/>
      <c r="CWL102" s="24"/>
      <c r="CWM102" s="24"/>
      <c r="CWN102" s="24"/>
      <c r="CWO102" s="24"/>
      <c r="CWP102" s="24"/>
      <c r="CWQ102" s="24"/>
      <c r="CWR102" s="24"/>
      <c r="CWS102" s="24"/>
      <c r="CWT102" s="24"/>
      <c r="CWU102" s="24"/>
      <c r="CWV102" s="24"/>
      <c r="CWW102" s="24"/>
      <c r="CWX102" s="24"/>
      <c r="CWY102" s="24"/>
      <c r="CWZ102" s="24"/>
      <c r="CXA102" s="24"/>
      <c r="CXB102" s="24"/>
      <c r="CXC102" s="24"/>
      <c r="CXD102" s="24"/>
      <c r="CXE102" s="24"/>
      <c r="CXF102" s="24"/>
      <c r="CXG102" s="24"/>
      <c r="CXH102" s="24"/>
      <c r="CXI102" s="24"/>
      <c r="CXJ102" s="24"/>
      <c r="CXK102" s="24"/>
      <c r="CXL102" s="24"/>
      <c r="CXM102" s="24"/>
      <c r="CXN102" s="24"/>
      <c r="CXO102" s="24"/>
      <c r="CXP102" s="24"/>
      <c r="CXQ102" s="24"/>
      <c r="CXR102" s="24"/>
      <c r="CXS102" s="24"/>
      <c r="CXT102" s="24"/>
      <c r="CXU102" s="24"/>
      <c r="CXV102" s="24"/>
      <c r="CXW102" s="24"/>
      <c r="CXX102" s="24"/>
      <c r="CXY102" s="24"/>
      <c r="CXZ102" s="24"/>
      <c r="CYA102" s="24"/>
      <c r="CYB102" s="24"/>
      <c r="CYC102" s="24"/>
      <c r="CYD102" s="24"/>
      <c r="CYE102" s="24"/>
      <c r="CYF102" s="24"/>
      <c r="CYG102" s="24"/>
      <c r="CYH102" s="24"/>
      <c r="CYI102" s="24"/>
      <c r="CYJ102" s="24"/>
      <c r="CYK102" s="24"/>
      <c r="CYL102" s="24"/>
      <c r="CYM102" s="24"/>
      <c r="CYN102" s="24"/>
      <c r="CYO102" s="24"/>
      <c r="CYP102" s="24"/>
      <c r="CYQ102" s="24"/>
      <c r="CYR102" s="24"/>
      <c r="CYS102" s="24"/>
      <c r="CYT102" s="24"/>
      <c r="CYU102" s="24"/>
      <c r="CYV102" s="24"/>
      <c r="CYW102" s="24"/>
      <c r="CYX102" s="24"/>
      <c r="CYY102" s="24"/>
      <c r="CYZ102" s="24"/>
      <c r="CZA102" s="24"/>
      <c r="CZB102" s="24"/>
      <c r="CZC102" s="24"/>
      <c r="CZD102" s="24"/>
      <c r="CZE102" s="24"/>
      <c r="CZF102" s="24"/>
      <c r="CZG102" s="24"/>
      <c r="CZH102" s="24"/>
      <c r="CZI102" s="24"/>
      <c r="CZJ102" s="24"/>
      <c r="CZK102" s="24"/>
      <c r="CZL102" s="24"/>
      <c r="CZM102" s="24"/>
      <c r="CZN102" s="24"/>
      <c r="CZO102" s="24"/>
      <c r="CZP102" s="24"/>
      <c r="CZQ102" s="24"/>
      <c r="CZR102" s="24"/>
      <c r="CZS102" s="24"/>
      <c r="CZT102" s="24"/>
      <c r="CZU102" s="24"/>
      <c r="CZV102" s="24"/>
      <c r="CZW102" s="24"/>
      <c r="CZX102" s="24"/>
      <c r="CZY102" s="24"/>
      <c r="CZZ102" s="24"/>
      <c r="DAA102" s="24"/>
      <c r="DAB102" s="24"/>
      <c r="DAC102" s="24"/>
      <c r="DAD102" s="24"/>
      <c r="DAE102" s="24"/>
      <c r="DAF102" s="24"/>
      <c r="DAG102" s="24"/>
      <c r="DAH102" s="24"/>
      <c r="DAI102" s="24"/>
      <c r="DAJ102" s="24"/>
      <c r="DAK102" s="24"/>
      <c r="DAL102" s="24"/>
      <c r="DAM102" s="24"/>
      <c r="DAN102" s="24"/>
      <c r="DAO102" s="24"/>
      <c r="DAP102" s="24"/>
      <c r="DAQ102" s="24"/>
      <c r="DAR102" s="24"/>
      <c r="DAS102" s="24"/>
      <c r="DAT102" s="24"/>
      <c r="DAU102" s="24"/>
      <c r="DAV102" s="24"/>
      <c r="DAW102" s="24"/>
      <c r="DAX102" s="24"/>
      <c r="DAY102" s="24"/>
      <c r="DAZ102" s="24"/>
      <c r="DBA102" s="24"/>
      <c r="DBB102" s="24"/>
      <c r="DBC102" s="24"/>
      <c r="DBD102" s="24"/>
      <c r="DBE102" s="24"/>
      <c r="DBF102" s="24"/>
      <c r="DBG102" s="24"/>
      <c r="DBH102" s="24"/>
      <c r="DBI102" s="24"/>
      <c r="DBJ102" s="24"/>
      <c r="DBK102" s="24"/>
      <c r="DBL102" s="24"/>
      <c r="DBM102" s="24"/>
      <c r="DBN102" s="24"/>
      <c r="DBO102" s="24"/>
      <c r="DBP102" s="24"/>
      <c r="DBQ102" s="24"/>
      <c r="DBR102" s="24"/>
      <c r="DBS102" s="24"/>
      <c r="DBT102" s="24"/>
      <c r="DBU102" s="24"/>
      <c r="DBV102" s="24"/>
      <c r="DBW102" s="24"/>
      <c r="DBX102" s="24"/>
      <c r="DBY102" s="24"/>
      <c r="DBZ102" s="24"/>
      <c r="DCA102" s="24"/>
      <c r="DCB102" s="24"/>
      <c r="DCC102" s="24"/>
      <c r="DCD102" s="24"/>
      <c r="DCE102" s="24"/>
      <c r="DCF102" s="24"/>
      <c r="DCG102" s="24"/>
      <c r="DCH102" s="24"/>
      <c r="DCI102" s="24"/>
      <c r="DCJ102" s="24"/>
      <c r="DCK102" s="24"/>
      <c r="DCL102" s="24"/>
      <c r="DCM102" s="24"/>
      <c r="DCN102" s="24"/>
      <c r="DCO102" s="24"/>
      <c r="DCP102" s="24"/>
      <c r="DCQ102" s="24"/>
      <c r="DCR102" s="24"/>
      <c r="DCS102" s="24"/>
      <c r="DCT102" s="24"/>
      <c r="DCU102" s="24"/>
      <c r="DCV102" s="24"/>
      <c r="DCW102" s="24"/>
      <c r="DCX102" s="24"/>
      <c r="DCY102" s="24"/>
      <c r="DCZ102" s="24"/>
      <c r="DDA102" s="24"/>
      <c r="DDB102" s="24"/>
      <c r="DDC102" s="24"/>
      <c r="DDD102" s="24"/>
      <c r="DDE102" s="24"/>
      <c r="DDF102" s="24"/>
      <c r="DDG102" s="24"/>
      <c r="DDH102" s="24"/>
      <c r="DDI102" s="24"/>
      <c r="DDJ102" s="24"/>
      <c r="DDK102" s="24"/>
      <c r="DDL102" s="24"/>
      <c r="DDM102" s="24"/>
      <c r="DDN102" s="24"/>
      <c r="DDO102" s="24"/>
      <c r="DDP102" s="24"/>
      <c r="DDQ102" s="24"/>
      <c r="DDR102" s="24"/>
      <c r="DDS102" s="24"/>
      <c r="DDT102" s="24"/>
      <c r="DDU102" s="24"/>
      <c r="DDV102" s="24"/>
      <c r="DDW102" s="24"/>
      <c r="DDX102" s="24"/>
      <c r="DDY102" s="24"/>
      <c r="DDZ102" s="24"/>
      <c r="DEA102" s="24"/>
      <c r="DEB102" s="24"/>
      <c r="DEC102" s="24"/>
      <c r="DED102" s="24"/>
      <c r="DEE102" s="24"/>
      <c r="DEF102" s="24"/>
      <c r="DEG102" s="24"/>
      <c r="DEH102" s="24"/>
      <c r="DEI102" s="24"/>
      <c r="DEJ102" s="24"/>
      <c r="DEK102" s="24"/>
      <c r="DEL102" s="24"/>
      <c r="DEM102" s="24"/>
      <c r="DEN102" s="24"/>
      <c r="DEO102" s="24"/>
      <c r="DEP102" s="24"/>
      <c r="DEQ102" s="24"/>
      <c r="DER102" s="24"/>
      <c r="DES102" s="24"/>
      <c r="DET102" s="24"/>
      <c r="DEU102" s="24"/>
      <c r="DEV102" s="24"/>
      <c r="DEW102" s="24"/>
      <c r="DEX102" s="24"/>
      <c r="DEY102" s="24"/>
      <c r="DEZ102" s="24"/>
      <c r="DFA102" s="24"/>
      <c r="DFB102" s="24"/>
      <c r="DFC102" s="24"/>
      <c r="DFD102" s="24"/>
      <c r="DFE102" s="24"/>
      <c r="DFF102" s="24"/>
      <c r="DFG102" s="24"/>
      <c r="DFH102" s="24"/>
      <c r="DFI102" s="24"/>
      <c r="DFJ102" s="24"/>
      <c r="DFK102" s="24"/>
      <c r="DFL102" s="24"/>
      <c r="DFM102" s="24"/>
      <c r="DFN102" s="24"/>
      <c r="DFO102" s="24"/>
      <c r="DFP102" s="24"/>
      <c r="DFQ102" s="24"/>
      <c r="DFR102" s="24"/>
      <c r="DFS102" s="24"/>
      <c r="DFT102" s="24"/>
      <c r="DFU102" s="24"/>
      <c r="DFV102" s="24"/>
      <c r="DFW102" s="24"/>
      <c r="DFX102" s="24"/>
      <c r="DFY102" s="24"/>
      <c r="DFZ102" s="24"/>
      <c r="DGA102" s="24"/>
      <c r="DGB102" s="24"/>
      <c r="DGC102" s="24"/>
      <c r="DGD102" s="24"/>
      <c r="DGE102" s="24"/>
      <c r="DGF102" s="24"/>
      <c r="DGG102" s="24"/>
      <c r="DGH102" s="24"/>
      <c r="DGI102" s="24"/>
      <c r="DGJ102" s="24"/>
      <c r="DGK102" s="24"/>
      <c r="DGL102" s="24"/>
      <c r="DGM102" s="24"/>
      <c r="DGN102" s="24"/>
      <c r="DGO102" s="24"/>
      <c r="DGP102" s="24"/>
      <c r="DGQ102" s="24"/>
      <c r="DGR102" s="24"/>
      <c r="DGS102" s="24"/>
      <c r="DGT102" s="24"/>
      <c r="DGU102" s="24"/>
      <c r="DGV102" s="24"/>
      <c r="DGW102" s="24"/>
      <c r="DGX102" s="24"/>
      <c r="DGY102" s="24"/>
      <c r="DGZ102" s="24"/>
      <c r="DHA102" s="24"/>
      <c r="DHB102" s="24"/>
      <c r="DHC102" s="24"/>
      <c r="DHD102" s="24"/>
      <c r="DHE102" s="24"/>
      <c r="DHF102" s="24"/>
      <c r="DHG102" s="24"/>
      <c r="DHH102" s="24"/>
      <c r="DHI102" s="24"/>
      <c r="DHJ102" s="24"/>
      <c r="DHK102" s="24"/>
      <c r="DHL102" s="24"/>
      <c r="DHM102" s="24"/>
      <c r="DHN102" s="24"/>
      <c r="DHO102" s="24"/>
      <c r="DHP102" s="24"/>
      <c r="DHQ102" s="24"/>
      <c r="DHR102" s="24"/>
      <c r="DHS102" s="24"/>
      <c r="DHT102" s="24"/>
      <c r="DHU102" s="24"/>
      <c r="DHV102" s="24"/>
      <c r="DHW102" s="24"/>
      <c r="DHX102" s="24"/>
      <c r="DHY102" s="24"/>
      <c r="DHZ102" s="24"/>
      <c r="DIA102" s="24"/>
      <c r="DIB102" s="24"/>
      <c r="DIC102" s="24"/>
      <c r="DID102" s="24"/>
      <c r="DIE102" s="24"/>
      <c r="DIF102" s="24"/>
      <c r="DIG102" s="24"/>
      <c r="DIH102" s="24"/>
      <c r="DII102" s="24"/>
      <c r="DIJ102" s="24"/>
      <c r="DIK102" s="24"/>
      <c r="DIL102" s="24"/>
      <c r="DIM102" s="24"/>
      <c r="DIN102" s="24"/>
      <c r="DIO102" s="24"/>
      <c r="DIP102" s="24"/>
      <c r="DIQ102" s="24"/>
      <c r="DIR102" s="24"/>
      <c r="DIS102" s="24"/>
      <c r="DIT102" s="24"/>
      <c r="DIU102" s="24"/>
      <c r="DIV102" s="24"/>
      <c r="DIW102" s="24"/>
      <c r="DIX102" s="24"/>
      <c r="DIY102" s="24"/>
      <c r="DIZ102" s="24"/>
      <c r="DJA102" s="24"/>
      <c r="DJB102" s="24"/>
      <c r="DJC102" s="24"/>
      <c r="DJD102" s="24"/>
      <c r="DJE102" s="24"/>
      <c r="DJF102" s="24"/>
      <c r="DJG102" s="24"/>
      <c r="DJH102" s="24"/>
      <c r="DJI102" s="24"/>
      <c r="DJJ102" s="24"/>
      <c r="DJK102" s="24"/>
      <c r="DJL102" s="24"/>
      <c r="DJM102" s="24"/>
      <c r="DJN102" s="24"/>
      <c r="DJO102" s="24"/>
      <c r="DJP102" s="24"/>
      <c r="DJQ102" s="24"/>
      <c r="DJR102" s="24"/>
      <c r="DJS102" s="24"/>
      <c r="DJT102" s="24"/>
      <c r="DJU102" s="24"/>
      <c r="DJV102" s="24"/>
      <c r="DJW102" s="24"/>
      <c r="DJX102" s="24"/>
      <c r="DJY102" s="24"/>
      <c r="DJZ102" s="24"/>
      <c r="DKA102" s="24"/>
      <c r="DKB102" s="24"/>
      <c r="DKC102" s="24"/>
      <c r="DKD102" s="24"/>
      <c r="DKE102" s="24"/>
      <c r="DKF102" s="24"/>
      <c r="DKG102" s="24"/>
      <c r="DKH102" s="24"/>
      <c r="DKI102" s="24"/>
      <c r="DKJ102" s="24"/>
      <c r="DKK102" s="24"/>
      <c r="DKL102" s="24"/>
      <c r="DKM102" s="24"/>
      <c r="DKN102" s="24"/>
      <c r="DKO102" s="24"/>
      <c r="DKP102" s="24"/>
      <c r="DKQ102" s="24"/>
      <c r="DKR102" s="24"/>
      <c r="DKS102" s="24"/>
      <c r="DKT102" s="24"/>
      <c r="DKU102" s="24"/>
      <c r="DKV102" s="24"/>
      <c r="DKW102" s="24"/>
      <c r="DKX102" s="24"/>
      <c r="DKY102" s="24"/>
      <c r="DKZ102" s="24"/>
      <c r="DLA102" s="24"/>
      <c r="DLB102" s="24"/>
      <c r="DLC102" s="24"/>
      <c r="DLD102" s="24"/>
      <c r="DLE102" s="24"/>
      <c r="DLF102" s="24"/>
      <c r="DLG102" s="24"/>
      <c r="DLH102" s="24"/>
      <c r="DLI102" s="24"/>
      <c r="DLJ102" s="24"/>
      <c r="DLK102" s="24"/>
      <c r="DLL102" s="24"/>
      <c r="DLM102" s="24"/>
      <c r="DLN102" s="24"/>
      <c r="DLO102" s="24"/>
      <c r="DLP102" s="24"/>
      <c r="DLQ102" s="24"/>
      <c r="DLR102" s="24"/>
      <c r="DLS102" s="24"/>
      <c r="DLT102" s="24"/>
      <c r="DLU102" s="24"/>
      <c r="DLV102" s="24"/>
      <c r="DLW102" s="24"/>
      <c r="DLX102" s="24"/>
      <c r="DLY102" s="24"/>
      <c r="DLZ102" s="24"/>
      <c r="DMA102" s="24"/>
      <c r="DMB102" s="24"/>
      <c r="DMC102" s="24"/>
      <c r="DMD102" s="24"/>
      <c r="DME102" s="24"/>
      <c r="DMF102" s="24"/>
      <c r="DMG102" s="24"/>
      <c r="DMH102" s="24"/>
      <c r="DMI102" s="24"/>
      <c r="DMJ102" s="24"/>
      <c r="DMK102" s="24"/>
      <c r="DML102" s="24"/>
      <c r="DMM102" s="24"/>
      <c r="DMN102" s="24"/>
      <c r="DMO102" s="24"/>
      <c r="DMP102" s="24"/>
      <c r="DMQ102" s="24"/>
      <c r="DMR102" s="24"/>
      <c r="DMS102" s="24"/>
      <c r="DMT102" s="24"/>
      <c r="DMU102" s="24"/>
      <c r="DMV102" s="24"/>
      <c r="DMW102" s="24"/>
      <c r="DMX102" s="24"/>
      <c r="DMY102" s="24"/>
      <c r="DMZ102" s="24"/>
      <c r="DNA102" s="24"/>
      <c r="DNB102" s="24"/>
      <c r="DNC102" s="24"/>
      <c r="DND102" s="24"/>
      <c r="DNE102" s="24"/>
      <c r="DNF102" s="24"/>
      <c r="DNG102" s="24"/>
      <c r="DNH102" s="24"/>
      <c r="DNI102" s="24"/>
      <c r="DNJ102" s="24"/>
      <c r="DNK102" s="24"/>
      <c r="DNL102" s="24"/>
      <c r="DNM102" s="24"/>
      <c r="DNN102" s="24"/>
      <c r="DNO102" s="24"/>
      <c r="DNP102" s="24"/>
      <c r="DNQ102" s="24"/>
      <c r="DNR102" s="24"/>
      <c r="DNS102" s="24"/>
      <c r="DNT102" s="24"/>
      <c r="DNU102" s="24"/>
      <c r="DNV102" s="24"/>
      <c r="DNW102" s="24"/>
      <c r="DNX102" s="24"/>
      <c r="DNY102" s="24"/>
      <c r="DNZ102" s="24"/>
      <c r="DOA102" s="24"/>
      <c r="DOB102" s="24"/>
      <c r="DOC102" s="24"/>
      <c r="DOD102" s="24"/>
      <c r="DOE102" s="24"/>
      <c r="DOF102" s="24"/>
      <c r="DOG102" s="24"/>
      <c r="DOH102" s="24"/>
      <c r="DOI102" s="24"/>
      <c r="DOJ102" s="24"/>
      <c r="DOK102" s="24"/>
      <c r="DOL102" s="24"/>
      <c r="DOM102" s="24"/>
      <c r="DON102" s="24"/>
      <c r="DOO102" s="24"/>
      <c r="DOP102" s="24"/>
      <c r="DOQ102" s="24"/>
      <c r="DOR102" s="24"/>
      <c r="DOS102" s="24"/>
      <c r="DOT102" s="24"/>
      <c r="DOU102" s="24"/>
      <c r="DOV102" s="24"/>
      <c r="DOW102" s="24"/>
      <c r="DOX102" s="24"/>
      <c r="DOY102" s="24"/>
      <c r="DOZ102" s="24"/>
      <c r="DPA102" s="24"/>
      <c r="DPB102" s="24"/>
      <c r="DPC102" s="24"/>
      <c r="DPD102" s="24"/>
      <c r="DPE102" s="24"/>
      <c r="DPF102" s="24"/>
      <c r="DPG102" s="24"/>
      <c r="DPH102" s="24"/>
      <c r="DPI102" s="24"/>
      <c r="DPJ102" s="24"/>
      <c r="DPK102" s="24"/>
      <c r="DPL102" s="24"/>
      <c r="DPM102" s="24"/>
      <c r="DPN102" s="24"/>
      <c r="DPO102" s="24"/>
      <c r="DPP102" s="24"/>
      <c r="DPQ102" s="24"/>
      <c r="DPR102" s="24"/>
      <c r="DPS102" s="24"/>
      <c r="DPT102" s="24"/>
      <c r="DPU102" s="24"/>
      <c r="DPV102" s="24"/>
      <c r="DPW102" s="24"/>
      <c r="DPX102" s="24"/>
      <c r="DPY102" s="24"/>
      <c r="DPZ102" s="24"/>
      <c r="DQA102" s="24"/>
      <c r="DQB102" s="24"/>
      <c r="DQC102" s="24"/>
      <c r="DQD102" s="24"/>
      <c r="DQE102" s="24"/>
      <c r="DQF102" s="24"/>
      <c r="DQG102" s="24"/>
      <c r="DQH102" s="24"/>
      <c r="DQI102" s="24"/>
      <c r="DQJ102" s="24"/>
      <c r="DQK102" s="24"/>
      <c r="DQL102" s="24"/>
      <c r="DQM102" s="24"/>
      <c r="DQN102" s="24"/>
      <c r="DQO102" s="24"/>
      <c r="DQP102" s="24"/>
      <c r="DQQ102" s="24"/>
      <c r="DQR102" s="24"/>
      <c r="DQS102" s="24"/>
      <c r="DQT102" s="24"/>
      <c r="DQU102" s="24"/>
      <c r="DQV102" s="24"/>
      <c r="DQW102" s="24"/>
      <c r="DQX102" s="24"/>
      <c r="DQY102" s="24"/>
      <c r="DQZ102" s="24"/>
      <c r="DRA102" s="24"/>
      <c r="DRB102" s="24"/>
      <c r="DRC102" s="24"/>
      <c r="DRD102" s="24"/>
      <c r="DRE102" s="24"/>
      <c r="DRF102" s="24"/>
      <c r="DRG102" s="24"/>
      <c r="DRH102" s="24"/>
      <c r="DRI102" s="24"/>
      <c r="DRJ102" s="24"/>
      <c r="DRK102" s="24"/>
      <c r="DRL102" s="24"/>
      <c r="DRM102" s="24"/>
      <c r="DRN102" s="24"/>
      <c r="DRO102" s="24"/>
      <c r="DRP102" s="24"/>
      <c r="DRQ102" s="24"/>
      <c r="DRR102" s="24"/>
      <c r="DRS102" s="24"/>
      <c r="DRT102" s="24"/>
      <c r="DRU102" s="24"/>
      <c r="DRV102" s="24"/>
      <c r="DRW102" s="24"/>
      <c r="DRX102" s="24"/>
      <c r="DRY102" s="24"/>
      <c r="DRZ102" s="24"/>
      <c r="DSA102" s="24"/>
      <c r="DSB102" s="24"/>
      <c r="DSC102" s="24"/>
      <c r="DSD102" s="24"/>
      <c r="DSE102" s="24"/>
      <c r="DSF102" s="24"/>
      <c r="DSG102" s="24"/>
      <c r="DSH102" s="24"/>
      <c r="DSI102" s="24"/>
      <c r="DSJ102" s="24"/>
      <c r="DSK102" s="24"/>
      <c r="DSL102" s="24"/>
      <c r="DSM102" s="24"/>
      <c r="DSN102" s="24"/>
      <c r="DSO102" s="24"/>
      <c r="DSP102" s="24"/>
      <c r="DSQ102" s="24"/>
      <c r="DSR102" s="24"/>
      <c r="DSS102" s="24"/>
      <c r="DST102" s="24"/>
      <c r="DSU102" s="24"/>
      <c r="DSV102" s="24"/>
      <c r="DSW102" s="24"/>
      <c r="DSX102" s="24"/>
      <c r="DSY102" s="24"/>
      <c r="DSZ102" s="24"/>
      <c r="DTA102" s="24"/>
      <c r="DTB102" s="24"/>
      <c r="DTC102" s="24"/>
      <c r="DTD102" s="24"/>
      <c r="DTE102" s="24"/>
      <c r="DTF102" s="24"/>
      <c r="DTG102" s="24"/>
      <c r="DTH102" s="24"/>
      <c r="DTI102" s="24"/>
      <c r="DTJ102" s="24"/>
      <c r="DTK102" s="24"/>
      <c r="DTL102" s="24"/>
      <c r="DTM102" s="24"/>
      <c r="DTN102" s="24"/>
      <c r="DTO102" s="24"/>
      <c r="DTP102" s="24"/>
      <c r="DTQ102" s="24"/>
      <c r="DTR102" s="24"/>
      <c r="DTS102" s="24"/>
      <c r="DTT102" s="24"/>
      <c r="DTU102" s="24"/>
      <c r="DTV102" s="24"/>
      <c r="DTW102" s="24"/>
      <c r="DTX102" s="24"/>
      <c r="DTY102" s="24"/>
      <c r="DTZ102" s="24"/>
      <c r="DUA102" s="24"/>
      <c r="DUB102" s="24"/>
      <c r="DUC102" s="24"/>
      <c r="DUD102" s="24"/>
      <c r="DUE102" s="24"/>
      <c r="DUF102" s="24"/>
      <c r="DUG102" s="24"/>
      <c r="DUH102" s="24"/>
      <c r="DUI102" s="24"/>
      <c r="DUJ102" s="24"/>
      <c r="DUK102" s="24"/>
      <c r="DUL102" s="24"/>
      <c r="DUM102" s="24"/>
      <c r="DUN102" s="24"/>
      <c r="DUO102" s="24"/>
      <c r="DUP102" s="24"/>
      <c r="DUQ102" s="24"/>
      <c r="DUR102" s="24"/>
      <c r="DUS102" s="24"/>
      <c r="DUT102" s="24"/>
      <c r="DUU102" s="24"/>
      <c r="DUV102" s="24"/>
      <c r="DUW102" s="24"/>
      <c r="DUX102" s="24"/>
      <c r="DUY102" s="24"/>
      <c r="DUZ102" s="24"/>
      <c r="DVA102" s="24"/>
      <c r="DVB102" s="24"/>
      <c r="DVC102" s="24"/>
      <c r="DVD102" s="24"/>
      <c r="DVE102" s="24"/>
      <c r="DVF102" s="24"/>
      <c r="DVG102" s="24"/>
      <c r="DVH102" s="24"/>
      <c r="DVI102" s="24"/>
      <c r="DVJ102" s="24"/>
      <c r="DVK102" s="24"/>
      <c r="DVL102" s="24"/>
      <c r="DVM102" s="24"/>
      <c r="DVN102" s="24"/>
      <c r="DVO102" s="24"/>
      <c r="DVP102" s="24"/>
      <c r="DVQ102" s="24"/>
      <c r="DVR102" s="24"/>
      <c r="DVS102" s="24"/>
      <c r="DVT102" s="24"/>
      <c r="DVU102" s="24"/>
      <c r="DVV102" s="24"/>
      <c r="DVW102" s="24"/>
      <c r="DVX102" s="24"/>
      <c r="DVY102" s="24"/>
      <c r="DVZ102" s="24"/>
      <c r="DWA102" s="24"/>
      <c r="DWB102" s="24"/>
      <c r="DWC102" s="24"/>
      <c r="DWD102" s="24"/>
      <c r="DWE102" s="24"/>
      <c r="DWF102" s="24"/>
      <c r="DWG102" s="24"/>
      <c r="DWH102" s="24"/>
      <c r="DWI102" s="24"/>
      <c r="DWJ102" s="24"/>
      <c r="DWK102" s="24"/>
      <c r="DWL102" s="24"/>
      <c r="DWM102" s="24"/>
      <c r="DWN102" s="24"/>
      <c r="DWO102" s="24"/>
      <c r="DWP102" s="24"/>
      <c r="DWQ102" s="24"/>
      <c r="DWR102" s="24"/>
      <c r="DWS102" s="24"/>
      <c r="DWT102" s="24"/>
      <c r="DWU102" s="24"/>
      <c r="DWV102" s="24"/>
      <c r="DWW102" s="24"/>
      <c r="DWX102" s="24"/>
      <c r="DWY102" s="24"/>
      <c r="DWZ102" s="24"/>
      <c r="DXA102" s="24"/>
      <c r="DXB102" s="24"/>
      <c r="DXC102" s="24"/>
      <c r="DXD102" s="24"/>
      <c r="DXE102" s="24"/>
      <c r="DXF102" s="24"/>
      <c r="DXG102" s="24"/>
      <c r="DXH102" s="24"/>
      <c r="DXI102" s="24"/>
      <c r="DXJ102" s="24"/>
      <c r="DXK102" s="24"/>
      <c r="DXL102" s="24"/>
      <c r="DXM102" s="24"/>
      <c r="DXN102" s="24"/>
      <c r="DXO102" s="24"/>
      <c r="DXP102" s="24"/>
      <c r="DXQ102" s="24"/>
      <c r="DXR102" s="24"/>
      <c r="DXS102" s="24"/>
      <c r="DXT102" s="24"/>
      <c r="DXU102" s="24"/>
      <c r="DXV102" s="24"/>
      <c r="DXW102" s="24"/>
      <c r="DXX102" s="24"/>
      <c r="DXY102" s="24"/>
      <c r="DXZ102" s="24"/>
      <c r="DYA102" s="24"/>
      <c r="DYB102" s="24"/>
      <c r="DYC102" s="24"/>
      <c r="DYD102" s="24"/>
      <c r="DYE102" s="24"/>
      <c r="DYF102" s="24"/>
      <c r="DYG102" s="24"/>
      <c r="DYH102" s="24"/>
      <c r="DYI102" s="24"/>
      <c r="DYJ102" s="24"/>
      <c r="DYK102" s="24"/>
      <c r="DYL102" s="24"/>
      <c r="DYM102" s="24"/>
      <c r="DYN102" s="24"/>
      <c r="DYO102" s="24"/>
      <c r="DYP102" s="24"/>
      <c r="DYQ102" s="24"/>
      <c r="DYR102" s="24"/>
      <c r="DYS102" s="24"/>
      <c r="DYT102" s="24"/>
      <c r="DYU102" s="24"/>
      <c r="DYV102" s="24"/>
      <c r="DYW102" s="24"/>
      <c r="DYX102" s="24"/>
      <c r="DYY102" s="24"/>
      <c r="DYZ102" s="24"/>
      <c r="DZA102" s="24"/>
      <c r="DZB102" s="24"/>
      <c r="DZC102" s="24"/>
      <c r="DZD102" s="24"/>
      <c r="DZE102" s="24"/>
      <c r="DZF102" s="24"/>
      <c r="DZG102" s="24"/>
      <c r="DZH102" s="24"/>
      <c r="DZI102" s="24"/>
      <c r="DZJ102" s="24"/>
      <c r="DZK102" s="24"/>
      <c r="DZL102" s="24"/>
      <c r="DZM102" s="24"/>
      <c r="DZN102" s="24"/>
      <c r="DZO102" s="24"/>
      <c r="DZP102" s="24"/>
      <c r="DZQ102" s="24"/>
      <c r="DZR102" s="24"/>
      <c r="DZS102" s="24"/>
      <c r="DZT102" s="24"/>
      <c r="DZU102" s="24"/>
      <c r="DZV102" s="24"/>
      <c r="DZW102" s="24"/>
      <c r="DZX102" s="24"/>
      <c r="DZY102" s="24"/>
      <c r="DZZ102" s="24"/>
      <c r="EAA102" s="24"/>
      <c r="EAB102" s="24"/>
      <c r="EAC102" s="24"/>
      <c r="EAD102" s="24"/>
      <c r="EAE102" s="24"/>
      <c r="EAF102" s="24"/>
      <c r="EAG102" s="24"/>
      <c r="EAH102" s="24"/>
      <c r="EAI102" s="24"/>
      <c r="EAJ102" s="24"/>
      <c r="EAK102" s="24"/>
      <c r="EAL102" s="24"/>
      <c r="EAM102" s="24"/>
      <c r="EAN102" s="24"/>
      <c r="EAO102" s="24"/>
      <c r="EAP102" s="24"/>
      <c r="EAQ102" s="24"/>
      <c r="EAR102" s="24"/>
      <c r="EAS102" s="24"/>
      <c r="EAT102" s="24"/>
      <c r="EAU102" s="24"/>
      <c r="EAV102" s="24"/>
      <c r="EAW102" s="24"/>
      <c r="EAX102" s="24"/>
      <c r="EAY102" s="24"/>
      <c r="EAZ102" s="24"/>
      <c r="EBA102" s="24"/>
      <c r="EBB102" s="24"/>
      <c r="EBC102" s="24"/>
      <c r="EBD102" s="24"/>
      <c r="EBE102" s="24"/>
      <c r="EBF102" s="24"/>
      <c r="EBG102" s="24"/>
      <c r="EBH102" s="24"/>
      <c r="EBI102" s="24"/>
      <c r="EBJ102" s="24"/>
      <c r="EBK102" s="24"/>
      <c r="EBL102" s="24"/>
      <c r="EBM102" s="24"/>
      <c r="EBN102" s="24"/>
      <c r="EBO102" s="24"/>
      <c r="EBP102" s="24"/>
      <c r="EBQ102" s="24"/>
      <c r="EBR102" s="24"/>
      <c r="EBS102" s="24"/>
      <c r="EBT102" s="24"/>
      <c r="EBU102" s="24"/>
      <c r="EBV102" s="24"/>
      <c r="EBW102" s="24"/>
      <c r="EBX102" s="24"/>
      <c r="EBY102" s="24"/>
      <c r="EBZ102" s="24"/>
      <c r="ECA102" s="24"/>
      <c r="ECB102" s="24"/>
      <c r="ECC102" s="24"/>
      <c r="ECD102" s="24"/>
      <c r="ECE102" s="24"/>
      <c r="ECF102" s="24"/>
      <c r="ECG102" s="24"/>
      <c r="ECH102" s="24"/>
      <c r="ECI102" s="24"/>
      <c r="ECJ102" s="24"/>
      <c r="ECK102" s="24"/>
      <c r="ECL102" s="24"/>
      <c r="ECM102" s="24"/>
      <c r="ECN102" s="24"/>
      <c r="ECO102" s="24"/>
      <c r="ECP102" s="24"/>
      <c r="ECQ102" s="24"/>
      <c r="ECR102" s="24"/>
      <c r="ECS102" s="24"/>
      <c r="ECT102" s="24"/>
      <c r="ECU102" s="24"/>
      <c r="ECV102" s="24"/>
      <c r="ECW102" s="24"/>
      <c r="ECX102" s="24"/>
      <c r="ECY102" s="24"/>
      <c r="ECZ102" s="24"/>
      <c r="EDA102" s="24"/>
      <c r="EDB102" s="24"/>
      <c r="EDC102" s="24"/>
      <c r="EDD102" s="24"/>
      <c r="EDE102" s="24"/>
      <c r="EDF102" s="24"/>
      <c r="EDG102" s="24"/>
      <c r="EDH102" s="24"/>
      <c r="EDI102" s="24"/>
      <c r="EDJ102" s="24"/>
      <c r="EDK102" s="24"/>
      <c r="EDL102" s="24"/>
      <c r="EDM102" s="24"/>
      <c r="EDN102" s="24"/>
      <c r="EDO102" s="24"/>
      <c r="EDP102" s="24"/>
      <c r="EDQ102" s="24"/>
      <c r="EDR102" s="24"/>
      <c r="EDS102" s="24"/>
      <c r="EDT102" s="24"/>
      <c r="EDU102" s="24"/>
      <c r="EDV102" s="24"/>
      <c r="EDW102" s="24"/>
      <c r="EDX102" s="24"/>
      <c r="EDY102" s="24"/>
      <c r="EDZ102" s="24"/>
      <c r="EEA102" s="24"/>
      <c r="EEB102" s="24"/>
      <c r="EEC102" s="24"/>
      <c r="EED102" s="24"/>
      <c r="EEE102" s="24"/>
      <c r="EEF102" s="24"/>
      <c r="EEG102" s="24"/>
      <c r="EEH102" s="24"/>
      <c r="EEI102" s="24"/>
      <c r="EEJ102" s="24"/>
      <c r="EEK102" s="24"/>
      <c r="EEL102" s="24"/>
      <c r="EEM102" s="24"/>
      <c r="EEN102" s="24"/>
      <c r="EEO102" s="24"/>
      <c r="EEP102" s="24"/>
      <c r="EEQ102" s="24"/>
      <c r="EER102" s="24"/>
      <c r="EES102" s="24"/>
      <c r="EET102" s="24"/>
      <c r="EEU102" s="24"/>
      <c r="EEV102" s="24"/>
      <c r="EEW102" s="24"/>
      <c r="EEX102" s="24"/>
      <c r="EEY102" s="24"/>
      <c r="EEZ102" s="24"/>
      <c r="EFA102" s="24"/>
      <c r="EFB102" s="24"/>
      <c r="EFC102" s="24"/>
      <c r="EFD102" s="24"/>
      <c r="EFE102" s="24"/>
      <c r="EFF102" s="24"/>
    </row>
    <row r="103" spans="2:3542" s="526" customFormat="1" ht="17.25" customHeight="1" x14ac:dyDescent="0.3">
      <c r="B103" s="614" t="s">
        <v>235</v>
      </c>
      <c r="C103" s="614"/>
      <c r="D103" s="614"/>
      <c r="E103" s="614"/>
      <c r="F103" s="522"/>
      <c r="G103" s="522"/>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c r="EN103" s="24"/>
      <c r="EO103" s="24"/>
      <c r="EP103" s="24"/>
      <c r="EQ103" s="24"/>
      <c r="ER103" s="24"/>
      <c r="ES103" s="24"/>
      <c r="ET103" s="24"/>
      <c r="EU103" s="24"/>
      <c r="EV103" s="24"/>
      <c r="EW103" s="24"/>
      <c r="EX103" s="24"/>
      <c r="EY103" s="24"/>
      <c r="EZ103" s="24"/>
      <c r="FA103" s="24"/>
      <c r="FB103" s="24"/>
      <c r="FC103" s="24"/>
      <c r="FD103" s="24"/>
      <c r="FE103" s="24"/>
      <c r="FF103" s="24"/>
      <c r="FG103" s="24"/>
      <c r="FH103" s="24"/>
      <c r="FI103" s="24"/>
      <c r="FJ103" s="24"/>
      <c r="FK103" s="24"/>
      <c r="FL103" s="24"/>
      <c r="FM103" s="24"/>
      <c r="FN103" s="24"/>
      <c r="FO103" s="24"/>
      <c r="FP103" s="24"/>
      <c r="FQ103" s="24"/>
      <c r="FR103" s="24"/>
      <c r="FS103" s="24"/>
      <c r="FT103" s="24"/>
      <c r="FU103" s="24"/>
      <c r="FV103" s="24"/>
      <c r="FW103" s="24"/>
      <c r="FX103" s="24"/>
      <c r="FY103" s="24"/>
      <c r="FZ103" s="24"/>
      <c r="GA103" s="24"/>
      <c r="GB103" s="24"/>
      <c r="GC103" s="24"/>
      <c r="GD103" s="24"/>
      <c r="GE103" s="24"/>
      <c r="GF103" s="24"/>
      <c r="GG103" s="24"/>
      <c r="GH103" s="24"/>
      <c r="GI103" s="24"/>
      <c r="GJ103" s="24"/>
      <c r="GK103" s="24"/>
      <c r="GL103" s="24"/>
      <c r="GM103" s="24"/>
      <c r="GN103" s="24"/>
      <c r="GO103" s="24"/>
      <c r="GP103" s="24"/>
      <c r="GQ103" s="24"/>
      <c r="GR103" s="24"/>
      <c r="GS103" s="24"/>
      <c r="GT103" s="24"/>
      <c r="GU103" s="24"/>
      <c r="GV103" s="24"/>
      <c r="GW103" s="24"/>
      <c r="GX103" s="24"/>
      <c r="GY103" s="24"/>
      <c r="GZ103" s="24"/>
      <c r="HA103" s="24"/>
      <c r="HB103" s="24"/>
      <c r="HC103" s="24"/>
      <c r="HD103" s="24"/>
      <c r="HE103" s="24"/>
      <c r="HF103" s="24"/>
      <c r="HG103" s="24"/>
      <c r="HH103" s="24"/>
      <c r="HI103" s="24"/>
      <c r="HJ103" s="24"/>
      <c r="HK103" s="24"/>
      <c r="HL103" s="24"/>
      <c r="HM103" s="24"/>
      <c r="HN103" s="24"/>
      <c r="HO103" s="24"/>
      <c r="HP103" s="24"/>
      <c r="HQ103" s="24"/>
      <c r="HR103" s="24"/>
      <c r="HS103" s="24"/>
      <c r="HT103" s="24"/>
      <c r="HU103" s="24"/>
      <c r="HV103" s="24"/>
      <c r="HW103" s="24"/>
      <c r="HX103" s="24"/>
      <c r="HY103" s="24"/>
      <c r="HZ103" s="24"/>
      <c r="IA103" s="24"/>
      <c r="IB103" s="24"/>
      <c r="IC103" s="24"/>
      <c r="ID103" s="24"/>
      <c r="IE103" s="24"/>
      <c r="IF103" s="24"/>
      <c r="IG103" s="24"/>
      <c r="IH103" s="24"/>
      <c r="II103" s="24"/>
      <c r="IJ103" s="24"/>
      <c r="IK103" s="24"/>
      <c r="IL103" s="24"/>
      <c r="IM103" s="24"/>
      <c r="IN103" s="24"/>
      <c r="IO103" s="24"/>
      <c r="IP103" s="24"/>
      <c r="IQ103" s="24"/>
      <c r="IR103" s="24"/>
      <c r="IS103" s="24"/>
      <c r="IT103" s="24"/>
      <c r="IU103" s="24"/>
      <c r="IV103" s="24"/>
      <c r="IW103" s="24"/>
      <c r="IX103" s="24"/>
      <c r="IY103" s="24"/>
      <c r="IZ103" s="24"/>
      <c r="JA103" s="24"/>
      <c r="JB103" s="24"/>
      <c r="JC103" s="24"/>
      <c r="JD103" s="24"/>
      <c r="JE103" s="24"/>
      <c r="JF103" s="24"/>
      <c r="JG103" s="24"/>
      <c r="JH103" s="24"/>
      <c r="JI103" s="24"/>
      <c r="JJ103" s="24"/>
      <c r="JK103" s="24"/>
      <c r="JL103" s="24"/>
      <c r="JM103" s="24"/>
      <c r="JN103" s="24"/>
      <c r="JO103" s="24"/>
      <c r="JP103" s="24"/>
      <c r="JQ103" s="24"/>
      <c r="JR103" s="24"/>
      <c r="JS103" s="24"/>
      <c r="JT103" s="24"/>
      <c r="JU103" s="24"/>
      <c r="JV103" s="24"/>
      <c r="JW103" s="24"/>
      <c r="JX103" s="24"/>
      <c r="JY103" s="24"/>
      <c r="JZ103" s="24"/>
      <c r="KA103" s="24"/>
      <c r="KB103" s="24"/>
      <c r="KC103" s="24"/>
      <c r="KD103" s="24"/>
      <c r="KE103" s="24"/>
      <c r="KF103" s="24"/>
      <c r="KG103" s="24"/>
      <c r="KH103" s="24"/>
      <c r="KI103" s="24"/>
      <c r="KJ103" s="24"/>
      <c r="KK103" s="24"/>
      <c r="KL103" s="24"/>
      <c r="KM103" s="24"/>
      <c r="KN103" s="24"/>
      <c r="KO103" s="24"/>
      <c r="KP103" s="24"/>
      <c r="KQ103" s="24"/>
      <c r="KR103" s="24"/>
      <c r="KS103" s="24"/>
      <c r="KT103" s="24"/>
      <c r="KU103" s="24"/>
      <c r="KV103" s="24"/>
      <c r="KW103" s="24"/>
      <c r="KX103" s="24"/>
      <c r="KY103" s="24"/>
      <c r="KZ103" s="24"/>
      <c r="LA103" s="24"/>
      <c r="LB103" s="24"/>
      <c r="LC103" s="24"/>
      <c r="LD103" s="24"/>
      <c r="LE103" s="24"/>
      <c r="LF103" s="24"/>
      <c r="LG103" s="24"/>
      <c r="LH103" s="24"/>
      <c r="LI103" s="24"/>
      <c r="LJ103" s="24"/>
      <c r="LK103" s="24"/>
      <c r="LL103" s="24"/>
      <c r="LM103" s="24"/>
      <c r="LN103" s="24"/>
      <c r="LO103" s="24"/>
      <c r="LP103" s="24"/>
      <c r="LQ103" s="24"/>
      <c r="LR103" s="24"/>
      <c r="LS103" s="24"/>
      <c r="LT103" s="24"/>
      <c r="LU103" s="24"/>
      <c r="LV103" s="24"/>
      <c r="LW103" s="24"/>
      <c r="LX103" s="24"/>
      <c r="LY103" s="24"/>
      <c r="LZ103" s="24"/>
      <c r="MA103" s="24"/>
      <c r="MB103" s="24"/>
      <c r="MC103" s="24"/>
      <c r="MD103" s="24"/>
      <c r="ME103" s="24"/>
      <c r="MF103" s="24"/>
      <c r="MG103" s="24"/>
      <c r="MH103" s="24"/>
      <c r="MI103" s="24"/>
      <c r="MJ103" s="24"/>
      <c r="MK103" s="24"/>
      <c r="ML103" s="24"/>
      <c r="MM103" s="24"/>
      <c r="MN103" s="24"/>
      <c r="MO103" s="24"/>
      <c r="MP103" s="24"/>
      <c r="MQ103" s="24"/>
      <c r="MR103" s="24"/>
      <c r="MS103" s="24"/>
      <c r="MT103" s="24"/>
      <c r="MU103" s="24"/>
      <c r="MV103" s="24"/>
      <c r="MW103" s="24"/>
      <c r="MX103" s="24"/>
      <c r="MY103" s="24"/>
      <c r="MZ103" s="24"/>
      <c r="NA103" s="24"/>
      <c r="NB103" s="24"/>
      <c r="NC103" s="24"/>
      <c r="ND103" s="24"/>
      <c r="NE103" s="24"/>
      <c r="NF103" s="24"/>
      <c r="NG103" s="24"/>
      <c r="NH103" s="24"/>
      <c r="NI103" s="24"/>
      <c r="NJ103" s="24"/>
      <c r="NK103" s="24"/>
      <c r="NL103" s="24"/>
      <c r="NM103" s="24"/>
      <c r="NN103" s="24"/>
      <c r="NO103" s="24"/>
      <c r="NP103" s="24"/>
      <c r="NQ103" s="24"/>
      <c r="NR103" s="24"/>
      <c r="NS103" s="24"/>
      <c r="NT103" s="24"/>
      <c r="NU103" s="24"/>
      <c r="NV103" s="24"/>
      <c r="NW103" s="24"/>
      <c r="NX103" s="24"/>
      <c r="NY103" s="24"/>
      <c r="NZ103" s="24"/>
      <c r="OA103" s="24"/>
      <c r="OB103" s="24"/>
      <c r="OC103" s="24"/>
      <c r="OD103" s="24"/>
      <c r="OE103" s="24"/>
      <c r="OF103" s="24"/>
      <c r="OG103" s="24"/>
      <c r="OH103" s="24"/>
      <c r="OI103" s="24"/>
      <c r="OJ103" s="24"/>
      <c r="OK103" s="24"/>
      <c r="OL103" s="24"/>
      <c r="OM103" s="24"/>
      <c r="ON103" s="24"/>
      <c r="OO103" s="24"/>
      <c r="OP103" s="24"/>
      <c r="OQ103" s="24"/>
      <c r="OR103" s="24"/>
      <c r="OS103" s="24"/>
      <c r="OT103" s="24"/>
      <c r="OU103" s="24"/>
      <c r="OV103" s="24"/>
      <c r="OW103" s="24"/>
      <c r="OX103" s="24"/>
      <c r="OY103" s="24"/>
      <c r="OZ103" s="24"/>
      <c r="PA103" s="24"/>
      <c r="PB103" s="24"/>
      <c r="PC103" s="24"/>
      <c r="PD103" s="24"/>
      <c r="PE103" s="24"/>
      <c r="PF103" s="24"/>
      <c r="PG103" s="24"/>
      <c r="PH103" s="24"/>
      <c r="PI103" s="24"/>
      <c r="PJ103" s="24"/>
      <c r="PK103" s="24"/>
      <c r="PL103" s="24"/>
      <c r="PM103" s="24"/>
      <c r="PN103" s="24"/>
      <c r="PO103" s="24"/>
      <c r="PP103" s="24"/>
      <c r="PQ103" s="24"/>
      <c r="PR103" s="24"/>
      <c r="PS103" s="24"/>
      <c r="PT103" s="24"/>
      <c r="PU103" s="24"/>
      <c r="PV103" s="24"/>
      <c r="PW103" s="24"/>
      <c r="PX103" s="24"/>
      <c r="PY103" s="24"/>
      <c r="PZ103" s="24"/>
      <c r="QA103" s="24"/>
      <c r="QB103" s="24"/>
      <c r="QC103" s="24"/>
      <c r="QD103" s="24"/>
      <c r="QE103" s="24"/>
      <c r="QF103" s="24"/>
      <c r="QG103" s="24"/>
      <c r="QH103" s="24"/>
      <c r="QI103" s="24"/>
      <c r="QJ103" s="24"/>
      <c r="QK103" s="24"/>
      <c r="QL103" s="24"/>
      <c r="QM103" s="24"/>
      <c r="QN103" s="24"/>
      <c r="QO103" s="24"/>
      <c r="QP103" s="24"/>
      <c r="QQ103" s="24"/>
      <c r="QR103" s="24"/>
      <c r="QS103" s="24"/>
      <c r="QT103" s="24"/>
      <c r="QU103" s="24"/>
      <c r="QV103" s="24"/>
      <c r="QW103" s="24"/>
      <c r="QX103" s="24"/>
      <c r="QY103" s="24"/>
      <c r="QZ103" s="24"/>
      <c r="RA103" s="24"/>
      <c r="RB103" s="24"/>
      <c r="RC103" s="24"/>
      <c r="RD103" s="24"/>
      <c r="RE103" s="24"/>
      <c r="RF103" s="24"/>
      <c r="RG103" s="24"/>
      <c r="RH103" s="24"/>
      <c r="RI103" s="24"/>
      <c r="RJ103" s="24"/>
      <c r="RK103" s="24"/>
      <c r="RL103" s="24"/>
      <c r="RM103" s="24"/>
      <c r="RN103" s="24"/>
      <c r="RO103" s="24"/>
      <c r="RP103" s="24"/>
      <c r="RQ103" s="24"/>
      <c r="RR103" s="24"/>
      <c r="RS103" s="24"/>
      <c r="RT103" s="24"/>
      <c r="RU103" s="24"/>
      <c r="RV103" s="24"/>
      <c r="RW103" s="24"/>
      <c r="RX103" s="24"/>
      <c r="RY103" s="24"/>
      <c r="RZ103" s="24"/>
      <c r="SA103" s="24"/>
      <c r="SB103" s="24"/>
      <c r="SC103" s="24"/>
      <c r="SD103" s="24"/>
      <c r="SE103" s="24"/>
      <c r="SF103" s="24"/>
      <c r="SG103" s="24"/>
      <c r="SH103" s="24"/>
      <c r="SI103" s="24"/>
      <c r="SJ103" s="24"/>
      <c r="SK103" s="24"/>
      <c r="SL103" s="24"/>
      <c r="SM103" s="24"/>
      <c r="SN103" s="24"/>
      <c r="SO103" s="24"/>
      <c r="SP103" s="24"/>
      <c r="SQ103" s="24"/>
      <c r="SR103" s="24"/>
      <c r="SS103" s="24"/>
      <c r="ST103" s="24"/>
      <c r="SU103" s="24"/>
      <c r="SV103" s="24"/>
      <c r="SW103" s="24"/>
      <c r="SX103" s="24"/>
      <c r="SY103" s="24"/>
      <c r="SZ103" s="24"/>
      <c r="TA103" s="24"/>
      <c r="TB103" s="24"/>
      <c r="TC103" s="24"/>
      <c r="TD103" s="24"/>
      <c r="TE103" s="24"/>
      <c r="TF103" s="24"/>
      <c r="TG103" s="24"/>
      <c r="TH103" s="24"/>
      <c r="TI103" s="24"/>
      <c r="TJ103" s="24"/>
      <c r="TK103" s="24"/>
      <c r="TL103" s="24"/>
      <c r="TM103" s="24"/>
      <c r="TN103" s="24"/>
      <c r="TO103" s="24"/>
      <c r="TP103" s="24"/>
      <c r="TQ103" s="24"/>
      <c r="TR103" s="24"/>
      <c r="TS103" s="24"/>
      <c r="TT103" s="24"/>
      <c r="TU103" s="24"/>
      <c r="TV103" s="24"/>
      <c r="TW103" s="24"/>
      <c r="TX103" s="24"/>
      <c r="TY103" s="24"/>
      <c r="TZ103" s="24"/>
      <c r="UA103" s="24"/>
      <c r="UB103" s="24"/>
      <c r="UC103" s="24"/>
      <c r="UD103" s="24"/>
      <c r="UE103" s="24"/>
      <c r="UF103" s="24"/>
      <c r="UG103" s="24"/>
      <c r="UH103" s="24"/>
      <c r="UI103" s="24"/>
      <c r="UJ103" s="24"/>
      <c r="UK103" s="24"/>
      <c r="UL103" s="24"/>
      <c r="UM103" s="24"/>
      <c r="UN103" s="24"/>
      <c r="UO103" s="24"/>
      <c r="UP103" s="24"/>
      <c r="UQ103" s="24"/>
      <c r="UR103" s="24"/>
      <c r="US103" s="24"/>
      <c r="UT103" s="24"/>
      <c r="UU103" s="24"/>
      <c r="UV103" s="24"/>
      <c r="UW103" s="24"/>
      <c r="UX103" s="24"/>
      <c r="UY103" s="24"/>
      <c r="UZ103" s="24"/>
      <c r="VA103" s="24"/>
      <c r="VB103" s="24"/>
      <c r="VC103" s="24"/>
      <c r="VD103" s="24"/>
      <c r="VE103" s="24"/>
      <c r="VF103" s="24"/>
      <c r="VG103" s="24"/>
      <c r="VH103" s="24"/>
      <c r="VI103" s="24"/>
      <c r="VJ103" s="24"/>
      <c r="VK103" s="24"/>
      <c r="VL103" s="24"/>
      <c r="VM103" s="24"/>
      <c r="VN103" s="24"/>
      <c r="VO103" s="24"/>
      <c r="VP103" s="24"/>
      <c r="VQ103" s="24"/>
      <c r="VR103" s="24"/>
      <c r="VS103" s="24"/>
      <c r="VT103" s="24"/>
      <c r="VU103" s="24"/>
      <c r="VV103" s="24"/>
      <c r="VW103" s="24"/>
      <c r="VX103" s="24"/>
      <c r="VY103" s="24"/>
      <c r="VZ103" s="24"/>
      <c r="WA103" s="24"/>
      <c r="WB103" s="24"/>
      <c r="WC103" s="24"/>
      <c r="WD103" s="24"/>
      <c r="WE103" s="24"/>
      <c r="WF103" s="24"/>
      <c r="WG103" s="24"/>
      <c r="WH103" s="24"/>
      <c r="WI103" s="24"/>
      <c r="WJ103" s="24"/>
      <c r="WK103" s="24"/>
      <c r="WL103" s="24"/>
      <c r="WM103" s="24"/>
      <c r="WN103" s="24"/>
      <c r="WO103" s="24"/>
      <c r="WP103" s="24"/>
      <c r="WQ103" s="24"/>
      <c r="WR103" s="24"/>
      <c r="WS103" s="24"/>
      <c r="WT103" s="24"/>
      <c r="WU103" s="24"/>
      <c r="WV103" s="24"/>
      <c r="WW103" s="24"/>
      <c r="WX103" s="24"/>
      <c r="WY103" s="24"/>
      <c r="WZ103" s="24"/>
      <c r="XA103" s="24"/>
      <c r="XB103" s="24"/>
      <c r="XC103" s="24"/>
      <c r="XD103" s="24"/>
      <c r="XE103" s="24"/>
      <c r="XF103" s="24"/>
      <c r="XG103" s="24"/>
      <c r="XH103" s="24"/>
      <c r="XI103" s="24"/>
      <c r="XJ103" s="24"/>
      <c r="XK103" s="24"/>
      <c r="XL103" s="24"/>
      <c r="XM103" s="24"/>
      <c r="XN103" s="24"/>
      <c r="XO103" s="24"/>
      <c r="XP103" s="24"/>
      <c r="XQ103" s="24"/>
      <c r="XR103" s="24"/>
      <c r="XS103" s="24"/>
      <c r="XT103" s="24"/>
      <c r="XU103" s="24"/>
      <c r="XV103" s="24"/>
      <c r="XW103" s="24"/>
      <c r="XX103" s="24"/>
      <c r="XY103" s="24"/>
      <c r="XZ103" s="24"/>
      <c r="YA103" s="24"/>
      <c r="YB103" s="24"/>
      <c r="YC103" s="24"/>
      <c r="YD103" s="24"/>
      <c r="YE103" s="24"/>
      <c r="YF103" s="24"/>
      <c r="YG103" s="24"/>
      <c r="YH103" s="24"/>
      <c r="YI103" s="24"/>
      <c r="YJ103" s="24"/>
      <c r="YK103" s="24"/>
      <c r="YL103" s="24"/>
      <c r="YM103" s="24"/>
      <c r="YN103" s="24"/>
      <c r="YO103" s="24"/>
      <c r="YP103" s="24"/>
      <c r="YQ103" s="24"/>
      <c r="YR103" s="24"/>
      <c r="YS103" s="24"/>
      <c r="YT103" s="24"/>
      <c r="YU103" s="24"/>
      <c r="YV103" s="24"/>
      <c r="YW103" s="24"/>
      <c r="YX103" s="24"/>
      <c r="YY103" s="24"/>
      <c r="YZ103" s="24"/>
      <c r="ZA103" s="24"/>
      <c r="ZB103" s="24"/>
      <c r="ZC103" s="24"/>
      <c r="ZD103" s="24"/>
      <c r="ZE103" s="24"/>
      <c r="ZF103" s="24"/>
      <c r="ZG103" s="24"/>
      <c r="ZH103" s="24"/>
      <c r="ZI103" s="24"/>
      <c r="ZJ103" s="24"/>
      <c r="ZK103" s="24"/>
      <c r="ZL103" s="24"/>
      <c r="ZM103" s="24"/>
      <c r="ZN103" s="24"/>
      <c r="ZO103" s="24"/>
      <c r="ZP103" s="24"/>
      <c r="ZQ103" s="24"/>
      <c r="ZR103" s="24"/>
      <c r="ZS103" s="24"/>
      <c r="ZT103" s="24"/>
      <c r="ZU103" s="24"/>
      <c r="ZV103" s="24"/>
      <c r="ZW103" s="24"/>
      <c r="ZX103" s="24"/>
      <c r="ZY103" s="24"/>
      <c r="ZZ103" s="24"/>
      <c r="AAA103" s="24"/>
      <c r="AAB103" s="24"/>
      <c r="AAC103" s="24"/>
      <c r="AAD103" s="24"/>
      <c r="AAE103" s="24"/>
      <c r="AAF103" s="24"/>
      <c r="AAG103" s="24"/>
      <c r="AAH103" s="24"/>
      <c r="AAI103" s="24"/>
      <c r="AAJ103" s="24"/>
      <c r="AAK103" s="24"/>
      <c r="AAL103" s="24"/>
      <c r="AAM103" s="24"/>
      <c r="AAN103" s="24"/>
      <c r="AAO103" s="24"/>
      <c r="AAP103" s="24"/>
      <c r="AAQ103" s="24"/>
      <c r="AAR103" s="24"/>
      <c r="AAS103" s="24"/>
      <c r="AAT103" s="24"/>
      <c r="AAU103" s="24"/>
      <c r="AAV103" s="24"/>
      <c r="AAW103" s="24"/>
      <c r="AAX103" s="24"/>
      <c r="AAY103" s="24"/>
      <c r="AAZ103" s="24"/>
      <c r="ABA103" s="24"/>
      <c r="ABB103" s="24"/>
      <c r="ABC103" s="24"/>
      <c r="ABD103" s="24"/>
      <c r="ABE103" s="24"/>
      <c r="ABF103" s="24"/>
      <c r="ABG103" s="24"/>
      <c r="ABH103" s="24"/>
      <c r="ABI103" s="24"/>
      <c r="ABJ103" s="24"/>
      <c r="ABK103" s="24"/>
      <c r="ABL103" s="24"/>
      <c r="ABM103" s="24"/>
      <c r="ABN103" s="24"/>
      <c r="ABO103" s="24"/>
      <c r="ABP103" s="24"/>
      <c r="ABQ103" s="24"/>
      <c r="ABR103" s="24"/>
      <c r="ABS103" s="24"/>
      <c r="ABT103" s="24"/>
      <c r="ABU103" s="24"/>
      <c r="ABV103" s="24"/>
      <c r="ABW103" s="24"/>
      <c r="ABX103" s="24"/>
      <c r="ABY103" s="24"/>
      <c r="ABZ103" s="24"/>
      <c r="ACA103" s="24"/>
      <c r="ACB103" s="24"/>
      <c r="ACC103" s="24"/>
      <c r="ACD103" s="24"/>
      <c r="ACE103" s="24"/>
      <c r="ACF103" s="24"/>
      <c r="ACG103" s="24"/>
      <c r="ACH103" s="24"/>
      <c r="ACI103" s="24"/>
      <c r="ACJ103" s="24"/>
      <c r="ACK103" s="24"/>
      <c r="ACL103" s="24"/>
      <c r="ACM103" s="24"/>
      <c r="ACN103" s="24"/>
      <c r="ACO103" s="24"/>
      <c r="ACP103" s="24"/>
      <c r="ACQ103" s="24"/>
      <c r="ACR103" s="24"/>
      <c r="ACS103" s="24"/>
      <c r="ACT103" s="24"/>
      <c r="ACU103" s="24"/>
      <c r="ACV103" s="24"/>
      <c r="ACW103" s="24"/>
      <c r="ACX103" s="24"/>
      <c r="ACY103" s="24"/>
      <c r="ACZ103" s="24"/>
      <c r="ADA103" s="24"/>
      <c r="ADB103" s="24"/>
      <c r="ADC103" s="24"/>
      <c r="ADD103" s="24"/>
      <c r="ADE103" s="24"/>
      <c r="ADF103" s="24"/>
      <c r="ADG103" s="24"/>
      <c r="ADH103" s="24"/>
      <c r="ADI103" s="24"/>
      <c r="ADJ103" s="24"/>
      <c r="ADK103" s="24"/>
      <c r="ADL103" s="24"/>
      <c r="ADM103" s="24"/>
      <c r="ADN103" s="24"/>
      <c r="ADO103" s="24"/>
      <c r="ADP103" s="24"/>
      <c r="ADQ103" s="24"/>
      <c r="ADR103" s="24"/>
      <c r="ADS103" s="24"/>
      <c r="ADT103" s="24"/>
      <c r="ADU103" s="24"/>
      <c r="ADV103" s="24"/>
      <c r="ADW103" s="24"/>
      <c r="ADX103" s="24"/>
      <c r="ADY103" s="24"/>
      <c r="ADZ103" s="24"/>
      <c r="AEA103" s="24"/>
      <c r="AEB103" s="24"/>
      <c r="AEC103" s="24"/>
      <c r="AED103" s="24"/>
      <c r="AEE103" s="24"/>
      <c r="AEF103" s="24"/>
      <c r="AEG103" s="24"/>
      <c r="AEH103" s="24"/>
      <c r="AEI103" s="24"/>
      <c r="AEJ103" s="24"/>
      <c r="AEK103" s="24"/>
      <c r="AEL103" s="24"/>
      <c r="AEM103" s="24"/>
      <c r="AEN103" s="24"/>
      <c r="AEO103" s="24"/>
      <c r="AEP103" s="24"/>
      <c r="AEQ103" s="24"/>
      <c r="AER103" s="24"/>
      <c r="AES103" s="24"/>
      <c r="AET103" s="24"/>
      <c r="AEU103" s="24"/>
      <c r="AEV103" s="24"/>
      <c r="AEW103" s="24"/>
      <c r="AEX103" s="24"/>
      <c r="AEY103" s="24"/>
      <c r="AEZ103" s="24"/>
      <c r="AFA103" s="24"/>
      <c r="AFB103" s="24"/>
      <c r="AFC103" s="24"/>
      <c r="AFD103" s="24"/>
      <c r="AFE103" s="24"/>
      <c r="AFF103" s="24"/>
      <c r="AFG103" s="24"/>
      <c r="AFH103" s="24"/>
      <c r="AFI103" s="24"/>
      <c r="AFJ103" s="24"/>
      <c r="AFK103" s="24"/>
      <c r="AFL103" s="24"/>
      <c r="AFM103" s="24"/>
      <c r="AFN103" s="24"/>
      <c r="AFO103" s="24"/>
      <c r="AFP103" s="24"/>
      <c r="AFQ103" s="24"/>
      <c r="AFR103" s="24"/>
      <c r="AFS103" s="24"/>
      <c r="AFT103" s="24"/>
      <c r="AFU103" s="24"/>
      <c r="AFV103" s="24"/>
      <c r="AFW103" s="24"/>
      <c r="AFX103" s="24"/>
      <c r="AFY103" s="24"/>
      <c r="AFZ103" s="24"/>
      <c r="AGA103" s="24"/>
      <c r="AGB103" s="24"/>
      <c r="AGC103" s="24"/>
      <c r="AGD103" s="24"/>
      <c r="AGE103" s="24"/>
      <c r="AGF103" s="24"/>
      <c r="AGG103" s="24"/>
      <c r="AGH103" s="24"/>
      <c r="AGI103" s="24"/>
      <c r="AGJ103" s="24"/>
      <c r="AGK103" s="24"/>
      <c r="AGL103" s="24"/>
      <c r="AGM103" s="24"/>
      <c r="AGN103" s="24"/>
      <c r="AGO103" s="24"/>
      <c r="AGP103" s="24"/>
      <c r="AGQ103" s="24"/>
      <c r="AGR103" s="24"/>
      <c r="AGS103" s="24"/>
      <c r="AGT103" s="24"/>
      <c r="AGU103" s="24"/>
      <c r="AGV103" s="24"/>
      <c r="AGW103" s="24"/>
      <c r="AGX103" s="24"/>
      <c r="AGY103" s="24"/>
      <c r="AGZ103" s="24"/>
      <c r="AHA103" s="24"/>
      <c r="AHB103" s="24"/>
      <c r="AHC103" s="24"/>
      <c r="AHD103" s="24"/>
      <c r="AHE103" s="24"/>
      <c r="AHF103" s="24"/>
      <c r="AHG103" s="24"/>
      <c r="AHH103" s="24"/>
      <c r="AHI103" s="24"/>
      <c r="AHJ103" s="24"/>
      <c r="AHK103" s="24"/>
      <c r="AHL103" s="24"/>
      <c r="AHM103" s="24"/>
      <c r="AHN103" s="24"/>
      <c r="AHO103" s="24"/>
      <c r="AHP103" s="24"/>
      <c r="AHQ103" s="24"/>
      <c r="AHR103" s="24"/>
      <c r="AHS103" s="24"/>
      <c r="AHT103" s="24"/>
      <c r="AHU103" s="24"/>
      <c r="AHV103" s="24"/>
      <c r="AHW103" s="24"/>
      <c r="AHX103" s="24"/>
      <c r="AHY103" s="24"/>
      <c r="AHZ103" s="24"/>
      <c r="AIA103" s="24"/>
      <c r="AIB103" s="24"/>
      <c r="AIC103" s="24"/>
      <c r="AID103" s="24"/>
      <c r="AIE103" s="24"/>
      <c r="AIF103" s="24"/>
      <c r="AIG103" s="24"/>
      <c r="AIH103" s="24"/>
      <c r="AII103" s="24"/>
      <c r="AIJ103" s="24"/>
      <c r="AIK103" s="24"/>
      <c r="AIL103" s="24"/>
      <c r="AIM103" s="24"/>
      <c r="AIN103" s="24"/>
      <c r="AIO103" s="24"/>
      <c r="AIP103" s="24"/>
      <c r="AIQ103" s="24"/>
      <c r="AIR103" s="24"/>
      <c r="AIS103" s="24"/>
      <c r="AIT103" s="24"/>
      <c r="AIU103" s="24"/>
      <c r="AIV103" s="24"/>
      <c r="AIW103" s="24"/>
      <c r="AIX103" s="24"/>
      <c r="AIY103" s="24"/>
      <c r="AIZ103" s="24"/>
      <c r="AJA103" s="24"/>
      <c r="AJB103" s="24"/>
      <c r="AJC103" s="24"/>
      <c r="AJD103" s="24"/>
      <c r="AJE103" s="24"/>
      <c r="AJF103" s="24"/>
      <c r="AJG103" s="24"/>
      <c r="AJH103" s="24"/>
      <c r="AJI103" s="24"/>
      <c r="AJJ103" s="24"/>
      <c r="AJK103" s="24"/>
      <c r="AJL103" s="24"/>
      <c r="AJM103" s="24"/>
      <c r="AJN103" s="24"/>
      <c r="AJO103" s="24"/>
      <c r="AJP103" s="24"/>
      <c r="AJQ103" s="24"/>
      <c r="AJR103" s="24"/>
      <c r="AJS103" s="24"/>
      <c r="AJT103" s="24"/>
      <c r="AJU103" s="24"/>
      <c r="AJV103" s="24"/>
      <c r="AJW103" s="24"/>
      <c r="AJX103" s="24"/>
      <c r="AJY103" s="24"/>
      <c r="AJZ103" s="24"/>
      <c r="AKA103" s="24"/>
      <c r="AKB103" s="24"/>
      <c r="AKC103" s="24"/>
      <c r="AKD103" s="24"/>
      <c r="AKE103" s="24"/>
      <c r="AKF103" s="24"/>
      <c r="AKG103" s="24"/>
      <c r="AKH103" s="24"/>
      <c r="AKI103" s="24"/>
      <c r="AKJ103" s="24"/>
      <c r="AKK103" s="24"/>
      <c r="AKL103" s="24"/>
      <c r="AKM103" s="24"/>
      <c r="AKN103" s="24"/>
      <c r="AKO103" s="24"/>
      <c r="AKP103" s="24"/>
      <c r="AKQ103" s="24"/>
      <c r="AKR103" s="24"/>
      <c r="AKS103" s="24"/>
      <c r="AKT103" s="24"/>
      <c r="AKU103" s="24"/>
      <c r="AKV103" s="24"/>
      <c r="AKW103" s="24"/>
      <c r="AKX103" s="24"/>
      <c r="AKY103" s="24"/>
      <c r="AKZ103" s="24"/>
      <c r="ALA103" s="24"/>
      <c r="ALB103" s="24"/>
      <c r="ALC103" s="24"/>
      <c r="ALD103" s="24"/>
      <c r="ALE103" s="24"/>
      <c r="ALF103" s="24"/>
      <c r="ALG103" s="24"/>
      <c r="ALH103" s="24"/>
      <c r="ALI103" s="24"/>
      <c r="ALJ103" s="24"/>
      <c r="ALK103" s="24"/>
      <c r="ALL103" s="24"/>
      <c r="ALM103" s="24"/>
      <c r="ALN103" s="24"/>
      <c r="ALO103" s="24"/>
      <c r="ALP103" s="24"/>
      <c r="ALQ103" s="24"/>
      <c r="ALR103" s="24"/>
      <c r="ALS103" s="24"/>
      <c r="ALT103" s="24"/>
      <c r="ALU103" s="24"/>
      <c r="ALV103" s="24"/>
      <c r="ALW103" s="24"/>
      <c r="ALX103" s="24"/>
      <c r="ALY103" s="24"/>
      <c r="ALZ103" s="24"/>
      <c r="AMA103" s="24"/>
      <c r="AMB103" s="24"/>
      <c r="AMC103" s="24"/>
      <c r="AMD103" s="24"/>
      <c r="AME103" s="24"/>
      <c r="AMF103" s="24"/>
      <c r="AMG103" s="24"/>
      <c r="AMH103" s="24"/>
      <c r="AMI103" s="24"/>
      <c r="AMJ103" s="24"/>
      <c r="AMK103" s="24"/>
      <c r="AML103" s="24"/>
      <c r="AMM103" s="24"/>
      <c r="AMN103" s="24"/>
      <c r="AMO103" s="24"/>
      <c r="AMP103" s="24"/>
      <c r="AMQ103" s="24"/>
      <c r="AMR103" s="24"/>
      <c r="AMS103" s="24"/>
      <c r="AMT103" s="24"/>
      <c r="AMU103" s="24"/>
      <c r="AMV103" s="24"/>
      <c r="AMW103" s="24"/>
      <c r="AMX103" s="24"/>
      <c r="AMY103" s="24"/>
      <c r="AMZ103" s="24"/>
      <c r="ANA103" s="24"/>
      <c r="ANB103" s="24"/>
      <c r="ANC103" s="24"/>
      <c r="AND103" s="24"/>
      <c r="ANE103" s="24"/>
      <c r="ANF103" s="24"/>
      <c r="ANG103" s="24"/>
      <c r="ANH103" s="24"/>
      <c r="ANI103" s="24"/>
      <c r="ANJ103" s="24"/>
      <c r="ANK103" s="24"/>
      <c r="ANL103" s="24"/>
      <c r="ANM103" s="24"/>
      <c r="ANN103" s="24"/>
      <c r="ANO103" s="24"/>
      <c r="ANP103" s="24"/>
      <c r="ANQ103" s="24"/>
      <c r="ANR103" s="24"/>
      <c r="ANS103" s="24"/>
      <c r="ANT103" s="24"/>
      <c r="ANU103" s="24"/>
      <c r="ANV103" s="24"/>
      <c r="ANW103" s="24"/>
      <c r="ANX103" s="24"/>
      <c r="ANY103" s="24"/>
      <c r="ANZ103" s="24"/>
      <c r="AOA103" s="24"/>
      <c r="AOB103" s="24"/>
      <c r="AOC103" s="24"/>
      <c r="AOD103" s="24"/>
      <c r="AOE103" s="24"/>
      <c r="AOF103" s="24"/>
      <c r="AOG103" s="24"/>
      <c r="AOH103" s="24"/>
      <c r="AOI103" s="24"/>
      <c r="AOJ103" s="24"/>
      <c r="AOK103" s="24"/>
      <c r="AOL103" s="24"/>
      <c r="AOM103" s="24"/>
      <c r="AON103" s="24"/>
      <c r="AOO103" s="24"/>
      <c r="AOP103" s="24"/>
      <c r="AOQ103" s="24"/>
      <c r="AOR103" s="24"/>
      <c r="AOS103" s="24"/>
      <c r="AOT103" s="24"/>
      <c r="AOU103" s="24"/>
      <c r="AOV103" s="24"/>
      <c r="AOW103" s="24"/>
      <c r="AOX103" s="24"/>
      <c r="AOY103" s="24"/>
      <c r="AOZ103" s="24"/>
      <c r="APA103" s="24"/>
      <c r="APB103" s="24"/>
      <c r="APC103" s="24"/>
      <c r="APD103" s="24"/>
      <c r="APE103" s="24"/>
      <c r="APF103" s="24"/>
      <c r="APG103" s="24"/>
      <c r="APH103" s="24"/>
      <c r="API103" s="24"/>
      <c r="APJ103" s="24"/>
      <c r="APK103" s="24"/>
      <c r="APL103" s="24"/>
      <c r="APM103" s="24"/>
      <c r="APN103" s="24"/>
      <c r="APO103" s="24"/>
      <c r="APP103" s="24"/>
      <c r="APQ103" s="24"/>
      <c r="APR103" s="24"/>
      <c r="APS103" s="24"/>
      <c r="APT103" s="24"/>
      <c r="APU103" s="24"/>
      <c r="APV103" s="24"/>
      <c r="APW103" s="24"/>
      <c r="APX103" s="24"/>
      <c r="APY103" s="24"/>
      <c r="APZ103" s="24"/>
      <c r="AQA103" s="24"/>
      <c r="AQB103" s="24"/>
      <c r="AQC103" s="24"/>
      <c r="AQD103" s="24"/>
      <c r="AQE103" s="24"/>
      <c r="AQF103" s="24"/>
      <c r="AQG103" s="24"/>
      <c r="AQH103" s="24"/>
      <c r="AQI103" s="24"/>
      <c r="AQJ103" s="24"/>
      <c r="AQK103" s="24"/>
      <c r="AQL103" s="24"/>
      <c r="AQM103" s="24"/>
      <c r="AQN103" s="24"/>
      <c r="AQO103" s="24"/>
      <c r="AQP103" s="24"/>
      <c r="AQQ103" s="24"/>
      <c r="AQR103" s="24"/>
      <c r="AQS103" s="24"/>
      <c r="AQT103" s="24"/>
      <c r="AQU103" s="24"/>
      <c r="AQV103" s="24"/>
      <c r="AQW103" s="24"/>
      <c r="AQX103" s="24"/>
      <c r="AQY103" s="24"/>
      <c r="AQZ103" s="24"/>
      <c r="ARA103" s="24"/>
      <c r="ARB103" s="24"/>
      <c r="ARC103" s="24"/>
      <c r="ARD103" s="24"/>
      <c r="ARE103" s="24"/>
      <c r="ARF103" s="24"/>
      <c r="ARG103" s="24"/>
      <c r="ARH103" s="24"/>
      <c r="ARI103" s="24"/>
      <c r="ARJ103" s="24"/>
      <c r="ARK103" s="24"/>
      <c r="ARL103" s="24"/>
      <c r="ARM103" s="24"/>
      <c r="ARN103" s="24"/>
      <c r="ARO103" s="24"/>
      <c r="ARP103" s="24"/>
      <c r="ARQ103" s="24"/>
      <c r="ARR103" s="24"/>
      <c r="ARS103" s="24"/>
      <c r="ART103" s="24"/>
      <c r="ARU103" s="24"/>
      <c r="ARV103" s="24"/>
      <c r="ARW103" s="24"/>
      <c r="ARX103" s="24"/>
      <c r="ARY103" s="24"/>
      <c r="ARZ103" s="24"/>
      <c r="ASA103" s="24"/>
      <c r="ASB103" s="24"/>
      <c r="ASC103" s="24"/>
      <c r="ASD103" s="24"/>
      <c r="ASE103" s="24"/>
      <c r="ASF103" s="24"/>
      <c r="ASG103" s="24"/>
      <c r="ASH103" s="24"/>
      <c r="ASI103" s="24"/>
      <c r="ASJ103" s="24"/>
      <c r="ASK103" s="24"/>
      <c r="ASL103" s="24"/>
      <c r="ASM103" s="24"/>
      <c r="ASN103" s="24"/>
      <c r="ASO103" s="24"/>
      <c r="ASP103" s="24"/>
      <c r="ASQ103" s="24"/>
      <c r="ASR103" s="24"/>
      <c r="ASS103" s="24"/>
      <c r="AST103" s="24"/>
      <c r="ASU103" s="24"/>
      <c r="ASV103" s="24"/>
      <c r="ASW103" s="24"/>
      <c r="ASX103" s="24"/>
      <c r="ASY103" s="24"/>
      <c r="ASZ103" s="24"/>
      <c r="ATA103" s="24"/>
      <c r="ATB103" s="24"/>
      <c r="ATC103" s="24"/>
      <c r="ATD103" s="24"/>
      <c r="ATE103" s="24"/>
      <c r="ATF103" s="24"/>
      <c r="ATG103" s="24"/>
      <c r="ATH103" s="24"/>
      <c r="ATI103" s="24"/>
      <c r="ATJ103" s="24"/>
      <c r="ATK103" s="24"/>
      <c r="ATL103" s="24"/>
      <c r="ATM103" s="24"/>
      <c r="ATN103" s="24"/>
      <c r="ATO103" s="24"/>
      <c r="ATP103" s="24"/>
      <c r="ATQ103" s="24"/>
      <c r="ATR103" s="24"/>
      <c r="ATS103" s="24"/>
      <c r="ATT103" s="24"/>
      <c r="ATU103" s="24"/>
      <c r="ATV103" s="24"/>
      <c r="ATW103" s="24"/>
      <c r="ATX103" s="24"/>
      <c r="ATY103" s="24"/>
      <c r="ATZ103" s="24"/>
      <c r="AUA103" s="24"/>
      <c r="AUB103" s="24"/>
      <c r="AUC103" s="24"/>
      <c r="AUD103" s="24"/>
      <c r="AUE103" s="24"/>
      <c r="AUF103" s="24"/>
      <c r="AUG103" s="24"/>
      <c r="AUH103" s="24"/>
      <c r="AUI103" s="24"/>
      <c r="AUJ103" s="24"/>
      <c r="AUK103" s="24"/>
      <c r="AUL103" s="24"/>
      <c r="AUM103" s="24"/>
      <c r="AUN103" s="24"/>
      <c r="AUO103" s="24"/>
      <c r="AUP103" s="24"/>
      <c r="AUQ103" s="24"/>
      <c r="AUR103" s="24"/>
      <c r="AUS103" s="24"/>
      <c r="AUT103" s="24"/>
      <c r="AUU103" s="24"/>
      <c r="AUV103" s="24"/>
      <c r="AUW103" s="24"/>
      <c r="AUX103" s="24"/>
      <c r="AUY103" s="24"/>
      <c r="AUZ103" s="24"/>
      <c r="AVA103" s="24"/>
      <c r="AVB103" s="24"/>
      <c r="AVC103" s="24"/>
      <c r="AVD103" s="24"/>
      <c r="AVE103" s="24"/>
      <c r="AVF103" s="24"/>
      <c r="AVG103" s="24"/>
      <c r="AVH103" s="24"/>
      <c r="AVI103" s="24"/>
      <c r="AVJ103" s="24"/>
      <c r="AVK103" s="24"/>
      <c r="AVL103" s="24"/>
      <c r="AVM103" s="24"/>
      <c r="AVN103" s="24"/>
      <c r="AVO103" s="24"/>
      <c r="AVP103" s="24"/>
      <c r="AVQ103" s="24"/>
      <c r="AVR103" s="24"/>
      <c r="AVS103" s="24"/>
      <c r="AVT103" s="24"/>
      <c r="AVU103" s="24"/>
      <c r="AVV103" s="24"/>
      <c r="AVW103" s="24"/>
      <c r="AVX103" s="24"/>
      <c r="AVY103" s="24"/>
      <c r="AVZ103" s="24"/>
      <c r="AWA103" s="24"/>
      <c r="AWB103" s="24"/>
      <c r="AWC103" s="24"/>
      <c r="AWD103" s="24"/>
      <c r="AWE103" s="24"/>
      <c r="AWF103" s="24"/>
      <c r="AWG103" s="24"/>
      <c r="AWH103" s="24"/>
      <c r="AWI103" s="24"/>
      <c r="AWJ103" s="24"/>
      <c r="AWK103" s="24"/>
      <c r="AWL103" s="24"/>
      <c r="AWM103" s="24"/>
      <c r="AWN103" s="24"/>
      <c r="AWO103" s="24"/>
      <c r="AWP103" s="24"/>
      <c r="AWQ103" s="24"/>
      <c r="AWR103" s="24"/>
      <c r="AWS103" s="24"/>
      <c r="AWT103" s="24"/>
      <c r="AWU103" s="24"/>
      <c r="AWV103" s="24"/>
      <c r="AWW103" s="24"/>
      <c r="AWX103" s="24"/>
      <c r="AWY103" s="24"/>
      <c r="AWZ103" s="24"/>
      <c r="AXA103" s="24"/>
      <c r="AXB103" s="24"/>
      <c r="AXC103" s="24"/>
      <c r="AXD103" s="24"/>
      <c r="AXE103" s="24"/>
      <c r="AXF103" s="24"/>
      <c r="AXG103" s="24"/>
      <c r="AXH103" s="24"/>
      <c r="AXI103" s="24"/>
      <c r="AXJ103" s="24"/>
      <c r="AXK103" s="24"/>
      <c r="AXL103" s="24"/>
      <c r="AXM103" s="24"/>
      <c r="AXN103" s="24"/>
      <c r="AXO103" s="24"/>
      <c r="AXP103" s="24"/>
      <c r="AXQ103" s="24"/>
      <c r="AXR103" s="24"/>
      <c r="AXS103" s="24"/>
      <c r="AXT103" s="24"/>
      <c r="AXU103" s="24"/>
      <c r="AXV103" s="24"/>
      <c r="AXW103" s="24"/>
      <c r="AXX103" s="24"/>
      <c r="AXY103" s="24"/>
      <c r="AXZ103" s="24"/>
      <c r="AYA103" s="24"/>
      <c r="AYB103" s="24"/>
      <c r="AYC103" s="24"/>
      <c r="AYD103" s="24"/>
      <c r="AYE103" s="24"/>
      <c r="AYF103" s="24"/>
      <c r="AYG103" s="24"/>
      <c r="AYH103" s="24"/>
      <c r="AYI103" s="24"/>
      <c r="AYJ103" s="24"/>
      <c r="AYK103" s="24"/>
      <c r="AYL103" s="24"/>
      <c r="AYM103" s="24"/>
      <c r="AYN103" s="24"/>
      <c r="AYO103" s="24"/>
      <c r="AYP103" s="24"/>
      <c r="AYQ103" s="24"/>
      <c r="AYR103" s="24"/>
      <c r="AYS103" s="24"/>
      <c r="AYT103" s="24"/>
      <c r="AYU103" s="24"/>
      <c r="AYV103" s="24"/>
      <c r="AYW103" s="24"/>
      <c r="AYX103" s="24"/>
      <c r="AYY103" s="24"/>
      <c r="AYZ103" s="24"/>
      <c r="AZA103" s="24"/>
      <c r="AZB103" s="24"/>
      <c r="AZC103" s="24"/>
      <c r="AZD103" s="24"/>
      <c r="AZE103" s="24"/>
      <c r="AZF103" s="24"/>
      <c r="AZG103" s="24"/>
      <c r="AZH103" s="24"/>
      <c r="AZI103" s="24"/>
      <c r="AZJ103" s="24"/>
      <c r="AZK103" s="24"/>
      <c r="AZL103" s="24"/>
      <c r="AZM103" s="24"/>
      <c r="AZN103" s="24"/>
      <c r="AZO103" s="24"/>
      <c r="AZP103" s="24"/>
      <c r="AZQ103" s="24"/>
      <c r="AZR103" s="24"/>
      <c r="AZS103" s="24"/>
      <c r="AZT103" s="24"/>
      <c r="AZU103" s="24"/>
      <c r="AZV103" s="24"/>
      <c r="AZW103" s="24"/>
      <c r="AZX103" s="24"/>
      <c r="AZY103" s="24"/>
      <c r="AZZ103" s="24"/>
      <c r="BAA103" s="24"/>
      <c r="BAB103" s="24"/>
      <c r="BAC103" s="24"/>
      <c r="BAD103" s="24"/>
      <c r="BAE103" s="24"/>
      <c r="BAF103" s="24"/>
      <c r="BAG103" s="24"/>
      <c r="BAH103" s="24"/>
      <c r="BAI103" s="24"/>
      <c r="BAJ103" s="24"/>
      <c r="BAK103" s="24"/>
      <c r="BAL103" s="24"/>
      <c r="BAM103" s="24"/>
      <c r="BAN103" s="24"/>
      <c r="BAO103" s="24"/>
      <c r="BAP103" s="24"/>
      <c r="BAQ103" s="24"/>
      <c r="BAR103" s="24"/>
      <c r="BAS103" s="24"/>
      <c r="BAT103" s="24"/>
      <c r="BAU103" s="24"/>
      <c r="BAV103" s="24"/>
      <c r="BAW103" s="24"/>
      <c r="BAX103" s="24"/>
      <c r="BAY103" s="24"/>
      <c r="BAZ103" s="24"/>
      <c r="BBA103" s="24"/>
      <c r="BBB103" s="24"/>
      <c r="BBC103" s="24"/>
      <c r="BBD103" s="24"/>
      <c r="BBE103" s="24"/>
      <c r="BBF103" s="24"/>
      <c r="BBG103" s="24"/>
      <c r="BBH103" s="24"/>
      <c r="BBI103" s="24"/>
      <c r="BBJ103" s="24"/>
      <c r="BBK103" s="24"/>
      <c r="BBL103" s="24"/>
      <c r="BBM103" s="24"/>
      <c r="BBN103" s="24"/>
      <c r="BBO103" s="24"/>
      <c r="BBP103" s="24"/>
      <c r="BBQ103" s="24"/>
      <c r="BBR103" s="24"/>
      <c r="BBS103" s="24"/>
      <c r="BBT103" s="24"/>
      <c r="BBU103" s="24"/>
      <c r="BBV103" s="24"/>
      <c r="BBW103" s="24"/>
      <c r="BBX103" s="24"/>
      <c r="BBY103" s="24"/>
      <c r="BBZ103" s="24"/>
      <c r="BCA103" s="24"/>
      <c r="BCB103" s="24"/>
      <c r="BCC103" s="24"/>
      <c r="BCD103" s="24"/>
      <c r="BCE103" s="24"/>
      <c r="BCF103" s="24"/>
      <c r="BCG103" s="24"/>
      <c r="BCH103" s="24"/>
      <c r="BCI103" s="24"/>
      <c r="BCJ103" s="24"/>
      <c r="BCK103" s="24"/>
      <c r="BCL103" s="24"/>
      <c r="BCM103" s="24"/>
      <c r="BCN103" s="24"/>
      <c r="BCO103" s="24"/>
      <c r="BCP103" s="24"/>
      <c r="BCQ103" s="24"/>
      <c r="BCR103" s="24"/>
      <c r="BCS103" s="24"/>
      <c r="BCT103" s="24"/>
      <c r="BCU103" s="24"/>
      <c r="BCV103" s="24"/>
      <c r="BCW103" s="24"/>
      <c r="BCX103" s="24"/>
      <c r="BCY103" s="24"/>
      <c r="BCZ103" s="24"/>
      <c r="BDA103" s="24"/>
      <c r="BDB103" s="24"/>
      <c r="BDC103" s="24"/>
      <c r="BDD103" s="24"/>
      <c r="BDE103" s="24"/>
      <c r="BDF103" s="24"/>
      <c r="BDG103" s="24"/>
      <c r="BDH103" s="24"/>
      <c r="BDI103" s="24"/>
      <c r="BDJ103" s="24"/>
      <c r="BDK103" s="24"/>
      <c r="BDL103" s="24"/>
      <c r="BDM103" s="24"/>
      <c r="BDN103" s="24"/>
      <c r="BDO103" s="24"/>
      <c r="BDP103" s="24"/>
      <c r="BDQ103" s="24"/>
      <c r="BDR103" s="24"/>
      <c r="BDS103" s="24"/>
      <c r="BDT103" s="24"/>
      <c r="BDU103" s="24"/>
      <c r="BDV103" s="24"/>
      <c r="BDW103" s="24"/>
      <c r="BDX103" s="24"/>
      <c r="BDY103" s="24"/>
      <c r="BDZ103" s="24"/>
      <c r="BEA103" s="24"/>
      <c r="BEB103" s="24"/>
      <c r="BEC103" s="24"/>
      <c r="BED103" s="24"/>
      <c r="BEE103" s="24"/>
      <c r="BEF103" s="24"/>
      <c r="BEG103" s="24"/>
      <c r="BEH103" s="24"/>
      <c r="BEI103" s="24"/>
      <c r="BEJ103" s="24"/>
      <c r="BEK103" s="24"/>
      <c r="BEL103" s="24"/>
      <c r="BEM103" s="24"/>
      <c r="BEN103" s="24"/>
      <c r="BEO103" s="24"/>
      <c r="BEP103" s="24"/>
      <c r="BEQ103" s="24"/>
      <c r="BER103" s="24"/>
      <c r="BES103" s="24"/>
      <c r="BET103" s="24"/>
      <c r="BEU103" s="24"/>
      <c r="BEV103" s="24"/>
      <c r="BEW103" s="24"/>
      <c r="BEX103" s="24"/>
      <c r="BEY103" s="24"/>
      <c r="BEZ103" s="24"/>
      <c r="BFA103" s="24"/>
      <c r="BFB103" s="24"/>
      <c r="BFC103" s="24"/>
      <c r="BFD103" s="24"/>
      <c r="BFE103" s="24"/>
      <c r="BFF103" s="24"/>
      <c r="BFG103" s="24"/>
      <c r="BFH103" s="24"/>
      <c r="BFI103" s="24"/>
      <c r="BFJ103" s="24"/>
      <c r="BFK103" s="24"/>
      <c r="BFL103" s="24"/>
      <c r="BFM103" s="24"/>
      <c r="BFN103" s="24"/>
      <c r="BFO103" s="24"/>
      <c r="BFP103" s="24"/>
      <c r="BFQ103" s="24"/>
      <c r="BFR103" s="24"/>
      <c r="BFS103" s="24"/>
      <c r="BFT103" s="24"/>
      <c r="BFU103" s="24"/>
      <c r="BFV103" s="24"/>
      <c r="BFW103" s="24"/>
      <c r="BFX103" s="24"/>
      <c r="BFY103" s="24"/>
      <c r="BFZ103" s="24"/>
      <c r="BGA103" s="24"/>
      <c r="BGB103" s="24"/>
      <c r="BGC103" s="24"/>
      <c r="BGD103" s="24"/>
      <c r="BGE103" s="24"/>
      <c r="BGF103" s="24"/>
      <c r="BGG103" s="24"/>
      <c r="BGH103" s="24"/>
      <c r="BGI103" s="24"/>
      <c r="BGJ103" s="24"/>
      <c r="BGK103" s="24"/>
      <c r="BGL103" s="24"/>
      <c r="BGM103" s="24"/>
      <c r="BGN103" s="24"/>
      <c r="BGO103" s="24"/>
      <c r="BGP103" s="24"/>
      <c r="BGQ103" s="24"/>
      <c r="BGR103" s="24"/>
      <c r="BGS103" s="24"/>
      <c r="BGT103" s="24"/>
      <c r="BGU103" s="24"/>
      <c r="BGV103" s="24"/>
      <c r="BGW103" s="24"/>
      <c r="BGX103" s="24"/>
      <c r="BGY103" s="24"/>
      <c r="BGZ103" s="24"/>
      <c r="BHA103" s="24"/>
      <c r="BHB103" s="24"/>
      <c r="BHC103" s="24"/>
      <c r="BHD103" s="24"/>
      <c r="BHE103" s="24"/>
      <c r="BHF103" s="24"/>
      <c r="BHG103" s="24"/>
      <c r="BHH103" s="24"/>
      <c r="BHI103" s="24"/>
      <c r="BHJ103" s="24"/>
      <c r="BHK103" s="24"/>
      <c r="BHL103" s="24"/>
      <c r="BHM103" s="24"/>
      <c r="BHN103" s="24"/>
      <c r="BHO103" s="24"/>
      <c r="BHP103" s="24"/>
      <c r="BHQ103" s="24"/>
      <c r="BHR103" s="24"/>
      <c r="BHS103" s="24"/>
      <c r="BHT103" s="24"/>
      <c r="BHU103" s="24"/>
      <c r="BHV103" s="24"/>
      <c r="BHW103" s="24"/>
      <c r="BHX103" s="24"/>
      <c r="BHY103" s="24"/>
      <c r="BHZ103" s="24"/>
      <c r="BIA103" s="24"/>
      <c r="BIB103" s="24"/>
      <c r="BIC103" s="24"/>
      <c r="BID103" s="24"/>
      <c r="BIE103" s="24"/>
      <c r="BIF103" s="24"/>
      <c r="BIG103" s="24"/>
      <c r="BIH103" s="24"/>
      <c r="BII103" s="24"/>
      <c r="BIJ103" s="24"/>
      <c r="BIK103" s="24"/>
      <c r="BIL103" s="24"/>
      <c r="BIM103" s="24"/>
      <c r="BIN103" s="24"/>
      <c r="BIO103" s="24"/>
      <c r="BIP103" s="24"/>
      <c r="BIQ103" s="24"/>
      <c r="BIR103" s="24"/>
      <c r="BIS103" s="24"/>
      <c r="BIT103" s="24"/>
      <c r="BIU103" s="24"/>
      <c r="BIV103" s="24"/>
      <c r="BIW103" s="24"/>
      <c r="BIX103" s="24"/>
      <c r="BIY103" s="24"/>
      <c r="BIZ103" s="24"/>
      <c r="BJA103" s="24"/>
      <c r="BJB103" s="24"/>
      <c r="BJC103" s="24"/>
      <c r="BJD103" s="24"/>
      <c r="BJE103" s="24"/>
      <c r="BJF103" s="24"/>
      <c r="BJG103" s="24"/>
      <c r="BJH103" s="24"/>
      <c r="BJI103" s="24"/>
      <c r="BJJ103" s="24"/>
      <c r="BJK103" s="24"/>
      <c r="BJL103" s="24"/>
      <c r="BJM103" s="24"/>
      <c r="BJN103" s="24"/>
      <c r="BJO103" s="24"/>
      <c r="BJP103" s="24"/>
      <c r="BJQ103" s="24"/>
      <c r="BJR103" s="24"/>
      <c r="BJS103" s="24"/>
      <c r="BJT103" s="24"/>
      <c r="BJU103" s="24"/>
      <c r="BJV103" s="24"/>
      <c r="BJW103" s="24"/>
      <c r="BJX103" s="24"/>
      <c r="BJY103" s="24"/>
      <c r="BJZ103" s="24"/>
      <c r="BKA103" s="24"/>
      <c r="BKB103" s="24"/>
      <c r="BKC103" s="24"/>
      <c r="BKD103" s="24"/>
      <c r="BKE103" s="24"/>
      <c r="BKF103" s="24"/>
      <c r="BKG103" s="24"/>
      <c r="BKH103" s="24"/>
      <c r="BKI103" s="24"/>
      <c r="BKJ103" s="24"/>
      <c r="BKK103" s="24"/>
      <c r="BKL103" s="24"/>
      <c r="BKM103" s="24"/>
      <c r="BKN103" s="24"/>
      <c r="BKO103" s="24"/>
      <c r="BKP103" s="24"/>
      <c r="BKQ103" s="24"/>
      <c r="BKR103" s="24"/>
      <c r="BKS103" s="24"/>
      <c r="BKT103" s="24"/>
      <c r="BKU103" s="24"/>
      <c r="BKV103" s="24"/>
      <c r="BKW103" s="24"/>
      <c r="BKX103" s="24"/>
      <c r="BKY103" s="24"/>
      <c r="BKZ103" s="24"/>
      <c r="BLA103" s="24"/>
      <c r="BLB103" s="24"/>
      <c r="BLC103" s="24"/>
      <c r="BLD103" s="24"/>
      <c r="BLE103" s="24"/>
      <c r="BLF103" s="24"/>
      <c r="BLG103" s="24"/>
      <c r="BLH103" s="24"/>
      <c r="BLI103" s="24"/>
      <c r="BLJ103" s="24"/>
      <c r="BLK103" s="24"/>
      <c r="BLL103" s="24"/>
      <c r="BLM103" s="24"/>
      <c r="BLN103" s="24"/>
      <c r="BLO103" s="24"/>
      <c r="BLP103" s="24"/>
      <c r="BLQ103" s="24"/>
      <c r="BLR103" s="24"/>
      <c r="BLS103" s="24"/>
      <c r="BLT103" s="24"/>
      <c r="BLU103" s="24"/>
      <c r="BLV103" s="24"/>
      <c r="BLW103" s="24"/>
      <c r="BLX103" s="24"/>
      <c r="BLY103" s="24"/>
      <c r="BLZ103" s="24"/>
      <c r="BMA103" s="24"/>
      <c r="BMB103" s="24"/>
      <c r="BMC103" s="24"/>
      <c r="BMD103" s="24"/>
      <c r="BME103" s="24"/>
      <c r="BMF103" s="24"/>
      <c r="BMG103" s="24"/>
      <c r="BMH103" s="24"/>
      <c r="BMI103" s="24"/>
      <c r="BMJ103" s="24"/>
      <c r="BMK103" s="24"/>
      <c r="BML103" s="24"/>
      <c r="BMM103" s="24"/>
      <c r="BMN103" s="24"/>
      <c r="BMO103" s="24"/>
      <c r="BMP103" s="24"/>
      <c r="BMQ103" s="24"/>
      <c r="BMR103" s="24"/>
      <c r="BMS103" s="24"/>
      <c r="BMT103" s="24"/>
      <c r="BMU103" s="24"/>
      <c r="BMV103" s="24"/>
      <c r="BMW103" s="24"/>
      <c r="BMX103" s="24"/>
      <c r="BMY103" s="24"/>
      <c r="BMZ103" s="24"/>
      <c r="BNA103" s="24"/>
      <c r="BNB103" s="24"/>
      <c r="BNC103" s="24"/>
      <c r="BND103" s="24"/>
      <c r="BNE103" s="24"/>
      <c r="BNF103" s="24"/>
      <c r="BNG103" s="24"/>
      <c r="BNH103" s="24"/>
      <c r="BNI103" s="24"/>
      <c r="BNJ103" s="24"/>
      <c r="BNK103" s="24"/>
      <c r="BNL103" s="24"/>
      <c r="BNM103" s="24"/>
      <c r="BNN103" s="24"/>
      <c r="BNO103" s="24"/>
      <c r="BNP103" s="24"/>
      <c r="BNQ103" s="24"/>
      <c r="BNR103" s="24"/>
      <c r="BNS103" s="24"/>
      <c r="BNT103" s="24"/>
      <c r="BNU103" s="24"/>
      <c r="BNV103" s="24"/>
      <c r="BNW103" s="24"/>
      <c r="BNX103" s="24"/>
      <c r="BNY103" s="24"/>
      <c r="BNZ103" s="24"/>
      <c r="BOA103" s="24"/>
      <c r="BOB103" s="24"/>
      <c r="BOC103" s="24"/>
      <c r="BOD103" s="24"/>
      <c r="BOE103" s="24"/>
      <c r="BOF103" s="24"/>
      <c r="BOG103" s="24"/>
      <c r="BOH103" s="24"/>
      <c r="BOI103" s="24"/>
      <c r="BOJ103" s="24"/>
      <c r="BOK103" s="24"/>
      <c r="BOL103" s="24"/>
      <c r="BOM103" s="24"/>
      <c r="BON103" s="24"/>
      <c r="BOO103" s="24"/>
      <c r="BOP103" s="24"/>
      <c r="BOQ103" s="24"/>
      <c r="BOR103" s="24"/>
      <c r="BOS103" s="24"/>
      <c r="BOT103" s="24"/>
      <c r="BOU103" s="24"/>
      <c r="BOV103" s="24"/>
      <c r="BOW103" s="24"/>
      <c r="BOX103" s="24"/>
      <c r="BOY103" s="24"/>
      <c r="BOZ103" s="24"/>
      <c r="BPA103" s="24"/>
      <c r="BPB103" s="24"/>
      <c r="BPC103" s="24"/>
      <c r="BPD103" s="24"/>
      <c r="BPE103" s="24"/>
      <c r="BPF103" s="24"/>
      <c r="BPG103" s="24"/>
      <c r="BPH103" s="24"/>
      <c r="BPI103" s="24"/>
      <c r="BPJ103" s="24"/>
      <c r="BPK103" s="24"/>
      <c r="BPL103" s="24"/>
      <c r="BPM103" s="24"/>
      <c r="BPN103" s="24"/>
      <c r="BPO103" s="24"/>
      <c r="BPP103" s="24"/>
      <c r="BPQ103" s="24"/>
      <c r="BPR103" s="24"/>
      <c r="BPS103" s="24"/>
      <c r="BPT103" s="24"/>
      <c r="BPU103" s="24"/>
      <c r="BPV103" s="24"/>
      <c r="BPW103" s="24"/>
      <c r="BPX103" s="24"/>
      <c r="BPY103" s="24"/>
      <c r="BPZ103" s="24"/>
      <c r="BQA103" s="24"/>
      <c r="BQB103" s="24"/>
      <c r="BQC103" s="24"/>
      <c r="BQD103" s="24"/>
      <c r="BQE103" s="24"/>
      <c r="BQF103" s="24"/>
      <c r="BQG103" s="24"/>
      <c r="BQH103" s="24"/>
      <c r="BQI103" s="24"/>
      <c r="BQJ103" s="24"/>
      <c r="BQK103" s="24"/>
      <c r="BQL103" s="24"/>
      <c r="BQM103" s="24"/>
      <c r="BQN103" s="24"/>
      <c r="BQO103" s="24"/>
      <c r="BQP103" s="24"/>
      <c r="BQQ103" s="24"/>
      <c r="BQR103" s="24"/>
      <c r="BQS103" s="24"/>
      <c r="BQT103" s="24"/>
      <c r="BQU103" s="24"/>
      <c r="BQV103" s="24"/>
      <c r="BQW103" s="24"/>
      <c r="BQX103" s="24"/>
      <c r="BQY103" s="24"/>
      <c r="BQZ103" s="24"/>
      <c r="BRA103" s="24"/>
      <c r="BRB103" s="24"/>
      <c r="BRC103" s="24"/>
      <c r="BRD103" s="24"/>
      <c r="BRE103" s="24"/>
      <c r="BRF103" s="24"/>
      <c r="BRG103" s="24"/>
      <c r="BRH103" s="24"/>
      <c r="BRI103" s="24"/>
      <c r="BRJ103" s="24"/>
      <c r="BRK103" s="24"/>
      <c r="BRL103" s="24"/>
      <c r="BRM103" s="24"/>
      <c r="BRN103" s="24"/>
      <c r="BRO103" s="24"/>
      <c r="BRP103" s="24"/>
      <c r="BRQ103" s="24"/>
      <c r="BRR103" s="24"/>
      <c r="BRS103" s="24"/>
      <c r="BRT103" s="24"/>
      <c r="BRU103" s="24"/>
      <c r="BRV103" s="24"/>
      <c r="BRW103" s="24"/>
      <c r="BRX103" s="24"/>
      <c r="BRY103" s="24"/>
      <c r="BRZ103" s="24"/>
      <c r="BSA103" s="24"/>
      <c r="BSB103" s="24"/>
      <c r="BSC103" s="24"/>
      <c r="BSD103" s="24"/>
      <c r="BSE103" s="24"/>
      <c r="BSF103" s="24"/>
      <c r="BSG103" s="24"/>
      <c r="BSH103" s="24"/>
      <c r="BSI103" s="24"/>
      <c r="BSJ103" s="24"/>
      <c r="BSK103" s="24"/>
      <c r="BSL103" s="24"/>
      <c r="BSM103" s="24"/>
      <c r="BSN103" s="24"/>
      <c r="BSO103" s="24"/>
      <c r="BSP103" s="24"/>
      <c r="BSQ103" s="24"/>
      <c r="BSR103" s="24"/>
      <c r="BSS103" s="24"/>
      <c r="BST103" s="24"/>
      <c r="BSU103" s="24"/>
      <c r="BSV103" s="24"/>
      <c r="BSW103" s="24"/>
      <c r="BSX103" s="24"/>
      <c r="BSY103" s="24"/>
      <c r="BSZ103" s="24"/>
      <c r="BTA103" s="24"/>
      <c r="BTB103" s="24"/>
      <c r="BTC103" s="24"/>
      <c r="BTD103" s="24"/>
      <c r="BTE103" s="24"/>
      <c r="BTF103" s="24"/>
      <c r="BTG103" s="24"/>
      <c r="BTH103" s="24"/>
      <c r="BTI103" s="24"/>
      <c r="BTJ103" s="24"/>
      <c r="BTK103" s="24"/>
      <c r="BTL103" s="24"/>
      <c r="BTM103" s="24"/>
      <c r="BTN103" s="24"/>
      <c r="BTO103" s="24"/>
      <c r="BTP103" s="24"/>
      <c r="BTQ103" s="24"/>
      <c r="BTR103" s="24"/>
      <c r="BTS103" s="24"/>
      <c r="BTT103" s="24"/>
      <c r="BTU103" s="24"/>
      <c r="BTV103" s="24"/>
      <c r="BTW103" s="24"/>
      <c r="BTX103" s="24"/>
      <c r="BTY103" s="24"/>
      <c r="BTZ103" s="24"/>
      <c r="BUA103" s="24"/>
      <c r="BUB103" s="24"/>
      <c r="BUC103" s="24"/>
      <c r="BUD103" s="24"/>
      <c r="BUE103" s="24"/>
      <c r="BUF103" s="24"/>
      <c r="BUG103" s="24"/>
      <c r="BUH103" s="24"/>
      <c r="BUI103" s="24"/>
      <c r="BUJ103" s="24"/>
      <c r="BUK103" s="24"/>
      <c r="BUL103" s="24"/>
      <c r="BUM103" s="24"/>
      <c r="BUN103" s="24"/>
      <c r="BUO103" s="24"/>
      <c r="BUP103" s="24"/>
      <c r="BUQ103" s="24"/>
      <c r="BUR103" s="24"/>
      <c r="BUS103" s="24"/>
      <c r="BUT103" s="24"/>
      <c r="BUU103" s="24"/>
      <c r="BUV103" s="24"/>
      <c r="BUW103" s="24"/>
      <c r="BUX103" s="24"/>
      <c r="BUY103" s="24"/>
      <c r="BUZ103" s="24"/>
      <c r="BVA103" s="24"/>
      <c r="BVB103" s="24"/>
      <c r="BVC103" s="24"/>
      <c r="BVD103" s="24"/>
      <c r="BVE103" s="24"/>
      <c r="BVF103" s="24"/>
      <c r="BVG103" s="24"/>
      <c r="BVH103" s="24"/>
      <c r="BVI103" s="24"/>
      <c r="BVJ103" s="24"/>
      <c r="BVK103" s="24"/>
      <c r="BVL103" s="24"/>
      <c r="BVM103" s="24"/>
      <c r="BVN103" s="24"/>
      <c r="BVO103" s="24"/>
      <c r="BVP103" s="24"/>
      <c r="BVQ103" s="24"/>
      <c r="BVR103" s="24"/>
      <c r="BVS103" s="24"/>
      <c r="BVT103" s="24"/>
      <c r="BVU103" s="24"/>
      <c r="BVV103" s="24"/>
      <c r="BVW103" s="24"/>
      <c r="BVX103" s="24"/>
      <c r="BVY103" s="24"/>
      <c r="BVZ103" s="24"/>
      <c r="BWA103" s="24"/>
      <c r="BWB103" s="24"/>
      <c r="BWC103" s="24"/>
      <c r="BWD103" s="24"/>
      <c r="BWE103" s="24"/>
      <c r="BWF103" s="24"/>
      <c r="BWG103" s="24"/>
      <c r="BWH103" s="24"/>
      <c r="BWI103" s="24"/>
      <c r="BWJ103" s="24"/>
      <c r="BWK103" s="24"/>
      <c r="BWL103" s="24"/>
      <c r="BWM103" s="24"/>
      <c r="BWN103" s="24"/>
      <c r="BWO103" s="24"/>
      <c r="BWP103" s="24"/>
      <c r="BWQ103" s="24"/>
      <c r="BWR103" s="24"/>
      <c r="BWS103" s="24"/>
      <c r="BWT103" s="24"/>
      <c r="BWU103" s="24"/>
      <c r="BWV103" s="24"/>
      <c r="BWW103" s="24"/>
      <c r="BWX103" s="24"/>
      <c r="BWY103" s="24"/>
      <c r="BWZ103" s="24"/>
      <c r="BXA103" s="24"/>
      <c r="BXB103" s="24"/>
      <c r="BXC103" s="24"/>
      <c r="BXD103" s="24"/>
      <c r="BXE103" s="24"/>
      <c r="BXF103" s="24"/>
      <c r="BXG103" s="24"/>
      <c r="BXH103" s="24"/>
      <c r="BXI103" s="24"/>
      <c r="BXJ103" s="24"/>
      <c r="BXK103" s="24"/>
      <c r="BXL103" s="24"/>
      <c r="BXM103" s="24"/>
      <c r="BXN103" s="24"/>
      <c r="BXO103" s="24"/>
      <c r="BXP103" s="24"/>
      <c r="BXQ103" s="24"/>
      <c r="BXR103" s="24"/>
      <c r="BXS103" s="24"/>
      <c r="BXT103" s="24"/>
      <c r="BXU103" s="24"/>
      <c r="BXV103" s="24"/>
      <c r="BXW103" s="24"/>
      <c r="BXX103" s="24"/>
      <c r="BXY103" s="24"/>
      <c r="BXZ103" s="24"/>
      <c r="BYA103" s="24"/>
      <c r="BYB103" s="24"/>
      <c r="BYC103" s="24"/>
      <c r="BYD103" s="24"/>
      <c r="BYE103" s="24"/>
      <c r="BYF103" s="24"/>
      <c r="BYG103" s="24"/>
      <c r="BYH103" s="24"/>
      <c r="BYI103" s="24"/>
      <c r="BYJ103" s="24"/>
      <c r="BYK103" s="24"/>
      <c r="BYL103" s="24"/>
      <c r="BYM103" s="24"/>
      <c r="BYN103" s="24"/>
      <c r="BYO103" s="24"/>
      <c r="BYP103" s="24"/>
      <c r="BYQ103" s="24"/>
      <c r="BYR103" s="24"/>
      <c r="BYS103" s="24"/>
      <c r="BYT103" s="24"/>
      <c r="BYU103" s="24"/>
      <c r="BYV103" s="24"/>
      <c r="BYW103" s="24"/>
      <c r="BYX103" s="24"/>
      <c r="BYY103" s="24"/>
      <c r="BYZ103" s="24"/>
      <c r="BZA103" s="24"/>
      <c r="BZB103" s="24"/>
      <c r="BZC103" s="24"/>
      <c r="BZD103" s="24"/>
      <c r="BZE103" s="24"/>
      <c r="BZF103" s="24"/>
      <c r="BZG103" s="24"/>
      <c r="BZH103" s="24"/>
      <c r="BZI103" s="24"/>
      <c r="BZJ103" s="24"/>
      <c r="BZK103" s="24"/>
      <c r="BZL103" s="24"/>
      <c r="BZM103" s="24"/>
      <c r="BZN103" s="24"/>
      <c r="BZO103" s="24"/>
      <c r="BZP103" s="24"/>
      <c r="BZQ103" s="24"/>
      <c r="BZR103" s="24"/>
      <c r="BZS103" s="24"/>
      <c r="BZT103" s="24"/>
      <c r="BZU103" s="24"/>
      <c r="BZV103" s="24"/>
      <c r="BZW103" s="24"/>
      <c r="BZX103" s="24"/>
      <c r="BZY103" s="24"/>
      <c r="BZZ103" s="24"/>
      <c r="CAA103" s="24"/>
      <c r="CAB103" s="24"/>
      <c r="CAC103" s="24"/>
      <c r="CAD103" s="24"/>
      <c r="CAE103" s="24"/>
      <c r="CAF103" s="24"/>
      <c r="CAG103" s="24"/>
      <c r="CAH103" s="24"/>
      <c r="CAI103" s="24"/>
      <c r="CAJ103" s="24"/>
      <c r="CAK103" s="24"/>
      <c r="CAL103" s="24"/>
      <c r="CAM103" s="24"/>
      <c r="CAN103" s="24"/>
      <c r="CAO103" s="24"/>
      <c r="CAP103" s="24"/>
      <c r="CAQ103" s="24"/>
      <c r="CAR103" s="24"/>
      <c r="CAS103" s="24"/>
      <c r="CAT103" s="24"/>
      <c r="CAU103" s="24"/>
      <c r="CAV103" s="24"/>
      <c r="CAW103" s="24"/>
      <c r="CAX103" s="24"/>
      <c r="CAY103" s="24"/>
      <c r="CAZ103" s="24"/>
      <c r="CBA103" s="24"/>
      <c r="CBB103" s="24"/>
      <c r="CBC103" s="24"/>
      <c r="CBD103" s="24"/>
      <c r="CBE103" s="24"/>
      <c r="CBF103" s="24"/>
      <c r="CBG103" s="24"/>
      <c r="CBH103" s="24"/>
      <c r="CBI103" s="24"/>
      <c r="CBJ103" s="24"/>
      <c r="CBK103" s="24"/>
      <c r="CBL103" s="24"/>
      <c r="CBM103" s="24"/>
      <c r="CBN103" s="24"/>
      <c r="CBO103" s="24"/>
      <c r="CBP103" s="24"/>
      <c r="CBQ103" s="24"/>
      <c r="CBR103" s="24"/>
      <c r="CBS103" s="24"/>
      <c r="CBT103" s="24"/>
      <c r="CBU103" s="24"/>
      <c r="CBV103" s="24"/>
      <c r="CBW103" s="24"/>
      <c r="CBX103" s="24"/>
      <c r="CBY103" s="24"/>
      <c r="CBZ103" s="24"/>
      <c r="CCA103" s="24"/>
      <c r="CCB103" s="24"/>
      <c r="CCC103" s="24"/>
      <c r="CCD103" s="24"/>
      <c r="CCE103" s="24"/>
      <c r="CCF103" s="24"/>
      <c r="CCG103" s="24"/>
      <c r="CCH103" s="24"/>
      <c r="CCI103" s="24"/>
      <c r="CCJ103" s="24"/>
      <c r="CCK103" s="24"/>
      <c r="CCL103" s="24"/>
      <c r="CCM103" s="24"/>
      <c r="CCN103" s="24"/>
      <c r="CCO103" s="24"/>
      <c r="CCP103" s="24"/>
      <c r="CCQ103" s="24"/>
      <c r="CCR103" s="24"/>
      <c r="CCS103" s="24"/>
      <c r="CCT103" s="24"/>
      <c r="CCU103" s="24"/>
      <c r="CCV103" s="24"/>
      <c r="CCW103" s="24"/>
      <c r="CCX103" s="24"/>
      <c r="CCY103" s="24"/>
      <c r="CCZ103" s="24"/>
      <c r="CDA103" s="24"/>
      <c r="CDB103" s="24"/>
      <c r="CDC103" s="24"/>
      <c r="CDD103" s="24"/>
      <c r="CDE103" s="24"/>
      <c r="CDF103" s="24"/>
      <c r="CDG103" s="24"/>
      <c r="CDH103" s="24"/>
      <c r="CDI103" s="24"/>
      <c r="CDJ103" s="24"/>
      <c r="CDK103" s="24"/>
      <c r="CDL103" s="24"/>
      <c r="CDM103" s="24"/>
      <c r="CDN103" s="24"/>
      <c r="CDO103" s="24"/>
      <c r="CDP103" s="24"/>
      <c r="CDQ103" s="24"/>
      <c r="CDR103" s="24"/>
      <c r="CDS103" s="24"/>
      <c r="CDT103" s="24"/>
      <c r="CDU103" s="24"/>
      <c r="CDV103" s="24"/>
      <c r="CDW103" s="24"/>
      <c r="CDX103" s="24"/>
      <c r="CDY103" s="24"/>
      <c r="CDZ103" s="24"/>
      <c r="CEA103" s="24"/>
      <c r="CEB103" s="24"/>
      <c r="CEC103" s="24"/>
      <c r="CED103" s="24"/>
      <c r="CEE103" s="24"/>
      <c r="CEF103" s="24"/>
      <c r="CEG103" s="24"/>
      <c r="CEH103" s="24"/>
      <c r="CEI103" s="24"/>
      <c r="CEJ103" s="24"/>
      <c r="CEK103" s="24"/>
      <c r="CEL103" s="24"/>
      <c r="CEM103" s="24"/>
      <c r="CEN103" s="24"/>
      <c r="CEO103" s="24"/>
      <c r="CEP103" s="24"/>
      <c r="CEQ103" s="24"/>
      <c r="CER103" s="24"/>
      <c r="CES103" s="24"/>
      <c r="CET103" s="24"/>
      <c r="CEU103" s="24"/>
      <c r="CEV103" s="24"/>
      <c r="CEW103" s="24"/>
      <c r="CEX103" s="24"/>
      <c r="CEY103" s="24"/>
      <c r="CEZ103" s="24"/>
      <c r="CFA103" s="24"/>
      <c r="CFB103" s="24"/>
      <c r="CFC103" s="24"/>
      <c r="CFD103" s="24"/>
      <c r="CFE103" s="24"/>
      <c r="CFF103" s="24"/>
      <c r="CFG103" s="24"/>
      <c r="CFH103" s="24"/>
      <c r="CFI103" s="24"/>
      <c r="CFJ103" s="24"/>
      <c r="CFK103" s="24"/>
      <c r="CFL103" s="24"/>
      <c r="CFM103" s="24"/>
      <c r="CFN103" s="24"/>
      <c r="CFO103" s="24"/>
      <c r="CFP103" s="24"/>
      <c r="CFQ103" s="24"/>
      <c r="CFR103" s="24"/>
      <c r="CFS103" s="24"/>
      <c r="CFT103" s="24"/>
      <c r="CFU103" s="24"/>
      <c r="CFV103" s="24"/>
      <c r="CFW103" s="24"/>
      <c r="CFX103" s="24"/>
      <c r="CFY103" s="24"/>
      <c r="CFZ103" s="24"/>
      <c r="CGA103" s="24"/>
      <c r="CGB103" s="24"/>
      <c r="CGC103" s="24"/>
      <c r="CGD103" s="24"/>
      <c r="CGE103" s="24"/>
      <c r="CGF103" s="24"/>
      <c r="CGG103" s="24"/>
      <c r="CGH103" s="24"/>
      <c r="CGI103" s="24"/>
      <c r="CGJ103" s="24"/>
      <c r="CGK103" s="24"/>
      <c r="CGL103" s="24"/>
      <c r="CGM103" s="24"/>
      <c r="CGN103" s="24"/>
      <c r="CGO103" s="24"/>
      <c r="CGP103" s="24"/>
      <c r="CGQ103" s="24"/>
      <c r="CGR103" s="24"/>
      <c r="CGS103" s="24"/>
      <c r="CGT103" s="24"/>
      <c r="CGU103" s="24"/>
      <c r="CGV103" s="24"/>
      <c r="CGW103" s="24"/>
      <c r="CGX103" s="24"/>
      <c r="CGY103" s="24"/>
      <c r="CGZ103" s="24"/>
      <c r="CHA103" s="24"/>
      <c r="CHB103" s="24"/>
      <c r="CHC103" s="24"/>
      <c r="CHD103" s="24"/>
      <c r="CHE103" s="24"/>
      <c r="CHF103" s="24"/>
      <c r="CHG103" s="24"/>
      <c r="CHH103" s="24"/>
      <c r="CHI103" s="24"/>
      <c r="CHJ103" s="24"/>
      <c r="CHK103" s="24"/>
      <c r="CHL103" s="24"/>
      <c r="CHM103" s="24"/>
      <c r="CHN103" s="24"/>
      <c r="CHO103" s="24"/>
      <c r="CHP103" s="24"/>
      <c r="CHQ103" s="24"/>
      <c r="CHR103" s="24"/>
      <c r="CHS103" s="24"/>
      <c r="CHT103" s="24"/>
      <c r="CHU103" s="24"/>
      <c r="CHV103" s="24"/>
      <c r="CHW103" s="24"/>
      <c r="CHX103" s="24"/>
      <c r="CHY103" s="24"/>
      <c r="CHZ103" s="24"/>
      <c r="CIA103" s="24"/>
      <c r="CIB103" s="24"/>
      <c r="CIC103" s="24"/>
      <c r="CID103" s="24"/>
      <c r="CIE103" s="24"/>
      <c r="CIF103" s="24"/>
      <c r="CIG103" s="24"/>
      <c r="CIH103" s="24"/>
      <c r="CII103" s="24"/>
      <c r="CIJ103" s="24"/>
      <c r="CIK103" s="24"/>
      <c r="CIL103" s="24"/>
      <c r="CIM103" s="24"/>
      <c r="CIN103" s="24"/>
      <c r="CIO103" s="24"/>
      <c r="CIP103" s="24"/>
      <c r="CIQ103" s="24"/>
      <c r="CIR103" s="24"/>
      <c r="CIS103" s="24"/>
      <c r="CIT103" s="24"/>
      <c r="CIU103" s="24"/>
      <c r="CIV103" s="24"/>
      <c r="CIW103" s="24"/>
      <c r="CIX103" s="24"/>
      <c r="CIY103" s="24"/>
      <c r="CIZ103" s="24"/>
      <c r="CJA103" s="24"/>
      <c r="CJB103" s="24"/>
      <c r="CJC103" s="24"/>
      <c r="CJD103" s="24"/>
      <c r="CJE103" s="24"/>
      <c r="CJF103" s="24"/>
      <c r="CJG103" s="24"/>
      <c r="CJH103" s="24"/>
      <c r="CJI103" s="24"/>
      <c r="CJJ103" s="24"/>
      <c r="CJK103" s="24"/>
      <c r="CJL103" s="24"/>
      <c r="CJM103" s="24"/>
      <c r="CJN103" s="24"/>
      <c r="CJO103" s="24"/>
      <c r="CJP103" s="24"/>
      <c r="CJQ103" s="24"/>
      <c r="CJR103" s="24"/>
      <c r="CJS103" s="24"/>
      <c r="CJT103" s="24"/>
      <c r="CJU103" s="24"/>
      <c r="CJV103" s="24"/>
      <c r="CJW103" s="24"/>
      <c r="CJX103" s="24"/>
      <c r="CJY103" s="24"/>
      <c r="CJZ103" s="24"/>
      <c r="CKA103" s="24"/>
      <c r="CKB103" s="24"/>
      <c r="CKC103" s="24"/>
      <c r="CKD103" s="24"/>
      <c r="CKE103" s="24"/>
      <c r="CKF103" s="24"/>
      <c r="CKG103" s="24"/>
      <c r="CKH103" s="24"/>
      <c r="CKI103" s="24"/>
      <c r="CKJ103" s="24"/>
      <c r="CKK103" s="24"/>
      <c r="CKL103" s="24"/>
      <c r="CKM103" s="24"/>
      <c r="CKN103" s="24"/>
      <c r="CKO103" s="24"/>
      <c r="CKP103" s="24"/>
      <c r="CKQ103" s="24"/>
      <c r="CKR103" s="24"/>
      <c r="CKS103" s="24"/>
      <c r="CKT103" s="24"/>
      <c r="CKU103" s="24"/>
      <c r="CKV103" s="24"/>
      <c r="CKW103" s="24"/>
      <c r="CKX103" s="24"/>
      <c r="CKY103" s="24"/>
      <c r="CKZ103" s="24"/>
      <c r="CLA103" s="24"/>
      <c r="CLB103" s="24"/>
      <c r="CLC103" s="24"/>
      <c r="CLD103" s="24"/>
      <c r="CLE103" s="24"/>
      <c r="CLF103" s="24"/>
      <c r="CLG103" s="24"/>
      <c r="CLH103" s="24"/>
      <c r="CLI103" s="24"/>
      <c r="CLJ103" s="24"/>
      <c r="CLK103" s="24"/>
      <c r="CLL103" s="24"/>
      <c r="CLM103" s="24"/>
      <c r="CLN103" s="24"/>
      <c r="CLO103" s="24"/>
      <c r="CLP103" s="24"/>
      <c r="CLQ103" s="24"/>
      <c r="CLR103" s="24"/>
      <c r="CLS103" s="24"/>
      <c r="CLT103" s="24"/>
      <c r="CLU103" s="24"/>
      <c r="CLV103" s="24"/>
      <c r="CLW103" s="24"/>
      <c r="CLX103" s="24"/>
      <c r="CLY103" s="24"/>
      <c r="CLZ103" s="24"/>
      <c r="CMA103" s="24"/>
      <c r="CMB103" s="24"/>
      <c r="CMC103" s="24"/>
      <c r="CMD103" s="24"/>
      <c r="CME103" s="24"/>
      <c r="CMF103" s="24"/>
      <c r="CMG103" s="24"/>
      <c r="CMH103" s="24"/>
      <c r="CMI103" s="24"/>
      <c r="CMJ103" s="24"/>
      <c r="CMK103" s="24"/>
      <c r="CML103" s="24"/>
      <c r="CMM103" s="24"/>
      <c r="CMN103" s="24"/>
      <c r="CMO103" s="24"/>
      <c r="CMP103" s="24"/>
      <c r="CMQ103" s="24"/>
      <c r="CMR103" s="24"/>
      <c r="CMS103" s="24"/>
      <c r="CMT103" s="24"/>
      <c r="CMU103" s="24"/>
      <c r="CMV103" s="24"/>
      <c r="CMW103" s="24"/>
      <c r="CMX103" s="24"/>
      <c r="CMY103" s="24"/>
      <c r="CMZ103" s="24"/>
      <c r="CNA103" s="24"/>
      <c r="CNB103" s="24"/>
      <c r="CNC103" s="24"/>
      <c r="CND103" s="24"/>
      <c r="CNE103" s="24"/>
      <c r="CNF103" s="24"/>
      <c r="CNG103" s="24"/>
      <c r="CNH103" s="24"/>
      <c r="CNI103" s="24"/>
      <c r="CNJ103" s="24"/>
      <c r="CNK103" s="24"/>
      <c r="CNL103" s="24"/>
      <c r="CNM103" s="24"/>
      <c r="CNN103" s="24"/>
      <c r="CNO103" s="24"/>
      <c r="CNP103" s="24"/>
      <c r="CNQ103" s="24"/>
      <c r="CNR103" s="24"/>
      <c r="CNS103" s="24"/>
      <c r="CNT103" s="24"/>
      <c r="CNU103" s="24"/>
      <c r="CNV103" s="24"/>
      <c r="CNW103" s="24"/>
      <c r="CNX103" s="24"/>
      <c r="CNY103" s="24"/>
      <c r="CNZ103" s="24"/>
      <c r="COA103" s="24"/>
      <c r="COB103" s="24"/>
      <c r="COC103" s="24"/>
      <c r="COD103" s="24"/>
      <c r="COE103" s="24"/>
      <c r="COF103" s="24"/>
      <c r="COG103" s="24"/>
      <c r="COH103" s="24"/>
      <c r="COI103" s="24"/>
      <c r="COJ103" s="24"/>
      <c r="COK103" s="24"/>
      <c r="COL103" s="24"/>
      <c r="COM103" s="24"/>
      <c r="CON103" s="24"/>
      <c r="COO103" s="24"/>
      <c r="COP103" s="24"/>
      <c r="COQ103" s="24"/>
      <c r="COR103" s="24"/>
      <c r="COS103" s="24"/>
      <c r="COT103" s="24"/>
      <c r="COU103" s="24"/>
      <c r="COV103" s="24"/>
      <c r="COW103" s="24"/>
      <c r="COX103" s="24"/>
      <c r="COY103" s="24"/>
      <c r="COZ103" s="24"/>
      <c r="CPA103" s="24"/>
      <c r="CPB103" s="24"/>
      <c r="CPC103" s="24"/>
      <c r="CPD103" s="24"/>
      <c r="CPE103" s="24"/>
      <c r="CPF103" s="24"/>
      <c r="CPG103" s="24"/>
      <c r="CPH103" s="24"/>
      <c r="CPI103" s="24"/>
      <c r="CPJ103" s="24"/>
      <c r="CPK103" s="24"/>
      <c r="CPL103" s="24"/>
      <c r="CPM103" s="24"/>
      <c r="CPN103" s="24"/>
      <c r="CPO103" s="24"/>
      <c r="CPP103" s="24"/>
      <c r="CPQ103" s="24"/>
      <c r="CPR103" s="24"/>
      <c r="CPS103" s="24"/>
      <c r="CPT103" s="24"/>
      <c r="CPU103" s="24"/>
      <c r="CPV103" s="24"/>
      <c r="CPW103" s="24"/>
      <c r="CPX103" s="24"/>
      <c r="CPY103" s="24"/>
      <c r="CPZ103" s="24"/>
      <c r="CQA103" s="24"/>
      <c r="CQB103" s="24"/>
      <c r="CQC103" s="24"/>
      <c r="CQD103" s="24"/>
      <c r="CQE103" s="24"/>
      <c r="CQF103" s="24"/>
      <c r="CQG103" s="24"/>
      <c r="CQH103" s="24"/>
      <c r="CQI103" s="24"/>
      <c r="CQJ103" s="24"/>
      <c r="CQK103" s="24"/>
      <c r="CQL103" s="24"/>
      <c r="CQM103" s="24"/>
      <c r="CQN103" s="24"/>
      <c r="CQO103" s="24"/>
      <c r="CQP103" s="24"/>
      <c r="CQQ103" s="24"/>
      <c r="CQR103" s="24"/>
      <c r="CQS103" s="24"/>
      <c r="CQT103" s="24"/>
      <c r="CQU103" s="24"/>
      <c r="CQV103" s="24"/>
      <c r="CQW103" s="24"/>
      <c r="CQX103" s="24"/>
      <c r="CQY103" s="24"/>
      <c r="CQZ103" s="24"/>
      <c r="CRA103" s="24"/>
      <c r="CRB103" s="24"/>
      <c r="CRC103" s="24"/>
      <c r="CRD103" s="24"/>
      <c r="CRE103" s="24"/>
      <c r="CRF103" s="24"/>
      <c r="CRG103" s="24"/>
      <c r="CRH103" s="24"/>
      <c r="CRI103" s="24"/>
      <c r="CRJ103" s="24"/>
      <c r="CRK103" s="24"/>
      <c r="CRL103" s="24"/>
      <c r="CRM103" s="24"/>
      <c r="CRN103" s="24"/>
      <c r="CRO103" s="24"/>
      <c r="CRP103" s="24"/>
      <c r="CRQ103" s="24"/>
      <c r="CRR103" s="24"/>
      <c r="CRS103" s="24"/>
      <c r="CRT103" s="24"/>
      <c r="CRU103" s="24"/>
      <c r="CRV103" s="24"/>
      <c r="CRW103" s="24"/>
      <c r="CRX103" s="24"/>
      <c r="CRY103" s="24"/>
      <c r="CRZ103" s="24"/>
      <c r="CSA103" s="24"/>
      <c r="CSB103" s="24"/>
      <c r="CSC103" s="24"/>
      <c r="CSD103" s="24"/>
      <c r="CSE103" s="24"/>
      <c r="CSF103" s="24"/>
      <c r="CSG103" s="24"/>
      <c r="CSH103" s="24"/>
      <c r="CSI103" s="24"/>
      <c r="CSJ103" s="24"/>
      <c r="CSK103" s="24"/>
      <c r="CSL103" s="24"/>
      <c r="CSM103" s="24"/>
      <c r="CSN103" s="24"/>
      <c r="CSO103" s="24"/>
      <c r="CSP103" s="24"/>
      <c r="CSQ103" s="24"/>
      <c r="CSR103" s="24"/>
      <c r="CSS103" s="24"/>
      <c r="CST103" s="24"/>
      <c r="CSU103" s="24"/>
      <c r="CSV103" s="24"/>
      <c r="CSW103" s="24"/>
      <c r="CSX103" s="24"/>
      <c r="CSY103" s="24"/>
      <c r="CSZ103" s="24"/>
      <c r="CTA103" s="24"/>
      <c r="CTB103" s="24"/>
      <c r="CTC103" s="24"/>
      <c r="CTD103" s="24"/>
      <c r="CTE103" s="24"/>
      <c r="CTF103" s="24"/>
      <c r="CTG103" s="24"/>
      <c r="CTH103" s="24"/>
      <c r="CTI103" s="24"/>
      <c r="CTJ103" s="24"/>
      <c r="CTK103" s="24"/>
      <c r="CTL103" s="24"/>
      <c r="CTM103" s="24"/>
      <c r="CTN103" s="24"/>
      <c r="CTO103" s="24"/>
      <c r="CTP103" s="24"/>
      <c r="CTQ103" s="24"/>
      <c r="CTR103" s="24"/>
      <c r="CTS103" s="24"/>
      <c r="CTT103" s="24"/>
      <c r="CTU103" s="24"/>
      <c r="CTV103" s="24"/>
      <c r="CTW103" s="24"/>
      <c r="CTX103" s="24"/>
      <c r="CTY103" s="24"/>
      <c r="CTZ103" s="24"/>
      <c r="CUA103" s="24"/>
      <c r="CUB103" s="24"/>
      <c r="CUC103" s="24"/>
      <c r="CUD103" s="24"/>
      <c r="CUE103" s="24"/>
      <c r="CUF103" s="24"/>
      <c r="CUG103" s="24"/>
      <c r="CUH103" s="24"/>
      <c r="CUI103" s="24"/>
      <c r="CUJ103" s="24"/>
      <c r="CUK103" s="24"/>
      <c r="CUL103" s="24"/>
      <c r="CUM103" s="24"/>
      <c r="CUN103" s="24"/>
      <c r="CUO103" s="24"/>
      <c r="CUP103" s="24"/>
      <c r="CUQ103" s="24"/>
      <c r="CUR103" s="24"/>
      <c r="CUS103" s="24"/>
      <c r="CUT103" s="24"/>
      <c r="CUU103" s="24"/>
      <c r="CUV103" s="24"/>
      <c r="CUW103" s="24"/>
      <c r="CUX103" s="24"/>
      <c r="CUY103" s="24"/>
      <c r="CUZ103" s="24"/>
      <c r="CVA103" s="24"/>
      <c r="CVB103" s="24"/>
      <c r="CVC103" s="24"/>
      <c r="CVD103" s="24"/>
      <c r="CVE103" s="24"/>
      <c r="CVF103" s="24"/>
      <c r="CVG103" s="24"/>
      <c r="CVH103" s="24"/>
      <c r="CVI103" s="24"/>
      <c r="CVJ103" s="24"/>
      <c r="CVK103" s="24"/>
      <c r="CVL103" s="24"/>
      <c r="CVM103" s="24"/>
      <c r="CVN103" s="24"/>
      <c r="CVO103" s="24"/>
      <c r="CVP103" s="24"/>
      <c r="CVQ103" s="24"/>
      <c r="CVR103" s="24"/>
      <c r="CVS103" s="24"/>
      <c r="CVT103" s="24"/>
      <c r="CVU103" s="24"/>
      <c r="CVV103" s="24"/>
      <c r="CVW103" s="24"/>
      <c r="CVX103" s="24"/>
      <c r="CVY103" s="24"/>
      <c r="CVZ103" s="24"/>
      <c r="CWA103" s="24"/>
      <c r="CWB103" s="24"/>
      <c r="CWC103" s="24"/>
      <c r="CWD103" s="24"/>
      <c r="CWE103" s="24"/>
      <c r="CWF103" s="24"/>
      <c r="CWG103" s="24"/>
      <c r="CWH103" s="24"/>
      <c r="CWI103" s="24"/>
      <c r="CWJ103" s="24"/>
      <c r="CWK103" s="24"/>
      <c r="CWL103" s="24"/>
      <c r="CWM103" s="24"/>
      <c r="CWN103" s="24"/>
      <c r="CWO103" s="24"/>
      <c r="CWP103" s="24"/>
      <c r="CWQ103" s="24"/>
      <c r="CWR103" s="24"/>
      <c r="CWS103" s="24"/>
      <c r="CWT103" s="24"/>
      <c r="CWU103" s="24"/>
      <c r="CWV103" s="24"/>
      <c r="CWW103" s="24"/>
      <c r="CWX103" s="24"/>
      <c r="CWY103" s="24"/>
      <c r="CWZ103" s="24"/>
      <c r="CXA103" s="24"/>
      <c r="CXB103" s="24"/>
      <c r="CXC103" s="24"/>
      <c r="CXD103" s="24"/>
      <c r="CXE103" s="24"/>
      <c r="CXF103" s="24"/>
      <c r="CXG103" s="24"/>
      <c r="CXH103" s="24"/>
      <c r="CXI103" s="24"/>
      <c r="CXJ103" s="24"/>
      <c r="CXK103" s="24"/>
      <c r="CXL103" s="24"/>
      <c r="CXM103" s="24"/>
      <c r="CXN103" s="24"/>
      <c r="CXO103" s="24"/>
      <c r="CXP103" s="24"/>
      <c r="CXQ103" s="24"/>
      <c r="CXR103" s="24"/>
      <c r="CXS103" s="24"/>
      <c r="CXT103" s="24"/>
      <c r="CXU103" s="24"/>
      <c r="CXV103" s="24"/>
      <c r="CXW103" s="24"/>
      <c r="CXX103" s="24"/>
      <c r="CXY103" s="24"/>
      <c r="CXZ103" s="24"/>
      <c r="CYA103" s="24"/>
      <c r="CYB103" s="24"/>
      <c r="CYC103" s="24"/>
      <c r="CYD103" s="24"/>
      <c r="CYE103" s="24"/>
      <c r="CYF103" s="24"/>
      <c r="CYG103" s="24"/>
      <c r="CYH103" s="24"/>
      <c r="CYI103" s="24"/>
      <c r="CYJ103" s="24"/>
      <c r="CYK103" s="24"/>
      <c r="CYL103" s="24"/>
      <c r="CYM103" s="24"/>
      <c r="CYN103" s="24"/>
      <c r="CYO103" s="24"/>
      <c r="CYP103" s="24"/>
      <c r="CYQ103" s="24"/>
      <c r="CYR103" s="24"/>
      <c r="CYS103" s="24"/>
      <c r="CYT103" s="24"/>
      <c r="CYU103" s="24"/>
      <c r="CYV103" s="24"/>
      <c r="CYW103" s="24"/>
      <c r="CYX103" s="24"/>
      <c r="CYY103" s="24"/>
      <c r="CYZ103" s="24"/>
      <c r="CZA103" s="24"/>
      <c r="CZB103" s="24"/>
      <c r="CZC103" s="24"/>
      <c r="CZD103" s="24"/>
      <c r="CZE103" s="24"/>
      <c r="CZF103" s="24"/>
      <c r="CZG103" s="24"/>
      <c r="CZH103" s="24"/>
      <c r="CZI103" s="24"/>
      <c r="CZJ103" s="24"/>
      <c r="CZK103" s="24"/>
      <c r="CZL103" s="24"/>
      <c r="CZM103" s="24"/>
      <c r="CZN103" s="24"/>
      <c r="CZO103" s="24"/>
      <c r="CZP103" s="24"/>
      <c r="CZQ103" s="24"/>
      <c r="CZR103" s="24"/>
      <c r="CZS103" s="24"/>
      <c r="CZT103" s="24"/>
      <c r="CZU103" s="24"/>
      <c r="CZV103" s="24"/>
      <c r="CZW103" s="24"/>
      <c r="CZX103" s="24"/>
      <c r="CZY103" s="24"/>
      <c r="CZZ103" s="24"/>
      <c r="DAA103" s="24"/>
      <c r="DAB103" s="24"/>
      <c r="DAC103" s="24"/>
      <c r="DAD103" s="24"/>
      <c r="DAE103" s="24"/>
      <c r="DAF103" s="24"/>
      <c r="DAG103" s="24"/>
      <c r="DAH103" s="24"/>
      <c r="DAI103" s="24"/>
      <c r="DAJ103" s="24"/>
      <c r="DAK103" s="24"/>
      <c r="DAL103" s="24"/>
      <c r="DAM103" s="24"/>
      <c r="DAN103" s="24"/>
      <c r="DAO103" s="24"/>
      <c r="DAP103" s="24"/>
      <c r="DAQ103" s="24"/>
      <c r="DAR103" s="24"/>
      <c r="DAS103" s="24"/>
      <c r="DAT103" s="24"/>
      <c r="DAU103" s="24"/>
      <c r="DAV103" s="24"/>
      <c r="DAW103" s="24"/>
      <c r="DAX103" s="24"/>
      <c r="DAY103" s="24"/>
      <c r="DAZ103" s="24"/>
      <c r="DBA103" s="24"/>
      <c r="DBB103" s="24"/>
      <c r="DBC103" s="24"/>
      <c r="DBD103" s="24"/>
      <c r="DBE103" s="24"/>
      <c r="DBF103" s="24"/>
      <c r="DBG103" s="24"/>
      <c r="DBH103" s="24"/>
      <c r="DBI103" s="24"/>
      <c r="DBJ103" s="24"/>
      <c r="DBK103" s="24"/>
      <c r="DBL103" s="24"/>
      <c r="DBM103" s="24"/>
      <c r="DBN103" s="24"/>
      <c r="DBO103" s="24"/>
      <c r="DBP103" s="24"/>
      <c r="DBQ103" s="24"/>
      <c r="DBR103" s="24"/>
      <c r="DBS103" s="24"/>
      <c r="DBT103" s="24"/>
      <c r="DBU103" s="24"/>
      <c r="DBV103" s="24"/>
      <c r="DBW103" s="24"/>
      <c r="DBX103" s="24"/>
      <c r="DBY103" s="24"/>
      <c r="DBZ103" s="24"/>
      <c r="DCA103" s="24"/>
      <c r="DCB103" s="24"/>
      <c r="DCC103" s="24"/>
      <c r="DCD103" s="24"/>
      <c r="DCE103" s="24"/>
      <c r="DCF103" s="24"/>
      <c r="DCG103" s="24"/>
      <c r="DCH103" s="24"/>
      <c r="DCI103" s="24"/>
      <c r="DCJ103" s="24"/>
      <c r="DCK103" s="24"/>
      <c r="DCL103" s="24"/>
      <c r="DCM103" s="24"/>
      <c r="DCN103" s="24"/>
      <c r="DCO103" s="24"/>
      <c r="DCP103" s="24"/>
      <c r="DCQ103" s="24"/>
      <c r="DCR103" s="24"/>
      <c r="DCS103" s="24"/>
      <c r="DCT103" s="24"/>
      <c r="DCU103" s="24"/>
      <c r="DCV103" s="24"/>
      <c r="DCW103" s="24"/>
      <c r="DCX103" s="24"/>
      <c r="DCY103" s="24"/>
      <c r="DCZ103" s="24"/>
      <c r="DDA103" s="24"/>
      <c r="DDB103" s="24"/>
      <c r="DDC103" s="24"/>
      <c r="DDD103" s="24"/>
      <c r="DDE103" s="24"/>
      <c r="DDF103" s="24"/>
      <c r="DDG103" s="24"/>
      <c r="DDH103" s="24"/>
      <c r="DDI103" s="24"/>
      <c r="DDJ103" s="24"/>
      <c r="DDK103" s="24"/>
      <c r="DDL103" s="24"/>
      <c r="DDM103" s="24"/>
      <c r="DDN103" s="24"/>
      <c r="DDO103" s="24"/>
      <c r="DDP103" s="24"/>
      <c r="DDQ103" s="24"/>
      <c r="DDR103" s="24"/>
      <c r="DDS103" s="24"/>
      <c r="DDT103" s="24"/>
      <c r="DDU103" s="24"/>
      <c r="DDV103" s="24"/>
      <c r="DDW103" s="24"/>
      <c r="DDX103" s="24"/>
      <c r="DDY103" s="24"/>
      <c r="DDZ103" s="24"/>
      <c r="DEA103" s="24"/>
      <c r="DEB103" s="24"/>
      <c r="DEC103" s="24"/>
      <c r="DED103" s="24"/>
      <c r="DEE103" s="24"/>
      <c r="DEF103" s="24"/>
      <c r="DEG103" s="24"/>
      <c r="DEH103" s="24"/>
      <c r="DEI103" s="24"/>
      <c r="DEJ103" s="24"/>
      <c r="DEK103" s="24"/>
      <c r="DEL103" s="24"/>
      <c r="DEM103" s="24"/>
      <c r="DEN103" s="24"/>
      <c r="DEO103" s="24"/>
      <c r="DEP103" s="24"/>
      <c r="DEQ103" s="24"/>
      <c r="DER103" s="24"/>
      <c r="DES103" s="24"/>
      <c r="DET103" s="24"/>
      <c r="DEU103" s="24"/>
      <c r="DEV103" s="24"/>
      <c r="DEW103" s="24"/>
      <c r="DEX103" s="24"/>
      <c r="DEY103" s="24"/>
      <c r="DEZ103" s="24"/>
      <c r="DFA103" s="24"/>
      <c r="DFB103" s="24"/>
      <c r="DFC103" s="24"/>
      <c r="DFD103" s="24"/>
      <c r="DFE103" s="24"/>
      <c r="DFF103" s="24"/>
      <c r="DFG103" s="24"/>
      <c r="DFH103" s="24"/>
      <c r="DFI103" s="24"/>
      <c r="DFJ103" s="24"/>
      <c r="DFK103" s="24"/>
      <c r="DFL103" s="24"/>
      <c r="DFM103" s="24"/>
      <c r="DFN103" s="24"/>
      <c r="DFO103" s="24"/>
      <c r="DFP103" s="24"/>
      <c r="DFQ103" s="24"/>
      <c r="DFR103" s="24"/>
      <c r="DFS103" s="24"/>
      <c r="DFT103" s="24"/>
      <c r="DFU103" s="24"/>
      <c r="DFV103" s="24"/>
      <c r="DFW103" s="24"/>
      <c r="DFX103" s="24"/>
      <c r="DFY103" s="24"/>
      <c r="DFZ103" s="24"/>
      <c r="DGA103" s="24"/>
      <c r="DGB103" s="24"/>
      <c r="DGC103" s="24"/>
      <c r="DGD103" s="24"/>
      <c r="DGE103" s="24"/>
      <c r="DGF103" s="24"/>
      <c r="DGG103" s="24"/>
      <c r="DGH103" s="24"/>
      <c r="DGI103" s="24"/>
      <c r="DGJ103" s="24"/>
      <c r="DGK103" s="24"/>
      <c r="DGL103" s="24"/>
      <c r="DGM103" s="24"/>
      <c r="DGN103" s="24"/>
      <c r="DGO103" s="24"/>
      <c r="DGP103" s="24"/>
      <c r="DGQ103" s="24"/>
      <c r="DGR103" s="24"/>
      <c r="DGS103" s="24"/>
      <c r="DGT103" s="24"/>
      <c r="DGU103" s="24"/>
      <c r="DGV103" s="24"/>
      <c r="DGW103" s="24"/>
      <c r="DGX103" s="24"/>
      <c r="DGY103" s="24"/>
      <c r="DGZ103" s="24"/>
      <c r="DHA103" s="24"/>
      <c r="DHB103" s="24"/>
      <c r="DHC103" s="24"/>
      <c r="DHD103" s="24"/>
      <c r="DHE103" s="24"/>
      <c r="DHF103" s="24"/>
      <c r="DHG103" s="24"/>
      <c r="DHH103" s="24"/>
      <c r="DHI103" s="24"/>
      <c r="DHJ103" s="24"/>
      <c r="DHK103" s="24"/>
      <c r="DHL103" s="24"/>
      <c r="DHM103" s="24"/>
      <c r="DHN103" s="24"/>
      <c r="DHO103" s="24"/>
      <c r="DHP103" s="24"/>
      <c r="DHQ103" s="24"/>
      <c r="DHR103" s="24"/>
      <c r="DHS103" s="24"/>
      <c r="DHT103" s="24"/>
      <c r="DHU103" s="24"/>
      <c r="DHV103" s="24"/>
      <c r="DHW103" s="24"/>
      <c r="DHX103" s="24"/>
      <c r="DHY103" s="24"/>
      <c r="DHZ103" s="24"/>
      <c r="DIA103" s="24"/>
      <c r="DIB103" s="24"/>
      <c r="DIC103" s="24"/>
      <c r="DID103" s="24"/>
      <c r="DIE103" s="24"/>
      <c r="DIF103" s="24"/>
      <c r="DIG103" s="24"/>
      <c r="DIH103" s="24"/>
      <c r="DII103" s="24"/>
      <c r="DIJ103" s="24"/>
      <c r="DIK103" s="24"/>
      <c r="DIL103" s="24"/>
      <c r="DIM103" s="24"/>
      <c r="DIN103" s="24"/>
      <c r="DIO103" s="24"/>
      <c r="DIP103" s="24"/>
      <c r="DIQ103" s="24"/>
      <c r="DIR103" s="24"/>
      <c r="DIS103" s="24"/>
      <c r="DIT103" s="24"/>
      <c r="DIU103" s="24"/>
      <c r="DIV103" s="24"/>
      <c r="DIW103" s="24"/>
      <c r="DIX103" s="24"/>
      <c r="DIY103" s="24"/>
      <c r="DIZ103" s="24"/>
      <c r="DJA103" s="24"/>
      <c r="DJB103" s="24"/>
      <c r="DJC103" s="24"/>
      <c r="DJD103" s="24"/>
      <c r="DJE103" s="24"/>
      <c r="DJF103" s="24"/>
      <c r="DJG103" s="24"/>
      <c r="DJH103" s="24"/>
      <c r="DJI103" s="24"/>
      <c r="DJJ103" s="24"/>
      <c r="DJK103" s="24"/>
      <c r="DJL103" s="24"/>
      <c r="DJM103" s="24"/>
      <c r="DJN103" s="24"/>
      <c r="DJO103" s="24"/>
      <c r="DJP103" s="24"/>
      <c r="DJQ103" s="24"/>
      <c r="DJR103" s="24"/>
      <c r="DJS103" s="24"/>
      <c r="DJT103" s="24"/>
      <c r="DJU103" s="24"/>
      <c r="DJV103" s="24"/>
      <c r="DJW103" s="24"/>
      <c r="DJX103" s="24"/>
      <c r="DJY103" s="24"/>
      <c r="DJZ103" s="24"/>
      <c r="DKA103" s="24"/>
      <c r="DKB103" s="24"/>
      <c r="DKC103" s="24"/>
      <c r="DKD103" s="24"/>
      <c r="DKE103" s="24"/>
      <c r="DKF103" s="24"/>
      <c r="DKG103" s="24"/>
      <c r="DKH103" s="24"/>
      <c r="DKI103" s="24"/>
      <c r="DKJ103" s="24"/>
      <c r="DKK103" s="24"/>
      <c r="DKL103" s="24"/>
      <c r="DKM103" s="24"/>
      <c r="DKN103" s="24"/>
      <c r="DKO103" s="24"/>
      <c r="DKP103" s="24"/>
      <c r="DKQ103" s="24"/>
      <c r="DKR103" s="24"/>
      <c r="DKS103" s="24"/>
      <c r="DKT103" s="24"/>
      <c r="DKU103" s="24"/>
      <c r="DKV103" s="24"/>
      <c r="DKW103" s="24"/>
      <c r="DKX103" s="24"/>
      <c r="DKY103" s="24"/>
      <c r="DKZ103" s="24"/>
      <c r="DLA103" s="24"/>
      <c r="DLB103" s="24"/>
      <c r="DLC103" s="24"/>
      <c r="DLD103" s="24"/>
      <c r="DLE103" s="24"/>
      <c r="DLF103" s="24"/>
      <c r="DLG103" s="24"/>
      <c r="DLH103" s="24"/>
      <c r="DLI103" s="24"/>
      <c r="DLJ103" s="24"/>
      <c r="DLK103" s="24"/>
      <c r="DLL103" s="24"/>
      <c r="DLM103" s="24"/>
      <c r="DLN103" s="24"/>
      <c r="DLO103" s="24"/>
      <c r="DLP103" s="24"/>
      <c r="DLQ103" s="24"/>
      <c r="DLR103" s="24"/>
      <c r="DLS103" s="24"/>
      <c r="DLT103" s="24"/>
      <c r="DLU103" s="24"/>
      <c r="DLV103" s="24"/>
      <c r="DLW103" s="24"/>
      <c r="DLX103" s="24"/>
      <c r="DLY103" s="24"/>
      <c r="DLZ103" s="24"/>
      <c r="DMA103" s="24"/>
      <c r="DMB103" s="24"/>
      <c r="DMC103" s="24"/>
      <c r="DMD103" s="24"/>
      <c r="DME103" s="24"/>
      <c r="DMF103" s="24"/>
      <c r="DMG103" s="24"/>
      <c r="DMH103" s="24"/>
      <c r="DMI103" s="24"/>
      <c r="DMJ103" s="24"/>
      <c r="DMK103" s="24"/>
      <c r="DML103" s="24"/>
      <c r="DMM103" s="24"/>
      <c r="DMN103" s="24"/>
      <c r="DMO103" s="24"/>
      <c r="DMP103" s="24"/>
      <c r="DMQ103" s="24"/>
      <c r="DMR103" s="24"/>
      <c r="DMS103" s="24"/>
      <c r="DMT103" s="24"/>
      <c r="DMU103" s="24"/>
      <c r="DMV103" s="24"/>
      <c r="DMW103" s="24"/>
      <c r="DMX103" s="24"/>
      <c r="DMY103" s="24"/>
      <c r="DMZ103" s="24"/>
      <c r="DNA103" s="24"/>
      <c r="DNB103" s="24"/>
      <c r="DNC103" s="24"/>
      <c r="DND103" s="24"/>
      <c r="DNE103" s="24"/>
      <c r="DNF103" s="24"/>
      <c r="DNG103" s="24"/>
      <c r="DNH103" s="24"/>
      <c r="DNI103" s="24"/>
      <c r="DNJ103" s="24"/>
      <c r="DNK103" s="24"/>
      <c r="DNL103" s="24"/>
      <c r="DNM103" s="24"/>
      <c r="DNN103" s="24"/>
      <c r="DNO103" s="24"/>
      <c r="DNP103" s="24"/>
      <c r="DNQ103" s="24"/>
      <c r="DNR103" s="24"/>
      <c r="DNS103" s="24"/>
      <c r="DNT103" s="24"/>
      <c r="DNU103" s="24"/>
      <c r="DNV103" s="24"/>
      <c r="DNW103" s="24"/>
      <c r="DNX103" s="24"/>
      <c r="DNY103" s="24"/>
      <c r="DNZ103" s="24"/>
      <c r="DOA103" s="24"/>
      <c r="DOB103" s="24"/>
      <c r="DOC103" s="24"/>
      <c r="DOD103" s="24"/>
      <c r="DOE103" s="24"/>
      <c r="DOF103" s="24"/>
      <c r="DOG103" s="24"/>
      <c r="DOH103" s="24"/>
      <c r="DOI103" s="24"/>
      <c r="DOJ103" s="24"/>
      <c r="DOK103" s="24"/>
      <c r="DOL103" s="24"/>
      <c r="DOM103" s="24"/>
      <c r="DON103" s="24"/>
      <c r="DOO103" s="24"/>
      <c r="DOP103" s="24"/>
      <c r="DOQ103" s="24"/>
      <c r="DOR103" s="24"/>
      <c r="DOS103" s="24"/>
      <c r="DOT103" s="24"/>
      <c r="DOU103" s="24"/>
      <c r="DOV103" s="24"/>
      <c r="DOW103" s="24"/>
      <c r="DOX103" s="24"/>
      <c r="DOY103" s="24"/>
      <c r="DOZ103" s="24"/>
      <c r="DPA103" s="24"/>
      <c r="DPB103" s="24"/>
      <c r="DPC103" s="24"/>
      <c r="DPD103" s="24"/>
      <c r="DPE103" s="24"/>
      <c r="DPF103" s="24"/>
      <c r="DPG103" s="24"/>
      <c r="DPH103" s="24"/>
      <c r="DPI103" s="24"/>
      <c r="DPJ103" s="24"/>
      <c r="DPK103" s="24"/>
      <c r="DPL103" s="24"/>
      <c r="DPM103" s="24"/>
      <c r="DPN103" s="24"/>
      <c r="DPO103" s="24"/>
      <c r="DPP103" s="24"/>
      <c r="DPQ103" s="24"/>
      <c r="DPR103" s="24"/>
      <c r="DPS103" s="24"/>
      <c r="DPT103" s="24"/>
      <c r="DPU103" s="24"/>
      <c r="DPV103" s="24"/>
      <c r="DPW103" s="24"/>
      <c r="DPX103" s="24"/>
      <c r="DPY103" s="24"/>
      <c r="DPZ103" s="24"/>
      <c r="DQA103" s="24"/>
      <c r="DQB103" s="24"/>
      <c r="DQC103" s="24"/>
      <c r="DQD103" s="24"/>
      <c r="DQE103" s="24"/>
      <c r="DQF103" s="24"/>
      <c r="DQG103" s="24"/>
      <c r="DQH103" s="24"/>
      <c r="DQI103" s="24"/>
      <c r="DQJ103" s="24"/>
      <c r="DQK103" s="24"/>
      <c r="DQL103" s="24"/>
      <c r="DQM103" s="24"/>
      <c r="DQN103" s="24"/>
      <c r="DQO103" s="24"/>
      <c r="DQP103" s="24"/>
      <c r="DQQ103" s="24"/>
      <c r="DQR103" s="24"/>
      <c r="DQS103" s="24"/>
      <c r="DQT103" s="24"/>
      <c r="DQU103" s="24"/>
      <c r="DQV103" s="24"/>
      <c r="DQW103" s="24"/>
      <c r="DQX103" s="24"/>
      <c r="DQY103" s="24"/>
      <c r="DQZ103" s="24"/>
      <c r="DRA103" s="24"/>
      <c r="DRB103" s="24"/>
      <c r="DRC103" s="24"/>
      <c r="DRD103" s="24"/>
      <c r="DRE103" s="24"/>
      <c r="DRF103" s="24"/>
      <c r="DRG103" s="24"/>
      <c r="DRH103" s="24"/>
      <c r="DRI103" s="24"/>
      <c r="DRJ103" s="24"/>
      <c r="DRK103" s="24"/>
      <c r="DRL103" s="24"/>
      <c r="DRM103" s="24"/>
      <c r="DRN103" s="24"/>
      <c r="DRO103" s="24"/>
      <c r="DRP103" s="24"/>
      <c r="DRQ103" s="24"/>
      <c r="DRR103" s="24"/>
      <c r="DRS103" s="24"/>
      <c r="DRT103" s="24"/>
      <c r="DRU103" s="24"/>
      <c r="DRV103" s="24"/>
      <c r="DRW103" s="24"/>
      <c r="DRX103" s="24"/>
      <c r="DRY103" s="24"/>
      <c r="DRZ103" s="24"/>
      <c r="DSA103" s="24"/>
      <c r="DSB103" s="24"/>
      <c r="DSC103" s="24"/>
      <c r="DSD103" s="24"/>
      <c r="DSE103" s="24"/>
      <c r="DSF103" s="24"/>
      <c r="DSG103" s="24"/>
      <c r="DSH103" s="24"/>
      <c r="DSI103" s="24"/>
      <c r="DSJ103" s="24"/>
      <c r="DSK103" s="24"/>
      <c r="DSL103" s="24"/>
      <c r="DSM103" s="24"/>
      <c r="DSN103" s="24"/>
      <c r="DSO103" s="24"/>
      <c r="DSP103" s="24"/>
      <c r="DSQ103" s="24"/>
      <c r="DSR103" s="24"/>
      <c r="DSS103" s="24"/>
      <c r="DST103" s="24"/>
      <c r="DSU103" s="24"/>
      <c r="DSV103" s="24"/>
      <c r="DSW103" s="24"/>
      <c r="DSX103" s="24"/>
      <c r="DSY103" s="24"/>
      <c r="DSZ103" s="24"/>
      <c r="DTA103" s="24"/>
      <c r="DTB103" s="24"/>
      <c r="DTC103" s="24"/>
      <c r="DTD103" s="24"/>
      <c r="DTE103" s="24"/>
      <c r="DTF103" s="24"/>
      <c r="DTG103" s="24"/>
      <c r="DTH103" s="24"/>
      <c r="DTI103" s="24"/>
      <c r="DTJ103" s="24"/>
      <c r="DTK103" s="24"/>
      <c r="DTL103" s="24"/>
      <c r="DTM103" s="24"/>
      <c r="DTN103" s="24"/>
      <c r="DTO103" s="24"/>
      <c r="DTP103" s="24"/>
      <c r="DTQ103" s="24"/>
      <c r="DTR103" s="24"/>
      <c r="DTS103" s="24"/>
      <c r="DTT103" s="24"/>
      <c r="DTU103" s="24"/>
      <c r="DTV103" s="24"/>
      <c r="DTW103" s="24"/>
      <c r="DTX103" s="24"/>
      <c r="DTY103" s="24"/>
      <c r="DTZ103" s="24"/>
      <c r="DUA103" s="24"/>
      <c r="DUB103" s="24"/>
      <c r="DUC103" s="24"/>
      <c r="DUD103" s="24"/>
      <c r="DUE103" s="24"/>
      <c r="DUF103" s="24"/>
      <c r="DUG103" s="24"/>
      <c r="DUH103" s="24"/>
      <c r="DUI103" s="24"/>
      <c r="DUJ103" s="24"/>
      <c r="DUK103" s="24"/>
      <c r="DUL103" s="24"/>
      <c r="DUM103" s="24"/>
      <c r="DUN103" s="24"/>
      <c r="DUO103" s="24"/>
      <c r="DUP103" s="24"/>
      <c r="DUQ103" s="24"/>
      <c r="DUR103" s="24"/>
      <c r="DUS103" s="24"/>
      <c r="DUT103" s="24"/>
      <c r="DUU103" s="24"/>
      <c r="DUV103" s="24"/>
      <c r="DUW103" s="24"/>
      <c r="DUX103" s="24"/>
      <c r="DUY103" s="24"/>
      <c r="DUZ103" s="24"/>
      <c r="DVA103" s="24"/>
      <c r="DVB103" s="24"/>
      <c r="DVC103" s="24"/>
      <c r="DVD103" s="24"/>
      <c r="DVE103" s="24"/>
      <c r="DVF103" s="24"/>
      <c r="DVG103" s="24"/>
      <c r="DVH103" s="24"/>
      <c r="DVI103" s="24"/>
      <c r="DVJ103" s="24"/>
      <c r="DVK103" s="24"/>
      <c r="DVL103" s="24"/>
      <c r="DVM103" s="24"/>
      <c r="DVN103" s="24"/>
      <c r="DVO103" s="24"/>
      <c r="DVP103" s="24"/>
      <c r="DVQ103" s="24"/>
      <c r="DVR103" s="24"/>
      <c r="DVS103" s="24"/>
      <c r="DVT103" s="24"/>
      <c r="DVU103" s="24"/>
      <c r="DVV103" s="24"/>
      <c r="DVW103" s="24"/>
      <c r="DVX103" s="24"/>
      <c r="DVY103" s="24"/>
      <c r="DVZ103" s="24"/>
      <c r="DWA103" s="24"/>
      <c r="DWB103" s="24"/>
      <c r="DWC103" s="24"/>
      <c r="DWD103" s="24"/>
      <c r="DWE103" s="24"/>
      <c r="DWF103" s="24"/>
      <c r="DWG103" s="24"/>
      <c r="DWH103" s="24"/>
      <c r="DWI103" s="24"/>
      <c r="DWJ103" s="24"/>
      <c r="DWK103" s="24"/>
      <c r="DWL103" s="24"/>
      <c r="DWM103" s="24"/>
      <c r="DWN103" s="24"/>
      <c r="DWO103" s="24"/>
      <c r="DWP103" s="24"/>
      <c r="DWQ103" s="24"/>
      <c r="DWR103" s="24"/>
      <c r="DWS103" s="24"/>
      <c r="DWT103" s="24"/>
      <c r="DWU103" s="24"/>
      <c r="DWV103" s="24"/>
      <c r="DWW103" s="24"/>
      <c r="DWX103" s="24"/>
      <c r="DWY103" s="24"/>
      <c r="DWZ103" s="24"/>
      <c r="DXA103" s="24"/>
      <c r="DXB103" s="24"/>
      <c r="DXC103" s="24"/>
      <c r="DXD103" s="24"/>
      <c r="DXE103" s="24"/>
      <c r="DXF103" s="24"/>
      <c r="DXG103" s="24"/>
      <c r="DXH103" s="24"/>
      <c r="DXI103" s="24"/>
      <c r="DXJ103" s="24"/>
      <c r="DXK103" s="24"/>
      <c r="DXL103" s="24"/>
      <c r="DXM103" s="24"/>
      <c r="DXN103" s="24"/>
      <c r="DXO103" s="24"/>
      <c r="DXP103" s="24"/>
      <c r="DXQ103" s="24"/>
      <c r="DXR103" s="24"/>
      <c r="DXS103" s="24"/>
      <c r="DXT103" s="24"/>
      <c r="DXU103" s="24"/>
      <c r="DXV103" s="24"/>
      <c r="DXW103" s="24"/>
      <c r="DXX103" s="24"/>
      <c r="DXY103" s="24"/>
      <c r="DXZ103" s="24"/>
      <c r="DYA103" s="24"/>
      <c r="DYB103" s="24"/>
      <c r="DYC103" s="24"/>
      <c r="DYD103" s="24"/>
      <c r="DYE103" s="24"/>
      <c r="DYF103" s="24"/>
      <c r="DYG103" s="24"/>
      <c r="DYH103" s="24"/>
      <c r="DYI103" s="24"/>
      <c r="DYJ103" s="24"/>
      <c r="DYK103" s="24"/>
      <c r="DYL103" s="24"/>
      <c r="DYM103" s="24"/>
      <c r="DYN103" s="24"/>
      <c r="DYO103" s="24"/>
      <c r="DYP103" s="24"/>
      <c r="DYQ103" s="24"/>
      <c r="DYR103" s="24"/>
      <c r="DYS103" s="24"/>
      <c r="DYT103" s="24"/>
      <c r="DYU103" s="24"/>
      <c r="DYV103" s="24"/>
      <c r="DYW103" s="24"/>
      <c r="DYX103" s="24"/>
      <c r="DYY103" s="24"/>
      <c r="DYZ103" s="24"/>
      <c r="DZA103" s="24"/>
      <c r="DZB103" s="24"/>
      <c r="DZC103" s="24"/>
      <c r="DZD103" s="24"/>
      <c r="DZE103" s="24"/>
      <c r="DZF103" s="24"/>
      <c r="DZG103" s="24"/>
      <c r="DZH103" s="24"/>
      <c r="DZI103" s="24"/>
      <c r="DZJ103" s="24"/>
      <c r="DZK103" s="24"/>
      <c r="DZL103" s="24"/>
      <c r="DZM103" s="24"/>
      <c r="DZN103" s="24"/>
      <c r="DZO103" s="24"/>
      <c r="DZP103" s="24"/>
      <c r="DZQ103" s="24"/>
      <c r="DZR103" s="24"/>
      <c r="DZS103" s="24"/>
      <c r="DZT103" s="24"/>
      <c r="DZU103" s="24"/>
      <c r="DZV103" s="24"/>
      <c r="DZW103" s="24"/>
      <c r="DZX103" s="24"/>
      <c r="DZY103" s="24"/>
      <c r="DZZ103" s="24"/>
      <c r="EAA103" s="24"/>
      <c r="EAB103" s="24"/>
      <c r="EAC103" s="24"/>
      <c r="EAD103" s="24"/>
      <c r="EAE103" s="24"/>
      <c r="EAF103" s="24"/>
      <c r="EAG103" s="24"/>
      <c r="EAH103" s="24"/>
      <c r="EAI103" s="24"/>
      <c r="EAJ103" s="24"/>
      <c r="EAK103" s="24"/>
      <c r="EAL103" s="24"/>
      <c r="EAM103" s="24"/>
      <c r="EAN103" s="24"/>
      <c r="EAO103" s="24"/>
      <c r="EAP103" s="24"/>
      <c r="EAQ103" s="24"/>
      <c r="EAR103" s="24"/>
      <c r="EAS103" s="24"/>
      <c r="EAT103" s="24"/>
      <c r="EAU103" s="24"/>
      <c r="EAV103" s="24"/>
      <c r="EAW103" s="24"/>
      <c r="EAX103" s="24"/>
      <c r="EAY103" s="24"/>
      <c r="EAZ103" s="24"/>
      <c r="EBA103" s="24"/>
      <c r="EBB103" s="24"/>
      <c r="EBC103" s="24"/>
      <c r="EBD103" s="24"/>
      <c r="EBE103" s="24"/>
      <c r="EBF103" s="24"/>
      <c r="EBG103" s="24"/>
      <c r="EBH103" s="24"/>
      <c r="EBI103" s="24"/>
      <c r="EBJ103" s="24"/>
      <c r="EBK103" s="24"/>
      <c r="EBL103" s="24"/>
      <c r="EBM103" s="24"/>
      <c r="EBN103" s="24"/>
      <c r="EBO103" s="24"/>
      <c r="EBP103" s="24"/>
      <c r="EBQ103" s="24"/>
      <c r="EBR103" s="24"/>
      <c r="EBS103" s="24"/>
      <c r="EBT103" s="24"/>
      <c r="EBU103" s="24"/>
      <c r="EBV103" s="24"/>
      <c r="EBW103" s="24"/>
      <c r="EBX103" s="24"/>
      <c r="EBY103" s="24"/>
      <c r="EBZ103" s="24"/>
      <c r="ECA103" s="24"/>
      <c r="ECB103" s="24"/>
      <c r="ECC103" s="24"/>
      <c r="ECD103" s="24"/>
      <c r="ECE103" s="24"/>
      <c r="ECF103" s="24"/>
      <c r="ECG103" s="24"/>
      <c r="ECH103" s="24"/>
      <c r="ECI103" s="24"/>
      <c r="ECJ103" s="24"/>
      <c r="ECK103" s="24"/>
      <c r="ECL103" s="24"/>
      <c r="ECM103" s="24"/>
      <c r="ECN103" s="24"/>
      <c r="ECO103" s="24"/>
      <c r="ECP103" s="24"/>
      <c r="ECQ103" s="24"/>
      <c r="ECR103" s="24"/>
      <c r="ECS103" s="24"/>
      <c r="ECT103" s="24"/>
      <c r="ECU103" s="24"/>
      <c r="ECV103" s="24"/>
      <c r="ECW103" s="24"/>
      <c r="ECX103" s="24"/>
      <c r="ECY103" s="24"/>
      <c r="ECZ103" s="24"/>
      <c r="EDA103" s="24"/>
      <c r="EDB103" s="24"/>
      <c r="EDC103" s="24"/>
      <c r="EDD103" s="24"/>
      <c r="EDE103" s="24"/>
      <c r="EDF103" s="24"/>
      <c r="EDG103" s="24"/>
      <c r="EDH103" s="24"/>
      <c r="EDI103" s="24"/>
      <c r="EDJ103" s="24"/>
      <c r="EDK103" s="24"/>
      <c r="EDL103" s="24"/>
      <c r="EDM103" s="24"/>
      <c r="EDN103" s="24"/>
      <c r="EDO103" s="24"/>
      <c r="EDP103" s="24"/>
      <c r="EDQ103" s="24"/>
      <c r="EDR103" s="24"/>
      <c r="EDS103" s="24"/>
      <c r="EDT103" s="24"/>
      <c r="EDU103" s="24"/>
      <c r="EDV103" s="24"/>
      <c r="EDW103" s="24"/>
      <c r="EDX103" s="24"/>
      <c r="EDY103" s="24"/>
      <c r="EDZ103" s="24"/>
      <c r="EEA103" s="24"/>
      <c r="EEB103" s="24"/>
      <c r="EEC103" s="24"/>
      <c r="EED103" s="24"/>
      <c r="EEE103" s="24"/>
      <c r="EEF103" s="24"/>
      <c r="EEG103" s="24"/>
      <c r="EEH103" s="24"/>
      <c r="EEI103" s="24"/>
      <c r="EEJ103" s="24"/>
      <c r="EEK103" s="24"/>
      <c r="EEL103" s="24"/>
      <c r="EEM103" s="24"/>
      <c r="EEN103" s="24"/>
      <c r="EEO103" s="24"/>
      <c r="EEP103" s="24"/>
      <c r="EEQ103" s="24"/>
      <c r="EER103" s="24"/>
      <c r="EES103" s="24"/>
      <c r="EET103" s="24"/>
      <c r="EEU103" s="24"/>
      <c r="EEV103" s="24"/>
      <c r="EEW103" s="24"/>
      <c r="EEX103" s="24"/>
      <c r="EEY103" s="24"/>
      <c r="EEZ103" s="24"/>
      <c r="EFA103" s="24"/>
      <c r="EFB103" s="24"/>
      <c r="EFC103" s="24"/>
      <c r="EFD103" s="24"/>
      <c r="EFE103" s="24"/>
      <c r="EFF103" s="24"/>
    </row>
    <row r="104" spans="2:3542" ht="13.5" customHeight="1" x14ac:dyDescent="0.3">
      <c r="B104" s="522"/>
      <c r="C104" s="522"/>
      <c r="D104" s="522"/>
      <c r="E104" s="522"/>
      <c r="F104" s="522"/>
      <c r="G104" s="522"/>
    </row>
    <row r="105" spans="2:3542" s="526" customFormat="1" x14ac:dyDescent="0.3">
      <c r="B105" s="529" t="s">
        <v>263</v>
      </c>
      <c r="C105" s="528"/>
      <c r="D105" s="528"/>
      <c r="E105" s="528"/>
      <c r="F105" s="528"/>
      <c r="G105" s="528"/>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c r="EB105" s="24"/>
      <c r="EC105" s="24"/>
      <c r="ED105" s="24"/>
      <c r="EE105" s="24"/>
      <c r="EF105" s="24"/>
      <c r="EG105" s="24"/>
      <c r="EH105" s="24"/>
      <c r="EI105" s="24"/>
      <c r="EJ105" s="24"/>
      <c r="EK105" s="24"/>
      <c r="EL105" s="24"/>
      <c r="EM105" s="24"/>
      <c r="EN105" s="24"/>
      <c r="EO105" s="24"/>
      <c r="EP105" s="24"/>
      <c r="EQ105" s="24"/>
      <c r="ER105" s="24"/>
      <c r="ES105" s="24"/>
      <c r="ET105" s="24"/>
      <c r="EU105" s="24"/>
      <c r="EV105" s="24"/>
      <c r="EW105" s="24"/>
      <c r="EX105" s="24"/>
      <c r="EY105" s="24"/>
      <c r="EZ105" s="24"/>
      <c r="FA105" s="24"/>
      <c r="FB105" s="24"/>
      <c r="FC105" s="24"/>
      <c r="FD105" s="24"/>
      <c r="FE105" s="24"/>
      <c r="FF105" s="24"/>
      <c r="FG105" s="24"/>
      <c r="FH105" s="24"/>
      <c r="FI105" s="24"/>
      <c r="FJ105" s="24"/>
      <c r="FK105" s="24"/>
      <c r="FL105" s="24"/>
      <c r="FM105" s="24"/>
      <c r="FN105" s="24"/>
      <c r="FO105" s="24"/>
      <c r="FP105" s="24"/>
      <c r="FQ105" s="24"/>
      <c r="FR105" s="24"/>
      <c r="FS105" s="24"/>
      <c r="FT105" s="24"/>
      <c r="FU105" s="24"/>
      <c r="FV105" s="24"/>
      <c r="FW105" s="24"/>
      <c r="FX105" s="24"/>
      <c r="FY105" s="24"/>
      <c r="FZ105" s="24"/>
      <c r="GA105" s="24"/>
      <c r="GB105" s="24"/>
      <c r="GC105" s="24"/>
      <c r="GD105" s="24"/>
      <c r="GE105" s="24"/>
      <c r="GF105" s="24"/>
      <c r="GG105" s="24"/>
      <c r="GH105" s="24"/>
      <c r="GI105" s="24"/>
      <c r="GJ105" s="24"/>
      <c r="GK105" s="24"/>
      <c r="GL105" s="24"/>
      <c r="GM105" s="24"/>
      <c r="GN105" s="24"/>
      <c r="GO105" s="24"/>
      <c r="GP105" s="24"/>
      <c r="GQ105" s="24"/>
      <c r="GR105" s="24"/>
      <c r="GS105" s="24"/>
      <c r="GT105" s="24"/>
      <c r="GU105" s="24"/>
      <c r="GV105" s="24"/>
      <c r="GW105" s="24"/>
      <c r="GX105" s="24"/>
      <c r="GY105" s="24"/>
      <c r="GZ105" s="24"/>
      <c r="HA105" s="24"/>
      <c r="HB105" s="24"/>
      <c r="HC105" s="24"/>
      <c r="HD105" s="24"/>
      <c r="HE105" s="24"/>
      <c r="HF105" s="24"/>
      <c r="HG105" s="24"/>
      <c r="HH105" s="24"/>
      <c r="HI105" s="24"/>
      <c r="HJ105" s="24"/>
      <c r="HK105" s="24"/>
      <c r="HL105" s="24"/>
      <c r="HM105" s="24"/>
      <c r="HN105" s="24"/>
      <c r="HO105" s="24"/>
      <c r="HP105" s="24"/>
      <c r="HQ105" s="24"/>
      <c r="HR105" s="24"/>
      <c r="HS105" s="24"/>
      <c r="HT105" s="24"/>
      <c r="HU105" s="24"/>
      <c r="HV105" s="24"/>
      <c r="HW105" s="24"/>
      <c r="HX105" s="24"/>
      <c r="HY105" s="24"/>
      <c r="HZ105" s="24"/>
      <c r="IA105" s="24"/>
      <c r="IB105" s="24"/>
      <c r="IC105" s="24"/>
      <c r="ID105" s="24"/>
      <c r="IE105" s="24"/>
      <c r="IF105" s="24"/>
      <c r="IG105" s="24"/>
      <c r="IH105" s="24"/>
      <c r="II105" s="24"/>
      <c r="IJ105" s="24"/>
      <c r="IK105" s="24"/>
      <c r="IL105" s="24"/>
      <c r="IM105" s="24"/>
      <c r="IN105" s="24"/>
      <c r="IO105" s="24"/>
      <c r="IP105" s="24"/>
      <c r="IQ105" s="24"/>
      <c r="IR105" s="24"/>
      <c r="IS105" s="24"/>
      <c r="IT105" s="24"/>
      <c r="IU105" s="24"/>
      <c r="IV105" s="24"/>
      <c r="IW105" s="24"/>
      <c r="IX105" s="24"/>
      <c r="IY105" s="24"/>
      <c r="IZ105" s="24"/>
      <c r="JA105" s="24"/>
      <c r="JB105" s="24"/>
      <c r="JC105" s="24"/>
      <c r="JD105" s="24"/>
      <c r="JE105" s="24"/>
      <c r="JF105" s="24"/>
      <c r="JG105" s="24"/>
      <c r="JH105" s="24"/>
      <c r="JI105" s="24"/>
      <c r="JJ105" s="24"/>
      <c r="JK105" s="24"/>
      <c r="JL105" s="24"/>
      <c r="JM105" s="24"/>
      <c r="JN105" s="24"/>
      <c r="JO105" s="24"/>
      <c r="JP105" s="24"/>
      <c r="JQ105" s="24"/>
      <c r="JR105" s="24"/>
      <c r="JS105" s="24"/>
      <c r="JT105" s="24"/>
      <c r="JU105" s="24"/>
      <c r="JV105" s="24"/>
      <c r="JW105" s="24"/>
      <c r="JX105" s="24"/>
      <c r="JY105" s="24"/>
      <c r="JZ105" s="24"/>
      <c r="KA105" s="24"/>
      <c r="KB105" s="24"/>
      <c r="KC105" s="24"/>
      <c r="KD105" s="24"/>
      <c r="KE105" s="24"/>
      <c r="KF105" s="24"/>
      <c r="KG105" s="24"/>
      <c r="KH105" s="24"/>
      <c r="KI105" s="24"/>
      <c r="KJ105" s="24"/>
      <c r="KK105" s="24"/>
      <c r="KL105" s="24"/>
      <c r="KM105" s="24"/>
      <c r="KN105" s="24"/>
      <c r="KO105" s="24"/>
      <c r="KP105" s="24"/>
      <c r="KQ105" s="24"/>
      <c r="KR105" s="24"/>
      <c r="KS105" s="24"/>
      <c r="KT105" s="24"/>
      <c r="KU105" s="24"/>
      <c r="KV105" s="24"/>
      <c r="KW105" s="24"/>
      <c r="KX105" s="24"/>
      <c r="KY105" s="24"/>
      <c r="KZ105" s="24"/>
      <c r="LA105" s="24"/>
      <c r="LB105" s="24"/>
      <c r="LC105" s="24"/>
      <c r="LD105" s="24"/>
      <c r="LE105" s="24"/>
      <c r="LF105" s="24"/>
      <c r="LG105" s="24"/>
      <c r="LH105" s="24"/>
      <c r="LI105" s="24"/>
      <c r="LJ105" s="24"/>
      <c r="LK105" s="24"/>
      <c r="LL105" s="24"/>
      <c r="LM105" s="24"/>
      <c r="LN105" s="24"/>
      <c r="LO105" s="24"/>
      <c r="LP105" s="24"/>
      <c r="LQ105" s="24"/>
      <c r="LR105" s="24"/>
      <c r="LS105" s="24"/>
      <c r="LT105" s="24"/>
      <c r="LU105" s="24"/>
      <c r="LV105" s="24"/>
      <c r="LW105" s="24"/>
      <c r="LX105" s="24"/>
      <c r="LY105" s="24"/>
      <c r="LZ105" s="24"/>
      <c r="MA105" s="24"/>
      <c r="MB105" s="24"/>
      <c r="MC105" s="24"/>
      <c r="MD105" s="24"/>
      <c r="ME105" s="24"/>
      <c r="MF105" s="24"/>
      <c r="MG105" s="24"/>
      <c r="MH105" s="24"/>
      <c r="MI105" s="24"/>
      <c r="MJ105" s="24"/>
      <c r="MK105" s="24"/>
      <c r="ML105" s="24"/>
      <c r="MM105" s="24"/>
      <c r="MN105" s="24"/>
      <c r="MO105" s="24"/>
      <c r="MP105" s="24"/>
      <c r="MQ105" s="24"/>
      <c r="MR105" s="24"/>
      <c r="MS105" s="24"/>
      <c r="MT105" s="24"/>
      <c r="MU105" s="24"/>
      <c r="MV105" s="24"/>
      <c r="MW105" s="24"/>
      <c r="MX105" s="24"/>
      <c r="MY105" s="24"/>
      <c r="MZ105" s="24"/>
      <c r="NA105" s="24"/>
      <c r="NB105" s="24"/>
      <c r="NC105" s="24"/>
      <c r="ND105" s="24"/>
      <c r="NE105" s="24"/>
      <c r="NF105" s="24"/>
      <c r="NG105" s="24"/>
      <c r="NH105" s="24"/>
      <c r="NI105" s="24"/>
      <c r="NJ105" s="24"/>
      <c r="NK105" s="24"/>
      <c r="NL105" s="24"/>
      <c r="NM105" s="24"/>
      <c r="NN105" s="24"/>
      <c r="NO105" s="24"/>
      <c r="NP105" s="24"/>
      <c r="NQ105" s="24"/>
      <c r="NR105" s="24"/>
      <c r="NS105" s="24"/>
      <c r="NT105" s="24"/>
      <c r="NU105" s="24"/>
      <c r="NV105" s="24"/>
      <c r="NW105" s="24"/>
      <c r="NX105" s="24"/>
      <c r="NY105" s="24"/>
      <c r="NZ105" s="24"/>
      <c r="OA105" s="24"/>
      <c r="OB105" s="24"/>
      <c r="OC105" s="24"/>
      <c r="OD105" s="24"/>
      <c r="OE105" s="24"/>
      <c r="OF105" s="24"/>
      <c r="OG105" s="24"/>
      <c r="OH105" s="24"/>
      <c r="OI105" s="24"/>
      <c r="OJ105" s="24"/>
      <c r="OK105" s="24"/>
      <c r="OL105" s="24"/>
      <c r="OM105" s="24"/>
      <c r="ON105" s="24"/>
      <c r="OO105" s="24"/>
      <c r="OP105" s="24"/>
      <c r="OQ105" s="24"/>
      <c r="OR105" s="24"/>
      <c r="OS105" s="24"/>
      <c r="OT105" s="24"/>
      <c r="OU105" s="24"/>
      <c r="OV105" s="24"/>
      <c r="OW105" s="24"/>
      <c r="OX105" s="24"/>
      <c r="OY105" s="24"/>
      <c r="OZ105" s="24"/>
      <c r="PA105" s="24"/>
      <c r="PB105" s="24"/>
      <c r="PC105" s="24"/>
      <c r="PD105" s="24"/>
      <c r="PE105" s="24"/>
      <c r="PF105" s="24"/>
      <c r="PG105" s="24"/>
      <c r="PH105" s="24"/>
      <c r="PI105" s="24"/>
      <c r="PJ105" s="24"/>
      <c r="PK105" s="24"/>
      <c r="PL105" s="24"/>
      <c r="PM105" s="24"/>
      <c r="PN105" s="24"/>
      <c r="PO105" s="24"/>
      <c r="PP105" s="24"/>
      <c r="PQ105" s="24"/>
      <c r="PR105" s="24"/>
      <c r="PS105" s="24"/>
      <c r="PT105" s="24"/>
      <c r="PU105" s="24"/>
      <c r="PV105" s="24"/>
      <c r="PW105" s="24"/>
      <c r="PX105" s="24"/>
      <c r="PY105" s="24"/>
      <c r="PZ105" s="24"/>
      <c r="QA105" s="24"/>
      <c r="QB105" s="24"/>
      <c r="QC105" s="24"/>
      <c r="QD105" s="24"/>
      <c r="QE105" s="24"/>
      <c r="QF105" s="24"/>
      <c r="QG105" s="24"/>
      <c r="QH105" s="24"/>
      <c r="QI105" s="24"/>
      <c r="QJ105" s="24"/>
      <c r="QK105" s="24"/>
      <c r="QL105" s="24"/>
      <c r="QM105" s="24"/>
      <c r="QN105" s="24"/>
      <c r="QO105" s="24"/>
      <c r="QP105" s="24"/>
      <c r="QQ105" s="24"/>
      <c r="QR105" s="24"/>
      <c r="QS105" s="24"/>
      <c r="QT105" s="24"/>
      <c r="QU105" s="24"/>
      <c r="QV105" s="24"/>
      <c r="QW105" s="24"/>
      <c r="QX105" s="24"/>
      <c r="QY105" s="24"/>
      <c r="QZ105" s="24"/>
      <c r="RA105" s="24"/>
      <c r="RB105" s="24"/>
      <c r="RC105" s="24"/>
      <c r="RD105" s="24"/>
      <c r="RE105" s="24"/>
      <c r="RF105" s="24"/>
      <c r="RG105" s="24"/>
      <c r="RH105" s="24"/>
      <c r="RI105" s="24"/>
      <c r="RJ105" s="24"/>
      <c r="RK105" s="24"/>
      <c r="RL105" s="24"/>
      <c r="RM105" s="24"/>
      <c r="RN105" s="24"/>
      <c r="RO105" s="24"/>
      <c r="RP105" s="24"/>
      <c r="RQ105" s="24"/>
      <c r="RR105" s="24"/>
      <c r="RS105" s="24"/>
      <c r="RT105" s="24"/>
      <c r="RU105" s="24"/>
      <c r="RV105" s="24"/>
      <c r="RW105" s="24"/>
      <c r="RX105" s="24"/>
      <c r="RY105" s="24"/>
      <c r="RZ105" s="24"/>
      <c r="SA105" s="24"/>
      <c r="SB105" s="24"/>
      <c r="SC105" s="24"/>
      <c r="SD105" s="24"/>
      <c r="SE105" s="24"/>
      <c r="SF105" s="24"/>
      <c r="SG105" s="24"/>
      <c r="SH105" s="24"/>
      <c r="SI105" s="24"/>
      <c r="SJ105" s="24"/>
      <c r="SK105" s="24"/>
      <c r="SL105" s="24"/>
      <c r="SM105" s="24"/>
      <c r="SN105" s="24"/>
      <c r="SO105" s="24"/>
      <c r="SP105" s="24"/>
      <c r="SQ105" s="24"/>
      <c r="SR105" s="24"/>
      <c r="SS105" s="24"/>
      <c r="ST105" s="24"/>
      <c r="SU105" s="24"/>
      <c r="SV105" s="24"/>
      <c r="SW105" s="24"/>
      <c r="SX105" s="24"/>
      <c r="SY105" s="24"/>
      <c r="SZ105" s="24"/>
      <c r="TA105" s="24"/>
      <c r="TB105" s="24"/>
      <c r="TC105" s="24"/>
      <c r="TD105" s="24"/>
      <c r="TE105" s="24"/>
      <c r="TF105" s="24"/>
      <c r="TG105" s="24"/>
      <c r="TH105" s="24"/>
      <c r="TI105" s="24"/>
      <c r="TJ105" s="24"/>
      <c r="TK105" s="24"/>
      <c r="TL105" s="24"/>
      <c r="TM105" s="24"/>
      <c r="TN105" s="24"/>
      <c r="TO105" s="24"/>
      <c r="TP105" s="24"/>
      <c r="TQ105" s="24"/>
      <c r="TR105" s="24"/>
      <c r="TS105" s="24"/>
      <c r="TT105" s="24"/>
      <c r="TU105" s="24"/>
      <c r="TV105" s="24"/>
      <c r="TW105" s="24"/>
      <c r="TX105" s="24"/>
      <c r="TY105" s="24"/>
      <c r="TZ105" s="24"/>
      <c r="UA105" s="24"/>
      <c r="UB105" s="24"/>
      <c r="UC105" s="24"/>
      <c r="UD105" s="24"/>
      <c r="UE105" s="24"/>
      <c r="UF105" s="24"/>
      <c r="UG105" s="24"/>
      <c r="UH105" s="24"/>
      <c r="UI105" s="24"/>
      <c r="UJ105" s="24"/>
      <c r="UK105" s="24"/>
      <c r="UL105" s="24"/>
      <c r="UM105" s="24"/>
      <c r="UN105" s="24"/>
      <c r="UO105" s="24"/>
      <c r="UP105" s="24"/>
      <c r="UQ105" s="24"/>
      <c r="UR105" s="24"/>
      <c r="US105" s="24"/>
      <c r="UT105" s="24"/>
      <c r="UU105" s="24"/>
      <c r="UV105" s="24"/>
      <c r="UW105" s="24"/>
      <c r="UX105" s="24"/>
      <c r="UY105" s="24"/>
      <c r="UZ105" s="24"/>
      <c r="VA105" s="24"/>
      <c r="VB105" s="24"/>
      <c r="VC105" s="24"/>
      <c r="VD105" s="24"/>
      <c r="VE105" s="24"/>
      <c r="VF105" s="24"/>
      <c r="VG105" s="24"/>
      <c r="VH105" s="24"/>
      <c r="VI105" s="24"/>
      <c r="VJ105" s="24"/>
      <c r="VK105" s="24"/>
      <c r="VL105" s="24"/>
      <c r="VM105" s="24"/>
      <c r="VN105" s="24"/>
      <c r="VO105" s="24"/>
      <c r="VP105" s="24"/>
      <c r="VQ105" s="24"/>
      <c r="VR105" s="24"/>
      <c r="VS105" s="24"/>
      <c r="VT105" s="24"/>
      <c r="VU105" s="24"/>
      <c r="VV105" s="24"/>
      <c r="VW105" s="24"/>
      <c r="VX105" s="24"/>
      <c r="VY105" s="24"/>
      <c r="VZ105" s="24"/>
      <c r="WA105" s="24"/>
      <c r="WB105" s="24"/>
      <c r="WC105" s="24"/>
      <c r="WD105" s="24"/>
      <c r="WE105" s="24"/>
      <c r="WF105" s="24"/>
      <c r="WG105" s="24"/>
      <c r="WH105" s="24"/>
      <c r="WI105" s="24"/>
      <c r="WJ105" s="24"/>
      <c r="WK105" s="24"/>
      <c r="WL105" s="24"/>
      <c r="WM105" s="24"/>
      <c r="WN105" s="24"/>
      <c r="WO105" s="24"/>
      <c r="WP105" s="24"/>
      <c r="WQ105" s="24"/>
      <c r="WR105" s="24"/>
      <c r="WS105" s="24"/>
      <c r="WT105" s="24"/>
      <c r="WU105" s="24"/>
      <c r="WV105" s="24"/>
      <c r="WW105" s="24"/>
      <c r="WX105" s="24"/>
      <c r="WY105" s="24"/>
      <c r="WZ105" s="24"/>
      <c r="XA105" s="24"/>
      <c r="XB105" s="24"/>
      <c r="XC105" s="24"/>
      <c r="XD105" s="24"/>
      <c r="XE105" s="24"/>
      <c r="XF105" s="24"/>
      <c r="XG105" s="24"/>
      <c r="XH105" s="24"/>
      <c r="XI105" s="24"/>
      <c r="XJ105" s="24"/>
      <c r="XK105" s="24"/>
      <c r="XL105" s="24"/>
      <c r="XM105" s="24"/>
      <c r="XN105" s="24"/>
      <c r="XO105" s="24"/>
      <c r="XP105" s="24"/>
      <c r="XQ105" s="24"/>
      <c r="XR105" s="24"/>
      <c r="XS105" s="24"/>
      <c r="XT105" s="24"/>
      <c r="XU105" s="24"/>
      <c r="XV105" s="24"/>
      <c r="XW105" s="24"/>
      <c r="XX105" s="24"/>
      <c r="XY105" s="24"/>
      <c r="XZ105" s="24"/>
      <c r="YA105" s="24"/>
      <c r="YB105" s="24"/>
      <c r="YC105" s="24"/>
      <c r="YD105" s="24"/>
      <c r="YE105" s="24"/>
      <c r="YF105" s="24"/>
      <c r="YG105" s="24"/>
      <c r="YH105" s="24"/>
      <c r="YI105" s="24"/>
      <c r="YJ105" s="24"/>
      <c r="YK105" s="24"/>
      <c r="YL105" s="24"/>
      <c r="YM105" s="24"/>
      <c r="YN105" s="24"/>
      <c r="YO105" s="24"/>
      <c r="YP105" s="24"/>
      <c r="YQ105" s="24"/>
      <c r="YR105" s="24"/>
      <c r="YS105" s="24"/>
      <c r="YT105" s="24"/>
      <c r="YU105" s="24"/>
      <c r="YV105" s="24"/>
      <c r="YW105" s="24"/>
      <c r="YX105" s="24"/>
      <c r="YY105" s="24"/>
      <c r="YZ105" s="24"/>
      <c r="ZA105" s="24"/>
      <c r="ZB105" s="24"/>
      <c r="ZC105" s="24"/>
      <c r="ZD105" s="24"/>
      <c r="ZE105" s="24"/>
      <c r="ZF105" s="24"/>
      <c r="ZG105" s="24"/>
      <c r="ZH105" s="24"/>
      <c r="ZI105" s="24"/>
      <c r="ZJ105" s="24"/>
      <c r="ZK105" s="24"/>
      <c r="ZL105" s="24"/>
      <c r="ZM105" s="24"/>
      <c r="ZN105" s="24"/>
      <c r="ZO105" s="24"/>
      <c r="ZP105" s="24"/>
      <c r="ZQ105" s="24"/>
      <c r="ZR105" s="24"/>
      <c r="ZS105" s="24"/>
      <c r="ZT105" s="24"/>
      <c r="ZU105" s="24"/>
      <c r="ZV105" s="24"/>
      <c r="ZW105" s="24"/>
      <c r="ZX105" s="24"/>
      <c r="ZY105" s="24"/>
      <c r="ZZ105" s="24"/>
      <c r="AAA105" s="24"/>
      <c r="AAB105" s="24"/>
      <c r="AAC105" s="24"/>
      <c r="AAD105" s="24"/>
      <c r="AAE105" s="24"/>
      <c r="AAF105" s="24"/>
      <c r="AAG105" s="24"/>
      <c r="AAH105" s="24"/>
      <c r="AAI105" s="24"/>
      <c r="AAJ105" s="24"/>
      <c r="AAK105" s="24"/>
      <c r="AAL105" s="24"/>
      <c r="AAM105" s="24"/>
      <c r="AAN105" s="24"/>
      <c r="AAO105" s="24"/>
      <c r="AAP105" s="24"/>
      <c r="AAQ105" s="24"/>
      <c r="AAR105" s="24"/>
      <c r="AAS105" s="24"/>
      <c r="AAT105" s="24"/>
      <c r="AAU105" s="24"/>
      <c r="AAV105" s="24"/>
      <c r="AAW105" s="24"/>
      <c r="AAX105" s="24"/>
      <c r="AAY105" s="24"/>
      <c r="AAZ105" s="24"/>
      <c r="ABA105" s="24"/>
      <c r="ABB105" s="24"/>
      <c r="ABC105" s="24"/>
      <c r="ABD105" s="24"/>
      <c r="ABE105" s="24"/>
      <c r="ABF105" s="24"/>
      <c r="ABG105" s="24"/>
      <c r="ABH105" s="24"/>
      <c r="ABI105" s="24"/>
      <c r="ABJ105" s="24"/>
      <c r="ABK105" s="24"/>
      <c r="ABL105" s="24"/>
      <c r="ABM105" s="24"/>
      <c r="ABN105" s="24"/>
      <c r="ABO105" s="24"/>
      <c r="ABP105" s="24"/>
      <c r="ABQ105" s="24"/>
      <c r="ABR105" s="24"/>
      <c r="ABS105" s="24"/>
      <c r="ABT105" s="24"/>
      <c r="ABU105" s="24"/>
      <c r="ABV105" s="24"/>
      <c r="ABW105" s="24"/>
      <c r="ABX105" s="24"/>
      <c r="ABY105" s="24"/>
      <c r="ABZ105" s="24"/>
      <c r="ACA105" s="24"/>
      <c r="ACB105" s="24"/>
      <c r="ACC105" s="24"/>
      <c r="ACD105" s="24"/>
      <c r="ACE105" s="24"/>
      <c r="ACF105" s="24"/>
      <c r="ACG105" s="24"/>
      <c r="ACH105" s="24"/>
      <c r="ACI105" s="24"/>
      <c r="ACJ105" s="24"/>
      <c r="ACK105" s="24"/>
      <c r="ACL105" s="24"/>
      <c r="ACM105" s="24"/>
      <c r="ACN105" s="24"/>
      <c r="ACO105" s="24"/>
      <c r="ACP105" s="24"/>
      <c r="ACQ105" s="24"/>
      <c r="ACR105" s="24"/>
      <c r="ACS105" s="24"/>
      <c r="ACT105" s="24"/>
      <c r="ACU105" s="24"/>
      <c r="ACV105" s="24"/>
      <c r="ACW105" s="24"/>
      <c r="ACX105" s="24"/>
      <c r="ACY105" s="24"/>
      <c r="ACZ105" s="24"/>
      <c r="ADA105" s="24"/>
      <c r="ADB105" s="24"/>
      <c r="ADC105" s="24"/>
      <c r="ADD105" s="24"/>
      <c r="ADE105" s="24"/>
      <c r="ADF105" s="24"/>
      <c r="ADG105" s="24"/>
      <c r="ADH105" s="24"/>
      <c r="ADI105" s="24"/>
      <c r="ADJ105" s="24"/>
      <c r="ADK105" s="24"/>
      <c r="ADL105" s="24"/>
      <c r="ADM105" s="24"/>
      <c r="ADN105" s="24"/>
      <c r="ADO105" s="24"/>
      <c r="ADP105" s="24"/>
      <c r="ADQ105" s="24"/>
      <c r="ADR105" s="24"/>
      <c r="ADS105" s="24"/>
      <c r="ADT105" s="24"/>
      <c r="ADU105" s="24"/>
      <c r="ADV105" s="24"/>
      <c r="ADW105" s="24"/>
      <c r="ADX105" s="24"/>
      <c r="ADY105" s="24"/>
      <c r="ADZ105" s="24"/>
      <c r="AEA105" s="24"/>
      <c r="AEB105" s="24"/>
      <c r="AEC105" s="24"/>
      <c r="AED105" s="24"/>
      <c r="AEE105" s="24"/>
      <c r="AEF105" s="24"/>
      <c r="AEG105" s="24"/>
      <c r="AEH105" s="24"/>
      <c r="AEI105" s="24"/>
      <c r="AEJ105" s="24"/>
      <c r="AEK105" s="24"/>
      <c r="AEL105" s="24"/>
      <c r="AEM105" s="24"/>
      <c r="AEN105" s="24"/>
      <c r="AEO105" s="24"/>
      <c r="AEP105" s="24"/>
      <c r="AEQ105" s="24"/>
      <c r="AER105" s="24"/>
      <c r="AES105" s="24"/>
      <c r="AET105" s="24"/>
      <c r="AEU105" s="24"/>
      <c r="AEV105" s="24"/>
      <c r="AEW105" s="24"/>
      <c r="AEX105" s="24"/>
      <c r="AEY105" s="24"/>
      <c r="AEZ105" s="24"/>
      <c r="AFA105" s="24"/>
      <c r="AFB105" s="24"/>
      <c r="AFC105" s="24"/>
      <c r="AFD105" s="24"/>
      <c r="AFE105" s="24"/>
      <c r="AFF105" s="24"/>
      <c r="AFG105" s="24"/>
      <c r="AFH105" s="24"/>
      <c r="AFI105" s="24"/>
      <c r="AFJ105" s="24"/>
      <c r="AFK105" s="24"/>
      <c r="AFL105" s="24"/>
      <c r="AFM105" s="24"/>
      <c r="AFN105" s="24"/>
      <c r="AFO105" s="24"/>
      <c r="AFP105" s="24"/>
      <c r="AFQ105" s="24"/>
      <c r="AFR105" s="24"/>
      <c r="AFS105" s="24"/>
      <c r="AFT105" s="24"/>
      <c r="AFU105" s="24"/>
      <c r="AFV105" s="24"/>
      <c r="AFW105" s="24"/>
      <c r="AFX105" s="24"/>
      <c r="AFY105" s="24"/>
      <c r="AFZ105" s="24"/>
      <c r="AGA105" s="24"/>
      <c r="AGB105" s="24"/>
      <c r="AGC105" s="24"/>
      <c r="AGD105" s="24"/>
      <c r="AGE105" s="24"/>
      <c r="AGF105" s="24"/>
      <c r="AGG105" s="24"/>
      <c r="AGH105" s="24"/>
      <c r="AGI105" s="24"/>
      <c r="AGJ105" s="24"/>
      <c r="AGK105" s="24"/>
      <c r="AGL105" s="24"/>
      <c r="AGM105" s="24"/>
      <c r="AGN105" s="24"/>
      <c r="AGO105" s="24"/>
      <c r="AGP105" s="24"/>
      <c r="AGQ105" s="24"/>
      <c r="AGR105" s="24"/>
      <c r="AGS105" s="24"/>
      <c r="AGT105" s="24"/>
      <c r="AGU105" s="24"/>
      <c r="AGV105" s="24"/>
      <c r="AGW105" s="24"/>
      <c r="AGX105" s="24"/>
      <c r="AGY105" s="24"/>
      <c r="AGZ105" s="24"/>
      <c r="AHA105" s="24"/>
      <c r="AHB105" s="24"/>
      <c r="AHC105" s="24"/>
      <c r="AHD105" s="24"/>
      <c r="AHE105" s="24"/>
      <c r="AHF105" s="24"/>
      <c r="AHG105" s="24"/>
      <c r="AHH105" s="24"/>
      <c r="AHI105" s="24"/>
      <c r="AHJ105" s="24"/>
      <c r="AHK105" s="24"/>
      <c r="AHL105" s="24"/>
      <c r="AHM105" s="24"/>
      <c r="AHN105" s="24"/>
      <c r="AHO105" s="24"/>
      <c r="AHP105" s="24"/>
      <c r="AHQ105" s="24"/>
      <c r="AHR105" s="24"/>
      <c r="AHS105" s="24"/>
      <c r="AHT105" s="24"/>
      <c r="AHU105" s="24"/>
      <c r="AHV105" s="24"/>
      <c r="AHW105" s="24"/>
      <c r="AHX105" s="24"/>
      <c r="AHY105" s="24"/>
      <c r="AHZ105" s="24"/>
      <c r="AIA105" s="24"/>
      <c r="AIB105" s="24"/>
      <c r="AIC105" s="24"/>
      <c r="AID105" s="24"/>
      <c r="AIE105" s="24"/>
      <c r="AIF105" s="24"/>
      <c r="AIG105" s="24"/>
      <c r="AIH105" s="24"/>
      <c r="AII105" s="24"/>
      <c r="AIJ105" s="24"/>
      <c r="AIK105" s="24"/>
      <c r="AIL105" s="24"/>
      <c r="AIM105" s="24"/>
      <c r="AIN105" s="24"/>
      <c r="AIO105" s="24"/>
      <c r="AIP105" s="24"/>
      <c r="AIQ105" s="24"/>
      <c r="AIR105" s="24"/>
      <c r="AIS105" s="24"/>
      <c r="AIT105" s="24"/>
      <c r="AIU105" s="24"/>
      <c r="AIV105" s="24"/>
      <c r="AIW105" s="24"/>
      <c r="AIX105" s="24"/>
      <c r="AIY105" s="24"/>
      <c r="AIZ105" s="24"/>
      <c r="AJA105" s="24"/>
      <c r="AJB105" s="24"/>
      <c r="AJC105" s="24"/>
      <c r="AJD105" s="24"/>
      <c r="AJE105" s="24"/>
      <c r="AJF105" s="24"/>
      <c r="AJG105" s="24"/>
      <c r="AJH105" s="24"/>
      <c r="AJI105" s="24"/>
      <c r="AJJ105" s="24"/>
      <c r="AJK105" s="24"/>
      <c r="AJL105" s="24"/>
      <c r="AJM105" s="24"/>
      <c r="AJN105" s="24"/>
      <c r="AJO105" s="24"/>
      <c r="AJP105" s="24"/>
      <c r="AJQ105" s="24"/>
      <c r="AJR105" s="24"/>
      <c r="AJS105" s="24"/>
      <c r="AJT105" s="24"/>
      <c r="AJU105" s="24"/>
      <c r="AJV105" s="24"/>
      <c r="AJW105" s="24"/>
      <c r="AJX105" s="24"/>
      <c r="AJY105" s="24"/>
      <c r="AJZ105" s="24"/>
      <c r="AKA105" s="24"/>
      <c r="AKB105" s="24"/>
      <c r="AKC105" s="24"/>
      <c r="AKD105" s="24"/>
      <c r="AKE105" s="24"/>
      <c r="AKF105" s="24"/>
      <c r="AKG105" s="24"/>
      <c r="AKH105" s="24"/>
      <c r="AKI105" s="24"/>
      <c r="AKJ105" s="24"/>
      <c r="AKK105" s="24"/>
      <c r="AKL105" s="24"/>
      <c r="AKM105" s="24"/>
      <c r="AKN105" s="24"/>
      <c r="AKO105" s="24"/>
      <c r="AKP105" s="24"/>
      <c r="AKQ105" s="24"/>
      <c r="AKR105" s="24"/>
      <c r="AKS105" s="24"/>
      <c r="AKT105" s="24"/>
      <c r="AKU105" s="24"/>
      <c r="AKV105" s="24"/>
      <c r="AKW105" s="24"/>
      <c r="AKX105" s="24"/>
      <c r="AKY105" s="24"/>
      <c r="AKZ105" s="24"/>
      <c r="ALA105" s="24"/>
      <c r="ALB105" s="24"/>
      <c r="ALC105" s="24"/>
      <c r="ALD105" s="24"/>
      <c r="ALE105" s="24"/>
      <c r="ALF105" s="24"/>
      <c r="ALG105" s="24"/>
      <c r="ALH105" s="24"/>
      <c r="ALI105" s="24"/>
      <c r="ALJ105" s="24"/>
      <c r="ALK105" s="24"/>
      <c r="ALL105" s="24"/>
      <c r="ALM105" s="24"/>
      <c r="ALN105" s="24"/>
      <c r="ALO105" s="24"/>
      <c r="ALP105" s="24"/>
      <c r="ALQ105" s="24"/>
      <c r="ALR105" s="24"/>
      <c r="ALS105" s="24"/>
      <c r="ALT105" s="24"/>
      <c r="ALU105" s="24"/>
      <c r="ALV105" s="24"/>
      <c r="ALW105" s="24"/>
      <c r="ALX105" s="24"/>
      <c r="ALY105" s="24"/>
      <c r="ALZ105" s="24"/>
      <c r="AMA105" s="24"/>
      <c r="AMB105" s="24"/>
      <c r="AMC105" s="24"/>
      <c r="AMD105" s="24"/>
      <c r="AME105" s="24"/>
      <c r="AMF105" s="24"/>
      <c r="AMG105" s="24"/>
      <c r="AMH105" s="24"/>
      <c r="AMI105" s="24"/>
      <c r="AMJ105" s="24"/>
      <c r="AMK105" s="24"/>
      <c r="AML105" s="24"/>
      <c r="AMM105" s="24"/>
      <c r="AMN105" s="24"/>
      <c r="AMO105" s="24"/>
      <c r="AMP105" s="24"/>
      <c r="AMQ105" s="24"/>
      <c r="AMR105" s="24"/>
      <c r="AMS105" s="24"/>
      <c r="AMT105" s="24"/>
      <c r="AMU105" s="24"/>
      <c r="AMV105" s="24"/>
      <c r="AMW105" s="24"/>
      <c r="AMX105" s="24"/>
      <c r="AMY105" s="24"/>
      <c r="AMZ105" s="24"/>
      <c r="ANA105" s="24"/>
      <c r="ANB105" s="24"/>
      <c r="ANC105" s="24"/>
      <c r="AND105" s="24"/>
      <c r="ANE105" s="24"/>
      <c r="ANF105" s="24"/>
      <c r="ANG105" s="24"/>
      <c r="ANH105" s="24"/>
      <c r="ANI105" s="24"/>
      <c r="ANJ105" s="24"/>
      <c r="ANK105" s="24"/>
      <c r="ANL105" s="24"/>
      <c r="ANM105" s="24"/>
      <c r="ANN105" s="24"/>
      <c r="ANO105" s="24"/>
      <c r="ANP105" s="24"/>
      <c r="ANQ105" s="24"/>
      <c r="ANR105" s="24"/>
      <c r="ANS105" s="24"/>
      <c r="ANT105" s="24"/>
      <c r="ANU105" s="24"/>
      <c r="ANV105" s="24"/>
      <c r="ANW105" s="24"/>
      <c r="ANX105" s="24"/>
      <c r="ANY105" s="24"/>
      <c r="ANZ105" s="24"/>
      <c r="AOA105" s="24"/>
      <c r="AOB105" s="24"/>
      <c r="AOC105" s="24"/>
      <c r="AOD105" s="24"/>
      <c r="AOE105" s="24"/>
      <c r="AOF105" s="24"/>
      <c r="AOG105" s="24"/>
      <c r="AOH105" s="24"/>
      <c r="AOI105" s="24"/>
      <c r="AOJ105" s="24"/>
      <c r="AOK105" s="24"/>
      <c r="AOL105" s="24"/>
      <c r="AOM105" s="24"/>
      <c r="AON105" s="24"/>
      <c r="AOO105" s="24"/>
      <c r="AOP105" s="24"/>
      <c r="AOQ105" s="24"/>
      <c r="AOR105" s="24"/>
      <c r="AOS105" s="24"/>
      <c r="AOT105" s="24"/>
      <c r="AOU105" s="24"/>
      <c r="AOV105" s="24"/>
      <c r="AOW105" s="24"/>
      <c r="AOX105" s="24"/>
      <c r="AOY105" s="24"/>
      <c r="AOZ105" s="24"/>
      <c r="APA105" s="24"/>
      <c r="APB105" s="24"/>
      <c r="APC105" s="24"/>
      <c r="APD105" s="24"/>
      <c r="APE105" s="24"/>
      <c r="APF105" s="24"/>
      <c r="APG105" s="24"/>
      <c r="APH105" s="24"/>
      <c r="API105" s="24"/>
      <c r="APJ105" s="24"/>
      <c r="APK105" s="24"/>
      <c r="APL105" s="24"/>
      <c r="APM105" s="24"/>
      <c r="APN105" s="24"/>
      <c r="APO105" s="24"/>
      <c r="APP105" s="24"/>
      <c r="APQ105" s="24"/>
      <c r="APR105" s="24"/>
      <c r="APS105" s="24"/>
      <c r="APT105" s="24"/>
      <c r="APU105" s="24"/>
      <c r="APV105" s="24"/>
      <c r="APW105" s="24"/>
      <c r="APX105" s="24"/>
      <c r="APY105" s="24"/>
      <c r="APZ105" s="24"/>
      <c r="AQA105" s="24"/>
      <c r="AQB105" s="24"/>
      <c r="AQC105" s="24"/>
      <c r="AQD105" s="24"/>
      <c r="AQE105" s="24"/>
      <c r="AQF105" s="24"/>
      <c r="AQG105" s="24"/>
      <c r="AQH105" s="24"/>
      <c r="AQI105" s="24"/>
      <c r="AQJ105" s="24"/>
      <c r="AQK105" s="24"/>
      <c r="AQL105" s="24"/>
      <c r="AQM105" s="24"/>
      <c r="AQN105" s="24"/>
      <c r="AQO105" s="24"/>
      <c r="AQP105" s="24"/>
      <c r="AQQ105" s="24"/>
      <c r="AQR105" s="24"/>
      <c r="AQS105" s="24"/>
      <c r="AQT105" s="24"/>
      <c r="AQU105" s="24"/>
      <c r="AQV105" s="24"/>
      <c r="AQW105" s="24"/>
      <c r="AQX105" s="24"/>
      <c r="AQY105" s="24"/>
      <c r="AQZ105" s="24"/>
      <c r="ARA105" s="24"/>
      <c r="ARB105" s="24"/>
      <c r="ARC105" s="24"/>
      <c r="ARD105" s="24"/>
      <c r="ARE105" s="24"/>
      <c r="ARF105" s="24"/>
      <c r="ARG105" s="24"/>
      <c r="ARH105" s="24"/>
      <c r="ARI105" s="24"/>
      <c r="ARJ105" s="24"/>
      <c r="ARK105" s="24"/>
      <c r="ARL105" s="24"/>
      <c r="ARM105" s="24"/>
      <c r="ARN105" s="24"/>
      <c r="ARO105" s="24"/>
      <c r="ARP105" s="24"/>
      <c r="ARQ105" s="24"/>
      <c r="ARR105" s="24"/>
      <c r="ARS105" s="24"/>
      <c r="ART105" s="24"/>
      <c r="ARU105" s="24"/>
      <c r="ARV105" s="24"/>
      <c r="ARW105" s="24"/>
      <c r="ARX105" s="24"/>
      <c r="ARY105" s="24"/>
      <c r="ARZ105" s="24"/>
      <c r="ASA105" s="24"/>
      <c r="ASB105" s="24"/>
      <c r="ASC105" s="24"/>
      <c r="ASD105" s="24"/>
      <c r="ASE105" s="24"/>
      <c r="ASF105" s="24"/>
      <c r="ASG105" s="24"/>
      <c r="ASH105" s="24"/>
      <c r="ASI105" s="24"/>
      <c r="ASJ105" s="24"/>
      <c r="ASK105" s="24"/>
      <c r="ASL105" s="24"/>
      <c r="ASM105" s="24"/>
      <c r="ASN105" s="24"/>
      <c r="ASO105" s="24"/>
      <c r="ASP105" s="24"/>
      <c r="ASQ105" s="24"/>
      <c r="ASR105" s="24"/>
      <c r="ASS105" s="24"/>
      <c r="AST105" s="24"/>
      <c r="ASU105" s="24"/>
      <c r="ASV105" s="24"/>
      <c r="ASW105" s="24"/>
      <c r="ASX105" s="24"/>
      <c r="ASY105" s="24"/>
      <c r="ASZ105" s="24"/>
      <c r="ATA105" s="24"/>
      <c r="ATB105" s="24"/>
      <c r="ATC105" s="24"/>
      <c r="ATD105" s="24"/>
      <c r="ATE105" s="24"/>
      <c r="ATF105" s="24"/>
      <c r="ATG105" s="24"/>
      <c r="ATH105" s="24"/>
      <c r="ATI105" s="24"/>
      <c r="ATJ105" s="24"/>
      <c r="ATK105" s="24"/>
      <c r="ATL105" s="24"/>
      <c r="ATM105" s="24"/>
      <c r="ATN105" s="24"/>
      <c r="ATO105" s="24"/>
      <c r="ATP105" s="24"/>
      <c r="ATQ105" s="24"/>
      <c r="ATR105" s="24"/>
      <c r="ATS105" s="24"/>
      <c r="ATT105" s="24"/>
      <c r="ATU105" s="24"/>
      <c r="ATV105" s="24"/>
      <c r="ATW105" s="24"/>
      <c r="ATX105" s="24"/>
      <c r="ATY105" s="24"/>
      <c r="ATZ105" s="24"/>
      <c r="AUA105" s="24"/>
      <c r="AUB105" s="24"/>
      <c r="AUC105" s="24"/>
      <c r="AUD105" s="24"/>
      <c r="AUE105" s="24"/>
      <c r="AUF105" s="24"/>
      <c r="AUG105" s="24"/>
      <c r="AUH105" s="24"/>
      <c r="AUI105" s="24"/>
      <c r="AUJ105" s="24"/>
      <c r="AUK105" s="24"/>
      <c r="AUL105" s="24"/>
      <c r="AUM105" s="24"/>
      <c r="AUN105" s="24"/>
      <c r="AUO105" s="24"/>
      <c r="AUP105" s="24"/>
      <c r="AUQ105" s="24"/>
      <c r="AUR105" s="24"/>
      <c r="AUS105" s="24"/>
      <c r="AUT105" s="24"/>
      <c r="AUU105" s="24"/>
      <c r="AUV105" s="24"/>
      <c r="AUW105" s="24"/>
      <c r="AUX105" s="24"/>
      <c r="AUY105" s="24"/>
      <c r="AUZ105" s="24"/>
      <c r="AVA105" s="24"/>
      <c r="AVB105" s="24"/>
      <c r="AVC105" s="24"/>
      <c r="AVD105" s="24"/>
      <c r="AVE105" s="24"/>
      <c r="AVF105" s="24"/>
      <c r="AVG105" s="24"/>
      <c r="AVH105" s="24"/>
      <c r="AVI105" s="24"/>
      <c r="AVJ105" s="24"/>
      <c r="AVK105" s="24"/>
      <c r="AVL105" s="24"/>
      <c r="AVM105" s="24"/>
      <c r="AVN105" s="24"/>
      <c r="AVO105" s="24"/>
      <c r="AVP105" s="24"/>
      <c r="AVQ105" s="24"/>
      <c r="AVR105" s="24"/>
      <c r="AVS105" s="24"/>
      <c r="AVT105" s="24"/>
      <c r="AVU105" s="24"/>
      <c r="AVV105" s="24"/>
      <c r="AVW105" s="24"/>
      <c r="AVX105" s="24"/>
      <c r="AVY105" s="24"/>
      <c r="AVZ105" s="24"/>
      <c r="AWA105" s="24"/>
      <c r="AWB105" s="24"/>
      <c r="AWC105" s="24"/>
      <c r="AWD105" s="24"/>
      <c r="AWE105" s="24"/>
      <c r="AWF105" s="24"/>
      <c r="AWG105" s="24"/>
      <c r="AWH105" s="24"/>
      <c r="AWI105" s="24"/>
      <c r="AWJ105" s="24"/>
      <c r="AWK105" s="24"/>
      <c r="AWL105" s="24"/>
      <c r="AWM105" s="24"/>
      <c r="AWN105" s="24"/>
      <c r="AWO105" s="24"/>
      <c r="AWP105" s="24"/>
      <c r="AWQ105" s="24"/>
      <c r="AWR105" s="24"/>
      <c r="AWS105" s="24"/>
      <c r="AWT105" s="24"/>
      <c r="AWU105" s="24"/>
      <c r="AWV105" s="24"/>
      <c r="AWW105" s="24"/>
      <c r="AWX105" s="24"/>
      <c r="AWY105" s="24"/>
      <c r="AWZ105" s="24"/>
      <c r="AXA105" s="24"/>
      <c r="AXB105" s="24"/>
      <c r="AXC105" s="24"/>
      <c r="AXD105" s="24"/>
      <c r="AXE105" s="24"/>
      <c r="AXF105" s="24"/>
      <c r="AXG105" s="24"/>
      <c r="AXH105" s="24"/>
      <c r="AXI105" s="24"/>
      <c r="AXJ105" s="24"/>
      <c r="AXK105" s="24"/>
      <c r="AXL105" s="24"/>
      <c r="AXM105" s="24"/>
      <c r="AXN105" s="24"/>
      <c r="AXO105" s="24"/>
      <c r="AXP105" s="24"/>
      <c r="AXQ105" s="24"/>
      <c r="AXR105" s="24"/>
      <c r="AXS105" s="24"/>
      <c r="AXT105" s="24"/>
      <c r="AXU105" s="24"/>
      <c r="AXV105" s="24"/>
      <c r="AXW105" s="24"/>
      <c r="AXX105" s="24"/>
      <c r="AXY105" s="24"/>
      <c r="AXZ105" s="24"/>
      <c r="AYA105" s="24"/>
      <c r="AYB105" s="24"/>
      <c r="AYC105" s="24"/>
      <c r="AYD105" s="24"/>
      <c r="AYE105" s="24"/>
      <c r="AYF105" s="24"/>
      <c r="AYG105" s="24"/>
      <c r="AYH105" s="24"/>
      <c r="AYI105" s="24"/>
      <c r="AYJ105" s="24"/>
      <c r="AYK105" s="24"/>
      <c r="AYL105" s="24"/>
      <c r="AYM105" s="24"/>
      <c r="AYN105" s="24"/>
      <c r="AYO105" s="24"/>
      <c r="AYP105" s="24"/>
      <c r="AYQ105" s="24"/>
      <c r="AYR105" s="24"/>
      <c r="AYS105" s="24"/>
      <c r="AYT105" s="24"/>
      <c r="AYU105" s="24"/>
      <c r="AYV105" s="24"/>
      <c r="AYW105" s="24"/>
      <c r="AYX105" s="24"/>
      <c r="AYY105" s="24"/>
      <c r="AYZ105" s="24"/>
      <c r="AZA105" s="24"/>
      <c r="AZB105" s="24"/>
      <c r="AZC105" s="24"/>
      <c r="AZD105" s="24"/>
      <c r="AZE105" s="24"/>
      <c r="AZF105" s="24"/>
      <c r="AZG105" s="24"/>
      <c r="AZH105" s="24"/>
      <c r="AZI105" s="24"/>
      <c r="AZJ105" s="24"/>
      <c r="AZK105" s="24"/>
      <c r="AZL105" s="24"/>
      <c r="AZM105" s="24"/>
      <c r="AZN105" s="24"/>
      <c r="AZO105" s="24"/>
      <c r="AZP105" s="24"/>
      <c r="AZQ105" s="24"/>
      <c r="AZR105" s="24"/>
      <c r="AZS105" s="24"/>
      <c r="AZT105" s="24"/>
      <c r="AZU105" s="24"/>
      <c r="AZV105" s="24"/>
      <c r="AZW105" s="24"/>
      <c r="AZX105" s="24"/>
      <c r="AZY105" s="24"/>
      <c r="AZZ105" s="24"/>
      <c r="BAA105" s="24"/>
      <c r="BAB105" s="24"/>
      <c r="BAC105" s="24"/>
      <c r="BAD105" s="24"/>
      <c r="BAE105" s="24"/>
      <c r="BAF105" s="24"/>
      <c r="BAG105" s="24"/>
      <c r="BAH105" s="24"/>
      <c r="BAI105" s="24"/>
      <c r="BAJ105" s="24"/>
      <c r="BAK105" s="24"/>
      <c r="BAL105" s="24"/>
      <c r="BAM105" s="24"/>
      <c r="BAN105" s="24"/>
      <c r="BAO105" s="24"/>
      <c r="BAP105" s="24"/>
      <c r="BAQ105" s="24"/>
      <c r="BAR105" s="24"/>
      <c r="BAS105" s="24"/>
      <c r="BAT105" s="24"/>
      <c r="BAU105" s="24"/>
      <c r="BAV105" s="24"/>
      <c r="BAW105" s="24"/>
      <c r="BAX105" s="24"/>
      <c r="BAY105" s="24"/>
      <c r="BAZ105" s="24"/>
      <c r="BBA105" s="24"/>
      <c r="BBB105" s="24"/>
      <c r="BBC105" s="24"/>
      <c r="BBD105" s="24"/>
      <c r="BBE105" s="24"/>
      <c r="BBF105" s="24"/>
      <c r="BBG105" s="24"/>
      <c r="BBH105" s="24"/>
      <c r="BBI105" s="24"/>
      <c r="BBJ105" s="24"/>
      <c r="BBK105" s="24"/>
      <c r="BBL105" s="24"/>
      <c r="BBM105" s="24"/>
      <c r="BBN105" s="24"/>
      <c r="BBO105" s="24"/>
      <c r="BBP105" s="24"/>
      <c r="BBQ105" s="24"/>
      <c r="BBR105" s="24"/>
      <c r="BBS105" s="24"/>
      <c r="BBT105" s="24"/>
      <c r="BBU105" s="24"/>
      <c r="BBV105" s="24"/>
      <c r="BBW105" s="24"/>
      <c r="BBX105" s="24"/>
      <c r="BBY105" s="24"/>
      <c r="BBZ105" s="24"/>
      <c r="BCA105" s="24"/>
      <c r="BCB105" s="24"/>
      <c r="BCC105" s="24"/>
      <c r="BCD105" s="24"/>
      <c r="BCE105" s="24"/>
      <c r="BCF105" s="24"/>
      <c r="BCG105" s="24"/>
      <c r="BCH105" s="24"/>
      <c r="BCI105" s="24"/>
      <c r="BCJ105" s="24"/>
      <c r="BCK105" s="24"/>
      <c r="BCL105" s="24"/>
      <c r="BCM105" s="24"/>
      <c r="BCN105" s="24"/>
      <c r="BCO105" s="24"/>
      <c r="BCP105" s="24"/>
      <c r="BCQ105" s="24"/>
      <c r="BCR105" s="24"/>
      <c r="BCS105" s="24"/>
      <c r="BCT105" s="24"/>
      <c r="BCU105" s="24"/>
      <c r="BCV105" s="24"/>
      <c r="BCW105" s="24"/>
      <c r="BCX105" s="24"/>
      <c r="BCY105" s="24"/>
      <c r="BCZ105" s="24"/>
      <c r="BDA105" s="24"/>
      <c r="BDB105" s="24"/>
      <c r="BDC105" s="24"/>
      <c r="BDD105" s="24"/>
      <c r="BDE105" s="24"/>
      <c r="BDF105" s="24"/>
      <c r="BDG105" s="24"/>
      <c r="BDH105" s="24"/>
      <c r="BDI105" s="24"/>
      <c r="BDJ105" s="24"/>
      <c r="BDK105" s="24"/>
      <c r="BDL105" s="24"/>
      <c r="BDM105" s="24"/>
      <c r="BDN105" s="24"/>
      <c r="BDO105" s="24"/>
      <c r="BDP105" s="24"/>
      <c r="BDQ105" s="24"/>
      <c r="BDR105" s="24"/>
      <c r="BDS105" s="24"/>
      <c r="BDT105" s="24"/>
      <c r="BDU105" s="24"/>
      <c r="BDV105" s="24"/>
      <c r="BDW105" s="24"/>
      <c r="BDX105" s="24"/>
      <c r="BDY105" s="24"/>
      <c r="BDZ105" s="24"/>
      <c r="BEA105" s="24"/>
      <c r="BEB105" s="24"/>
      <c r="BEC105" s="24"/>
      <c r="BED105" s="24"/>
      <c r="BEE105" s="24"/>
      <c r="BEF105" s="24"/>
      <c r="BEG105" s="24"/>
      <c r="BEH105" s="24"/>
      <c r="BEI105" s="24"/>
      <c r="BEJ105" s="24"/>
      <c r="BEK105" s="24"/>
      <c r="BEL105" s="24"/>
      <c r="BEM105" s="24"/>
      <c r="BEN105" s="24"/>
      <c r="BEO105" s="24"/>
      <c r="BEP105" s="24"/>
      <c r="BEQ105" s="24"/>
      <c r="BER105" s="24"/>
      <c r="BES105" s="24"/>
      <c r="BET105" s="24"/>
      <c r="BEU105" s="24"/>
      <c r="BEV105" s="24"/>
      <c r="BEW105" s="24"/>
      <c r="BEX105" s="24"/>
      <c r="BEY105" s="24"/>
      <c r="BEZ105" s="24"/>
      <c r="BFA105" s="24"/>
      <c r="BFB105" s="24"/>
      <c r="BFC105" s="24"/>
      <c r="BFD105" s="24"/>
      <c r="BFE105" s="24"/>
      <c r="BFF105" s="24"/>
      <c r="BFG105" s="24"/>
      <c r="BFH105" s="24"/>
      <c r="BFI105" s="24"/>
      <c r="BFJ105" s="24"/>
      <c r="BFK105" s="24"/>
      <c r="BFL105" s="24"/>
      <c r="BFM105" s="24"/>
      <c r="BFN105" s="24"/>
      <c r="BFO105" s="24"/>
      <c r="BFP105" s="24"/>
      <c r="BFQ105" s="24"/>
      <c r="BFR105" s="24"/>
      <c r="BFS105" s="24"/>
      <c r="BFT105" s="24"/>
      <c r="BFU105" s="24"/>
      <c r="BFV105" s="24"/>
      <c r="BFW105" s="24"/>
      <c r="BFX105" s="24"/>
      <c r="BFY105" s="24"/>
      <c r="BFZ105" s="24"/>
      <c r="BGA105" s="24"/>
      <c r="BGB105" s="24"/>
      <c r="BGC105" s="24"/>
      <c r="BGD105" s="24"/>
      <c r="BGE105" s="24"/>
      <c r="BGF105" s="24"/>
      <c r="BGG105" s="24"/>
      <c r="BGH105" s="24"/>
      <c r="BGI105" s="24"/>
      <c r="BGJ105" s="24"/>
      <c r="BGK105" s="24"/>
      <c r="BGL105" s="24"/>
      <c r="BGM105" s="24"/>
      <c r="BGN105" s="24"/>
      <c r="BGO105" s="24"/>
      <c r="BGP105" s="24"/>
      <c r="BGQ105" s="24"/>
      <c r="BGR105" s="24"/>
      <c r="BGS105" s="24"/>
      <c r="BGT105" s="24"/>
      <c r="BGU105" s="24"/>
      <c r="BGV105" s="24"/>
      <c r="BGW105" s="24"/>
      <c r="BGX105" s="24"/>
      <c r="BGY105" s="24"/>
      <c r="BGZ105" s="24"/>
      <c r="BHA105" s="24"/>
      <c r="BHB105" s="24"/>
      <c r="BHC105" s="24"/>
      <c r="BHD105" s="24"/>
      <c r="BHE105" s="24"/>
      <c r="BHF105" s="24"/>
      <c r="BHG105" s="24"/>
      <c r="BHH105" s="24"/>
      <c r="BHI105" s="24"/>
      <c r="BHJ105" s="24"/>
      <c r="BHK105" s="24"/>
      <c r="BHL105" s="24"/>
      <c r="BHM105" s="24"/>
      <c r="BHN105" s="24"/>
      <c r="BHO105" s="24"/>
      <c r="BHP105" s="24"/>
      <c r="BHQ105" s="24"/>
      <c r="BHR105" s="24"/>
      <c r="BHS105" s="24"/>
      <c r="BHT105" s="24"/>
      <c r="BHU105" s="24"/>
      <c r="BHV105" s="24"/>
      <c r="BHW105" s="24"/>
      <c r="BHX105" s="24"/>
      <c r="BHY105" s="24"/>
      <c r="BHZ105" s="24"/>
      <c r="BIA105" s="24"/>
      <c r="BIB105" s="24"/>
      <c r="BIC105" s="24"/>
      <c r="BID105" s="24"/>
      <c r="BIE105" s="24"/>
      <c r="BIF105" s="24"/>
      <c r="BIG105" s="24"/>
      <c r="BIH105" s="24"/>
      <c r="BII105" s="24"/>
      <c r="BIJ105" s="24"/>
      <c r="BIK105" s="24"/>
      <c r="BIL105" s="24"/>
      <c r="BIM105" s="24"/>
      <c r="BIN105" s="24"/>
      <c r="BIO105" s="24"/>
      <c r="BIP105" s="24"/>
      <c r="BIQ105" s="24"/>
      <c r="BIR105" s="24"/>
      <c r="BIS105" s="24"/>
      <c r="BIT105" s="24"/>
      <c r="BIU105" s="24"/>
      <c r="BIV105" s="24"/>
      <c r="BIW105" s="24"/>
      <c r="BIX105" s="24"/>
      <c r="BIY105" s="24"/>
      <c r="BIZ105" s="24"/>
      <c r="BJA105" s="24"/>
      <c r="BJB105" s="24"/>
      <c r="BJC105" s="24"/>
      <c r="BJD105" s="24"/>
      <c r="BJE105" s="24"/>
      <c r="BJF105" s="24"/>
      <c r="BJG105" s="24"/>
      <c r="BJH105" s="24"/>
      <c r="BJI105" s="24"/>
      <c r="BJJ105" s="24"/>
      <c r="BJK105" s="24"/>
      <c r="BJL105" s="24"/>
      <c r="BJM105" s="24"/>
      <c r="BJN105" s="24"/>
      <c r="BJO105" s="24"/>
      <c r="BJP105" s="24"/>
      <c r="BJQ105" s="24"/>
      <c r="BJR105" s="24"/>
      <c r="BJS105" s="24"/>
      <c r="BJT105" s="24"/>
      <c r="BJU105" s="24"/>
      <c r="BJV105" s="24"/>
      <c r="BJW105" s="24"/>
      <c r="BJX105" s="24"/>
      <c r="BJY105" s="24"/>
      <c r="BJZ105" s="24"/>
      <c r="BKA105" s="24"/>
      <c r="BKB105" s="24"/>
      <c r="BKC105" s="24"/>
      <c r="BKD105" s="24"/>
      <c r="BKE105" s="24"/>
      <c r="BKF105" s="24"/>
      <c r="BKG105" s="24"/>
      <c r="BKH105" s="24"/>
      <c r="BKI105" s="24"/>
      <c r="BKJ105" s="24"/>
      <c r="BKK105" s="24"/>
      <c r="BKL105" s="24"/>
      <c r="BKM105" s="24"/>
      <c r="BKN105" s="24"/>
      <c r="BKO105" s="24"/>
      <c r="BKP105" s="24"/>
      <c r="BKQ105" s="24"/>
      <c r="BKR105" s="24"/>
      <c r="BKS105" s="24"/>
      <c r="BKT105" s="24"/>
      <c r="BKU105" s="24"/>
      <c r="BKV105" s="24"/>
      <c r="BKW105" s="24"/>
      <c r="BKX105" s="24"/>
      <c r="BKY105" s="24"/>
      <c r="BKZ105" s="24"/>
      <c r="BLA105" s="24"/>
      <c r="BLB105" s="24"/>
      <c r="BLC105" s="24"/>
      <c r="BLD105" s="24"/>
      <c r="BLE105" s="24"/>
      <c r="BLF105" s="24"/>
      <c r="BLG105" s="24"/>
      <c r="BLH105" s="24"/>
      <c r="BLI105" s="24"/>
      <c r="BLJ105" s="24"/>
      <c r="BLK105" s="24"/>
      <c r="BLL105" s="24"/>
      <c r="BLM105" s="24"/>
      <c r="BLN105" s="24"/>
      <c r="BLO105" s="24"/>
      <c r="BLP105" s="24"/>
      <c r="BLQ105" s="24"/>
      <c r="BLR105" s="24"/>
      <c r="BLS105" s="24"/>
      <c r="BLT105" s="24"/>
      <c r="BLU105" s="24"/>
      <c r="BLV105" s="24"/>
      <c r="BLW105" s="24"/>
      <c r="BLX105" s="24"/>
      <c r="BLY105" s="24"/>
      <c r="BLZ105" s="24"/>
      <c r="BMA105" s="24"/>
      <c r="BMB105" s="24"/>
      <c r="BMC105" s="24"/>
      <c r="BMD105" s="24"/>
      <c r="BME105" s="24"/>
      <c r="BMF105" s="24"/>
      <c r="BMG105" s="24"/>
      <c r="BMH105" s="24"/>
      <c r="BMI105" s="24"/>
      <c r="BMJ105" s="24"/>
      <c r="BMK105" s="24"/>
      <c r="BML105" s="24"/>
      <c r="BMM105" s="24"/>
      <c r="BMN105" s="24"/>
      <c r="BMO105" s="24"/>
      <c r="BMP105" s="24"/>
      <c r="BMQ105" s="24"/>
      <c r="BMR105" s="24"/>
      <c r="BMS105" s="24"/>
      <c r="BMT105" s="24"/>
      <c r="BMU105" s="24"/>
      <c r="BMV105" s="24"/>
      <c r="BMW105" s="24"/>
      <c r="BMX105" s="24"/>
      <c r="BMY105" s="24"/>
      <c r="BMZ105" s="24"/>
      <c r="BNA105" s="24"/>
      <c r="BNB105" s="24"/>
      <c r="BNC105" s="24"/>
      <c r="BND105" s="24"/>
      <c r="BNE105" s="24"/>
      <c r="BNF105" s="24"/>
      <c r="BNG105" s="24"/>
      <c r="BNH105" s="24"/>
      <c r="BNI105" s="24"/>
      <c r="BNJ105" s="24"/>
      <c r="BNK105" s="24"/>
      <c r="BNL105" s="24"/>
      <c r="BNM105" s="24"/>
      <c r="BNN105" s="24"/>
      <c r="BNO105" s="24"/>
      <c r="BNP105" s="24"/>
      <c r="BNQ105" s="24"/>
      <c r="BNR105" s="24"/>
      <c r="BNS105" s="24"/>
      <c r="BNT105" s="24"/>
      <c r="BNU105" s="24"/>
      <c r="BNV105" s="24"/>
      <c r="BNW105" s="24"/>
      <c r="BNX105" s="24"/>
      <c r="BNY105" s="24"/>
      <c r="BNZ105" s="24"/>
      <c r="BOA105" s="24"/>
      <c r="BOB105" s="24"/>
      <c r="BOC105" s="24"/>
      <c r="BOD105" s="24"/>
      <c r="BOE105" s="24"/>
      <c r="BOF105" s="24"/>
      <c r="BOG105" s="24"/>
      <c r="BOH105" s="24"/>
      <c r="BOI105" s="24"/>
      <c r="BOJ105" s="24"/>
      <c r="BOK105" s="24"/>
      <c r="BOL105" s="24"/>
      <c r="BOM105" s="24"/>
      <c r="BON105" s="24"/>
      <c r="BOO105" s="24"/>
      <c r="BOP105" s="24"/>
      <c r="BOQ105" s="24"/>
      <c r="BOR105" s="24"/>
      <c r="BOS105" s="24"/>
      <c r="BOT105" s="24"/>
      <c r="BOU105" s="24"/>
      <c r="BOV105" s="24"/>
      <c r="BOW105" s="24"/>
      <c r="BOX105" s="24"/>
      <c r="BOY105" s="24"/>
      <c r="BOZ105" s="24"/>
      <c r="BPA105" s="24"/>
      <c r="BPB105" s="24"/>
      <c r="BPC105" s="24"/>
      <c r="BPD105" s="24"/>
      <c r="BPE105" s="24"/>
      <c r="BPF105" s="24"/>
      <c r="BPG105" s="24"/>
      <c r="BPH105" s="24"/>
      <c r="BPI105" s="24"/>
      <c r="BPJ105" s="24"/>
      <c r="BPK105" s="24"/>
      <c r="BPL105" s="24"/>
      <c r="BPM105" s="24"/>
      <c r="BPN105" s="24"/>
      <c r="BPO105" s="24"/>
      <c r="BPP105" s="24"/>
      <c r="BPQ105" s="24"/>
      <c r="BPR105" s="24"/>
      <c r="BPS105" s="24"/>
      <c r="BPT105" s="24"/>
      <c r="BPU105" s="24"/>
      <c r="BPV105" s="24"/>
      <c r="BPW105" s="24"/>
      <c r="BPX105" s="24"/>
      <c r="BPY105" s="24"/>
      <c r="BPZ105" s="24"/>
      <c r="BQA105" s="24"/>
      <c r="BQB105" s="24"/>
      <c r="BQC105" s="24"/>
      <c r="BQD105" s="24"/>
      <c r="BQE105" s="24"/>
      <c r="BQF105" s="24"/>
      <c r="BQG105" s="24"/>
      <c r="BQH105" s="24"/>
      <c r="BQI105" s="24"/>
      <c r="BQJ105" s="24"/>
      <c r="BQK105" s="24"/>
      <c r="BQL105" s="24"/>
      <c r="BQM105" s="24"/>
      <c r="BQN105" s="24"/>
      <c r="BQO105" s="24"/>
      <c r="BQP105" s="24"/>
      <c r="BQQ105" s="24"/>
      <c r="BQR105" s="24"/>
      <c r="BQS105" s="24"/>
      <c r="BQT105" s="24"/>
      <c r="BQU105" s="24"/>
      <c r="BQV105" s="24"/>
      <c r="BQW105" s="24"/>
      <c r="BQX105" s="24"/>
      <c r="BQY105" s="24"/>
      <c r="BQZ105" s="24"/>
      <c r="BRA105" s="24"/>
      <c r="BRB105" s="24"/>
      <c r="BRC105" s="24"/>
      <c r="BRD105" s="24"/>
      <c r="BRE105" s="24"/>
      <c r="BRF105" s="24"/>
      <c r="BRG105" s="24"/>
      <c r="BRH105" s="24"/>
      <c r="BRI105" s="24"/>
      <c r="BRJ105" s="24"/>
      <c r="BRK105" s="24"/>
      <c r="BRL105" s="24"/>
      <c r="BRM105" s="24"/>
      <c r="BRN105" s="24"/>
      <c r="BRO105" s="24"/>
      <c r="BRP105" s="24"/>
      <c r="BRQ105" s="24"/>
      <c r="BRR105" s="24"/>
      <c r="BRS105" s="24"/>
      <c r="BRT105" s="24"/>
      <c r="BRU105" s="24"/>
      <c r="BRV105" s="24"/>
      <c r="BRW105" s="24"/>
      <c r="BRX105" s="24"/>
      <c r="BRY105" s="24"/>
      <c r="BRZ105" s="24"/>
      <c r="BSA105" s="24"/>
      <c r="BSB105" s="24"/>
      <c r="BSC105" s="24"/>
      <c r="BSD105" s="24"/>
      <c r="BSE105" s="24"/>
      <c r="BSF105" s="24"/>
      <c r="BSG105" s="24"/>
      <c r="BSH105" s="24"/>
      <c r="BSI105" s="24"/>
      <c r="BSJ105" s="24"/>
      <c r="BSK105" s="24"/>
      <c r="BSL105" s="24"/>
      <c r="BSM105" s="24"/>
      <c r="BSN105" s="24"/>
      <c r="BSO105" s="24"/>
      <c r="BSP105" s="24"/>
      <c r="BSQ105" s="24"/>
      <c r="BSR105" s="24"/>
      <c r="BSS105" s="24"/>
      <c r="BST105" s="24"/>
      <c r="BSU105" s="24"/>
      <c r="BSV105" s="24"/>
      <c r="BSW105" s="24"/>
      <c r="BSX105" s="24"/>
      <c r="BSY105" s="24"/>
      <c r="BSZ105" s="24"/>
      <c r="BTA105" s="24"/>
      <c r="BTB105" s="24"/>
      <c r="BTC105" s="24"/>
      <c r="BTD105" s="24"/>
      <c r="BTE105" s="24"/>
      <c r="BTF105" s="24"/>
      <c r="BTG105" s="24"/>
      <c r="BTH105" s="24"/>
      <c r="BTI105" s="24"/>
      <c r="BTJ105" s="24"/>
      <c r="BTK105" s="24"/>
      <c r="BTL105" s="24"/>
      <c r="BTM105" s="24"/>
      <c r="BTN105" s="24"/>
      <c r="BTO105" s="24"/>
      <c r="BTP105" s="24"/>
      <c r="BTQ105" s="24"/>
      <c r="BTR105" s="24"/>
      <c r="BTS105" s="24"/>
      <c r="BTT105" s="24"/>
      <c r="BTU105" s="24"/>
      <c r="BTV105" s="24"/>
      <c r="BTW105" s="24"/>
      <c r="BTX105" s="24"/>
      <c r="BTY105" s="24"/>
      <c r="BTZ105" s="24"/>
      <c r="BUA105" s="24"/>
      <c r="BUB105" s="24"/>
      <c r="BUC105" s="24"/>
      <c r="BUD105" s="24"/>
      <c r="BUE105" s="24"/>
      <c r="BUF105" s="24"/>
      <c r="BUG105" s="24"/>
      <c r="BUH105" s="24"/>
      <c r="BUI105" s="24"/>
      <c r="BUJ105" s="24"/>
      <c r="BUK105" s="24"/>
      <c r="BUL105" s="24"/>
      <c r="BUM105" s="24"/>
      <c r="BUN105" s="24"/>
      <c r="BUO105" s="24"/>
      <c r="BUP105" s="24"/>
      <c r="BUQ105" s="24"/>
      <c r="BUR105" s="24"/>
      <c r="BUS105" s="24"/>
      <c r="BUT105" s="24"/>
      <c r="BUU105" s="24"/>
      <c r="BUV105" s="24"/>
      <c r="BUW105" s="24"/>
      <c r="BUX105" s="24"/>
      <c r="BUY105" s="24"/>
      <c r="BUZ105" s="24"/>
      <c r="BVA105" s="24"/>
      <c r="BVB105" s="24"/>
      <c r="BVC105" s="24"/>
      <c r="BVD105" s="24"/>
      <c r="BVE105" s="24"/>
      <c r="BVF105" s="24"/>
      <c r="BVG105" s="24"/>
      <c r="BVH105" s="24"/>
      <c r="BVI105" s="24"/>
      <c r="BVJ105" s="24"/>
      <c r="BVK105" s="24"/>
      <c r="BVL105" s="24"/>
      <c r="BVM105" s="24"/>
      <c r="BVN105" s="24"/>
      <c r="BVO105" s="24"/>
      <c r="BVP105" s="24"/>
      <c r="BVQ105" s="24"/>
      <c r="BVR105" s="24"/>
      <c r="BVS105" s="24"/>
      <c r="BVT105" s="24"/>
      <c r="BVU105" s="24"/>
      <c r="BVV105" s="24"/>
      <c r="BVW105" s="24"/>
      <c r="BVX105" s="24"/>
      <c r="BVY105" s="24"/>
      <c r="BVZ105" s="24"/>
      <c r="BWA105" s="24"/>
      <c r="BWB105" s="24"/>
      <c r="BWC105" s="24"/>
      <c r="BWD105" s="24"/>
      <c r="BWE105" s="24"/>
      <c r="BWF105" s="24"/>
      <c r="BWG105" s="24"/>
      <c r="BWH105" s="24"/>
      <c r="BWI105" s="24"/>
      <c r="BWJ105" s="24"/>
      <c r="BWK105" s="24"/>
      <c r="BWL105" s="24"/>
      <c r="BWM105" s="24"/>
      <c r="BWN105" s="24"/>
      <c r="BWO105" s="24"/>
      <c r="BWP105" s="24"/>
      <c r="BWQ105" s="24"/>
      <c r="BWR105" s="24"/>
      <c r="BWS105" s="24"/>
      <c r="BWT105" s="24"/>
      <c r="BWU105" s="24"/>
      <c r="BWV105" s="24"/>
      <c r="BWW105" s="24"/>
      <c r="BWX105" s="24"/>
      <c r="BWY105" s="24"/>
      <c r="BWZ105" s="24"/>
      <c r="BXA105" s="24"/>
      <c r="BXB105" s="24"/>
      <c r="BXC105" s="24"/>
      <c r="BXD105" s="24"/>
      <c r="BXE105" s="24"/>
      <c r="BXF105" s="24"/>
      <c r="BXG105" s="24"/>
      <c r="BXH105" s="24"/>
      <c r="BXI105" s="24"/>
      <c r="BXJ105" s="24"/>
      <c r="BXK105" s="24"/>
      <c r="BXL105" s="24"/>
      <c r="BXM105" s="24"/>
      <c r="BXN105" s="24"/>
      <c r="BXO105" s="24"/>
      <c r="BXP105" s="24"/>
      <c r="BXQ105" s="24"/>
      <c r="BXR105" s="24"/>
      <c r="BXS105" s="24"/>
      <c r="BXT105" s="24"/>
      <c r="BXU105" s="24"/>
      <c r="BXV105" s="24"/>
      <c r="BXW105" s="24"/>
      <c r="BXX105" s="24"/>
      <c r="BXY105" s="24"/>
      <c r="BXZ105" s="24"/>
      <c r="BYA105" s="24"/>
      <c r="BYB105" s="24"/>
      <c r="BYC105" s="24"/>
      <c r="BYD105" s="24"/>
      <c r="BYE105" s="24"/>
      <c r="BYF105" s="24"/>
      <c r="BYG105" s="24"/>
      <c r="BYH105" s="24"/>
      <c r="BYI105" s="24"/>
      <c r="BYJ105" s="24"/>
      <c r="BYK105" s="24"/>
      <c r="BYL105" s="24"/>
      <c r="BYM105" s="24"/>
      <c r="BYN105" s="24"/>
      <c r="BYO105" s="24"/>
      <c r="BYP105" s="24"/>
      <c r="BYQ105" s="24"/>
      <c r="BYR105" s="24"/>
      <c r="BYS105" s="24"/>
      <c r="BYT105" s="24"/>
      <c r="BYU105" s="24"/>
      <c r="BYV105" s="24"/>
      <c r="BYW105" s="24"/>
      <c r="BYX105" s="24"/>
      <c r="BYY105" s="24"/>
      <c r="BYZ105" s="24"/>
      <c r="BZA105" s="24"/>
      <c r="BZB105" s="24"/>
      <c r="BZC105" s="24"/>
      <c r="BZD105" s="24"/>
      <c r="BZE105" s="24"/>
      <c r="BZF105" s="24"/>
      <c r="BZG105" s="24"/>
      <c r="BZH105" s="24"/>
      <c r="BZI105" s="24"/>
      <c r="BZJ105" s="24"/>
      <c r="BZK105" s="24"/>
      <c r="BZL105" s="24"/>
      <c r="BZM105" s="24"/>
      <c r="BZN105" s="24"/>
      <c r="BZO105" s="24"/>
      <c r="BZP105" s="24"/>
      <c r="BZQ105" s="24"/>
      <c r="BZR105" s="24"/>
      <c r="BZS105" s="24"/>
      <c r="BZT105" s="24"/>
      <c r="BZU105" s="24"/>
      <c r="BZV105" s="24"/>
      <c r="BZW105" s="24"/>
      <c r="BZX105" s="24"/>
      <c r="BZY105" s="24"/>
      <c r="BZZ105" s="24"/>
      <c r="CAA105" s="24"/>
      <c r="CAB105" s="24"/>
      <c r="CAC105" s="24"/>
      <c r="CAD105" s="24"/>
      <c r="CAE105" s="24"/>
      <c r="CAF105" s="24"/>
      <c r="CAG105" s="24"/>
      <c r="CAH105" s="24"/>
      <c r="CAI105" s="24"/>
      <c r="CAJ105" s="24"/>
      <c r="CAK105" s="24"/>
      <c r="CAL105" s="24"/>
      <c r="CAM105" s="24"/>
      <c r="CAN105" s="24"/>
      <c r="CAO105" s="24"/>
      <c r="CAP105" s="24"/>
      <c r="CAQ105" s="24"/>
      <c r="CAR105" s="24"/>
      <c r="CAS105" s="24"/>
      <c r="CAT105" s="24"/>
      <c r="CAU105" s="24"/>
      <c r="CAV105" s="24"/>
      <c r="CAW105" s="24"/>
      <c r="CAX105" s="24"/>
      <c r="CAY105" s="24"/>
      <c r="CAZ105" s="24"/>
      <c r="CBA105" s="24"/>
      <c r="CBB105" s="24"/>
      <c r="CBC105" s="24"/>
      <c r="CBD105" s="24"/>
      <c r="CBE105" s="24"/>
      <c r="CBF105" s="24"/>
      <c r="CBG105" s="24"/>
      <c r="CBH105" s="24"/>
      <c r="CBI105" s="24"/>
      <c r="CBJ105" s="24"/>
      <c r="CBK105" s="24"/>
      <c r="CBL105" s="24"/>
      <c r="CBM105" s="24"/>
      <c r="CBN105" s="24"/>
      <c r="CBO105" s="24"/>
      <c r="CBP105" s="24"/>
      <c r="CBQ105" s="24"/>
      <c r="CBR105" s="24"/>
      <c r="CBS105" s="24"/>
      <c r="CBT105" s="24"/>
      <c r="CBU105" s="24"/>
      <c r="CBV105" s="24"/>
      <c r="CBW105" s="24"/>
      <c r="CBX105" s="24"/>
      <c r="CBY105" s="24"/>
      <c r="CBZ105" s="24"/>
      <c r="CCA105" s="24"/>
      <c r="CCB105" s="24"/>
      <c r="CCC105" s="24"/>
      <c r="CCD105" s="24"/>
      <c r="CCE105" s="24"/>
      <c r="CCF105" s="24"/>
      <c r="CCG105" s="24"/>
      <c r="CCH105" s="24"/>
      <c r="CCI105" s="24"/>
      <c r="CCJ105" s="24"/>
      <c r="CCK105" s="24"/>
      <c r="CCL105" s="24"/>
      <c r="CCM105" s="24"/>
      <c r="CCN105" s="24"/>
      <c r="CCO105" s="24"/>
      <c r="CCP105" s="24"/>
      <c r="CCQ105" s="24"/>
      <c r="CCR105" s="24"/>
      <c r="CCS105" s="24"/>
      <c r="CCT105" s="24"/>
      <c r="CCU105" s="24"/>
      <c r="CCV105" s="24"/>
      <c r="CCW105" s="24"/>
      <c r="CCX105" s="24"/>
      <c r="CCY105" s="24"/>
      <c r="CCZ105" s="24"/>
      <c r="CDA105" s="24"/>
      <c r="CDB105" s="24"/>
      <c r="CDC105" s="24"/>
      <c r="CDD105" s="24"/>
      <c r="CDE105" s="24"/>
      <c r="CDF105" s="24"/>
      <c r="CDG105" s="24"/>
      <c r="CDH105" s="24"/>
      <c r="CDI105" s="24"/>
      <c r="CDJ105" s="24"/>
      <c r="CDK105" s="24"/>
      <c r="CDL105" s="24"/>
      <c r="CDM105" s="24"/>
      <c r="CDN105" s="24"/>
      <c r="CDO105" s="24"/>
      <c r="CDP105" s="24"/>
      <c r="CDQ105" s="24"/>
      <c r="CDR105" s="24"/>
      <c r="CDS105" s="24"/>
      <c r="CDT105" s="24"/>
      <c r="CDU105" s="24"/>
      <c r="CDV105" s="24"/>
      <c r="CDW105" s="24"/>
      <c r="CDX105" s="24"/>
      <c r="CDY105" s="24"/>
      <c r="CDZ105" s="24"/>
      <c r="CEA105" s="24"/>
      <c r="CEB105" s="24"/>
      <c r="CEC105" s="24"/>
      <c r="CED105" s="24"/>
      <c r="CEE105" s="24"/>
      <c r="CEF105" s="24"/>
      <c r="CEG105" s="24"/>
      <c r="CEH105" s="24"/>
      <c r="CEI105" s="24"/>
      <c r="CEJ105" s="24"/>
      <c r="CEK105" s="24"/>
      <c r="CEL105" s="24"/>
      <c r="CEM105" s="24"/>
      <c r="CEN105" s="24"/>
      <c r="CEO105" s="24"/>
      <c r="CEP105" s="24"/>
      <c r="CEQ105" s="24"/>
      <c r="CER105" s="24"/>
      <c r="CES105" s="24"/>
      <c r="CET105" s="24"/>
      <c r="CEU105" s="24"/>
      <c r="CEV105" s="24"/>
      <c r="CEW105" s="24"/>
      <c r="CEX105" s="24"/>
      <c r="CEY105" s="24"/>
      <c r="CEZ105" s="24"/>
      <c r="CFA105" s="24"/>
      <c r="CFB105" s="24"/>
      <c r="CFC105" s="24"/>
      <c r="CFD105" s="24"/>
      <c r="CFE105" s="24"/>
      <c r="CFF105" s="24"/>
      <c r="CFG105" s="24"/>
      <c r="CFH105" s="24"/>
      <c r="CFI105" s="24"/>
      <c r="CFJ105" s="24"/>
      <c r="CFK105" s="24"/>
      <c r="CFL105" s="24"/>
      <c r="CFM105" s="24"/>
      <c r="CFN105" s="24"/>
      <c r="CFO105" s="24"/>
      <c r="CFP105" s="24"/>
      <c r="CFQ105" s="24"/>
      <c r="CFR105" s="24"/>
      <c r="CFS105" s="24"/>
      <c r="CFT105" s="24"/>
      <c r="CFU105" s="24"/>
      <c r="CFV105" s="24"/>
      <c r="CFW105" s="24"/>
      <c r="CFX105" s="24"/>
      <c r="CFY105" s="24"/>
      <c r="CFZ105" s="24"/>
      <c r="CGA105" s="24"/>
      <c r="CGB105" s="24"/>
      <c r="CGC105" s="24"/>
      <c r="CGD105" s="24"/>
      <c r="CGE105" s="24"/>
      <c r="CGF105" s="24"/>
      <c r="CGG105" s="24"/>
      <c r="CGH105" s="24"/>
      <c r="CGI105" s="24"/>
      <c r="CGJ105" s="24"/>
      <c r="CGK105" s="24"/>
      <c r="CGL105" s="24"/>
      <c r="CGM105" s="24"/>
      <c r="CGN105" s="24"/>
      <c r="CGO105" s="24"/>
      <c r="CGP105" s="24"/>
      <c r="CGQ105" s="24"/>
      <c r="CGR105" s="24"/>
      <c r="CGS105" s="24"/>
      <c r="CGT105" s="24"/>
      <c r="CGU105" s="24"/>
      <c r="CGV105" s="24"/>
      <c r="CGW105" s="24"/>
      <c r="CGX105" s="24"/>
      <c r="CGY105" s="24"/>
      <c r="CGZ105" s="24"/>
      <c r="CHA105" s="24"/>
      <c r="CHB105" s="24"/>
      <c r="CHC105" s="24"/>
      <c r="CHD105" s="24"/>
      <c r="CHE105" s="24"/>
      <c r="CHF105" s="24"/>
      <c r="CHG105" s="24"/>
      <c r="CHH105" s="24"/>
      <c r="CHI105" s="24"/>
      <c r="CHJ105" s="24"/>
      <c r="CHK105" s="24"/>
      <c r="CHL105" s="24"/>
      <c r="CHM105" s="24"/>
      <c r="CHN105" s="24"/>
      <c r="CHO105" s="24"/>
      <c r="CHP105" s="24"/>
      <c r="CHQ105" s="24"/>
      <c r="CHR105" s="24"/>
      <c r="CHS105" s="24"/>
      <c r="CHT105" s="24"/>
      <c r="CHU105" s="24"/>
      <c r="CHV105" s="24"/>
      <c r="CHW105" s="24"/>
      <c r="CHX105" s="24"/>
      <c r="CHY105" s="24"/>
      <c r="CHZ105" s="24"/>
      <c r="CIA105" s="24"/>
      <c r="CIB105" s="24"/>
      <c r="CIC105" s="24"/>
      <c r="CID105" s="24"/>
      <c r="CIE105" s="24"/>
      <c r="CIF105" s="24"/>
      <c r="CIG105" s="24"/>
      <c r="CIH105" s="24"/>
      <c r="CII105" s="24"/>
      <c r="CIJ105" s="24"/>
      <c r="CIK105" s="24"/>
      <c r="CIL105" s="24"/>
      <c r="CIM105" s="24"/>
      <c r="CIN105" s="24"/>
      <c r="CIO105" s="24"/>
      <c r="CIP105" s="24"/>
      <c r="CIQ105" s="24"/>
      <c r="CIR105" s="24"/>
      <c r="CIS105" s="24"/>
      <c r="CIT105" s="24"/>
      <c r="CIU105" s="24"/>
      <c r="CIV105" s="24"/>
      <c r="CIW105" s="24"/>
      <c r="CIX105" s="24"/>
      <c r="CIY105" s="24"/>
      <c r="CIZ105" s="24"/>
      <c r="CJA105" s="24"/>
      <c r="CJB105" s="24"/>
      <c r="CJC105" s="24"/>
      <c r="CJD105" s="24"/>
      <c r="CJE105" s="24"/>
      <c r="CJF105" s="24"/>
      <c r="CJG105" s="24"/>
      <c r="CJH105" s="24"/>
      <c r="CJI105" s="24"/>
      <c r="CJJ105" s="24"/>
      <c r="CJK105" s="24"/>
      <c r="CJL105" s="24"/>
      <c r="CJM105" s="24"/>
      <c r="CJN105" s="24"/>
      <c r="CJO105" s="24"/>
      <c r="CJP105" s="24"/>
      <c r="CJQ105" s="24"/>
      <c r="CJR105" s="24"/>
      <c r="CJS105" s="24"/>
      <c r="CJT105" s="24"/>
      <c r="CJU105" s="24"/>
      <c r="CJV105" s="24"/>
      <c r="CJW105" s="24"/>
      <c r="CJX105" s="24"/>
      <c r="CJY105" s="24"/>
      <c r="CJZ105" s="24"/>
      <c r="CKA105" s="24"/>
      <c r="CKB105" s="24"/>
      <c r="CKC105" s="24"/>
      <c r="CKD105" s="24"/>
      <c r="CKE105" s="24"/>
      <c r="CKF105" s="24"/>
      <c r="CKG105" s="24"/>
      <c r="CKH105" s="24"/>
      <c r="CKI105" s="24"/>
      <c r="CKJ105" s="24"/>
      <c r="CKK105" s="24"/>
      <c r="CKL105" s="24"/>
      <c r="CKM105" s="24"/>
      <c r="CKN105" s="24"/>
      <c r="CKO105" s="24"/>
      <c r="CKP105" s="24"/>
      <c r="CKQ105" s="24"/>
      <c r="CKR105" s="24"/>
      <c r="CKS105" s="24"/>
      <c r="CKT105" s="24"/>
      <c r="CKU105" s="24"/>
      <c r="CKV105" s="24"/>
      <c r="CKW105" s="24"/>
      <c r="CKX105" s="24"/>
      <c r="CKY105" s="24"/>
      <c r="CKZ105" s="24"/>
      <c r="CLA105" s="24"/>
      <c r="CLB105" s="24"/>
      <c r="CLC105" s="24"/>
      <c r="CLD105" s="24"/>
      <c r="CLE105" s="24"/>
      <c r="CLF105" s="24"/>
      <c r="CLG105" s="24"/>
      <c r="CLH105" s="24"/>
      <c r="CLI105" s="24"/>
      <c r="CLJ105" s="24"/>
      <c r="CLK105" s="24"/>
      <c r="CLL105" s="24"/>
      <c r="CLM105" s="24"/>
      <c r="CLN105" s="24"/>
      <c r="CLO105" s="24"/>
      <c r="CLP105" s="24"/>
      <c r="CLQ105" s="24"/>
      <c r="CLR105" s="24"/>
      <c r="CLS105" s="24"/>
      <c r="CLT105" s="24"/>
      <c r="CLU105" s="24"/>
      <c r="CLV105" s="24"/>
      <c r="CLW105" s="24"/>
      <c r="CLX105" s="24"/>
      <c r="CLY105" s="24"/>
      <c r="CLZ105" s="24"/>
      <c r="CMA105" s="24"/>
      <c r="CMB105" s="24"/>
      <c r="CMC105" s="24"/>
      <c r="CMD105" s="24"/>
      <c r="CME105" s="24"/>
      <c r="CMF105" s="24"/>
      <c r="CMG105" s="24"/>
      <c r="CMH105" s="24"/>
      <c r="CMI105" s="24"/>
      <c r="CMJ105" s="24"/>
      <c r="CMK105" s="24"/>
      <c r="CML105" s="24"/>
      <c r="CMM105" s="24"/>
      <c r="CMN105" s="24"/>
      <c r="CMO105" s="24"/>
      <c r="CMP105" s="24"/>
      <c r="CMQ105" s="24"/>
      <c r="CMR105" s="24"/>
      <c r="CMS105" s="24"/>
      <c r="CMT105" s="24"/>
      <c r="CMU105" s="24"/>
      <c r="CMV105" s="24"/>
      <c r="CMW105" s="24"/>
      <c r="CMX105" s="24"/>
      <c r="CMY105" s="24"/>
      <c r="CMZ105" s="24"/>
      <c r="CNA105" s="24"/>
      <c r="CNB105" s="24"/>
      <c r="CNC105" s="24"/>
      <c r="CND105" s="24"/>
      <c r="CNE105" s="24"/>
      <c r="CNF105" s="24"/>
      <c r="CNG105" s="24"/>
      <c r="CNH105" s="24"/>
      <c r="CNI105" s="24"/>
      <c r="CNJ105" s="24"/>
      <c r="CNK105" s="24"/>
      <c r="CNL105" s="24"/>
      <c r="CNM105" s="24"/>
      <c r="CNN105" s="24"/>
      <c r="CNO105" s="24"/>
      <c r="CNP105" s="24"/>
      <c r="CNQ105" s="24"/>
      <c r="CNR105" s="24"/>
      <c r="CNS105" s="24"/>
      <c r="CNT105" s="24"/>
      <c r="CNU105" s="24"/>
      <c r="CNV105" s="24"/>
      <c r="CNW105" s="24"/>
      <c r="CNX105" s="24"/>
      <c r="CNY105" s="24"/>
      <c r="CNZ105" s="24"/>
      <c r="COA105" s="24"/>
      <c r="COB105" s="24"/>
      <c r="COC105" s="24"/>
      <c r="COD105" s="24"/>
      <c r="COE105" s="24"/>
      <c r="COF105" s="24"/>
      <c r="COG105" s="24"/>
      <c r="COH105" s="24"/>
      <c r="COI105" s="24"/>
      <c r="COJ105" s="24"/>
      <c r="COK105" s="24"/>
      <c r="COL105" s="24"/>
      <c r="COM105" s="24"/>
      <c r="CON105" s="24"/>
      <c r="COO105" s="24"/>
      <c r="COP105" s="24"/>
      <c r="COQ105" s="24"/>
      <c r="COR105" s="24"/>
      <c r="COS105" s="24"/>
      <c r="COT105" s="24"/>
      <c r="COU105" s="24"/>
      <c r="COV105" s="24"/>
      <c r="COW105" s="24"/>
      <c r="COX105" s="24"/>
      <c r="COY105" s="24"/>
      <c r="COZ105" s="24"/>
      <c r="CPA105" s="24"/>
      <c r="CPB105" s="24"/>
      <c r="CPC105" s="24"/>
      <c r="CPD105" s="24"/>
      <c r="CPE105" s="24"/>
      <c r="CPF105" s="24"/>
      <c r="CPG105" s="24"/>
      <c r="CPH105" s="24"/>
      <c r="CPI105" s="24"/>
      <c r="CPJ105" s="24"/>
      <c r="CPK105" s="24"/>
      <c r="CPL105" s="24"/>
      <c r="CPM105" s="24"/>
      <c r="CPN105" s="24"/>
      <c r="CPO105" s="24"/>
      <c r="CPP105" s="24"/>
      <c r="CPQ105" s="24"/>
      <c r="CPR105" s="24"/>
      <c r="CPS105" s="24"/>
      <c r="CPT105" s="24"/>
      <c r="CPU105" s="24"/>
      <c r="CPV105" s="24"/>
      <c r="CPW105" s="24"/>
      <c r="CPX105" s="24"/>
      <c r="CPY105" s="24"/>
      <c r="CPZ105" s="24"/>
      <c r="CQA105" s="24"/>
      <c r="CQB105" s="24"/>
      <c r="CQC105" s="24"/>
      <c r="CQD105" s="24"/>
      <c r="CQE105" s="24"/>
      <c r="CQF105" s="24"/>
      <c r="CQG105" s="24"/>
      <c r="CQH105" s="24"/>
      <c r="CQI105" s="24"/>
      <c r="CQJ105" s="24"/>
      <c r="CQK105" s="24"/>
      <c r="CQL105" s="24"/>
      <c r="CQM105" s="24"/>
      <c r="CQN105" s="24"/>
      <c r="CQO105" s="24"/>
      <c r="CQP105" s="24"/>
      <c r="CQQ105" s="24"/>
      <c r="CQR105" s="24"/>
      <c r="CQS105" s="24"/>
      <c r="CQT105" s="24"/>
      <c r="CQU105" s="24"/>
      <c r="CQV105" s="24"/>
      <c r="CQW105" s="24"/>
      <c r="CQX105" s="24"/>
      <c r="CQY105" s="24"/>
      <c r="CQZ105" s="24"/>
      <c r="CRA105" s="24"/>
      <c r="CRB105" s="24"/>
      <c r="CRC105" s="24"/>
      <c r="CRD105" s="24"/>
      <c r="CRE105" s="24"/>
      <c r="CRF105" s="24"/>
      <c r="CRG105" s="24"/>
      <c r="CRH105" s="24"/>
      <c r="CRI105" s="24"/>
      <c r="CRJ105" s="24"/>
      <c r="CRK105" s="24"/>
      <c r="CRL105" s="24"/>
      <c r="CRM105" s="24"/>
      <c r="CRN105" s="24"/>
      <c r="CRO105" s="24"/>
      <c r="CRP105" s="24"/>
      <c r="CRQ105" s="24"/>
      <c r="CRR105" s="24"/>
      <c r="CRS105" s="24"/>
      <c r="CRT105" s="24"/>
      <c r="CRU105" s="24"/>
      <c r="CRV105" s="24"/>
      <c r="CRW105" s="24"/>
      <c r="CRX105" s="24"/>
      <c r="CRY105" s="24"/>
      <c r="CRZ105" s="24"/>
      <c r="CSA105" s="24"/>
      <c r="CSB105" s="24"/>
      <c r="CSC105" s="24"/>
      <c r="CSD105" s="24"/>
      <c r="CSE105" s="24"/>
      <c r="CSF105" s="24"/>
      <c r="CSG105" s="24"/>
      <c r="CSH105" s="24"/>
      <c r="CSI105" s="24"/>
      <c r="CSJ105" s="24"/>
      <c r="CSK105" s="24"/>
      <c r="CSL105" s="24"/>
      <c r="CSM105" s="24"/>
      <c r="CSN105" s="24"/>
      <c r="CSO105" s="24"/>
      <c r="CSP105" s="24"/>
      <c r="CSQ105" s="24"/>
      <c r="CSR105" s="24"/>
      <c r="CSS105" s="24"/>
      <c r="CST105" s="24"/>
      <c r="CSU105" s="24"/>
      <c r="CSV105" s="24"/>
      <c r="CSW105" s="24"/>
      <c r="CSX105" s="24"/>
      <c r="CSY105" s="24"/>
      <c r="CSZ105" s="24"/>
      <c r="CTA105" s="24"/>
      <c r="CTB105" s="24"/>
      <c r="CTC105" s="24"/>
      <c r="CTD105" s="24"/>
      <c r="CTE105" s="24"/>
      <c r="CTF105" s="24"/>
      <c r="CTG105" s="24"/>
      <c r="CTH105" s="24"/>
      <c r="CTI105" s="24"/>
      <c r="CTJ105" s="24"/>
      <c r="CTK105" s="24"/>
      <c r="CTL105" s="24"/>
      <c r="CTM105" s="24"/>
      <c r="CTN105" s="24"/>
      <c r="CTO105" s="24"/>
      <c r="CTP105" s="24"/>
      <c r="CTQ105" s="24"/>
      <c r="CTR105" s="24"/>
      <c r="CTS105" s="24"/>
      <c r="CTT105" s="24"/>
      <c r="CTU105" s="24"/>
      <c r="CTV105" s="24"/>
      <c r="CTW105" s="24"/>
      <c r="CTX105" s="24"/>
      <c r="CTY105" s="24"/>
      <c r="CTZ105" s="24"/>
      <c r="CUA105" s="24"/>
      <c r="CUB105" s="24"/>
      <c r="CUC105" s="24"/>
      <c r="CUD105" s="24"/>
      <c r="CUE105" s="24"/>
      <c r="CUF105" s="24"/>
      <c r="CUG105" s="24"/>
      <c r="CUH105" s="24"/>
      <c r="CUI105" s="24"/>
      <c r="CUJ105" s="24"/>
      <c r="CUK105" s="24"/>
      <c r="CUL105" s="24"/>
      <c r="CUM105" s="24"/>
      <c r="CUN105" s="24"/>
      <c r="CUO105" s="24"/>
      <c r="CUP105" s="24"/>
      <c r="CUQ105" s="24"/>
      <c r="CUR105" s="24"/>
      <c r="CUS105" s="24"/>
      <c r="CUT105" s="24"/>
      <c r="CUU105" s="24"/>
      <c r="CUV105" s="24"/>
      <c r="CUW105" s="24"/>
      <c r="CUX105" s="24"/>
      <c r="CUY105" s="24"/>
      <c r="CUZ105" s="24"/>
      <c r="CVA105" s="24"/>
      <c r="CVB105" s="24"/>
      <c r="CVC105" s="24"/>
      <c r="CVD105" s="24"/>
      <c r="CVE105" s="24"/>
      <c r="CVF105" s="24"/>
      <c r="CVG105" s="24"/>
      <c r="CVH105" s="24"/>
      <c r="CVI105" s="24"/>
      <c r="CVJ105" s="24"/>
      <c r="CVK105" s="24"/>
      <c r="CVL105" s="24"/>
      <c r="CVM105" s="24"/>
      <c r="CVN105" s="24"/>
      <c r="CVO105" s="24"/>
      <c r="CVP105" s="24"/>
      <c r="CVQ105" s="24"/>
      <c r="CVR105" s="24"/>
      <c r="CVS105" s="24"/>
      <c r="CVT105" s="24"/>
      <c r="CVU105" s="24"/>
      <c r="CVV105" s="24"/>
      <c r="CVW105" s="24"/>
      <c r="CVX105" s="24"/>
      <c r="CVY105" s="24"/>
      <c r="CVZ105" s="24"/>
      <c r="CWA105" s="24"/>
      <c r="CWB105" s="24"/>
      <c r="CWC105" s="24"/>
      <c r="CWD105" s="24"/>
      <c r="CWE105" s="24"/>
      <c r="CWF105" s="24"/>
      <c r="CWG105" s="24"/>
      <c r="CWH105" s="24"/>
      <c r="CWI105" s="24"/>
      <c r="CWJ105" s="24"/>
      <c r="CWK105" s="24"/>
      <c r="CWL105" s="24"/>
      <c r="CWM105" s="24"/>
      <c r="CWN105" s="24"/>
      <c r="CWO105" s="24"/>
      <c r="CWP105" s="24"/>
      <c r="CWQ105" s="24"/>
      <c r="CWR105" s="24"/>
      <c r="CWS105" s="24"/>
      <c r="CWT105" s="24"/>
      <c r="CWU105" s="24"/>
      <c r="CWV105" s="24"/>
      <c r="CWW105" s="24"/>
      <c r="CWX105" s="24"/>
      <c r="CWY105" s="24"/>
      <c r="CWZ105" s="24"/>
      <c r="CXA105" s="24"/>
      <c r="CXB105" s="24"/>
      <c r="CXC105" s="24"/>
      <c r="CXD105" s="24"/>
      <c r="CXE105" s="24"/>
      <c r="CXF105" s="24"/>
      <c r="CXG105" s="24"/>
      <c r="CXH105" s="24"/>
      <c r="CXI105" s="24"/>
      <c r="CXJ105" s="24"/>
      <c r="CXK105" s="24"/>
      <c r="CXL105" s="24"/>
      <c r="CXM105" s="24"/>
      <c r="CXN105" s="24"/>
      <c r="CXO105" s="24"/>
      <c r="CXP105" s="24"/>
      <c r="CXQ105" s="24"/>
      <c r="CXR105" s="24"/>
      <c r="CXS105" s="24"/>
      <c r="CXT105" s="24"/>
      <c r="CXU105" s="24"/>
      <c r="CXV105" s="24"/>
      <c r="CXW105" s="24"/>
      <c r="CXX105" s="24"/>
      <c r="CXY105" s="24"/>
      <c r="CXZ105" s="24"/>
      <c r="CYA105" s="24"/>
      <c r="CYB105" s="24"/>
      <c r="CYC105" s="24"/>
      <c r="CYD105" s="24"/>
      <c r="CYE105" s="24"/>
      <c r="CYF105" s="24"/>
      <c r="CYG105" s="24"/>
      <c r="CYH105" s="24"/>
      <c r="CYI105" s="24"/>
      <c r="CYJ105" s="24"/>
      <c r="CYK105" s="24"/>
      <c r="CYL105" s="24"/>
      <c r="CYM105" s="24"/>
      <c r="CYN105" s="24"/>
      <c r="CYO105" s="24"/>
      <c r="CYP105" s="24"/>
      <c r="CYQ105" s="24"/>
      <c r="CYR105" s="24"/>
      <c r="CYS105" s="24"/>
      <c r="CYT105" s="24"/>
      <c r="CYU105" s="24"/>
      <c r="CYV105" s="24"/>
      <c r="CYW105" s="24"/>
      <c r="CYX105" s="24"/>
      <c r="CYY105" s="24"/>
      <c r="CYZ105" s="24"/>
      <c r="CZA105" s="24"/>
      <c r="CZB105" s="24"/>
      <c r="CZC105" s="24"/>
      <c r="CZD105" s="24"/>
      <c r="CZE105" s="24"/>
      <c r="CZF105" s="24"/>
      <c r="CZG105" s="24"/>
      <c r="CZH105" s="24"/>
      <c r="CZI105" s="24"/>
      <c r="CZJ105" s="24"/>
      <c r="CZK105" s="24"/>
      <c r="CZL105" s="24"/>
      <c r="CZM105" s="24"/>
      <c r="CZN105" s="24"/>
      <c r="CZO105" s="24"/>
      <c r="CZP105" s="24"/>
      <c r="CZQ105" s="24"/>
      <c r="CZR105" s="24"/>
      <c r="CZS105" s="24"/>
      <c r="CZT105" s="24"/>
      <c r="CZU105" s="24"/>
      <c r="CZV105" s="24"/>
      <c r="CZW105" s="24"/>
      <c r="CZX105" s="24"/>
      <c r="CZY105" s="24"/>
      <c r="CZZ105" s="24"/>
      <c r="DAA105" s="24"/>
      <c r="DAB105" s="24"/>
      <c r="DAC105" s="24"/>
      <c r="DAD105" s="24"/>
      <c r="DAE105" s="24"/>
      <c r="DAF105" s="24"/>
      <c r="DAG105" s="24"/>
      <c r="DAH105" s="24"/>
      <c r="DAI105" s="24"/>
      <c r="DAJ105" s="24"/>
      <c r="DAK105" s="24"/>
      <c r="DAL105" s="24"/>
      <c r="DAM105" s="24"/>
      <c r="DAN105" s="24"/>
      <c r="DAO105" s="24"/>
      <c r="DAP105" s="24"/>
      <c r="DAQ105" s="24"/>
      <c r="DAR105" s="24"/>
      <c r="DAS105" s="24"/>
      <c r="DAT105" s="24"/>
      <c r="DAU105" s="24"/>
      <c r="DAV105" s="24"/>
      <c r="DAW105" s="24"/>
      <c r="DAX105" s="24"/>
      <c r="DAY105" s="24"/>
      <c r="DAZ105" s="24"/>
      <c r="DBA105" s="24"/>
      <c r="DBB105" s="24"/>
      <c r="DBC105" s="24"/>
      <c r="DBD105" s="24"/>
      <c r="DBE105" s="24"/>
      <c r="DBF105" s="24"/>
      <c r="DBG105" s="24"/>
      <c r="DBH105" s="24"/>
      <c r="DBI105" s="24"/>
      <c r="DBJ105" s="24"/>
      <c r="DBK105" s="24"/>
      <c r="DBL105" s="24"/>
      <c r="DBM105" s="24"/>
      <c r="DBN105" s="24"/>
      <c r="DBO105" s="24"/>
      <c r="DBP105" s="24"/>
      <c r="DBQ105" s="24"/>
      <c r="DBR105" s="24"/>
      <c r="DBS105" s="24"/>
      <c r="DBT105" s="24"/>
      <c r="DBU105" s="24"/>
      <c r="DBV105" s="24"/>
      <c r="DBW105" s="24"/>
      <c r="DBX105" s="24"/>
      <c r="DBY105" s="24"/>
      <c r="DBZ105" s="24"/>
      <c r="DCA105" s="24"/>
      <c r="DCB105" s="24"/>
      <c r="DCC105" s="24"/>
      <c r="DCD105" s="24"/>
      <c r="DCE105" s="24"/>
      <c r="DCF105" s="24"/>
      <c r="DCG105" s="24"/>
      <c r="DCH105" s="24"/>
      <c r="DCI105" s="24"/>
      <c r="DCJ105" s="24"/>
      <c r="DCK105" s="24"/>
      <c r="DCL105" s="24"/>
      <c r="DCM105" s="24"/>
      <c r="DCN105" s="24"/>
      <c r="DCO105" s="24"/>
      <c r="DCP105" s="24"/>
      <c r="DCQ105" s="24"/>
      <c r="DCR105" s="24"/>
      <c r="DCS105" s="24"/>
      <c r="DCT105" s="24"/>
      <c r="DCU105" s="24"/>
      <c r="DCV105" s="24"/>
      <c r="DCW105" s="24"/>
      <c r="DCX105" s="24"/>
      <c r="DCY105" s="24"/>
      <c r="DCZ105" s="24"/>
      <c r="DDA105" s="24"/>
      <c r="DDB105" s="24"/>
      <c r="DDC105" s="24"/>
      <c r="DDD105" s="24"/>
      <c r="DDE105" s="24"/>
      <c r="DDF105" s="24"/>
      <c r="DDG105" s="24"/>
      <c r="DDH105" s="24"/>
      <c r="DDI105" s="24"/>
      <c r="DDJ105" s="24"/>
      <c r="DDK105" s="24"/>
      <c r="DDL105" s="24"/>
      <c r="DDM105" s="24"/>
      <c r="DDN105" s="24"/>
      <c r="DDO105" s="24"/>
      <c r="DDP105" s="24"/>
      <c r="DDQ105" s="24"/>
      <c r="DDR105" s="24"/>
      <c r="DDS105" s="24"/>
      <c r="DDT105" s="24"/>
      <c r="DDU105" s="24"/>
      <c r="DDV105" s="24"/>
      <c r="DDW105" s="24"/>
      <c r="DDX105" s="24"/>
      <c r="DDY105" s="24"/>
      <c r="DDZ105" s="24"/>
      <c r="DEA105" s="24"/>
      <c r="DEB105" s="24"/>
      <c r="DEC105" s="24"/>
      <c r="DED105" s="24"/>
      <c r="DEE105" s="24"/>
      <c r="DEF105" s="24"/>
      <c r="DEG105" s="24"/>
      <c r="DEH105" s="24"/>
      <c r="DEI105" s="24"/>
      <c r="DEJ105" s="24"/>
      <c r="DEK105" s="24"/>
      <c r="DEL105" s="24"/>
      <c r="DEM105" s="24"/>
      <c r="DEN105" s="24"/>
      <c r="DEO105" s="24"/>
      <c r="DEP105" s="24"/>
      <c r="DEQ105" s="24"/>
      <c r="DER105" s="24"/>
      <c r="DES105" s="24"/>
      <c r="DET105" s="24"/>
      <c r="DEU105" s="24"/>
      <c r="DEV105" s="24"/>
      <c r="DEW105" s="24"/>
      <c r="DEX105" s="24"/>
      <c r="DEY105" s="24"/>
      <c r="DEZ105" s="24"/>
      <c r="DFA105" s="24"/>
      <c r="DFB105" s="24"/>
      <c r="DFC105" s="24"/>
      <c r="DFD105" s="24"/>
      <c r="DFE105" s="24"/>
      <c r="DFF105" s="24"/>
      <c r="DFG105" s="24"/>
      <c r="DFH105" s="24"/>
      <c r="DFI105" s="24"/>
      <c r="DFJ105" s="24"/>
      <c r="DFK105" s="24"/>
      <c r="DFL105" s="24"/>
      <c r="DFM105" s="24"/>
      <c r="DFN105" s="24"/>
      <c r="DFO105" s="24"/>
      <c r="DFP105" s="24"/>
      <c r="DFQ105" s="24"/>
      <c r="DFR105" s="24"/>
      <c r="DFS105" s="24"/>
      <c r="DFT105" s="24"/>
      <c r="DFU105" s="24"/>
      <c r="DFV105" s="24"/>
      <c r="DFW105" s="24"/>
      <c r="DFX105" s="24"/>
      <c r="DFY105" s="24"/>
      <c r="DFZ105" s="24"/>
      <c r="DGA105" s="24"/>
      <c r="DGB105" s="24"/>
      <c r="DGC105" s="24"/>
      <c r="DGD105" s="24"/>
      <c r="DGE105" s="24"/>
      <c r="DGF105" s="24"/>
      <c r="DGG105" s="24"/>
      <c r="DGH105" s="24"/>
      <c r="DGI105" s="24"/>
      <c r="DGJ105" s="24"/>
      <c r="DGK105" s="24"/>
      <c r="DGL105" s="24"/>
      <c r="DGM105" s="24"/>
      <c r="DGN105" s="24"/>
      <c r="DGO105" s="24"/>
      <c r="DGP105" s="24"/>
      <c r="DGQ105" s="24"/>
      <c r="DGR105" s="24"/>
      <c r="DGS105" s="24"/>
      <c r="DGT105" s="24"/>
      <c r="DGU105" s="24"/>
      <c r="DGV105" s="24"/>
      <c r="DGW105" s="24"/>
      <c r="DGX105" s="24"/>
      <c r="DGY105" s="24"/>
      <c r="DGZ105" s="24"/>
      <c r="DHA105" s="24"/>
      <c r="DHB105" s="24"/>
      <c r="DHC105" s="24"/>
      <c r="DHD105" s="24"/>
      <c r="DHE105" s="24"/>
      <c r="DHF105" s="24"/>
      <c r="DHG105" s="24"/>
      <c r="DHH105" s="24"/>
      <c r="DHI105" s="24"/>
      <c r="DHJ105" s="24"/>
      <c r="DHK105" s="24"/>
      <c r="DHL105" s="24"/>
      <c r="DHM105" s="24"/>
      <c r="DHN105" s="24"/>
      <c r="DHO105" s="24"/>
      <c r="DHP105" s="24"/>
      <c r="DHQ105" s="24"/>
      <c r="DHR105" s="24"/>
      <c r="DHS105" s="24"/>
      <c r="DHT105" s="24"/>
      <c r="DHU105" s="24"/>
      <c r="DHV105" s="24"/>
      <c r="DHW105" s="24"/>
      <c r="DHX105" s="24"/>
      <c r="DHY105" s="24"/>
      <c r="DHZ105" s="24"/>
      <c r="DIA105" s="24"/>
      <c r="DIB105" s="24"/>
      <c r="DIC105" s="24"/>
      <c r="DID105" s="24"/>
      <c r="DIE105" s="24"/>
      <c r="DIF105" s="24"/>
      <c r="DIG105" s="24"/>
      <c r="DIH105" s="24"/>
      <c r="DII105" s="24"/>
      <c r="DIJ105" s="24"/>
      <c r="DIK105" s="24"/>
      <c r="DIL105" s="24"/>
      <c r="DIM105" s="24"/>
      <c r="DIN105" s="24"/>
      <c r="DIO105" s="24"/>
      <c r="DIP105" s="24"/>
      <c r="DIQ105" s="24"/>
      <c r="DIR105" s="24"/>
      <c r="DIS105" s="24"/>
      <c r="DIT105" s="24"/>
      <c r="DIU105" s="24"/>
      <c r="DIV105" s="24"/>
      <c r="DIW105" s="24"/>
      <c r="DIX105" s="24"/>
      <c r="DIY105" s="24"/>
      <c r="DIZ105" s="24"/>
      <c r="DJA105" s="24"/>
      <c r="DJB105" s="24"/>
      <c r="DJC105" s="24"/>
      <c r="DJD105" s="24"/>
      <c r="DJE105" s="24"/>
      <c r="DJF105" s="24"/>
      <c r="DJG105" s="24"/>
      <c r="DJH105" s="24"/>
      <c r="DJI105" s="24"/>
      <c r="DJJ105" s="24"/>
      <c r="DJK105" s="24"/>
      <c r="DJL105" s="24"/>
      <c r="DJM105" s="24"/>
      <c r="DJN105" s="24"/>
      <c r="DJO105" s="24"/>
      <c r="DJP105" s="24"/>
      <c r="DJQ105" s="24"/>
      <c r="DJR105" s="24"/>
      <c r="DJS105" s="24"/>
      <c r="DJT105" s="24"/>
      <c r="DJU105" s="24"/>
      <c r="DJV105" s="24"/>
      <c r="DJW105" s="24"/>
      <c r="DJX105" s="24"/>
      <c r="DJY105" s="24"/>
      <c r="DJZ105" s="24"/>
      <c r="DKA105" s="24"/>
      <c r="DKB105" s="24"/>
      <c r="DKC105" s="24"/>
      <c r="DKD105" s="24"/>
      <c r="DKE105" s="24"/>
      <c r="DKF105" s="24"/>
      <c r="DKG105" s="24"/>
      <c r="DKH105" s="24"/>
      <c r="DKI105" s="24"/>
      <c r="DKJ105" s="24"/>
      <c r="DKK105" s="24"/>
      <c r="DKL105" s="24"/>
      <c r="DKM105" s="24"/>
      <c r="DKN105" s="24"/>
      <c r="DKO105" s="24"/>
      <c r="DKP105" s="24"/>
      <c r="DKQ105" s="24"/>
      <c r="DKR105" s="24"/>
      <c r="DKS105" s="24"/>
      <c r="DKT105" s="24"/>
      <c r="DKU105" s="24"/>
      <c r="DKV105" s="24"/>
      <c r="DKW105" s="24"/>
      <c r="DKX105" s="24"/>
      <c r="DKY105" s="24"/>
      <c r="DKZ105" s="24"/>
      <c r="DLA105" s="24"/>
      <c r="DLB105" s="24"/>
      <c r="DLC105" s="24"/>
      <c r="DLD105" s="24"/>
      <c r="DLE105" s="24"/>
      <c r="DLF105" s="24"/>
      <c r="DLG105" s="24"/>
      <c r="DLH105" s="24"/>
      <c r="DLI105" s="24"/>
      <c r="DLJ105" s="24"/>
      <c r="DLK105" s="24"/>
      <c r="DLL105" s="24"/>
      <c r="DLM105" s="24"/>
      <c r="DLN105" s="24"/>
      <c r="DLO105" s="24"/>
      <c r="DLP105" s="24"/>
      <c r="DLQ105" s="24"/>
      <c r="DLR105" s="24"/>
      <c r="DLS105" s="24"/>
      <c r="DLT105" s="24"/>
      <c r="DLU105" s="24"/>
      <c r="DLV105" s="24"/>
      <c r="DLW105" s="24"/>
      <c r="DLX105" s="24"/>
      <c r="DLY105" s="24"/>
      <c r="DLZ105" s="24"/>
      <c r="DMA105" s="24"/>
      <c r="DMB105" s="24"/>
      <c r="DMC105" s="24"/>
      <c r="DMD105" s="24"/>
      <c r="DME105" s="24"/>
      <c r="DMF105" s="24"/>
      <c r="DMG105" s="24"/>
      <c r="DMH105" s="24"/>
      <c r="DMI105" s="24"/>
      <c r="DMJ105" s="24"/>
      <c r="DMK105" s="24"/>
      <c r="DML105" s="24"/>
      <c r="DMM105" s="24"/>
      <c r="DMN105" s="24"/>
      <c r="DMO105" s="24"/>
      <c r="DMP105" s="24"/>
      <c r="DMQ105" s="24"/>
      <c r="DMR105" s="24"/>
      <c r="DMS105" s="24"/>
      <c r="DMT105" s="24"/>
      <c r="DMU105" s="24"/>
      <c r="DMV105" s="24"/>
      <c r="DMW105" s="24"/>
      <c r="DMX105" s="24"/>
      <c r="DMY105" s="24"/>
      <c r="DMZ105" s="24"/>
      <c r="DNA105" s="24"/>
      <c r="DNB105" s="24"/>
      <c r="DNC105" s="24"/>
      <c r="DND105" s="24"/>
      <c r="DNE105" s="24"/>
      <c r="DNF105" s="24"/>
      <c r="DNG105" s="24"/>
      <c r="DNH105" s="24"/>
      <c r="DNI105" s="24"/>
      <c r="DNJ105" s="24"/>
      <c r="DNK105" s="24"/>
      <c r="DNL105" s="24"/>
      <c r="DNM105" s="24"/>
      <c r="DNN105" s="24"/>
      <c r="DNO105" s="24"/>
      <c r="DNP105" s="24"/>
      <c r="DNQ105" s="24"/>
      <c r="DNR105" s="24"/>
      <c r="DNS105" s="24"/>
      <c r="DNT105" s="24"/>
      <c r="DNU105" s="24"/>
      <c r="DNV105" s="24"/>
      <c r="DNW105" s="24"/>
      <c r="DNX105" s="24"/>
      <c r="DNY105" s="24"/>
      <c r="DNZ105" s="24"/>
      <c r="DOA105" s="24"/>
      <c r="DOB105" s="24"/>
      <c r="DOC105" s="24"/>
      <c r="DOD105" s="24"/>
      <c r="DOE105" s="24"/>
      <c r="DOF105" s="24"/>
      <c r="DOG105" s="24"/>
      <c r="DOH105" s="24"/>
      <c r="DOI105" s="24"/>
      <c r="DOJ105" s="24"/>
      <c r="DOK105" s="24"/>
      <c r="DOL105" s="24"/>
      <c r="DOM105" s="24"/>
      <c r="DON105" s="24"/>
      <c r="DOO105" s="24"/>
      <c r="DOP105" s="24"/>
      <c r="DOQ105" s="24"/>
      <c r="DOR105" s="24"/>
      <c r="DOS105" s="24"/>
      <c r="DOT105" s="24"/>
      <c r="DOU105" s="24"/>
      <c r="DOV105" s="24"/>
      <c r="DOW105" s="24"/>
      <c r="DOX105" s="24"/>
      <c r="DOY105" s="24"/>
      <c r="DOZ105" s="24"/>
      <c r="DPA105" s="24"/>
      <c r="DPB105" s="24"/>
      <c r="DPC105" s="24"/>
      <c r="DPD105" s="24"/>
      <c r="DPE105" s="24"/>
      <c r="DPF105" s="24"/>
      <c r="DPG105" s="24"/>
      <c r="DPH105" s="24"/>
      <c r="DPI105" s="24"/>
      <c r="DPJ105" s="24"/>
      <c r="DPK105" s="24"/>
      <c r="DPL105" s="24"/>
      <c r="DPM105" s="24"/>
      <c r="DPN105" s="24"/>
      <c r="DPO105" s="24"/>
      <c r="DPP105" s="24"/>
      <c r="DPQ105" s="24"/>
      <c r="DPR105" s="24"/>
      <c r="DPS105" s="24"/>
      <c r="DPT105" s="24"/>
      <c r="DPU105" s="24"/>
      <c r="DPV105" s="24"/>
      <c r="DPW105" s="24"/>
      <c r="DPX105" s="24"/>
      <c r="DPY105" s="24"/>
      <c r="DPZ105" s="24"/>
      <c r="DQA105" s="24"/>
      <c r="DQB105" s="24"/>
      <c r="DQC105" s="24"/>
      <c r="DQD105" s="24"/>
      <c r="DQE105" s="24"/>
      <c r="DQF105" s="24"/>
      <c r="DQG105" s="24"/>
      <c r="DQH105" s="24"/>
      <c r="DQI105" s="24"/>
      <c r="DQJ105" s="24"/>
      <c r="DQK105" s="24"/>
      <c r="DQL105" s="24"/>
      <c r="DQM105" s="24"/>
      <c r="DQN105" s="24"/>
      <c r="DQO105" s="24"/>
      <c r="DQP105" s="24"/>
      <c r="DQQ105" s="24"/>
      <c r="DQR105" s="24"/>
      <c r="DQS105" s="24"/>
      <c r="DQT105" s="24"/>
      <c r="DQU105" s="24"/>
      <c r="DQV105" s="24"/>
      <c r="DQW105" s="24"/>
      <c r="DQX105" s="24"/>
      <c r="DQY105" s="24"/>
      <c r="DQZ105" s="24"/>
      <c r="DRA105" s="24"/>
      <c r="DRB105" s="24"/>
      <c r="DRC105" s="24"/>
      <c r="DRD105" s="24"/>
      <c r="DRE105" s="24"/>
      <c r="DRF105" s="24"/>
      <c r="DRG105" s="24"/>
      <c r="DRH105" s="24"/>
      <c r="DRI105" s="24"/>
      <c r="DRJ105" s="24"/>
      <c r="DRK105" s="24"/>
      <c r="DRL105" s="24"/>
      <c r="DRM105" s="24"/>
      <c r="DRN105" s="24"/>
      <c r="DRO105" s="24"/>
      <c r="DRP105" s="24"/>
      <c r="DRQ105" s="24"/>
      <c r="DRR105" s="24"/>
      <c r="DRS105" s="24"/>
      <c r="DRT105" s="24"/>
      <c r="DRU105" s="24"/>
      <c r="DRV105" s="24"/>
      <c r="DRW105" s="24"/>
      <c r="DRX105" s="24"/>
      <c r="DRY105" s="24"/>
      <c r="DRZ105" s="24"/>
      <c r="DSA105" s="24"/>
      <c r="DSB105" s="24"/>
      <c r="DSC105" s="24"/>
      <c r="DSD105" s="24"/>
      <c r="DSE105" s="24"/>
      <c r="DSF105" s="24"/>
      <c r="DSG105" s="24"/>
      <c r="DSH105" s="24"/>
      <c r="DSI105" s="24"/>
      <c r="DSJ105" s="24"/>
      <c r="DSK105" s="24"/>
      <c r="DSL105" s="24"/>
      <c r="DSM105" s="24"/>
      <c r="DSN105" s="24"/>
      <c r="DSO105" s="24"/>
      <c r="DSP105" s="24"/>
      <c r="DSQ105" s="24"/>
      <c r="DSR105" s="24"/>
      <c r="DSS105" s="24"/>
      <c r="DST105" s="24"/>
      <c r="DSU105" s="24"/>
      <c r="DSV105" s="24"/>
      <c r="DSW105" s="24"/>
      <c r="DSX105" s="24"/>
      <c r="DSY105" s="24"/>
      <c r="DSZ105" s="24"/>
      <c r="DTA105" s="24"/>
      <c r="DTB105" s="24"/>
      <c r="DTC105" s="24"/>
      <c r="DTD105" s="24"/>
      <c r="DTE105" s="24"/>
      <c r="DTF105" s="24"/>
      <c r="DTG105" s="24"/>
      <c r="DTH105" s="24"/>
      <c r="DTI105" s="24"/>
      <c r="DTJ105" s="24"/>
      <c r="DTK105" s="24"/>
      <c r="DTL105" s="24"/>
      <c r="DTM105" s="24"/>
      <c r="DTN105" s="24"/>
      <c r="DTO105" s="24"/>
      <c r="DTP105" s="24"/>
      <c r="DTQ105" s="24"/>
      <c r="DTR105" s="24"/>
      <c r="DTS105" s="24"/>
      <c r="DTT105" s="24"/>
      <c r="DTU105" s="24"/>
      <c r="DTV105" s="24"/>
      <c r="DTW105" s="24"/>
      <c r="DTX105" s="24"/>
      <c r="DTY105" s="24"/>
      <c r="DTZ105" s="24"/>
      <c r="DUA105" s="24"/>
      <c r="DUB105" s="24"/>
      <c r="DUC105" s="24"/>
      <c r="DUD105" s="24"/>
      <c r="DUE105" s="24"/>
      <c r="DUF105" s="24"/>
      <c r="DUG105" s="24"/>
      <c r="DUH105" s="24"/>
      <c r="DUI105" s="24"/>
      <c r="DUJ105" s="24"/>
      <c r="DUK105" s="24"/>
      <c r="DUL105" s="24"/>
      <c r="DUM105" s="24"/>
      <c r="DUN105" s="24"/>
      <c r="DUO105" s="24"/>
      <c r="DUP105" s="24"/>
      <c r="DUQ105" s="24"/>
      <c r="DUR105" s="24"/>
      <c r="DUS105" s="24"/>
      <c r="DUT105" s="24"/>
      <c r="DUU105" s="24"/>
      <c r="DUV105" s="24"/>
      <c r="DUW105" s="24"/>
      <c r="DUX105" s="24"/>
      <c r="DUY105" s="24"/>
      <c r="DUZ105" s="24"/>
      <c r="DVA105" s="24"/>
      <c r="DVB105" s="24"/>
      <c r="DVC105" s="24"/>
      <c r="DVD105" s="24"/>
      <c r="DVE105" s="24"/>
      <c r="DVF105" s="24"/>
      <c r="DVG105" s="24"/>
      <c r="DVH105" s="24"/>
      <c r="DVI105" s="24"/>
      <c r="DVJ105" s="24"/>
      <c r="DVK105" s="24"/>
      <c r="DVL105" s="24"/>
      <c r="DVM105" s="24"/>
      <c r="DVN105" s="24"/>
      <c r="DVO105" s="24"/>
      <c r="DVP105" s="24"/>
      <c r="DVQ105" s="24"/>
      <c r="DVR105" s="24"/>
      <c r="DVS105" s="24"/>
      <c r="DVT105" s="24"/>
      <c r="DVU105" s="24"/>
      <c r="DVV105" s="24"/>
      <c r="DVW105" s="24"/>
      <c r="DVX105" s="24"/>
      <c r="DVY105" s="24"/>
      <c r="DVZ105" s="24"/>
      <c r="DWA105" s="24"/>
      <c r="DWB105" s="24"/>
      <c r="DWC105" s="24"/>
      <c r="DWD105" s="24"/>
      <c r="DWE105" s="24"/>
      <c r="DWF105" s="24"/>
      <c r="DWG105" s="24"/>
      <c r="DWH105" s="24"/>
      <c r="DWI105" s="24"/>
      <c r="DWJ105" s="24"/>
      <c r="DWK105" s="24"/>
      <c r="DWL105" s="24"/>
      <c r="DWM105" s="24"/>
      <c r="DWN105" s="24"/>
      <c r="DWO105" s="24"/>
      <c r="DWP105" s="24"/>
      <c r="DWQ105" s="24"/>
      <c r="DWR105" s="24"/>
      <c r="DWS105" s="24"/>
      <c r="DWT105" s="24"/>
      <c r="DWU105" s="24"/>
      <c r="DWV105" s="24"/>
      <c r="DWW105" s="24"/>
      <c r="DWX105" s="24"/>
      <c r="DWY105" s="24"/>
      <c r="DWZ105" s="24"/>
      <c r="DXA105" s="24"/>
      <c r="DXB105" s="24"/>
      <c r="DXC105" s="24"/>
      <c r="DXD105" s="24"/>
      <c r="DXE105" s="24"/>
      <c r="DXF105" s="24"/>
      <c r="DXG105" s="24"/>
      <c r="DXH105" s="24"/>
      <c r="DXI105" s="24"/>
      <c r="DXJ105" s="24"/>
      <c r="DXK105" s="24"/>
      <c r="DXL105" s="24"/>
      <c r="DXM105" s="24"/>
      <c r="DXN105" s="24"/>
      <c r="DXO105" s="24"/>
      <c r="DXP105" s="24"/>
      <c r="DXQ105" s="24"/>
      <c r="DXR105" s="24"/>
      <c r="DXS105" s="24"/>
      <c r="DXT105" s="24"/>
      <c r="DXU105" s="24"/>
      <c r="DXV105" s="24"/>
      <c r="DXW105" s="24"/>
      <c r="DXX105" s="24"/>
      <c r="DXY105" s="24"/>
      <c r="DXZ105" s="24"/>
      <c r="DYA105" s="24"/>
      <c r="DYB105" s="24"/>
      <c r="DYC105" s="24"/>
      <c r="DYD105" s="24"/>
      <c r="DYE105" s="24"/>
      <c r="DYF105" s="24"/>
      <c r="DYG105" s="24"/>
      <c r="DYH105" s="24"/>
      <c r="DYI105" s="24"/>
      <c r="DYJ105" s="24"/>
      <c r="DYK105" s="24"/>
      <c r="DYL105" s="24"/>
      <c r="DYM105" s="24"/>
      <c r="DYN105" s="24"/>
      <c r="DYO105" s="24"/>
      <c r="DYP105" s="24"/>
      <c r="DYQ105" s="24"/>
      <c r="DYR105" s="24"/>
      <c r="DYS105" s="24"/>
      <c r="DYT105" s="24"/>
      <c r="DYU105" s="24"/>
      <c r="DYV105" s="24"/>
      <c r="DYW105" s="24"/>
      <c r="DYX105" s="24"/>
      <c r="DYY105" s="24"/>
      <c r="DYZ105" s="24"/>
      <c r="DZA105" s="24"/>
      <c r="DZB105" s="24"/>
      <c r="DZC105" s="24"/>
      <c r="DZD105" s="24"/>
      <c r="DZE105" s="24"/>
      <c r="DZF105" s="24"/>
      <c r="DZG105" s="24"/>
      <c r="DZH105" s="24"/>
      <c r="DZI105" s="24"/>
      <c r="DZJ105" s="24"/>
      <c r="DZK105" s="24"/>
      <c r="DZL105" s="24"/>
      <c r="DZM105" s="24"/>
      <c r="DZN105" s="24"/>
      <c r="DZO105" s="24"/>
      <c r="DZP105" s="24"/>
      <c r="DZQ105" s="24"/>
      <c r="DZR105" s="24"/>
      <c r="DZS105" s="24"/>
      <c r="DZT105" s="24"/>
      <c r="DZU105" s="24"/>
      <c r="DZV105" s="24"/>
      <c r="DZW105" s="24"/>
      <c r="DZX105" s="24"/>
      <c r="DZY105" s="24"/>
      <c r="DZZ105" s="24"/>
      <c r="EAA105" s="24"/>
      <c r="EAB105" s="24"/>
      <c r="EAC105" s="24"/>
      <c r="EAD105" s="24"/>
      <c r="EAE105" s="24"/>
      <c r="EAF105" s="24"/>
      <c r="EAG105" s="24"/>
      <c r="EAH105" s="24"/>
      <c r="EAI105" s="24"/>
      <c r="EAJ105" s="24"/>
      <c r="EAK105" s="24"/>
      <c r="EAL105" s="24"/>
      <c r="EAM105" s="24"/>
      <c r="EAN105" s="24"/>
      <c r="EAO105" s="24"/>
      <c r="EAP105" s="24"/>
      <c r="EAQ105" s="24"/>
      <c r="EAR105" s="24"/>
      <c r="EAS105" s="24"/>
      <c r="EAT105" s="24"/>
      <c r="EAU105" s="24"/>
      <c r="EAV105" s="24"/>
      <c r="EAW105" s="24"/>
      <c r="EAX105" s="24"/>
      <c r="EAY105" s="24"/>
      <c r="EAZ105" s="24"/>
      <c r="EBA105" s="24"/>
      <c r="EBB105" s="24"/>
      <c r="EBC105" s="24"/>
      <c r="EBD105" s="24"/>
      <c r="EBE105" s="24"/>
      <c r="EBF105" s="24"/>
      <c r="EBG105" s="24"/>
      <c r="EBH105" s="24"/>
      <c r="EBI105" s="24"/>
      <c r="EBJ105" s="24"/>
      <c r="EBK105" s="24"/>
      <c r="EBL105" s="24"/>
      <c r="EBM105" s="24"/>
      <c r="EBN105" s="24"/>
      <c r="EBO105" s="24"/>
      <c r="EBP105" s="24"/>
      <c r="EBQ105" s="24"/>
      <c r="EBR105" s="24"/>
      <c r="EBS105" s="24"/>
      <c r="EBT105" s="24"/>
      <c r="EBU105" s="24"/>
      <c r="EBV105" s="24"/>
      <c r="EBW105" s="24"/>
      <c r="EBX105" s="24"/>
      <c r="EBY105" s="24"/>
      <c r="EBZ105" s="24"/>
      <c r="ECA105" s="24"/>
      <c r="ECB105" s="24"/>
      <c r="ECC105" s="24"/>
      <c r="ECD105" s="24"/>
      <c r="ECE105" s="24"/>
      <c r="ECF105" s="24"/>
      <c r="ECG105" s="24"/>
      <c r="ECH105" s="24"/>
      <c r="ECI105" s="24"/>
      <c r="ECJ105" s="24"/>
      <c r="ECK105" s="24"/>
      <c r="ECL105" s="24"/>
      <c r="ECM105" s="24"/>
      <c r="ECN105" s="24"/>
      <c r="ECO105" s="24"/>
      <c r="ECP105" s="24"/>
      <c r="ECQ105" s="24"/>
      <c r="ECR105" s="24"/>
      <c r="ECS105" s="24"/>
      <c r="ECT105" s="24"/>
      <c r="ECU105" s="24"/>
      <c r="ECV105" s="24"/>
      <c r="ECW105" s="24"/>
      <c r="ECX105" s="24"/>
      <c r="ECY105" s="24"/>
      <c r="ECZ105" s="24"/>
      <c r="EDA105" s="24"/>
      <c r="EDB105" s="24"/>
      <c r="EDC105" s="24"/>
      <c r="EDD105" s="24"/>
      <c r="EDE105" s="24"/>
      <c r="EDF105" s="24"/>
      <c r="EDG105" s="24"/>
      <c r="EDH105" s="24"/>
      <c r="EDI105" s="24"/>
      <c r="EDJ105" s="24"/>
      <c r="EDK105" s="24"/>
      <c r="EDL105" s="24"/>
      <c r="EDM105" s="24"/>
      <c r="EDN105" s="24"/>
      <c r="EDO105" s="24"/>
      <c r="EDP105" s="24"/>
      <c r="EDQ105" s="24"/>
      <c r="EDR105" s="24"/>
      <c r="EDS105" s="24"/>
      <c r="EDT105" s="24"/>
      <c r="EDU105" s="24"/>
      <c r="EDV105" s="24"/>
      <c r="EDW105" s="24"/>
      <c r="EDX105" s="24"/>
      <c r="EDY105" s="24"/>
      <c r="EDZ105" s="24"/>
      <c r="EEA105" s="24"/>
      <c r="EEB105" s="24"/>
      <c r="EEC105" s="24"/>
      <c r="EED105" s="24"/>
      <c r="EEE105" s="24"/>
      <c r="EEF105" s="24"/>
      <c r="EEG105" s="24"/>
      <c r="EEH105" s="24"/>
      <c r="EEI105" s="24"/>
      <c r="EEJ105" s="24"/>
      <c r="EEK105" s="24"/>
      <c r="EEL105" s="24"/>
      <c r="EEM105" s="24"/>
      <c r="EEN105" s="24"/>
      <c r="EEO105" s="24"/>
      <c r="EEP105" s="24"/>
      <c r="EEQ105" s="24"/>
      <c r="EER105" s="24"/>
      <c r="EES105" s="24"/>
      <c r="EET105" s="24"/>
      <c r="EEU105" s="24"/>
      <c r="EEV105" s="24"/>
      <c r="EEW105" s="24"/>
      <c r="EEX105" s="24"/>
      <c r="EEY105" s="24"/>
      <c r="EEZ105" s="24"/>
      <c r="EFA105" s="24"/>
      <c r="EFB105" s="24"/>
      <c r="EFC105" s="24"/>
      <c r="EFD105" s="24"/>
      <c r="EFE105" s="24"/>
      <c r="EFF105" s="24"/>
    </row>
    <row r="106" spans="2:3542" ht="51.6" customHeight="1" x14ac:dyDescent="0.3">
      <c r="B106" s="343" t="s">
        <v>133</v>
      </c>
      <c r="C106" s="637" t="s">
        <v>245</v>
      </c>
      <c r="D106" s="638"/>
      <c r="E106" s="637" t="s">
        <v>243</v>
      </c>
      <c r="F106" s="638"/>
      <c r="G106" s="343" t="s">
        <v>256</v>
      </c>
    </row>
    <row r="107" spans="2:3542" x14ac:dyDescent="0.3">
      <c r="B107" s="550" t="s">
        <v>264</v>
      </c>
      <c r="C107" s="639">
        <f>C50+C61+C90</f>
        <v>20387416.200431053</v>
      </c>
      <c r="D107" s="640"/>
      <c r="E107" s="639">
        <f>F50+E61+E73+E84+E90+E101+E96</f>
        <v>30655492594.293446</v>
      </c>
      <c r="F107" s="640"/>
      <c r="G107" s="551">
        <f t="shared" ref="G107" si="15">IFERROR(E107/C107,"-")</f>
        <v>1503.6477547186826</v>
      </c>
    </row>
    <row r="108" spans="2:3542" s="526" customFormat="1" ht="17.25" customHeight="1" x14ac:dyDescent="0.3">
      <c r="B108" s="634" t="s">
        <v>265</v>
      </c>
      <c r="C108" s="634"/>
      <c r="D108" s="634"/>
      <c r="E108" s="634"/>
      <c r="F108" s="634"/>
      <c r="G108" s="635"/>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EU108" s="24"/>
      <c r="EV108" s="24"/>
      <c r="EW108" s="24"/>
      <c r="EX108" s="24"/>
      <c r="EY108" s="24"/>
      <c r="EZ108" s="24"/>
      <c r="FA108" s="24"/>
      <c r="FB108" s="24"/>
      <c r="FC108" s="24"/>
      <c r="FD108" s="24"/>
      <c r="FE108" s="24"/>
      <c r="FF108" s="24"/>
      <c r="FG108" s="24"/>
      <c r="FH108" s="24"/>
      <c r="FI108" s="24"/>
      <c r="FJ108" s="24"/>
      <c r="FK108" s="24"/>
      <c r="FL108" s="24"/>
      <c r="FM108" s="24"/>
      <c r="FN108" s="24"/>
      <c r="FO108" s="24"/>
      <c r="FP108" s="24"/>
      <c r="FQ108" s="24"/>
      <c r="FR108" s="24"/>
      <c r="FS108" s="24"/>
      <c r="FT108" s="24"/>
      <c r="FU108" s="24"/>
      <c r="FV108" s="24"/>
      <c r="FW108" s="24"/>
      <c r="FX108" s="24"/>
      <c r="FY108" s="24"/>
      <c r="FZ108" s="24"/>
      <c r="GA108" s="24"/>
      <c r="GB108" s="24"/>
      <c r="GC108" s="24"/>
      <c r="GD108" s="24"/>
      <c r="GE108" s="24"/>
      <c r="GF108" s="24"/>
      <c r="GG108" s="24"/>
      <c r="GH108" s="24"/>
      <c r="GI108" s="24"/>
      <c r="GJ108" s="24"/>
      <c r="GK108" s="24"/>
      <c r="GL108" s="24"/>
      <c r="GM108" s="24"/>
      <c r="GN108" s="24"/>
      <c r="GO108" s="24"/>
      <c r="GP108" s="24"/>
      <c r="GQ108" s="24"/>
      <c r="GR108" s="24"/>
      <c r="GS108" s="24"/>
      <c r="GT108" s="24"/>
      <c r="GU108" s="24"/>
      <c r="GV108" s="24"/>
      <c r="GW108" s="24"/>
      <c r="GX108" s="24"/>
      <c r="GY108" s="24"/>
      <c r="GZ108" s="24"/>
      <c r="HA108" s="24"/>
      <c r="HB108" s="24"/>
      <c r="HC108" s="24"/>
      <c r="HD108" s="24"/>
      <c r="HE108" s="24"/>
      <c r="HF108" s="24"/>
      <c r="HG108" s="24"/>
      <c r="HH108" s="24"/>
      <c r="HI108" s="24"/>
      <c r="HJ108" s="24"/>
      <c r="HK108" s="24"/>
      <c r="HL108" s="24"/>
      <c r="HM108" s="24"/>
      <c r="HN108" s="24"/>
      <c r="HO108" s="24"/>
      <c r="HP108" s="24"/>
      <c r="HQ108" s="24"/>
      <c r="HR108" s="24"/>
      <c r="HS108" s="24"/>
      <c r="HT108" s="24"/>
      <c r="HU108" s="24"/>
      <c r="HV108" s="24"/>
      <c r="HW108" s="24"/>
      <c r="HX108" s="24"/>
      <c r="HY108" s="24"/>
      <c r="HZ108" s="24"/>
      <c r="IA108" s="24"/>
      <c r="IB108" s="24"/>
      <c r="IC108" s="24"/>
      <c r="ID108" s="24"/>
      <c r="IE108" s="24"/>
      <c r="IF108" s="24"/>
      <c r="IG108" s="24"/>
      <c r="IH108" s="24"/>
      <c r="II108" s="24"/>
      <c r="IJ108" s="24"/>
      <c r="IK108" s="24"/>
      <c r="IL108" s="24"/>
      <c r="IM108" s="24"/>
      <c r="IN108" s="24"/>
      <c r="IO108" s="24"/>
      <c r="IP108" s="24"/>
      <c r="IQ108" s="24"/>
      <c r="IR108" s="24"/>
      <c r="IS108" s="24"/>
      <c r="IT108" s="24"/>
      <c r="IU108" s="24"/>
      <c r="IV108" s="24"/>
      <c r="IW108" s="24"/>
      <c r="IX108" s="24"/>
      <c r="IY108" s="24"/>
      <c r="IZ108" s="24"/>
      <c r="JA108" s="24"/>
      <c r="JB108" s="24"/>
      <c r="JC108" s="24"/>
      <c r="JD108" s="24"/>
      <c r="JE108" s="24"/>
      <c r="JF108" s="24"/>
      <c r="JG108" s="24"/>
      <c r="JH108" s="24"/>
      <c r="JI108" s="24"/>
      <c r="JJ108" s="24"/>
      <c r="JK108" s="24"/>
      <c r="JL108" s="24"/>
      <c r="JM108" s="24"/>
      <c r="JN108" s="24"/>
      <c r="JO108" s="24"/>
      <c r="JP108" s="24"/>
      <c r="JQ108" s="24"/>
      <c r="JR108" s="24"/>
      <c r="JS108" s="24"/>
      <c r="JT108" s="24"/>
      <c r="JU108" s="24"/>
      <c r="JV108" s="24"/>
      <c r="JW108" s="24"/>
      <c r="JX108" s="24"/>
      <c r="JY108" s="24"/>
      <c r="JZ108" s="24"/>
      <c r="KA108" s="24"/>
      <c r="KB108" s="24"/>
      <c r="KC108" s="24"/>
      <c r="KD108" s="24"/>
      <c r="KE108" s="24"/>
      <c r="KF108" s="24"/>
      <c r="KG108" s="24"/>
      <c r="KH108" s="24"/>
      <c r="KI108" s="24"/>
      <c r="KJ108" s="24"/>
      <c r="KK108" s="24"/>
      <c r="KL108" s="24"/>
      <c r="KM108" s="24"/>
      <c r="KN108" s="24"/>
      <c r="KO108" s="24"/>
      <c r="KP108" s="24"/>
      <c r="KQ108" s="24"/>
      <c r="KR108" s="24"/>
      <c r="KS108" s="24"/>
      <c r="KT108" s="24"/>
      <c r="KU108" s="24"/>
      <c r="KV108" s="24"/>
      <c r="KW108" s="24"/>
      <c r="KX108" s="24"/>
      <c r="KY108" s="24"/>
      <c r="KZ108" s="24"/>
      <c r="LA108" s="24"/>
      <c r="LB108" s="24"/>
      <c r="LC108" s="24"/>
      <c r="LD108" s="24"/>
      <c r="LE108" s="24"/>
      <c r="LF108" s="24"/>
      <c r="LG108" s="24"/>
      <c r="LH108" s="24"/>
      <c r="LI108" s="24"/>
      <c r="LJ108" s="24"/>
      <c r="LK108" s="24"/>
      <c r="LL108" s="24"/>
      <c r="LM108" s="24"/>
      <c r="LN108" s="24"/>
      <c r="LO108" s="24"/>
      <c r="LP108" s="24"/>
      <c r="LQ108" s="24"/>
      <c r="LR108" s="24"/>
      <c r="LS108" s="24"/>
      <c r="LT108" s="24"/>
      <c r="LU108" s="24"/>
      <c r="LV108" s="24"/>
      <c r="LW108" s="24"/>
      <c r="LX108" s="24"/>
      <c r="LY108" s="24"/>
      <c r="LZ108" s="24"/>
      <c r="MA108" s="24"/>
      <c r="MB108" s="24"/>
      <c r="MC108" s="24"/>
      <c r="MD108" s="24"/>
      <c r="ME108" s="24"/>
      <c r="MF108" s="24"/>
      <c r="MG108" s="24"/>
      <c r="MH108" s="24"/>
      <c r="MI108" s="24"/>
      <c r="MJ108" s="24"/>
      <c r="MK108" s="24"/>
      <c r="ML108" s="24"/>
      <c r="MM108" s="24"/>
      <c r="MN108" s="24"/>
      <c r="MO108" s="24"/>
      <c r="MP108" s="24"/>
      <c r="MQ108" s="24"/>
      <c r="MR108" s="24"/>
      <c r="MS108" s="24"/>
      <c r="MT108" s="24"/>
      <c r="MU108" s="24"/>
      <c r="MV108" s="24"/>
      <c r="MW108" s="24"/>
      <c r="MX108" s="24"/>
      <c r="MY108" s="24"/>
      <c r="MZ108" s="24"/>
      <c r="NA108" s="24"/>
      <c r="NB108" s="24"/>
      <c r="NC108" s="24"/>
      <c r="ND108" s="24"/>
      <c r="NE108" s="24"/>
      <c r="NF108" s="24"/>
      <c r="NG108" s="24"/>
      <c r="NH108" s="24"/>
      <c r="NI108" s="24"/>
      <c r="NJ108" s="24"/>
      <c r="NK108" s="24"/>
      <c r="NL108" s="24"/>
      <c r="NM108" s="24"/>
      <c r="NN108" s="24"/>
      <c r="NO108" s="24"/>
      <c r="NP108" s="24"/>
      <c r="NQ108" s="24"/>
      <c r="NR108" s="24"/>
      <c r="NS108" s="24"/>
      <c r="NT108" s="24"/>
      <c r="NU108" s="24"/>
      <c r="NV108" s="24"/>
      <c r="NW108" s="24"/>
      <c r="NX108" s="24"/>
      <c r="NY108" s="24"/>
      <c r="NZ108" s="24"/>
      <c r="OA108" s="24"/>
      <c r="OB108" s="24"/>
      <c r="OC108" s="24"/>
      <c r="OD108" s="24"/>
      <c r="OE108" s="24"/>
      <c r="OF108" s="24"/>
      <c r="OG108" s="24"/>
      <c r="OH108" s="24"/>
      <c r="OI108" s="24"/>
      <c r="OJ108" s="24"/>
      <c r="OK108" s="24"/>
      <c r="OL108" s="24"/>
      <c r="OM108" s="24"/>
      <c r="ON108" s="24"/>
      <c r="OO108" s="24"/>
      <c r="OP108" s="24"/>
      <c r="OQ108" s="24"/>
      <c r="OR108" s="24"/>
      <c r="OS108" s="24"/>
      <c r="OT108" s="24"/>
      <c r="OU108" s="24"/>
      <c r="OV108" s="24"/>
      <c r="OW108" s="24"/>
      <c r="OX108" s="24"/>
      <c r="OY108" s="24"/>
      <c r="OZ108" s="24"/>
      <c r="PA108" s="24"/>
      <c r="PB108" s="24"/>
      <c r="PC108" s="24"/>
      <c r="PD108" s="24"/>
      <c r="PE108" s="24"/>
      <c r="PF108" s="24"/>
      <c r="PG108" s="24"/>
      <c r="PH108" s="24"/>
      <c r="PI108" s="24"/>
      <c r="PJ108" s="24"/>
      <c r="PK108" s="24"/>
      <c r="PL108" s="24"/>
      <c r="PM108" s="24"/>
      <c r="PN108" s="24"/>
      <c r="PO108" s="24"/>
      <c r="PP108" s="24"/>
      <c r="PQ108" s="24"/>
      <c r="PR108" s="24"/>
      <c r="PS108" s="24"/>
      <c r="PT108" s="24"/>
      <c r="PU108" s="24"/>
      <c r="PV108" s="24"/>
      <c r="PW108" s="24"/>
      <c r="PX108" s="24"/>
      <c r="PY108" s="24"/>
      <c r="PZ108" s="24"/>
      <c r="QA108" s="24"/>
      <c r="QB108" s="24"/>
      <c r="QC108" s="24"/>
      <c r="QD108" s="24"/>
      <c r="QE108" s="24"/>
      <c r="QF108" s="24"/>
      <c r="QG108" s="24"/>
      <c r="QH108" s="24"/>
      <c r="QI108" s="24"/>
      <c r="QJ108" s="24"/>
      <c r="QK108" s="24"/>
      <c r="QL108" s="24"/>
      <c r="QM108" s="24"/>
      <c r="QN108" s="24"/>
      <c r="QO108" s="24"/>
      <c r="QP108" s="24"/>
      <c r="QQ108" s="24"/>
      <c r="QR108" s="24"/>
      <c r="QS108" s="24"/>
      <c r="QT108" s="24"/>
      <c r="QU108" s="24"/>
      <c r="QV108" s="24"/>
      <c r="QW108" s="24"/>
      <c r="QX108" s="24"/>
      <c r="QY108" s="24"/>
      <c r="QZ108" s="24"/>
      <c r="RA108" s="24"/>
      <c r="RB108" s="24"/>
      <c r="RC108" s="24"/>
      <c r="RD108" s="24"/>
      <c r="RE108" s="24"/>
      <c r="RF108" s="24"/>
      <c r="RG108" s="24"/>
      <c r="RH108" s="24"/>
      <c r="RI108" s="24"/>
      <c r="RJ108" s="24"/>
      <c r="RK108" s="24"/>
      <c r="RL108" s="24"/>
      <c r="RM108" s="24"/>
      <c r="RN108" s="24"/>
      <c r="RO108" s="24"/>
      <c r="RP108" s="24"/>
      <c r="RQ108" s="24"/>
      <c r="RR108" s="24"/>
      <c r="RS108" s="24"/>
      <c r="RT108" s="24"/>
      <c r="RU108" s="24"/>
      <c r="RV108" s="24"/>
      <c r="RW108" s="24"/>
      <c r="RX108" s="24"/>
      <c r="RY108" s="24"/>
      <c r="RZ108" s="24"/>
      <c r="SA108" s="24"/>
      <c r="SB108" s="24"/>
      <c r="SC108" s="24"/>
      <c r="SD108" s="24"/>
      <c r="SE108" s="24"/>
      <c r="SF108" s="24"/>
      <c r="SG108" s="24"/>
      <c r="SH108" s="24"/>
      <c r="SI108" s="24"/>
      <c r="SJ108" s="24"/>
      <c r="SK108" s="24"/>
      <c r="SL108" s="24"/>
      <c r="SM108" s="24"/>
      <c r="SN108" s="24"/>
      <c r="SO108" s="24"/>
      <c r="SP108" s="24"/>
      <c r="SQ108" s="24"/>
      <c r="SR108" s="24"/>
      <c r="SS108" s="24"/>
      <c r="ST108" s="24"/>
      <c r="SU108" s="24"/>
      <c r="SV108" s="24"/>
      <c r="SW108" s="24"/>
      <c r="SX108" s="24"/>
      <c r="SY108" s="24"/>
      <c r="SZ108" s="24"/>
      <c r="TA108" s="24"/>
      <c r="TB108" s="24"/>
      <c r="TC108" s="24"/>
      <c r="TD108" s="24"/>
      <c r="TE108" s="24"/>
      <c r="TF108" s="24"/>
      <c r="TG108" s="24"/>
      <c r="TH108" s="24"/>
      <c r="TI108" s="24"/>
      <c r="TJ108" s="24"/>
      <c r="TK108" s="24"/>
      <c r="TL108" s="24"/>
      <c r="TM108" s="24"/>
      <c r="TN108" s="24"/>
      <c r="TO108" s="24"/>
      <c r="TP108" s="24"/>
      <c r="TQ108" s="24"/>
      <c r="TR108" s="24"/>
      <c r="TS108" s="24"/>
      <c r="TT108" s="24"/>
      <c r="TU108" s="24"/>
      <c r="TV108" s="24"/>
      <c r="TW108" s="24"/>
      <c r="TX108" s="24"/>
      <c r="TY108" s="24"/>
      <c r="TZ108" s="24"/>
      <c r="UA108" s="24"/>
      <c r="UB108" s="24"/>
      <c r="UC108" s="24"/>
      <c r="UD108" s="24"/>
      <c r="UE108" s="24"/>
      <c r="UF108" s="24"/>
      <c r="UG108" s="24"/>
      <c r="UH108" s="24"/>
      <c r="UI108" s="24"/>
      <c r="UJ108" s="24"/>
      <c r="UK108" s="24"/>
      <c r="UL108" s="24"/>
      <c r="UM108" s="24"/>
      <c r="UN108" s="24"/>
      <c r="UO108" s="24"/>
      <c r="UP108" s="24"/>
      <c r="UQ108" s="24"/>
      <c r="UR108" s="24"/>
      <c r="US108" s="24"/>
      <c r="UT108" s="24"/>
      <c r="UU108" s="24"/>
      <c r="UV108" s="24"/>
      <c r="UW108" s="24"/>
      <c r="UX108" s="24"/>
      <c r="UY108" s="24"/>
      <c r="UZ108" s="24"/>
      <c r="VA108" s="24"/>
      <c r="VB108" s="24"/>
      <c r="VC108" s="24"/>
      <c r="VD108" s="24"/>
      <c r="VE108" s="24"/>
      <c r="VF108" s="24"/>
      <c r="VG108" s="24"/>
      <c r="VH108" s="24"/>
      <c r="VI108" s="24"/>
      <c r="VJ108" s="24"/>
      <c r="VK108" s="24"/>
      <c r="VL108" s="24"/>
      <c r="VM108" s="24"/>
      <c r="VN108" s="24"/>
      <c r="VO108" s="24"/>
      <c r="VP108" s="24"/>
      <c r="VQ108" s="24"/>
      <c r="VR108" s="24"/>
      <c r="VS108" s="24"/>
      <c r="VT108" s="24"/>
      <c r="VU108" s="24"/>
      <c r="VV108" s="24"/>
      <c r="VW108" s="24"/>
      <c r="VX108" s="24"/>
      <c r="VY108" s="24"/>
      <c r="VZ108" s="24"/>
      <c r="WA108" s="24"/>
      <c r="WB108" s="24"/>
      <c r="WC108" s="24"/>
      <c r="WD108" s="24"/>
      <c r="WE108" s="24"/>
      <c r="WF108" s="24"/>
      <c r="WG108" s="24"/>
      <c r="WH108" s="24"/>
      <c r="WI108" s="24"/>
      <c r="WJ108" s="24"/>
      <c r="WK108" s="24"/>
      <c r="WL108" s="24"/>
      <c r="WM108" s="24"/>
      <c r="WN108" s="24"/>
      <c r="WO108" s="24"/>
      <c r="WP108" s="24"/>
      <c r="WQ108" s="24"/>
      <c r="WR108" s="24"/>
      <c r="WS108" s="24"/>
      <c r="WT108" s="24"/>
      <c r="WU108" s="24"/>
      <c r="WV108" s="24"/>
      <c r="WW108" s="24"/>
      <c r="WX108" s="24"/>
      <c r="WY108" s="24"/>
      <c r="WZ108" s="24"/>
      <c r="XA108" s="24"/>
      <c r="XB108" s="24"/>
      <c r="XC108" s="24"/>
      <c r="XD108" s="24"/>
      <c r="XE108" s="24"/>
      <c r="XF108" s="24"/>
      <c r="XG108" s="24"/>
      <c r="XH108" s="24"/>
      <c r="XI108" s="24"/>
      <c r="XJ108" s="24"/>
      <c r="XK108" s="24"/>
      <c r="XL108" s="24"/>
      <c r="XM108" s="24"/>
      <c r="XN108" s="24"/>
      <c r="XO108" s="24"/>
      <c r="XP108" s="24"/>
      <c r="XQ108" s="24"/>
      <c r="XR108" s="24"/>
      <c r="XS108" s="24"/>
      <c r="XT108" s="24"/>
      <c r="XU108" s="24"/>
      <c r="XV108" s="24"/>
      <c r="XW108" s="24"/>
      <c r="XX108" s="24"/>
      <c r="XY108" s="24"/>
      <c r="XZ108" s="24"/>
      <c r="YA108" s="24"/>
      <c r="YB108" s="24"/>
      <c r="YC108" s="24"/>
      <c r="YD108" s="24"/>
      <c r="YE108" s="24"/>
      <c r="YF108" s="24"/>
      <c r="YG108" s="24"/>
      <c r="YH108" s="24"/>
      <c r="YI108" s="24"/>
      <c r="YJ108" s="24"/>
      <c r="YK108" s="24"/>
      <c r="YL108" s="24"/>
      <c r="YM108" s="24"/>
      <c r="YN108" s="24"/>
      <c r="YO108" s="24"/>
      <c r="YP108" s="24"/>
      <c r="YQ108" s="24"/>
      <c r="YR108" s="24"/>
      <c r="YS108" s="24"/>
      <c r="YT108" s="24"/>
      <c r="YU108" s="24"/>
      <c r="YV108" s="24"/>
      <c r="YW108" s="24"/>
      <c r="YX108" s="24"/>
      <c r="YY108" s="24"/>
      <c r="YZ108" s="24"/>
      <c r="ZA108" s="24"/>
      <c r="ZB108" s="24"/>
      <c r="ZC108" s="24"/>
      <c r="ZD108" s="24"/>
      <c r="ZE108" s="24"/>
      <c r="ZF108" s="24"/>
      <c r="ZG108" s="24"/>
      <c r="ZH108" s="24"/>
      <c r="ZI108" s="24"/>
      <c r="ZJ108" s="24"/>
      <c r="ZK108" s="24"/>
      <c r="ZL108" s="24"/>
      <c r="ZM108" s="24"/>
      <c r="ZN108" s="24"/>
      <c r="ZO108" s="24"/>
      <c r="ZP108" s="24"/>
      <c r="ZQ108" s="24"/>
      <c r="ZR108" s="24"/>
      <c r="ZS108" s="24"/>
      <c r="ZT108" s="24"/>
      <c r="ZU108" s="24"/>
      <c r="ZV108" s="24"/>
      <c r="ZW108" s="24"/>
      <c r="ZX108" s="24"/>
      <c r="ZY108" s="24"/>
      <c r="ZZ108" s="24"/>
      <c r="AAA108" s="24"/>
      <c r="AAB108" s="24"/>
      <c r="AAC108" s="24"/>
      <c r="AAD108" s="24"/>
      <c r="AAE108" s="24"/>
      <c r="AAF108" s="24"/>
      <c r="AAG108" s="24"/>
      <c r="AAH108" s="24"/>
      <c r="AAI108" s="24"/>
      <c r="AAJ108" s="24"/>
      <c r="AAK108" s="24"/>
      <c r="AAL108" s="24"/>
      <c r="AAM108" s="24"/>
      <c r="AAN108" s="24"/>
      <c r="AAO108" s="24"/>
      <c r="AAP108" s="24"/>
      <c r="AAQ108" s="24"/>
      <c r="AAR108" s="24"/>
      <c r="AAS108" s="24"/>
      <c r="AAT108" s="24"/>
      <c r="AAU108" s="24"/>
      <c r="AAV108" s="24"/>
      <c r="AAW108" s="24"/>
      <c r="AAX108" s="24"/>
      <c r="AAY108" s="24"/>
      <c r="AAZ108" s="24"/>
      <c r="ABA108" s="24"/>
      <c r="ABB108" s="24"/>
      <c r="ABC108" s="24"/>
      <c r="ABD108" s="24"/>
      <c r="ABE108" s="24"/>
      <c r="ABF108" s="24"/>
      <c r="ABG108" s="24"/>
      <c r="ABH108" s="24"/>
      <c r="ABI108" s="24"/>
      <c r="ABJ108" s="24"/>
      <c r="ABK108" s="24"/>
      <c r="ABL108" s="24"/>
      <c r="ABM108" s="24"/>
      <c r="ABN108" s="24"/>
      <c r="ABO108" s="24"/>
      <c r="ABP108" s="24"/>
      <c r="ABQ108" s="24"/>
      <c r="ABR108" s="24"/>
      <c r="ABS108" s="24"/>
      <c r="ABT108" s="24"/>
      <c r="ABU108" s="24"/>
      <c r="ABV108" s="24"/>
      <c r="ABW108" s="24"/>
      <c r="ABX108" s="24"/>
      <c r="ABY108" s="24"/>
      <c r="ABZ108" s="24"/>
      <c r="ACA108" s="24"/>
      <c r="ACB108" s="24"/>
      <c r="ACC108" s="24"/>
      <c r="ACD108" s="24"/>
      <c r="ACE108" s="24"/>
      <c r="ACF108" s="24"/>
      <c r="ACG108" s="24"/>
      <c r="ACH108" s="24"/>
      <c r="ACI108" s="24"/>
      <c r="ACJ108" s="24"/>
      <c r="ACK108" s="24"/>
      <c r="ACL108" s="24"/>
      <c r="ACM108" s="24"/>
      <c r="ACN108" s="24"/>
      <c r="ACO108" s="24"/>
      <c r="ACP108" s="24"/>
      <c r="ACQ108" s="24"/>
      <c r="ACR108" s="24"/>
      <c r="ACS108" s="24"/>
      <c r="ACT108" s="24"/>
      <c r="ACU108" s="24"/>
      <c r="ACV108" s="24"/>
      <c r="ACW108" s="24"/>
      <c r="ACX108" s="24"/>
      <c r="ACY108" s="24"/>
      <c r="ACZ108" s="24"/>
      <c r="ADA108" s="24"/>
      <c r="ADB108" s="24"/>
      <c r="ADC108" s="24"/>
      <c r="ADD108" s="24"/>
      <c r="ADE108" s="24"/>
      <c r="ADF108" s="24"/>
      <c r="ADG108" s="24"/>
      <c r="ADH108" s="24"/>
      <c r="ADI108" s="24"/>
      <c r="ADJ108" s="24"/>
      <c r="ADK108" s="24"/>
      <c r="ADL108" s="24"/>
      <c r="ADM108" s="24"/>
      <c r="ADN108" s="24"/>
      <c r="ADO108" s="24"/>
      <c r="ADP108" s="24"/>
      <c r="ADQ108" s="24"/>
      <c r="ADR108" s="24"/>
      <c r="ADS108" s="24"/>
      <c r="ADT108" s="24"/>
      <c r="ADU108" s="24"/>
      <c r="ADV108" s="24"/>
      <c r="ADW108" s="24"/>
      <c r="ADX108" s="24"/>
      <c r="ADY108" s="24"/>
      <c r="ADZ108" s="24"/>
      <c r="AEA108" s="24"/>
      <c r="AEB108" s="24"/>
      <c r="AEC108" s="24"/>
      <c r="AED108" s="24"/>
      <c r="AEE108" s="24"/>
      <c r="AEF108" s="24"/>
      <c r="AEG108" s="24"/>
      <c r="AEH108" s="24"/>
      <c r="AEI108" s="24"/>
      <c r="AEJ108" s="24"/>
      <c r="AEK108" s="24"/>
      <c r="AEL108" s="24"/>
      <c r="AEM108" s="24"/>
      <c r="AEN108" s="24"/>
      <c r="AEO108" s="24"/>
      <c r="AEP108" s="24"/>
      <c r="AEQ108" s="24"/>
      <c r="AER108" s="24"/>
      <c r="AES108" s="24"/>
      <c r="AET108" s="24"/>
      <c r="AEU108" s="24"/>
      <c r="AEV108" s="24"/>
      <c r="AEW108" s="24"/>
      <c r="AEX108" s="24"/>
      <c r="AEY108" s="24"/>
      <c r="AEZ108" s="24"/>
      <c r="AFA108" s="24"/>
      <c r="AFB108" s="24"/>
      <c r="AFC108" s="24"/>
      <c r="AFD108" s="24"/>
      <c r="AFE108" s="24"/>
      <c r="AFF108" s="24"/>
      <c r="AFG108" s="24"/>
      <c r="AFH108" s="24"/>
      <c r="AFI108" s="24"/>
      <c r="AFJ108" s="24"/>
      <c r="AFK108" s="24"/>
      <c r="AFL108" s="24"/>
      <c r="AFM108" s="24"/>
      <c r="AFN108" s="24"/>
      <c r="AFO108" s="24"/>
      <c r="AFP108" s="24"/>
      <c r="AFQ108" s="24"/>
      <c r="AFR108" s="24"/>
      <c r="AFS108" s="24"/>
      <c r="AFT108" s="24"/>
      <c r="AFU108" s="24"/>
      <c r="AFV108" s="24"/>
      <c r="AFW108" s="24"/>
      <c r="AFX108" s="24"/>
      <c r="AFY108" s="24"/>
      <c r="AFZ108" s="24"/>
      <c r="AGA108" s="24"/>
      <c r="AGB108" s="24"/>
      <c r="AGC108" s="24"/>
      <c r="AGD108" s="24"/>
      <c r="AGE108" s="24"/>
      <c r="AGF108" s="24"/>
      <c r="AGG108" s="24"/>
      <c r="AGH108" s="24"/>
      <c r="AGI108" s="24"/>
      <c r="AGJ108" s="24"/>
      <c r="AGK108" s="24"/>
      <c r="AGL108" s="24"/>
      <c r="AGM108" s="24"/>
      <c r="AGN108" s="24"/>
      <c r="AGO108" s="24"/>
      <c r="AGP108" s="24"/>
      <c r="AGQ108" s="24"/>
      <c r="AGR108" s="24"/>
      <c r="AGS108" s="24"/>
      <c r="AGT108" s="24"/>
      <c r="AGU108" s="24"/>
      <c r="AGV108" s="24"/>
      <c r="AGW108" s="24"/>
      <c r="AGX108" s="24"/>
      <c r="AGY108" s="24"/>
      <c r="AGZ108" s="24"/>
      <c r="AHA108" s="24"/>
      <c r="AHB108" s="24"/>
      <c r="AHC108" s="24"/>
      <c r="AHD108" s="24"/>
      <c r="AHE108" s="24"/>
      <c r="AHF108" s="24"/>
      <c r="AHG108" s="24"/>
      <c r="AHH108" s="24"/>
      <c r="AHI108" s="24"/>
      <c r="AHJ108" s="24"/>
      <c r="AHK108" s="24"/>
      <c r="AHL108" s="24"/>
      <c r="AHM108" s="24"/>
      <c r="AHN108" s="24"/>
      <c r="AHO108" s="24"/>
      <c r="AHP108" s="24"/>
      <c r="AHQ108" s="24"/>
      <c r="AHR108" s="24"/>
      <c r="AHS108" s="24"/>
      <c r="AHT108" s="24"/>
      <c r="AHU108" s="24"/>
      <c r="AHV108" s="24"/>
      <c r="AHW108" s="24"/>
      <c r="AHX108" s="24"/>
      <c r="AHY108" s="24"/>
      <c r="AHZ108" s="24"/>
      <c r="AIA108" s="24"/>
      <c r="AIB108" s="24"/>
      <c r="AIC108" s="24"/>
      <c r="AID108" s="24"/>
      <c r="AIE108" s="24"/>
      <c r="AIF108" s="24"/>
      <c r="AIG108" s="24"/>
      <c r="AIH108" s="24"/>
      <c r="AII108" s="24"/>
      <c r="AIJ108" s="24"/>
      <c r="AIK108" s="24"/>
      <c r="AIL108" s="24"/>
      <c r="AIM108" s="24"/>
      <c r="AIN108" s="24"/>
      <c r="AIO108" s="24"/>
      <c r="AIP108" s="24"/>
      <c r="AIQ108" s="24"/>
      <c r="AIR108" s="24"/>
      <c r="AIS108" s="24"/>
      <c r="AIT108" s="24"/>
      <c r="AIU108" s="24"/>
      <c r="AIV108" s="24"/>
      <c r="AIW108" s="24"/>
      <c r="AIX108" s="24"/>
      <c r="AIY108" s="24"/>
      <c r="AIZ108" s="24"/>
      <c r="AJA108" s="24"/>
      <c r="AJB108" s="24"/>
      <c r="AJC108" s="24"/>
      <c r="AJD108" s="24"/>
      <c r="AJE108" s="24"/>
      <c r="AJF108" s="24"/>
      <c r="AJG108" s="24"/>
      <c r="AJH108" s="24"/>
      <c r="AJI108" s="24"/>
      <c r="AJJ108" s="24"/>
      <c r="AJK108" s="24"/>
      <c r="AJL108" s="24"/>
      <c r="AJM108" s="24"/>
      <c r="AJN108" s="24"/>
      <c r="AJO108" s="24"/>
      <c r="AJP108" s="24"/>
      <c r="AJQ108" s="24"/>
      <c r="AJR108" s="24"/>
      <c r="AJS108" s="24"/>
      <c r="AJT108" s="24"/>
      <c r="AJU108" s="24"/>
      <c r="AJV108" s="24"/>
      <c r="AJW108" s="24"/>
      <c r="AJX108" s="24"/>
      <c r="AJY108" s="24"/>
      <c r="AJZ108" s="24"/>
      <c r="AKA108" s="24"/>
      <c r="AKB108" s="24"/>
      <c r="AKC108" s="24"/>
      <c r="AKD108" s="24"/>
      <c r="AKE108" s="24"/>
      <c r="AKF108" s="24"/>
      <c r="AKG108" s="24"/>
      <c r="AKH108" s="24"/>
      <c r="AKI108" s="24"/>
      <c r="AKJ108" s="24"/>
      <c r="AKK108" s="24"/>
      <c r="AKL108" s="24"/>
      <c r="AKM108" s="24"/>
      <c r="AKN108" s="24"/>
      <c r="AKO108" s="24"/>
      <c r="AKP108" s="24"/>
      <c r="AKQ108" s="24"/>
      <c r="AKR108" s="24"/>
      <c r="AKS108" s="24"/>
      <c r="AKT108" s="24"/>
      <c r="AKU108" s="24"/>
      <c r="AKV108" s="24"/>
      <c r="AKW108" s="24"/>
      <c r="AKX108" s="24"/>
      <c r="AKY108" s="24"/>
      <c r="AKZ108" s="24"/>
      <c r="ALA108" s="24"/>
      <c r="ALB108" s="24"/>
      <c r="ALC108" s="24"/>
      <c r="ALD108" s="24"/>
      <c r="ALE108" s="24"/>
      <c r="ALF108" s="24"/>
      <c r="ALG108" s="24"/>
      <c r="ALH108" s="24"/>
      <c r="ALI108" s="24"/>
      <c r="ALJ108" s="24"/>
      <c r="ALK108" s="24"/>
      <c r="ALL108" s="24"/>
      <c r="ALM108" s="24"/>
      <c r="ALN108" s="24"/>
      <c r="ALO108" s="24"/>
      <c r="ALP108" s="24"/>
      <c r="ALQ108" s="24"/>
      <c r="ALR108" s="24"/>
      <c r="ALS108" s="24"/>
      <c r="ALT108" s="24"/>
      <c r="ALU108" s="24"/>
      <c r="ALV108" s="24"/>
      <c r="ALW108" s="24"/>
      <c r="ALX108" s="24"/>
      <c r="ALY108" s="24"/>
      <c r="ALZ108" s="24"/>
      <c r="AMA108" s="24"/>
      <c r="AMB108" s="24"/>
      <c r="AMC108" s="24"/>
      <c r="AMD108" s="24"/>
      <c r="AME108" s="24"/>
      <c r="AMF108" s="24"/>
      <c r="AMG108" s="24"/>
      <c r="AMH108" s="24"/>
      <c r="AMI108" s="24"/>
      <c r="AMJ108" s="24"/>
      <c r="AMK108" s="24"/>
      <c r="AML108" s="24"/>
      <c r="AMM108" s="24"/>
      <c r="AMN108" s="24"/>
      <c r="AMO108" s="24"/>
      <c r="AMP108" s="24"/>
      <c r="AMQ108" s="24"/>
      <c r="AMR108" s="24"/>
      <c r="AMS108" s="24"/>
      <c r="AMT108" s="24"/>
      <c r="AMU108" s="24"/>
      <c r="AMV108" s="24"/>
      <c r="AMW108" s="24"/>
      <c r="AMX108" s="24"/>
      <c r="AMY108" s="24"/>
      <c r="AMZ108" s="24"/>
      <c r="ANA108" s="24"/>
      <c r="ANB108" s="24"/>
      <c r="ANC108" s="24"/>
      <c r="AND108" s="24"/>
      <c r="ANE108" s="24"/>
      <c r="ANF108" s="24"/>
      <c r="ANG108" s="24"/>
      <c r="ANH108" s="24"/>
      <c r="ANI108" s="24"/>
      <c r="ANJ108" s="24"/>
      <c r="ANK108" s="24"/>
      <c r="ANL108" s="24"/>
      <c r="ANM108" s="24"/>
      <c r="ANN108" s="24"/>
      <c r="ANO108" s="24"/>
      <c r="ANP108" s="24"/>
      <c r="ANQ108" s="24"/>
      <c r="ANR108" s="24"/>
      <c r="ANS108" s="24"/>
      <c r="ANT108" s="24"/>
      <c r="ANU108" s="24"/>
      <c r="ANV108" s="24"/>
      <c r="ANW108" s="24"/>
      <c r="ANX108" s="24"/>
      <c r="ANY108" s="24"/>
      <c r="ANZ108" s="24"/>
      <c r="AOA108" s="24"/>
      <c r="AOB108" s="24"/>
      <c r="AOC108" s="24"/>
      <c r="AOD108" s="24"/>
      <c r="AOE108" s="24"/>
      <c r="AOF108" s="24"/>
      <c r="AOG108" s="24"/>
      <c r="AOH108" s="24"/>
      <c r="AOI108" s="24"/>
      <c r="AOJ108" s="24"/>
      <c r="AOK108" s="24"/>
      <c r="AOL108" s="24"/>
      <c r="AOM108" s="24"/>
      <c r="AON108" s="24"/>
      <c r="AOO108" s="24"/>
      <c r="AOP108" s="24"/>
      <c r="AOQ108" s="24"/>
      <c r="AOR108" s="24"/>
      <c r="AOS108" s="24"/>
      <c r="AOT108" s="24"/>
      <c r="AOU108" s="24"/>
      <c r="AOV108" s="24"/>
      <c r="AOW108" s="24"/>
      <c r="AOX108" s="24"/>
      <c r="AOY108" s="24"/>
      <c r="AOZ108" s="24"/>
      <c r="APA108" s="24"/>
      <c r="APB108" s="24"/>
      <c r="APC108" s="24"/>
      <c r="APD108" s="24"/>
      <c r="APE108" s="24"/>
      <c r="APF108" s="24"/>
      <c r="APG108" s="24"/>
      <c r="APH108" s="24"/>
      <c r="API108" s="24"/>
      <c r="APJ108" s="24"/>
      <c r="APK108" s="24"/>
      <c r="APL108" s="24"/>
      <c r="APM108" s="24"/>
      <c r="APN108" s="24"/>
      <c r="APO108" s="24"/>
      <c r="APP108" s="24"/>
      <c r="APQ108" s="24"/>
      <c r="APR108" s="24"/>
      <c r="APS108" s="24"/>
      <c r="APT108" s="24"/>
      <c r="APU108" s="24"/>
      <c r="APV108" s="24"/>
      <c r="APW108" s="24"/>
      <c r="APX108" s="24"/>
      <c r="APY108" s="24"/>
      <c r="APZ108" s="24"/>
      <c r="AQA108" s="24"/>
      <c r="AQB108" s="24"/>
      <c r="AQC108" s="24"/>
      <c r="AQD108" s="24"/>
      <c r="AQE108" s="24"/>
      <c r="AQF108" s="24"/>
      <c r="AQG108" s="24"/>
      <c r="AQH108" s="24"/>
      <c r="AQI108" s="24"/>
      <c r="AQJ108" s="24"/>
      <c r="AQK108" s="24"/>
      <c r="AQL108" s="24"/>
      <c r="AQM108" s="24"/>
      <c r="AQN108" s="24"/>
      <c r="AQO108" s="24"/>
      <c r="AQP108" s="24"/>
      <c r="AQQ108" s="24"/>
      <c r="AQR108" s="24"/>
      <c r="AQS108" s="24"/>
      <c r="AQT108" s="24"/>
      <c r="AQU108" s="24"/>
      <c r="AQV108" s="24"/>
      <c r="AQW108" s="24"/>
      <c r="AQX108" s="24"/>
      <c r="AQY108" s="24"/>
      <c r="AQZ108" s="24"/>
      <c r="ARA108" s="24"/>
      <c r="ARB108" s="24"/>
      <c r="ARC108" s="24"/>
      <c r="ARD108" s="24"/>
      <c r="ARE108" s="24"/>
      <c r="ARF108" s="24"/>
      <c r="ARG108" s="24"/>
      <c r="ARH108" s="24"/>
      <c r="ARI108" s="24"/>
      <c r="ARJ108" s="24"/>
      <c r="ARK108" s="24"/>
      <c r="ARL108" s="24"/>
      <c r="ARM108" s="24"/>
      <c r="ARN108" s="24"/>
      <c r="ARO108" s="24"/>
      <c r="ARP108" s="24"/>
      <c r="ARQ108" s="24"/>
      <c r="ARR108" s="24"/>
      <c r="ARS108" s="24"/>
      <c r="ART108" s="24"/>
      <c r="ARU108" s="24"/>
      <c r="ARV108" s="24"/>
      <c r="ARW108" s="24"/>
      <c r="ARX108" s="24"/>
      <c r="ARY108" s="24"/>
      <c r="ARZ108" s="24"/>
      <c r="ASA108" s="24"/>
      <c r="ASB108" s="24"/>
      <c r="ASC108" s="24"/>
      <c r="ASD108" s="24"/>
      <c r="ASE108" s="24"/>
      <c r="ASF108" s="24"/>
      <c r="ASG108" s="24"/>
      <c r="ASH108" s="24"/>
      <c r="ASI108" s="24"/>
      <c r="ASJ108" s="24"/>
      <c r="ASK108" s="24"/>
      <c r="ASL108" s="24"/>
      <c r="ASM108" s="24"/>
      <c r="ASN108" s="24"/>
      <c r="ASO108" s="24"/>
      <c r="ASP108" s="24"/>
      <c r="ASQ108" s="24"/>
      <c r="ASR108" s="24"/>
      <c r="ASS108" s="24"/>
      <c r="AST108" s="24"/>
      <c r="ASU108" s="24"/>
      <c r="ASV108" s="24"/>
      <c r="ASW108" s="24"/>
      <c r="ASX108" s="24"/>
      <c r="ASY108" s="24"/>
      <c r="ASZ108" s="24"/>
      <c r="ATA108" s="24"/>
      <c r="ATB108" s="24"/>
      <c r="ATC108" s="24"/>
      <c r="ATD108" s="24"/>
      <c r="ATE108" s="24"/>
      <c r="ATF108" s="24"/>
      <c r="ATG108" s="24"/>
      <c r="ATH108" s="24"/>
      <c r="ATI108" s="24"/>
      <c r="ATJ108" s="24"/>
      <c r="ATK108" s="24"/>
      <c r="ATL108" s="24"/>
      <c r="ATM108" s="24"/>
      <c r="ATN108" s="24"/>
      <c r="ATO108" s="24"/>
      <c r="ATP108" s="24"/>
      <c r="ATQ108" s="24"/>
      <c r="ATR108" s="24"/>
      <c r="ATS108" s="24"/>
      <c r="ATT108" s="24"/>
      <c r="ATU108" s="24"/>
      <c r="ATV108" s="24"/>
      <c r="ATW108" s="24"/>
      <c r="ATX108" s="24"/>
      <c r="ATY108" s="24"/>
      <c r="ATZ108" s="24"/>
      <c r="AUA108" s="24"/>
      <c r="AUB108" s="24"/>
      <c r="AUC108" s="24"/>
      <c r="AUD108" s="24"/>
      <c r="AUE108" s="24"/>
      <c r="AUF108" s="24"/>
      <c r="AUG108" s="24"/>
      <c r="AUH108" s="24"/>
      <c r="AUI108" s="24"/>
      <c r="AUJ108" s="24"/>
      <c r="AUK108" s="24"/>
      <c r="AUL108" s="24"/>
      <c r="AUM108" s="24"/>
      <c r="AUN108" s="24"/>
      <c r="AUO108" s="24"/>
      <c r="AUP108" s="24"/>
      <c r="AUQ108" s="24"/>
      <c r="AUR108" s="24"/>
      <c r="AUS108" s="24"/>
      <c r="AUT108" s="24"/>
      <c r="AUU108" s="24"/>
      <c r="AUV108" s="24"/>
      <c r="AUW108" s="24"/>
      <c r="AUX108" s="24"/>
      <c r="AUY108" s="24"/>
      <c r="AUZ108" s="24"/>
      <c r="AVA108" s="24"/>
      <c r="AVB108" s="24"/>
      <c r="AVC108" s="24"/>
      <c r="AVD108" s="24"/>
      <c r="AVE108" s="24"/>
      <c r="AVF108" s="24"/>
      <c r="AVG108" s="24"/>
      <c r="AVH108" s="24"/>
      <c r="AVI108" s="24"/>
      <c r="AVJ108" s="24"/>
      <c r="AVK108" s="24"/>
      <c r="AVL108" s="24"/>
      <c r="AVM108" s="24"/>
      <c r="AVN108" s="24"/>
      <c r="AVO108" s="24"/>
      <c r="AVP108" s="24"/>
      <c r="AVQ108" s="24"/>
      <c r="AVR108" s="24"/>
      <c r="AVS108" s="24"/>
      <c r="AVT108" s="24"/>
      <c r="AVU108" s="24"/>
      <c r="AVV108" s="24"/>
      <c r="AVW108" s="24"/>
      <c r="AVX108" s="24"/>
      <c r="AVY108" s="24"/>
      <c r="AVZ108" s="24"/>
      <c r="AWA108" s="24"/>
      <c r="AWB108" s="24"/>
      <c r="AWC108" s="24"/>
      <c r="AWD108" s="24"/>
      <c r="AWE108" s="24"/>
      <c r="AWF108" s="24"/>
      <c r="AWG108" s="24"/>
      <c r="AWH108" s="24"/>
      <c r="AWI108" s="24"/>
      <c r="AWJ108" s="24"/>
      <c r="AWK108" s="24"/>
      <c r="AWL108" s="24"/>
      <c r="AWM108" s="24"/>
      <c r="AWN108" s="24"/>
      <c r="AWO108" s="24"/>
      <c r="AWP108" s="24"/>
      <c r="AWQ108" s="24"/>
      <c r="AWR108" s="24"/>
      <c r="AWS108" s="24"/>
      <c r="AWT108" s="24"/>
      <c r="AWU108" s="24"/>
      <c r="AWV108" s="24"/>
      <c r="AWW108" s="24"/>
      <c r="AWX108" s="24"/>
      <c r="AWY108" s="24"/>
      <c r="AWZ108" s="24"/>
      <c r="AXA108" s="24"/>
      <c r="AXB108" s="24"/>
      <c r="AXC108" s="24"/>
      <c r="AXD108" s="24"/>
      <c r="AXE108" s="24"/>
      <c r="AXF108" s="24"/>
      <c r="AXG108" s="24"/>
      <c r="AXH108" s="24"/>
      <c r="AXI108" s="24"/>
      <c r="AXJ108" s="24"/>
      <c r="AXK108" s="24"/>
      <c r="AXL108" s="24"/>
      <c r="AXM108" s="24"/>
      <c r="AXN108" s="24"/>
      <c r="AXO108" s="24"/>
      <c r="AXP108" s="24"/>
      <c r="AXQ108" s="24"/>
      <c r="AXR108" s="24"/>
      <c r="AXS108" s="24"/>
      <c r="AXT108" s="24"/>
      <c r="AXU108" s="24"/>
      <c r="AXV108" s="24"/>
      <c r="AXW108" s="24"/>
      <c r="AXX108" s="24"/>
      <c r="AXY108" s="24"/>
      <c r="AXZ108" s="24"/>
      <c r="AYA108" s="24"/>
      <c r="AYB108" s="24"/>
      <c r="AYC108" s="24"/>
      <c r="AYD108" s="24"/>
      <c r="AYE108" s="24"/>
      <c r="AYF108" s="24"/>
      <c r="AYG108" s="24"/>
      <c r="AYH108" s="24"/>
      <c r="AYI108" s="24"/>
      <c r="AYJ108" s="24"/>
      <c r="AYK108" s="24"/>
      <c r="AYL108" s="24"/>
      <c r="AYM108" s="24"/>
      <c r="AYN108" s="24"/>
      <c r="AYO108" s="24"/>
      <c r="AYP108" s="24"/>
      <c r="AYQ108" s="24"/>
      <c r="AYR108" s="24"/>
      <c r="AYS108" s="24"/>
      <c r="AYT108" s="24"/>
      <c r="AYU108" s="24"/>
      <c r="AYV108" s="24"/>
      <c r="AYW108" s="24"/>
      <c r="AYX108" s="24"/>
      <c r="AYY108" s="24"/>
      <c r="AYZ108" s="24"/>
      <c r="AZA108" s="24"/>
      <c r="AZB108" s="24"/>
      <c r="AZC108" s="24"/>
      <c r="AZD108" s="24"/>
      <c r="AZE108" s="24"/>
      <c r="AZF108" s="24"/>
      <c r="AZG108" s="24"/>
      <c r="AZH108" s="24"/>
      <c r="AZI108" s="24"/>
      <c r="AZJ108" s="24"/>
      <c r="AZK108" s="24"/>
      <c r="AZL108" s="24"/>
      <c r="AZM108" s="24"/>
      <c r="AZN108" s="24"/>
      <c r="AZO108" s="24"/>
      <c r="AZP108" s="24"/>
      <c r="AZQ108" s="24"/>
      <c r="AZR108" s="24"/>
      <c r="AZS108" s="24"/>
      <c r="AZT108" s="24"/>
      <c r="AZU108" s="24"/>
      <c r="AZV108" s="24"/>
      <c r="AZW108" s="24"/>
      <c r="AZX108" s="24"/>
      <c r="AZY108" s="24"/>
      <c r="AZZ108" s="24"/>
      <c r="BAA108" s="24"/>
      <c r="BAB108" s="24"/>
      <c r="BAC108" s="24"/>
      <c r="BAD108" s="24"/>
      <c r="BAE108" s="24"/>
      <c r="BAF108" s="24"/>
      <c r="BAG108" s="24"/>
      <c r="BAH108" s="24"/>
      <c r="BAI108" s="24"/>
      <c r="BAJ108" s="24"/>
      <c r="BAK108" s="24"/>
      <c r="BAL108" s="24"/>
      <c r="BAM108" s="24"/>
      <c r="BAN108" s="24"/>
      <c r="BAO108" s="24"/>
      <c r="BAP108" s="24"/>
      <c r="BAQ108" s="24"/>
      <c r="BAR108" s="24"/>
      <c r="BAS108" s="24"/>
      <c r="BAT108" s="24"/>
      <c r="BAU108" s="24"/>
      <c r="BAV108" s="24"/>
      <c r="BAW108" s="24"/>
      <c r="BAX108" s="24"/>
      <c r="BAY108" s="24"/>
      <c r="BAZ108" s="24"/>
      <c r="BBA108" s="24"/>
      <c r="BBB108" s="24"/>
      <c r="BBC108" s="24"/>
      <c r="BBD108" s="24"/>
      <c r="BBE108" s="24"/>
      <c r="BBF108" s="24"/>
      <c r="BBG108" s="24"/>
      <c r="BBH108" s="24"/>
      <c r="BBI108" s="24"/>
      <c r="BBJ108" s="24"/>
      <c r="BBK108" s="24"/>
      <c r="BBL108" s="24"/>
      <c r="BBM108" s="24"/>
      <c r="BBN108" s="24"/>
      <c r="BBO108" s="24"/>
      <c r="BBP108" s="24"/>
      <c r="BBQ108" s="24"/>
      <c r="BBR108" s="24"/>
      <c r="BBS108" s="24"/>
      <c r="BBT108" s="24"/>
      <c r="BBU108" s="24"/>
      <c r="BBV108" s="24"/>
      <c r="BBW108" s="24"/>
      <c r="BBX108" s="24"/>
      <c r="BBY108" s="24"/>
      <c r="BBZ108" s="24"/>
      <c r="BCA108" s="24"/>
      <c r="BCB108" s="24"/>
      <c r="BCC108" s="24"/>
      <c r="BCD108" s="24"/>
      <c r="BCE108" s="24"/>
      <c r="BCF108" s="24"/>
      <c r="BCG108" s="24"/>
      <c r="BCH108" s="24"/>
      <c r="BCI108" s="24"/>
      <c r="BCJ108" s="24"/>
      <c r="BCK108" s="24"/>
      <c r="BCL108" s="24"/>
      <c r="BCM108" s="24"/>
      <c r="BCN108" s="24"/>
      <c r="BCO108" s="24"/>
      <c r="BCP108" s="24"/>
      <c r="BCQ108" s="24"/>
      <c r="BCR108" s="24"/>
      <c r="BCS108" s="24"/>
      <c r="BCT108" s="24"/>
      <c r="BCU108" s="24"/>
      <c r="BCV108" s="24"/>
      <c r="BCW108" s="24"/>
      <c r="BCX108" s="24"/>
      <c r="BCY108" s="24"/>
      <c r="BCZ108" s="24"/>
      <c r="BDA108" s="24"/>
      <c r="BDB108" s="24"/>
      <c r="BDC108" s="24"/>
      <c r="BDD108" s="24"/>
      <c r="BDE108" s="24"/>
      <c r="BDF108" s="24"/>
      <c r="BDG108" s="24"/>
      <c r="BDH108" s="24"/>
      <c r="BDI108" s="24"/>
      <c r="BDJ108" s="24"/>
      <c r="BDK108" s="24"/>
      <c r="BDL108" s="24"/>
      <c r="BDM108" s="24"/>
      <c r="BDN108" s="24"/>
      <c r="BDO108" s="24"/>
      <c r="BDP108" s="24"/>
      <c r="BDQ108" s="24"/>
      <c r="BDR108" s="24"/>
      <c r="BDS108" s="24"/>
      <c r="BDT108" s="24"/>
      <c r="BDU108" s="24"/>
      <c r="BDV108" s="24"/>
      <c r="BDW108" s="24"/>
      <c r="BDX108" s="24"/>
      <c r="BDY108" s="24"/>
      <c r="BDZ108" s="24"/>
      <c r="BEA108" s="24"/>
      <c r="BEB108" s="24"/>
      <c r="BEC108" s="24"/>
      <c r="BED108" s="24"/>
      <c r="BEE108" s="24"/>
      <c r="BEF108" s="24"/>
      <c r="BEG108" s="24"/>
      <c r="BEH108" s="24"/>
      <c r="BEI108" s="24"/>
      <c r="BEJ108" s="24"/>
      <c r="BEK108" s="24"/>
      <c r="BEL108" s="24"/>
      <c r="BEM108" s="24"/>
      <c r="BEN108" s="24"/>
      <c r="BEO108" s="24"/>
      <c r="BEP108" s="24"/>
      <c r="BEQ108" s="24"/>
      <c r="BER108" s="24"/>
      <c r="BES108" s="24"/>
      <c r="BET108" s="24"/>
      <c r="BEU108" s="24"/>
      <c r="BEV108" s="24"/>
      <c r="BEW108" s="24"/>
      <c r="BEX108" s="24"/>
      <c r="BEY108" s="24"/>
      <c r="BEZ108" s="24"/>
      <c r="BFA108" s="24"/>
      <c r="BFB108" s="24"/>
      <c r="BFC108" s="24"/>
      <c r="BFD108" s="24"/>
      <c r="BFE108" s="24"/>
      <c r="BFF108" s="24"/>
      <c r="BFG108" s="24"/>
      <c r="BFH108" s="24"/>
      <c r="BFI108" s="24"/>
      <c r="BFJ108" s="24"/>
      <c r="BFK108" s="24"/>
      <c r="BFL108" s="24"/>
      <c r="BFM108" s="24"/>
      <c r="BFN108" s="24"/>
      <c r="BFO108" s="24"/>
      <c r="BFP108" s="24"/>
      <c r="BFQ108" s="24"/>
      <c r="BFR108" s="24"/>
      <c r="BFS108" s="24"/>
      <c r="BFT108" s="24"/>
      <c r="BFU108" s="24"/>
      <c r="BFV108" s="24"/>
      <c r="BFW108" s="24"/>
      <c r="BFX108" s="24"/>
      <c r="BFY108" s="24"/>
      <c r="BFZ108" s="24"/>
      <c r="BGA108" s="24"/>
      <c r="BGB108" s="24"/>
      <c r="BGC108" s="24"/>
      <c r="BGD108" s="24"/>
      <c r="BGE108" s="24"/>
      <c r="BGF108" s="24"/>
      <c r="BGG108" s="24"/>
      <c r="BGH108" s="24"/>
      <c r="BGI108" s="24"/>
      <c r="BGJ108" s="24"/>
      <c r="BGK108" s="24"/>
      <c r="BGL108" s="24"/>
      <c r="BGM108" s="24"/>
      <c r="BGN108" s="24"/>
      <c r="BGO108" s="24"/>
      <c r="BGP108" s="24"/>
      <c r="BGQ108" s="24"/>
      <c r="BGR108" s="24"/>
      <c r="BGS108" s="24"/>
      <c r="BGT108" s="24"/>
      <c r="BGU108" s="24"/>
      <c r="BGV108" s="24"/>
      <c r="BGW108" s="24"/>
      <c r="BGX108" s="24"/>
      <c r="BGY108" s="24"/>
      <c r="BGZ108" s="24"/>
      <c r="BHA108" s="24"/>
      <c r="BHB108" s="24"/>
      <c r="BHC108" s="24"/>
      <c r="BHD108" s="24"/>
      <c r="BHE108" s="24"/>
      <c r="BHF108" s="24"/>
      <c r="BHG108" s="24"/>
      <c r="BHH108" s="24"/>
      <c r="BHI108" s="24"/>
      <c r="BHJ108" s="24"/>
      <c r="BHK108" s="24"/>
      <c r="BHL108" s="24"/>
      <c r="BHM108" s="24"/>
      <c r="BHN108" s="24"/>
      <c r="BHO108" s="24"/>
      <c r="BHP108" s="24"/>
      <c r="BHQ108" s="24"/>
      <c r="BHR108" s="24"/>
      <c r="BHS108" s="24"/>
      <c r="BHT108" s="24"/>
      <c r="BHU108" s="24"/>
      <c r="BHV108" s="24"/>
      <c r="BHW108" s="24"/>
      <c r="BHX108" s="24"/>
      <c r="BHY108" s="24"/>
      <c r="BHZ108" s="24"/>
      <c r="BIA108" s="24"/>
      <c r="BIB108" s="24"/>
      <c r="BIC108" s="24"/>
      <c r="BID108" s="24"/>
      <c r="BIE108" s="24"/>
      <c r="BIF108" s="24"/>
      <c r="BIG108" s="24"/>
      <c r="BIH108" s="24"/>
      <c r="BII108" s="24"/>
      <c r="BIJ108" s="24"/>
      <c r="BIK108" s="24"/>
      <c r="BIL108" s="24"/>
      <c r="BIM108" s="24"/>
      <c r="BIN108" s="24"/>
      <c r="BIO108" s="24"/>
      <c r="BIP108" s="24"/>
      <c r="BIQ108" s="24"/>
      <c r="BIR108" s="24"/>
      <c r="BIS108" s="24"/>
      <c r="BIT108" s="24"/>
      <c r="BIU108" s="24"/>
      <c r="BIV108" s="24"/>
      <c r="BIW108" s="24"/>
      <c r="BIX108" s="24"/>
      <c r="BIY108" s="24"/>
      <c r="BIZ108" s="24"/>
      <c r="BJA108" s="24"/>
      <c r="BJB108" s="24"/>
      <c r="BJC108" s="24"/>
      <c r="BJD108" s="24"/>
      <c r="BJE108" s="24"/>
      <c r="BJF108" s="24"/>
      <c r="BJG108" s="24"/>
      <c r="BJH108" s="24"/>
      <c r="BJI108" s="24"/>
      <c r="BJJ108" s="24"/>
      <c r="BJK108" s="24"/>
      <c r="BJL108" s="24"/>
      <c r="BJM108" s="24"/>
      <c r="BJN108" s="24"/>
      <c r="BJO108" s="24"/>
      <c r="BJP108" s="24"/>
      <c r="BJQ108" s="24"/>
      <c r="BJR108" s="24"/>
      <c r="BJS108" s="24"/>
      <c r="BJT108" s="24"/>
      <c r="BJU108" s="24"/>
      <c r="BJV108" s="24"/>
      <c r="BJW108" s="24"/>
      <c r="BJX108" s="24"/>
      <c r="BJY108" s="24"/>
      <c r="BJZ108" s="24"/>
      <c r="BKA108" s="24"/>
      <c r="BKB108" s="24"/>
      <c r="BKC108" s="24"/>
      <c r="BKD108" s="24"/>
      <c r="BKE108" s="24"/>
      <c r="BKF108" s="24"/>
      <c r="BKG108" s="24"/>
      <c r="BKH108" s="24"/>
      <c r="BKI108" s="24"/>
      <c r="BKJ108" s="24"/>
      <c r="BKK108" s="24"/>
      <c r="BKL108" s="24"/>
      <c r="BKM108" s="24"/>
      <c r="BKN108" s="24"/>
      <c r="BKO108" s="24"/>
      <c r="BKP108" s="24"/>
      <c r="BKQ108" s="24"/>
      <c r="BKR108" s="24"/>
      <c r="BKS108" s="24"/>
      <c r="BKT108" s="24"/>
      <c r="BKU108" s="24"/>
      <c r="BKV108" s="24"/>
      <c r="BKW108" s="24"/>
      <c r="BKX108" s="24"/>
      <c r="BKY108" s="24"/>
      <c r="BKZ108" s="24"/>
      <c r="BLA108" s="24"/>
      <c r="BLB108" s="24"/>
      <c r="BLC108" s="24"/>
      <c r="BLD108" s="24"/>
      <c r="BLE108" s="24"/>
      <c r="BLF108" s="24"/>
      <c r="BLG108" s="24"/>
      <c r="BLH108" s="24"/>
      <c r="BLI108" s="24"/>
      <c r="BLJ108" s="24"/>
      <c r="BLK108" s="24"/>
      <c r="BLL108" s="24"/>
      <c r="BLM108" s="24"/>
      <c r="BLN108" s="24"/>
      <c r="BLO108" s="24"/>
      <c r="BLP108" s="24"/>
      <c r="BLQ108" s="24"/>
      <c r="BLR108" s="24"/>
      <c r="BLS108" s="24"/>
      <c r="BLT108" s="24"/>
      <c r="BLU108" s="24"/>
      <c r="BLV108" s="24"/>
      <c r="BLW108" s="24"/>
      <c r="BLX108" s="24"/>
      <c r="BLY108" s="24"/>
      <c r="BLZ108" s="24"/>
      <c r="BMA108" s="24"/>
      <c r="BMB108" s="24"/>
      <c r="BMC108" s="24"/>
      <c r="BMD108" s="24"/>
      <c r="BME108" s="24"/>
      <c r="BMF108" s="24"/>
      <c r="BMG108" s="24"/>
      <c r="BMH108" s="24"/>
      <c r="BMI108" s="24"/>
      <c r="BMJ108" s="24"/>
      <c r="BMK108" s="24"/>
      <c r="BML108" s="24"/>
      <c r="BMM108" s="24"/>
      <c r="BMN108" s="24"/>
      <c r="BMO108" s="24"/>
      <c r="BMP108" s="24"/>
      <c r="BMQ108" s="24"/>
      <c r="BMR108" s="24"/>
      <c r="BMS108" s="24"/>
      <c r="BMT108" s="24"/>
      <c r="BMU108" s="24"/>
      <c r="BMV108" s="24"/>
      <c r="BMW108" s="24"/>
      <c r="BMX108" s="24"/>
      <c r="BMY108" s="24"/>
      <c r="BMZ108" s="24"/>
      <c r="BNA108" s="24"/>
      <c r="BNB108" s="24"/>
      <c r="BNC108" s="24"/>
      <c r="BND108" s="24"/>
      <c r="BNE108" s="24"/>
      <c r="BNF108" s="24"/>
      <c r="BNG108" s="24"/>
      <c r="BNH108" s="24"/>
      <c r="BNI108" s="24"/>
      <c r="BNJ108" s="24"/>
      <c r="BNK108" s="24"/>
      <c r="BNL108" s="24"/>
      <c r="BNM108" s="24"/>
      <c r="BNN108" s="24"/>
      <c r="BNO108" s="24"/>
      <c r="BNP108" s="24"/>
      <c r="BNQ108" s="24"/>
      <c r="BNR108" s="24"/>
      <c r="BNS108" s="24"/>
      <c r="BNT108" s="24"/>
      <c r="BNU108" s="24"/>
      <c r="BNV108" s="24"/>
      <c r="BNW108" s="24"/>
      <c r="BNX108" s="24"/>
      <c r="BNY108" s="24"/>
      <c r="BNZ108" s="24"/>
      <c r="BOA108" s="24"/>
      <c r="BOB108" s="24"/>
      <c r="BOC108" s="24"/>
      <c r="BOD108" s="24"/>
      <c r="BOE108" s="24"/>
      <c r="BOF108" s="24"/>
      <c r="BOG108" s="24"/>
      <c r="BOH108" s="24"/>
      <c r="BOI108" s="24"/>
      <c r="BOJ108" s="24"/>
      <c r="BOK108" s="24"/>
      <c r="BOL108" s="24"/>
      <c r="BOM108" s="24"/>
      <c r="BON108" s="24"/>
      <c r="BOO108" s="24"/>
      <c r="BOP108" s="24"/>
      <c r="BOQ108" s="24"/>
      <c r="BOR108" s="24"/>
      <c r="BOS108" s="24"/>
      <c r="BOT108" s="24"/>
      <c r="BOU108" s="24"/>
      <c r="BOV108" s="24"/>
      <c r="BOW108" s="24"/>
      <c r="BOX108" s="24"/>
      <c r="BOY108" s="24"/>
      <c r="BOZ108" s="24"/>
      <c r="BPA108" s="24"/>
      <c r="BPB108" s="24"/>
      <c r="BPC108" s="24"/>
      <c r="BPD108" s="24"/>
      <c r="BPE108" s="24"/>
      <c r="BPF108" s="24"/>
      <c r="BPG108" s="24"/>
      <c r="BPH108" s="24"/>
      <c r="BPI108" s="24"/>
      <c r="BPJ108" s="24"/>
      <c r="BPK108" s="24"/>
      <c r="BPL108" s="24"/>
      <c r="BPM108" s="24"/>
      <c r="BPN108" s="24"/>
      <c r="BPO108" s="24"/>
      <c r="BPP108" s="24"/>
      <c r="BPQ108" s="24"/>
      <c r="BPR108" s="24"/>
      <c r="BPS108" s="24"/>
      <c r="BPT108" s="24"/>
      <c r="BPU108" s="24"/>
      <c r="BPV108" s="24"/>
      <c r="BPW108" s="24"/>
      <c r="BPX108" s="24"/>
      <c r="BPY108" s="24"/>
      <c r="BPZ108" s="24"/>
      <c r="BQA108" s="24"/>
      <c r="BQB108" s="24"/>
      <c r="BQC108" s="24"/>
      <c r="BQD108" s="24"/>
      <c r="BQE108" s="24"/>
      <c r="BQF108" s="24"/>
      <c r="BQG108" s="24"/>
      <c r="BQH108" s="24"/>
      <c r="BQI108" s="24"/>
      <c r="BQJ108" s="24"/>
      <c r="BQK108" s="24"/>
      <c r="BQL108" s="24"/>
      <c r="BQM108" s="24"/>
      <c r="BQN108" s="24"/>
      <c r="BQO108" s="24"/>
      <c r="BQP108" s="24"/>
      <c r="BQQ108" s="24"/>
      <c r="BQR108" s="24"/>
      <c r="BQS108" s="24"/>
      <c r="BQT108" s="24"/>
      <c r="BQU108" s="24"/>
      <c r="BQV108" s="24"/>
      <c r="BQW108" s="24"/>
      <c r="BQX108" s="24"/>
      <c r="BQY108" s="24"/>
      <c r="BQZ108" s="24"/>
      <c r="BRA108" s="24"/>
      <c r="BRB108" s="24"/>
      <c r="BRC108" s="24"/>
      <c r="BRD108" s="24"/>
      <c r="BRE108" s="24"/>
      <c r="BRF108" s="24"/>
      <c r="BRG108" s="24"/>
      <c r="BRH108" s="24"/>
      <c r="BRI108" s="24"/>
      <c r="BRJ108" s="24"/>
      <c r="BRK108" s="24"/>
      <c r="BRL108" s="24"/>
      <c r="BRM108" s="24"/>
      <c r="BRN108" s="24"/>
      <c r="BRO108" s="24"/>
      <c r="BRP108" s="24"/>
      <c r="BRQ108" s="24"/>
      <c r="BRR108" s="24"/>
      <c r="BRS108" s="24"/>
      <c r="BRT108" s="24"/>
      <c r="BRU108" s="24"/>
      <c r="BRV108" s="24"/>
      <c r="BRW108" s="24"/>
      <c r="BRX108" s="24"/>
      <c r="BRY108" s="24"/>
      <c r="BRZ108" s="24"/>
      <c r="BSA108" s="24"/>
      <c r="BSB108" s="24"/>
      <c r="BSC108" s="24"/>
      <c r="BSD108" s="24"/>
      <c r="BSE108" s="24"/>
      <c r="BSF108" s="24"/>
      <c r="BSG108" s="24"/>
      <c r="BSH108" s="24"/>
      <c r="BSI108" s="24"/>
      <c r="BSJ108" s="24"/>
      <c r="BSK108" s="24"/>
      <c r="BSL108" s="24"/>
      <c r="BSM108" s="24"/>
      <c r="BSN108" s="24"/>
      <c r="BSO108" s="24"/>
      <c r="BSP108" s="24"/>
      <c r="BSQ108" s="24"/>
      <c r="BSR108" s="24"/>
      <c r="BSS108" s="24"/>
      <c r="BST108" s="24"/>
      <c r="BSU108" s="24"/>
      <c r="BSV108" s="24"/>
      <c r="BSW108" s="24"/>
      <c r="BSX108" s="24"/>
      <c r="BSY108" s="24"/>
      <c r="BSZ108" s="24"/>
      <c r="BTA108" s="24"/>
      <c r="BTB108" s="24"/>
      <c r="BTC108" s="24"/>
      <c r="BTD108" s="24"/>
      <c r="BTE108" s="24"/>
      <c r="BTF108" s="24"/>
      <c r="BTG108" s="24"/>
      <c r="BTH108" s="24"/>
      <c r="BTI108" s="24"/>
      <c r="BTJ108" s="24"/>
      <c r="BTK108" s="24"/>
      <c r="BTL108" s="24"/>
      <c r="BTM108" s="24"/>
      <c r="BTN108" s="24"/>
      <c r="BTO108" s="24"/>
      <c r="BTP108" s="24"/>
      <c r="BTQ108" s="24"/>
      <c r="BTR108" s="24"/>
      <c r="BTS108" s="24"/>
      <c r="BTT108" s="24"/>
      <c r="BTU108" s="24"/>
      <c r="BTV108" s="24"/>
      <c r="BTW108" s="24"/>
      <c r="BTX108" s="24"/>
      <c r="BTY108" s="24"/>
      <c r="BTZ108" s="24"/>
      <c r="BUA108" s="24"/>
      <c r="BUB108" s="24"/>
      <c r="BUC108" s="24"/>
      <c r="BUD108" s="24"/>
      <c r="BUE108" s="24"/>
      <c r="BUF108" s="24"/>
      <c r="BUG108" s="24"/>
      <c r="BUH108" s="24"/>
      <c r="BUI108" s="24"/>
      <c r="BUJ108" s="24"/>
      <c r="BUK108" s="24"/>
      <c r="BUL108" s="24"/>
      <c r="BUM108" s="24"/>
      <c r="BUN108" s="24"/>
      <c r="BUO108" s="24"/>
      <c r="BUP108" s="24"/>
      <c r="BUQ108" s="24"/>
      <c r="BUR108" s="24"/>
      <c r="BUS108" s="24"/>
      <c r="BUT108" s="24"/>
      <c r="BUU108" s="24"/>
      <c r="BUV108" s="24"/>
      <c r="BUW108" s="24"/>
      <c r="BUX108" s="24"/>
      <c r="BUY108" s="24"/>
      <c r="BUZ108" s="24"/>
      <c r="BVA108" s="24"/>
      <c r="BVB108" s="24"/>
      <c r="BVC108" s="24"/>
      <c r="BVD108" s="24"/>
      <c r="BVE108" s="24"/>
      <c r="BVF108" s="24"/>
      <c r="BVG108" s="24"/>
      <c r="BVH108" s="24"/>
      <c r="BVI108" s="24"/>
      <c r="BVJ108" s="24"/>
      <c r="BVK108" s="24"/>
      <c r="BVL108" s="24"/>
      <c r="BVM108" s="24"/>
      <c r="BVN108" s="24"/>
      <c r="BVO108" s="24"/>
      <c r="BVP108" s="24"/>
      <c r="BVQ108" s="24"/>
      <c r="BVR108" s="24"/>
      <c r="BVS108" s="24"/>
      <c r="BVT108" s="24"/>
      <c r="BVU108" s="24"/>
      <c r="BVV108" s="24"/>
      <c r="BVW108" s="24"/>
      <c r="BVX108" s="24"/>
      <c r="BVY108" s="24"/>
      <c r="BVZ108" s="24"/>
      <c r="BWA108" s="24"/>
      <c r="BWB108" s="24"/>
      <c r="BWC108" s="24"/>
      <c r="BWD108" s="24"/>
      <c r="BWE108" s="24"/>
      <c r="BWF108" s="24"/>
      <c r="BWG108" s="24"/>
      <c r="BWH108" s="24"/>
      <c r="BWI108" s="24"/>
      <c r="BWJ108" s="24"/>
      <c r="BWK108" s="24"/>
      <c r="BWL108" s="24"/>
      <c r="BWM108" s="24"/>
      <c r="BWN108" s="24"/>
      <c r="BWO108" s="24"/>
      <c r="BWP108" s="24"/>
      <c r="BWQ108" s="24"/>
      <c r="BWR108" s="24"/>
      <c r="BWS108" s="24"/>
      <c r="BWT108" s="24"/>
      <c r="BWU108" s="24"/>
      <c r="BWV108" s="24"/>
      <c r="BWW108" s="24"/>
      <c r="BWX108" s="24"/>
      <c r="BWY108" s="24"/>
      <c r="BWZ108" s="24"/>
      <c r="BXA108" s="24"/>
      <c r="BXB108" s="24"/>
      <c r="BXC108" s="24"/>
      <c r="BXD108" s="24"/>
      <c r="BXE108" s="24"/>
      <c r="BXF108" s="24"/>
      <c r="BXG108" s="24"/>
      <c r="BXH108" s="24"/>
      <c r="BXI108" s="24"/>
      <c r="BXJ108" s="24"/>
      <c r="BXK108" s="24"/>
      <c r="BXL108" s="24"/>
      <c r="BXM108" s="24"/>
      <c r="BXN108" s="24"/>
      <c r="BXO108" s="24"/>
      <c r="BXP108" s="24"/>
      <c r="BXQ108" s="24"/>
      <c r="BXR108" s="24"/>
      <c r="BXS108" s="24"/>
      <c r="BXT108" s="24"/>
      <c r="BXU108" s="24"/>
      <c r="BXV108" s="24"/>
      <c r="BXW108" s="24"/>
      <c r="BXX108" s="24"/>
      <c r="BXY108" s="24"/>
      <c r="BXZ108" s="24"/>
      <c r="BYA108" s="24"/>
      <c r="BYB108" s="24"/>
      <c r="BYC108" s="24"/>
      <c r="BYD108" s="24"/>
      <c r="BYE108" s="24"/>
      <c r="BYF108" s="24"/>
      <c r="BYG108" s="24"/>
      <c r="BYH108" s="24"/>
      <c r="BYI108" s="24"/>
      <c r="BYJ108" s="24"/>
      <c r="BYK108" s="24"/>
      <c r="BYL108" s="24"/>
      <c r="BYM108" s="24"/>
      <c r="BYN108" s="24"/>
      <c r="BYO108" s="24"/>
      <c r="BYP108" s="24"/>
      <c r="BYQ108" s="24"/>
      <c r="BYR108" s="24"/>
      <c r="BYS108" s="24"/>
      <c r="BYT108" s="24"/>
      <c r="BYU108" s="24"/>
      <c r="BYV108" s="24"/>
      <c r="BYW108" s="24"/>
      <c r="BYX108" s="24"/>
      <c r="BYY108" s="24"/>
      <c r="BYZ108" s="24"/>
      <c r="BZA108" s="24"/>
      <c r="BZB108" s="24"/>
      <c r="BZC108" s="24"/>
      <c r="BZD108" s="24"/>
      <c r="BZE108" s="24"/>
      <c r="BZF108" s="24"/>
      <c r="BZG108" s="24"/>
      <c r="BZH108" s="24"/>
      <c r="BZI108" s="24"/>
      <c r="BZJ108" s="24"/>
      <c r="BZK108" s="24"/>
      <c r="BZL108" s="24"/>
      <c r="BZM108" s="24"/>
      <c r="BZN108" s="24"/>
      <c r="BZO108" s="24"/>
      <c r="BZP108" s="24"/>
      <c r="BZQ108" s="24"/>
      <c r="BZR108" s="24"/>
      <c r="BZS108" s="24"/>
      <c r="BZT108" s="24"/>
      <c r="BZU108" s="24"/>
      <c r="BZV108" s="24"/>
      <c r="BZW108" s="24"/>
      <c r="BZX108" s="24"/>
      <c r="BZY108" s="24"/>
      <c r="BZZ108" s="24"/>
      <c r="CAA108" s="24"/>
      <c r="CAB108" s="24"/>
      <c r="CAC108" s="24"/>
      <c r="CAD108" s="24"/>
      <c r="CAE108" s="24"/>
      <c r="CAF108" s="24"/>
      <c r="CAG108" s="24"/>
      <c r="CAH108" s="24"/>
      <c r="CAI108" s="24"/>
      <c r="CAJ108" s="24"/>
      <c r="CAK108" s="24"/>
      <c r="CAL108" s="24"/>
      <c r="CAM108" s="24"/>
      <c r="CAN108" s="24"/>
      <c r="CAO108" s="24"/>
      <c r="CAP108" s="24"/>
      <c r="CAQ108" s="24"/>
      <c r="CAR108" s="24"/>
      <c r="CAS108" s="24"/>
      <c r="CAT108" s="24"/>
      <c r="CAU108" s="24"/>
      <c r="CAV108" s="24"/>
      <c r="CAW108" s="24"/>
      <c r="CAX108" s="24"/>
      <c r="CAY108" s="24"/>
      <c r="CAZ108" s="24"/>
      <c r="CBA108" s="24"/>
      <c r="CBB108" s="24"/>
      <c r="CBC108" s="24"/>
      <c r="CBD108" s="24"/>
      <c r="CBE108" s="24"/>
      <c r="CBF108" s="24"/>
      <c r="CBG108" s="24"/>
      <c r="CBH108" s="24"/>
      <c r="CBI108" s="24"/>
      <c r="CBJ108" s="24"/>
      <c r="CBK108" s="24"/>
      <c r="CBL108" s="24"/>
      <c r="CBM108" s="24"/>
      <c r="CBN108" s="24"/>
      <c r="CBO108" s="24"/>
      <c r="CBP108" s="24"/>
      <c r="CBQ108" s="24"/>
      <c r="CBR108" s="24"/>
      <c r="CBS108" s="24"/>
      <c r="CBT108" s="24"/>
      <c r="CBU108" s="24"/>
      <c r="CBV108" s="24"/>
      <c r="CBW108" s="24"/>
      <c r="CBX108" s="24"/>
      <c r="CBY108" s="24"/>
      <c r="CBZ108" s="24"/>
      <c r="CCA108" s="24"/>
      <c r="CCB108" s="24"/>
      <c r="CCC108" s="24"/>
      <c r="CCD108" s="24"/>
      <c r="CCE108" s="24"/>
      <c r="CCF108" s="24"/>
      <c r="CCG108" s="24"/>
      <c r="CCH108" s="24"/>
      <c r="CCI108" s="24"/>
      <c r="CCJ108" s="24"/>
      <c r="CCK108" s="24"/>
      <c r="CCL108" s="24"/>
      <c r="CCM108" s="24"/>
      <c r="CCN108" s="24"/>
      <c r="CCO108" s="24"/>
      <c r="CCP108" s="24"/>
      <c r="CCQ108" s="24"/>
      <c r="CCR108" s="24"/>
      <c r="CCS108" s="24"/>
      <c r="CCT108" s="24"/>
      <c r="CCU108" s="24"/>
      <c r="CCV108" s="24"/>
      <c r="CCW108" s="24"/>
      <c r="CCX108" s="24"/>
      <c r="CCY108" s="24"/>
      <c r="CCZ108" s="24"/>
      <c r="CDA108" s="24"/>
      <c r="CDB108" s="24"/>
      <c r="CDC108" s="24"/>
      <c r="CDD108" s="24"/>
      <c r="CDE108" s="24"/>
      <c r="CDF108" s="24"/>
      <c r="CDG108" s="24"/>
      <c r="CDH108" s="24"/>
      <c r="CDI108" s="24"/>
      <c r="CDJ108" s="24"/>
      <c r="CDK108" s="24"/>
      <c r="CDL108" s="24"/>
      <c r="CDM108" s="24"/>
      <c r="CDN108" s="24"/>
      <c r="CDO108" s="24"/>
      <c r="CDP108" s="24"/>
      <c r="CDQ108" s="24"/>
      <c r="CDR108" s="24"/>
      <c r="CDS108" s="24"/>
      <c r="CDT108" s="24"/>
      <c r="CDU108" s="24"/>
      <c r="CDV108" s="24"/>
      <c r="CDW108" s="24"/>
      <c r="CDX108" s="24"/>
      <c r="CDY108" s="24"/>
      <c r="CDZ108" s="24"/>
      <c r="CEA108" s="24"/>
      <c r="CEB108" s="24"/>
      <c r="CEC108" s="24"/>
      <c r="CED108" s="24"/>
      <c r="CEE108" s="24"/>
      <c r="CEF108" s="24"/>
      <c r="CEG108" s="24"/>
      <c r="CEH108" s="24"/>
      <c r="CEI108" s="24"/>
      <c r="CEJ108" s="24"/>
      <c r="CEK108" s="24"/>
      <c r="CEL108" s="24"/>
      <c r="CEM108" s="24"/>
      <c r="CEN108" s="24"/>
      <c r="CEO108" s="24"/>
      <c r="CEP108" s="24"/>
      <c r="CEQ108" s="24"/>
      <c r="CER108" s="24"/>
      <c r="CES108" s="24"/>
      <c r="CET108" s="24"/>
      <c r="CEU108" s="24"/>
      <c r="CEV108" s="24"/>
      <c r="CEW108" s="24"/>
      <c r="CEX108" s="24"/>
      <c r="CEY108" s="24"/>
      <c r="CEZ108" s="24"/>
      <c r="CFA108" s="24"/>
      <c r="CFB108" s="24"/>
      <c r="CFC108" s="24"/>
      <c r="CFD108" s="24"/>
      <c r="CFE108" s="24"/>
      <c r="CFF108" s="24"/>
      <c r="CFG108" s="24"/>
      <c r="CFH108" s="24"/>
      <c r="CFI108" s="24"/>
      <c r="CFJ108" s="24"/>
      <c r="CFK108" s="24"/>
      <c r="CFL108" s="24"/>
      <c r="CFM108" s="24"/>
      <c r="CFN108" s="24"/>
      <c r="CFO108" s="24"/>
      <c r="CFP108" s="24"/>
      <c r="CFQ108" s="24"/>
      <c r="CFR108" s="24"/>
      <c r="CFS108" s="24"/>
      <c r="CFT108" s="24"/>
      <c r="CFU108" s="24"/>
      <c r="CFV108" s="24"/>
      <c r="CFW108" s="24"/>
      <c r="CFX108" s="24"/>
      <c r="CFY108" s="24"/>
      <c r="CFZ108" s="24"/>
      <c r="CGA108" s="24"/>
      <c r="CGB108" s="24"/>
      <c r="CGC108" s="24"/>
      <c r="CGD108" s="24"/>
      <c r="CGE108" s="24"/>
      <c r="CGF108" s="24"/>
      <c r="CGG108" s="24"/>
      <c r="CGH108" s="24"/>
      <c r="CGI108" s="24"/>
      <c r="CGJ108" s="24"/>
      <c r="CGK108" s="24"/>
      <c r="CGL108" s="24"/>
      <c r="CGM108" s="24"/>
      <c r="CGN108" s="24"/>
      <c r="CGO108" s="24"/>
      <c r="CGP108" s="24"/>
      <c r="CGQ108" s="24"/>
      <c r="CGR108" s="24"/>
      <c r="CGS108" s="24"/>
      <c r="CGT108" s="24"/>
      <c r="CGU108" s="24"/>
      <c r="CGV108" s="24"/>
      <c r="CGW108" s="24"/>
      <c r="CGX108" s="24"/>
      <c r="CGY108" s="24"/>
      <c r="CGZ108" s="24"/>
      <c r="CHA108" s="24"/>
      <c r="CHB108" s="24"/>
      <c r="CHC108" s="24"/>
      <c r="CHD108" s="24"/>
      <c r="CHE108" s="24"/>
      <c r="CHF108" s="24"/>
      <c r="CHG108" s="24"/>
      <c r="CHH108" s="24"/>
      <c r="CHI108" s="24"/>
      <c r="CHJ108" s="24"/>
      <c r="CHK108" s="24"/>
      <c r="CHL108" s="24"/>
      <c r="CHM108" s="24"/>
      <c r="CHN108" s="24"/>
      <c r="CHO108" s="24"/>
      <c r="CHP108" s="24"/>
      <c r="CHQ108" s="24"/>
      <c r="CHR108" s="24"/>
      <c r="CHS108" s="24"/>
      <c r="CHT108" s="24"/>
      <c r="CHU108" s="24"/>
      <c r="CHV108" s="24"/>
      <c r="CHW108" s="24"/>
      <c r="CHX108" s="24"/>
      <c r="CHY108" s="24"/>
      <c r="CHZ108" s="24"/>
      <c r="CIA108" s="24"/>
      <c r="CIB108" s="24"/>
      <c r="CIC108" s="24"/>
      <c r="CID108" s="24"/>
      <c r="CIE108" s="24"/>
      <c r="CIF108" s="24"/>
      <c r="CIG108" s="24"/>
      <c r="CIH108" s="24"/>
      <c r="CII108" s="24"/>
      <c r="CIJ108" s="24"/>
      <c r="CIK108" s="24"/>
      <c r="CIL108" s="24"/>
      <c r="CIM108" s="24"/>
      <c r="CIN108" s="24"/>
      <c r="CIO108" s="24"/>
      <c r="CIP108" s="24"/>
      <c r="CIQ108" s="24"/>
      <c r="CIR108" s="24"/>
      <c r="CIS108" s="24"/>
      <c r="CIT108" s="24"/>
      <c r="CIU108" s="24"/>
      <c r="CIV108" s="24"/>
      <c r="CIW108" s="24"/>
      <c r="CIX108" s="24"/>
      <c r="CIY108" s="24"/>
      <c r="CIZ108" s="24"/>
      <c r="CJA108" s="24"/>
      <c r="CJB108" s="24"/>
      <c r="CJC108" s="24"/>
      <c r="CJD108" s="24"/>
      <c r="CJE108" s="24"/>
      <c r="CJF108" s="24"/>
      <c r="CJG108" s="24"/>
      <c r="CJH108" s="24"/>
      <c r="CJI108" s="24"/>
      <c r="CJJ108" s="24"/>
      <c r="CJK108" s="24"/>
      <c r="CJL108" s="24"/>
      <c r="CJM108" s="24"/>
      <c r="CJN108" s="24"/>
      <c r="CJO108" s="24"/>
      <c r="CJP108" s="24"/>
      <c r="CJQ108" s="24"/>
      <c r="CJR108" s="24"/>
      <c r="CJS108" s="24"/>
      <c r="CJT108" s="24"/>
      <c r="CJU108" s="24"/>
      <c r="CJV108" s="24"/>
      <c r="CJW108" s="24"/>
      <c r="CJX108" s="24"/>
      <c r="CJY108" s="24"/>
      <c r="CJZ108" s="24"/>
      <c r="CKA108" s="24"/>
      <c r="CKB108" s="24"/>
      <c r="CKC108" s="24"/>
      <c r="CKD108" s="24"/>
      <c r="CKE108" s="24"/>
      <c r="CKF108" s="24"/>
      <c r="CKG108" s="24"/>
      <c r="CKH108" s="24"/>
      <c r="CKI108" s="24"/>
      <c r="CKJ108" s="24"/>
      <c r="CKK108" s="24"/>
      <c r="CKL108" s="24"/>
      <c r="CKM108" s="24"/>
      <c r="CKN108" s="24"/>
      <c r="CKO108" s="24"/>
      <c r="CKP108" s="24"/>
      <c r="CKQ108" s="24"/>
      <c r="CKR108" s="24"/>
      <c r="CKS108" s="24"/>
      <c r="CKT108" s="24"/>
      <c r="CKU108" s="24"/>
      <c r="CKV108" s="24"/>
      <c r="CKW108" s="24"/>
      <c r="CKX108" s="24"/>
      <c r="CKY108" s="24"/>
      <c r="CKZ108" s="24"/>
      <c r="CLA108" s="24"/>
      <c r="CLB108" s="24"/>
      <c r="CLC108" s="24"/>
      <c r="CLD108" s="24"/>
      <c r="CLE108" s="24"/>
      <c r="CLF108" s="24"/>
      <c r="CLG108" s="24"/>
      <c r="CLH108" s="24"/>
      <c r="CLI108" s="24"/>
      <c r="CLJ108" s="24"/>
      <c r="CLK108" s="24"/>
      <c r="CLL108" s="24"/>
      <c r="CLM108" s="24"/>
      <c r="CLN108" s="24"/>
      <c r="CLO108" s="24"/>
      <c r="CLP108" s="24"/>
      <c r="CLQ108" s="24"/>
      <c r="CLR108" s="24"/>
      <c r="CLS108" s="24"/>
      <c r="CLT108" s="24"/>
      <c r="CLU108" s="24"/>
      <c r="CLV108" s="24"/>
      <c r="CLW108" s="24"/>
      <c r="CLX108" s="24"/>
      <c r="CLY108" s="24"/>
      <c r="CLZ108" s="24"/>
      <c r="CMA108" s="24"/>
      <c r="CMB108" s="24"/>
      <c r="CMC108" s="24"/>
      <c r="CMD108" s="24"/>
      <c r="CME108" s="24"/>
      <c r="CMF108" s="24"/>
      <c r="CMG108" s="24"/>
      <c r="CMH108" s="24"/>
      <c r="CMI108" s="24"/>
      <c r="CMJ108" s="24"/>
      <c r="CMK108" s="24"/>
      <c r="CML108" s="24"/>
      <c r="CMM108" s="24"/>
      <c r="CMN108" s="24"/>
      <c r="CMO108" s="24"/>
      <c r="CMP108" s="24"/>
      <c r="CMQ108" s="24"/>
      <c r="CMR108" s="24"/>
      <c r="CMS108" s="24"/>
      <c r="CMT108" s="24"/>
      <c r="CMU108" s="24"/>
      <c r="CMV108" s="24"/>
      <c r="CMW108" s="24"/>
      <c r="CMX108" s="24"/>
      <c r="CMY108" s="24"/>
      <c r="CMZ108" s="24"/>
      <c r="CNA108" s="24"/>
      <c r="CNB108" s="24"/>
      <c r="CNC108" s="24"/>
      <c r="CND108" s="24"/>
      <c r="CNE108" s="24"/>
      <c r="CNF108" s="24"/>
      <c r="CNG108" s="24"/>
      <c r="CNH108" s="24"/>
      <c r="CNI108" s="24"/>
      <c r="CNJ108" s="24"/>
      <c r="CNK108" s="24"/>
      <c r="CNL108" s="24"/>
      <c r="CNM108" s="24"/>
      <c r="CNN108" s="24"/>
      <c r="CNO108" s="24"/>
      <c r="CNP108" s="24"/>
      <c r="CNQ108" s="24"/>
      <c r="CNR108" s="24"/>
      <c r="CNS108" s="24"/>
      <c r="CNT108" s="24"/>
      <c r="CNU108" s="24"/>
      <c r="CNV108" s="24"/>
      <c r="CNW108" s="24"/>
      <c r="CNX108" s="24"/>
      <c r="CNY108" s="24"/>
      <c r="CNZ108" s="24"/>
      <c r="COA108" s="24"/>
      <c r="COB108" s="24"/>
      <c r="COC108" s="24"/>
      <c r="COD108" s="24"/>
      <c r="COE108" s="24"/>
      <c r="COF108" s="24"/>
      <c r="COG108" s="24"/>
      <c r="COH108" s="24"/>
      <c r="COI108" s="24"/>
      <c r="COJ108" s="24"/>
      <c r="COK108" s="24"/>
      <c r="COL108" s="24"/>
      <c r="COM108" s="24"/>
      <c r="CON108" s="24"/>
      <c r="COO108" s="24"/>
      <c r="COP108" s="24"/>
      <c r="COQ108" s="24"/>
      <c r="COR108" s="24"/>
      <c r="COS108" s="24"/>
      <c r="COT108" s="24"/>
      <c r="COU108" s="24"/>
      <c r="COV108" s="24"/>
      <c r="COW108" s="24"/>
      <c r="COX108" s="24"/>
      <c r="COY108" s="24"/>
      <c r="COZ108" s="24"/>
      <c r="CPA108" s="24"/>
      <c r="CPB108" s="24"/>
      <c r="CPC108" s="24"/>
      <c r="CPD108" s="24"/>
      <c r="CPE108" s="24"/>
      <c r="CPF108" s="24"/>
      <c r="CPG108" s="24"/>
      <c r="CPH108" s="24"/>
      <c r="CPI108" s="24"/>
      <c r="CPJ108" s="24"/>
      <c r="CPK108" s="24"/>
      <c r="CPL108" s="24"/>
      <c r="CPM108" s="24"/>
      <c r="CPN108" s="24"/>
      <c r="CPO108" s="24"/>
      <c r="CPP108" s="24"/>
      <c r="CPQ108" s="24"/>
      <c r="CPR108" s="24"/>
      <c r="CPS108" s="24"/>
      <c r="CPT108" s="24"/>
      <c r="CPU108" s="24"/>
      <c r="CPV108" s="24"/>
      <c r="CPW108" s="24"/>
      <c r="CPX108" s="24"/>
      <c r="CPY108" s="24"/>
      <c r="CPZ108" s="24"/>
      <c r="CQA108" s="24"/>
      <c r="CQB108" s="24"/>
      <c r="CQC108" s="24"/>
      <c r="CQD108" s="24"/>
      <c r="CQE108" s="24"/>
      <c r="CQF108" s="24"/>
      <c r="CQG108" s="24"/>
      <c r="CQH108" s="24"/>
      <c r="CQI108" s="24"/>
      <c r="CQJ108" s="24"/>
      <c r="CQK108" s="24"/>
      <c r="CQL108" s="24"/>
      <c r="CQM108" s="24"/>
      <c r="CQN108" s="24"/>
      <c r="CQO108" s="24"/>
      <c r="CQP108" s="24"/>
      <c r="CQQ108" s="24"/>
      <c r="CQR108" s="24"/>
      <c r="CQS108" s="24"/>
      <c r="CQT108" s="24"/>
      <c r="CQU108" s="24"/>
      <c r="CQV108" s="24"/>
      <c r="CQW108" s="24"/>
      <c r="CQX108" s="24"/>
      <c r="CQY108" s="24"/>
      <c r="CQZ108" s="24"/>
      <c r="CRA108" s="24"/>
      <c r="CRB108" s="24"/>
      <c r="CRC108" s="24"/>
      <c r="CRD108" s="24"/>
      <c r="CRE108" s="24"/>
      <c r="CRF108" s="24"/>
      <c r="CRG108" s="24"/>
      <c r="CRH108" s="24"/>
      <c r="CRI108" s="24"/>
      <c r="CRJ108" s="24"/>
      <c r="CRK108" s="24"/>
      <c r="CRL108" s="24"/>
      <c r="CRM108" s="24"/>
      <c r="CRN108" s="24"/>
      <c r="CRO108" s="24"/>
      <c r="CRP108" s="24"/>
      <c r="CRQ108" s="24"/>
      <c r="CRR108" s="24"/>
      <c r="CRS108" s="24"/>
      <c r="CRT108" s="24"/>
      <c r="CRU108" s="24"/>
      <c r="CRV108" s="24"/>
      <c r="CRW108" s="24"/>
      <c r="CRX108" s="24"/>
      <c r="CRY108" s="24"/>
      <c r="CRZ108" s="24"/>
      <c r="CSA108" s="24"/>
      <c r="CSB108" s="24"/>
      <c r="CSC108" s="24"/>
      <c r="CSD108" s="24"/>
      <c r="CSE108" s="24"/>
      <c r="CSF108" s="24"/>
      <c r="CSG108" s="24"/>
      <c r="CSH108" s="24"/>
      <c r="CSI108" s="24"/>
      <c r="CSJ108" s="24"/>
      <c r="CSK108" s="24"/>
      <c r="CSL108" s="24"/>
      <c r="CSM108" s="24"/>
      <c r="CSN108" s="24"/>
      <c r="CSO108" s="24"/>
      <c r="CSP108" s="24"/>
      <c r="CSQ108" s="24"/>
      <c r="CSR108" s="24"/>
      <c r="CSS108" s="24"/>
      <c r="CST108" s="24"/>
      <c r="CSU108" s="24"/>
      <c r="CSV108" s="24"/>
      <c r="CSW108" s="24"/>
      <c r="CSX108" s="24"/>
      <c r="CSY108" s="24"/>
      <c r="CSZ108" s="24"/>
      <c r="CTA108" s="24"/>
      <c r="CTB108" s="24"/>
      <c r="CTC108" s="24"/>
      <c r="CTD108" s="24"/>
      <c r="CTE108" s="24"/>
      <c r="CTF108" s="24"/>
      <c r="CTG108" s="24"/>
      <c r="CTH108" s="24"/>
      <c r="CTI108" s="24"/>
      <c r="CTJ108" s="24"/>
      <c r="CTK108" s="24"/>
      <c r="CTL108" s="24"/>
      <c r="CTM108" s="24"/>
      <c r="CTN108" s="24"/>
      <c r="CTO108" s="24"/>
      <c r="CTP108" s="24"/>
      <c r="CTQ108" s="24"/>
      <c r="CTR108" s="24"/>
      <c r="CTS108" s="24"/>
      <c r="CTT108" s="24"/>
      <c r="CTU108" s="24"/>
      <c r="CTV108" s="24"/>
      <c r="CTW108" s="24"/>
      <c r="CTX108" s="24"/>
      <c r="CTY108" s="24"/>
      <c r="CTZ108" s="24"/>
      <c r="CUA108" s="24"/>
      <c r="CUB108" s="24"/>
      <c r="CUC108" s="24"/>
      <c r="CUD108" s="24"/>
      <c r="CUE108" s="24"/>
      <c r="CUF108" s="24"/>
      <c r="CUG108" s="24"/>
      <c r="CUH108" s="24"/>
      <c r="CUI108" s="24"/>
      <c r="CUJ108" s="24"/>
      <c r="CUK108" s="24"/>
      <c r="CUL108" s="24"/>
      <c r="CUM108" s="24"/>
      <c r="CUN108" s="24"/>
      <c r="CUO108" s="24"/>
      <c r="CUP108" s="24"/>
      <c r="CUQ108" s="24"/>
      <c r="CUR108" s="24"/>
      <c r="CUS108" s="24"/>
      <c r="CUT108" s="24"/>
      <c r="CUU108" s="24"/>
      <c r="CUV108" s="24"/>
      <c r="CUW108" s="24"/>
      <c r="CUX108" s="24"/>
      <c r="CUY108" s="24"/>
      <c r="CUZ108" s="24"/>
      <c r="CVA108" s="24"/>
      <c r="CVB108" s="24"/>
      <c r="CVC108" s="24"/>
      <c r="CVD108" s="24"/>
      <c r="CVE108" s="24"/>
      <c r="CVF108" s="24"/>
      <c r="CVG108" s="24"/>
      <c r="CVH108" s="24"/>
      <c r="CVI108" s="24"/>
      <c r="CVJ108" s="24"/>
      <c r="CVK108" s="24"/>
      <c r="CVL108" s="24"/>
      <c r="CVM108" s="24"/>
      <c r="CVN108" s="24"/>
      <c r="CVO108" s="24"/>
      <c r="CVP108" s="24"/>
      <c r="CVQ108" s="24"/>
      <c r="CVR108" s="24"/>
      <c r="CVS108" s="24"/>
      <c r="CVT108" s="24"/>
      <c r="CVU108" s="24"/>
      <c r="CVV108" s="24"/>
      <c r="CVW108" s="24"/>
      <c r="CVX108" s="24"/>
      <c r="CVY108" s="24"/>
      <c r="CVZ108" s="24"/>
      <c r="CWA108" s="24"/>
      <c r="CWB108" s="24"/>
      <c r="CWC108" s="24"/>
      <c r="CWD108" s="24"/>
      <c r="CWE108" s="24"/>
      <c r="CWF108" s="24"/>
      <c r="CWG108" s="24"/>
      <c r="CWH108" s="24"/>
      <c r="CWI108" s="24"/>
      <c r="CWJ108" s="24"/>
      <c r="CWK108" s="24"/>
      <c r="CWL108" s="24"/>
      <c r="CWM108" s="24"/>
      <c r="CWN108" s="24"/>
      <c r="CWO108" s="24"/>
      <c r="CWP108" s="24"/>
      <c r="CWQ108" s="24"/>
      <c r="CWR108" s="24"/>
      <c r="CWS108" s="24"/>
      <c r="CWT108" s="24"/>
      <c r="CWU108" s="24"/>
      <c r="CWV108" s="24"/>
      <c r="CWW108" s="24"/>
      <c r="CWX108" s="24"/>
      <c r="CWY108" s="24"/>
      <c r="CWZ108" s="24"/>
      <c r="CXA108" s="24"/>
      <c r="CXB108" s="24"/>
      <c r="CXC108" s="24"/>
      <c r="CXD108" s="24"/>
      <c r="CXE108" s="24"/>
      <c r="CXF108" s="24"/>
      <c r="CXG108" s="24"/>
      <c r="CXH108" s="24"/>
      <c r="CXI108" s="24"/>
      <c r="CXJ108" s="24"/>
      <c r="CXK108" s="24"/>
      <c r="CXL108" s="24"/>
      <c r="CXM108" s="24"/>
      <c r="CXN108" s="24"/>
      <c r="CXO108" s="24"/>
      <c r="CXP108" s="24"/>
      <c r="CXQ108" s="24"/>
      <c r="CXR108" s="24"/>
      <c r="CXS108" s="24"/>
      <c r="CXT108" s="24"/>
      <c r="CXU108" s="24"/>
      <c r="CXV108" s="24"/>
      <c r="CXW108" s="24"/>
      <c r="CXX108" s="24"/>
      <c r="CXY108" s="24"/>
      <c r="CXZ108" s="24"/>
      <c r="CYA108" s="24"/>
      <c r="CYB108" s="24"/>
      <c r="CYC108" s="24"/>
      <c r="CYD108" s="24"/>
      <c r="CYE108" s="24"/>
      <c r="CYF108" s="24"/>
      <c r="CYG108" s="24"/>
      <c r="CYH108" s="24"/>
      <c r="CYI108" s="24"/>
      <c r="CYJ108" s="24"/>
      <c r="CYK108" s="24"/>
      <c r="CYL108" s="24"/>
      <c r="CYM108" s="24"/>
      <c r="CYN108" s="24"/>
      <c r="CYO108" s="24"/>
      <c r="CYP108" s="24"/>
      <c r="CYQ108" s="24"/>
      <c r="CYR108" s="24"/>
      <c r="CYS108" s="24"/>
      <c r="CYT108" s="24"/>
      <c r="CYU108" s="24"/>
      <c r="CYV108" s="24"/>
      <c r="CYW108" s="24"/>
      <c r="CYX108" s="24"/>
      <c r="CYY108" s="24"/>
      <c r="CYZ108" s="24"/>
      <c r="CZA108" s="24"/>
      <c r="CZB108" s="24"/>
      <c r="CZC108" s="24"/>
      <c r="CZD108" s="24"/>
      <c r="CZE108" s="24"/>
      <c r="CZF108" s="24"/>
      <c r="CZG108" s="24"/>
      <c r="CZH108" s="24"/>
      <c r="CZI108" s="24"/>
      <c r="CZJ108" s="24"/>
      <c r="CZK108" s="24"/>
      <c r="CZL108" s="24"/>
      <c r="CZM108" s="24"/>
      <c r="CZN108" s="24"/>
      <c r="CZO108" s="24"/>
      <c r="CZP108" s="24"/>
      <c r="CZQ108" s="24"/>
      <c r="CZR108" s="24"/>
      <c r="CZS108" s="24"/>
      <c r="CZT108" s="24"/>
      <c r="CZU108" s="24"/>
      <c r="CZV108" s="24"/>
      <c r="CZW108" s="24"/>
      <c r="CZX108" s="24"/>
      <c r="CZY108" s="24"/>
      <c r="CZZ108" s="24"/>
      <c r="DAA108" s="24"/>
      <c r="DAB108" s="24"/>
      <c r="DAC108" s="24"/>
      <c r="DAD108" s="24"/>
      <c r="DAE108" s="24"/>
      <c r="DAF108" s="24"/>
      <c r="DAG108" s="24"/>
      <c r="DAH108" s="24"/>
      <c r="DAI108" s="24"/>
      <c r="DAJ108" s="24"/>
      <c r="DAK108" s="24"/>
      <c r="DAL108" s="24"/>
      <c r="DAM108" s="24"/>
      <c r="DAN108" s="24"/>
      <c r="DAO108" s="24"/>
      <c r="DAP108" s="24"/>
      <c r="DAQ108" s="24"/>
      <c r="DAR108" s="24"/>
      <c r="DAS108" s="24"/>
      <c r="DAT108" s="24"/>
      <c r="DAU108" s="24"/>
      <c r="DAV108" s="24"/>
      <c r="DAW108" s="24"/>
      <c r="DAX108" s="24"/>
      <c r="DAY108" s="24"/>
      <c r="DAZ108" s="24"/>
      <c r="DBA108" s="24"/>
      <c r="DBB108" s="24"/>
      <c r="DBC108" s="24"/>
      <c r="DBD108" s="24"/>
      <c r="DBE108" s="24"/>
      <c r="DBF108" s="24"/>
      <c r="DBG108" s="24"/>
      <c r="DBH108" s="24"/>
      <c r="DBI108" s="24"/>
      <c r="DBJ108" s="24"/>
      <c r="DBK108" s="24"/>
      <c r="DBL108" s="24"/>
      <c r="DBM108" s="24"/>
      <c r="DBN108" s="24"/>
      <c r="DBO108" s="24"/>
      <c r="DBP108" s="24"/>
      <c r="DBQ108" s="24"/>
      <c r="DBR108" s="24"/>
      <c r="DBS108" s="24"/>
      <c r="DBT108" s="24"/>
      <c r="DBU108" s="24"/>
      <c r="DBV108" s="24"/>
      <c r="DBW108" s="24"/>
      <c r="DBX108" s="24"/>
      <c r="DBY108" s="24"/>
      <c r="DBZ108" s="24"/>
      <c r="DCA108" s="24"/>
      <c r="DCB108" s="24"/>
      <c r="DCC108" s="24"/>
      <c r="DCD108" s="24"/>
      <c r="DCE108" s="24"/>
      <c r="DCF108" s="24"/>
      <c r="DCG108" s="24"/>
      <c r="DCH108" s="24"/>
      <c r="DCI108" s="24"/>
      <c r="DCJ108" s="24"/>
      <c r="DCK108" s="24"/>
      <c r="DCL108" s="24"/>
      <c r="DCM108" s="24"/>
      <c r="DCN108" s="24"/>
      <c r="DCO108" s="24"/>
      <c r="DCP108" s="24"/>
      <c r="DCQ108" s="24"/>
      <c r="DCR108" s="24"/>
      <c r="DCS108" s="24"/>
      <c r="DCT108" s="24"/>
      <c r="DCU108" s="24"/>
      <c r="DCV108" s="24"/>
      <c r="DCW108" s="24"/>
      <c r="DCX108" s="24"/>
      <c r="DCY108" s="24"/>
      <c r="DCZ108" s="24"/>
      <c r="DDA108" s="24"/>
      <c r="DDB108" s="24"/>
      <c r="DDC108" s="24"/>
      <c r="DDD108" s="24"/>
      <c r="DDE108" s="24"/>
      <c r="DDF108" s="24"/>
      <c r="DDG108" s="24"/>
      <c r="DDH108" s="24"/>
      <c r="DDI108" s="24"/>
      <c r="DDJ108" s="24"/>
      <c r="DDK108" s="24"/>
      <c r="DDL108" s="24"/>
      <c r="DDM108" s="24"/>
      <c r="DDN108" s="24"/>
      <c r="DDO108" s="24"/>
      <c r="DDP108" s="24"/>
      <c r="DDQ108" s="24"/>
      <c r="DDR108" s="24"/>
      <c r="DDS108" s="24"/>
      <c r="DDT108" s="24"/>
      <c r="DDU108" s="24"/>
      <c r="DDV108" s="24"/>
      <c r="DDW108" s="24"/>
      <c r="DDX108" s="24"/>
      <c r="DDY108" s="24"/>
      <c r="DDZ108" s="24"/>
      <c r="DEA108" s="24"/>
      <c r="DEB108" s="24"/>
      <c r="DEC108" s="24"/>
      <c r="DED108" s="24"/>
      <c r="DEE108" s="24"/>
      <c r="DEF108" s="24"/>
      <c r="DEG108" s="24"/>
      <c r="DEH108" s="24"/>
      <c r="DEI108" s="24"/>
      <c r="DEJ108" s="24"/>
      <c r="DEK108" s="24"/>
      <c r="DEL108" s="24"/>
      <c r="DEM108" s="24"/>
      <c r="DEN108" s="24"/>
      <c r="DEO108" s="24"/>
      <c r="DEP108" s="24"/>
      <c r="DEQ108" s="24"/>
      <c r="DER108" s="24"/>
      <c r="DES108" s="24"/>
      <c r="DET108" s="24"/>
      <c r="DEU108" s="24"/>
      <c r="DEV108" s="24"/>
      <c r="DEW108" s="24"/>
      <c r="DEX108" s="24"/>
      <c r="DEY108" s="24"/>
      <c r="DEZ108" s="24"/>
      <c r="DFA108" s="24"/>
      <c r="DFB108" s="24"/>
      <c r="DFC108" s="24"/>
      <c r="DFD108" s="24"/>
      <c r="DFE108" s="24"/>
      <c r="DFF108" s="24"/>
      <c r="DFG108" s="24"/>
      <c r="DFH108" s="24"/>
      <c r="DFI108" s="24"/>
      <c r="DFJ108" s="24"/>
      <c r="DFK108" s="24"/>
      <c r="DFL108" s="24"/>
      <c r="DFM108" s="24"/>
      <c r="DFN108" s="24"/>
      <c r="DFO108" s="24"/>
      <c r="DFP108" s="24"/>
      <c r="DFQ108" s="24"/>
      <c r="DFR108" s="24"/>
      <c r="DFS108" s="24"/>
      <c r="DFT108" s="24"/>
      <c r="DFU108" s="24"/>
      <c r="DFV108" s="24"/>
      <c r="DFW108" s="24"/>
      <c r="DFX108" s="24"/>
      <c r="DFY108" s="24"/>
      <c r="DFZ108" s="24"/>
      <c r="DGA108" s="24"/>
      <c r="DGB108" s="24"/>
      <c r="DGC108" s="24"/>
      <c r="DGD108" s="24"/>
      <c r="DGE108" s="24"/>
      <c r="DGF108" s="24"/>
      <c r="DGG108" s="24"/>
      <c r="DGH108" s="24"/>
      <c r="DGI108" s="24"/>
      <c r="DGJ108" s="24"/>
      <c r="DGK108" s="24"/>
      <c r="DGL108" s="24"/>
      <c r="DGM108" s="24"/>
      <c r="DGN108" s="24"/>
      <c r="DGO108" s="24"/>
      <c r="DGP108" s="24"/>
      <c r="DGQ108" s="24"/>
      <c r="DGR108" s="24"/>
      <c r="DGS108" s="24"/>
      <c r="DGT108" s="24"/>
      <c r="DGU108" s="24"/>
      <c r="DGV108" s="24"/>
      <c r="DGW108" s="24"/>
      <c r="DGX108" s="24"/>
      <c r="DGY108" s="24"/>
      <c r="DGZ108" s="24"/>
      <c r="DHA108" s="24"/>
      <c r="DHB108" s="24"/>
      <c r="DHC108" s="24"/>
      <c r="DHD108" s="24"/>
      <c r="DHE108" s="24"/>
      <c r="DHF108" s="24"/>
      <c r="DHG108" s="24"/>
      <c r="DHH108" s="24"/>
      <c r="DHI108" s="24"/>
      <c r="DHJ108" s="24"/>
      <c r="DHK108" s="24"/>
      <c r="DHL108" s="24"/>
      <c r="DHM108" s="24"/>
      <c r="DHN108" s="24"/>
      <c r="DHO108" s="24"/>
      <c r="DHP108" s="24"/>
      <c r="DHQ108" s="24"/>
      <c r="DHR108" s="24"/>
      <c r="DHS108" s="24"/>
      <c r="DHT108" s="24"/>
      <c r="DHU108" s="24"/>
      <c r="DHV108" s="24"/>
      <c r="DHW108" s="24"/>
      <c r="DHX108" s="24"/>
      <c r="DHY108" s="24"/>
      <c r="DHZ108" s="24"/>
      <c r="DIA108" s="24"/>
      <c r="DIB108" s="24"/>
      <c r="DIC108" s="24"/>
      <c r="DID108" s="24"/>
      <c r="DIE108" s="24"/>
      <c r="DIF108" s="24"/>
      <c r="DIG108" s="24"/>
      <c r="DIH108" s="24"/>
      <c r="DII108" s="24"/>
      <c r="DIJ108" s="24"/>
      <c r="DIK108" s="24"/>
      <c r="DIL108" s="24"/>
      <c r="DIM108" s="24"/>
      <c r="DIN108" s="24"/>
      <c r="DIO108" s="24"/>
      <c r="DIP108" s="24"/>
      <c r="DIQ108" s="24"/>
      <c r="DIR108" s="24"/>
      <c r="DIS108" s="24"/>
      <c r="DIT108" s="24"/>
      <c r="DIU108" s="24"/>
      <c r="DIV108" s="24"/>
      <c r="DIW108" s="24"/>
      <c r="DIX108" s="24"/>
      <c r="DIY108" s="24"/>
      <c r="DIZ108" s="24"/>
      <c r="DJA108" s="24"/>
      <c r="DJB108" s="24"/>
      <c r="DJC108" s="24"/>
      <c r="DJD108" s="24"/>
      <c r="DJE108" s="24"/>
      <c r="DJF108" s="24"/>
      <c r="DJG108" s="24"/>
      <c r="DJH108" s="24"/>
      <c r="DJI108" s="24"/>
      <c r="DJJ108" s="24"/>
      <c r="DJK108" s="24"/>
      <c r="DJL108" s="24"/>
      <c r="DJM108" s="24"/>
      <c r="DJN108" s="24"/>
      <c r="DJO108" s="24"/>
      <c r="DJP108" s="24"/>
      <c r="DJQ108" s="24"/>
      <c r="DJR108" s="24"/>
      <c r="DJS108" s="24"/>
      <c r="DJT108" s="24"/>
      <c r="DJU108" s="24"/>
      <c r="DJV108" s="24"/>
      <c r="DJW108" s="24"/>
      <c r="DJX108" s="24"/>
      <c r="DJY108" s="24"/>
      <c r="DJZ108" s="24"/>
      <c r="DKA108" s="24"/>
      <c r="DKB108" s="24"/>
      <c r="DKC108" s="24"/>
      <c r="DKD108" s="24"/>
      <c r="DKE108" s="24"/>
      <c r="DKF108" s="24"/>
      <c r="DKG108" s="24"/>
      <c r="DKH108" s="24"/>
      <c r="DKI108" s="24"/>
      <c r="DKJ108" s="24"/>
      <c r="DKK108" s="24"/>
      <c r="DKL108" s="24"/>
      <c r="DKM108" s="24"/>
      <c r="DKN108" s="24"/>
      <c r="DKO108" s="24"/>
      <c r="DKP108" s="24"/>
      <c r="DKQ108" s="24"/>
      <c r="DKR108" s="24"/>
      <c r="DKS108" s="24"/>
      <c r="DKT108" s="24"/>
      <c r="DKU108" s="24"/>
      <c r="DKV108" s="24"/>
      <c r="DKW108" s="24"/>
      <c r="DKX108" s="24"/>
      <c r="DKY108" s="24"/>
      <c r="DKZ108" s="24"/>
      <c r="DLA108" s="24"/>
      <c r="DLB108" s="24"/>
      <c r="DLC108" s="24"/>
      <c r="DLD108" s="24"/>
      <c r="DLE108" s="24"/>
      <c r="DLF108" s="24"/>
      <c r="DLG108" s="24"/>
      <c r="DLH108" s="24"/>
      <c r="DLI108" s="24"/>
      <c r="DLJ108" s="24"/>
      <c r="DLK108" s="24"/>
      <c r="DLL108" s="24"/>
      <c r="DLM108" s="24"/>
      <c r="DLN108" s="24"/>
      <c r="DLO108" s="24"/>
      <c r="DLP108" s="24"/>
      <c r="DLQ108" s="24"/>
      <c r="DLR108" s="24"/>
      <c r="DLS108" s="24"/>
      <c r="DLT108" s="24"/>
      <c r="DLU108" s="24"/>
      <c r="DLV108" s="24"/>
      <c r="DLW108" s="24"/>
      <c r="DLX108" s="24"/>
      <c r="DLY108" s="24"/>
      <c r="DLZ108" s="24"/>
      <c r="DMA108" s="24"/>
      <c r="DMB108" s="24"/>
      <c r="DMC108" s="24"/>
      <c r="DMD108" s="24"/>
      <c r="DME108" s="24"/>
      <c r="DMF108" s="24"/>
      <c r="DMG108" s="24"/>
      <c r="DMH108" s="24"/>
      <c r="DMI108" s="24"/>
      <c r="DMJ108" s="24"/>
      <c r="DMK108" s="24"/>
      <c r="DML108" s="24"/>
      <c r="DMM108" s="24"/>
      <c r="DMN108" s="24"/>
      <c r="DMO108" s="24"/>
      <c r="DMP108" s="24"/>
      <c r="DMQ108" s="24"/>
      <c r="DMR108" s="24"/>
      <c r="DMS108" s="24"/>
      <c r="DMT108" s="24"/>
      <c r="DMU108" s="24"/>
      <c r="DMV108" s="24"/>
      <c r="DMW108" s="24"/>
      <c r="DMX108" s="24"/>
      <c r="DMY108" s="24"/>
      <c r="DMZ108" s="24"/>
      <c r="DNA108" s="24"/>
      <c r="DNB108" s="24"/>
      <c r="DNC108" s="24"/>
      <c r="DND108" s="24"/>
      <c r="DNE108" s="24"/>
      <c r="DNF108" s="24"/>
      <c r="DNG108" s="24"/>
      <c r="DNH108" s="24"/>
      <c r="DNI108" s="24"/>
      <c r="DNJ108" s="24"/>
      <c r="DNK108" s="24"/>
      <c r="DNL108" s="24"/>
      <c r="DNM108" s="24"/>
      <c r="DNN108" s="24"/>
      <c r="DNO108" s="24"/>
      <c r="DNP108" s="24"/>
      <c r="DNQ108" s="24"/>
      <c r="DNR108" s="24"/>
      <c r="DNS108" s="24"/>
      <c r="DNT108" s="24"/>
      <c r="DNU108" s="24"/>
      <c r="DNV108" s="24"/>
      <c r="DNW108" s="24"/>
      <c r="DNX108" s="24"/>
      <c r="DNY108" s="24"/>
      <c r="DNZ108" s="24"/>
      <c r="DOA108" s="24"/>
      <c r="DOB108" s="24"/>
      <c r="DOC108" s="24"/>
      <c r="DOD108" s="24"/>
      <c r="DOE108" s="24"/>
      <c r="DOF108" s="24"/>
      <c r="DOG108" s="24"/>
      <c r="DOH108" s="24"/>
      <c r="DOI108" s="24"/>
      <c r="DOJ108" s="24"/>
      <c r="DOK108" s="24"/>
      <c r="DOL108" s="24"/>
      <c r="DOM108" s="24"/>
      <c r="DON108" s="24"/>
      <c r="DOO108" s="24"/>
      <c r="DOP108" s="24"/>
      <c r="DOQ108" s="24"/>
      <c r="DOR108" s="24"/>
      <c r="DOS108" s="24"/>
      <c r="DOT108" s="24"/>
      <c r="DOU108" s="24"/>
      <c r="DOV108" s="24"/>
      <c r="DOW108" s="24"/>
      <c r="DOX108" s="24"/>
      <c r="DOY108" s="24"/>
      <c r="DOZ108" s="24"/>
      <c r="DPA108" s="24"/>
      <c r="DPB108" s="24"/>
      <c r="DPC108" s="24"/>
      <c r="DPD108" s="24"/>
      <c r="DPE108" s="24"/>
      <c r="DPF108" s="24"/>
      <c r="DPG108" s="24"/>
      <c r="DPH108" s="24"/>
      <c r="DPI108" s="24"/>
      <c r="DPJ108" s="24"/>
      <c r="DPK108" s="24"/>
      <c r="DPL108" s="24"/>
      <c r="DPM108" s="24"/>
      <c r="DPN108" s="24"/>
      <c r="DPO108" s="24"/>
      <c r="DPP108" s="24"/>
      <c r="DPQ108" s="24"/>
      <c r="DPR108" s="24"/>
      <c r="DPS108" s="24"/>
      <c r="DPT108" s="24"/>
      <c r="DPU108" s="24"/>
      <c r="DPV108" s="24"/>
      <c r="DPW108" s="24"/>
      <c r="DPX108" s="24"/>
      <c r="DPY108" s="24"/>
      <c r="DPZ108" s="24"/>
      <c r="DQA108" s="24"/>
      <c r="DQB108" s="24"/>
      <c r="DQC108" s="24"/>
      <c r="DQD108" s="24"/>
      <c r="DQE108" s="24"/>
      <c r="DQF108" s="24"/>
      <c r="DQG108" s="24"/>
      <c r="DQH108" s="24"/>
      <c r="DQI108" s="24"/>
      <c r="DQJ108" s="24"/>
      <c r="DQK108" s="24"/>
      <c r="DQL108" s="24"/>
      <c r="DQM108" s="24"/>
      <c r="DQN108" s="24"/>
      <c r="DQO108" s="24"/>
      <c r="DQP108" s="24"/>
      <c r="DQQ108" s="24"/>
      <c r="DQR108" s="24"/>
      <c r="DQS108" s="24"/>
      <c r="DQT108" s="24"/>
      <c r="DQU108" s="24"/>
      <c r="DQV108" s="24"/>
      <c r="DQW108" s="24"/>
      <c r="DQX108" s="24"/>
      <c r="DQY108" s="24"/>
      <c r="DQZ108" s="24"/>
      <c r="DRA108" s="24"/>
      <c r="DRB108" s="24"/>
      <c r="DRC108" s="24"/>
      <c r="DRD108" s="24"/>
      <c r="DRE108" s="24"/>
      <c r="DRF108" s="24"/>
      <c r="DRG108" s="24"/>
      <c r="DRH108" s="24"/>
      <c r="DRI108" s="24"/>
      <c r="DRJ108" s="24"/>
      <c r="DRK108" s="24"/>
      <c r="DRL108" s="24"/>
      <c r="DRM108" s="24"/>
      <c r="DRN108" s="24"/>
      <c r="DRO108" s="24"/>
      <c r="DRP108" s="24"/>
      <c r="DRQ108" s="24"/>
      <c r="DRR108" s="24"/>
      <c r="DRS108" s="24"/>
      <c r="DRT108" s="24"/>
      <c r="DRU108" s="24"/>
      <c r="DRV108" s="24"/>
      <c r="DRW108" s="24"/>
      <c r="DRX108" s="24"/>
      <c r="DRY108" s="24"/>
      <c r="DRZ108" s="24"/>
      <c r="DSA108" s="24"/>
      <c r="DSB108" s="24"/>
      <c r="DSC108" s="24"/>
      <c r="DSD108" s="24"/>
      <c r="DSE108" s="24"/>
      <c r="DSF108" s="24"/>
      <c r="DSG108" s="24"/>
      <c r="DSH108" s="24"/>
      <c r="DSI108" s="24"/>
      <c r="DSJ108" s="24"/>
      <c r="DSK108" s="24"/>
      <c r="DSL108" s="24"/>
      <c r="DSM108" s="24"/>
      <c r="DSN108" s="24"/>
      <c r="DSO108" s="24"/>
      <c r="DSP108" s="24"/>
      <c r="DSQ108" s="24"/>
      <c r="DSR108" s="24"/>
      <c r="DSS108" s="24"/>
      <c r="DST108" s="24"/>
      <c r="DSU108" s="24"/>
      <c r="DSV108" s="24"/>
      <c r="DSW108" s="24"/>
      <c r="DSX108" s="24"/>
      <c r="DSY108" s="24"/>
      <c r="DSZ108" s="24"/>
      <c r="DTA108" s="24"/>
      <c r="DTB108" s="24"/>
      <c r="DTC108" s="24"/>
      <c r="DTD108" s="24"/>
      <c r="DTE108" s="24"/>
      <c r="DTF108" s="24"/>
      <c r="DTG108" s="24"/>
      <c r="DTH108" s="24"/>
      <c r="DTI108" s="24"/>
      <c r="DTJ108" s="24"/>
      <c r="DTK108" s="24"/>
      <c r="DTL108" s="24"/>
      <c r="DTM108" s="24"/>
      <c r="DTN108" s="24"/>
      <c r="DTO108" s="24"/>
      <c r="DTP108" s="24"/>
      <c r="DTQ108" s="24"/>
      <c r="DTR108" s="24"/>
      <c r="DTS108" s="24"/>
      <c r="DTT108" s="24"/>
      <c r="DTU108" s="24"/>
      <c r="DTV108" s="24"/>
      <c r="DTW108" s="24"/>
      <c r="DTX108" s="24"/>
      <c r="DTY108" s="24"/>
      <c r="DTZ108" s="24"/>
      <c r="DUA108" s="24"/>
      <c r="DUB108" s="24"/>
      <c r="DUC108" s="24"/>
      <c r="DUD108" s="24"/>
      <c r="DUE108" s="24"/>
      <c r="DUF108" s="24"/>
      <c r="DUG108" s="24"/>
      <c r="DUH108" s="24"/>
      <c r="DUI108" s="24"/>
      <c r="DUJ108" s="24"/>
      <c r="DUK108" s="24"/>
      <c r="DUL108" s="24"/>
      <c r="DUM108" s="24"/>
      <c r="DUN108" s="24"/>
      <c r="DUO108" s="24"/>
      <c r="DUP108" s="24"/>
      <c r="DUQ108" s="24"/>
      <c r="DUR108" s="24"/>
      <c r="DUS108" s="24"/>
      <c r="DUT108" s="24"/>
      <c r="DUU108" s="24"/>
      <c r="DUV108" s="24"/>
      <c r="DUW108" s="24"/>
      <c r="DUX108" s="24"/>
      <c r="DUY108" s="24"/>
      <c r="DUZ108" s="24"/>
      <c r="DVA108" s="24"/>
      <c r="DVB108" s="24"/>
      <c r="DVC108" s="24"/>
      <c r="DVD108" s="24"/>
      <c r="DVE108" s="24"/>
      <c r="DVF108" s="24"/>
      <c r="DVG108" s="24"/>
      <c r="DVH108" s="24"/>
      <c r="DVI108" s="24"/>
      <c r="DVJ108" s="24"/>
      <c r="DVK108" s="24"/>
      <c r="DVL108" s="24"/>
      <c r="DVM108" s="24"/>
      <c r="DVN108" s="24"/>
      <c r="DVO108" s="24"/>
      <c r="DVP108" s="24"/>
      <c r="DVQ108" s="24"/>
      <c r="DVR108" s="24"/>
      <c r="DVS108" s="24"/>
      <c r="DVT108" s="24"/>
      <c r="DVU108" s="24"/>
      <c r="DVV108" s="24"/>
      <c r="DVW108" s="24"/>
      <c r="DVX108" s="24"/>
      <c r="DVY108" s="24"/>
      <c r="DVZ108" s="24"/>
      <c r="DWA108" s="24"/>
      <c r="DWB108" s="24"/>
      <c r="DWC108" s="24"/>
      <c r="DWD108" s="24"/>
      <c r="DWE108" s="24"/>
      <c r="DWF108" s="24"/>
      <c r="DWG108" s="24"/>
      <c r="DWH108" s="24"/>
      <c r="DWI108" s="24"/>
      <c r="DWJ108" s="24"/>
      <c r="DWK108" s="24"/>
      <c r="DWL108" s="24"/>
      <c r="DWM108" s="24"/>
      <c r="DWN108" s="24"/>
      <c r="DWO108" s="24"/>
      <c r="DWP108" s="24"/>
      <c r="DWQ108" s="24"/>
      <c r="DWR108" s="24"/>
      <c r="DWS108" s="24"/>
      <c r="DWT108" s="24"/>
      <c r="DWU108" s="24"/>
      <c r="DWV108" s="24"/>
      <c r="DWW108" s="24"/>
      <c r="DWX108" s="24"/>
      <c r="DWY108" s="24"/>
      <c r="DWZ108" s="24"/>
      <c r="DXA108" s="24"/>
      <c r="DXB108" s="24"/>
      <c r="DXC108" s="24"/>
      <c r="DXD108" s="24"/>
      <c r="DXE108" s="24"/>
      <c r="DXF108" s="24"/>
      <c r="DXG108" s="24"/>
      <c r="DXH108" s="24"/>
      <c r="DXI108" s="24"/>
      <c r="DXJ108" s="24"/>
      <c r="DXK108" s="24"/>
      <c r="DXL108" s="24"/>
      <c r="DXM108" s="24"/>
      <c r="DXN108" s="24"/>
      <c r="DXO108" s="24"/>
      <c r="DXP108" s="24"/>
      <c r="DXQ108" s="24"/>
      <c r="DXR108" s="24"/>
      <c r="DXS108" s="24"/>
      <c r="DXT108" s="24"/>
      <c r="DXU108" s="24"/>
      <c r="DXV108" s="24"/>
      <c r="DXW108" s="24"/>
      <c r="DXX108" s="24"/>
      <c r="DXY108" s="24"/>
      <c r="DXZ108" s="24"/>
      <c r="DYA108" s="24"/>
      <c r="DYB108" s="24"/>
      <c r="DYC108" s="24"/>
      <c r="DYD108" s="24"/>
      <c r="DYE108" s="24"/>
      <c r="DYF108" s="24"/>
      <c r="DYG108" s="24"/>
      <c r="DYH108" s="24"/>
      <c r="DYI108" s="24"/>
      <c r="DYJ108" s="24"/>
      <c r="DYK108" s="24"/>
      <c r="DYL108" s="24"/>
      <c r="DYM108" s="24"/>
      <c r="DYN108" s="24"/>
      <c r="DYO108" s="24"/>
      <c r="DYP108" s="24"/>
      <c r="DYQ108" s="24"/>
      <c r="DYR108" s="24"/>
      <c r="DYS108" s="24"/>
      <c r="DYT108" s="24"/>
      <c r="DYU108" s="24"/>
      <c r="DYV108" s="24"/>
      <c r="DYW108" s="24"/>
      <c r="DYX108" s="24"/>
      <c r="DYY108" s="24"/>
      <c r="DYZ108" s="24"/>
      <c r="DZA108" s="24"/>
      <c r="DZB108" s="24"/>
      <c r="DZC108" s="24"/>
      <c r="DZD108" s="24"/>
      <c r="DZE108" s="24"/>
      <c r="DZF108" s="24"/>
      <c r="DZG108" s="24"/>
      <c r="DZH108" s="24"/>
      <c r="DZI108" s="24"/>
      <c r="DZJ108" s="24"/>
      <c r="DZK108" s="24"/>
      <c r="DZL108" s="24"/>
      <c r="DZM108" s="24"/>
      <c r="DZN108" s="24"/>
      <c r="DZO108" s="24"/>
      <c r="DZP108" s="24"/>
      <c r="DZQ108" s="24"/>
      <c r="DZR108" s="24"/>
      <c r="DZS108" s="24"/>
      <c r="DZT108" s="24"/>
      <c r="DZU108" s="24"/>
      <c r="DZV108" s="24"/>
      <c r="DZW108" s="24"/>
      <c r="DZX108" s="24"/>
      <c r="DZY108" s="24"/>
      <c r="DZZ108" s="24"/>
      <c r="EAA108" s="24"/>
      <c r="EAB108" s="24"/>
      <c r="EAC108" s="24"/>
      <c r="EAD108" s="24"/>
      <c r="EAE108" s="24"/>
      <c r="EAF108" s="24"/>
      <c r="EAG108" s="24"/>
      <c r="EAH108" s="24"/>
      <c r="EAI108" s="24"/>
      <c r="EAJ108" s="24"/>
      <c r="EAK108" s="24"/>
      <c r="EAL108" s="24"/>
      <c r="EAM108" s="24"/>
      <c r="EAN108" s="24"/>
      <c r="EAO108" s="24"/>
      <c r="EAP108" s="24"/>
      <c r="EAQ108" s="24"/>
      <c r="EAR108" s="24"/>
      <c r="EAS108" s="24"/>
      <c r="EAT108" s="24"/>
      <c r="EAU108" s="24"/>
      <c r="EAV108" s="24"/>
      <c r="EAW108" s="24"/>
      <c r="EAX108" s="24"/>
      <c r="EAY108" s="24"/>
      <c r="EAZ108" s="24"/>
      <c r="EBA108" s="24"/>
      <c r="EBB108" s="24"/>
      <c r="EBC108" s="24"/>
      <c r="EBD108" s="24"/>
      <c r="EBE108" s="24"/>
      <c r="EBF108" s="24"/>
      <c r="EBG108" s="24"/>
      <c r="EBH108" s="24"/>
      <c r="EBI108" s="24"/>
      <c r="EBJ108" s="24"/>
      <c r="EBK108" s="24"/>
      <c r="EBL108" s="24"/>
      <c r="EBM108" s="24"/>
      <c r="EBN108" s="24"/>
      <c r="EBO108" s="24"/>
      <c r="EBP108" s="24"/>
      <c r="EBQ108" s="24"/>
      <c r="EBR108" s="24"/>
      <c r="EBS108" s="24"/>
      <c r="EBT108" s="24"/>
      <c r="EBU108" s="24"/>
      <c r="EBV108" s="24"/>
      <c r="EBW108" s="24"/>
      <c r="EBX108" s="24"/>
      <c r="EBY108" s="24"/>
      <c r="EBZ108" s="24"/>
      <c r="ECA108" s="24"/>
      <c r="ECB108" s="24"/>
      <c r="ECC108" s="24"/>
      <c r="ECD108" s="24"/>
      <c r="ECE108" s="24"/>
      <c r="ECF108" s="24"/>
      <c r="ECG108" s="24"/>
      <c r="ECH108" s="24"/>
      <c r="ECI108" s="24"/>
      <c r="ECJ108" s="24"/>
      <c r="ECK108" s="24"/>
      <c r="ECL108" s="24"/>
      <c r="ECM108" s="24"/>
      <c r="ECN108" s="24"/>
      <c r="ECO108" s="24"/>
      <c r="ECP108" s="24"/>
      <c r="ECQ108" s="24"/>
      <c r="ECR108" s="24"/>
      <c r="ECS108" s="24"/>
      <c r="ECT108" s="24"/>
      <c r="ECU108" s="24"/>
      <c r="ECV108" s="24"/>
      <c r="ECW108" s="24"/>
      <c r="ECX108" s="24"/>
      <c r="ECY108" s="24"/>
      <c r="ECZ108" s="24"/>
      <c r="EDA108" s="24"/>
      <c r="EDB108" s="24"/>
      <c r="EDC108" s="24"/>
      <c r="EDD108" s="24"/>
      <c r="EDE108" s="24"/>
      <c r="EDF108" s="24"/>
      <c r="EDG108" s="24"/>
      <c r="EDH108" s="24"/>
      <c r="EDI108" s="24"/>
      <c r="EDJ108" s="24"/>
      <c r="EDK108" s="24"/>
      <c r="EDL108" s="24"/>
      <c r="EDM108" s="24"/>
      <c r="EDN108" s="24"/>
      <c r="EDO108" s="24"/>
      <c r="EDP108" s="24"/>
      <c r="EDQ108" s="24"/>
      <c r="EDR108" s="24"/>
      <c r="EDS108" s="24"/>
      <c r="EDT108" s="24"/>
      <c r="EDU108" s="24"/>
      <c r="EDV108" s="24"/>
      <c r="EDW108" s="24"/>
      <c r="EDX108" s="24"/>
      <c r="EDY108" s="24"/>
      <c r="EDZ108" s="24"/>
      <c r="EEA108" s="24"/>
      <c r="EEB108" s="24"/>
      <c r="EEC108" s="24"/>
      <c r="EED108" s="24"/>
      <c r="EEE108" s="24"/>
      <c r="EEF108" s="24"/>
      <c r="EEG108" s="24"/>
      <c r="EEH108" s="24"/>
      <c r="EEI108" s="24"/>
      <c r="EEJ108" s="24"/>
      <c r="EEK108" s="24"/>
      <c r="EEL108" s="24"/>
      <c r="EEM108" s="24"/>
      <c r="EEN108" s="24"/>
      <c r="EEO108" s="24"/>
      <c r="EEP108" s="24"/>
      <c r="EEQ108" s="24"/>
      <c r="EER108" s="24"/>
      <c r="EES108" s="24"/>
      <c r="EET108" s="24"/>
      <c r="EEU108" s="24"/>
      <c r="EEV108" s="24"/>
      <c r="EEW108" s="24"/>
      <c r="EEX108" s="24"/>
      <c r="EEY108" s="24"/>
      <c r="EEZ108" s="24"/>
      <c r="EFA108" s="24"/>
      <c r="EFB108" s="24"/>
      <c r="EFC108" s="24"/>
      <c r="EFD108" s="24"/>
      <c r="EFE108" s="24"/>
      <c r="EFF108" s="24"/>
    </row>
    <row r="109" spans="2:3542" ht="13.5" customHeight="1" x14ac:dyDescent="0.3"/>
    <row r="110" spans="2:3542" s="526" customFormat="1" x14ac:dyDescent="0.3">
      <c r="B110" s="529" t="s">
        <v>266</v>
      </c>
      <c r="C110" s="528"/>
      <c r="D110" s="528"/>
      <c r="E110" s="528"/>
      <c r="F110" s="528"/>
      <c r="G110" s="528"/>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c r="EW110" s="24"/>
      <c r="EX110" s="24"/>
      <c r="EY110" s="24"/>
      <c r="EZ110" s="24"/>
      <c r="FA110" s="24"/>
      <c r="FB110" s="24"/>
      <c r="FC110" s="24"/>
      <c r="FD110" s="24"/>
      <c r="FE110" s="24"/>
      <c r="FF110" s="24"/>
      <c r="FG110" s="24"/>
      <c r="FH110" s="24"/>
      <c r="FI110" s="24"/>
      <c r="FJ110" s="24"/>
      <c r="FK110" s="24"/>
      <c r="FL110" s="24"/>
      <c r="FM110" s="24"/>
      <c r="FN110" s="24"/>
      <c r="FO110" s="24"/>
      <c r="FP110" s="24"/>
      <c r="FQ110" s="24"/>
      <c r="FR110" s="24"/>
      <c r="FS110" s="24"/>
      <c r="FT110" s="24"/>
      <c r="FU110" s="24"/>
      <c r="FV110" s="24"/>
      <c r="FW110" s="24"/>
      <c r="FX110" s="24"/>
      <c r="FY110" s="24"/>
      <c r="FZ110" s="24"/>
      <c r="GA110" s="24"/>
      <c r="GB110" s="24"/>
      <c r="GC110" s="24"/>
      <c r="GD110" s="24"/>
      <c r="GE110" s="24"/>
      <c r="GF110" s="24"/>
      <c r="GG110" s="24"/>
      <c r="GH110" s="24"/>
      <c r="GI110" s="24"/>
      <c r="GJ110" s="24"/>
      <c r="GK110" s="24"/>
      <c r="GL110" s="24"/>
      <c r="GM110" s="24"/>
      <c r="GN110" s="24"/>
      <c r="GO110" s="24"/>
      <c r="GP110" s="24"/>
      <c r="GQ110" s="24"/>
      <c r="GR110" s="24"/>
      <c r="GS110" s="24"/>
      <c r="GT110" s="24"/>
      <c r="GU110" s="24"/>
      <c r="GV110" s="24"/>
      <c r="GW110" s="24"/>
      <c r="GX110" s="24"/>
      <c r="GY110" s="24"/>
      <c r="GZ110" s="24"/>
      <c r="HA110" s="24"/>
      <c r="HB110" s="24"/>
      <c r="HC110" s="24"/>
      <c r="HD110" s="24"/>
      <c r="HE110" s="24"/>
      <c r="HF110" s="24"/>
      <c r="HG110" s="24"/>
      <c r="HH110" s="24"/>
      <c r="HI110" s="24"/>
      <c r="HJ110" s="24"/>
      <c r="HK110" s="24"/>
      <c r="HL110" s="24"/>
      <c r="HM110" s="24"/>
      <c r="HN110" s="24"/>
      <c r="HO110" s="24"/>
      <c r="HP110" s="24"/>
      <c r="HQ110" s="24"/>
      <c r="HR110" s="24"/>
      <c r="HS110" s="24"/>
      <c r="HT110" s="24"/>
      <c r="HU110" s="24"/>
      <c r="HV110" s="24"/>
      <c r="HW110" s="24"/>
      <c r="HX110" s="24"/>
      <c r="HY110" s="24"/>
      <c r="HZ110" s="24"/>
      <c r="IA110" s="24"/>
      <c r="IB110" s="24"/>
      <c r="IC110" s="24"/>
      <c r="ID110" s="24"/>
      <c r="IE110" s="24"/>
      <c r="IF110" s="24"/>
      <c r="IG110" s="24"/>
      <c r="IH110" s="24"/>
      <c r="II110" s="24"/>
      <c r="IJ110" s="24"/>
      <c r="IK110" s="24"/>
      <c r="IL110" s="24"/>
      <c r="IM110" s="24"/>
      <c r="IN110" s="24"/>
      <c r="IO110" s="24"/>
      <c r="IP110" s="24"/>
      <c r="IQ110" s="24"/>
      <c r="IR110" s="24"/>
      <c r="IS110" s="24"/>
      <c r="IT110" s="24"/>
      <c r="IU110" s="24"/>
      <c r="IV110" s="24"/>
      <c r="IW110" s="24"/>
      <c r="IX110" s="24"/>
      <c r="IY110" s="24"/>
      <c r="IZ110" s="24"/>
      <c r="JA110" s="24"/>
      <c r="JB110" s="24"/>
      <c r="JC110" s="24"/>
      <c r="JD110" s="24"/>
      <c r="JE110" s="24"/>
      <c r="JF110" s="24"/>
      <c r="JG110" s="24"/>
      <c r="JH110" s="24"/>
      <c r="JI110" s="24"/>
      <c r="JJ110" s="24"/>
      <c r="JK110" s="24"/>
      <c r="JL110" s="24"/>
      <c r="JM110" s="24"/>
      <c r="JN110" s="24"/>
      <c r="JO110" s="24"/>
      <c r="JP110" s="24"/>
      <c r="JQ110" s="24"/>
      <c r="JR110" s="24"/>
      <c r="JS110" s="24"/>
      <c r="JT110" s="24"/>
      <c r="JU110" s="24"/>
      <c r="JV110" s="24"/>
      <c r="JW110" s="24"/>
      <c r="JX110" s="24"/>
      <c r="JY110" s="24"/>
      <c r="JZ110" s="24"/>
      <c r="KA110" s="24"/>
      <c r="KB110" s="24"/>
      <c r="KC110" s="24"/>
      <c r="KD110" s="24"/>
      <c r="KE110" s="24"/>
      <c r="KF110" s="24"/>
      <c r="KG110" s="24"/>
      <c r="KH110" s="24"/>
      <c r="KI110" s="24"/>
      <c r="KJ110" s="24"/>
      <c r="KK110" s="24"/>
      <c r="KL110" s="24"/>
      <c r="KM110" s="24"/>
      <c r="KN110" s="24"/>
      <c r="KO110" s="24"/>
      <c r="KP110" s="24"/>
      <c r="KQ110" s="24"/>
      <c r="KR110" s="24"/>
      <c r="KS110" s="24"/>
      <c r="KT110" s="24"/>
      <c r="KU110" s="24"/>
      <c r="KV110" s="24"/>
      <c r="KW110" s="24"/>
      <c r="KX110" s="24"/>
      <c r="KY110" s="24"/>
      <c r="KZ110" s="24"/>
      <c r="LA110" s="24"/>
      <c r="LB110" s="24"/>
      <c r="LC110" s="24"/>
      <c r="LD110" s="24"/>
      <c r="LE110" s="24"/>
      <c r="LF110" s="24"/>
      <c r="LG110" s="24"/>
      <c r="LH110" s="24"/>
      <c r="LI110" s="24"/>
      <c r="LJ110" s="24"/>
      <c r="LK110" s="24"/>
      <c r="LL110" s="24"/>
      <c r="LM110" s="24"/>
      <c r="LN110" s="24"/>
      <c r="LO110" s="24"/>
      <c r="LP110" s="24"/>
      <c r="LQ110" s="24"/>
      <c r="LR110" s="24"/>
      <c r="LS110" s="24"/>
      <c r="LT110" s="24"/>
      <c r="LU110" s="24"/>
      <c r="LV110" s="24"/>
      <c r="LW110" s="24"/>
      <c r="LX110" s="24"/>
      <c r="LY110" s="24"/>
      <c r="LZ110" s="24"/>
      <c r="MA110" s="24"/>
      <c r="MB110" s="24"/>
      <c r="MC110" s="24"/>
      <c r="MD110" s="24"/>
      <c r="ME110" s="24"/>
      <c r="MF110" s="24"/>
      <c r="MG110" s="24"/>
      <c r="MH110" s="24"/>
      <c r="MI110" s="24"/>
      <c r="MJ110" s="24"/>
      <c r="MK110" s="24"/>
      <c r="ML110" s="24"/>
      <c r="MM110" s="24"/>
      <c r="MN110" s="24"/>
      <c r="MO110" s="24"/>
      <c r="MP110" s="24"/>
      <c r="MQ110" s="24"/>
      <c r="MR110" s="24"/>
      <c r="MS110" s="24"/>
      <c r="MT110" s="24"/>
      <c r="MU110" s="24"/>
      <c r="MV110" s="24"/>
      <c r="MW110" s="24"/>
      <c r="MX110" s="24"/>
      <c r="MY110" s="24"/>
      <c r="MZ110" s="24"/>
      <c r="NA110" s="24"/>
      <c r="NB110" s="24"/>
      <c r="NC110" s="24"/>
      <c r="ND110" s="24"/>
      <c r="NE110" s="24"/>
      <c r="NF110" s="24"/>
      <c r="NG110" s="24"/>
      <c r="NH110" s="24"/>
      <c r="NI110" s="24"/>
      <c r="NJ110" s="24"/>
      <c r="NK110" s="24"/>
      <c r="NL110" s="24"/>
      <c r="NM110" s="24"/>
      <c r="NN110" s="24"/>
      <c r="NO110" s="24"/>
      <c r="NP110" s="24"/>
      <c r="NQ110" s="24"/>
      <c r="NR110" s="24"/>
      <c r="NS110" s="24"/>
      <c r="NT110" s="24"/>
      <c r="NU110" s="24"/>
      <c r="NV110" s="24"/>
      <c r="NW110" s="24"/>
      <c r="NX110" s="24"/>
      <c r="NY110" s="24"/>
      <c r="NZ110" s="24"/>
      <c r="OA110" s="24"/>
      <c r="OB110" s="24"/>
      <c r="OC110" s="24"/>
      <c r="OD110" s="24"/>
      <c r="OE110" s="24"/>
      <c r="OF110" s="24"/>
      <c r="OG110" s="24"/>
      <c r="OH110" s="24"/>
      <c r="OI110" s="24"/>
      <c r="OJ110" s="24"/>
      <c r="OK110" s="24"/>
      <c r="OL110" s="24"/>
      <c r="OM110" s="24"/>
      <c r="ON110" s="24"/>
      <c r="OO110" s="24"/>
      <c r="OP110" s="24"/>
      <c r="OQ110" s="24"/>
      <c r="OR110" s="24"/>
      <c r="OS110" s="24"/>
      <c r="OT110" s="24"/>
      <c r="OU110" s="24"/>
      <c r="OV110" s="24"/>
      <c r="OW110" s="24"/>
      <c r="OX110" s="24"/>
      <c r="OY110" s="24"/>
      <c r="OZ110" s="24"/>
      <c r="PA110" s="24"/>
      <c r="PB110" s="24"/>
      <c r="PC110" s="24"/>
      <c r="PD110" s="24"/>
      <c r="PE110" s="24"/>
      <c r="PF110" s="24"/>
      <c r="PG110" s="24"/>
      <c r="PH110" s="24"/>
      <c r="PI110" s="24"/>
      <c r="PJ110" s="24"/>
      <c r="PK110" s="24"/>
      <c r="PL110" s="24"/>
      <c r="PM110" s="24"/>
      <c r="PN110" s="24"/>
      <c r="PO110" s="24"/>
      <c r="PP110" s="24"/>
      <c r="PQ110" s="24"/>
      <c r="PR110" s="24"/>
      <c r="PS110" s="24"/>
      <c r="PT110" s="24"/>
      <c r="PU110" s="24"/>
      <c r="PV110" s="24"/>
      <c r="PW110" s="24"/>
      <c r="PX110" s="24"/>
      <c r="PY110" s="24"/>
      <c r="PZ110" s="24"/>
      <c r="QA110" s="24"/>
      <c r="QB110" s="24"/>
      <c r="QC110" s="24"/>
      <c r="QD110" s="24"/>
      <c r="QE110" s="24"/>
      <c r="QF110" s="24"/>
      <c r="QG110" s="24"/>
      <c r="QH110" s="24"/>
      <c r="QI110" s="24"/>
      <c r="QJ110" s="24"/>
      <c r="QK110" s="24"/>
      <c r="QL110" s="24"/>
      <c r="QM110" s="24"/>
      <c r="QN110" s="24"/>
      <c r="QO110" s="24"/>
      <c r="QP110" s="24"/>
      <c r="QQ110" s="24"/>
      <c r="QR110" s="24"/>
      <c r="QS110" s="24"/>
      <c r="QT110" s="24"/>
      <c r="QU110" s="24"/>
      <c r="QV110" s="24"/>
      <c r="QW110" s="24"/>
      <c r="QX110" s="24"/>
      <c r="QY110" s="24"/>
      <c r="QZ110" s="24"/>
      <c r="RA110" s="24"/>
      <c r="RB110" s="24"/>
      <c r="RC110" s="24"/>
      <c r="RD110" s="24"/>
      <c r="RE110" s="24"/>
      <c r="RF110" s="24"/>
      <c r="RG110" s="24"/>
      <c r="RH110" s="24"/>
      <c r="RI110" s="24"/>
      <c r="RJ110" s="24"/>
      <c r="RK110" s="24"/>
      <c r="RL110" s="24"/>
      <c r="RM110" s="24"/>
      <c r="RN110" s="24"/>
      <c r="RO110" s="24"/>
      <c r="RP110" s="24"/>
      <c r="RQ110" s="24"/>
      <c r="RR110" s="24"/>
      <c r="RS110" s="24"/>
      <c r="RT110" s="24"/>
      <c r="RU110" s="24"/>
      <c r="RV110" s="24"/>
      <c r="RW110" s="24"/>
      <c r="RX110" s="24"/>
      <c r="RY110" s="24"/>
      <c r="RZ110" s="24"/>
      <c r="SA110" s="24"/>
      <c r="SB110" s="24"/>
      <c r="SC110" s="24"/>
      <c r="SD110" s="24"/>
      <c r="SE110" s="24"/>
      <c r="SF110" s="24"/>
      <c r="SG110" s="24"/>
      <c r="SH110" s="24"/>
      <c r="SI110" s="24"/>
      <c r="SJ110" s="24"/>
      <c r="SK110" s="24"/>
      <c r="SL110" s="24"/>
      <c r="SM110" s="24"/>
      <c r="SN110" s="24"/>
      <c r="SO110" s="24"/>
      <c r="SP110" s="24"/>
      <c r="SQ110" s="24"/>
      <c r="SR110" s="24"/>
      <c r="SS110" s="24"/>
      <c r="ST110" s="24"/>
      <c r="SU110" s="24"/>
      <c r="SV110" s="24"/>
      <c r="SW110" s="24"/>
      <c r="SX110" s="24"/>
      <c r="SY110" s="24"/>
      <c r="SZ110" s="24"/>
      <c r="TA110" s="24"/>
      <c r="TB110" s="24"/>
      <c r="TC110" s="24"/>
      <c r="TD110" s="24"/>
      <c r="TE110" s="24"/>
      <c r="TF110" s="24"/>
      <c r="TG110" s="24"/>
      <c r="TH110" s="24"/>
      <c r="TI110" s="24"/>
      <c r="TJ110" s="24"/>
      <c r="TK110" s="24"/>
      <c r="TL110" s="24"/>
      <c r="TM110" s="24"/>
      <c r="TN110" s="24"/>
      <c r="TO110" s="24"/>
      <c r="TP110" s="24"/>
      <c r="TQ110" s="24"/>
      <c r="TR110" s="24"/>
      <c r="TS110" s="24"/>
      <c r="TT110" s="24"/>
      <c r="TU110" s="24"/>
      <c r="TV110" s="24"/>
      <c r="TW110" s="24"/>
      <c r="TX110" s="24"/>
      <c r="TY110" s="24"/>
      <c r="TZ110" s="24"/>
      <c r="UA110" s="24"/>
      <c r="UB110" s="24"/>
      <c r="UC110" s="24"/>
      <c r="UD110" s="24"/>
      <c r="UE110" s="24"/>
      <c r="UF110" s="24"/>
      <c r="UG110" s="24"/>
      <c r="UH110" s="24"/>
      <c r="UI110" s="24"/>
      <c r="UJ110" s="24"/>
      <c r="UK110" s="24"/>
      <c r="UL110" s="24"/>
      <c r="UM110" s="24"/>
      <c r="UN110" s="24"/>
      <c r="UO110" s="24"/>
      <c r="UP110" s="24"/>
      <c r="UQ110" s="24"/>
      <c r="UR110" s="24"/>
      <c r="US110" s="24"/>
      <c r="UT110" s="24"/>
      <c r="UU110" s="24"/>
      <c r="UV110" s="24"/>
      <c r="UW110" s="24"/>
      <c r="UX110" s="24"/>
      <c r="UY110" s="24"/>
      <c r="UZ110" s="24"/>
      <c r="VA110" s="24"/>
      <c r="VB110" s="24"/>
      <c r="VC110" s="24"/>
      <c r="VD110" s="24"/>
      <c r="VE110" s="24"/>
      <c r="VF110" s="24"/>
      <c r="VG110" s="24"/>
      <c r="VH110" s="24"/>
      <c r="VI110" s="24"/>
      <c r="VJ110" s="24"/>
      <c r="VK110" s="24"/>
      <c r="VL110" s="24"/>
      <c r="VM110" s="24"/>
      <c r="VN110" s="24"/>
      <c r="VO110" s="24"/>
      <c r="VP110" s="24"/>
      <c r="VQ110" s="24"/>
      <c r="VR110" s="24"/>
      <c r="VS110" s="24"/>
      <c r="VT110" s="24"/>
      <c r="VU110" s="24"/>
      <c r="VV110" s="24"/>
      <c r="VW110" s="24"/>
      <c r="VX110" s="24"/>
      <c r="VY110" s="24"/>
      <c r="VZ110" s="24"/>
      <c r="WA110" s="24"/>
      <c r="WB110" s="24"/>
      <c r="WC110" s="24"/>
      <c r="WD110" s="24"/>
      <c r="WE110" s="24"/>
      <c r="WF110" s="24"/>
      <c r="WG110" s="24"/>
      <c r="WH110" s="24"/>
      <c r="WI110" s="24"/>
      <c r="WJ110" s="24"/>
      <c r="WK110" s="24"/>
      <c r="WL110" s="24"/>
      <c r="WM110" s="24"/>
      <c r="WN110" s="24"/>
      <c r="WO110" s="24"/>
      <c r="WP110" s="24"/>
      <c r="WQ110" s="24"/>
      <c r="WR110" s="24"/>
      <c r="WS110" s="24"/>
      <c r="WT110" s="24"/>
      <c r="WU110" s="24"/>
      <c r="WV110" s="24"/>
      <c r="WW110" s="24"/>
      <c r="WX110" s="24"/>
      <c r="WY110" s="24"/>
      <c r="WZ110" s="24"/>
      <c r="XA110" s="24"/>
      <c r="XB110" s="24"/>
      <c r="XC110" s="24"/>
      <c r="XD110" s="24"/>
      <c r="XE110" s="24"/>
      <c r="XF110" s="24"/>
      <c r="XG110" s="24"/>
      <c r="XH110" s="24"/>
      <c r="XI110" s="24"/>
      <c r="XJ110" s="24"/>
      <c r="XK110" s="24"/>
      <c r="XL110" s="24"/>
      <c r="XM110" s="24"/>
      <c r="XN110" s="24"/>
      <c r="XO110" s="24"/>
      <c r="XP110" s="24"/>
      <c r="XQ110" s="24"/>
      <c r="XR110" s="24"/>
      <c r="XS110" s="24"/>
      <c r="XT110" s="24"/>
      <c r="XU110" s="24"/>
      <c r="XV110" s="24"/>
      <c r="XW110" s="24"/>
      <c r="XX110" s="24"/>
      <c r="XY110" s="24"/>
      <c r="XZ110" s="24"/>
      <c r="YA110" s="24"/>
      <c r="YB110" s="24"/>
      <c r="YC110" s="24"/>
      <c r="YD110" s="24"/>
      <c r="YE110" s="24"/>
      <c r="YF110" s="24"/>
      <c r="YG110" s="24"/>
      <c r="YH110" s="24"/>
      <c r="YI110" s="24"/>
      <c r="YJ110" s="24"/>
      <c r="YK110" s="24"/>
      <c r="YL110" s="24"/>
      <c r="YM110" s="24"/>
      <c r="YN110" s="24"/>
      <c r="YO110" s="24"/>
      <c r="YP110" s="24"/>
      <c r="YQ110" s="24"/>
      <c r="YR110" s="24"/>
      <c r="YS110" s="24"/>
      <c r="YT110" s="24"/>
      <c r="YU110" s="24"/>
      <c r="YV110" s="24"/>
      <c r="YW110" s="24"/>
      <c r="YX110" s="24"/>
      <c r="YY110" s="24"/>
      <c r="YZ110" s="24"/>
      <c r="ZA110" s="24"/>
      <c r="ZB110" s="24"/>
      <c r="ZC110" s="24"/>
      <c r="ZD110" s="24"/>
      <c r="ZE110" s="24"/>
      <c r="ZF110" s="24"/>
      <c r="ZG110" s="24"/>
      <c r="ZH110" s="24"/>
      <c r="ZI110" s="24"/>
      <c r="ZJ110" s="24"/>
      <c r="ZK110" s="24"/>
      <c r="ZL110" s="24"/>
      <c r="ZM110" s="24"/>
      <c r="ZN110" s="24"/>
      <c r="ZO110" s="24"/>
      <c r="ZP110" s="24"/>
      <c r="ZQ110" s="24"/>
      <c r="ZR110" s="24"/>
      <c r="ZS110" s="24"/>
      <c r="ZT110" s="24"/>
      <c r="ZU110" s="24"/>
      <c r="ZV110" s="24"/>
      <c r="ZW110" s="24"/>
      <c r="ZX110" s="24"/>
      <c r="ZY110" s="24"/>
      <c r="ZZ110" s="24"/>
      <c r="AAA110" s="24"/>
      <c r="AAB110" s="24"/>
      <c r="AAC110" s="24"/>
      <c r="AAD110" s="24"/>
      <c r="AAE110" s="24"/>
      <c r="AAF110" s="24"/>
      <c r="AAG110" s="24"/>
      <c r="AAH110" s="24"/>
      <c r="AAI110" s="24"/>
      <c r="AAJ110" s="24"/>
      <c r="AAK110" s="24"/>
      <c r="AAL110" s="24"/>
      <c r="AAM110" s="24"/>
      <c r="AAN110" s="24"/>
      <c r="AAO110" s="24"/>
      <c r="AAP110" s="24"/>
      <c r="AAQ110" s="24"/>
      <c r="AAR110" s="24"/>
      <c r="AAS110" s="24"/>
      <c r="AAT110" s="24"/>
      <c r="AAU110" s="24"/>
      <c r="AAV110" s="24"/>
      <c r="AAW110" s="24"/>
      <c r="AAX110" s="24"/>
      <c r="AAY110" s="24"/>
      <c r="AAZ110" s="24"/>
      <c r="ABA110" s="24"/>
      <c r="ABB110" s="24"/>
      <c r="ABC110" s="24"/>
      <c r="ABD110" s="24"/>
      <c r="ABE110" s="24"/>
      <c r="ABF110" s="24"/>
      <c r="ABG110" s="24"/>
      <c r="ABH110" s="24"/>
      <c r="ABI110" s="24"/>
      <c r="ABJ110" s="24"/>
      <c r="ABK110" s="24"/>
      <c r="ABL110" s="24"/>
      <c r="ABM110" s="24"/>
      <c r="ABN110" s="24"/>
      <c r="ABO110" s="24"/>
      <c r="ABP110" s="24"/>
      <c r="ABQ110" s="24"/>
      <c r="ABR110" s="24"/>
      <c r="ABS110" s="24"/>
      <c r="ABT110" s="24"/>
      <c r="ABU110" s="24"/>
      <c r="ABV110" s="24"/>
      <c r="ABW110" s="24"/>
      <c r="ABX110" s="24"/>
      <c r="ABY110" s="24"/>
      <c r="ABZ110" s="24"/>
      <c r="ACA110" s="24"/>
      <c r="ACB110" s="24"/>
      <c r="ACC110" s="24"/>
      <c r="ACD110" s="24"/>
      <c r="ACE110" s="24"/>
      <c r="ACF110" s="24"/>
      <c r="ACG110" s="24"/>
      <c r="ACH110" s="24"/>
      <c r="ACI110" s="24"/>
      <c r="ACJ110" s="24"/>
      <c r="ACK110" s="24"/>
      <c r="ACL110" s="24"/>
      <c r="ACM110" s="24"/>
      <c r="ACN110" s="24"/>
      <c r="ACO110" s="24"/>
      <c r="ACP110" s="24"/>
      <c r="ACQ110" s="24"/>
      <c r="ACR110" s="24"/>
      <c r="ACS110" s="24"/>
      <c r="ACT110" s="24"/>
      <c r="ACU110" s="24"/>
      <c r="ACV110" s="24"/>
      <c r="ACW110" s="24"/>
      <c r="ACX110" s="24"/>
      <c r="ACY110" s="24"/>
      <c r="ACZ110" s="24"/>
      <c r="ADA110" s="24"/>
      <c r="ADB110" s="24"/>
      <c r="ADC110" s="24"/>
      <c r="ADD110" s="24"/>
      <c r="ADE110" s="24"/>
      <c r="ADF110" s="24"/>
      <c r="ADG110" s="24"/>
      <c r="ADH110" s="24"/>
      <c r="ADI110" s="24"/>
      <c r="ADJ110" s="24"/>
      <c r="ADK110" s="24"/>
      <c r="ADL110" s="24"/>
      <c r="ADM110" s="24"/>
      <c r="ADN110" s="24"/>
      <c r="ADO110" s="24"/>
      <c r="ADP110" s="24"/>
      <c r="ADQ110" s="24"/>
      <c r="ADR110" s="24"/>
      <c r="ADS110" s="24"/>
      <c r="ADT110" s="24"/>
      <c r="ADU110" s="24"/>
      <c r="ADV110" s="24"/>
      <c r="ADW110" s="24"/>
      <c r="ADX110" s="24"/>
      <c r="ADY110" s="24"/>
      <c r="ADZ110" s="24"/>
      <c r="AEA110" s="24"/>
      <c r="AEB110" s="24"/>
      <c r="AEC110" s="24"/>
      <c r="AED110" s="24"/>
      <c r="AEE110" s="24"/>
      <c r="AEF110" s="24"/>
      <c r="AEG110" s="24"/>
      <c r="AEH110" s="24"/>
      <c r="AEI110" s="24"/>
      <c r="AEJ110" s="24"/>
      <c r="AEK110" s="24"/>
      <c r="AEL110" s="24"/>
      <c r="AEM110" s="24"/>
      <c r="AEN110" s="24"/>
      <c r="AEO110" s="24"/>
      <c r="AEP110" s="24"/>
      <c r="AEQ110" s="24"/>
      <c r="AER110" s="24"/>
      <c r="AES110" s="24"/>
      <c r="AET110" s="24"/>
      <c r="AEU110" s="24"/>
      <c r="AEV110" s="24"/>
      <c r="AEW110" s="24"/>
      <c r="AEX110" s="24"/>
      <c r="AEY110" s="24"/>
      <c r="AEZ110" s="24"/>
      <c r="AFA110" s="24"/>
      <c r="AFB110" s="24"/>
      <c r="AFC110" s="24"/>
      <c r="AFD110" s="24"/>
      <c r="AFE110" s="24"/>
      <c r="AFF110" s="24"/>
      <c r="AFG110" s="24"/>
      <c r="AFH110" s="24"/>
      <c r="AFI110" s="24"/>
      <c r="AFJ110" s="24"/>
      <c r="AFK110" s="24"/>
      <c r="AFL110" s="24"/>
      <c r="AFM110" s="24"/>
      <c r="AFN110" s="24"/>
      <c r="AFO110" s="24"/>
      <c r="AFP110" s="24"/>
      <c r="AFQ110" s="24"/>
      <c r="AFR110" s="24"/>
      <c r="AFS110" s="24"/>
      <c r="AFT110" s="24"/>
      <c r="AFU110" s="24"/>
      <c r="AFV110" s="24"/>
      <c r="AFW110" s="24"/>
      <c r="AFX110" s="24"/>
      <c r="AFY110" s="24"/>
      <c r="AFZ110" s="24"/>
      <c r="AGA110" s="24"/>
      <c r="AGB110" s="24"/>
      <c r="AGC110" s="24"/>
      <c r="AGD110" s="24"/>
      <c r="AGE110" s="24"/>
      <c r="AGF110" s="24"/>
      <c r="AGG110" s="24"/>
      <c r="AGH110" s="24"/>
      <c r="AGI110" s="24"/>
      <c r="AGJ110" s="24"/>
      <c r="AGK110" s="24"/>
      <c r="AGL110" s="24"/>
      <c r="AGM110" s="24"/>
      <c r="AGN110" s="24"/>
      <c r="AGO110" s="24"/>
      <c r="AGP110" s="24"/>
      <c r="AGQ110" s="24"/>
      <c r="AGR110" s="24"/>
      <c r="AGS110" s="24"/>
      <c r="AGT110" s="24"/>
      <c r="AGU110" s="24"/>
      <c r="AGV110" s="24"/>
      <c r="AGW110" s="24"/>
      <c r="AGX110" s="24"/>
      <c r="AGY110" s="24"/>
      <c r="AGZ110" s="24"/>
      <c r="AHA110" s="24"/>
      <c r="AHB110" s="24"/>
      <c r="AHC110" s="24"/>
      <c r="AHD110" s="24"/>
      <c r="AHE110" s="24"/>
      <c r="AHF110" s="24"/>
      <c r="AHG110" s="24"/>
      <c r="AHH110" s="24"/>
      <c r="AHI110" s="24"/>
      <c r="AHJ110" s="24"/>
      <c r="AHK110" s="24"/>
      <c r="AHL110" s="24"/>
      <c r="AHM110" s="24"/>
      <c r="AHN110" s="24"/>
      <c r="AHO110" s="24"/>
      <c r="AHP110" s="24"/>
      <c r="AHQ110" s="24"/>
      <c r="AHR110" s="24"/>
      <c r="AHS110" s="24"/>
      <c r="AHT110" s="24"/>
      <c r="AHU110" s="24"/>
      <c r="AHV110" s="24"/>
      <c r="AHW110" s="24"/>
      <c r="AHX110" s="24"/>
      <c r="AHY110" s="24"/>
      <c r="AHZ110" s="24"/>
      <c r="AIA110" s="24"/>
      <c r="AIB110" s="24"/>
      <c r="AIC110" s="24"/>
      <c r="AID110" s="24"/>
      <c r="AIE110" s="24"/>
      <c r="AIF110" s="24"/>
      <c r="AIG110" s="24"/>
      <c r="AIH110" s="24"/>
      <c r="AII110" s="24"/>
      <c r="AIJ110" s="24"/>
      <c r="AIK110" s="24"/>
      <c r="AIL110" s="24"/>
      <c r="AIM110" s="24"/>
      <c r="AIN110" s="24"/>
      <c r="AIO110" s="24"/>
      <c r="AIP110" s="24"/>
      <c r="AIQ110" s="24"/>
      <c r="AIR110" s="24"/>
      <c r="AIS110" s="24"/>
      <c r="AIT110" s="24"/>
      <c r="AIU110" s="24"/>
      <c r="AIV110" s="24"/>
      <c r="AIW110" s="24"/>
      <c r="AIX110" s="24"/>
      <c r="AIY110" s="24"/>
      <c r="AIZ110" s="24"/>
      <c r="AJA110" s="24"/>
      <c r="AJB110" s="24"/>
      <c r="AJC110" s="24"/>
      <c r="AJD110" s="24"/>
      <c r="AJE110" s="24"/>
      <c r="AJF110" s="24"/>
      <c r="AJG110" s="24"/>
      <c r="AJH110" s="24"/>
      <c r="AJI110" s="24"/>
      <c r="AJJ110" s="24"/>
      <c r="AJK110" s="24"/>
      <c r="AJL110" s="24"/>
      <c r="AJM110" s="24"/>
      <c r="AJN110" s="24"/>
      <c r="AJO110" s="24"/>
      <c r="AJP110" s="24"/>
      <c r="AJQ110" s="24"/>
      <c r="AJR110" s="24"/>
      <c r="AJS110" s="24"/>
      <c r="AJT110" s="24"/>
      <c r="AJU110" s="24"/>
      <c r="AJV110" s="24"/>
      <c r="AJW110" s="24"/>
      <c r="AJX110" s="24"/>
      <c r="AJY110" s="24"/>
      <c r="AJZ110" s="24"/>
      <c r="AKA110" s="24"/>
      <c r="AKB110" s="24"/>
      <c r="AKC110" s="24"/>
      <c r="AKD110" s="24"/>
      <c r="AKE110" s="24"/>
      <c r="AKF110" s="24"/>
      <c r="AKG110" s="24"/>
      <c r="AKH110" s="24"/>
      <c r="AKI110" s="24"/>
      <c r="AKJ110" s="24"/>
      <c r="AKK110" s="24"/>
      <c r="AKL110" s="24"/>
      <c r="AKM110" s="24"/>
      <c r="AKN110" s="24"/>
      <c r="AKO110" s="24"/>
      <c r="AKP110" s="24"/>
      <c r="AKQ110" s="24"/>
      <c r="AKR110" s="24"/>
      <c r="AKS110" s="24"/>
      <c r="AKT110" s="24"/>
      <c r="AKU110" s="24"/>
      <c r="AKV110" s="24"/>
      <c r="AKW110" s="24"/>
      <c r="AKX110" s="24"/>
      <c r="AKY110" s="24"/>
      <c r="AKZ110" s="24"/>
      <c r="ALA110" s="24"/>
      <c r="ALB110" s="24"/>
      <c r="ALC110" s="24"/>
      <c r="ALD110" s="24"/>
      <c r="ALE110" s="24"/>
      <c r="ALF110" s="24"/>
      <c r="ALG110" s="24"/>
      <c r="ALH110" s="24"/>
      <c r="ALI110" s="24"/>
      <c r="ALJ110" s="24"/>
      <c r="ALK110" s="24"/>
      <c r="ALL110" s="24"/>
      <c r="ALM110" s="24"/>
      <c r="ALN110" s="24"/>
      <c r="ALO110" s="24"/>
      <c r="ALP110" s="24"/>
      <c r="ALQ110" s="24"/>
      <c r="ALR110" s="24"/>
      <c r="ALS110" s="24"/>
      <c r="ALT110" s="24"/>
      <c r="ALU110" s="24"/>
      <c r="ALV110" s="24"/>
      <c r="ALW110" s="24"/>
      <c r="ALX110" s="24"/>
      <c r="ALY110" s="24"/>
      <c r="ALZ110" s="24"/>
      <c r="AMA110" s="24"/>
      <c r="AMB110" s="24"/>
      <c r="AMC110" s="24"/>
      <c r="AMD110" s="24"/>
      <c r="AME110" s="24"/>
      <c r="AMF110" s="24"/>
      <c r="AMG110" s="24"/>
      <c r="AMH110" s="24"/>
      <c r="AMI110" s="24"/>
      <c r="AMJ110" s="24"/>
      <c r="AMK110" s="24"/>
      <c r="AML110" s="24"/>
      <c r="AMM110" s="24"/>
      <c r="AMN110" s="24"/>
      <c r="AMO110" s="24"/>
      <c r="AMP110" s="24"/>
      <c r="AMQ110" s="24"/>
      <c r="AMR110" s="24"/>
      <c r="AMS110" s="24"/>
      <c r="AMT110" s="24"/>
      <c r="AMU110" s="24"/>
      <c r="AMV110" s="24"/>
      <c r="AMW110" s="24"/>
      <c r="AMX110" s="24"/>
      <c r="AMY110" s="24"/>
      <c r="AMZ110" s="24"/>
      <c r="ANA110" s="24"/>
      <c r="ANB110" s="24"/>
      <c r="ANC110" s="24"/>
      <c r="AND110" s="24"/>
      <c r="ANE110" s="24"/>
      <c r="ANF110" s="24"/>
      <c r="ANG110" s="24"/>
      <c r="ANH110" s="24"/>
      <c r="ANI110" s="24"/>
      <c r="ANJ110" s="24"/>
      <c r="ANK110" s="24"/>
      <c r="ANL110" s="24"/>
      <c r="ANM110" s="24"/>
      <c r="ANN110" s="24"/>
      <c r="ANO110" s="24"/>
      <c r="ANP110" s="24"/>
      <c r="ANQ110" s="24"/>
      <c r="ANR110" s="24"/>
      <c r="ANS110" s="24"/>
      <c r="ANT110" s="24"/>
      <c r="ANU110" s="24"/>
      <c r="ANV110" s="24"/>
      <c r="ANW110" s="24"/>
      <c r="ANX110" s="24"/>
      <c r="ANY110" s="24"/>
      <c r="ANZ110" s="24"/>
      <c r="AOA110" s="24"/>
      <c r="AOB110" s="24"/>
      <c r="AOC110" s="24"/>
      <c r="AOD110" s="24"/>
      <c r="AOE110" s="24"/>
      <c r="AOF110" s="24"/>
      <c r="AOG110" s="24"/>
      <c r="AOH110" s="24"/>
      <c r="AOI110" s="24"/>
      <c r="AOJ110" s="24"/>
      <c r="AOK110" s="24"/>
      <c r="AOL110" s="24"/>
      <c r="AOM110" s="24"/>
      <c r="AON110" s="24"/>
      <c r="AOO110" s="24"/>
      <c r="AOP110" s="24"/>
      <c r="AOQ110" s="24"/>
      <c r="AOR110" s="24"/>
      <c r="AOS110" s="24"/>
      <c r="AOT110" s="24"/>
      <c r="AOU110" s="24"/>
      <c r="AOV110" s="24"/>
      <c r="AOW110" s="24"/>
      <c r="AOX110" s="24"/>
      <c r="AOY110" s="24"/>
      <c r="AOZ110" s="24"/>
      <c r="APA110" s="24"/>
      <c r="APB110" s="24"/>
      <c r="APC110" s="24"/>
      <c r="APD110" s="24"/>
      <c r="APE110" s="24"/>
      <c r="APF110" s="24"/>
      <c r="APG110" s="24"/>
      <c r="APH110" s="24"/>
      <c r="API110" s="24"/>
      <c r="APJ110" s="24"/>
      <c r="APK110" s="24"/>
      <c r="APL110" s="24"/>
      <c r="APM110" s="24"/>
      <c r="APN110" s="24"/>
      <c r="APO110" s="24"/>
      <c r="APP110" s="24"/>
      <c r="APQ110" s="24"/>
      <c r="APR110" s="24"/>
      <c r="APS110" s="24"/>
      <c r="APT110" s="24"/>
      <c r="APU110" s="24"/>
      <c r="APV110" s="24"/>
      <c r="APW110" s="24"/>
      <c r="APX110" s="24"/>
      <c r="APY110" s="24"/>
      <c r="APZ110" s="24"/>
      <c r="AQA110" s="24"/>
      <c r="AQB110" s="24"/>
      <c r="AQC110" s="24"/>
      <c r="AQD110" s="24"/>
      <c r="AQE110" s="24"/>
      <c r="AQF110" s="24"/>
      <c r="AQG110" s="24"/>
      <c r="AQH110" s="24"/>
      <c r="AQI110" s="24"/>
      <c r="AQJ110" s="24"/>
      <c r="AQK110" s="24"/>
      <c r="AQL110" s="24"/>
      <c r="AQM110" s="24"/>
      <c r="AQN110" s="24"/>
      <c r="AQO110" s="24"/>
      <c r="AQP110" s="24"/>
      <c r="AQQ110" s="24"/>
      <c r="AQR110" s="24"/>
      <c r="AQS110" s="24"/>
      <c r="AQT110" s="24"/>
      <c r="AQU110" s="24"/>
      <c r="AQV110" s="24"/>
      <c r="AQW110" s="24"/>
      <c r="AQX110" s="24"/>
      <c r="AQY110" s="24"/>
      <c r="AQZ110" s="24"/>
      <c r="ARA110" s="24"/>
      <c r="ARB110" s="24"/>
      <c r="ARC110" s="24"/>
      <c r="ARD110" s="24"/>
      <c r="ARE110" s="24"/>
      <c r="ARF110" s="24"/>
      <c r="ARG110" s="24"/>
      <c r="ARH110" s="24"/>
      <c r="ARI110" s="24"/>
      <c r="ARJ110" s="24"/>
      <c r="ARK110" s="24"/>
      <c r="ARL110" s="24"/>
      <c r="ARM110" s="24"/>
      <c r="ARN110" s="24"/>
      <c r="ARO110" s="24"/>
      <c r="ARP110" s="24"/>
      <c r="ARQ110" s="24"/>
      <c r="ARR110" s="24"/>
      <c r="ARS110" s="24"/>
      <c r="ART110" s="24"/>
      <c r="ARU110" s="24"/>
      <c r="ARV110" s="24"/>
      <c r="ARW110" s="24"/>
      <c r="ARX110" s="24"/>
      <c r="ARY110" s="24"/>
      <c r="ARZ110" s="24"/>
      <c r="ASA110" s="24"/>
      <c r="ASB110" s="24"/>
      <c r="ASC110" s="24"/>
      <c r="ASD110" s="24"/>
      <c r="ASE110" s="24"/>
      <c r="ASF110" s="24"/>
      <c r="ASG110" s="24"/>
      <c r="ASH110" s="24"/>
      <c r="ASI110" s="24"/>
      <c r="ASJ110" s="24"/>
      <c r="ASK110" s="24"/>
      <c r="ASL110" s="24"/>
      <c r="ASM110" s="24"/>
      <c r="ASN110" s="24"/>
      <c r="ASO110" s="24"/>
      <c r="ASP110" s="24"/>
      <c r="ASQ110" s="24"/>
      <c r="ASR110" s="24"/>
      <c r="ASS110" s="24"/>
      <c r="AST110" s="24"/>
      <c r="ASU110" s="24"/>
      <c r="ASV110" s="24"/>
      <c r="ASW110" s="24"/>
      <c r="ASX110" s="24"/>
      <c r="ASY110" s="24"/>
      <c r="ASZ110" s="24"/>
      <c r="ATA110" s="24"/>
      <c r="ATB110" s="24"/>
      <c r="ATC110" s="24"/>
      <c r="ATD110" s="24"/>
      <c r="ATE110" s="24"/>
      <c r="ATF110" s="24"/>
      <c r="ATG110" s="24"/>
      <c r="ATH110" s="24"/>
      <c r="ATI110" s="24"/>
      <c r="ATJ110" s="24"/>
      <c r="ATK110" s="24"/>
      <c r="ATL110" s="24"/>
      <c r="ATM110" s="24"/>
      <c r="ATN110" s="24"/>
      <c r="ATO110" s="24"/>
      <c r="ATP110" s="24"/>
      <c r="ATQ110" s="24"/>
      <c r="ATR110" s="24"/>
      <c r="ATS110" s="24"/>
      <c r="ATT110" s="24"/>
      <c r="ATU110" s="24"/>
      <c r="ATV110" s="24"/>
      <c r="ATW110" s="24"/>
      <c r="ATX110" s="24"/>
      <c r="ATY110" s="24"/>
      <c r="ATZ110" s="24"/>
      <c r="AUA110" s="24"/>
      <c r="AUB110" s="24"/>
      <c r="AUC110" s="24"/>
      <c r="AUD110" s="24"/>
      <c r="AUE110" s="24"/>
      <c r="AUF110" s="24"/>
      <c r="AUG110" s="24"/>
      <c r="AUH110" s="24"/>
      <c r="AUI110" s="24"/>
      <c r="AUJ110" s="24"/>
      <c r="AUK110" s="24"/>
      <c r="AUL110" s="24"/>
      <c r="AUM110" s="24"/>
      <c r="AUN110" s="24"/>
      <c r="AUO110" s="24"/>
      <c r="AUP110" s="24"/>
      <c r="AUQ110" s="24"/>
      <c r="AUR110" s="24"/>
      <c r="AUS110" s="24"/>
      <c r="AUT110" s="24"/>
      <c r="AUU110" s="24"/>
      <c r="AUV110" s="24"/>
      <c r="AUW110" s="24"/>
      <c r="AUX110" s="24"/>
      <c r="AUY110" s="24"/>
      <c r="AUZ110" s="24"/>
      <c r="AVA110" s="24"/>
      <c r="AVB110" s="24"/>
      <c r="AVC110" s="24"/>
      <c r="AVD110" s="24"/>
      <c r="AVE110" s="24"/>
      <c r="AVF110" s="24"/>
      <c r="AVG110" s="24"/>
      <c r="AVH110" s="24"/>
      <c r="AVI110" s="24"/>
      <c r="AVJ110" s="24"/>
      <c r="AVK110" s="24"/>
      <c r="AVL110" s="24"/>
      <c r="AVM110" s="24"/>
      <c r="AVN110" s="24"/>
      <c r="AVO110" s="24"/>
      <c r="AVP110" s="24"/>
      <c r="AVQ110" s="24"/>
      <c r="AVR110" s="24"/>
      <c r="AVS110" s="24"/>
      <c r="AVT110" s="24"/>
      <c r="AVU110" s="24"/>
      <c r="AVV110" s="24"/>
      <c r="AVW110" s="24"/>
      <c r="AVX110" s="24"/>
      <c r="AVY110" s="24"/>
      <c r="AVZ110" s="24"/>
      <c r="AWA110" s="24"/>
      <c r="AWB110" s="24"/>
      <c r="AWC110" s="24"/>
      <c r="AWD110" s="24"/>
      <c r="AWE110" s="24"/>
      <c r="AWF110" s="24"/>
      <c r="AWG110" s="24"/>
      <c r="AWH110" s="24"/>
      <c r="AWI110" s="24"/>
      <c r="AWJ110" s="24"/>
      <c r="AWK110" s="24"/>
      <c r="AWL110" s="24"/>
      <c r="AWM110" s="24"/>
      <c r="AWN110" s="24"/>
      <c r="AWO110" s="24"/>
      <c r="AWP110" s="24"/>
      <c r="AWQ110" s="24"/>
      <c r="AWR110" s="24"/>
      <c r="AWS110" s="24"/>
      <c r="AWT110" s="24"/>
      <c r="AWU110" s="24"/>
      <c r="AWV110" s="24"/>
      <c r="AWW110" s="24"/>
      <c r="AWX110" s="24"/>
      <c r="AWY110" s="24"/>
      <c r="AWZ110" s="24"/>
      <c r="AXA110" s="24"/>
      <c r="AXB110" s="24"/>
      <c r="AXC110" s="24"/>
      <c r="AXD110" s="24"/>
      <c r="AXE110" s="24"/>
      <c r="AXF110" s="24"/>
      <c r="AXG110" s="24"/>
      <c r="AXH110" s="24"/>
      <c r="AXI110" s="24"/>
      <c r="AXJ110" s="24"/>
      <c r="AXK110" s="24"/>
      <c r="AXL110" s="24"/>
      <c r="AXM110" s="24"/>
      <c r="AXN110" s="24"/>
      <c r="AXO110" s="24"/>
      <c r="AXP110" s="24"/>
      <c r="AXQ110" s="24"/>
      <c r="AXR110" s="24"/>
      <c r="AXS110" s="24"/>
      <c r="AXT110" s="24"/>
      <c r="AXU110" s="24"/>
      <c r="AXV110" s="24"/>
      <c r="AXW110" s="24"/>
      <c r="AXX110" s="24"/>
      <c r="AXY110" s="24"/>
      <c r="AXZ110" s="24"/>
      <c r="AYA110" s="24"/>
      <c r="AYB110" s="24"/>
      <c r="AYC110" s="24"/>
      <c r="AYD110" s="24"/>
      <c r="AYE110" s="24"/>
      <c r="AYF110" s="24"/>
      <c r="AYG110" s="24"/>
      <c r="AYH110" s="24"/>
      <c r="AYI110" s="24"/>
      <c r="AYJ110" s="24"/>
      <c r="AYK110" s="24"/>
      <c r="AYL110" s="24"/>
      <c r="AYM110" s="24"/>
      <c r="AYN110" s="24"/>
      <c r="AYO110" s="24"/>
      <c r="AYP110" s="24"/>
      <c r="AYQ110" s="24"/>
      <c r="AYR110" s="24"/>
      <c r="AYS110" s="24"/>
      <c r="AYT110" s="24"/>
      <c r="AYU110" s="24"/>
      <c r="AYV110" s="24"/>
      <c r="AYW110" s="24"/>
      <c r="AYX110" s="24"/>
      <c r="AYY110" s="24"/>
      <c r="AYZ110" s="24"/>
      <c r="AZA110" s="24"/>
      <c r="AZB110" s="24"/>
      <c r="AZC110" s="24"/>
      <c r="AZD110" s="24"/>
      <c r="AZE110" s="24"/>
      <c r="AZF110" s="24"/>
      <c r="AZG110" s="24"/>
      <c r="AZH110" s="24"/>
      <c r="AZI110" s="24"/>
      <c r="AZJ110" s="24"/>
      <c r="AZK110" s="24"/>
      <c r="AZL110" s="24"/>
      <c r="AZM110" s="24"/>
      <c r="AZN110" s="24"/>
      <c r="AZO110" s="24"/>
      <c r="AZP110" s="24"/>
      <c r="AZQ110" s="24"/>
      <c r="AZR110" s="24"/>
      <c r="AZS110" s="24"/>
      <c r="AZT110" s="24"/>
      <c r="AZU110" s="24"/>
      <c r="AZV110" s="24"/>
      <c r="AZW110" s="24"/>
      <c r="AZX110" s="24"/>
      <c r="AZY110" s="24"/>
      <c r="AZZ110" s="24"/>
      <c r="BAA110" s="24"/>
      <c r="BAB110" s="24"/>
      <c r="BAC110" s="24"/>
      <c r="BAD110" s="24"/>
      <c r="BAE110" s="24"/>
      <c r="BAF110" s="24"/>
      <c r="BAG110" s="24"/>
      <c r="BAH110" s="24"/>
      <c r="BAI110" s="24"/>
      <c r="BAJ110" s="24"/>
      <c r="BAK110" s="24"/>
      <c r="BAL110" s="24"/>
      <c r="BAM110" s="24"/>
      <c r="BAN110" s="24"/>
      <c r="BAO110" s="24"/>
      <c r="BAP110" s="24"/>
      <c r="BAQ110" s="24"/>
      <c r="BAR110" s="24"/>
      <c r="BAS110" s="24"/>
      <c r="BAT110" s="24"/>
      <c r="BAU110" s="24"/>
      <c r="BAV110" s="24"/>
      <c r="BAW110" s="24"/>
      <c r="BAX110" s="24"/>
      <c r="BAY110" s="24"/>
      <c r="BAZ110" s="24"/>
      <c r="BBA110" s="24"/>
      <c r="BBB110" s="24"/>
      <c r="BBC110" s="24"/>
      <c r="BBD110" s="24"/>
      <c r="BBE110" s="24"/>
      <c r="BBF110" s="24"/>
      <c r="BBG110" s="24"/>
      <c r="BBH110" s="24"/>
      <c r="BBI110" s="24"/>
      <c r="BBJ110" s="24"/>
      <c r="BBK110" s="24"/>
      <c r="BBL110" s="24"/>
      <c r="BBM110" s="24"/>
      <c r="BBN110" s="24"/>
      <c r="BBO110" s="24"/>
      <c r="BBP110" s="24"/>
      <c r="BBQ110" s="24"/>
      <c r="BBR110" s="24"/>
      <c r="BBS110" s="24"/>
      <c r="BBT110" s="24"/>
      <c r="BBU110" s="24"/>
      <c r="BBV110" s="24"/>
      <c r="BBW110" s="24"/>
      <c r="BBX110" s="24"/>
      <c r="BBY110" s="24"/>
      <c r="BBZ110" s="24"/>
      <c r="BCA110" s="24"/>
      <c r="BCB110" s="24"/>
      <c r="BCC110" s="24"/>
      <c r="BCD110" s="24"/>
      <c r="BCE110" s="24"/>
      <c r="BCF110" s="24"/>
      <c r="BCG110" s="24"/>
      <c r="BCH110" s="24"/>
      <c r="BCI110" s="24"/>
      <c r="BCJ110" s="24"/>
      <c r="BCK110" s="24"/>
      <c r="BCL110" s="24"/>
      <c r="BCM110" s="24"/>
      <c r="BCN110" s="24"/>
      <c r="BCO110" s="24"/>
      <c r="BCP110" s="24"/>
      <c r="BCQ110" s="24"/>
      <c r="BCR110" s="24"/>
      <c r="BCS110" s="24"/>
      <c r="BCT110" s="24"/>
      <c r="BCU110" s="24"/>
      <c r="BCV110" s="24"/>
      <c r="BCW110" s="24"/>
      <c r="BCX110" s="24"/>
      <c r="BCY110" s="24"/>
      <c r="BCZ110" s="24"/>
      <c r="BDA110" s="24"/>
      <c r="BDB110" s="24"/>
      <c r="BDC110" s="24"/>
      <c r="BDD110" s="24"/>
      <c r="BDE110" s="24"/>
      <c r="BDF110" s="24"/>
      <c r="BDG110" s="24"/>
      <c r="BDH110" s="24"/>
      <c r="BDI110" s="24"/>
      <c r="BDJ110" s="24"/>
      <c r="BDK110" s="24"/>
      <c r="BDL110" s="24"/>
      <c r="BDM110" s="24"/>
      <c r="BDN110" s="24"/>
      <c r="BDO110" s="24"/>
      <c r="BDP110" s="24"/>
      <c r="BDQ110" s="24"/>
      <c r="BDR110" s="24"/>
      <c r="BDS110" s="24"/>
      <c r="BDT110" s="24"/>
      <c r="BDU110" s="24"/>
      <c r="BDV110" s="24"/>
      <c r="BDW110" s="24"/>
      <c r="BDX110" s="24"/>
      <c r="BDY110" s="24"/>
      <c r="BDZ110" s="24"/>
      <c r="BEA110" s="24"/>
      <c r="BEB110" s="24"/>
      <c r="BEC110" s="24"/>
      <c r="BED110" s="24"/>
      <c r="BEE110" s="24"/>
      <c r="BEF110" s="24"/>
      <c r="BEG110" s="24"/>
      <c r="BEH110" s="24"/>
      <c r="BEI110" s="24"/>
      <c r="BEJ110" s="24"/>
      <c r="BEK110" s="24"/>
      <c r="BEL110" s="24"/>
      <c r="BEM110" s="24"/>
      <c r="BEN110" s="24"/>
      <c r="BEO110" s="24"/>
      <c r="BEP110" s="24"/>
      <c r="BEQ110" s="24"/>
      <c r="BER110" s="24"/>
      <c r="BES110" s="24"/>
      <c r="BET110" s="24"/>
      <c r="BEU110" s="24"/>
      <c r="BEV110" s="24"/>
      <c r="BEW110" s="24"/>
      <c r="BEX110" s="24"/>
      <c r="BEY110" s="24"/>
      <c r="BEZ110" s="24"/>
      <c r="BFA110" s="24"/>
      <c r="BFB110" s="24"/>
      <c r="BFC110" s="24"/>
      <c r="BFD110" s="24"/>
      <c r="BFE110" s="24"/>
      <c r="BFF110" s="24"/>
      <c r="BFG110" s="24"/>
      <c r="BFH110" s="24"/>
      <c r="BFI110" s="24"/>
      <c r="BFJ110" s="24"/>
      <c r="BFK110" s="24"/>
      <c r="BFL110" s="24"/>
      <c r="BFM110" s="24"/>
      <c r="BFN110" s="24"/>
      <c r="BFO110" s="24"/>
      <c r="BFP110" s="24"/>
      <c r="BFQ110" s="24"/>
      <c r="BFR110" s="24"/>
      <c r="BFS110" s="24"/>
      <c r="BFT110" s="24"/>
      <c r="BFU110" s="24"/>
      <c r="BFV110" s="24"/>
      <c r="BFW110" s="24"/>
      <c r="BFX110" s="24"/>
      <c r="BFY110" s="24"/>
      <c r="BFZ110" s="24"/>
      <c r="BGA110" s="24"/>
      <c r="BGB110" s="24"/>
      <c r="BGC110" s="24"/>
      <c r="BGD110" s="24"/>
      <c r="BGE110" s="24"/>
      <c r="BGF110" s="24"/>
      <c r="BGG110" s="24"/>
      <c r="BGH110" s="24"/>
      <c r="BGI110" s="24"/>
      <c r="BGJ110" s="24"/>
      <c r="BGK110" s="24"/>
      <c r="BGL110" s="24"/>
      <c r="BGM110" s="24"/>
      <c r="BGN110" s="24"/>
      <c r="BGO110" s="24"/>
      <c r="BGP110" s="24"/>
      <c r="BGQ110" s="24"/>
      <c r="BGR110" s="24"/>
      <c r="BGS110" s="24"/>
      <c r="BGT110" s="24"/>
      <c r="BGU110" s="24"/>
      <c r="BGV110" s="24"/>
      <c r="BGW110" s="24"/>
      <c r="BGX110" s="24"/>
      <c r="BGY110" s="24"/>
      <c r="BGZ110" s="24"/>
      <c r="BHA110" s="24"/>
      <c r="BHB110" s="24"/>
      <c r="BHC110" s="24"/>
      <c r="BHD110" s="24"/>
      <c r="BHE110" s="24"/>
      <c r="BHF110" s="24"/>
      <c r="BHG110" s="24"/>
      <c r="BHH110" s="24"/>
      <c r="BHI110" s="24"/>
      <c r="BHJ110" s="24"/>
      <c r="BHK110" s="24"/>
      <c r="BHL110" s="24"/>
      <c r="BHM110" s="24"/>
      <c r="BHN110" s="24"/>
      <c r="BHO110" s="24"/>
      <c r="BHP110" s="24"/>
      <c r="BHQ110" s="24"/>
      <c r="BHR110" s="24"/>
      <c r="BHS110" s="24"/>
      <c r="BHT110" s="24"/>
      <c r="BHU110" s="24"/>
      <c r="BHV110" s="24"/>
      <c r="BHW110" s="24"/>
      <c r="BHX110" s="24"/>
      <c r="BHY110" s="24"/>
      <c r="BHZ110" s="24"/>
      <c r="BIA110" s="24"/>
      <c r="BIB110" s="24"/>
      <c r="BIC110" s="24"/>
      <c r="BID110" s="24"/>
      <c r="BIE110" s="24"/>
      <c r="BIF110" s="24"/>
      <c r="BIG110" s="24"/>
      <c r="BIH110" s="24"/>
      <c r="BII110" s="24"/>
      <c r="BIJ110" s="24"/>
      <c r="BIK110" s="24"/>
      <c r="BIL110" s="24"/>
      <c r="BIM110" s="24"/>
      <c r="BIN110" s="24"/>
      <c r="BIO110" s="24"/>
      <c r="BIP110" s="24"/>
      <c r="BIQ110" s="24"/>
      <c r="BIR110" s="24"/>
      <c r="BIS110" s="24"/>
      <c r="BIT110" s="24"/>
      <c r="BIU110" s="24"/>
      <c r="BIV110" s="24"/>
      <c r="BIW110" s="24"/>
      <c r="BIX110" s="24"/>
      <c r="BIY110" s="24"/>
      <c r="BIZ110" s="24"/>
      <c r="BJA110" s="24"/>
      <c r="BJB110" s="24"/>
      <c r="BJC110" s="24"/>
      <c r="BJD110" s="24"/>
      <c r="BJE110" s="24"/>
      <c r="BJF110" s="24"/>
      <c r="BJG110" s="24"/>
      <c r="BJH110" s="24"/>
      <c r="BJI110" s="24"/>
      <c r="BJJ110" s="24"/>
      <c r="BJK110" s="24"/>
      <c r="BJL110" s="24"/>
      <c r="BJM110" s="24"/>
      <c r="BJN110" s="24"/>
      <c r="BJO110" s="24"/>
      <c r="BJP110" s="24"/>
      <c r="BJQ110" s="24"/>
      <c r="BJR110" s="24"/>
      <c r="BJS110" s="24"/>
      <c r="BJT110" s="24"/>
      <c r="BJU110" s="24"/>
      <c r="BJV110" s="24"/>
      <c r="BJW110" s="24"/>
      <c r="BJX110" s="24"/>
      <c r="BJY110" s="24"/>
      <c r="BJZ110" s="24"/>
      <c r="BKA110" s="24"/>
      <c r="BKB110" s="24"/>
      <c r="BKC110" s="24"/>
      <c r="BKD110" s="24"/>
      <c r="BKE110" s="24"/>
      <c r="BKF110" s="24"/>
      <c r="BKG110" s="24"/>
      <c r="BKH110" s="24"/>
      <c r="BKI110" s="24"/>
      <c r="BKJ110" s="24"/>
      <c r="BKK110" s="24"/>
      <c r="BKL110" s="24"/>
      <c r="BKM110" s="24"/>
      <c r="BKN110" s="24"/>
      <c r="BKO110" s="24"/>
      <c r="BKP110" s="24"/>
      <c r="BKQ110" s="24"/>
      <c r="BKR110" s="24"/>
      <c r="BKS110" s="24"/>
      <c r="BKT110" s="24"/>
      <c r="BKU110" s="24"/>
      <c r="BKV110" s="24"/>
      <c r="BKW110" s="24"/>
      <c r="BKX110" s="24"/>
      <c r="BKY110" s="24"/>
      <c r="BKZ110" s="24"/>
      <c r="BLA110" s="24"/>
      <c r="BLB110" s="24"/>
      <c r="BLC110" s="24"/>
      <c r="BLD110" s="24"/>
      <c r="BLE110" s="24"/>
      <c r="BLF110" s="24"/>
      <c r="BLG110" s="24"/>
      <c r="BLH110" s="24"/>
      <c r="BLI110" s="24"/>
      <c r="BLJ110" s="24"/>
      <c r="BLK110" s="24"/>
      <c r="BLL110" s="24"/>
      <c r="BLM110" s="24"/>
      <c r="BLN110" s="24"/>
      <c r="BLO110" s="24"/>
      <c r="BLP110" s="24"/>
      <c r="BLQ110" s="24"/>
      <c r="BLR110" s="24"/>
      <c r="BLS110" s="24"/>
      <c r="BLT110" s="24"/>
      <c r="BLU110" s="24"/>
      <c r="BLV110" s="24"/>
      <c r="BLW110" s="24"/>
      <c r="BLX110" s="24"/>
      <c r="BLY110" s="24"/>
      <c r="BLZ110" s="24"/>
      <c r="BMA110" s="24"/>
      <c r="BMB110" s="24"/>
      <c r="BMC110" s="24"/>
      <c r="BMD110" s="24"/>
      <c r="BME110" s="24"/>
      <c r="BMF110" s="24"/>
      <c r="BMG110" s="24"/>
      <c r="BMH110" s="24"/>
      <c r="BMI110" s="24"/>
      <c r="BMJ110" s="24"/>
      <c r="BMK110" s="24"/>
      <c r="BML110" s="24"/>
      <c r="BMM110" s="24"/>
      <c r="BMN110" s="24"/>
      <c r="BMO110" s="24"/>
      <c r="BMP110" s="24"/>
      <c r="BMQ110" s="24"/>
      <c r="BMR110" s="24"/>
      <c r="BMS110" s="24"/>
      <c r="BMT110" s="24"/>
      <c r="BMU110" s="24"/>
      <c r="BMV110" s="24"/>
      <c r="BMW110" s="24"/>
      <c r="BMX110" s="24"/>
      <c r="BMY110" s="24"/>
      <c r="BMZ110" s="24"/>
      <c r="BNA110" s="24"/>
      <c r="BNB110" s="24"/>
      <c r="BNC110" s="24"/>
      <c r="BND110" s="24"/>
      <c r="BNE110" s="24"/>
      <c r="BNF110" s="24"/>
      <c r="BNG110" s="24"/>
      <c r="BNH110" s="24"/>
      <c r="BNI110" s="24"/>
      <c r="BNJ110" s="24"/>
      <c r="BNK110" s="24"/>
      <c r="BNL110" s="24"/>
      <c r="BNM110" s="24"/>
      <c r="BNN110" s="24"/>
      <c r="BNO110" s="24"/>
      <c r="BNP110" s="24"/>
      <c r="BNQ110" s="24"/>
      <c r="BNR110" s="24"/>
      <c r="BNS110" s="24"/>
      <c r="BNT110" s="24"/>
      <c r="BNU110" s="24"/>
      <c r="BNV110" s="24"/>
      <c r="BNW110" s="24"/>
      <c r="BNX110" s="24"/>
      <c r="BNY110" s="24"/>
      <c r="BNZ110" s="24"/>
      <c r="BOA110" s="24"/>
      <c r="BOB110" s="24"/>
      <c r="BOC110" s="24"/>
      <c r="BOD110" s="24"/>
      <c r="BOE110" s="24"/>
      <c r="BOF110" s="24"/>
      <c r="BOG110" s="24"/>
      <c r="BOH110" s="24"/>
      <c r="BOI110" s="24"/>
      <c r="BOJ110" s="24"/>
      <c r="BOK110" s="24"/>
      <c r="BOL110" s="24"/>
      <c r="BOM110" s="24"/>
      <c r="BON110" s="24"/>
      <c r="BOO110" s="24"/>
      <c r="BOP110" s="24"/>
      <c r="BOQ110" s="24"/>
      <c r="BOR110" s="24"/>
      <c r="BOS110" s="24"/>
      <c r="BOT110" s="24"/>
      <c r="BOU110" s="24"/>
      <c r="BOV110" s="24"/>
      <c r="BOW110" s="24"/>
      <c r="BOX110" s="24"/>
      <c r="BOY110" s="24"/>
      <c r="BOZ110" s="24"/>
      <c r="BPA110" s="24"/>
      <c r="BPB110" s="24"/>
      <c r="BPC110" s="24"/>
      <c r="BPD110" s="24"/>
      <c r="BPE110" s="24"/>
      <c r="BPF110" s="24"/>
      <c r="BPG110" s="24"/>
      <c r="BPH110" s="24"/>
      <c r="BPI110" s="24"/>
      <c r="BPJ110" s="24"/>
      <c r="BPK110" s="24"/>
      <c r="BPL110" s="24"/>
      <c r="BPM110" s="24"/>
      <c r="BPN110" s="24"/>
      <c r="BPO110" s="24"/>
      <c r="BPP110" s="24"/>
      <c r="BPQ110" s="24"/>
      <c r="BPR110" s="24"/>
      <c r="BPS110" s="24"/>
      <c r="BPT110" s="24"/>
      <c r="BPU110" s="24"/>
      <c r="BPV110" s="24"/>
      <c r="BPW110" s="24"/>
      <c r="BPX110" s="24"/>
      <c r="BPY110" s="24"/>
      <c r="BPZ110" s="24"/>
      <c r="BQA110" s="24"/>
      <c r="BQB110" s="24"/>
      <c r="BQC110" s="24"/>
      <c r="BQD110" s="24"/>
      <c r="BQE110" s="24"/>
      <c r="BQF110" s="24"/>
      <c r="BQG110" s="24"/>
      <c r="BQH110" s="24"/>
      <c r="BQI110" s="24"/>
      <c r="BQJ110" s="24"/>
      <c r="BQK110" s="24"/>
      <c r="BQL110" s="24"/>
      <c r="BQM110" s="24"/>
      <c r="BQN110" s="24"/>
      <c r="BQO110" s="24"/>
      <c r="BQP110" s="24"/>
      <c r="BQQ110" s="24"/>
      <c r="BQR110" s="24"/>
      <c r="BQS110" s="24"/>
      <c r="BQT110" s="24"/>
      <c r="BQU110" s="24"/>
      <c r="BQV110" s="24"/>
      <c r="BQW110" s="24"/>
      <c r="BQX110" s="24"/>
      <c r="BQY110" s="24"/>
      <c r="BQZ110" s="24"/>
      <c r="BRA110" s="24"/>
      <c r="BRB110" s="24"/>
      <c r="BRC110" s="24"/>
      <c r="BRD110" s="24"/>
      <c r="BRE110" s="24"/>
      <c r="BRF110" s="24"/>
      <c r="BRG110" s="24"/>
      <c r="BRH110" s="24"/>
      <c r="BRI110" s="24"/>
      <c r="BRJ110" s="24"/>
      <c r="BRK110" s="24"/>
      <c r="BRL110" s="24"/>
      <c r="BRM110" s="24"/>
      <c r="BRN110" s="24"/>
      <c r="BRO110" s="24"/>
      <c r="BRP110" s="24"/>
      <c r="BRQ110" s="24"/>
      <c r="BRR110" s="24"/>
      <c r="BRS110" s="24"/>
      <c r="BRT110" s="24"/>
      <c r="BRU110" s="24"/>
      <c r="BRV110" s="24"/>
      <c r="BRW110" s="24"/>
      <c r="BRX110" s="24"/>
      <c r="BRY110" s="24"/>
      <c r="BRZ110" s="24"/>
      <c r="BSA110" s="24"/>
      <c r="BSB110" s="24"/>
      <c r="BSC110" s="24"/>
      <c r="BSD110" s="24"/>
      <c r="BSE110" s="24"/>
      <c r="BSF110" s="24"/>
      <c r="BSG110" s="24"/>
      <c r="BSH110" s="24"/>
      <c r="BSI110" s="24"/>
      <c r="BSJ110" s="24"/>
      <c r="BSK110" s="24"/>
      <c r="BSL110" s="24"/>
      <c r="BSM110" s="24"/>
      <c r="BSN110" s="24"/>
      <c r="BSO110" s="24"/>
      <c r="BSP110" s="24"/>
      <c r="BSQ110" s="24"/>
      <c r="BSR110" s="24"/>
      <c r="BSS110" s="24"/>
      <c r="BST110" s="24"/>
      <c r="BSU110" s="24"/>
      <c r="BSV110" s="24"/>
      <c r="BSW110" s="24"/>
      <c r="BSX110" s="24"/>
      <c r="BSY110" s="24"/>
      <c r="BSZ110" s="24"/>
      <c r="BTA110" s="24"/>
      <c r="BTB110" s="24"/>
      <c r="BTC110" s="24"/>
      <c r="BTD110" s="24"/>
      <c r="BTE110" s="24"/>
      <c r="BTF110" s="24"/>
      <c r="BTG110" s="24"/>
      <c r="BTH110" s="24"/>
      <c r="BTI110" s="24"/>
      <c r="BTJ110" s="24"/>
      <c r="BTK110" s="24"/>
      <c r="BTL110" s="24"/>
      <c r="BTM110" s="24"/>
      <c r="BTN110" s="24"/>
      <c r="BTO110" s="24"/>
      <c r="BTP110" s="24"/>
      <c r="BTQ110" s="24"/>
      <c r="BTR110" s="24"/>
      <c r="BTS110" s="24"/>
      <c r="BTT110" s="24"/>
      <c r="BTU110" s="24"/>
      <c r="BTV110" s="24"/>
      <c r="BTW110" s="24"/>
      <c r="BTX110" s="24"/>
      <c r="BTY110" s="24"/>
      <c r="BTZ110" s="24"/>
      <c r="BUA110" s="24"/>
      <c r="BUB110" s="24"/>
      <c r="BUC110" s="24"/>
      <c r="BUD110" s="24"/>
      <c r="BUE110" s="24"/>
      <c r="BUF110" s="24"/>
      <c r="BUG110" s="24"/>
      <c r="BUH110" s="24"/>
      <c r="BUI110" s="24"/>
      <c r="BUJ110" s="24"/>
      <c r="BUK110" s="24"/>
      <c r="BUL110" s="24"/>
      <c r="BUM110" s="24"/>
      <c r="BUN110" s="24"/>
      <c r="BUO110" s="24"/>
      <c r="BUP110" s="24"/>
      <c r="BUQ110" s="24"/>
      <c r="BUR110" s="24"/>
      <c r="BUS110" s="24"/>
      <c r="BUT110" s="24"/>
      <c r="BUU110" s="24"/>
      <c r="BUV110" s="24"/>
      <c r="BUW110" s="24"/>
      <c r="BUX110" s="24"/>
      <c r="BUY110" s="24"/>
      <c r="BUZ110" s="24"/>
      <c r="BVA110" s="24"/>
      <c r="BVB110" s="24"/>
      <c r="BVC110" s="24"/>
      <c r="BVD110" s="24"/>
      <c r="BVE110" s="24"/>
      <c r="BVF110" s="24"/>
      <c r="BVG110" s="24"/>
      <c r="BVH110" s="24"/>
      <c r="BVI110" s="24"/>
      <c r="BVJ110" s="24"/>
      <c r="BVK110" s="24"/>
      <c r="BVL110" s="24"/>
      <c r="BVM110" s="24"/>
      <c r="BVN110" s="24"/>
      <c r="BVO110" s="24"/>
      <c r="BVP110" s="24"/>
      <c r="BVQ110" s="24"/>
      <c r="BVR110" s="24"/>
      <c r="BVS110" s="24"/>
      <c r="BVT110" s="24"/>
      <c r="BVU110" s="24"/>
      <c r="BVV110" s="24"/>
      <c r="BVW110" s="24"/>
      <c r="BVX110" s="24"/>
      <c r="BVY110" s="24"/>
      <c r="BVZ110" s="24"/>
      <c r="BWA110" s="24"/>
      <c r="BWB110" s="24"/>
      <c r="BWC110" s="24"/>
      <c r="BWD110" s="24"/>
      <c r="BWE110" s="24"/>
      <c r="BWF110" s="24"/>
      <c r="BWG110" s="24"/>
      <c r="BWH110" s="24"/>
      <c r="BWI110" s="24"/>
      <c r="BWJ110" s="24"/>
      <c r="BWK110" s="24"/>
      <c r="BWL110" s="24"/>
      <c r="BWM110" s="24"/>
      <c r="BWN110" s="24"/>
      <c r="BWO110" s="24"/>
      <c r="BWP110" s="24"/>
      <c r="BWQ110" s="24"/>
      <c r="BWR110" s="24"/>
      <c r="BWS110" s="24"/>
      <c r="BWT110" s="24"/>
      <c r="BWU110" s="24"/>
      <c r="BWV110" s="24"/>
      <c r="BWW110" s="24"/>
      <c r="BWX110" s="24"/>
      <c r="BWY110" s="24"/>
      <c r="BWZ110" s="24"/>
      <c r="BXA110" s="24"/>
      <c r="BXB110" s="24"/>
      <c r="BXC110" s="24"/>
      <c r="BXD110" s="24"/>
      <c r="BXE110" s="24"/>
      <c r="BXF110" s="24"/>
      <c r="BXG110" s="24"/>
      <c r="BXH110" s="24"/>
      <c r="BXI110" s="24"/>
      <c r="BXJ110" s="24"/>
      <c r="BXK110" s="24"/>
      <c r="BXL110" s="24"/>
      <c r="BXM110" s="24"/>
      <c r="BXN110" s="24"/>
      <c r="BXO110" s="24"/>
      <c r="BXP110" s="24"/>
      <c r="BXQ110" s="24"/>
      <c r="BXR110" s="24"/>
      <c r="BXS110" s="24"/>
      <c r="BXT110" s="24"/>
      <c r="BXU110" s="24"/>
      <c r="BXV110" s="24"/>
      <c r="BXW110" s="24"/>
      <c r="BXX110" s="24"/>
      <c r="BXY110" s="24"/>
      <c r="BXZ110" s="24"/>
      <c r="BYA110" s="24"/>
      <c r="BYB110" s="24"/>
      <c r="BYC110" s="24"/>
      <c r="BYD110" s="24"/>
      <c r="BYE110" s="24"/>
      <c r="BYF110" s="24"/>
      <c r="BYG110" s="24"/>
      <c r="BYH110" s="24"/>
      <c r="BYI110" s="24"/>
      <c r="BYJ110" s="24"/>
      <c r="BYK110" s="24"/>
      <c r="BYL110" s="24"/>
      <c r="BYM110" s="24"/>
      <c r="BYN110" s="24"/>
      <c r="BYO110" s="24"/>
      <c r="BYP110" s="24"/>
      <c r="BYQ110" s="24"/>
      <c r="BYR110" s="24"/>
      <c r="BYS110" s="24"/>
      <c r="BYT110" s="24"/>
      <c r="BYU110" s="24"/>
      <c r="BYV110" s="24"/>
      <c r="BYW110" s="24"/>
      <c r="BYX110" s="24"/>
      <c r="BYY110" s="24"/>
      <c r="BYZ110" s="24"/>
      <c r="BZA110" s="24"/>
      <c r="BZB110" s="24"/>
      <c r="BZC110" s="24"/>
      <c r="BZD110" s="24"/>
      <c r="BZE110" s="24"/>
      <c r="BZF110" s="24"/>
      <c r="BZG110" s="24"/>
      <c r="BZH110" s="24"/>
      <c r="BZI110" s="24"/>
      <c r="BZJ110" s="24"/>
      <c r="BZK110" s="24"/>
      <c r="BZL110" s="24"/>
      <c r="BZM110" s="24"/>
      <c r="BZN110" s="24"/>
      <c r="BZO110" s="24"/>
      <c r="BZP110" s="24"/>
      <c r="BZQ110" s="24"/>
      <c r="BZR110" s="24"/>
      <c r="BZS110" s="24"/>
      <c r="BZT110" s="24"/>
      <c r="BZU110" s="24"/>
      <c r="BZV110" s="24"/>
      <c r="BZW110" s="24"/>
      <c r="BZX110" s="24"/>
      <c r="BZY110" s="24"/>
      <c r="BZZ110" s="24"/>
      <c r="CAA110" s="24"/>
      <c r="CAB110" s="24"/>
      <c r="CAC110" s="24"/>
      <c r="CAD110" s="24"/>
      <c r="CAE110" s="24"/>
      <c r="CAF110" s="24"/>
      <c r="CAG110" s="24"/>
      <c r="CAH110" s="24"/>
      <c r="CAI110" s="24"/>
      <c r="CAJ110" s="24"/>
      <c r="CAK110" s="24"/>
      <c r="CAL110" s="24"/>
      <c r="CAM110" s="24"/>
      <c r="CAN110" s="24"/>
      <c r="CAO110" s="24"/>
      <c r="CAP110" s="24"/>
      <c r="CAQ110" s="24"/>
      <c r="CAR110" s="24"/>
      <c r="CAS110" s="24"/>
      <c r="CAT110" s="24"/>
      <c r="CAU110" s="24"/>
      <c r="CAV110" s="24"/>
      <c r="CAW110" s="24"/>
      <c r="CAX110" s="24"/>
      <c r="CAY110" s="24"/>
      <c r="CAZ110" s="24"/>
      <c r="CBA110" s="24"/>
      <c r="CBB110" s="24"/>
      <c r="CBC110" s="24"/>
      <c r="CBD110" s="24"/>
      <c r="CBE110" s="24"/>
      <c r="CBF110" s="24"/>
      <c r="CBG110" s="24"/>
      <c r="CBH110" s="24"/>
      <c r="CBI110" s="24"/>
      <c r="CBJ110" s="24"/>
      <c r="CBK110" s="24"/>
      <c r="CBL110" s="24"/>
      <c r="CBM110" s="24"/>
      <c r="CBN110" s="24"/>
      <c r="CBO110" s="24"/>
      <c r="CBP110" s="24"/>
      <c r="CBQ110" s="24"/>
      <c r="CBR110" s="24"/>
      <c r="CBS110" s="24"/>
      <c r="CBT110" s="24"/>
      <c r="CBU110" s="24"/>
      <c r="CBV110" s="24"/>
      <c r="CBW110" s="24"/>
      <c r="CBX110" s="24"/>
      <c r="CBY110" s="24"/>
      <c r="CBZ110" s="24"/>
      <c r="CCA110" s="24"/>
      <c r="CCB110" s="24"/>
      <c r="CCC110" s="24"/>
      <c r="CCD110" s="24"/>
      <c r="CCE110" s="24"/>
      <c r="CCF110" s="24"/>
      <c r="CCG110" s="24"/>
      <c r="CCH110" s="24"/>
      <c r="CCI110" s="24"/>
      <c r="CCJ110" s="24"/>
      <c r="CCK110" s="24"/>
      <c r="CCL110" s="24"/>
      <c r="CCM110" s="24"/>
      <c r="CCN110" s="24"/>
      <c r="CCO110" s="24"/>
      <c r="CCP110" s="24"/>
      <c r="CCQ110" s="24"/>
      <c r="CCR110" s="24"/>
      <c r="CCS110" s="24"/>
      <c r="CCT110" s="24"/>
      <c r="CCU110" s="24"/>
      <c r="CCV110" s="24"/>
      <c r="CCW110" s="24"/>
      <c r="CCX110" s="24"/>
      <c r="CCY110" s="24"/>
      <c r="CCZ110" s="24"/>
      <c r="CDA110" s="24"/>
      <c r="CDB110" s="24"/>
      <c r="CDC110" s="24"/>
      <c r="CDD110" s="24"/>
      <c r="CDE110" s="24"/>
      <c r="CDF110" s="24"/>
      <c r="CDG110" s="24"/>
      <c r="CDH110" s="24"/>
      <c r="CDI110" s="24"/>
      <c r="CDJ110" s="24"/>
      <c r="CDK110" s="24"/>
      <c r="CDL110" s="24"/>
      <c r="CDM110" s="24"/>
      <c r="CDN110" s="24"/>
      <c r="CDO110" s="24"/>
      <c r="CDP110" s="24"/>
      <c r="CDQ110" s="24"/>
      <c r="CDR110" s="24"/>
      <c r="CDS110" s="24"/>
      <c r="CDT110" s="24"/>
      <c r="CDU110" s="24"/>
      <c r="CDV110" s="24"/>
      <c r="CDW110" s="24"/>
      <c r="CDX110" s="24"/>
      <c r="CDY110" s="24"/>
      <c r="CDZ110" s="24"/>
      <c r="CEA110" s="24"/>
      <c r="CEB110" s="24"/>
      <c r="CEC110" s="24"/>
      <c r="CED110" s="24"/>
      <c r="CEE110" s="24"/>
      <c r="CEF110" s="24"/>
      <c r="CEG110" s="24"/>
      <c r="CEH110" s="24"/>
      <c r="CEI110" s="24"/>
      <c r="CEJ110" s="24"/>
      <c r="CEK110" s="24"/>
      <c r="CEL110" s="24"/>
      <c r="CEM110" s="24"/>
      <c r="CEN110" s="24"/>
      <c r="CEO110" s="24"/>
      <c r="CEP110" s="24"/>
      <c r="CEQ110" s="24"/>
      <c r="CER110" s="24"/>
      <c r="CES110" s="24"/>
      <c r="CET110" s="24"/>
      <c r="CEU110" s="24"/>
      <c r="CEV110" s="24"/>
      <c r="CEW110" s="24"/>
      <c r="CEX110" s="24"/>
      <c r="CEY110" s="24"/>
      <c r="CEZ110" s="24"/>
      <c r="CFA110" s="24"/>
      <c r="CFB110" s="24"/>
      <c r="CFC110" s="24"/>
      <c r="CFD110" s="24"/>
      <c r="CFE110" s="24"/>
      <c r="CFF110" s="24"/>
      <c r="CFG110" s="24"/>
      <c r="CFH110" s="24"/>
      <c r="CFI110" s="24"/>
      <c r="CFJ110" s="24"/>
      <c r="CFK110" s="24"/>
      <c r="CFL110" s="24"/>
      <c r="CFM110" s="24"/>
      <c r="CFN110" s="24"/>
      <c r="CFO110" s="24"/>
      <c r="CFP110" s="24"/>
      <c r="CFQ110" s="24"/>
      <c r="CFR110" s="24"/>
      <c r="CFS110" s="24"/>
      <c r="CFT110" s="24"/>
      <c r="CFU110" s="24"/>
      <c r="CFV110" s="24"/>
      <c r="CFW110" s="24"/>
      <c r="CFX110" s="24"/>
      <c r="CFY110" s="24"/>
      <c r="CFZ110" s="24"/>
      <c r="CGA110" s="24"/>
      <c r="CGB110" s="24"/>
      <c r="CGC110" s="24"/>
      <c r="CGD110" s="24"/>
      <c r="CGE110" s="24"/>
      <c r="CGF110" s="24"/>
      <c r="CGG110" s="24"/>
      <c r="CGH110" s="24"/>
      <c r="CGI110" s="24"/>
      <c r="CGJ110" s="24"/>
      <c r="CGK110" s="24"/>
      <c r="CGL110" s="24"/>
      <c r="CGM110" s="24"/>
      <c r="CGN110" s="24"/>
      <c r="CGO110" s="24"/>
      <c r="CGP110" s="24"/>
      <c r="CGQ110" s="24"/>
      <c r="CGR110" s="24"/>
      <c r="CGS110" s="24"/>
      <c r="CGT110" s="24"/>
      <c r="CGU110" s="24"/>
      <c r="CGV110" s="24"/>
      <c r="CGW110" s="24"/>
      <c r="CGX110" s="24"/>
      <c r="CGY110" s="24"/>
      <c r="CGZ110" s="24"/>
      <c r="CHA110" s="24"/>
      <c r="CHB110" s="24"/>
      <c r="CHC110" s="24"/>
      <c r="CHD110" s="24"/>
      <c r="CHE110" s="24"/>
      <c r="CHF110" s="24"/>
      <c r="CHG110" s="24"/>
      <c r="CHH110" s="24"/>
      <c r="CHI110" s="24"/>
      <c r="CHJ110" s="24"/>
      <c r="CHK110" s="24"/>
      <c r="CHL110" s="24"/>
      <c r="CHM110" s="24"/>
      <c r="CHN110" s="24"/>
      <c r="CHO110" s="24"/>
      <c r="CHP110" s="24"/>
      <c r="CHQ110" s="24"/>
      <c r="CHR110" s="24"/>
      <c r="CHS110" s="24"/>
      <c r="CHT110" s="24"/>
      <c r="CHU110" s="24"/>
      <c r="CHV110" s="24"/>
      <c r="CHW110" s="24"/>
      <c r="CHX110" s="24"/>
      <c r="CHY110" s="24"/>
      <c r="CHZ110" s="24"/>
      <c r="CIA110" s="24"/>
      <c r="CIB110" s="24"/>
      <c r="CIC110" s="24"/>
      <c r="CID110" s="24"/>
      <c r="CIE110" s="24"/>
      <c r="CIF110" s="24"/>
      <c r="CIG110" s="24"/>
      <c r="CIH110" s="24"/>
      <c r="CII110" s="24"/>
      <c r="CIJ110" s="24"/>
      <c r="CIK110" s="24"/>
      <c r="CIL110" s="24"/>
      <c r="CIM110" s="24"/>
      <c r="CIN110" s="24"/>
      <c r="CIO110" s="24"/>
      <c r="CIP110" s="24"/>
      <c r="CIQ110" s="24"/>
      <c r="CIR110" s="24"/>
      <c r="CIS110" s="24"/>
      <c r="CIT110" s="24"/>
      <c r="CIU110" s="24"/>
      <c r="CIV110" s="24"/>
      <c r="CIW110" s="24"/>
      <c r="CIX110" s="24"/>
      <c r="CIY110" s="24"/>
      <c r="CIZ110" s="24"/>
      <c r="CJA110" s="24"/>
      <c r="CJB110" s="24"/>
      <c r="CJC110" s="24"/>
      <c r="CJD110" s="24"/>
      <c r="CJE110" s="24"/>
      <c r="CJF110" s="24"/>
      <c r="CJG110" s="24"/>
      <c r="CJH110" s="24"/>
      <c r="CJI110" s="24"/>
      <c r="CJJ110" s="24"/>
      <c r="CJK110" s="24"/>
      <c r="CJL110" s="24"/>
      <c r="CJM110" s="24"/>
      <c r="CJN110" s="24"/>
      <c r="CJO110" s="24"/>
      <c r="CJP110" s="24"/>
      <c r="CJQ110" s="24"/>
      <c r="CJR110" s="24"/>
      <c r="CJS110" s="24"/>
      <c r="CJT110" s="24"/>
      <c r="CJU110" s="24"/>
      <c r="CJV110" s="24"/>
      <c r="CJW110" s="24"/>
      <c r="CJX110" s="24"/>
      <c r="CJY110" s="24"/>
      <c r="CJZ110" s="24"/>
      <c r="CKA110" s="24"/>
      <c r="CKB110" s="24"/>
      <c r="CKC110" s="24"/>
      <c r="CKD110" s="24"/>
      <c r="CKE110" s="24"/>
      <c r="CKF110" s="24"/>
      <c r="CKG110" s="24"/>
      <c r="CKH110" s="24"/>
      <c r="CKI110" s="24"/>
      <c r="CKJ110" s="24"/>
      <c r="CKK110" s="24"/>
      <c r="CKL110" s="24"/>
      <c r="CKM110" s="24"/>
      <c r="CKN110" s="24"/>
      <c r="CKO110" s="24"/>
      <c r="CKP110" s="24"/>
      <c r="CKQ110" s="24"/>
      <c r="CKR110" s="24"/>
      <c r="CKS110" s="24"/>
      <c r="CKT110" s="24"/>
      <c r="CKU110" s="24"/>
      <c r="CKV110" s="24"/>
      <c r="CKW110" s="24"/>
      <c r="CKX110" s="24"/>
      <c r="CKY110" s="24"/>
      <c r="CKZ110" s="24"/>
      <c r="CLA110" s="24"/>
      <c r="CLB110" s="24"/>
      <c r="CLC110" s="24"/>
      <c r="CLD110" s="24"/>
      <c r="CLE110" s="24"/>
      <c r="CLF110" s="24"/>
      <c r="CLG110" s="24"/>
      <c r="CLH110" s="24"/>
      <c r="CLI110" s="24"/>
      <c r="CLJ110" s="24"/>
      <c r="CLK110" s="24"/>
      <c r="CLL110" s="24"/>
      <c r="CLM110" s="24"/>
      <c r="CLN110" s="24"/>
      <c r="CLO110" s="24"/>
      <c r="CLP110" s="24"/>
      <c r="CLQ110" s="24"/>
      <c r="CLR110" s="24"/>
      <c r="CLS110" s="24"/>
      <c r="CLT110" s="24"/>
      <c r="CLU110" s="24"/>
      <c r="CLV110" s="24"/>
      <c r="CLW110" s="24"/>
      <c r="CLX110" s="24"/>
      <c r="CLY110" s="24"/>
      <c r="CLZ110" s="24"/>
      <c r="CMA110" s="24"/>
      <c r="CMB110" s="24"/>
      <c r="CMC110" s="24"/>
      <c r="CMD110" s="24"/>
      <c r="CME110" s="24"/>
      <c r="CMF110" s="24"/>
      <c r="CMG110" s="24"/>
      <c r="CMH110" s="24"/>
      <c r="CMI110" s="24"/>
      <c r="CMJ110" s="24"/>
      <c r="CMK110" s="24"/>
      <c r="CML110" s="24"/>
      <c r="CMM110" s="24"/>
      <c r="CMN110" s="24"/>
      <c r="CMO110" s="24"/>
      <c r="CMP110" s="24"/>
      <c r="CMQ110" s="24"/>
      <c r="CMR110" s="24"/>
      <c r="CMS110" s="24"/>
      <c r="CMT110" s="24"/>
      <c r="CMU110" s="24"/>
      <c r="CMV110" s="24"/>
      <c r="CMW110" s="24"/>
      <c r="CMX110" s="24"/>
      <c r="CMY110" s="24"/>
      <c r="CMZ110" s="24"/>
      <c r="CNA110" s="24"/>
      <c r="CNB110" s="24"/>
      <c r="CNC110" s="24"/>
      <c r="CND110" s="24"/>
      <c r="CNE110" s="24"/>
      <c r="CNF110" s="24"/>
      <c r="CNG110" s="24"/>
      <c r="CNH110" s="24"/>
      <c r="CNI110" s="24"/>
      <c r="CNJ110" s="24"/>
      <c r="CNK110" s="24"/>
      <c r="CNL110" s="24"/>
      <c r="CNM110" s="24"/>
      <c r="CNN110" s="24"/>
      <c r="CNO110" s="24"/>
      <c r="CNP110" s="24"/>
      <c r="CNQ110" s="24"/>
      <c r="CNR110" s="24"/>
      <c r="CNS110" s="24"/>
      <c r="CNT110" s="24"/>
      <c r="CNU110" s="24"/>
      <c r="CNV110" s="24"/>
      <c r="CNW110" s="24"/>
      <c r="CNX110" s="24"/>
      <c r="CNY110" s="24"/>
      <c r="CNZ110" s="24"/>
      <c r="COA110" s="24"/>
      <c r="COB110" s="24"/>
      <c r="COC110" s="24"/>
      <c r="COD110" s="24"/>
      <c r="COE110" s="24"/>
      <c r="COF110" s="24"/>
      <c r="COG110" s="24"/>
      <c r="COH110" s="24"/>
      <c r="COI110" s="24"/>
      <c r="COJ110" s="24"/>
      <c r="COK110" s="24"/>
      <c r="COL110" s="24"/>
      <c r="COM110" s="24"/>
      <c r="CON110" s="24"/>
      <c r="COO110" s="24"/>
      <c r="COP110" s="24"/>
      <c r="COQ110" s="24"/>
      <c r="COR110" s="24"/>
      <c r="COS110" s="24"/>
      <c r="COT110" s="24"/>
      <c r="COU110" s="24"/>
      <c r="COV110" s="24"/>
      <c r="COW110" s="24"/>
      <c r="COX110" s="24"/>
      <c r="COY110" s="24"/>
      <c r="COZ110" s="24"/>
      <c r="CPA110" s="24"/>
      <c r="CPB110" s="24"/>
      <c r="CPC110" s="24"/>
      <c r="CPD110" s="24"/>
      <c r="CPE110" s="24"/>
      <c r="CPF110" s="24"/>
      <c r="CPG110" s="24"/>
      <c r="CPH110" s="24"/>
      <c r="CPI110" s="24"/>
      <c r="CPJ110" s="24"/>
      <c r="CPK110" s="24"/>
      <c r="CPL110" s="24"/>
      <c r="CPM110" s="24"/>
      <c r="CPN110" s="24"/>
      <c r="CPO110" s="24"/>
      <c r="CPP110" s="24"/>
      <c r="CPQ110" s="24"/>
      <c r="CPR110" s="24"/>
      <c r="CPS110" s="24"/>
      <c r="CPT110" s="24"/>
      <c r="CPU110" s="24"/>
      <c r="CPV110" s="24"/>
      <c r="CPW110" s="24"/>
      <c r="CPX110" s="24"/>
      <c r="CPY110" s="24"/>
      <c r="CPZ110" s="24"/>
      <c r="CQA110" s="24"/>
      <c r="CQB110" s="24"/>
      <c r="CQC110" s="24"/>
      <c r="CQD110" s="24"/>
      <c r="CQE110" s="24"/>
      <c r="CQF110" s="24"/>
      <c r="CQG110" s="24"/>
      <c r="CQH110" s="24"/>
      <c r="CQI110" s="24"/>
      <c r="CQJ110" s="24"/>
      <c r="CQK110" s="24"/>
      <c r="CQL110" s="24"/>
      <c r="CQM110" s="24"/>
      <c r="CQN110" s="24"/>
      <c r="CQO110" s="24"/>
      <c r="CQP110" s="24"/>
      <c r="CQQ110" s="24"/>
      <c r="CQR110" s="24"/>
      <c r="CQS110" s="24"/>
      <c r="CQT110" s="24"/>
      <c r="CQU110" s="24"/>
      <c r="CQV110" s="24"/>
      <c r="CQW110" s="24"/>
      <c r="CQX110" s="24"/>
      <c r="CQY110" s="24"/>
      <c r="CQZ110" s="24"/>
      <c r="CRA110" s="24"/>
      <c r="CRB110" s="24"/>
      <c r="CRC110" s="24"/>
      <c r="CRD110" s="24"/>
      <c r="CRE110" s="24"/>
      <c r="CRF110" s="24"/>
      <c r="CRG110" s="24"/>
      <c r="CRH110" s="24"/>
      <c r="CRI110" s="24"/>
      <c r="CRJ110" s="24"/>
      <c r="CRK110" s="24"/>
      <c r="CRL110" s="24"/>
      <c r="CRM110" s="24"/>
      <c r="CRN110" s="24"/>
      <c r="CRO110" s="24"/>
      <c r="CRP110" s="24"/>
      <c r="CRQ110" s="24"/>
      <c r="CRR110" s="24"/>
      <c r="CRS110" s="24"/>
      <c r="CRT110" s="24"/>
      <c r="CRU110" s="24"/>
      <c r="CRV110" s="24"/>
      <c r="CRW110" s="24"/>
      <c r="CRX110" s="24"/>
      <c r="CRY110" s="24"/>
      <c r="CRZ110" s="24"/>
      <c r="CSA110" s="24"/>
      <c r="CSB110" s="24"/>
      <c r="CSC110" s="24"/>
      <c r="CSD110" s="24"/>
      <c r="CSE110" s="24"/>
      <c r="CSF110" s="24"/>
      <c r="CSG110" s="24"/>
      <c r="CSH110" s="24"/>
      <c r="CSI110" s="24"/>
      <c r="CSJ110" s="24"/>
      <c r="CSK110" s="24"/>
      <c r="CSL110" s="24"/>
      <c r="CSM110" s="24"/>
      <c r="CSN110" s="24"/>
      <c r="CSO110" s="24"/>
      <c r="CSP110" s="24"/>
      <c r="CSQ110" s="24"/>
      <c r="CSR110" s="24"/>
      <c r="CSS110" s="24"/>
      <c r="CST110" s="24"/>
      <c r="CSU110" s="24"/>
      <c r="CSV110" s="24"/>
      <c r="CSW110" s="24"/>
      <c r="CSX110" s="24"/>
      <c r="CSY110" s="24"/>
      <c r="CSZ110" s="24"/>
      <c r="CTA110" s="24"/>
      <c r="CTB110" s="24"/>
      <c r="CTC110" s="24"/>
      <c r="CTD110" s="24"/>
      <c r="CTE110" s="24"/>
      <c r="CTF110" s="24"/>
      <c r="CTG110" s="24"/>
      <c r="CTH110" s="24"/>
      <c r="CTI110" s="24"/>
      <c r="CTJ110" s="24"/>
      <c r="CTK110" s="24"/>
      <c r="CTL110" s="24"/>
      <c r="CTM110" s="24"/>
      <c r="CTN110" s="24"/>
      <c r="CTO110" s="24"/>
      <c r="CTP110" s="24"/>
      <c r="CTQ110" s="24"/>
      <c r="CTR110" s="24"/>
      <c r="CTS110" s="24"/>
      <c r="CTT110" s="24"/>
      <c r="CTU110" s="24"/>
      <c r="CTV110" s="24"/>
      <c r="CTW110" s="24"/>
      <c r="CTX110" s="24"/>
      <c r="CTY110" s="24"/>
      <c r="CTZ110" s="24"/>
      <c r="CUA110" s="24"/>
      <c r="CUB110" s="24"/>
      <c r="CUC110" s="24"/>
      <c r="CUD110" s="24"/>
      <c r="CUE110" s="24"/>
      <c r="CUF110" s="24"/>
      <c r="CUG110" s="24"/>
      <c r="CUH110" s="24"/>
      <c r="CUI110" s="24"/>
      <c r="CUJ110" s="24"/>
      <c r="CUK110" s="24"/>
      <c r="CUL110" s="24"/>
      <c r="CUM110" s="24"/>
      <c r="CUN110" s="24"/>
      <c r="CUO110" s="24"/>
      <c r="CUP110" s="24"/>
      <c r="CUQ110" s="24"/>
      <c r="CUR110" s="24"/>
      <c r="CUS110" s="24"/>
      <c r="CUT110" s="24"/>
      <c r="CUU110" s="24"/>
      <c r="CUV110" s="24"/>
      <c r="CUW110" s="24"/>
      <c r="CUX110" s="24"/>
      <c r="CUY110" s="24"/>
      <c r="CUZ110" s="24"/>
      <c r="CVA110" s="24"/>
      <c r="CVB110" s="24"/>
      <c r="CVC110" s="24"/>
      <c r="CVD110" s="24"/>
      <c r="CVE110" s="24"/>
      <c r="CVF110" s="24"/>
      <c r="CVG110" s="24"/>
      <c r="CVH110" s="24"/>
      <c r="CVI110" s="24"/>
      <c r="CVJ110" s="24"/>
      <c r="CVK110" s="24"/>
      <c r="CVL110" s="24"/>
      <c r="CVM110" s="24"/>
      <c r="CVN110" s="24"/>
      <c r="CVO110" s="24"/>
      <c r="CVP110" s="24"/>
      <c r="CVQ110" s="24"/>
      <c r="CVR110" s="24"/>
      <c r="CVS110" s="24"/>
      <c r="CVT110" s="24"/>
      <c r="CVU110" s="24"/>
      <c r="CVV110" s="24"/>
      <c r="CVW110" s="24"/>
      <c r="CVX110" s="24"/>
      <c r="CVY110" s="24"/>
      <c r="CVZ110" s="24"/>
      <c r="CWA110" s="24"/>
      <c r="CWB110" s="24"/>
      <c r="CWC110" s="24"/>
      <c r="CWD110" s="24"/>
      <c r="CWE110" s="24"/>
      <c r="CWF110" s="24"/>
      <c r="CWG110" s="24"/>
      <c r="CWH110" s="24"/>
      <c r="CWI110" s="24"/>
      <c r="CWJ110" s="24"/>
      <c r="CWK110" s="24"/>
      <c r="CWL110" s="24"/>
      <c r="CWM110" s="24"/>
      <c r="CWN110" s="24"/>
      <c r="CWO110" s="24"/>
      <c r="CWP110" s="24"/>
      <c r="CWQ110" s="24"/>
      <c r="CWR110" s="24"/>
      <c r="CWS110" s="24"/>
      <c r="CWT110" s="24"/>
      <c r="CWU110" s="24"/>
      <c r="CWV110" s="24"/>
      <c r="CWW110" s="24"/>
      <c r="CWX110" s="24"/>
      <c r="CWY110" s="24"/>
      <c r="CWZ110" s="24"/>
      <c r="CXA110" s="24"/>
      <c r="CXB110" s="24"/>
      <c r="CXC110" s="24"/>
      <c r="CXD110" s="24"/>
      <c r="CXE110" s="24"/>
      <c r="CXF110" s="24"/>
      <c r="CXG110" s="24"/>
      <c r="CXH110" s="24"/>
      <c r="CXI110" s="24"/>
      <c r="CXJ110" s="24"/>
      <c r="CXK110" s="24"/>
      <c r="CXL110" s="24"/>
      <c r="CXM110" s="24"/>
      <c r="CXN110" s="24"/>
      <c r="CXO110" s="24"/>
      <c r="CXP110" s="24"/>
      <c r="CXQ110" s="24"/>
      <c r="CXR110" s="24"/>
      <c r="CXS110" s="24"/>
      <c r="CXT110" s="24"/>
      <c r="CXU110" s="24"/>
      <c r="CXV110" s="24"/>
      <c r="CXW110" s="24"/>
      <c r="CXX110" s="24"/>
      <c r="CXY110" s="24"/>
      <c r="CXZ110" s="24"/>
      <c r="CYA110" s="24"/>
      <c r="CYB110" s="24"/>
      <c r="CYC110" s="24"/>
      <c r="CYD110" s="24"/>
      <c r="CYE110" s="24"/>
      <c r="CYF110" s="24"/>
      <c r="CYG110" s="24"/>
      <c r="CYH110" s="24"/>
      <c r="CYI110" s="24"/>
      <c r="CYJ110" s="24"/>
      <c r="CYK110" s="24"/>
      <c r="CYL110" s="24"/>
      <c r="CYM110" s="24"/>
      <c r="CYN110" s="24"/>
      <c r="CYO110" s="24"/>
      <c r="CYP110" s="24"/>
      <c r="CYQ110" s="24"/>
      <c r="CYR110" s="24"/>
      <c r="CYS110" s="24"/>
      <c r="CYT110" s="24"/>
      <c r="CYU110" s="24"/>
      <c r="CYV110" s="24"/>
      <c r="CYW110" s="24"/>
      <c r="CYX110" s="24"/>
      <c r="CYY110" s="24"/>
      <c r="CYZ110" s="24"/>
      <c r="CZA110" s="24"/>
      <c r="CZB110" s="24"/>
      <c r="CZC110" s="24"/>
      <c r="CZD110" s="24"/>
      <c r="CZE110" s="24"/>
      <c r="CZF110" s="24"/>
      <c r="CZG110" s="24"/>
      <c r="CZH110" s="24"/>
      <c r="CZI110" s="24"/>
      <c r="CZJ110" s="24"/>
      <c r="CZK110" s="24"/>
      <c r="CZL110" s="24"/>
      <c r="CZM110" s="24"/>
      <c r="CZN110" s="24"/>
      <c r="CZO110" s="24"/>
      <c r="CZP110" s="24"/>
      <c r="CZQ110" s="24"/>
      <c r="CZR110" s="24"/>
      <c r="CZS110" s="24"/>
      <c r="CZT110" s="24"/>
      <c r="CZU110" s="24"/>
      <c r="CZV110" s="24"/>
      <c r="CZW110" s="24"/>
      <c r="CZX110" s="24"/>
      <c r="CZY110" s="24"/>
      <c r="CZZ110" s="24"/>
      <c r="DAA110" s="24"/>
      <c r="DAB110" s="24"/>
      <c r="DAC110" s="24"/>
      <c r="DAD110" s="24"/>
      <c r="DAE110" s="24"/>
      <c r="DAF110" s="24"/>
      <c r="DAG110" s="24"/>
      <c r="DAH110" s="24"/>
      <c r="DAI110" s="24"/>
      <c r="DAJ110" s="24"/>
      <c r="DAK110" s="24"/>
      <c r="DAL110" s="24"/>
      <c r="DAM110" s="24"/>
      <c r="DAN110" s="24"/>
      <c r="DAO110" s="24"/>
      <c r="DAP110" s="24"/>
      <c r="DAQ110" s="24"/>
      <c r="DAR110" s="24"/>
      <c r="DAS110" s="24"/>
      <c r="DAT110" s="24"/>
      <c r="DAU110" s="24"/>
      <c r="DAV110" s="24"/>
      <c r="DAW110" s="24"/>
      <c r="DAX110" s="24"/>
      <c r="DAY110" s="24"/>
      <c r="DAZ110" s="24"/>
      <c r="DBA110" s="24"/>
      <c r="DBB110" s="24"/>
      <c r="DBC110" s="24"/>
      <c r="DBD110" s="24"/>
      <c r="DBE110" s="24"/>
      <c r="DBF110" s="24"/>
      <c r="DBG110" s="24"/>
      <c r="DBH110" s="24"/>
      <c r="DBI110" s="24"/>
      <c r="DBJ110" s="24"/>
      <c r="DBK110" s="24"/>
      <c r="DBL110" s="24"/>
      <c r="DBM110" s="24"/>
      <c r="DBN110" s="24"/>
      <c r="DBO110" s="24"/>
      <c r="DBP110" s="24"/>
      <c r="DBQ110" s="24"/>
      <c r="DBR110" s="24"/>
      <c r="DBS110" s="24"/>
      <c r="DBT110" s="24"/>
      <c r="DBU110" s="24"/>
      <c r="DBV110" s="24"/>
      <c r="DBW110" s="24"/>
      <c r="DBX110" s="24"/>
      <c r="DBY110" s="24"/>
      <c r="DBZ110" s="24"/>
      <c r="DCA110" s="24"/>
      <c r="DCB110" s="24"/>
      <c r="DCC110" s="24"/>
      <c r="DCD110" s="24"/>
      <c r="DCE110" s="24"/>
      <c r="DCF110" s="24"/>
      <c r="DCG110" s="24"/>
      <c r="DCH110" s="24"/>
      <c r="DCI110" s="24"/>
      <c r="DCJ110" s="24"/>
      <c r="DCK110" s="24"/>
      <c r="DCL110" s="24"/>
      <c r="DCM110" s="24"/>
      <c r="DCN110" s="24"/>
      <c r="DCO110" s="24"/>
      <c r="DCP110" s="24"/>
      <c r="DCQ110" s="24"/>
      <c r="DCR110" s="24"/>
      <c r="DCS110" s="24"/>
      <c r="DCT110" s="24"/>
      <c r="DCU110" s="24"/>
      <c r="DCV110" s="24"/>
      <c r="DCW110" s="24"/>
      <c r="DCX110" s="24"/>
      <c r="DCY110" s="24"/>
      <c r="DCZ110" s="24"/>
      <c r="DDA110" s="24"/>
      <c r="DDB110" s="24"/>
      <c r="DDC110" s="24"/>
      <c r="DDD110" s="24"/>
      <c r="DDE110" s="24"/>
      <c r="DDF110" s="24"/>
      <c r="DDG110" s="24"/>
      <c r="DDH110" s="24"/>
      <c r="DDI110" s="24"/>
      <c r="DDJ110" s="24"/>
      <c r="DDK110" s="24"/>
      <c r="DDL110" s="24"/>
      <c r="DDM110" s="24"/>
      <c r="DDN110" s="24"/>
      <c r="DDO110" s="24"/>
      <c r="DDP110" s="24"/>
      <c r="DDQ110" s="24"/>
      <c r="DDR110" s="24"/>
      <c r="DDS110" s="24"/>
      <c r="DDT110" s="24"/>
      <c r="DDU110" s="24"/>
      <c r="DDV110" s="24"/>
      <c r="DDW110" s="24"/>
      <c r="DDX110" s="24"/>
      <c r="DDY110" s="24"/>
      <c r="DDZ110" s="24"/>
      <c r="DEA110" s="24"/>
      <c r="DEB110" s="24"/>
      <c r="DEC110" s="24"/>
      <c r="DED110" s="24"/>
      <c r="DEE110" s="24"/>
      <c r="DEF110" s="24"/>
      <c r="DEG110" s="24"/>
      <c r="DEH110" s="24"/>
      <c r="DEI110" s="24"/>
      <c r="DEJ110" s="24"/>
      <c r="DEK110" s="24"/>
      <c r="DEL110" s="24"/>
      <c r="DEM110" s="24"/>
      <c r="DEN110" s="24"/>
      <c r="DEO110" s="24"/>
      <c r="DEP110" s="24"/>
      <c r="DEQ110" s="24"/>
      <c r="DER110" s="24"/>
      <c r="DES110" s="24"/>
      <c r="DET110" s="24"/>
      <c r="DEU110" s="24"/>
      <c r="DEV110" s="24"/>
      <c r="DEW110" s="24"/>
      <c r="DEX110" s="24"/>
      <c r="DEY110" s="24"/>
      <c r="DEZ110" s="24"/>
      <c r="DFA110" s="24"/>
      <c r="DFB110" s="24"/>
      <c r="DFC110" s="24"/>
      <c r="DFD110" s="24"/>
      <c r="DFE110" s="24"/>
      <c r="DFF110" s="24"/>
      <c r="DFG110" s="24"/>
      <c r="DFH110" s="24"/>
      <c r="DFI110" s="24"/>
      <c r="DFJ110" s="24"/>
      <c r="DFK110" s="24"/>
      <c r="DFL110" s="24"/>
      <c r="DFM110" s="24"/>
      <c r="DFN110" s="24"/>
      <c r="DFO110" s="24"/>
      <c r="DFP110" s="24"/>
      <c r="DFQ110" s="24"/>
      <c r="DFR110" s="24"/>
      <c r="DFS110" s="24"/>
      <c r="DFT110" s="24"/>
      <c r="DFU110" s="24"/>
      <c r="DFV110" s="24"/>
      <c r="DFW110" s="24"/>
      <c r="DFX110" s="24"/>
      <c r="DFY110" s="24"/>
      <c r="DFZ110" s="24"/>
      <c r="DGA110" s="24"/>
      <c r="DGB110" s="24"/>
      <c r="DGC110" s="24"/>
      <c r="DGD110" s="24"/>
      <c r="DGE110" s="24"/>
      <c r="DGF110" s="24"/>
      <c r="DGG110" s="24"/>
      <c r="DGH110" s="24"/>
      <c r="DGI110" s="24"/>
      <c r="DGJ110" s="24"/>
      <c r="DGK110" s="24"/>
      <c r="DGL110" s="24"/>
      <c r="DGM110" s="24"/>
      <c r="DGN110" s="24"/>
      <c r="DGO110" s="24"/>
      <c r="DGP110" s="24"/>
      <c r="DGQ110" s="24"/>
      <c r="DGR110" s="24"/>
      <c r="DGS110" s="24"/>
      <c r="DGT110" s="24"/>
      <c r="DGU110" s="24"/>
      <c r="DGV110" s="24"/>
      <c r="DGW110" s="24"/>
      <c r="DGX110" s="24"/>
      <c r="DGY110" s="24"/>
      <c r="DGZ110" s="24"/>
      <c r="DHA110" s="24"/>
      <c r="DHB110" s="24"/>
      <c r="DHC110" s="24"/>
      <c r="DHD110" s="24"/>
      <c r="DHE110" s="24"/>
      <c r="DHF110" s="24"/>
      <c r="DHG110" s="24"/>
      <c r="DHH110" s="24"/>
      <c r="DHI110" s="24"/>
      <c r="DHJ110" s="24"/>
      <c r="DHK110" s="24"/>
      <c r="DHL110" s="24"/>
      <c r="DHM110" s="24"/>
      <c r="DHN110" s="24"/>
      <c r="DHO110" s="24"/>
      <c r="DHP110" s="24"/>
      <c r="DHQ110" s="24"/>
      <c r="DHR110" s="24"/>
      <c r="DHS110" s="24"/>
      <c r="DHT110" s="24"/>
      <c r="DHU110" s="24"/>
      <c r="DHV110" s="24"/>
      <c r="DHW110" s="24"/>
      <c r="DHX110" s="24"/>
      <c r="DHY110" s="24"/>
      <c r="DHZ110" s="24"/>
      <c r="DIA110" s="24"/>
      <c r="DIB110" s="24"/>
      <c r="DIC110" s="24"/>
      <c r="DID110" s="24"/>
      <c r="DIE110" s="24"/>
      <c r="DIF110" s="24"/>
      <c r="DIG110" s="24"/>
      <c r="DIH110" s="24"/>
      <c r="DII110" s="24"/>
      <c r="DIJ110" s="24"/>
      <c r="DIK110" s="24"/>
      <c r="DIL110" s="24"/>
      <c r="DIM110" s="24"/>
      <c r="DIN110" s="24"/>
      <c r="DIO110" s="24"/>
      <c r="DIP110" s="24"/>
      <c r="DIQ110" s="24"/>
      <c r="DIR110" s="24"/>
      <c r="DIS110" s="24"/>
      <c r="DIT110" s="24"/>
      <c r="DIU110" s="24"/>
      <c r="DIV110" s="24"/>
      <c r="DIW110" s="24"/>
      <c r="DIX110" s="24"/>
      <c r="DIY110" s="24"/>
      <c r="DIZ110" s="24"/>
      <c r="DJA110" s="24"/>
      <c r="DJB110" s="24"/>
      <c r="DJC110" s="24"/>
      <c r="DJD110" s="24"/>
      <c r="DJE110" s="24"/>
      <c r="DJF110" s="24"/>
      <c r="DJG110" s="24"/>
      <c r="DJH110" s="24"/>
      <c r="DJI110" s="24"/>
      <c r="DJJ110" s="24"/>
      <c r="DJK110" s="24"/>
      <c r="DJL110" s="24"/>
      <c r="DJM110" s="24"/>
      <c r="DJN110" s="24"/>
      <c r="DJO110" s="24"/>
      <c r="DJP110" s="24"/>
      <c r="DJQ110" s="24"/>
      <c r="DJR110" s="24"/>
      <c r="DJS110" s="24"/>
      <c r="DJT110" s="24"/>
      <c r="DJU110" s="24"/>
      <c r="DJV110" s="24"/>
      <c r="DJW110" s="24"/>
      <c r="DJX110" s="24"/>
      <c r="DJY110" s="24"/>
      <c r="DJZ110" s="24"/>
      <c r="DKA110" s="24"/>
      <c r="DKB110" s="24"/>
      <c r="DKC110" s="24"/>
      <c r="DKD110" s="24"/>
      <c r="DKE110" s="24"/>
      <c r="DKF110" s="24"/>
      <c r="DKG110" s="24"/>
      <c r="DKH110" s="24"/>
      <c r="DKI110" s="24"/>
      <c r="DKJ110" s="24"/>
      <c r="DKK110" s="24"/>
      <c r="DKL110" s="24"/>
      <c r="DKM110" s="24"/>
      <c r="DKN110" s="24"/>
      <c r="DKO110" s="24"/>
      <c r="DKP110" s="24"/>
      <c r="DKQ110" s="24"/>
      <c r="DKR110" s="24"/>
      <c r="DKS110" s="24"/>
      <c r="DKT110" s="24"/>
      <c r="DKU110" s="24"/>
      <c r="DKV110" s="24"/>
      <c r="DKW110" s="24"/>
      <c r="DKX110" s="24"/>
      <c r="DKY110" s="24"/>
      <c r="DKZ110" s="24"/>
      <c r="DLA110" s="24"/>
      <c r="DLB110" s="24"/>
      <c r="DLC110" s="24"/>
      <c r="DLD110" s="24"/>
      <c r="DLE110" s="24"/>
      <c r="DLF110" s="24"/>
      <c r="DLG110" s="24"/>
      <c r="DLH110" s="24"/>
      <c r="DLI110" s="24"/>
      <c r="DLJ110" s="24"/>
      <c r="DLK110" s="24"/>
      <c r="DLL110" s="24"/>
      <c r="DLM110" s="24"/>
      <c r="DLN110" s="24"/>
      <c r="DLO110" s="24"/>
      <c r="DLP110" s="24"/>
      <c r="DLQ110" s="24"/>
      <c r="DLR110" s="24"/>
      <c r="DLS110" s="24"/>
      <c r="DLT110" s="24"/>
      <c r="DLU110" s="24"/>
      <c r="DLV110" s="24"/>
      <c r="DLW110" s="24"/>
      <c r="DLX110" s="24"/>
      <c r="DLY110" s="24"/>
      <c r="DLZ110" s="24"/>
      <c r="DMA110" s="24"/>
      <c r="DMB110" s="24"/>
      <c r="DMC110" s="24"/>
      <c r="DMD110" s="24"/>
      <c r="DME110" s="24"/>
      <c r="DMF110" s="24"/>
      <c r="DMG110" s="24"/>
      <c r="DMH110" s="24"/>
      <c r="DMI110" s="24"/>
      <c r="DMJ110" s="24"/>
      <c r="DMK110" s="24"/>
      <c r="DML110" s="24"/>
      <c r="DMM110" s="24"/>
      <c r="DMN110" s="24"/>
      <c r="DMO110" s="24"/>
      <c r="DMP110" s="24"/>
      <c r="DMQ110" s="24"/>
      <c r="DMR110" s="24"/>
      <c r="DMS110" s="24"/>
      <c r="DMT110" s="24"/>
      <c r="DMU110" s="24"/>
      <c r="DMV110" s="24"/>
      <c r="DMW110" s="24"/>
      <c r="DMX110" s="24"/>
      <c r="DMY110" s="24"/>
      <c r="DMZ110" s="24"/>
      <c r="DNA110" s="24"/>
      <c r="DNB110" s="24"/>
      <c r="DNC110" s="24"/>
      <c r="DND110" s="24"/>
      <c r="DNE110" s="24"/>
      <c r="DNF110" s="24"/>
      <c r="DNG110" s="24"/>
      <c r="DNH110" s="24"/>
      <c r="DNI110" s="24"/>
      <c r="DNJ110" s="24"/>
      <c r="DNK110" s="24"/>
      <c r="DNL110" s="24"/>
      <c r="DNM110" s="24"/>
      <c r="DNN110" s="24"/>
      <c r="DNO110" s="24"/>
      <c r="DNP110" s="24"/>
      <c r="DNQ110" s="24"/>
      <c r="DNR110" s="24"/>
      <c r="DNS110" s="24"/>
      <c r="DNT110" s="24"/>
      <c r="DNU110" s="24"/>
      <c r="DNV110" s="24"/>
      <c r="DNW110" s="24"/>
      <c r="DNX110" s="24"/>
      <c r="DNY110" s="24"/>
      <c r="DNZ110" s="24"/>
      <c r="DOA110" s="24"/>
      <c r="DOB110" s="24"/>
      <c r="DOC110" s="24"/>
      <c r="DOD110" s="24"/>
      <c r="DOE110" s="24"/>
      <c r="DOF110" s="24"/>
      <c r="DOG110" s="24"/>
      <c r="DOH110" s="24"/>
      <c r="DOI110" s="24"/>
      <c r="DOJ110" s="24"/>
      <c r="DOK110" s="24"/>
      <c r="DOL110" s="24"/>
      <c r="DOM110" s="24"/>
      <c r="DON110" s="24"/>
      <c r="DOO110" s="24"/>
      <c r="DOP110" s="24"/>
      <c r="DOQ110" s="24"/>
      <c r="DOR110" s="24"/>
      <c r="DOS110" s="24"/>
      <c r="DOT110" s="24"/>
      <c r="DOU110" s="24"/>
      <c r="DOV110" s="24"/>
      <c r="DOW110" s="24"/>
      <c r="DOX110" s="24"/>
      <c r="DOY110" s="24"/>
      <c r="DOZ110" s="24"/>
      <c r="DPA110" s="24"/>
      <c r="DPB110" s="24"/>
      <c r="DPC110" s="24"/>
      <c r="DPD110" s="24"/>
      <c r="DPE110" s="24"/>
      <c r="DPF110" s="24"/>
      <c r="DPG110" s="24"/>
      <c r="DPH110" s="24"/>
      <c r="DPI110" s="24"/>
      <c r="DPJ110" s="24"/>
      <c r="DPK110" s="24"/>
      <c r="DPL110" s="24"/>
      <c r="DPM110" s="24"/>
      <c r="DPN110" s="24"/>
      <c r="DPO110" s="24"/>
      <c r="DPP110" s="24"/>
      <c r="DPQ110" s="24"/>
      <c r="DPR110" s="24"/>
      <c r="DPS110" s="24"/>
      <c r="DPT110" s="24"/>
      <c r="DPU110" s="24"/>
      <c r="DPV110" s="24"/>
      <c r="DPW110" s="24"/>
      <c r="DPX110" s="24"/>
      <c r="DPY110" s="24"/>
      <c r="DPZ110" s="24"/>
      <c r="DQA110" s="24"/>
      <c r="DQB110" s="24"/>
      <c r="DQC110" s="24"/>
      <c r="DQD110" s="24"/>
      <c r="DQE110" s="24"/>
      <c r="DQF110" s="24"/>
      <c r="DQG110" s="24"/>
      <c r="DQH110" s="24"/>
      <c r="DQI110" s="24"/>
      <c r="DQJ110" s="24"/>
      <c r="DQK110" s="24"/>
      <c r="DQL110" s="24"/>
      <c r="DQM110" s="24"/>
      <c r="DQN110" s="24"/>
      <c r="DQO110" s="24"/>
      <c r="DQP110" s="24"/>
      <c r="DQQ110" s="24"/>
      <c r="DQR110" s="24"/>
      <c r="DQS110" s="24"/>
      <c r="DQT110" s="24"/>
      <c r="DQU110" s="24"/>
      <c r="DQV110" s="24"/>
      <c r="DQW110" s="24"/>
      <c r="DQX110" s="24"/>
      <c r="DQY110" s="24"/>
      <c r="DQZ110" s="24"/>
      <c r="DRA110" s="24"/>
      <c r="DRB110" s="24"/>
      <c r="DRC110" s="24"/>
      <c r="DRD110" s="24"/>
      <c r="DRE110" s="24"/>
      <c r="DRF110" s="24"/>
      <c r="DRG110" s="24"/>
      <c r="DRH110" s="24"/>
      <c r="DRI110" s="24"/>
      <c r="DRJ110" s="24"/>
      <c r="DRK110" s="24"/>
      <c r="DRL110" s="24"/>
      <c r="DRM110" s="24"/>
      <c r="DRN110" s="24"/>
      <c r="DRO110" s="24"/>
      <c r="DRP110" s="24"/>
      <c r="DRQ110" s="24"/>
      <c r="DRR110" s="24"/>
      <c r="DRS110" s="24"/>
      <c r="DRT110" s="24"/>
      <c r="DRU110" s="24"/>
      <c r="DRV110" s="24"/>
      <c r="DRW110" s="24"/>
      <c r="DRX110" s="24"/>
      <c r="DRY110" s="24"/>
      <c r="DRZ110" s="24"/>
      <c r="DSA110" s="24"/>
      <c r="DSB110" s="24"/>
      <c r="DSC110" s="24"/>
      <c r="DSD110" s="24"/>
      <c r="DSE110" s="24"/>
      <c r="DSF110" s="24"/>
      <c r="DSG110" s="24"/>
      <c r="DSH110" s="24"/>
      <c r="DSI110" s="24"/>
      <c r="DSJ110" s="24"/>
      <c r="DSK110" s="24"/>
      <c r="DSL110" s="24"/>
      <c r="DSM110" s="24"/>
      <c r="DSN110" s="24"/>
      <c r="DSO110" s="24"/>
      <c r="DSP110" s="24"/>
      <c r="DSQ110" s="24"/>
      <c r="DSR110" s="24"/>
      <c r="DSS110" s="24"/>
      <c r="DST110" s="24"/>
      <c r="DSU110" s="24"/>
      <c r="DSV110" s="24"/>
      <c r="DSW110" s="24"/>
      <c r="DSX110" s="24"/>
      <c r="DSY110" s="24"/>
      <c r="DSZ110" s="24"/>
      <c r="DTA110" s="24"/>
      <c r="DTB110" s="24"/>
      <c r="DTC110" s="24"/>
      <c r="DTD110" s="24"/>
      <c r="DTE110" s="24"/>
      <c r="DTF110" s="24"/>
      <c r="DTG110" s="24"/>
      <c r="DTH110" s="24"/>
      <c r="DTI110" s="24"/>
      <c r="DTJ110" s="24"/>
      <c r="DTK110" s="24"/>
      <c r="DTL110" s="24"/>
      <c r="DTM110" s="24"/>
      <c r="DTN110" s="24"/>
      <c r="DTO110" s="24"/>
      <c r="DTP110" s="24"/>
      <c r="DTQ110" s="24"/>
      <c r="DTR110" s="24"/>
      <c r="DTS110" s="24"/>
      <c r="DTT110" s="24"/>
      <c r="DTU110" s="24"/>
      <c r="DTV110" s="24"/>
      <c r="DTW110" s="24"/>
      <c r="DTX110" s="24"/>
      <c r="DTY110" s="24"/>
      <c r="DTZ110" s="24"/>
      <c r="DUA110" s="24"/>
      <c r="DUB110" s="24"/>
      <c r="DUC110" s="24"/>
      <c r="DUD110" s="24"/>
      <c r="DUE110" s="24"/>
      <c r="DUF110" s="24"/>
      <c r="DUG110" s="24"/>
      <c r="DUH110" s="24"/>
      <c r="DUI110" s="24"/>
      <c r="DUJ110" s="24"/>
      <c r="DUK110" s="24"/>
      <c r="DUL110" s="24"/>
      <c r="DUM110" s="24"/>
      <c r="DUN110" s="24"/>
      <c r="DUO110" s="24"/>
      <c r="DUP110" s="24"/>
      <c r="DUQ110" s="24"/>
      <c r="DUR110" s="24"/>
      <c r="DUS110" s="24"/>
      <c r="DUT110" s="24"/>
      <c r="DUU110" s="24"/>
      <c r="DUV110" s="24"/>
      <c r="DUW110" s="24"/>
      <c r="DUX110" s="24"/>
      <c r="DUY110" s="24"/>
      <c r="DUZ110" s="24"/>
      <c r="DVA110" s="24"/>
      <c r="DVB110" s="24"/>
      <c r="DVC110" s="24"/>
      <c r="DVD110" s="24"/>
      <c r="DVE110" s="24"/>
      <c r="DVF110" s="24"/>
      <c r="DVG110" s="24"/>
      <c r="DVH110" s="24"/>
      <c r="DVI110" s="24"/>
      <c r="DVJ110" s="24"/>
      <c r="DVK110" s="24"/>
      <c r="DVL110" s="24"/>
      <c r="DVM110" s="24"/>
      <c r="DVN110" s="24"/>
      <c r="DVO110" s="24"/>
      <c r="DVP110" s="24"/>
      <c r="DVQ110" s="24"/>
      <c r="DVR110" s="24"/>
      <c r="DVS110" s="24"/>
      <c r="DVT110" s="24"/>
      <c r="DVU110" s="24"/>
      <c r="DVV110" s="24"/>
      <c r="DVW110" s="24"/>
      <c r="DVX110" s="24"/>
      <c r="DVY110" s="24"/>
      <c r="DVZ110" s="24"/>
      <c r="DWA110" s="24"/>
      <c r="DWB110" s="24"/>
      <c r="DWC110" s="24"/>
      <c r="DWD110" s="24"/>
      <c r="DWE110" s="24"/>
      <c r="DWF110" s="24"/>
      <c r="DWG110" s="24"/>
      <c r="DWH110" s="24"/>
      <c r="DWI110" s="24"/>
      <c r="DWJ110" s="24"/>
      <c r="DWK110" s="24"/>
      <c r="DWL110" s="24"/>
      <c r="DWM110" s="24"/>
      <c r="DWN110" s="24"/>
      <c r="DWO110" s="24"/>
      <c r="DWP110" s="24"/>
      <c r="DWQ110" s="24"/>
      <c r="DWR110" s="24"/>
      <c r="DWS110" s="24"/>
      <c r="DWT110" s="24"/>
      <c r="DWU110" s="24"/>
      <c r="DWV110" s="24"/>
      <c r="DWW110" s="24"/>
      <c r="DWX110" s="24"/>
      <c r="DWY110" s="24"/>
      <c r="DWZ110" s="24"/>
      <c r="DXA110" s="24"/>
      <c r="DXB110" s="24"/>
      <c r="DXC110" s="24"/>
      <c r="DXD110" s="24"/>
      <c r="DXE110" s="24"/>
      <c r="DXF110" s="24"/>
      <c r="DXG110" s="24"/>
      <c r="DXH110" s="24"/>
      <c r="DXI110" s="24"/>
      <c r="DXJ110" s="24"/>
      <c r="DXK110" s="24"/>
      <c r="DXL110" s="24"/>
      <c r="DXM110" s="24"/>
      <c r="DXN110" s="24"/>
      <c r="DXO110" s="24"/>
      <c r="DXP110" s="24"/>
      <c r="DXQ110" s="24"/>
      <c r="DXR110" s="24"/>
      <c r="DXS110" s="24"/>
      <c r="DXT110" s="24"/>
      <c r="DXU110" s="24"/>
      <c r="DXV110" s="24"/>
      <c r="DXW110" s="24"/>
      <c r="DXX110" s="24"/>
      <c r="DXY110" s="24"/>
      <c r="DXZ110" s="24"/>
      <c r="DYA110" s="24"/>
      <c r="DYB110" s="24"/>
      <c r="DYC110" s="24"/>
      <c r="DYD110" s="24"/>
      <c r="DYE110" s="24"/>
      <c r="DYF110" s="24"/>
      <c r="DYG110" s="24"/>
      <c r="DYH110" s="24"/>
      <c r="DYI110" s="24"/>
      <c r="DYJ110" s="24"/>
      <c r="DYK110" s="24"/>
      <c r="DYL110" s="24"/>
      <c r="DYM110" s="24"/>
      <c r="DYN110" s="24"/>
      <c r="DYO110" s="24"/>
      <c r="DYP110" s="24"/>
      <c r="DYQ110" s="24"/>
      <c r="DYR110" s="24"/>
      <c r="DYS110" s="24"/>
      <c r="DYT110" s="24"/>
      <c r="DYU110" s="24"/>
      <c r="DYV110" s="24"/>
      <c r="DYW110" s="24"/>
      <c r="DYX110" s="24"/>
      <c r="DYY110" s="24"/>
      <c r="DYZ110" s="24"/>
      <c r="DZA110" s="24"/>
      <c r="DZB110" s="24"/>
      <c r="DZC110" s="24"/>
      <c r="DZD110" s="24"/>
      <c r="DZE110" s="24"/>
      <c r="DZF110" s="24"/>
      <c r="DZG110" s="24"/>
      <c r="DZH110" s="24"/>
      <c r="DZI110" s="24"/>
      <c r="DZJ110" s="24"/>
      <c r="DZK110" s="24"/>
      <c r="DZL110" s="24"/>
      <c r="DZM110" s="24"/>
      <c r="DZN110" s="24"/>
      <c r="DZO110" s="24"/>
      <c r="DZP110" s="24"/>
      <c r="DZQ110" s="24"/>
      <c r="DZR110" s="24"/>
      <c r="DZS110" s="24"/>
      <c r="DZT110" s="24"/>
      <c r="DZU110" s="24"/>
      <c r="DZV110" s="24"/>
      <c r="DZW110" s="24"/>
      <c r="DZX110" s="24"/>
      <c r="DZY110" s="24"/>
      <c r="DZZ110" s="24"/>
      <c r="EAA110" s="24"/>
      <c r="EAB110" s="24"/>
      <c r="EAC110" s="24"/>
      <c r="EAD110" s="24"/>
      <c r="EAE110" s="24"/>
      <c r="EAF110" s="24"/>
      <c r="EAG110" s="24"/>
      <c r="EAH110" s="24"/>
      <c r="EAI110" s="24"/>
      <c r="EAJ110" s="24"/>
      <c r="EAK110" s="24"/>
      <c r="EAL110" s="24"/>
      <c r="EAM110" s="24"/>
      <c r="EAN110" s="24"/>
      <c r="EAO110" s="24"/>
      <c r="EAP110" s="24"/>
      <c r="EAQ110" s="24"/>
      <c r="EAR110" s="24"/>
      <c r="EAS110" s="24"/>
      <c r="EAT110" s="24"/>
      <c r="EAU110" s="24"/>
      <c r="EAV110" s="24"/>
      <c r="EAW110" s="24"/>
      <c r="EAX110" s="24"/>
      <c r="EAY110" s="24"/>
      <c r="EAZ110" s="24"/>
      <c r="EBA110" s="24"/>
      <c r="EBB110" s="24"/>
      <c r="EBC110" s="24"/>
      <c r="EBD110" s="24"/>
      <c r="EBE110" s="24"/>
      <c r="EBF110" s="24"/>
      <c r="EBG110" s="24"/>
      <c r="EBH110" s="24"/>
      <c r="EBI110" s="24"/>
      <c r="EBJ110" s="24"/>
      <c r="EBK110" s="24"/>
      <c r="EBL110" s="24"/>
      <c r="EBM110" s="24"/>
      <c r="EBN110" s="24"/>
      <c r="EBO110" s="24"/>
      <c r="EBP110" s="24"/>
      <c r="EBQ110" s="24"/>
      <c r="EBR110" s="24"/>
      <c r="EBS110" s="24"/>
      <c r="EBT110" s="24"/>
      <c r="EBU110" s="24"/>
      <c r="EBV110" s="24"/>
      <c r="EBW110" s="24"/>
      <c r="EBX110" s="24"/>
      <c r="EBY110" s="24"/>
      <c r="EBZ110" s="24"/>
      <c r="ECA110" s="24"/>
      <c r="ECB110" s="24"/>
      <c r="ECC110" s="24"/>
      <c r="ECD110" s="24"/>
      <c r="ECE110" s="24"/>
      <c r="ECF110" s="24"/>
      <c r="ECG110" s="24"/>
      <c r="ECH110" s="24"/>
      <c r="ECI110" s="24"/>
      <c r="ECJ110" s="24"/>
      <c r="ECK110" s="24"/>
      <c r="ECL110" s="24"/>
      <c r="ECM110" s="24"/>
      <c r="ECN110" s="24"/>
      <c r="ECO110" s="24"/>
      <c r="ECP110" s="24"/>
      <c r="ECQ110" s="24"/>
      <c r="ECR110" s="24"/>
      <c r="ECS110" s="24"/>
      <c r="ECT110" s="24"/>
      <c r="ECU110" s="24"/>
      <c r="ECV110" s="24"/>
      <c r="ECW110" s="24"/>
      <c r="ECX110" s="24"/>
      <c r="ECY110" s="24"/>
      <c r="ECZ110" s="24"/>
      <c r="EDA110" s="24"/>
      <c r="EDB110" s="24"/>
      <c r="EDC110" s="24"/>
      <c r="EDD110" s="24"/>
      <c r="EDE110" s="24"/>
      <c r="EDF110" s="24"/>
      <c r="EDG110" s="24"/>
      <c r="EDH110" s="24"/>
      <c r="EDI110" s="24"/>
      <c r="EDJ110" s="24"/>
      <c r="EDK110" s="24"/>
      <c r="EDL110" s="24"/>
      <c r="EDM110" s="24"/>
      <c r="EDN110" s="24"/>
      <c r="EDO110" s="24"/>
      <c r="EDP110" s="24"/>
      <c r="EDQ110" s="24"/>
      <c r="EDR110" s="24"/>
      <c r="EDS110" s="24"/>
      <c r="EDT110" s="24"/>
      <c r="EDU110" s="24"/>
      <c r="EDV110" s="24"/>
      <c r="EDW110" s="24"/>
      <c r="EDX110" s="24"/>
      <c r="EDY110" s="24"/>
      <c r="EDZ110" s="24"/>
      <c r="EEA110" s="24"/>
      <c r="EEB110" s="24"/>
      <c r="EEC110" s="24"/>
      <c r="EED110" s="24"/>
      <c r="EEE110" s="24"/>
      <c r="EEF110" s="24"/>
      <c r="EEG110" s="24"/>
      <c r="EEH110" s="24"/>
      <c r="EEI110" s="24"/>
      <c r="EEJ110" s="24"/>
      <c r="EEK110" s="24"/>
      <c r="EEL110" s="24"/>
      <c r="EEM110" s="24"/>
      <c r="EEN110" s="24"/>
      <c r="EEO110" s="24"/>
      <c r="EEP110" s="24"/>
      <c r="EEQ110" s="24"/>
      <c r="EER110" s="24"/>
      <c r="EES110" s="24"/>
      <c r="EET110" s="24"/>
      <c r="EEU110" s="24"/>
      <c r="EEV110" s="24"/>
      <c r="EEW110" s="24"/>
      <c r="EEX110" s="24"/>
      <c r="EEY110" s="24"/>
      <c r="EEZ110" s="24"/>
      <c r="EFA110" s="24"/>
      <c r="EFB110" s="24"/>
      <c r="EFC110" s="24"/>
      <c r="EFD110" s="24"/>
      <c r="EFE110" s="24"/>
      <c r="EFF110" s="24"/>
    </row>
    <row r="111" spans="2:3542" x14ac:dyDescent="0.3">
      <c r="B111" s="343" t="s">
        <v>267</v>
      </c>
      <c r="C111" s="343"/>
      <c r="D111" s="552"/>
      <c r="E111" s="552"/>
      <c r="F111" s="553"/>
      <c r="G111" s="552"/>
    </row>
    <row r="112" spans="2:3542" x14ac:dyDescent="0.3">
      <c r="B112" s="554" t="s">
        <v>268</v>
      </c>
      <c r="C112" s="555" t="s">
        <v>269</v>
      </c>
      <c r="D112" s="552"/>
      <c r="E112" s="552"/>
      <c r="F112" s="556"/>
      <c r="G112" s="552"/>
    </row>
    <row r="113" spans="2:12" x14ac:dyDescent="0.3">
      <c r="B113" s="554">
        <v>45658</v>
      </c>
      <c r="C113" s="555">
        <v>6.8533882041407368E-2</v>
      </c>
      <c r="D113" s="557"/>
      <c r="E113" s="552"/>
      <c r="F113" s="552"/>
      <c r="G113" s="552"/>
    </row>
    <row r="114" spans="2:12" x14ac:dyDescent="0.3">
      <c r="B114" s="554">
        <v>45689</v>
      </c>
      <c r="C114" s="555">
        <v>6.9528249971896314E-2</v>
      </c>
      <c r="D114" s="557"/>
      <c r="E114" s="552"/>
      <c r="F114" s="552"/>
      <c r="G114" s="552"/>
    </row>
    <row r="115" spans="2:12" x14ac:dyDescent="0.3">
      <c r="B115" s="554">
        <v>45717</v>
      </c>
      <c r="C115" s="555">
        <v>7.1179049657874957E-2</v>
      </c>
      <c r="D115" s="557"/>
      <c r="E115" s="552"/>
      <c r="F115" s="552"/>
      <c r="G115" s="552"/>
    </row>
    <row r="116" spans="2:12" x14ac:dyDescent="0.3">
      <c r="B116" s="554">
        <v>45748</v>
      </c>
      <c r="C116" s="555">
        <v>7.7332773593803819E-2</v>
      </c>
      <c r="D116" s="557"/>
      <c r="E116" s="552"/>
      <c r="F116" s="552"/>
      <c r="G116" s="552"/>
    </row>
    <row r="117" spans="2:12" x14ac:dyDescent="0.3">
      <c r="B117" s="554">
        <v>45778</v>
      </c>
      <c r="C117" s="555">
        <v>8.8705168070018658E-2</v>
      </c>
      <c r="D117" s="557"/>
      <c r="E117" s="552"/>
      <c r="F117" s="552"/>
      <c r="G117" s="552"/>
    </row>
    <row r="118" spans="2:12" x14ac:dyDescent="0.3">
      <c r="B118" s="554">
        <v>45809</v>
      </c>
      <c r="C118" s="555">
        <v>9.3682418790241015E-2</v>
      </c>
      <c r="D118" s="557"/>
      <c r="E118" s="552"/>
      <c r="F118" s="552"/>
      <c r="G118" s="552"/>
    </row>
    <row r="119" spans="2:12" x14ac:dyDescent="0.3">
      <c r="B119" s="554">
        <v>45839</v>
      </c>
      <c r="C119" s="555">
        <v>9.4995156718469351E-2</v>
      </c>
      <c r="D119" s="557"/>
      <c r="E119" s="558"/>
      <c r="F119" s="21"/>
      <c r="G119" s="21"/>
    </row>
    <row r="120" spans="2:12" x14ac:dyDescent="0.3">
      <c r="B120" s="554">
        <v>45870</v>
      </c>
      <c r="C120" s="555">
        <v>9.7233833153761273E-2</v>
      </c>
      <c r="D120" s="557"/>
      <c r="E120" s="21"/>
      <c r="F120" s="21"/>
      <c r="G120" s="21"/>
    </row>
    <row r="121" spans="2:12" x14ac:dyDescent="0.3">
      <c r="B121" s="554">
        <v>45901</v>
      </c>
      <c r="C121" s="555">
        <v>9.3059075462083168E-2</v>
      </c>
      <c r="D121" s="557"/>
      <c r="E121" s="21"/>
      <c r="F121" s="21"/>
      <c r="G121" s="21"/>
    </row>
    <row r="122" spans="2:12" x14ac:dyDescent="0.3">
      <c r="B122" s="554">
        <v>45931</v>
      </c>
      <c r="C122" s="555">
        <v>9.0146938960341358E-2</v>
      </c>
      <c r="D122" s="557"/>
    </row>
    <row r="123" spans="2:12" x14ac:dyDescent="0.3">
      <c r="B123" s="554">
        <v>45962</v>
      </c>
      <c r="C123" s="555">
        <v>8.2558579480072239E-2</v>
      </c>
      <c r="D123" s="557"/>
    </row>
    <row r="124" spans="2:12" x14ac:dyDescent="0.3">
      <c r="B124" s="554">
        <v>45992</v>
      </c>
      <c r="C124" s="559">
        <v>7.3044874100030396E-2</v>
      </c>
      <c r="D124" s="557"/>
    </row>
    <row r="125" spans="2:12" ht="13.5" customHeight="1" x14ac:dyDescent="0.3">
      <c r="B125" s="560"/>
      <c r="C125" s="561"/>
    </row>
    <row r="126" spans="2:12" ht="18" customHeight="1" x14ac:dyDescent="0.3">
      <c r="B126" s="636" t="s">
        <v>270</v>
      </c>
      <c r="C126" s="636"/>
      <c r="D126" s="636"/>
      <c r="E126" s="636"/>
      <c r="F126" s="636"/>
      <c r="G126" s="636"/>
      <c r="H126" s="636"/>
      <c r="I126" s="636"/>
      <c r="J126" s="636"/>
      <c r="K126" s="636"/>
      <c r="L126" s="562"/>
    </row>
    <row r="127" spans="2:12" x14ac:dyDescent="0.3">
      <c r="B127" s="636"/>
      <c r="C127" s="636"/>
      <c r="D127" s="636"/>
      <c r="E127" s="636"/>
      <c r="F127" s="636"/>
      <c r="G127" s="636"/>
      <c r="H127" s="636"/>
      <c r="I127" s="636"/>
      <c r="J127" s="636"/>
      <c r="K127" s="636"/>
      <c r="L127" s="562"/>
    </row>
    <row r="128" spans="2:12" x14ac:dyDescent="0.3">
      <c r="B128" s="636"/>
      <c r="C128" s="636"/>
      <c r="D128" s="636"/>
      <c r="E128" s="636"/>
      <c r="F128" s="636"/>
      <c r="G128" s="636"/>
      <c r="H128" s="636"/>
      <c r="I128" s="636"/>
      <c r="J128" s="636"/>
      <c r="K128" s="636"/>
      <c r="L128" s="562"/>
    </row>
    <row r="129" spans="2:3542" x14ac:dyDescent="0.3">
      <c r="B129" s="560"/>
      <c r="C129" s="561"/>
    </row>
    <row r="130" spans="2:3542" s="526" customFormat="1" x14ac:dyDescent="0.3">
      <c r="B130" s="529" t="s">
        <v>271</v>
      </c>
      <c r="C130" s="563"/>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M130" s="24"/>
      <c r="EN130" s="24"/>
      <c r="EO130" s="24"/>
      <c r="EP130" s="24"/>
      <c r="EQ130" s="24"/>
      <c r="ER130" s="24"/>
      <c r="ES130" s="24"/>
      <c r="ET130" s="24"/>
      <c r="EU130" s="24"/>
      <c r="EV130" s="24"/>
      <c r="EW130" s="24"/>
      <c r="EX130" s="24"/>
      <c r="EY130" s="24"/>
      <c r="EZ130" s="24"/>
      <c r="FA130" s="24"/>
      <c r="FB130" s="24"/>
      <c r="FC130" s="24"/>
      <c r="FD130" s="24"/>
      <c r="FE130" s="24"/>
      <c r="FF130" s="24"/>
      <c r="FG130" s="24"/>
      <c r="FH130" s="24"/>
      <c r="FI130" s="24"/>
      <c r="FJ130" s="24"/>
      <c r="FK130" s="24"/>
      <c r="FL130" s="24"/>
      <c r="FM130" s="24"/>
      <c r="FN130" s="24"/>
      <c r="FO130" s="24"/>
      <c r="FP130" s="24"/>
      <c r="FQ130" s="24"/>
      <c r="FR130" s="24"/>
      <c r="FS130" s="24"/>
      <c r="FT130" s="24"/>
      <c r="FU130" s="24"/>
      <c r="FV130" s="24"/>
      <c r="FW130" s="24"/>
      <c r="FX130" s="24"/>
      <c r="FY130" s="24"/>
      <c r="FZ130" s="24"/>
      <c r="GA130" s="24"/>
      <c r="GB130" s="24"/>
      <c r="GC130" s="24"/>
      <c r="GD130" s="24"/>
      <c r="GE130" s="24"/>
      <c r="GF130" s="24"/>
      <c r="GG130" s="24"/>
      <c r="GH130" s="24"/>
      <c r="GI130" s="24"/>
      <c r="GJ130" s="24"/>
      <c r="GK130" s="24"/>
      <c r="GL130" s="24"/>
      <c r="GM130" s="24"/>
      <c r="GN130" s="24"/>
      <c r="GO130" s="24"/>
      <c r="GP130" s="24"/>
      <c r="GQ130" s="24"/>
      <c r="GR130" s="24"/>
      <c r="GS130" s="24"/>
      <c r="GT130" s="24"/>
      <c r="GU130" s="24"/>
      <c r="GV130" s="24"/>
      <c r="GW130" s="24"/>
      <c r="GX130" s="24"/>
      <c r="GY130" s="24"/>
      <c r="GZ130" s="24"/>
      <c r="HA130" s="24"/>
      <c r="HB130" s="24"/>
      <c r="HC130" s="24"/>
      <c r="HD130" s="24"/>
      <c r="HE130" s="24"/>
      <c r="HF130" s="24"/>
      <c r="HG130" s="24"/>
      <c r="HH130" s="24"/>
      <c r="HI130" s="24"/>
      <c r="HJ130" s="24"/>
      <c r="HK130" s="24"/>
      <c r="HL130" s="24"/>
      <c r="HM130" s="24"/>
      <c r="HN130" s="24"/>
      <c r="HO130" s="24"/>
      <c r="HP130" s="24"/>
      <c r="HQ130" s="24"/>
      <c r="HR130" s="24"/>
      <c r="HS130" s="24"/>
      <c r="HT130" s="24"/>
      <c r="HU130" s="24"/>
      <c r="HV130" s="24"/>
      <c r="HW130" s="24"/>
      <c r="HX130" s="24"/>
      <c r="HY130" s="24"/>
      <c r="HZ130" s="24"/>
      <c r="IA130" s="24"/>
      <c r="IB130" s="24"/>
      <c r="IC130" s="24"/>
      <c r="ID130" s="24"/>
      <c r="IE130" s="24"/>
      <c r="IF130" s="24"/>
      <c r="IG130" s="24"/>
      <c r="IH130" s="24"/>
      <c r="II130" s="24"/>
      <c r="IJ130" s="24"/>
      <c r="IK130" s="24"/>
      <c r="IL130" s="24"/>
      <c r="IM130" s="24"/>
      <c r="IN130" s="24"/>
      <c r="IO130" s="24"/>
      <c r="IP130" s="24"/>
      <c r="IQ130" s="24"/>
      <c r="IR130" s="24"/>
      <c r="IS130" s="24"/>
      <c r="IT130" s="24"/>
      <c r="IU130" s="24"/>
      <c r="IV130" s="24"/>
      <c r="IW130" s="24"/>
      <c r="IX130" s="24"/>
      <c r="IY130" s="24"/>
      <c r="IZ130" s="24"/>
      <c r="JA130" s="24"/>
      <c r="JB130" s="24"/>
      <c r="JC130" s="24"/>
      <c r="JD130" s="24"/>
      <c r="JE130" s="24"/>
      <c r="JF130" s="24"/>
      <c r="JG130" s="24"/>
      <c r="JH130" s="24"/>
      <c r="JI130" s="24"/>
      <c r="JJ130" s="24"/>
      <c r="JK130" s="24"/>
      <c r="JL130" s="24"/>
      <c r="JM130" s="24"/>
      <c r="JN130" s="24"/>
      <c r="JO130" s="24"/>
      <c r="JP130" s="24"/>
      <c r="JQ130" s="24"/>
      <c r="JR130" s="24"/>
      <c r="JS130" s="24"/>
      <c r="JT130" s="24"/>
      <c r="JU130" s="24"/>
      <c r="JV130" s="24"/>
      <c r="JW130" s="24"/>
      <c r="JX130" s="24"/>
      <c r="JY130" s="24"/>
      <c r="JZ130" s="24"/>
      <c r="KA130" s="24"/>
      <c r="KB130" s="24"/>
      <c r="KC130" s="24"/>
      <c r="KD130" s="24"/>
      <c r="KE130" s="24"/>
      <c r="KF130" s="24"/>
      <c r="KG130" s="24"/>
      <c r="KH130" s="24"/>
      <c r="KI130" s="24"/>
      <c r="KJ130" s="24"/>
      <c r="KK130" s="24"/>
      <c r="KL130" s="24"/>
      <c r="KM130" s="24"/>
      <c r="KN130" s="24"/>
      <c r="KO130" s="24"/>
      <c r="KP130" s="24"/>
      <c r="KQ130" s="24"/>
      <c r="KR130" s="24"/>
      <c r="KS130" s="24"/>
      <c r="KT130" s="24"/>
      <c r="KU130" s="24"/>
      <c r="KV130" s="24"/>
      <c r="KW130" s="24"/>
      <c r="KX130" s="24"/>
      <c r="KY130" s="24"/>
      <c r="KZ130" s="24"/>
      <c r="LA130" s="24"/>
      <c r="LB130" s="24"/>
      <c r="LC130" s="24"/>
      <c r="LD130" s="24"/>
      <c r="LE130" s="24"/>
      <c r="LF130" s="24"/>
      <c r="LG130" s="24"/>
      <c r="LH130" s="24"/>
      <c r="LI130" s="24"/>
      <c r="LJ130" s="24"/>
      <c r="LK130" s="24"/>
      <c r="LL130" s="24"/>
      <c r="LM130" s="24"/>
      <c r="LN130" s="24"/>
      <c r="LO130" s="24"/>
      <c r="LP130" s="24"/>
      <c r="LQ130" s="24"/>
      <c r="LR130" s="24"/>
      <c r="LS130" s="24"/>
      <c r="LT130" s="24"/>
      <c r="LU130" s="24"/>
      <c r="LV130" s="24"/>
      <c r="LW130" s="24"/>
      <c r="LX130" s="24"/>
      <c r="LY130" s="24"/>
      <c r="LZ130" s="24"/>
      <c r="MA130" s="24"/>
      <c r="MB130" s="24"/>
      <c r="MC130" s="24"/>
      <c r="MD130" s="24"/>
      <c r="ME130" s="24"/>
      <c r="MF130" s="24"/>
      <c r="MG130" s="24"/>
      <c r="MH130" s="24"/>
      <c r="MI130" s="24"/>
      <c r="MJ130" s="24"/>
      <c r="MK130" s="24"/>
      <c r="ML130" s="24"/>
      <c r="MM130" s="24"/>
      <c r="MN130" s="24"/>
      <c r="MO130" s="24"/>
      <c r="MP130" s="24"/>
      <c r="MQ130" s="24"/>
      <c r="MR130" s="24"/>
      <c r="MS130" s="24"/>
      <c r="MT130" s="24"/>
      <c r="MU130" s="24"/>
      <c r="MV130" s="24"/>
      <c r="MW130" s="24"/>
      <c r="MX130" s="24"/>
      <c r="MY130" s="24"/>
      <c r="MZ130" s="24"/>
      <c r="NA130" s="24"/>
      <c r="NB130" s="24"/>
      <c r="NC130" s="24"/>
      <c r="ND130" s="24"/>
      <c r="NE130" s="24"/>
      <c r="NF130" s="24"/>
      <c r="NG130" s="24"/>
      <c r="NH130" s="24"/>
      <c r="NI130" s="24"/>
      <c r="NJ130" s="24"/>
      <c r="NK130" s="24"/>
      <c r="NL130" s="24"/>
      <c r="NM130" s="24"/>
      <c r="NN130" s="24"/>
      <c r="NO130" s="24"/>
      <c r="NP130" s="24"/>
      <c r="NQ130" s="24"/>
      <c r="NR130" s="24"/>
      <c r="NS130" s="24"/>
      <c r="NT130" s="24"/>
      <c r="NU130" s="24"/>
      <c r="NV130" s="24"/>
      <c r="NW130" s="24"/>
      <c r="NX130" s="24"/>
      <c r="NY130" s="24"/>
      <c r="NZ130" s="24"/>
      <c r="OA130" s="24"/>
      <c r="OB130" s="24"/>
      <c r="OC130" s="24"/>
      <c r="OD130" s="24"/>
      <c r="OE130" s="24"/>
      <c r="OF130" s="24"/>
      <c r="OG130" s="24"/>
      <c r="OH130" s="24"/>
      <c r="OI130" s="24"/>
      <c r="OJ130" s="24"/>
      <c r="OK130" s="24"/>
      <c r="OL130" s="24"/>
      <c r="OM130" s="24"/>
      <c r="ON130" s="24"/>
      <c r="OO130" s="24"/>
      <c r="OP130" s="24"/>
      <c r="OQ130" s="24"/>
      <c r="OR130" s="24"/>
      <c r="OS130" s="24"/>
      <c r="OT130" s="24"/>
      <c r="OU130" s="24"/>
      <c r="OV130" s="24"/>
      <c r="OW130" s="24"/>
      <c r="OX130" s="24"/>
      <c r="OY130" s="24"/>
      <c r="OZ130" s="24"/>
      <c r="PA130" s="24"/>
      <c r="PB130" s="24"/>
      <c r="PC130" s="24"/>
      <c r="PD130" s="24"/>
      <c r="PE130" s="24"/>
      <c r="PF130" s="24"/>
      <c r="PG130" s="24"/>
      <c r="PH130" s="24"/>
      <c r="PI130" s="24"/>
      <c r="PJ130" s="24"/>
      <c r="PK130" s="24"/>
      <c r="PL130" s="24"/>
      <c r="PM130" s="24"/>
      <c r="PN130" s="24"/>
      <c r="PO130" s="24"/>
      <c r="PP130" s="24"/>
      <c r="PQ130" s="24"/>
      <c r="PR130" s="24"/>
      <c r="PS130" s="24"/>
      <c r="PT130" s="24"/>
      <c r="PU130" s="24"/>
      <c r="PV130" s="24"/>
      <c r="PW130" s="24"/>
      <c r="PX130" s="24"/>
      <c r="PY130" s="24"/>
      <c r="PZ130" s="24"/>
      <c r="QA130" s="24"/>
      <c r="QB130" s="24"/>
      <c r="QC130" s="24"/>
      <c r="QD130" s="24"/>
      <c r="QE130" s="24"/>
      <c r="QF130" s="24"/>
      <c r="QG130" s="24"/>
      <c r="QH130" s="24"/>
      <c r="QI130" s="24"/>
      <c r="QJ130" s="24"/>
      <c r="QK130" s="24"/>
      <c r="QL130" s="24"/>
      <c r="QM130" s="24"/>
      <c r="QN130" s="24"/>
      <c r="QO130" s="24"/>
      <c r="QP130" s="24"/>
      <c r="QQ130" s="24"/>
      <c r="QR130" s="24"/>
      <c r="QS130" s="24"/>
      <c r="QT130" s="24"/>
      <c r="QU130" s="24"/>
      <c r="QV130" s="24"/>
      <c r="QW130" s="24"/>
      <c r="QX130" s="24"/>
      <c r="QY130" s="24"/>
      <c r="QZ130" s="24"/>
      <c r="RA130" s="24"/>
      <c r="RB130" s="24"/>
      <c r="RC130" s="24"/>
      <c r="RD130" s="24"/>
      <c r="RE130" s="24"/>
      <c r="RF130" s="24"/>
      <c r="RG130" s="24"/>
      <c r="RH130" s="24"/>
      <c r="RI130" s="24"/>
      <c r="RJ130" s="24"/>
      <c r="RK130" s="24"/>
      <c r="RL130" s="24"/>
      <c r="RM130" s="24"/>
      <c r="RN130" s="24"/>
      <c r="RO130" s="24"/>
      <c r="RP130" s="24"/>
      <c r="RQ130" s="24"/>
      <c r="RR130" s="24"/>
      <c r="RS130" s="24"/>
      <c r="RT130" s="24"/>
      <c r="RU130" s="24"/>
      <c r="RV130" s="24"/>
      <c r="RW130" s="24"/>
      <c r="RX130" s="24"/>
      <c r="RY130" s="24"/>
      <c r="RZ130" s="24"/>
      <c r="SA130" s="24"/>
      <c r="SB130" s="24"/>
      <c r="SC130" s="24"/>
      <c r="SD130" s="24"/>
      <c r="SE130" s="24"/>
      <c r="SF130" s="24"/>
      <c r="SG130" s="24"/>
      <c r="SH130" s="24"/>
      <c r="SI130" s="24"/>
      <c r="SJ130" s="24"/>
      <c r="SK130" s="24"/>
      <c r="SL130" s="24"/>
      <c r="SM130" s="24"/>
      <c r="SN130" s="24"/>
      <c r="SO130" s="24"/>
      <c r="SP130" s="24"/>
      <c r="SQ130" s="24"/>
      <c r="SR130" s="24"/>
      <c r="SS130" s="24"/>
      <c r="ST130" s="24"/>
      <c r="SU130" s="24"/>
      <c r="SV130" s="24"/>
      <c r="SW130" s="24"/>
      <c r="SX130" s="24"/>
      <c r="SY130" s="24"/>
      <c r="SZ130" s="24"/>
      <c r="TA130" s="24"/>
      <c r="TB130" s="24"/>
      <c r="TC130" s="24"/>
      <c r="TD130" s="24"/>
      <c r="TE130" s="24"/>
      <c r="TF130" s="24"/>
      <c r="TG130" s="24"/>
      <c r="TH130" s="24"/>
      <c r="TI130" s="24"/>
      <c r="TJ130" s="24"/>
      <c r="TK130" s="24"/>
      <c r="TL130" s="24"/>
      <c r="TM130" s="24"/>
      <c r="TN130" s="24"/>
      <c r="TO130" s="24"/>
      <c r="TP130" s="24"/>
      <c r="TQ130" s="24"/>
      <c r="TR130" s="24"/>
      <c r="TS130" s="24"/>
      <c r="TT130" s="24"/>
      <c r="TU130" s="24"/>
      <c r="TV130" s="24"/>
      <c r="TW130" s="24"/>
      <c r="TX130" s="24"/>
      <c r="TY130" s="24"/>
      <c r="TZ130" s="24"/>
      <c r="UA130" s="24"/>
      <c r="UB130" s="24"/>
      <c r="UC130" s="24"/>
      <c r="UD130" s="24"/>
      <c r="UE130" s="24"/>
      <c r="UF130" s="24"/>
      <c r="UG130" s="24"/>
      <c r="UH130" s="24"/>
      <c r="UI130" s="24"/>
      <c r="UJ130" s="24"/>
      <c r="UK130" s="24"/>
      <c r="UL130" s="24"/>
      <c r="UM130" s="24"/>
      <c r="UN130" s="24"/>
      <c r="UO130" s="24"/>
      <c r="UP130" s="24"/>
      <c r="UQ130" s="24"/>
      <c r="UR130" s="24"/>
      <c r="US130" s="24"/>
      <c r="UT130" s="24"/>
      <c r="UU130" s="24"/>
      <c r="UV130" s="24"/>
      <c r="UW130" s="24"/>
      <c r="UX130" s="24"/>
      <c r="UY130" s="24"/>
      <c r="UZ130" s="24"/>
      <c r="VA130" s="24"/>
      <c r="VB130" s="24"/>
      <c r="VC130" s="24"/>
      <c r="VD130" s="24"/>
      <c r="VE130" s="24"/>
      <c r="VF130" s="24"/>
      <c r="VG130" s="24"/>
      <c r="VH130" s="24"/>
      <c r="VI130" s="24"/>
      <c r="VJ130" s="24"/>
      <c r="VK130" s="24"/>
      <c r="VL130" s="24"/>
      <c r="VM130" s="24"/>
      <c r="VN130" s="24"/>
      <c r="VO130" s="24"/>
      <c r="VP130" s="24"/>
      <c r="VQ130" s="24"/>
      <c r="VR130" s="24"/>
      <c r="VS130" s="24"/>
      <c r="VT130" s="24"/>
      <c r="VU130" s="24"/>
      <c r="VV130" s="24"/>
      <c r="VW130" s="24"/>
      <c r="VX130" s="24"/>
      <c r="VY130" s="24"/>
      <c r="VZ130" s="24"/>
      <c r="WA130" s="24"/>
      <c r="WB130" s="24"/>
      <c r="WC130" s="24"/>
      <c r="WD130" s="24"/>
      <c r="WE130" s="24"/>
      <c r="WF130" s="24"/>
      <c r="WG130" s="24"/>
      <c r="WH130" s="24"/>
      <c r="WI130" s="24"/>
      <c r="WJ130" s="24"/>
      <c r="WK130" s="24"/>
      <c r="WL130" s="24"/>
      <c r="WM130" s="24"/>
      <c r="WN130" s="24"/>
      <c r="WO130" s="24"/>
      <c r="WP130" s="24"/>
      <c r="WQ130" s="24"/>
      <c r="WR130" s="24"/>
      <c r="WS130" s="24"/>
      <c r="WT130" s="24"/>
      <c r="WU130" s="24"/>
      <c r="WV130" s="24"/>
      <c r="WW130" s="24"/>
      <c r="WX130" s="24"/>
      <c r="WY130" s="24"/>
      <c r="WZ130" s="24"/>
      <c r="XA130" s="24"/>
      <c r="XB130" s="24"/>
      <c r="XC130" s="24"/>
      <c r="XD130" s="24"/>
      <c r="XE130" s="24"/>
      <c r="XF130" s="24"/>
      <c r="XG130" s="24"/>
      <c r="XH130" s="24"/>
      <c r="XI130" s="24"/>
      <c r="XJ130" s="24"/>
      <c r="XK130" s="24"/>
      <c r="XL130" s="24"/>
      <c r="XM130" s="24"/>
      <c r="XN130" s="24"/>
      <c r="XO130" s="24"/>
      <c r="XP130" s="24"/>
      <c r="XQ130" s="24"/>
      <c r="XR130" s="24"/>
      <c r="XS130" s="24"/>
      <c r="XT130" s="24"/>
      <c r="XU130" s="24"/>
      <c r="XV130" s="24"/>
      <c r="XW130" s="24"/>
      <c r="XX130" s="24"/>
      <c r="XY130" s="24"/>
      <c r="XZ130" s="24"/>
      <c r="YA130" s="24"/>
      <c r="YB130" s="24"/>
      <c r="YC130" s="24"/>
      <c r="YD130" s="24"/>
      <c r="YE130" s="24"/>
      <c r="YF130" s="24"/>
      <c r="YG130" s="24"/>
      <c r="YH130" s="24"/>
      <c r="YI130" s="24"/>
      <c r="YJ130" s="24"/>
      <c r="YK130" s="24"/>
      <c r="YL130" s="24"/>
      <c r="YM130" s="24"/>
      <c r="YN130" s="24"/>
      <c r="YO130" s="24"/>
      <c r="YP130" s="24"/>
      <c r="YQ130" s="24"/>
      <c r="YR130" s="24"/>
      <c r="YS130" s="24"/>
      <c r="YT130" s="24"/>
      <c r="YU130" s="24"/>
      <c r="YV130" s="24"/>
      <c r="YW130" s="24"/>
      <c r="YX130" s="24"/>
      <c r="YY130" s="24"/>
      <c r="YZ130" s="24"/>
      <c r="ZA130" s="24"/>
      <c r="ZB130" s="24"/>
      <c r="ZC130" s="24"/>
      <c r="ZD130" s="24"/>
      <c r="ZE130" s="24"/>
      <c r="ZF130" s="24"/>
      <c r="ZG130" s="24"/>
      <c r="ZH130" s="24"/>
      <c r="ZI130" s="24"/>
      <c r="ZJ130" s="24"/>
      <c r="ZK130" s="24"/>
      <c r="ZL130" s="24"/>
      <c r="ZM130" s="24"/>
      <c r="ZN130" s="24"/>
      <c r="ZO130" s="24"/>
      <c r="ZP130" s="24"/>
      <c r="ZQ130" s="24"/>
      <c r="ZR130" s="24"/>
      <c r="ZS130" s="24"/>
      <c r="ZT130" s="24"/>
      <c r="ZU130" s="24"/>
      <c r="ZV130" s="24"/>
      <c r="ZW130" s="24"/>
      <c r="ZX130" s="24"/>
      <c r="ZY130" s="24"/>
      <c r="ZZ130" s="24"/>
      <c r="AAA130" s="24"/>
      <c r="AAB130" s="24"/>
      <c r="AAC130" s="24"/>
      <c r="AAD130" s="24"/>
      <c r="AAE130" s="24"/>
      <c r="AAF130" s="24"/>
      <c r="AAG130" s="24"/>
      <c r="AAH130" s="24"/>
      <c r="AAI130" s="24"/>
      <c r="AAJ130" s="24"/>
      <c r="AAK130" s="24"/>
      <c r="AAL130" s="24"/>
      <c r="AAM130" s="24"/>
      <c r="AAN130" s="24"/>
      <c r="AAO130" s="24"/>
      <c r="AAP130" s="24"/>
      <c r="AAQ130" s="24"/>
      <c r="AAR130" s="24"/>
      <c r="AAS130" s="24"/>
      <c r="AAT130" s="24"/>
      <c r="AAU130" s="24"/>
      <c r="AAV130" s="24"/>
      <c r="AAW130" s="24"/>
      <c r="AAX130" s="24"/>
      <c r="AAY130" s="24"/>
      <c r="AAZ130" s="24"/>
      <c r="ABA130" s="24"/>
      <c r="ABB130" s="24"/>
      <c r="ABC130" s="24"/>
      <c r="ABD130" s="24"/>
      <c r="ABE130" s="24"/>
      <c r="ABF130" s="24"/>
      <c r="ABG130" s="24"/>
      <c r="ABH130" s="24"/>
      <c r="ABI130" s="24"/>
      <c r="ABJ130" s="24"/>
      <c r="ABK130" s="24"/>
      <c r="ABL130" s="24"/>
      <c r="ABM130" s="24"/>
      <c r="ABN130" s="24"/>
      <c r="ABO130" s="24"/>
      <c r="ABP130" s="24"/>
      <c r="ABQ130" s="24"/>
      <c r="ABR130" s="24"/>
      <c r="ABS130" s="24"/>
      <c r="ABT130" s="24"/>
      <c r="ABU130" s="24"/>
      <c r="ABV130" s="24"/>
      <c r="ABW130" s="24"/>
      <c r="ABX130" s="24"/>
      <c r="ABY130" s="24"/>
      <c r="ABZ130" s="24"/>
      <c r="ACA130" s="24"/>
      <c r="ACB130" s="24"/>
      <c r="ACC130" s="24"/>
      <c r="ACD130" s="24"/>
      <c r="ACE130" s="24"/>
      <c r="ACF130" s="24"/>
      <c r="ACG130" s="24"/>
      <c r="ACH130" s="24"/>
      <c r="ACI130" s="24"/>
      <c r="ACJ130" s="24"/>
      <c r="ACK130" s="24"/>
      <c r="ACL130" s="24"/>
      <c r="ACM130" s="24"/>
      <c r="ACN130" s="24"/>
      <c r="ACO130" s="24"/>
      <c r="ACP130" s="24"/>
      <c r="ACQ130" s="24"/>
      <c r="ACR130" s="24"/>
      <c r="ACS130" s="24"/>
      <c r="ACT130" s="24"/>
      <c r="ACU130" s="24"/>
      <c r="ACV130" s="24"/>
      <c r="ACW130" s="24"/>
      <c r="ACX130" s="24"/>
      <c r="ACY130" s="24"/>
      <c r="ACZ130" s="24"/>
      <c r="ADA130" s="24"/>
      <c r="ADB130" s="24"/>
      <c r="ADC130" s="24"/>
      <c r="ADD130" s="24"/>
      <c r="ADE130" s="24"/>
      <c r="ADF130" s="24"/>
      <c r="ADG130" s="24"/>
      <c r="ADH130" s="24"/>
      <c r="ADI130" s="24"/>
      <c r="ADJ130" s="24"/>
      <c r="ADK130" s="24"/>
      <c r="ADL130" s="24"/>
      <c r="ADM130" s="24"/>
      <c r="ADN130" s="24"/>
      <c r="ADO130" s="24"/>
      <c r="ADP130" s="24"/>
      <c r="ADQ130" s="24"/>
      <c r="ADR130" s="24"/>
      <c r="ADS130" s="24"/>
      <c r="ADT130" s="24"/>
      <c r="ADU130" s="24"/>
      <c r="ADV130" s="24"/>
      <c r="ADW130" s="24"/>
      <c r="ADX130" s="24"/>
      <c r="ADY130" s="24"/>
      <c r="ADZ130" s="24"/>
      <c r="AEA130" s="24"/>
      <c r="AEB130" s="24"/>
      <c r="AEC130" s="24"/>
      <c r="AED130" s="24"/>
      <c r="AEE130" s="24"/>
      <c r="AEF130" s="24"/>
      <c r="AEG130" s="24"/>
      <c r="AEH130" s="24"/>
      <c r="AEI130" s="24"/>
      <c r="AEJ130" s="24"/>
      <c r="AEK130" s="24"/>
      <c r="AEL130" s="24"/>
      <c r="AEM130" s="24"/>
      <c r="AEN130" s="24"/>
      <c r="AEO130" s="24"/>
      <c r="AEP130" s="24"/>
      <c r="AEQ130" s="24"/>
      <c r="AER130" s="24"/>
      <c r="AES130" s="24"/>
      <c r="AET130" s="24"/>
      <c r="AEU130" s="24"/>
      <c r="AEV130" s="24"/>
      <c r="AEW130" s="24"/>
      <c r="AEX130" s="24"/>
      <c r="AEY130" s="24"/>
      <c r="AEZ130" s="24"/>
      <c r="AFA130" s="24"/>
      <c r="AFB130" s="24"/>
      <c r="AFC130" s="24"/>
      <c r="AFD130" s="24"/>
      <c r="AFE130" s="24"/>
      <c r="AFF130" s="24"/>
      <c r="AFG130" s="24"/>
      <c r="AFH130" s="24"/>
      <c r="AFI130" s="24"/>
      <c r="AFJ130" s="24"/>
      <c r="AFK130" s="24"/>
      <c r="AFL130" s="24"/>
      <c r="AFM130" s="24"/>
      <c r="AFN130" s="24"/>
      <c r="AFO130" s="24"/>
      <c r="AFP130" s="24"/>
      <c r="AFQ130" s="24"/>
      <c r="AFR130" s="24"/>
      <c r="AFS130" s="24"/>
      <c r="AFT130" s="24"/>
      <c r="AFU130" s="24"/>
      <c r="AFV130" s="24"/>
      <c r="AFW130" s="24"/>
      <c r="AFX130" s="24"/>
      <c r="AFY130" s="24"/>
      <c r="AFZ130" s="24"/>
      <c r="AGA130" s="24"/>
      <c r="AGB130" s="24"/>
      <c r="AGC130" s="24"/>
      <c r="AGD130" s="24"/>
      <c r="AGE130" s="24"/>
      <c r="AGF130" s="24"/>
      <c r="AGG130" s="24"/>
      <c r="AGH130" s="24"/>
      <c r="AGI130" s="24"/>
      <c r="AGJ130" s="24"/>
      <c r="AGK130" s="24"/>
      <c r="AGL130" s="24"/>
      <c r="AGM130" s="24"/>
      <c r="AGN130" s="24"/>
      <c r="AGO130" s="24"/>
      <c r="AGP130" s="24"/>
      <c r="AGQ130" s="24"/>
      <c r="AGR130" s="24"/>
      <c r="AGS130" s="24"/>
      <c r="AGT130" s="24"/>
      <c r="AGU130" s="24"/>
      <c r="AGV130" s="24"/>
      <c r="AGW130" s="24"/>
      <c r="AGX130" s="24"/>
      <c r="AGY130" s="24"/>
      <c r="AGZ130" s="24"/>
      <c r="AHA130" s="24"/>
      <c r="AHB130" s="24"/>
      <c r="AHC130" s="24"/>
      <c r="AHD130" s="24"/>
      <c r="AHE130" s="24"/>
      <c r="AHF130" s="24"/>
      <c r="AHG130" s="24"/>
      <c r="AHH130" s="24"/>
      <c r="AHI130" s="24"/>
      <c r="AHJ130" s="24"/>
      <c r="AHK130" s="24"/>
      <c r="AHL130" s="24"/>
      <c r="AHM130" s="24"/>
      <c r="AHN130" s="24"/>
      <c r="AHO130" s="24"/>
      <c r="AHP130" s="24"/>
      <c r="AHQ130" s="24"/>
      <c r="AHR130" s="24"/>
      <c r="AHS130" s="24"/>
      <c r="AHT130" s="24"/>
      <c r="AHU130" s="24"/>
      <c r="AHV130" s="24"/>
      <c r="AHW130" s="24"/>
      <c r="AHX130" s="24"/>
      <c r="AHY130" s="24"/>
      <c r="AHZ130" s="24"/>
      <c r="AIA130" s="24"/>
      <c r="AIB130" s="24"/>
      <c r="AIC130" s="24"/>
      <c r="AID130" s="24"/>
      <c r="AIE130" s="24"/>
      <c r="AIF130" s="24"/>
      <c r="AIG130" s="24"/>
      <c r="AIH130" s="24"/>
      <c r="AII130" s="24"/>
      <c r="AIJ130" s="24"/>
      <c r="AIK130" s="24"/>
      <c r="AIL130" s="24"/>
      <c r="AIM130" s="24"/>
      <c r="AIN130" s="24"/>
      <c r="AIO130" s="24"/>
      <c r="AIP130" s="24"/>
      <c r="AIQ130" s="24"/>
      <c r="AIR130" s="24"/>
      <c r="AIS130" s="24"/>
      <c r="AIT130" s="24"/>
      <c r="AIU130" s="24"/>
      <c r="AIV130" s="24"/>
      <c r="AIW130" s="24"/>
      <c r="AIX130" s="24"/>
      <c r="AIY130" s="24"/>
      <c r="AIZ130" s="24"/>
      <c r="AJA130" s="24"/>
      <c r="AJB130" s="24"/>
      <c r="AJC130" s="24"/>
      <c r="AJD130" s="24"/>
      <c r="AJE130" s="24"/>
      <c r="AJF130" s="24"/>
      <c r="AJG130" s="24"/>
      <c r="AJH130" s="24"/>
      <c r="AJI130" s="24"/>
      <c r="AJJ130" s="24"/>
      <c r="AJK130" s="24"/>
      <c r="AJL130" s="24"/>
      <c r="AJM130" s="24"/>
      <c r="AJN130" s="24"/>
      <c r="AJO130" s="24"/>
      <c r="AJP130" s="24"/>
      <c r="AJQ130" s="24"/>
      <c r="AJR130" s="24"/>
      <c r="AJS130" s="24"/>
      <c r="AJT130" s="24"/>
      <c r="AJU130" s="24"/>
      <c r="AJV130" s="24"/>
      <c r="AJW130" s="24"/>
      <c r="AJX130" s="24"/>
      <c r="AJY130" s="24"/>
      <c r="AJZ130" s="24"/>
      <c r="AKA130" s="24"/>
      <c r="AKB130" s="24"/>
      <c r="AKC130" s="24"/>
      <c r="AKD130" s="24"/>
      <c r="AKE130" s="24"/>
      <c r="AKF130" s="24"/>
      <c r="AKG130" s="24"/>
      <c r="AKH130" s="24"/>
      <c r="AKI130" s="24"/>
      <c r="AKJ130" s="24"/>
      <c r="AKK130" s="24"/>
      <c r="AKL130" s="24"/>
      <c r="AKM130" s="24"/>
      <c r="AKN130" s="24"/>
      <c r="AKO130" s="24"/>
      <c r="AKP130" s="24"/>
      <c r="AKQ130" s="24"/>
      <c r="AKR130" s="24"/>
      <c r="AKS130" s="24"/>
      <c r="AKT130" s="24"/>
      <c r="AKU130" s="24"/>
      <c r="AKV130" s="24"/>
      <c r="AKW130" s="24"/>
      <c r="AKX130" s="24"/>
      <c r="AKY130" s="24"/>
      <c r="AKZ130" s="24"/>
      <c r="ALA130" s="24"/>
      <c r="ALB130" s="24"/>
      <c r="ALC130" s="24"/>
      <c r="ALD130" s="24"/>
      <c r="ALE130" s="24"/>
      <c r="ALF130" s="24"/>
      <c r="ALG130" s="24"/>
      <c r="ALH130" s="24"/>
      <c r="ALI130" s="24"/>
      <c r="ALJ130" s="24"/>
      <c r="ALK130" s="24"/>
      <c r="ALL130" s="24"/>
      <c r="ALM130" s="24"/>
      <c r="ALN130" s="24"/>
      <c r="ALO130" s="24"/>
      <c r="ALP130" s="24"/>
      <c r="ALQ130" s="24"/>
      <c r="ALR130" s="24"/>
      <c r="ALS130" s="24"/>
      <c r="ALT130" s="24"/>
      <c r="ALU130" s="24"/>
      <c r="ALV130" s="24"/>
      <c r="ALW130" s="24"/>
      <c r="ALX130" s="24"/>
      <c r="ALY130" s="24"/>
      <c r="ALZ130" s="24"/>
      <c r="AMA130" s="24"/>
      <c r="AMB130" s="24"/>
      <c r="AMC130" s="24"/>
      <c r="AMD130" s="24"/>
      <c r="AME130" s="24"/>
      <c r="AMF130" s="24"/>
      <c r="AMG130" s="24"/>
      <c r="AMH130" s="24"/>
      <c r="AMI130" s="24"/>
      <c r="AMJ130" s="24"/>
      <c r="AMK130" s="24"/>
      <c r="AML130" s="24"/>
      <c r="AMM130" s="24"/>
      <c r="AMN130" s="24"/>
      <c r="AMO130" s="24"/>
      <c r="AMP130" s="24"/>
      <c r="AMQ130" s="24"/>
      <c r="AMR130" s="24"/>
      <c r="AMS130" s="24"/>
      <c r="AMT130" s="24"/>
      <c r="AMU130" s="24"/>
      <c r="AMV130" s="24"/>
      <c r="AMW130" s="24"/>
      <c r="AMX130" s="24"/>
      <c r="AMY130" s="24"/>
      <c r="AMZ130" s="24"/>
      <c r="ANA130" s="24"/>
      <c r="ANB130" s="24"/>
      <c r="ANC130" s="24"/>
      <c r="AND130" s="24"/>
      <c r="ANE130" s="24"/>
      <c r="ANF130" s="24"/>
      <c r="ANG130" s="24"/>
      <c r="ANH130" s="24"/>
      <c r="ANI130" s="24"/>
      <c r="ANJ130" s="24"/>
      <c r="ANK130" s="24"/>
      <c r="ANL130" s="24"/>
      <c r="ANM130" s="24"/>
      <c r="ANN130" s="24"/>
      <c r="ANO130" s="24"/>
      <c r="ANP130" s="24"/>
      <c r="ANQ130" s="24"/>
      <c r="ANR130" s="24"/>
      <c r="ANS130" s="24"/>
      <c r="ANT130" s="24"/>
      <c r="ANU130" s="24"/>
      <c r="ANV130" s="24"/>
      <c r="ANW130" s="24"/>
      <c r="ANX130" s="24"/>
      <c r="ANY130" s="24"/>
      <c r="ANZ130" s="24"/>
      <c r="AOA130" s="24"/>
      <c r="AOB130" s="24"/>
      <c r="AOC130" s="24"/>
      <c r="AOD130" s="24"/>
      <c r="AOE130" s="24"/>
      <c r="AOF130" s="24"/>
      <c r="AOG130" s="24"/>
      <c r="AOH130" s="24"/>
      <c r="AOI130" s="24"/>
      <c r="AOJ130" s="24"/>
      <c r="AOK130" s="24"/>
      <c r="AOL130" s="24"/>
      <c r="AOM130" s="24"/>
      <c r="AON130" s="24"/>
      <c r="AOO130" s="24"/>
      <c r="AOP130" s="24"/>
      <c r="AOQ130" s="24"/>
      <c r="AOR130" s="24"/>
      <c r="AOS130" s="24"/>
      <c r="AOT130" s="24"/>
      <c r="AOU130" s="24"/>
      <c r="AOV130" s="24"/>
      <c r="AOW130" s="24"/>
      <c r="AOX130" s="24"/>
      <c r="AOY130" s="24"/>
      <c r="AOZ130" s="24"/>
      <c r="APA130" s="24"/>
      <c r="APB130" s="24"/>
      <c r="APC130" s="24"/>
      <c r="APD130" s="24"/>
      <c r="APE130" s="24"/>
      <c r="APF130" s="24"/>
      <c r="APG130" s="24"/>
      <c r="APH130" s="24"/>
      <c r="API130" s="24"/>
      <c r="APJ130" s="24"/>
      <c r="APK130" s="24"/>
      <c r="APL130" s="24"/>
      <c r="APM130" s="24"/>
      <c r="APN130" s="24"/>
      <c r="APO130" s="24"/>
      <c r="APP130" s="24"/>
      <c r="APQ130" s="24"/>
      <c r="APR130" s="24"/>
      <c r="APS130" s="24"/>
      <c r="APT130" s="24"/>
      <c r="APU130" s="24"/>
      <c r="APV130" s="24"/>
      <c r="APW130" s="24"/>
      <c r="APX130" s="24"/>
      <c r="APY130" s="24"/>
      <c r="APZ130" s="24"/>
      <c r="AQA130" s="24"/>
      <c r="AQB130" s="24"/>
      <c r="AQC130" s="24"/>
      <c r="AQD130" s="24"/>
      <c r="AQE130" s="24"/>
      <c r="AQF130" s="24"/>
      <c r="AQG130" s="24"/>
      <c r="AQH130" s="24"/>
      <c r="AQI130" s="24"/>
      <c r="AQJ130" s="24"/>
      <c r="AQK130" s="24"/>
      <c r="AQL130" s="24"/>
      <c r="AQM130" s="24"/>
      <c r="AQN130" s="24"/>
      <c r="AQO130" s="24"/>
      <c r="AQP130" s="24"/>
      <c r="AQQ130" s="24"/>
      <c r="AQR130" s="24"/>
      <c r="AQS130" s="24"/>
      <c r="AQT130" s="24"/>
      <c r="AQU130" s="24"/>
      <c r="AQV130" s="24"/>
      <c r="AQW130" s="24"/>
      <c r="AQX130" s="24"/>
      <c r="AQY130" s="24"/>
      <c r="AQZ130" s="24"/>
      <c r="ARA130" s="24"/>
      <c r="ARB130" s="24"/>
      <c r="ARC130" s="24"/>
      <c r="ARD130" s="24"/>
      <c r="ARE130" s="24"/>
      <c r="ARF130" s="24"/>
      <c r="ARG130" s="24"/>
      <c r="ARH130" s="24"/>
      <c r="ARI130" s="24"/>
      <c r="ARJ130" s="24"/>
      <c r="ARK130" s="24"/>
      <c r="ARL130" s="24"/>
      <c r="ARM130" s="24"/>
      <c r="ARN130" s="24"/>
      <c r="ARO130" s="24"/>
      <c r="ARP130" s="24"/>
      <c r="ARQ130" s="24"/>
      <c r="ARR130" s="24"/>
      <c r="ARS130" s="24"/>
      <c r="ART130" s="24"/>
      <c r="ARU130" s="24"/>
      <c r="ARV130" s="24"/>
      <c r="ARW130" s="24"/>
      <c r="ARX130" s="24"/>
      <c r="ARY130" s="24"/>
      <c r="ARZ130" s="24"/>
      <c r="ASA130" s="24"/>
      <c r="ASB130" s="24"/>
      <c r="ASC130" s="24"/>
      <c r="ASD130" s="24"/>
      <c r="ASE130" s="24"/>
      <c r="ASF130" s="24"/>
      <c r="ASG130" s="24"/>
      <c r="ASH130" s="24"/>
      <c r="ASI130" s="24"/>
      <c r="ASJ130" s="24"/>
      <c r="ASK130" s="24"/>
      <c r="ASL130" s="24"/>
      <c r="ASM130" s="24"/>
      <c r="ASN130" s="24"/>
      <c r="ASO130" s="24"/>
      <c r="ASP130" s="24"/>
      <c r="ASQ130" s="24"/>
      <c r="ASR130" s="24"/>
      <c r="ASS130" s="24"/>
      <c r="AST130" s="24"/>
      <c r="ASU130" s="24"/>
      <c r="ASV130" s="24"/>
      <c r="ASW130" s="24"/>
      <c r="ASX130" s="24"/>
      <c r="ASY130" s="24"/>
      <c r="ASZ130" s="24"/>
      <c r="ATA130" s="24"/>
      <c r="ATB130" s="24"/>
      <c r="ATC130" s="24"/>
      <c r="ATD130" s="24"/>
      <c r="ATE130" s="24"/>
      <c r="ATF130" s="24"/>
      <c r="ATG130" s="24"/>
      <c r="ATH130" s="24"/>
      <c r="ATI130" s="24"/>
      <c r="ATJ130" s="24"/>
      <c r="ATK130" s="24"/>
      <c r="ATL130" s="24"/>
      <c r="ATM130" s="24"/>
      <c r="ATN130" s="24"/>
      <c r="ATO130" s="24"/>
      <c r="ATP130" s="24"/>
      <c r="ATQ130" s="24"/>
      <c r="ATR130" s="24"/>
      <c r="ATS130" s="24"/>
      <c r="ATT130" s="24"/>
      <c r="ATU130" s="24"/>
      <c r="ATV130" s="24"/>
      <c r="ATW130" s="24"/>
      <c r="ATX130" s="24"/>
      <c r="ATY130" s="24"/>
      <c r="ATZ130" s="24"/>
      <c r="AUA130" s="24"/>
      <c r="AUB130" s="24"/>
      <c r="AUC130" s="24"/>
      <c r="AUD130" s="24"/>
      <c r="AUE130" s="24"/>
      <c r="AUF130" s="24"/>
      <c r="AUG130" s="24"/>
      <c r="AUH130" s="24"/>
      <c r="AUI130" s="24"/>
      <c r="AUJ130" s="24"/>
      <c r="AUK130" s="24"/>
      <c r="AUL130" s="24"/>
      <c r="AUM130" s="24"/>
      <c r="AUN130" s="24"/>
      <c r="AUO130" s="24"/>
      <c r="AUP130" s="24"/>
      <c r="AUQ130" s="24"/>
      <c r="AUR130" s="24"/>
      <c r="AUS130" s="24"/>
      <c r="AUT130" s="24"/>
      <c r="AUU130" s="24"/>
      <c r="AUV130" s="24"/>
      <c r="AUW130" s="24"/>
      <c r="AUX130" s="24"/>
      <c r="AUY130" s="24"/>
      <c r="AUZ130" s="24"/>
      <c r="AVA130" s="24"/>
      <c r="AVB130" s="24"/>
      <c r="AVC130" s="24"/>
      <c r="AVD130" s="24"/>
      <c r="AVE130" s="24"/>
      <c r="AVF130" s="24"/>
      <c r="AVG130" s="24"/>
      <c r="AVH130" s="24"/>
      <c r="AVI130" s="24"/>
      <c r="AVJ130" s="24"/>
      <c r="AVK130" s="24"/>
      <c r="AVL130" s="24"/>
      <c r="AVM130" s="24"/>
      <c r="AVN130" s="24"/>
      <c r="AVO130" s="24"/>
      <c r="AVP130" s="24"/>
      <c r="AVQ130" s="24"/>
      <c r="AVR130" s="24"/>
      <c r="AVS130" s="24"/>
      <c r="AVT130" s="24"/>
      <c r="AVU130" s="24"/>
      <c r="AVV130" s="24"/>
      <c r="AVW130" s="24"/>
      <c r="AVX130" s="24"/>
      <c r="AVY130" s="24"/>
      <c r="AVZ130" s="24"/>
      <c r="AWA130" s="24"/>
      <c r="AWB130" s="24"/>
      <c r="AWC130" s="24"/>
      <c r="AWD130" s="24"/>
      <c r="AWE130" s="24"/>
      <c r="AWF130" s="24"/>
      <c r="AWG130" s="24"/>
      <c r="AWH130" s="24"/>
      <c r="AWI130" s="24"/>
      <c r="AWJ130" s="24"/>
      <c r="AWK130" s="24"/>
      <c r="AWL130" s="24"/>
      <c r="AWM130" s="24"/>
      <c r="AWN130" s="24"/>
      <c r="AWO130" s="24"/>
      <c r="AWP130" s="24"/>
      <c r="AWQ130" s="24"/>
      <c r="AWR130" s="24"/>
      <c r="AWS130" s="24"/>
      <c r="AWT130" s="24"/>
      <c r="AWU130" s="24"/>
      <c r="AWV130" s="24"/>
      <c r="AWW130" s="24"/>
      <c r="AWX130" s="24"/>
      <c r="AWY130" s="24"/>
      <c r="AWZ130" s="24"/>
      <c r="AXA130" s="24"/>
      <c r="AXB130" s="24"/>
      <c r="AXC130" s="24"/>
      <c r="AXD130" s="24"/>
      <c r="AXE130" s="24"/>
      <c r="AXF130" s="24"/>
      <c r="AXG130" s="24"/>
      <c r="AXH130" s="24"/>
      <c r="AXI130" s="24"/>
      <c r="AXJ130" s="24"/>
      <c r="AXK130" s="24"/>
      <c r="AXL130" s="24"/>
      <c r="AXM130" s="24"/>
      <c r="AXN130" s="24"/>
      <c r="AXO130" s="24"/>
      <c r="AXP130" s="24"/>
      <c r="AXQ130" s="24"/>
      <c r="AXR130" s="24"/>
      <c r="AXS130" s="24"/>
      <c r="AXT130" s="24"/>
      <c r="AXU130" s="24"/>
      <c r="AXV130" s="24"/>
      <c r="AXW130" s="24"/>
      <c r="AXX130" s="24"/>
      <c r="AXY130" s="24"/>
      <c r="AXZ130" s="24"/>
      <c r="AYA130" s="24"/>
      <c r="AYB130" s="24"/>
      <c r="AYC130" s="24"/>
      <c r="AYD130" s="24"/>
      <c r="AYE130" s="24"/>
      <c r="AYF130" s="24"/>
      <c r="AYG130" s="24"/>
      <c r="AYH130" s="24"/>
      <c r="AYI130" s="24"/>
      <c r="AYJ130" s="24"/>
      <c r="AYK130" s="24"/>
      <c r="AYL130" s="24"/>
      <c r="AYM130" s="24"/>
      <c r="AYN130" s="24"/>
      <c r="AYO130" s="24"/>
      <c r="AYP130" s="24"/>
      <c r="AYQ130" s="24"/>
      <c r="AYR130" s="24"/>
      <c r="AYS130" s="24"/>
      <c r="AYT130" s="24"/>
      <c r="AYU130" s="24"/>
      <c r="AYV130" s="24"/>
      <c r="AYW130" s="24"/>
      <c r="AYX130" s="24"/>
      <c r="AYY130" s="24"/>
      <c r="AYZ130" s="24"/>
      <c r="AZA130" s="24"/>
      <c r="AZB130" s="24"/>
      <c r="AZC130" s="24"/>
      <c r="AZD130" s="24"/>
      <c r="AZE130" s="24"/>
      <c r="AZF130" s="24"/>
      <c r="AZG130" s="24"/>
      <c r="AZH130" s="24"/>
      <c r="AZI130" s="24"/>
      <c r="AZJ130" s="24"/>
      <c r="AZK130" s="24"/>
      <c r="AZL130" s="24"/>
      <c r="AZM130" s="24"/>
      <c r="AZN130" s="24"/>
      <c r="AZO130" s="24"/>
      <c r="AZP130" s="24"/>
      <c r="AZQ130" s="24"/>
      <c r="AZR130" s="24"/>
      <c r="AZS130" s="24"/>
      <c r="AZT130" s="24"/>
      <c r="AZU130" s="24"/>
      <c r="AZV130" s="24"/>
      <c r="AZW130" s="24"/>
      <c r="AZX130" s="24"/>
      <c r="AZY130" s="24"/>
      <c r="AZZ130" s="24"/>
      <c r="BAA130" s="24"/>
      <c r="BAB130" s="24"/>
      <c r="BAC130" s="24"/>
      <c r="BAD130" s="24"/>
      <c r="BAE130" s="24"/>
      <c r="BAF130" s="24"/>
      <c r="BAG130" s="24"/>
      <c r="BAH130" s="24"/>
      <c r="BAI130" s="24"/>
      <c r="BAJ130" s="24"/>
      <c r="BAK130" s="24"/>
      <c r="BAL130" s="24"/>
      <c r="BAM130" s="24"/>
      <c r="BAN130" s="24"/>
      <c r="BAO130" s="24"/>
      <c r="BAP130" s="24"/>
      <c r="BAQ130" s="24"/>
      <c r="BAR130" s="24"/>
      <c r="BAS130" s="24"/>
      <c r="BAT130" s="24"/>
      <c r="BAU130" s="24"/>
      <c r="BAV130" s="24"/>
      <c r="BAW130" s="24"/>
      <c r="BAX130" s="24"/>
      <c r="BAY130" s="24"/>
      <c r="BAZ130" s="24"/>
      <c r="BBA130" s="24"/>
      <c r="BBB130" s="24"/>
      <c r="BBC130" s="24"/>
      <c r="BBD130" s="24"/>
      <c r="BBE130" s="24"/>
      <c r="BBF130" s="24"/>
      <c r="BBG130" s="24"/>
      <c r="BBH130" s="24"/>
      <c r="BBI130" s="24"/>
      <c r="BBJ130" s="24"/>
      <c r="BBK130" s="24"/>
      <c r="BBL130" s="24"/>
      <c r="BBM130" s="24"/>
      <c r="BBN130" s="24"/>
      <c r="BBO130" s="24"/>
      <c r="BBP130" s="24"/>
      <c r="BBQ130" s="24"/>
      <c r="BBR130" s="24"/>
      <c r="BBS130" s="24"/>
      <c r="BBT130" s="24"/>
      <c r="BBU130" s="24"/>
      <c r="BBV130" s="24"/>
      <c r="BBW130" s="24"/>
      <c r="BBX130" s="24"/>
      <c r="BBY130" s="24"/>
      <c r="BBZ130" s="24"/>
      <c r="BCA130" s="24"/>
      <c r="BCB130" s="24"/>
      <c r="BCC130" s="24"/>
      <c r="BCD130" s="24"/>
      <c r="BCE130" s="24"/>
      <c r="BCF130" s="24"/>
      <c r="BCG130" s="24"/>
      <c r="BCH130" s="24"/>
      <c r="BCI130" s="24"/>
      <c r="BCJ130" s="24"/>
      <c r="BCK130" s="24"/>
      <c r="BCL130" s="24"/>
      <c r="BCM130" s="24"/>
      <c r="BCN130" s="24"/>
      <c r="BCO130" s="24"/>
      <c r="BCP130" s="24"/>
      <c r="BCQ130" s="24"/>
      <c r="BCR130" s="24"/>
      <c r="BCS130" s="24"/>
      <c r="BCT130" s="24"/>
      <c r="BCU130" s="24"/>
      <c r="BCV130" s="24"/>
      <c r="BCW130" s="24"/>
      <c r="BCX130" s="24"/>
      <c r="BCY130" s="24"/>
      <c r="BCZ130" s="24"/>
      <c r="BDA130" s="24"/>
      <c r="BDB130" s="24"/>
      <c r="BDC130" s="24"/>
      <c r="BDD130" s="24"/>
      <c r="BDE130" s="24"/>
      <c r="BDF130" s="24"/>
      <c r="BDG130" s="24"/>
      <c r="BDH130" s="24"/>
      <c r="BDI130" s="24"/>
      <c r="BDJ130" s="24"/>
      <c r="BDK130" s="24"/>
      <c r="BDL130" s="24"/>
      <c r="BDM130" s="24"/>
      <c r="BDN130" s="24"/>
      <c r="BDO130" s="24"/>
      <c r="BDP130" s="24"/>
      <c r="BDQ130" s="24"/>
      <c r="BDR130" s="24"/>
      <c r="BDS130" s="24"/>
      <c r="BDT130" s="24"/>
      <c r="BDU130" s="24"/>
      <c r="BDV130" s="24"/>
      <c r="BDW130" s="24"/>
      <c r="BDX130" s="24"/>
      <c r="BDY130" s="24"/>
      <c r="BDZ130" s="24"/>
      <c r="BEA130" s="24"/>
      <c r="BEB130" s="24"/>
      <c r="BEC130" s="24"/>
      <c r="BED130" s="24"/>
      <c r="BEE130" s="24"/>
      <c r="BEF130" s="24"/>
      <c r="BEG130" s="24"/>
      <c r="BEH130" s="24"/>
      <c r="BEI130" s="24"/>
      <c r="BEJ130" s="24"/>
      <c r="BEK130" s="24"/>
      <c r="BEL130" s="24"/>
      <c r="BEM130" s="24"/>
      <c r="BEN130" s="24"/>
      <c r="BEO130" s="24"/>
      <c r="BEP130" s="24"/>
      <c r="BEQ130" s="24"/>
      <c r="BER130" s="24"/>
      <c r="BES130" s="24"/>
      <c r="BET130" s="24"/>
      <c r="BEU130" s="24"/>
      <c r="BEV130" s="24"/>
      <c r="BEW130" s="24"/>
      <c r="BEX130" s="24"/>
      <c r="BEY130" s="24"/>
      <c r="BEZ130" s="24"/>
      <c r="BFA130" s="24"/>
      <c r="BFB130" s="24"/>
      <c r="BFC130" s="24"/>
      <c r="BFD130" s="24"/>
      <c r="BFE130" s="24"/>
      <c r="BFF130" s="24"/>
      <c r="BFG130" s="24"/>
      <c r="BFH130" s="24"/>
      <c r="BFI130" s="24"/>
      <c r="BFJ130" s="24"/>
      <c r="BFK130" s="24"/>
      <c r="BFL130" s="24"/>
      <c r="BFM130" s="24"/>
      <c r="BFN130" s="24"/>
      <c r="BFO130" s="24"/>
      <c r="BFP130" s="24"/>
      <c r="BFQ130" s="24"/>
      <c r="BFR130" s="24"/>
      <c r="BFS130" s="24"/>
      <c r="BFT130" s="24"/>
      <c r="BFU130" s="24"/>
      <c r="BFV130" s="24"/>
      <c r="BFW130" s="24"/>
      <c r="BFX130" s="24"/>
      <c r="BFY130" s="24"/>
      <c r="BFZ130" s="24"/>
      <c r="BGA130" s="24"/>
      <c r="BGB130" s="24"/>
      <c r="BGC130" s="24"/>
      <c r="BGD130" s="24"/>
      <c r="BGE130" s="24"/>
      <c r="BGF130" s="24"/>
      <c r="BGG130" s="24"/>
      <c r="BGH130" s="24"/>
      <c r="BGI130" s="24"/>
      <c r="BGJ130" s="24"/>
      <c r="BGK130" s="24"/>
      <c r="BGL130" s="24"/>
      <c r="BGM130" s="24"/>
      <c r="BGN130" s="24"/>
      <c r="BGO130" s="24"/>
      <c r="BGP130" s="24"/>
      <c r="BGQ130" s="24"/>
      <c r="BGR130" s="24"/>
      <c r="BGS130" s="24"/>
      <c r="BGT130" s="24"/>
      <c r="BGU130" s="24"/>
      <c r="BGV130" s="24"/>
      <c r="BGW130" s="24"/>
      <c r="BGX130" s="24"/>
      <c r="BGY130" s="24"/>
      <c r="BGZ130" s="24"/>
      <c r="BHA130" s="24"/>
      <c r="BHB130" s="24"/>
      <c r="BHC130" s="24"/>
      <c r="BHD130" s="24"/>
      <c r="BHE130" s="24"/>
      <c r="BHF130" s="24"/>
      <c r="BHG130" s="24"/>
      <c r="BHH130" s="24"/>
      <c r="BHI130" s="24"/>
      <c r="BHJ130" s="24"/>
      <c r="BHK130" s="24"/>
      <c r="BHL130" s="24"/>
      <c r="BHM130" s="24"/>
      <c r="BHN130" s="24"/>
      <c r="BHO130" s="24"/>
      <c r="BHP130" s="24"/>
      <c r="BHQ130" s="24"/>
      <c r="BHR130" s="24"/>
      <c r="BHS130" s="24"/>
      <c r="BHT130" s="24"/>
      <c r="BHU130" s="24"/>
      <c r="BHV130" s="24"/>
      <c r="BHW130" s="24"/>
      <c r="BHX130" s="24"/>
      <c r="BHY130" s="24"/>
      <c r="BHZ130" s="24"/>
      <c r="BIA130" s="24"/>
      <c r="BIB130" s="24"/>
      <c r="BIC130" s="24"/>
      <c r="BID130" s="24"/>
      <c r="BIE130" s="24"/>
      <c r="BIF130" s="24"/>
      <c r="BIG130" s="24"/>
      <c r="BIH130" s="24"/>
      <c r="BII130" s="24"/>
      <c r="BIJ130" s="24"/>
      <c r="BIK130" s="24"/>
      <c r="BIL130" s="24"/>
      <c r="BIM130" s="24"/>
      <c r="BIN130" s="24"/>
      <c r="BIO130" s="24"/>
      <c r="BIP130" s="24"/>
      <c r="BIQ130" s="24"/>
      <c r="BIR130" s="24"/>
      <c r="BIS130" s="24"/>
      <c r="BIT130" s="24"/>
      <c r="BIU130" s="24"/>
      <c r="BIV130" s="24"/>
      <c r="BIW130" s="24"/>
      <c r="BIX130" s="24"/>
      <c r="BIY130" s="24"/>
      <c r="BIZ130" s="24"/>
      <c r="BJA130" s="24"/>
      <c r="BJB130" s="24"/>
      <c r="BJC130" s="24"/>
      <c r="BJD130" s="24"/>
      <c r="BJE130" s="24"/>
      <c r="BJF130" s="24"/>
      <c r="BJG130" s="24"/>
      <c r="BJH130" s="24"/>
      <c r="BJI130" s="24"/>
      <c r="BJJ130" s="24"/>
      <c r="BJK130" s="24"/>
      <c r="BJL130" s="24"/>
      <c r="BJM130" s="24"/>
      <c r="BJN130" s="24"/>
      <c r="BJO130" s="24"/>
      <c r="BJP130" s="24"/>
      <c r="BJQ130" s="24"/>
      <c r="BJR130" s="24"/>
      <c r="BJS130" s="24"/>
      <c r="BJT130" s="24"/>
      <c r="BJU130" s="24"/>
      <c r="BJV130" s="24"/>
      <c r="BJW130" s="24"/>
      <c r="BJX130" s="24"/>
      <c r="BJY130" s="24"/>
      <c r="BJZ130" s="24"/>
      <c r="BKA130" s="24"/>
      <c r="BKB130" s="24"/>
      <c r="BKC130" s="24"/>
      <c r="BKD130" s="24"/>
      <c r="BKE130" s="24"/>
      <c r="BKF130" s="24"/>
      <c r="BKG130" s="24"/>
      <c r="BKH130" s="24"/>
      <c r="BKI130" s="24"/>
      <c r="BKJ130" s="24"/>
      <c r="BKK130" s="24"/>
      <c r="BKL130" s="24"/>
      <c r="BKM130" s="24"/>
      <c r="BKN130" s="24"/>
      <c r="BKO130" s="24"/>
      <c r="BKP130" s="24"/>
      <c r="BKQ130" s="24"/>
      <c r="BKR130" s="24"/>
      <c r="BKS130" s="24"/>
      <c r="BKT130" s="24"/>
      <c r="BKU130" s="24"/>
      <c r="BKV130" s="24"/>
      <c r="BKW130" s="24"/>
      <c r="BKX130" s="24"/>
      <c r="BKY130" s="24"/>
      <c r="BKZ130" s="24"/>
      <c r="BLA130" s="24"/>
      <c r="BLB130" s="24"/>
      <c r="BLC130" s="24"/>
      <c r="BLD130" s="24"/>
      <c r="BLE130" s="24"/>
      <c r="BLF130" s="24"/>
      <c r="BLG130" s="24"/>
      <c r="BLH130" s="24"/>
      <c r="BLI130" s="24"/>
      <c r="BLJ130" s="24"/>
      <c r="BLK130" s="24"/>
      <c r="BLL130" s="24"/>
      <c r="BLM130" s="24"/>
      <c r="BLN130" s="24"/>
      <c r="BLO130" s="24"/>
      <c r="BLP130" s="24"/>
      <c r="BLQ130" s="24"/>
      <c r="BLR130" s="24"/>
      <c r="BLS130" s="24"/>
      <c r="BLT130" s="24"/>
      <c r="BLU130" s="24"/>
      <c r="BLV130" s="24"/>
      <c r="BLW130" s="24"/>
      <c r="BLX130" s="24"/>
      <c r="BLY130" s="24"/>
      <c r="BLZ130" s="24"/>
      <c r="BMA130" s="24"/>
      <c r="BMB130" s="24"/>
      <c r="BMC130" s="24"/>
      <c r="BMD130" s="24"/>
      <c r="BME130" s="24"/>
      <c r="BMF130" s="24"/>
      <c r="BMG130" s="24"/>
      <c r="BMH130" s="24"/>
      <c r="BMI130" s="24"/>
      <c r="BMJ130" s="24"/>
      <c r="BMK130" s="24"/>
      <c r="BML130" s="24"/>
      <c r="BMM130" s="24"/>
      <c r="BMN130" s="24"/>
      <c r="BMO130" s="24"/>
      <c r="BMP130" s="24"/>
      <c r="BMQ130" s="24"/>
      <c r="BMR130" s="24"/>
      <c r="BMS130" s="24"/>
      <c r="BMT130" s="24"/>
      <c r="BMU130" s="24"/>
      <c r="BMV130" s="24"/>
      <c r="BMW130" s="24"/>
      <c r="BMX130" s="24"/>
      <c r="BMY130" s="24"/>
      <c r="BMZ130" s="24"/>
      <c r="BNA130" s="24"/>
      <c r="BNB130" s="24"/>
      <c r="BNC130" s="24"/>
      <c r="BND130" s="24"/>
      <c r="BNE130" s="24"/>
      <c r="BNF130" s="24"/>
      <c r="BNG130" s="24"/>
      <c r="BNH130" s="24"/>
      <c r="BNI130" s="24"/>
      <c r="BNJ130" s="24"/>
      <c r="BNK130" s="24"/>
      <c r="BNL130" s="24"/>
      <c r="BNM130" s="24"/>
      <c r="BNN130" s="24"/>
      <c r="BNO130" s="24"/>
      <c r="BNP130" s="24"/>
      <c r="BNQ130" s="24"/>
      <c r="BNR130" s="24"/>
      <c r="BNS130" s="24"/>
      <c r="BNT130" s="24"/>
      <c r="BNU130" s="24"/>
      <c r="BNV130" s="24"/>
      <c r="BNW130" s="24"/>
      <c r="BNX130" s="24"/>
      <c r="BNY130" s="24"/>
      <c r="BNZ130" s="24"/>
      <c r="BOA130" s="24"/>
      <c r="BOB130" s="24"/>
      <c r="BOC130" s="24"/>
      <c r="BOD130" s="24"/>
      <c r="BOE130" s="24"/>
      <c r="BOF130" s="24"/>
      <c r="BOG130" s="24"/>
      <c r="BOH130" s="24"/>
      <c r="BOI130" s="24"/>
      <c r="BOJ130" s="24"/>
      <c r="BOK130" s="24"/>
      <c r="BOL130" s="24"/>
      <c r="BOM130" s="24"/>
      <c r="BON130" s="24"/>
      <c r="BOO130" s="24"/>
      <c r="BOP130" s="24"/>
      <c r="BOQ130" s="24"/>
      <c r="BOR130" s="24"/>
      <c r="BOS130" s="24"/>
      <c r="BOT130" s="24"/>
      <c r="BOU130" s="24"/>
      <c r="BOV130" s="24"/>
      <c r="BOW130" s="24"/>
      <c r="BOX130" s="24"/>
      <c r="BOY130" s="24"/>
      <c r="BOZ130" s="24"/>
      <c r="BPA130" s="24"/>
      <c r="BPB130" s="24"/>
      <c r="BPC130" s="24"/>
      <c r="BPD130" s="24"/>
      <c r="BPE130" s="24"/>
      <c r="BPF130" s="24"/>
      <c r="BPG130" s="24"/>
      <c r="BPH130" s="24"/>
      <c r="BPI130" s="24"/>
      <c r="BPJ130" s="24"/>
      <c r="BPK130" s="24"/>
      <c r="BPL130" s="24"/>
      <c r="BPM130" s="24"/>
      <c r="BPN130" s="24"/>
      <c r="BPO130" s="24"/>
      <c r="BPP130" s="24"/>
      <c r="BPQ130" s="24"/>
      <c r="BPR130" s="24"/>
      <c r="BPS130" s="24"/>
      <c r="BPT130" s="24"/>
      <c r="BPU130" s="24"/>
      <c r="BPV130" s="24"/>
      <c r="BPW130" s="24"/>
      <c r="BPX130" s="24"/>
      <c r="BPY130" s="24"/>
      <c r="BPZ130" s="24"/>
      <c r="BQA130" s="24"/>
      <c r="BQB130" s="24"/>
      <c r="BQC130" s="24"/>
      <c r="BQD130" s="24"/>
      <c r="BQE130" s="24"/>
      <c r="BQF130" s="24"/>
      <c r="BQG130" s="24"/>
      <c r="BQH130" s="24"/>
      <c r="BQI130" s="24"/>
      <c r="BQJ130" s="24"/>
      <c r="BQK130" s="24"/>
      <c r="BQL130" s="24"/>
      <c r="BQM130" s="24"/>
      <c r="BQN130" s="24"/>
      <c r="BQO130" s="24"/>
      <c r="BQP130" s="24"/>
      <c r="BQQ130" s="24"/>
      <c r="BQR130" s="24"/>
      <c r="BQS130" s="24"/>
      <c r="BQT130" s="24"/>
      <c r="BQU130" s="24"/>
      <c r="BQV130" s="24"/>
      <c r="BQW130" s="24"/>
      <c r="BQX130" s="24"/>
      <c r="BQY130" s="24"/>
      <c r="BQZ130" s="24"/>
      <c r="BRA130" s="24"/>
      <c r="BRB130" s="24"/>
      <c r="BRC130" s="24"/>
      <c r="BRD130" s="24"/>
      <c r="BRE130" s="24"/>
      <c r="BRF130" s="24"/>
      <c r="BRG130" s="24"/>
      <c r="BRH130" s="24"/>
      <c r="BRI130" s="24"/>
      <c r="BRJ130" s="24"/>
      <c r="BRK130" s="24"/>
      <c r="BRL130" s="24"/>
      <c r="BRM130" s="24"/>
      <c r="BRN130" s="24"/>
      <c r="BRO130" s="24"/>
      <c r="BRP130" s="24"/>
      <c r="BRQ130" s="24"/>
      <c r="BRR130" s="24"/>
      <c r="BRS130" s="24"/>
      <c r="BRT130" s="24"/>
      <c r="BRU130" s="24"/>
      <c r="BRV130" s="24"/>
      <c r="BRW130" s="24"/>
      <c r="BRX130" s="24"/>
      <c r="BRY130" s="24"/>
      <c r="BRZ130" s="24"/>
      <c r="BSA130" s="24"/>
      <c r="BSB130" s="24"/>
      <c r="BSC130" s="24"/>
      <c r="BSD130" s="24"/>
      <c r="BSE130" s="24"/>
      <c r="BSF130" s="24"/>
      <c r="BSG130" s="24"/>
      <c r="BSH130" s="24"/>
      <c r="BSI130" s="24"/>
      <c r="BSJ130" s="24"/>
      <c r="BSK130" s="24"/>
      <c r="BSL130" s="24"/>
      <c r="BSM130" s="24"/>
      <c r="BSN130" s="24"/>
      <c r="BSO130" s="24"/>
      <c r="BSP130" s="24"/>
      <c r="BSQ130" s="24"/>
      <c r="BSR130" s="24"/>
      <c r="BSS130" s="24"/>
      <c r="BST130" s="24"/>
      <c r="BSU130" s="24"/>
      <c r="BSV130" s="24"/>
      <c r="BSW130" s="24"/>
      <c r="BSX130" s="24"/>
      <c r="BSY130" s="24"/>
      <c r="BSZ130" s="24"/>
      <c r="BTA130" s="24"/>
      <c r="BTB130" s="24"/>
      <c r="BTC130" s="24"/>
      <c r="BTD130" s="24"/>
      <c r="BTE130" s="24"/>
      <c r="BTF130" s="24"/>
      <c r="BTG130" s="24"/>
      <c r="BTH130" s="24"/>
      <c r="BTI130" s="24"/>
      <c r="BTJ130" s="24"/>
      <c r="BTK130" s="24"/>
      <c r="BTL130" s="24"/>
      <c r="BTM130" s="24"/>
      <c r="BTN130" s="24"/>
      <c r="BTO130" s="24"/>
      <c r="BTP130" s="24"/>
      <c r="BTQ130" s="24"/>
      <c r="BTR130" s="24"/>
      <c r="BTS130" s="24"/>
      <c r="BTT130" s="24"/>
      <c r="BTU130" s="24"/>
      <c r="BTV130" s="24"/>
      <c r="BTW130" s="24"/>
      <c r="BTX130" s="24"/>
      <c r="BTY130" s="24"/>
      <c r="BTZ130" s="24"/>
      <c r="BUA130" s="24"/>
      <c r="BUB130" s="24"/>
      <c r="BUC130" s="24"/>
      <c r="BUD130" s="24"/>
      <c r="BUE130" s="24"/>
      <c r="BUF130" s="24"/>
      <c r="BUG130" s="24"/>
      <c r="BUH130" s="24"/>
      <c r="BUI130" s="24"/>
      <c r="BUJ130" s="24"/>
      <c r="BUK130" s="24"/>
      <c r="BUL130" s="24"/>
      <c r="BUM130" s="24"/>
      <c r="BUN130" s="24"/>
      <c r="BUO130" s="24"/>
      <c r="BUP130" s="24"/>
      <c r="BUQ130" s="24"/>
      <c r="BUR130" s="24"/>
      <c r="BUS130" s="24"/>
      <c r="BUT130" s="24"/>
      <c r="BUU130" s="24"/>
      <c r="BUV130" s="24"/>
      <c r="BUW130" s="24"/>
      <c r="BUX130" s="24"/>
      <c r="BUY130" s="24"/>
      <c r="BUZ130" s="24"/>
      <c r="BVA130" s="24"/>
      <c r="BVB130" s="24"/>
      <c r="BVC130" s="24"/>
      <c r="BVD130" s="24"/>
      <c r="BVE130" s="24"/>
      <c r="BVF130" s="24"/>
      <c r="BVG130" s="24"/>
      <c r="BVH130" s="24"/>
      <c r="BVI130" s="24"/>
      <c r="BVJ130" s="24"/>
      <c r="BVK130" s="24"/>
      <c r="BVL130" s="24"/>
      <c r="BVM130" s="24"/>
      <c r="BVN130" s="24"/>
      <c r="BVO130" s="24"/>
      <c r="BVP130" s="24"/>
      <c r="BVQ130" s="24"/>
      <c r="BVR130" s="24"/>
      <c r="BVS130" s="24"/>
      <c r="BVT130" s="24"/>
      <c r="BVU130" s="24"/>
      <c r="BVV130" s="24"/>
      <c r="BVW130" s="24"/>
      <c r="BVX130" s="24"/>
      <c r="BVY130" s="24"/>
      <c r="BVZ130" s="24"/>
      <c r="BWA130" s="24"/>
      <c r="BWB130" s="24"/>
      <c r="BWC130" s="24"/>
      <c r="BWD130" s="24"/>
      <c r="BWE130" s="24"/>
      <c r="BWF130" s="24"/>
      <c r="BWG130" s="24"/>
      <c r="BWH130" s="24"/>
      <c r="BWI130" s="24"/>
      <c r="BWJ130" s="24"/>
      <c r="BWK130" s="24"/>
      <c r="BWL130" s="24"/>
      <c r="BWM130" s="24"/>
      <c r="BWN130" s="24"/>
      <c r="BWO130" s="24"/>
      <c r="BWP130" s="24"/>
      <c r="BWQ130" s="24"/>
      <c r="BWR130" s="24"/>
      <c r="BWS130" s="24"/>
      <c r="BWT130" s="24"/>
      <c r="BWU130" s="24"/>
      <c r="BWV130" s="24"/>
      <c r="BWW130" s="24"/>
      <c r="BWX130" s="24"/>
      <c r="BWY130" s="24"/>
      <c r="BWZ130" s="24"/>
      <c r="BXA130" s="24"/>
      <c r="BXB130" s="24"/>
      <c r="BXC130" s="24"/>
      <c r="BXD130" s="24"/>
      <c r="BXE130" s="24"/>
      <c r="BXF130" s="24"/>
      <c r="BXG130" s="24"/>
      <c r="BXH130" s="24"/>
      <c r="BXI130" s="24"/>
      <c r="BXJ130" s="24"/>
      <c r="BXK130" s="24"/>
      <c r="BXL130" s="24"/>
      <c r="BXM130" s="24"/>
      <c r="BXN130" s="24"/>
      <c r="BXO130" s="24"/>
      <c r="BXP130" s="24"/>
      <c r="BXQ130" s="24"/>
      <c r="BXR130" s="24"/>
      <c r="BXS130" s="24"/>
      <c r="BXT130" s="24"/>
      <c r="BXU130" s="24"/>
      <c r="BXV130" s="24"/>
      <c r="BXW130" s="24"/>
      <c r="BXX130" s="24"/>
      <c r="BXY130" s="24"/>
      <c r="BXZ130" s="24"/>
      <c r="BYA130" s="24"/>
      <c r="BYB130" s="24"/>
      <c r="BYC130" s="24"/>
      <c r="BYD130" s="24"/>
      <c r="BYE130" s="24"/>
      <c r="BYF130" s="24"/>
      <c r="BYG130" s="24"/>
      <c r="BYH130" s="24"/>
      <c r="BYI130" s="24"/>
      <c r="BYJ130" s="24"/>
      <c r="BYK130" s="24"/>
      <c r="BYL130" s="24"/>
      <c r="BYM130" s="24"/>
      <c r="BYN130" s="24"/>
      <c r="BYO130" s="24"/>
      <c r="BYP130" s="24"/>
      <c r="BYQ130" s="24"/>
      <c r="BYR130" s="24"/>
      <c r="BYS130" s="24"/>
      <c r="BYT130" s="24"/>
      <c r="BYU130" s="24"/>
      <c r="BYV130" s="24"/>
      <c r="BYW130" s="24"/>
      <c r="BYX130" s="24"/>
      <c r="BYY130" s="24"/>
      <c r="BYZ130" s="24"/>
      <c r="BZA130" s="24"/>
      <c r="BZB130" s="24"/>
      <c r="BZC130" s="24"/>
      <c r="BZD130" s="24"/>
      <c r="BZE130" s="24"/>
      <c r="BZF130" s="24"/>
      <c r="BZG130" s="24"/>
      <c r="BZH130" s="24"/>
      <c r="BZI130" s="24"/>
      <c r="BZJ130" s="24"/>
      <c r="BZK130" s="24"/>
      <c r="BZL130" s="24"/>
      <c r="BZM130" s="24"/>
      <c r="BZN130" s="24"/>
      <c r="BZO130" s="24"/>
      <c r="BZP130" s="24"/>
      <c r="BZQ130" s="24"/>
      <c r="BZR130" s="24"/>
      <c r="BZS130" s="24"/>
      <c r="BZT130" s="24"/>
      <c r="BZU130" s="24"/>
      <c r="BZV130" s="24"/>
      <c r="BZW130" s="24"/>
      <c r="BZX130" s="24"/>
      <c r="BZY130" s="24"/>
      <c r="BZZ130" s="24"/>
      <c r="CAA130" s="24"/>
      <c r="CAB130" s="24"/>
      <c r="CAC130" s="24"/>
      <c r="CAD130" s="24"/>
      <c r="CAE130" s="24"/>
      <c r="CAF130" s="24"/>
      <c r="CAG130" s="24"/>
      <c r="CAH130" s="24"/>
      <c r="CAI130" s="24"/>
      <c r="CAJ130" s="24"/>
      <c r="CAK130" s="24"/>
      <c r="CAL130" s="24"/>
      <c r="CAM130" s="24"/>
      <c r="CAN130" s="24"/>
      <c r="CAO130" s="24"/>
      <c r="CAP130" s="24"/>
      <c r="CAQ130" s="24"/>
      <c r="CAR130" s="24"/>
      <c r="CAS130" s="24"/>
      <c r="CAT130" s="24"/>
      <c r="CAU130" s="24"/>
      <c r="CAV130" s="24"/>
      <c r="CAW130" s="24"/>
      <c r="CAX130" s="24"/>
      <c r="CAY130" s="24"/>
      <c r="CAZ130" s="24"/>
      <c r="CBA130" s="24"/>
      <c r="CBB130" s="24"/>
      <c r="CBC130" s="24"/>
      <c r="CBD130" s="24"/>
      <c r="CBE130" s="24"/>
      <c r="CBF130" s="24"/>
      <c r="CBG130" s="24"/>
      <c r="CBH130" s="24"/>
      <c r="CBI130" s="24"/>
      <c r="CBJ130" s="24"/>
      <c r="CBK130" s="24"/>
      <c r="CBL130" s="24"/>
      <c r="CBM130" s="24"/>
      <c r="CBN130" s="24"/>
      <c r="CBO130" s="24"/>
      <c r="CBP130" s="24"/>
      <c r="CBQ130" s="24"/>
      <c r="CBR130" s="24"/>
      <c r="CBS130" s="24"/>
      <c r="CBT130" s="24"/>
      <c r="CBU130" s="24"/>
      <c r="CBV130" s="24"/>
      <c r="CBW130" s="24"/>
      <c r="CBX130" s="24"/>
      <c r="CBY130" s="24"/>
      <c r="CBZ130" s="24"/>
      <c r="CCA130" s="24"/>
      <c r="CCB130" s="24"/>
      <c r="CCC130" s="24"/>
      <c r="CCD130" s="24"/>
      <c r="CCE130" s="24"/>
      <c r="CCF130" s="24"/>
      <c r="CCG130" s="24"/>
      <c r="CCH130" s="24"/>
      <c r="CCI130" s="24"/>
      <c r="CCJ130" s="24"/>
      <c r="CCK130" s="24"/>
      <c r="CCL130" s="24"/>
      <c r="CCM130" s="24"/>
      <c r="CCN130" s="24"/>
      <c r="CCO130" s="24"/>
      <c r="CCP130" s="24"/>
      <c r="CCQ130" s="24"/>
      <c r="CCR130" s="24"/>
      <c r="CCS130" s="24"/>
      <c r="CCT130" s="24"/>
      <c r="CCU130" s="24"/>
      <c r="CCV130" s="24"/>
      <c r="CCW130" s="24"/>
      <c r="CCX130" s="24"/>
      <c r="CCY130" s="24"/>
      <c r="CCZ130" s="24"/>
      <c r="CDA130" s="24"/>
      <c r="CDB130" s="24"/>
      <c r="CDC130" s="24"/>
      <c r="CDD130" s="24"/>
      <c r="CDE130" s="24"/>
      <c r="CDF130" s="24"/>
      <c r="CDG130" s="24"/>
      <c r="CDH130" s="24"/>
      <c r="CDI130" s="24"/>
      <c r="CDJ130" s="24"/>
      <c r="CDK130" s="24"/>
      <c r="CDL130" s="24"/>
      <c r="CDM130" s="24"/>
      <c r="CDN130" s="24"/>
      <c r="CDO130" s="24"/>
      <c r="CDP130" s="24"/>
      <c r="CDQ130" s="24"/>
      <c r="CDR130" s="24"/>
      <c r="CDS130" s="24"/>
      <c r="CDT130" s="24"/>
      <c r="CDU130" s="24"/>
      <c r="CDV130" s="24"/>
      <c r="CDW130" s="24"/>
      <c r="CDX130" s="24"/>
      <c r="CDY130" s="24"/>
      <c r="CDZ130" s="24"/>
      <c r="CEA130" s="24"/>
      <c r="CEB130" s="24"/>
      <c r="CEC130" s="24"/>
      <c r="CED130" s="24"/>
      <c r="CEE130" s="24"/>
      <c r="CEF130" s="24"/>
      <c r="CEG130" s="24"/>
      <c r="CEH130" s="24"/>
      <c r="CEI130" s="24"/>
      <c r="CEJ130" s="24"/>
      <c r="CEK130" s="24"/>
      <c r="CEL130" s="24"/>
      <c r="CEM130" s="24"/>
      <c r="CEN130" s="24"/>
      <c r="CEO130" s="24"/>
      <c r="CEP130" s="24"/>
      <c r="CEQ130" s="24"/>
      <c r="CER130" s="24"/>
      <c r="CES130" s="24"/>
      <c r="CET130" s="24"/>
      <c r="CEU130" s="24"/>
      <c r="CEV130" s="24"/>
      <c r="CEW130" s="24"/>
      <c r="CEX130" s="24"/>
      <c r="CEY130" s="24"/>
      <c r="CEZ130" s="24"/>
      <c r="CFA130" s="24"/>
      <c r="CFB130" s="24"/>
      <c r="CFC130" s="24"/>
      <c r="CFD130" s="24"/>
      <c r="CFE130" s="24"/>
      <c r="CFF130" s="24"/>
      <c r="CFG130" s="24"/>
      <c r="CFH130" s="24"/>
      <c r="CFI130" s="24"/>
      <c r="CFJ130" s="24"/>
      <c r="CFK130" s="24"/>
      <c r="CFL130" s="24"/>
      <c r="CFM130" s="24"/>
      <c r="CFN130" s="24"/>
      <c r="CFO130" s="24"/>
      <c r="CFP130" s="24"/>
      <c r="CFQ130" s="24"/>
      <c r="CFR130" s="24"/>
      <c r="CFS130" s="24"/>
      <c r="CFT130" s="24"/>
      <c r="CFU130" s="24"/>
      <c r="CFV130" s="24"/>
      <c r="CFW130" s="24"/>
      <c r="CFX130" s="24"/>
      <c r="CFY130" s="24"/>
      <c r="CFZ130" s="24"/>
      <c r="CGA130" s="24"/>
      <c r="CGB130" s="24"/>
      <c r="CGC130" s="24"/>
      <c r="CGD130" s="24"/>
      <c r="CGE130" s="24"/>
      <c r="CGF130" s="24"/>
      <c r="CGG130" s="24"/>
      <c r="CGH130" s="24"/>
      <c r="CGI130" s="24"/>
      <c r="CGJ130" s="24"/>
      <c r="CGK130" s="24"/>
      <c r="CGL130" s="24"/>
      <c r="CGM130" s="24"/>
      <c r="CGN130" s="24"/>
      <c r="CGO130" s="24"/>
      <c r="CGP130" s="24"/>
      <c r="CGQ130" s="24"/>
      <c r="CGR130" s="24"/>
      <c r="CGS130" s="24"/>
      <c r="CGT130" s="24"/>
      <c r="CGU130" s="24"/>
      <c r="CGV130" s="24"/>
      <c r="CGW130" s="24"/>
      <c r="CGX130" s="24"/>
      <c r="CGY130" s="24"/>
      <c r="CGZ130" s="24"/>
      <c r="CHA130" s="24"/>
      <c r="CHB130" s="24"/>
      <c r="CHC130" s="24"/>
      <c r="CHD130" s="24"/>
      <c r="CHE130" s="24"/>
      <c r="CHF130" s="24"/>
      <c r="CHG130" s="24"/>
      <c r="CHH130" s="24"/>
      <c r="CHI130" s="24"/>
      <c r="CHJ130" s="24"/>
      <c r="CHK130" s="24"/>
      <c r="CHL130" s="24"/>
      <c r="CHM130" s="24"/>
      <c r="CHN130" s="24"/>
      <c r="CHO130" s="24"/>
      <c r="CHP130" s="24"/>
      <c r="CHQ130" s="24"/>
      <c r="CHR130" s="24"/>
      <c r="CHS130" s="24"/>
      <c r="CHT130" s="24"/>
      <c r="CHU130" s="24"/>
      <c r="CHV130" s="24"/>
      <c r="CHW130" s="24"/>
      <c r="CHX130" s="24"/>
      <c r="CHY130" s="24"/>
      <c r="CHZ130" s="24"/>
      <c r="CIA130" s="24"/>
      <c r="CIB130" s="24"/>
      <c r="CIC130" s="24"/>
      <c r="CID130" s="24"/>
      <c r="CIE130" s="24"/>
      <c r="CIF130" s="24"/>
      <c r="CIG130" s="24"/>
      <c r="CIH130" s="24"/>
      <c r="CII130" s="24"/>
      <c r="CIJ130" s="24"/>
      <c r="CIK130" s="24"/>
      <c r="CIL130" s="24"/>
      <c r="CIM130" s="24"/>
      <c r="CIN130" s="24"/>
      <c r="CIO130" s="24"/>
      <c r="CIP130" s="24"/>
      <c r="CIQ130" s="24"/>
      <c r="CIR130" s="24"/>
      <c r="CIS130" s="24"/>
      <c r="CIT130" s="24"/>
      <c r="CIU130" s="24"/>
      <c r="CIV130" s="24"/>
      <c r="CIW130" s="24"/>
      <c r="CIX130" s="24"/>
      <c r="CIY130" s="24"/>
      <c r="CIZ130" s="24"/>
      <c r="CJA130" s="24"/>
      <c r="CJB130" s="24"/>
      <c r="CJC130" s="24"/>
      <c r="CJD130" s="24"/>
      <c r="CJE130" s="24"/>
      <c r="CJF130" s="24"/>
      <c r="CJG130" s="24"/>
      <c r="CJH130" s="24"/>
      <c r="CJI130" s="24"/>
      <c r="CJJ130" s="24"/>
      <c r="CJK130" s="24"/>
      <c r="CJL130" s="24"/>
      <c r="CJM130" s="24"/>
      <c r="CJN130" s="24"/>
      <c r="CJO130" s="24"/>
      <c r="CJP130" s="24"/>
      <c r="CJQ130" s="24"/>
      <c r="CJR130" s="24"/>
      <c r="CJS130" s="24"/>
      <c r="CJT130" s="24"/>
      <c r="CJU130" s="24"/>
      <c r="CJV130" s="24"/>
      <c r="CJW130" s="24"/>
      <c r="CJX130" s="24"/>
      <c r="CJY130" s="24"/>
      <c r="CJZ130" s="24"/>
      <c r="CKA130" s="24"/>
      <c r="CKB130" s="24"/>
      <c r="CKC130" s="24"/>
      <c r="CKD130" s="24"/>
      <c r="CKE130" s="24"/>
      <c r="CKF130" s="24"/>
      <c r="CKG130" s="24"/>
      <c r="CKH130" s="24"/>
      <c r="CKI130" s="24"/>
      <c r="CKJ130" s="24"/>
      <c r="CKK130" s="24"/>
      <c r="CKL130" s="24"/>
      <c r="CKM130" s="24"/>
      <c r="CKN130" s="24"/>
      <c r="CKO130" s="24"/>
      <c r="CKP130" s="24"/>
      <c r="CKQ130" s="24"/>
      <c r="CKR130" s="24"/>
      <c r="CKS130" s="24"/>
      <c r="CKT130" s="24"/>
      <c r="CKU130" s="24"/>
      <c r="CKV130" s="24"/>
      <c r="CKW130" s="24"/>
      <c r="CKX130" s="24"/>
      <c r="CKY130" s="24"/>
      <c r="CKZ130" s="24"/>
      <c r="CLA130" s="24"/>
      <c r="CLB130" s="24"/>
      <c r="CLC130" s="24"/>
      <c r="CLD130" s="24"/>
      <c r="CLE130" s="24"/>
      <c r="CLF130" s="24"/>
      <c r="CLG130" s="24"/>
      <c r="CLH130" s="24"/>
      <c r="CLI130" s="24"/>
      <c r="CLJ130" s="24"/>
      <c r="CLK130" s="24"/>
      <c r="CLL130" s="24"/>
      <c r="CLM130" s="24"/>
      <c r="CLN130" s="24"/>
      <c r="CLO130" s="24"/>
      <c r="CLP130" s="24"/>
      <c r="CLQ130" s="24"/>
      <c r="CLR130" s="24"/>
      <c r="CLS130" s="24"/>
      <c r="CLT130" s="24"/>
      <c r="CLU130" s="24"/>
      <c r="CLV130" s="24"/>
      <c r="CLW130" s="24"/>
      <c r="CLX130" s="24"/>
      <c r="CLY130" s="24"/>
      <c r="CLZ130" s="24"/>
      <c r="CMA130" s="24"/>
      <c r="CMB130" s="24"/>
      <c r="CMC130" s="24"/>
      <c r="CMD130" s="24"/>
      <c r="CME130" s="24"/>
      <c r="CMF130" s="24"/>
      <c r="CMG130" s="24"/>
      <c r="CMH130" s="24"/>
      <c r="CMI130" s="24"/>
      <c r="CMJ130" s="24"/>
      <c r="CMK130" s="24"/>
      <c r="CML130" s="24"/>
      <c r="CMM130" s="24"/>
      <c r="CMN130" s="24"/>
      <c r="CMO130" s="24"/>
      <c r="CMP130" s="24"/>
      <c r="CMQ130" s="24"/>
      <c r="CMR130" s="24"/>
      <c r="CMS130" s="24"/>
      <c r="CMT130" s="24"/>
      <c r="CMU130" s="24"/>
      <c r="CMV130" s="24"/>
      <c r="CMW130" s="24"/>
      <c r="CMX130" s="24"/>
      <c r="CMY130" s="24"/>
      <c r="CMZ130" s="24"/>
      <c r="CNA130" s="24"/>
      <c r="CNB130" s="24"/>
      <c r="CNC130" s="24"/>
      <c r="CND130" s="24"/>
      <c r="CNE130" s="24"/>
      <c r="CNF130" s="24"/>
      <c r="CNG130" s="24"/>
      <c r="CNH130" s="24"/>
      <c r="CNI130" s="24"/>
      <c r="CNJ130" s="24"/>
      <c r="CNK130" s="24"/>
      <c r="CNL130" s="24"/>
      <c r="CNM130" s="24"/>
      <c r="CNN130" s="24"/>
      <c r="CNO130" s="24"/>
      <c r="CNP130" s="24"/>
      <c r="CNQ130" s="24"/>
      <c r="CNR130" s="24"/>
      <c r="CNS130" s="24"/>
      <c r="CNT130" s="24"/>
      <c r="CNU130" s="24"/>
      <c r="CNV130" s="24"/>
      <c r="CNW130" s="24"/>
      <c r="CNX130" s="24"/>
      <c r="CNY130" s="24"/>
      <c r="CNZ130" s="24"/>
      <c r="COA130" s="24"/>
      <c r="COB130" s="24"/>
      <c r="COC130" s="24"/>
      <c r="COD130" s="24"/>
      <c r="COE130" s="24"/>
      <c r="COF130" s="24"/>
      <c r="COG130" s="24"/>
      <c r="COH130" s="24"/>
      <c r="COI130" s="24"/>
      <c r="COJ130" s="24"/>
      <c r="COK130" s="24"/>
      <c r="COL130" s="24"/>
      <c r="COM130" s="24"/>
      <c r="CON130" s="24"/>
      <c r="COO130" s="24"/>
      <c r="COP130" s="24"/>
      <c r="COQ130" s="24"/>
      <c r="COR130" s="24"/>
      <c r="COS130" s="24"/>
      <c r="COT130" s="24"/>
      <c r="COU130" s="24"/>
      <c r="COV130" s="24"/>
      <c r="COW130" s="24"/>
      <c r="COX130" s="24"/>
      <c r="COY130" s="24"/>
      <c r="COZ130" s="24"/>
      <c r="CPA130" s="24"/>
      <c r="CPB130" s="24"/>
      <c r="CPC130" s="24"/>
      <c r="CPD130" s="24"/>
      <c r="CPE130" s="24"/>
      <c r="CPF130" s="24"/>
      <c r="CPG130" s="24"/>
      <c r="CPH130" s="24"/>
      <c r="CPI130" s="24"/>
      <c r="CPJ130" s="24"/>
      <c r="CPK130" s="24"/>
      <c r="CPL130" s="24"/>
      <c r="CPM130" s="24"/>
      <c r="CPN130" s="24"/>
      <c r="CPO130" s="24"/>
      <c r="CPP130" s="24"/>
      <c r="CPQ130" s="24"/>
      <c r="CPR130" s="24"/>
      <c r="CPS130" s="24"/>
      <c r="CPT130" s="24"/>
      <c r="CPU130" s="24"/>
      <c r="CPV130" s="24"/>
      <c r="CPW130" s="24"/>
      <c r="CPX130" s="24"/>
      <c r="CPY130" s="24"/>
      <c r="CPZ130" s="24"/>
      <c r="CQA130" s="24"/>
      <c r="CQB130" s="24"/>
      <c r="CQC130" s="24"/>
      <c r="CQD130" s="24"/>
      <c r="CQE130" s="24"/>
      <c r="CQF130" s="24"/>
      <c r="CQG130" s="24"/>
      <c r="CQH130" s="24"/>
      <c r="CQI130" s="24"/>
      <c r="CQJ130" s="24"/>
      <c r="CQK130" s="24"/>
      <c r="CQL130" s="24"/>
      <c r="CQM130" s="24"/>
      <c r="CQN130" s="24"/>
      <c r="CQO130" s="24"/>
      <c r="CQP130" s="24"/>
      <c r="CQQ130" s="24"/>
      <c r="CQR130" s="24"/>
      <c r="CQS130" s="24"/>
      <c r="CQT130" s="24"/>
      <c r="CQU130" s="24"/>
      <c r="CQV130" s="24"/>
      <c r="CQW130" s="24"/>
      <c r="CQX130" s="24"/>
      <c r="CQY130" s="24"/>
      <c r="CQZ130" s="24"/>
      <c r="CRA130" s="24"/>
      <c r="CRB130" s="24"/>
      <c r="CRC130" s="24"/>
      <c r="CRD130" s="24"/>
      <c r="CRE130" s="24"/>
      <c r="CRF130" s="24"/>
      <c r="CRG130" s="24"/>
      <c r="CRH130" s="24"/>
      <c r="CRI130" s="24"/>
      <c r="CRJ130" s="24"/>
      <c r="CRK130" s="24"/>
      <c r="CRL130" s="24"/>
      <c r="CRM130" s="24"/>
      <c r="CRN130" s="24"/>
      <c r="CRO130" s="24"/>
      <c r="CRP130" s="24"/>
      <c r="CRQ130" s="24"/>
      <c r="CRR130" s="24"/>
      <c r="CRS130" s="24"/>
      <c r="CRT130" s="24"/>
      <c r="CRU130" s="24"/>
      <c r="CRV130" s="24"/>
      <c r="CRW130" s="24"/>
      <c r="CRX130" s="24"/>
      <c r="CRY130" s="24"/>
      <c r="CRZ130" s="24"/>
      <c r="CSA130" s="24"/>
      <c r="CSB130" s="24"/>
      <c r="CSC130" s="24"/>
      <c r="CSD130" s="24"/>
      <c r="CSE130" s="24"/>
      <c r="CSF130" s="24"/>
      <c r="CSG130" s="24"/>
      <c r="CSH130" s="24"/>
      <c r="CSI130" s="24"/>
      <c r="CSJ130" s="24"/>
      <c r="CSK130" s="24"/>
      <c r="CSL130" s="24"/>
      <c r="CSM130" s="24"/>
      <c r="CSN130" s="24"/>
      <c r="CSO130" s="24"/>
      <c r="CSP130" s="24"/>
      <c r="CSQ130" s="24"/>
      <c r="CSR130" s="24"/>
      <c r="CSS130" s="24"/>
      <c r="CST130" s="24"/>
      <c r="CSU130" s="24"/>
      <c r="CSV130" s="24"/>
      <c r="CSW130" s="24"/>
      <c r="CSX130" s="24"/>
      <c r="CSY130" s="24"/>
      <c r="CSZ130" s="24"/>
      <c r="CTA130" s="24"/>
      <c r="CTB130" s="24"/>
      <c r="CTC130" s="24"/>
      <c r="CTD130" s="24"/>
      <c r="CTE130" s="24"/>
      <c r="CTF130" s="24"/>
      <c r="CTG130" s="24"/>
      <c r="CTH130" s="24"/>
      <c r="CTI130" s="24"/>
      <c r="CTJ130" s="24"/>
      <c r="CTK130" s="24"/>
      <c r="CTL130" s="24"/>
      <c r="CTM130" s="24"/>
      <c r="CTN130" s="24"/>
      <c r="CTO130" s="24"/>
      <c r="CTP130" s="24"/>
      <c r="CTQ130" s="24"/>
      <c r="CTR130" s="24"/>
      <c r="CTS130" s="24"/>
      <c r="CTT130" s="24"/>
      <c r="CTU130" s="24"/>
      <c r="CTV130" s="24"/>
      <c r="CTW130" s="24"/>
      <c r="CTX130" s="24"/>
      <c r="CTY130" s="24"/>
      <c r="CTZ130" s="24"/>
      <c r="CUA130" s="24"/>
      <c r="CUB130" s="24"/>
      <c r="CUC130" s="24"/>
      <c r="CUD130" s="24"/>
      <c r="CUE130" s="24"/>
      <c r="CUF130" s="24"/>
      <c r="CUG130" s="24"/>
      <c r="CUH130" s="24"/>
      <c r="CUI130" s="24"/>
      <c r="CUJ130" s="24"/>
      <c r="CUK130" s="24"/>
      <c r="CUL130" s="24"/>
      <c r="CUM130" s="24"/>
      <c r="CUN130" s="24"/>
      <c r="CUO130" s="24"/>
      <c r="CUP130" s="24"/>
      <c r="CUQ130" s="24"/>
      <c r="CUR130" s="24"/>
      <c r="CUS130" s="24"/>
      <c r="CUT130" s="24"/>
      <c r="CUU130" s="24"/>
      <c r="CUV130" s="24"/>
      <c r="CUW130" s="24"/>
      <c r="CUX130" s="24"/>
      <c r="CUY130" s="24"/>
      <c r="CUZ130" s="24"/>
      <c r="CVA130" s="24"/>
      <c r="CVB130" s="24"/>
      <c r="CVC130" s="24"/>
      <c r="CVD130" s="24"/>
      <c r="CVE130" s="24"/>
      <c r="CVF130" s="24"/>
      <c r="CVG130" s="24"/>
      <c r="CVH130" s="24"/>
      <c r="CVI130" s="24"/>
      <c r="CVJ130" s="24"/>
      <c r="CVK130" s="24"/>
      <c r="CVL130" s="24"/>
      <c r="CVM130" s="24"/>
      <c r="CVN130" s="24"/>
      <c r="CVO130" s="24"/>
      <c r="CVP130" s="24"/>
      <c r="CVQ130" s="24"/>
      <c r="CVR130" s="24"/>
      <c r="CVS130" s="24"/>
      <c r="CVT130" s="24"/>
      <c r="CVU130" s="24"/>
      <c r="CVV130" s="24"/>
      <c r="CVW130" s="24"/>
      <c r="CVX130" s="24"/>
      <c r="CVY130" s="24"/>
      <c r="CVZ130" s="24"/>
      <c r="CWA130" s="24"/>
      <c r="CWB130" s="24"/>
      <c r="CWC130" s="24"/>
      <c r="CWD130" s="24"/>
      <c r="CWE130" s="24"/>
      <c r="CWF130" s="24"/>
      <c r="CWG130" s="24"/>
      <c r="CWH130" s="24"/>
      <c r="CWI130" s="24"/>
      <c r="CWJ130" s="24"/>
      <c r="CWK130" s="24"/>
      <c r="CWL130" s="24"/>
      <c r="CWM130" s="24"/>
      <c r="CWN130" s="24"/>
      <c r="CWO130" s="24"/>
      <c r="CWP130" s="24"/>
      <c r="CWQ130" s="24"/>
      <c r="CWR130" s="24"/>
      <c r="CWS130" s="24"/>
      <c r="CWT130" s="24"/>
      <c r="CWU130" s="24"/>
      <c r="CWV130" s="24"/>
      <c r="CWW130" s="24"/>
      <c r="CWX130" s="24"/>
      <c r="CWY130" s="24"/>
      <c r="CWZ130" s="24"/>
      <c r="CXA130" s="24"/>
      <c r="CXB130" s="24"/>
      <c r="CXC130" s="24"/>
      <c r="CXD130" s="24"/>
      <c r="CXE130" s="24"/>
      <c r="CXF130" s="24"/>
      <c r="CXG130" s="24"/>
      <c r="CXH130" s="24"/>
      <c r="CXI130" s="24"/>
      <c r="CXJ130" s="24"/>
      <c r="CXK130" s="24"/>
      <c r="CXL130" s="24"/>
      <c r="CXM130" s="24"/>
      <c r="CXN130" s="24"/>
      <c r="CXO130" s="24"/>
      <c r="CXP130" s="24"/>
      <c r="CXQ130" s="24"/>
      <c r="CXR130" s="24"/>
      <c r="CXS130" s="24"/>
      <c r="CXT130" s="24"/>
      <c r="CXU130" s="24"/>
      <c r="CXV130" s="24"/>
      <c r="CXW130" s="24"/>
      <c r="CXX130" s="24"/>
      <c r="CXY130" s="24"/>
      <c r="CXZ130" s="24"/>
      <c r="CYA130" s="24"/>
      <c r="CYB130" s="24"/>
      <c r="CYC130" s="24"/>
      <c r="CYD130" s="24"/>
      <c r="CYE130" s="24"/>
      <c r="CYF130" s="24"/>
      <c r="CYG130" s="24"/>
      <c r="CYH130" s="24"/>
      <c r="CYI130" s="24"/>
      <c r="CYJ130" s="24"/>
      <c r="CYK130" s="24"/>
      <c r="CYL130" s="24"/>
      <c r="CYM130" s="24"/>
      <c r="CYN130" s="24"/>
      <c r="CYO130" s="24"/>
      <c r="CYP130" s="24"/>
      <c r="CYQ130" s="24"/>
      <c r="CYR130" s="24"/>
      <c r="CYS130" s="24"/>
      <c r="CYT130" s="24"/>
      <c r="CYU130" s="24"/>
      <c r="CYV130" s="24"/>
      <c r="CYW130" s="24"/>
      <c r="CYX130" s="24"/>
      <c r="CYY130" s="24"/>
      <c r="CYZ130" s="24"/>
      <c r="CZA130" s="24"/>
      <c r="CZB130" s="24"/>
      <c r="CZC130" s="24"/>
      <c r="CZD130" s="24"/>
      <c r="CZE130" s="24"/>
      <c r="CZF130" s="24"/>
      <c r="CZG130" s="24"/>
      <c r="CZH130" s="24"/>
      <c r="CZI130" s="24"/>
      <c r="CZJ130" s="24"/>
      <c r="CZK130" s="24"/>
      <c r="CZL130" s="24"/>
      <c r="CZM130" s="24"/>
      <c r="CZN130" s="24"/>
      <c r="CZO130" s="24"/>
      <c r="CZP130" s="24"/>
      <c r="CZQ130" s="24"/>
      <c r="CZR130" s="24"/>
      <c r="CZS130" s="24"/>
      <c r="CZT130" s="24"/>
      <c r="CZU130" s="24"/>
      <c r="CZV130" s="24"/>
      <c r="CZW130" s="24"/>
      <c r="CZX130" s="24"/>
      <c r="CZY130" s="24"/>
      <c r="CZZ130" s="24"/>
      <c r="DAA130" s="24"/>
      <c r="DAB130" s="24"/>
      <c r="DAC130" s="24"/>
      <c r="DAD130" s="24"/>
      <c r="DAE130" s="24"/>
      <c r="DAF130" s="24"/>
      <c r="DAG130" s="24"/>
      <c r="DAH130" s="24"/>
      <c r="DAI130" s="24"/>
      <c r="DAJ130" s="24"/>
      <c r="DAK130" s="24"/>
      <c r="DAL130" s="24"/>
      <c r="DAM130" s="24"/>
      <c r="DAN130" s="24"/>
      <c r="DAO130" s="24"/>
      <c r="DAP130" s="24"/>
      <c r="DAQ130" s="24"/>
      <c r="DAR130" s="24"/>
      <c r="DAS130" s="24"/>
      <c r="DAT130" s="24"/>
      <c r="DAU130" s="24"/>
      <c r="DAV130" s="24"/>
      <c r="DAW130" s="24"/>
      <c r="DAX130" s="24"/>
      <c r="DAY130" s="24"/>
      <c r="DAZ130" s="24"/>
      <c r="DBA130" s="24"/>
      <c r="DBB130" s="24"/>
      <c r="DBC130" s="24"/>
      <c r="DBD130" s="24"/>
      <c r="DBE130" s="24"/>
      <c r="DBF130" s="24"/>
      <c r="DBG130" s="24"/>
      <c r="DBH130" s="24"/>
      <c r="DBI130" s="24"/>
      <c r="DBJ130" s="24"/>
      <c r="DBK130" s="24"/>
      <c r="DBL130" s="24"/>
      <c r="DBM130" s="24"/>
      <c r="DBN130" s="24"/>
      <c r="DBO130" s="24"/>
      <c r="DBP130" s="24"/>
      <c r="DBQ130" s="24"/>
      <c r="DBR130" s="24"/>
      <c r="DBS130" s="24"/>
      <c r="DBT130" s="24"/>
      <c r="DBU130" s="24"/>
      <c r="DBV130" s="24"/>
      <c r="DBW130" s="24"/>
      <c r="DBX130" s="24"/>
      <c r="DBY130" s="24"/>
      <c r="DBZ130" s="24"/>
      <c r="DCA130" s="24"/>
      <c r="DCB130" s="24"/>
      <c r="DCC130" s="24"/>
      <c r="DCD130" s="24"/>
      <c r="DCE130" s="24"/>
      <c r="DCF130" s="24"/>
      <c r="DCG130" s="24"/>
      <c r="DCH130" s="24"/>
      <c r="DCI130" s="24"/>
      <c r="DCJ130" s="24"/>
      <c r="DCK130" s="24"/>
      <c r="DCL130" s="24"/>
      <c r="DCM130" s="24"/>
      <c r="DCN130" s="24"/>
      <c r="DCO130" s="24"/>
      <c r="DCP130" s="24"/>
      <c r="DCQ130" s="24"/>
      <c r="DCR130" s="24"/>
      <c r="DCS130" s="24"/>
      <c r="DCT130" s="24"/>
      <c r="DCU130" s="24"/>
      <c r="DCV130" s="24"/>
      <c r="DCW130" s="24"/>
      <c r="DCX130" s="24"/>
      <c r="DCY130" s="24"/>
      <c r="DCZ130" s="24"/>
      <c r="DDA130" s="24"/>
      <c r="DDB130" s="24"/>
      <c r="DDC130" s="24"/>
      <c r="DDD130" s="24"/>
      <c r="DDE130" s="24"/>
      <c r="DDF130" s="24"/>
      <c r="DDG130" s="24"/>
      <c r="DDH130" s="24"/>
      <c r="DDI130" s="24"/>
      <c r="DDJ130" s="24"/>
      <c r="DDK130" s="24"/>
      <c r="DDL130" s="24"/>
      <c r="DDM130" s="24"/>
      <c r="DDN130" s="24"/>
      <c r="DDO130" s="24"/>
      <c r="DDP130" s="24"/>
      <c r="DDQ130" s="24"/>
      <c r="DDR130" s="24"/>
      <c r="DDS130" s="24"/>
      <c r="DDT130" s="24"/>
      <c r="DDU130" s="24"/>
      <c r="DDV130" s="24"/>
      <c r="DDW130" s="24"/>
      <c r="DDX130" s="24"/>
      <c r="DDY130" s="24"/>
      <c r="DDZ130" s="24"/>
      <c r="DEA130" s="24"/>
      <c r="DEB130" s="24"/>
      <c r="DEC130" s="24"/>
      <c r="DED130" s="24"/>
      <c r="DEE130" s="24"/>
      <c r="DEF130" s="24"/>
      <c r="DEG130" s="24"/>
      <c r="DEH130" s="24"/>
      <c r="DEI130" s="24"/>
      <c r="DEJ130" s="24"/>
      <c r="DEK130" s="24"/>
      <c r="DEL130" s="24"/>
      <c r="DEM130" s="24"/>
      <c r="DEN130" s="24"/>
      <c r="DEO130" s="24"/>
      <c r="DEP130" s="24"/>
      <c r="DEQ130" s="24"/>
      <c r="DER130" s="24"/>
      <c r="DES130" s="24"/>
      <c r="DET130" s="24"/>
      <c r="DEU130" s="24"/>
      <c r="DEV130" s="24"/>
      <c r="DEW130" s="24"/>
      <c r="DEX130" s="24"/>
      <c r="DEY130" s="24"/>
      <c r="DEZ130" s="24"/>
      <c r="DFA130" s="24"/>
      <c r="DFB130" s="24"/>
      <c r="DFC130" s="24"/>
      <c r="DFD130" s="24"/>
      <c r="DFE130" s="24"/>
      <c r="DFF130" s="24"/>
      <c r="DFG130" s="24"/>
      <c r="DFH130" s="24"/>
      <c r="DFI130" s="24"/>
      <c r="DFJ130" s="24"/>
      <c r="DFK130" s="24"/>
      <c r="DFL130" s="24"/>
      <c r="DFM130" s="24"/>
      <c r="DFN130" s="24"/>
      <c r="DFO130" s="24"/>
      <c r="DFP130" s="24"/>
      <c r="DFQ130" s="24"/>
      <c r="DFR130" s="24"/>
      <c r="DFS130" s="24"/>
      <c r="DFT130" s="24"/>
      <c r="DFU130" s="24"/>
      <c r="DFV130" s="24"/>
      <c r="DFW130" s="24"/>
      <c r="DFX130" s="24"/>
      <c r="DFY130" s="24"/>
      <c r="DFZ130" s="24"/>
      <c r="DGA130" s="24"/>
      <c r="DGB130" s="24"/>
      <c r="DGC130" s="24"/>
      <c r="DGD130" s="24"/>
      <c r="DGE130" s="24"/>
      <c r="DGF130" s="24"/>
      <c r="DGG130" s="24"/>
      <c r="DGH130" s="24"/>
      <c r="DGI130" s="24"/>
      <c r="DGJ130" s="24"/>
      <c r="DGK130" s="24"/>
      <c r="DGL130" s="24"/>
      <c r="DGM130" s="24"/>
      <c r="DGN130" s="24"/>
      <c r="DGO130" s="24"/>
      <c r="DGP130" s="24"/>
      <c r="DGQ130" s="24"/>
      <c r="DGR130" s="24"/>
      <c r="DGS130" s="24"/>
      <c r="DGT130" s="24"/>
      <c r="DGU130" s="24"/>
      <c r="DGV130" s="24"/>
      <c r="DGW130" s="24"/>
      <c r="DGX130" s="24"/>
      <c r="DGY130" s="24"/>
      <c r="DGZ130" s="24"/>
      <c r="DHA130" s="24"/>
      <c r="DHB130" s="24"/>
      <c r="DHC130" s="24"/>
      <c r="DHD130" s="24"/>
      <c r="DHE130" s="24"/>
      <c r="DHF130" s="24"/>
      <c r="DHG130" s="24"/>
      <c r="DHH130" s="24"/>
      <c r="DHI130" s="24"/>
      <c r="DHJ130" s="24"/>
      <c r="DHK130" s="24"/>
      <c r="DHL130" s="24"/>
      <c r="DHM130" s="24"/>
      <c r="DHN130" s="24"/>
      <c r="DHO130" s="24"/>
      <c r="DHP130" s="24"/>
      <c r="DHQ130" s="24"/>
      <c r="DHR130" s="24"/>
      <c r="DHS130" s="24"/>
      <c r="DHT130" s="24"/>
      <c r="DHU130" s="24"/>
      <c r="DHV130" s="24"/>
      <c r="DHW130" s="24"/>
      <c r="DHX130" s="24"/>
      <c r="DHY130" s="24"/>
      <c r="DHZ130" s="24"/>
      <c r="DIA130" s="24"/>
      <c r="DIB130" s="24"/>
      <c r="DIC130" s="24"/>
      <c r="DID130" s="24"/>
      <c r="DIE130" s="24"/>
      <c r="DIF130" s="24"/>
      <c r="DIG130" s="24"/>
      <c r="DIH130" s="24"/>
      <c r="DII130" s="24"/>
      <c r="DIJ130" s="24"/>
      <c r="DIK130" s="24"/>
      <c r="DIL130" s="24"/>
      <c r="DIM130" s="24"/>
      <c r="DIN130" s="24"/>
      <c r="DIO130" s="24"/>
      <c r="DIP130" s="24"/>
      <c r="DIQ130" s="24"/>
      <c r="DIR130" s="24"/>
      <c r="DIS130" s="24"/>
      <c r="DIT130" s="24"/>
      <c r="DIU130" s="24"/>
      <c r="DIV130" s="24"/>
      <c r="DIW130" s="24"/>
      <c r="DIX130" s="24"/>
      <c r="DIY130" s="24"/>
      <c r="DIZ130" s="24"/>
      <c r="DJA130" s="24"/>
      <c r="DJB130" s="24"/>
      <c r="DJC130" s="24"/>
      <c r="DJD130" s="24"/>
      <c r="DJE130" s="24"/>
      <c r="DJF130" s="24"/>
      <c r="DJG130" s="24"/>
      <c r="DJH130" s="24"/>
      <c r="DJI130" s="24"/>
      <c r="DJJ130" s="24"/>
      <c r="DJK130" s="24"/>
      <c r="DJL130" s="24"/>
      <c r="DJM130" s="24"/>
      <c r="DJN130" s="24"/>
      <c r="DJO130" s="24"/>
      <c r="DJP130" s="24"/>
      <c r="DJQ130" s="24"/>
      <c r="DJR130" s="24"/>
      <c r="DJS130" s="24"/>
      <c r="DJT130" s="24"/>
      <c r="DJU130" s="24"/>
      <c r="DJV130" s="24"/>
      <c r="DJW130" s="24"/>
      <c r="DJX130" s="24"/>
      <c r="DJY130" s="24"/>
      <c r="DJZ130" s="24"/>
      <c r="DKA130" s="24"/>
      <c r="DKB130" s="24"/>
      <c r="DKC130" s="24"/>
      <c r="DKD130" s="24"/>
      <c r="DKE130" s="24"/>
      <c r="DKF130" s="24"/>
      <c r="DKG130" s="24"/>
      <c r="DKH130" s="24"/>
      <c r="DKI130" s="24"/>
      <c r="DKJ130" s="24"/>
      <c r="DKK130" s="24"/>
      <c r="DKL130" s="24"/>
      <c r="DKM130" s="24"/>
      <c r="DKN130" s="24"/>
      <c r="DKO130" s="24"/>
      <c r="DKP130" s="24"/>
      <c r="DKQ130" s="24"/>
      <c r="DKR130" s="24"/>
      <c r="DKS130" s="24"/>
      <c r="DKT130" s="24"/>
      <c r="DKU130" s="24"/>
      <c r="DKV130" s="24"/>
      <c r="DKW130" s="24"/>
      <c r="DKX130" s="24"/>
      <c r="DKY130" s="24"/>
      <c r="DKZ130" s="24"/>
      <c r="DLA130" s="24"/>
      <c r="DLB130" s="24"/>
      <c r="DLC130" s="24"/>
      <c r="DLD130" s="24"/>
      <c r="DLE130" s="24"/>
      <c r="DLF130" s="24"/>
      <c r="DLG130" s="24"/>
      <c r="DLH130" s="24"/>
      <c r="DLI130" s="24"/>
      <c r="DLJ130" s="24"/>
      <c r="DLK130" s="24"/>
      <c r="DLL130" s="24"/>
      <c r="DLM130" s="24"/>
      <c r="DLN130" s="24"/>
      <c r="DLO130" s="24"/>
      <c r="DLP130" s="24"/>
      <c r="DLQ130" s="24"/>
      <c r="DLR130" s="24"/>
      <c r="DLS130" s="24"/>
      <c r="DLT130" s="24"/>
      <c r="DLU130" s="24"/>
      <c r="DLV130" s="24"/>
      <c r="DLW130" s="24"/>
      <c r="DLX130" s="24"/>
      <c r="DLY130" s="24"/>
      <c r="DLZ130" s="24"/>
      <c r="DMA130" s="24"/>
      <c r="DMB130" s="24"/>
      <c r="DMC130" s="24"/>
      <c r="DMD130" s="24"/>
      <c r="DME130" s="24"/>
      <c r="DMF130" s="24"/>
      <c r="DMG130" s="24"/>
      <c r="DMH130" s="24"/>
      <c r="DMI130" s="24"/>
      <c r="DMJ130" s="24"/>
      <c r="DMK130" s="24"/>
      <c r="DML130" s="24"/>
      <c r="DMM130" s="24"/>
      <c r="DMN130" s="24"/>
      <c r="DMO130" s="24"/>
      <c r="DMP130" s="24"/>
      <c r="DMQ130" s="24"/>
      <c r="DMR130" s="24"/>
      <c r="DMS130" s="24"/>
      <c r="DMT130" s="24"/>
      <c r="DMU130" s="24"/>
      <c r="DMV130" s="24"/>
      <c r="DMW130" s="24"/>
      <c r="DMX130" s="24"/>
      <c r="DMY130" s="24"/>
      <c r="DMZ130" s="24"/>
      <c r="DNA130" s="24"/>
      <c r="DNB130" s="24"/>
      <c r="DNC130" s="24"/>
      <c r="DND130" s="24"/>
      <c r="DNE130" s="24"/>
      <c r="DNF130" s="24"/>
      <c r="DNG130" s="24"/>
      <c r="DNH130" s="24"/>
      <c r="DNI130" s="24"/>
      <c r="DNJ130" s="24"/>
      <c r="DNK130" s="24"/>
      <c r="DNL130" s="24"/>
      <c r="DNM130" s="24"/>
      <c r="DNN130" s="24"/>
      <c r="DNO130" s="24"/>
      <c r="DNP130" s="24"/>
      <c r="DNQ130" s="24"/>
      <c r="DNR130" s="24"/>
      <c r="DNS130" s="24"/>
      <c r="DNT130" s="24"/>
      <c r="DNU130" s="24"/>
      <c r="DNV130" s="24"/>
      <c r="DNW130" s="24"/>
      <c r="DNX130" s="24"/>
      <c r="DNY130" s="24"/>
      <c r="DNZ130" s="24"/>
      <c r="DOA130" s="24"/>
      <c r="DOB130" s="24"/>
      <c r="DOC130" s="24"/>
      <c r="DOD130" s="24"/>
      <c r="DOE130" s="24"/>
      <c r="DOF130" s="24"/>
      <c r="DOG130" s="24"/>
      <c r="DOH130" s="24"/>
      <c r="DOI130" s="24"/>
      <c r="DOJ130" s="24"/>
      <c r="DOK130" s="24"/>
      <c r="DOL130" s="24"/>
      <c r="DOM130" s="24"/>
      <c r="DON130" s="24"/>
      <c r="DOO130" s="24"/>
      <c r="DOP130" s="24"/>
      <c r="DOQ130" s="24"/>
      <c r="DOR130" s="24"/>
      <c r="DOS130" s="24"/>
      <c r="DOT130" s="24"/>
      <c r="DOU130" s="24"/>
      <c r="DOV130" s="24"/>
      <c r="DOW130" s="24"/>
      <c r="DOX130" s="24"/>
      <c r="DOY130" s="24"/>
      <c r="DOZ130" s="24"/>
      <c r="DPA130" s="24"/>
      <c r="DPB130" s="24"/>
      <c r="DPC130" s="24"/>
      <c r="DPD130" s="24"/>
      <c r="DPE130" s="24"/>
      <c r="DPF130" s="24"/>
      <c r="DPG130" s="24"/>
      <c r="DPH130" s="24"/>
      <c r="DPI130" s="24"/>
      <c r="DPJ130" s="24"/>
      <c r="DPK130" s="24"/>
      <c r="DPL130" s="24"/>
      <c r="DPM130" s="24"/>
      <c r="DPN130" s="24"/>
      <c r="DPO130" s="24"/>
      <c r="DPP130" s="24"/>
      <c r="DPQ130" s="24"/>
      <c r="DPR130" s="24"/>
      <c r="DPS130" s="24"/>
      <c r="DPT130" s="24"/>
      <c r="DPU130" s="24"/>
      <c r="DPV130" s="24"/>
      <c r="DPW130" s="24"/>
      <c r="DPX130" s="24"/>
      <c r="DPY130" s="24"/>
      <c r="DPZ130" s="24"/>
      <c r="DQA130" s="24"/>
      <c r="DQB130" s="24"/>
      <c r="DQC130" s="24"/>
      <c r="DQD130" s="24"/>
      <c r="DQE130" s="24"/>
      <c r="DQF130" s="24"/>
      <c r="DQG130" s="24"/>
      <c r="DQH130" s="24"/>
      <c r="DQI130" s="24"/>
      <c r="DQJ130" s="24"/>
      <c r="DQK130" s="24"/>
      <c r="DQL130" s="24"/>
      <c r="DQM130" s="24"/>
      <c r="DQN130" s="24"/>
      <c r="DQO130" s="24"/>
      <c r="DQP130" s="24"/>
      <c r="DQQ130" s="24"/>
      <c r="DQR130" s="24"/>
      <c r="DQS130" s="24"/>
      <c r="DQT130" s="24"/>
      <c r="DQU130" s="24"/>
      <c r="DQV130" s="24"/>
      <c r="DQW130" s="24"/>
      <c r="DQX130" s="24"/>
      <c r="DQY130" s="24"/>
      <c r="DQZ130" s="24"/>
      <c r="DRA130" s="24"/>
      <c r="DRB130" s="24"/>
      <c r="DRC130" s="24"/>
      <c r="DRD130" s="24"/>
      <c r="DRE130" s="24"/>
      <c r="DRF130" s="24"/>
      <c r="DRG130" s="24"/>
      <c r="DRH130" s="24"/>
      <c r="DRI130" s="24"/>
      <c r="DRJ130" s="24"/>
      <c r="DRK130" s="24"/>
      <c r="DRL130" s="24"/>
      <c r="DRM130" s="24"/>
      <c r="DRN130" s="24"/>
      <c r="DRO130" s="24"/>
      <c r="DRP130" s="24"/>
      <c r="DRQ130" s="24"/>
      <c r="DRR130" s="24"/>
      <c r="DRS130" s="24"/>
      <c r="DRT130" s="24"/>
      <c r="DRU130" s="24"/>
      <c r="DRV130" s="24"/>
      <c r="DRW130" s="24"/>
      <c r="DRX130" s="24"/>
      <c r="DRY130" s="24"/>
      <c r="DRZ130" s="24"/>
      <c r="DSA130" s="24"/>
      <c r="DSB130" s="24"/>
      <c r="DSC130" s="24"/>
      <c r="DSD130" s="24"/>
      <c r="DSE130" s="24"/>
      <c r="DSF130" s="24"/>
      <c r="DSG130" s="24"/>
      <c r="DSH130" s="24"/>
      <c r="DSI130" s="24"/>
      <c r="DSJ130" s="24"/>
      <c r="DSK130" s="24"/>
      <c r="DSL130" s="24"/>
      <c r="DSM130" s="24"/>
      <c r="DSN130" s="24"/>
      <c r="DSO130" s="24"/>
      <c r="DSP130" s="24"/>
      <c r="DSQ130" s="24"/>
      <c r="DSR130" s="24"/>
      <c r="DSS130" s="24"/>
      <c r="DST130" s="24"/>
      <c r="DSU130" s="24"/>
      <c r="DSV130" s="24"/>
      <c r="DSW130" s="24"/>
      <c r="DSX130" s="24"/>
      <c r="DSY130" s="24"/>
      <c r="DSZ130" s="24"/>
      <c r="DTA130" s="24"/>
      <c r="DTB130" s="24"/>
      <c r="DTC130" s="24"/>
      <c r="DTD130" s="24"/>
      <c r="DTE130" s="24"/>
      <c r="DTF130" s="24"/>
      <c r="DTG130" s="24"/>
      <c r="DTH130" s="24"/>
      <c r="DTI130" s="24"/>
      <c r="DTJ130" s="24"/>
      <c r="DTK130" s="24"/>
      <c r="DTL130" s="24"/>
      <c r="DTM130" s="24"/>
      <c r="DTN130" s="24"/>
      <c r="DTO130" s="24"/>
      <c r="DTP130" s="24"/>
      <c r="DTQ130" s="24"/>
      <c r="DTR130" s="24"/>
      <c r="DTS130" s="24"/>
      <c r="DTT130" s="24"/>
      <c r="DTU130" s="24"/>
      <c r="DTV130" s="24"/>
      <c r="DTW130" s="24"/>
      <c r="DTX130" s="24"/>
      <c r="DTY130" s="24"/>
      <c r="DTZ130" s="24"/>
      <c r="DUA130" s="24"/>
      <c r="DUB130" s="24"/>
      <c r="DUC130" s="24"/>
      <c r="DUD130" s="24"/>
      <c r="DUE130" s="24"/>
      <c r="DUF130" s="24"/>
      <c r="DUG130" s="24"/>
      <c r="DUH130" s="24"/>
      <c r="DUI130" s="24"/>
      <c r="DUJ130" s="24"/>
      <c r="DUK130" s="24"/>
      <c r="DUL130" s="24"/>
      <c r="DUM130" s="24"/>
      <c r="DUN130" s="24"/>
      <c r="DUO130" s="24"/>
      <c r="DUP130" s="24"/>
      <c r="DUQ130" s="24"/>
      <c r="DUR130" s="24"/>
      <c r="DUS130" s="24"/>
      <c r="DUT130" s="24"/>
      <c r="DUU130" s="24"/>
      <c r="DUV130" s="24"/>
      <c r="DUW130" s="24"/>
      <c r="DUX130" s="24"/>
      <c r="DUY130" s="24"/>
      <c r="DUZ130" s="24"/>
      <c r="DVA130" s="24"/>
      <c r="DVB130" s="24"/>
      <c r="DVC130" s="24"/>
      <c r="DVD130" s="24"/>
      <c r="DVE130" s="24"/>
      <c r="DVF130" s="24"/>
      <c r="DVG130" s="24"/>
      <c r="DVH130" s="24"/>
      <c r="DVI130" s="24"/>
      <c r="DVJ130" s="24"/>
      <c r="DVK130" s="24"/>
      <c r="DVL130" s="24"/>
      <c r="DVM130" s="24"/>
      <c r="DVN130" s="24"/>
      <c r="DVO130" s="24"/>
      <c r="DVP130" s="24"/>
      <c r="DVQ130" s="24"/>
      <c r="DVR130" s="24"/>
      <c r="DVS130" s="24"/>
      <c r="DVT130" s="24"/>
      <c r="DVU130" s="24"/>
      <c r="DVV130" s="24"/>
      <c r="DVW130" s="24"/>
      <c r="DVX130" s="24"/>
      <c r="DVY130" s="24"/>
      <c r="DVZ130" s="24"/>
      <c r="DWA130" s="24"/>
      <c r="DWB130" s="24"/>
      <c r="DWC130" s="24"/>
      <c r="DWD130" s="24"/>
      <c r="DWE130" s="24"/>
      <c r="DWF130" s="24"/>
      <c r="DWG130" s="24"/>
      <c r="DWH130" s="24"/>
      <c r="DWI130" s="24"/>
      <c r="DWJ130" s="24"/>
      <c r="DWK130" s="24"/>
      <c r="DWL130" s="24"/>
      <c r="DWM130" s="24"/>
      <c r="DWN130" s="24"/>
      <c r="DWO130" s="24"/>
      <c r="DWP130" s="24"/>
      <c r="DWQ130" s="24"/>
      <c r="DWR130" s="24"/>
      <c r="DWS130" s="24"/>
      <c r="DWT130" s="24"/>
      <c r="DWU130" s="24"/>
      <c r="DWV130" s="24"/>
      <c r="DWW130" s="24"/>
      <c r="DWX130" s="24"/>
      <c r="DWY130" s="24"/>
      <c r="DWZ130" s="24"/>
      <c r="DXA130" s="24"/>
      <c r="DXB130" s="24"/>
      <c r="DXC130" s="24"/>
      <c r="DXD130" s="24"/>
      <c r="DXE130" s="24"/>
      <c r="DXF130" s="24"/>
      <c r="DXG130" s="24"/>
      <c r="DXH130" s="24"/>
      <c r="DXI130" s="24"/>
      <c r="DXJ130" s="24"/>
      <c r="DXK130" s="24"/>
      <c r="DXL130" s="24"/>
      <c r="DXM130" s="24"/>
      <c r="DXN130" s="24"/>
      <c r="DXO130" s="24"/>
      <c r="DXP130" s="24"/>
      <c r="DXQ130" s="24"/>
      <c r="DXR130" s="24"/>
      <c r="DXS130" s="24"/>
      <c r="DXT130" s="24"/>
      <c r="DXU130" s="24"/>
      <c r="DXV130" s="24"/>
      <c r="DXW130" s="24"/>
      <c r="DXX130" s="24"/>
      <c r="DXY130" s="24"/>
      <c r="DXZ130" s="24"/>
      <c r="DYA130" s="24"/>
      <c r="DYB130" s="24"/>
      <c r="DYC130" s="24"/>
      <c r="DYD130" s="24"/>
      <c r="DYE130" s="24"/>
      <c r="DYF130" s="24"/>
      <c r="DYG130" s="24"/>
      <c r="DYH130" s="24"/>
      <c r="DYI130" s="24"/>
      <c r="DYJ130" s="24"/>
      <c r="DYK130" s="24"/>
      <c r="DYL130" s="24"/>
      <c r="DYM130" s="24"/>
      <c r="DYN130" s="24"/>
      <c r="DYO130" s="24"/>
      <c r="DYP130" s="24"/>
      <c r="DYQ130" s="24"/>
      <c r="DYR130" s="24"/>
      <c r="DYS130" s="24"/>
      <c r="DYT130" s="24"/>
      <c r="DYU130" s="24"/>
      <c r="DYV130" s="24"/>
      <c r="DYW130" s="24"/>
      <c r="DYX130" s="24"/>
      <c r="DYY130" s="24"/>
      <c r="DYZ130" s="24"/>
      <c r="DZA130" s="24"/>
      <c r="DZB130" s="24"/>
      <c r="DZC130" s="24"/>
      <c r="DZD130" s="24"/>
      <c r="DZE130" s="24"/>
      <c r="DZF130" s="24"/>
      <c r="DZG130" s="24"/>
      <c r="DZH130" s="24"/>
      <c r="DZI130" s="24"/>
      <c r="DZJ130" s="24"/>
      <c r="DZK130" s="24"/>
      <c r="DZL130" s="24"/>
      <c r="DZM130" s="24"/>
      <c r="DZN130" s="24"/>
      <c r="DZO130" s="24"/>
      <c r="DZP130" s="24"/>
      <c r="DZQ130" s="24"/>
      <c r="DZR130" s="24"/>
      <c r="DZS130" s="24"/>
      <c r="DZT130" s="24"/>
      <c r="DZU130" s="24"/>
      <c r="DZV130" s="24"/>
      <c r="DZW130" s="24"/>
      <c r="DZX130" s="24"/>
      <c r="DZY130" s="24"/>
      <c r="DZZ130" s="24"/>
      <c r="EAA130" s="24"/>
      <c r="EAB130" s="24"/>
      <c r="EAC130" s="24"/>
      <c r="EAD130" s="24"/>
      <c r="EAE130" s="24"/>
      <c r="EAF130" s="24"/>
      <c r="EAG130" s="24"/>
      <c r="EAH130" s="24"/>
      <c r="EAI130" s="24"/>
      <c r="EAJ130" s="24"/>
      <c r="EAK130" s="24"/>
      <c r="EAL130" s="24"/>
      <c r="EAM130" s="24"/>
      <c r="EAN130" s="24"/>
      <c r="EAO130" s="24"/>
      <c r="EAP130" s="24"/>
      <c r="EAQ130" s="24"/>
      <c r="EAR130" s="24"/>
      <c r="EAS130" s="24"/>
      <c r="EAT130" s="24"/>
      <c r="EAU130" s="24"/>
      <c r="EAV130" s="24"/>
      <c r="EAW130" s="24"/>
      <c r="EAX130" s="24"/>
      <c r="EAY130" s="24"/>
      <c r="EAZ130" s="24"/>
      <c r="EBA130" s="24"/>
      <c r="EBB130" s="24"/>
      <c r="EBC130" s="24"/>
      <c r="EBD130" s="24"/>
      <c r="EBE130" s="24"/>
      <c r="EBF130" s="24"/>
      <c r="EBG130" s="24"/>
      <c r="EBH130" s="24"/>
      <c r="EBI130" s="24"/>
      <c r="EBJ130" s="24"/>
      <c r="EBK130" s="24"/>
      <c r="EBL130" s="24"/>
      <c r="EBM130" s="24"/>
      <c r="EBN130" s="24"/>
      <c r="EBO130" s="24"/>
      <c r="EBP130" s="24"/>
      <c r="EBQ130" s="24"/>
      <c r="EBR130" s="24"/>
      <c r="EBS130" s="24"/>
      <c r="EBT130" s="24"/>
      <c r="EBU130" s="24"/>
      <c r="EBV130" s="24"/>
      <c r="EBW130" s="24"/>
      <c r="EBX130" s="24"/>
      <c r="EBY130" s="24"/>
      <c r="EBZ130" s="24"/>
      <c r="ECA130" s="24"/>
      <c r="ECB130" s="24"/>
      <c r="ECC130" s="24"/>
      <c r="ECD130" s="24"/>
      <c r="ECE130" s="24"/>
      <c r="ECF130" s="24"/>
      <c r="ECG130" s="24"/>
      <c r="ECH130" s="24"/>
      <c r="ECI130" s="24"/>
      <c r="ECJ130" s="24"/>
      <c r="ECK130" s="24"/>
      <c r="ECL130" s="24"/>
      <c r="ECM130" s="24"/>
      <c r="ECN130" s="24"/>
      <c r="ECO130" s="24"/>
      <c r="ECP130" s="24"/>
      <c r="ECQ130" s="24"/>
      <c r="ECR130" s="24"/>
      <c r="ECS130" s="24"/>
      <c r="ECT130" s="24"/>
      <c r="ECU130" s="24"/>
      <c r="ECV130" s="24"/>
      <c r="ECW130" s="24"/>
      <c r="ECX130" s="24"/>
      <c r="ECY130" s="24"/>
      <c r="ECZ130" s="24"/>
      <c r="EDA130" s="24"/>
      <c r="EDB130" s="24"/>
      <c r="EDC130" s="24"/>
      <c r="EDD130" s="24"/>
      <c r="EDE130" s="24"/>
      <c r="EDF130" s="24"/>
      <c r="EDG130" s="24"/>
      <c r="EDH130" s="24"/>
      <c r="EDI130" s="24"/>
      <c r="EDJ130" s="24"/>
      <c r="EDK130" s="24"/>
      <c r="EDL130" s="24"/>
      <c r="EDM130" s="24"/>
      <c r="EDN130" s="24"/>
      <c r="EDO130" s="24"/>
      <c r="EDP130" s="24"/>
      <c r="EDQ130" s="24"/>
      <c r="EDR130" s="24"/>
      <c r="EDS130" s="24"/>
      <c r="EDT130" s="24"/>
      <c r="EDU130" s="24"/>
      <c r="EDV130" s="24"/>
      <c r="EDW130" s="24"/>
      <c r="EDX130" s="24"/>
      <c r="EDY130" s="24"/>
      <c r="EDZ130" s="24"/>
      <c r="EEA130" s="24"/>
      <c r="EEB130" s="24"/>
      <c r="EEC130" s="24"/>
      <c r="EED130" s="24"/>
      <c r="EEE130" s="24"/>
      <c r="EEF130" s="24"/>
      <c r="EEG130" s="24"/>
      <c r="EEH130" s="24"/>
      <c r="EEI130" s="24"/>
      <c r="EEJ130" s="24"/>
      <c r="EEK130" s="24"/>
      <c r="EEL130" s="24"/>
      <c r="EEM130" s="24"/>
      <c r="EEN130" s="24"/>
      <c r="EEO130" s="24"/>
      <c r="EEP130" s="24"/>
      <c r="EEQ130" s="24"/>
      <c r="EER130" s="24"/>
      <c r="EES130" s="24"/>
      <c r="EET130" s="24"/>
      <c r="EEU130" s="24"/>
      <c r="EEV130" s="24"/>
      <c r="EEW130" s="24"/>
      <c r="EEX130" s="24"/>
      <c r="EEY130" s="24"/>
      <c r="EEZ130" s="24"/>
      <c r="EFA130" s="24"/>
      <c r="EFB130" s="24"/>
      <c r="EFC130" s="24"/>
      <c r="EFD130" s="24"/>
      <c r="EFE130" s="24"/>
      <c r="EFF130" s="24"/>
    </row>
    <row r="192" spans="2:2" x14ac:dyDescent="0.3">
      <c r="B192" s="67" t="s">
        <v>272</v>
      </c>
    </row>
    <row r="218" spans="2:6" s="440" customFormat="1" x14ac:dyDescent="0.3">
      <c r="B218" s="202" t="s">
        <v>222</v>
      </c>
      <c r="C218" s="564">
        <f>+F39</f>
        <v>10298068569.722153</v>
      </c>
      <c r="D218" s="202" t="s">
        <v>273</v>
      </c>
      <c r="E218" s="202"/>
      <c r="F218" s="202"/>
    </row>
    <row r="219" spans="2:6" s="440" customFormat="1" x14ac:dyDescent="0.3">
      <c r="B219" s="202" t="s">
        <v>223</v>
      </c>
      <c r="C219" s="564">
        <f>+F40</f>
        <v>5839407895.4260616</v>
      </c>
      <c r="D219" s="202"/>
      <c r="E219" s="202"/>
      <c r="F219" s="202"/>
    </row>
    <row r="220" spans="2:6" s="568" customFormat="1" x14ac:dyDescent="0.3">
      <c r="B220" s="202" t="s">
        <v>274</v>
      </c>
      <c r="C220" s="565">
        <f>+F45</f>
        <v>3548817820.6557846</v>
      </c>
      <c r="D220" s="202" t="s">
        <v>273</v>
      </c>
      <c r="E220" s="566">
        <f>$F$50</f>
        <v>20596429368.545544</v>
      </c>
      <c r="F220" s="567"/>
    </row>
    <row r="221" spans="2:6" s="568" customFormat="1" x14ac:dyDescent="0.3">
      <c r="B221" s="202" t="s">
        <v>229</v>
      </c>
      <c r="C221" s="565">
        <f>+F46</f>
        <v>485789745.59821463</v>
      </c>
      <c r="D221" s="202" t="s">
        <v>275</v>
      </c>
      <c r="E221" s="566">
        <f>$E$61+$E$73+$E$84</f>
        <v>1048540300.4972417</v>
      </c>
      <c r="F221" s="567"/>
    </row>
    <row r="222" spans="2:6" s="568" customFormat="1" x14ac:dyDescent="0.3">
      <c r="B222" s="202" t="s">
        <v>276</v>
      </c>
      <c r="C222" s="565">
        <f>+F49</f>
        <v>424345337.14332807</v>
      </c>
      <c r="D222" s="202" t="s">
        <v>257</v>
      </c>
      <c r="E222" s="566">
        <f>$E$90</f>
        <v>8748526733.4699326</v>
      </c>
      <c r="F222" s="567"/>
    </row>
    <row r="223" spans="2:6" s="568" customFormat="1" x14ac:dyDescent="0.3">
      <c r="B223" s="202"/>
      <c r="C223" s="567"/>
      <c r="D223" s="202" t="s">
        <v>277</v>
      </c>
      <c r="E223" s="566">
        <f>$E$101</f>
        <v>2421606.2799999998</v>
      </c>
      <c r="F223" s="567"/>
    </row>
    <row r="224" spans="2:6" s="440" customFormat="1" x14ac:dyDescent="0.3">
      <c r="B224" s="202"/>
      <c r="C224" s="202"/>
      <c r="D224" s="202"/>
      <c r="E224" s="566">
        <f>SUM(E220:E223)</f>
        <v>30395918008.792717</v>
      </c>
      <c r="F224" s="202"/>
    </row>
    <row r="225" spans="2:6" x14ac:dyDescent="0.3">
      <c r="B225" s="202"/>
      <c r="C225" s="202"/>
      <c r="D225" s="202"/>
      <c r="E225" s="202"/>
      <c r="F225" s="202"/>
    </row>
    <row r="226" spans="2:6" x14ac:dyDescent="0.3">
      <c r="B226" s="202"/>
      <c r="C226" s="202"/>
      <c r="D226" s="202"/>
      <c r="E226" s="202"/>
      <c r="F226" s="202"/>
    </row>
    <row r="227" spans="2:6" x14ac:dyDescent="0.3">
      <c r="B227" s="202"/>
      <c r="C227" s="202"/>
      <c r="D227" s="202"/>
      <c r="E227" s="202"/>
      <c r="F227" s="202"/>
    </row>
    <row r="228" spans="2:6" x14ac:dyDescent="0.3">
      <c r="B228" s="202"/>
      <c r="C228" s="202"/>
      <c r="D228" s="202"/>
      <c r="E228" s="202"/>
      <c r="F228" s="202"/>
    </row>
  </sheetData>
  <sheetProtection algorithmName="SHA-512" hashValue="MHPO+eeERf+Tjje7j/DhIQvSyA/0s3dBmhVARw21NfRtSm4y2AteJ5eGUm2cmeKVmrDYd6NfwnkpRLjpgiPweQ==" saltValue="yk62iLHleOW1xqXl5MXCvg==" spinCount="100000" sheet="1" objects="1" scenarios="1"/>
  <mergeCells count="81">
    <mergeCell ref="B108:G108"/>
    <mergeCell ref="B126:K128"/>
    <mergeCell ref="B102:F102"/>
    <mergeCell ref="B103:E103"/>
    <mergeCell ref="C106:D106"/>
    <mergeCell ref="E106:F106"/>
    <mergeCell ref="C107:D107"/>
    <mergeCell ref="E107:F107"/>
    <mergeCell ref="B101:D101"/>
    <mergeCell ref="E101:F101"/>
    <mergeCell ref="C90:D90"/>
    <mergeCell ref="E90:F90"/>
    <mergeCell ref="B91:G91"/>
    <mergeCell ref="B92:G92"/>
    <mergeCell ref="B95:D95"/>
    <mergeCell ref="E95:F95"/>
    <mergeCell ref="B96:D96"/>
    <mergeCell ref="E96:F96"/>
    <mergeCell ref="B97:F97"/>
    <mergeCell ref="B100:D100"/>
    <mergeCell ref="E100:F100"/>
    <mergeCell ref="C84:D84"/>
    <mergeCell ref="E84:F84"/>
    <mergeCell ref="B85:G85"/>
    <mergeCell ref="B86:G86"/>
    <mergeCell ref="C89:D89"/>
    <mergeCell ref="E89:F89"/>
    <mergeCell ref="C81:D81"/>
    <mergeCell ref="E81:F81"/>
    <mergeCell ref="C82:D82"/>
    <mergeCell ref="E82:F82"/>
    <mergeCell ref="C83:D83"/>
    <mergeCell ref="E83:F83"/>
    <mergeCell ref="C78:D78"/>
    <mergeCell ref="E78:F78"/>
    <mergeCell ref="C79:D79"/>
    <mergeCell ref="E79:F79"/>
    <mergeCell ref="C80:D80"/>
    <mergeCell ref="E80:F80"/>
    <mergeCell ref="B75:G75"/>
    <mergeCell ref="C69:D69"/>
    <mergeCell ref="E69:F69"/>
    <mergeCell ref="C70:D70"/>
    <mergeCell ref="E70:F70"/>
    <mergeCell ref="C71:D71"/>
    <mergeCell ref="E71:F71"/>
    <mergeCell ref="C72:D72"/>
    <mergeCell ref="E72:F72"/>
    <mergeCell ref="C73:D73"/>
    <mergeCell ref="E73:F73"/>
    <mergeCell ref="B74:G74"/>
    <mergeCell ref="C66:D66"/>
    <mergeCell ref="E66:F66"/>
    <mergeCell ref="C67:D67"/>
    <mergeCell ref="E67:F67"/>
    <mergeCell ref="C68:D68"/>
    <mergeCell ref="E68:F68"/>
    <mergeCell ref="B63:G63"/>
    <mergeCell ref="C57:D57"/>
    <mergeCell ref="E57:F57"/>
    <mergeCell ref="C58:D58"/>
    <mergeCell ref="E58:F58"/>
    <mergeCell ref="C59:D59"/>
    <mergeCell ref="E59:F59"/>
    <mergeCell ref="C60:D60"/>
    <mergeCell ref="E60:F60"/>
    <mergeCell ref="C61:D61"/>
    <mergeCell ref="E61:F61"/>
    <mergeCell ref="B62:G62"/>
    <mergeCell ref="B34:G34"/>
    <mergeCell ref="B37:G37"/>
    <mergeCell ref="B51:G51"/>
    <mergeCell ref="B52:G52"/>
    <mergeCell ref="C56:D56"/>
    <mergeCell ref="E56:F56"/>
    <mergeCell ref="B33:G33"/>
    <mergeCell ref="B8:K8"/>
    <mergeCell ref="B10:G10"/>
    <mergeCell ref="B24:G24"/>
    <mergeCell ref="B25:G25"/>
    <mergeCell ref="B28:G28"/>
  </mergeCells>
  <dataValidations count="1">
    <dataValidation type="list" allowBlank="1" showInputMessage="1" showErrorMessage="1" sqref="B6" xr:uid="{B6BEB435-8C9D-4EA6-BE12-4290B8639A85}">
      <formula1>$B$113:$B$124</formula1>
    </dataValidation>
  </dataValidations>
  <hyperlinks>
    <hyperlink ref="K5" location="Índice!A1" display="Regresar" xr:uid="{90ABE995-7662-4528-916A-21E27039A64A}"/>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F7C08-00AD-4DAD-B1EA-C2E7EBA6F464}">
  <sheetPr>
    <tabColor rgb="FF10312B"/>
  </sheetPr>
  <dimension ref="A2:EFF235"/>
  <sheetViews>
    <sheetView showGridLines="0" topLeftCell="C85" zoomScale="90" zoomScaleNormal="90" workbookViewId="0">
      <selection activeCell="E96" sqref="E96:F96"/>
    </sheetView>
  </sheetViews>
  <sheetFormatPr baseColWidth="10" defaultColWidth="0" defaultRowHeight="16.5" x14ac:dyDescent="0.3"/>
  <cols>
    <col min="1" max="1" width="11.42578125" style="67" customWidth="1"/>
    <col min="2" max="2" width="39.5703125" style="67" customWidth="1"/>
    <col min="3" max="3" width="22.28515625" style="67" bestFit="1" customWidth="1"/>
    <col min="4" max="5" width="22.85546875" style="67" bestFit="1" customWidth="1"/>
    <col min="6" max="6" width="23.5703125" style="67" bestFit="1" customWidth="1"/>
    <col min="7" max="7" width="21.140625" style="67" customWidth="1"/>
    <col min="8" max="8" width="11.85546875" style="67" bestFit="1" customWidth="1"/>
    <col min="9" max="9" width="14.5703125" style="67" customWidth="1"/>
    <col min="10" max="11" width="28.7109375" style="67" customWidth="1"/>
    <col min="12" max="12" width="6.5703125" style="67" customWidth="1"/>
    <col min="13" max="13" width="15.28515625" style="67" hidden="1" customWidth="1"/>
    <col min="14" max="15" width="0" style="67" hidden="1" customWidth="1"/>
    <col min="16" max="3542" width="0" style="21" hidden="1" customWidth="1"/>
    <col min="3543" max="16384" width="11.42578125" style="67" hidden="1"/>
  </cols>
  <sheetData>
    <row r="2" spans="2:13" ht="21" x14ac:dyDescent="0.3">
      <c r="D2" s="4" t="s">
        <v>0</v>
      </c>
    </row>
    <row r="3" spans="2:13" ht="22.5" x14ac:dyDescent="0.3">
      <c r="D3" s="4" t="s">
        <v>1</v>
      </c>
      <c r="L3" s="513"/>
    </row>
    <row r="4" spans="2:13" ht="8.25" customHeight="1" x14ac:dyDescent="0.3">
      <c r="L4" s="513"/>
    </row>
    <row r="5" spans="2:13" ht="18.75" customHeight="1" x14ac:dyDescent="0.3">
      <c r="B5" s="201"/>
      <c r="C5" s="201"/>
      <c r="D5" s="518" t="s">
        <v>383</v>
      </c>
      <c r="E5" s="201"/>
      <c r="F5" s="201"/>
      <c r="G5" s="201"/>
      <c r="H5" s="201"/>
      <c r="I5" s="201"/>
      <c r="J5" s="201"/>
      <c r="K5" s="33" t="s">
        <v>38</v>
      </c>
      <c r="L5" s="513"/>
      <c r="M5" s="513"/>
    </row>
    <row r="6" spans="2:13" ht="18.75" customHeight="1" x14ac:dyDescent="0.3">
      <c r="B6" s="535"/>
      <c r="C6" s="535"/>
      <c r="D6" s="535"/>
      <c r="L6" s="513"/>
      <c r="M6" s="513"/>
    </row>
    <row r="7" spans="2:13" s="527" customFormat="1" ht="23.45" customHeight="1" x14ac:dyDescent="0.25">
      <c r="B7" s="45" t="s">
        <v>383</v>
      </c>
      <c r="C7" s="45"/>
      <c r="D7" s="45"/>
      <c r="E7" s="45"/>
      <c r="F7" s="45"/>
      <c r="G7" s="45"/>
      <c r="H7" s="45"/>
      <c r="I7" s="45"/>
      <c r="J7" s="45"/>
      <c r="K7" s="45"/>
      <c r="L7" s="513"/>
      <c r="M7" s="513"/>
    </row>
    <row r="8" spans="2:13" s="534" customFormat="1" ht="46.5" customHeight="1" x14ac:dyDescent="0.25">
      <c r="B8" s="612" t="s">
        <v>384</v>
      </c>
      <c r="C8" s="612"/>
      <c r="D8" s="612"/>
      <c r="E8" s="612"/>
      <c r="F8" s="612"/>
      <c r="G8" s="612"/>
      <c r="H8" s="612"/>
      <c r="I8" s="612"/>
      <c r="J8" s="612"/>
      <c r="K8" s="612"/>
      <c r="L8" s="513"/>
      <c r="M8" s="513"/>
    </row>
    <row r="9" spans="2:13" s="534" customFormat="1" ht="9" customHeight="1" x14ac:dyDescent="0.25">
      <c r="B9" s="520"/>
      <c r="C9" s="520"/>
      <c r="D9" s="520"/>
      <c r="E9" s="520"/>
      <c r="F9" s="520"/>
      <c r="G9" s="520"/>
      <c r="H9" s="520"/>
      <c r="I9" s="520"/>
      <c r="J9" s="520"/>
      <c r="K9" s="520"/>
      <c r="L9" s="513"/>
      <c r="M9" s="513"/>
    </row>
    <row r="10" spans="2:13" ht="22.5" customHeight="1" x14ac:dyDescent="0.3">
      <c r="B10" s="613" t="s">
        <v>211</v>
      </c>
      <c r="C10" s="613"/>
      <c r="D10" s="613"/>
      <c r="E10" s="613"/>
      <c r="F10" s="613"/>
      <c r="G10" s="613"/>
      <c r="I10" s="537" t="s">
        <v>212</v>
      </c>
    </row>
    <row r="11" spans="2:13" s="91" customFormat="1" ht="55.9" customHeight="1" x14ac:dyDescent="0.3">
      <c r="B11" s="292" t="s">
        <v>213</v>
      </c>
      <c r="C11" s="533" t="s">
        <v>214</v>
      </c>
      <c r="D11" s="533" t="s">
        <v>215</v>
      </c>
      <c r="E11" s="533" t="s">
        <v>216</v>
      </c>
      <c r="F11" s="533" t="s">
        <v>217</v>
      </c>
      <c r="G11" s="48" t="s">
        <v>218</v>
      </c>
      <c r="H11" s="512"/>
      <c r="I11" s="533" t="s">
        <v>219</v>
      </c>
      <c r="J11" s="533" t="s">
        <v>220</v>
      </c>
      <c r="K11" s="48" t="s">
        <v>221</v>
      </c>
    </row>
    <row r="12" spans="2:13" x14ac:dyDescent="0.3">
      <c r="B12" s="515" t="s">
        <v>222</v>
      </c>
      <c r="C12" s="532">
        <v>1379468.1999999995</v>
      </c>
      <c r="D12" s="532">
        <v>3068154185.0835757</v>
      </c>
      <c r="E12" s="532">
        <v>1282638592.3270001</v>
      </c>
      <c r="F12" s="532">
        <f>D12+E12</f>
        <v>4350792777.4105759</v>
      </c>
      <c r="G12" s="516">
        <f>IFERROR(F12/C12,"-")</f>
        <v>3153.9638082346351</v>
      </c>
      <c r="H12" s="63"/>
      <c r="I12" s="519">
        <v>18</v>
      </c>
      <c r="J12" s="532">
        <v>10714.166999999999</v>
      </c>
      <c r="K12" s="516">
        <v>8538725.5062967744</v>
      </c>
      <c r="M12" s="260"/>
    </row>
    <row r="13" spans="2:13" x14ac:dyDescent="0.3">
      <c r="B13" s="515" t="s">
        <v>223</v>
      </c>
      <c r="C13" s="532">
        <f>SUM(C14:C17)</f>
        <v>1493086.8569999998</v>
      </c>
      <c r="D13" s="532">
        <f t="shared" ref="D13:E13" si="0">SUM(D14:D17)</f>
        <v>4153176239.9655285</v>
      </c>
      <c r="E13" s="532">
        <f t="shared" si="0"/>
        <v>1805248243.7867117</v>
      </c>
      <c r="F13" s="532">
        <f t="shared" ref="F13:F22" si="1">D13+E13</f>
        <v>5958424483.7522402</v>
      </c>
      <c r="G13" s="516">
        <f t="shared" ref="G13:G22" si="2">IFERROR(F13/C13,"-")</f>
        <v>3990.6750607424578</v>
      </c>
      <c r="H13" s="524"/>
      <c r="I13" s="519">
        <f>SUM(I14:I17)</f>
        <v>27</v>
      </c>
      <c r="J13" s="532">
        <f>SUM(J14:J17)</f>
        <v>15693.220000000001</v>
      </c>
      <c r="K13" s="516">
        <f>SUM(K14:K17)</f>
        <v>15364667.074294373</v>
      </c>
      <c r="M13" s="260"/>
    </row>
    <row r="14" spans="2:13" x14ac:dyDescent="0.3">
      <c r="B14" s="517" t="s">
        <v>224</v>
      </c>
      <c r="C14" s="523">
        <v>1104009.4939999997</v>
      </c>
      <c r="D14" s="523">
        <v>1746751277.173466</v>
      </c>
      <c r="E14" s="523">
        <v>956363531.73535776</v>
      </c>
      <c r="F14" s="523">
        <f t="shared" si="1"/>
        <v>2703114808.908824</v>
      </c>
      <c r="G14" s="539">
        <f t="shared" si="2"/>
        <v>2448.45250298982</v>
      </c>
      <c r="H14" s="10"/>
      <c r="I14" s="542">
        <v>4</v>
      </c>
      <c r="J14" s="523">
        <v>7071.4500000000007</v>
      </c>
      <c r="K14" s="539">
        <v>11128127.789463665</v>
      </c>
      <c r="M14" s="260"/>
    </row>
    <row r="15" spans="2:13" x14ac:dyDescent="0.3">
      <c r="B15" s="517" t="s">
        <v>225</v>
      </c>
      <c r="C15" s="523">
        <v>217472.91499999995</v>
      </c>
      <c r="D15" s="523">
        <v>1776526203.6962874</v>
      </c>
      <c r="E15" s="523">
        <v>506392791.80770069</v>
      </c>
      <c r="F15" s="523">
        <f t="shared" si="1"/>
        <v>2282918995.5039883</v>
      </c>
      <c r="G15" s="539">
        <f t="shared" si="2"/>
        <v>10497.486528398209</v>
      </c>
      <c r="H15" s="510"/>
      <c r="I15" s="542">
        <v>8</v>
      </c>
      <c r="J15" s="523">
        <v>7036.1</v>
      </c>
      <c r="K15" s="539">
        <v>2436737.1655284478</v>
      </c>
      <c r="M15" s="260"/>
    </row>
    <row r="16" spans="2:13" x14ac:dyDescent="0.3">
      <c r="B16" s="517" t="s">
        <v>226</v>
      </c>
      <c r="C16" s="523">
        <v>102529.11099999999</v>
      </c>
      <c r="D16" s="523">
        <v>199603999.59599546</v>
      </c>
      <c r="E16" s="523">
        <v>248430865.4423553</v>
      </c>
      <c r="F16" s="523">
        <f t="shared" si="1"/>
        <v>448034865.03835076</v>
      </c>
      <c r="G16" s="539">
        <f t="shared" si="2"/>
        <v>4369.8307794588291</v>
      </c>
      <c r="H16" s="10"/>
      <c r="I16" s="542">
        <v>4</v>
      </c>
      <c r="J16" s="523">
        <v>341.78999999999996</v>
      </c>
      <c r="K16" s="539">
        <v>905074.09619708138</v>
      </c>
      <c r="M16" s="260"/>
    </row>
    <row r="17" spans="2:3542" x14ac:dyDescent="0.3">
      <c r="B17" s="517" t="s">
        <v>227</v>
      </c>
      <c r="C17" s="523">
        <v>69075.33699999997</v>
      </c>
      <c r="D17" s="523">
        <v>430294759.49977982</v>
      </c>
      <c r="E17" s="523">
        <v>94061054.801298022</v>
      </c>
      <c r="F17" s="523">
        <f t="shared" si="1"/>
        <v>524355814.30107784</v>
      </c>
      <c r="G17" s="539">
        <f t="shared" si="2"/>
        <v>7591.0713877672151</v>
      </c>
      <c r="H17" s="10"/>
      <c r="I17" s="542">
        <v>11</v>
      </c>
      <c r="J17" s="523">
        <v>1243.8800000000001</v>
      </c>
      <c r="K17" s="539">
        <v>894728.02310517873</v>
      </c>
      <c r="M17" s="260"/>
    </row>
    <row r="18" spans="2:3542" x14ac:dyDescent="0.3">
      <c r="B18" s="515" t="s">
        <v>228</v>
      </c>
      <c r="C18" s="532">
        <v>1045583.2095000002</v>
      </c>
      <c r="D18" s="532">
        <v>4027747644.5478497</v>
      </c>
      <c r="E18" s="532">
        <v>164281643.48046473</v>
      </c>
      <c r="F18" s="532">
        <f t="shared" si="1"/>
        <v>4192029288.0283146</v>
      </c>
      <c r="G18" s="516">
        <f t="shared" si="2"/>
        <v>4009.2737239276735</v>
      </c>
      <c r="H18" s="10"/>
      <c r="I18" s="519">
        <v>60</v>
      </c>
      <c r="J18" s="532">
        <v>12125.37</v>
      </c>
      <c r="K18" s="516">
        <v>0</v>
      </c>
      <c r="M18" s="260"/>
    </row>
    <row r="19" spans="2:3542" x14ac:dyDescent="0.3">
      <c r="B19" s="515" t="s">
        <v>229</v>
      </c>
      <c r="C19" s="532">
        <f>SUM(C20:C21)</f>
        <v>5733.4609999999993</v>
      </c>
      <c r="D19" s="532">
        <f>SUM(D20:D21)</f>
        <v>15787790.08301137</v>
      </c>
      <c r="E19" s="532">
        <f>SUM(E20:E21)</f>
        <v>908891.76347172842</v>
      </c>
      <c r="F19" s="532">
        <f t="shared" si="1"/>
        <v>16696681.846483098</v>
      </c>
      <c r="G19" s="516">
        <f t="shared" si="2"/>
        <v>2912.1471039016574</v>
      </c>
      <c r="H19" s="10"/>
      <c r="I19" s="519">
        <f>SUM(I20:I21)</f>
        <v>4</v>
      </c>
      <c r="J19" s="532">
        <f>SUM(J20:J21)</f>
        <v>91.7</v>
      </c>
      <c r="K19" s="516">
        <f>SUM(K20:K21)</f>
        <v>0</v>
      </c>
      <c r="M19" s="260"/>
    </row>
    <row r="20" spans="2:3542" x14ac:dyDescent="0.3">
      <c r="B20" s="517" t="s">
        <v>230</v>
      </c>
      <c r="C20" s="523">
        <v>5304.731499999999</v>
      </c>
      <c r="D20" s="523">
        <v>14937910.677874677</v>
      </c>
      <c r="E20" s="523">
        <v>782901.87572078861</v>
      </c>
      <c r="F20" s="523">
        <f t="shared" si="1"/>
        <v>15720812.553595465</v>
      </c>
      <c r="G20" s="539">
        <f t="shared" si="2"/>
        <v>2963.5453846430246</v>
      </c>
      <c r="H20" s="10"/>
      <c r="I20" s="542">
        <v>2</v>
      </c>
      <c r="J20" s="523">
        <v>85.7</v>
      </c>
      <c r="K20" s="539">
        <v>0</v>
      </c>
      <c r="M20" s="260"/>
    </row>
    <row r="21" spans="2:3542" x14ac:dyDescent="0.3">
      <c r="B21" s="517" t="s">
        <v>231</v>
      </c>
      <c r="C21" s="523">
        <v>428.72949999999997</v>
      </c>
      <c r="D21" s="523">
        <v>849879.40513669315</v>
      </c>
      <c r="E21" s="523">
        <v>125989.88775093977</v>
      </c>
      <c r="F21" s="523">
        <f t="shared" si="1"/>
        <v>975869.29288763297</v>
      </c>
      <c r="G21" s="539">
        <f t="shared" si="2"/>
        <v>2276.1888157629301</v>
      </c>
      <c r="H21" s="10"/>
      <c r="I21" s="542">
        <v>2</v>
      </c>
      <c r="J21" s="523">
        <v>6</v>
      </c>
      <c r="K21" s="539">
        <v>0</v>
      </c>
      <c r="M21" s="260"/>
    </row>
    <row r="22" spans="2:3542" x14ac:dyDescent="0.3">
      <c r="B22" s="515" t="s">
        <v>232</v>
      </c>
      <c r="C22" s="532">
        <v>305105.29850000021</v>
      </c>
      <c r="D22" s="532">
        <v>380620665.0165832</v>
      </c>
      <c r="E22" s="532">
        <v>117032289.5115156</v>
      </c>
      <c r="F22" s="532">
        <f t="shared" si="1"/>
        <v>497652954.52809882</v>
      </c>
      <c r="G22" s="516">
        <f t="shared" si="2"/>
        <v>1631.0859135345318</v>
      </c>
      <c r="H22" s="10"/>
      <c r="I22" s="519">
        <v>4</v>
      </c>
      <c r="J22" s="532">
        <v>890.72</v>
      </c>
      <c r="K22" s="516">
        <v>0</v>
      </c>
      <c r="M22" s="260"/>
    </row>
    <row r="23" spans="2:3542" x14ac:dyDescent="0.3">
      <c r="B23" s="543" t="s">
        <v>233</v>
      </c>
      <c r="C23" s="530">
        <f>C12+C13+C18+C19+C22</f>
        <v>4228977.0259999996</v>
      </c>
      <c r="D23" s="530">
        <f>D12+D13+D18+D19+D22</f>
        <v>11645486524.696548</v>
      </c>
      <c r="E23" s="530">
        <f>E12+E13+E18+E19+E22</f>
        <v>3370109660.869164</v>
      </c>
      <c r="F23" s="530">
        <f>F12+F13+F18+F19+F22</f>
        <v>15015596185.565712</v>
      </c>
      <c r="G23" s="540">
        <f>IFERROR(F23/C23,"-")</f>
        <v>3550.6450125524311</v>
      </c>
      <c r="H23" s="10"/>
      <c r="I23" s="530">
        <f>SUM(I12,I13,I18,I19,I22)</f>
        <v>113</v>
      </c>
      <c r="J23" s="530">
        <f>SUM(J12,J13,J18,J19,J22)</f>
        <v>39515.177000000003</v>
      </c>
      <c r="K23" s="540">
        <f>SUM(K12,K13,K18,K19,K22)</f>
        <v>23903392.58059115</v>
      </c>
      <c r="M23" s="260"/>
    </row>
    <row r="24" spans="2:3542" s="24" customFormat="1" ht="17.25" customHeight="1" x14ac:dyDescent="0.3">
      <c r="B24" s="611" t="s">
        <v>385</v>
      </c>
      <c r="C24" s="611"/>
      <c r="D24" s="611"/>
      <c r="E24" s="611"/>
      <c r="F24" s="611"/>
      <c r="G24" s="611"/>
    </row>
    <row r="25" spans="2:3542" s="24" customFormat="1" ht="17.25" customHeight="1" x14ac:dyDescent="0.3">
      <c r="B25" s="614" t="s">
        <v>235</v>
      </c>
      <c r="C25" s="614"/>
      <c r="D25" s="614"/>
      <c r="E25" s="614"/>
      <c r="F25" s="614"/>
      <c r="G25" s="614"/>
    </row>
    <row r="26" spans="2:3542" s="24" customFormat="1" ht="17.25" customHeight="1" x14ac:dyDescent="0.3">
      <c r="B26" s="522" t="s">
        <v>236</v>
      </c>
      <c r="C26" s="522"/>
      <c r="D26" s="522"/>
      <c r="E26" s="522"/>
      <c r="F26" s="522"/>
      <c r="G26" s="522"/>
    </row>
    <row r="27" spans="2:3542" s="21" customFormat="1" ht="13.5" customHeight="1" x14ac:dyDescent="0.3">
      <c r="B27" s="514"/>
      <c r="C27" s="514"/>
      <c r="D27" s="514"/>
      <c r="E27" s="514"/>
      <c r="F27" s="514"/>
      <c r="G27" s="514"/>
    </row>
    <row r="28" spans="2:3542" s="526" customFormat="1" ht="25.5" customHeight="1" x14ac:dyDescent="0.3">
      <c r="B28" s="613" t="s">
        <v>237</v>
      </c>
      <c r="C28" s="613"/>
      <c r="D28" s="613"/>
      <c r="E28" s="613"/>
      <c r="F28" s="613"/>
      <c r="G28" s="613"/>
      <c r="I28" s="538" t="s">
        <v>238</v>
      </c>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c r="BHB28" s="24"/>
      <c r="BHC28" s="24"/>
      <c r="BHD28" s="24"/>
      <c r="BHE28" s="24"/>
      <c r="BHF28" s="24"/>
      <c r="BHG28" s="24"/>
      <c r="BHH28" s="24"/>
      <c r="BHI28" s="24"/>
      <c r="BHJ28" s="24"/>
      <c r="BHK28" s="24"/>
      <c r="BHL28" s="24"/>
      <c r="BHM28" s="24"/>
      <c r="BHN28" s="24"/>
      <c r="BHO28" s="24"/>
      <c r="BHP28" s="24"/>
      <c r="BHQ28" s="24"/>
      <c r="BHR28" s="24"/>
      <c r="BHS28" s="24"/>
      <c r="BHT28" s="24"/>
      <c r="BHU28" s="24"/>
      <c r="BHV28" s="24"/>
      <c r="BHW28" s="24"/>
      <c r="BHX28" s="24"/>
      <c r="BHY28" s="24"/>
      <c r="BHZ28" s="24"/>
      <c r="BIA28" s="24"/>
      <c r="BIB28" s="24"/>
      <c r="BIC28" s="24"/>
      <c r="BID28" s="24"/>
      <c r="BIE28" s="24"/>
      <c r="BIF28" s="24"/>
      <c r="BIG28" s="24"/>
      <c r="BIH28" s="24"/>
      <c r="BII28" s="24"/>
      <c r="BIJ28" s="24"/>
      <c r="BIK28" s="24"/>
      <c r="BIL28" s="24"/>
      <c r="BIM28" s="24"/>
      <c r="BIN28" s="24"/>
      <c r="BIO28" s="24"/>
      <c r="BIP28" s="24"/>
      <c r="BIQ28" s="24"/>
      <c r="BIR28" s="24"/>
      <c r="BIS28" s="24"/>
      <c r="BIT28" s="24"/>
      <c r="BIU28" s="24"/>
      <c r="BIV28" s="24"/>
      <c r="BIW28" s="24"/>
      <c r="BIX28" s="24"/>
      <c r="BIY28" s="24"/>
      <c r="BIZ28" s="24"/>
      <c r="BJA28" s="24"/>
      <c r="BJB28" s="24"/>
      <c r="BJC28" s="24"/>
      <c r="BJD28" s="24"/>
      <c r="BJE28" s="24"/>
      <c r="BJF28" s="24"/>
      <c r="BJG28" s="24"/>
      <c r="BJH28" s="24"/>
      <c r="BJI28" s="24"/>
      <c r="BJJ28" s="24"/>
      <c r="BJK28" s="24"/>
      <c r="BJL28" s="24"/>
      <c r="BJM28" s="24"/>
      <c r="BJN28" s="24"/>
      <c r="BJO28" s="24"/>
      <c r="BJP28" s="24"/>
      <c r="BJQ28" s="24"/>
      <c r="BJR28" s="24"/>
      <c r="BJS28" s="24"/>
      <c r="BJT28" s="24"/>
      <c r="BJU28" s="24"/>
      <c r="BJV28" s="24"/>
      <c r="BJW28" s="24"/>
      <c r="BJX28" s="24"/>
      <c r="BJY28" s="24"/>
      <c r="BJZ28" s="24"/>
      <c r="BKA28" s="24"/>
      <c r="BKB28" s="24"/>
      <c r="BKC28" s="24"/>
      <c r="BKD28" s="24"/>
      <c r="BKE28" s="24"/>
      <c r="BKF28" s="24"/>
      <c r="BKG28" s="24"/>
      <c r="BKH28" s="24"/>
      <c r="BKI28" s="24"/>
      <c r="BKJ28" s="24"/>
      <c r="BKK28" s="24"/>
      <c r="BKL28" s="24"/>
      <c r="BKM28" s="24"/>
      <c r="BKN28" s="24"/>
      <c r="BKO28" s="24"/>
      <c r="BKP28" s="24"/>
      <c r="BKQ28" s="24"/>
      <c r="BKR28" s="24"/>
      <c r="BKS28" s="24"/>
      <c r="BKT28" s="24"/>
      <c r="BKU28" s="24"/>
      <c r="BKV28" s="24"/>
      <c r="BKW28" s="24"/>
      <c r="BKX28" s="24"/>
      <c r="BKY28" s="24"/>
      <c r="BKZ28" s="24"/>
      <c r="BLA28" s="24"/>
      <c r="BLB28" s="24"/>
      <c r="BLC28" s="24"/>
      <c r="BLD28" s="24"/>
      <c r="BLE28" s="24"/>
      <c r="BLF28" s="24"/>
      <c r="BLG28" s="24"/>
      <c r="BLH28" s="24"/>
      <c r="BLI28" s="24"/>
      <c r="BLJ28" s="24"/>
      <c r="BLK28" s="24"/>
      <c r="BLL28" s="24"/>
      <c r="BLM28" s="24"/>
      <c r="BLN28" s="24"/>
      <c r="BLO28" s="24"/>
      <c r="BLP28" s="24"/>
      <c r="BLQ28" s="24"/>
      <c r="BLR28" s="24"/>
      <c r="BLS28" s="24"/>
      <c r="BLT28" s="24"/>
      <c r="BLU28" s="24"/>
      <c r="BLV28" s="24"/>
      <c r="BLW28" s="24"/>
      <c r="BLX28" s="24"/>
      <c r="BLY28" s="24"/>
      <c r="BLZ28" s="24"/>
      <c r="BMA28" s="24"/>
      <c r="BMB28" s="24"/>
      <c r="BMC28" s="24"/>
      <c r="BMD28" s="24"/>
      <c r="BME28" s="24"/>
      <c r="BMF28" s="24"/>
      <c r="BMG28" s="24"/>
      <c r="BMH28" s="24"/>
      <c r="BMI28" s="24"/>
      <c r="BMJ28" s="24"/>
      <c r="BMK28" s="24"/>
      <c r="BML28" s="24"/>
      <c r="BMM28" s="24"/>
      <c r="BMN28" s="24"/>
      <c r="BMO28" s="24"/>
      <c r="BMP28" s="24"/>
      <c r="BMQ28" s="24"/>
      <c r="BMR28" s="24"/>
      <c r="BMS28" s="24"/>
      <c r="BMT28" s="24"/>
      <c r="BMU28" s="24"/>
      <c r="BMV28" s="24"/>
      <c r="BMW28" s="24"/>
      <c r="BMX28" s="24"/>
      <c r="BMY28" s="24"/>
      <c r="BMZ28" s="24"/>
      <c r="BNA28" s="24"/>
      <c r="BNB28" s="24"/>
      <c r="BNC28" s="24"/>
      <c r="BND28" s="24"/>
      <c r="BNE28" s="24"/>
      <c r="BNF28" s="24"/>
      <c r="BNG28" s="24"/>
      <c r="BNH28" s="24"/>
      <c r="BNI28" s="24"/>
      <c r="BNJ28" s="24"/>
      <c r="BNK28" s="24"/>
      <c r="BNL28" s="24"/>
      <c r="BNM28" s="24"/>
      <c r="BNN28" s="24"/>
      <c r="BNO28" s="24"/>
      <c r="BNP28" s="24"/>
      <c r="BNQ28" s="24"/>
      <c r="BNR28" s="24"/>
      <c r="BNS28" s="24"/>
      <c r="BNT28" s="24"/>
      <c r="BNU28" s="24"/>
      <c r="BNV28" s="24"/>
      <c r="BNW28" s="24"/>
      <c r="BNX28" s="24"/>
      <c r="BNY28" s="24"/>
      <c r="BNZ28" s="24"/>
      <c r="BOA28" s="24"/>
      <c r="BOB28" s="24"/>
      <c r="BOC28" s="24"/>
      <c r="BOD28" s="24"/>
      <c r="BOE28" s="24"/>
      <c r="BOF28" s="24"/>
      <c r="BOG28" s="24"/>
      <c r="BOH28" s="24"/>
      <c r="BOI28" s="24"/>
      <c r="BOJ28" s="24"/>
      <c r="BOK28" s="24"/>
      <c r="BOL28" s="24"/>
      <c r="BOM28" s="24"/>
      <c r="BON28" s="24"/>
      <c r="BOO28" s="24"/>
      <c r="BOP28" s="24"/>
      <c r="BOQ28" s="24"/>
      <c r="BOR28" s="24"/>
      <c r="BOS28" s="24"/>
      <c r="BOT28" s="24"/>
      <c r="BOU28" s="24"/>
      <c r="BOV28" s="24"/>
      <c r="BOW28" s="24"/>
      <c r="BOX28" s="24"/>
      <c r="BOY28" s="24"/>
      <c r="BOZ28" s="24"/>
      <c r="BPA28" s="24"/>
      <c r="BPB28" s="24"/>
      <c r="BPC28" s="24"/>
      <c r="BPD28" s="24"/>
      <c r="BPE28" s="24"/>
      <c r="BPF28" s="24"/>
      <c r="BPG28" s="24"/>
      <c r="BPH28" s="24"/>
      <c r="BPI28" s="24"/>
      <c r="BPJ28" s="24"/>
      <c r="BPK28" s="24"/>
      <c r="BPL28" s="24"/>
      <c r="BPM28" s="24"/>
      <c r="BPN28" s="24"/>
      <c r="BPO28" s="24"/>
      <c r="BPP28" s="24"/>
      <c r="BPQ28" s="24"/>
      <c r="BPR28" s="24"/>
      <c r="BPS28" s="24"/>
      <c r="BPT28" s="24"/>
      <c r="BPU28" s="24"/>
      <c r="BPV28" s="24"/>
      <c r="BPW28" s="24"/>
      <c r="BPX28" s="24"/>
      <c r="BPY28" s="24"/>
      <c r="BPZ28" s="24"/>
      <c r="BQA28" s="24"/>
      <c r="BQB28" s="24"/>
      <c r="BQC28" s="24"/>
      <c r="BQD28" s="24"/>
      <c r="BQE28" s="24"/>
      <c r="BQF28" s="24"/>
      <c r="BQG28" s="24"/>
      <c r="BQH28" s="24"/>
      <c r="BQI28" s="24"/>
      <c r="BQJ28" s="24"/>
      <c r="BQK28" s="24"/>
      <c r="BQL28" s="24"/>
      <c r="BQM28" s="24"/>
      <c r="BQN28" s="24"/>
      <c r="BQO28" s="24"/>
      <c r="BQP28" s="24"/>
      <c r="BQQ28" s="24"/>
      <c r="BQR28" s="24"/>
      <c r="BQS28" s="24"/>
      <c r="BQT28" s="24"/>
      <c r="BQU28" s="24"/>
      <c r="BQV28" s="24"/>
      <c r="BQW28" s="24"/>
      <c r="BQX28" s="24"/>
      <c r="BQY28" s="24"/>
      <c r="BQZ28" s="24"/>
      <c r="BRA28" s="24"/>
      <c r="BRB28" s="24"/>
      <c r="BRC28" s="24"/>
      <c r="BRD28" s="24"/>
      <c r="BRE28" s="24"/>
      <c r="BRF28" s="24"/>
      <c r="BRG28" s="24"/>
      <c r="BRH28" s="24"/>
      <c r="BRI28" s="24"/>
      <c r="BRJ28" s="24"/>
      <c r="BRK28" s="24"/>
      <c r="BRL28" s="24"/>
      <c r="BRM28" s="24"/>
      <c r="BRN28" s="24"/>
      <c r="BRO28" s="24"/>
      <c r="BRP28" s="24"/>
      <c r="BRQ28" s="24"/>
      <c r="BRR28" s="24"/>
      <c r="BRS28" s="24"/>
      <c r="BRT28" s="24"/>
      <c r="BRU28" s="24"/>
      <c r="BRV28" s="24"/>
      <c r="BRW28" s="24"/>
      <c r="BRX28" s="24"/>
      <c r="BRY28" s="24"/>
      <c r="BRZ28" s="24"/>
      <c r="BSA28" s="24"/>
      <c r="BSB28" s="24"/>
      <c r="BSC28" s="24"/>
      <c r="BSD28" s="24"/>
      <c r="BSE28" s="24"/>
      <c r="BSF28" s="24"/>
      <c r="BSG28" s="24"/>
      <c r="BSH28" s="24"/>
      <c r="BSI28" s="24"/>
      <c r="BSJ28" s="24"/>
      <c r="BSK28" s="24"/>
      <c r="BSL28" s="24"/>
      <c r="BSM28" s="24"/>
      <c r="BSN28" s="24"/>
      <c r="BSO28" s="24"/>
      <c r="BSP28" s="24"/>
      <c r="BSQ28" s="24"/>
      <c r="BSR28" s="24"/>
      <c r="BSS28" s="24"/>
      <c r="BST28" s="24"/>
      <c r="BSU28" s="24"/>
      <c r="BSV28" s="24"/>
      <c r="BSW28" s="24"/>
      <c r="BSX28" s="24"/>
      <c r="BSY28" s="24"/>
      <c r="BSZ28" s="24"/>
      <c r="BTA28" s="24"/>
      <c r="BTB28" s="24"/>
      <c r="BTC28" s="24"/>
      <c r="BTD28" s="24"/>
      <c r="BTE28" s="24"/>
      <c r="BTF28" s="24"/>
      <c r="BTG28" s="24"/>
      <c r="BTH28" s="24"/>
      <c r="BTI28" s="24"/>
      <c r="BTJ28" s="24"/>
      <c r="BTK28" s="24"/>
      <c r="BTL28" s="24"/>
      <c r="BTM28" s="24"/>
      <c r="BTN28" s="24"/>
      <c r="BTO28" s="24"/>
      <c r="BTP28" s="24"/>
      <c r="BTQ28" s="24"/>
      <c r="BTR28" s="24"/>
      <c r="BTS28" s="24"/>
      <c r="BTT28" s="24"/>
      <c r="BTU28" s="24"/>
      <c r="BTV28" s="24"/>
      <c r="BTW28" s="24"/>
      <c r="BTX28" s="24"/>
      <c r="BTY28" s="24"/>
      <c r="BTZ28" s="24"/>
      <c r="BUA28" s="24"/>
      <c r="BUB28" s="24"/>
      <c r="BUC28" s="24"/>
      <c r="BUD28" s="24"/>
      <c r="BUE28" s="24"/>
      <c r="BUF28" s="24"/>
      <c r="BUG28" s="24"/>
      <c r="BUH28" s="24"/>
      <c r="BUI28" s="24"/>
      <c r="BUJ28" s="24"/>
      <c r="BUK28" s="24"/>
      <c r="BUL28" s="24"/>
      <c r="BUM28" s="24"/>
      <c r="BUN28" s="24"/>
      <c r="BUO28" s="24"/>
      <c r="BUP28" s="24"/>
      <c r="BUQ28" s="24"/>
      <c r="BUR28" s="24"/>
      <c r="BUS28" s="24"/>
      <c r="BUT28" s="24"/>
      <c r="BUU28" s="24"/>
      <c r="BUV28" s="24"/>
      <c r="BUW28" s="24"/>
      <c r="BUX28" s="24"/>
      <c r="BUY28" s="24"/>
      <c r="BUZ28" s="24"/>
      <c r="BVA28" s="24"/>
      <c r="BVB28" s="24"/>
      <c r="BVC28" s="24"/>
      <c r="BVD28" s="24"/>
      <c r="BVE28" s="24"/>
      <c r="BVF28" s="24"/>
      <c r="BVG28" s="24"/>
      <c r="BVH28" s="24"/>
      <c r="BVI28" s="24"/>
      <c r="BVJ28" s="24"/>
      <c r="BVK28" s="24"/>
      <c r="BVL28" s="24"/>
      <c r="BVM28" s="24"/>
      <c r="BVN28" s="24"/>
      <c r="BVO28" s="24"/>
      <c r="BVP28" s="24"/>
      <c r="BVQ28" s="24"/>
      <c r="BVR28" s="24"/>
      <c r="BVS28" s="24"/>
      <c r="BVT28" s="24"/>
      <c r="BVU28" s="24"/>
      <c r="BVV28" s="24"/>
      <c r="BVW28" s="24"/>
      <c r="BVX28" s="24"/>
      <c r="BVY28" s="24"/>
      <c r="BVZ28" s="24"/>
      <c r="BWA28" s="24"/>
      <c r="BWB28" s="24"/>
      <c r="BWC28" s="24"/>
      <c r="BWD28" s="24"/>
      <c r="BWE28" s="24"/>
      <c r="BWF28" s="24"/>
      <c r="BWG28" s="24"/>
      <c r="BWH28" s="24"/>
      <c r="BWI28" s="24"/>
      <c r="BWJ28" s="24"/>
      <c r="BWK28" s="24"/>
      <c r="BWL28" s="24"/>
      <c r="BWM28" s="24"/>
      <c r="BWN28" s="24"/>
      <c r="BWO28" s="24"/>
      <c r="BWP28" s="24"/>
      <c r="BWQ28" s="24"/>
      <c r="BWR28" s="24"/>
      <c r="BWS28" s="24"/>
      <c r="BWT28" s="24"/>
      <c r="BWU28" s="24"/>
      <c r="BWV28" s="24"/>
      <c r="BWW28" s="24"/>
      <c r="BWX28" s="24"/>
      <c r="BWY28" s="24"/>
      <c r="BWZ28" s="24"/>
      <c r="BXA28" s="24"/>
      <c r="BXB28" s="24"/>
      <c r="BXC28" s="24"/>
      <c r="BXD28" s="24"/>
      <c r="BXE28" s="24"/>
      <c r="BXF28" s="24"/>
      <c r="BXG28" s="24"/>
      <c r="BXH28" s="24"/>
      <c r="BXI28" s="24"/>
      <c r="BXJ28" s="24"/>
      <c r="BXK28" s="24"/>
      <c r="BXL28" s="24"/>
      <c r="BXM28" s="24"/>
      <c r="BXN28" s="24"/>
      <c r="BXO28" s="24"/>
      <c r="BXP28" s="24"/>
      <c r="BXQ28" s="24"/>
      <c r="BXR28" s="24"/>
      <c r="BXS28" s="24"/>
      <c r="BXT28" s="24"/>
      <c r="BXU28" s="24"/>
      <c r="BXV28" s="24"/>
      <c r="BXW28" s="24"/>
      <c r="BXX28" s="24"/>
      <c r="BXY28" s="24"/>
      <c r="BXZ28" s="24"/>
      <c r="BYA28" s="24"/>
      <c r="BYB28" s="24"/>
      <c r="BYC28" s="24"/>
      <c r="BYD28" s="24"/>
      <c r="BYE28" s="24"/>
      <c r="BYF28" s="24"/>
      <c r="BYG28" s="24"/>
      <c r="BYH28" s="24"/>
      <c r="BYI28" s="24"/>
      <c r="BYJ28" s="24"/>
      <c r="BYK28" s="24"/>
      <c r="BYL28" s="24"/>
      <c r="BYM28" s="24"/>
      <c r="BYN28" s="24"/>
      <c r="BYO28" s="24"/>
      <c r="BYP28" s="24"/>
      <c r="BYQ28" s="24"/>
      <c r="BYR28" s="24"/>
      <c r="BYS28" s="24"/>
      <c r="BYT28" s="24"/>
      <c r="BYU28" s="24"/>
      <c r="BYV28" s="24"/>
      <c r="BYW28" s="24"/>
      <c r="BYX28" s="24"/>
      <c r="BYY28" s="24"/>
      <c r="BYZ28" s="24"/>
      <c r="BZA28" s="24"/>
      <c r="BZB28" s="24"/>
      <c r="BZC28" s="24"/>
      <c r="BZD28" s="24"/>
      <c r="BZE28" s="24"/>
      <c r="BZF28" s="24"/>
      <c r="BZG28" s="24"/>
      <c r="BZH28" s="24"/>
      <c r="BZI28" s="24"/>
      <c r="BZJ28" s="24"/>
      <c r="BZK28" s="24"/>
      <c r="BZL28" s="24"/>
      <c r="BZM28" s="24"/>
      <c r="BZN28" s="24"/>
      <c r="BZO28" s="24"/>
      <c r="BZP28" s="24"/>
      <c r="BZQ28" s="24"/>
      <c r="BZR28" s="24"/>
      <c r="BZS28" s="24"/>
      <c r="BZT28" s="24"/>
      <c r="BZU28" s="24"/>
      <c r="BZV28" s="24"/>
      <c r="BZW28" s="24"/>
      <c r="BZX28" s="24"/>
      <c r="BZY28" s="24"/>
      <c r="BZZ28" s="24"/>
      <c r="CAA28" s="24"/>
      <c r="CAB28" s="24"/>
      <c r="CAC28" s="24"/>
      <c r="CAD28" s="24"/>
      <c r="CAE28" s="24"/>
      <c r="CAF28" s="24"/>
      <c r="CAG28" s="24"/>
      <c r="CAH28" s="24"/>
      <c r="CAI28" s="24"/>
      <c r="CAJ28" s="24"/>
      <c r="CAK28" s="24"/>
      <c r="CAL28" s="24"/>
      <c r="CAM28" s="24"/>
      <c r="CAN28" s="24"/>
      <c r="CAO28" s="24"/>
      <c r="CAP28" s="24"/>
      <c r="CAQ28" s="24"/>
      <c r="CAR28" s="24"/>
      <c r="CAS28" s="24"/>
      <c r="CAT28" s="24"/>
      <c r="CAU28" s="24"/>
      <c r="CAV28" s="24"/>
      <c r="CAW28" s="24"/>
      <c r="CAX28" s="24"/>
      <c r="CAY28" s="24"/>
      <c r="CAZ28" s="24"/>
      <c r="CBA28" s="24"/>
      <c r="CBB28" s="24"/>
      <c r="CBC28" s="24"/>
      <c r="CBD28" s="24"/>
      <c r="CBE28" s="24"/>
      <c r="CBF28" s="24"/>
      <c r="CBG28" s="24"/>
      <c r="CBH28" s="24"/>
      <c r="CBI28" s="24"/>
      <c r="CBJ28" s="24"/>
      <c r="CBK28" s="24"/>
      <c r="CBL28" s="24"/>
      <c r="CBM28" s="24"/>
      <c r="CBN28" s="24"/>
      <c r="CBO28" s="24"/>
      <c r="CBP28" s="24"/>
      <c r="CBQ28" s="24"/>
      <c r="CBR28" s="24"/>
      <c r="CBS28" s="24"/>
      <c r="CBT28" s="24"/>
      <c r="CBU28" s="24"/>
      <c r="CBV28" s="24"/>
      <c r="CBW28" s="24"/>
      <c r="CBX28" s="24"/>
      <c r="CBY28" s="24"/>
      <c r="CBZ28" s="24"/>
      <c r="CCA28" s="24"/>
      <c r="CCB28" s="24"/>
      <c r="CCC28" s="24"/>
      <c r="CCD28" s="24"/>
      <c r="CCE28" s="24"/>
      <c r="CCF28" s="24"/>
      <c r="CCG28" s="24"/>
      <c r="CCH28" s="24"/>
      <c r="CCI28" s="24"/>
      <c r="CCJ28" s="24"/>
      <c r="CCK28" s="24"/>
      <c r="CCL28" s="24"/>
      <c r="CCM28" s="24"/>
      <c r="CCN28" s="24"/>
      <c r="CCO28" s="24"/>
      <c r="CCP28" s="24"/>
      <c r="CCQ28" s="24"/>
      <c r="CCR28" s="24"/>
      <c r="CCS28" s="24"/>
      <c r="CCT28" s="24"/>
      <c r="CCU28" s="24"/>
      <c r="CCV28" s="24"/>
      <c r="CCW28" s="24"/>
      <c r="CCX28" s="24"/>
      <c r="CCY28" s="24"/>
      <c r="CCZ28" s="24"/>
      <c r="CDA28" s="24"/>
      <c r="CDB28" s="24"/>
      <c r="CDC28" s="24"/>
      <c r="CDD28" s="24"/>
      <c r="CDE28" s="24"/>
      <c r="CDF28" s="24"/>
      <c r="CDG28" s="24"/>
      <c r="CDH28" s="24"/>
      <c r="CDI28" s="24"/>
      <c r="CDJ28" s="24"/>
      <c r="CDK28" s="24"/>
      <c r="CDL28" s="24"/>
      <c r="CDM28" s="24"/>
      <c r="CDN28" s="24"/>
      <c r="CDO28" s="24"/>
      <c r="CDP28" s="24"/>
      <c r="CDQ28" s="24"/>
      <c r="CDR28" s="24"/>
      <c r="CDS28" s="24"/>
      <c r="CDT28" s="24"/>
      <c r="CDU28" s="24"/>
      <c r="CDV28" s="24"/>
      <c r="CDW28" s="24"/>
      <c r="CDX28" s="24"/>
      <c r="CDY28" s="24"/>
      <c r="CDZ28" s="24"/>
      <c r="CEA28" s="24"/>
      <c r="CEB28" s="24"/>
      <c r="CEC28" s="24"/>
      <c r="CED28" s="24"/>
      <c r="CEE28" s="24"/>
      <c r="CEF28" s="24"/>
      <c r="CEG28" s="24"/>
      <c r="CEH28" s="24"/>
      <c r="CEI28" s="24"/>
      <c r="CEJ28" s="24"/>
      <c r="CEK28" s="24"/>
      <c r="CEL28" s="24"/>
      <c r="CEM28" s="24"/>
      <c r="CEN28" s="24"/>
      <c r="CEO28" s="24"/>
      <c r="CEP28" s="24"/>
      <c r="CEQ28" s="24"/>
      <c r="CER28" s="24"/>
      <c r="CES28" s="24"/>
      <c r="CET28" s="24"/>
      <c r="CEU28" s="24"/>
      <c r="CEV28" s="24"/>
      <c r="CEW28" s="24"/>
      <c r="CEX28" s="24"/>
      <c r="CEY28" s="24"/>
      <c r="CEZ28" s="24"/>
      <c r="CFA28" s="24"/>
      <c r="CFB28" s="24"/>
      <c r="CFC28" s="24"/>
      <c r="CFD28" s="24"/>
      <c r="CFE28" s="24"/>
      <c r="CFF28" s="24"/>
      <c r="CFG28" s="24"/>
      <c r="CFH28" s="24"/>
      <c r="CFI28" s="24"/>
      <c r="CFJ28" s="24"/>
      <c r="CFK28" s="24"/>
      <c r="CFL28" s="24"/>
      <c r="CFM28" s="24"/>
      <c r="CFN28" s="24"/>
      <c r="CFO28" s="24"/>
      <c r="CFP28" s="24"/>
      <c r="CFQ28" s="24"/>
      <c r="CFR28" s="24"/>
      <c r="CFS28" s="24"/>
      <c r="CFT28" s="24"/>
      <c r="CFU28" s="24"/>
      <c r="CFV28" s="24"/>
      <c r="CFW28" s="24"/>
      <c r="CFX28" s="24"/>
      <c r="CFY28" s="24"/>
      <c r="CFZ28" s="24"/>
      <c r="CGA28" s="24"/>
      <c r="CGB28" s="24"/>
      <c r="CGC28" s="24"/>
      <c r="CGD28" s="24"/>
      <c r="CGE28" s="24"/>
      <c r="CGF28" s="24"/>
      <c r="CGG28" s="24"/>
      <c r="CGH28" s="24"/>
      <c r="CGI28" s="24"/>
      <c r="CGJ28" s="24"/>
      <c r="CGK28" s="24"/>
      <c r="CGL28" s="24"/>
      <c r="CGM28" s="24"/>
      <c r="CGN28" s="24"/>
      <c r="CGO28" s="24"/>
      <c r="CGP28" s="24"/>
      <c r="CGQ28" s="24"/>
      <c r="CGR28" s="24"/>
      <c r="CGS28" s="24"/>
      <c r="CGT28" s="24"/>
      <c r="CGU28" s="24"/>
      <c r="CGV28" s="24"/>
      <c r="CGW28" s="24"/>
      <c r="CGX28" s="24"/>
      <c r="CGY28" s="24"/>
      <c r="CGZ28" s="24"/>
      <c r="CHA28" s="24"/>
      <c r="CHB28" s="24"/>
      <c r="CHC28" s="24"/>
      <c r="CHD28" s="24"/>
      <c r="CHE28" s="24"/>
      <c r="CHF28" s="24"/>
      <c r="CHG28" s="24"/>
      <c r="CHH28" s="24"/>
      <c r="CHI28" s="24"/>
      <c r="CHJ28" s="24"/>
      <c r="CHK28" s="24"/>
      <c r="CHL28" s="24"/>
      <c r="CHM28" s="24"/>
      <c r="CHN28" s="24"/>
      <c r="CHO28" s="24"/>
      <c r="CHP28" s="24"/>
      <c r="CHQ28" s="24"/>
      <c r="CHR28" s="24"/>
      <c r="CHS28" s="24"/>
      <c r="CHT28" s="24"/>
      <c r="CHU28" s="24"/>
      <c r="CHV28" s="24"/>
      <c r="CHW28" s="24"/>
      <c r="CHX28" s="24"/>
      <c r="CHY28" s="24"/>
      <c r="CHZ28" s="24"/>
      <c r="CIA28" s="24"/>
      <c r="CIB28" s="24"/>
      <c r="CIC28" s="24"/>
      <c r="CID28" s="24"/>
      <c r="CIE28" s="24"/>
      <c r="CIF28" s="24"/>
      <c r="CIG28" s="24"/>
      <c r="CIH28" s="24"/>
      <c r="CII28" s="24"/>
      <c r="CIJ28" s="24"/>
      <c r="CIK28" s="24"/>
      <c r="CIL28" s="24"/>
      <c r="CIM28" s="24"/>
      <c r="CIN28" s="24"/>
      <c r="CIO28" s="24"/>
      <c r="CIP28" s="24"/>
      <c r="CIQ28" s="24"/>
      <c r="CIR28" s="24"/>
      <c r="CIS28" s="24"/>
      <c r="CIT28" s="24"/>
      <c r="CIU28" s="24"/>
      <c r="CIV28" s="24"/>
      <c r="CIW28" s="24"/>
      <c r="CIX28" s="24"/>
      <c r="CIY28" s="24"/>
      <c r="CIZ28" s="24"/>
      <c r="CJA28" s="24"/>
      <c r="CJB28" s="24"/>
      <c r="CJC28" s="24"/>
      <c r="CJD28" s="24"/>
      <c r="CJE28" s="24"/>
      <c r="CJF28" s="24"/>
      <c r="CJG28" s="24"/>
      <c r="CJH28" s="24"/>
      <c r="CJI28" s="24"/>
      <c r="CJJ28" s="24"/>
      <c r="CJK28" s="24"/>
      <c r="CJL28" s="24"/>
      <c r="CJM28" s="24"/>
      <c r="CJN28" s="24"/>
      <c r="CJO28" s="24"/>
      <c r="CJP28" s="24"/>
      <c r="CJQ28" s="24"/>
      <c r="CJR28" s="24"/>
      <c r="CJS28" s="24"/>
      <c r="CJT28" s="24"/>
      <c r="CJU28" s="24"/>
      <c r="CJV28" s="24"/>
      <c r="CJW28" s="24"/>
      <c r="CJX28" s="24"/>
      <c r="CJY28" s="24"/>
      <c r="CJZ28" s="24"/>
      <c r="CKA28" s="24"/>
      <c r="CKB28" s="24"/>
      <c r="CKC28" s="24"/>
      <c r="CKD28" s="24"/>
      <c r="CKE28" s="24"/>
      <c r="CKF28" s="24"/>
      <c r="CKG28" s="24"/>
      <c r="CKH28" s="24"/>
      <c r="CKI28" s="24"/>
      <c r="CKJ28" s="24"/>
      <c r="CKK28" s="24"/>
      <c r="CKL28" s="24"/>
      <c r="CKM28" s="24"/>
      <c r="CKN28" s="24"/>
      <c r="CKO28" s="24"/>
      <c r="CKP28" s="24"/>
      <c r="CKQ28" s="24"/>
      <c r="CKR28" s="24"/>
      <c r="CKS28" s="24"/>
      <c r="CKT28" s="24"/>
      <c r="CKU28" s="24"/>
      <c r="CKV28" s="24"/>
      <c r="CKW28" s="24"/>
      <c r="CKX28" s="24"/>
      <c r="CKY28" s="24"/>
      <c r="CKZ28" s="24"/>
      <c r="CLA28" s="24"/>
      <c r="CLB28" s="24"/>
      <c r="CLC28" s="24"/>
      <c r="CLD28" s="24"/>
      <c r="CLE28" s="24"/>
      <c r="CLF28" s="24"/>
      <c r="CLG28" s="24"/>
      <c r="CLH28" s="24"/>
      <c r="CLI28" s="24"/>
      <c r="CLJ28" s="24"/>
      <c r="CLK28" s="24"/>
      <c r="CLL28" s="24"/>
      <c r="CLM28" s="24"/>
      <c r="CLN28" s="24"/>
      <c r="CLO28" s="24"/>
      <c r="CLP28" s="24"/>
      <c r="CLQ28" s="24"/>
      <c r="CLR28" s="24"/>
      <c r="CLS28" s="24"/>
      <c r="CLT28" s="24"/>
      <c r="CLU28" s="24"/>
      <c r="CLV28" s="24"/>
      <c r="CLW28" s="24"/>
      <c r="CLX28" s="24"/>
      <c r="CLY28" s="24"/>
      <c r="CLZ28" s="24"/>
      <c r="CMA28" s="24"/>
      <c r="CMB28" s="24"/>
      <c r="CMC28" s="24"/>
      <c r="CMD28" s="24"/>
      <c r="CME28" s="24"/>
      <c r="CMF28" s="24"/>
      <c r="CMG28" s="24"/>
      <c r="CMH28" s="24"/>
      <c r="CMI28" s="24"/>
      <c r="CMJ28" s="24"/>
      <c r="CMK28" s="24"/>
      <c r="CML28" s="24"/>
      <c r="CMM28" s="24"/>
      <c r="CMN28" s="24"/>
      <c r="CMO28" s="24"/>
      <c r="CMP28" s="24"/>
      <c r="CMQ28" s="24"/>
      <c r="CMR28" s="24"/>
      <c r="CMS28" s="24"/>
      <c r="CMT28" s="24"/>
      <c r="CMU28" s="24"/>
      <c r="CMV28" s="24"/>
      <c r="CMW28" s="24"/>
      <c r="CMX28" s="24"/>
      <c r="CMY28" s="24"/>
      <c r="CMZ28" s="24"/>
      <c r="CNA28" s="24"/>
      <c r="CNB28" s="24"/>
      <c r="CNC28" s="24"/>
      <c r="CND28" s="24"/>
      <c r="CNE28" s="24"/>
      <c r="CNF28" s="24"/>
      <c r="CNG28" s="24"/>
      <c r="CNH28" s="24"/>
      <c r="CNI28" s="24"/>
      <c r="CNJ28" s="24"/>
      <c r="CNK28" s="24"/>
      <c r="CNL28" s="24"/>
      <c r="CNM28" s="24"/>
      <c r="CNN28" s="24"/>
      <c r="CNO28" s="24"/>
      <c r="CNP28" s="24"/>
      <c r="CNQ28" s="24"/>
      <c r="CNR28" s="24"/>
      <c r="CNS28" s="24"/>
      <c r="CNT28" s="24"/>
      <c r="CNU28" s="24"/>
      <c r="CNV28" s="24"/>
      <c r="CNW28" s="24"/>
      <c r="CNX28" s="24"/>
      <c r="CNY28" s="24"/>
      <c r="CNZ28" s="24"/>
      <c r="COA28" s="24"/>
      <c r="COB28" s="24"/>
      <c r="COC28" s="24"/>
      <c r="COD28" s="24"/>
      <c r="COE28" s="24"/>
      <c r="COF28" s="24"/>
      <c r="COG28" s="24"/>
      <c r="COH28" s="24"/>
      <c r="COI28" s="24"/>
      <c r="COJ28" s="24"/>
      <c r="COK28" s="24"/>
      <c r="COL28" s="24"/>
      <c r="COM28" s="24"/>
      <c r="CON28" s="24"/>
      <c r="COO28" s="24"/>
      <c r="COP28" s="24"/>
      <c r="COQ28" s="24"/>
      <c r="COR28" s="24"/>
      <c r="COS28" s="24"/>
      <c r="COT28" s="24"/>
      <c r="COU28" s="24"/>
      <c r="COV28" s="24"/>
      <c r="COW28" s="24"/>
      <c r="COX28" s="24"/>
      <c r="COY28" s="24"/>
      <c r="COZ28" s="24"/>
      <c r="CPA28" s="24"/>
      <c r="CPB28" s="24"/>
      <c r="CPC28" s="24"/>
      <c r="CPD28" s="24"/>
      <c r="CPE28" s="24"/>
      <c r="CPF28" s="24"/>
      <c r="CPG28" s="24"/>
      <c r="CPH28" s="24"/>
      <c r="CPI28" s="24"/>
      <c r="CPJ28" s="24"/>
      <c r="CPK28" s="24"/>
      <c r="CPL28" s="24"/>
      <c r="CPM28" s="24"/>
      <c r="CPN28" s="24"/>
      <c r="CPO28" s="24"/>
      <c r="CPP28" s="24"/>
      <c r="CPQ28" s="24"/>
      <c r="CPR28" s="24"/>
      <c r="CPS28" s="24"/>
      <c r="CPT28" s="24"/>
      <c r="CPU28" s="24"/>
      <c r="CPV28" s="24"/>
      <c r="CPW28" s="24"/>
      <c r="CPX28" s="24"/>
      <c r="CPY28" s="24"/>
      <c r="CPZ28" s="24"/>
      <c r="CQA28" s="24"/>
      <c r="CQB28" s="24"/>
      <c r="CQC28" s="24"/>
      <c r="CQD28" s="24"/>
      <c r="CQE28" s="24"/>
      <c r="CQF28" s="24"/>
      <c r="CQG28" s="24"/>
      <c r="CQH28" s="24"/>
      <c r="CQI28" s="24"/>
      <c r="CQJ28" s="24"/>
      <c r="CQK28" s="24"/>
      <c r="CQL28" s="24"/>
      <c r="CQM28" s="24"/>
      <c r="CQN28" s="24"/>
      <c r="CQO28" s="24"/>
      <c r="CQP28" s="24"/>
      <c r="CQQ28" s="24"/>
      <c r="CQR28" s="24"/>
      <c r="CQS28" s="24"/>
      <c r="CQT28" s="24"/>
      <c r="CQU28" s="24"/>
      <c r="CQV28" s="24"/>
      <c r="CQW28" s="24"/>
      <c r="CQX28" s="24"/>
      <c r="CQY28" s="24"/>
      <c r="CQZ28" s="24"/>
      <c r="CRA28" s="24"/>
      <c r="CRB28" s="24"/>
      <c r="CRC28" s="24"/>
      <c r="CRD28" s="24"/>
      <c r="CRE28" s="24"/>
      <c r="CRF28" s="24"/>
      <c r="CRG28" s="24"/>
      <c r="CRH28" s="24"/>
      <c r="CRI28" s="24"/>
      <c r="CRJ28" s="24"/>
      <c r="CRK28" s="24"/>
      <c r="CRL28" s="24"/>
      <c r="CRM28" s="24"/>
      <c r="CRN28" s="24"/>
      <c r="CRO28" s="24"/>
      <c r="CRP28" s="24"/>
      <c r="CRQ28" s="24"/>
      <c r="CRR28" s="24"/>
      <c r="CRS28" s="24"/>
      <c r="CRT28" s="24"/>
      <c r="CRU28" s="24"/>
      <c r="CRV28" s="24"/>
      <c r="CRW28" s="24"/>
      <c r="CRX28" s="24"/>
      <c r="CRY28" s="24"/>
      <c r="CRZ28" s="24"/>
      <c r="CSA28" s="24"/>
      <c r="CSB28" s="24"/>
      <c r="CSC28" s="24"/>
      <c r="CSD28" s="24"/>
      <c r="CSE28" s="24"/>
      <c r="CSF28" s="24"/>
      <c r="CSG28" s="24"/>
      <c r="CSH28" s="24"/>
      <c r="CSI28" s="24"/>
      <c r="CSJ28" s="24"/>
      <c r="CSK28" s="24"/>
      <c r="CSL28" s="24"/>
      <c r="CSM28" s="24"/>
      <c r="CSN28" s="24"/>
      <c r="CSO28" s="24"/>
      <c r="CSP28" s="24"/>
      <c r="CSQ28" s="24"/>
      <c r="CSR28" s="24"/>
      <c r="CSS28" s="24"/>
      <c r="CST28" s="24"/>
      <c r="CSU28" s="24"/>
      <c r="CSV28" s="24"/>
      <c r="CSW28" s="24"/>
      <c r="CSX28" s="24"/>
      <c r="CSY28" s="24"/>
      <c r="CSZ28" s="24"/>
      <c r="CTA28" s="24"/>
      <c r="CTB28" s="24"/>
      <c r="CTC28" s="24"/>
      <c r="CTD28" s="24"/>
      <c r="CTE28" s="24"/>
      <c r="CTF28" s="24"/>
      <c r="CTG28" s="24"/>
      <c r="CTH28" s="24"/>
      <c r="CTI28" s="24"/>
      <c r="CTJ28" s="24"/>
      <c r="CTK28" s="24"/>
      <c r="CTL28" s="24"/>
      <c r="CTM28" s="24"/>
      <c r="CTN28" s="24"/>
      <c r="CTO28" s="24"/>
      <c r="CTP28" s="24"/>
      <c r="CTQ28" s="24"/>
      <c r="CTR28" s="24"/>
      <c r="CTS28" s="24"/>
      <c r="CTT28" s="24"/>
      <c r="CTU28" s="24"/>
      <c r="CTV28" s="24"/>
      <c r="CTW28" s="24"/>
      <c r="CTX28" s="24"/>
      <c r="CTY28" s="24"/>
      <c r="CTZ28" s="24"/>
      <c r="CUA28" s="24"/>
      <c r="CUB28" s="24"/>
      <c r="CUC28" s="24"/>
      <c r="CUD28" s="24"/>
      <c r="CUE28" s="24"/>
      <c r="CUF28" s="24"/>
      <c r="CUG28" s="24"/>
      <c r="CUH28" s="24"/>
      <c r="CUI28" s="24"/>
      <c r="CUJ28" s="24"/>
      <c r="CUK28" s="24"/>
      <c r="CUL28" s="24"/>
      <c r="CUM28" s="24"/>
      <c r="CUN28" s="24"/>
      <c r="CUO28" s="24"/>
      <c r="CUP28" s="24"/>
      <c r="CUQ28" s="24"/>
      <c r="CUR28" s="24"/>
      <c r="CUS28" s="24"/>
      <c r="CUT28" s="24"/>
      <c r="CUU28" s="24"/>
      <c r="CUV28" s="24"/>
      <c r="CUW28" s="24"/>
      <c r="CUX28" s="24"/>
      <c r="CUY28" s="24"/>
      <c r="CUZ28" s="24"/>
      <c r="CVA28" s="24"/>
      <c r="CVB28" s="24"/>
      <c r="CVC28" s="24"/>
      <c r="CVD28" s="24"/>
      <c r="CVE28" s="24"/>
      <c r="CVF28" s="24"/>
      <c r="CVG28" s="24"/>
      <c r="CVH28" s="24"/>
      <c r="CVI28" s="24"/>
      <c r="CVJ28" s="24"/>
      <c r="CVK28" s="24"/>
      <c r="CVL28" s="24"/>
      <c r="CVM28" s="24"/>
      <c r="CVN28" s="24"/>
      <c r="CVO28" s="24"/>
      <c r="CVP28" s="24"/>
      <c r="CVQ28" s="24"/>
      <c r="CVR28" s="24"/>
      <c r="CVS28" s="24"/>
      <c r="CVT28" s="24"/>
      <c r="CVU28" s="24"/>
      <c r="CVV28" s="24"/>
      <c r="CVW28" s="24"/>
      <c r="CVX28" s="24"/>
      <c r="CVY28" s="24"/>
      <c r="CVZ28" s="24"/>
      <c r="CWA28" s="24"/>
      <c r="CWB28" s="24"/>
      <c r="CWC28" s="24"/>
      <c r="CWD28" s="24"/>
      <c r="CWE28" s="24"/>
      <c r="CWF28" s="24"/>
      <c r="CWG28" s="24"/>
      <c r="CWH28" s="24"/>
      <c r="CWI28" s="24"/>
      <c r="CWJ28" s="24"/>
      <c r="CWK28" s="24"/>
      <c r="CWL28" s="24"/>
      <c r="CWM28" s="24"/>
      <c r="CWN28" s="24"/>
      <c r="CWO28" s="24"/>
      <c r="CWP28" s="24"/>
      <c r="CWQ28" s="24"/>
      <c r="CWR28" s="24"/>
      <c r="CWS28" s="24"/>
      <c r="CWT28" s="24"/>
      <c r="CWU28" s="24"/>
      <c r="CWV28" s="24"/>
      <c r="CWW28" s="24"/>
      <c r="CWX28" s="24"/>
      <c r="CWY28" s="24"/>
      <c r="CWZ28" s="24"/>
      <c r="CXA28" s="24"/>
      <c r="CXB28" s="24"/>
      <c r="CXC28" s="24"/>
      <c r="CXD28" s="24"/>
      <c r="CXE28" s="24"/>
      <c r="CXF28" s="24"/>
      <c r="CXG28" s="24"/>
      <c r="CXH28" s="24"/>
      <c r="CXI28" s="24"/>
      <c r="CXJ28" s="24"/>
      <c r="CXK28" s="24"/>
      <c r="CXL28" s="24"/>
      <c r="CXM28" s="24"/>
      <c r="CXN28" s="24"/>
      <c r="CXO28" s="24"/>
      <c r="CXP28" s="24"/>
      <c r="CXQ28" s="24"/>
      <c r="CXR28" s="24"/>
      <c r="CXS28" s="24"/>
      <c r="CXT28" s="24"/>
      <c r="CXU28" s="24"/>
      <c r="CXV28" s="24"/>
      <c r="CXW28" s="24"/>
      <c r="CXX28" s="24"/>
      <c r="CXY28" s="24"/>
      <c r="CXZ28" s="24"/>
      <c r="CYA28" s="24"/>
      <c r="CYB28" s="24"/>
      <c r="CYC28" s="24"/>
      <c r="CYD28" s="24"/>
      <c r="CYE28" s="24"/>
      <c r="CYF28" s="24"/>
      <c r="CYG28" s="24"/>
      <c r="CYH28" s="24"/>
      <c r="CYI28" s="24"/>
      <c r="CYJ28" s="24"/>
      <c r="CYK28" s="24"/>
      <c r="CYL28" s="24"/>
      <c r="CYM28" s="24"/>
      <c r="CYN28" s="24"/>
      <c r="CYO28" s="24"/>
      <c r="CYP28" s="24"/>
      <c r="CYQ28" s="24"/>
      <c r="CYR28" s="24"/>
      <c r="CYS28" s="24"/>
      <c r="CYT28" s="24"/>
      <c r="CYU28" s="24"/>
      <c r="CYV28" s="24"/>
      <c r="CYW28" s="24"/>
      <c r="CYX28" s="24"/>
      <c r="CYY28" s="24"/>
      <c r="CYZ28" s="24"/>
      <c r="CZA28" s="24"/>
      <c r="CZB28" s="24"/>
      <c r="CZC28" s="24"/>
      <c r="CZD28" s="24"/>
      <c r="CZE28" s="24"/>
      <c r="CZF28" s="24"/>
      <c r="CZG28" s="24"/>
      <c r="CZH28" s="24"/>
      <c r="CZI28" s="24"/>
      <c r="CZJ28" s="24"/>
      <c r="CZK28" s="24"/>
      <c r="CZL28" s="24"/>
      <c r="CZM28" s="24"/>
      <c r="CZN28" s="24"/>
      <c r="CZO28" s="24"/>
      <c r="CZP28" s="24"/>
      <c r="CZQ28" s="24"/>
      <c r="CZR28" s="24"/>
      <c r="CZS28" s="24"/>
      <c r="CZT28" s="24"/>
      <c r="CZU28" s="24"/>
      <c r="CZV28" s="24"/>
      <c r="CZW28" s="24"/>
      <c r="CZX28" s="24"/>
      <c r="CZY28" s="24"/>
      <c r="CZZ28" s="24"/>
      <c r="DAA28" s="24"/>
      <c r="DAB28" s="24"/>
      <c r="DAC28" s="24"/>
      <c r="DAD28" s="24"/>
      <c r="DAE28" s="24"/>
      <c r="DAF28" s="24"/>
      <c r="DAG28" s="24"/>
      <c r="DAH28" s="24"/>
      <c r="DAI28" s="24"/>
      <c r="DAJ28" s="24"/>
      <c r="DAK28" s="24"/>
      <c r="DAL28" s="24"/>
      <c r="DAM28" s="24"/>
      <c r="DAN28" s="24"/>
      <c r="DAO28" s="24"/>
      <c r="DAP28" s="24"/>
      <c r="DAQ28" s="24"/>
      <c r="DAR28" s="24"/>
      <c r="DAS28" s="24"/>
      <c r="DAT28" s="24"/>
      <c r="DAU28" s="24"/>
      <c r="DAV28" s="24"/>
      <c r="DAW28" s="24"/>
      <c r="DAX28" s="24"/>
      <c r="DAY28" s="24"/>
      <c r="DAZ28" s="24"/>
      <c r="DBA28" s="24"/>
      <c r="DBB28" s="24"/>
      <c r="DBC28" s="24"/>
      <c r="DBD28" s="24"/>
      <c r="DBE28" s="24"/>
      <c r="DBF28" s="24"/>
      <c r="DBG28" s="24"/>
      <c r="DBH28" s="24"/>
      <c r="DBI28" s="24"/>
      <c r="DBJ28" s="24"/>
      <c r="DBK28" s="24"/>
      <c r="DBL28" s="24"/>
      <c r="DBM28" s="24"/>
      <c r="DBN28" s="24"/>
      <c r="DBO28" s="24"/>
      <c r="DBP28" s="24"/>
      <c r="DBQ28" s="24"/>
      <c r="DBR28" s="24"/>
      <c r="DBS28" s="24"/>
      <c r="DBT28" s="24"/>
      <c r="DBU28" s="24"/>
      <c r="DBV28" s="24"/>
      <c r="DBW28" s="24"/>
      <c r="DBX28" s="24"/>
      <c r="DBY28" s="24"/>
      <c r="DBZ28" s="24"/>
      <c r="DCA28" s="24"/>
      <c r="DCB28" s="24"/>
      <c r="DCC28" s="24"/>
      <c r="DCD28" s="24"/>
      <c r="DCE28" s="24"/>
      <c r="DCF28" s="24"/>
      <c r="DCG28" s="24"/>
      <c r="DCH28" s="24"/>
      <c r="DCI28" s="24"/>
      <c r="DCJ28" s="24"/>
      <c r="DCK28" s="24"/>
      <c r="DCL28" s="24"/>
      <c r="DCM28" s="24"/>
      <c r="DCN28" s="24"/>
      <c r="DCO28" s="24"/>
      <c r="DCP28" s="24"/>
      <c r="DCQ28" s="24"/>
      <c r="DCR28" s="24"/>
      <c r="DCS28" s="24"/>
      <c r="DCT28" s="24"/>
      <c r="DCU28" s="24"/>
      <c r="DCV28" s="24"/>
      <c r="DCW28" s="24"/>
      <c r="DCX28" s="24"/>
      <c r="DCY28" s="24"/>
      <c r="DCZ28" s="24"/>
      <c r="DDA28" s="24"/>
      <c r="DDB28" s="24"/>
      <c r="DDC28" s="24"/>
      <c r="DDD28" s="24"/>
      <c r="DDE28" s="24"/>
      <c r="DDF28" s="24"/>
      <c r="DDG28" s="24"/>
      <c r="DDH28" s="24"/>
      <c r="DDI28" s="24"/>
      <c r="DDJ28" s="24"/>
      <c r="DDK28" s="24"/>
      <c r="DDL28" s="24"/>
      <c r="DDM28" s="24"/>
      <c r="DDN28" s="24"/>
      <c r="DDO28" s="24"/>
      <c r="DDP28" s="24"/>
      <c r="DDQ28" s="24"/>
      <c r="DDR28" s="24"/>
      <c r="DDS28" s="24"/>
      <c r="DDT28" s="24"/>
      <c r="DDU28" s="24"/>
      <c r="DDV28" s="24"/>
      <c r="DDW28" s="24"/>
      <c r="DDX28" s="24"/>
      <c r="DDY28" s="24"/>
      <c r="DDZ28" s="24"/>
      <c r="DEA28" s="24"/>
      <c r="DEB28" s="24"/>
      <c r="DEC28" s="24"/>
      <c r="DED28" s="24"/>
      <c r="DEE28" s="24"/>
      <c r="DEF28" s="24"/>
      <c r="DEG28" s="24"/>
      <c r="DEH28" s="24"/>
      <c r="DEI28" s="24"/>
      <c r="DEJ28" s="24"/>
      <c r="DEK28" s="24"/>
      <c r="DEL28" s="24"/>
      <c r="DEM28" s="24"/>
      <c r="DEN28" s="24"/>
      <c r="DEO28" s="24"/>
      <c r="DEP28" s="24"/>
      <c r="DEQ28" s="24"/>
      <c r="DER28" s="24"/>
      <c r="DES28" s="24"/>
      <c r="DET28" s="24"/>
      <c r="DEU28" s="24"/>
      <c r="DEV28" s="24"/>
      <c r="DEW28" s="24"/>
      <c r="DEX28" s="24"/>
      <c r="DEY28" s="24"/>
      <c r="DEZ28" s="24"/>
      <c r="DFA28" s="24"/>
      <c r="DFB28" s="24"/>
      <c r="DFC28" s="24"/>
      <c r="DFD28" s="24"/>
      <c r="DFE28" s="24"/>
      <c r="DFF28" s="24"/>
      <c r="DFG28" s="24"/>
      <c r="DFH28" s="24"/>
      <c r="DFI28" s="24"/>
      <c r="DFJ28" s="24"/>
      <c r="DFK28" s="24"/>
      <c r="DFL28" s="24"/>
      <c r="DFM28" s="24"/>
      <c r="DFN28" s="24"/>
      <c r="DFO28" s="24"/>
      <c r="DFP28" s="24"/>
      <c r="DFQ28" s="24"/>
      <c r="DFR28" s="24"/>
      <c r="DFS28" s="24"/>
      <c r="DFT28" s="24"/>
      <c r="DFU28" s="24"/>
      <c r="DFV28" s="24"/>
      <c r="DFW28" s="24"/>
      <c r="DFX28" s="24"/>
      <c r="DFY28" s="24"/>
      <c r="DFZ28" s="24"/>
      <c r="DGA28" s="24"/>
      <c r="DGB28" s="24"/>
      <c r="DGC28" s="24"/>
      <c r="DGD28" s="24"/>
      <c r="DGE28" s="24"/>
      <c r="DGF28" s="24"/>
      <c r="DGG28" s="24"/>
      <c r="DGH28" s="24"/>
      <c r="DGI28" s="24"/>
      <c r="DGJ28" s="24"/>
      <c r="DGK28" s="24"/>
      <c r="DGL28" s="24"/>
      <c r="DGM28" s="24"/>
      <c r="DGN28" s="24"/>
      <c r="DGO28" s="24"/>
      <c r="DGP28" s="24"/>
      <c r="DGQ28" s="24"/>
      <c r="DGR28" s="24"/>
      <c r="DGS28" s="24"/>
      <c r="DGT28" s="24"/>
      <c r="DGU28" s="24"/>
      <c r="DGV28" s="24"/>
      <c r="DGW28" s="24"/>
      <c r="DGX28" s="24"/>
      <c r="DGY28" s="24"/>
      <c r="DGZ28" s="24"/>
      <c r="DHA28" s="24"/>
      <c r="DHB28" s="24"/>
      <c r="DHC28" s="24"/>
      <c r="DHD28" s="24"/>
      <c r="DHE28" s="24"/>
      <c r="DHF28" s="24"/>
      <c r="DHG28" s="24"/>
      <c r="DHH28" s="24"/>
      <c r="DHI28" s="24"/>
      <c r="DHJ28" s="24"/>
      <c r="DHK28" s="24"/>
      <c r="DHL28" s="24"/>
      <c r="DHM28" s="24"/>
      <c r="DHN28" s="24"/>
      <c r="DHO28" s="24"/>
      <c r="DHP28" s="24"/>
      <c r="DHQ28" s="24"/>
      <c r="DHR28" s="24"/>
      <c r="DHS28" s="24"/>
      <c r="DHT28" s="24"/>
      <c r="DHU28" s="24"/>
      <c r="DHV28" s="24"/>
      <c r="DHW28" s="24"/>
      <c r="DHX28" s="24"/>
      <c r="DHY28" s="24"/>
      <c r="DHZ28" s="24"/>
      <c r="DIA28" s="24"/>
      <c r="DIB28" s="24"/>
      <c r="DIC28" s="24"/>
      <c r="DID28" s="24"/>
      <c r="DIE28" s="24"/>
      <c r="DIF28" s="24"/>
      <c r="DIG28" s="24"/>
      <c r="DIH28" s="24"/>
      <c r="DII28" s="24"/>
      <c r="DIJ28" s="24"/>
      <c r="DIK28" s="24"/>
      <c r="DIL28" s="24"/>
      <c r="DIM28" s="24"/>
      <c r="DIN28" s="24"/>
      <c r="DIO28" s="24"/>
      <c r="DIP28" s="24"/>
      <c r="DIQ28" s="24"/>
      <c r="DIR28" s="24"/>
      <c r="DIS28" s="24"/>
      <c r="DIT28" s="24"/>
      <c r="DIU28" s="24"/>
      <c r="DIV28" s="24"/>
      <c r="DIW28" s="24"/>
      <c r="DIX28" s="24"/>
      <c r="DIY28" s="24"/>
      <c r="DIZ28" s="24"/>
      <c r="DJA28" s="24"/>
      <c r="DJB28" s="24"/>
      <c r="DJC28" s="24"/>
      <c r="DJD28" s="24"/>
      <c r="DJE28" s="24"/>
      <c r="DJF28" s="24"/>
      <c r="DJG28" s="24"/>
      <c r="DJH28" s="24"/>
      <c r="DJI28" s="24"/>
      <c r="DJJ28" s="24"/>
      <c r="DJK28" s="24"/>
      <c r="DJL28" s="24"/>
      <c r="DJM28" s="24"/>
      <c r="DJN28" s="24"/>
      <c r="DJO28" s="24"/>
      <c r="DJP28" s="24"/>
      <c r="DJQ28" s="24"/>
      <c r="DJR28" s="24"/>
      <c r="DJS28" s="24"/>
      <c r="DJT28" s="24"/>
      <c r="DJU28" s="24"/>
      <c r="DJV28" s="24"/>
      <c r="DJW28" s="24"/>
      <c r="DJX28" s="24"/>
      <c r="DJY28" s="24"/>
      <c r="DJZ28" s="24"/>
      <c r="DKA28" s="24"/>
      <c r="DKB28" s="24"/>
      <c r="DKC28" s="24"/>
      <c r="DKD28" s="24"/>
      <c r="DKE28" s="24"/>
      <c r="DKF28" s="24"/>
      <c r="DKG28" s="24"/>
      <c r="DKH28" s="24"/>
      <c r="DKI28" s="24"/>
      <c r="DKJ28" s="24"/>
      <c r="DKK28" s="24"/>
      <c r="DKL28" s="24"/>
      <c r="DKM28" s="24"/>
      <c r="DKN28" s="24"/>
      <c r="DKO28" s="24"/>
      <c r="DKP28" s="24"/>
      <c r="DKQ28" s="24"/>
      <c r="DKR28" s="24"/>
      <c r="DKS28" s="24"/>
      <c r="DKT28" s="24"/>
      <c r="DKU28" s="24"/>
      <c r="DKV28" s="24"/>
      <c r="DKW28" s="24"/>
      <c r="DKX28" s="24"/>
      <c r="DKY28" s="24"/>
      <c r="DKZ28" s="24"/>
      <c r="DLA28" s="24"/>
      <c r="DLB28" s="24"/>
      <c r="DLC28" s="24"/>
      <c r="DLD28" s="24"/>
      <c r="DLE28" s="24"/>
      <c r="DLF28" s="24"/>
      <c r="DLG28" s="24"/>
      <c r="DLH28" s="24"/>
      <c r="DLI28" s="24"/>
      <c r="DLJ28" s="24"/>
      <c r="DLK28" s="24"/>
      <c r="DLL28" s="24"/>
      <c r="DLM28" s="24"/>
      <c r="DLN28" s="24"/>
      <c r="DLO28" s="24"/>
      <c r="DLP28" s="24"/>
      <c r="DLQ28" s="24"/>
      <c r="DLR28" s="24"/>
      <c r="DLS28" s="24"/>
      <c r="DLT28" s="24"/>
      <c r="DLU28" s="24"/>
      <c r="DLV28" s="24"/>
      <c r="DLW28" s="24"/>
      <c r="DLX28" s="24"/>
      <c r="DLY28" s="24"/>
      <c r="DLZ28" s="24"/>
      <c r="DMA28" s="24"/>
      <c r="DMB28" s="24"/>
      <c r="DMC28" s="24"/>
      <c r="DMD28" s="24"/>
      <c r="DME28" s="24"/>
      <c r="DMF28" s="24"/>
      <c r="DMG28" s="24"/>
      <c r="DMH28" s="24"/>
      <c r="DMI28" s="24"/>
      <c r="DMJ28" s="24"/>
      <c r="DMK28" s="24"/>
      <c r="DML28" s="24"/>
      <c r="DMM28" s="24"/>
      <c r="DMN28" s="24"/>
      <c r="DMO28" s="24"/>
      <c r="DMP28" s="24"/>
      <c r="DMQ28" s="24"/>
      <c r="DMR28" s="24"/>
      <c r="DMS28" s="24"/>
      <c r="DMT28" s="24"/>
      <c r="DMU28" s="24"/>
      <c r="DMV28" s="24"/>
      <c r="DMW28" s="24"/>
      <c r="DMX28" s="24"/>
      <c r="DMY28" s="24"/>
      <c r="DMZ28" s="24"/>
      <c r="DNA28" s="24"/>
      <c r="DNB28" s="24"/>
      <c r="DNC28" s="24"/>
      <c r="DND28" s="24"/>
      <c r="DNE28" s="24"/>
      <c r="DNF28" s="24"/>
      <c r="DNG28" s="24"/>
      <c r="DNH28" s="24"/>
      <c r="DNI28" s="24"/>
      <c r="DNJ28" s="24"/>
      <c r="DNK28" s="24"/>
      <c r="DNL28" s="24"/>
      <c r="DNM28" s="24"/>
      <c r="DNN28" s="24"/>
      <c r="DNO28" s="24"/>
      <c r="DNP28" s="24"/>
      <c r="DNQ28" s="24"/>
      <c r="DNR28" s="24"/>
      <c r="DNS28" s="24"/>
      <c r="DNT28" s="24"/>
      <c r="DNU28" s="24"/>
      <c r="DNV28" s="24"/>
      <c r="DNW28" s="24"/>
      <c r="DNX28" s="24"/>
      <c r="DNY28" s="24"/>
      <c r="DNZ28" s="24"/>
      <c r="DOA28" s="24"/>
      <c r="DOB28" s="24"/>
      <c r="DOC28" s="24"/>
      <c r="DOD28" s="24"/>
      <c r="DOE28" s="24"/>
      <c r="DOF28" s="24"/>
      <c r="DOG28" s="24"/>
      <c r="DOH28" s="24"/>
      <c r="DOI28" s="24"/>
      <c r="DOJ28" s="24"/>
      <c r="DOK28" s="24"/>
      <c r="DOL28" s="24"/>
      <c r="DOM28" s="24"/>
      <c r="DON28" s="24"/>
      <c r="DOO28" s="24"/>
      <c r="DOP28" s="24"/>
      <c r="DOQ28" s="24"/>
      <c r="DOR28" s="24"/>
      <c r="DOS28" s="24"/>
      <c r="DOT28" s="24"/>
      <c r="DOU28" s="24"/>
      <c r="DOV28" s="24"/>
      <c r="DOW28" s="24"/>
      <c r="DOX28" s="24"/>
      <c r="DOY28" s="24"/>
      <c r="DOZ28" s="24"/>
      <c r="DPA28" s="24"/>
      <c r="DPB28" s="24"/>
      <c r="DPC28" s="24"/>
      <c r="DPD28" s="24"/>
      <c r="DPE28" s="24"/>
      <c r="DPF28" s="24"/>
      <c r="DPG28" s="24"/>
      <c r="DPH28" s="24"/>
      <c r="DPI28" s="24"/>
      <c r="DPJ28" s="24"/>
      <c r="DPK28" s="24"/>
      <c r="DPL28" s="24"/>
      <c r="DPM28" s="24"/>
      <c r="DPN28" s="24"/>
      <c r="DPO28" s="24"/>
      <c r="DPP28" s="24"/>
      <c r="DPQ28" s="24"/>
      <c r="DPR28" s="24"/>
      <c r="DPS28" s="24"/>
      <c r="DPT28" s="24"/>
      <c r="DPU28" s="24"/>
      <c r="DPV28" s="24"/>
      <c r="DPW28" s="24"/>
      <c r="DPX28" s="24"/>
      <c r="DPY28" s="24"/>
      <c r="DPZ28" s="24"/>
      <c r="DQA28" s="24"/>
      <c r="DQB28" s="24"/>
      <c r="DQC28" s="24"/>
      <c r="DQD28" s="24"/>
      <c r="DQE28" s="24"/>
      <c r="DQF28" s="24"/>
      <c r="DQG28" s="24"/>
      <c r="DQH28" s="24"/>
      <c r="DQI28" s="24"/>
      <c r="DQJ28" s="24"/>
      <c r="DQK28" s="24"/>
      <c r="DQL28" s="24"/>
      <c r="DQM28" s="24"/>
      <c r="DQN28" s="24"/>
      <c r="DQO28" s="24"/>
      <c r="DQP28" s="24"/>
      <c r="DQQ28" s="24"/>
      <c r="DQR28" s="24"/>
      <c r="DQS28" s="24"/>
      <c r="DQT28" s="24"/>
      <c r="DQU28" s="24"/>
      <c r="DQV28" s="24"/>
      <c r="DQW28" s="24"/>
      <c r="DQX28" s="24"/>
      <c r="DQY28" s="24"/>
      <c r="DQZ28" s="24"/>
      <c r="DRA28" s="24"/>
      <c r="DRB28" s="24"/>
      <c r="DRC28" s="24"/>
      <c r="DRD28" s="24"/>
      <c r="DRE28" s="24"/>
      <c r="DRF28" s="24"/>
      <c r="DRG28" s="24"/>
      <c r="DRH28" s="24"/>
      <c r="DRI28" s="24"/>
      <c r="DRJ28" s="24"/>
      <c r="DRK28" s="24"/>
      <c r="DRL28" s="24"/>
      <c r="DRM28" s="24"/>
      <c r="DRN28" s="24"/>
      <c r="DRO28" s="24"/>
      <c r="DRP28" s="24"/>
      <c r="DRQ28" s="24"/>
      <c r="DRR28" s="24"/>
      <c r="DRS28" s="24"/>
      <c r="DRT28" s="24"/>
      <c r="DRU28" s="24"/>
      <c r="DRV28" s="24"/>
      <c r="DRW28" s="24"/>
      <c r="DRX28" s="24"/>
      <c r="DRY28" s="24"/>
      <c r="DRZ28" s="24"/>
      <c r="DSA28" s="24"/>
      <c r="DSB28" s="24"/>
      <c r="DSC28" s="24"/>
      <c r="DSD28" s="24"/>
      <c r="DSE28" s="24"/>
      <c r="DSF28" s="24"/>
      <c r="DSG28" s="24"/>
      <c r="DSH28" s="24"/>
      <c r="DSI28" s="24"/>
      <c r="DSJ28" s="24"/>
      <c r="DSK28" s="24"/>
      <c r="DSL28" s="24"/>
      <c r="DSM28" s="24"/>
      <c r="DSN28" s="24"/>
      <c r="DSO28" s="24"/>
      <c r="DSP28" s="24"/>
      <c r="DSQ28" s="24"/>
      <c r="DSR28" s="24"/>
      <c r="DSS28" s="24"/>
      <c r="DST28" s="24"/>
      <c r="DSU28" s="24"/>
      <c r="DSV28" s="24"/>
      <c r="DSW28" s="24"/>
      <c r="DSX28" s="24"/>
      <c r="DSY28" s="24"/>
      <c r="DSZ28" s="24"/>
      <c r="DTA28" s="24"/>
      <c r="DTB28" s="24"/>
      <c r="DTC28" s="24"/>
      <c r="DTD28" s="24"/>
      <c r="DTE28" s="24"/>
      <c r="DTF28" s="24"/>
      <c r="DTG28" s="24"/>
      <c r="DTH28" s="24"/>
      <c r="DTI28" s="24"/>
      <c r="DTJ28" s="24"/>
      <c r="DTK28" s="24"/>
      <c r="DTL28" s="24"/>
      <c r="DTM28" s="24"/>
      <c r="DTN28" s="24"/>
      <c r="DTO28" s="24"/>
      <c r="DTP28" s="24"/>
      <c r="DTQ28" s="24"/>
      <c r="DTR28" s="24"/>
      <c r="DTS28" s="24"/>
      <c r="DTT28" s="24"/>
      <c r="DTU28" s="24"/>
      <c r="DTV28" s="24"/>
      <c r="DTW28" s="24"/>
      <c r="DTX28" s="24"/>
      <c r="DTY28" s="24"/>
      <c r="DTZ28" s="24"/>
      <c r="DUA28" s="24"/>
      <c r="DUB28" s="24"/>
      <c r="DUC28" s="24"/>
      <c r="DUD28" s="24"/>
      <c r="DUE28" s="24"/>
      <c r="DUF28" s="24"/>
      <c r="DUG28" s="24"/>
      <c r="DUH28" s="24"/>
      <c r="DUI28" s="24"/>
      <c r="DUJ28" s="24"/>
      <c r="DUK28" s="24"/>
      <c r="DUL28" s="24"/>
      <c r="DUM28" s="24"/>
      <c r="DUN28" s="24"/>
      <c r="DUO28" s="24"/>
      <c r="DUP28" s="24"/>
      <c r="DUQ28" s="24"/>
      <c r="DUR28" s="24"/>
      <c r="DUS28" s="24"/>
      <c r="DUT28" s="24"/>
      <c r="DUU28" s="24"/>
      <c r="DUV28" s="24"/>
      <c r="DUW28" s="24"/>
      <c r="DUX28" s="24"/>
      <c r="DUY28" s="24"/>
      <c r="DUZ28" s="24"/>
      <c r="DVA28" s="24"/>
      <c r="DVB28" s="24"/>
      <c r="DVC28" s="24"/>
      <c r="DVD28" s="24"/>
      <c r="DVE28" s="24"/>
      <c r="DVF28" s="24"/>
      <c r="DVG28" s="24"/>
      <c r="DVH28" s="24"/>
      <c r="DVI28" s="24"/>
      <c r="DVJ28" s="24"/>
      <c r="DVK28" s="24"/>
      <c r="DVL28" s="24"/>
      <c r="DVM28" s="24"/>
      <c r="DVN28" s="24"/>
      <c r="DVO28" s="24"/>
      <c r="DVP28" s="24"/>
      <c r="DVQ28" s="24"/>
      <c r="DVR28" s="24"/>
      <c r="DVS28" s="24"/>
      <c r="DVT28" s="24"/>
      <c r="DVU28" s="24"/>
      <c r="DVV28" s="24"/>
      <c r="DVW28" s="24"/>
      <c r="DVX28" s="24"/>
      <c r="DVY28" s="24"/>
      <c r="DVZ28" s="24"/>
      <c r="DWA28" s="24"/>
      <c r="DWB28" s="24"/>
      <c r="DWC28" s="24"/>
      <c r="DWD28" s="24"/>
      <c r="DWE28" s="24"/>
      <c r="DWF28" s="24"/>
      <c r="DWG28" s="24"/>
      <c r="DWH28" s="24"/>
      <c r="DWI28" s="24"/>
      <c r="DWJ28" s="24"/>
      <c r="DWK28" s="24"/>
      <c r="DWL28" s="24"/>
      <c r="DWM28" s="24"/>
      <c r="DWN28" s="24"/>
      <c r="DWO28" s="24"/>
      <c r="DWP28" s="24"/>
      <c r="DWQ28" s="24"/>
      <c r="DWR28" s="24"/>
      <c r="DWS28" s="24"/>
      <c r="DWT28" s="24"/>
      <c r="DWU28" s="24"/>
      <c r="DWV28" s="24"/>
      <c r="DWW28" s="24"/>
      <c r="DWX28" s="24"/>
      <c r="DWY28" s="24"/>
      <c r="DWZ28" s="24"/>
      <c r="DXA28" s="24"/>
      <c r="DXB28" s="24"/>
      <c r="DXC28" s="24"/>
      <c r="DXD28" s="24"/>
      <c r="DXE28" s="24"/>
      <c r="DXF28" s="24"/>
      <c r="DXG28" s="24"/>
      <c r="DXH28" s="24"/>
      <c r="DXI28" s="24"/>
      <c r="DXJ28" s="24"/>
      <c r="DXK28" s="24"/>
      <c r="DXL28" s="24"/>
      <c r="DXM28" s="24"/>
      <c r="DXN28" s="24"/>
      <c r="DXO28" s="24"/>
      <c r="DXP28" s="24"/>
      <c r="DXQ28" s="24"/>
      <c r="DXR28" s="24"/>
      <c r="DXS28" s="24"/>
      <c r="DXT28" s="24"/>
      <c r="DXU28" s="24"/>
      <c r="DXV28" s="24"/>
      <c r="DXW28" s="24"/>
      <c r="DXX28" s="24"/>
      <c r="DXY28" s="24"/>
      <c r="DXZ28" s="24"/>
      <c r="DYA28" s="24"/>
      <c r="DYB28" s="24"/>
      <c r="DYC28" s="24"/>
      <c r="DYD28" s="24"/>
      <c r="DYE28" s="24"/>
      <c r="DYF28" s="24"/>
      <c r="DYG28" s="24"/>
      <c r="DYH28" s="24"/>
      <c r="DYI28" s="24"/>
      <c r="DYJ28" s="24"/>
      <c r="DYK28" s="24"/>
      <c r="DYL28" s="24"/>
      <c r="DYM28" s="24"/>
      <c r="DYN28" s="24"/>
      <c r="DYO28" s="24"/>
      <c r="DYP28" s="24"/>
      <c r="DYQ28" s="24"/>
      <c r="DYR28" s="24"/>
      <c r="DYS28" s="24"/>
      <c r="DYT28" s="24"/>
      <c r="DYU28" s="24"/>
      <c r="DYV28" s="24"/>
      <c r="DYW28" s="24"/>
      <c r="DYX28" s="24"/>
      <c r="DYY28" s="24"/>
      <c r="DYZ28" s="24"/>
      <c r="DZA28" s="24"/>
      <c r="DZB28" s="24"/>
      <c r="DZC28" s="24"/>
      <c r="DZD28" s="24"/>
      <c r="DZE28" s="24"/>
      <c r="DZF28" s="24"/>
      <c r="DZG28" s="24"/>
      <c r="DZH28" s="24"/>
      <c r="DZI28" s="24"/>
      <c r="DZJ28" s="24"/>
      <c r="DZK28" s="24"/>
      <c r="DZL28" s="24"/>
      <c r="DZM28" s="24"/>
      <c r="DZN28" s="24"/>
      <c r="DZO28" s="24"/>
      <c r="DZP28" s="24"/>
      <c r="DZQ28" s="24"/>
      <c r="DZR28" s="24"/>
      <c r="DZS28" s="24"/>
      <c r="DZT28" s="24"/>
      <c r="DZU28" s="24"/>
      <c r="DZV28" s="24"/>
      <c r="DZW28" s="24"/>
      <c r="DZX28" s="24"/>
      <c r="DZY28" s="24"/>
      <c r="DZZ28" s="24"/>
      <c r="EAA28" s="24"/>
      <c r="EAB28" s="24"/>
      <c r="EAC28" s="24"/>
      <c r="EAD28" s="24"/>
      <c r="EAE28" s="24"/>
      <c r="EAF28" s="24"/>
      <c r="EAG28" s="24"/>
      <c r="EAH28" s="24"/>
      <c r="EAI28" s="24"/>
      <c r="EAJ28" s="24"/>
      <c r="EAK28" s="24"/>
      <c r="EAL28" s="24"/>
      <c r="EAM28" s="24"/>
      <c r="EAN28" s="24"/>
      <c r="EAO28" s="24"/>
      <c r="EAP28" s="24"/>
      <c r="EAQ28" s="24"/>
      <c r="EAR28" s="24"/>
      <c r="EAS28" s="24"/>
      <c r="EAT28" s="24"/>
      <c r="EAU28" s="24"/>
      <c r="EAV28" s="24"/>
      <c r="EAW28" s="24"/>
      <c r="EAX28" s="24"/>
      <c r="EAY28" s="24"/>
      <c r="EAZ28" s="24"/>
      <c r="EBA28" s="24"/>
      <c r="EBB28" s="24"/>
      <c r="EBC28" s="24"/>
      <c r="EBD28" s="24"/>
      <c r="EBE28" s="24"/>
      <c r="EBF28" s="24"/>
      <c r="EBG28" s="24"/>
      <c r="EBH28" s="24"/>
      <c r="EBI28" s="24"/>
      <c r="EBJ28" s="24"/>
      <c r="EBK28" s="24"/>
      <c r="EBL28" s="24"/>
      <c r="EBM28" s="24"/>
      <c r="EBN28" s="24"/>
      <c r="EBO28" s="24"/>
      <c r="EBP28" s="24"/>
      <c r="EBQ28" s="24"/>
      <c r="EBR28" s="24"/>
      <c r="EBS28" s="24"/>
      <c r="EBT28" s="24"/>
      <c r="EBU28" s="24"/>
      <c r="EBV28" s="24"/>
      <c r="EBW28" s="24"/>
      <c r="EBX28" s="24"/>
      <c r="EBY28" s="24"/>
      <c r="EBZ28" s="24"/>
      <c r="ECA28" s="24"/>
      <c r="ECB28" s="24"/>
      <c r="ECC28" s="24"/>
      <c r="ECD28" s="24"/>
      <c r="ECE28" s="24"/>
      <c r="ECF28" s="24"/>
      <c r="ECG28" s="24"/>
      <c r="ECH28" s="24"/>
      <c r="ECI28" s="24"/>
      <c r="ECJ28" s="24"/>
      <c r="ECK28" s="24"/>
      <c r="ECL28" s="24"/>
      <c r="ECM28" s="24"/>
      <c r="ECN28" s="24"/>
      <c r="ECO28" s="24"/>
      <c r="ECP28" s="24"/>
      <c r="ECQ28" s="24"/>
      <c r="ECR28" s="24"/>
      <c r="ECS28" s="24"/>
      <c r="ECT28" s="24"/>
      <c r="ECU28" s="24"/>
      <c r="ECV28" s="24"/>
      <c r="ECW28" s="24"/>
      <c r="ECX28" s="24"/>
      <c r="ECY28" s="24"/>
      <c r="ECZ28" s="24"/>
      <c r="EDA28" s="24"/>
      <c r="EDB28" s="24"/>
      <c r="EDC28" s="24"/>
      <c r="EDD28" s="24"/>
      <c r="EDE28" s="24"/>
      <c r="EDF28" s="24"/>
      <c r="EDG28" s="24"/>
      <c r="EDH28" s="24"/>
      <c r="EDI28" s="24"/>
      <c r="EDJ28" s="24"/>
      <c r="EDK28" s="24"/>
      <c r="EDL28" s="24"/>
      <c r="EDM28" s="24"/>
      <c r="EDN28" s="24"/>
      <c r="EDO28" s="24"/>
      <c r="EDP28" s="24"/>
      <c r="EDQ28" s="24"/>
      <c r="EDR28" s="24"/>
      <c r="EDS28" s="24"/>
      <c r="EDT28" s="24"/>
      <c r="EDU28" s="24"/>
      <c r="EDV28" s="24"/>
      <c r="EDW28" s="24"/>
      <c r="EDX28" s="24"/>
      <c r="EDY28" s="24"/>
      <c r="EDZ28" s="24"/>
      <c r="EEA28" s="24"/>
      <c r="EEB28" s="24"/>
      <c r="EEC28" s="24"/>
      <c r="EED28" s="24"/>
      <c r="EEE28" s="24"/>
      <c r="EEF28" s="24"/>
      <c r="EEG28" s="24"/>
      <c r="EEH28" s="24"/>
      <c r="EEI28" s="24"/>
      <c r="EEJ28" s="24"/>
      <c r="EEK28" s="24"/>
      <c r="EEL28" s="24"/>
      <c r="EEM28" s="24"/>
      <c r="EEN28" s="24"/>
      <c r="EEO28" s="24"/>
      <c r="EEP28" s="24"/>
      <c r="EEQ28" s="24"/>
      <c r="EER28" s="24"/>
      <c r="EES28" s="24"/>
      <c r="EET28" s="24"/>
      <c r="EEU28" s="24"/>
      <c r="EEV28" s="24"/>
      <c r="EEW28" s="24"/>
      <c r="EEX28" s="24"/>
      <c r="EEY28" s="24"/>
      <c r="EEZ28" s="24"/>
      <c r="EFA28" s="24"/>
      <c r="EFB28" s="24"/>
      <c r="EFC28" s="24"/>
      <c r="EFD28" s="24"/>
      <c r="EFE28" s="24"/>
      <c r="EFF28" s="24"/>
    </row>
    <row r="29" spans="2:3542" s="91" customFormat="1" ht="55.9" customHeight="1" x14ac:dyDescent="0.3">
      <c r="B29" s="533" t="s">
        <v>213</v>
      </c>
      <c r="C29" s="533" t="s">
        <v>214</v>
      </c>
      <c r="D29" s="533" t="s">
        <v>215</v>
      </c>
      <c r="E29" s="533" t="s">
        <v>216</v>
      </c>
      <c r="F29" s="533" t="s">
        <v>217</v>
      </c>
      <c r="G29" s="48" t="s">
        <v>218</v>
      </c>
      <c r="H29" s="512"/>
      <c r="I29" s="533" t="s">
        <v>219</v>
      </c>
      <c r="J29" s="533" t="s">
        <v>220</v>
      </c>
      <c r="K29" s="48" t="s">
        <v>221</v>
      </c>
    </row>
    <row r="30" spans="2:3542" x14ac:dyDescent="0.3">
      <c r="B30" s="515" t="s">
        <v>222</v>
      </c>
      <c r="C30" s="541">
        <v>7490609.9793280996</v>
      </c>
      <c r="D30" s="541">
        <v>3876861183.4665799</v>
      </c>
      <c r="E30" s="541">
        <v>2490431804.5213823</v>
      </c>
      <c r="F30" s="541">
        <f t="shared" ref="F30:F31" si="3">D30+E30</f>
        <v>6367292987.9879627</v>
      </c>
      <c r="G30" s="521">
        <f t="shared" ref="G30:G32" si="4">IFERROR(F30/C30,"-")</f>
        <v>850.03664662288327</v>
      </c>
      <c r="H30" s="10"/>
      <c r="I30" s="542">
        <v>28</v>
      </c>
      <c r="J30" s="523">
        <v>15972.662</v>
      </c>
      <c r="K30" s="539">
        <v>52094417.854906507</v>
      </c>
      <c r="M30" s="260"/>
    </row>
    <row r="31" spans="2:3542" x14ac:dyDescent="0.3">
      <c r="B31" s="515" t="s">
        <v>230</v>
      </c>
      <c r="C31" s="541">
        <v>167488.72611189817</v>
      </c>
      <c r="D31" s="541">
        <v>533420.34183817112</v>
      </c>
      <c r="E31" s="541">
        <v>253453206.57263473</v>
      </c>
      <c r="F31" s="541">
        <f t="shared" si="3"/>
        <v>253986626.91447291</v>
      </c>
      <c r="G31" s="521">
        <f t="shared" si="4"/>
        <v>1516.4401378561208</v>
      </c>
      <c r="H31" s="10"/>
      <c r="I31" s="542">
        <v>6</v>
      </c>
      <c r="J31" s="523">
        <v>612.85</v>
      </c>
      <c r="K31" s="539">
        <v>0</v>
      </c>
      <c r="M31" s="260"/>
    </row>
    <row r="32" spans="2:3542" x14ac:dyDescent="0.3">
      <c r="B32" s="543" t="s">
        <v>233</v>
      </c>
      <c r="C32" s="530">
        <f>SUM(C30:C31)</f>
        <v>7658098.7054399978</v>
      </c>
      <c r="D32" s="530">
        <f t="shared" ref="D32:F32" si="5">SUM(D30:D31)</f>
        <v>3877394603.8084183</v>
      </c>
      <c r="E32" s="530">
        <f t="shared" si="5"/>
        <v>2743885011.094017</v>
      </c>
      <c r="F32" s="530">
        <f t="shared" si="5"/>
        <v>6621279614.9024353</v>
      </c>
      <c r="G32" s="540">
        <f t="shared" si="4"/>
        <v>864.61142244078826</v>
      </c>
      <c r="H32" s="10"/>
      <c r="I32" s="530">
        <f>SUM(I30:I31)</f>
        <v>34</v>
      </c>
      <c r="J32" s="530">
        <f t="shared" ref="J32:K32" si="6">SUM(J30:J31)</f>
        <v>16585.511999999999</v>
      </c>
      <c r="K32" s="540">
        <f t="shared" si="6"/>
        <v>52094417.854906507</v>
      </c>
      <c r="M32" s="260"/>
    </row>
    <row r="33" spans="2:3542" s="526" customFormat="1" ht="17.25" customHeight="1" x14ac:dyDescent="0.3">
      <c r="B33" s="611" t="s">
        <v>385</v>
      </c>
      <c r="C33" s="611"/>
      <c r="D33" s="611"/>
      <c r="E33" s="611"/>
      <c r="F33" s="611"/>
      <c r="G33" s="611"/>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row>
    <row r="34" spans="2:3542" s="526" customFormat="1" ht="17.25" customHeight="1" x14ac:dyDescent="0.3">
      <c r="B34" s="614" t="s">
        <v>235</v>
      </c>
      <c r="C34" s="614"/>
      <c r="D34" s="614"/>
      <c r="E34" s="614"/>
      <c r="F34" s="614"/>
      <c r="G34" s="61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row>
    <row r="35" spans="2:3542" s="526" customFormat="1" ht="17.25" customHeight="1" x14ac:dyDescent="0.3">
      <c r="B35" s="522" t="s">
        <v>236</v>
      </c>
      <c r="C35" s="522"/>
      <c r="D35" s="522"/>
      <c r="E35" s="522"/>
      <c r="F35" s="522"/>
      <c r="G35" s="522"/>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row>
    <row r="36" spans="2:3542" ht="13.5" customHeight="1" x14ac:dyDescent="0.3">
      <c r="B36" s="514"/>
      <c r="C36" s="514"/>
      <c r="D36" s="514"/>
      <c r="E36" s="514"/>
      <c r="F36" s="514"/>
      <c r="G36" s="514"/>
    </row>
    <row r="37" spans="2:3542" s="526" customFormat="1" ht="18.75" customHeight="1" x14ac:dyDescent="0.3">
      <c r="B37" s="615" t="s">
        <v>239</v>
      </c>
      <c r="C37" s="615"/>
      <c r="D37" s="615"/>
      <c r="E37" s="615"/>
      <c r="F37" s="615"/>
      <c r="G37" s="615"/>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row>
    <row r="38" spans="2:3542" ht="70.900000000000006" customHeight="1" x14ac:dyDescent="0.3">
      <c r="B38" s="343" t="s">
        <v>213</v>
      </c>
      <c r="C38" s="343" t="s">
        <v>240</v>
      </c>
      <c r="D38" s="343" t="s">
        <v>241</v>
      </c>
      <c r="E38" s="343" t="s">
        <v>242</v>
      </c>
      <c r="F38" s="343" t="s">
        <v>243</v>
      </c>
      <c r="G38" s="343" t="s">
        <v>218</v>
      </c>
    </row>
    <row r="39" spans="2:3542" x14ac:dyDescent="0.3">
      <c r="B39" s="515" t="s">
        <v>222</v>
      </c>
      <c r="C39" s="532">
        <f>C12+C30</f>
        <v>8870078.1793280989</v>
      </c>
      <c r="D39" s="532">
        <f>D12+D30</f>
        <v>6945015368.5501556</v>
      </c>
      <c r="E39" s="532">
        <f>E12+E30</f>
        <v>3773070396.8483825</v>
      </c>
      <c r="F39" s="532">
        <f>D39+E39</f>
        <v>10718085765.398539</v>
      </c>
      <c r="G39" s="516">
        <f>IFERROR(F39/C39,"-")</f>
        <v>1208.3417472438134</v>
      </c>
    </row>
    <row r="40" spans="2:3542" x14ac:dyDescent="0.3">
      <c r="B40" s="515" t="s">
        <v>223</v>
      </c>
      <c r="C40" s="532">
        <f>SUM(C41:C44)</f>
        <v>1493086.8569999998</v>
      </c>
      <c r="D40" s="532">
        <f>SUM(D41:D44)</f>
        <v>4153176239.9655285</v>
      </c>
      <c r="E40" s="532">
        <f>SUM(E41:E44)</f>
        <v>1805248243.7867117</v>
      </c>
      <c r="F40" s="532">
        <f t="shared" ref="F40:F49" si="7">D40+E40</f>
        <v>5958424483.7522402</v>
      </c>
      <c r="G40" s="516">
        <f t="shared" ref="G40:G50" si="8">IFERROR(F40/C40,"-")</f>
        <v>3990.6750607424578</v>
      </c>
    </row>
    <row r="41" spans="2:3542" x14ac:dyDescent="0.3">
      <c r="B41" s="517" t="s">
        <v>224</v>
      </c>
      <c r="C41" s="523">
        <f t="shared" ref="C41:E45" si="9">C14</f>
        <v>1104009.4939999997</v>
      </c>
      <c r="D41" s="523">
        <f t="shared" si="9"/>
        <v>1746751277.173466</v>
      </c>
      <c r="E41" s="523">
        <f t="shared" si="9"/>
        <v>956363531.73535776</v>
      </c>
      <c r="F41" s="523">
        <f t="shared" si="7"/>
        <v>2703114808.908824</v>
      </c>
      <c r="G41" s="539">
        <f t="shared" si="8"/>
        <v>2448.45250298982</v>
      </c>
    </row>
    <row r="42" spans="2:3542" x14ac:dyDescent="0.3">
      <c r="B42" s="517" t="s">
        <v>225</v>
      </c>
      <c r="C42" s="523">
        <f t="shared" si="9"/>
        <v>217472.91499999995</v>
      </c>
      <c r="D42" s="523">
        <f t="shared" si="9"/>
        <v>1776526203.6962874</v>
      </c>
      <c r="E42" s="523">
        <f t="shared" si="9"/>
        <v>506392791.80770069</v>
      </c>
      <c r="F42" s="523">
        <f t="shared" si="7"/>
        <v>2282918995.5039883</v>
      </c>
      <c r="G42" s="539">
        <f t="shared" si="8"/>
        <v>10497.486528398209</v>
      </c>
    </row>
    <row r="43" spans="2:3542" x14ac:dyDescent="0.3">
      <c r="B43" s="517" t="s">
        <v>226</v>
      </c>
      <c r="C43" s="523">
        <f t="shared" si="9"/>
        <v>102529.11099999999</v>
      </c>
      <c r="D43" s="523">
        <f t="shared" si="9"/>
        <v>199603999.59599546</v>
      </c>
      <c r="E43" s="523">
        <f t="shared" si="9"/>
        <v>248430865.4423553</v>
      </c>
      <c r="F43" s="523">
        <f t="shared" si="7"/>
        <v>448034865.03835076</v>
      </c>
      <c r="G43" s="539">
        <f t="shared" si="8"/>
        <v>4369.8307794588291</v>
      </c>
    </row>
    <row r="44" spans="2:3542" x14ac:dyDescent="0.3">
      <c r="B44" s="517" t="s">
        <v>227</v>
      </c>
      <c r="C44" s="523">
        <f t="shared" si="9"/>
        <v>69075.33699999997</v>
      </c>
      <c r="D44" s="523">
        <f t="shared" si="9"/>
        <v>430294759.49977982</v>
      </c>
      <c r="E44" s="523">
        <f t="shared" si="9"/>
        <v>94061054.801298022</v>
      </c>
      <c r="F44" s="523">
        <f t="shared" si="7"/>
        <v>524355814.30107784</v>
      </c>
      <c r="G44" s="539">
        <f t="shared" si="8"/>
        <v>7591.0713877672151</v>
      </c>
    </row>
    <row r="45" spans="2:3542" x14ac:dyDescent="0.3">
      <c r="B45" s="515" t="s">
        <v>228</v>
      </c>
      <c r="C45" s="532">
        <f t="shared" si="9"/>
        <v>1045583.2095000002</v>
      </c>
      <c r="D45" s="532">
        <f t="shared" si="9"/>
        <v>4027747644.5478497</v>
      </c>
      <c r="E45" s="532">
        <f t="shared" si="9"/>
        <v>164281643.48046473</v>
      </c>
      <c r="F45" s="532">
        <f t="shared" si="7"/>
        <v>4192029288.0283146</v>
      </c>
      <c r="G45" s="516">
        <f t="shared" si="8"/>
        <v>4009.2737239276735</v>
      </c>
    </row>
    <row r="46" spans="2:3542" x14ac:dyDescent="0.3">
      <c r="B46" s="515" t="s">
        <v>229</v>
      </c>
      <c r="C46" s="532">
        <f>SUM(C47:C48)</f>
        <v>173222.18711189815</v>
      </c>
      <c r="D46" s="532">
        <f>SUM(D47:D48)</f>
        <v>16321210.424849542</v>
      </c>
      <c r="E46" s="532">
        <f>SUM(E47:E48)</f>
        <v>254362098.33610648</v>
      </c>
      <c r="F46" s="532">
        <f t="shared" si="7"/>
        <v>270683308.76095605</v>
      </c>
      <c r="G46" s="516">
        <f t="shared" si="8"/>
        <v>1562.6364801992711</v>
      </c>
    </row>
    <row r="47" spans="2:3542" x14ac:dyDescent="0.3">
      <c r="B47" s="517" t="s">
        <v>230</v>
      </c>
      <c r="C47" s="523">
        <f>C20+C31</f>
        <v>172793.45761189816</v>
      </c>
      <c r="D47" s="523">
        <f>D20+D31</f>
        <v>15471331.019712849</v>
      </c>
      <c r="E47" s="523">
        <f>E20+E31</f>
        <v>254236108.44835553</v>
      </c>
      <c r="F47" s="523">
        <f t="shared" si="7"/>
        <v>269707439.46806836</v>
      </c>
      <c r="G47" s="539">
        <f t="shared" si="8"/>
        <v>1560.8660373811335</v>
      </c>
    </row>
    <row r="48" spans="2:3542" x14ac:dyDescent="0.3">
      <c r="B48" s="517" t="s">
        <v>231</v>
      </c>
      <c r="C48" s="523">
        <f t="shared" ref="C48:E49" si="10">C21</f>
        <v>428.72949999999997</v>
      </c>
      <c r="D48" s="523">
        <f t="shared" si="10"/>
        <v>849879.40513669315</v>
      </c>
      <c r="E48" s="523">
        <f t="shared" si="10"/>
        <v>125989.88775093977</v>
      </c>
      <c r="F48" s="523">
        <f t="shared" si="7"/>
        <v>975869.29288763297</v>
      </c>
      <c r="G48" s="539">
        <f t="shared" si="8"/>
        <v>2276.1888157629301</v>
      </c>
    </row>
    <row r="49" spans="2:3542" x14ac:dyDescent="0.3">
      <c r="B49" s="515" t="s">
        <v>232</v>
      </c>
      <c r="C49" s="532">
        <f t="shared" si="10"/>
        <v>305105.29850000021</v>
      </c>
      <c r="D49" s="532">
        <f t="shared" si="10"/>
        <v>380620665.0165832</v>
      </c>
      <c r="E49" s="532">
        <f t="shared" si="10"/>
        <v>117032289.5115156</v>
      </c>
      <c r="F49" s="532">
        <f t="shared" si="7"/>
        <v>497652954.52809882</v>
      </c>
      <c r="G49" s="516">
        <f t="shared" si="8"/>
        <v>1631.0859135345318</v>
      </c>
    </row>
    <row r="50" spans="2:3542" x14ac:dyDescent="0.3">
      <c r="B50" s="543" t="s">
        <v>233</v>
      </c>
      <c r="C50" s="530">
        <f>C39+C40+C45+C46+C49</f>
        <v>11887075.731439997</v>
      </c>
      <c r="D50" s="530">
        <f>D39+D40+D45+D46+D49</f>
        <v>15522881128.504967</v>
      </c>
      <c r="E50" s="530">
        <f>E39+E40+E45+E46+E49</f>
        <v>6113994671.9631805</v>
      </c>
      <c r="F50" s="530">
        <f>F39+F40+F45+F46+F49</f>
        <v>21636875800.468147</v>
      </c>
      <c r="G50" s="540">
        <f t="shared" si="8"/>
        <v>1820.201729113327</v>
      </c>
    </row>
    <row r="51" spans="2:3542" s="24" customFormat="1" ht="17.25" customHeight="1" x14ac:dyDescent="0.3">
      <c r="B51" s="611" t="s">
        <v>385</v>
      </c>
      <c r="C51" s="611"/>
      <c r="D51" s="611"/>
      <c r="E51" s="611"/>
      <c r="F51" s="611"/>
      <c r="G51" s="611"/>
    </row>
    <row r="52" spans="2:3542" s="526" customFormat="1" ht="17.25" customHeight="1" x14ac:dyDescent="0.3">
      <c r="B52" s="614" t="s">
        <v>235</v>
      </c>
      <c r="C52" s="614"/>
      <c r="D52" s="614"/>
      <c r="E52" s="614"/>
      <c r="F52" s="614"/>
      <c r="G52" s="61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c r="LX52" s="24"/>
      <c r="LY52" s="24"/>
      <c r="LZ52" s="24"/>
      <c r="MA52" s="24"/>
      <c r="MB52" s="24"/>
      <c r="MC52" s="24"/>
      <c r="MD52" s="24"/>
      <c r="ME52" s="24"/>
      <c r="MF52" s="24"/>
      <c r="MG52" s="24"/>
      <c r="MH52" s="24"/>
      <c r="MI52" s="24"/>
      <c r="MJ52" s="24"/>
      <c r="MK52" s="24"/>
      <c r="ML52" s="24"/>
      <c r="MM52" s="24"/>
      <c r="MN52" s="24"/>
      <c r="MO52" s="24"/>
      <c r="MP52" s="24"/>
      <c r="MQ52" s="24"/>
      <c r="MR52" s="24"/>
      <c r="MS52" s="24"/>
      <c r="MT52" s="24"/>
      <c r="MU52" s="24"/>
      <c r="MV52" s="24"/>
      <c r="MW52" s="24"/>
      <c r="MX52" s="24"/>
      <c r="MY52" s="24"/>
      <c r="MZ52" s="24"/>
      <c r="NA52" s="24"/>
      <c r="NB52" s="24"/>
      <c r="NC52" s="24"/>
      <c r="ND52" s="24"/>
      <c r="NE52" s="24"/>
      <c r="NF52" s="24"/>
      <c r="NG52" s="24"/>
      <c r="NH52" s="24"/>
      <c r="NI52" s="24"/>
      <c r="NJ52" s="24"/>
      <c r="NK52" s="24"/>
      <c r="NL52" s="24"/>
      <c r="NM52" s="24"/>
      <c r="NN52" s="24"/>
      <c r="NO52" s="24"/>
      <c r="NP52" s="24"/>
      <c r="NQ52" s="24"/>
      <c r="NR52" s="24"/>
      <c r="NS52" s="24"/>
      <c r="NT52" s="24"/>
      <c r="NU52" s="24"/>
      <c r="NV52" s="24"/>
      <c r="NW52" s="24"/>
      <c r="NX52" s="24"/>
      <c r="NY52" s="24"/>
      <c r="NZ52" s="24"/>
      <c r="OA52" s="24"/>
      <c r="OB52" s="24"/>
      <c r="OC52" s="24"/>
      <c r="OD52" s="24"/>
      <c r="OE52" s="24"/>
      <c r="OF52" s="24"/>
      <c r="OG52" s="24"/>
      <c r="OH52" s="24"/>
      <c r="OI52" s="24"/>
      <c r="OJ52" s="24"/>
      <c r="OK52" s="24"/>
      <c r="OL52" s="24"/>
      <c r="OM52" s="24"/>
      <c r="ON52" s="24"/>
      <c r="OO52" s="24"/>
      <c r="OP52" s="24"/>
      <c r="OQ52" s="24"/>
      <c r="OR52" s="24"/>
      <c r="OS52" s="24"/>
      <c r="OT52" s="24"/>
      <c r="OU52" s="24"/>
      <c r="OV52" s="24"/>
      <c r="OW52" s="24"/>
      <c r="OX52" s="24"/>
      <c r="OY52" s="24"/>
      <c r="OZ52" s="24"/>
      <c r="PA52" s="24"/>
      <c r="PB52" s="24"/>
      <c r="PC52" s="24"/>
      <c r="PD52" s="24"/>
      <c r="PE52" s="24"/>
      <c r="PF52" s="24"/>
      <c r="PG52" s="24"/>
      <c r="PH52" s="24"/>
      <c r="PI52" s="24"/>
      <c r="PJ52" s="24"/>
      <c r="PK52" s="24"/>
      <c r="PL52" s="24"/>
      <c r="PM52" s="24"/>
      <c r="PN52" s="24"/>
      <c r="PO52" s="24"/>
      <c r="PP52" s="24"/>
      <c r="PQ52" s="24"/>
      <c r="PR52" s="24"/>
      <c r="PS52" s="24"/>
      <c r="PT52" s="24"/>
      <c r="PU52" s="24"/>
      <c r="PV52" s="24"/>
      <c r="PW52" s="24"/>
      <c r="PX52" s="24"/>
      <c r="PY52" s="24"/>
      <c r="PZ52" s="24"/>
      <c r="QA52" s="24"/>
      <c r="QB52" s="24"/>
      <c r="QC52" s="24"/>
      <c r="QD52" s="24"/>
      <c r="QE52" s="24"/>
      <c r="QF52" s="24"/>
      <c r="QG52" s="24"/>
      <c r="QH52" s="24"/>
      <c r="QI52" s="24"/>
      <c r="QJ52" s="24"/>
      <c r="QK52" s="24"/>
      <c r="QL52" s="24"/>
      <c r="QM52" s="24"/>
      <c r="QN52" s="24"/>
      <c r="QO52" s="24"/>
      <c r="QP52" s="24"/>
      <c r="QQ52" s="24"/>
      <c r="QR52" s="24"/>
      <c r="QS52" s="24"/>
      <c r="QT52" s="24"/>
      <c r="QU52" s="24"/>
      <c r="QV52" s="24"/>
      <c r="QW52" s="24"/>
      <c r="QX52" s="24"/>
      <c r="QY52" s="24"/>
      <c r="QZ52" s="24"/>
      <c r="RA52" s="24"/>
      <c r="RB52" s="24"/>
      <c r="RC52" s="24"/>
      <c r="RD52" s="24"/>
      <c r="RE52" s="24"/>
      <c r="RF52" s="24"/>
      <c r="RG52" s="24"/>
      <c r="RH52" s="24"/>
      <c r="RI52" s="24"/>
      <c r="RJ52" s="24"/>
      <c r="RK52" s="24"/>
      <c r="RL52" s="24"/>
      <c r="RM52" s="24"/>
      <c r="RN52" s="24"/>
      <c r="RO52" s="24"/>
      <c r="RP52" s="24"/>
      <c r="RQ52" s="24"/>
      <c r="RR52" s="24"/>
      <c r="RS52" s="24"/>
      <c r="RT52" s="24"/>
      <c r="RU52" s="24"/>
      <c r="RV52" s="24"/>
      <c r="RW52" s="24"/>
      <c r="RX52" s="24"/>
      <c r="RY52" s="24"/>
      <c r="RZ52" s="24"/>
      <c r="SA52" s="24"/>
      <c r="SB52" s="24"/>
      <c r="SC52" s="24"/>
      <c r="SD52" s="24"/>
      <c r="SE52" s="24"/>
      <c r="SF52" s="24"/>
      <c r="SG52" s="24"/>
      <c r="SH52" s="24"/>
      <c r="SI52" s="24"/>
      <c r="SJ52" s="24"/>
      <c r="SK52" s="24"/>
      <c r="SL52" s="24"/>
      <c r="SM52" s="24"/>
      <c r="SN52" s="24"/>
      <c r="SO52" s="24"/>
      <c r="SP52" s="24"/>
      <c r="SQ52" s="24"/>
      <c r="SR52" s="24"/>
      <c r="SS52" s="24"/>
      <c r="ST52" s="24"/>
      <c r="SU52" s="24"/>
      <c r="SV52" s="24"/>
      <c r="SW52" s="24"/>
      <c r="SX52" s="24"/>
      <c r="SY52" s="24"/>
      <c r="SZ52" s="24"/>
      <c r="TA52" s="24"/>
      <c r="TB52" s="24"/>
      <c r="TC52" s="24"/>
      <c r="TD52" s="24"/>
      <c r="TE52" s="24"/>
      <c r="TF52" s="24"/>
      <c r="TG52" s="24"/>
      <c r="TH52" s="24"/>
      <c r="TI52" s="24"/>
      <c r="TJ52" s="24"/>
      <c r="TK52" s="24"/>
      <c r="TL52" s="24"/>
      <c r="TM52" s="24"/>
      <c r="TN52" s="24"/>
      <c r="TO52" s="24"/>
      <c r="TP52" s="24"/>
      <c r="TQ52" s="24"/>
      <c r="TR52" s="24"/>
      <c r="TS52" s="24"/>
      <c r="TT52" s="24"/>
      <c r="TU52" s="24"/>
      <c r="TV52" s="24"/>
      <c r="TW52" s="24"/>
      <c r="TX52" s="24"/>
      <c r="TY52" s="24"/>
      <c r="TZ52" s="24"/>
      <c r="UA52" s="24"/>
      <c r="UB52" s="24"/>
      <c r="UC52" s="24"/>
      <c r="UD52" s="24"/>
      <c r="UE52" s="24"/>
      <c r="UF52" s="24"/>
      <c r="UG52" s="24"/>
      <c r="UH52" s="24"/>
      <c r="UI52" s="24"/>
      <c r="UJ52" s="24"/>
      <c r="UK52" s="24"/>
      <c r="UL52" s="24"/>
      <c r="UM52" s="24"/>
      <c r="UN52" s="24"/>
      <c r="UO52" s="24"/>
      <c r="UP52" s="24"/>
      <c r="UQ52" s="24"/>
      <c r="UR52" s="24"/>
      <c r="US52" s="24"/>
      <c r="UT52" s="24"/>
      <c r="UU52" s="24"/>
      <c r="UV52" s="24"/>
      <c r="UW52" s="24"/>
      <c r="UX52" s="24"/>
      <c r="UY52" s="24"/>
      <c r="UZ52" s="24"/>
      <c r="VA52" s="24"/>
      <c r="VB52" s="24"/>
      <c r="VC52" s="24"/>
      <c r="VD52" s="24"/>
      <c r="VE52" s="24"/>
      <c r="VF52" s="24"/>
      <c r="VG52" s="24"/>
      <c r="VH52" s="24"/>
      <c r="VI52" s="24"/>
      <c r="VJ52" s="24"/>
      <c r="VK52" s="24"/>
      <c r="VL52" s="24"/>
      <c r="VM52" s="24"/>
      <c r="VN52" s="24"/>
      <c r="VO52" s="24"/>
      <c r="VP52" s="24"/>
      <c r="VQ52" s="24"/>
      <c r="VR52" s="24"/>
      <c r="VS52" s="24"/>
      <c r="VT52" s="24"/>
      <c r="VU52" s="24"/>
      <c r="VV52" s="24"/>
      <c r="VW52" s="24"/>
      <c r="VX52" s="24"/>
      <c r="VY52" s="24"/>
      <c r="VZ52" s="24"/>
      <c r="WA52" s="24"/>
      <c r="WB52" s="24"/>
      <c r="WC52" s="24"/>
      <c r="WD52" s="24"/>
      <c r="WE52" s="24"/>
      <c r="WF52" s="24"/>
      <c r="WG52" s="24"/>
      <c r="WH52" s="24"/>
      <c r="WI52" s="24"/>
      <c r="WJ52" s="24"/>
      <c r="WK52" s="24"/>
      <c r="WL52" s="24"/>
      <c r="WM52" s="24"/>
      <c r="WN52" s="24"/>
      <c r="WO52" s="24"/>
      <c r="WP52" s="24"/>
      <c r="WQ52" s="24"/>
      <c r="WR52" s="24"/>
      <c r="WS52" s="24"/>
      <c r="WT52" s="24"/>
      <c r="WU52" s="24"/>
      <c r="WV52" s="24"/>
      <c r="WW52" s="24"/>
      <c r="WX52" s="24"/>
      <c r="WY52" s="24"/>
      <c r="WZ52" s="24"/>
      <c r="XA52" s="24"/>
      <c r="XB52" s="24"/>
      <c r="XC52" s="24"/>
      <c r="XD52" s="24"/>
      <c r="XE52" s="24"/>
      <c r="XF52" s="24"/>
      <c r="XG52" s="24"/>
      <c r="XH52" s="24"/>
      <c r="XI52" s="24"/>
      <c r="XJ52" s="24"/>
      <c r="XK52" s="24"/>
      <c r="XL52" s="24"/>
      <c r="XM52" s="24"/>
      <c r="XN52" s="24"/>
      <c r="XO52" s="24"/>
      <c r="XP52" s="24"/>
      <c r="XQ52" s="24"/>
      <c r="XR52" s="24"/>
      <c r="XS52" s="24"/>
      <c r="XT52" s="24"/>
      <c r="XU52" s="24"/>
      <c r="XV52" s="24"/>
      <c r="XW52" s="24"/>
      <c r="XX52" s="24"/>
      <c r="XY52" s="24"/>
      <c r="XZ52" s="24"/>
      <c r="YA52" s="24"/>
      <c r="YB52" s="24"/>
      <c r="YC52" s="24"/>
      <c r="YD52" s="24"/>
      <c r="YE52" s="24"/>
      <c r="YF52" s="24"/>
      <c r="YG52" s="24"/>
      <c r="YH52" s="24"/>
      <c r="YI52" s="24"/>
      <c r="YJ52" s="24"/>
      <c r="YK52" s="24"/>
      <c r="YL52" s="24"/>
      <c r="YM52" s="24"/>
      <c r="YN52" s="24"/>
      <c r="YO52" s="24"/>
      <c r="YP52" s="24"/>
      <c r="YQ52" s="24"/>
      <c r="YR52" s="24"/>
      <c r="YS52" s="24"/>
      <c r="YT52" s="24"/>
      <c r="YU52" s="24"/>
      <c r="YV52" s="24"/>
      <c r="YW52" s="24"/>
      <c r="YX52" s="24"/>
      <c r="YY52" s="24"/>
      <c r="YZ52" s="24"/>
      <c r="ZA52" s="24"/>
      <c r="ZB52" s="24"/>
      <c r="ZC52" s="24"/>
      <c r="ZD52" s="24"/>
      <c r="ZE52" s="24"/>
      <c r="ZF52" s="24"/>
      <c r="ZG52" s="24"/>
      <c r="ZH52" s="24"/>
      <c r="ZI52" s="24"/>
      <c r="ZJ52" s="24"/>
      <c r="ZK52" s="24"/>
      <c r="ZL52" s="24"/>
      <c r="ZM52" s="24"/>
      <c r="ZN52" s="24"/>
      <c r="ZO52" s="24"/>
      <c r="ZP52" s="24"/>
      <c r="ZQ52" s="24"/>
      <c r="ZR52" s="24"/>
      <c r="ZS52" s="24"/>
      <c r="ZT52" s="24"/>
      <c r="ZU52" s="24"/>
      <c r="ZV52" s="24"/>
      <c r="ZW52" s="24"/>
      <c r="ZX52" s="24"/>
      <c r="ZY52" s="24"/>
      <c r="ZZ52" s="24"/>
      <c r="AAA52" s="24"/>
      <c r="AAB52" s="24"/>
      <c r="AAC52" s="24"/>
      <c r="AAD52" s="24"/>
      <c r="AAE52" s="24"/>
      <c r="AAF52" s="24"/>
      <c r="AAG52" s="24"/>
      <c r="AAH52" s="24"/>
      <c r="AAI52" s="24"/>
      <c r="AAJ52" s="24"/>
      <c r="AAK52" s="24"/>
      <c r="AAL52" s="24"/>
      <c r="AAM52" s="24"/>
      <c r="AAN52" s="24"/>
      <c r="AAO52" s="24"/>
      <c r="AAP52" s="24"/>
      <c r="AAQ52" s="24"/>
      <c r="AAR52" s="24"/>
      <c r="AAS52" s="24"/>
      <c r="AAT52" s="24"/>
      <c r="AAU52" s="24"/>
      <c r="AAV52" s="24"/>
      <c r="AAW52" s="24"/>
      <c r="AAX52" s="24"/>
      <c r="AAY52" s="24"/>
      <c r="AAZ52" s="24"/>
      <c r="ABA52" s="24"/>
      <c r="ABB52" s="24"/>
      <c r="ABC52" s="24"/>
      <c r="ABD52" s="24"/>
      <c r="ABE52" s="24"/>
      <c r="ABF52" s="24"/>
      <c r="ABG52" s="24"/>
      <c r="ABH52" s="24"/>
      <c r="ABI52" s="24"/>
      <c r="ABJ52" s="24"/>
      <c r="ABK52" s="24"/>
      <c r="ABL52" s="24"/>
      <c r="ABM52" s="24"/>
      <c r="ABN52" s="24"/>
      <c r="ABO52" s="24"/>
      <c r="ABP52" s="24"/>
      <c r="ABQ52" s="24"/>
      <c r="ABR52" s="24"/>
      <c r="ABS52" s="24"/>
      <c r="ABT52" s="24"/>
      <c r="ABU52" s="24"/>
      <c r="ABV52" s="24"/>
      <c r="ABW52" s="24"/>
      <c r="ABX52" s="24"/>
      <c r="ABY52" s="24"/>
      <c r="ABZ52" s="24"/>
      <c r="ACA52" s="24"/>
      <c r="ACB52" s="24"/>
      <c r="ACC52" s="24"/>
      <c r="ACD52" s="24"/>
      <c r="ACE52" s="24"/>
      <c r="ACF52" s="24"/>
      <c r="ACG52" s="24"/>
      <c r="ACH52" s="24"/>
      <c r="ACI52" s="24"/>
      <c r="ACJ52" s="24"/>
      <c r="ACK52" s="24"/>
      <c r="ACL52" s="24"/>
      <c r="ACM52" s="24"/>
      <c r="ACN52" s="24"/>
      <c r="ACO52" s="24"/>
      <c r="ACP52" s="24"/>
      <c r="ACQ52" s="24"/>
      <c r="ACR52" s="24"/>
      <c r="ACS52" s="24"/>
      <c r="ACT52" s="24"/>
      <c r="ACU52" s="24"/>
      <c r="ACV52" s="24"/>
      <c r="ACW52" s="24"/>
      <c r="ACX52" s="24"/>
      <c r="ACY52" s="24"/>
      <c r="ACZ52" s="24"/>
      <c r="ADA52" s="24"/>
      <c r="ADB52" s="24"/>
      <c r="ADC52" s="24"/>
      <c r="ADD52" s="24"/>
      <c r="ADE52" s="24"/>
      <c r="ADF52" s="24"/>
      <c r="ADG52" s="24"/>
      <c r="ADH52" s="24"/>
      <c r="ADI52" s="24"/>
      <c r="ADJ52" s="24"/>
      <c r="ADK52" s="24"/>
      <c r="ADL52" s="24"/>
      <c r="ADM52" s="24"/>
      <c r="ADN52" s="24"/>
      <c r="ADO52" s="24"/>
      <c r="ADP52" s="24"/>
      <c r="ADQ52" s="24"/>
      <c r="ADR52" s="24"/>
      <c r="ADS52" s="24"/>
      <c r="ADT52" s="24"/>
      <c r="ADU52" s="24"/>
      <c r="ADV52" s="24"/>
      <c r="ADW52" s="24"/>
      <c r="ADX52" s="24"/>
      <c r="ADY52" s="24"/>
      <c r="ADZ52" s="24"/>
      <c r="AEA52" s="24"/>
      <c r="AEB52" s="24"/>
      <c r="AEC52" s="24"/>
      <c r="AED52" s="24"/>
      <c r="AEE52" s="24"/>
      <c r="AEF52" s="24"/>
      <c r="AEG52" s="24"/>
      <c r="AEH52" s="24"/>
      <c r="AEI52" s="24"/>
      <c r="AEJ52" s="24"/>
      <c r="AEK52" s="24"/>
      <c r="AEL52" s="24"/>
      <c r="AEM52" s="24"/>
      <c r="AEN52" s="24"/>
      <c r="AEO52" s="24"/>
      <c r="AEP52" s="24"/>
      <c r="AEQ52" s="24"/>
      <c r="AER52" s="24"/>
      <c r="AES52" s="24"/>
      <c r="AET52" s="24"/>
      <c r="AEU52" s="24"/>
      <c r="AEV52" s="24"/>
      <c r="AEW52" s="24"/>
      <c r="AEX52" s="24"/>
      <c r="AEY52" s="24"/>
      <c r="AEZ52" s="24"/>
      <c r="AFA52" s="24"/>
      <c r="AFB52" s="24"/>
      <c r="AFC52" s="24"/>
      <c r="AFD52" s="24"/>
      <c r="AFE52" s="24"/>
      <c r="AFF52" s="24"/>
      <c r="AFG52" s="24"/>
      <c r="AFH52" s="24"/>
      <c r="AFI52" s="24"/>
      <c r="AFJ52" s="24"/>
      <c r="AFK52" s="24"/>
      <c r="AFL52" s="24"/>
      <c r="AFM52" s="24"/>
      <c r="AFN52" s="24"/>
      <c r="AFO52" s="24"/>
      <c r="AFP52" s="24"/>
      <c r="AFQ52" s="24"/>
      <c r="AFR52" s="24"/>
      <c r="AFS52" s="24"/>
      <c r="AFT52" s="24"/>
      <c r="AFU52" s="24"/>
      <c r="AFV52" s="24"/>
      <c r="AFW52" s="24"/>
      <c r="AFX52" s="24"/>
      <c r="AFY52" s="24"/>
      <c r="AFZ52" s="24"/>
      <c r="AGA52" s="24"/>
      <c r="AGB52" s="24"/>
      <c r="AGC52" s="24"/>
      <c r="AGD52" s="24"/>
      <c r="AGE52" s="24"/>
      <c r="AGF52" s="24"/>
      <c r="AGG52" s="24"/>
      <c r="AGH52" s="24"/>
      <c r="AGI52" s="24"/>
      <c r="AGJ52" s="24"/>
      <c r="AGK52" s="24"/>
      <c r="AGL52" s="24"/>
      <c r="AGM52" s="24"/>
      <c r="AGN52" s="24"/>
      <c r="AGO52" s="24"/>
      <c r="AGP52" s="24"/>
      <c r="AGQ52" s="24"/>
      <c r="AGR52" s="24"/>
      <c r="AGS52" s="24"/>
      <c r="AGT52" s="24"/>
      <c r="AGU52" s="24"/>
      <c r="AGV52" s="24"/>
      <c r="AGW52" s="24"/>
      <c r="AGX52" s="24"/>
      <c r="AGY52" s="24"/>
      <c r="AGZ52" s="24"/>
      <c r="AHA52" s="24"/>
      <c r="AHB52" s="24"/>
      <c r="AHC52" s="24"/>
      <c r="AHD52" s="24"/>
      <c r="AHE52" s="24"/>
      <c r="AHF52" s="24"/>
      <c r="AHG52" s="24"/>
      <c r="AHH52" s="24"/>
      <c r="AHI52" s="24"/>
      <c r="AHJ52" s="24"/>
      <c r="AHK52" s="24"/>
      <c r="AHL52" s="24"/>
      <c r="AHM52" s="24"/>
      <c r="AHN52" s="24"/>
      <c r="AHO52" s="24"/>
      <c r="AHP52" s="24"/>
      <c r="AHQ52" s="24"/>
      <c r="AHR52" s="24"/>
      <c r="AHS52" s="24"/>
      <c r="AHT52" s="24"/>
      <c r="AHU52" s="24"/>
      <c r="AHV52" s="24"/>
      <c r="AHW52" s="24"/>
      <c r="AHX52" s="24"/>
      <c r="AHY52" s="24"/>
      <c r="AHZ52" s="24"/>
      <c r="AIA52" s="24"/>
      <c r="AIB52" s="24"/>
      <c r="AIC52" s="24"/>
      <c r="AID52" s="24"/>
      <c r="AIE52" s="24"/>
      <c r="AIF52" s="24"/>
      <c r="AIG52" s="24"/>
      <c r="AIH52" s="24"/>
      <c r="AII52" s="24"/>
      <c r="AIJ52" s="24"/>
      <c r="AIK52" s="24"/>
      <c r="AIL52" s="24"/>
      <c r="AIM52" s="24"/>
      <c r="AIN52" s="24"/>
      <c r="AIO52" s="24"/>
      <c r="AIP52" s="24"/>
      <c r="AIQ52" s="24"/>
      <c r="AIR52" s="24"/>
      <c r="AIS52" s="24"/>
      <c r="AIT52" s="24"/>
      <c r="AIU52" s="24"/>
      <c r="AIV52" s="24"/>
      <c r="AIW52" s="24"/>
      <c r="AIX52" s="24"/>
      <c r="AIY52" s="24"/>
      <c r="AIZ52" s="24"/>
      <c r="AJA52" s="24"/>
      <c r="AJB52" s="24"/>
      <c r="AJC52" s="24"/>
      <c r="AJD52" s="24"/>
      <c r="AJE52" s="24"/>
      <c r="AJF52" s="24"/>
      <c r="AJG52" s="24"/>
      <c r="AJH52" s="24"/>
      <c r="AJI52" s="24"/>
      <c r="AJJ52" s="24"/>
      <c r="AJK52" s="24"/>
      <c r="AJL52" s="24"/>
      <c r="AJM52" s="24"/>
      <c r="AJN52" s="24"/>
      <c r="AJO52" s="24"/>
      <c r="AJP52" s="24"/>
      <c r="AJQ52" s="24"/>
      <c r="AJR52" s="24"/>
      <c r="AJS52" s="24"/>
      <c r="AJT52" s="24"/>
      <c r="AJU52" s="24"/>
      <c r="AJV52" s="24"/>
      <c r="AJW52" s="24"/>
      <c r="AJX52" s="24"/>
      <c r="AJY52" s="24"/>
      <c r="AJZ52" s="24"/>
      <c r="AKA52" s="24"/>
      <c r="AKB52" s="24"/>
      <c r="AKC52" s="24"/>
      <c r="AKD52" s="24"/>
      <c r="AKE52" s="24"/>
      <c r="AKF52" s="24"/>
      <c r="AKG52" s="24"/>
      <c r="AKH52" s="24"/>
      <c r="AKI52" s="24"/>
      <c r="AKJ52" s="24"/>
      <c r="AKK52" s="24"/>
      <c r="AKL52" s="24"/>
      <c r="AKM52" s="24"/>
      <c r="AKN52" s="24"/>
      <c r="AKO52" s="24"/>
      <c r="AKP52" s="24"/>
      <c r="AKQ52" s="24"/>
      <c r="AKR52" s="24"/>
      <c r="AKS52" s="24"/>
      <c r="AKT52" s="24"/>
      <c r="AKU52" s="24"/>
      <c r="AKV52" s="24"/>
      <c r="AKW52" s="24"/>
      <c r="AKX52" s="24"/>
      <c r="AKY52" s="24"/>
      <c r="AKZ52" s="24"/>
      <c r="ALA52" s="24"/>
      <c r="ALB52" s="24"/>
      <c r="ALC52" s="24"/>
      <c r="ALD52" s="24"/>
      <c r="ALE52" s="24"/>
      <c r="ALF52" s="24"/>
      <c r="ALG52" s="24"/>
      <c r="ALH52" s="24"/>
      <c r="ALI52" s="24"/>
      <c r="ALJ52" s="24"/>
      <c r="ALK52" s="24"/>
      <c r="ALL52" s="24"/>
      <c r="ALM52" s="24"/>
      <c r="ALN52" s="24"/>
      <c r="ALO52" s="24"/>
      <c r="ALP52" s="24"/>
      <c r="ALQ52" s="24"/>
      <c r="ALR52" s="24"/>
      <c r="ALS52" s="24"/>
      <c r="ALT52" s="24"/>
      <c r="ALU52" s="24"/>
      <c r="ALV52" s="24"/>
      <c r="ALW52" s="24"/>
      <c r="ALX52" s="24"/>
      <c r="ALY52" s="24"/>
      <c r="ALZ52" s="24"/>
      <c r="AMA52" s="24"/>
      <c r="AMB52" s="24"/>
      <c r="AMC52" s="24"/>
      <c r="AMD52" s="24"/>
      <c r="AME52" s="24"/>
      <c r="AMF52" s="24"/>
      <c r="AMG52" s="24"/>
      <c r="AMH52" s="24"/>
      <c r="AMI52" s="24"/>
      <c r="AMJ52" s="24"/>
      <c r="AMK52" s="24"/>
      <c r="AML52" s="24"/>
      <c r="AMM52" s="24"/>
      <c r="AMN52" s="24"/>
      <c r="AMO52" s="24"/>
      <c r="AMP52" s="24"/>
      <c r="AMQ52" s="24"/>
      <c r="AMR52" s="24"/>
      <c r="AMS52" s="24"/>
      <c r="AMT52" s="24"/>
      <c r="AMU52" s="24"/>
      <c r="AMV52" s="24"/>
      <c r="AMW52" s="24"/>
      <c r="AMX52" s="24"/>
      <c r="AMY52" s="24"/>
      <c r="AMZ52" s="24"/>
      <c r="ANA52" s="24"/>
      <c r="ANB52" s="24"/>
      <c r="ANC52" s="24"/>
      <c r="AND52" s="24"/>
      <c r="ANE52" s="24"/>
      <c r="ANF52" s="24"/>
      <c r="ANG52" s="24"/>
      <c r="ANH52" s="24"/>
      <c r="ANI52" s="24"/>
      <c r="ANJ52" s="24"/>
      <c r="ANK52" s="24"/>
      <c r="ANL52" s="24"/>
      <c r="ANM52" s="24"/>
      <c r="ANN52" s="24"/>
      <c r="ANO52" s="24"/>
      <c r="ANP52" s="24"/>
      <c r="ANQ52" s="24"/>
      <c r="ANR52" s="24"/>
      <c r="ANS52" s="24"/>
      <c r="ANT52" s="24"/>
      <c r="ANU52" s="24"/>
      <c r="ANV52" s="24"/>
      <c r="ANW52" s="24"/>
      <c r="ANX52" s="24"/>
      <c r="ANY52" s="24"/>
      <c r="ANZ52" s="24"/>
      <c r="AOA52" s="24"/>
      <c r="AOB52" s="24"/>
      <c r="AOC52" s="24"/>
      <c r="AOD52" s="24"/>
      <c r="AOE52" s="24"/>
      <c r="AOF52" s="24"/>
      <c r="AOG52" s="24"/>
      <c r="AOH52" s="24"/>
      <c r="AOI52" s="24"/>
      <c r="AOJ52" s="24"/>
      <c r="AOK52" s="24"/>
      <c r="AOL52" s="24"/>
      <c r="AOM52" s="24"/>
      <c r="AON52" s="24"/>
      <c r="AOO52" s="24"/>
      <c r="AOP52" s="24"/>
      <c r="AOQ52" s="24"/>
      <c r="AOR52" s="24"/>
      <c r="AOS52" s="24"/>
      <c r="AOT52" s="24"/>
      <c r="AOU52" s="24"/>
      <c r="AOV52" s="24"/>
      <c r="AOW52" s="24"/>
      <c r="AOX52" s="24"/>
      <c r="AOY52" s="24"/>
      <c r="AOZ52" s="24"/>
      <c r="APA52" s="24"/>
      <c r="APB52" s="24"/>
      <c r="APC52" s="24"/>
      <c r="APD52" s="24"/>
      <c r="APE52" s="24"/>
      <c r="APF52" s="24"/>
      <c r="APG52" s="24"/>
      <c r="APH52" s="24"/>
      <c r="API52" s="24"/>
      <c r="APJ52" s="24"/>
      <c r="APK52" s="24"/>
      <c r="APL52" s="24"/>
      <c r="APM52" s="24"/>
      <c r="APN52" s="24"/>
      <c r="APO52" s="24"/>
      <c r="APP52" s="24"/>
      <c r="APQ52" s="24"/>
      <c r="APR52" s="24"/>
      <c r="APS52" s="24"/>
      <c r="APT52" s="24"/>
      <c r="APU52" s="24"/>
      <c r="APV52" s="24"/>
      <c r="APW52" s="24"/>
      <c r="APX52" s="24"/>
      <c r="APY52" s="24"/>
      <c r="APZ52" s="24"/>
      <c r="AQA52" s="24"/>
      <c r="AQB52" s="24"/>
      <c r="AQC52" s="24"/>
      <c r="AQD52" s="24"/>
      <c r="AQE52" s="24"/>
      <c r="AQF52" s="24"/>
      <c r="AQG52" s="24"/>
      <c r="AQH52" s="24"/>
      <c r="AQI52" s="24"/>
      <c r="AQJ52" s="24"/>
      <c r="AQK52" s="24"/>
      <c r="AQL52" s="24"/>
      <c r="AQM52" s="24"/>
      <c r="AQN52" s="24"/>
      <c r="AQO52" s="24"/>
      <c r="AQP52" s="24"/>
      <c r="AQQ52" s="24"/>
      <c r="AQR52" s="24"/>
      <c r="AQS52" s="24"/>
      <c r="AQT52" s="24"/>
      <c r="AQU52" s="24"/>
      <c r="AQV52" s="24"/>
      <c r="AQW52" s="24"/>
      <c r="AQX52" s="24"/>
      <c r="AQY52" s="24"/>
      <c r="AQZ52" s="24"/>
      <c r="ARA52" s="24"/>
      <c r="ARB52" s="24"/>
      <c r="ARC52" s="24"/>
      <c r="ARD52" s="24"/>
      <c r="ARE52" s="24"/>
      <c r="ARF52" s="24"/>
      <c r="ARG52" s="24"/>
      <c r="ARH52" s="24"/>
      <c r="ARI52" s="24"/>
      <c r="ARJ52" s="24"/>
      <c r="ARK52" s="24"/>
      <c r="ARL52" s="24"/>
      <c r="ARM52" s="24"/>
      <c r="ARN52" s="24"/>
      <c r="ARO52" s="24"/>
      <c r="ARP52" s="24"/>
      <c r="ARQ52" s="24"/>
      <c r="ARR52" s="24"/>
      <c r="ARS52" s="24"/>
      <c r="ART52" s="24"/>
      <c r="ARU52" s="24"/>
      <c r="ARV52" s="24"/>
      <c r="ARW52" s="24"/>
      <c r="ARX52" s="24"/>
      <c r="ARY52" s="24"/>
      <c r="ARZ52" s="24"/>
      <c r="ASA52" s="24"/>
      <c r="ASB52" s="24"/>
      <c r="ASC52" s="24"/>
      <c r="ASD52" s="24"/>
      <c r="ASE52" s="24"/>
      <c r="ASF52" s="24"/>
      <c r="ASG52" s="24"/>
      <c r="ASH52" s="24"/>
      <c r="ASI52" s="24"/>
      <c r="ASJ52" s="24"/>
      <c r="ASK52" s="24"/>
      <c r="ASL52" s="24"/>
      <c r="ASM52" s="24"/>
      <c r="ASN52" s="24"/>
      <c r="ASO52" s="24"/>
      <c r="ASP52" s="24"/>
      <c r="ASQ52" s="24"/>
      <c r="ASR52" s="24"/>
      <c r="ASS52" s="24"/>
      <c r="AST52" s="24"/>
      <c r="ASU52" s="24"/>
      <c r="ASV52" s="24"/>
      <c r="ASW52" s="24"/>
      <c r="ASX52" s="24"/>
      <c r="ASY52" s="24"/>
      <c r="ASZ52" s="24"/>
      <c r="ATA52" s="24"/>
      <c r="ATB52" s="24"/>
      <c r="ATC52" s="24"/>
      <c r="ATD52" s="24"/>
      <c r="ATE52" s="24"/>
      <c r="ATF52" s="24"/>
      <c r="ATG52" s="24"/>
      <c r="ATH52" s="24"/>
      <c r="ATI52" s="24"/>
      <c r="ATJ52" s="24"/>
      <c r="ATK52" s="24"/>
      <c r="ATL52" s="24"/>
      <c r="ATM52" s="24"/>
      <c r="ATN52" s="24"/>
      <c r="ATO52" s="24"/>
      <c r="ATP52" s="24"/>
      <c r="ATQ52" s="24"/>
      <c r="ATR52" s="24"/>
      <c r="ATS52" s="24"/>
      <c r="ATT52" s="24"/>
      <c r="ATU52" s="24"/>
      <c r="ATV52" s="24"/>
      <c r="ATW52" s="24"/>
      <c r="ATX52" s="24"/>
      <c r="ATY52" s="24"/>
      <c r="ATZ52" s="24"/>
      <c r="AUA52" s="24"/>
      <c r="AUB52" s="24"/>
      <c r="AUC52" s="24"/>
      <c r="AUD52" s="24"/>
      <c r="AUE52" s="24"/>
      <c r="AUF52" s="24"/>
      <c r="AUG52" s="24"/>
      <c r="AUH52" s="24"/>
      <c r="AUI52" s="24"/>
      <c r="AUJ52" s="24"/>
      <c r="AUK52" s="24"/>
      <c r="AUL52" s="24"/>
      <c r="AUM52" s="24"/>
      <c r="AUN52" s="24"/>
      <c r="AUO52" s="24"/>
      <c r="AUP52" s="24"/>
      <c r="AUQ52" s="24"/>
      <c r="AUR52" s="24"/>
      <c r="AUS52" s="24"/>
      <c r="AUT52" s="24"/>
      <c r="AUU52" s="24"/>
      <c r="AUV52" s="24"/>
      <c r="AUW52" s="24"/>
      <c r="AUX52" s="24"/>
      <c r="AUY52" s="24"/>
      <c r="AUZ52" s="24"/>
      <c r="AVA52" s="24"/>
      <c r="AVB52" s="24"/>
      <c r="AVC52" s="24"/>
      <c r="AVD52" s="24"/>
      <c r="AVE52" s="24"/>
      <c r="AVF52" s="24"/>
      <c r="AVG52" s="24"/>
      <c r="AVH52" s="24"/>
      <c r="AVI52" s="24"/>
      <c r="AVJ52" s="24"/>
      <c r="AVK52" s="24"/>
      <c r="AVL52" s="24"/>
      <c r="AVM52" s="24"/>
      <c r="AVN52" s="24"/>
      <c r="AVO52" s="24"/>
      <c r="AVP52" s="24"/>
      <c r="AVQ52" s="24"/>
      <c r="AVR52" s="24"/>
      <c r="AVS52" s="24"/>
      <c r="AVT52" s="24"/>
      <c r="AVU52" s="24"/>
      <c r="AVV52" s="24"/>
      <c r="AVW52" s="24"/>
      <c r="AVX52" s="24"/>
      <c r="AVY52" s="24"/>
      <c r="AVZ52" s="24"/>
      <c r="AWA52" s="24"/>
      <c r="AWB52" s="24"/>
      <c r="AWC52" s="24"/>
      <c r="AWD52" s="24"/>
      <c r="AWE52" s="24"/>
      <c r="AWF52" s="24"/>
      <c r="AWG52" s="24"/>
      <c r="AWH52" s="24"/>
      <c r="AWI52" s="24"/>
      <c r="AWJ52" s="24"/>
      <c r="AWK52" s="24"/>
      <c r="AWL52" s="24"/>
      <c r="AWM52" s="24"/>
      <c r="AWN52" s="24"/>
      <c r="AWO52" s="24"/>
      <c r="AWP52" s="24"/>
      <c r="AWQ52" s="24"/>
      <c r="AWR52" s="24"/>
      <c r="AWS52" s="24"/>
      <c r="AWT52" s="24"/>
      <c r="AWU52" s="24"/>
      <c r="AWV52" s="24"/>
      <c r="AWW52" s="24"/>
      <c r="AWX52" s="24"/>
      <c r="AWY52" s="24"/>
      <c r="AWZ52" s="24"/>
      <c r="AXA52" s="24"/>
      <c r="AXB52" s="24"/>
      <c r="AXC52" s="24"/>
      <c r="AXD52" s="24"/>
      <c r="AXE52" s="24"/>
      <c r="AXF52" s="24"/>
      <c r="AXG52" s="24"/>
      <c r="AXH52" s="24"/>
      <c r="AXI52" s="24"/>
      <c r="AXJ52" s="24"/>
      <c r="AXK52" s="24"/>
      <c r="AXL52" s="24"/>
      <c r="AXM52" s="24"/>
      <c r="AXN52" s="24"/>
      <c r="AXO52" s="24"/>
      <c r="AXP52" s="24"/>
      <c r="AXQ52" s="24"/>
      <c r="AXR52" s="24"/>
      <c r="AXS52" s="24"/>
      <c r="AXT52" s="24"/>
      <c r="AXU52" s="24"/>
      <c r="AXV52" s="24"/>
      <c r="AXW52" s="24"/>
      <c r="AXX52" s="24"/>
      <c r="AXY52" s="24"/>
      <c r="AXZ52" s="24"/>
      <c r="AYA52" s="24"/>
      <c r="AYB52" s="24"/>
      <c r="AYC52" s="24"/>
      <c r="AYD52" s="24"/>
      <c r="AYE52" s="24"/>
      <c r="AYF52" s="24"/>
      <c r="AYG52" s="24"/>
      <c r="AYH52" s="24"/>
      <c r="AYI52" s="24"/>
      <c r="AYJ52" s="24"/>
      <c r="AYK52" s="24"/>
      <c r="AYL52" s="24"/>
      <c r="AYM52" s="24"/>
      <c r="AYN52" s="24"/>
      <c r="AYO52" s="24"/>
      <c r="AYP52" s="24"/>
      <c r="AYQ52" s="24"/>
      <c r="AYR52" s="24"/>
      <c r="AYS52" s="24"/>
      <c r="AYT52" s="24"/>
      <c r="AYU52" s="24"/>
      <c r="AYV52" s="24"/>
      <c r="AYW52" s="24"/>
      <c r="AYX52" s="24"/>
      <c r="AYY52" s="24"/>
      <c r="AYZ52" s="24"/>
      <c r="AZA52" s="24"/>
      <c r="AZB52" s="24"/>
      <c r="AZC52" s="24"/>
      <c r="AZD52" s="24"/>
      <c r="AZE52" s="24"/>
      <c r="AZF52" s="24"/>
      <c r="AZG52" s="24"/>
      <c r="AZH52" s="24"/>
      <c r="AZI52" s="24"/>
      <c r="AZJ52" s="24"/>
      <c r="AZK52" s="24"/>
      <c r="AZL52" s="24"/>
      <c r="AZM52" s="24"/>
      <c r="AZN52" s="24"/>
      <c r="AZO52" s="24"/>
      <c r="AZP52" s="24"/>
      <c r="AZQ52" s="24"/>
      <c r="AZR52" s="24"/>
      <c r="AZS52" s="24"/>
      <c r="AZT52" s="24"/>
      <c r="AZU52" s="24"/>
      <c r="AZV52" s="24"/>
      <c r="AZW52" s="24"/>
      <c r="AZX52" s="24"/>
      <c r="AZY52" s="24"/>
      <c r="AZZ52" s="24"/>
      <c r="BAA52" s="24"/>
      <c r="BAB52" s="24"/>
      <c r="BAC52" s="24"/>
      <c r="BAD52" s="24"/>
      <c r="BAE52" s="24"/>
      <c r="BAF52" s="24"/>
      <c r="BAG52" s="24"/>
      <c r="BAH52" s="24"/>
      <c r="BAI52" s="24"/>
      <c r="BAJ52" s="24"/>
      <c r="BAK52" s="24"/>
      <c r="BAL52" s="24"/>
      <c r="BAM52" s="24"/>
      <c r="BAN52" s="24"/>
      <c r="BAO52" s="24"/>
      <c r="BAP52" s="24"/>
      <c r="BAQ52" s="24"/>
      <c r="BAR52" s="24"/>
      <c r="BAS52" s="24"/>
      <c r="BAT52" s="24"/>
      <c r="BAU52" s="24"/>
      <c r="BAV52" s="24"/>
      <c r="BAW52" s="24"/>
      <c r="BAX52" s="24"/>
      <c r="BAY52" s="24"/>
      <c r="BAZ52" s="24"/>
      <c r="BBA52" s="24"/>
      <c r="BBB52" s="24"/>
      <c r="BBC52" s="24"/>
      <c r="BBD52" s="24"/>
      <c r="BBE52" s="24"/>
      <c r="BBF52" s="24"/>
      <c r="BBG52" s="24"/>
      <c r="BBH52" s="24"/>
      <c r="BBI52" s="24"/>
      <c r="BBJ52" s="24"/>
      <c r="BBK52" s="24"/>
      <c r="BBL52" s="24"/>
      <c r="BBM52" s="24"/>
      <c r="BBN52" s="24"/>
      <c r="BBO52" s="24"/>
      <c r="BBP52" s="24"/>
      <c r="BBQ52" s="24"/>
      <c r="BBR52" s="24"/>
      <c r="BBS52" s="24"/>
      <c r="BBT52" s="24"/>
      <c r="BBU52" s="24"/>
      <c r="BBV52" s="24"/>
      <c r="BBW52" s="24"/>
      <c r="BBX52" s="24"/>
      <c r="BBY52" s="24"/>
      <c r="BBZ52" s="24"/>
      <c r="BCA52" s="24"/>
      <c r="BCB52" s="24"/>
      <c r="BCC52" s="24"/>
      <c r="BCD52" s="24"/>
      <c r="BCE52" s="24"/>
      <c r="BCF52" s="24"/>
      <c r="BCG52" s="24"/>
      <c r="BCH52" s="24"/>
      <c r="BCI52" s="24"/>
      <c r="BCJ52" s="24"/>
      <c r="BCK52" s="24"/>
      <c r="BCL52" s="24"/>
      <c r="BCM52" s="24"/>
      <c r="BCN52" s="24"/>
      <c r="BCO52" s="24"/>
      <c r="BCP52" s="24"/>
      <c r="BCQ52" s="24"/>
      <c r="BCR52" s="24"/>
      <c r="BCS52" s="24"/>
      <c r="BCT52" s="24"/>
      <c r="BCU52" s="24"/>
      <c r="BCV52" s="24"/>
      <c r="BCW52" s="24"/>
      <c r="BCX52" s="24"/>
      <c r="BCY52" s="24"/>
      <c r="BCZ52" s="24"/>
      <c r="BDA52" s="24"/>
      <c r="BDB52" s="24"/>
      <c r="BDC52" s="24"/>
      <c r="BDD52" s="24"/>
      <c r="BDE52" s="24"/>
      <c r="BDF52" s="24"/>
      <c r="BDG52" s="24"/>
      <c r="BDH52" s="24"/>
      <c r="BDI52" s="24"/>
      <c r="BDJ52" s="24"/>
      <c r="BDK52" s="24"/>
      <c r="BDL52" s="24"/>
      <c r="BDM52" s="24"/>
      <c r="BDN52" s="24"/>
      <c r="BDO52" s="24"/>
      <c r="BDP52" s="24"/>
      <c r="BDQ52" s="24"/>
      <c r="BDR52" s="24"/>
      <c r="BDS52" s="24"/>
      <c r="BDT52" s="24"/>
      <c r="BDU52" s="24"/>
      <c r="BDV52" s="24"/>
      <c r="BDW52" s="24"/>
      <c r="BDX52" s="24"/>
      <c r="BDY52" s="24"/>
      <c r="BDZ52" s="24"/>
      <c r="BEA52" s="24"/>
      <c r="BEB52" s="24"/>
      <c r="BEC52" s="24"/>
      <c r="BED52" s="24"/>
      <c r="BEE52" s="24"/>
      <c r="BEF52" s="24"/>
      <c r="BEG52" s="24"/>
      <c r="BEH52" s="24"/>
      <c r="BEI52" s="24"/>
      <c r="BEJ52" s="24"/>
      <c r="BEK52" s="24"/>
      <c r="BEL52" s="24"/>
      <c r="BEM52" s="24"/>
      <c r="BEN52" s="24"/>
      <c r="BEO52" s="24"/>
      <c r="BEP52" s="24"/>
      <c r="BEQ52" s="24"/>
      <c r="BER52" s="24"/>
      <c r="BES52" s="24"/>
      <c r="BET52" s="24"/>
      <c r="BEU52" s="24"/>
      <c r="BEV52" s="24"/>
      <c r="BEW52" s="24"/>
      <c r="BEX52" s="24"/>
      <c r="BEY52" s="24"/>
      <c r="BEZ52" s="24"/>
      <c r="BFA52" s="24"/>
      <c r="BFB52" s="24"/>
      <c r="BFC52" s="24"/>
      <c r="BFD52" s="24"/>
      <c r="BFE52" s="24"/>
      <c r="BFF52" s="24"/>
      <c r="BFG52" s="24"/>
      <c r="BFH52" s="24"/>
      <c r="BFI52" s="24"/>
      <c r="BFJ52" s="24"/>
      <c r="BFK52" s="24"/>
      <c r="BFL52" s="24"/>
      <c r="BFM52" s="24"/>
      <c r="BFN52" s="24"/>
      <c r="BFO52" s="24"/>
      <c r="BFP52" s="24"/>
      <c r="BFQ52" s="24"/>
      <c r="BFR52" s="24"/>
      <c r="BFS52" s="24"/>
      <c r="BFT52" s="24"/>
      <c r="BFU52" s="24"/>
      <c r="BFV52" s="24"/>
      <c r="BFW52" s="24"/>
      <c r="BFX52" s="24"/>
      <c r="BFY52" s="24"/>
      <c r="BFZ52" s="24"/>
      <c r="BGA52" s="24"/>
      <c r="BGB52" s="24"/>
      <c r="BGC52" s="24"/>
      <c r="BGD52" s="24"/>
      <c r="BGE52" s="24"/>
      <c r="BGF52" s="24"/>
      <c r="BGG52" s="24"/>
      <c r="BGH52" s="24"/>
      <c r="BGI52" s="24"/>
      <c r="BGJ52" s="24"/>
      <c r="BGK52" s="24"/>
      <c r="BGL52" s="24"/>
      <c r="BGM52" s="24"/>
      <c r="BGN52" s="24"/>
      <c r="BGO52" s="24"/>
      <c r="BGP52" s="24"/>
      <c r="BGQ52" s="24"/>
      <c r="BGR52" s="24"/>
      <c r="BGS52" s="24"/>
      <c r="BGT52" s="24"/>
      <c r="BGU52" s="24"/>
      <c r="BGV52" s="24"/>
      <c r="BGW52" s="24"/>
      <c r="BGX52" s="24"/>
      <c r="BGY52" s="24"/>
      <c r="BGZ52" s="24"/>
      <c r="BHA52" s="24"/>
      <c r="BHB52" s="24"/>
      <c r="BHC52" s="24"/>
      <c r="BHD52" s="24"/>
      <c r="BHE52" s="24"/>
      <c r="BHF52" s="24"/>
      <c r="BHG52" s="24"/>
      <c r="BHH52" s="24"/>
      <c r="BHI52" s="24"/>
      <c r="BHJ52" s="24"/>
      <c r="BHK52" s="24"/>
      <c r="BHL52" s="24"/>
      <c r="BHM52" s="24"/>
      <c r="BHN52" s="24"/>
      <c r="BHO52" s="24"/>
      <c r="BHP52" s="24"/>
      <c r="BHQ52" s="24"/>
      <c r="BHR52" s="24"/>
      <c r="BHS52" s="24"/>
      <c r="BHT52" s="24"/>
      <c r="BHU52" s="24"/>
      <c r="BHV52" s="24"/>
      <c r="BHW52" s="24"/>
      <c r="BHX52" s="24"/>
      <c r="BHY52" s="24"/>
      <c r="BHZ52" s="24"/>
      <c r="BIA52" s="24"/>
      <c r="BIB52" s="24"/>
      <c r="BIC52" s="24"/>
      <c r="BID52" s="24"/>
      <c r="BIE52" s="24"/>
      <c r="BIF52" s="24"/>
      <c r="BIG52" s="24"/>
      <c r="BIH52" s="24"/>
      <c r="BII52" s="24"/>
      <c r="BIJ52" s="24"/>
      <c r="BIK52" s="24"/>
      <c r="BIL52" s="24"/>
      <c r="BIM52" s="24"/>
      <c r="BIN52" s="24"/>
      <c r="BIO52" s="24"/>
      <c r="BIP52" s="24"/>
      <c r="BIQ52" s="24"/>
      <c r="BIR52" s="24"/>
      <c r="BIS52" s="24"/>
      <c r="BIT52" s="24"/>
      <c r="BIU52" s="24"/>
      <c r="BIV52" s="24"/>
      <c r="BIW52" s="24"/>
      <c r="BIX52" s="24"/>
      <c r="BIY52" s="24"/>
      <c r="BIZ52" s="24"/>
      <c r="BJA52" s="24"/>
      <c r="BJB52" s="24"/>
      <c r="BJC52" s="24"/>
      <c r="BJD52" s="24"/>
      <c r="BJE52" s="24"/>
      <c r="BJF52" s="24"/>
      <c r="BJG52" s="24"/>
      <c r="BJH52" s="24"/>
      <c r="BJI52" s="24"/>
      <c r="BJJ52" s="24"/>
      <c r="BJK52" s="24"/>
      <c r="BJL52" s="24"/>
      <c r="BJM52" s="24"/>
      <c r="BJN52" s="24"/>
      <c r="BJO52" s="24"/>
      <c r="BJP52" s="24"/>
      <c r="BJQ52" s="24"/>
      <c r="BJR52" s="24"/>
      <c r="BJS52" s="24"/>
      <c r="BJT52" s="24"/>
      <c r="BJU52" s="24"/>
      <c r="BJV52" s="24"/>
      <c r="BJW52" s="24"/>
      <c r="BJX52" s="24"/>
      <c r="BJY52" s="24"/>
      <c r="BJZ52" s="24"/>
      <c r="BKA52" s="24"/>
      <c r="BKB52" s="24"/>
      <c r="BKC52" s="24"/>
      <c r="BKD52" s="24"/>
      <c r="BKE52" s="24"/>
      <c r="BKF52" s="24"/>
      <c r="BKG52" s="24"/>
      <c r="BKH52" s="24"/>
      <c r="BKI52" s="24"/>
      <c r="BKJ52" s="24"/>
      <c r="BKK52" s="24"/>
      <c r="BKL52" s="24"/>
      <c r="BKM52" s="24"/>
      <c r="BKN52" s="24"/>
      <c r="BKO52" s="24"/>
      <c r="BKP52" s="24"/>
      <c r="BKQ52" s="24"/>
      <c r="BKR52" s="24"/>
      <c r="BKS52" s="24"/>
      <c r="BKT52" s="24"/>
      <c r="BKU52" s="24"/>
      <c r="BKV52" s="24"/>
      <c r="BKW52" s="24"/>
      <c r="BKX52" s="24"/>
      <c r="BKY52" s="24"/>
      <c r="BKZ52" s="24"/>
      <c r="BLA52" s="24"/>
      <c r="BLB52" s="24"/>
      <c r="BLC52" s="24"/>
      <c r="BLD52" s="24"/>
      <c r="BLE52" s="24"/>
      <c r="BLF52" s="24"/>
      <c r="BLG52" s="24"/>
      <c r="BLH52" s="24"/>
      <c r="BLI52" s="24"/>
      <c r="BLJ52" s="24"/>
      <c r="BLK52" s="24"/>
      <c r="BLL52" s="24"/>
      <c r="BLM52" s="24"/>
      <c r="BLN52" s="24"/>
      <c r="BLO52" s="24"/>
      <c r="BLP52" s="24"/>
      <c r="BLQ52" s="24"/>
      <c r="BLR52" s="24"/>
      <c r="BLS52" s="24"/>
      <c r="BLT52" s="24"/>
      <c r="BLU52" s="24"/>
      <c r="BLV52" s="24"/>
      <c r="BLW52" s="24"/>
      <c r="BLX52" s="24"/>
      <c r="BLY52" s="24"/>
      <c r="BLZ52" s="24"/>
      <c r="BMA52" s="24"/>
      <c r="BMB52" s="24"/>
      <c r="BMC52" s="24"/>
      <c r="BMD52" s="24"/>
      <c r="BME52" s="24"/>
      <c r="BMF52" s="24"/>
      <c r="BMG52" s="24"/>
      <c r="BMH52" s="24"/>
      <c r="BMI52" s="24"/>
      <c r="BMJ52" s="24"/>
      <c r="BMK52" s="24"/>
      <c r="BML52" s="24"/>
      <c r="BMM52" s="24"/>
      <c r="BMN52" s="24"/>
      <c r="BMO52" s="24"/>
      <c r="BMP52" s="24"/>
      <c r="BMQ52" s="24"/>
      <c r="BMR52" s="24"/>
      <c r="BMS52" s="24"/>
      <c r="BMT52" s="24"/>
      <c r="BMU52" s="24"/>
      <c r="BMV52" s="24"/>
      <c r="BMW52" s="24"/>
      <c r="BMX52" s="24"/>
      <c r="BMY52" s="24"/>
      <c r="BMZ52" s="24"/>
      <c r="BNA52" s="24"/>
      <c r="BNB52" s="24"/>
      <c r="BNC52" s="24"/>
      <c r="BND52" s="24"/>
      <c r="BNE52" s="24"/>
      <c r="BNF52" s="24"/>
      <c r="BNG52" s="24"/>
      <c r="BNH52" s="24"/>
      <c r="BNI52" s="24"/>
      <c r="BNJ52" s="24"/>
      <c r="BNK52" s="24"/>
      <c r="BNL52" s="24"/>
      <c r="BNM52" s="24"/>
      <c r="BNN52" s="24"/>
      <c r="BNO52" s="24"/>
      <c r="BNP52" s="24"/>
      <c r="BNQ52" s="24"/>
      <c r="BNR52" s="24"/>
      <c r="BNS52" s="24"/>
      <c r="BNT52" s="24"/>
      <c r="BNU52" s="24"/>
      <c r="BNV52" s="24"/>
      <c r="BNW52" s="24"/>
      <c r="BNX52" s="24"/>
      <c r="BNY52" s="24"/>
      <c r="BNZ52" s="24"/>
      <c r="BOA52" s="24"/>
      <c r="BOB52" s="24"/>
      <c r="BOC52" s="24"/>
      <c r="BOD52" s="24"/>
      <c r="BOE52" s="24"/>
      <c r="BOF52" s="24"/>
      <c r="BOG52" s="24"/>
      <c r="BOH52" s="24"/>
      <c r="BOI52" s="24"/>
      <c r="BOJ52" s="24"/>
      <c r="BOK52" s="24"/>
      <c r="BOL52" s="24"/>
      <c r="BOM52" s="24"/>
      <c r="BON52" s="24"/>
      <c r="BOO52" s="24"/>
      <c r="BOP52" s="24"/>
      <c r="BOQ52" s="24"/>
      <c r="BOR52" s="24"/>
      <c r="BOS52" s="24"/>
      <c r="BOT52" s="24"/>
      <c r="BOU52" s="24"/>
      <c r="BOV52" s="24"/>
      <c r="BOW52" s="24"/>
      <c r="BOX52" s="24"/>
      <c r="BOY52" s="24"/>
      <c r="BOZ52" s="24"/>
      <c r="BPA52" s="24"/>
      <c r="BPB52" s="24"/>
      <c r="BPC52" s="24"/>
      <c r="BPD52" s="24"/>
      <c r="BPE52" s="24"/>
      <c r="BPF52" s="24"/>
      <c r="BPG52" s="24"/>
      <c r="BPH52" s="24"/>
      <c r="BPI52" s="24"/>
      <c r="BPJ52" s="24"/>
      <c r="BPK52" s="24"/>
      <c r="BPL52" s="24"/>
      <c r="BPM52" s="24"/>
      <c r="BPN52" s="24"/>
      <c r="BPO52" s="24"/>
      <c r="BPP52" s="24"/>
      <c r="BPQ52" s="24"/>
      <c r="BPR52" s="24"/>
      <c r="BPS52" s="24"/>
      <c r="BPT52" s="24"/>
      <c r="BPU52" s="24"/>
      <c r="BPV52" s="24"/>
      <c r="BPW52" s="24"/>
      <c r="BPX52" s="24"/>
      <c r="BPY52" s="24"/>
      <c r="BPZ52" s="24"/>
      <c r="BQA52" s="24"/>
      <c r="BQB52" s="24"/>
      <c r="BQC52" s="24"/>
      <c r="BQD52" s="24"/>
      <c r="BQE52" s="24"/>
      <c r="BQF52" s="24"/>
      <c r="BQG52" s="24"/>
      <c r="BQH52" s="24"/>
      <c r="BQI52" s="24"/>
      <c r="BQJ52" s="24"/>
      <c r="BQK52" s="24"/>
      <c r="BQL52" s="24"/>
      <c r="BQM52" s="24"/>
      <c r="BQN52" s="24"/>
      <c r="BQO52" s="24"/>
      <c r="BQP52" s="24"/>
      <c r="BQQ52" s="24"/>
      <c r="BQR52" s="24"/>
      <c r="BQS52" s="24"/>
      <c r="BQT52" s="24"/>
      <c r="BQU52" s="24"/>
      <c r="BQV52" s="24"/>
      <c r="BQW52" s="24"/>
      <c r="BQX52" s="24"/>
      <c r="BQY52" s="24"/>
      <c r="BQZ52" s="24"/>
      <c r="BRA52" s="24"/>
      <c r="BRB52" s="24"/>
      <c r="BRC52" s="24"/>
      <c r="BRD52" s="24"/>
      <c r="BRE52" s="24"/>
      <c r="BRF52" s="24"/>
      <c r="BRG52" s="24"/>
      <c r="BRH52" s="24"/>
      <c r="BRI52" s="24"/>
      <c r="BRJ52" s="24"/>
      <c r="BRK52" s="24"/>
      <c r="BRL52" s="24"/>
      <c r="BRM52" s="24"/>
      <c r="BRN52" s="24"/>
      <c r="BRO52" s="24"/>
      <c r="BRP52" s="24"/>
      <c r="BRQ52" s="24"/>
      <c r="BRR52" s="24"/>
      <c r="BRS52" s="24"/>
      <c r="BRT52" s="24"/>
      <c r="BRU52" s="24"/>
      <c r="BRV52" s="24"/>
      <c r="BRW52" s="24"/>
      <c r="BRX52" s="24"/>
      <c r="BRY52" s="24"/>
      <c r="BRZ52" s="24"/>
      <c r="BSA52" s="24"/>
      <c r="BSB52" s="24"/>
      <c r="BSC52" s="24"/>
      <c r="BSD52" s="24"/>
      <c r="BSE52" s="24"/>
      <c r="BSF52" s="24"/>
      <c r="BSG52" s="24"/>
      <c r="BSH52" s="24"/>
      <c r="BSI52" s="24"/>
      <c r="BSJ52" s="24"/>
      <c r="BSK52" s="24"/>
      <c r="BSL52" s="24"/>
      <c r="BSM52" s="24"/>
      <c r="BSN52" s="24"/>
      <c r="BSO52" s="24"/>
      <c r="BSP52" s="24"/>
      <c r="BSQ52" s="24"/>
      <c r="BSR52" s="24"/>
      <c r="BSS52" s="24"/>
      <c r="BST52" s="24"/>
      <c r="BSU52" s="24"/>
      <c r="BSV52" s="24"/>
      <c r="BSW52" s="24"/>
      <c r="BSX52" s="24"/>
      <c r="BSY52" s="24"/>
      <c r="BSZ52" s="24"/>
      <c r="BTA52" s="24"/>
      <c r="BTB52" s="24"/>
      <c r="BTC52" s="24"/>
      <c r="BTD52" s="24"/>
      <c r="BTE52" s="24"/>
      <c r="BTF52" s="24"/>
      <c r="BTG52" s="24"/>
      <c r="BTH52" s="24"/>
      <c r="BTI52" s="24"/>
      <c r="BTJ52" s="24"/>
      <c r="BTK52" s="24"/>
      <c r="BTL52" s="24"/>
      <c r="BTM52" s="24"/>
      <c r="BTN52" s="24"/>
      <c r="BTO52" s="24"/>
      <c r="BTP52" s="24"/>
      <c r="BTQ52" s="24"/>
      <c r="BTR52" s="24"/>
      <c r="BTS52" s="24"/>
      <c r="BTT52" s="24"/>
      <c r="BTU52" s="24"/>
      <c r="BTV52" s="24"/>
      <c r="BTW52" s="24"/>
      <c r="BTX52" s="24"/>
      <c r="BTY52" s="24"/>
      <c r="BTZ52" s="24"/>
      <c r="BUA52" s="24"/>
      <c r="BUB52" s="24"/>
      <c r="BUC52" s="24"/>
      <c r="BUD52" s="24"/>
      <c r="BUE52" s="24"/>
      <c r="BUF52" s="24"/>
      <c r="BUG52" s="24"/>
      <c r="BUH52" s="24"/>
      <c r="BUI52" s="24"/>
      <c r="BUJ52" s="24"/>
      <c r="BUK52" s="24"/>
      <c r="BUL52" s="24"/>
      <c r="BUM52" s="24"/>
      <c r="BUN52" s="24"/>
      <c r="BUO52" s="24"/>
      <c r="BUP52" s="24"/>
      <c r="BUQ52" s="24"/>
      <c r="BUR52" s="24"/>
      <c r="BUS52" s="24"/>
      <c r="BUT52" s="24"/>
      <c r="BUU52" s="24"/>
      <c r="BUV52" s="24"/>
      <c r="BUW52" s="24"/>
      <c r="BUX52" s="24"/>
      <c r="BUY52" s="24"/>
      <c r="BUZ52" s="24"/>
      <c r="BVA52" s="24"/>
      <c r="BVB52" s="24"/>
      <c r="BVC52" s="24"/>
      <c r="BVD52" s="24"/>
      <c r="BVE52" s="24"/>
      <c r="BVF52" s="24"/>
      <c r="BVG52" s="24"/>
      <c r="BVH52" s="24"/>
      <c r="BVI52" s="24"/>
      <c r="BVJ52" s="24"/>
      <c r="BVK52" s="24"/>
      <c r="BVL52" s="24"/>
      <c r="BVM52" s="24"/>
      <c r="BVN52" s="24"/>
      <c r="BVO52" s="24"/>
      <c r="BVP52" s="24"/>
      <c r="BVQ52" s="24"/>
      <c r="BVR52" s="24"/>
      <c r="BVS52" s="24"/>
      <c r="BVT52" s="24"/>
      <c r="BVU52" s="24"/>
      <c r="BVV52" s="24"/>
      <c r="BVW52" s="24"/>
      <c r="BVX52" s="24"/>
      <c r="BVY52" s="24"/>
      <c r="BVZ52" s="24"/>
      <c r="BWA52" s="24"/>
      <c r="BWB52" s="24"/>
      <c r="BWC52" s="24"/>
      <c r="BWD52" s="24"/>
      <c r="BWE52" s="24"/>
      <c r="BWF52" s="24"/>
      <c r="BWG52" s="24"/>
      <c r="BWH52" s="24"/>
      <c r="BWI52" s="24"/>
      <c r="BWJ52" s="24"/>
      <c r="BWK52" s="24"/>
      <c r="BWL52" s="24"/>
      <c r="BWM52" s="24"/>
      <c r="BWN52" s="24"/>
      <c r="BWO52" s="24"/>
      <c r="BWP52" s="24"/>
      <c r="BWQ52" s="24"/>
      <c r="BWR52" s="24"/>
      <c r="BWS52" s="24"/>
      <c r="BWT52" s="24"/>
      <c r="BWU52" s="24"/>
      <c r="BWV52" s="24"/>
      <c r="BWW52" s="24"/>
      <c r="BWX52" s="24"/>
      <c r="BWY52" s="24"/>
      <c r="BWZ52" s="24"/>
      <c r="BXA52" s="24"/>
      <c r="BXB52" s="24"/>
      <c r="BXC52" s="24"/>
      <c r="BXD52" s="24"/>
      <c r="BXE52" s="24"/>
      <c r="BXF52" s="24"/>
      <c r="BXG52" s="24"/>
      <c r="BXH52" s="24"/>
      <c r="BXI52" s="24"/>
      <c r="BXJ52" s="24"/>
      <c r="BXK52" s="24"/>
      <c r="BXL52" s="24"/>
      <c r="BXM52" s="24"/>
      <c r="BXN52" s="24"/>
      <c r="BXO52" s="24"/>
      <c r="BXP52" s="24"/>
      <c r="BXQ52" s="24"/>
      <c r="BXR52" s="24"/>
      <c r="BXS52" s="24"/>
      <c r="BXT52" s="24"/>
      <c r="BXU52" s="24"/>
      <c r="BXV52" s="24"/>
      <c r="BXW52" s="24"/>
      <c r="BXX52" s="24"/>
      <c r="BXY52" s="24"/>
      <c r="BXZ52" s="24"/>
      <c r="BYA52" s="24"/>
      <c r="BYB52" s="24"/>
      <c r="BYC52" s="24"/>
      <c r="BYD52" s="24"/>
      <c r="BYE52" s="24"/>
      <c r="BYF52" s="24"/>
      <c r="BYG52" s="24"/>
      <c r="BYH52" s="24"/>
      <c r="BYI52" s="24"/>
      <c r="BYJ52" s="24"/>
      <c r="BYK52" s="24"/>
      <c r="BYL52" s="24"/>
      <c r="BYM52" s="24"/>
      <c r="BYN52" s="24"/>
      <c r="BYO52" s="24"/>
      <c r="BYP52" s="24"/>
      <c r="BYQ52" s="24"/>
      <c r="BYR52" s="24"/>
      <c r="BYS52" s="24"/>
      <c r="BYT52" s="24"/>
      <c r="BYU52" s="24"/>
      <c r="BYV52" s="24"/>
      <c r="BYW52" s="24"/>
      <c r="BYX52" s="24"/>
      <c r="BYY52" s="24"/>
      <c r="BYZ52" s="24"/>
      <c r="BZA52" s="24"/>
      <c r="BZB52" s="24"/>
      <c r="BZC52" s="24"/>
      <c r="BZD52" s="24"/>
      <c r="BZE52" s="24"/>
      <c r="BZF52" s="24"/>
      <c r="BZG52" s="24"/>
      <c r="BZH52" s="24"/>
      <c r="BZI52" s="24"/>
      <c r="BZJ52" s="24"/>
      <c r="BZK52" s="24"/>
      <c r="BZL52" s="24"/>
      <c r="BZM52" s="24"/>
      <c r="BZN52" s="24"/>
      <c r="BZO52" s="24"/>
      <c r="BZP52" s="24"/>
      <c r="BZQ52" s="24"/>
      <c r="BZR52" s="24"/>
      <c r="BZS52" s="24"/>
      <c r="BZT52" s="24"/>
      <c r="BZU52" s="24"/>
      <c r="BZV52" s="24"/>
      <c r="BZW52" s="24"/>
      <c r="BZX52" s="24"/>
      <c r="BZY52" s="24"/>
      <c r="BZZ52" s="24"/>
      <c r="CAA52" s="24"/>
      <c r="CAB52" s="24"/>
      <c r="CAC52" s="24"/>
      <c r="CAD52" s="24"/>
      <c r="CAE52" s="24"/>
      <c r="CAF52" s="24"/>
      <c r="CAG52" s="24"/>
      <c r="CAH52" s="24"/>
      <c r="CAI52" s="24"/>
      <c r="CAJ52" s="24"/>
      <c r="CAK52" s="24"/>
      <c r="CAL52" s="24"/>
      <c r="CAM52" s="24"/>
      <c r="CAN52" s="24"/>
      <c r="CAO52" s="24"/>
      <c r="CAP52" s="24"/>
      <c r="CAQ52" s="24"/>
      <c r="CAR52" s="24"/>
      <c r="CAS52" s="24"/>
      <c r="CAT52" s="24"/>
      <c r="CAU52" s="24"/>
      <c r="CAV52" s="24"/>
      <c r="CAW52" s="24"/>
      <c r="CAX52" s="24"/>
      <c r="CAY52" s="24"/>
      <c r="CAZ52" s="24"/>
      <c r="CBA52" s="24"/>
      <c r="CBB52" s="24"/>
      <c r="CBC52" s="24"/>
      <c r="CBD52" s="24"/>
      <c r="CBE52" s="24"/>
      <c r="CBF52" s="24"/>
      <c r="CBG52" s="24"/>
      <c r="CBH52" s="24"/>
      <c r="CBI52" s="24"/>
      <c r="CBJ52" s="24"/>
      <c r="CBK52" s="24"/>
      <c r="CBL52" s="24"/>
      <c r="CBM52" s="24"/>
      <c r="CBN52" s="24"/>
      <c r="CBO52" s="24"/>
      <c r="CBP52" s="24"/>
      <c r="CBQ52" s="24"/>
      <c r="CBR52" s="24"/>
      <c r="CBS52" s="24"/>
      <c r="CBT52" s="24"/>
      <c r="CBU52" s="24"/>
      <c r="CBV52" s="24"/>
      <c r="CBW52" s="24"/>
      <c r="CBX52" s="24"/>
      <c r="CBY52" s="24"/>
      <c r="CBZ52" s="24"/>
      <c r="CCA52" s="24"/>
      <c r="CCB52" s="24"/>
      <c r="CCC52" s="24"/>
      <c r="CCD52" s="24"/>
      <c r="CCE52" s="24"/>
      <c r="CCF52" s="24"/>
      <c r="CCG52" s="24"/>
      <c r="CCH52" s="24"/>
      <c r="CCI52" s="24"/>
      <c r="CCJ52" s="24"/>
      <c r="CCK52" s="24"/>
      <c r="CCL52" s="24"/>
      <c r="CCM52" s="24"/>
      <c r="CCN52" s="24"/>
      <c r="CCO52" s="24"/>
      <c r="CCP52" s="24"/>
      <c r="CCQ52" s="24"/>
      <c r="CCR52" s="24"/>
      <c r="CCS52" s="24"/>
      <c r="CCT52" s="24"/>
      <c r="CCU52" s="24"/>
      <c r="CCV52" s="24"/>
      <c r="CCW52" s="24"/>
      <c r="CCX52" s="24"/>
      <c r="CCY52" s="24"/>
      <c r="CCZ52" s="24"/>
      <c r="CDA52" s="24"/>
      <c r="CDB52" s="24"/>
      <c r="CDC52" s="24"/>
      <c r="CDD52" s="24"/>
      <c r="CDE52" s="24"/>
      <c r="CDF52" s="24"/>
      <c r="CDG52" s="24"/>
      <c r="CDH52" s="24"/>
      <c r="CDI52" s="24"/>
      <c r="CDJ52" s="24"/>
      <c r="CDK52" s="24"/>
      <c r="CDL52" s="24"/>
      <c r="CDM52" s="24"/>
      <c r="CDN52" s="24"/>
      <c r="CDO52" s="24"/>
      <c r="CDP52" s="24"/>
      <c r="CDQ52" s="24"/>
      <c r="CDR52" s="24"/>
      <c r="CDS52" s="24"/>
      <c r="CDT52" s="24"/>
      <c r="CDU52" s="24"/>
      <c r="CDV52" s="24"/>
      <c r="CDW52" s="24"/>
      <c r="CDX52" s="24"/>
      <c r="CDY52" s="24"/>
      <c r="CDZ52" s="24"/>
      <c r="CEA52" s="24"/>
      <c r="CEB52" s="24"/>
      <c r="CEC52" s="24"/>
      <c r="CED52" s="24"/>
      <c r="CEE52" s="24"/>
      <c r="CEF52" s="24"/>
      <c r="CEG52" s="24"/>
      <c r="CEH52" s="24"/>
      <c r="CEI52" s="24"/>
      <c r="CEJ52" s="24"/>
      <c r="CEK52" s="24"/>
      <c r="CEL52" s="24"/>
      <c r="CEM52" s="24"/>
      <c r="CEN52" s="24"/>
      <c r="CEO52" s="24"/>
      <c r="CEP52" s="24"/>
      <c r="CEQ52" s="24"/>
      <c r="CER52" s="24"/>
      <c r="CES52" s="24"/>
      <c r="CET52" s="24"/>
      <c r="CEU52" s="24"/>
      <c r="CEV52" s="24"/>
      <c r="CEW52" s="24"/>
      <c r="CEX52" s="24"/>
      <c r="CEY52" s="24"/>
      <c r="CEZ52" s="24"/>
      <c r="CFA52" s="24"/>
      <c r="CFB52" s="24"/>
      <c r="CFC52" s="24"/>
      <c r="CFD52" s="24"/>
      <c r="CFE52" s="24"/>
      <c r="CFF52" s="24"/>
      <c r="CFG52" s="24"/>
      <c r="CFH52" s="24"/>
      <c r="CFI52" s="24"/>
      <c r="CFJ52" s="24"/>
      <c r="CFK52" s="24"/>
      <c r="CFL52" s="24"/>
      <c r="CFM52" s="24"/>
      <c r="CFN52" s="24"/>
      <c r="CFO52" s="24"/>
      <c r="CFP52" s="24"/>
      <c r="CFQ52" s="24"/>
      <c r="CFR52" s="24"/>
      <c r="CFS52" s="24"/>
      <c r="CFT52" s="24"/>
      <c r="CFU52" s="24"/>
      <c r="CFV52" s="24"/>
      <c r="CFW52" s="24"/>
      <c r="CFX52" s="24"/>
      <c r="CFY52" s="24"/>
      <c r="CFZ52" s="24"/>
      <c r="CGA52" s="24"/>
      <c r="CGB52" s="24"/>
      <c r="CGC52" s="24"/>
      <c r="CGD52" s="24"/>
      <c r="CGE52" s="24"/>
      <c r="CGF52" s="24"/>
      <c r="CGG52" s="24"/>
      <c r="CGH52" s="24"/>
      <c r="CGI52" s="24"/>
      <c r="CGJ52" s="24"/>
      <c r="CGK52" s="24"/>
      <c r="CGL52" s="24"/>
      <c r="CGM52" s="24"/>
      <c r="CGN52" s="24"/>
      <c r="CGO52" s="24"/>
      <c r="CGP52" s="24"/>
      <c r="CGQ52" s="24"/>
      <c r="CGR52" s="24"/>
      <c r="CGS52" s="24"/>
      <c r="CGT52" s="24"/>
      <c r="CGU52" s="24"/>
      <c r="CGV52" s="24"/>
      <c r="CGW52" s="24"/>
      <c r="CGX52" s="24"/>
      <c r="CGY52" s="24"/>
      <c r="CGZ52" s="24"/>
      <c r="CHA52" s="24"/>
      <c r="CHB52" s="24"/>
      <c r="CHC52" s="24"/>
      <c r="CHD52" s="24"/>
      <c r="CHE52" s="24"/>
      <c r="CHF52" s="24"/>
      <c r="CHG52" s="24"/>
      <c r="CHH52" s="24"/>
      <c r="CHI52" s="24"/>
      <c r="CHJ52" s="24"/>
      <c r="CHK52" s="24"/>
      <c r="CHL52" s="24"/>
      <c r="CHM52" s="24"/>
      <c r="CHN52" s="24"/>
      <c r="CHO52" s="24"/>
      <c r="CHP52" s="24"/>
      <c r="CHQ52" s="24"/>
      <c r="CHR52" s="24"/>
      <c r="CHS52" s="24"/>
      <c r="CHT52" s="24"/>
      <c r="CHU52" s="24"/>
      <c r="CHV52" s="24"/>
      <c r="CHW52" s="24"/>
      <c r="CHX52" s="24"/>
      <c r="CHY52" s="24"/>
      <c r="CHZ52" s="24"/>
      <c r="CIA52" s="24"/>
      <c r="CIB52" s="24"/>
      <c r="CIC52" s="24"/>
      <c r="CID52" s="24"/>
      <c r="CIE52" s="24"/>
      <c r="CIF52" s="24"/>
      <c r="CIG52" s="24"/>
      <c r="CIH52" s="24"/>
      <c r="CII52" s="24"/>
      <c r="CIJ52" s="24"/>
      <c r="CIK52" s="24"/>
      <c r="CIL52" s="24"/>
      <c r="CIM52" s="24"/>
      <c r="CIN52" s="24"/>
      <c r="CIO52" s="24"/>
      <c r="CIP52" s="24"/>
      <c r="CIQ52" s="24"/>
      <c r="CIR52" s="24"/>
      <c r="CIS52" s="24"/>
      <c r="CIT52" s="24"/>
      <c r="CIU52" s="24"/>
      <c r="CIV52" s="24"/>
      <c r="CIW52" s="24"/>
      <c r="CIX52" s="24"/>
      <c r="CIY52" s="24"/>
      <c r="CIZ52" s="24"/>
      <c r="CJA52" s="24"/>
      <c r="CJB52" s="24"/>
      <c r="CJC52" s="24"/>
      <c r="CJD52" s="24"/>
      <c r="CJE52" s="24"/>
      <c r="CJF52" s="24"/>
      <c r="CJG52" s="24"/>
      <c r="CJH52" s="24"/>
      <c r="CJI52" s="24"/>
      <c r="CJJ52" s="24"/>
      <c r="CJK52" s="24"/>
      <c r="CJL52" s="24"/>
      <c r="CJM52" s="24"/>
      <c r="CJN52" s="24"/>
      <c r="CJO52" s="24"/>
      <c r="CJP52" s="24"/>
      <c r="CJQ52" s="24"/>
      <c r="CJR52" s="24"/>
      <c r="CJS52" s="24"/>
      <c r="CJT52" s="24"/>
      <c r="CJU52" s="24"/>
      <c r="CJV52" s="24"/>
      <c r="CJW52" s="24"/>
      <c r="CJX52" s="24"/>
      <c r="CJY52" s="24"/>
      <c r="CJZ52" s="24"/>
      <c r="CKA52" s="24"/>
      <c r="CKB52" s="24"/>
      <c r="CKC52" s="24"/>
      <c r="CKD52" s="24"/>
      <c r="CKE52" s="24"/>
      <c r="CKF52" s="24"/>
      <c r="CKG52" s="24"/>
      <c r="CKH52" s="24"/>
      <c r="CKI52" s="24"/>
      <c r="CKJ52" s="24"/>
      <c r="CKK52" s="24"/>
      <c r="CKL52" s="24"/>
      <c r="CKM52" s="24"/>
      <c r="CKN52" s="24"/>
      <c r="CKO52" s="24"/>
      <c r="CKP52" s="24"/>
      <c r="CKQ52" s="24"/>
      <c r="CKR52" s="24"/>
      <c r="CKS52" s="24"/>
      <c r="CKT52" s="24"/>
      <c r="CKU52" s="24"/>
      <c r="CKV52" s="24"/>
      <c r="CKW52" s="24"/>
      <c r="CKX52" s="24"/>
      <c r="CKY52" s="24"/>
      <c r="CKZ52" s="24"/>
      <c r="CLA52" s="24"/>
      <c r="CLB52" s="24"/>
      <c r="CLC52" s="24"/>
      <c r="CLD52" s="24"/>
      <c r="CLE52" s="24"/>
      <c r="CLF52" s="24"/>
      <c r="CLG52" s="24"/>
      <c r="CLH52" s="24"/>
      <c r="CLI52" s="24"/>
      <c r="CLJ52" s="24"/>
      <c r="CLK52" s="24"/>
      <c r="CLL52" s="24"/>
      <c r="CLM52" s="24"/>
      <c r="CLN52" s="24"/>
      <c r="CLO52" s="24"/>
      <c r="CLP52" s="24"/>
      <c r="CLQ52" s="24"/>
      <c r="CLR52" s="24"/>
      <c r="CLS52" s="24"/>
      <c r="CLT52" s="24"/>
      <c r="CLU52" s="24"/>
      <c r="CLV52" s="24"/>
      <c r="CLW52" s="24"/>
      <c r="CLX52" s="24"/>
      <c r="CLY52" s="24"/>
      <c r="CLZ52" s="24"/>
      <c r="CMA52" s="24"/>
      <c r="CMB52" s="24"/>
      <c r="CMC52" s="24"/>
      <c r="CMD52" s="24"/>
      <c r="CME52" s="24"/>
      <c r="CMF52" s="24"/>
      <c r="CMG52" s="24"/>
      <c r="CMH52" s="24"/>
      <c r="CMI52" s="24"/>
      <c r="CMJ52" s="24"/>
      <c r="CMK52" s="24"/>
      <c r="CML52" s="24"/>
      <c r="CMM52" s="24"/>
      <c r="CMN52" s="24"/>
      <c r="CMO52" s="24"/>
      <c r="CMP52" s="24"/>
      <c r="CMQ52" s="24"/>
      <c r="CMR52" s="24"/>
      <c r="CMS52" s="24"/>
      <c r="CMT52" s="24"/>
      <c r="CMU52" s="24"/>
      <c r="CMV52" s="24"/>
      <c r="CMW52" s="24"/>
      <c r="CMX52" s="24"/>
      <c r="CMY52" s="24"/>
      <c r="CMZ52" s="24"/>
      <c r="CNA52" s="24"/>
      <c r="CNB52" s="24"/>
      <c r="CNC52" s="24"/>
      <c r="CND52" s="24"/>
      <c r="CNE52" s="24"/>
      <c r="CNF52" s="24"/>
      <c r="CNG52" s="24"/>
      <c r="CNH52" s="24"/>
      <c r="CNI52" s="24"/>
      <c r="CNJ52" s="24"/>
      <c r="CNK52" s="24"/>
      <c r="CNL52" s="24"/>
      <c r="CNM52" s="24"/>
      <c r="CNN52" s="24"/>
      <c r="CNO52" s="24"/>
      <c r="CNP52" s="24"/>
      <c r="CNQ52" s="24"/>
      <c r="CNR52" s="24"/>
      <c r="CNS52" s="24"/>
      <c r="CNT52" s="24"/>
      <c r="CNU52" s="24"/>
      <c r="CNV52" s="24"/>
      <c r="CNW52" s="24"/>
      <c r="CNX52" s="24"/>
      <c r="CNY52" s="24"/>
      <c r="CNZ52" s="24"/>
      <c r="COA52" s="24"/>
      <c r="COB52" s="24"/>
      <c r="COC52" s="24"/>
      <c r="COD52" s="24"/>
      <c r="COE52" s="24"/>
      <c r="COF52" s="24"/>
      <c r="COG52" s="24"/>
      <c r="COH52" s="24"/>
      <c r="COI52" s="24"/>
      <c r="COJ52" s="24"/>
      <c r="COK52" s="24"/>
      <c r="COL52" s="24"/>
      <c r="COM52" s="24"/>
      <c r="CON52" s="24"/>
      <c r="COO52" s="24"/>
      <c r="COP52" s="24"/>
      <c r="COQ52" s="24"/>
      <c r="COR52" s="24"/>
      <c r="COS52" s="24"/>
      <c r="COT52" s="24"/>
      <c r="COU52" s="24"/>
      <c r="COV52" s="24"/>
      <c r="COW52" s="24"/>
      <c r="COX52" s="24"/>
      <c r="COY52" s="24"/>
      <c r="COZ52" s="24"/>
      <c r="CPA52" s="24"/>
      <c r="CPB52" s="24"/>
      <c r="CPC52" s="24"/>
      <c r="CPD52" s="24"/>
      <c r="CPE52" s="24"/>
      <c r="CPF52" s="24"/>
      <c r="CPG52" s="24"/>
      <c r="CPH52" s="24"/>
      <c r="CPI52" s="24"/>
      <c r="CPJ52" s="24"/>
      <c r="CPK52" s="24"/>
      <c r="CPL52" s="24"/>
      <c r="CPM52" s="24"/>
      <c r="CPN52" s="24"/>
      <c r="CPO52" s="24"/>
      <c r="CPP52" s="24"/>
      <c r="CPQ52" s="24"/>
      <c r="CPR52" s="24"/>
      <c r="CPS52" s="24"/>
      <c r="CPT52" s="24"/>
      <c r="CPU52" s="24"/>
      <c r="CPV52" s="24"/>
      <c r="CPW52" s="24"/>
      <c r="CPX52" s="24"/>
      <c r="CPY52" s="24"/>
      <c r="CPZ52" s="24"/>
      <c r="CQA52" s="24"/>
      <c r="CQB52" s="24"/>
      <c r="CQC52" s="24"/>
      <c r="CQD52" s="24"/>
      <c r="CQE52" s="24"/>
      <c r="CQF52" s="24"/>
      <c r="CQG52" s="24"/>
      <c r="CQH52" s="24"/>
      <c r="CQI52" s="24"/>
      <c r="CQJ52" s="24"/>
      <c r="CQK52" s="24"/>
      <c r="CQL52" s="24"/>
      <c r="CQM52" s="24"/>
      <c r="CQN52" s="24"/>
      <c r="CQO52" s="24"/>
      <c r="CQP52" s="24"/>
      <c r="CQQ52" s="24"/>
      <c r="CQR52" s="24"/>
      <c r="CQS52" s="24"/>
      <c r="CQT52" s="24"/>
      <c r="CQU52" s="24"/>
      <c r="CQV52" s="24"/>
      <c r="CQW52" s="24"/>
      <c r="CQX52" s="24"/>
      <c r="CQY52" s="24"/>
      <c r="CQZ52" s="24"/>
      <c r="CRA52" s="24"/>
      <c r="CRB52" s="24"/>
      <c r="CRC52" s="24"/>
      <c r="CRD52" s="24"/>
      <c r="CRE52" s="24"/>
      <c r="CRF52" s="24"/>
      <c r="CRG52" s="24"/>
      <c r="CRH52" s="24"/>
      <c r="CRI52" s="24"/>
      <c r="CRJ52" s="24"/>
      <c r="CRK52" s="24"/>
      <c r="CRL52" s="24"/>
      <c r="CRM52" s="24"/>
      <c r="CRN52" s="24"/>
      <c r="CRO52" s="24"/>
      <c r="CRP52" s="24"/>
      <c r="CRQ52" s="24"/>
      <c r="CRR52" s="24"/>
      <c r="CRS52" s="24"/>
      <c r="CRT52" s="24"/>
      <c r="CRU52" s="24"/>
      <c r="CRV52" s="24"/>
      <c r="CRW52" s="24"/>
      <c r="CRX52" s="24"/>
      <c r="CRY52" s="24"/>
      <c r="CRZ52" s="24"/>
      <c r="CSA52" s="24"/>
      <c r="CSB52" s="24"/>
      <c r="CSC52" s="24"/>
      <c r="CSD52" s="24"/>
      <c r="CSE52" s="24"/>
      <c r="CSF52" s="24"/>
      <c r="CSG52" s="24"/>
      <c r="CSH52" s="24"/>
      <c r="CSI52" s="24"/>
      <c r="CSJ52" s="24"/>
      <c r="CSK52" s="24"/>
      <c r="CSL52" s="24"/>
      <c r="CSM52" s="24"/>
      <c r="CSN52" s="24"/>
      <c r="CSO52" s="24"/>
      <c r="CSP52" s="24"/>
      <c r="CSQ52" s="24"/>
      <c r="CSR52" s="24"/>
      <c r="CSS52" s="24"/>
      <c r="CST52" s="24"/>
      <c r="CSU52" s="24"/>
      <c r="CSV52" s="24"/>
      <c r="CSW52" s="24"/>
      <c r="CSX52" s="24"/>
      <c r="CSY52" s="24"/>
      <c r="CSZ52" s="24"/>
      <c r="CTA52" s="24"/>
      <c r="CTB52" s="24"/>
      <c r="CTC52" s="24"/>
      <c r="CTD52" s="24"/>
      <c r="CTE52" s="24"/>
      <c r="CTF52" s="24"/>
      <c r="CTG52" s="24"/>
      <c r="CTH52" s="24"/>
      <c r="CTI52" s="24"/>
      <c r="CTJ52" s="24"/>
      <c r="CTK52" s="24"/>
      <c r="CTL52" s="24"/>
      <c r="CTM52" s="24"/>
      <c r="CTN52" s="24"/>
      <c r="CTO52" s="24"/>
      <c r="CTP52" s="24"/>
      <c r="CTQ52" s="24"/>
      <c r="CTR52" s="24"/>
      <c r="CTS52" s="24"/>
      <c r="CTT52" s="24"/>
      <c r="CTU52" s="24"/>
      <c r="CTV52" s="24"/>
      <c r="CTW52" s="24"/>
      <c r="CTX52" s="24"/>
      <c r="CTY52" s="24"/>
      <c r="CTZ52" s="24"/>
      <c r="CUA52" s="24"/>
      <c r="CUB52" s="24"/>
      <c r="CUC52" s="24"/>
      <c r="CUD52" s="24"/>
      <c r="CUE52" s="24"/>
      <c r="CUF52" s="24"/>
      <c r="CUG52" s="24"/>
      <c r="CUH52" s="24"/>
      <c r="CUI52" s="24"/>
      <c r="CUJ52" s="24"/>
      <c r="CUK52" s="24"/>
      <c r="CUL52" s="24"/>
      <c r="CUM52" s="24"/>
      <c r="CUN52" s="24"/>
      <c r="CUO52" s="24"/>
      <c r="CUP52" s="24"/>
      <c r="CUQ52" s="24"/>
      <c r="CUR52" s="24"/>
      <c r="CUS52" s="24"/>
      <c r="CUT52" s="24"/>
      <c r="CUU52" s="24"/>
      <c r="CUV52" s="24"/>
      <c r="CUW52" s="24"/>
      <c r="CUX52" s="24"/>
      <c r="CUY52" s="24"/>
      <c r="CUZ52" s="24"/>
      <c r="CVA52" s="24"/>
      <c r="CVB52" s="24"/>
      <c r="CVC52" s="24"/>
      <c r="CVD52" s="24"/>
      <c r="CVE52" s="24"/>
      <c r="CVF52" s="24"/>
      <c r="CVG52" s="24"/>
      <c r="CVH52" s="24"/>
      <c r="CVI52" s="24"/>
      <c r="CVJ52" s="24"/>
      <c r="CVK52" s="24"/>
      <c r="CVL52" s="24"/>
      <c r="CVM52" s="24"/>
      <c r="CVN52" s="24"/>
      <c r="CVO52" s="24"/>
      <c r="CVP52" s="24"/>
      <c r="CVQ52" s="24"/>
      <c r="CVR52" s="24"/>
      <c r="CVS52" s="24"/>
      <c r="CVT52" s="24"/>
      <c r="CVU52" s="24"/>
      <c r="CVV52" s="24"/>
      <c r="CVW52" s="24"/>
      <c r="CVX52" s="24"/>
      <c r="CVY52" s="24"/>
      <c r="CVZ52" s="24"/>
      <c r="CWA52" s="24"/>
      <c r="CWB52" s="24"/>
      <c r="CWC52" s="24"/>
      <c r="CWD52" s="24"/>
      <c r="CWE52" s="24"/>
      <c r="CWF52" s="24"/>
      <c r="CWG52" s="24"/>
      <c r="CWH52" s="24"/>
      <c r="CWI52" s="24"/>
      <c r="CWJ52" s="24"/>
      <c r="CWK52" s="24"/>
      <c r="CWL52" s="24"/>
      <c r="CWM52" s="24"/>
      <c r="CWN52" s="24"/>
      <c r="CWO52" s="24"/>
      <c r="CWP52" s="24"/>
      <c r="CWQ52" s="24"/>
      <c r="CWR52" s="24"/>
      <c r="CWS52" s="24"/>
      <c r="CWT52" s="24"/>
      <c r="CWU52" s="24"/>
      <c r="CWV52" s="24"/>
      <c r="CWW52" s="24"/>
      <c r="CWX52" s="24"/>
      <c r="CWY52" s="24"/>
      <c r="CWZ52" s="24"/>
      <c r="CXA52" s="24"/>
      <c r="CXB52" s="24"/>
      <c r="CXC52" s="24"/>
      <c r="CXD52" s="24"/>
      <c r="CXE52" s="24"/>
      <c r="CXF52" s="24"/>
      <c r="CXG52" s="24"/>
      <c r="CXH52" s="24"/>
      <c r="CXI52" s="24"/>
      <c r="CXJ52" s="24"/>
      <c r="CXK52" s="24"/>
      <c r="CXL52" s="24"/>
      <c r="CXM52" s="24"/>
      <c r="CXN52" s="24"/>
      <c r="CXO52" s="24"/>
      <c r="CXP52" s="24"/>
      <c r="CXQ52" s="24"/>
      <c r="CXR52" s="24"/>
      <c r="CXS52" s="24"/>
      <c r="CXT52" s="24"/>
      <c r="CXU52" s="24"/>
      <c r="CXV52" s="24"/>
      <c r="CXW52" s="24"/>
      <c r="CXX52" s="24"/>
      <c r="CXY52" s="24"/>
      <c r="CXZ52" s="24"/>
      <c r="CYA52" s="24"/>
      <c r="CYB52" s="24"/>
      <c r="CYC52" s="24"/>
      <c r="CYD52" s="24"/>
      <c r="CYE52" s="24"/>
      <c r="CYF52" s="24"/>
      <c r="CYG52" s="24"/>
      <c r="CYH52" s="24"/>
      <c r="CYI52" s="24"/>
      <c r="CYJ52" s="24"/>
      <c r="CYK52" s="24"/>
      <c r="CYL52" s="24"/>
      <c r="CYM52" s="24"/>
      <c r="CYN52" s="24"/>
      <c r="CYO52" s="24"/>
      <c r="CYP52" s="24"/>
      <c r="CYQ52" s="24"/>
      <c r="CYR52" s="24"/>
      <c r="CYS52" s="24"/>
      <c r="CYT52" s="24"/>
      <c r="CYU52" s="24"/>
      <c r="CYV52" s="24"/>
      <c r="CYW52" s="24"/>
      <c r="CYX52" s="24"/>
      <c r="CYY52" s="24"/>
      <c r="CYZ52" s="24"/>
      <c r="CZA52" s="24"/>
      <c r="CZB52" s="24"/>
      <c r="CZC52" s="24"/>
      <c r="CZD52" s="24"/>
      <c r="CZE52" s="24"/>
      <c r="CZF52" s="24"/>
      <c r="CZG52" s="24"/>
      <c r="CZH52" s="24"/>
      <c r="CZI52" s="24"/>
      <c r="CZJ52" s="24"/>
      <c r="CZK52" s="24"/>
      <c r="CZL52" s="24"/>
      <c r="CZM52" s="24"/>
      <c r="CZN52" s="24"/>
      <c r="CZO52" s="24"/>
      <c r="CZP52" s="24"/>
      <c r="CZQ52" s="24"/>
      <c r="CZR52" s="24"/>
      <c r="CZS52" s="24"/>
      <c r="CZT52" s="24"/>
      <c r="CZU52" s="24"/>
      <c r="CZV52" s="24"/>
      <c r="CZW52" s="24"/>
      <c r="CZX52" s="24"/>
      <c r="CZY52" s="24"/>
      <c r="CZZ52" s="24"/>
      <c r="DAA52" s="24"/>
      <c r="DAB52" s="24"/>
      <c r="DAC52" s="24"/>
      <c r="DAD52" s="24"/>
      <c r="DAE52" s="24"/>
      <c r="DAF52" s="24"/>
      <c r="DAG52" s="24"/>
      <c r="DAH52" s="24"/>
      <c r="DAI52" s="24"/>
      <c r="DAJ52" s="24"/>
      <c r="DAK52" s="24"/>
      <c r="DAL52" s="24"/>
      <c r="DAM52" s="24"/>
      <c r="DAN52" s="24"/>
      <c r="DAO52" s="24"/>
      <c r="DAP52" s="24"/>
      <c r="DAQ52" s="24"/>
      <c r="DAR52" s="24"/>
      <c r="DAS52" s="24"/>
      <c r="DAT52" s="24"/>
      <c r="DAU52" s="24"/>
      <c r="DAV52" s="24"/>
      <c r="DAW52" s="24"/>
      <c r="DAX52" s="24"/>
      <c r="DAY52" s="24"/>
      <c r="DAZ52" s="24"/>
      <c r="DBA52" s="24"/>
      <c r="DBB52" s="24"/>
      <c r="DBC52" s="24"/>
      <c r="DBD52" s="24"/>
      <c r="DBE52" s="24"/>
      <c r="DBF52" s="24"/>
      <c r="DBG52" s="24"/>
      <c r="DBH52" s="24"/>
      <c r="DBI52" s="24"/>
      <c r="DBJ52" s="24"/>
      <c r="DBK52" s="24"/>
      <c r="DBL52" s="24"/>
      <c r="DBM52" s="24"/>
      <c r="DBN52" s="24"/>
      <c r="DBO52" s="24"/>
      <c r="DBP52" s="24"/>
      <c r="DBQ52" s="24"/>
      <c r="DBR52" s="24"/>
      <c r="DBS52" s="24"/>
      <c r="DBT52" s="24"/>
      <c r="DBU52" s="24"/>
      <c r="DBV52" s="24"/>
      <c r="DBW52" s="24"/>
      <c r="DBX52" s="24"/>
      <c r="DBY52" s="24"/>
      <c r="DBZ52" s="24"/>
      <c r="DCA52" s="24"/>
      <c r="DCB52" s="24"/>
      <c r="DCC52" s="24"/>
      <c r="DCD52" s="24"/>
      <c r="DCE52" s="24"/>
      <c r="DCF52" s="24"/>
      <c r="DCG52" s="24"/>
      <c r="DCH52" s="24"/>
      <c r="DCI52" s="24"/>
      <c r="DCJ52" s="24"/>
      <c r="DCK52" s="24"/>
      <c r="DCL52" s="24"/>
      <c r="DCM52" s="24"/>
      <c r="DCN52" s="24"/>
      <c r="DCO52" s="24"/>
      <c r="DCP52" s="24"/>
      <c r="DCQ52" s="24"/>
      <c r="DCR52" s="24"/>
      <c r="DCS52" s="24"/>
      <c r="DCT52" s="24"/>
      <c r="DCU52" s="24"/>
      <c r="DCV52" s="24"/>
      <c r="DCW52" s="24"/>
      <c r="DCX52" s="24"/>
      <c r="DCY52" s="24"/>
      <c r="DCZ52" s="24"/>
      <c r="DDA52" s="24"/>
      <c r="DDB52" s="24"/>
      <c r="DDC52" s="24"/>
      <c r="DDD52" s="24"/>
      <c r="DDE52" s="24"/>
      <c r="DDF52" s="24"/>
      <c r="DDG52" s="24"/>
      <c r="DDH52" s="24"/>
      <c r="DDI52" s="24"/>
      <c r="DDJ52" s="24"/>
      <c r="DDK52" s="24"/>
      <c r="DDL52" s="24"/>
      <c r="DDM52" s="24"/>
      <c r="DDN52" s="24"/>
      <c r="DDO52" s="24"/>
      <c r="DDP52" s="24"/>
      <c r="DDQ52" s="24"/>
      <c r="DDR52" s="24"/>
      <c r="DDS52" s="24"/>
      <c r="DDT52" s="24"/>
      <c r="DDU52" s="24"/>
      <c r="DDV52" s="24"/>
      <c r="DDW52" s="24"/>
      <c r="DDX52" s="24"/>
      <c r="DDY52" s="24"/>
      <c r="DDZ52" s="24"/>
      <c r="DEA52" s="24"/>
      <c r="DEB52" s="24"/>
      <c r="DEC52" s="24"/>
      <c r="DED52" s="24"/>
      <c r="DEE52" s="24"/>
      <c r="DEF52" s="24"/>
      <c r="DEG52" s="24"/>
      <c r="DEH52" s="24"/>
      <c r="DEI52" s="24"/>
      <c r="DEJ52" s="24"/>
      <c r="DEK52" s="24"/>
      <c r="DEL52" s="24"/>
      <c r="DEM52" s="24"/>
      <c r="DEN52" s="24"/>
      <c r="DEO52" s="24"/>
      <c r="DEP52" s="24"/>
      <c r="DEQ52" s="24"/>
      <c r="DER52" s="24"/>
      <c r="DES52" s="24"/>
      <c r="DET52" s="24"/>
      <c r="DEU52" s="24"/>
      <c r="DEV52" s="24"/>
      <c r="DEW52" s="24"/>
      <c r="DEX52" s="24"/>
      <c r="DEY52" s="24"/>
      <c r="DEZ52" s="24"/>
      <c r="DFA52" s="24"/>
      <c r="DFB52" s="24"/>
      <c r="DFC52" s="24"/>
      <c r="DFD52" s="24"/>
      <c r="DFE52" s="24"/>
      <c r="DFF52" s="24"/>
      <c r="DFG52" s="24"/>
      <c r="DFH52" s="24"/>
      <c r="DFI52" s="24"/>
      <c r="DFJ52" s="24"/>
      <c r="DFK52" s="24"/>
      <c r="DFL52" s="24"/>
      <c r="DFM52" s="24"/>
      <c r="DFN52" s="24"/>
      <c r="DFO52" s="24"/>
      <c r="DFP52" s="24"/>
      <c r="DFQ52" s="24"/>
      <c r="DFR52" s="24"/>
      <c r="DFS52" s="24"/>
      <c r="DFT52" s="24"/>
      <c r="DFU52" s="24"/>
      <c r="DFV52" s="24"/>
      <c r="DFW52" s="24"/>
      <c r="DFX52" s="24"/>
      <c r="DFY52" s="24"/>
      <c r="DFZ52" s="24"/>
      <c r="DGA52" s="24"/>
      <c r="DGB52" s="24"/>
      <c r="DGC52" s="24"/>
      <c r="DGD52" s="24"/>
      <c r="DGE52" s="24"/>
      <c r="DGF52" s="24"/>
      <c r="DGG52" s="24"/>
      <c r="DGH52" s="24"/>
      <c r="DGI52" s="24"/>
      <c r="DGJ52" s="24"/>
      <c r="DGK52" s="24"/>
      <c r="DGL52" s="24"/>
      <c r="DGM52" s="24"/>
      <c r="DGN52" s="24"/>
      <c r="DGO52" s="24"/>
      <c r="DGP52" s="24"/>
      <c r="DGQ52" s="24"/>
      <c r="DGR52" s="24"/>
      <c r="DGS52" s="24"/>
      <c r="DGT52" s="24"/>
      <c r="DGU52" s="24"/>
      <c r="DGV52" s="24"/>
      <c r="DGW52" s="24"/>
      <c r="DGX52" s="24"/>
      <c r="DGY52" s="24"/>
      <c r="DGZ52" s="24"/>
      <c r="DHA52" s="24"/>
      <c r="DHB52" s="24"/>
      <c r="DHC52" s="24"/>
      <c r="DHD52" s="24"/>
      <c r="DHE52" s="24"/>
      <c r="DHF52" s="24"/>
      <c r="DHG52" s="24"/>
      <c r="DHH52" s="24"/>
      <c r="DHI52" s="24"/>
      <c r="DHJ52" s="24"/>
      <c r="DHK52" s="24"/>
      <c r="DHL52" s="24"/>
      <c r="DHM52" s="24"/>
      <c r="DHN52" s="24"/>
      <c r="DHO52" s="24"/>
      <c r="DHP52" s="24"/>
      <c r="DHQ52" s="24"/>
      <c r="DHR52" s="24"/>
      <c r="DHS52" s="24"/>
      <c r="DHT52" s="24"/>
      <c r="DHU52" s="24"/>
      <c r="DHV52" s="24"/>
      <c r="DHW52" s="24"/>
      <c r="DHX52" s="24"/>
      <c r="DHY52" s="24"/>
      <c r="DHZ52" s="24"/>
      <c r="DIA52" s="24"/>
      <c r="DIB52" s="24"/>
      <c r="DIC52" s="24"/>
      <c r="DID52" s="24"/>
      <c r="DIE52" s="24"/>
      <c r="DIF52" s="24"/>
      <c r="DIG52" s="24"/>
      <c r="DIH52" s="24"/>
      <c r="DII52" s="24"/>
      <c r="DIJ52" s="24"/>
      <c r="DIK52" s="24"/>
      <c r="DIL52" s="24"/>
      <c r="DIM52" s="24"/>
      <c r="DIN52" s="24"/>
      <c r="DIO52" s="24"/>
      <c r="DIP52" s="24"/>
      <c r="DIQ52" s="24"/>
      <c r="DIR52" s="24"/>
      <c r="DIS52" s="24"/>
      <c r="DIT52" s="24"/>
      <c r="DIU52" s="24"/>
      <c r="DIV52" s="24"/>
      <c r="DIW52" s="24"/>
      <c r="DIX52" s="24"/>
      <c r="DIY52" s="24"/>
      <c r="DIZ52" s="24"/>
      <c r="DJA52" s="24"/>
      <c r="DJB52" s="24"/>
      <c r="DJC52" s="24"/>
      <c r="DJD52" s="24"/>
      <c r="DJE52" s="24"/>
      <c r="DJF52" s="24"/>
      <c r="DJG52" s="24"/>
      <c r="DJH52" s="24"/>
      <c r="DJI52" s="24"/>
      <c r="DJJ52" s="24"/>
      <c r="DJK52" s="24"/>
      <c r="DJL52" s="24"/>
      <c r="DJM52" s="24"/>
      <c r="DJN52" s="24"/>
      <c r="DJO52" s="24"/>
      <c r="DJP52" s="24"/>
      <c r="DJQ52" s="24"/>
      <c r="DJR52" s="24"/>
      <c r="DJS52" s="24"/>
      <c r="DJT52" s="24"/>
      <c r="DJU52" s="24"/>
      <c r="DJV52" s="24"/>
      <c r="DJW52" s="24"/>
      <c r="DJX52" s="24"/>
      <c r="DJY52" s="24"/>
      <c r="DJZ52" s="24"/>
      <c r="DKA52" s="24"/>
      <c r="DKB52" s="24"/>
      <c r="DKC52" s="24"/>
      <c r="DKD52" s="24"/>
      <c r="DKE52" s="24"/>
      <c r="DKF52" s="24"/>
      <c r="DKG52" s="24"/>
      <c r="DKH52" s="24"/>
      <c r="DKI52" s="24"/>
      <c r="DKJ52" s="24"/>
      <c r="DKK52" s="24"/>
      <c r="DKL52" s="24"/>
      <c r="DKM52" s="24"/>
      <c r="DKN52" s="24"/>
      <c r="DKO52" s="24"/>
      <c r="DKP52" s="24"/>
      <c r="DKQ52" s="24"/>
      <c r="DKR52" s="24"/>
      <c r="DKS52" s="24"/>
      <c r="DKT52" s="24"/>
      <c r="DKU52" s="24"/>
      <c r="DKV52" s="24"/>
      <c r="DKW52" s="24"/>
      <c r="DKX52" s="24"/>
      <c r="DKY52" s="24"/>
      <c r="DKZ52" s="24"/>
      <c r="DLA52" s="24"/>
      <c r="DLB52" s="24"/>
      <c r="DLC52" s="24"/>
      <c r="DLD52" s="24"/>
      <c r="DLE52" s="24"/>
      <c r="DLF52" s="24"/>
      <c r="DLG52" s="24"/>
      <c r="DLH52" s="24"/>
      <c r="DLI52" s="24"/>
      <c r="DLJ52" s="24"/>
      <c r="DLK52" s="24"/>
      <c r="DLL52" s="24"/>
      <c r="DLM52" s="24"/>
      <c r="DLN52" s="24"/>
      <c r="DLO52" s="24"/>
      <c r="DLP52" s="24"/>
      <c r="DLQ52" s="24"/>
      <c r="DLR52" s="24"/>
      <c r="DLS52" s="24"/>
      <c r="DLT52" s="24"/>
      <c r="DLU52" s="24"/>
      <c r="DLV52" s="24"/>
      <c r="DLW52" s="24"/>
      <c r="DLX52" s="24"/>
      <c r="DLY52" s="24"/>
      <c r="DLZ52" s="24"/>
      <c r="DMA52" s="24"/>
      <c r="DMB52" s="24"/>
      <c r="DMC52" s="24"/>
      <c r="DMD52" s="24"/>
      <c r="DME52" s="24"/>
      <c r="DMF52" s="24"/>
      <c r="DMG52" s="24"/>
      <c r="DMH52" s="24"/>
      <c r="DMI52" s="24"/>
      <c r="DMJ52" s="24"/>
      <c r="DMK52" s="24"/>
      <c r="DML52" s="24"/>
      <c r="DMM52" s="24"/>
      <c r="DMN52" s="24"/>
      <c r="DMO52" s="24"/>
      <c r="DMP52" s="24"/>
      <c r="DMQ52" s="24"/>
      <c r="DMR52" s="24"/>
      <c r="DMS52" s="24"/>
      <c r="DMT52" s="24"/>
      <c r="DMU52" s="24"/>
      <c r="DMV52" s="24"/>
      <c r="DMW52" s="24"/>
      <c r="DMX52" s="24"/>
      <c r="DMY52" s="24"/>
      <c r="DMZ52" s="24"/>
      <c r="DNA52" s="24"/>
      <c r="DNB52" s="24"/>
      <c r="DNC52" s="24"/>
      <c r="DND52" s="24"/>
      <c r="DNE52" s="24"/>
      <c r="DNF52" s="24"/>
      <c r="DNG52" s="24"/>
      <c r="DNH52" s="24"/>
      <c r="DNI52" s="24"/>
      <c r="DNJ52" s="24"/>
      <c r="DNK52" s="24"/>
      <c r="DNL52" s="24"/>
      <c r="DNM52" s="24"/>
      <c r="DNN52" s="24"/>
      <c r="DNO52" s="24"/>
      <c r="DNP52" s="24"/>
      <c r="DNQ52" s="24"/>
      <c r="DNR52" s="24"/>
      <c r="DNS52" s="24"/>
      <c r="DNT52" s="24"/>
      <c r="DNU52" s="24"/>
      <c r="DNV52" s="24"/>
      <c r="DNW52" s="24"/>
      <c r="DNX52" s="24"/>
      <c r="DNY52" s="24"/>
      <c r="DNZ52" s="24"/>
      <c r="DOA52" s="24"/>
      <c r="DOB52" s="24"/>
      <c r="DOC52" s="24"/>
      <c r="DOD52" s="24"/>
      <c r="DOE52" s="24"/>
      <c r="DOF52" s="24"/>
      <c r="DOG52" s="24"/>
      <c r="DOH52" s="24"/>
      <c r="DOI52" s="24"/>
      <c r="DOJ52" s="24"/>
      <c r="DOK52" s="24"/>
      <c r="DOL52" s="24"/>
      <c r="DOM52" s="24"/>
      <c r="DON52" s="24"/>
      <c r="DOO52" s="24"/>
      <c r="DOP52" s="24"/>
      <c r="DOQ52" s="24"/>
      <c r="DOR52" s="24"/>
      <c r="DOS52" s="24"/>
      <c r="DOT52" s="24"/>
      <c r="DOU52" s="24"/>
      <c r="DOV52" s="24"/>
      <c r="DOW52" s="24"/>
      <c r="DOX52" s="24"/>
      <c r="DOY52" s="24"/>
      <c r="DOZ52" s="24"/>
      <c r="DPA52" s="24"/>
      <c r="DPB52" s="24"/>
      <c r="DPC52" s="24"/>
      <c r="DPD52" s="24"/>
      <c r="DPE52" s="24"/>
      <c r="DPF52" s="24"/>
      <c r="DPG52" s="24"/>
      <c r="DPH52" s="24"/>
      <c r="DPI52" s="24"/>
      <c r="DPJ52" s="24"/>
      <c r="DPK52" s="24"/>
      <c r="DPL52" s="24"/>
      <c r="DPM52" s="24"/>
      <c r="DPN52" s="24"/>
      <c r="DPO52" s="24"/>
      <c r="DPP52" s="24"/>
      <c r="DPQ52" s="24"/>
      <c r="DPR52" s="24"/>
      <c r="DPS52" s="24"/>
      <c r="DPT52" s="24"/>
      <c r="DPU52" s="24"/>
      <c r="DPV52" s="24"/>
      <c r="DPW52" s="24"/>
      <c r="DPX52" s="24"/>
      <c r="DPY52" s="24"/>
      <c r="DPZ52" s="24"/>
      <c r="DQA52" s="24"/>
      <c r="DQB52" s="24"/>
      <c r="DQC52" s="24"/>
      <c r="DQD52" s="24"/>
      <c r="DQE52" s="24"/>
      <c r="DQF52" s="24"/>
      <c r="DQG52" s="24"/>
      <c r="DQH52" s="24"/>
      <c r="DQI52" s="24"/>
      <c r="DQJ52" s="24"/>
      <c r="DQK52" s="24"/>
      <c r="DQL52" s="24"/>
      <c r="DQM52" s="24"/>
      <c r="DQN52" s="24"/>
      <c r="DQO52" s="24"/>
      <c r="DQP52" s="24"/>
      <c r="DQQ52" s="24"/>
      <c r="DQR52" s="24"/>
      <c r="DQS52" s="24"/>
      <c r="DQT52" s="24"/>
      <c r="DQU52" s="24"/>
      <c r="DQV52" s="24"/>
      <c r="DQW52" s="24"/>
      <c r="DQX52" s="24"/>
      <c r="DQY52" s="24"/>
      <c r="DQZ52" s="24"/>
      <c r="DRA52" s="24"/>
      <c r="DRB52" s="24"/>
      <c r="DRC52" s="24"/>
      <c r="DRD52" s="24"/>
      <c r="DRE52" s="24"/>
      <c r="DRF52" s="24"/>
      <c r="DRG52" s="24"/>
      <c r="DRH52" s="24"/>
      <c r="DRI52" s="24"/>
      <c r="DRJ52" s="24"/>
      <c r="DRK52" s="24"/>
      <c r="DRL52" s="24"/>
      <c r="DRM52" s="24"/>
      <c r="DRN52" s="24"/>
      <c r="DRO52" s="24"/>
      <c r="DRP52" s="24"/>
      <c r="DRQ52" s="24"/>
      <c r="DRR52" s="24"/>
      <c r="DRS52" s="24"/>
      <c r="DRT52" s="24"/>
      <c r="DRU52" s="24"/>
      <c r="DRV52" s="24"/>
      <c r="DRW52" s="24"/>
      <c r="DRX52" s="24"/>
      <c r="DRY52" s="24"/>
      <c r="DRZ52" s="24"/>
      <c r="DSA52" s="24"/>
      <c r="DSB52" s="24"/>
      <c r="DSC52" s="24"/>
      <c r="DSD52" s="24"/>
      <c r="DSE52" s="24"/>
      <c r="DSF52" s="24"/>
      <c r="DSG52" s="24"/>
      <c r="DSH52" s="24"/>
      <c r="DSI52" s="24"/>
      <c r="DSJ52" s="24"/>
      <c r="DSK52" s="24"/>
      <c r="DSL52" s="24"/>
      <c r="DSM52" s="24"/>
      <c r="DSN52" s="24"/>
      <c r="DSO52" s="24"/>
      <c r="DSP52" s="24"/>
      <c r="DSQ52" s="24"/>
      <c r="DSR52" s="24"/>
      <c r="DSS52" s="24"/>
      <c r="DST52" s="24"/>
      <c r="DSU52" s="24"/>
      <c r="DSV52" s="24"/>
      <c r="DSW52" s="24"/>
      <c r="DSX52" s="24"/>
      <c r="DSY52" s="24"/>
      <c r="DSZ52" s="24"/>
      <c r="DTA52" s="24"/>
      <c r="DTB52" s="24"/>
      <c r="DTC52" s="24"/>
      <c r="DTD52" s="24"/>
      <c r="DTE52" s="24"/>
      <c r="DTF52" s="24"/>
      <c r="DTG52" s="24"/>
      <c r="DTH52" s="24"/>
      <c r="DTI52" s="24"/>
      <c r="DTJ52" s="24"/>
      <c r="DTK52" s="24"/>
      <c r="DTL52" s="24"/>
      <c r="DTM52" s="24"/>
      <c r="DTN52" s="24"/>
      <c r="DTO52" s="24"/>
      <c r="DTP52" s="24"/>
      <c r="DTQ52" s="24"/>
      <c r="DTR52" s="24"/>
      <c r="DTS52" s="24"/>
      <c r="DTT52" s="24"/>
      <c r="DTU52" s="24"/>
      <c r="DTV52" s="24"/>
      <c r="DTW52" s="24"/>
      <c r="DTX52" s="24"/>
      <c r="DTY52" s="24"/>
      <c r="DTZ52" s="24"/>
      <c r="DUA52" s="24"/>
      <c r="DUB52" s="24"/>
      <c r="DUC52" s="24"/>
      <c r="DUD52" s="24"/>
      <c r="DUE52" s="24"/>
      <c r="DUF52" s="24"/>
      <c r="DUG52" s="24"/>
      <c r="DUH52" s="24"/>
      <c r="DUI52" s="24"/>
      <c r="DUJ52" s="24"/>
      <c r="DUK52" s="24"/>
      <c r="DUL52" s="24"/>
      <c r="DUM52" s="24"/>
      <c r="DUN52" s="24"/>
      <c r="DUO52" s="24"/>
      <c r="DUP52" s="24"/>
      <c r="DUQ52" s="24"/>
      <c r="DUR52" s="24"/>
      <c r="DUS52" s="24"/>
      <c r="DUT52" s="24"/>
      <c r="DUU52" s="24"/>
      <c r="DUV52" s="24"/>
      <c r="DUW52" s="24"/>
      <c r="DUX52" s="24"/>
      <c r="DUY52" s="24"/>
      <c r="DUZ52" s="24"/>
      <c r="DVA52" s="24"/>
      <c r="DVB52" s="24"/>
      <c r="DVC52" s="24"/>
      <c r="DVD52" s="24"/>
      <c r="DVE52" s="24"/>
      <c r="DVF52" s="24"/>
      <c r="DVG52" s="24"/>
      <c r="DVH52" s="24"/>
      <c r="DVI52" s="24"/>
      <c r="DVJ52" s="24"/>
      <c r="DVK52" s="24"/>
      <c r="DVL52" s="24"/>
      <c r="DVM52" s="24"/>
      <c r="DVN52" s="24"/>
      <c r="DVO52" s="24"/>
      <c r="DVP52" s="24"/>
      <c r="DVQ52" s="24"/>
      <c r="DVR52" s="24"/>
      <c r="DVS52" s="24"/>
      <c r="DVT52" s="24"/>
      <c r="DVU52" s="24"/>
      <c r="DVV52" s="24"/>
      <c r="DVW52" s="24"/>
      <c r="DVX52" s="24"/>
      <c r="DVY52" s="24"/>
      <c r="DVZ52" s="24"/>
      <c r="DWA52" s="24"/>
      <c r="DWB52" s="24"/>
      <c r="DWC52" s="24"/>
      <c r="DWD52" s="24"/>
      <c r="DWE52" s="24"/>
      <c r="DWF52" s="24"/>
      <c r="DWG52" s="24"/>
      <c r="DWH52" s="24"/>
      <c r="DWI52" s="24"/>
      <c r="DWJ52" s="24"/>
      <c r="DWK52" s="24"/>
      <c r="DWL52" s="24"/>
      <c r="DWM52" s="24"/>
      <c r="DWN52" s="24"/>
      <c r="DWO52" s="24"/>
      <c r="DWP52" s="24"/>
      <c r="DWQ52" s="24"/>
      <c r="DWR52" s="24"/>
      <c r="DWS52" s="24"/>
      <c r="DWT52" s="24"/>
      <c r="DWU52" s="24"/>
      <c r="DWV52" s="24"/>
      <c r="DWW52" s="24"/>
      <c r="DWX52" s="24"/>
      <c r="DWY52" s="24"/>
      <c r="DWZ52" s="24"/>
      <c r="DXA52" s="24"/>
      <c r="DXB52" s="24"/>
      <c r="DXC52" s="24"/>
      <c r="DXD52" s="24"/>
      <c r="DXE52" s="24"/>
      <c r="DXF52" s="24"/>
      <c r="DXG52" s="24"/>
      <c r="DXH52" s="24"/>
      <c r="DXI52" s="24"/>
      <c r="DXJ52" s="24"/>
      <c r="DXK52" s="24"/>
      <c r="DXL52" s="24"/>
      <c r="DXM52" s="24"/>
      <c r="DXN52" s="24"/>
      <c r="DXO52" s="24"/>
      <c r="DXP52" s="24"/>
      <c r="DXQ52" s="24"/>
      <c r="DXR52" s="24"/>
      <c r="DXS52" s="24"/>
      <c r="DXT52" s="24"/>
      <c r="DXU52" s="24"/>
      <c r="DXV52" s="24"/>
      <c r="DXW52" s="24"/>
      <c r="DXX52" s="24"/>
      <c r="DXY52" s="24"/>
      <c r="DXZ52" s="24"/>
      <c r="DYA52" s="24"/>
      <c r="DYB52" s="24"/>
      <c r="DYC52" s="24"/>
      <c r="DYD52" s="24"/>
      <c r="DYE52" s="24"/>
      <c r="DYF52" s="24"/>
      <c r="DYG52" s="24"/>
      <c r="DYH52" s="24"/>
      <c r="DYI52" s="24"/>
      <c r="DYJ52" s="24"/>
      <c r="DYK52" s="24"/>
      <c r="DYL52" s="24"/>
      <c r="DYM52" s="24"/>
      <c r="DYN52" s="24"/>
      <c r="DYO52" s="24"/>
      <c r="DYP52" s="24"/>
      <c r="DYQ52" s="24"/>
      <c r="DYR52" s="24"/>
      <c r="DYS52" s="24"/>
      <c r="DYT52" s="24"/>
      <c r="DYU52" s="24"/>
      <c r="DYV52" s="24"/>
      <c r="DYW52" s="24"/>
      <c r="DYX52" s="24"/>
      <c r="DYY52" s="24"/>
      <c r="DYZ52" s="24"/>
      <c r="DZA52" s="24"/>
      <c r="DZB52" s="24"/>
      <c r="DZC52" s="24"/>
      <c r="DZD52" s="24"/>
      <c r="DZE52" s="24"/>
      <c r="DZF52" s="24"/>
      <c r="DZG52" s="24"/>
      <c r="DZH52" s="24"/>
      <c r="DZI52" s="24"/>
      <c r="DZJ52" s="24"/>
      <c r="DZK52" s="24"/>
      <c r="DZL52" s="24"/>
      <c r="DZM52" s="24"/>
      <c r="DZN52" s="24"/>
      <c r="DZO52" s="24"/>
      <c r="DZP52" s="24"/>
      <c r="DZQ52" s="24"/>
      <c r="DZR52" s="24"/>
      <c r="DZS52" s="24"/>
      <c r="DZT52" s="24"/>
      <c r="DZU52" s="24"/>
      <c r="DZV52" s="24"/>
      <c r="DZW52" s="24"/>
      <c r="DZX52" s="24"/>
      <c r="DZY52" s="24"/>
      <c r="DZZ52" s="24"/>
      <c r="EAA52" s="24"/>
      <c r="EAB52" s="24"/>
      <c r="EAC52" s="24"/>
      <c r="EAD52" s="24"/>
      <c r="EAE52" s="24"/>
      <c r="EAF52" s="24"/>
      <c r="EAG52" s="24"/>
      <c r="EAH52" s="24"/>
      <c r="EAI52" s="24"/>
      <c r="EAJ52" s="24"/>
      <c r="EAK52" s="24"/>
      <c r="EAL52" s="24"/>
      <c r="EAM52" s="24"/>
      <c r="EAN52" s="24"/>
      <c r="EAO52" s="24"/>
      <c r="EAP52" s="24"/>
      <c r="EAQ52" s="24"/>
      <c r="EAR52" s="24"/>
      <c r="EAS52" s="24"/>
      <c r="EAT52" s="24"/>
      <c r="EAU52" s="24"/>
      <c r="EAV52" s="24"/>
      <c r="EAW52" s="24"/>
      <c r="EAX52" s="24"/>
      <c r="EAY52" s="24"/>
      <c r="EAZ52" s="24"/>
      <c r="EBA52" s="24"/>
      <c r="EBB52" s="24"/>
      <c r="EBC52" s="24"/>
      <c r="EBD52" s="24"/>
      <c r="EBE52" s="24"/>
      <c r="EBF52" s="24"/>
      <c r="EBG52" s="24"/>
      <c r="EBH52" s="24"/>
      <c r="EBI52" s="24"/>
      <c r="EBJ52" s="24"/>
      <c r="EBK52" s="24"/>
      <c r="EBL52" s="24"/>
      <c r="EBM52" s="24"/>
      <c r="EBN52" s="24"/>
      <c r="EBO52" s="24"/>
      <c r="EBP52" s="24"/>
      <c r="EBQ52" s="24"/>
      <c r="EBR52" s="24"/>
      <c r="EBS52" s="24"/>
      <c r="EBT52" s="24"/>
      <c r="EBU52" s="24"/>
      <c r="EBV52" s="24"/>
      <c r="EBW52" s="24"/>
      <c r="EBX52" s="24"/>
      <c r="EBY52" s="24"/>
      <c r="EBZ52" s="24"/>
      <c r="ECA52" s="24"/>
      <c r="ECB52" s="24"/>
      <c r="ECC52" s="24"/>
      <c r="ECD52" s="24"/>
      <c r="ECE52" s="24"/>
      <c r="ECF52" s="24"/>
      <c r="ECG52" s="24"/>
      <c r="ECH52" s="24"/>
      <c r="ECI52" s="24"/>
      <c r="ECJ52" s="24"/>
      <c r="ECK52" s="24"/>
      <c r="ECL52" s="24"/>
      <c r="ECM52" s="24"/>
      <c r="ECN52" s="24"/>
      <c r="ECO52" s="24"/>
      <c r="ECP52" s="24"/>
      <c r="ECQ52" s="24"/>
      <c r="ECR52" s="24"/>
      <c r="ECS52" s="24"/>
      <c r="ECT52" s="24"/>
      <c r="ECU52" s="24"/>
      <c r="ECV52" s="24"/>
      <c r="ECW52" s="24"/>
      <c r="ECX52" s="24"/>
      <c r="ECY52" s="24"/>
      <c r="ECZ52" s="24"/>
      <c r="EDA52" s="24"/>
      <c r="EDB52" s="24"/>
      <c r="EDC52" s="24"/>
      <c r="EDD52" s="24"/>
      <c r="EDE52" s="24"/>
      <c r="EDF52" s="24"/>
      <c r="EDG52" s="24"/>
      <c r="EDH52" s="24"/>
      <c r="EDI52" s="24"/>
      <c r="EDJ52" s="24"/>
      <c r="EDK52" s="24"/>
      <c r="EDL52" s="24"/>
      <c r="EDM52" s="24"/>
      <c r="EDN52" s="24"/>
      <c r="EDO52" s="24"/>
      <c r="EDP52" s="24"/>
      <c r="EDQ52" s="24"/>
      <c r="EDR52" s="24"/>
      <c r="EDS52" s="24"/>
      <c r="EDT52" s="24"/>
      <c r="EDU52" s="24"/>
      <c r="EDV52" s="24"/>
      <c r="EDW52" s="24"/>
      <c r="EDX52" s="24"/>
      <c r="EDY52" s="24"/>
      <c r="EDZ52" s="24"/>
      <c r="EEA52" s="24"/>
      <c r="EEB52" s="24"/>
      <c r="EEC52" s="24"/>
      <c r="EED52" s="24"/>
      <c r="EEE52" s="24"/>
      <c r="EEF52" s="24"/>
      <c r="EEG52" s="24"/>
      <c r="EEH52" s="24"/>
      <c r="EEI52" s="24"/>
      <c r="EEJ52" s="24"/>
      <c r="EEK52" s="24"/>
      <c r="EEL52" s="24"/>
      <c r="EEM52" s="24"/>
      <c r="EEN52" s="24"/>
      <c r="EEO52" s="24"/>
      <c r="EEP52" s="24"/>
      <c r="EEQ52" s="24"/>
      <c r="EER52" s="24"/>
      <c r="EES52" s="24"/>
      <c r="EET52" s="24"/>
      <c r="EEU52" s="24"/>
      <c r="EEV52" s="24"/>
      <c r="EEW52" s="24"/>
      <c r="EEX52" s="24"/>
      <c r="EEY52" s="24"/>
      <c r="EEZ52" s="24"/>
      <c r="EFA52" s="24"/>
      <c r="EFB52" s="24"/>
      <c r="EFC52" s="24"/>
      <c r="EFD52" s="24"/>
      <c r="EFE52" s="24"/>
      <c r="EFF52" s="24"/>
    </row>
    <row r="53" spans="2:3542" s="526" customFormat="1" ht="17.25" customHeight="1" x14ac:dyDescent="0.3">
      <c r="B53" s="522" t="s">
        <v>236</v>
      </c>
      <c r="C53" s="522"/>
      <c r="D53" s="522"/>
      <c r="E53" s="522"/>
      <c r="F53" s="522"/>
      <c r="G53" s="522"/>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c r="LX53" s="24"/>
      <c r="LY53" s="24"/>
      <c r="LZ53" s="24"/>
      <c r="MA53" s="24"/>
      <c r="MB53" s="24"/>
      <c r="MC53" s="24"/>
      <c r="MD53" s="24"/>
      <c r="ME53" s="24"/>
      <c r="MF53" s="24"/>
      <c r="MG53" s="24"/>
      <c r="MH53" s="24"/>
      <c r="MI53" s="24"/>
      <c r="MJ53" s="24"/>
      <c r="MK53" s="24"/>
      <c r="ML53" s="24"/>
      <c r="MM53" s="24"/>
      <c r="MN53" s="24"/>
      <c r="MO53" s="24"/>
      <c r="MP53" s="24"/>
      <c r="MQ53" s="24"/>
      <c r="MR53" s="24"/>
      <c r="MS53" s="24"/>
      <c r="MT53" s="24"/>
      <c r="MU53" s="24"/>
      <c r="MV53" s="24"/>
      <c r="MW53" s="24"/>
      <c r="MX53" s="24"/>
      <c r="MY53" s="24"/>
      <c r="MZ53" s="24"/>
      <c r="NA53" s="24"/>
      <c r="NB53" s="24"/>
      <c r="NC53" s="24"/>
      <c r="ND53" s="24"/>
      <c r="NE53" s="24"/>
      <c r="NF53" s="24"/>
      <c r="NG53" s="24"/>
      <c r="NH53" s="24"/>
      <c r="NI53" s="24"/>
      <c r="NJ53" s="24"/>
      <c r="NK53" s="24"/>
      <c r="NL53" s="24"/>
      <c r="NM53" s="24"/>
      <c r="NN53" s="24"/>
      <c r="NO53" s="24"/>
      <c r="NP53" s="24"/>
      <c r="NQ53" s="24"/>
      <c r="NR53" s="24"/>
      <c r="NS53" s="24"/>
      <c r="NT53" s="24"/>
      <c r="NU53" s="24"/>
      <c r="NV53" s="24"/>
      <c r="NW53" s="24"/>
      <c r="NX53" s="24"/>
      <c r="NY53" s="24"/>
      <c r="NZ53" s="24"/>
      <c r="OA53" s="24"/>
      <c r="OB53" s="24"/>
      <c r="OC53" s="24"/>
      <c r="OD53" s="24"/>
      <c r="OE53" s="24"/>
      <c r="OF53" s="24"/>
      <c r="OG53" s="24"/>
      <c r="OH53" s="24"/>
      <c r="OI53" s="24"/>
      <c r="OJ53" s="24"/>
      <c r="OK53" s="24"/>
      <c r="OL53" s="24"/>
      <c r="OM53" s="24"/>
      <c r="ON53" s="24"/>
      <c r="OO53" s="24"/>
      <c r="OP53" s="24"/>
      <c r="OQ53" s="24"/>
      <c r="OR53" s="24"/>
      <c r="OS53" s="24"/>
      <c r="OT53" s="24"/>
      <c r="OU53" s="24"/>
      <c r="OV53" s="24"/>
      <c r="OW53" s="24"/>
      <c r="OX53" s="24"/>
      <c r="OY53" s="24"/>
      <c r="OZ53" s="24"/>
      <c r="PA53" s="24"/>
      <c r="PB53" s="24"/>
      <c r="PC53" s="24"/>
      <c r="PD53" s="24"/>
      <c r="PE53" s="24"/>
      <c r="PF53" s="24"/>
      <c r="PG53" s="24"/>
      <c r="PH53" s="24"/>
      <c r="PI53" s="24"/>
      <c r="PJ53" s="24"/>
      <c r="PK53" s="24"/>
      <c r="PL53" s="24"/>
      <c r="PM53" s="24"/>
      <c r="PN53" s="24"/>
      <c r="PO53" s="24"/>
      <c r="PP53" s="24"/>
      <c r="PQ53" s="24"/>
      <c r="PR53" s="24"/>
      <c r="PS53" s="24"/>
      <c r="PT53" s="24"/>
      <c r="PU53" s="24"/>
      <c r="PV53" s="24"/>
      <c r="PW53" s="24"/>
      <c r="PX53" s="24"/>
      <c r="PY53" s="24"/>
      <c r="PZ53" s="24"/>
      <c r="QA53" s="24"/>
      <c r="QB53" s="24"/>
      <c r="QC53" s="24"/>
      <c r="QD53" s="24"/>
      <c r="QE53" s="24"/>
      <c r="QF53" s="24"/>
      <c r="QG53" s="24"/>
      <c r="QH53" s="24"/>
      <c r="QI53" s="24"/>
      <c r="QJ53" s="24"/>
      <c r="QK53" s="24"/>
      <c r="QL53" s="24"/>
      <c r="QM53" s="24"/>
      <c r="QN53" s="24"/>
      <c r="QO53" s="24"/>
      <c r="QP53" s="24"/>
      <c r="QQ53" s="24"/>
      <c r="QR53" s="24"/>
      <c r="QS53" s="24"/>
      <c r="QT53" s="24"/>
      <c r="QU53" s="24"/>
      <c r="QV53" s="24"/>
      <c r="QW53" s="24"/>
      <c r="QX53" s="24"/>
      <c r="QY53" s="24"/>
      <c r="QZ53" s="24"/>
      <c r="RA53" s="24"/>
      <c r="RB53" s="24"/>
      <c r="RC53" s="24"/>
      <c r="RD53" s="24"/>
      <c r="RE53" s="24"/>
      <c r="RF53" s="24"/>
      <c r="RG53" s="24"/>
      <c r="RH53" s="24"/>
      <c r="RI53" s="24"/>
      <c r="RJ53" s="24"/>
      <c r="RK53" s="24"/>
      <c r="RL53" s="24"/>
      <c r="RM53" s="24"/>
      <c r="RN53" s="24"/>
      <c r="RO53" s="24"/>
      <c r="RP53" s="24"/>
      <c r="RQ53" s="24"/>
      <c r="RR53" s="24"/>
      <c r="RS53" s="24"/>
      <c r="RT53" s="24"/>
      <c r="RU53" s="24"/>
      <c r="RV53" s="24"/>
      <c r="RW53" s="24"/>
      <c r="RX53" s="24"/>
      <c r="RY53" s="24"/>
      <c r="RZ53" s="24"/>
      <c r="SA53" s="24"/>
      <c r="SB53" s="24"/>
      <c r="SC53" s="24"/>
      <c r="SD53" s="24"/>
      <c r="SE53" s="24"/>
      <c r="SF53" s="24"/>
      <c r="SG53" s="24"/>
      <c r="SH53" s="24"/>
      <c r="SI53" s="24"/>
      <c r="SJ53" s="24"/>
      <c r="SK53" s="24"/>
      <c r="SL53" s="24"/>
      <c r="SM53" s="24"/>
      <c r="SN53" s="24"/>
      <c r="SO53" s="24"/>
      <c r="SP53" s="24"/>
      <c r="SQ53" s="24"/>
      <c r="SR53" s="24"/>
      <c r="SS53" s="24"/>
      <c r="ST53" s="24"/>
      <c r="SU53" s="24"/>
      <c r="SV53" s="24"/>
      <c r="SW53" s="24"/>
      <c r="SX53" s="24"/>
      <c r="SY53" s="24"/>
      <c r="SZ53" s="24"/>
      <c r="TA53" s="24"/>
      <c r="TB53" s="24"/>
      <c r="TC53" s="24"/>
      <c r="TD53" s="24"/>
      <c r="TE53" s="24"/>
      <c r="TF53" s="24"/>
      <c r="TG53" s="24"/>
      <c r="TH53" s="24"/>
      <c r="TI53" s="24"/>
      <c r="TJ53" s="24"/>
      <c r="TK53" s="24"/>
      <c r="TL53" s="24"/>
      <c r="TM53" s="24"/>
      <c r="TN53" s="24"/>
      <c r="TO53" s="24"/>
      <c r="TP53" s="24"/>
      <c r="TQ53" s="24"/>
      <c r="TR53" s="24"/>
      <c r="TS53" s="24"/>
      <c r="TT53" s="24"/>
      <c r="TU53" s="24"/>
      <c r="TV53" s="24"/>
      <c r="TW53" s="24"/>
      <c r="TX53" s="24"/>
      <c r="TY53" s="24"/>
      <c r="TZ53" s="24"/>
      <c r="UA53" s="24"/>
      <c r="UB53" s="24"/>
      <c r="UC53" s="24"/>
      <c r="UD53" s="24"/>
      <c r="UE53" s="24"/>
      <c r="UF53" s="24"/>
      <c r="UG53" s="24"/>
      <c r="UH53" s="24"/>
      <c r="UI53" s="24"/>
      <c r="UJ53" s="24"/>
      <c r="UK53" s="24"/>
      <c r="UL53" s="24"/>
      <c r="UM53" s="24"/>
      <c r="UN53" s="24"/>
      <c r="UO53" s="24"/>
      <c r="UP53" s="24"/>
      <c r="UQ53" s="24"/>
      <c r="UR53" s="24"/>
      <c r="US53" s="24"/>
      <c r="UT53" s="24"/>
      <c r="UU53" s="24"/>
      <c r="UV53" s="24"/>
      <c r="UW53" s="24"/>
      <c r="UX53" s="24"/>
      <c r="UY53" s="24"/>
      <c r="UZ53" s="24"/>
      <c r="VA53" s="24"/>
      <c r="VB53" s="24"/>
      <c r="VC53" s="24"/>
      <c r="VD53" s="24"/>
      <c r="VE53" s="24"/>
      <c r="VF53" s="24"/>
      <c r="VG53" s="24"/>
      <c r="VH53" s="24"/>
      <c r="VI53" s="24"/>
      <c r="VJ53" s="24"/>
      <c r="VK53" s="24"/>
      <c r="VL53" s="24"/>
      <c r="VM53" s="24"/>
      <c r="VN53" s="24"/>
      <c r="VO53" s="24"/>
      <c r="VP53" s="24"/>
      <c r="VQ53" s="24"/>
      <c r="VR53" s="24"/>
      <c r="VS53" s="24"/>
      <c r="VT53" s="24"/>
      <c r="VU53" s="24"/>
      <c r="VV53" s="24"/>
      <c r="VW53" s="24"/>
      <c r="VX53" s="24"/>
      <c r="VY53" s="24"/>
      <c r="VZ53" s="24"/>
      <c r="WA53" s="24"/>
      <c r="WB53" s="24"/>
      <c r="WC53" s="24"/>
      <c r="WD53" s="24"/>
      <c r="WE53" s="24"/>
      <c r="WF53" s="24"/>
      <c r="WG53" s="24"/>
      <c r="WH53" s="24"/>
      <c r="WI53" s="24"/>
      <c r="WJ53" s="24"/>
      <c r="WK53" s="24"/>
      <c r="WL53" s="24"/>
      <c r="WM53" s="24"/>
      <c r="WN53" s="24"/>
      <c r="WO53" s="24"/>
      <c r="WP53" s="24"/>
      <c r="WQ53" s="24"/>
      <c r="WR53" s="24"/>
      <c r="WS53" s="24"/>
      <c r="WT53" s="24"/>
      <c r="WU53" s="24"/>
      <c r="WV53" s="24"/>
      <c r="WW53" s="24"/>
      <c r="WX53" s="24"/>
      <c r="WY53" s="24"/>
      <c r="WZ53" s="24"/>
      <c r="XA53" s="24"/>
      <c r="XB53" s="24"/>
      <c r="XC53" s="24"/>
      <c r="XD53" s="24"/>
      <c r="XE53" s="24"/>
      <c r="XF53" s="24"/>
      <c r="XG53" s="24"/>
      <c r="XH53" s="24"/>
      <c r="XI53" s="24"/>
      <c r="XJ53" s="24"/>
      <c r="XK53" s="24"/>
      <c r="XL53" s="24"/>
      <c r="XM53" s="24"/>
      <c r="XN53" s="24"/>
      <c r="XO53" s="24"/>
      <c r="XP53" s="24"/>
      <c r="XQ53" s="24"/>
      <c r="XR53" s="24"/>
      <c r="XS53" s="24"/>
      <c r="XT53" s="24"/>
      <c r="XU53" s="24"/>
      <c r="XV53" s="24"/>
      <c r="XW53" s="24"/>
      <c r="XX53" s="24"/>
      <c r="XY53" s="24"/>
      <c r="XZ53" s="24"/>
      <c r="YA53" s="24"/>
      <c r="YB53" s="24"/>
      <c r="YC53" s="24"/>
      <c r="YD53" s="24"/>
      <c r="YE53" s="24"/>
      <c r="YF53" s="24"/>
      <c r="YG53" s="24"/>
      <c r="YH53" s="24"/>
      <c r="YI53" s="24"/>
      <c r="YJ53" s="24"/>
      <c r="YK53" s="24"/>
      <c r="YL53" s="24"/>
      <c r="YM53" s="24"/>
      <c r="YN53" s="24"/>
      <c r="YO53" s="24"/>
      <c r="YP53" s="24"/>
      <c r="YQ53" s="24"/>
      <c r="YR53" s="24"/>
      <c r="YS53" s="24"/>
      <c r="YT53" s="24"/>
      <c r="YU53" s="24"/>
      <c r="YV53" s="24"/>
      <c r="YW53" s="24"/>
      <c r="YX53" s="24"/>
      <c r="YY53" s="24"/>
      <c r="YZ53" s="24"/>
      <c r="ZA53" s="24"/>
      <c r="ZB53" s="24"/>
      <c r="ZC53" s="24"/>
      <c r="ZD53" s="24"/>
      <c r="ZE53" s="24"/>
      <c r="ZF53" s="24"/>
      <c r="ZG53" s="24"/>
      <c r="ZH53" s="24"/>
      <c r="ZI53" s="24"/>
      <c r="ZJ53" s="24"/>
      <c r="ZK53" s="24"/>
      <c r="ZL53" s="24"/>
      <c r="ZM53" s="24"/>
      <c r="ZN53" s="24"/>
      <c r="ZO53" s="24"/>
      <c r="ZP53" s="24"/>
      <c r="ZQ53" s="24"/>
      <c r="ZR53" s="24"/>
      <c r="ZS53" s="24"/>
      <c r="ZT53" s="24"/>
      <c r="ZU53" s="24"/>
      <c r="ZV53" s="24"/>
      <c r="ZW53" s="24"/>
      <c r="ZX53" s="24"/>
      <c r="ZY53" s="24"/>
      <c r="ZZ53" s="24"/>
      <c r="AAA53" s="24"/>
      <c r="AAB53" s="24"/>
      <c r="AAC53" s="24"/>
      <c r="AAD53" s="24"/>
      <c r="AAE53" s="24"/>
      <c r="AAF53" s="24"/>
      <c r="AAG53" s="24"/>
      <c r="AAH53" s="24"/>
      <c r="AAI53" s="24"/>
      <c r="AAJ53" s="24"/>
      <c r="AAK53" s="24"/>
      <c r="AAL53" s="24"/>
      <c r="AAM53" s="24"/>
      <c r="AAN53" s="24"/>
      <c r="AAO53" s="24"/>
      <c r="AAP53" s="24"/>
      <c r="AAQ53" s="24"/>
      <c r="AAR53" s="24"/>
      <c r="AAS53" s="24"/>
      <c r="AAT53" s="24"/>
      <c r="AAU53" s="24"/>
      <c r="AAV53" s="24"/>
      <c r="AAW53" s="24"/>
      <c r="AAX53" s="24"/>
      <c r="AAY53" s="24"/>
      <c r="AAZ53" s="24"/>
      <c r="ABA53" s="24"/>
      <c r="ABB53" s="24"/>
      <c r="ABC53" s="24"/>
      <c r="ABD53" s="24"/>
      <c r="ABE53" s="24"/>
      <c r="ABF53" s="24"/>
      <c r="ABG53" s="24"/>
      <c r="ABH53" s="24"/>
      <c r="ABI53" s="24"/>
      <c r="ABJ53" s="24"/>
      <c r="ABK53" s="24"/>
      <c r="ABL53" s="24"/>
      <c r="ABM53" s="24"/>
      <c r="ABN53" s="24"/>
      <c r="ABO53" s="24"/>
      <c r="ABP53" s="24"/>
      <c r="ABQ53" s="24"/>
      <c r="ABR53" s="24"/>
      <c r="ABS53" s="24"/>
      <c r="ABT53" s="24"/>
      <c r="ABU53" s="24"/>
      <c r="ABV53" s="24"/>
      <c r="ABW53" s="24"/>
      <c r="ABX53" s="24"/>
      <c r="ABY53" s="24"/>
      <c r="ABZ53" s="24"/>
      <c r="ACA53" s="24"/>
      <c r="ACB53" s="24"/>
      <c r="ACC53" s="24"/>
      <c r="ACD53" s="24"/>
      <c r="ACE53" s="24"/>
      <c r="ACF53" s="24"/>
      <c r="ACG53" s="24"/>
      <c r="ACH53" s="24"/>
      <c r="ACI53" s="24"/>
      <c r="ACJ53" s="24"/>
      <c r="ACK53" s="24"/>
      <c r="ACL53" s="24"/>
      <c r="ACM53" s="24"/>
      <c r="ACN53" s="24"/>
      <c r="ACO53" s="24"/>
      <c r="ACP53" s="24"/>
      <c r="ACQ53" s="24"/>
      <c r="ACR53" s="24"/>
      <c r="ACS53" s="24"/>
      <c r="ACT53" s="24"/>
      <c r="ACU53" s="24"/>
      <c r="ACV53" s="24"/>
      <c r="ACW53" s="24"/>
      <c r="ACX53" s="24"/>
      <c r="ACY53" s="24"/>
      <c r="ACZ53" s="24"/>
      <c r="ADA53" s="24"/>
      <c r="ADB53" s="24"/>
      <c r="ADC53" s="24"/>
      <c r="ADD53" s="24"/>
      <c r="ADE53" s="24"/>
      <c r="ADF53" s="24"/>
      <c r="ADG53" s="24"/>
      <c r="ADH53" s="24"/>
      <c r="ADI53" s="24"/>
      <c r="ADJ53" s="24"/>
      <c r="ADK53" s="24"/>
      <c r="ADL53" s="24"/>
      <c r="ADM53" s="24"/>
      <c r="ADN53" s="24"/>
      <c r="ADO53" s="24"/>
      <c r="ADP53" s="24"/>
      <c r="ADQ53" s="24"/>
      <c r="ADR53" s="24"/>
      <c r="ADS53" s="24"/>
      <c r="ADT53" s="24"/>
      <c r="ADU53" s="24"/>
      <c r="ADV53" s="24"/>
      <c r="ADW53" s="24"/>
      <c r="ADX53" s="24"/>
      <c r="ADY53" s="24"/>
      <c r="ADZ53" s="24"/>
      <c r="AEA53" s="24"/>
      <c r="AEB53" s="24"/>
      <c r="AEC53" s="24"/>
      <c r="AED53" s="24"/>
      <c r="AEE53" s="24"/>
      <c r="AEF53" s="24"/>
      <c r="AEG53" s="24"/>
      <c r="AEH53" s="24"/>
      <c r="AEI53" s="24"/>
      <c r="AEJ53" s="24"/>
      <c r="AEK53" s="24"/>
      <c r="AEL53" s="24"/>
      <c r="AEM53" s="24"/>
      <c r="AEN53" s="24"/>
      <c r="AEO53" s="24"/>
      <c r="AEP53" s="24"/>
      <c r="AEQ53" s="24"/>
      <c r="AER53" s="24"/>
      <c r="AES53" s="24"/>
      <c r="AET53" s="24"/>
      <c r="AEU53" s="24"/>
      <c r="AEV53" s="24"/>
      <c r="AEW53" s="24"/>
      <c r="AEX53" s="24"/>
      <c r="AEY53" s="24"/>
      <c r="AEZ53" s="24"/>
      <c r="AFA53" s="24"/>
      <c r="AFB53" s="24"/>
      <c r="AFC53" s="24"/>
      <c r="AFD53" s="24"/>
      <c r="AFE53" s="24"/>
      <c r="AFF53" s="24"/>
      <c r="AFG53" s="24"/>
      <c r="AFH53" s="24"/>
      <c r="AFI53" s="24"/>
      <c r="AFJ53" s="24"/>
      <c r="AFK53" s="24"/>
      <c r="AFL53" s="24"/>
      <c r="AFM53" s="24"/>
      <c r="AFN53" s="24"/>
      <c r="AFO53" s="24"/>
      <c r="AFP53" s="24"/>
      <c r="AFQ53" s="24"/>
      <c r="AFR53" s="24"/>
      <c r="AFS53" s="24"/>
      <c r="AFT53" s="24"/>
      <c r="AFU53" s="24"/>
      <c r="AFV53" s="24"/>
      <c r="AFW53" s="24"/>
      <c r="AFX53" s="24"/>
      <c r="AFY53" s="24"/>
      <c r="AFZ53" s="24"/>
      <c r="AGA53" s="24"/>
      <c r="AGB53" s="24"/>
      <c r="AGC53" s="24"/>
      <c r="AGD53" s="24"/>
      <c r="AGE53" s="24"/>
      <c r="AGF53" s="24"/>
      <c r="AGG53" s="24"/>
      <c r="AGH53" s="24"/>
      <c r="AGI53" s="24"/>
      <c r="AGJ53" s="24"/>
      <c r="AGK53" s="24"/>
      <c r="AGL53" s="24"/>
      <c r="AGM53" s="24"/>
      <c r="AGN53" s="24"/>
      <c r="AGO53" s="24"/>
      <c r="AGP53" s="24"/>
      <c r="AGQ53" s="24"/>
      <c r="AGR53" s="24"/>
      <c r="AGS53" s="24"/>
      <c r="AGT53" s="24"/>
      <c r="AGU53" s="24"/>
      <c r="AGV53" s="24"/>
      <c r="AGW53" s="24"/>
      <c r="AGX53" s="24"/>
      <c r="AGY53" s="24"/>
      <c r="AGZ53" s="24"/>
      <c r="AHA53" s="24"/>
      <c r="AHB53" s="24"/>
      <c r="AHC53" s="24"/>
      <c r="AHD53" s="24"/>
      <c r="AHE53" s="24"/>
      <c r="AHF53" s="24"/>
      <c r="AHG53" s="24"/>
      <c r="AHH53" s="24"/>
      <c r="AHI53" s="24"/>
      <c r="AHJ53" s="24"/>
      <c r="AHK53" s="24"/>
      <c r="AHL53" s="24"/>
      <c r="AHM53" s="24"/>
      <c r="AHN53" s="24"/>
      <c r="AHO53" s="24"/>
      <c r="AHP53" s="24"/>
      <c r="AHQ53" s="24"/>
      <c r="AHR53" s="24"/>
      <c r="AHS53" s="24"/>
      <c r="AHT53" s="24"/>
      <c r="AHU53" s="24"/>
      <c r="AHV53" s="24"/>
      <c r="AHW53" s="24"/>
      <c r="AHX53" s="24"/>
      <c r="AHY53" s="24"/>
      <c r="AHZ53" s="24"/>
      <c r="AIA53" s="24"/>
      <c r="AIB53" s="24"/>
      <c r="AIC53" s="24"/>
      <c r="AID53" s="24"/>
      <c r="AIE53" s="24"/>
      <c r="AIF53" s="24"/>
      <c r="AIG53" s="24"/>
      <c r="AIH53" s="24"/>
      <c r="AII53" s="24"/>
      <c r="AIJ53" s="24"/>
      <c r="AIK53" s="24"/>
      <c r="AIL53" s="24"/>
      <c r="AIM53" s="24"/>
      <c r="AIN53" s="24"/>
      <c r="AIO53" s="24"/>
      <c r="AIP53" s="24"/>
      <c r="AIQ53" s="24"/>
      <c r="AIR53" s="24"/>
      <c r="AIS53" s="24"/>
      <c r="AIT53" s="24"/>
      <c r="AIU53" s="24"/>
      <c r="AIV53" s="24"/>
      <c r="AIW53" s="24"/>
      <c r="AIX53" s="24"/>
      <c r="AIY53" s="24"/>
      <c r="AIZ53" s="24"/>
      <c r="AJA53" s="24"/>
      <c r="AJB53" s="24"/>
      <c r="AJC53" s="24"/>
      <c r="AJD53" s="24"/>
      <c r="AJE53" s="24"/>
      <c r="AJF53" s="24"/>
      <c r="AJG53" s="24"/>
      <c r="AJH53" s="24"/>
      <c r="AJI53" s="24"/>
      <c r="AJJ53" s="24"/>
      <c r="AJK53" s="24"/>
      <c r="AJL53" s="24"/>
      <c r="AJM53" s="24"/>
      <c r="AJN53" s="24"/>
      <c r="AJO53" s="24"/>
      <c r="AJP53" s="24"/>
      <c r="AJQ53" s="24"/>
      <c r="AJR53" s="24"/>
      <c r="AJS53" s="24"/>
      <c r="AJT53" s="24"/>
      <c r="AJU53" s="24"/>
      <c r="AJV53" s="24"/>
      <c r="AJW53" s="24"/>
      <c r="AJX53" s="24"/>
      <c r="AJY53" s="24"/>
      <c r="AJZ53" s="24"/>
      <c r="AKA53" s="24"/>
      <c r="AKB53" s="24"/>
      <c r="AKC53" s="24"/>
      <c r="AKD53" s="24"/>
      <c r="AKE53" s="24"/>
      <c r="AKF53" s="24"/>
      <c r="AKG53" s="24"/>
      <c r="AKH53" s="24"/>
      <c r="AKI53" s="24"/>
      <c r="AKJ53" s="24"/>
      <c r="AKK53" s="24"/>
      <c r="AKL53" s="24"/>
      <c r="AKM53" s="24"/>
      <c r="AKN53" s="24"/>
      <c r="AKO53" s="24"/>
      <c r="AKP53" s="24"/>
      <c r="AKQ53" s="24"/>
      <c r="AKR53" s="24"/>
      <c r="AKS53" s="24"/>
      <c r="AKT53" s="24"/>
      <c r="AKU53" s="24"/>
      <c r="AKV53" s="24"/>
      <c r="AKW53" s="24"/>
      <c r="AKX53" s="24"/>
      <c r="AKY53" s="24"/>
      <c r="AKZ53" s="24"/>
      <c r="ALA53" s="24"/>
      <c r="ALB53" s="24"/>
      <c r="ALC53" s="24"/>
      <c r="ALD53" s="24"/>
      <c r="ALE53" s="24"/>
      <c r="ALF53" s="24"/>
      <c r="ALG53" s="24"/>
      <c r="ALH53" s="24"/>
      <c r="ALI53" s="24"/>
      <c r="ALJ53" s="24"/>
      <c r="ALK53" s="24"/>
      <c r="ALL53" s="24"/>
      <c r="ALM53" s="24"/>
      <c r="ALN53" s="24"/>
      <c r="ALO53" s="24"/>
      <c r="ALP53" s="24"/>
      <c r="ALQ53" s="24"/>
      <c r="ALR53" s="24"/>
      <c r="ALS53" s="24"/>
      <c r="ALT53" s="24"/>
      <c r="ALU53" s="24"/>
      <c r="ALV53" s="24"/>
      <c r="ALW53" s="24"/>
      <c r="ALX53" s="24"/>
      <c r="ALY53" s="24"/>
      <c r="ALZ53" s="24"/>
      <c r="AMA53" s="24"/>
      <c r="AMB53" s="24"/>
      <c r="AMC53" s="24"/>
      <c r="AMD53" s="24"/>
      <c r="AME53" s="24"/>
      <c r="AMF53" s="24"/>
      <c r="AMG53" s="24"/>
      <c r="AMH53" s="24"/>
      <c r="AMI53" s="24"/>
      <c r="AMJ53" s="24"/>
      <c r="AMK53" s="24"/>
      <c r="AML53" s="24"/>
      <c r="AMM53" s="24"/>
      <c r="AMN53" s="24"/>
      <c r="AMO53" s="24"/>
      <c r="AMP53" s="24"/>
      <c r="AMQ53" s="24"/>
      <c r="AMR53" s="24"/>
      <c r="AMS53" s="24"/>
      <c r="AMT53" s="24"/>
      <c r="AMU53" s="24"/>
      <c r="AMV53" s="24"/>
      <c r="AMW53" s="24"/>
      <c r="AMX53" s="24"/>
      <c r="AMY53" s="24"/>
      <c r="AMZ53" s="24"/>
      <c r="ANA53" s="24"/>
      <c r="ANB53" s="24"/>
      <c r="ANC53" s="24"/>
      <c r="AND53" s="24"/>
      <c r="ANE53" s="24"/>
      <c r="ANF53" s="24"/>
      <c r="ANG53" s="24"/>
      <c r="ANH53" s="24"/>
      <c r="ANI53" s="24"/>
      <c r="ANJ53" s="24"/>
      <c r="ANK53" s="24"/>
      <c r="ANL53" s="24"/>
      <c r="ANM53" s="24"/>
      <c r="ANN53" s="24"/>
      <c r="ANO53" s="24"/>
      <c r="ANP53" s="24"/>
      <c r="ANQ53" s="24"/>
      <c r="ANR53" s="24"/>
      <c r="ANS53" s="24"/>
      <c r="ANT53" s="24"/>
      <c r="ANU53" s="24"/>
      <c r="ANV53" s="24"/>
      <c r="ANW53" s="24"/>
      <c r="ANX53" s="24"/>
      <c r="ANY53" s="24"/>
      <c r="ANZ53" s="24"/>
      <c r="AOA53" s="24"/>
      <c r="AOB53" s="24"/>
      <c r="AOC53" s="24"/>
      <c r="AOD53" s="24"/>
      <c r="AOE53" s="24"/>
      <c r="AOF53" s="24"/>
      <c r="AOG53" s="24"/>
      <c r="AOH53" s="24"/>
      <c r="AOI53" s="24"/>
      <c r="AOJ53" s="24"/>
      <c r="AOK53" s="24"/>
      <c r="AOL53" s="24"/>
      <c r="AOM53" s="24"/>
      <c r="AON53" s="24"/>
      <c r="AOO53" s="24"/>
      <c r="AOP53" s="24"/>
      <c r="AOQ53" s="24"/>
      <c r="AOR53" s="24"/>
      <c r="AOS53" s="24"/>
      <c r="AOT53" s="24"/>
      <c r="AOU53" s="24"/>
      <c r="AOV53" s="24"/>
      <c r="AOW53" s="24"/>
      <c r="AOX53" s="24"/>
      <c r="AOY53" s="24"/>
      <c r="AOZ53" s="24"/>
      <c r="APA53" s="24"/>
      <c r="APB53" s="24"/>
      <c r="APC53" s="24"/>
      <c r="APD53" s="24"/>
      <c r="APE53" s="24"/>
      <c r="APF53" s="24"/>
      <c r="APG53" s="24"/>
      <c r="APH53" s="24"/>
      <c r="API53" s="24"/>
      <c r="APJ53" s="24"/>
      <c r="APK53" s="24"/>
      <c r="APL53" s="24"/>
      <c r="APM53" s="24"/>
      <c r="APN53" s="24"/>
      <c r="APO53" s="24"/>
      <c r="APP53" s="24"/>
      <c r="APQ53" s="24"/>
      <c r="APR53" s="24"/>
      <c r="APS53" s="24"/>
      <c r="APT53" s="24"/>
      <c r="APU53" s="24"/>
      <c r="APV53" s="24"/>
      <c r="APW53" s="24"/>
      <c r="APX53" s="24"/>
      <c r="APY53" s="24"/>
      <c r="APZ53" s="24"/>
      <c r="AQA53" s="24"/>
      <c r="AQB53" s="24"/>
      <c r="AQC53" s="24"/>
      <c r="AQD53" s="24"/>
      <c r="AQE53" s="24"/>
      <c r="AQF53" s="24"/>
      <c r="AQG53" s="24"/>
      <c r="AQH53" s="24"/>
      <c r="AQI53" s="24"/>
      <c r="AQJ53" s="24"/>
      <c r="AQK53" s="24"/>
      <c r="AQL53" s="24"/>
      <c r="AQM53" s="24"/>
      <c r="AQN53" s="24"/>
      <c r="AQO53" s="24"/>
      <c r="AQP53" s="24"/>
      <c r="AQQ53" s="24"/>
      <c r="AQR53" s="24"/>
      <c r="AQS53" s="24"/>
      <c r="AQT53" s="24"/>
      <c r="AQU53" s="24"/>
      <c r="AQV53" s="24"/>
      <c r="AQW53" s="24"/>
      <c r="AQX53" s="24"/>
      <c r="AQY53" s="24"/>
      <c r="AQZ53" s="24"/>
      <c r="ARA53" s="24"/>
      <c r="ARB53" s="24"/>
      <c r="ARC53" s="24"/>
      <c r="ARD53" s="24"/>
      <c r="ARE53" s="24"/>
      <c r="ARF53" s="24"/>
      <c r="ARG53" s="24"/>
      <c r="ARH53" s="24"/>
      <c r="ARI53" s="24"/>
      <c r="ARJ53" s="24"/>
      <c r="ARK53" s="24"/>
      <c r="ARL53" s="24"/>
      <c r="ARM53" s="24"/>
      <c r="ARN53" s="24"/>
      <c r="ARO53" s="24"/>
      <c r="ARP53" s="24"/>
      <c r="ARQ53" s="24"/>
      <c r="ARR53" s="24"/>
      <c r="ARS53" s="24"/>
      <c r="ART53" s="24"/>
      <c r="ARU53" s="24"/>
      <c r="ARV53" s="24"/>
      <c r="ARW53" s="24"/>
      <c r="ARX53" s="24"/>
      <c r="ARY53" s="24"/>
      <c r="ARZ53" s="24"/>
      <c r="ASA53" s="24"/>
      <c r="ASB53" s="24"/>
      <c r="ASC53" s="24"/>
      <c r="ASD53" s="24"/>
      <c r="ASE53" s="24"/>
      <c r="ASF53" s="24"/>
      <c r="ASG53" s="24"/>
      <c r="ASH53" s="24"/>
      <c r="ASI53" s="24"/>
      <c r="ASJ53" s="24"/>
      <c r="ASK53" s="24"/>
      <c r="ASL53" s="24"/>
      <c r="ASM53" s="24"/>
      <c r="ASN53" s="24"/>
      <c r="ASO53" s="24"/>
      <c r="ASP53" s="24"/>
      <c r="ASQ53" s="24"/>
      <c r="ASR53" s="24"/>
      <c r="ASS53" s="24"/>
      <c r="AST53" s="24"/>
      <c r="ASU53" s="24"/>
      <c r="ASV53" s="24"/>
      <c r="ASW53" s="24"/>
      <c r="ASX53" s="24"/>
      <c r="ASY53" s="24"/>
      <c r="ASZ53" s="24"/>
      <c r="ATA53" s="24"/>
      <c r="ATB53" s="24"/>
      <c r="ATC53" s="24"/>
      <c r="ATD53" s="24"/>
      <c r="ATE53" s="24"/>
      <c r="ATF53" s="24"/>
      <c r="ATG53" s="24"/>
      <c r="ATH53" s="24"/>
      <c r="ATI53" s="24"/>
      <c r="ATJ53" s="24"/>
      <c r="ATK53" s="24"/>
      <c r="ATL53" s="24"/>
      <c r="ATM53" s="24"/>
      <c r="ATN53" s="24"/>
      <c r="ATO53" s="24"/>
      <c r="ATP53" s="24"/>
      <c r="ATQ53" s="24"/>
      <c r="ATR53" s="24"/>
      <c r="ATS53" s="24"/>
      <c r="ATT53" s="24"/>
      <c r="ATU53" s="24"/>
      <c r="ATV53" s="24"/>
      <c r="ATW53" s="24"/>
      <c r="ATX53" s="24"/>
      <c r="ATY53" s="24"/>
      <c r="ATZ53" s="24"/>
      <c r="AUA53" s="24"/>
      <c r="AUB53" s="24"/>
      <c r="AUC53" s="24"/>
      <c r="AUD53" s="24"/>
      <c r="AUE53" s="24"/>
      <c r="AUF53" s="24"/>
      <c r="AUG53" s="24"/>
      <c r="AUH53" s="24"/>
      <c r="AUI53" s="24"/>
      <c r="AUJ53" s="24"/>
      <c r="AUK53" s="24"/>
      <c r="AUL53" s="24"/>
      <c r="AUM53" s="24"/>
      <c r="AUN53" s="24"/>
      <c r="AUO53" s="24"/>
      <c r="AUP53" s="24"/>
      <c r="AUQ53" s="24"/>
      <c r="AUR53" s="24"/>
      <c r="AUS53" s="24"/>
      <c r="AUT53" s="24"/>
      <c r="AUU53" s="24"/>
      <c r="AUV53" s="24"/>
      <c r="AUW53" s="24"/>
      <c r="AUX53" s="24"/>
      <c r="AUY53" s="24"/>
      <c r="AUZ53" s="24"/>
      <c r="AVA53" s="24"/>
      <c r="AVB53" s="24"/>
      <c r="AVC53" s="24"/>
      <c r="AVD53" s="24"/>
      <c r="AVE53" s="24"/>
      <c r="AVF53" s="24"/>
      <c r="AVG53" s="24"/>
      <c r="AVH53" s="24"/>
      <c r="AVI53" s="24"/>
      <c r="AVJ53" s="24"/>
      <c r="AVK53" s="24"/>
      <c r="AVL53" s="24"/>
      <c r="AVM53" s="24"/>
      <c r="AVN53" s="24"/>
      <c r="AVO53" s="24"/>
      <c r="AVP53" s="24"/>
      <c r="AVQ53" s="24"/>
      <c r="AVR53" s="24"/>
      <c r="AVS53" s="24"/>
      <c r="AVT53" s="24"/>
      <c r="AVU53" s="24"/>
      <c r="AVV53" s="24"/>
      <c r="AVW53" s="24"/>
      <c r="AVX53" s="24"/>
      <c r="AVY53" s="24"/>
      <c r="AVZ53" s="24"/>
      <c r="AWA53" s="24"/>
      <c r="AWB53" s="24"/>
      <c r="AWC53" s="24"/>
      <c r="AWD53" s="24"/>
      <c r="AWE53" s="24"/>
      <c r="AWF53" s="24"/>
      <c r="AWG53" s="24"/>
      <c r="AWH53" s="24"/>
      <c r="AWI53" s="24"/>
      <c r="AWJ53" s="24"/>
      <c r="AWK53" s="24"/>
      <c r="AWL53" s="24"/>
      <c r="AWM53" s="24"/>
      <c r="AWN53" s="24"/>
      <c r="AWO53" s="24"/>
      <c r="AWP53" s="24"/>
      <c r="AWQ53" s="24"/>
      <c r="AWR53" s="24"/>
      <c r="AWS53" s="24"/>
      <c r="AWT53" s="24"/>
      <c r="AWU53" s="24"/>
      <c r="AWV53" s="24"/>
      <c r="AWW53" s="24"/>
      <c r="AWX53" s="24"/>
      <c r="AWY53" s="24"/>
      <c r="AWZ53" s="24"/>
      <c r="AXA53" s="24"/>
      <c r="AXB53" s="24"/>
      <c r="AXC53" s="24"/>
      <c r="AXD53" s="24"/>
      <c r="AXE53" s="24"/>
      <c r="AXF53" s="24"/>
      <c r="AXG53" s="24"/>
      <c r="AXH53" s="24"/>
      <c r="AXI53" s="24"/>
      <c r="AXJ53" s="24"/>
      <c r="AXK53" s="24"/>
      <c r="AXL53" s="24"/>
      <c r="AXM53" s="24"/>
      <c r="AXN53" s="24"/>
      <c r="AXO53" s="24"/>
      <c r="AXP53" s="24"/>
      <c r="AXQ53" s="24"/>
      <c r="AXR53" s="24"/>
      <c r="AXS53" s="24"/>
      <c r="AXT53" s="24"/>
      <c r="AXU53" s="24"/>
      <c r="AXV53" s="24"/>
      <c r="AXW53" s="24"/>
      <c r="AXX53" s="24"/>
      <c r="AXY53" s="24"/>
      <c r="AXZ53" s="24"/>
      <c r="AYA53" s="24"/>
      <c r="AYB53" s="24"/>
      <c r="AYC53" s="24"/>
      <c r="AYD53" s="24"/>
      <c r="AYE53" s="24"/>
      <c r="AYF53" s="24"/>
      <c r="AYG53" s="24"/>
      <c r="AYH53" s="24"/>
      <c r="AYI53" s="24"/>
      <c r="AYJ53" s="24"/>
      <c r="AYK53" s="24"/>
      <c r="AYL53" s="24"/>
      <c r="AYM53" s="24"/>
      <c r="AYN53" s="24"/>
      <c r="AYO53" s="24"/>
      <c r="AYP53" s="24"/>
      <c r="AYQ53" s="24"/>
      <c r="AYR53" s="24"/>
      <c r="AYS53" s="24"/>
      <c r="AYT53" s="24"/>
      <c r="AYU53" s="24"/>
      <c r="AYV53" s="24"/>
      <c r="AYW53" s="24"/>
      <c r="AYX53" s="24"/>
      <c r="AYY53" s="24"/>
      <c r="AYZ53" s="24"/>
      <c r="AZA53" s="24"/>
      <c r="AZB53" s="24"/>
      <c r="AZC53" s="24"/>
      <c r="AZD53" s="24"/>
      <c r="AZE53" s="24"/>
      <c r="AZF53" s="24"/>
      <c r="AZG53" s="24"/>
      <c r="AZH53" s="24"/>
      <c r="AZI53" s="24"/>
      <c r="AZJ53" s="24"/>
      <c r="AZK53" s="24"/>
      <c r="AZL53" s="24"/>
      <c r="AZM53" s="24"/>
      <c r="AZN53" s="24"/>
      <c r="AZO53" s="24"/>
      <c r="AZP53" s="24"/>
      <c r="AZQ53" s="24"/>
      <c r="AZR53" s="24"/>
      <c r="AZS53" s="24"/>
      <c r="AZT53" s="24"/>
      <c r="AZU53" s="24"/>
      <c r="AZV53" s="24"/>
      <c r="AZW53" s="24"/>
      <c r="AZX53" s="24"/>
      <c r="AZY53" s="24"/>
      <c r="AZZ53" s="24"/>
      <c r="BAA53" s="24"/>
      <c r="BAB53" s="24"/>
      <c r="BAC53" s="24"/>
      <c r="BAD53" s="24"/>
      <c r="BAE53" s="24"/>
      <c r="BAF53" s="24"/>
      <c r="BAG53" s="24"/>
      <c r="BAH53" s="24"/>
      <c r="BAI53" s="24"/>
      <c r="BAJ53" s="24"/>
      <c r="BAK53" s="24"/>
      <c r="BAL53" s="24"/>
      <c r="BAM53" s="24"/>
      <c r="BAN53" s="24"/>
      <c r="BAO53" s="24"/>
      <c r="BAP53" s="24"/>
      <c r="BAQ53" s="24"/>
      <c r="BAR53" s="24"/>
      <c r="BAS53" s="24"/>
      <c r="BAT53" s="24"/>
      <c r="BAU53" s="24"/>
      <c r="BAV53" s="24"/>
      <c r="BAW53" s="24"/>
      <c r="BAX53" s="24"/>
      <c r="BAY53" s="24"/>
      <c r="BAZ53" s="24"/>
      <c r="BBA53" s="24"/>
      <c r="BBB53" s="24"/>
      <c r="BBC53" s="24"/>
      <c r="BBD53" s="24"/>
      <c r="BBE53" s="24"/>
      <c r="BBF53" s="24"/>
      <c r="BBG53" s="24"/>
      <c r="BBH53" s="24"/>
      <c r="BBI53" s="24"/>
      <c r="BBJ53" s="24"/>
      <c r="BBK53" s="24"/>
      <c r="BBL53" s="24"/>
      <c r="BBM53" s="24"/>
      <c r="BBN53" s="24"/>
      <c r="BBO53" s="24"/>
      <c r="BBP53" s="24"/>
      <c r="BBQ53" s="24"/>
      <c r="BBR53" s="24"/>
      <c r="BBS53" s="24"/>
      <c r="BBT53" s="24"/>
      <c r="BBU53" s="24"/>
      <c r="BBV53" s="24"/>
      <c r="BBW53" s="24"/>
      <c r="BBX53" s="24"/>
      <c r="BBY53" s="24"/>
      <c r="BBZ53" s="24"/>
      <c r="BCA53" s="24"/>
      <c r="BCB53" s="24"/>
      <c r="BCC53" s="24"/>
      <c r="BCD53" s="24"/>
      <c r="BCE53" s="24"/>
      <c r="BCF53" s="24"/>
      <c r="BCG53" s="24"/>
      <c r="BCH53" s="24"/>
      <c r="BCI53" s="24"/>
      <c r="BCJ53" s="24"/>
      <c r="BCK53" s="24"/>
      <c r="BCL53" s="24"/>
      <c r="BCM53" s="24"/>
      <c r="BCN53" s="24"/>
      <c r="BCO53" s="24"/>
      <c r="BCP53" s="24"/>
      <c r="BCQ53" s="24"/>
      <c r="BCR53" s="24"/>
      <c r="BCS53" s="24"/>
      <c r="BCT53" s="24"/>
      <c r="BCU53" s="24"/>
      <c r="BCV53" s="24"/>
      <c r="BCW53" s="24"/>
      <c r="BCX53" s="24"/>
      <c r="BCY53" s="24"/>
      <c r="BCZ53" s="24"/>
      <c r="BDA53" s="24"/>
      <c r="BDB53" s="24"/>
      <c r="BDC53" s="24"/>
      <c r="BDD53" s="24"/>
      <c r="BDE53" s="24"/>
      <c r="BDF53" s="24"/>
      <c r="BDG53" s="24"/>
      <c r="BDH53" s="24"/>
      <c r="BDI53" s="24"/>
      <c r="BDJ53" s="24"/>
      <c r="BDK53" s="24"/>
      <c r="BDL53" s="24"/>
      <c r="BDM53" s="24"/>
      <c r="BDN53" s="24"/>
      <c r="BDO53" s="24"/>
      <c r="BDP53" s="24"/>
      <c r="BDQ53" s="24"/>
      <c r="BDR53" s="24"/>
      <c r="BDS53" s="24"/>
      <c r="BDT53" s="24"/>
      <c r="BDU53" s="24"/>
      <c r="BDV53" s="24"/>
      <c r="BDW53" s="24"/>
      <c r="BDX53" s="24"/>
      <c r="BDY53" s="24"/>
      <c r="BDZ53" s="24"/>
      <c r="BEA53" s="24"/>
      <c r="BEB53" s="24"/>
      <c r="BEC53" s="24"/>
      <c r="BED53" s="24"/>
      <c r="BEE53" s="24"/>
      <c r="BEF53" s="24"/>
      <c r="BEG53" s="24"/>
      <c r="BEH53" s="24"/>
      <c r="BEI53" s="24"/>
      <c r="BEJ53" s="24"/>
      <c r="BEK53" s="24"/>
      <c r="BEL53" s="24"/>
      <c r="BEM53" s="24"/>
      <c r="BEN53" s="24"/>
      <c r="BEO53" s="24"/>
      <c r="BEP53" s="24"/>
      <c r="BEQ53" s="24"/>
      <c r="BER53" s="24"/>
      <c r="BES53" s="24"/>
      <c r="BET53" s="24"/>
      <c r="BEU53" s="24"/>
      <c r="BEV53" s="24"/>
      <c r="BEW53" s="24"/>
      <c r="BEX53" s="24"/>
      <c r="BEY53" s="24"/>
      <c r="BEZ53" s="24"/>
      <c r="BFA53" s="24"/>
      <c r="BFB53" s="24"/>
      <c r="BFC53" s="24"/>
      <c r="BFD53" s="24"/>
      <c r="BFE53" s="24"/>
      <c r="BFF53" s="24"/>
      <c r="BFG53" s="24"/>
      <c r="BFH53" s="24"/>
      <c r="BFI53" s="24"/>
      <c r="BFJ53" s="24"/>
      <c r="BFK53" s="24"/>
      <c r="BFL53" s="24"/>
      <c r="BFM53" s="24"/>
      <c r="BFN53" s="24"/>
      <c r="BFO53" s="24"/>
      <c r="BFP53" s="24"/>
      <c r="BFQ53" s="24"/>
      <c r="BFR53" s="24"/>
      <c r="BFS53" s="24"/>
      <c r="BFT53" s="24"/>
      <c r="BFU53" s="24"/>
      <c r="BFV53" s="24"/>
      <c r="BFW53" s="24"/>
      <c r="BFX53" s="24"/>
      <c r="BFY53" s="24"/>
      <c r="BFZ53" s="24"/>
      <c r="BGA53" s="24"/>
      <c r="BGB53" s="24"/>
      <c r="BGC53" s="24"/>
      <c r="BGD53" s="24"/>
      <c r="BGE53" s="24"/>
      <c r="BGF53" s="24"/>
      <c r="BGG53" s="24"/>
      <c r="BGH53" s="24"/>
      <c r="BGI53" s="24"/>
      <c r="BGJ53" s="24"/>
      <c r="BGK53" s="24"/>
      <c r="BGL53" s="24"/>
      <c r="BGM53" s="24"/>
      <c r="BGN53" s="24"/>
      <c r="BGO53" s="24"/>
      <c r="BGP53" s="24"/>
      <c r="BGQ53" s="24"/>
      <c r="BGR53" s="24"/>
      <c r="BGS53" s="24"/>
      <c r="BGT53" s="24"/>
      <c r="BGU53" s="24"/>
      <c r="BGV53" s="24"/>
      <c r="BGW53" s="24"/>
      <c r="BGX53" s="24"/>
      <c r="BGY53" s="24"/>
      <c r="BGZ53" s="24"/>
      <c r="BHA53" s="24"/>
      <c r="BHB53" s="24"/>
      <c r="BHC53" s="24"/>
      <c r="BHD53" s="24"/>
      <c r="BHE53" s="24"/>
      <c r="BHF53" s="24"/>
      <c r="BHG53" s="24"/>
      <c r="BHH53" s="24"/>
      <c r="BHI53" s="24"/>
      <c r="BHJ53" s="24"/>
      <c r="BHK53" s="24"/>
      <c r="BHL53" s="24"/>
      <c r="BHM53" s="24"/>
      <c r="BHN53" s="24"/>
      <c r="BHO53" s="24"/>
      <c r="BHP53" s="24"/>
      <c r="BHQ53" s="24"/>
      <c r="BHR53" s="24"/>
      <c r="BHS53" s="24"/>
      <c r="BHT53" s="24"/>
      <c r="BHU53" s="24"/>
      <c r="BHV53" s="24"/>
      <c r="BHW53" s="24"/>
      <c r="BHX53" s="24"/>
      <c r="BHY53" s="24"/>
      <c r="BHZ53" s="24"/>
      <c r="BIA53" s="24"/>
      <c r="BIB53" s="24"/>
      <c r="BIC53" s="24"/>
      <c r="BID53" s="24"/>
      <c r="BIE53" s="24"/>
      <c r="BIF53" s="24"/>
      <c r="BIG53" s="24"/>
      <c r="BIH53" s="24"/>
      <c r="BII53" s="24"/>
      <c r="BIJ53" s="24"/>
      <c r="BIK53" s="24"/>
      <c r="BIL53" s="24"/>
      <c r="BIM53" s="24"/>
      <c r="BIN53" s="24"/>
      <c r="BIO53" s="24"/>
      <c r="BIP53" s="24"/>
      <c r="BIQ53" s="24"/>
      <c r="BIR53" s="24"/>
      <c r="BIS53" s="24"/>
      <c r="BIT53" s="24"/>
      <c r="BIU53" s="24"/>
      <c r="BIV53" s="24"/>
      <c r="BIW53" s="24"/>
      <c r="BIX53" s="24"/>
      <c r="BIY53" s="24"/>
      <c r="BIZ53" s="24"/>
      <c r="BJA53" s="24"/>
      <c r="BJB53" s="24"/>
      <c r="BJC53" s="24"/>
      <c r="BJD53" s="24"/>
      <c r="BJE53" s="24"/>
      <c r="BJF53" s="24"/>
      <c r="BJG53" s="24"/>
      <c r="BJH53" s="24"/>
      <c r="BJI53" s="24"/>
      <c r="BJJ53" s="24"/>
      <c r="BJK53" s="24"/>
      <c r="BJL53" s="24"/>
      <c r="BJM53" s="24"/>
      <c r="BJN53" s="24"/>
      <c r="BJO53" s="24"/>
      <c r="BJP53" s="24"/>
      <c r="BJQ53" s="24"/>
      <c r="BJR53" s="24"/>
      <c r="BJS53" s="24"/>
      <c r="BJT53" s="24"/>
      <c r="BJU53" s="24"/>
      <c r="BJV53" s="24"/>
      <c r="BJW53" s="24"/>
      <c r="BJX53" s="24"/>
      <c r="BJY53" s="24"/>
      <c r="BJZ53" s="24"/>
      <c r="BKA53" s="24"/>
      <c r="BKB53" s="24"/>
      <c r="BKC53" s="24"/>
      <c r="BKD53" s="24"/>
      <c r="BKE53" s="24"/>
      <c r="BKF53" s="24"/>
      <c r="BKG53" s="24"/>
      <c r="BKH53" s="24"/>
      <c r="BKI53" s="24"/>
      <c r="BKJ53" s="24"/>
      <c r="BKK53" s="24"/>
      <c r="BKL53" s="24"/>
      <c r="BKM53" s="24"/>
      <c r="BKN53" s="24"/>
      <c r="BKO53" s="24"/>
      <c r="BKP53" s="24"/>
      <c r="BKQ53" s="24"/>
      <c r="BKR53" s="24"/>
      <c r="BKS53" s="24"/>
      <c r="BKT53" s="24"/>
      <c r="BKU53" s="24"/>
      <c r="BKV53" s="24"/>
      <c r="BKW53" s="24"/>
      <c r="BKX53" s="24"/>
      <c r="BKY53" s="24"/>
      <c r="BKZ53" s="24"/>
      <c r="BLA53" s="24"/>
      <c r="BLB53" s="24"/>
      <c r="BLC53" s="24"/>
      <c r="BLD53" s="24"/>
      <c r="BLE53" s="24"/>
      <c r="BLF53" s="24"/>
      <c r="BLG53" s="24"/>
      <c r="BLH53" s="24"/>
      <c r="BLI53" s="24"/>
      <c r="BLJ53" s="24"/>
      <c r="BLK53" s="24"/>
      <c r="BLL53" s="24"/>
      <c r="BLM53" s="24"/>
      <c r="BLN53" s="24"/>
      <c r="BLO53" s="24"/>
      <c r="BLP53" s="24"/>
      <c r="BLQ53" s="24"/>
      <c r="BLR53" s="24"/>
      <c r="BLS53" s="24"/>
      <c r="BLT53" s="24"/>
      <c r="BLU53" s="24"/>
      <c r="BLV53" s="24"/>
      <c r="BLW53" s="24"/>
      <c r="BLX53" s="24"/>
      <c r="BLY53" s="24"/>
      <c r="BLZ53" s="24"/>
      <c r="BMA53" s="24"/>
      <c r="BMB53" s="24"/>
      <c r="BMC53" s="24"/>
      <c r="BMD53" s="24"/>
      <c r="BME53" s="24"/>
      <c r="BMF53" s="24"/>
      <c r="BMG53" s="24"/>
      <c r="BMH53" s="24"/>
      <c r="BMI53" s="24"/>
      <c r="BMJ53" s="24"/>
      <c r="BMK53" s="24"/>
      <c r="BML53" s="24"/>
      <c r="BMM53" s="24"/>
      <c r="BMN53" s="24"/>
      <c r="BMO53" s="24"/>
      <c r="BMP53" s="24"/>
      <c r="BMQ53" s="24"/>
      <c r="BMR53" s="24"/>
      <c r="BMS53" s="24"/>
      <c r="BMT53" s="24"/>
      <c r="BMU53" s="24"/>
      <c r="BMV53" s="24"/>
      <c r="BMW53" s="24"/>
      <c r="BMX53" s="24"/>
      <c r="BMY53" s="24"/>
      <c r="BMZ53" s="24"/>
      <c r="BNA53" s="24"/>
      <c r="BNB53" s="24"/>
      <c r="BNC53" s="24"/>
      <c r="BND53" s="24"/>
      <c r="BNE53" s="24"/>
      <c r="BNF53" s="24"/>
      <c r="BNG53" s="24"/>
      <c r="BNH53" s="24"/>
      <c r="BNI53" s="24"/>
      <c r="BNJ53" s="24"/>
      <c r="BNK53" s="24"/>
      <c r="BNL53" s="24"/>
      <c r="BNM53" s="24"/>
      <c r="BNN53" s="24"/>
      <c r="BNO53" s="24"/>
      <c r="BNP53" s="24"/>
      <c r="BNQ53" s="24"/>
      <c r="BNR53" s="24"/>
      <c r="BNS53" s="24"/>
      <c r="BNT53" s="24"/>
      <c r="BNU53" s="24"/>
      <c r="BNV53" s="24"/>
      <c r="BNW53" s="24"/>
      <c r="BNX53" s="24"/>
      <c r="BNY53" s="24"/>
      <c r="BNZ53" s="24"/>
      <c r="BOA53" s="24"/>
      <c r="BOB53" s="24"/>
      <c r="BOC53" s="24"/>
      <c r="BOD53" s="24"/>
      <c r="BOE53" s="24"/>
      <c r="BOF53" s="24"/>
      <c r="BOG53" s="24"/>
      <c r="BOH53" s="24"/>
      <c r="BOI53" s="24"/>
      <c r="BOJ53" s="24"/>
      <c r="BOK53" s="24"/>
      <c r="BOL53" s="24"/>
      <c r="BOM53" s="24"/>
      <c r="BON53" s="24"/>
      <c r="BOO53" s="24"/>
      <c r="BOP53" s="24"/>
      <c r="BOQ53" s="24"/>
      <c r="BOR53" s="24"/>
      <c r="BOS53" s="24"/>
      <c r="BOT53" s="24"/>
      <c r="BOU53" s="24"/>
      <c r="BOV53" s="24"/>
      <c r="BOW53" s="24"/>
      <c r="BOX53" s="24"/>
      <c r="BOY53" s="24"/>
      <c r="BOZ53" s="24"/>
      <c r="BPA53" s="24"/>
      <c r="BPB53" s="24"/>
      <c r="BPC53" s="24"/>
      <c r="BPD53" s="24"/>
      <c r="BPE53" s="24"/>
      <c r="BPF53" s="24"/>
      <c r="BPG53" s="24"/>
      <c r="BPH53" s="24"/>
      <c r="BPI53" s="24"/>
      <c r="BPJ53" s="24"/>
      <c r="BPK53" s="24"/>
      <c r="BPL53" s="24"/>
      <c r="BPM53" s="24"/>
      <c r="BPN53" s="24"/>
      <c r="BPO53" s="24"/>
      <c r="BPP53" s="24"/>
      <c r="BPQ53" s="24"/>
      <c r="BPR53" s="24"/>
      <c r="BPS53" s="24"/>
      <c r="BPT53" s="24"/>
      <c r="BPU53" s="24"/>
      <c r="BPV53" s="24"/>
      <c r="BPW53" s="24"/>
      <c r="BPX53" s="24"/>
      <c r="BPY53" s="24"/>
      <c r="BPZ53" s="24"/>
      <c r="BQA53" s="24"/>
      <c r="BQB53" s="24"/>
      <c r="BQC53" s="24"/>
      <c r="BQD53" s="24"/>
      <c r="BQE53" s="24"/>
      <c r="BQF53" s="24"/>
      <c r="BQG53" s="24"/>
      <c r="BQH53" s="24"/>
      <c r="BQI53" s="24"/>
      <c r="BQJ53" s="24"/>
      <c r="BQK53" s="24"/>
      <c r="BQL53" s="24"/>
      <c r="BQM53" s="24"/>
      <c r="BQN53" s="24"/>
      <c r="BQO53" s="24"/>
      <c r="BQP53" s="24"/>
      <c r="BQQ53" s="24"/>
      <c r="BQR53" s="24"/>
      <c r="BQS53" s="24"/>
      <c r="BQT53" s="24"/>
      <c r="BQU53" s="24"/>
      <c r="BQV53" s="24"/>
      <c r="BQW53" s="24"/>
      <c r="BQX53" s="24"/>
      <c r="BQY53" s="24"/>
      <c r="BQZ53" s="24"/>
      <c r="BRA53" s="24"/>
      <c r="BRB53" s="24"/>
      <c r="BRC53" s="24"/>
      <c r="BRD53" s="24"/>
      <c r="BRE53" s="24"/>
      <c r="BRF53" s="24"/>
      <c r="BRG53" s="24"/>
      <c r="BRH53" s="24"/>
      <c r="BRI53" s="24"/>
      <c r="BRJ53" s="24"/>
      <c r="BRK53" s="24"/>
      <c r="BRL53" s="24"/>
      <c r="BRM53" s="24"/>
      <c r="BRN53" s="24"/>
      <c r="BRO53" s="24"/>
      <c r="BRP53" s="24"/>
      <c r="BRQ53" s="24"/>
      <c r="BRR53" s="24"/>
      <c r="BRS53" s="24"/>
      <c r="BRT53" s="24"/>
      <c r="BRU53" s="24"/>
      <c r="BRV53" s="24"/>
      <c r="BRW53" s="24"/>
      <c r="BRX53" s="24"/>
      <c r="BRY53" s="24"/>
      <c r="BRZ53" s="24"/>
      <c r="BSA53" s="24"/>
      <c r="BSB53" s="24"/>
      <c r="BSC53" s="24"/>
      <c r="BSD53" s="24"/>
      <c r="BSE53" s="24"/>
      <c r="BSF53" s="24"/>
      <c r="BSG53" s="24"/>
      <c r="BSH53" s="24"/>
      <c r="BSI53" s="24"/>
      <c r="BSJ53" s="24"/>
      <c r="BSK53" s="24"/>
      <c r="BSL53" s="24"/>
      <c r="BSM53" s="24"/>
      <c r="BSN53" s="24"/>
      <c r="BSO53" s="24"/>
      <c r="BSP53" s="24"/>
      <c r="BSQ53" s="24"/>
      <c r="BSR53" s="24"/>
      <c r="BSS53" s="24"/>
      <c r="BST53" s="24"/>
      <c r="BSU53" s="24"/>
      <c r="BSV53" s="24"/>
      <c r="BSW53" s="24"/>
      <c r="BSX53" s="24"/>
      <c r="BSY53" s="24"/>
      <c r="BSZ53" s="24"/>
      <c r="BTA53" s="24"/>
      <c r="BTB53" s="24"/>
      <c r="BTC53" s="24"/>
      <c r="BTD53" s="24"/>
      <c r="BTE53" s="24"/>
      <c r="BTF53" s="24"/>
      <c r="BTG53" s="24"/>
      <c r="BTH53" s="24"/>
      <c r="BTI53" s="24"/>
      <c r="BTJ53" s="24"/>
      <c r="BTK53" s="24"/>
      <c r="BTL53" s="24"/>
      <c r="BTM53" s="24"/>
      <c r="BTN53" s="24"/>
      <c r="BTO53" s="24"/>
      <c r="BTP53" s="24"/>
      <c r="BTQ53" s="24"/>
      <c r="BTR53" s="24"/>
      <c r="BTS53" s="24"/>
      <c r="BTT53" s="24"/>
      <c r="BTU53" s="24"/>
      <c r="BTV53" s="24"/>
      <c r="BTW53" s="24"/>
      <c r="BTX53" s="24"/>
      <c r="BTY53" s="24"/>
      <c r="BTZ53" s="24"/>
      <c r="BUA53" s="24"/>
      <c r="BUB53" s="24"/>
      <c r="BUC53" s="24"/>
      <c r="BUD53" s="24"/>
      <c r="BUE53" s="24"/>
      <c r="BUF53" s="24"/>
      <c r="BUG53" s="24"/>
      <c r="BUH53" s="24"/>
      <c r="BUI53" s="24"/>
      <c r="BUJ53" s="24"/>
      <c r="BUK53" s="24"/>
      <c r="BUL53" s="24"/>
      <c r="BUM53" s="24"/>
      <c r="BUN53" s="24"/>
      <c r="BUO53" s="24"/>
      <c r="BUP53" s="24"/>
      <c r="BUQ53" s="24"/>
      <c r="BUR53" s="24"/>
      <c r="BUS53" s="24"/>
      <c r="BUT53" s="24"/>
      <c r="BUU53" s="24"/>
      <c r="BUV53" s="24"/>
      <c r="BUW53" s="24"/>
      <c r="BUX53" s="24"/>
      <c r="BUY53" s="24"/>
      <c r="BUZ53" s="24"/>
      <c r="BVA53" s="24"/>
      <c r="BVB53" s="24"/>
      <c r="BVC53" s="24"/>
      <c r="BVD53" s="24"/>
      <c r="BVE53" s="24"/>
      <c r="BVF53" s="24"/>
      <c r="BVG53" s="24"/>
      <c r="BVH53" s="24"/>
      <c r="BVI53" s="24"/>
      <c r="BVJ53" s="24"/>
      <c r="BVK53" s="24"/>
      <c r="BVL53" s="24"/>
      <c r="BVM53" s="24"/>
      <c r="BVN53" s="24"/>
      <c r="BVO53" s="24"/>
      <c r="BVP53" s="24"/>
      <c r="BVQ53" s="24"/>
      <c r="BVR53" s="24"/>
      <c r="BVS53" s="24"/>
      <c r="BVT53" s="24"/>
      <c r="BVU53" s="24"/>
      <c r="BVV53" s="24"/>
      <c r="BVW53" s="24"/>
      <c r="BVX53" s="24"/>
      <c r="BVY53" s="24"/>
      <c r="BVZ53" s="24"/>
      <c r="BWA53" s="24"/>
      <c r="BWB53" s="24"/>
      <c r="BWC53" s="24"/>
      <c r="BWD53" s="24"/>
      <c r="BWE53" s="24"/>
      <c r="BWF53" s="24"/>
      <c r="BWG53" s="24"/>
      <c r="BWH53" s="24"/>
      <c r="BWI53" s="24"/>
      <c r="BWJ53" s="24"/>
      <c r="BWK53" s="24"/>
      <c r="BWL53" s="24"/>
      <c r="BWM53" s="24"/>
      <c r="BWN53" s="24"/>
      <c r="BWO53" s="24"/>
      <c r="BWP53" s="24"/>
      <c r="BWQ53" s="24"/>
      <c r="BWR53" s="24"/>
      <c r="BWS53" s="24"/>
      <c r="BWT53" s="24"/>
      <c r="BWU53" s="24"/>
      <c r="BWV53" s="24"/>
      <c r="BWW53" s="24"/>
      <c r="BWX53" s="24"/>
      <c r="BWY53" s="24"/>
      <c r="BWZ53" s="24"/>
      <c r="BXA53" s="24"/>
      <c r="BXB53" s="24"/>
      <c r="BXC53" s="24"/>
      <c r="BXD53" s="24"/>
      <c r="BXE53" s="24"/>
      <c r="BXF53" s="24"/>
      <c r="BXG53" s="24"/>
      <c r="BXH53" s="24"/>
      <c r="BXI53" s="24"/>
      <c r="BXJ53" s="24"/>
      <c r="BXK53" s="24"/>
      <c r="BXL53" s="24"/>
      <c r="BXM53" s="24"/>
      <c r="BXN53" s="24"/>
      <c r="BXO53" s="24"/>
      <c r="BXP53" s="24"/>
      <c r="BXQ53" s="24"/>
      <c r="BXR53" s="24"/>
      <c r="BXS53" s="24"/>
      <c r="BXT53" s="24"/>
      <c r="BXU53" s="24"/>
      <c r="BXV53" s="24"/>
      <c r="BXW53" s="24"/>
      <c r="BXX53" s="24"/>
      <c r="BXY53" s="24"/>
      <c r="BXZ53" s="24"/>
      <c r="BYA53" s="24"/>
      <c r="BYB53" s="24"/>
      <c r="BYC53" s="24"/>
      <c r="BYD53" s="24"/>
      <c r="BYE53" s="24"/>
      <c r="BYF53" s="24"/>
      <c r="BYG53" s="24"/>
      <c r="BYH53" s="24"/>
      <c r="BYI53" s="24"/>
      <c r="BYJ53" s="24"/>
      <c r="BYK53" s="24"/>
      <c r="BYL53" s="24"/>
      <c r="BYM53" s="24"/>
      <c r="BYN53" s="24"/>
      <c r="BYO53" s="24"/>
      <c r="BYP53" s="24"/>
      <c r="BYQ53" s="24"/>
      <c r="BYR53" s="24"/>
      <c r="BYS53" s="24"/>
      <c r="BYT53" s="24"/>
      <c r="BYU53" s="24"/>
      <c r="BYV53" s="24"/>
      <c r="BYW53" s="24"/>
      <c r="BYX53" s="24"/>
      <c r="BYY53" s="24"/>
      <c r="BYZ53" s="24"/>
      <c r="BZA53" s="24"/>
      <c r="BZB53" s="24"/>
      <c r="BZC53" s="24"/>
      <c r="BZD53" s="24"/>
      <c r="BZE53" s="24"/>
      <c r="BZF53" s="24"/>
      <c r="BZG53" s="24"/>
      <c r="BZH53" s="24"/>
      <c r="BZI53" s="24"/>
      <c r="BZJ53" s="24"/>
      <c r="BZK53" s="24"/>
      <c r="BZL53" s="24"/>
      <c r="BZM53" s="24"/>
      <c r="BZN53" s="24"/>
      <c r="BZO53" s="24"/>
      <c r="BZP53" s="24"/>
      <c r="BZQ53" s="24"/>
      <c r="BZR53" s="24"/>
      <c r="BZS53" s="24"/>
      <c r="BZT53" s="24"/>
      <c r="BZU53" s="24"/>
      <c r="BZV53" s="24"/>
      <c r="BZW53" s="24"/>
      <c r="BZX53" s="24"/>
      <c r="BZY53" s="24"/>
      <c r="BZZ53" s="24"/>
      <c r="CAA53" s="24"/>
      <c r="CAB53" s="24"/>
      <c r="CAC53" s="24"/>
      <c r="CAD53" s="24"/>
      <c r="CAE53" s="24"/>
      <c r="CAF53" s="24"/>
      <c r="CAG53" s="24"/>
      <c r="CAH53" s="24"/>
      <c r="CAI53" s="24"/>
      <c r="CAJ53" s="24"/>
      <c r="CAK53" s="24"/>
      <c r="CAL53" s="24"/>
      <c r="CAM53" s="24"/>
      <c r="CAN53" s="24"/>
      <c r="CAO53" s="24"/>
      <c r="CAP53" s="24"/>
      <c r="CAQ53" s="24"/>
      <c r="CAR53" s="24"/>
      <c r="CAS53" s="24"/>
      <c r="CAT53" s="24"/>
      <c r="CAU53" s="24"/>
      <c r="CAV53" s="24"/>
      <c r="CAW53" s="24"/>
      <c r="CAX53" s="24"/>
      <c r="CAY53" s="24"/>
      <c r="CAZ53" s="24"/>
      <c r="CBA53" s="24"/>
      <c r="CBB53" s="24"/>
      <c r="CBC53" s="24"/>
      <c r="CBD53" s="24"/>
      <c r="CBE53" s="24"/>
      <c r="CBF53" s="24"/>
      <c r="CBG53" s="24"/>
      <c r="CBH53" s="24"/>
      <c r="CBI53" s="24"/>
      <c r="CBJ53" s="24"/>
      <c r="CBK53" s="24"/>
      <c r="CBL53" s="24"/>
      <c r="CBM53" s="24"/>
      <c r="CBN53" s="24"/>
      <c r="CBO53" s="24"/>
      <c r="CBP53" s="24"/>
      <c r="CBQ53" s="24"/>
      <c r="CBR53" s="24"/>
      <c r="CBS53" s="24"/>
      <c r="CBT53" s="24"/>
      <c r="CBU53" s="24"/>
      <c r="CBV53" s="24"/>
      <c r="CBW53" s="24"/>
      <c r="CBX53" s="24"/>
      <c r="CBY53" s="24"/>
      <c r="CBZ53" s="24"/>
      <c r="CCA53" s="24"/>
      <c r="CCB53" s="24"/>
      <c r="CCC53" s="24"/>
      <c r="CCD53" s="24"/>
      <c r="CCE53" s="24"/>
      <c r="CCF53" s="24"/>
      <c r="CCG53" s="24"/>
      <c r="CCH53" s="24"/>
      <c r="CCI53" s="24"/>
      <c r="CCJ53" s="24"/>
      <c r="CCK53" s="24"/>
      <c r="CCL53" s="24"/>
      <c r="CCM53" s="24"/>
      <c r="CCN53" s="24"/>
      <c r="CCO53" s="24"/>
      <c r="CCP53" s="24"/>
      <c r="CCQ53" s="24"/>
      <c r="CCR53" s="24"/>
      <c r="CCS53" s="24"/>
      <c r="CCT53" s="24"/>
      <c r="CCU53" s="24"/>
      <c r="CCV53" s="24"/>
      <c r="CCW53" s="24"/>
      <c r="CCX53" s="24"/>
      <c r="CCY53" s="24"/>
      <c r="CCZ53" s="24"/>
      <c r="CDA53" s="24"/>
      <c r="CDB53" s="24"/>
      <c r="CDC53" s="24"/>
      <c r="CDD53" s="24"/>
      <c r="CDE53" s="24"/>
      <c r="CDF53" s="24"/>
      <c r="CDG53" s="24"/>
      <c r="CDH53" s="24"/>
      <c r="CDI53" s="24"/>
      <c r="CDJ53" s="24"/>
      <c r="CDK53" s="24"/>
      <c r="CDL53" s="24"/>
      <c r="CDM53" s="24"/>
      <c r="CDN53" s="24"/>
      <c r="CDO53" s="24"/>
      <c r="CDP53" s="24"/>
      <c r="CDQ53" s="24"/>
      <c r="CDR53" s="24"/>
      <c r="CDS53" s="24"/>
      <c r="CDT53" s="24"/>
      <c r="CDU53" s="24"/>
      <c r="CDV53" s="24"/>
      <c r="CDW53" s="24"/>
      <c r="CDX53" s="24"/>
      <c r="CDY53" s="24"/>
      <c r="CDZ53" s="24"/>
      <c r="CEA53" s="24"/>
      <c r="CEB53" s="24"/>
      <c r="CEC53" s="24"/>
      <c r="CED53" s="24"/>
      <c r="CEE53" s="24"/>
      <c r="CEF53" s="24"/>
      <c r="CEG53" s="24"/>
      <c r="CEH53" s="24"/>
      <c r="CEI53" s="24"/>
      <c r="CEJ53" s="24"/>
      <c r="CEK53" s="24"/>
      <c r="CEL53" s="24"/>
      <c r="CEM53" s="24"/>
      <c r="CEN53" s="24"/>
      <c r="CEO53" s="24"/>
      <c r="CEP53" s="24"/>
      <c r="CEQ53" s="24"/>
      <c r="CER53" s="24"/>
      <c r="CES53" s="24"/>
      <c r="CET53" s="24"/>
      <c r="CEU53" s="24"/>
      <c r="CEV53" s="24"/>
      <c r="CEW53" s="24"/>
      <c r="CEX53" s="24"/>
      <c r="CEY53" s="24"/>
      <c r="CEZ53" s="24"/>
      <c r="CFA53" s="24"/>
      <c r="CFB53" s="24"/>
      <c r="CFC53" s="24"/>
      <c r="CFD53" s="24"/>
      <c r="CFE53" s="24"/>
      <c r="CFF53" s="24"/>
      <c r="CFG53" s="24"/>
      <c r="CFH53" s="24"/>
      <c r="CFI53" s="24"/>
      <c r="CFJ53" s="24"/>
      <c r="CFK53" s="24"/>
      <c r="CFL53" s="24"/>
      <c r="CFM53" s="24"/>
      <c r="CFN53" s="24"/>
      <c r="CFO53" s="24"/>
      <c r="CFP53" s="24"/>
      <c r="CFQ53" s="24"/>
      <c r="CFR53" s="24"/>
      <c r="CFS53" s="24"/>
      <c r="CFT53" s="24"/>
      <c r="CFU53" s="24"/>
      <c r="CFV53" s="24"/>
      <c r="CFW53" s="24"/>
      <c r="CFX53" s="24"/>
      <c r="CFY53" s="24"/>
      <c r="CFZ53" s="24"/>
      <c r="CGA53" s="24"/>
      <c r="CGB53" s="24"/>
      <c r="CGC53" s="24"/>
      <c r="CGD53" s="24"/>
      <c r="CGE53" s="24"/>
      <c r="CGF53" s="24"/>
      <c r="CGG53" s="24"/>
      <c r="CGH53" s="24"/>
      <c r="CGI53" s="24"/>
      <c r="CGJ53" s="24"/>
      <c r="CGK53" s="24"/>
      <c r="CGL53" s="24"/>
      <c r="CGM53" s="24"/>
      <c r="CGN53" s="24"/>
      <c r="CGO53" s="24"/>
      <c r="CGP53" s="24"/>
      <c r="CGQ53" s="24"/>
      <c r="CGR53" s="24"/>
      <c r="CGS53" s="24"/>
      <c r="CGT53" s="24"/>
      <c r="CGU53" s="24"/>
      <c r="CGV53" s="24"/>
      <c r="CGW53" s="24"/>
      <c r="CGX53" s="24"/>
      <c r="CGY53" s="24"/>
      <c r="CGZ53" s="24"/>
      <c r="CHA53" s="24"/>
      <c r="CHB53" s="24"/>
      <c r="CHC53" s="24"/>
      <c r="CHD53" s="24"/>
      <c r="CHE53" s="24"/>
      <c r="CHF53" s="24"/>
      <c r="CHG53" s="24"/>
      <c r="CHH53" s="24"/>
      <c r="CHI53" s="24"/>
      <c r="CHJ53" s="24"/>
      <c r="CHK53" s="24"/>
      <c r="CHL53" s="24"/>
      <c r="CHM53" s="24"/>
      <c r="CHN53" s="24"/>
      <c r="CHO53" s="24"/>
      <c r="CHP53" s="24"/>
      <c r="CHQ53" s="24"/>
      <c r="CHR53" s="24"/>
      <c r="CHS53" s="24"/>
      <c r="CHT53" s="24"/>
      <c r="CHU53" s="24"/>
      <c r="CHV53" s="24"/>
      <c r="CHW53" s="24"/>
      <c r="CHX53" s="24"/>
      <c r="CHY53" s="24"/>
      <c r="CHZ53" s="24"/>
      <c r="CIA53" s="24"/>
      <c r="CIB53" s="24"/>
      <c r="CIC53" s="24"/>
      <c r="CID53" s="24"/>
      <c r="CIE53" s="24"/>
      <c r="CIF53" s="24"/>
      <c r="CIG53" s="24"/>
      <c r="CIH53" s="24"/>
      <c r="CII53" s="24"/>
      <c r="CIJ53" s="24"/>
      <c r="CIK53" s="24"/>
      <c r="CIL53" s="24"/>
      <c r="CIM53" s="24"/>
      <c r="CIN53" s="24"/>
      <c r="CIO53" s="24"/>
      <c r="CIP53" s="24"/>
      <c r="CIQ53" s="24"/>
      <c r="CIR53" s="24"/>
      <c r="CIS53" s="24"/>
      <c r="CIT53" s="24"/>
      <c r="CIU53" s="24"/>
      <c r="CIV53" s="24"/>
      <c r="CIW53" s="24"/>
      <c r="CIX53" s="24"/>
      <c r="CIY53" s="24"/>
      <c r="CIZ53" s="24"/>
      <c r="CJA53" s="24"/>
      <c r="CJB53" s="24"/>
      <c r="CJC53" s="24"/>
      <c r="CJD53" s="24"/>
      <c r="CJE53" s="24"/>
      <c r="CJF53" s="24"/>
      <c r="CJG53" s="24"/>
      <c r="CJH53" s="24"/>
      <c r="CJI53" s="24"/>
      <c r="CJJ53" s="24"/>
      <c r="CJK53" s="24"/>
      <c r="CJL53" s="24"/>
      <c r="CJM53" s="24"/>
      <c r="CJN53" s="24"/>
      <c r="CJO53" s="24"/>
      <c r="CJP53" s="24"/>
      <c r="CJQ53" s="24"/>
      <c r="CJR53" s="24"/>
      <c r="CJS53" s="24"/>
      <c r="CJT53" s="24"/>
      <c r="CJU53" s="24"/>
      <c r="CJV53" s="24"/>
      <c r="CJW53" s="24"/>
      <c r="CJX53" s="24"/>
      <c r="CJY53" s="24"/>
      <c r="CJZ53" s="24"/>
      <c r="CKA53" s="24"/>
      <c r="CKB53" s="24"/>
      <c r="CKC53" s="24"/>
      <c r="CKD53" s="24"/>
      <c r="CKE53" s="24"/>
      <c r="CKF53" s="24"/>
      <c r="CKG53" s="24"/>
      <c r="CKH53" s="24"/>
      <c r="CKI53" s="24"/>
      <c r="CKJ53" s="24"/>
      <c r="CKK53" s="24"/>
      <c r="CKL53" s="24"/>
      <c r="CKM53" s="24"/>
      <c r="CKN53" s="24"/>
      <c r="CKO53" s="24"/>
      <c r="CKP53" s="24"/>
      <c r="CKQ53" s="24"/>
      <c r="CKR53" s="24"/>
      <c r="CKS53" s="24"/>
      <c r="CKT53" s="24"/>
      <c r="CKU53" s="24"/>
      <c r="CKV53" s="24"/>
      <c r="CKW53" s="24"/>
      <c r="CKX53" s="24"/>
      <c r="CKY53" s="24"/>
      <c r="CKZ53" s="24"/>
      <c r="CLA53" s="24"/>
      <c r="CLB53" s="24"/>
      <c r="CLC53" s="24"/>
      <c r="CLD53" s="24"/>
      <c r="CLE53" s="24"/>
      <c r="CLF53" s="24"/>
      <c r="CLG53" s="24"/>
      <c r="CLH53" s="24"/>
      <c r="CLI53" s="24"/>
      <c r="CLJ53" s="24"/>
      <c r="CLK53" s="24"/>
      <c r="CLL53" s="24"/>
      <c r="CLM53" s="24"/>
      <c r="CLN53" s="24"/>
      <c r="CLO53" s="24"/>
      <c r="CLP53" s="24"/>
      <c r="CLQ53" s="24"/>
      <c r="CLR53" s="24"/>
      <c r="CLS53" s="24"/>
      <c r="CLT53" s="24"/>
      <c r="CLU53" s="24"/>
      <c r="CLV53" s="24"/>
      <c r="CLW53" s="24"/>
      <c r="CLX53" s="24"/>
      <c r="CLY53" s="24"/>
      <c r="CLZ53" s="24"/>
      <c r="CMA53" s="24"/>
      <c r="CMB53" s="24"/>
      <c r="CMC53" s="24"/>
      <c r="CMD53" s="24"/>
      <c r="CME53" s="24"/>
      <c r="CMF53" s="24"/>
      <c r="CMG53" s="24"/>
      <c r="CMH53" s="24"/>
      <c r="CMI53" s="24"/>
      <c r="CMJ53" s="24"/>
      <c r="CMK53" s="24"/>
      <c r="CML53" s="24"/>
      <c r="CMM53" s="24"/>
      <c r="CMN53" s="24"/>
      <c r="CMO53" s="24"/>
      <c r="CMP53" s="24"/>
      <c r="CMQ53" s="24"/>
      <c r="CMR53" s="24"/>
      <c r="CMS53" s="24"/>
      <c r="CMT53" s="24"/>
      <c r="CMU53" s="24"/>
      <c r="CMV53" s="24"/>
      <c r="CMW53" s="24"/>
      <c r="CMX53" s="24"/>
      <c r="CMY53" s="24"/>
      <c r="CMZ53" s="24"/>
      <c r="CNA53" s="24"/>
      <c r="CNB53" s="24"/>
      <c r="CNC53" s="24"/>
      <c r="CND53" s="24"/>
      <c r="CNE53" s="24"/>
      <c r="CNF53" s="24"/>
      <c r="CNG53" s="24"/>
      <c r="CNH53" s="24"/>
      <c r="CNI53" s="24"/>
      <c r="CNJ53" s="24"/>
      <c r="CNK53" s="24"/>
      <c r="CNL53" s="24"/>
      <c r="CNM53" s="24"/>
      <c r="CNN53" s="24"/>
      <c r="CNO53" s="24"/>
      <c r="CNP53" s="24"/>
      <c r="CNQ53" s="24"/>
      <c r="CNR53" s="24"/>
      <c r="CNS53" s="24"/>
      <c r="CNT53" s="24"/>
      <c r="CNU53" s="24"/>
      <c r="CNV53" s="24"/>
      <c r="CNW53" s="24"/>
      <c r="CNX53" s="24"/>
      <c r="CNY53" s="24"/>
      <c r="CNZ53" s="24"/>
      <c r="COA53" s="24"/>
      <c r="COB53" s="24"/>
      <c r="COC53" s="24"/>
      <c r="COD53" s="24"/>
      <c r="COE53" s="24"/>
      <c r="COF53" s="24"/>
      <c r="COG53" s="24"/>
      <c r="COH53" s="24"/>
      <c r="COI53" s="24"/>
      <c r="COJ53" s="24"/>
      <c r="COK53" s="24"/>
      <c r="COL53" s="24"/>
      <c r="COM53" s="24"/>
      <c r="CON53" s="24"/>
      <c r="COO53" s="24"/>
      <c r="COP53" s="24"/>
      <c r="COQ53" s="24"/>
      <c r="COR53" s="24"/>
      <c r="COS53" s="24"/>
      <c r="COT53" s="24"/>
      <c r="COU53" s="24"/>
      <c r="COV53" s="24"/>
      <c r="COW53" s="24"/>
      <c r="COX53" s="24"/>
      <c r="COY53" s="24"/>
      <c r="COZ53" s="24"/>
      <c r="CPA53" s="24"/>
      <c r="CPB53" s="24"/>
      <c r="CPC53" s="24"/>
      <c r="CPD53" s="24"/>
      <c r="CPE53" s="24"/>
      <c r="CPF53" s="24"/>
      <c r="CPG53" s="24"/>
      <c r="CPH53" s="24"/>
      <c r="CPI53" s="24"/>
      <c r="CPJ53" s="24"/>
      <c r="CPK53" s="24"/>
      <c r="CPL53" s="24"/>
      <c r="CPM53" s="24"/>
      <c r="CPN53" s="24"/>
      <c r="CPO53" s="24"/>
      <c r="CPP53" s="24"/>
      <c r="CPQ53" s="24"/>
      <c r="CPR53" s="24"/>
      <c r="CPS53" s="24"/>
      <c r="CPT53" s="24"/>
      <c r="CPU53" s="24"/>
      <c r="CPV53" s="24"/>
      <c r="CPW53" s="24"/>
      <c r="CPX53" s="24"/>
      <c r="CPY53" s="24"/>
      <c r="CPZ53" s="24"/>
      <c r="CQA53" s="24"/>
      <c r="CQB53" s="24"/>
      <c r="CQC53" s="24"/>
      <c r="CQD53" s="24"/>
      <c r="CQE53" s="24"/>
      <c r="CQF53" s="24"/>
      <c r="CQG53" s="24"/>
      <c r="CQH53" s="24"/>
      <c r="CQI53" s="24"/>
      <c r="CQJ53" s="24"/>
      <c r="CQK53" s="24"/>
      <c r="CQL53" s="24"/>
      <c r="CQM53" s="24"/>
      <c r="CQN53" s="24"/>
      <c r="CQO53" s="24"/>
      <c r="CQP53" s="24"/>
      <c r="CQQ53" s="24"/>
      <c r="CQR53" s="24"/>
      <c r="CQS53" s="24"/>
      <c r="CQT53" s="24"/>
      <c r="CQU53" s="24"/>
      <c r="CQV53" s="24"/>
      <c r="CQW53" s="24"/>
      <c r="CQX53" s="24"/>
      <c r="CQY53" s="24"/>
      <c r="CQZ53" s="24"/>
      <c r="CRA53" s="24"/>
      <c r="CRB53" s="24"/>
      <c r="CRC53" s="24"/>
      <c r="CRD53" s="24"/>
      <c r="CRE53" s="24"/>
      <c r="CRF53" s="24"/>
      <c r="CRG53" s="24"/>
      <c r="CRH53" s="24"/>
      <c r="CRI53" s="24"/>
      <c r="CRJ53" s="24"/>
      <c r="CRK53" s="24"/>
      <c r="CRL53" s="24"/>
      <c r="CRM53" s="24"/>
      <c r="CRN53" s="24"/>
      <c r="CRO53" s="24"/>
      <c r="CRP53" s="24"/>
      <c r="CRQ53" s="24"/>
      <c r="CRR53" s="24"/>
      <c r="CRS53" s="24"/>
      <c r="CRT53" s="24"/>
      <c r="CRU53" s="24"/>
      <c r="CRV53" s="24"/>
      <c r="CRW53" s="24"/>
      <c r="CRX53" s="24"/>
      <c r="CRY53" s="24"/>
      <c r="CRZ53" s="24"/>
      <c r="CSA53" s="24"/>
      <c r="CSB53" s="24"/>
      <c r="CSC53" s="24"/>
      <c r="CSD53" s="24"/>
      <c r="CSE53" s="24"/>
      <c r="CSF53" s="24"/>
      <c r="CSG53" s="24"/>
      <c r="CSH53" s="24"/>
      <c r="CSI53" s="24"/>
      <c r="CSJ53" s="24"/>
      <c r="CSK53" s="24"/>
      <c r="CSL53" s="24"/>
      <c r="CSM53" s="24"/>
      <c r="CSN53" s="24"/>
      <c r="CSO53" s="24"/>
      <c r="CSP53" s="24"/>
      <c r="CSQ53" s="24"/>
      <c r="CSR53" s="24"/>
      <c r="CSS53" s="24"/>
      <c r="CST53" s="24"/>
      <c r="CSU53" s="24"/>
      <c r="CSV53" s="24"/>
      <c r="CSW53" s="24"/>
      <c r="CSX53" s="24"/>
      <c r="CSY53" s="24"/>
      <c r="CSZ53" s="24"/>
      <c r="CTA53" s="24"/>
      <c r="CTB53" s="24"/>
      <c r="CTC53" s="24"/>
      <c r="CTD53" s="24"/>
      <c r="CTE53" s="24"/>
      <c r="CTF53" s="24"/>
      <c r="CTG53" s="24"/>
      <c r="CTH53" s="24"/>
      <c r="CTI53" s="24"/>
      <c r="CTJ53" s="24"/>
      <c r="CTK53" s="24"/>
      <c r="CTL53" s="24"/>
      <c r="CTM53" s="24"/>
      <c r="CTN53" s="24"/>
      <c r="CTO53" s="24"/>
      <c r="CTP53" s="24"/>
      <c r="CTQ53" s="24"/>
      <c r="CTR53" s="24"/>
      <c r="CTS53" s="24"/>
      <c r="CTT53" s="24"/>
      <c r="CTU53" s="24"/>
      <c r="CTV53" s="24"/>
      <c r="CTW53" s="24"/>
      <c r="CTX53" s="24"/>
      <c r="CTY53" s="24"/>
      <c r="CTZ53" s="24"/>
      <c r="CUA53" s="24"/>
      <c r="CUB53" s="24"/>
      <c r="CUC53" s="24"/>
      <c r="CUD53" s="24"/>
      <c r="CUE53" s="24"/>
      <c r="CUF53" s="24"/>
      <c r="CUG53" s="24"/>
      <c r="CUH53" s="24"/>
      <c r="CUI53" s="24"/>
      <c r="CUJ53" s="24"/>
      <c r="CUK53" s="24"/>
      <c r="CUL53" s="24"/>
      <c r="CUM53" s="24"/>
      <c r="CUN53" s="24"/>
      <c r="CUO53" s="24"/>
      <c r="CUP53" s="24"/>
      <c r="CUQ53" s="24"/>
      <c r="CUR53" s="24"/>
      <c r="CUS53" s="24"/>
      <c r="CUT53" s="24"/>
      <c r="CUU53" s="24"/>
      <c r="CUV53" s="24"/>
      <c r="CUW53" s="24"/>
      <c r="CUX53" s="24"/>
      <c r="CUY53" s="24"/>
      <c r="CUZ53" s="24"/>
      <c r="CVA53" s="24"/>
      <c r="CVB53" s="24"/>
      <c r="CVC53" s="24"/>
      <c r="CVD53" s="24"/>
      <c r="CVE53" s="24"/>
      <c r="CVF53" s="24"/>
      <c r="CVG53" s="24"/>
      <c r="CVH53" s="24"/>
      <c r="CVI53" s="24"/>
      <c r="CVJ53" s="24"/>
      <c r="CVK53" s="24"/>
      <c r="CVL53" s="24"/>
      <c r="CVM53" s="24"/>
      <c r="CVN53" s="24"/>
      <c r="CVO53" s="24"/>
      <c r="CVP53" s="24"/>
      <c r="CVQ53" s="24"/>
      <c r="CVR53" s="24"/>
      <c r="CVS53" s="24"/>
      <c r="CVT53" s="24"/>
      <c r="CVU53" s="24"/>
      <c r="CVV53" s="24"/>
      <c r="CVW53" s="24"/>
      <c r="CVX53" s="24"/>
      <c r="CVY53" s="24"/>
      <c r="CVZ53" s="24"/>
      <c r="CWA53" s="24"/>
      <c r="CWB53" s="24"/>
      <c r="CWC53" s="24"/>
      <c r="CWD53" s="24"/>
      <c r="CWE53" s="24"/>
      <c r="CWF53" s="24"/>
      <c r="CWG53" s="24"/>
      <c r="CWH53" s="24"/>
      <c r="CWI53" s="24"/>
      <c r="CWJ53" s="24"/>
      <c r="CWK53" s="24"/>
      <c r="CWL53" s="24"/>
      <c r="CWM53" s="24"/>
      <c r="CWN53" s="24"/>
      <c r="CWO53" s="24"/>
      <c r="CWP53" s="24"/>
      <c r="CWQ53" s="24"/>
      <c r="CWR53" s="24"/>
      <c r="CWS53" s="24"/>
      <c r="CWT53" s="24"/>
      <c r="CWU53" s="24"/>
      <c r="CWV53" s="24"/>
      <c r="CWW53" s="24"/>
      <c r="CWX53" s="24"/>
      <c r="CWY53" s="24"/>
      <c r="CWZ53" s="24"/>
      <c r="CXA53" s="24"/>
      <c r="CXB53" s="24"/>
      <c r="CXC53" s="24"/>
      <c r="CXD53" s="24"/>
      <c r="CXE53" s="24"/>
      <c r="CXF53" s="24"/>
      <c r="CXG53" s="24"/>
      <c r="CXH53" s="24"/>
      <c r="CXI53" s="24"/>
      <c r="CXJ53" s="24"/>
      <c r="CXK53" s="24"/>
      <c r="CXL53" s="24"/>
      <c r="CXM53" s="24"/>
      <c r="CXN53" s="24"/>
      <c r="CXO53" s="24"/>
      <c r="CXP53" s="24"/>
      <c r="CXQ53" s="24"/>
      <c r="CXR53" s="24"/>
      <c r="CXS53" s="24"/>
      <c r="CXT53" s="24"/>
      <c r="CXU53" s="24"/>
      <c r="CXV53" s="24"/>
      <c r="CXW53" s="24"/>
      <c r="CXX53" s="24"/>
      <c r="CXY53" s="24"/>
      <c r="CXZ53" s="24"/>
      <c r="CYA53" s="24"/>
      <c r="CYB53" s="24"/>
      <c r="CYC53" s="24"/>
      <c r="CYD53" s="24"/>
      <c r="CYE53" s="24"/>
      <c r="CYF53" s="24"/>
      <c r="CYG53" s="24"/>
      <c r="CYH53" s="24"/>
      <c r="CYI53" s="24"/>
      <c r="CYJ53" s="24"/>
      <c r="CYK53" s="24"/>
      <c r="CYL53" s="24"/>
      <c r="CYM53" s="24"/>
      <c r="CYN53" s="24"/>
      <c r="CYO53" s="24"/>
      <c r="CYP53" s="24"/>
      <c r="CYQ53" s="24"/>
      <c r="CYR53" s="24"/>
      <c r="CYS53" s="24"/>
      <c r="CYT53" s="24"/>
      <c r="CYU53" s="24"/>
      <c r="CYV53" s="24"/>
      <c r="CYW53" s="24"/>
      <c r="CYX53" s="24"/>
      <c r="CYY53" s="24"/>
      <c r="CYZ53" s="24"/>
      <c r="CZA53" s="24"/>
      <c r="CZB53" s="24"/>
      <c r="CZC53" s="24"/>
      <c r="CZD53" s="24"/>
      <c r="CZE53" s="24"/>
      <c r="CZF53" s="24"/>
      <c r="CZG53" s="24"/>
      <c r="CZH53" s="24"/>
      <c r="CZI53" s="24"/>
      <c r="CZJ53" s="24"/>
      <c r="CZK53" s="24"/>
      <c r="CZL53" s="24"/>
      <c r="CZM53" s="24"/>
      <c r="CZN53" s="24"/>
      <c r="CZO53" s="24"/>
      <c r="CZP53" s="24"/>
      <c r="CZQ53" s="24"/>
      <c r="CZR53" s="24"/>
      <c r="CZS53" s="24"/>
      <c r="CZT53" s="24"/>
      <c r="CZU53" s="24"/>
      <c r="CZV53" s="24"/>
      <c r="CZW53" s="24"/>
      <c r="CZX53" s="24"/>
      <c r="CZY53" s="24"/>
      <c r="CZZ53" s="24"/>
      <c r="DAA53" s="24"/>
      <c r="DAB53" s="24"/>
      <c r="DAC53" s="24"/>
      <c r="DAD53" s="24"/>
      <c r="DAE53" s="24"/>
      <c r="DAF53" s="24"/>
      <c r="DAG53" s="24"/>
      <c r="DAH53" s="24"/>
      <c r="DAI53" s="24"/>
      <c r="DAJ53" s="24"/>
      <c r="DAK53" s="24"/>
      <c r="DAL53" s="24"/>
      <c r="DAM53" s="24"/>
      <c r="DAN53" s="24"/>
      <c r="DAO53" s="24"/>
      <c r="DAP53" s="24"/>
      <c r="DAQ53" s="24"/>
      <c r="DAR53" s="24"/>
      <c r="DAS53" s="24"/>
      <c r="DAT53" s="24"/>
      <c r="DAU53" s="24"/>
      <c r="DAV53" s="24"/>
      <c r="DAW53" s="24"/>
      <c r="DAX53" s="24"/>
      <c r="DAY53" s="24"/>
      <c r="DAZ53" s="24"/>
      <c r="DBA53" s="24"/>
      <c r="DBB53" s="24"/>
      <c r="DBC53" s="24"/>
      <c r="DBD53" s="24"/>
      <c r="DBE53" s="24"/>
      <c r="DBF53" s="24"/>
      <c r="DBG53" s="24"/>
      <c r="DBH53" s="24"/>
      <c r="DBI53" s="24"/>
      <c r="DBJ53" s="24"/>
      <c r="DBK53" s="24"/>
      <c r="DBL53" s="24"/>
      <c r="DBM53" s="24"/>
      <c r="DBN53" s="24"/>
      <c r="DBO53" s="24"/>
      <c r="DBP53" s="24"/>
      <c r="DBQ53" s="24"/>
      <c r="DBR53" s="24"/>
      <c r="DBS53" s="24"/>
      <c r="DBT53" s="24"/>
      <c r="DBU53" s="24"/>
      <c r="DBV53" s="24"/>
      <c r="DBW53" s="24"/>
      <c r="DBX53" s="24"/>
      <c r="DBY53" s="24"/>
      <c r="DBZ53" s="24"/>
      <c r="DCA53" s="24"/>
      <c r="DCB53" s="24"/>
      <c r="DCC53" s="24"/>
      <c r="DCD53" s="24"/>
      <c r="DCE53" s="24"/>
      <c r="DCF53" s="24"/>
      <c r="DCG53" s="24"/>
      <c r="DCH53" s="24"/>
      <c r="DCI53" s="24"/>
      <c r="DCJ53" s="24"/>
      <c r="DCK53" s="24"/>
      <c r="DCL53" s="24"/>
      <c r="DCM53" s="24"/>
      <c r="DCN53" s="24"/>
      <c r="DCO53" s="24"/>
      <c r="DCP53" s="24"/>
      <c r="DCQ53" s="24"/>
      <c r="DCR53" s="24"/>
      <c r="DCS53" s="24"/>
      <c r="DCT53" s="24"/>
      <c r="DCU53" s="24"/>
      <c r="DCV53" s="24"/>
      <c r="DCW53" s="24"/>
      <c r="DCX53" s="24"/>
      <c r="DCY53" s="24"/>
      <c r="DCZ53" s="24"/>
      <c r="DDA53" s="24"/>
      <c r="DDB53" s="24"/>
      <c r="DDC53" s="24"/>
      <c r="DDD53" s="24"/>
      <c r="DDE53" s="24"/>
      <c r="DDF53" s="24"/>
      <c r="DDG53" s="24"/>
      <c r="DDH53" s="24"/>
      <c r="DDI53" s="24"/>
      <c r="DDJ53" s="24"/>
      <c r="DDK53" s="24"/>
      <c r="DDL53" s="24"/>
      <c r="DDM53" s="24"/>
      <c r="DDN53" s="24"/>
      <c r="DDO53" s="24"/>
      <c r="DDP53" s="24"/>
      <c r="DDQ53" s="24"/>
      <c r="DDR53" s="24"/>
      <c r="DDS53" s="24"/>
      <c r="DDT53" s="24"/>
      <c r="DDU53" s="24"/>
      <c r="DDV53" s="24"/>
      <c r="DDW53" s="24"/>
      <c r="DDX53" s="24"/>
      <c r="DDY53" s="24"/>
      <c r="DDZ53" s="24"/>
      <c r="DEA53" s="24"/>
      <c r="DEB53" s="24"/>
      <c r="DEC53" s="24"/>
      <c r="DED53" s="24"/>
      <c r="DEE53" s="24"/>
      <c r="DEF53" s="24"/>
      <c r="DEG53" s="24"/>
      <c r="DEH53" s="24"/>
      <c r="DEI53" s="24"/>
      <c r="DEJ53" s="24"/>
      <c r="DEK53" s="24"/>
      <c r="DEL53" s="24"/>
      <c r="DEM53" s="24"/>
      <c r="DEN53" s="24"/>
      <c r="DEO53" s="24"/>
      <c r="DEP53" s="24"/>
      <c r="DEQ53" s="24"/>
      <c r="DER53" s="24"/>
      <c r="DES53" s="24"/>
      <c r="DET53" s="24"/>
      <c r="DEU53" s="24"/>
      <c r="DEV53" s="24"/>
      <c r="DEW53" s="24"/>
      <c r="DEX53" s="24"/>
      <c r="DEY53" s="24"/>
      <c r="DEZ53" s="24"/>
      <c r="DFA53" s="24"/>
      <c r="DFB53" s="24"/>
      <c r="DFC53" s="24"/>
      <c r="DFD53" s="24"/>
      <c r="DFE53" s="24"/>
      <c r="DFF53" s="24"/>
      <c r="DFG53" s="24"/>
      <c r="DFH53" s="24"/>
      <c r="DFI53" s="24"/>
      <c r="DFJ53" s="24"/>
      <c r="DFK53" s="24"/>
      <c r="DFL53" s="24"/>
      <c r="DFM53" s="24"/>
      <c r="DFN53" s="24"/>
      <c r="DFO53" s="24"/>
      <c r="DFP53" s="24"/>
      <c r="DFQ53" s="24"/>
      <c r="DFR53" s="24"/>
      <c r="DFS53" s="24"/>
      <c r="DFT53" s="24"/>
      <c r="DFU53" s="24"/>
      <c r="DFV53" s="24"/>
      <c r="DFW53" s="24"/>
      <c r="DFX53" s="24"/>
      <c r="DFY53" s="24"/>
      <c r="DFZ53" s="24"/>
      <c r="DGA53" s="24"/>
      <c r="DGB53" s="24"/>
      <c r="DGC53" s="24"/>
      <c r="DGD53" s="24"/>
      <c r="DGE53" s="24"/>
      <c r="DGF53" s="24"/>
      <c r="DGG53" s="24"/>
      <c r="DGH53" s="24"/>
      <c r="DGI53" s="24"/>
      <c r="DGJ53" s="24"/>
      <c r="DGK53" s="24"/>
      <c r="DGL53" s="24"/>
      <c r="DGM53" s="24"/>
      <c r="DGN53" s="24"/>
      <c r="DGO53" s="24"/>
      <c r="DGP53" s="24"/>
      <c r="DGQ53" s="24"/>
      <c r="DGR53" s="24"/>
      <c r="DGS53" s="24"/>
      <c r="DGT53" s="24"/>
      <c r="DGU53" s="24"/>
      <c r="DGV53" s="24"/>
      <c r="DGW53" s="24"/>
      <c r="DGX53" s="24"/>
      <c r="DGY53" s="24"/>
      <c r="DGZ53" s="24"/>
      <c r="DHA53" s="24"/>
      <c r="DHB53" s="24"/>
      <c r="DHC53" s="24"/>
      <c r="DHD53" s="24"/>
      <c r="DHE53" s="24"/>
      <c r="DHF53" s="24"/>
      <c r="DHG53" s="24"/>
      <c r="DHH53" s="24"/>
      <c r="DHI53" s="24"/>
      <c r="DHJ53" s="24"/>
      <c r="DHK53" s="24"/>
      <c r="DHL53" s="24"/>
      <c r="DHM53" s="24"/>
      <c r="DHN53" s="24"/>
      <c r="DHO53" s="24"/>
      <c r="DHP53" s="24"/>
      <c r="DHQ53" s="24"/>
      <c r="DHR53" s="24"/>
      <c r="DHS53" s="24"/>
      <c r="DHT53" s="24"/>
      <c r="DHU53" s="24"/>
      <c r="DHV53" s="24"/>
      <c r="DHW53" s="24"/>
      <c r="DHX53" s="24"/>
      <c r="DHY53" s="24"/>
      <c r="DHZ53" s="24"/>
      <c r="DIA53" s="24"/>
      <c r="DIB53" s="24"/>
      <c r="DIC53" s="24"/>
      <c r="DID53" s="24"/>
      <c r="DIE53" s="24"/>
      <c r="DIF53" s="24"/>
      <c r="DIG53" s="24"/>
      <c r="DIH53" s="24"/>
      <c r="DII53" s="24"/>
      <c r="DIJ53" s="24"/>
      <c r="DIK53" s="24"/>
      <c r="DIL53" s="24"/>
      <c r="DIM53" s="24"/>
      <c r="DIN53" s="24"/>
      <c r="DIO53" s="24"/>
      <c r="DIP53" s="24"/>
      <c r="DIQ53" s="24"/>
      <c r="DIR53" s="24"/>
      <c r="DIS53" s="24"/>
      <c r="DIT53" s="24"/>
      <c r="DIU53" s="24"/>
      <c r="DIV53" s="24"/>
      <c r="DIW53" s="24"/>
      <c r="DIX53" s="24"/>
      <c r="DIY53" s="24"/>
      <c r="DIZ53" s="24"/>
      <c r="DJA53" s="24"/>
      <c r="DJB53" s="24"/>
      <c r="DJC53" s="24"/>
      <c r="DJD53" s="24"/>
      <c r="DJE53" s="24"/>
      <c r="DJF53" s="24"/>
      <c r="DJG53" s="24"/>
      <c r="DJH53" s="24"/>
      <c r="DJI53" s="24"/>
      <c r="DJJ53" s="24"/>
      <c r="DJK53" s="24"/>
      <c r="DJL53" s="24"/>
      <c r="DJM53" s="24"/>
      <c r="DJN53" s="24"/>
      <c r="DJO53" s="24"/>
      <c r="DJP53" s="24"/>
      <c r="DJQ53" s="24"/>
      <c r="DJR53" s="24"/>
      <c r="DJS53" s="24"/>
      <c r="DJT53" s="24"/>
      <c r="DJU53" s="24"/>
      <c r="DJV53" s="24"/>
      <c r="DJW53" s="24"/>
      <c r="DJX53" s="24"/>
      <c r="DJY53" s="24"/>
      <c r="DJZ53" s="24"/>
      <c r="DKA53" s="24"/>
      <c r="DKB53" s="24"/>
      <c r="DKC53" s="24"/>
      <c r="DKD53" s="24"/>
      <c r="DKE53" s="24"/>
      <c r="DKF53" s="24"/>
      <c r="DKG53" s="24"/>
      <c r="DKH53" s="24"/>
      <c r="DKI53" s="24"/>
      <c r="DKJ53" s="24"/>
      <c r="DKK53" s="24"/>
      <c r="DKL53" s="24"/>
      <c r="DKM53" s="24"/>
      <c r="DKN53" s="24"/>
      <c r="DKO53" s="24"/>
      <c r="DKP53" s="24"/>
      <c r="DKQ53" s="24"/>
      <c r="DKR53" s="24"/>
      <c r="DKS53" s="24"/>
      <c r="DKT53" s="24"/>
      <c r="DKU53" s="24"/>
      <c r="DKV53" s="24"/>
      <c r="DKW53" s="24"/>
      <c r="DKX53" s="24"/>
      <c r="DKY53" s="24"/>
      <c r="DKZ53" s="24"/>
      <c r="DLA53" s="24"/>
      <c r="DLB53" s="24"/>
      <c r="DLC53" s="24"/>
      <c r="DLD53" s="24"/>
      <c r="DLE53" s="24"/>
      <c r="DLF53" s="24"/>
      <c r="DLG53" s="24"/>
      <c r="DLH53" s="24"/>
      <c r="DLI53" s="24"/>
      <c r="DLJ53" s="24"/>
      <c r="DLK53" s="24"/>
      <c r="DLL53" s="24"/>
      <c r="DLM53" s="24"/>
      <c r="DLN53" s="24"/>
      <c r="DLO53" s="24"/>
      <c r="DLP53" s="24"/>
      <c r="DLQ53" s="24"/>
      <c r="DLR53" s="24"/>
      <c r="DLS53" s="24"/>
      <c r="DLT53" s="24"/>
      <c r="DLU53" s="24"/>
      <c r="DLV53" s="24"/>
      <c r="DLW53" s="24"/>
      <c r="DLX53" s="24"/>
      <c r="DLY53" s="24"/>
      <c r="DLZ53" s="24"/>
      <c r="DMA53" s="24"/>
      <c r="DMB53" s="24"/>
      <c r="DMC53" s="24"/>
      <c r="DMD53" s="24"/>
      <c r="DME53" s="24"/>
      <c r="DMF53" s="24"/>
      <c r="DMG53" s="24"/>
      <c r="DMH53" s="24"/>
      <c r="DMI53" s="24"/>
      <c r="DMJ53" s="24"/>
      <c r="DMK53" s="24"/>
      <c r="DML53" s="24"/>
      <c r="DMM53" s="24"/>
      <c r="DMN53" s="24"/>
      <c r="DMO53" s="24"/>
      <c r="DMP53" s="24"/>
      <c r="DMQ53" s="24"/>
      <c r="DMR53" s="24"/>
      <c r="DMS53" s="24"/>
      <c r="DMT53" s="24"/>
      <c r="DMU53" s="24"/>
      <c r="DMV53" s="24"/>
      <c r="DMW53" s="24"/>
      <c r="DMX53" s="24"/>
      <c r="DMY53" s="24"/>
      <c r="DMZ53" s="24"/>
      <c r="DNA53" s="24"/>
      <c r="DNB53" s="24"/>
      <c r="DNC53" s="24"/>
      <c r="DND53" s="24"/>
      <c r="DNE53" s="24"/>
      <c r="DNF53" s="24"/>
      <c r="DNG53" s="24"/>
      <c r="DNH53" s="24"/>
      <c r="DNI53" s="24"/>
      <c r="DNJ53" s="24"/>
      <c r="DNK53" s="24"/>
      <c r="DNL53" s="24"/>
      <c r="DNM53" s="24"/>
      <c r="DNN53" s="24"/>
      <c r="DNO53" s="24"/>
      <c r="DNP53" s="24"/>
      <c r="DNQ53" s="24"/>
      <c r="DNR53" s="24"/>
      <c r="DNS53" s="24"/>
      <c r="DNT53" s="24"/>
      <c r="DNU53" s="24"/>
      <c r="DNV53" s="24"/>
      <c r="DNW53" s="24"/>
      <c r="DNX53" s="24"/>
      <c r="DNY53" s="24"/>
      <c r="DNZ53" s="24"/>
      <c r="DOA53" s="24"/>
      <c r="DOB53" s="24"/>
      <c r="DOC53" s="24"/>
      <c r="DOD53" s="24"/>
      <c r="DOE53" s="24"/>
      <c r="DOF53" s="24"/>
      <c r="DOG53" s="24"/>
      <c r="DOH53" s="24"/>
      <c r="DOI53" s="24"/>
      <c r="DOJ53" s="24"/>
      <c r="DOK53" s="24"/>
      <c r="DOL53" s="24"/>
      <c r="DOM53" s="24"/>
      <c r="DON53" s="24"/>
      <c r="DOO53" s="24"/>
      <c r="DOP53" s="24"/>
      <c r="DOQ53" s="24"/>
      <c r="DOR53" s="24"/>
      <c r="DOS53" s="24"/>
      <c r="DOT53" s="24"/>
      <c r="DOU53" s="24"/>
      <c r="DOV53" s="24"/>
      <c r="DOW53" s="24"/>
      <c r="DOX53" s="24"/>
      <c r="DOY53" s="24"/>
      <c r="DOZ53" s="24"/>
      <c r="DPA53" s="24"/>
      <c r="DPB53" s="24"/>
      <c r="DPC53" s="24"/>
      <c r="DPD53" s="24"/>
      <c r="DPE53" s="24"/>
      <c r="DPF53" s="24"/>
      <c r="DPG53" s="24"/>
      <c r="DPH53" s="24"/>
      <c r="DPI53" s="24"/>
      <c r="DPJ53" s="24"/>
      <c r="DPK53" s="24"/>
      <c r="DPL53" s="24"/>
      <c r="DPM53" s="24"/>
      <c r="DPN53" s="24"/>
      <c r="DPO53" s="24"/>
      <c r="DPP53" s="24"/>
      <c r="DPQ53" s="24"/>
      <c r="DPR53" s="24"/>
      <c r="DPS53" s="24"/>
      <c r="DPT53" s="24"/>
      <c r="DPU53" s="24"/>
      <c r="DPV53" s="24"/>
      <c r="DPW53" s="24"/>
      <c r="DPX53" s="24"/>
      <c r="DPY53" s="24"/>
      <c r="DPZ53" s="24"/>
      <c r="DQA53" s="24"/>
      <c r="DQB53" s="24"/>
      <c r="DQC53" s="24"/>
      <c r="DQD53" s="24"/>
      <c r="DQE53" s="24"/>
      <c r="DQF53" s="24"/>
      <c r="DQG53" s="24"/>
      <c r="DQH53" s="24"/>
      <c r="DQI53" s="24"/>
      <c r="DQJ53" s="24"/>
      <c r="DQK53" s="24"/>
      <c r="DQL53" s="24"/>
      <c r="DQM53" s="24"/>
      <c r="DQN53" s="24"/>
      <c r="DQO53" s="24"/>
      <c r="DQP53" s="24"/>
      <c r="DQQ53" s="24"/>
      <c r="DQR53" s="24"/>
      <c r="DQS53" s="24"/>
      <c r="DQT53" s="24"/>
      <c r="DQU53" s="24"/>
      <c r="DQV53" s="24"/>
      <c r="DQW53" s="24"/>
      <c r="DQX53" s="24"/>
      <c r="DQY53" s="24"/>
      <c r="DQZ53" s="24"/>
      <c r="DRA53" s="24"/>
      <c r="DRB53" s="24"/>
      <c r="DRC53" s="24"/>
      <c r="DRD53" s="24"/>
      <c r="DRE53" s="24"/>
      <c r="DRF53" s="24"/>
      <c r="DRG53" s="24"/>
      <c r="DRH53" s="24"/>
      <c r="DRI53" s="24"/>
      <c r="DRJ53" s="24"/>
      <c r="DRK53" s="24"/>
      <c r="DRL53" s="24"/>
      <c r="DRM53" s="24"/>
      <c r="DRN53" s="24"/>
      <c r="DRO53" s="24"/>
      <c r="DRP53" s="24"/>
      <c r="DRQ53" s="24"/>
      <c r="DRR53" s="24"/>
      <c r="DRS53" s="24"/>
      <c r="DRT53" s="24"/>
      <c r="DRU53" s="24"/>
      <c r="DRV53" s="24"/>
      <c r="DRW53" s="24"/>
      <c r="DRX53" s="24"/>
      <c r="DRY53" s="24"/>
      <c r="DRZ53" s="24"/>
      <c r="DSA53" s="24"/>
      <c r="DSB53" s="24"/>
      <c r="DSC53" s="24"/>
      <c r="DSD53" s="24"/>
      <c r="DSE53" s="24"/>
      <c r="DSF53" s="24"/>
      <c r="DSG53" s="24"/>
      <c r="DSH53" s="24"/>
      <c r="DSI53" s="24"/>
      <c r="DSJ53" s="24"/>
      <c r="DSK53" s="24"/>
      <c r="DSL53" s="24"/>
      <c r="DSM53" s="24"/>
      <c r="DSN53" s="24"/>
      <c r="DSO53" s="24"/>
      <c r="DSP53" s="24"/>
      <c r="DSQ53" s="24"/>
      <c r="DSR53" s="24"/>
      <c r="DSS53" s="24"/>
      <c r="DST53" s="24"/>
      <c r="DSU53" s="24"/>
      <c r="DSV53" s="24"/>
      <c r="DSW53" s="24"/>
      <c r="DSX53" s="24"/>
      <c r="DSY53" s="24"/>
      <c r="DSZ53" s="24"/>
      <c r="DTA53" s="24"/>
      <c r="DTB53" s="24"/>
      <c r="DTC53" s="24"/>
      <c r="DTD53" s="24"/>
      <c r="DTE53" s="24"/>
      <c r="DTF53" s="24"/>
      <c r="DTG53" s="24"/>
      <c r="DTH53" s="24"/>
      <c r="DTI53" s="24"/>
      <c r="DTJ53" s="24"/>
      <c r="DTK53" s="24"/>
      <c r="DTL53" s="24"/>
      <c r="DTM53" s="24"/>
      <c r="DTN53" s="24"/>
      <c r="DTO53" s="24"/>
      <c r="DTP53" s="24"/>
      <c r="DTQ53" s="24"/>
      <c r="DTR53" s="24"/>
      <c r="DTS53" s="24"/>
      <c r="DTT53" s="24"/>
      <c r="DTU53" s="24"/>
      <c r="DTV53" s="24"/>
      <c r="DTW53" s="24"/>
      <c r="DTX53" s="24"/>
      <c r="DTY53" s="24"/>
      <c r="DTZ53" s="24"/>
      <c r="DUA53" s="24"/>
      <c r="DUB53" s="24"/>
      <c r="DUC53" s="24"/>
      <c r="DUD53" s="24"/>
      <c r="DUE53" s="24"/>
      <c r="DUF53" s="24"/>
      <c r="DUG53" s="24"/>
      <c r="DUH53" s="24"/>
      <c r="DUI53" s="24"/>
      <c r="DUJ53" s="24"/>
      <c r="DUK53" s="24"/>
      <c r="DUL53" s="24"/>
      <c r="DUM53" s="24"/>
      <c r="DUN53" s="24"/>
      <c r="DUO53" s="24"/>
      <c r="DUP53" s="24"/>
      <c r="DUQ53" s="24"/>
      <c r="DUR53" s="24"/>
      <c r="DUS53" s="24"/>
      <c r="DUT53" s="24"/>
      <c r="DUU53" s="24"/>
      <c r="DUV53" s="24"/>
      <c r="DUW53" s="24"/>
      <c r="DUX53" s="24"/>
      <c r="DUY53" s="24"/>
      <c r="DUZ53" s="24"/>
      <c r="DVA53" s="24"/>
      <c r="DVB53" s="24"/>
      <c r="DVC53" s="24"/>
      <c r="DVD53" s="24"/>
      <c r="DVE53" s="24"/>
      <c r="DVF53" s="24"/>
      <c r="DVG53" s="24"/>
      <c r="DVH53" s="24"/>
      <c r="DVI53" s="24"/>
      <c r="DVJ53" s="24"/>
      <c r="DVK53" s="24"/>
      <c r="DVL53" s="24"/>
      <c r="DVM53" s="24"/>
      <c r="DVN53" s="24"/>
      <c r="DVO53" s="24"/>
      <c r="DVP53" s="24"/>
      <c r="DVQ53" s="24"/>
      <c r="DVR53" s="24"/>
      <c r="DVS53" s="24"/>
      <c r="DVT53" s="24"/>
      <c r="DVU53" s="24"/>
      <c r="DVV53" s="24"/>
      <c r="DVW53" s="24"/>
      <c r="DVX53" s="24"/>
      <c r="DVY53" s="24"/>
      <c r="DVZ53" s="24"/>
      <c r="DWA53" s="24"/>
      <c r="DWB53" s="24"/>
      <c r="DWC53" s="24"/>
      <c r="DWD53" s="24"/>
      <c r="DWE53" s="24"/>
      <c r="DWF53" s="24"/>
      <c r="DWG53" s="24"/>
      <c r="DWH53" s="24"/>
      <c r="DWI53" s="24"/>
      <c r="DWJ53" s="24"/>
      <c r="DWK53" s="24"/>
      <c r="DWL53" s="24"/>
      <c r="DWM53" s="24"/>
      <c r="DWN53" s="24"/>
      <c r="DWO53" s="24"/>
      <c r="DWP53" s="24"/>
      <c r="DWQ53" s="24"/>
      <c r="DWR53" s="24"/>
      <c r="DWS53" s="24"/>
      <c r="DWT53" s="24"/>
      <c r="DWU53" s="24"/>
      <c r="DWV53" s="24"/>
      <c r="DWW53" s="24"/>
      <c r="DWX53" s="24"/>
      <c r="DWY53" s="24"/>
      <c r="DWZ53" s="24"/>
      <c r="DXA53" s="24"/>
      <c r="DXB53" s="24"/>
      <c r="DXC53" s="24"/>
      <c r="DXD53" s="24"/>
      <c r="DXE53" s="24"/>
      <c r="DXF53" s="24"/>
      <c r="DXG53" s="24"/>
      <c r="DXH53" s="24"/>
      <c r="DXI53" s="24"/>
      <c r="DXJ53" s="24"/>
      <c r="DXK53" s="24"/>
      <c r="DXL53" s="24"/>
      <c r="DXM53" s="24"/>
      <c r="DXN53" s="24"/>
      <c r="DXO53" s="24"/>
      <c r="DXP53" s="24"/>
      <c r="DXQ53" s="24"/>
      <c r="DXR53" s="24"/>
      <c r="DXS53" s="24"/>
      <c r="DXT53" s="24"/>
      <c r="DXU53" s="24"/>
      <c r="DXV53" s="24"/>
      <c r="DXW53" s="24"/>
      <c r="DXX53" s="24"/>
      <c r="DXY53" s="24"/>
      <c r="DXZ53" s="24"/>
      <c r="DYA53" s="24"/>
      <c r="DYB53" s="24"/>
      <c r="DYC53" s="24"/>
      <c r="DYD53" s="24"/>
      <c r="DYE53" s="24"/>
      <c r="DYF53" s="24"/>
      <c r="DYG53" s="24"/>
      <c r="DYH53" s="24"/>
      <c r="DYI53" s="24"/>
      <c r="DYJ53" s="24"/>
      <c r="DYK53" s="24"/>
      <c r="DYL53" s="24"/>
      <c r="DYM53" s="24"/>
      <c r="DYN53" s="24"/>
      <c r="DYO53" s="24"/>
      <c r="DYP53" s="24"/>
      <c r="DYQ53" s="24"/>
      <c r="DYR53" s="24"/>
      <c r="DYS53" s="24"/>
      <c r="DYT53" s="24"/>
      <c r="DYU53" s="24"/>
      <c r="DYV53" s="24"/>
      <c r="DYW53" s="24"/>
      <c r="DYX53" s="24"/>
      <c r="DYY53" s="24"/>
      <c r="DYZ53" s="24"/>
      <c r="DZA53" s="24"/>
      <c r="DZB53" s="24"/>
      <c r="DZC53" s="24"/>
      <c r="DZD53" s="24"/>
      <c r="DZE53" s="24"/>
      <c r="DZF53" s="24"/>
      <c r="DZG53" s="24"/>
      <c r="DZH53" s="24"/>
      <c r="DZI53" s="24"/>
      <c r="DZJ53" s="24"/>
      <c r="DZK53" s="24"/>
      <c r="DZL53" s="24"/>
      <c r="DZM53" s="24"/>
      <c r="DZN53" s="24"/>
      <c r="DZO53" s="24"/>
      <c r="DZP53" s="24"/>
      <c r="DZQ53" s="24"/>
      <c r="DZR53" s="24"/>
      <c r="DZS53" s="24"/>
      <c r="DZT53" s="24"/>
      <c r="DZU53" s="24"/>
      <c r="DZV53" s="24"/>
      <c r="DZW53" s="24"/>
      <c r="DZX53" s="24"/>
      <c r="DZY53" s="24"/>
      <c r="DZZ53" s="24"/>
      <c r="EAA53" s="24"/>
      <c r="EAB53" s="24"/>
      <c r="EAC53" s="24"/>
      <c r="EAD53" s="24"/>
      <c r="EAE53" s="24"/>
      <c r="EAF53" s="24"/>
      <c r="EAG53" s="24"/>
      <c r="EAH53" s="24"/>
      <c r="EAI53" s="24"/>
      <c r="EAJ53" s="24"/>
      <c r="EAK53" s="24"/>
      <c r="EAL53" s="24"/>
      <c r="EAM53" s="24"/>
      <c r="EAN53" s="24"/>
      <c r="EAO53" s="24"/>
      <c r="EAP53" s="24"/>
      <c r="EAQ53" s="24"/>
      <c r="EAR53" s="24"/>
      <c r="EAS53" s="24"/>
      <c r="EAT53" s="24"/>
      <c r="EAU53" s="24"/>
      <c r="EAV53" s="24"/>
      <c r="EAW53" s="24"/>
      <c r="EAX53" s="24"/>
      <c r="EAY53" s="24"/>
      <c r="EAZ53" s="24"/>
      <c r="EBA53" s="24"/>
      <c r="EBB53" s="24"/>
      <c r="EBC53" s="24"/>
      <c r="EBD53" s="24"/>
      <c r="EBE53" s="24"/>
      <c r="EBF53" s="24"/>
      <c r="EBG53" s="24"/>
      <c r="EBH53" s="24"/>
      <c r="EBI53" s="24"/>
      <c r="EBJ53" s="24"/>
      <c r="EBK53" s="24"/>
      <c r="EBL53" s="24"/>
      <c r="EBM53" s="24"/>
      <c r="EBN53" s="24"/>
      <c r="EBO53" s="24"/>
      <c r="EBP53" s="24"/>
      <c r="EBQ53" s="24"/>
      <c r="EBR53" s="24"/>
      <c r="EBS53" s="24"/>
      <c r="EBT53" s="24"/>
      <c r="EBU53" s="24"/>
      <c r="EBV53" s="24"/>
      <c r="EBW53" s="24"/>
      <c r="EBX53" s="24"/>
      <c r="EBY53" s="24"/>
      <c r="EBZ53" s="24"/>
      <c r="ECA53" s="24"/>
      <c r="ECB53" s="24"/>
      <c r="ECC53" s="24"/>
      <c r="ECD53" s="24"/>
      <c r="ECE53" s="24"/>
      <c r="ECF53" s="24"/>
      <c r="ECG53" s="24"/>
      <c r="ECH53" s="24"/>
      <c r="ECI53" s="24"/>
      <c r="ECJ53" s="24"/>
      <c r="ECK53" s="24"/>
      <c r="ECL53" s="24"/>
      <c r="ECM53" s="24"/>
      <c r="ECN53" s="24"/>
      <c r="ECO53" s="24"/>
      <c r="ECP53" s="24"/>
      <c r="ECQ53" s="24"/>
      <c r="ECR53" s="24"/>
      <c r="ECS53" s="24"/>
      <c r="ECT53" s="24"/>
      <c r="ECU53" s="24"/>
      <c r="ECV53" s="24"/>
      <c r="ECW53" s="24"/>
      <c r="ECX53" s="24"/>
      <c r="ECY53" s="24"/>
      <c r="ECZ53" s="24"/>
      <c r="EDA53" s="24"/>
      <c r="EDB53" s="24"/>
      <c r="EDC53" s="24"/>
      <c r="EDD53" s="24"/>
      <c r="EDE53" s="24"/>
      <c r="EDF53" s="24"/>
      <c r="EDG53" s="24"/>
      <c r="EDH53" s="24"/>
      <c r="EDI53" s="24"/>
      <c r="EDJ53" s="24"/>
      <c r="EDK53" s="24"/>
      <c r="EDL53" s="24"/>
      <c r="EDM53" s="24"/>
      <c r="EDN53" s="24"/>
      <c r="EDO53" s="24"/>
      <c r="EDP53" s="24"/>
      <c r="EDQ53" s="24"/>
      <c r="EDR53" s="24"/>
      <c r="EDS53" s="24"/>
      <c r="EDT53" s="24"/>
      <c r="EDU53" s="24"/>
      <c r="EDV53" s="24"/>
      <c r="EDW53" s="24"/>
      <c r="EDX53" s="24"/>
      <c r="EDY53" s="24"/>
      <c r="EDZ53" s="24"/>
      <c r="EEA53" s="24"/>
      <c r="EEB53" s="24"/>
      <c r="EEC53" s="24"/>
      <c r="EED53" s="24"/>
      <c r="EEE53" s="24"/>
      <c r="EEF53" s="24"/>
      <c r="EEG53" s="24"/>
      <c r="EEH53" s="24"/>
      <c r="EEI53" s="24"/>
      <c r="EEJ53" s="24"/>
      <c r="EEK53" s="24"/>
      <c r="EEL53" s="24"/>
      <c r="EEM53" s="24"/>
      <c r="EEN53" s="24"/>
      <c r="EEO53" s="24"/>
      <c r="EEP53" s="24"/>
      <c r="EEQ53" s="24"/>
      <c r="EER53" s="24"/>
      <c r="EES53" s="24"/>
      <c r="EET53" s="24"/>
      <c r="EEU53" s="24"/>
      <c r="EEV53" s="24"/>
      <c r="EEW53" s="24"/>
      <c r="EEX53" s="24"/>
      <c r="EEY53" s="24"/>
      <c r="EEZ53" s="24"/>
      <c r="EFA53" s="24"/>
      <c r="EFB53" s="24"/>
      <c r="EFC53" s="24"/>
      <c r="EFD53" s="24"/>
      <c r="EFE53" s="24"/>
      <c r="EFF53" s="24"/>
    </row>
    <row r="54" spans="2:3542" ht="13.5" customHeight="1" x14ac:dyDescent="0.3">
      <c r="B54" s="514"/>
      <c r="C54" s="514"/>
      <c r="D54" s="514"/>
      <c r="E54" s="514"/>
      <c r="F54" s="514"/>
      <c r="G54" s="514"/>
    </row>
    <row r="55" spans="2:3542" s="526" customFormat="1" ht="23.25" x14ac:dyDescent="0.3">
      <c r="B55" s="529" t="s">
        <v>244</v>
      </c>
      <c r="C55" s="528"/>
      <c r="D55" s="528"/>
      <c r="E55" s="528"/>
      <c r="F55" s="528"/>
      <c r="G55" s="528"/>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c r="LX55" s="24"/>
      <c r="LY55" s="24"/>
      <c r="LZ55" s="24"/>
      <c r="MA55" s="24"/>
      <c r="MB55" s="24"/>
      <c r="MC55" s="24"/>
      <c r="MD55" s="24"/>
      <c r="ME55" s="24"/>
      <c r="MF55" s="24"/>
      <c r="MG55" s="24"/>
      <c r="MH55" s="24"/>
      <c r="MI55" s="24"/>
      <c r="MJ55" s="24"/>
      <c r="MK55" s="24"/>
      <c r="ML55" s="24"/>
      <c r="MM55" s="24"/>
      <c r="MN55" s="24"/>
      <c r="MO55" s="24"/>
      <c r="MP55" s="24"/>
      <c r="MQ55" s="24"/>
      <c r="MR55" s="24"/>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4"/>
      <c r="QG55" s="24"/>
      <c r="QH55" s="24"/>
      <c r="QI55" s="24"/>
      <c r="QJ55" s="24"/>
      <c r="QK55" s="24"/>
      <c r="QL55" s="24"/>
      <c r="QM55" s="24"/>
      <c r="QN55" s="24"/>
      <c r="QO55" s="24"/>
      <c r="QP55" s="24"/>
      <c r="QQ55" s="24"/>
      <c r="QR55" s="24"/>
      <c r="QS55" s="24"/>
      <c r="QT55" s="24"/>
      <c r="QU55" s="24"/>
      <c r="QV55" s="24"/>
      <c r="QW55" s="24"/>
      <c r="QX55" s="24"/>
      <c r="QY55" s="24"/>
      <c r="QZ55" s="24"/>
      <c r="RA55" s="24"/>
      <c r="RB55" s="24"/>
      <c r="RC55" s="24"/>
      <c r="RD55" s="24"/>
      <c r="RE55" s="24"/>
      <c r="RF55" s="24"/>
      <c r="RG55" s="24"/>
      <c r="RH55" s="24"/>
      <c r="RI55" s="24"/>
      <c r="RJ55" s="24"/>
      <c r="RK55" s="24"/>
      <c r="RL55" s="24"/>
      <c r="RM55" s="24"/>
      <c r="RN55" s="24"/>
      <c r="RO55" s="24"/>
      <c r="RP55" s="24"/>
      <c r="RQ55" s="24"/>
      <c r="RR55" s="24"/>
      <c r="RS55" s="24"/>
      <c r="RT55" s="24"/>
      <c r="RU55" s="24"/>
      <c r="RV55" s="24"/>
      <c r="RW55" s="24"/>
      <c r="RX55" s="24"/>
      <c r="RY55" s="24"/>
      <c r="RZ55" s="24"/>
      <c r="SA55" s="24"/>
      <c r="SB55" s="24"/>
      <c r="SC55" s="24"/>
      <c r="SD55" s="24"/>
      <c r="SE55" s="24"/>
      <c r="SF55" s="24"/>
      <c r="SG55" s="24"/>
      <c r="SH55" s="24"/>
      <c r="SI55" s="24"/>
      <c r="SJ55" s="24"/>
      <c r="SK55" s="24"/>
      <c r="SL55" s="24"/>
      <c r="SM55" s="24"/>
      <c r="SN55" s="24"/>
      <c r="SO55" s="24"/>
      <c r="SP55" s="24"/>
      <c r="SQ55" s="24"/>
      <c r="SR55" s="24"/>
      <c r="SS55" s="24"/>
      <c r="ST55" s="24"/>
      <c r="SU55" s="24"/>
      <c r="SV55" s="24"/>
      <c r="SW55" s="24"/>
      <c r="SX55" s="24"/>
      <c r="SY55" s="24"/>
      <c r="SZ55" s="24"/>
      <c r="TA55" s="24"/>
      <c r="TB55" s="24"/>
      <c r="TC55" s="24"/>
      <c r="TD55" s="24"/>
      <c r="TE55" s="24"/>
      <c r="TF55" s="24"/>
      <c r="TG55" s="24"/>
      <c r="TH55" s="24"/>
      <c r="TI55" s="24"/>
      <c r="TJ55" s="24"/>
      <c r="TK55" s="24"/>
      <c r="TL55" s="24"/>
      <c r="TM55" s="24"/>
      <c r="TN55" s="24"/>
      <c r="TO55" s="24"/>
      <c r="TP55" s="24"/>
      <c r="TQ55" s="24"/>
      <c r="TR55" s="24"/>
      <c r="TS55" s="24"/>
      <c r="TT55" s="24"/>
      <c r="TU55" s="24"/>
      <c r="TV55" s="24"/>
      <c r="TW55" s="24"/>
      <c r="TX55" s="24"/>
      <c r="TY55" s="24"/>
      <c r="TZ55" s="24"/>
      <c r="UA55" s="24"/>
      <c r="UB55" s="24"/>
      <c r="UC55" s="24"/>
      <c r="UD55" s="24"/>
      <c r="UE55" s="24"/>
      <c r="UF55" s="24"/>
      <c r="UG55" s="24"/>
      <c r="UH55" s="24"/>
      <c r="UI55" s="24"/>
      <c r="UJ55" s="24"/>
      <c r="UK55" s="24"/>
      <c r="UL55" s="24"/>
      <c r="UM55" s="24"/>
      <c r="UN55" s="24"/>
      <c r="UO55" s="24"/>
      <c r="UP55" s="24"/>
      <c r="UQ55" s="24"/>
      <c r="UR55" s="24"/>
      <c r="US55" s="24"/>
      <c r="UT55" s="24"/>
      <c r="UU55" s="24"/>
      <c r="UV55" s="24"/>
      <c r="UW55" s="24"/>
      <c r="UX55" s="24"/>
      <c r="UY55" s="24"/>
      <c r="UZ55" s="24"/>
      <c r="VA55" s="24"/>
      <c r="VB55" s="24"/>
      <c r="VC55" s="24"/>
      <c r="VD55" s="24"/>
      <c r="VE55" s="24"/>
      <c r="VF55" s="24"/>
      <c r="VG55" s="24"/>
      <c r="VH55" s="24"/>
      <c r="VI55" s="24"/>
      <c r="VJ55" s="24"/>
      <c r="VK55" s="24"/>
      <c r="VL55" s="24"/>
      <c r="VM55" s="24"/>
      <c r="VN55" s="24"/>
      <c r="VO55" s="24"/>
      <c r="VP55" s="24"/>
      <c r="VQ55" s="24"/>
      <c r="VR55" s="24"/>
      <c r="VS55" s="24"/>
      <c r="VT55" s="24"/>
      <c r="VU55" s="24"/>
      <c r="VV55" s="24"/>
      <c r="VW55" s="24"/>
      <c r="VX55" s="24"/>
      <c r="VY55" s="24"/>
      <c r="VZ55" s="24"/>
      <c r="WA55" s="24"/>
      <c r="WB55" s="24"/>
      <c r="WC55" s="24"/>
      <c r="WD55" s="24"/>
      <c r="WE55" s="24"/>
      <c r="WF55" s="24"/>
      <c r="WG55" s="24"/>
      <c r="WH55" s="24"/>
      <c r="WI55" s="24"/>
      <c r="WJ55" s="24"/>
      <c r="WK55" s="24"/>
      <c r="WL55" s="24"/>
      <c r="WM55" s="24"/>
      <c r="WN55" s="24"/>
      <c r="WO55" s="24"/>
      <c r="WP55" s="24"/>
      <c r="WQ55" s="24"/>
      <c r="WR55" s="24"/>
      <c r="WS55" s="24"/>
      <c r="WT55" s="24"/>
      <c r="WU55" s="24"/>
      <c r="WV55" s="24"/>
      <c r="WW55" s="24"/>
      <c r="WX55" s="24"/>
      <c r="WY55" s="24"/>
      <c r="WZ55" s="24"/>
      <c r="XA55" s="24"/>
      <c r="XB55" s="24"/>
      <c r="XC55" s="24"/>
      <c r="XD55" s="24"/>
      <c r="XE55" s="24"/>
      <c r="XF55" s="24"/>
      <c r="XG55" s="24"/>
      <c r="XH55" s="24"/>
      <c r="XI55" s="24"/>
      <c r="XJ55" s="24"/>
      <c r="XK55" s="24"/>
      <c r="XL55" s="24"/>
      <c r="XM55" s="24"/>
      <c r="XN55" s="24"/>
      <c r="XO55" s="24"/>
      <c r="XP55" s="24"/>
      <c r="XQ55" s="24"/>
      <c r="XR55" s="24"/>
      <c r="XS55" s="24"/>
      <c r="XT55" s="24"/>
      <c r="XU55" s="24"/>
      <c r="XV55" s="24"/>
      <c r="XW55" s="24"/>
      <c r="XX55" s="24"/>
      <c r="XY55" s="24"/>
      <c r="XZ55" s="24"/>
      <c r="YA55" s="24"/>
      <c r="YB55" s="24"/>
      <c r="YC55" s="24"/>
      <c r="YD55" s="24"/>
      <c r="YE55" s="24"/>
      <c r="YF55" s="24"/>
      <c r="YG55" s="24"/>
      <c r="YH55" s="24"/>
      <c r="YI55" s="24"/>
      <c r="YJ55" s="24"/>
      <c r="YK55" s="24"/>
      <c r="YL55" s="24"/>
      <c r="YM55" s="24"/>
      <c r="YN55" s="24"/>
      <c r="YO55" s="24"/>
      <c r="YP55" s="24"/>
      <c r="YQ55" s="24"/>
      <c r="YR55" s="24"/>
      <c r="YS55" s="24"/>
      <c r="YT55" s="24"/>
      <c r="YU55" s="24"/>
      <c r="YV55" s="24"/>
      <c r="YW55" s="24"/>
      <c r="YX55" s="24"/>
      <c r="YY55" s="24"/>
      <c r="YZ55" s="24"/>
      <c r="ZA55" s="24"/>
      <c r="ZB55" s="24"/>
      <c r="ZC55" s="24"/>
      <c r="ZD55" s="24"/>
      <c r="ZE55" s="24"/>
      <c r="ZF55" s="24"/>
      <c r="ZG55" s="24"/>
      <c r="ZH55" s="24"/>
      <c r="ZI55" s="24"/>
      <c r="ZJ55" s="24"/>
      <c r="ZK55" s="24"/>
      <c r="ZL55" s="24"/>
      <c r="ZM55" s="24"/>
      <c r="ZN55" s="24"/>
      <c r="ZO55" s="24"/>
      <c r="ZP55" s="24"/>
      <c r="ZQ55" s="24"/>
      <c r="ZR55" s="24"/>
      <c r="ZS55" s="24"/>
      <c r="ZT55" s="24"/>
      <c r="ZU55" s="24"/>
      <c r="ZV55" s="24"/>
      <c r="ZW55" s="24"/>
      <c r="ZX55" s="24"/>
      <c r="ZY55" s="24"/>
      <c r="ZZ55" s="24"/>
      <c r="AAA55" s="24"/>
      <c r="AAB55" s="24"/>
      <c r="AAC55" s="24"/>
      <c r="AAD55" s="24"/>
      <c r="AAE55" s="24"/>
      <c r="AAF55" s="24"/>
      <c r="AAG55" s="24"/>
      <c r="AAH55" s="24"/>
      <c r="AAI55" s="24"/>
      <c r="AAJ55" s="24"/>
      <c r="AAK55" s="24"/>
      <c r="AAL55" s="24"/>
      <c r="AAM55" s="24"/>
      <c r="AAN55" s="24"/>
      <c r="AAO55" s="24"/>
      <c r="AAP55" s="24"/>
      <c r="AAQ55" s="24"/>
      <c r="AAR55" s="24"/>
      <c r="AAS55" s="24"/>
      <c r="AAT55" s="24"/>
      <c r="AAU55" s="24"/>
      <c r="AAV55" s="24"/>
      <c r="AAW55" s="24"/>
      <c r="AAX55" s="24"/>
      <c r="AAY55" s="24"/>
      <c r="AAZ55" s="24"/>
      <c r="ABA55" s="24"/>
      <c r="ABB55" s="24"/>
      <c r="ABC55" s="24"/>
      <c r="ABD55" s="24"/>
      <c r="ABE55" s="24"/>
      <c r="ABF55" s="24"/>
      <c r="ABG55" s="24"/>
      <c r="ABH55" s="24"/>
      <c r="ABI55" s="24"/>
      <c r="ABJ55" s="24"/>
      <c r="ABK55" s="24"/>
      <c r="ABL55" s="24"/>
      <c r="ABM55" s="24"/>
      <c r="ABN55" s="24"/>
      <c r="ABO55" s="24"/>
      <c r="ABP55" s="24"/>
      <c r="ABQ55" s="24"/>
      <c r="ABR55" s="24"/>
      <c r="ABS55" s="24"/>
      <c r="ABT55" s="24"/>
      <c r="ABU55" s="24"/>
      <c r="ABV55" s="24"/>
      <c r="ABW55" s="24"/>
      <c r="ABX55" s="24"/>
      <c r="ABY55" s="24"/>
      <c r="ABZ55" s="24"/>
      <c r="ACA55" s="24"/>
      <c r="ACB55" s="24"/>
      <c r="ACC55" s="24"/>
      <c r="ACD55" s="24"/>
      <c r="ACE55" s="24"/>
      <c r="ACF55" s="24"/>
      <c r="ACG55" s="24"/>
      <c r="ACH55" s="24"/>
      <c r="ACI55" s="24"/>
      <c r="ACJ55" s="24"/>
      <c r="ACK55" s="24"/>
      <c r="ACL55" s="24"/>
      <c r="ACM55" s="24"/>
      <c r="ACN55" s="24"/>
      <c r="ACO55" s="24"/>
      <c r="ACP55" s="24"/>
      <c r="ACQ55" s="24"/>
      <c r="ACR55" s="24"/>
      <c r="ACS55" s="24"/>
      <c r="ACT55" s="24"/>
      <c r="ACU55" s="24"/>
      <c r="ACV55" s="24"/>
      <c r="ACW55" s="24"/>
      <c r="ACX55" s="24"/>
      <c r="ACY55" s="24"/>
      <c r="ACZ55" s="24"/>
      <c r="ADA55" s="24"/>
      <c r="ADB55" s="24"/>
      <c r="ADC55" s="24"/>
      <c r="ADD55" s="24"/>
      <c r="ADE55" s="24"/>
      <c r="ADF55" s="24"/>
      <c r="ADG55" s="24"/>
      <c r="ADH55" s="24"/>
      <c r="ADI55" s="24"/>
      <c r="ADJ55" s="24"/>
      <c r="ADK55" s="24"/>
      <c r="ADL55" s="24"/>
      <c r="ADM55" s="24"/>
      <c r="ADN55" s="24"/>
      <c r="ADO55" s="24"/>
      <c r="ADP55" s="24"/>
      <c r="ADQ55" s="24"/>
      <c r="ADR55" s="24"/>
      <c r="ADS55" s="24"/>
      <c r="ADT55" s="24"/>
      <c r="ADU55" s="24"/>
      <c r="ADV55" s="24"/>
      <c r="ADW55" s="24"/>
      <c r="ADX55" s="24"/>
      <c r="ADY55" s="24"/>
      <c r="ADZ55" s="24"/>
      <c r="AEA55" s="24"/>
      <c r="AEB55" s="24"/>
      <c r="AEC55" s="24"/>
      <c r="AED55" s="24"/>
      <c r="AEE55" s="24"/>
      <c r="AEF55" s="24"/>
      <c r="AEG55" s="24"/>
      <c r="AEH55" s="24"/>
      <c r="AEI55" s="24"/>
      <c r="AEJ55" s="24"/>
      <c r="AEK55" s="24"/>
      <c r="AEL55" s="24"/>
      <c r="AEM55" s="24"/>
      <c r="AEN55" s="24"/>
      <c r="AEO55" s="24"/>
      <c r="AEP55" s="24"/>
      <c r="AEQ55" s="24"/>
      <c r="AER55" s="24"/>
      <c r="AES55" s="24"/>
      <c r="AET55" s="24"/>
      <c r="AEU55" s="24"/>
      <c r="AEV55" s="24"/>
      <c r="AEW55" s="24"/>
      <c r="AEX55" s="24"/>
      <c r="AEY55" s="24"/>
      <c r="AEZ55" s="24"/>
      <c r="AFA55" s="24"/>
      <c r="AFB55" s="24"/>
      <c r="AFC55" s="24"/>
      <c r="AFD55" s="24"/>
      <c r="AFE55" s="24"/>
      <c r="AFF55" s="24"/>
      <c r="AFG55" s="24"/>
      <c r="AFH55" s="24"/>
      <c r="AFI55" s="24"/>
      <c r="AFJ55" s="24"/>
      <c r="AFK55" s="24"/>
      <c r="AFL55" s="24"/>
      <c r="AFM55" s="24"/>
      <c r="AFN55" s="24"/>
      <c r="AFO55" s="24"/>
      <c r="AFP55" s="24"/>
      <c r="AFQ55" s="24"/>
      <c r="AFR55" s="24"/>
      <c r="AFS55" s="24"/>
      <c r="AFT55" s="24"/>
      <c r="AFU55" s="24"/>
      <c r="AFV55" s="24"/>
      <c r="AFW55" s="24"/>
      <c r="AFX55" s="24"/>
      <c r="AFY55" s="24"/>
      <c r="AFZ55" s="24"/>
      <c r="AGA55" s="24"/>
      <c r="AGB55" s="24"/>
      <c r="AGC55" s="24"/>
      <c r="AGD55" s="24"/>
      <c r="AGE55" s="24"/>
      <c r="AGF55" s="24"/>
      <c r="AGG55" s="24"/>
      <c r="AGH55" s="24"/>
      <c r="AGI55" s="24"/>
      <c r="AGJ55" s="24"/>
      <c r="AGK55" s="24"/>
      <c r="AGL55" s="24"/>
      <c r="AGM55" s="24"/>
      <c r="AGN55" s="24"/>
      <c r="AGO55" s="24"/>
      <c r="AGP55" s="24"/>
      <c r="AGQ55" s="24"/>
      <c r="AGR55" s="24"/>
      <c r="AGS55" s="24"/>
      <c r="AGT55" s="24"/>
      <c r="AGU55" s="24"/>
      <c r="AGV55" s="24"/>
      <c r="AGW55" s="24"/>
      <c r="AGX55" s="24"/>
      <c r="AGY55" s="24"/>
      <c r="AGZ55" s="24"/>
      <c r="AHA55" s="24"/>
      <c r="AHB55" s="24"/>
      <c r="AHC55" s="24"/>
      <c r="AHD55" s="24"/>
      <c r="AHE55" s="24"/>
      <c r="AHF55" s="24"/>
      <c r="AHG55" s="24"/>
      <c r="AHH55" s="24"/>
      <c r="AHI55" s="24"/>
      <c r="AHJ55" s="24"/>
      <c r="AHK55" s="24"/>
      <c r="AHL55" s="24"/>
      <c r="AHM55" s="24"/>
      <c r="AHN55" s="24"/>
      <c r="AHO55" s="24"/>
      <c r="AHP55" s="24"/>
      <c r="AHQ55" s="24"/>
      <c r="AHR55" s="24"/>
      <c r="AHS55" s="24"/>
      <c r="AHT55" s="24"/>
      <c r="AHU55" s="24"/>
      <c r="AHV55" s="24"/>
      <c r="AHW55" s="24"/>
      <c r="AHX55" s="24"/>
      <c r="AHY55" s="24"/>
      <c r="AHZ55" s="24"/>
      <c r="AIA55" s="24"/>
      <c r="AIB55" s="24"/>
      <c r="AIC55" s="24"/>
      <c r="AID55" s="24"/>
      <c r="AIE55" s="24"/>
      <c r="AIF55" s="24"/>
      <c r="AIG55" s="24"/>
      <c r="AIH55" s="24"/>
      <c r="AII55" s="24"/>
      <c r="AIJ55" s="24"/>
      <c r="AIK55" s="24"/>
      <c r="AIL55" s="24"/>
      <c r="AIM55" s="24"/>
      <c r="AIN55" s="24"/>
      <c r="AIO55" s="24"/>
      <c r="AIP55" s="24"/>
      <c r="AIQ55" s="24"/>
      <c r="AIR55" s="24"/>
      <c r="AIS55" s="24"/>
      <c r="AIT55" s="24"/>
      <c r="AIU55" s="24"/>
      <c r="AIV55" s="24"/>
      <c r="AIW55" s="24"/>
      <c r="AIX55" s="24"/>
      <c r="AIY55" s="24"/>
      <c r="AIZ55" s="24"/>
      <c r="AJA55" s="24"/>
      <c r="AJB55" s="24"/>
      <c r="AJC55" s="24"/>
      <c r="AJD55" s="24"/>
      <c r="AJE55" s="24"/>
      <c r="AJF55" s="24"/>
      <c r="AJG55" s="24"/>
      <c r="AJH55" s="24"/>
      <c r="AJI55" s="24"/>
      <c r="AJJ55" s="24"/>
      <c r="AJK55" s="24"/>
      <c r="AJL55" s="24"/>
      <c r="AJM55" s="24"/>
      <c r="AJN55" s="24"/>
      <c r="AJO55" s="24"/>
      <c r="AJP55" s="24"/>
      <c r="AJQ55" s="24"/>
      <c r="AJR55" s="24"/>
      <c r="AJS55" s="24"/>
      <c r="AJT55" s="24"/>
      <c r="AJU55" s="24"/>
      <c r="AJV55" s="24"/>
      <c r="AJW55" s="24"/>
      <c r="AJX55" s="24"/>
      <c r="AJY55" s="24"/>
      <c r="AJZ55" s="24"/>
      <c r="AKA55" s="24"/>
      <c r="AKB55" s="24"/>
      <c r="AKC55" s="24"/>
      <c r="AKD55" s="24"/>
      <c r="AKE55" s="24"/>
      <c r="AKF55" s="24"/>
      <c r="AKG55" s="24"/>
      <c r="AKH55" s="24"/>
      <c r="AKI55" s="24"/>
      <c r="AKJ55" s="24"/>
      <c r="AKK55" s="24"/>
      <c r="AKL55" s="24"/>
      <c r="AKM55" s="24"/>
      <c r="AKN55" s="24"/>
      <c r="AKO55" s="24"/>
      <c r="AKP55" s="24"/>
      <c r="AKQ55" s="24"/>
      <c r="AKR55" s="24"/>
      <c r="AKS55" s="24"/>
      <c r="AKT55" s="24"/>
      <c r="AKU55" s="24"/>
      <c r="AKV55" s="24"/>
      <c r="AKW55" s="24"/>
      <c r="AKX55" s="24"/>
      <c r="AKY55" s="24"/>
      <c r="AKZ55" s="24"/>
      <c r="ALA55" s="24"/>
      <c r="ALB55" s="24"/>
      <c r="ALC55" s="24"/>
      <c r="ALD55" s="24"/>
      <c r="ALE55" s="24"/>
      <c r="ALF55" s="24"/>
      <c r="ALG55" s="24"/>
      <c r="ALH55" s="24"/>
      <c r="ALI55" s="24"/>
      <c r="ALJ55" s="24"/>
      <c r="ALK55" s="24"/>
      <c r="ALL55" s="24"/>
      <c r="ALM55" s="24"/>
      <c r="ALN55" s="24"/>
      <c r="ALO55" s="24"/>
      <c r="ALP55" s="24"/>
      <c r="ALQ55" s="24"/>
      <c r="ALR55" s="24"/>
      <c r="ALS55" s="24"/>
      <c r="ALT55" s="24"/>
      <c r="ALU55" s="24"/>
      <c r="ALV55" s="24"/>
      <c r="ALW55" s="24"/>
      <c r="ALX55" s="24"/>
      <c r="ALY55" s="24"/>
      <c r="ALZ55" s="24"/>
      <c r="AMA55" s="24"/>
      <c r="AMB55" s="24"/>
      <c r="AMC55" s="24"/>
      <c r="AMD55" s="24"/>
      <c r="AME55" s="24"/>
      <c r="AMF55" s="24"/>
      <c r="AMG55" s="24"/>
      <c r="AMH55" s="24"/>
      <c r="AMI55" s="24"/>
      <c r="AMJ55" s="24"/>
      <c r="AMK55" s="24"/>
      <c r="AML55" s="24"/>
      <c r="AMM55" s="24"/>
      <c r="AMN55" s="24"/>
      <c r="AMO55" s="24"/>
      <c r="AMP55" s="24"/>
      <c r="AMQ55" s="24"/>
      <c r="AMR55" s="24"/>
      <c r="AMS55" s="24"/>
      <c r="AMT55" s="24"/>
      <c r="AMU55" s="24"/>
      <c r="AMV55" s="24"/>
      <c r="AMW55" s="24"/>
      <c r="AMX55" s="24"/>
      <c r="AMY55" s="24"/>
      <c r="AMZ55" s="24"/>
      <c r="ANA55" s="24"/>
      <c r="ANB55" s="24"/>
      <c r="ANC55" s="24"/>
      <c r="AND55" s="24"/>
      <c r="ANE55" s="24"/>
      <c r="ANF55" s="24"/>
      <c r="ANG55" s="24"/>
      <c r="ANH55" s="24"/>
      <c r="ANI55" s="24"/>
      <c r="ANJ55" s="24"/>
      <c r="ANK55" s="24"/>
      <c r="ANL55" s="24"/>
      <c r="ANM55" s="24"/>
      <c r="ANN55" s="24"/>
      <c r="ANO55" s="24"/>
      <c r="ANP55" s="24"/>
      <c r="ANQ55" s="24"/>
      <c r="ANR55" s="24"/>
      <c r="ANS55" s="24"/>
      <c r="ANT55" s="24"/>
      <c r="ANU55" s="24"/>
      <c r="ANV55" s="24"/>
      <c r="ANW55" s="24"/>
      <c r="ANX55" s="24"/>
      <c r="ANY55" s="24"/>
      <c r="ANZ55" s="24"/>
      <c r="AOA55" s="24"/>
      <c r="AOB55" s="24"/>
      <c r="AOC55" s="24"/>
      <c r="AOD55" s="24"/>
      <c r="AOE55" s="24"/>
      <c r="AOF55" s="24"/>
      <c r="AOG55" s="24"/>
      <c r="AOH55" s="24"/>
      <c r="AOI55" s="24"/>
      <c r="AOJ55" s="24"/>
      <c r="AOK55" s="24"/>
      <c r="AOL55" s="24"/>
      <c r="AOM55" s="24"/>
      <c r="AON55" s="24"/>
      <c r="AOO55" s="24"/>
      <c r="AOP55" s="24"/>
      <c r="AOQ55" s="24"/>
      <c r="AOR55" s="24"/>
      <c r="AOS55" s="24"/>
      <c r="AOT55" s="24"/>
      <c r="AOU55" s="24"/>
      <c r="AOV55" s="24"/>
      <c r="AOW55" s="24"/>
      <c r="AOX55" s="24"/>
      <c r="AOY55" s="24"/>
      <c r="AOZ55" s="24"/>
      <c r="APA55" s="24"/>
      <c r="APB55" s="24"/>
      <c r="APC55" s="24"/>
      <c r="APD55" s="24"/>
      <c r="APE55" s="24"/>
      <c r="APF55" s="24"/>
      <c r="APG55" s="24"/>
      <c r="APH55" s="24"/>
      <c r="API55" s="24"/>
      <c r="APJ55" s="24"/>
      <c r="APK55" s="24"/>
      <c r="APL55" s="24"/>
      <c r="APM55" s="24"/>
      <c r="APN55" s="24"/>
      <c r="APO55" s="24"/>
      <c r="APP55" s="24"/>
      <c r="APQ55" s="24"/>
      <c r="APR55" s="24"/>
      <c r="APS55" s="24"/>
      <c r="APT55" s="24"/>
      <c r="APU55" s="24"/>
      <c r="APV55" s="24"/>
      <c r="APW55" s="24"/>
      <c r="APX55" s="24"/>
      <c r="APY55" s="24"/>
      <c r="APZ55" s="24"/>
      <c r="AQA55" s="24"/>
      <c r="AQB55" s="24"/>
      <c r="AQC55" s="24"/>
      <c r="AQD55" s="24"/>
      <c r="AQE55" s="24"/>
      <c r="AQF55" s="24"/>
      <c r="AQG55" s="24"/>
      <c r="AQH55" s="24"/>
      <c r="AQI55" s="24"/>
      <c r="AQJ55" s="24"/>
      <c r="AQK55" s="24"/>
      <c r="AQL55" s="24"/>
      <c r="AQM55" s="24"/>
      <c r="AQN55" s="24"/>
      <c r="AQO55" s="24"/>
      <c r="AQP55" s="24"/>
      <c r="AQQ55" s="24"/>
      <c r="AQR55" s="24"/>
      <c r="AQS55" s="24"/>
      <c r="AQT55" s="24"/>
      <c r="AQU55" s="24"/>
      <c r="AQV55" s="24"/>
      <c r="AQW55" s="24"/>
      <c r="AQX55" s="24"/>
      <c r="AQY55" s="24"/>
      <c r="AQZ55" s="24"/>
      <c r="ARA55" s="24"/>
      <c r="ARB55" s="24"/>
      <c r="ARC55" s="24"/>
      <c r="ARD55" s="24"/>
      <c r="ARE55" s="24"/>
      <c r="ARF55" s="24"/>
      <c r="ARG55" s="24"/>
      <c r="ARH55" s="24"/>
      <c r="ARI55" s="24"/>
      <c r="ARJ55" s="24"/>
      <c r="ARK55" s="24"/>
      <c r="ARL55" s="24"/>
      <c r="ARM55" s="24"/>
      <c r="ARN55" s="24"/>
      <c r="ARO55" s="24"/>
      <c r="ARP55" s="24"/>
      <c r="ARQ55" s="24"/>
      <c r="ARR55" s="24"/>
      <c r="ARS55" s="24"/>
      <c r="ART55" s="24"/>
      <c r="ARU55" s="24"/>
      <c r="ARV55" s="24"/>
      <c r="ARW55" s="24"/>
      <c r="ARX55" s="24"/>
      <c r="ARY55" s="24"/>
      <c r="ARZ55" s="24"/>
      <c r="ASA55" s="24"/>
      <c r="ASB55" s="24"/>
      <c r="ASC55" s="24"/>
      <c r="ASD55" s="24"/>
      <c r="ASE55" s="24"/>
      <c r="ASF55" s="24"/>
      <c r="ASG55" s="24"/>
      <c r="ASH55" s="24"/>
      <c r="ASI55" s="24"/>
      <c r="ASJ55" s="24"/>
      <c r="ASK55" s="24"/>
      <c r="ASL55" s="24"/>
      <c r="ASM55" s="24"/>
      <c r="ASN55" s="24"/>
      <c r="ASO55" s="24"/>
      <c r="ASP55" s="24"/>
      <c r="ASQ55" s="24"/>
      <c r="ASR55" s="24"/>
      <c r="ASS55" s="24"/>
      <c r="AST55" s="24"/>
      <c r="ASU55" s="24"/>
      <c r="ASV55" s="24"/>
      <c r="ASW55" s="24"/>
      <c r="ASX55" s="24"/>
      <c r="ASY55" s="24"/>
      <c r="ASZ55" s="24"/>
      <c r="ATA55" s="24"/>
      <c r="ATB55" s="24"/>
      <c r="ATC55" s="24"/>
      <c r="ATD55" s="24"/>
      <c r="ATE55" s="24"/>
      <c r="ATF55" s="24"/>
      <c r="ATG55" s="24"/>
      <c r="ATH55" s="24"/>
      <c r="ATI55" s="24"/>
      <c r="ATJ55" s="24"/>
      <c r="ATK55" s="24"/>
      <c r="ATL55" s="24"/>
      <c r="ATM55" s="24"/>
      <c r="ATN55" s="24"/>
      <c r="ATO55" s="24"/>
      <c r="ATP55" s="24"/>
      <c r="ATQ55" s="24"/>
      <c r="ATR55" s="24"/>
      <c r="ATS55" s="24"/>
      <c r="ATT55" s="24"/>
      <c r="ATU55" s="24"/>
      <c r="ATV55" s="24"/>
      <c r="ATW55" s="24"/>
      <c r="ATX55" s="24"/>
      <c r="ATY55" s="24"/>
      <c r="ATZ55" s="24"/>
      <c r="AUA55" s="24"/>
      <c r="AUB55" s="24"/>
      <c r="AUC55" s="24"/>
      <c r="AUD55" s="24"/>
      <c r="AUE55" s="24"/>
      <c r="AUF55" s="24"/>
      <c r="AUG55" s="24"/>
      <c r="AUH55" s="24"/>
      <c r="AUI55" s="24"/>
      <c r="AUJ55" s="24"/>
      <c r="AUK55" s="24"/>
      <c r="AUL55" s="24"/>
      <c r="AUM55" s="24"/>
      <c r="AUN55" s="24"/>
      <c r="AUO55" s="24"/>
      <c r="AUP55" s="24"/>
      <c r="AUQ55" s="24"/>
      <c r="AUR55" s="24"/>
      <c r="AUS55" s="24"/>
      <c r="AUT55" s="24"/>
      <c r="AUU55" s="24"/>
      <c r="AUV55" s="24"/>
      <c r="AUW55" s="24"/>
      <c r="AUX55" s="24"/>
      <c r="AUY55" s="24"/>
      <c r="AUZ55" s="24"/>
      <c r="AVA55" s="24"/>
      <c r="AVB55" s="24"/>
      <c r="AVC55" s="24"/>
      <c r="AVD55" s="24"/>
      <c r="AVE55" s="24"/>
      <c r="AVF55" s="24"/>
      <c r="AVG55" s="24"/>
      <c r="AVH55" s="24"/>
      <c r="AVI55" s="24"/>
      <c r="AVJ55" s="24"/>
      <c r="AVK55" s="24"/>
      <c r="AVL55" s="24"/>
      <c r="AVM55" s="24"/>
      <c r="AVN55" s="24"/>
      <c r="AVO55" s="24"/>
      <c r="AVP55" s="24"/>
      <c r="AVQ55" s="24"/>
      <c r="AVR55" s="24"/>
      <c r="AVS55" s="24"/>
      <c r="AVT55" s="24"/>
      <c r="AVU55" s="24"/>
      <c r="AVV55" s="24"/>
      <c r="AVW55" s="24"/>
      <c r="AVX55" s="24"/>
      <c r="AVY55" s="24"/>
      <c r="AVZ55" s="24"/>
      <c r="AWA55" s="24"/>
      <c r="AWB55" s="24"/>
      <c r="AWC55" s="24"/>
      <c r="AWD55" s="24"/>
      <c r="AWE55" s="24"/>
      <c r="AWF55" s="24"/>
      <c r="AWG55" s="24"/>
      <c r="AWH55" s="24"/>
      <c r="AWI55" s="24"/>
      <c r="AWJ55" s="24"/>
      <c r="AWK55" s="24"/>
      <c r="AWL55" s="24"/>
      <c r="AWM55" s="24"/>
      <c r="AWN55" s="24"/>
      <c r="AWO55" s="24"/>
      <c r="AWP55" s="24"/>
      <c r="AWQ55" s="24"/>
      <c r="AWR55" s="24"/>
      <c r="AWS55" s="24"/>
      <c r="AWT55" s="24"/>
      <c r="AWU55" s="24"/>
      <c r="AWV55" s="24"/>
      <c r="AWW55" s="24"/>
      <c r="AWX55" s="24"/>
      <c r="AWY55" s="24"/>
      <c r="AWZ55" s="24"/>
      <c r="AXA55" s="24"/>
      <c r="AXB55" s="24"/>
      <c r="AXC55" s="24"/>
      <c r="AXD55" s="24"/>
      <c r="AXE55" s="24"/>
      <c r="AXF55" s="24"/>
      <c r="AXG55" s="24"/>
      <c r="AXH55" s="24"/>
      <c r="AXI55" s="24"/>
      <c r="AXJ55" s="24"/>
      <c r="AXK55" s="24"/>
      <c r="AXL55" s="24"/>
      <c r="AXM55" s="24"/>
      <c r="AXN55" s="24"/>
      <c r="AXO55" s="24"/>
      <c r="AXP55" s="24"/>
      <c r="AXQ55" s="24"/>
      <c r="AXR55" s="24"/>
      <c r="AXS55" s="24"/>
      <c r="AXT55" s="24"/>
      <c r="AXU55" s="24"/>
      <c r="AXV55" s="24"/>
      <c r="AXW55" s="24"/>
      <c r="AXX55" s="24"/>
      <c r="AXY55" s="24"/>
      <c r="AXZ55" s="24"/>
      <c r="AYA55" s="24"/>
      <c r="AYB55" s="24"/>
      <c r="AYC55" s="24"/>
      <c r="AYD55" s="24"/>
      <c r="AYE55" s="24"/>
      <c r="AYF55" s="24"/>
      <c r="AYG55" s="24"/>
      <c r="AYH55" s="24"/>
      <c r="AYI55" s="24"/>
      <c r="AYJ55" s="24"/>
      <c r="AYK55" s="24"/>
      <c r="AYL55" s="24"/>
      <c r="AYM55" s="24"/>
      <c r="AYN55" s="24"/>
      <c r="AYO55" s="24"/>
      <c r="AYP55" s="24"/>
      <c r="AYQ55" s="24"/>
      <c r="AYR55" s="24"/>
      <c r="AYS55" s="24"/>
      <c r="AYT55" s="24"/>
      <c r="AYU55" s="24"/>
      <c r="AYV55" s="24"/>
      <c r="AYW55" s="24"/>
      <c r="AYX55" s="24"/>
      <c r="AYY55" s="24"/>
      <c r="AYZ55" s="24"/>
      <c r="AZA55" s="24"/>
      <c r="AZB55" s="24"/>
      <c r="AZC55" s="24"/>
      <c r="AZD55" s="24"/>
      <c r="AZE55" s="24"/>
      <c r="AZF55" s="24"/>
      <c r="AZG55" s="24"/>
      <c r="AZH55" s="24"/>
      <c r="AZI55" s="24"/>
      <c r="AZJ55" s="24"/>
      <c r="AZK55" s="24"/>
      <c r="AZL55" s="24"/>
      <c r="AZM55" s="24"/>
      <c r="AZN55" s="24"/>
      <c r="AZO55" s="24"/>
      <c r="AZP55" s="24"/>
      <c r="AZQ55" s="24"/>
      <c r="AZR55" s="24"/>
      <c r="AZS55" s="24"/>
      <c r="AZT55" s="24"/>
      <c r="AZU55" s="24"/>
      <c r="AZV55" s="24"/>
      <c r="AZW55" s="24"/>
      <c r="AZX55" s="24"/>
      <c r="AZY55" s="24"/>
      <c r="AZZ55" s="24"/>
      <c r="BAA55" s="24"/>
      <c r="BAB55" s="24"/>
      <c r="BAC55" s="24"/>
      <c r="BAD55" s="24"/>
      <c r="BAE55" s="24"/>
      <c r="BAF55" s="24"/>
      <c r="BAG55" s="24"/>
      <c r="BAH55" s="24"/>
      <c r="BAI55" s="24"/>
      <c r="BAJ55" s="24"/>
      <c r="BAK55" s="24"/>
      <c r="BAL55" s="24"/>
      <c r="BAM55" s="24"/>
      <c r="BAN55" s="24"/>
      <c r="BAO55" s="24"/>
      <c r="BAP55" s="24"/>
      <c r="BAQ55" s="24"/>
      <c r="BAR55" s="24"/>
      <c r="BAS55" s="24"/>
      <c r="BAT55" s="24"/>
      <c r="BAU55" s="24"/>
      <c r="BAV55" s="24"/>
      <c r="BAW55" s="24"/>
      <c r="BAX55" s="24"/>
      <c r="BAY55" s="24"/>
      <c r="BAZ55" s="24"/>
      <c r="BBA55" s="24"/>
      <c r="BBB55" s="24"/>
      <c r="BBC55" s="24"/>
      <c r="BBD55" s="24"/>
      <c r="BBE55" s="24"/>
      <c r="BBF55" s="24"/>
      <c r="BBG55" s="24"/>
      <c r="BBH55" s="24"/>
      <c r="BBI55" s="24"/>
      <c r="BBJ55" s="24"/>
      <c r="BBK55" s="24"/>
      <c r="BBL55" s="24"/>
      <c r="BBM55" s="24"/>
      <c r="BBN55" s="24"/>
      <c r="BBO55" s="24"/>
      <c r="BBP55" s="24"/>
      <c r="BBQ55" s="24"/>
      <c r="BBR55" s="24"/>
      <c r="BBS55" s="24"/>
      <c r="BBT55" s="24"/>
      <c r="BBU55" s="24"/>
      <c r="BBV55" s="24"/>
      <c r="BBW55" s="24"/>
      <c r="BBX55" s="24"/>
      <c r="BBY55" s="24"/>
      <c r="BBZ55" s="24"/>
      <c r="BCA55" s="24"/>
      <c r="BCB55" s="24"/>
      <c r="BCC55" s="24"/>
      <c r="BCD55" s="24"/>
      <c r="BCE55" s="24"/>
      <c r="BCF55" s="24"/>
      <c r="BCG55" s="24"/>
      <c r="BCH55" s="24"/>
      <c r="BCI55" s="24"/>
      <c r="BCJ55" s="24"/>
      <c r="BCK55" s="24"/>
      <c r="BCL55" s="24"/>
      <c r="BCM55" s="24"/>
      <c r="BCN55" s="24"/>
      <c r="BCO55" s="24"/>
      <c r="BCP55" s="24"/>
      <c r="BCQ55" s="24"/>
      <c r="BCR55" s="24"/>
      <c r="BCS55" s="24"/>
      <c r="BCT55" s="24"/>
      <c r="BCU55" s="24"/>
      <c r="BCV55" s="24"/>
      <c r="BCW55" s="24"/>
      <c r="BCX55" s="24"/>
      <c r="BCY55" s="24"/>
      <c r="BCZ55" s="24"/>
      <c r="BDA55" s="24"/>
      <c r="BDB55" s="24"/>
      <c r="BDC55" s="24"/>
      <c r="BDD55" s="24"/>
      <c r="BDE55" s="24"/>
      <c r="BDF55" s="24"/>
      <c r="BDG55" s="24"/>
      <c r="BDH55" s="24"/>
      <c r="BDI55" s="24"/>
      <c r="BDJ55" s="24"/>
      <c r="BDK55" s="24"/>
      <c r="BDL55" s="24"/>
      <c r="BDM55" s="24"/>
      <c r="BDN55" s="24"/>
      <c r="BDO55" s="24"/>
      <c r="BDP55" s="24"/>
      <c r="BDQ55" s="24"/>
      <c r="BDR55" s="24"/>
      <c r="BDS55" s="24"/>
      <c r="BDT55" s="24"/>
      <c r="BDU55" s="24"/>
      <c r="BDV55" s="24"/>
      <c r="BDW55" s="24"/>
      <c r="BDX55" s="24"/>
      <c r="BDY55" s="24"/>
      <c r="BDZ55" s="24"/>
      <c r="BEA55" s="24"/>
      <c r="BEB55" s="24"/>
      <c r="BEC55" s="24"/>
      <c r="BED55" s="24"/>
      <c r="BEE55" s="24"/>
      <c r="BEF55" s="24"/>
      <c r="BEG55" s="24"/>
      <c r="BEH55" s="24"/>
      <c r="BEI55" s="24"/>
      <c r="BEJ55" s="24"/>
      <c r="BEK55" s="24"/>
      <c r="BEL55" s="24"/>
      <c r="BEM55" s="24"/>
      <c r="BEN55" s="24"/>
      <c r="BEO55" s="24"/>
      <c r="BEP55" s="24"/>
      <c r="BEQ55" s="24"/>
      <c r="BER55" s="24"/>
      <c r="BES55" s="24"/>
      <c r="BET55" s="24"/>
      <c r="BEU55" s="24"/>
      <c r="BEV55" s="24"/>
      <c r="BEW55" s="24"/>
      <c r="BEX55" s="24"/>
      <c r="BEY55" s="24"/>
      <c r="BEZ55" s="24"/>
      <c r="BFA55" s="24"/>
      <c r="BFB55" s="24"/>
      <c r="BFC55" s="24"/>
      <c r="BFD55" s="24"/>
      <c r="BFE55" s="24"/>
      <c r="BFF55" s="24"/>
      <c r="BFG55" s="24"/>
      <c r="BFH55" s="24"/>
      <c r="BFI55" s="24"/>
      <c r="BFJ55" s="24"/>
      <c r="BFK55" s="24"/>
      <c r="BFL55" s="24"/>
      <c r="BFM55" s="24"/>
      <c r="BFN55" s="24"/>
      <c r="BFO55" s="24"/>
      <c r="BFP55" s="24"/>
      <c r="BFQ55" s="24"/>
      <c r="BFR55" s="24"/>
      <c r="BFS55" s="24"/>
      <c r="BFT55" s="24"/>
      <c r="BFU55" s="24"/>
      <c r="BFV55" s="24"/>
      <c r="BFW55" s="24"/>
      <c r="BFX55" s="24"/>
      <c r="BFY55" s="24"/>
      <c r="BFZ55" s="24"/>
      <c r="BGA55" s="24"/>
      <c r="BGB55" s="24"/>
      <c r="BGC55" s="24"/>
      <c r="BGD55" s="24"/>
      <c r="BGE55" s="24"/>
      <c r="BGF55" s="24"/>
      <c r="BGG55" s="24"/>
      <c r="BGH55" s="24"/>
      <c r="BGI55" s="24"/>
      <c r="BGJ55" s="24"/>
      <c r="BGK55" s="24"/>
      <c r="BGL55" s="24"/>
      <c r="BGM55" s="24"/>
      <c r="BGN55" s="24"/>
      <c r="BGO55" s="24"/>
      <c r="BGP55" s="24"/>
      <c r="BGQ55" s="24"/>
      <c r="BGR55" s="24"/>
      <c r="BGS55" s="24"/>
      <c r="BGT55" s="24"/>
      <c r="BGU55" s="24"/>
      <c r="BGV55" s="24"/>
      <c r="BGW55" s="24"/>
      <c r="BGX55" s="24"/>
      <c r="BGY55" s="24"/>
      <c r="BGZ55" s="24"/>
      <c r="BHA55" s="24"/>
      <c r="BHB55" s="24"/>
      <c r="BHC55" s="24"/>
      <c r="BHD55" s="24"/>
      <c r="BHE55" s="24"/>
      <c r="BHF55" s="24"/>
      <c r="BHG55" s="24"/>
      <c r="BHH55" s="24"/>
      <c r="BHI55" s="24"/>
      <c r="BHJ55" s="24"/>
      <c r="BHK55" s="24"/>
      <c r="BHL55" s="24"/>
      <c r="BHM55" s="24"/>
      <c r="BHN55" s="24"/>
      <c r="BHO55" s="24"/>
      <c r="BHP55" s="24"/>
      <c r="BHQ55" s="24"/>
      <c r="BHR55" s="24"/>
      <c r="BHS55" s="24"/>
      <c r="BHT55" s="24"/>
      <c r="BHU55" s="24"/>
      <c r="BHV55" s="24"/>
      <c r="BHW55" s="24"/>
      <c r="BHX55" s="24"/>
      <c r="BHY55" s="24"/>
      <c r="BHZ55" s="24"/>
      <c r="BIA55" s="24"/>
      <c r="BIB55" s="24"/>
      <c r="BIC55" s="24"/>
      <c r="BID55" s="24"/>
      <c r="BIE55" s="24"/>
      <c r="BIF55" s="24"/>
      <c r="BIG55" s="24"/>
      <c r="BIH55" s="24"/>
      <c r="BII55" s="24"/>
      <c r="BIJ55" s="24"/>
      <c r="BIK55" s="24"/>
      <c r="BIL55" s="24"/>
      <c r="BIM55" s="24"/>
      <c r="BIN55" s="24"/>
      <c r="BIO55" s="24"/>
      <c r="BIP55" s="24"/>
      <c r="BIQ55" s="24"/>
      <c r="BIR55" s="24"/>
      <c r="BIS55" s="24"/>
      <c r="BIT55" s="24"/>
      <c r="BIU55" s="24"/>
      <c r="BIV55" s="24"/>
      <c r="BIW55" s="24"/>
      <c r="BIX55" s="24"/>
      <c r="BIY55" s="24"/>
      <c r="BIZ55" s="24"/>
      <c r="BJA55" s="24"/>
      <c r="BJB55" s="24"/>
      <c r="BJC55" s="24"/>
      <c r="BJD55" s="24"/>
      <c r="BJE55" s="24"/>
      <c r="BJF55" s="24"/>
      <c r="BJG55" s="24"/>
      <c r="BJH55" s="24"/>
      <c r="BJI55" s="24"/>
      <c r="BJJ55" s="24"/>
      <c r="BJK55" s="24"/>
      <c r="BJL55" s="24"/>
      <c r="BJM55" s="24"/>
      <c r="BJN55" s="24"/>
      <c r="BJO55" s="24"/>
      <c r="BJP55" s="24"/>
      <c r="BJQ55" s="24"/>
      <c r="BJR55" s="24"/>
      <c r="BJS55" s="24"/>
      <c r="BJT55" s="24"/>
      <c r="BJU55" s="24"/>
      <c r="BJV55" s="24"/>
      <c r="BJW55" s="24"/>
      <c r="BJX55" s="24"/>
      <c r="BJY55" s="24"/>
      <c r="BJZ55" s="24"/>
      <c r="BKA55" s="24"/>
      <c r="BKB55" s="24"/>
      <c r="BKC55" s="24"/>
      <c r="BKD55" s="24"/>
      <c r="BKE55" s="24"/>
      <c r="BKF55" s="24"/>
      <c r="BKG55" s="24"/>
      <c r="BKH55" s="24"/>
      <c r="BKI55" s="24"/>
      <c r="BKJ55" s="24"/>
      <c r="BKK55" s="24"/>
      <c r="BKL55" s="24"/>
      <c r="BKM55" s="24"/>
      <c r="BKN55" s="24"/>
      <c r="BKO55" s="24"/>
      <c r="BKP55" s="24"/>
      <c r="BKQ55" s="24"/>
      <c r="BKR55" s="24"/>
      <c r="BKS55" s="24"/>
      <c r="BKT55" s="24"/>
      <c r="BKU55" s="24"/>
      <c r="BKV55" s="24"/>
      <c r="BKW55" s="24"/>
      <c r="BKX55" s="24"/>
      <c r="BKY55" s="24"/>
      <c r="BKZ55" s="24"/>
      <c r="BLA55" s="24"/>
      <c r="BLB55" s="24"/>
      <c r="BLC55" s="24"/>
      <c r="BLD55" s="24"/>
      <c r="BLE55" s="24"/>
      <c r="BLF55" s="24"/>
      <c r="BLG55" s="24"/>
      <c r="BLH55" s="24"/>
      <c r="BLI55" s="24"/>
      <c r="BLJ55" s="24"/>
      <c r="BLK55" s="24"/>
      <c r="BLL55" s="24"/>
      <c r="BLM55" s="24"/>
      <c r="BLN55" s="24"/>
      <c r="BLO55" s="24"/>
      <c r="BLP55" s="24"/>
      <c r="BLQ55" s="24"/>
      <c r="BLR55" s="24"/>
      <c r="BLS55" s="24"/>
      <c r="BLT55" s="24"/>
      <c r="BLU55" s="24"/>
      <c r="BLV55" s="24"/>
      <c r="BLW55" s="24"/>
      <c r="BLX55" s="24"/>
      <c r="BLY55" s="24"/>
      <c r="BLZ55" s="24"/>
      <c r="BMA55" s="24"/>
      <c r="BMB55" s="24"/>
      <c r="BMC55" s="24"/>
      <c r="BMD55" s="24"/>
      <c r="BME55" s="24"/>
      <c r="BMF55" s="24"/>
      <c r="BMG55" s="24"/>
      <c r="BMH55" s="24"/>
      <c r="BMI55" s="24"/>
      <c r="BMJ55" s="24"/>
      <c r="BMK55" s="24"/>
      <c r="BML55" s="24"/>
      <c r="BMM55" s="24"/>
      <c r="BMN55" s="24"/>
      <c r="BMO55" s="24"/>
      <c r="BMP55" s="24"/>
      <c r="BMQ55" s="24"/>
      <c r="BMR55" s="24"/>
      <c r="BMS55" s="24"/>
      <c r="BMT55" s="24"/>
      <c r="BMU55" s="24"/>
      <c r="BMV55" s="24"/>
      <c r="BMW55" s="24"/>
      <c r="BMX55" s="24"/>
      <c r="BMY55" s="24"/>
      <c r="BMZ55" s="24"/>
      <c r="BNA55" s="24"/>
      <c r="BNB55" s="24"/>
      <c r="BNC55" s="24"/>
      <c r="BND55" s="24"/>
      <c r="BNE55" s="24"/>
      <c r="BNF55" s="24"/>
      <c r="BNG55" s="24"/>
      <c r="BNH55" s="24"/>
      <c r="BNI55" s="24"/>
      <c r="BNJ55" s="24"/>
      <c r="BNK55" s="24"/>
      <c r="BNL55" s="24"/>
      <c r="BNM55" s="24"/>
      <c r="BNN55" s="24"/>
      <c r="BNO55" s="24"/>
      <c r="BNP55" s="24"/>
      <c r="BNQ55" s="24"/>
      <c r="BNR55" s="24"/>
      <c r="BNS55" s="24"/>
      <c r="BNT55" s="24"/>
      <c r="BNU55" s="24"/>
      <c r="BNV55" s="24"/>
      <c r="BNW55" s="24"/>
      <c r="BNX55" s="24"/>
      <c r="BNY55" s="24"/>
      <c r="BNZ55" s="24"/>
      <c r="BOA55" s="24"/>
      <c r="BOB55" s="24"/>
      <c r="BOC55" s="24"/>
      <c r="BOD55" s="24"/>
      <c r="BOE55" s="24"/>
      <c r="BOF55" s="24"/>
      <c r="BOG55" s="24"/>
      <c r="BOH55" s="24"/>
      <c r="BOI55" s="24"/>
      <c r="BOJ55" s="24"/>
      <c r="BOK55" s="24"/>
      <c r="BOL55" s="24"/>
      <c r="BOM55" s="24"/>
      <c r="BON55" s="24"/>
      <c r="BOO55" s="24"/>
      <c r="BOP55" s="24"/>
      <c r="BOQ55" s="24"/>
      <c r="BOR55" s="24"/>
      <c r="BOS55" s="24"/>
      <c r="BOT55" s="24"/>
      <c r="BOU55" s="24"/>
      <c r="BOV55" s="24"/>
      <c r="BOW55" s="24"/>
      <c r="BOX55" s="24"/>
      <c r="BOY55" s="24"/>
      <c r="BOZ55" s="24"/>
      <c r="BPA55" s="24"/>
      <c r="BPB55" s="24"/>
      <c r="BPC55" s="24"/>
      <c r="BPD55" s="24"/>
      <c r="BPE55" s="24"/>
      <c r="BPF55" s="24"/>
      <c r="BPG55" s="24"/>
      <c r="BPH55" s="24"/>
      <c r="BPI55" s="24"/>
      <c r="BPJ55" s="24"/>
      <c r="BPK55" s="24"/>
      <c r="BPL55" s="24"/>
      <c r="BPM55" s="24"/>
      <c r="BPN55" s="24"/>
      <c r="BPO55" s="24"/>
      <c r="BPP55" s="24"/>
      <c r="BPQ55" s="24"/>
      <c r="BPR55" s="24"/>
      <c r="BPS55" s="24"/>
      <c r="BPT55" s="24"/>
      <c r="BPU55" s="24"/>
      <c r="BPV55" s="24"/>
      <c r="BPW55" s="24"/>
      <c r="BPX55" s="24"/>
      <c r="BPY55" s="24"/>
      <c r="BPZ55" s="24"/>
      <c r="BQA55" s="24"/>
      <c r="BQB55" s="24"/>
      <c r="BQC55" s="24"/>
      <c r="BQD55" s="24"/>
      <c r="BQE55" s="24"/>
      <c r="BQF55" s="24"/>
      <c r="BQG55" s="24"/>
      <c r="BQH55" s="24"/>
      <c r="BQI55" s="24"/>
      <c r="BQJ55" s="24"/>
      <c r="BQK55" s="24"/>
      <c r="BQL55" s="24"/>
      <c r="BQM55" s="24"/>
      <c r="BQN55" s="24"/>
      <c r="BQO55" s="24"/>
      <c r="BQP55" s="24"/>
      <c r="BQQ55" s="24"/>
      <c r="BQR55" s="24"/>
      <c r="BQS55" s="24"/>
      <c r="BQT55" s="24"/>
      <c r="BQU55" s="24"/>
      <c r="BQV55" s="24"/>
      <c r="BQW55" s="24"/>
      <c r="BQX55" s="24"/>
      <c r="BQY55" s="24"/>
      <c r="BQZ55" s="24"/>
      <c r="BRA55" s="24"/>
      <c r="BRB55" s="24"/>
      <c r="BRC55" s="24"/>
      <c r="BRD55" s="24"/>
      <c r="BRE55" s="24"/>
      <c r="BRF55" s="24"/>
      <c r="BRG55" s="24"/>
      <c r="BRH55" s="24"/>
      <c r="BRI55" s="24"/>
      <c r="BRJ55" s="24"/>
      <c r="BRK55" s="24"/>
      <c r="BRL55" s="24"/>
      <c r="BRM55" s="24"/>
      <c r="BRN55" s="24"/>
      <c r="BRO55" s="24"/>
      <c r="BRP55" s="24"/>
      <c r="BRQ55" s="24"/>
      <c r="BRR55" s="24"/>
      <c r="BRS55" s="24"/>
      <c r="BRT55" s="24"/>
      <c r="BRU55" s="24"/>
      <c r="BRV55" s="24"/>
      <c r="BRW55" s="24"/>
      <c r="BRX55" s="24"/>
      <c r="BRY55" s="24"/>
      <c r="BRZ55" s="24"/>
      <c r="BSA55" s="24"/>
      <c r="BSB55" s="24"/>
      <c r="BSC55" s="24"/>
      <c r="BSD55" s="24"/>
      <c r="BSE55" s="24"/>
      <c r="BSF55" s="24"/>
      <c r="BSG55" s="24"/>
      <c r="BSH55" s="24"/>
      <c r="BSI55" s="24"/>
      <c r="BSJ55" s="24"/>
      <c r="BSK55" s="24"/>
      <c r="BSL55" s="24"/>
      <c r="BSM55" s="24"/>
      <c r="BSN55" s="24"/>
      <c r="BSO55" s="24"/>
      <c r="BSP55" s="24"/>
      <c r="BSQ55" s="24"/>
      <c r="BSR55" s="24"/>
      <c r="BSS55" s="24"/>
      <c r="BST55" s="24"/>
      <c r="BSU55" s="24"/>
      <c r="BSV55" s="24"/>
      <c r="BSW55" s="24"/>
      <c r="BSX55" s="24"/>
      <c r="BSY55" s="24"/>
      <c r="BSZ55" s="24"/>
      <c r="BTA55" s="24"/>
      <c r="BTB55" s="24"/>
      <c r="BTC55" s="24"/>
      <c r="BTD55" s="24"/>
      <c r="BTE55" s="24"/>
      <c r="BTF55" s="24"/>
      <c r="BTG55" s="24"/>
      <c r="BTH55" s="24"/>
      <c r="BTI55" s="24"/>
      <c r="BTJ55" s="24"/>
      <c r="BTK55" s="24"/>
      <c r="BTL55" s="24"/>
      <c r="BTM55" s="24"/>
      <c r="BTN55" s="24"/>
      <c r="BTO55" s="24"/>
      <c r="BTP55" s="24"/>
      <c r="BTQ55" s="24"/>
      <c r="BTR55" s="24"/>
      <c r="BTS55" s="24"/>
      <c r="BTT55" s="24"/>
      <c r="BTU55" s="24"/>
      <c r="BTV55" s="24"/>
      <c r="BTW55" s="24"/>
      <c r="BTX55" s="24"/>
      <c r="BTY55" s="24"/>
      <c r="BTZ55" s="24"/>
      <c r="BUA55" s="24"/>
      <c r="BUB55" s="24"/>
      <c r="BUC55" s="24"/>
      <c r="BUD55" s="24"/>
      <c r="BUE55" s="24"/>
      <c r="BUF55" s="24"/>
      <c r="BUG55" s="24"/>
      <c r="BUH55" s="24"/>
      <c r="BUI55" s="24"/>
      <c r="BUJ55" s="24"/>
      <c r="BUK55" s="24"/>
      <c r="BUL55" s="24"/>
      <c r="BUM55" s="24"/>
      <c r="BUN55" s="24"/>
      <c r="BUO55" s="24"/>
      <c r="BUP55" s="24"/>
      <c r="BUQ55" s="24"/>
      <c r="BUR55" s="24"/>
      <c r="BUS55" s="24"/>
      <c r="BUT55" s="24"/>
      <c r="BUU55" s="24"/>
      <c r="BUV55" s="24"/>
      <c r="BUW55" s="24"/>
      <c r="BUX55" s="24"/>
      <c r="BUY55" s="24"/>
      <c r="BUZ55" s="24"/>
      <c r="BVA55" s="24"/>
      <c r="BVB55" s="24"/>
      <c r="BVC55" s="24"/>
      <c r="BVD55" s="24"/>
      <c r="BVE55" s="24"/>
      <c r="BVF55" s="24"/>
      <c r="BVG55" s="24"/>
      <c r="BVH55" s="24"/>
      <c r="BVI55" s="24"/>
      <c r="BVJ55" s="24"/>
      <c r="BVK55" s="24"/>
      <c r="BVL55" s="24"/>
      <c r="BVM55" s="24"/>
      <c r="BVN55" s="24"/>
      <c r="BVO55" s="24"/>
      <c r="BVP55" s="24"/>
      <c r="BVQ55" s="24"/>
      <c r="BVR55" s="24"/>
      <c r="BVS55" s="24"/>
      <c r="BVT55" s="24"/>
      <c r="BVU55" s="24"/>
      <c r="BVV55" s="24"/>
      <c r="BVW55" s="24"/>
      <c r="BVX55" s="24"/>
      <c r="BVY55" s="24"/>
      <c r="BVZ55" s="24"/>
      <c r="BWA55" s="24"/>
      <c r="BWB55" s="24"/>
      <c r="BWC55" s="24"/>
      <c r="BWD55" s="24"/>
      <c r="BWE55" s="24"/>
      <c r="BWF55" s="24"/>
      <c r="BWG55" s="24"/>
      <c r="BWH55" s="24"/>
      <c r="BWI55" s="24"/>
      <c r="BWJ55" s="24"/>
      <c r="BWK55" s="24"/>
      <c r="BWL55" s="24"/>
      <c r="BWM55" s="24"/>
      <c r="BWN55" s="24"/>
      <c r="BWO55" s="24"/>
      <c r="BWP55" s="24"/>
      <c r="BWQ55" s="24"/>
      <c r="BWR55" s="24"/>
      <c r="BWS55" s="24"/>
      <c r="BWT55" s="24"/>
      <c r="BWU55" s="24"/>
      <c r="BWV55" s="24"/>
      <c r="BWW55" s="24"/>
      <c r="BWX55" s="24"/>
      <c r="BWY55" s="24"/>
      <c r="BWZ55" s="24"/>
      <c r="BXA55" s="24"/>
      <c r="BXB55" s="24"/>
      <c r="BXC55" s="24"/>
      <c r="BXD55" s="24"/>
      <c r="BXE55" s="24"/>
      <c r="BXF55" s="24"/>
      <c r="BXG55" s="24"/>
      <c r="BXH55" s="24"/>
      <c r="BXI55" s="24"/>
      <c r="BXJ55" s="24"/>
      <c r="BXK55" s="24"/>
      <c r="BXL55" s="24"/>
      <c r="BXM55" s="24"/>
      <c r="BXN55" s="24"/>
      <c r="BXO55" s="24"/>
      <c r="BXP55" s="24"/>
      <c r="BXQ55" s="24"/>
      <c r="BXR55" s="24"/>
      <c r="BXS55" s="24"/>
      <c r="BXT55" s="24"/>
      <c r="BXU55" s="24"/>
      <c r="BXV55" s="24"/>
      <c r="BXW55" s="24"/>
      <c r="BXX55" s="24"/>
      <c r="BXY55" s="24"/>
      <c r="BXZ55" s="24"/>
      <c r="BYA55" s="24"/>
      <c r="BYB55" s="24"/>
      <c r="BYC55" s="24"/>
      <c r="BYD55" s="24"/>
      <c r="BYE55" s="24"/>
      <c r="BYF55" s="24"/>
      <c r="BYG55" s="24"/>
      <c r="BYH55" s="24"/>
      <c r="BYI55" s="24"/>
      <c r="BYJ55" s="24"/>
      <c r="BYK55" s="24"/>
      <c r="BYL55" s="24"/>
      <c r="BYM55" s="24"/>
      <c r="BYN55" s="24"/>
      <c r="BYO55" s="24"/>
      <c r="BYP55" s="24"/>
      <c r="BYQ55" s="24"/>
      <c r="BYR55" s="24"/>
      <c r="BYS55" s="24"/>
      <c r="BYT55" s="24"/>
      <c r="BYU55" s="24"/>
      <c r="BYV55" s="24"/>
      <c r="BYW55" s="24"/>
      <c r="BYX55" s="24"/>
      <c r="BYY55" s="24"/>
      <c r="BYZ55" s="24"/>
      <c r="BZA55" s="24"/>
      <c r="BZB55" s="24"/>
      <c r="BZC55" s="24"/>
      <c r="BZD55" s="24"/>
      <c r="BZE55" s="24"/>
      <c r="BZF55" s="24"/>
      <c r="BZG55" s="24"/>
      <c r="BZH55" s="24"/>
      <c r="BZI55" s="24"/>
      <c r="BZJ55" s="24"/>
      <c r="BZK55" s="24"/>
      <c r="BZL55" s="24"/>
      <c r="BZM55" s="24"/>
      <c r="BZN55" s="24"/>
      <c r="BZO55" s="24"/>
      <c r="BZP55" s="24"/>
      <c r="BZQ55" s="24"/>
      <c r="BZR55" s="24"/>
      <c r="BZS55" s="24"/>
      <c r="BZT55" s="24"/>
      <c r="BZU55" s="24"/>
      <c r="BZV55" s="24"/>
      <c r="BZW55" s="24"/>
      <c r="BZX55" s="24"/>
      <c r="BZY55" s="24"/>
      <c r="BZZ55" s="24"/>
      <c r="CAA55" s="24"/>
      <c r="CAB55" s="24"/>
      <c r="CAC55" s="24"/>
      <c r="CAD55" s="24"/>
      <c r="CAE55" s="24"/>
      <c r="CAF55" s="24"/>
      <c r="CAG55" s="24"/>
      <c r="CAH55" s="24"/>
      <c r="CAI55" s="24"/>
      <c r="CAJ55" s="24"/>
      <c r="CAK55" s="24"/>
      <c r="CAL55" s="24"/>
      <c r="CAM55" s="24"/>
      <c r="CAN55" s="24"/>
      <c r="CAO55" s="24"/>
      <c r="CAP55" s="24"/>
      <c r="CAQ55" s="24"/>
      <c r="CAR55" s="24"/>
      <c r="CAS55" s="24"/>
      <c r="CAT55" s="24"/>
      <c r="CAU55" s="24"/>
      <c r="CAV55" s="24"/>
      <c r="CAW55" s="24"/>
      <c r="CAX55" s="24"/>
      <c r="CAY55" s="24"/>
      <c r="CAZ55" s="24"/>
      <c r="CBA55" s="24"/>
      <c r="CBB55" s="24"/>
      <c r="CBC55" s="24"/>
      <c r="CBD55" s="24"/>
      <c r="CBE55" s="24"/>
      <c r="CBF55" s="24"/>
      <c r="CBG55" s="24"/>
      <c r="CBH55" s="24"/>
      <c r="CBI55" s="24"/>
      <c r="CBJ55" s="24"/>
      <c r="CBK55" s="24"/>
      <c r="CBL55" s="24"/>
      <c r="CBM55" s="24"/>
      <c r="CBN55" s="24"/>
      <c r="CBO55" s="24"/>
      <c r="CBP55" s="24"/>
      <c r="CBQ55" s="24"/>
      <c r="CBR55" s="24"/>
      <c r="CBS55" s="24"/>
      <c r="CBT55" s="24"/>
      <c r="CBU55" s="24"/>
      <c r="CBV55" s="24"/>
      <c r="CBW55" s="24"/>
      <c r="CBX55" s="24"/>
      <c r="CBY55" s="24"/>
      <c r="CBZ55" s="24"/>
      <c r="CCA55" s="24"/>
      <c r="CCB55" s="24"/>
      <c r="CCC55" s="24"/>
      <c r="CCD55" s="24"/>
      <c r="CCE55" s="24"/>
      <c r="CCF55" s="24"/>
      <c r="CCG55" s="24"/>
      <c r="CCH55" s="24"/>
      <c r="CCI55" s="24"/>
      <c r="CCJ55" s="24"/>
      <c r="CCK55" s="24"/>
      <c r="CCL55" s="24"/>
      <c r="CCM55" s="24"/>
      <c r="CCN55" s="24"/>
      <c r="CCO55" s="24"/>
      <c r="CCP55" s="24"/>
      <c r="CCQ55" s="24"/>
      <c r="CCR55" s="24"/>
      <c r="CCS55" s="24"/>
      <c r="CCT55" s="24"/>
      <c r="CCU55" s="24"/>
      <c r="CCV55" s="24"/>
      <c r="CCW55" s="24"/>
      <c r="CCX55" s="24"/>
      <c r="CCY55" s="24"/>
      <c r="CCZ55" s="24"/>
      <c r="CDA55" s="24"/>
      <c r="CDB55" s="24"/>
      <c r="CDC55" s="24"/>
      <c r="CDD55" s="24"/>
      <c r="CDE55" s="24"/>
      <c r="CDF55" s="24"/>
      <c r="CDG55" s="24"/>
      <c r="CDH55" s="24"/>
      <c r="CDI55" s="24"/>
      <c r="CDJ55" s="24"/>
      <c r="CDK55" s="24"/>
      <c r="CDL55" s="24"/>
      <c r="CDM55" s="24"/>
      <c r="CDN55" s="24"/>
      <c r="CDO55" s="24"/>
      <c r="CDP55" s="24"/>
      <c r="CDQ55" s="24"/>
      <c r="CDR55" s="24"/>
      <c r="CDS55" s="24"/>
      <c r="CDT55" s="24"/>
      <c r="CDU55" s="24"/>
      <c r="CDV55" s="24"/>
      <c r="CDW55" s="24"/>
      <c r="CDX55" s="24"/>
      <c r="CDY55" s="24"/>
      <c r="CDZ55" s="24"/>
      <c r="CEA55" s="24"/>
      <c r="CEB55" s="24"/>
      <c r="CEC55" s="24"/>
      <c r="CED55" s="24"/>
      <c r="CEE55" s="24"/>
      <c r="CEF55" s="24"/>
      <c r="CEG55" s="24"/>
      <c r="CEH55" s="24"/>
      <c r="CEI55" s="24"/>
      <c r="CEJ55" s="24"/>
      <c r="CEK55" s="24"/>
      <c r="CEL55" s="24"/>
      <c r="CEM55" s="24"/>
      <c r="CEN55" s="24"/>
      <c r="CEO55" s="24"/>
      <c r="CEP55" s="24"/>
      <c r="CEQ55" s="24"/>
      <c r="CER55" s="24"/>
      <c r="CES55" s="24"/>
      <c r="CET55" s="24"/>
      <c r="CEU55" s="24"/>
      <c r="CEV55" s="24"/>
      <c r="CEW55" s="24"/>
      <c r="CEX55" s="24"/>
      <c r="CEY55" s="24"/>
      <c r="CEZ55" s="24"/>
      <c r="CFA55" s="24"/>
      <c r="CFB55" s="24"/>
      <c r="CFC55" s="24"/>
      <c r="CFD55" s="24"/>
      <c r="CFE55" s="24"/>
      <c r="CFF55" s="24"/>
      <c r="CFG55" s="24"/>
      <c r="CFH55" s="24"/>
      <c r="CFI55" s="24"/>
      <c r="CFJ55" s="24"/>
      <c r="CFK55" s="24"/>
      <c r="CFL55" s="24"/>
      <c r="CFM55" s="24"/>
      <c r="CFN55" s="24"/>
      <c r="CFO55" s="24"/>
      <c r="CFP55" s="24"/>
      <c r="CFQ55" s="24"/>
      <c r="CFR55" s="24"/>
      <c r="CFS55" s="24"/>
      <c r="CFT55" s="24"/>
      <c r="CFU55" s="24"/>
      <c r="CFV55" s="24"/>
      <c r="CFW55" s="24"/>
      <c r="CFX55" s="24"/>
      <c r="CFY55" s="24"/>
      <c r="CFZ55" s="24"/>
      <c r="CGA55" s="24"/>
      <c r="CGB55" s="24"/>
      <c r="CGC55" s="24"/>
      <c r="CGD55" s="24"/>
      <c r="CGE55" s="24"/>
      <c r="CGF55" s="24"/>
      <c r="CGG55" s="24"/>
      <c r="CGH55" s="24"/>
      <c r="CGI55" s="24"/>
      <c r="CGJ55" s="24"/>
      <c r="CGK55" s="24"/>
      <c r="CGL55" s="24"/>
      <c r="CGM55" s="24"/>
      <c r="CGN55" s="24"/>
      <c r="CGO55" s="24"/>
      <c r="CGP55" s="24"/>
      <c r="CGQ55" s="24"/>
      <c r="CGR55" s="24"/>
      <c r="CGS55" s="24"/>
      <c r="CGT55" s="24"/>
      <c r="CGU55" s="24"/>
      <c r="CGV55" s="24"/>
      <c r="CGW55" s="24"/>
      <c r="CGX55" s="24"/>
      <c r="CGY55" s="24"/>
      <c r="CGZ55" s="24"/>
      <c r="CHA55" s="24"/>
      <c r="CHB55" s="24"/>
      <c r="CHC55" s="24"/>
      <c r="CHD55" s="24"/>
      <c r="CHE55" s="24"/>
      <c r="CHF55" s="24"/>
      <c r="CHG55" s="24"/>
      <c r="CHH55" s="24"/>
      <c r="CHI55" s="24"/>
      <c r="CHJ55" s="24"/>
      <c r="CHK55" s="24"/>
      <c r="CHL55" s="24"/>
      <c r="CHM55" s="24"/>
      <c r="CHN55" s="24"/>
      <c r="CHO55" s="24"/>
      <c r="CHP55" s="24"/>
      <c r="CHQ55" s="24"/>
      <c r="CHR55" s="24"/>
      <c r="CHS55" s="24"/>
      <c r="CHT55" s="24"/>
      <c r="CHU55" s="24"/>
      <c r="CHV55" s="24"/>
      <c r="CHW55" s="24"/>
      <c r="CHX55" s="24"/>
      <c r="CHY55" s="24"/>
      <c r="CHZ55" s="24"/>
      <c r="CIA55" s="24"/>
      <c r="CIB55" s="24"/>
      <c r="CIC55" s="24"/>
      <c r="CID55" s="24"/>
      <c r="CIE55" s="24"/>
      <c r="CIF55" s="24"/>
      <c r="CIG55" s="24"/>
      <c r="CIH55" s="24"/>
      <c r="CII55" s="24"/>
      <c r="CIJ55" s="24"/>
      <c r="CIK55" s="24"/>
      <c r="CIL55" s="24"/>
      <c r="CIM55" s="24"/>
      <c r="CIN55" s="24"/>
      <c r="CIO55" s="24"/>
      <c r="CIP55" s="24"/>
      <c r="CIQ55" s="24"/>
      <c r="CIR55" s="24"/>
      <c r="CIS55" s="24"/>
      <c r="CIT55" s="24"/>
      <c r="CIU55" s="24"/>
      <c r="CIV55" s="24"/>
      <c r="CIW55" s="24"/>
      <c r="CIX55" s="24"/>
      <c r="CIY55" s="24"/>
      <c r="CIZ55" s="24"/>
      <c r="CJA55" s="24"/>
      <c r="CJB55" s="24"/>
      <c r="CJC55" s="24"/>
      <c r="CJD55" s="24"/>
      <c r="CJE55" s="24"/>
      <c r="CJF55" s="24"/>
      <c r="CJG55" s="24"/>
      <c r="CJH55" s="24"/>
      <c r="CJI55" s="24"/>
      <c r="CJJ55" s="24"/>
      <c r="CJK55" s="24"/>
      <c r="CJL55" s="24"/>
      <c r="CJM55" s="24"/>
      <c r="CJN55" s="24"/>
      <c r="CJO55" s="24"/>
      <c r="CJP55" s="24"/>
      <c r="CJQ55" s="24"/>
      <c r="CJR55" s="24"/>
      <c r="CJS55" s="24"/>
      <c r="CJT55" s="24"/>
      <c r="CJU55" s="24"/>
      <c r="CJV55" s="24"/>
      <c r="CJW55" s="24"/>
      <c r="CJX55" s="24"/>
      <c r="CJY55" s="24"/>
      <c r="CJZ55" s="24"/>
      <c r="CKA55" s="24"/>
      <c r="CKB55" s="24"/>
      <c r="CKC55" s="24"/>
      <c r="CKD55" s="24"/>
      <c r="CKE55" s="24"/>
      <c r="CKF55" s="24"/>
      <c r="CKG55" s="24"/>
      <c r="CKH55" s="24"/>
      <c r="CKI55" s="24"/>
      <c r="CKJ55" s="24"/>
      <c r="CKK55" s="24"/>
      <c r="CKL55" s="24"/>
      <c r="CKM55" s="24"/>
      <c r="CKN55" s="24"/>
      <c r="CKO55" s="24"/>
      <c r="CKP55" s="24"/>
      <c r="CKQ55" s="24"/>
      <c r="CKR55" s="24"/>
      <c r="CKS55" s="24"/>
      <c r="CKT55" s="24"/>
      <c r="CKU55" s="24"/>
      <c r="CKV55" s="24"/>
      <c r="CKW55" s="24"/>
      <c r="CKX55" s="24"/>
      <c r="CKY55" s="24"/>
      <c r="CKZ55" s="24"/>
      <c r="CLA55" s="24"/>
      <c r="CLB55" s="24"/>
      <c r="CLC55" s="24"/>
      <c r="CLD55" s="24"/>
      <c r="CLE55" s="24"/>
      <c r="CLF55" s="24"/>
      <c r="CLG55" s="24"/>
      <c r="CLH55" s="24"/>
      <c r="CLI55" s="24"/>
      <c r="CLJ55" s="24"/>
      <c r="CLK55" s="24"/>
      <c r="CLL55" s="24"/>
      <c r="CLM55" s="24"/>
      <c r="CLN55" s="24"/>
      <c r="CLO55" s="24"/>
      <c r="CLP55" s="24"/>
      <c r="CLQ55" s="24"/>
      <c r="CLR55" s="24"/>
      <c r="CLS55" s="24"/>
      <c r="CLT55" s="24"/>
      <c r="CLU55" s="24"/>
      <c r="CLV55" s="24"/>
      <c r="CLW55" s="24"/>
      <c r="CLX55" s="24"/>
      <c r="CLY55" s="24"/>
      <c r="CLZ55" s="24"/>
      <c r="CMA55" s="24"/>
      <c r="CMB55" s="24"/>
      <c r="CMC55" s="24"/>
      <c r="CMD55" s="24"/>
      <c r="CME55" s="24"/>
      <c r="CMF55" s="24"/>
      <c r="CMG55" s="24"/>
      <c r="CMH55" s="24"/>
      <c r="CMI55" s="24"/>
      <c r="CMJ55" s="24"/>
      <c r="CMK55" s="24"/>
      <c r="CML55" s="24"/>
      <c r="CMM55" s="24"/>
      <c r="CMN55" s="24"/>
      <c r="CMO55" s="24"/>
      <c r="CMP55" s="24"/>
      <c r="CMQ55" s="24"/>
      <c r="CMR55" s="24"/>
      <c r="CMS55" s="24"/>
      <c r="CMT55" s="24"/>
      <c r="CMU55" s="24"/>
      <c r="CMV55" s="24"/>
      <c r="CMW55" s="24"/>
      <c r="CMX55" s="24"/>
      <c r="CMY55" s="24"/>
      <c r="CMZ55" s="24"/>
      <c r="CNA55" s="24"/>
      <c r="CNB55" s="24"/>
      <c r="CNC55" s="24"/>
      <c r="CND55" s="24"/>
      <c r="CNE55" s="24"/>
      <c r="CNF55" s="24"/>
      <c r="CNG55" s="24"/>
      <c r="CNH55" s="24"/>
      <c r="CNI55" s="24"/>
      <c r="CNJ55" s="24"/>
      <c r="CNK55" s="24"/>
      <c r="CNL55" s="24"/>
      <c r="CNM55" s="24"/>
      <c r="CNN55" s="24"/>
      <c r="CNO55" s="24"/>
      <c r="CNP55" s="24"/>
      <c r="CNQ55" s="24"/>
      <c r="CNR55" s="24"/>
      <c r="CNS55" s="24"/>
      <c r="CNT55" s="24"/>
      <c r="CNU55" s="24"/>
      <c r="CNV55" s="24"/>
      <c r="CNW55" s="24"/>
      <c r="CNX55" s="24"/>
      <c r="CNY55" s="24"/>
      <c r="CNZ55" s="24"/>
      <c r="COA55" s="24"/>
      <c r="COB55" s="24"/>
      <c r="COC55" s="24"/>
      <c r="COD55" s="24"/>
      <c r="COE55" s="24"/>
      <c r="COF55" s="24"/>
      <c r="COG55" s="24"/>
      <c r="COH55" s="24"/>
      <c r="COI55" s="24"/>
      <c r="COJ55" s="24"/>
      <c r="COK55" s="24"/>
      <c r="COL55" s="24"/>
      <c r="COM55" s="24"/>
      <c r="CON55" s="24"/>
      <c r="COO55" s="24"/>
      <c r="COP55" s="24"/>
      <c r="COQ55" s="24"/>
      <c r="COR55" s="24"/>
      <c r="COS55" s="24"/>
      <c r="COT55" s="24"/>
      <c r="COU55" s="24"/>
      <c r="COV55" s="24"/>
      <c r="COW55" s="24"/>
      <c r="COX55" s="24"/>
      <c r="COY55" s="24"/>
      <c r="COZ55" s="24"/>
      <c r="CPA55" s="24"/>
      <c r="CPB55" s="24"/>
      <c r="CPC55" s="24"/>
      <c r="CPD55" s="24"/>
      <c r="CPE55" s="24"/>
      <c r="CPF55" s="24"/>
      <c r="CPG55" s="24"/>
      <c r="CPH55" s="24"/>
      <c r="CPI55" s="24"/>
      <c r="CPJ55" s="24"/>
      <c r="CPK55" s="24"/>
      <c r="CPL55" s="24"/>
      <c r="CPM55" s="24"/>
      <c r="CPN55" s="24"/>
      <c r="CPO55" s="24"/>
      <c r="CPP55" s="24"/>
      <c r="CPQ55" s="24"/>
      <c r="CPR55" s="24"/>
      <c r="CPS55" s="24"/>
      <c r="CPT55" s="24"/>
      <c r="CPU55" s="24"/>
      <c r="CPV55" s="24"/>
      <c r="CPW55" s="24"/>
      <c r="CPX55" s="24"/>
      <c r="CPY55" s="24"/>
      <c r="CPZ55" s="24"/>
      <c r="CQA55" s="24"/>
      <c r="CQB55" s="24"/>
      <c r="CQC55" s="24"/>
      <c r="CQD55" s="24"/>
      <c r="CQE55" s="24"/>
      <c r="CQF55" s="24"/>
      <c r="CQG55" s="24"/>
      <c r="CQH55" s="24"/>
      <c r="CQI55" s="24"/>
      <c r="CQJ55" s="24"/>
      <c r="CQK55" s="24"/>
      <c r="CQL55" s="24"/>
      <c r="CQM55" s="24"/>
      <c r="CQN55" s="24"/>
      <c r="CQO55" s="24"/>
      <c r="CQP55" s="24"/>
      <c r="CQQ55" s="24"/>
      <c r="CQR55" s="24"/>
      <c r="CQS55" s="24"/>
      <c r="CQT55" s="24"/>
      <c r="CQU55" s="24"/>
      <c r="CQV55" s="24"/>
      <c r="CQW55" s="24"/>
      <c r="CQX55" s="24"/>
      <c r="CQY55" s="24"/>
      <c r="CQZ55" s="24"/>
      <c r="CRA55" s="24"/>
      <c r="CRB55" s="24"/>
      <c r="CRC55" s="24"/>
      <c r="CRD55" s="24"/>
      <c r="CRE55" s="24"/>
      <c r="CRF55" s="24"/>
      <c r="CRG55" s="24"/>
      <c r="CRH55" s="24"/>
      <c r="CRI55" s="24"/>
      <c r="CRJ55" s="24"/>
      <c r="CRK55" s="24"/>
      <c r="CRL55" s="24"/>
      <c r="CRM55" s="24"/>
      <c r="CRN55" s="24"/>
      <c r="CRO55" s="24"/>
      <c r="CRP55" s="24"/>
      <c r="CRQ55" s="24"/>
      <c r="CRR55" s="24"/>
      <c r="CRS55" s="24"/>
      <c r="CRT55" s="24"/>
      <c r="CRU55" s="24"/>
      <c r="CRV55" s="24"/>
      <c r="CRW55" s="24"/>
      <c r="CRX55" s="24"/>
      <c r="CRY55" s="24"/>
      <c r="CRZ55" s="24"/>
      <c r="CSA55" s="24"/>
      <c r="CSB55" s="24"/>
      <c r="CSC55" s="24"/>
      <c r="CSD55" s="24"/>
      <c r="CSE55" s="24"/>
      <c r="CSF55" s="24"/>
      <c r="CSG55" s="24"/>
      <c r="CSH55" s="24"/>
      <c r="CSI55" s="24"/>
      <c r="CSJ55" s="24"/>
      <c r="CSK55" s="24"/>
      <c r="CSL55" s="24"/>
      <c r="CSM55" s="24"/>
      <c r="CSN55" s="24"/>
      <c r="CSO55" s="24"/>
      <c r="CSP55" s="24"/>
      <c r="CSQ55" s="24"/>
      <c r="CSR55" s="24"/>
      <c r="CSS55" s="24"/>
      <c r="CST55" s="24"/>
      <c r="CSU55" s="24"/>
      <c r="CSV55" s="24"/>
      <c r="CSW55" s="24"/>
      <c r="CSX55" s="24"/>
      <c r="CSY55" s="24"/>
      <c r="CSZ55" s="24"/>
      <c r="CTA55" s="24"/>
      <c r="CTB55" s="24"/>
      <c r="CTC55" s="24"/>
      <c r="CTD55" s="24"/>
      <c r="CTE55" s="24"/>
      <c r="CTF55" s="24"/>
      <c r="CTG55" s="24"/>
      <c r="CTH55" s="24"/>
      <c r="CTI55" s="24"/>
      <c r="CTJ55" s="24"/>
      <c r="CTK55" s="24"/>
      <c r="CTL55" s="24"/>
      <c r="CTM55" s="24"/>
      <c r="CTN55" s="24"/>
      <c r="CTO55" s="24"/>
      <c r="CTP55" s="24"/>
      <c r="CTQ55" s="24"/>
      <c r="CTR55" s="24"/>
      <c r="CTS55" s="24"/>
      <c r="CTT55" s="24"/>
      <c r="CTU55" s="24"/>
      <c r="CTV55" s="24"/>
      <c r="CTW55" s="24"/>
      <c r="CTX55" s="24"/>
      <c r="CTY55" s="24"/>
      <c r="CTZ55" s="24"/>
      <c r="CUA55" s="24"/>
      <c r="CUB55" s="24"/>
      <c r="CUC55" s="24"/>
      <c r="CUD55" s="24"/>
      <c r="CUE55" s="24"/>
      <c r="CUF55" s="24"/>
      <c r="CUG55" s="24"/>
      <c r="CUH55" s="24"/>
      <c r="CUI55" s="24"/>
      <c r="CUJ55" s="24"/>
      <c r="CUK55" s="24"/>
      <c r="CUL55" s="24"/>
      <c r="CUM55" s="24"/>
      <c r="CUN55" s="24"/>
      <c r="CUO55" s="24"/>
      <c r="CUP55" s="24"/>
      <c r="CUQ55" s="24"/>
      <c r="CUR55" s="24"/>
      <c r="CUS55" s="24"/>
      <c r="CUT55" s="24"/>
      <c r="CUU55" s="24"/>
      <c r="CUV55" s="24"/>
      <c r="CUW55" s="24"/>
      <c r="CUX55" s="24"/>
      <c r="CUY55" s="24"/>
      <c r="CUZ55" s="24"/>
      <c r="CVA55" s="24"/>
      <c r="CVB55" s="24"/>
      <c r="CVC55" s="24"/>
      <c r="CVD55" s="24"/>
      <c r="CVE55" s="24"/>
      <c r="CVF55" s="24"/>
      <c r="CVG55" s="24"/>
      <c r="CVH55" s="24"/>
      <c r="CVI55" s="24"/>
      <c r="CVJ55" s="24"/>
      <c r="CVK55" s="24"/>
      <c r="CVL55" s="24"/>
      <c r="CVM55" s="24"/>
      <c r="CVN55" s="24"/>
      <c r="CVO55" s="24"/>
      <c r="CVP55" s="24"/>
      <c r="CVQ55" s="24"/>
      <c r="CVR55" s="24"/>
      <c r="CVS55" s="24"/>
      <c r="CVT55" s="24"/>
      <c r="CVU55" s="24"/>
      <c r="CVV55" s="24"/>
      <c r="CVW55" s="24"/>
      <c r="CVX55" s="24"/>
      <c r="CVY55" s="24"/>
      <c r="CVZ55" s="24"/>
      <c r="CWA55" s="24"/>
      <c r="CWB55" s="24"/>
      <c r="CWC55" s="24"/>
      <c r="CWD55" s="24"/>
      <c r="CWE55" s="24"/>
      <c r="CWF55" s="24"/>
      <c r="CWG55" s="24"/>
      <c r="CWH55" s="24"/>
      <c r="CWI55" s="24"/>
      <c r="CWJ55" s="24"/>
      <c r="CWK55" s="24"/>
      <c r="CWL55" s="24"/>
      <c r="CWM55" s="24"/>
      <c r="CWN55" s="24"/>
      <c r="CWO55" s="24"/>
      <c r="CWP55" s="24"/>
      <c r="CWQ55" s="24"/>
      <c r="CWR55" s="24"/>
      <c r="CWS55" s="24"/>
      <c r="CWT55" s="24"/>
      <c r="CWU55" s="24"/>
      <c r="CWV55" s="24"/>
      <c r="CWW55" s="24"/>
      <c r="CWX55" s="24"/>
      <c r="CWY55" s="24"/>
      <c r="CWZ55" s="24"/>
      <c r="CXA55" s="24"/>
      <c r="CXB55" s="24"/>
      <c r="CXC55" s="24"/>
      <c r="CXD55" s="24"/>
      <c r="CXE55" s="24"/>
      <c r="CXF55" s="24"/>
      <c r="CXG55" s="24"/>
      <c r="CXH55" s="24"/>
      <c r="CXI55" s="24"/>
      <c r="CXJ55" s="24"/>
      <c r="CXK55" s="24"/>
      <c r="CXL55" s="24"/>
      <c r="CXM55" s="24"/>
      <c r="CXN55" s="24"/>
      <c r="CXO55" s="24"/>
      <c r="CXP55" s="24"/>
      <c r="CXQ55" s="24"/>
      <c r="CXR55" s="24"/>
      <c r="CXS55" s="24"/>
      <c r="CXT55" s="24"/>
      <c r="CXU55" s="24"/>
      <c r="CXV55" s="24"/>
      <c r="CXW55" s="24"/>
      <c r="CXX55" s="24"/>
      <c r="CXY55" s="24"/>
      <c r="CXZ55" s="24"/>
      <c r="CYA55" s="24"/>
      <c r="CYB55" s="24"/>
      <c r="CYC55" s="24"/>
      <c r="CYD55" s="24"/>
      <c r="CYE55" s="24"/>
      <c r="CYF55" s="24"/>
      <c r="CYG55" s="24"/>
      <c r="CYH55" s="24"/>
      <c r="CYI55" s="24"/>
      <c r="CYJ55" s="24"/>
      <c r="CYK55" s="24"/>
      <c r="CYL55" s="24"/>
      <c r="CYM55" s="24"/>
      <c r="CYN55" s="24"/>
      <c r="CYO55" s="24"/>
      <c r="CYP55" s="24"/>
      <c r="CYQ55" s="24"/>
      <c r="CYR55" s="24"/>
      <c r="CYS55" s="24"/>
      <c r="CYT55" s="24"/>
      <c r="CYU55" s="24"/>
      <c r="CYV55" s="24"/>
      <c r="CYW55" s="24"/>
      <c r="CYX55" s="24"/>
      <c r="CYY55" s="24"/>
      <c r="CYZ55" s="24"/>
      <c r="CZA55" s="24"/>
      <c r="CZB55" s="24"/>
      <c r="CZC55" s="24"/>
      <c r="CZD55" s="24"/>
      <c r="CZE55" s="24"/>
      <c r="CZF55" s="24"/>
      <c r="CZG55" s="24"/>
      <c r="CZH55" s="24"/>
      <c r="CZI55" s="24"/>
      <c r="CZJ55" s="24"/>
      <c r="CZK55" s="24"/>
      <c r="CZL55" s="24"/>
      <c r="CZM55" s="24"/>
      <c r="CZN55" s="24"/>
      <c r="CZO55" s="24"/>
      <c r="CZP55" s="24"/>
      <c r="CZQ55" s="24"/>
      <c r="CZR55" s="24"/>
      <c r="CZS55" s="24"/>
      <c r="CZT55" s="24"/>
      <c r="CZU55" s="24"/>
      <c r="CZV55" s="24"/>
      <c r="CZW55" s="24"/>
      <c r="CZX55" s="24"/>
      <c r="CZY55" s="24"/>
      <c r="CZZ55" s="24"/>
      <c r="DAA55" s="24"/>
      <c r="DAB55" s="24"/>
      <c r="DAC55" s="24"/>
      <c r="DAD55" s="24"/>
      <c r="DAE55" s="24"/>
      <c r="DAF55" s="24"/>
      <c r="DAG55" s="24"/>
      <c r="DAH55" s="24"/>
      <c r="DAI55" s="24"/>
      <c r="DAJ55" s="24"/>
      <c r="DAK55" s="24"/>
      <c r="DAL55" s="24"/>
      <c r="DAM55" s="24"/>
      <c r="DAN55" s="24"/>
      <c r="DAO55" s="24"/>
      <c r="DAP55" s="24"/>
      <c r="DAQ55" s="24"/>
      <c r="DAR55" s="24"/>
      <c r="DAS55" s="24"/>
      <c r="DAT55" s="24"/>
      <c r="DAU55" s="24"/>
      <c r="DAV55" s="24"/>
      <c r="DAW55" s="24"/>
      <c r="DAX55" s="24"/>
      <c r="DAY55" s="24"/>
      <c r="DAZ55" s="24"/>
      <c r="DBA55" s="24"/>
      <c r="DBB55" s="24"/>
      <c r="DBC55" s="24"/>
      <c r="DBD55" s="24"/>
      <c r="DBE55" s="24"/>
      <c r="DBF55" s="24"/>
      <c r="DBG55" s="24"/>
      <c r="DBH55" s="24"/>
      <c r="DBI55" s="24"/>
      <c r="DBJ55" s="24"/>
      <c r="DBK55" s="24"/>
      <c r="DBL55" s="24"/>
      <c r="DBM55" s="24"/>
      <c r="DBN55" s="24"/>
      <c r="DBO55" s="24"/>
      <c r="DBP55" s="24"/>
      <c r="DBQ55" s="24"/>
      <c r="DBR55" s="24"/>
      <c r="DBS55" s="24"/>
      <c r="DBT55" s="24"/>
      <c r="DBU55" s="24"/>
      <c r="DBV55" s="24"/>
      <c r="DBW55" s="24"/>
      <c r="DBX55" s="24"/>
      <c r="DBY55" s="24"/>
      <c r="DBZ55" s="24"/>
      <c r="DCA55" s="24"/>
      <c r="DCB55" s="24"/>
      <c r="DCC55" s="24"/>
      <c r="DCD55" s="24"/>
      <c r="DCE55" s="24"/>
      <c r="DCF55" s="24"/>
      <c r="DCG55" s="24"/>
      <c r="DCH55" s="24"/>
      <c r="DCI55" s="24"/>
      <c r="DCJ55" s="24"/>
      <c r="DCK55" s="24"/>
      <c r="DCL55" s="24"/>
      <c r="DCM55" s="24"/>
      <c r="DCN55" s="24"/>
      <c r="DCO55" s="24"/>
      <c r="DCP55" s="24"/>
      <c r="DCQ55" s="24"/>
      <c r="DCR55" s="24"/>
      <c r="DCS55" s="24"/>
      <c r="DCT55" s="24"/>
      <c r="DCU55" s="24"/>
      <c r="DCV55" s="24"/>
      <c r="DCW55" s="24"/>
      <c r="DCX55" s="24"/>
      <c r="DCY55" s="24"/>
      <c r="DCZ55" s="24"/>
      <c r="DDA55" s="24"/>
      <c r="DDB55" s="24"/>
      <c r="DDC55" s="24"/>
      <c r="DDD55" s="24"/>
      <c r="DDE55" s="24"/>
      <c r="DDF55" s="24"/>
      <c r="DDG55" s="24"/>
      <c r="DDH55" s="24"/>
      <c r="DDI55" s="24"/>
      <c r="DDJ55" s="24"/>
      <c r="DDK55" s="24"/>
      <c r="DDL55" s="24"/>
      <c r="DDM55" s="24"/>
      <c r="DDN55" s="24"/>
      <c r="DDO55" s="24"/>
      <c r="DDP55" s="24"/>
      <c r="DDQ55" s="24"/>
      <c r="DDR55" s="24"/>
      <c r="DDS55" s="24"/>
      <c r="DDT55" s="24"/>
      <c r="DDU55" s="24"/>
      <c r="DDV55" s="24"/>
      <c r="DDW55" s="24"/>
      <c r="DDX55" s="24"/>
      <c r="DDY55" s="24"/>
      <c r="DDZ55" s="24"/>
      <c r="DEA55" s="24"/>
      <c r="DEB55" s="24"/>
      <c r="DEC55" s="24"/>
      <c r="DED55" s="24"/>
      <c r="DEE55" s="24"/>
      <c r="DEF55" s="24"/>
      <c r="DEG55" s="24"/>
      <c r="DEH55" s="24"/>
      <c r="DEI55" s="24"/>
      <c r="DEJ55" s="24"/>
      <c r="DEK55" s="24"/>
      <c r="DEL55" s="24"/>
      <c r="DEM55" s="24"/>
      <c r="DEN55" s="24"/>
      <c r="DEO55" s="24"/>
      <c r="DEP55" s="24"/>
      <c r="DEQ55" s="24"/>
      <c r="DER55" s="24"/>
      <c r="DES55" s="24"/>
      <c r="DET55" s="24"/>
      <c r="DEU55" s="24"/>
      <c r="DEV55" s="24"/>
      <c r="DEW55" s="24"/>
      <c r="DEX55" s="24"/>
      <c r="DEY55" s="24"/>
      <c r="DEZ55" s="24"/>
      <c r="DFA55" s="24"/>
      <c r="DFB55" s="24"/>
      <c r="DFC55" s="24"/>
      <c r="DFD55" s="24"/>
      <c r="DFE55" s="24"/>
      <c r="DFF55" s="24"/>
      <c r="DFG55" s="24"/>
      <c r="DFH55" s="24"/>
      <c r="DFI55" s="24"/>
      <c r="DFJ55" s="24"/>
      <c r="DFK55" s="24"/>
      <c r="DFL55" s="24"/>
      <c r="DFM55" s="24"/>
      <c r="DFN55" s="24"/>
      <c r="DFO55" s="24"/>
      <c r="DFP55" s="24"/>
      <c r="DFQ55" s="24"/>
      <c r="DFR55" s="24"/>
      <c r="DFS55" s="24"/>
      <c r="DFT55" s="24"/>
      <c r="DFU55" s="24"/>
      <c r="DFV55" s="24"/>
      <c r="DFW55" s="24"/>
      <c r="DFX55" s="24"/>
      <c r="DFY55" s="24"/>
      <c r="DFZ55" s="24"/>
      <c r="DGA55" s="24"/>
      <c r="DGB55" s="24"/>
      <c r="DGC55" s="24"/>
      <c r="DGD55" s="24"/>
      <c r="DGE55" s="24"/>
      <c r="DGF55" s="24"/>
      <c r="DGG55" s="24"/>
      <c r="DGH55" s="24"/>
      <c r="DGI55" s="24"/>
      <c r="DGJ55" s="24"/>
      <c r="DGK55" s="24"/>
      <c r="DGL55" s="24"/>
      <c r="DGM55" s="24"/>
      <c r="DGN55" s="24"/>
      <c r="DGO55" s="24"/>
      <c r="DGP55" s="24"/>
      <c r="DGQ55" s="24"/>
      <c r="DGR55" s="24"/>
      <c r="DGS55" s="24"/>
      <c r="DGT55" s="24"/>
      <c r="DGU55" s="24"/>
      <c r="DGV55" s="24"/>
      <c r="DGW55" s="24"/>
      <c r="DGX55" s="24"/>
      <c r="DGY55" s="24"/>
      <c r="DGZ55" s="24"/>
      <c r="DHA55" s="24"/>
      <c r="DHB55" s="24"/>
      <c r="DHC55" s="24"/>
      <c r="DHD55" s="24"/>
      <c r="DHE55" s="24"/>
      <c r="DHF55" s="24"/>
      <c r="DHG55" s="24"/>
      <c r="DHH55" s="24"/>
      <c r="DHI55" s="24"/>
      <c r="DHJ55" s="24"/>
      <c r="DHK55" s="24"/>
      <c r="DHL55" s="24"/>
      <c r="DHM55" s="24"/>
      <c r="DHN55" s="24"/>
      <c r="DHO55" s="24"/>
      <c r="DHP55" s="24"/>
      <c r="DHQ55" s="24"/>
      <c r="DHR55" s="24"/>
      <c r="DHS55" s="24"/>
      <c r="DHT55" s="24"/>
      <c r="DHU55" s="24"/>
      <c r="DHV55" s="24"/>
      <c r="DHW55" s="24"/>
      <c r="DHX55" s="24"/>
      <c r="DHY55" s="24"/>
      <c r="DHZ55" s="24"/>
      <c r="DIA55" s="24"/>
      <c r="DIB55" s="24"/>
      <c r="DIC55" s="24"/>
      <c r="DID55" s="24"/>
      <c r="DIE55" s="24"/>
      <c r="DIF55" s="24"/>
      <c r="DIG55" s="24"/>
      <c r="DIH55" s="24"/>
      <c r="DII55" s="24"/>
      <c r="DIJ55" s="24"/>
      <c r="DIK55" s="24"/>
      <c r="DIL55" s="24"/>
      <c r="DIM55" s="24"/>
      <c r="DIN55" s="24"/>
      <c r="DIO55" s="24"/>
      <c r="DIP55" s="24"/>
      <c r="DIQ55" s="24"/>
      <c r="DIR55" s="24"/>
      <c r="DIS55" s="24"/>
      <c r="DIT55" s="24"/>
      <c r="DIU55" s="24"/>
      <c r="DIV55" s="24"/>
      <c r="DIW55" s="24"/>
      <c r="DIX55" s="24"/>
      <c r="DIY55" s="24"/>
      <c r="DIZ55" s="24"/>
      <c r="DJA55" s="24"/>
      <c r="DJB55" s="24"/>
      <c r="DJC55" s="24"/>
      <c r="DJD55" s="24"/>
      <c r="DJE55" s="24"/>
      <c r="DJF55" s="24"/>
      <c r="DJG55" s="24"/>
      <c r="DJH55" s="24"/>
      <c r="DJI55" s="24"/>
      <c r="DJJ55" s="24"/>
      <c r="DJK55" s="24"/>
      <c r="DJL55" s="24"/>
      <c r="DJM55" s="24"/>
      <c r="DJN55" s="24"/>
      <c r="DJO55" s="24"/>
      <c r="DJP55" s="24"/>
      <c r="DJQ55" s="24"/>
      <c r="DJR55" s="24"/>
      <c r="DJS55" s="24"/>
      <c r="DJT55" s="24"/>
      <c r="DJU55" s="24"/>
      <c r="DJV55" s="24"/>
      <c r="DJW55" s="24"/>
      <c r="DJX55" s="24"/>
      <c r="DJY55" s="24"/>
      <c r="DJZ55" s="24"/>
      <c r="DKA55" s="24"/>
      <c r="DKB55" s="24"/>
      <c r="DKC55" s="24"/>
      <c r="DKD55" s="24"/>
      <c r="DKE55" s="24"/>
      <c r="DKF55" s="24"/>
      <c r="DKG55" s="24"/>
      <c r="DKH55" s="24"/>
      <c r="DKI55" s="24"/>
      <c r="DKJ55" s="24"/>
      <c r="DKK55" s="24"/>
      <c r="DKL55" s="24"/>
      <c r="DKM55" s="24"/>
      <c r="DKN55" s="24"/>
      <c r="DKO55" s="24"/>
      <c r="DKP55" s="24"/>
      <c r="DKQ55" s="24"/>
      <c r="DKR55" s="24"/>
      <c r="DKS55" s="24"/>
      <c r="DKT55" s="24"/>
      <c r="DKU55" s="24"/>
      <c r="DKV55" s="24"/>
      <c r="DKW55" s="24"/>
      <c r="DKX55" s="24"/>
      <c r="DKY55" s="24"/>
      <c r="DKZ55" s="24"/>
      <c r="DLA55" s="24"/>
      <c r="DLB55" s="24"/>
      <c r="DLC55" s="24"/>
      <c r="DLD55" s="24"/>
      <c r="DLE55" s="24"/>
      <c r="DLF55" s="24"/>
      <c r="DLG55" s="24"/>
      <c r="DLH55" s="24"/>
      <c r="DLI55" s="24"/>
      <c r="DLJ55" s="24"/>
      <c r="DLK55" s="24"/>
      <c r="DLL55" s="24"/>
      <c r="DLM55" s="24"/>
      <c r="DLN55" s="24"/>
      <c r="DLO55" s="24"/>
      <c r="DLP55" s="24"/>
      <c r="DLQ55" s="24"/>
      <c r="DLR55" s="24"/>
      <c r="DLS55" s="24"/>
      <c r="DLT55" s="24"/>
      <c r="DLU55" s="24"/>
      <c r="DLV55" s="24"/>
      <c r="DLW55" s="24"/>
      <c r="DLX55" s="24"/>
      <c r="DLY55" s="24"/>
      <c r="DLZ55" s="24"/>
      <c r="DMA55" s="24"/>
      <c r="DMB55" s="24"/>
      <c r="DMC55" s="24"/>
      <c r="DMD55" s="24"/>
      <c r="DME55" s="24"/>
      <c r="DMF55" s="24"/>
      <c r="DMG55" s="24"/>
      <c r="DMH55" s="24"/>
      <c r="DMI55" s="24"/>
      <c r="DMJ55" s="24"/>
      <c r="DMK55" s="24"/>
      <c r="DML55" s="24"/>
      <c r="DMM55" s="24"/>
      <c r="DMN55" s="24"/>
      <c r="DMO55" s="24"/>
      <c r="DMP55" s="24"/>
      <c r="DMQ55" s="24"/>
      <c r="DMR55" s="24"/>
      <c r="DMS55" s="24"/>
      <c r="DMT55" s="24"/>
      <c r="DMU55" s="24"/>
      <c r="DMV55" s="24"/>
      <c r="DMW55" s="24"/>
      <c r="DMX55" s="24"/>
      <c r="DMY55" s="24"/>
      <c r="DMZ55" s="24"/>
      <c r="DNA55" s="24"/>
      <c r="DNB55" s="24"/>
      <c r="DNC55" s="24"/>
      <c r="DND55" s="24"/>
      <c r="DNE55" s="24"/>
      <c r="DNF55" s="24"/>
      <c r="DNG55" s="24"/>
      <c r="DNH55" s="24"/>
      <c r="DNI55" s="24"/>
      <c r="DNJ55" s="24"/>
      <c r="DNK55" s="24"/>
      <c r="DNL55" s="24"/>
      <c r="DNM55" s="24"/>
      <c r="DNN55" s="24"/>
      <c r="DNO55" s="24"/>
      <c r="DNP55" s="24"/>
      <c r="DNQ55" s="24"/>
      <c r="DNR55" s="24"/>
      <c r="DNS55" s="24"/>
      <c r="DNT55" s="24"/>
      <c r="DNU55" s="24"/>
      <c r="DNV55" s="24"/>
      <c r="DNW55" s="24"/>
      <c r="DNX55" s="24"/>
      <c r="DNY55" s="24"/>
      <c r="DNZ55" s="24"/>
      <c r="DOA55" s="24"/>
      <c r="DOB55" s="24"/>
      <c r="DOC55" s="24"/>
      <c r="DOD55" s="24"/>
      <c r="DOE55" s="24"/>
      <c r="DOF55" s="24"/>
      <c r="DOG55" s="24"/>
      <c r="DOH55" s="24"/>
      <c r="DOI55" s="24"/>
      <c r="DOJ55" s="24"/>
      <c r="DOK55" s="24"/>
      <c r="DOL55" s="24"/>
      <c r="DOM55" s="24"/>
      <c r="DON55" s="24"/>
      <c r="DOO55" s="24"/>
      <c r="DOP55" s="24"/>
      <c r="DOQ55" s="24"/>
      <c r="DOR55" s="24"/>
      <c r="DOS55" s="24"/>
      <c r="DOT55" s="24"/>
      <c r="DOU55" s="24"/>
      <c r="DOV55" s="24"/>
      <c r="DOW55" s="24"/>
      <c r="DOX55" s="24"/>
      <c r="DOY55" s="24"/>
      <c r="DOZ55" s="24"/>
      <c r="DPA55" s="24"/>
      <c r="DPB55" s="24"/>
      <c r="DPC55" s="24"/>
      <c r="DPD55" s="24"/>
      <c r="DPE55" s="24"/>
      <c r="DPF55" s="24"/>
      <c r="DPG55" s="24"/>
      <c r="DPH55" s="24"/>
      <c r="DPI55" s="24"/>
      <c r="DPJ55" s="24"/>
      <c r="DPK55" s="24"/>
      <c r="DPL55" s="24"/>
      <c r="DPM55" s="24"/>
      <c r="DPN55" s="24"/>
      <c r="DPO55" s="24"/>
      <c r="DPP55" s="24"/>
      <c r="DPQ55" s="24"/>
      <c r="DPR55" s="24"/>
      <c r="DPS55" s="24"/>
      <c r="DPT55" s="24"/>
      <c r="DPU55" s="24"/>
      <c r="DPV55" s="24"/>
      <c r="DPW55" s="24"/>
      <c r="DPX55" s="24"/>
      <c r="DPY55" s="24"/>
      <c r="DPZ55" s="24"/>
      <c r="DQA55" s="24"/>
      <c r="DQB55" s="24"/>
      <c r="DQC55" s="24"/>
      <c r="DQD55" s="24"/>
      <c r="DQE55" s="24"/>
      <c r="DQF55" s="24"/>
      <c r="DQG55" s="24"/>
      <c r="DQH55" s="24"/>
      <c r="DQI55" s="24"/>
      <c r="DQJ55" s="24"/>
      <c r="DQK55" s="24"/>
      <c r="DQL55" s="24"/>
      <c r="DQM55" s="24"/>
      <c r="DQN55" s="24"/>
      <c r="DQO55" s="24"/>
      <c r="DQP55" s="24"/>
      <c r="DQQ55" s="24"/>
      <c r="DQR55" s="24"/>
      <c r="DQS55" s="24"/>
      <c r="DQT55" s="24"/>
      <c r="DQU55" s="24"/>
      <c r="DQV55" s="24"/>
      <c r="DQW55" s="24"/>
      <c r="DQX55" s="24"/>
      <c r="DQY55" s="24"/>
      <c r="DQZ55" s="24"/>
      <c r="DRA55" s="24"/>
      <c r="DRB55" s="24"/>
      <c r="DRC55" s="24"/>
      <c r="DRD55" s="24"/>
      <c r="DRE55" s="24"/>
      <c r="DRF55" s="24"/>
      <c r="DRG55" s="24"/>
      <c r="DRH55" s="24"/>
      <c r="DRI55" s="24"/>
      <c r="DRJ55" s="24"/>
      <c r="DRK55" s="24"/>
      <c r="DRL55" s="24"/>
      <c r="DRM55" s="24"/>
      <c r="DRN55" s="24"/>
      <c r="DRO55" s="24"/>
      <c r="DRP55" s="24"/>
      <c r="DRQ55" s="24"/>
      <c r="DRR55" s="24"/>
      <c r="DRS55" s="24"/>
      <c r="DRT55" s="24"/>
      <c r="DRU55" s="24"/>
      <c r="DRV55" s="24"/>
      <c r="DRW55" s="24"/>
      <c r="DRX55" s="24"/>
      <c r="DRY55" s="24"/>
      <c r="DRZ55" s="24"/>
      <c r="DSA55" s="24"/>
      <c r="DSB55" s="24"/>
      <c r="DSC55" s="24"/>
      <c r="DSD55" s="24"/>
      <c r="DSE55" s="24"/>
      <c r="DSF55" s="24"/>
      <c r="DSG55" s="24"/>
      <c r="DSH55" s="24"/>
      <c r="DSI55" s="24"/>
      <c r="DSJ55" s="24"/>
      <c r="DSK55" s="24"/>
      <c r="DSL55" s="24"/>
      <c r="DSM55" s="24"/>
      <c r="DSN55" s="24"/>
      <c r="DSO55" s="24"/>
      <c r="DSP55" s="24"/>
      <c r="DSQ55" s="24"/>
      <c r="DSR55" s="24"/>
      <c r="DSS55" s="24"/>
      <c r="DST55" s="24"/>
      <c r="DSU55" s="24"/>
      <c r="DSV55" s="24"/>
      <c r="DSW55" s="24"/>
      <c r="DSX55" s="24"/>
      <c r="DSY55" s="24"/>
      <c r="DSZ55" s="24"/>
      <c r="DTA55" s="24"/>
      <c r="DTB55" s="24"/>
      <c r="DTC55" s="24"/>
      <c r="DTD55" s="24"/>
      <c r="DTE55" s="24"/>
      <c r="DTF55" s="24"/>
      <c r="DTG55" s="24"/>
      <c r="DTH55" s="24"/>
      <c r="DTI55" s="24"/>
      <c r="DTJ55" s="24"/>
      <c r="DTK55" s="24"/>
      <c r="DTL55" s="24"/>
      <c r="DTM55" s="24"/>
      <c r="DTN55" s="24"/>
      <c r="DTO55" s="24"/>
      <c r="DTP55" s="24"/>
      <c r="DTQ55" s="24"/>
      <c r="DTR55" s="24"/>
      <c r="DTS55" s="24"/>
      <c r="DTT55" s="24"/>
      <c r="DTU55" s="24"/>
      <c r="DTV55" s="24"/>
      <c r="DTW55" s="24"/>
      <c r="DTX55" s="24"/>
      <c r="DTY55" s="24"/>
      <c r="DTZ55" s="24"/>
      <c r="DUA55" s="24"/>
      <c r="DUB55" s="24"/>
      <c r="DUC55" s="24"/>
      <c r="DUD55" s="24"/>
      <c r="DUE55" s="24"/>
      <c r="DUF55" s="24"/>
      <c r="DUG55" s="24"/>
      <c r="DUH55" s="24"/>
      <c r="DUI55" s="24"/>
      <c r="DUJ55" s="24"/>
      <c r="DUK55" s="24"/>
      <c r="DUL55" s="24"/>
      <c r="DUM55" s="24"/>
      <c r="DUN55" s="24"/>
      <c r="DUO55" s="24"/>
      <c r="DUP55" s="24"/>
      <c r="DUQ55" s="24"/>
      <c r="DUR55" s="24"/>
      <c r="DUS55" s="24"/>
      <c r="DUT55" s="24"/>
      <c r="DUU55" s="24"/>
      <c r="DUV55" s="24"/>
      <c r="DUW55" s="24"/>
      <c r="DUX55" s="24"/>
      <c r="DUY55" s="24"/>
      <c r="DUZ55" s="24"/>
      <c r="DVA55" s="24"/>
      <c r="DVB55" s="24"/>
      <c r="DVC55" s="24"/>
      <c r="DVD55" s="24"/>
      <c r="DVE55" s="24"/>
      <c r="DVF55" s="24"/>
      <c r="DVG55" s="24"/>
      <c r="DVH55" s="24"/>
      <c r="DVI55" s="24"/>
      <c r="DVJ55" s="24"/>
      <c r="DVK55" s="24"/>
      <c r="DVL55" s="24"/>
      <c r="DVM55" s="24"/>
      <c r="DVN55" s="24"/>
      <c r="DVO55" s="24"/>
      <c r="DVP55" s="24"/>
      <c r="DVQ55" s="24"/>
      <c r="DVR55" s="24"/>
      <c r="DVS55" s="24"/>
      <c r="DVT55" s="24"/>
      <c r="DVU55" s="24"/>
      <c r="DVV55" s="24"/>
      <c r="DVW55" s="24"/>
      <c r="DVX55" s="24"/>
      <c r="DVY55" s="24"/>
      <c r="DVZ55" s="24"/>
      <c r="DWA55" s="24"/>
      <c r="DWB55" s="24"/>
      <c r="DWC55" s="24"/>
      <c r="DWD55" s="24"/>
      <c r="DWE55" s="24"/>
      <c r="DWF55" s="24"/>
      <c r="DWG55" s="24"/>
      <c r="DWH55" s="24"/>
      <c r="DWI55" s="24"/>
      <c r="DWJ55" s="24"/>
      <c r="DWK55" s="24"/>
      <c r="DWL55" s="24"/>
      <c r="DWM55" s="24"/>
      <c r="DWN55" s="24"/>
      <c r="DWO55" s="24"/>
      <c r="DWP55" s="24"/>
      <c r="DWQ55" s="24"/>
      <c r="DWR55" s="24"/>
      <c r="DWS55" s="24"/>
      <c r="DWT55" s="24"/>
      <c r="DWU55" s="24"/>
      <c r="DWV55" s="24"/>
      <c r="DWW55" s="24"/>
      <c r="DWX55" s="24"/>
      <c r="DWY55" s="24"/>
      <c r="DWZ55" s="24"/>
      <c r="DXA55" s="24"/>
      <c r="DXB55" s="24"/>
      <c r="DXC55" s="24"/>
      <c r="DXD55" s="24"/>
      <c r="DXE55" s="24"/>
      <c r="DXF55" s="24"/>
      <c r="DXG55" s="24"/>
      <c r="DXH55" s="24"/>
      <c r="DXI55" s="24"/>
      <c r="DXJ55" s="24"/>
      <c r="DXK55" s="24"/>
      <c r="DXL55" s="24"/>
      <c r="DXM55" s="24"/>
      <c r="DXN55" s="24"/>
      <c r="DXO55" s="24"/>
      <c r="DXP55" s="24"/>
      <c r="DXQ55" s="24"/>
      <c r="DXR55" s="24"/>
      <c r="DXS55" s="24"/>
      <c r="DXT55" s="24"/>
      <c r="DXU55" s="24"/>
      <c r="DXV55" s="24"/>
      <c r="DXW55" s="24"/>
      <c r="DXX55" s="24"/>
      <c r="DXY55" s="24"/>
      <c r="DXZ55" s="24"/>
      <c r="DYA55" s="24"/>
      <c r="DYB55" s="24"/>
      <c r="DYC55" s="24"/>
      <c r="DYD55" s="24"/>
      <c r="DYE55" s="24"/>
      <c r="DYF55" s="24"/>
      <c r="DYG55" s="24"/>
      <c r="DYH55" s="24"/>
      <c r="DYI55" s="24"/>
      <c r="DYJ55" s="24"/>
      <c r="DYK55" s="24"/>
      <c r="DYL55" s="24"/>
      <c r="DYM55" s="24"/>
      <c r="DYN55" s="24"/>
      <c r="DYO55" s="24"/>
      <c r="DYP55" s="24"/>
      <c r="DYQ55" s="24"/>
      <c r="DYR55" s="24"/>
      <c r="DYS55" s="24"/>
      <c r="DYT55" s="24"/>
      <c r="DYU55" s="24"/>
      <c r="DYV55" s="24"/>
      <c r="DYW55" s="24"/>
      <c r="DYX55" s="24"/>
      <c r="DYY55" s="24"/>
      <c r="DYZ55" s="24"/>
      <c r="DZA55" s="24"/>
      <c r="DZB55" s="24"/>
      <c r="DZC55" s="24"/>
      <c r="DZD55" s="24"/>
      <c r="DZE55" s="24"/>
      <c r="DZF55" s="24"/>
      <c r="DZG55" s="24"/>
      <c r="DZH55" s="24"/>
      <c r="DZI55" s="24"/>
      <c r="DZJ55" s="24"/>
      <c r="DZK55" s="24"/>
      <c r="DZL55" s="24"/>
      <c r="DZM55" s="24"/>
      <c r="DZN55" s="24"/>
      <c r="DZO55" s="24"/>
      <c r="DZP55" s="24"/>
      <c r="DZQ55" s="24"/>
      <c r="DZR55" s="24"/>
      <c r="DZS55" s="24"/>
      <c r="DZT55" s="24"/>
      <c r="DZU55" s="24"/>
      <c r="DZV55" s="24"/>
      <c r="DZW55" s="24"/>
      <c r="DZX55" s="24"/>
      <c r="DZY55" s="24"/>
      <c r="DZZ55" s="24"/>
      <c r="EAA55" s="24"/>
      <c r="EAB55" s="24"/>
      <c r="EAC55" s="24"/>
      <c r="EAD55" s="24"/>
      <c r="EAE55" s="24"/>
      <c r="EAF55" s="24"/>
      <c r="EAG55" s="24"/>
      <c r="EAH55" s="24"/>
      <c r="EAI55" s="24"/>
      <c r="EAJ55" s="24"/>
      <c r="EAK55" s="24"/>
      <c r="EAL55" s="24"/>
      <c r="EAM55" s="24"/>
      <c r="EAN55" s="24"/>
      <c r="EAO55" s="24"/>
      <c r="EAP55" s="24"/>
      <c r="EAQ55" s="24"/>
      <c r="EAR55" s="24"/>
      <c r="EAS55" s="24"/>
      <c r="EAT55" s="24"/>
      <c r="EAU55" s="24"/>
      <c r="EAV55" s="24"/>
      <c r="EAW55" s="24"/>
      <c r="EAX55" s="24"/>
      <c r="EAY55" s="24"/>
      <c r="EAZ55" s="24"/>
      <c r="EBA55" s="24"/>
      <c r="EBB55" s="24"/>
      <c r="EBC55" s="24"/>
      <c r="EBD55" s="24"/>
      <c r="EBE55" s="24"/>
      <c r="EBF55" s="24"/>
      <c r="EBG55" s="24"/>
      <c r="EBH55" s="24"/>
      <c r="EBI55" s="24"/>
      <c r="EBJ55" s="24"/>
      <c r="EBK55" s="24"/>
      <c r="EBL55" s="24"/>
      <c r="EBM55" s="24"/>
      <c r="EBN55" s="24"/>
      <c r="EBO55" s="24"/>
      <c r="EBP55" s="24"/>
      <c r="EBQ55" s="24"/>
      <c r="EBR55" s="24"/>
      <c r="EBS55" s="24"/>
      <c r="EBT55" s="24"/>
      <c r="EBU55" s="24"/>
      <c r="EBV55" s="24"/>
      <c r="EBW55" s="24"/>
      <c r="EBX55" s="24"/>
      <c r="EBY55" s="24"/>
      <c r="EBZ55" s="24"/>
      <c r="ECA55" s="24"/>
      <c r="ECB55" s="24"/>
      <c r="ECC55" s="24"/>
      <c r="ECD55" s="24"/>
      <c r="ECE55" s="24"/>
      <c r="ECF55" s="24"/>
      <c r="ECG55" s="24"/>
      <c r="ECH55" s="24"/>
      <c r="ECI55" s="24"/>
      <c r="ECJ55" s="24"/>
      <c r="ECK55" s="24"/>
      <c r="ECL55" s="24"/>
      <c r="ECM55" s="24"/>
      <c r="ECN55" s="24"/>
      <c r="ECO55" s="24"/>
      <c r="ECP55" s="24"/>
      <c r="ECQ55" s="24"/>
      <c r="ECR55" s="24"/>
      <c r="ECS55" s="24"/>
      <c r="ECT55" s="24"/>
      <c r="ECU55" s="24"/>
      <c r="ECV55" s="24"/>
      <c r="ECW55" s="24"/>
      <c r="ECX55" s="24"/>
      <c r="ECY55" s="24"/>
      <c r="ECZ55" s="24"/>
      <c r="EDA55" s="24"/>
      <c r="EDB55" s="24"/>
      <c r="EDC55" s="24"/>
      <c r="EDD55" s="24"/>
      <c r="EDE55" s="24"/>
      <c r="EDF55" s="24"/>
      <c r="EDG55" s="24"/>
      <c r="EDH55" s="24"/>
      <c r="EDI55" s="24"/>
      <c r="EDJ55" s="24"/>
      <c r="EDK55" s="24"/>
      <c r="EDL55" s="24"/>
      <c r="EDM55" s="24"/>
      <c r="EDN55" s="24"/>
      <c r="EDO55" s="24"/>
      <c r="EDP55" s="24"/>
      <c r="EDQ55" s="24"/>
      <c r="EDR55" s="24"/>
      <c r="EDS55" s="24"/>
      <c r="EDT55" s="24"/>
      <c r="EDU55" s="24"/>
      <c r="EDV55" s="24"/>
      <c r="EDW55" s="24"/>
      <c r="EDX55" s="24"/>
      <c r="EDY55" s="24"/>
      <c r="EDZ55" s="24"/>
      <c r="EEA55" s="24"/>
      <c r="EEB55" s="24"/>
      <c r="EEC55" s="24"/>
      <c r="EED55" s="24"/>
      <c r="EEE55" s="24"/>
      <c r="EEF55" s="24"/>
      <c r="EEG55" s="24"/>
      <c r="EEH55" s="24"/>
      <c r="EEI55" s="24"/>
      <c r="EEJ55" s="24"/>
      <c r="EEK55" s="24"/>
      <c r="EEL55" s="24"/>
      <c r="EEM55" s="24"/>
      <c r="EEN55" s="24"/>
      <c r="EEO55" s="24"/>
      <c r="EEP55" s="24"/>
      <c r="EEQ55" s="24"/>
      <c r="EER55" s="24"/>
      <c r="EES55" s="24"/>
      <c r="EET55" s="24"/>
      <c r="EEU55" s="24"/>
      <c r="EEV55" s="24"/>
      <c r="EEW55" s="24"/>
      <c r="EEX55" s="24"/>
      <c r="EEY55" s="24"/>
      <c r="EEZ55" s="24"/>
      <c r="EFA55" s="24"/>
      <c r="EFB55" s="24"/>
      <c r="EFC55" s="24"/>
      <c r="EFD55" s="24"/>
      <c r="EFE55" s="24"/>
      <c r="EFF55" s="24"/>
    </row>
    <row r="56" spans="2:3542" ht="67.150000000000006" customHeight="1" x14ac:dyDescent="0.3">
      <c r="B56" s="533" t="s">
        <v>213</v>
      </c>
      <c r="C56" s="578" t="s">
        <v>245</v>
      </c>
      <c r="D56" s="579"/>
      <c r="E56" s="578" t="s">
        <v>243</v>
      </c>
      <c r="F56" s="579"/>
      <c r="G56" s="48" t="s">
        <v>218</v>
      </c>
    </row>
    <row r="57" spans="2:3542" ht="14.45" customHeight="1" x14ac:dyDescent="0.3">
      <c r="B57" s="515" t="s">
        <v>229</v>
      </c>
      <c r="C57" s="616">
        <f>C58+C59</f>
        <v>1080307.9018881824</v>
      </c>
      <c r="D57" s="617"/>
      <c r="E57" s="616">
        <f>E58+E59</f>
        <v>570424869.52469993</v>
      </c>
      <c r="F57" s="617"/>
      <c r="G57" s="531">
        <f>IFERROR(E57/C57,"-")</f>
        <v>528.02063978954584</v>
      </c>
    </row>
    <row r="58" spans="2:3542" ht="14.45" customHeight="1" x14ac:dyDescent="0.3">
      <c r="B58" s="517" t="s">
        <v>230</v>
      </c>
      <c r="C58" s="618">
        <v>284253.78877438046</v>
      </c>
      <c r="D58" s="619"/>
      <c r="E58" s="618">
        <v>152550733.6941396</v>
      </c>
      <c r="F58" s="619"/>
      <c r="G58" s="521">
        <f>IFERROR(E58/C58,"-")</f>
        <v>536.67088960148578</v>
      </c>
    </row>
    <row r="59" spans="2:3542" ht="14.45" customHeight="1" x14ac:dyDescent="0.3">
      <c r="B59" s="517" t="s">
        <v>231</v>
      </c>
      <c r="C59" s="618">
        <v>796054.11311380193</v>
      </c>
      <c r="D59" s="619"/>
      <c r="E59" s="618">
        <v>417874135.83056027</v>
      </c>
      <c r="F59" s="619"/>
      <c r="G59" s="521">
        <f>IFERROR(E59/C59,"-")</f>
        <v>524.93182177782683</v>
      </c>
    </row>
    <row r="60" spans="2:3542" x14ac:dyDescent="0.3">
      <c r="B60" s="515" t="s">
        <v>232</v>
      </c>
      <c r="C60" s="620">
        <v>15308.949891317594</v>
      </c>
      <c r="D60" s="621"/>
      <c r="E60" s="620">
        <v>9314622.0813428611</v>
      </c>
      <c r="F60" s="621"/>
      <c r="G60" s="531">
        <f t="shared" ref="G60" si="11">IFERROR(E60/C60,"-")</f>
        <v>608.44291394706374</v>
      </c>
    </row>
    <row r="61" spans="2:3542" x14ac:dyDescent="0.3">
      <c r="B61" s="543" t="s">
        <v>233</v>
      </c>
      <c r="C61" s="622">
        <f>C57+C60</f>
        <v>1095616.8517795</v>
      </c>
      <c r="D61" s="623"/>
      <c r="E61" s="622">
        <f>E57+E60</f>
        <v>579739491.60604274</v>
      </c>
      <c r="F61" s="623"/>
      <c r="G61" s="540">
        <f>IFERROR(E61/C61,"-")</f>
        <v>529.14437256457882</v>
      </c>
    </row>
    <row r="62" spans="2:3542" s="526" customFormat="1" ht="17.25" customHeight="1" x14ac:dyDescent="0.3">
      <c r="B62" s="611" t="s">
        <v>386</v>
      </c>
      <c r="C62" s="611"/>
      <c r="D62" s="611"/>
      <c r="E62" s="611"/>
      <c r="F62" s="611"/>
      <c r="G62" s="611"/>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c r="LX62" s="24"/>
      <c r="LY62" s="24"/>
      <c r="LZ62" s="24"/>
      <c r="MA62" s="24"/>
      <c r="MB62" s="24"/>
      <c r="MC62" s="24"/>
      <c r="MD62" s="24"/>
      <c r="ME62" s="24"/>
      <c r="MF62" s="24"/>
      <c r="MG62" s="24"/>
      <c r="MH62" s="24"/>
      <c r="MI62" s="24"/>
      <c r="MJ62" s="24"/>
      <c r="MK62" s="24"/>
      <c r="ML62" s="24"/>
      <c r="MM62" s="24"/>
      <c r="MN62" s="24"/>
      <c r="MO62" s="24"/>
      <c r="MP62" s="24"/>
      <c r="MQ62" s="24"/>
      <c r="MR62" s="24"/>
      <c r="MS62" s="24"/>
      <c r="MT62" s="24"/>
      <c r="MU62" s="24"/>
      <c r="MV62" s="24"/>
      <c r="MW62" s="24"/>
      <c r="MX62" s="24"/>
      <c r="MY62" s="24"/>
      <c r="MZ62" s="24"/>
      <c r="NA62" s="24"/>
      <c r="NB62" s="24"/>
      <c r="NC62" s="24"/>
      <c r="ND62" s="24"/>
      <c r="NE62" s="24"/>
      <c r="NF62" s="24"/>
      <c r="NG62" s="24"/>
      <c r="NH62" s="24"/>
      <c r="NI62" s="24"/>
      <c r="NJ62" s="24"/>
      <c r="NK62" s="24"/>
      <c r="NL62" s="24"/>
      <c r="NM62" s="24"/>
      <c r="NN62" s="24"/>
      <c r="NO62" s="24"/>
      <c r="NP62" s="24"/>
      <c r="NQ62" s="24"/>
      <c r="NR62" s="24"/>
      <c r="NS62" s="24"/>
      <c r="NT62" s="24"/>
      <c r="NU62" s="24"/>
      <c r="NV62" s="24"/>
      <c r="NW62" s="24"/>
      <c r="NX62" s="24"/>
      <c r="NY62" s="24"/>
      <c r="NZ62" s="24"/>
      <c r="OA62" s="24"/>
      <c r="OB62" s="24"/>
      <c r="OC62" s="24"/>
      <c r="OD62" s="24"/>
      <c r="OE62" s="24"/>
      <c r="OF62" s="24"/>
      <c r="OG62" s="24"/>
      <c r="OH62" s="24"/>
      <c r="OI62" s="24"/>
      <c r="OJ62" s="24"/>
      <c r="OK62" s="24"/>
      <c r="OL62" s="24"/>
      <c r="OM62" s="24"/>
      <c r="ON62" s="24"/>
      <c r="OO62" s="24"/>
      <c r="OP62" s="24"/>
      <c r="OQ62" s="24"/>
      <c r="OR62" s="24"/>
      <c r="OS62" s="24"/>
      <c r="OT62" s="24"/>
      <c r="OU62" s="24"/>
      <c r="OV62" s="24"/>
      <c r="OW62" s="24"/>
      <c r="OX62" s="24"/>
      <c r="OY62" s="24"/>
      <c r="OZ62" s="24"/>
      <c r="PA62" s="24"/>
      <c r="PB62" s="24"/>
      <c r="PC62" s="24"/>
      <c r="PD62" s="24"/>
      <c r="PE62" s="24"/>
      <c r="PF62" s="24"/>
      <c r="PG62" s="24"/>
      <c r="PH62" s="24"/>
      <c r="PI62" s="24"/>
      <c r="PJ62" s="24"/>
      <c r="PK62" s="24"/>
      <c r="PL62" s="24"/>
      <c r="PM62" s="24"/>
      <c r="PN62" s="24"/>
      <c r="PO62" s="24"/>
      <c r="PP62" s="24"/>
      <c r="PQ62" s="24"/>
      <c r="PR62" s="24"/>
      <c r="PS62" s="24"/>
      <c r="PT62" s="24"/>
      <c r="PU62" s="24"/>
      <c r="PV62" s="24"/>
      <c r="PW62" s="24"/>
      <c r="PX62" s="24"/>
      <c r="PY62" s="24"/>
      <c r="PZ62" s="24"/>
      <c r="QA62" s="24"/>
      <c r="QB62" s="24"/>
      <c r="QC62" s="24"/>
      <c r="QD62" s="24"/>
      <c r="QE62" s="24"/>
      <c r="QF62" s="24"/>
      <c r="QG62" s="24"/>
      <c r="QH62" s="24"/>
      <c r="QI62" s="24"/>
      <c r="QJ62" s="24"/>
      <c r="QK62" s="24"/>
      <c r="QL62" s="24"/>
      <c r="QM62" s="24"/>
      <c r="QN62" s="24"/>
      <c r="QO62" s="24"/>
      <c r="QP62" s="24"/>
      <c r="QQ62" s="24"/>
      <c r="QR62" s="24"/>
      <c r="QS62" s="24"/>
      <c r="QT62" s="24"/>
      <c r="QU62" s="24"/>
      <c r="QV62" s="24"/>
      <c r="QW62" s="24"/>
      <c r="QX62" s="24"/>
      <c r="QY62" s="24"/>
      <c r="QZ62" s="24"/>
      <c r="RA62" s="24"/>
      <c r="RB62" s="24"/>
      <c r="RC62" s="24"/>
      <c r="RD62" s="24"/>
      <c r="RE62" s="24"/>
      <c r="RF62" s="24"/>
      <c r="RG62" s="24"/>
      <c r="RH62" s="24"/>
      <c r="RI62" s="24"/>
      <c r="RJ62" s="24"/>
      <c r="RK62" s="24"/>
      <c r="RL62" s="24"/>
      <c r="RM62" s="24"/>
      <c r="RN62" s="24"/>
      <c r="RO62" s="24"/>
      <c r="RP62" s="24"/>
      <c r="RQ62" s="24"/>
      <c r="RR62" s="24"/>
      <c r="RS62" s="24"/>
      <c r="RT62" s="24"/>
      <c r="RU62" s="24"/>
      <c r="RV62" s="24"/>
      <c r="RW62" s="24"/>
      <c r="RX62" s="24"/>
      <c r="RY62" s="24"/>
      <c r="RZ62" s="24"/>
      <c r="SA62" s="24"/>
      <c r="SB62" s="24"/>
      <c r="SC62" s="24"/>
      <c r="SD62" s="24"/>
      <c r="SE62" s="24"/>
      <c r="SF62" s="24"/>
      <c r="SG62" s="24"/>
      <c r="SH62" s="24"/>
      <c r="SI62" s="24"/>
      <c r="SJ62" s="24"/>
      <c r="SK62" s="24"/>
      <c r="SL62" s="24"/>
      <c r="SM62" s="24"/>
      <c r="SN62" s="24"/>
      <c r="SO62" s="24"/>
      <c r="SP62" s="24"/>
      <c r="SQ62" s="24"/>
      <c r="SR62" s="24"/>
      <c r="SS62" s="24"/>
      <c r="ST62" s="24"/>
      <c r="SU62" s="24"/>
      <c r="SV62" s="24"/>
      <c r="SW62" s="24"/>
      <c r="SX62" s="24"/>
      <c r="SY62" s="24"/>
      <c r="SZ62" s="24"/>
      <c r="TA62" s="24"/>
      <c r="TB62" s="24"/>
      <c r="TC62" s="24"/>
      <c r="TD62" s="24"/>
      <c r="TE62" s="24"/>
      <c r="TF62" s="24"/>
      <c r="TG62" s="24"/>
      <c r="TH62" s="24"/>
      <c r="TI62" s="24"/>
      <c r="TJ62" s="24"/>
      <c r="TK62" s="24"/>
      <c r="TL62" s="24"/>
      <c r="TM62" s="24"/>
      <c r="TN62" s="24"/>
      <c r="TO62" s="24"/>
      <c r="TP62" s="24"/>
      <c r="TQ62" s="24"/>
      <c r="TR62" s="24"/>
      <c r="TS62" s="24"/>
      <c r="TT62" s="24"/>
      <c r="TU62" s="24"/>
      <c r="TV62" s="24"/>
      <c r="TW62" s="24"/>
      <c r="TX62" s="24"/>
      <c r="TY62" s="24"/>
      <c r="TZ62" s="24"/>
      <c r="UA62" s="24"/>
      <c r="UB62" s="24"/>
      <c r="UC62" s="24"/>
      <c r="UD62" s="24"/>
      <c r="UE62" s="24"/>
      <c r="UF62" s="24"/>
      <c r="UG62" s="24"/>
      <c r="UH62" s="24"/>
      <c r="UI62" s="24"/>
      <c r="UJ62" s="24"/>
      <c r="UK62" s="24"/>
      <c r="UL62" s="24"/>
      <c r="UM62" s="24"/>
      <c r="UN62" s="24"/>
      <c r="UO62" s="24"/>
      <c r="UP62" s="24"/>
      <c r="UQ62" s="24"/>
      <c r="UR62" s="24"/>
      <c r="US62" s="24"/>
      <c r="UT62" s="24"/>
      <c r="UU62" s="24"/>
      <c r="UV62" s="24"/>
      <c r="UW62" s="24"/>
      <c r="UX62" s="24"/>
      <c r="UY62" s="24"/>
      <c r="UZ62" s="24"/>
      <c r="VA62" s="24"/>
      <c r="VB62" s="24"/>
      <c r="VC62" s="24"/>
      <c r="VD62" s="24"/>
      <c r="VE62" s="24"/>
      <c r="VF62" s="24"/>
      <c r="VG62" s="24"/>
      <c r="VH62" s="24"/>
      <c r="VI62" s="24"/>
      <c r="VJ62" s="24"/>
      <c r="VK62" s="24"/>
      <c r="VL62" s="24"/>
      <c r="VM62" s="24"/>
      <c r="VN62" s="24"/>
      <c r="VO62" s="24"/>
      <c r="VP62" s="24"/>
      <c r="VQ62" s="24"/>
      <c r="VR62" s="24"/>
      <c r="VS62" s="24"/>
      <c r="VT62" s="24"/>
      <c r="VU62" s="24"/>
      <c r="VV62" s="24"/>
      <c r="VW62" s="24"/>
      <c r="VX62" s="24"/>
      <c r="VY62" s="24"/>
      <c r="VZ62" s="24"/>
      <c r="WA62" s="24"/>
      <c r="WB62" s="24"/>
      <c r="WC62" s="24"/>
      <c r="WD62" s="24"/>
      <c r="WE62" s="24"/>
      <c r="WF62" s="24"/>
      <c r="WG62" s="24"/>
      <c r="WH62" s="24"/>
      <c r="WI62" s="24"/>
      <c r="WJ62" s="24"/>
      <c r="WK62" s="24"/>
      <c r="WL62" s="24"/>
      <c r="WM62" s="24"/>
      <c r="WN62" s="24"/>
      <c r="WO62" s="24"/>
      <c r="WP62" s="24"/>
      <c r="WQ62" s="24"/>
      <c r="WR62" s="24"/>
      <c r="WS62" s="24"/>
      <c r="WT62" s="24"/>
      <c r="WU62" s="24"/>
      <c r="WV62" s="24"/>
      <c r="WW62" s="24"/>
      <c r="WX62" s="24"/>
      <c r="WY62" s="24"/>
      <c r="WZ62" s="24"/>
      <c r="XA62" s="24"/>
      <c r="XB62" s="24"/>
      <c r="XC62" s="24"/>
      <c r="XD62" s="24"/>
      <c r="XE62" s="24"/>
      <c r="XF62" s="24"/>
      <c r="XG62" s="24"/>
      <c r="XH62" s="24"/>
      <c r="XI62" s="24"/>
      <c r="XJ62" s="24"/>
      <c r="XK62" s="24"/>
      <c r="XL62" s="24"/>
      <c r="XM62" s="24"/>
      <c r="XN62" s="24"/>
      <c r="XO62" s="24"/>
      <c r="XP62" s="24"/>
      <c r="XQ62" s="24"/>
      <c r="XR62" s="24"/>
      <c r="XS62" s="24"/>
      <c r="XT62" s="24"/>
      <c r="XU62" s="24"/>
      <c r="XV62" s="24"/>
      <c r="XW62" s="24"/>
      <c r="XX62" s="24"/>
      <c r="XY62" s="24"/>
      <c r="XZ62" s="24"/>
      <c r="YA62" s="24"/>
      <c r="YB62" s="24"/>
      <c r="YC62" s="24"/>
      <c r="YD62" s="24"/>
      <c r="YE62" s="24"/>
      <c r="YF62" s="24"/>
      <c r="YG62" s="24"/>
      <c r="YH62" s="24"/>
      <c r="YI62" s="24"/>
      <c r="YJ62" s="24"/>
      <c r="YK62" s="24"/>
      <c r="YL62" s="24"/>
      <c r="YM62" s="24"/>
      <c r="YN62" s="24"/>
      <c r="YO62" s="24"/>
      <c r="YP62" s="24"/>
      <c r="YQ62" s="24"/>
      <c r="YR62" s="24"/>
      <c r="YS62" s="24"/>
      <c r="YT62" s="24"/>
      <c r="YU62" s="24"/>
      <c r="YV62" s="24"/>
      <c r="YW62" s="24"/>
      <c r="YX62" s="24"/>
      <c r="YY62" s="24"/>
      <c r="YZ62" s="24"/>
      <c r="ZA62" s="24"/>
      <c r="ZB62" s="24"/>
      <c r="ZC62" s="24"/>
      <c r="ZD62" s="24"/>
      <c r="ZE62" s="24"/>
      <c r="ZF62" s="24"/>
      <c r="ZG62" s="24"/>
      <c r="ZH62" s="24"/>
      <c r="ZI62" s="24"/>
      <c r="ZJ62" s="24"/>
      <c r="ZK62" s="24"/>
      <c r="ZL62" s="24"/>
      <c r="ZM62" s="24"/>
      <c r="ZN62" s="24"/>
      <c r="ZO62" s="24"/>
      <c r="ZP62" s="24"/>
      <c r="ZQ62" s="24"/>
      <c r="ZR62" s="24"/>
      <c r="ZS62" s="24"/>
      <c r="ZT62" s="24"/>
      <c r="ZU62" s="24"/>
      <c r="ZV62" s="24"/>
      <c r="ZW62" s="24"/>
      <c r="ZX62" s="24"/>
      <c r="ZY62" s="24"/>
      <c r="ZZ62" s="24"/>
      <c r="AAA62" s="24"/>
      <c r="AAB62" s="24"/>
      <c r="AAC62" s="24"/>
      <c r="AAD62" s="24"/>
      <c r="AAE62" s="24"/>
      <c r="AAF62" s="24"/>
      <c r="AAG62" s="24"/>
      <c r="AAH62" s="24"/>
      <c r="AAI62" s="24"/>
      <c r="AAJ62" s="24"/>
      <c r="AAK62" s="24"/>
      <c r="AAL62" s="24"/>
      <c r="AAM62" s="24"/>
      <c r="AAN62" s="24"/>
      <c r="AAO62" s="24"/>
      <c r="AAP62" s="24"/>
      <c r="AAQ62" s="24"/>
      <c r="AAR62" s="24"/>
      <c r="AAS62" s="24"/>
      <c r="AAT62" s="24"/>
      <c r="AAU62" s="24"/>
      <c r="AAV62" s="24"/>
      <c r="AAW62" s="24"/>
      <c r="AAX62" s="24"/>
      <c r="AAY62" s="24"/>
      <c r="AAZ62" s="24"/>
      <c r="ABA62" s="24"/>
      <c r="ABB62" s="24"/>
      <c r="ABC62" s="24"/>
      <c r="ABD62" s="24"/>
      <c r="ABE62" s="24"/>
      <c r="ABF62" s="24"/>
      <c r="ABG62" s="24"/>
      <c r="ABH62" s="24"/>
      <c r="ABI62" s="24"/>
      <c r="ABJ62" s="24"/>
      <c r="ABK62" s="24"/>
      <c r="ABL62" s="24"/>
      <c r="ABM62" s="24"/>
      <c r="ABN62" s="24"/>
      <c r="ABO62" s="24"/>
      <c r="ABP62" s="24"/>
      <c r="ABQ62" s="24"/>
      <c r="ABR62" s="24"/>
      <c r="ABS62" s="24"/>
      <c r="ABT62" s="24"/>
      <c r="ABU62" s="24"/>
      <c r="ABV62" s="24"/>
      <c r="ABW62" s="24"/>
      <c r="ABX62" s="24"/>
      <c r="ABY62" s="24"/>
      <c r="ABZ62" s="24"/>
      <c r="ACA62" s="24"/>
      <c r="ACB62" s="24"/>
      <c r="ACC62" s="24"/>
      <c r="ACD62" s="24"/>
      <c r="ACE62" s="24"/>
      <c r="ACF62" s="24"/>
      <c r="ACG62" s="24"/>
      <c r="ACH62" s="24"/>
      <c r="ACI62" s="24"/>
      <c r="ACJ62" s="24"/>
      <c r="ACK62" s="24"/>
      <c r="ACL62" s="24"/>
      <c r="ACM62" s="24"/>
      <c r="ACN62" s="24"/>
      <c r="ACO62" s="24"/>
      <c r="ACP62" s="24"/>
      <c r="ACQ62" s="24"/>
      <c r="ACR62" s="24"/>
      <c r="ACS62" s="24"/>
      <c r="ACT62" s="24"/>
      <c r="ACU62" s="24"/>
      <c r="ACV62" s="24"/>
      <c r="ACW62" s="24"/>
      <c r="ACX62" s="24"/>
      <c r="ACY62" s="24"/>
      <c r="ACZ62" s="24"/>
      <c r="ADA62" s="24"/>
      <c r="ADB62" s="24"/>
      <c r="ADC62" s="24"/>
      <c r="ADD62" s="24"/>
      <c r="ADE62" s="24"/>
      <c r="ADF62" s="24"/>
      <c r="ADG62" s="24"/>
      <c r="ADH62" s="24"/>
      <c r="ADI62" s="24"/>
      <c r="ADJ62" s="24"/>
      <c r="ADK62" s="24"/>
      <c r="ADL62" s="24"/>
      <c r="ADM62" s="24"/>
      <c r="ADN62" s="24"/>
      <c r="ADO62" s="24"/>
      <c r="ADP62" s="24"/>
      <c r="ADQ62" s="24"/>
      <c r="ADR62" s="24"/>
      <c r="ADS62" s="24"/>
      <c r="ADT62" s="24"/>
      <c r="ADU62" s="24"/>
      <c r="ADV62" s="24"/>
      <c r="ADW62" s="24"/>
      <c r="ADX62" s="24"/>
      <c r="ADY62" s="24"/>
      <c r="ADZ62" s="24"/>
      <c r="AEA62" s="24"/>
      <c r="AEB62" s="24"/>
      <c r="AEC62" s="24"/>
      <c r="AED62" s="24"/>
      <c r="AEE62" s="24"/>
      <c r="AEF62" s="24"/>
      <c r="AEG62" s="24"/>
      <c r="AEH62" s="24"/>
      <c r="AEI62" s="24"/>
      <c r="AEJ62" s="24"/>
      <c r="AEK62" s="24"/>
      <c r="AEL62" s="24"/>
      <c r="AEM62" s="24"/>
      <c r="AEN62" s="24"/>
      <c r="AEO62" s="24"/>
      <c r="AEP62" s="24"/>
      <c r="AEQ62" s="24"/>
      <c r="AER62" s="24"/>
      <c r="AES62" s="24"/>
      <c r="AET62" s="24"/>
      <c r="AEU62" s="24"/>
      <c r="AEV62" s="24"/>
      <c r="AEW62" s="24"/>
      <c r="AEX62" s="24"/>
      <c r="AEY62" s="24"/>
      <c r="AEZ62" s="24"/>
      <c r="AFA62" s="24"/>
      <c r="AFB62" s="24"/>
      <c r="AFC62" s="24"/>
      <c r="AFD62" s="24"/>
      <c r="AFE62" s="24"/>
      <c r="AFF62" s="24"/>
      <c r="AFG62" s="24"/>
      <c r="AFH62" s="24"/>
      <c r="AFI62" s="24"/>
      <c r="AFJ62" s="24"/>
      <c r="AFK62" s="24"/>
      <c r="AFL62" s="24"/>
      <c r="AFM62" s="24"/>
      <c r="AFN62" s="24"/>
      <c r="AFO62" s="24"/>
      <c r="AFP62" s="24"/>
      <c r="AFQ62" s="24"/>
      <c r="AFR62" s="24"/>
      <c r="AFS62" s="24"/>
      <c r="AFT62" s="24"/>
      <c r="AFU62" s="24"/>
      <c r="AFV62" s="24"/>
      <c r="AFW62" s="24"/>
      <c r="AFX62" s="24"/>
      <c r="AFY62" s="24"/>
      <c r="AFZ62" s="24"/>
      <c r="AGA62" s="24"/>
      <c r="AGB62" s="24"/>
      <c r="AGC62" s="24"/>
      <c r="AGD62" s="24"/>
      <c r="AGE62" s="24"/>
      <c r="AGF62" s="24"/>
      <c r="AGG62" s="24"/>
      <c r="AGH62" s="24"/>
      <c r="AGI62" s="24"/>
      <c r="AGJ62" s="24"/>
      <c r="AGK62" s="24"/>
      <c r="AGL62" s="24"/>
      <c r="AGM62" s="24"/>
      <c r="AGN62" s="24"/>
      <c r="AGO62" s="24"/>
      <c r="AGP62" s="24"/>
      <c r="AGQ62" s="24"/>
      <c r="AGR62" s="24"/>
      <c r="AGS62" s="24"/>
      <c r="AGT62" s="24"/>
      <c r="AGU62" s="24"/>
      <c r="AGV62" s="24"/>
      <c r="AGW62" s="24"/>
      <c r="AGX62" s="24"/>
      <c r="AGY62" s="24"/>
      <c r="AGZ62" s="24"/>
      <c r="AHA62" s="24"/>
      <c r="AHB62" s="24"/>
      <c r="AHC62" s="24"/>
      <c r="AHD62" s="24"/>
      <c r="AHE62" s="24"/>
      <c r="AHF62" s="24"/>
      <c r="AHG62" s="24"/>
      <c r="AHH62" s="24"/>
      <c r="AHI62" s="24"/>
      <c r="AHJ62" s="24"/>
      <c r="AHK62" s="24"/>
      <c r="AHL62" s="24"/>
      <c r="AHM62" s="24"/>
      <c r="AHN62" s="24"/>
      <c r="AHO62" s="24"/>
      <c r="AHP62" s="24"/>
      <c r="AHQ62" s="24"/>
      <c r="AHR62" s="24"/>
      <c r="AHS62" s="24"/>
      <c r="AHT62" s="24"/>
      <c r="AHU62" s="24"/>
      <c r="AHV62" s="24"/>
      <c r="AHW62" s="24"/>
      <c r="AHX62" s="24"/>
      <c r="AHY62" s="24"/>
      <c r="AHZ62" s="24"/>
      <c r="AIA62" s="24"/>
      <c r="AIB62" s="24"/>
      <c r="AIC62" s="24"/>
      <c r="AID62" s="24"/>
      <c r="AIE62" s="24"/>
      <c r="AIF62" s="24"/>
      <c r="AIG62" s="24"/>
      <c r="AIH62" s="24"/>
      <c r="AII62" s="24"/>
      <c r="AIJ62" s="24"/>
      <c r="AIK62" s="24"/>
      <c r="AIL62" s="24"/>
      <c r="AIM62" s="24"/>
      <c r="AIN62" s="24"/>
      <c r="AIO62" s="24"/>
      <c r="AIP62" s="24"/>
      <c r="AIQ62" s="24"/>
      <c r="AIR62" s="24"/>
      <c r="AIS62" s="24"/>
      <c r="AIT62" s="24"/>
      <c r="AIU62" s="24"/>
      <c r="AIV62" s="24"/>
      <c r="AIW62" s="24"/>
      <c r="AIX62" s="24"/>
      <c r="AIY62" s="24"/>
      <c r="AIZ62" s="24"/>
      <c r="AJA62" s="24"/>
      <c r="AJB62" s="24"/>
      <c r="AJC62" s="24"/>
      <c r="AJD62" s="24"/>
      <c r="AJE62" s="24"/>
      <c r="AJF62" s="24"/>
      <c r="AJG62" s="24"/>
      <c r="AJH62" s="24"/>
      <c r="AJI62" s="24"/>
      <c r="AJJ62" s="24"/>
      <c r="AJK62" s="24"/>
      <c r="AJL62" s="24"/>
      <c r="AJM62" s="24"/>
      <c r="AJN62" s="24"/>
      <c r="AJO62" s="24"/>
      <c r="AJP62" s="24"/>
      <c r="AJQ62" s="24"/>
      <c r="AJR62" s="24"/>
      <c r="AJS62" s="24"/>
      <c r="AJT62" s="24"/>
      <c r="AJU62" s="24"/>
      <c r="AJV62" s="24"/>
      <c r="AJW62" s="24"/>
      <c r="AJX62" s="24"/>
      <c r="AJY62" s="24"/>
      <c r="AJZ62" s="24"/>
      <c r="AKA62" s="24"/>
      <c r="AKB62" s="24"/>
      <c r="AKC62" s="24"/>
      <c r="AKD62" s="24"/>
      <c r="AKE62" s="24"/>
      <c r="AKF62" s="24"/>
      <c r="AKG62" s="24"/>
      <c r="AKH62" s="24"/>
      <c r="AKI62" s="24"/>
      <c r="AKJ62" s="24"/>
      <c r="AKK62" s="24"/>
      <c r="AKL62" s="24"/>
      <c r="AKM62" s="24"/>
      <c r="AKN62" s="24"/>
      <c r="AKO62" s="24"/>
      <c r="AKP62" s="24"/>
      <c r="AKQ62" s="24"/>
      <c r="AKR62" s="24"/>
      <c r="AKS62" s="24"/>
      <c r="AKT62" s="24"/>
      <c r="AKU62" s="24"/>
      <c r="AKV62" s="24"/>
      <c r="AKW62" s="24"/>
      <c r="AKX62" s="24"/>
      <c r="AKY62" s="24"/>
      <c r="AKZ62" s="24"/>
      <c r="ALA62" s="24"/>
      <c r="ALB62" s="24"/>
      <c r="ALC62" s="24"/>
      <c r="ALD62" s="24"/>
      <c r="ALE62" s="24"/>
      <c r="ALF62" s="24"/>
      <c r="ALG62" s="24"/>
      <c r="ALH62" s="24"/>
      <c r="ALI62" s="24"/>
      <c r="ALJ62" s="24"/>
      <c r="ALK62" s="24"/>
      <c r="ALL62" s="24"/>
      <c r="ALM62" s="24"/>
      <c r="ALN62" s="24"/>
      <c r="ALO62" s="24"/>
      <c r="ALP62" s="24"/>
      <c r="ALQ62" s="24"/>
      <c r="ALR62" s="24"/>
      <c r="ALS62" s="24"/>
      <c r="ALT62" s="24"/>
      <c r="ALU62" s="24"/>
      <c r="ALV62" s="24"/>
      <c r="ALW62" s="24"/>
      <c r="ALX62" s="24"/>
      <c r="ALY62" s="24"/>
      <c r="ALZ62" s="24"/>
      <c r="AMA62" s="24"/>
      <c r="AMB62" s="24"/>
      <c r="AMC62" s="24"/>
      <c r="AMD62" s="24"/>
      <c r="AME62" s="24"/>
      <c r="AMF62" s="24"/>
      <c r="AMG62" s="24"/>
      <c r="AMH62" s="24"/>
      <c r="AMI62" s="24"/>
      <c r="AMJ62" s="24"/>
      <c r="AMK62" s="24"/>
      <c r="AML62" s="24"/>
      <c r="AMM62" s="24"/>
      <c r="AMN62" s="24"/>
      <c r="AMO62" s="24"/>
      <c r="AMP62" s="24"/>
      <c r="AMQ62" s="24"/>
      <c r="AMR62" s="24"/>
      <c r="AMS62" s="24"/>
      <c r="AMT62" s="24"/>
      <c r="AMU62" s="24"/>
      <c r="AMV62" s="24"/>
      <c r="AMW62" s="24"/>
      <c r="AMX62" s="24"/>
      <c r="AMY62" s="24"/>
      <c r="AMZ62" s="24"/>
      <c r="ANA62" s="24"/>
      <c r="ANB62" s="24"/>
      <c r="ANC62" s="24"/>
      <c r="AND62" s="24"/>
      <c r="ANE62" s="24"/>
      <c r="ANF62" s="24"/>
      <c r="ANG62" s="24"/>
      <c r="ANH62" s="24"/>
      <c r="ANI62" s="24"/>
      <c r="ANJ62" s="24"/>
      <c r="ANK62" s="24"/>
      <c r="ANL62" s="24"/>
      <c r="ANM62" s="24"/>
      <c r="ANN62" s="24"/>
      <c r="ANO62" s="24"/>
      <c r="ANP62" s="24"/>
      <c r="ANQ62" s="24"/>
      <c r="ANR62" s="24"/>
      <c r="ANS62" s="24"/>
      <c r="ANT62" s="24"/>
      <c r="ANU62" s="24"/>
      <c r="ANV62" s="24"/>
      <c r="ANW62" s="24"/>
      <c r="ANX62" s="24"/>
      <c r="ANY62" s="24"/>
      <c r="ANZ62" s="24"/>
      <c r="AOA62" s="24"/>
      <c r="AOB62" s="24"/>
      <c r="AOC62" s="24"/>
      <c r="AOD62" s="24"/>
      <c r="AOE62" s="24"/>
      <c r="AOF62" s="24"/>
      <c r="AOG62" s="24"/>
      <c r="AOH62" s="24"/>
      <c r="AOI62" s="24"/>
      <c r="AOJ62" s="24"/>
      <c r="AOK62" s="24"/>
      <c r="AOL62" s="24"/>
      <c r="AOM62" s="24"/>
      <c r="AON62" s="24"/>
      <c r="AOO62" s="24"/>
      <c r="AOP62" s="24"/>
      <c r="AOQ62" s="24"/>
      <c r="AOR62" s="24"/>
      <c r="AOS62" s="24"/>
      <c r="AOT62" s="24"/>
      <c r="AOU62" s="24"/>
      <c r="AOV62" s="24"/>
      <c r="AOW62" s="24"/>
      <c r="AOX62" s="24"/>
      <c r="AOY62" s="24"/>
      <c r="AOZ62" s="24"/>
      <c r="APA62" s="24"/>
      <c r="APB62" s="24"/>
      <c r="APC62" s="24"/>
      <c r="APD62" s="24"/>
      <c r="APE62" s="24"/>
      <c r="APF62" s="24"/>
      <c r="APG62" s="24"/>
      <c r="APH62" s="24"/>
      <c r="API62" s="24"/>
      <c r="APJ62" s="24"/>
      <c r="APK62" s="24"/>
      <c r="APL62" s="24"/>
      <c r="APM62" s="24"/>
      <c r="APN62" s="24"/>
      <c r="APO62" s="24"/>
      <c r="APP62" s="24"/>
      <c r="APQ62" s="24"/>
      <c r="APR62" s="24"/>
      <c r="APS62" s="24"/>
      <c r="APT62" s="24"/>
      <c r="APU62" s="24"/>
      <c r="APV62" s="24"/>
      <c r="APW62" s="24"/>
      <c r="APX62" s="24"/>
      <c r="APY62" s="24"/>
      <c r="APZ62" s="24"/>
      <c r="AQA62" s="24"/>
      <c r="AQB62" s="24"/>
      <c r="AQC62" s="24"/>
      <c r="AQD62" s="24"/>
      <c r="AQE62" s="24"/>
      <c r="AQF62" s="24"/>
      <c r="AQG62" s="24"/>
      <c r="AQH62" s="24"/>
      <c r="AQI62" s="24"/>
      <c r="AQJ62" s="24"/>
      <c r="AQK62" s="24"/>
      <c r="AQL62" s="24"/>
      <c r="AQM62" s="24"/>
      <c r="AQN62" s="24"/>
      <c r="AQO62" s="24"/>
      <c r="AQP62" s="24"/>
      <c r="AQQ62" s="24"/>
      <c r="AQR62" s="24"/>
      <c r="AQS62" s="24"/>
      <c r="AQT62" s="24"/>
      <c r="AQU62" s="24"/>
      <c r="AQV62" s="24"/>
      <c r="AQW62" s="24"/>
      <c r="AQX62" s="24"/>
      <c r="AQY62" s="24"/>
      <c r="AQZ62" s="24"/>
      <c r="ARA62" s="24"/>
      <c r="ARB62" s="24"/>
      <c r="ARC62" s="24"/>
      <c r="ARD62" s="24"/>
      <c r="ARE62" s="24"/>
      <c r="ARF62" s="24"/>
      <c r="ARG62" s="24"/>
      <c r="ARH62" s="24"/>
      <c r="ARI62" s="24"/>
      <c r="ARJ62" s="24"/>
      <c r="ARK62" s="24"/>
      <c r="ARL62" s="24"/>
      <c r="ARM62" s="24"/>
      <c r="ARN62" s="24"/>
      <c r="ARO62" s="24"/>
      <c r="ARP62" s="24"/>
      <c r="ARQ62" s="24"/>
      <c r="ARR62" s="24"/>
      <c r="ARS62" s="24"/>
      <c r="ART62" s="24"/>
      <c r="ARU62" s="24"/>
      <c r="ARV62" s="24"/>
      <c r="ARW62" s="24"/>
      <c r="ARX62" s="24"/>
      <c r="ARY62" s="24"/>
      <c r="ARZ62" s="24"/>
      <c r="ASA62" s="24"/>
      <c r="ASB62" s="24"/>
      <c r="ASC62" s="24"/>
      <c r="ASD62" s="24"/>
      <c r="ASE62" s="24"/>
      <c r="ASF62" s="24"/>
      <c r="ASG62" s="24"/>
      <c r="ASH62" s="24"/>
      <c r="ASI62" s="24"/>
      <c r="ASJ62" s="24"/>
      <c r="ASK62" s="24"/>
      <c r="ASL62" s="24"/>
      <c r="ASM62" s="24"/>
      <c r="ASN62" s="24"/>
      <c r="ASO62" s="24"/>
      <c r="ASP62" s="24"/>
      <c r="ASQ62" s="24"/>
      <c r="ASR62" s="24"/>
      <c r="ASS62" s="24"/>
      <c r="AST62" s="24"/>
      <c r="ASU62" s="24"/>
      <c r="ASV62" s="24"/>
      <c r="ASW62" s="24"/>
      <c r="ASX62" s="24"/>
      <c r="ASY62" s="24"/>
      <c r="ASZ62" s="24"/>
      <c r="ATA62" s="24"/>
      <c r="ATB62" s="24"/>
      <c r="ATC62" s="24"/>
      <c r="ATD62" s="24"/>
      <c r="ATE62" s="24"/>
      <c r="ATF62" s="24"/>
      <c r="ATG62" s="24"/>
      <c r="ATH62" s="24"/>
      <c r="ATI62" s="24"/>
      <c r="ATJ62" s="24"/>
      <c r="ATK62" s="24"/>
      <c r="ATL62" s="24"/>
      <c r="ATM62" s="24"/>
      <c r="ATN62" s="24"/>
      <c r="ATO62" s="24"/>
      <c r="ATP62" s="24"/>
      <c r="ATQ62" s="24"/>
      <c r="ATR62" s="24"/>
      <c r="ATS62" s="24"/>
      <c r="ATT62" s="24"/>
      <c r="ATU62" s="24"/>
      <c r="ATV62" s="24"/>
      <c r="ATW62" s="24"/>
      <c r="ATX62" s="24"/>
      <c r="ATY62" s="24"/>
      <c r="ATZ62" s="24"/>
      <c r="AUA62" s="24"/>
      <c r="AUB62" s="24"/>
      <c r="AUC62" s="24"/>
      <c r="AUD62" s="24"/>
      <c r="AUE62" s="24"/>
      <c r="AUF62" s="24"/>
      <c r="AUG62" s="24"/>
      <c r="AUH62" s="24"/>
      <c r="AUI62" s="24"/>
      <c r="AUJ62" s="24"/>
      <c r="AUK62" s="24"/>
      <c r="AUL62" s="24"/>
      <c r="AUM62" s="24"/>
      <c r="AUN62" s="24"/>
      <c r="AUO62" s="24"/>
      <c r="AUP62" s="24"/>
      <c r="AUQ62" s="24"/>
      <c r="AUR62" s="24"/>
      <c r="AUS62" s="24"/>
      <c r="AUT62" s="24"/>
      <c r="AUU62" s="24"/>
      <c r="AUV62" s="24"/>
      <c r="AUW62" s="24"/>
      <c r="AUX62" s="24"/>
      <c r="AUY62" s="24"/>
      <c r="AUZ62" s="24"/>
      <c r="AVA62" s="24"/>
      <c r="AVB62" s="24"/>
      <c r="AVC62" s="24"/>
      <c r="AVD62" s="24"/>
      <c r="AVE62" s="24"/>
      <c r="AVF62" s="24"/>
      <c r="AVG62" s="24"/>
      <c r="AVH62" s="24"/>
      <c r="AVI62" s="24"/>
      <c r="AVJ62" s="24"/>
      <c r="AVK62" s="24"/>
      <c r="AVL62" s="24"/>
      <c r="AVM62" s="24"/>
      <c r="AVN62" s="24"/>
      <c r="AVO62" s="24"/>
      <c r="AVP62" s="24"/>
      <c r="AVQ62" s="24"/>
      <c r="AVR62" s="24"/>
      <c r="AVS62" s="24"/>
      <c r="AVT62" s="24"/>
      <c r="AVU62" s="24"/>
      <c r="AVV62" s="24"/>
      <c r="AVW62" s="24"/>
      <c r="AVX62" s="24"/>
      <c r="AVY62" s="24"/>
      <c r="AVZ62" s="24"/>
      <c r="AWA62" s="24"/>
      <c r="AWB62" s="24"/>
      <c r="AWC62" s="24"/>
      <c r="AWD62" s="24"/>
      <c r="AWE62" s="24"/>
      <c r="AWF62" s="24"/>
      <c r="AWG62" s="24"/>
      <c r="AWH62" s="24"/>
      <c r="AWI62" s="24"/>
      <c r="AWJ62" s="24"/>
      <c r="AWK62" s="24"/>
      <c r="AWL62" s="24"/>
      <c r="AWM62" s="24"/>
      <c r="AWN62" s="24"/>
      <c r="AWO62" s="24"/>
      <c r="AWP62" s="24"/>
      <c r="AWQ62" s="24"/>
      <c r="AWR62" s="24"/>
      <c r="AWS62" s="24"/>
      <c r="AWT62" s="24"/>
      <c r="AWU62" s="24"/>
      <c r="AWV62" s="24"/>
      <c r="AWW62" s="24"/>
      <c r="AWX62" s="24"/>
      <c r="AWY62" s="24"/>
      <c r="AWZ62" s="24"/>
      <c r="AXA62" s="24"/>
      <c r="AXB62" s="24"/>
      <c r="AXC62" s="24"/>
      <c r="AXD62" s="24"/>
      <c r="AXE62" s="24"/>
      <c r="AXF62" s="24"/>
      <c r="AXG62" s="24"/>
      <c r="AXH62" s="24"/>
      <c r="AXI62" s="24"/>
      <c r="AXJ62" s="24"/>
      <c r="AXK62" s="24"/>
      <c r="AXL62" s="24"/>
      <c r="AXM62" s="24"/>
      <c r="AXN62" s="24"/>
      <c r="AXO62" s="24"/>
      <c r="AXP62" s="24"/>
      <c r="AXQ62" s="24"/>
      <c r="AXR62" s="24"/>
      <c r="AXS62" s="24"/>
      <c r="AXT62" s="24"/>
      <c r="AXU62" s="24"/>
      <c r="AXV62" s="24"/>
      <c r="AXW62" s="24"/>
      <c r="AXX62" s="24"/>
      <c r="AXY62" s="24"/>
      <c r="AXZ62" s="24"/>
      <c r="AYA62" s="24"/>
      <c r="AYB62" s="24"/>
      <c r="AYC62" s="24"/>
      <c r="AYD62" s="24"/>
      <c r="AYE62" s="24"/>
      <c r="AYF62" s="24"/>
      <c r="AYG62" s="24"/>
      <c r="AYH62" s="24"/>
      <c r="AYI62" s="24"/>
      <c r="AYJ62" s="24"/>
      <c r="AYK62" s="24"/>
      <c r="AYL62" s="24"/>
      <c r="AYM62" s="24"/>
      <c r="AYN62" s="24"/>
      <c r="AYO62" s="24"/>
      <c r="AYP62" s="24"/>
      <c r="AYQ62" s="24"/>
      <c r="AYR62" s="24"/>
      <c r="AYS62" s="24"/>
      <c r="AYT62" s="24"/>
      <c r="AYU62" s="24"/>
      <c r="AYV62" s="24"/>
      <c r="AYW62" s="24"/>
      <c r="AYX62" s="24"/>
      <c r="AYY62" s="24"/>
      <c r="AYZ62" s="24"/>
      <c r="AZA62" s="24"/>
      <c r="AZB62" s="24"/>
      <c r="AZC62" s="24"/>
      <c r="AZD62" s="24"/>
      <c r="AZE62" s="24"/>
      <c r="AZF62" s="24"/>
      <c r="AZG62" s="24"/>
      <c r="AZH62" s="24"/>
      <c r="AZI62" s="24"/>
      <c r="AZJ62" s="24"/>
      <c r="AZK62" s="24"/>
      <c r="AZL62" s="24"/>
      <c r="AZM62" s="24"/>
      <c r="AZN62" s="24"/>
      <c r="AZO62" s="24"/>
      <c r="AZP62" s="24"/>
      <c r="AZQ62" s="24"/>
      <c r="AZR62" s="24"/>
      <c r="AZS62" s="24"/>
      <c r="AZT62" s="24"/>
      <c r="AZU62" s="24"/>
      <c r="AZV62" s="24"/>
      <c r="AZW62" s="24"/>
      <c r="AZX62" s="24"/>
      <c r="AZY62" s="24"/>
      <c r="AZZ62" s="24"/>
      <c r="BAA62" s="24"/>
      <c r="BAB62" s="24"/>
      <c r="BAC62" s="24"/>
      <c r="BAD62" s="24"/>
      <c r="BAE62" s="24"/>
      <c r="BAF62" s="24"/>
      <c r="BAG62" s="24"/>
      <c r="BAH62" s="24"/>
      <c r="BAI62" s="24"/>
      <c r="BAJ62" s="24"/>
      <c r="BAK62" s="24"/>
      <c r="BAL62" s="24"/>
      <c r="BAM62" s="24"/>
      <c r="BAN62" s="24"/>
      <c r="BAO62" s="24"/>
      <c r="BAP62" s="24"/>
      <c r="BAQ62" s="24"/>
      <c r="BAR62" s="24"/>
      <c r="BAS62" s="24"/>
      <c r="BAT62" s="24"/>
      <c r="BAU62" s="24"/>
      <c r="BAV62" s="24"/>
      <c r="BAW62" s="24"/>
      <c r="BAX62" s="24"/>
      <c r="BAY62" s="24"/>
      <c r="BAZ62" s="24"/>
      <c r="BBA62" s="24"/>
      <c r="BBB62" s="24"/>
      <c r="BBC62" s="24"/>
      <c r="BBD62" s="24"/>
      <c r="BBE62" s="24"/>
      <c r="BBF62" s="24"/>
      <c r="BBG62" s="24"/>
      <c r="BBH62" s="24"/>
      <c r="BBI62" s="24"/>
      <c r="BBJ62" s="24"/>
      <c r="BBK62" s="24"/>
      <c r="BBL62" s="24"/>
      <c r="BBM62" s="24"/>
      <c r="BBN62" s="24"/>
      <c r="BBO62" s="24"/>
      <c r="BBP62" s="24"/>
      <c r="BBQ62" s="24"/>
      <c r="BBR62" s="24"/>
      <c r="BBS62" s="24"/>
      <c r="BBT62" s="24"/>
      <c r="BBU62" s="24"/>
      <c r="BBV62" s="24"/>
      <c r="BBW62" s="24"/>
      <c r="BBX62" s="24"/>
      <c r="BBY62" s="24"/>
      <c r="BBZ62" s="24"/>
      <c r="BCA62" s="24"/>
      <c r="BCB62" s="24"/>
      <c r="BCC62" s="24"/>
      <c r="BCD62" s="24"/>
      <c r="BCE62" s="24"/>
      <c r="BCF62" s="24"/>
      <c r="BCG62" s="24"/>
      <c r="BCH62" s="24"/>
      <c r="BCI62" s="24"/>
      <c r="BCJ62" s="24"/>
      <c r="BCK62" s="24"/>
      <c r="BCL62" s="24"/>
      <c r="BCM62" s="24"/>
      <c r="BCN62" s="24"/>
      <c r="BCO62" s="24"/>
      <c r="BCP62" s="24"/>
      <c r="BCQ62" s="24"/>
      <c r="BCR62" s="24"/>
      <c r="BCS62" s="24"/>
      <c r="BCT62" s="24"/>
      <c r="BCU62" s="24"/>
      <c r="BCV62" s="24"/>
      <c r="BCW62" s="24"/>
      <c r="BCX62" s="24"/>
      <c r="BCY62" s="24"/>
      <c r="BCZ62" s="24"/>
      <c r="BDA62" s="24"/>
      <c r="BDB62" s="24"/>
      <c r="BDC62" s="24"/>
      <c r="BDD62" s="24"/>
      <c r="BDE62" s="24"/>
      <c r="BDF62" s="24"/>
      <c r="BDG62" s="24"/>
      <c r="BDH62" s="24"/>
      <c r="BDI62" s="24"/>
      <c r="BDJ62" s="24"/>
      <c r="BDK62" s="24"/>
      <c r="BDL62" s="24"/>
      <c r="BDM62" s="24"/>
      <c r="BDN62" s="24"/>
      <c r="BDO62" s="24"/>
      <c r="BDP62" s="24"/>
      <c r="BDQ62" s="24"/>
      <c r="BDR62" s="24"/>
      <c r="BDS62" s="24"/>
      <c r="BDT62" s="24"/>
      <c r="BDU62" s="24"/>
      <c r="BDV62" s="24"/>
      <c r="BDW62" s="24"/>
      <c r="BDX62" s="24"/>
      <c r="BDY62" s="24"/>
      <c r="BDZ62" s="24"/>
      <c r="BEA62" s="24"/>
      <c r="BEB62" s="24"/>
      <c r="BEC62" s="24"/>
      <c r="BED62" s="24"/>
      <c r="BEE62" s="24"/>
      <c r="BEF62" s="24"/>
      <c r="BEG62" s="24"/>
      <c r="BEH62" s="24"/>
      <c r="BEI62" s="24"/>
      <c r="BEJ62" s="24"/>
      <c r="BEK62" s="24"/>
      <c r="BEL62" s="24"/>
      <c r="BEM62" s="24"/>
      <c r="BEN62" s="24"/>
      <c r="BEO62" s="24"/>
      <c r="BEP62" s="24"/>
      <c r="BEQ62" s="24"/>
      <c r="BER62" s="24"/>
      <c r="BES62" s="24"/>
      <c r="BET62" s="24"/>
      <c r="BEU62" s="24"/>
      <c r="BEV62" s="24"/>
      <c r="BEW62" s="24"/>
      <c r="BEX62" s="24"/>
      <c r="BEY62" s="24"/>
      <c r="BEZ62" s="24"/>
      <c r="BFA62" s="24"/>
      <c r="BFB62" s="24"/>
      <c r="BFC62" s="24"/>
      <c r="BFD62" s="24"/>
      <c r="BFE62" s="24"/>
      <c r="BFF62" s="24"/>
      <c r="BFG62" s="24"/>
      <c r="BFH62" s="24"/>
      <c r="BFI62" s="24"/>
      <c r="BFJ62" s="24"/>
      <c r="BFK62" s="24"/>
      <c r="BFL62" s="24"/>
      <c r="BFM62" s="24"/>
      <c r="BFN62" s="24"/>
      <c r="BFO62" s="24"/>
      <c r="BFP62" s="24"/>
      <c r="BFQ62" s="24"/>
      <c r="BFR62" s="24"/>
      <c r="BFS62" s="24"/>
      <c r="BFT62" s="24"/>
      <c r="BFU62" s="24"/>
      <c r="BFV62" s="24"/>
      <c r="BFW62" s="24"/>
      <c r="BFX62" s="24"/>
      <c r="BFY62" s="24"/>
      <c r="BFZ62" s="24"/>
      <c r="BGA62" s="24"/>
      <c r="BGB62" s="24"/>
      <c r="BGC62" s="24"/>
      <c r="BGD62" s="24"/>
      <c r="BGE62" s="24"/>
      <c r="BGF62" s="24"/>
      <c r="BGG62" s="24"/>
      <c r="BGH62" s="24"/>
      <c r="BGI62" s="24"/>
      <c r="BGJ62" s="24"/>
      <c r="BGK62" s="24"/>
      <c r="BGL62" s="24"/>
      <c r="BGM62" s="24"/>
      <c r="BGN62" s="24"/>
      <c r="BGO62" s="24"/>
      <c r="BGP62" s="24"/>
      <c r="BGQ62" s="24"/>
      <c r="BGR62" s="24"/>
      <c r="BGS62" s="24"/>
      <c r="BGT62" s="24"/>
      <c r="BGU62" s="24"/>
      <c r="BGV62" s="24"/>
      <c r="BGW62" s="24"/>
      <c r="BGX62" s="24"/>
      <c r="BGY62" s="24"/>
      <c r="BGZ62" s="24"/>
      <c r="BHA62" s="24"/>
      <c r="BHB62" s="24"/>
      <c r="BHC62" s="24"/>
      <c r="BHD62" s="24"/>
      <c r="BHE62" s="24"/>
      <c r="BHF62" s="24"/>
      <c r="BHG62" s="24"/>
      <c r="BHH62" s="24"/>
      <c r="BHI62" s="24"/>
      <c r="BHJ62" s="24"/>
      <c r="BHK62" s="24"/>
      <c r="BHL62" s="24"/>
      <c r="BHM62" s="24"/>
      <c r="BHN62" s="24"/>
      <c r="BHO62" s="24"/>
      <c r="BHP62" s="24"/>
      <c r="BHQ62" s="24"/>
      <c r="BHR62" s="24"/>
      <c r="BHS62" s="24"/>
      <c r="BHT62" s="24"/>
      <c r="BHU62" s="24"/>
      <c r="BHV62" s="24"/>
      <c r="BHW62" s="24"/>
      <c r="BHX62" s="24"/>
      <c r="BHY62" s="24"/>
      <c r="BHZ62" s="24"/>
      <c r="BIA62" s="24"/>
      <c r="BIB62" s="24"/>
      <c r="BIC62" s="24"/>
      <c r="BID62" s="24"/>
      <c r="BIE62" s="24"/>
      <c r="BIF62" s="24"/>
      <c r="BIG62" s="24"/>
      <c r="BIH62" s="24"/>
      <c r="BII62" s="24"/>
      <c r="BIJ62" s="24"/>
      <c r="BIK62" s="24"/>
      <c r="BIL62" s="24"/>
      <c r="BIM62" s="24"/>
      <c r="BIN62" s="24"/>
      <c r="BIO62" s="24"/>
      <c r="BIP62" s="24"/>
      <c r="BIQ62" s="24"/>
      <c r="BIR62" s="24"/>
      <c r="BIS62" s="24"/>
      <c r="BIT62" s="24"/>
      <c r="BIU62" s="24"/>
      <c r="BIV62" s="24"/>
      <c r="BIW62" s="24"/>
      <c r="BIX62" s="24"/>
      <c r="BIY62" s="24"/>
      <c r="BIZ62" s="24"/>
      <c r="BJA62" s="24"/>
      <c r="BJB62" s="24"/>
      <c r="BJC62" s="24"/>
      <c r="BJD62" s="24"/>
      <c r="BJE62" s="24"/>
      <c r="BJF62" s="24"/>
      <c r="BJG62" s="24"/>
      <c r="BJH62" s="24"/>
      <c r="BJI62" s="24"/>
      <c r="BJJ62" s="24"/>
      <c r="BJK62" s="24"/>
      <c r="BJL62" s="24"/>
      <c r="BJM62" s="24"/>
      <c r="BJN62" s="24"/>
      <c r="BJO62" s="24"/>
      <c r="BJP62" s="24"/>
      <c r="BJQ62" s="24"/>
      <c r="BJR62" s="24"/>
      <c r="BJS62" s="24"/>
      <c r="BJT62" s="24"/>
      <c r="BJU62" s="24"/>
      <c r="BJV62" s="24"/>
      <c r="BJW62" s="24"/>
      <c r="BJX62" s="24"/>
      <c r="BJY62" s="24"/>
      <c r="BJZ62" s="24"/>
      <c r="BKA62" s="24"/>
      <c r="BKB62" s="24"/>
      <c r="BKC62" s="24"/>
      <c r="BKD62" s="24"/>
      <c r="BKE62" s="24"/>
      <c r="BKF62" s="24"/>
      <c r="BKG62" s="24"/>
      <c r="BKH62" s="24"/>
      <c r="BKI62" s="24"/>
      <c r="BKJ62" s="24"/>
      <c r="BKK62" s="24"/>
      <c r="BKL62" s="24"/>
      <c r="BKM62" s="24"/>
      <c r="BKN62" s="24"/>
      <c r="BKO62" s="24"/>
      <c r="BKP62" s="24"/>
      <c r="BKQ62" s="24"/>
      <c r="BKR62" s="24"/>
      <c r="BKS62" s="24"/>
      <c r="BKT62" s="24"/>
      <c r="BKU62" s="24"/>
      <c r="BKV62" s="24"/>
      <c r="BKW62" s="24"/>
      <c r="BKX62" s="24"/>
      <c r="BKY62" s="24"/>
      <c r="BKZ62" s="24"/>
      <c r="BLA62" s="24"/>
      <c r="BLB62" s="24"/>
      <c r="BLC62" s="24"/>
      <c r="BLD62" s="24"/>
      <c r="BLE62" s="24"/>
      <c r="BLF62" s="24"/>
      <c r="BLG62" s="24"/>
      <c r="BLH62" s="24"/>
      <c r="BLI62" s="24"/>
      <c r="BLJ62" s="24"/>
      <c r="BLK62" s="24"/>
      <c r="BLL62" s="24"/>
      <c r="BLM62" s="24"/>
      <c r="BLN62" s="24"/>
      <c r="BLO62" s="24"/>
      <c r="BLP62" s="24"/>
      <c r="BLQ62" s="24"/>
      <c r="BLR62" s="24"/>
      <c r="BLS62" s="24"/>
      <c r="BLT62" s="24"/>
      <c r="BLU62" s="24"/>
      <c r="BLV62" s="24"/>
      <c r="BLW62" s="24"/>
      <c r="BLX62" s="24"/>
      <c r="BLY62" s="24"/>
      <c r="BLZ62" s="24"/>
      <c r="BMA62" s="24"/>
      <c r="BMB62" s="24"/>
      <c r="BMC62" s="24"/>
      <c r="BMD62" s="24"/>
      <c r="BME62" s="24"/>
      <c r="BMF62" s="24"/>
      <c r="BMG62" s="24"/>
      <c r="BMH62" s="24"/>
      <c r="BMI62" s="24"/>
      <c r="BMJ62" s="24"/>
      <c r="BMK62" s="24"/>
      <c r="BML62" s="24"/>
      <c r="BMM62" s="24"/>
      <c r="BMN62" s="24"/>
      <c r="BMO62" s="24"/>
      <c r="BMP62" s="24"/>
      <c r="BMQ62" s="24"/>
      <c r="BMR62" s="24"/>
      <c r="BMS62" s="24"/>
      <c r="BMT62" s="24"/>
      <c r="BMU62" s="24"/>
      <c r="BMV62" s="24"/>
      <c r="BMW62" s="24"/>
      <c r="BMX62" s="24"/>
      <c r="BMY62" s="24"/>
      <c r="BMZ62" s="24"/>
      <c r="BNA62" s="24"/>
      <c r="BNB62" s="24"/>
      <c r="BNC62" s="24"/>
      <c r="BND62" s="24"/>
      <c r="BNE62" s="24"/>
      <c r="BNF62" s="24"/>
      <c r="BNG62" s="24"/>
      <c r="BNH62" s="24"/>
      <c r="BNI62" s="24"/>
      <c r="BNJ62" s="24"/>
      <c r="BNK62" s="24"/>
      <c r="BNL62" s="24"/>
      <c r="BNM62" s="24"/>
      <c r="BNN62" s="24"/>
      <c r="BNO62" s="24"/>
      <c r="BNP62" s="24"/>
      <c r="BNQ62" s="24"/>
      <c r="BNR62" s="24"/>
      <c r="BNS62" s="24"/>
      <c r="BNT62" s="24"/>
      <c r="BNU62" s="24"/>
      <c r="BNV62" s="24"/>
      <c r="BNW62" s="24"/>
      <c r="BNX62" s="24"/>
      <c r="BNY62" s="24"/>
      <c r="BNZ62" s="24"/>
      <c r="BOA62" s="24"/>
      <c r="BOB62" s="24"/>
      <c r="BOC62" s="24"/>
      <c r="BOD62" s="24"/>
      <c r="BOE62" s="24"/>
      <c r="BOF62" s="24"/>
      <c r="BOG62" s="24"/>
      <c r="BOH62" s="24"/>
      <c r="BOI62" s="24"/>
      <c r="BOJ62" s="24"/>
      <c r="BOK62" s="24"/>
      <c r="BOL62" s="24"/>
      <c r="BOM62" s="24"/>
      <c r="BON62" s="24"/>
      <c r="BOO62" s="24"/>
      <c r="BOP62" s="24"/>
      <c r="BOQ62" s="24"/>
      <c r="BOR62" s="24"/>
      <c r="BOS62" s="24"/>
      <c r="BOT62" s="24"/>
      <c r="BOU62" s="24"/>
      <c r="BOV62" s="24"/>
      <c r="BOW62" s="24"/>
      <c r="BOX62" s="24"/>
      <c r="BOY62" s="24"/>
      <c r="BOZ62" s="24"/>
      <c r="BPA62" s="24"/>
      <c r="BPB62" s="24"/>
      <c r="BPC62" s="24"/>
      <c r="BPD62" s="24"/>
      <c r="BPE62" s="24"/>
      <c r="BPF62" s="24"/>
      <c r="BPG62" s="24"/>
      <c r="BPH62" s="24"/>
      <c r="BPI62" s="24"/>
      <c r="BPJ62" s="24"/>
      <c r="BPK62" s="24"/>
      <c r="BPL62" s="24"/>
      <c r="BPM62" s="24"/>
      <c r="BPN62" s="24"/>
      <c r="BPO62" s="24"/>
      <c r="BPP62" s="24"/>
      <c r="BPQ62" s="24"/>
      <c r="BPR62" s="24"/>
      <c r="BPS62" s="24"/>
      <c r="BPT62" s="24"/>
      <c r="BPU62" s="24"/>
      <c r="BPV62" s="24"/>
      <c r="BPW62" s="24"/>
      <c r="BPX62" s="24"/>
      <c r="BPY62" s="24"/>
      <c r="BPZ62" s="24"/>
      <c r="BQA62" s="24"/>
      <c r="BQB62" s="24"/>
      <c r="BQC62" s="24"/>
      <c r="BQD62" s="24"/>
      <c r="BQE62" s="24"/>
      <c r="BQF62" s="24"/>
      <c r="BQG62" s="24"/>
      <c r="BQH62" s="24"/>
      <c r="BQI62" s="24"/>
      <c r="BQJ62" s="24"/>
      <c r="BQK62" s="24"/>
      <c r="BQL62" s="24"/>
      <c r="BQM62" s="24"/>
      <c r="BQN62" s="24"/>
      <c r="BQO62" s="24"/>
      <c r="BQP62" s="24"/>
      <c r="BQQ62" s="24"/>
      <c r="BQR62" s="24"/>
      <c r="BQS62" s="24"/>
      <c r="BQT62" s="24"/>
      <c r="BQU62" s="24"/>
      <c r="BQV62" s="24"/>
      <c r="BQW62" s="24"/>
      <c r="BQX62" s="24"/>
      <c r="BQY62" s="24"/>
      <c r="BQZ62" s="24"/>
      <c r="BRA62" s="24"/>
      <c r="BRB62" s="24"/>
      <c r="BRC62" s="24"/>
      <c r="BRD62" s="24"/>
      <c r="BRE62" s="24"/>
      <c r="BRF62" s="24"/>
      <c r="BRG62" s="24"/>
      <c r="BRH62" s="24"/>
      <c r="BRI62" s="24"/>
      <c r="BRJ62" s="24"/>
      <c r="BRK62" s="24"/>
      <c r="BRL62" s="24"/>
      <c r="BRM62" s="24"/>
      <c r="BRN62" s="24"/>
      <c r="BRO62" s="24"/>
      <c r="BRP62" s="24"/>
      <c r="BRQ62" s="24"/>
      <c r="BRR62" s="24"/>
      <c r="BRS62" s="24"/>
      <c r="BRT62" s="24"/>
      <c r="BRU62" s="24"/>
      <c r="BRV62" s="24"/>
      <c r="BRW62" s="24"/>
      <c r="BRX62" s="24"/>
      <c r="BRY62" s="24"/>
      <c r="BRZ62" s="24"/>
      <c r="BSA62" s="24"/>
      <c r="BSB62" s="24"/>
      <c r="BSC62" s="24"/>
      <c r="BSD62" s="24"/>
      <c r="BSE62" s="24"/>
      <c r="BSF62" s="24"/>
      <c r="BSG62" s="24"/>
      <c r="BSH62" s="24"/>
      <c r="BSI62" s="24"/>
      <c r="BSJ62" s="24"/>
      <c r="BSK62" s="24"/>
      <c r="BSL62" s="24"/>
      <c r="BSM62" s="24"/>
      <c r="BSN62" s="24"/>
      <c r="BSO62" s="24"/>
      <c r="BSP62" s="24"/>
      <c r="BSQ62" s="24"/>
      <c r="BSR62" s="24"/>
      <c r="BSS62" s="24"/>
      <c r="BST62" s="24"/>
      <c r="BSU62" s="24"/>
      <c r="BSV62" s="24"/>
      <c r="BSW62" s="24"/>
      <c r="BSX62" s="24"/>
      <c r="BSY62" s="24"/>
      <c r="BSZ62" s="24"/>
      <c r="BTA62" s="24"/>
      <c r="BTB62" s="24"/>
      <c r="BTC62" s="24"/>
      <c r="BTD62" s="24"/>
      <c r="BTE62" s="24"/>
      <c r="BTF62" s="24"/>
      <c r="BTG62" s="24"/>
      <c r="BTH62" s="24"/>
      <c r="BTI62" s="24"/>
      <c r="BTJ62" s="24"/>
      <c r="BTK62" s="24"/>
      <c r="BTL62" s="24"/>
      <c r="BTM62" s="24"/>
      <c r="BTN62" s="24"/>
      <c r="BTO62" s="24"/>
      <c r="BTP62" s="24"/>
      <c r="BTQ62" s="24"/>
      <c r="BTR62" s="24"/>
      <c r="BTS62" s="24"/>
      <c r="BTT62" s="24"/>
      <c r="BTU62" s="24"/>
      <c r="BTV62" s="24"/>
      <c r="BTW62" s="24"/>
      <c r="BTX62" s="24"/>
      <c r="BTY62" s="24"/>
      <c r="BTZ62" s="24"/>
      <c r="BUA62" s="24"/>
      <c r="BUB62" s="24"/>
      <c r="BUC62" s="24"/>
      <c r="BUD62" s="24"/>
      <c r="BUE62" s="24"/>
      <c r="BUF62" s="24"/>
      <c r="BUG62" s="24"/>
      <c r="BUH62" s="24"/>
      <c r="BUI62" s="24"/>
      <c r="BUJ62" s="24"/>
      <c r="BUK62" s="24"/>
      <c r="BUL62" s="24"/>
      <c r="BUM62" s="24"/>
      <c r="BUN62" s="24"/>
      <c r="BUO62" s="24"/>
      <c r="BUP62" s="24"/>
      <c r="BUQ62" s="24"/>
      <c r="BUR62" s="24"/>
      <c r="BUS62" s="24"/>
      <c r="BUT62" s="24"/>
      <c r="BUU62" s="24"/>
      <c r="BUV62" s="24"/>
      <c r="BUW62" s="24"/>
      <c r="BUX62" s="24"/>
      <c r="BUY62" s="24"/>
      <c r="BUZ62" s="24"/>
      <c r="BVA62" s="24"/>
      <c r="BVB62" s="24"/>
      <c r="BVC62" s="24"/>
      <c r="BVD62" s="24"/>
      <c r="BVE62" s="24"/>
      <c r="BVF62" s="24"/>
      <c r="BVG62" s="24"/>
      <c r="BVH62" s="24"/>
      <c r="BVI62" s="24"/>
      <c r="BVJ62" s="24"/>
      <c r="BVK62" s="24"/>
      <c r="BVL62" s="24"/>
      <c r="BVM62" s="24"/>
      <c r="BVN62" s="24"/>
      <c r="BVO62" s="24"/>
      <c r="BVP62" s="24"/>
      <c r="BVQ62" s="24"/>
      <c r="BVR62" s="24"/>
      <c r="BVS62" s="24"/>
      <c r="BVT62" s="24"/>
      <c r="BVU62" s="24"/>
      <c r="BVV62" s="24"/>
      <c r="BVW62" s="24"/>
      <c r="BVX62" s="24"/>
      <c r="BVY62" s="24"/>
      <c r="BVZ62" s="24"/>
      <c r="BWA62" s="24"/>
      <c r="BWB62" s="24"/>
      <c r="BWC62" s="24"/>
      <c r="BWD62" s="24"/>
      <c r="BWE62" s="24"/>
      <c r="BWF62" s="24"/>
      <c r="BWG62" s="24"/>
      <c r="BWH62" s="24"/>
      <c r="BWI62" s="24"/>
      <c r="BWJ62" s="24"/>
      <c r="BWK62" s="24"/>
      <c r="BWL62" s="24"/>
      <c r="BWM62" s="24"/>
      <c r="BWN62" s="24"/>
      <c r="BWO62" s="24"/>
      <c r="BWP62" s="24"/>
      <c r="BWQ62" s="24"/>
      <c r="BWR62" s="24"/>
      <c r="BWS62" s="24"/>
      <c r="BWT62" s="24"/>
      <c r="BWU62" s="24"/>
      <c r="BWV62" s="24"/>
      <c r="BWW62" s="24"/>
      <c r="BWX62" s="24"/>
      <c r="BWY62" s="24"/>
      <c r="BWZ62" s="24"/>
      <c r="BXA62" s="24"/>
      <c r="BXB62" s="24"/>
      <c r="BXC62" s="24"/>
      <c r="BXD62" s="24"/>
      <c r="BXE62" s="24"/>
      <c r="BXF62" s="24"/>
      <c r="BXG62" s="24"/>
      <c r="BXH62" s="24"/>
      <c r="BXI62" s="24"/>
      <c r="BXJ62" s="24"/>
      <c r="BXK62" s="24"/>
      <c r="BXL62" s="24"/>
      <c r="BXM62" s="24"/>
      <c r="BXN62" s="24"/>
      <c r="BXO62" s="24"/>
      <c r="BXP62" s="24"/>
      <c r="BXQ62" s="24"/>
      <c r="BXR62" s="24"/>
      <c r="BXS62" s="24"/>
      <c r="BXT62" s="24"/>
      <c r="BXU62" s="24"/>
      <c r="BXV62" s="24"/>
      <c r="BXW62" s="24"/>
      <c r="BXX62" s="24"/>
      <c r="BXY62" s="24"/>
      <c r="BXZ62" s="24"/>
      <c r="BYA62" s="24"/>
      <c r="BYB62" s="24"/>
      <c r="BYC62" s="24"/>
      <c r="BYD62" s="24"/>
      <c r="BYE62" s="24"/>
      <c r="BYF62" s="24"/>
      <c r="BYG62" s="24"/>
      <c r="BYH62" s="24"/>
      <c r="BYI62" s="24"/>
      <c r="BYJ62" s="24"/>
      <c r="BYK62" s="24"/>
      <c r="BYL62" s="24"/>
      <c r="BYM62" s="24"/>
      <c r="BYN62" s="24"/>
      <c r="BYO62" s="24"/>
      <c r="BYP62" s="24"/>
      <c r="BYQ62" s="24"/>
      <c r="BYR62" s="24"/>
      <c r="BYS62" s="24"/>
      <c r="BYT62" s="24"/>
      <c r="BYU62" s="24"/>
      <c r="BYV62" s="24"/>
      <c r="BYW62" s="24"/>
      <c r="BYX62" s="24"/>
      <c r="BYY62" s="24"/>
      <c r="BYZ62" s="24"/>
      <c r="BZA62" s="24"/>
      <c r="BZB62" s="24"/>
      <c r="BZC62" s="24"/>
      <c r="BZD62" s="24"/>
      <c r="BZE62" s="24"/>
      <c r="BZF62" s="24"/>
      <c r="BZG62" s="24"/>
      <c r="BZH62" s="24"/>
      <c r="BZI62" s="24"/>
      <c r="BZJ62" s="24"/>
      <c r="BZK62" s="24"/>
      <c r="BZL62" s="24"/>
      <c r="BZM62" s="24"/>
      <c r="BZN62" s="24"/>
      <c r="BZO62" s="24"/>
      <c r="BZP62" s="24"/>
      <c r="BZQ62" s="24"/>
      <c r="BZR62" s="24"/>
      <c r="BZS62" s="24"/>
      <c r="BZT62" s="24"/>
      <c r="BZU62" s="24"/>
      <c r="BZV62" s="24"/>
      <c r="BZW62" s="24"/>
      <c r="BZX62" s="24"/>
      <c r="BZY62" s="24"/>
      <c r="BZZ62" s="24"/>
      <c r="CAA62" s="24"/>
      <c r="CAB62" s="24"/>
      <c r="CAC62" s="24"/>
      <c r="CAD62" s="24"/>
      <c r="CAE62" s="24"/>
      <c r="CAF62" s="24"/>
      <c r="CAG62" s="24"/>
      <c r="CAH62" s="24"/>
      <c r="CAI62" s="24"/>
      <c r="CAJ62" s="24"/>
      <c r="CAK62" s="24"/>
      <c r="CAL62" s="24"/>
      <c r="CAM62" s="24"/>
      <c r="CAN62" s="24"/>
      <c r="CAO62" s="24"/>
      <c r="CAP62" s="24"/>
      <c r="CAQ62" s="24"/>
      <c r="CAR62" s="24"/>
      <c r="CAS62" s="24"/>
      <c r="CAT62" s="24"/>
      <c r="CAU62" s="24"/>
      <c r="CAV62" s="24"/>
      <c r="CAW62" s="24"/>
      <c r="CAX62" s="24"/>
      <c r="CAY62" s="24"/>
      <c r="CAZ62" s="24"/>
      <c r="CBA62" s="24"/>
      <c r="CBB62" s="24"/>
      <c r="CBC62" s="24"/>
      <c r="CBD62" s="24"/>
      <c r="CBE62" s="24"/>
      <c r="CBF62" s="24"/>
      <c r="CBG62" s="24"/>
      <c r="CBH62" s="24"/>
      <c r="CBI62" s="24"/>
      <c r="CBJ62" s="24"/>
      <c r="CBK62" s="24"/>
      <c r="CBL62" s="24"/>
      <c r="CBM62" s="24"/>
      <c r="CBN62" s="24"/>
      <c r="CBO62" s="24"/>
      <c r="CBP62" s="24"/>
      <c r="CBQ62" s="24"/>
      <c r="CBR62" s="24"/>
      <c r="CBS62" s="24"/>
      <c r="CBT62" s="24"/>
      <c r="CBU62" s="24"/>
      <c r="CBV62" s="24"/>
      <c r="CBW62" s="24"/>
      <c r="CBX62" s="24"/>
      <c r="CBY62" s="24"/>
      <c r="CBZ62" s="24"/>
      <c r="CCA62" s="24"/>
      <c r="CCB62" s="24"/>
      <c r="CCC62" s="24"/>
      <c r="CCD62" s="24"/>
      <c r="CCE62" s="24"/>
      <c r="CCF62" s="24"/>
      <c r="CCG62" s="24"/>
      <c r="CCH62" s="24"/>
      <c r="CCI62" s="24"/>
      <c r="CCJ62" s="24"/>
      <c r="CCK62" s="24"/>
      <c r="CCL62" s="24"/>
      <c r="CCM62" s="24"/>
      <c r="CCN62" s="24"/>
      <c r="CCO62" s="24"/>
      <c r="CCP62" s="24"/>
      <c r="CCQ62" s="24"/>
      <c r="CCR62" s="24"/>
      <c r="CCS62" s="24"/>
      <c r="CCT62" s="24"/>
      <c r="CCU62" s="24"/>
      <c r="CCV62" s="24"/>
      <c r="CCW62" s="24"/>
      <c r="CCX62" s="24"/>
      <c r="CCY62" s="24"/>
      <c r="CCZ62" s="24"/>
      <c r="CDA62" s="24"/>
      <c r="CDB62" s="24"/>
      <c r="CDC62" s="24"/>
      <c r="CDD62" s="24"/>
      <c r="CDE62" s="24"/>
      <c r="CDF62" s="24"/>
      <c r="CDG62" s="24"/>
      <c r="CDH62" s="24"/>
      <c r="CDI62" s="24"/>
      <c r="CDJ62" s="24"/>
      <c r="CDK62" s="24"/>
      <c r="CDL62" s="24"/>
      <c r="CDM62" s="24"/>
      <c r="CDN62" s="24"/>
      <c r="CDO62" s="24"/>
      <c r="CDP62" s="24"/>
      <c r="CDQ62" s="24"/>
      <c r="CDR62" s="24"/>
      <c r="CDS62" s="24"/>
      <c r="CDT62" s="24"/>
      <c r="CDU62" s="24"/>
      <c r="CDV62" s="24"/>
      <c r="CDW62" s="24"/>
      <c r="CDX62" s="24"/>
      <c r="CDY62" s="24"/>
      <c r="CDZ62" s="24"/>
      <c r="CEA62" s="24"/>
      <c r="CEB62" s="24"/>
      <c r="CEC62" s="24"/>
      <c r="CED62" s="24"/>
      <c r="CEE62" s="24"/>
      <c r="CEF62" s="24"/>
      <c r="CEG62" s="24"/>
      <c r="CEH62" s="24"/>
      <c r="CEI62" s="24"/>
      <c r="CEJ62" s="24"/>
      <c r="CEK62" s="24"/>
      <c r="CEL62" s="24"/>
      <c r="CEM62" s="24"/>
      <c r="CEN62" s="24"/>
      <c r="CEO62" s="24"/>
      <c r="CEP62" s="24"/>
      <c r="CEQ62" s="24"/>
      <c r="CER62" s="24"/>
      <c r="CES62" s="24"/>
      <c r="CET62" s="24"/>
      <c r="CEU62" s="24"/>
      <c r="CEV62" s="24"/>
      <c r="CEW62" s="24"/>
      <c r="CEX62" s="24"/>
      <c r="CEY62" s="24"/>
      <c r="CEZ62" s="24"/>
      <c r="CFA62" s="24"/>
      <c r="CFB62" s="24"/>
      <c r="CFC62" s="24"/>
      <c r="CFD62" s="24"/>
      <c r="CFE62" s="24"/>
      <c r="CFF62" s="24"/>
      <c r="CFG62" s="24"/>
      <c r="CFH62" s="24"/>
      <c r="CFI62" s="24"/>
      <c r="CFJ62" s="24"/>
      <c r="CFK62" s="24"/>
      <c r="CFL62" s="24"/>
      <c r="CFM62" s="24"/>
      <c r="CFN62" s="24"/>
      <c r="CFO62" s="24"/>
      <c r="CFP62" s="24"/>
      <c r="CFQ62" s="24"/>
      <c r="CFR62" s="24"/>
      <c r="CFS62" s="24"/>
      <c r="CFT62" s="24"/>
      <c r="CFU62" s="24"/>
      <c r="CFV62" s="24"/>
      <c r="CFW62" s="24"/>
      <c r="CFX62" s="24"/>
      <c r="CFY62" s="24"/>
      <c r="CFZ62" s="24"/>
      <c r="CGA62" s="24"/>
      <c r="CGB62" s="24"/>
      <c r="CGC62" s="24"/>
      <c r="CGD62" s="24"/>
      <c r="CGE62" s="24"/>
      <c r="CGF62" s="24"/>
      <c r="CGG62" s="24"/>
      <c r="CGH62" s="24"/>
      <c r="CGI62" s="24"/>
      <c r="CGJ62" s="24"/>
      <c r="CGK62" s="24"/>
      <c r="CGL62" s="24"/>
      <c r="CGM62" s="24"/>
      <c r="CGN62" s="24"/>
      <c r="CGO62" s="24"/>
      <c r="CGP62" s="24"/>
      <c r="CGQ62" s="24"/>
      <c r="CGR62" s="24"/>
      <c r="CGS62" s="24"/>
      <c r="CGT62" s="24"/>
      <c r="CGU62" s="24"/>
      <c r="CGV62" s="24"/>
      <c r="CGW62" s="24"/>
      <c r="CGX62" s="24"/>
      <c r="CGY62" s="24"/>
      <c r="CGZ62" s="24"/>
      <c r="CHA62" s="24"/>
      <c r="CHB62" s="24"/>
      <c r="CHC62" s="24"/>
      <c r="CHD62" s="24"/>
      <c r="CHE62" s="24"/>
      <c r="CHF62" s="24"/>
      <c r="CHG62" s="24"/>
      <c r="CHH62" s="24"/>
      <c r="CHI62" s="24"/>
      <c r="CHJ62" s="24"/>
      <c r="CHK62" s="24"/>
      <c r="CHL62" s="24"/>
      <c r="CHM62" s="24"/>
      <c r="CHN62" s="24"/>
      <c r="CHO62" s="24"/>
      <c r="CHP62" s="24"/>
      <c r="CHQ62" s="24"/>
      <c r="CHR62" s="24"/>
      <c r="CHS62" s="24"/>
      <c r="CHT62" s="24"/>
      <c r="CHU62" s="24"/>
      <c r="CHV62" s="24"/>
      <c r="CHW62" s="24"/>
      <c r="CHX62" s="24"/>
      <c r="CHY62" s="24"/>
      <c r="CHZ62" s="24"/>
      <c r="CIA62" s="24"/>
      <c r="CIB62" s="24"/>
      <c r="CIC62" s="24"/>
      <c r="CID62" s="24"/>
      <c r="CIE62" s="24"/>
      <c r="CIF62" s="24"/>
      <c r="CIG62" s="24"/>
      <c r="CIH62" s="24"/>
      <c r="CII62" s="24"/>
      <c r="CIJ62" s="24"/>
      <c r="CIK62" s="24"/>
      <c r="CIL62" s="24"/>
      <c r="CIM62" s="24"/>
      <c r="CIN62" s="24"/>
      <c r="CIO62" s="24"/>
      <c r="CIP62" s="24"/>
      <c r="CIQ62" s="24"/>
      <c r="CIR62" s="24"/>
      <c r="CIS62" s="24"/>
      <c r="CIT62" s="24"/>
      <c r="CIU62" s="24"/>
      <c r="CIV62" s="24"/>
      <c r="CIW62" s="24"/>
      <c r="CIX62" s="24"/>
      <c r="CIY62" s="24"/>
      <c r="CIZ62" s="24"/>
      <c r="CJA62" s="24"/>
      <c r="CJB62" s="24"/>
      <c r="CJC62" s="24"/>
      <c r="CJD62" s="24"/>
      <c r="CJE62" s="24"/>
      <c r="CJF62" s="24"/>
      <c r="CJG62" s="24"/>
      <c r="CJH62" s="24"/>
      <c r="CJI62" s="24"/>
      <c r="CJJ62" s="24"/>
      <c r="CJK62" s="24"/>
      <c r="CJL62" s="24"/>
      <c r="CJM62" s="24"/>
      <c r="CJN62" s="24"/>
      <c r="CJO62" s="24"/>
      <c r="CJP62" s="24"/>
      <c r="CJQ62" s="24"/>
      <c r="CJR62" s="24"/>
      <c r="CJS62" s="24"/>
      <c r="CJT62" s="24"/>
      <c r="CJU62" s="24"/>
      <c r="CJV62" s="24"/>
      <c r="CJW62" s="24"/>
      <c r="CJX62" s="24"/>
      <c r="CJY62" s="24"/>
      <c r="CJZ62" s="24"/>
      <c r="CKA62" s="24"/>
      <c r="CKB62" s="24"/>
      <c r="CKC62" s="24"/>
      <c r="CKD62" s="24"/>
      <c r="CKE62" s="24"/>
      <c r="CKF62" s="24"/>
      <c r="CKG62" s="24"/>
      <c r="CKH62" s="24"/>
      <c r="CKI62" s="24"/>
      <c r="CKJ62" s="24"/>
      <c r="CKK62" s="24"/>
      <c r="CKL62" s="24"/>
      <c r="CKM62" s="24"/>
      <c r="CKN62" s="24"/>
      <c r="CKO62" s="24"/>
      <c r="CKP62" s="24"/>
      <c r="CKQ62" s="24"/>
      <c r="CKR62" s="24"/>
      <c r="CKS62" s="24"/>
      <c r="CKT62" s="24"/>
      <c r="CKU62" s="24"/>
      <c r="CKV62" s="24"/>
      <c r="CKW62" s="24"/>
      <c r="CKX62" s="24"/>
      <c r="CKY62" s="24"/>
      <c r="CKZ62" s="24"/>
      <c r="CLA62" s="24"/>
      <c r="CLB62" s="24"/>
      <c r="CLC62" s="24"/>
      <c r="CLD62" s="24"/>
      <c r="CLE62" s="24"/>
      <c r="CLF62" s="24"/>
      <c r="CLG62" s="24"/>
      <c r="CLH62" s="24"/>
      <c r="CLI62" s="24"/>
      <c r="CLJ62" s="24"/>
      <c r="CLK62" s="24"/>
      <c r="CLL62" s="24"/>
      <c r="CLM62" s="24"/>
      <c r="CLN62" s="24"/>
      <c r="CLO62" s="24"/>
      <c r="CLP62" s="24"/>
      <c r="CLQ62" s="24"/>
      <c r="CLR62" s="24"/>
      <c r="CLS62" s="24"/>
      <c r="CLT62" s="24"/>
      <c r="CLU62" s="24"/>
      <c r="CLV62" s="24"/>
      <c r="CLW62" s="24"/>
      <c r="CLX62" s="24"/>
      <c r="CLY62" s="24"/>
      <c r="CLZ62" s="24"/>
      <c r="CMA62" s="24"/>
      <c r="CMB62" s="24"/>
      <c r="CMC62" s="24"/>
      <c r="CMD62" s="24"/>
      <c r="CME62" s="24"/>
      <c r="CMF62" s="24"/>
      <c r="CMG62" s="24"/>
      <c r="CMH62" s="24"/>
      <c r="CMI62" s="24"/>
      <c r="CMJ62" s="24"/>
      <c r="CMK62" s="24"/>
      <c r="CML62" s="24"/>
      <c r="CMM62" s="24"/>
      <c r="CMN62" s="24"/>
      <c r="CMO62" s="24"/>
      <c r="CMP62" s="24"/>
      <c r="CMQ62" s="24"/>
      <c r="CMR62" s="24"/>
      <c r="CMS62" s="24"/>
      <c r="CMT62" s="24"/>
      <c r="CMU62" s="24"/>
      <c r="CMV62" s="24"/>
      <c r="CMW62" s="24"/>
      <c r="CMX62" s="24"/>
      <c r="CMY62" s="24"/>
      <c r="CMZ62" s="24"/>
      <c r="CNA62" s="24"/>
      <c r="CNB62" s="24"/>
      <c r="CNC62" s="24"/>
      <c r="CND62" s="24"/>
      <c r="CNE62" s="24"/>
      <c r="CNF62" s="24"/>
      <c r="CNG62" s="24"/>
      <c r="CNH62" s="24"/>
      <c r="CNI62" s="24"/>
      <c r="CNJ62" s="24"/>
      <c r="CNK62" s="24"/>
      <c r="CNL62" s="24"/>
      <c r="CNM62" s="24"/>
      <c r="CNN62" s="24"/>
      <c r="CNO62" s="24"/>
      <c r="CNP62" s="24"/>
      <c r="CNQ62" s="24"/>
      <c r="CNR62" s="24"/>
      <c r="CNS62" s="24"/>
      <c r="CNT62" s="24"/>
      <c r="CNU62" s="24"/>
      <c r="CNV62" s="24"/>
      <c r="CNW62" s="24"/>
      <c r="CNX62" s="24"/>
      <c r="CNY62" s="24"/>
      <c r="CNZ62" s="24"/>
      <c r="COA62" s="24"/>
      <c r="COB62" s="24"/>
      <c r="COC62" s="24"/>
      <c r="COD62" s="24"/>
      <c r="COE62" s="24"/>
      <c r="COF62" s="24"/>
      <c r="COG62" s="24"/>
      <c r="COH62" s="24"/>
      <c r="COI62" s="24"/>
      <c r="COJ62" s="24"/>
      <c r="COK62" s="24"/>
      <c r="COL62" s="24"/>
      <c r="COM62" s="24"/>
      <c r="CON62" s="24"/>
      <c r="COO62" s="24"/>
      <c r="COP62" s="24"/>
      <c r="COQ62" s="24"/>
      <c r="COR62" s="24"/>
      <c r="COS62" s="24"/>
      <c r="COT62" s="24"/>
      <c r="COU62" s="24"/>
      <c r="COV62" s="24"/>
      <c r="COW62" s="24"/>
      <c r="COX62" s="24"/>
      <c r="COY62" s="24"/>
      <c r="COZ62" s="24"/>
      <c r="CPA62" s="24"/>
      <c r="CPB62" s="24"/>
      <c r="CPC62" s="24"/>
      <c r="CPD62" s="24"/>
      <c r="CPE62" s="24"/>
      <c r="CPF62" s="24"/>
      <c r="CPG62" s="24"/>
      <c r="CPH62" s="24"/>
      <c r="CPI62" s="24"/>
      <c r="CPJ62" s="24"/>
      <c r="CPK62" s="24"/>
      <c r="CPL62" s="24"/>
      <c r="CPM62" s="24"/>
      <c r="CPN62" s="24"/>
      <c r="CPO62" s="24"/>
      <c r="CPP62" s="24"/>
      <c r="CPQ62" s="24"/>
      <c r="CPR62" s="24"/>
      <c r="CPS62" s="24"/>
      <c r="CPT62" s="24"/>
      <c r="CPU62" s="24"/>
      <c r="CPV62" s="24"/>
      <c r="CPW62" s="24"/>
      <c r="CPX62" s="24"/>
      <c r="CPY62" s="24"/>
      <c r="CPZ62" s="24"/>
      <c r="CQA62" s="24"/>
      <c r="CQB62" s="24"/>
      <c r="CQC62" s="24"/>
      <c r="CQD62" s="24"/>
      <c r="CQE62" s="24"/>
      <c r="CQF62" s="24"/>
      <c r="CQG62" s="24"/>
      <c r="CQH62" s="24"/>
      <c r="CQI62" s="24"/>
      <c r="CQJ62" s="24"/>
      <c r="CQK62" s="24"/>
      <c r="CQL62" s="24"/>
      <c r="CQM62" s="24"/>
      <c r="CQN62" s="24"/>
      <c r="CQO62" s="24"/>
      <c r="CQP62" s="24"/>
      <c r="CQQ62" s="24"/>
      <c r="CQR62" s="24"/>
      <c r="CQS62" s="24"/>
      <c r="CQT62" s="24"/>
      <c r="CQU62" s="24"/>
      <c r="CQV62" s="24"/>
      <c r="CQW62" s="24"/>
      <c r="CQX62" s="24"/>
      <c r="CQY62" s="24"/>
      <c r="CQZ62" s="24"/>
      <c r="CRA62" s="24"/>
      <c r="CRB62" s="24"/>
      <c r="CRC62" s="24"/>
      <c r="CRD62" s="24"/>
      <c r="CRE62" s="24"/>
      <c r="CRF62" s="24"/>
      <c r="CRG62" s="24"/>
      <c r="CRH62" s="24"/>
      <c r="CRI62" s="24"/>
      <c r="CRJ62" s="24"/>
      <c r="CRK62" s="24"/>
      <c r="CRL62" s="24"/>
      <c r="CRM62" s="24"/>
      <c r="CRN62" s="24"/>
      <c r="CRO62" s="24"/>
      <c r="CRP62" s="24"/>
      <c r="CRQ62" s="24"/>
      <c r="CRR62" s="24"/>
      <c r="CRS62" s="24"/>
      <c r="CRT62" s="24"/>
      <c r="CRU62" s="24"/>
      <c r="CRV62" s="24"/>
      <c r="CRW62" s="24"/>
      <c r="CRX62" s="24"/>
      <c r="CRY62" s="24"/>
      <c r="CRZ62" s="24"/>
      <c r="CSA62" s="24"/>
      <c r="CSB62" s="24"/>
      <c r="CSC62" s="24"/>
      <c r="CSD62" s="24"/>
      <c r="CSE62" s="24"/>
      <c r="CSF62" s="24"/>
      <c r="CSG62" s="24"/>
      <c r="CSH62" s="24"/>
      <c r="CSI62" s="24"/>
      <c r="CSJ62" s="24"/>
      <c r="CSK62" s="24"/>
      <c r="CSL62" s="24"/>
      <c r="CSM62" s="24"/>
      <c r="CSN62" s="24"/>
      <c r="CSO62" s="24"/>
      <c r="CSP62" s="24"/>
      <c r="CSQ62" s="24"/>
      <c r="CSR62" s="24"/>
      <c r="CSS62" s="24"/>
      <c r="CST62" s="24"/>
      <c r="CSU62" s="24"/>
      <c r="CSV62" s="24"/>
      <c r="CSW62" s="24"/>
      <c r="CSX62" s="24"/>
      <c r="CSY62" s="24"/>
      <c r="CSZ62" s="24"/>
      <c r="CTA62" s="24"/>
      <c r="CTB62" s="24"/>
      <c r="CTC62" s="24"/>
      <c r="CTD62" s="24"/>
      <c r="CTE62" s="24"/>
      <c r="CTF62" s="24"/>
      <c r="CTG62" s="24"/>
      <c r="CTH62" s="24"/>
      <c r="CTI62" s="24"/>
      <c r="CTJ62" s="24"/>
      <c r="CTK62" s="24"/>
      <c r="CTL62" s="24"/>
      <c r="CTM62" s="24"/>
      <c r="CTN62" s="24"/>
      <c r="CTO62" s="24"/>
      <c r="CTP62" s="24"/>
      <c r="CTQ62" s="24"/>
      <c r="CTR62" s="24"/>
      <c r="CTS62" s="24"/>
      <c r="CTT62" s="24"/>
      <c r="CTU62" s="24"/>
      <c r="CTV62" s="24"/>
      <c r="CTW62" s="24"/>
      <c r="CTX62" s="24"/>
      <c r="CTY62" s="24"/>
      <c r="CTZ62" s="24"/>
      <c r="CUA62" s="24"/>
      <c r="CUB62" s="24"/>
      <c r="CUC62" s="24"/>
      <c r="CUD62" s="24"/>
      <c r="CUE62" s="24"/>
      <c r="CUF62" s="24"/>
      <c r="CUG62" s="24"/>
      <c r="CUH62" s="24"/>
      <c r="CUI62" s="24"/>
      <c r="CUJ62" s="24"/>
      <c r="CUK62" s="24"/>
      <c r="CUL62" s="24"/>
      <c r="CUM62" s="24"/>
      <c r="CUN62" s="24"/>
      <c r="CUO62" s="24"/>
      <c r="CUP62" s="24"/>
      <c r="CUQ62" s="24"/>
      <c r="CUR62" s="24"/>
      <c r="CUS62" s="24"/>
      <c r="CUT62" s="24"/>
      <c r="CUU62" s="24"/>
      <c r="CUV62" s="24"/>
      <c r="CUW62" s="24"/>
      <c r="CUX62" s="24"/>
      <c r="CUY62" s="24"/>
      <c r="CUZ62" s="24"/>
      <c r="CVA62" s="24"/>
      <c r="CVB62" s="24"/>
      <c r="CVC62" s="24"/>
      <c r="CVD62" s="24"/>
      <c r="CVE62" s="24"/>
      <c r="CVF62" s="24"/>
      <c r="CVG62" s="24"/>
      <c r="CVH62" s="24"/>
      <c r="CVI62" s="24"/>
      <c r="CVJ62" s="24"/>
      <c r="CVK62" s="24"/>
      <c r="CVL62" s="24"/>
      <c r="CVM62" s="24"/>
      <c r="CVN62" s="24"/>
      <c r="CVO62" s="24"/>
      <c r="CVP62" s="24"/>
      <c r="CVQ62" s="24"/>
      <c r="CVR62" s="24"/>
      <c r="CVS62" s="24"/>
      <c r="CVT62" s="24"/>
      <c r="CVU62" s="24"/>
      <c r="CVV62" s="24"/>
      <c r="CVW62" s="24"/>
      <c r="CVX62" s="24"/>
      <c r="CVY62" s="24"/>
      <c r="CVZ62" s="24"/>
      <c r="CWA62" s="24"/>
      <c r="CWB62" s="24"/>
      <c r="CWC62" s="24"/>
      <c r="CWD62" s="24"/>
      <c r="CWE62" s="24"/>
      <c r="CWF62" s="24"/>
      <c r="CWG62" s="24"/>
      <c r="CWH62" s="24"/>
      <c r="CWI62" s="24"/>
      <c r="CWJ62" s="24"/>
      <c r="CWK62" s="24"/>
      <c r="CWL62" s="24"/>
      <c r="CWM62" s="24"/>
      <c r="CWN62" s="24"/>
      <c r="CWO62" s="24"/>
      <c r="CWP62" s="24"/>
      <c r="CWQ62" s="24"/>
      <c r="CWR62" s="24"/>
      <c r="CWS62" s="24"/>
      <c r="CWT62" s="24"/>
      <c r="CWU62" s="24"/>
      <c r="CWV62" s="24"/>
      <c r="CWW62" s="24"/>
      <c r="CWX62" s="24"/>
      <c r="CWY62" s="24"/>
      <c r="CWZ62" s="24"/>
      <c r="CXA62" s="24"/>
      <c r="CXB62" s="24"/>
      <c r="CXC62" s="24"/>
      <c r="CXD62" s="24"/>
      <c r="CXE62" s="24"/>
      <c r="CXF62" s="24"/>
      <c r="CXG62" s="24"/>
      <c r="CXH62" s="24"/>
      <c r="CXI62" s="24"/>
      <c r="CXJ62" s="24"/>
      <c r="CXK62" s="24"/>
      <c r="CXL62" s="24"/>
      <c r="CXM62" s="24"/>
      <c r="CXN62" s="24"/>
      <c r="CXO62" s="24"/>
      <c r="CXP62" s="24"/>
      <c r="CXQ62" s="24"/>
      <c r="CXR62" s="24"/>
      <c r="CXS62" s="24"/>
      <c r="CXT62" s="24"/>
      <c r="CXU62" s="24"/>
      <c r="CXV62" s="24"/>
      <c r="CXW62" s="24"/>
      <c r="CXX62" s="24"/>
      <c r="CXY62" s="24"/>
      <c r="CXZ62" s="24"/>
      <c r="CYA62" s="24"/>
      <c r="CYB62" s="24"/>
      <c r="CYC62" s="24"/>
      <c r="CYD62" s="24"/>
      <c r="CYE62" s="24"/>
      <c r="CYF62" s="24"/>
      <c r="CYG62" s="24"/>
      <c r="CYH62" s="24"/>
      <c r="CYI62" s="24"/>
      <c r="CYJ62" s="24"/>
      <c r="CYK62" s="24"/>
      <c r="CYL62" s="24"/>
      <c r="CYM62" s="24"/>
      <c r="CYN62" s="24"/>
      <c r="CYO62" s="24"/>
      <c r="CYP62" s="24"/>
      <c r="CYQ62" s="24"/>
      <c r="CYR62" s="24"/>
      <c r="CYS62" s="24"/>
      <c r="CYT62" s="24"/>
      <c r="CYU62" s="24"/>
      <c r="CYV62" s="24"/>
      <c r="CYW62" s="24"/>
      <c r="CYX62" s="24"/>
      <c r="CYY62" s="24"/>
      <c r="CYZ62" s="24"/>
      <c r="CZA62" s="24"/>
      <c r="CZB62" s="24"/>
      <c r="CZC62" s="24"/>
      <c r="CZD62" s="24"/>
      <c r="CZE62" s="24"/>
      <c r="CZF62" s="24"/>
      <c r="CZG62" s="24"/>
      <c r="CZH62" s="24"/>
      <c r="CZI62" s="24"/>
      <c r="CZJ62" s="24"/>
      <c r="CZK62" s="24"/>
      <c r="CZL62" s="24"/>
      <c r="CZM62" s="24"/>
      <c r="CZN62" s="24"/>
      <c r="CZO62" s="24"/>
      <c r="CZP62" s="24"/>
      <c r="CZQ62" s="24"/>
      <c r="CZR62" s="24"/>
      <c r="CZS62" s="24"/>
      <c r="CZT62" s="24"/>
      <c r="CZU62" s="24"/>
      <c r="CZV62" s="24"/>
      <c r="CZW62" s="24"/>
      <c r="CZX62" s="24"/>
      <c r="CZY62" s="24"/>
      <c r="CZZ62" s="24"/>
      <c r="DAA62" s="24"/>
      <c r="DAB62" s="24"/>
      <c r="DAC62" s="24"/>
      <c r="DAD62" s="24"/>
      <c r="DAE62" s="24"/>
      <c r="DAF62" s="24"/>
      <c r="DAG62" s="24"/>
      <c r="DAH62" s="24"/>
      <c r="DAI62" s="24"/>
      <c r="DAJ62" s="24"/>
      <c r="DAK62" s="24"/>
      <c r="DAL62" s="24"/>
      <c r="DAM62" s="24"/>
      <c r="DAN62" s="24"/>
      <c r="DAO62" s="24"/>
      <c r="DAP62" s="24"/>
      <c r="DAQ62" s="24"/>
      <c r="DAR62" s="24"/>
      <c r="DAS62" s="24"/>
      <c r="DAT62" s="24"/>
      <c r="DAU62" s="24"/>
      <c r="DAV62" s="24"/>
      <c r="DAW62" s="24"/>
      <c r="DAX62" s="24"/>
      <c r="DAY62" s="24"/>
      <c r="DAZ62" s="24"/>
      <c r="DBA62" s="24"/>
      <c r="DBB62" s="24"/>
      <c r="DBC62" s="24"/>
      <c r="DBD62" s="24"/>
      <c r="DBE62" s="24"/>
      <c r="DBF62" s="24"/>
      <c r="DBG62" s="24"/>
      <c r="DBH62" s="24"/>
      <c r="DBI62" s="24"/>
      <c r="DBJ62" s="24"/>
      <c r="DBK62" s="24"/>
      <c r="DBL62" s="24"/>
      <c r="DBM62" s="24"/>
      <c r="DBN62" s="24"/>
      <c r="DBO62" s="24"/>
      <c r="DBP62" s="24"/>
      <c r="DBQ62" s="24"/>
      <c r="DBR62" s="24"/>
      <c r="DBS62" s="24"/>
      <c r="DBT62" s="24"/>
      <c r="DBU62" s="24"/>
      <c r="DBV62" s="24"/>
      <c r="DBW62" s="24"/>
      <c r="DBX62" s="24"/>
      <c r="DBY62" s="24"/>
      <c r="DBZ62" s="24"/>
      <c r="DCA62" s="24"/>
      <c r="DCB62" s="24"/>
      <c r="DCC62" s="24"/>
      <c r="DCD62" s="24"/>
      <c r="DCE62" s="24"/>
      <c r="DCF62" s="24"/>
      <c r="DCG62" s="24"/>
      <c r="DCH62" s="24"/>
      <c r="DCI62" s="24"/>
      <c r="DCJ62" s="24"/>
      <c r="DCK62" s="24"/>
      <c r="DCL62" s="24"/>
      <c r="DCM62" s="24"/>
      <c r="DCN62" s="24"/>
      <c r="DCO62" s="24"/>
      <c r="DCP62" s="24"/>
      <c r="DCQ62" s="24"/>
      <c r="DCR62" s="24"/>
      <c r="DCS62" s="24"/>
      <c r="DCT62" s="24"/>
      <c r="DCU62" s="24"/>
      <c r="DCV62" s="24"/>
      <c r="DCW62" s="24"/>
      <c r="DCX62" s="24"/>
      <c r="DCY62" s="24"/>
      <c r="DCZ62" s="24"/>
      <c r="DDA62" s="24"/>
      <c r="DDB62" s="24"/>
      <c r="DDC62" s="24"/>
      <c r="DDD62" s="24"/>
      <c r="DDE62" s="24"/>
      <c r="DDF62" s="24"/>
      <c r="DDG62" s="24"/>
      <c r="DDH62" s="24"/>
      <c r="DDI62" s="24"/>
      <c r="DDJ62" s="24"/>
      <c r="DDK62" s="24"/>
      <c r="DDL62" s="24"/>
      <c r="DDM62" s="24"/>
      <c r="DDN62" s="24"/>
      <c r="DDO62" s="24"/>
      <c r="DDP62" s="24"/>
      <c r="DDQ62" s="24"/>
      <c r="DDR62" s="24"/>
      <c r="DDS62" s="24"/>
      <c r="DDT62" s="24"/>
      <c r="DDU62" s="24"/>
      <c r="DDV62" s="24"/>
      <c r="DDW62" s="24"/>
      <c r="DDX62" s="24"/>
      <c r="DDY62" s="24"/>
      <c r="DDZ62" s="24"/>
      <c r="DEA62" s="24"/>
      <c r="DEB62" s="24"/>
      <c r="DEC62" s="24"/>
      <c r="DED62" s="24"/>
      <c r="DEE62" s="24"/>
      <c r="DEF62" s="24"/>
      <c r="DEG62" s="24"/>
      <c r="DEH62" s="24"/>
      <c r="DEI62" s="24"/>
      <c r="DEJ62" s="24"/>
      <c r="DEK62" s="24"/>
      <c r="DEL62" s="24"/>
      <c r="DEM62" s="24"/>
      <c r="DEN62" s="24"/>
      <c r="DEO62" s="24"/>
      <c r="DEP62" s="24"/>
      <c r="DEQ62" s="24"/>
      <c r="DER62" s="24"/>
      <c r="DES62" s="24"/>
      <c r="DET62" s="24"/>
      <c r="DEU62" s="24"/>
      <c r="DEV62" s="24"/>
      <c r="DEW62" s="24"/>
      <c r="DEX62" s="24"/>
      <c r="DEY62" s="24"/>
      <c r="DEZ62" s="24"/>
      <c r="DFA62" s="24"/>
      <c r="DFB62" s="24"/>
      <c r="DFC62" s="24"/>
      <c r="DFD62" s="24"/>
      <c r="DFE62" s="24"/>
      <c r="DFF62" s="24"/>
      <c r="DFG62" s="24"/>
      <c r="DFH62" s="24"/>
      <c r="DFI62" s="24"/>
      <c r="DFJ62" s="24"/>
      <c r="DFK62" s="24"/>
      <c r="DFL62" s="24"/>
      <c r="DFM62" s="24"/>
      <c r="DFN62" s="24"/>
      <c r="DFO62" s="24"/>
      <c r="DFP62" s="24"/>
      <c r="DFQ62" s="24"/>
      <c r="DFR62" s="24"/>
      <c r="DFS62" s="24"/>
      <c r="DFT62" s="24"/>
      <c r="DFU62" s="24"/>
      <c r="DFV62" s="24"/>
      <c r="DFW62" s="24"/>
      <c r="DFX62" s="24"/>
      <c r="DFY62" s="24"/>
      <c r="DFZ62" s="24"/>
      <c r="DGA62" s="24"/>
      <c r="DGB62" s="24"/>
      <c r="DGC62" s="24"/>
      <c r="DGD62" s="24"/>
      <c r="DGE62" s="24"/>
      <c r="DGF62" s="24"/>
      <c r="DGG62" s="24"/>
      <c r="DGH62" s="24"/>
      <c r="DGI62" s="24"/>
      <c r="DGJ62" s="24"/>
      <c r="DGK62" s="24"/>
      <c r="DGL62" s="24"/>
      <c r="DGM62" s="24"/>
      <c r="DGN62" s="24"/>
      <c r="DGO62" s="24"/>
      <c r="DGP62" s="24"/>
      <c r="DGQ62" s="24"/>
      <c r="DGR62" s="24"/>
      <c r="DGS62" s="24"/>
      <c r="DGT62" s="24"/>
      <c r="DGU62" s="24"/>
      <c r="DGV62" s="24"/>
      <c r="DGW62" s="24"/>
      <c r="DGX62" s="24"/>
      <c r="DGY62" s="24"/>
      <c r="DGZ62" s="24"/>
      <c r="DHA62" s="24"/>
      <c r="DHB62" s="24"/>
      <c r="DHC62" s="24"/>
      <c r="DHD62" s="24"/>
      <c r="DHE62" s="24"/>
      <c r="DHF62" s="24"/>
      <c r="DHG62" s="24"/>
      <c r="DHH62" s="24"/>
      <c r="DHI62" s="24"/>
      <c r="DHJ62" s="24"/>
      <c r="DHK62" s="24"/>
      <c r="DHL62" s="24"/>
      <c r="DHM62" s="24"/>
      <c r="DHN62" s="24"/>
      <c r="DHO62" s="24"/>
      <c r="DHP62" s="24"/>
      <c r="DHQ62" s="24"/>
      <c r="DHR62" s="24"/>
      <c r="DHS62" s="24"/>
      <c r="DHT62" s="24"/>
      <c r="DHU62" s="24"/>
      <c r="DHV62" s="24"/>
      <c r="DHW62" s="24"/>
      <c r="DHX62" s="24"/>
      <c r="DHY62" s="24"/>
      <c r="DHZ62" s="24"/>
      <c r="DIA62" s="24"/>
      <c r="DIB62" s="24"/>
      <c r="DIC62" s="24"/>
      <c r="DID62" s="24"/>
      <c r="DIE62" s="24"/>
      <c r="DIF62" s="24"/>
      <c r="DIG62" s="24"/>
      <c r="DIH62" s="24"/>
      <c r="DII62" s="24"/>
      <c r="DIJ62" s="24"/>
      <c r="DIK62" s="24"/>
      <c r="DIL62" s="24"/>
      <c r="DIM62" s="24"/>
      <c r="DIN62" s="24"/>
      <c r="DIO62" s="24"/>
      <c r="DIP62" s="24"/>
      <c r="DIQ62" s="24"/>
      <c r="DIR62" s="24"/>
      <c r="DIS62" s="24"/>
      <c r="DIT62" s="24"/>
      <c r="DIU62" s="24"/>
      <c r="DIV62" s="24"/>
      <c r="DIW62" s="24"/>
      <c r="DIX62" s="24"/>
      <c r="DIY62" s="24"/>
      <c r="DIZ62" s="24"/>
      <c r="DJA62" s="24"/>
      <c r="DJB62" s="24"/>
      <c r="DJC62" s="24"/>
      <c r="DJD62" s="24"/>
      <c r="DJE62" s="24"/>
      <c r="DJF62" s="24"/>
      <c r="DJG62" s="24"/>
      <c r="DJH62" s="24"/>
      <c r="DJI62" s="24"/>
      <c r="DJJ62" s="24"/>
      <c r="DJK62" s="24"/>
      <c r="DJL62" s="24"/>
      <c r="DJM62" s="24"/>
      <c r="DJN62" s="24"/>
      <c r="DJO62" s="24"/>
      <c r="DJP62" s="24"/>
      <c r="DJQ62" s="24"/>
      <c r="DJR62" s="24"/>
      <c r="DJS62" s="24"/>
      <c r="DJT62" s="24"/>
      <c r="DJU62" s="24"/>
      <c r="DJV62" s="24"/>
      <c r="DJW62" s="24"/>
      <c r="DJX62" s="24"/>
      <c r="DJY62" s="24"/>
      <c r="DJZ62" s="24"/>
      <c r="DKA62" s="24"/>
      <c r="DKB62" s="24"/>
      <c r="DKC62" s="24"/>
      <c r="DKD62" s="24"/>
      <c r="DKE62" s="24"/>
      <c r="DKF62" s="24"/>
      <c r="DKG62" s="24"/>
      <c r="DKH62" s="24"/>
      <c r="DKI62" s="24"/>
      <c r="DKJ62" s="24"/>
      <c r="DKK62" s="24"/>
      <c r="DKL62" s="24"/>
      <c r="DKM62" s="24"/>
      <c r="DKN62" s="24"/>
      <c r="DKO62" s="24"/>
      <c r="DKP62" s="24"/>
      <c r="DKQ62" s="24"/>
      <c r="DKR62" s="24"/>
      <c r="DKS62" s="24"/>
      <c r="DKT62" s="24"/>
      <c r="DKU62" s="24"/>
      <c r="DKV62" s="24"/>
      <c r="DKW62" s="24"/>
      <c r="DKX62" s="24"/>
      <c r="DKY62" s="24"/>
      <c r="DKZ62" s="24"/>
      <c r="DLA62" s="24"/>
      <c r="DLB62" s="24"/>
      <c r="DLC62" s="24"/>
      <c r="DLD62" s="24"/>
      <c r="DLE62" s="24"/>
      <c r="DLF62" s="24"/>
      <c r="DLG62" s="24"/>
      <c r="DLH62" s="24"/>
      <c r="DLI62" s="24"/>
      <c r="DLJ62" s="24"/>
      <c r="DLK62" s="24"/>
      <c r="DLL62" s="24"/>
      <c r="DLM62" s="24"/>
      <c r="DLN62" s="24"/>
      <c r="DLO62" s="24"/>
      <c r="DLP62" s="24"/>
      <c r="DLQ62" s="24"/>
      <c r="DLR62" s="24"/>
      <c r="DLS62" s="24"/>
      <c r="DLT62" s="24"/>
      <c r="DLU62" s="24"/>
      <c r="DLV62" s="24"/>
      <c r="DLW62" s="24"/>
      <c r="DLX62" s="24"/>
      <c r="DLY62" s="24"/>
      <c r="DLZ62" s="24"/>
      <c r="DMA62" s="24"/>
      <c r="DMB62" s="24"/>
      <c r="DMC62" s="24"/>
      <c r="DMD62" s="24"/>
      <c r="DME62" s="24"/>
      <c r="DMF62" s="24"/>
      <c r="DMG62" s="24"/>
      <c r="DMH62" s="24"/>
      <c r="DMI62" s="24"/>
      <c r="DMJ62" s="24"/>
      <c r="DMK62" s="24"/>
      <c r="DML62" s="24"/>
      <c r="DMM62" s="24"/>
      <c r="DMN62" s="24"/>
      <c r="DMO62" s="24"/>
      <c r="DMP62" s="24"/>
      <c r="DMQ62" s="24"/>
      <c r="DMR62" s="24"/>
      <c r="DMS62" s="24"/>
      <c r="DMT62" s="24"/>
      <c r="DMU62" s="24"/>
      <c r="DMV62" s="24"/>
      <c r="DMW62" s="24"/>
      <c r="DMX62" s="24"/>
      <c r="DMY62" s="24"/>
      <c r="DMZ62" s="24"/>
      <c r="DNA62" s="24"/>
      <c r="DNB62" s="24"/>
      <c r="DNC62" s="24"/>
      <c r="DND62" s="24"/>
      <c r="DNE62" s="24"/>
      <c r="DNF62" s="24"/>
      <c r="DNG62" s="24"/>
      <c r="DNH62" s="24"/>
      <c r="DNI62" s="24"/>
      <c r="DNJ62" s="24"/>
      <c r="DNK62" s="24"/>
      <c r="DNL62" s="24"/>
      <c r="DNM62" s="24"/>
      <c r="DNN62" s="24"/>
      <c r="DNO62" s="24"/>
      <c r="DNP62" s="24"/>
      <c r="DNQ62" s="24"/>
      <c r="DNR62" s="24"/>
      <c r="DNS62" s="24"/>
      <c r="DNT62" s="24"/>
      <c r="DNU62" s="24"/>
      <c r="DNV62" s="24"/>
      <c r="DNW62" s="24"/>
      <c r="DNX62" s="24"/>
      <c r="DNY62" s="24"/>
      <c r="DNZ62" s="24"/>
      <c r="DOA62" s="24"/>
      <c r="DOB62" s="24"/>
      <c r="DOC62" s="24"/>
      <c r="DOD62" s="24"/>
      <c r="DOE62" s="24"/>
      <c r="DOF62" s="24"/>
      <c r="DOG62" s="24"/>
      <c r="DOH62" s="24"/>
      <c r="DOI62" s="24"/>
      <c r="DOJ62" s="24"/>
      <c r="DOK62" s="24"/>
      <c r="DOL62" s="24"/>
      <c r="DOM62" s="24"/>
      <c r="DON62" s="24"/>
      <c r="DOO62" s="24"/>
      <c r="DOP62" s="24"/>
      <c r="DOQ62" s="24"/>
      <c r="DOR62" s="24"/>
      <c r="DOS62" s="24"/>
      <c r="DOT62" s="24"/>
      <c r="DOU62" s="24"/>
      <c r="DOV62" s="24"/>
      <c r="DOW62" s="24"/>
      <c r="DOX62" s="24"/>
      <c r="DOY62" s="24"/>
      <c r="DOZ62" s="24"/>
      <c r="DPA62" s="24"/>
      <c r="DPB62" s="24"/>
      <c r="DPC62" s="24"/>
      <c r="DPD62" s="24"/>
      <c r="DPE62" s="24"/>
      <c r="DPF62" s="24"/>
      <c r="DPG62" s="24"/>
      <c r="DPH62" s="24"/>
      <c r="DPI62" s="24"/>
      <c r="DPJ62" s="24"/>
      <c r="DPK62" s="24"/>
      <c r="DPL62" s="24"/>
      <c r="DPM62" s="24"/>
      <c r="DPN62" s="24"/>
      <c r="DPO62" s="24"/>
      <c r="DPP62" s="24"/>
      <c r="DPQ62" s="24"/>
      <c r="DPR62" s="24"/>
      <c r="DPS62" s="24"/>
      <c r="DPT62" s="24"/>
      <c r="DPU62" s="24"/>
      <c r="DPV62" s="24"/>
      <c r="DPW62" s="24"/>
      <c r="DPX62" s="24"/>
      <c r="DPY62" s="24"/>
      <c r="DPZ62" s="24"/>
      <c r="DQA62" s="24"/>
      <c r="DQB62" s="24"/>
      <c r="DQC62" s="24"/>
      <c r="DQD62" s="24"/>
      <c r="DQE62" s="24"/>
      <c r="DQF62" s="24"/>
      <c r="DQG62" s="24"/>
      <c r="DQH62" s="24"/>
      <c r="DQI62" s="24"/>
      <c r="DQJ62" s="24"/>
      <c r="DQK62" s="24"/>
      <c r="DQL62" s="24"/>
      <c r="DQM62" s="24"/>
      <c r="DQN62" s="24"/>
      <c r="DQO62" s="24"/>
      <c r="DQP62" s="24"/>
      <c r="DQQ62" s="24"/>
      <c r="DQR62" s="24"/>
      <c r="DQS62" s="24"/>
      <c r="DQT62" s="24"/>
      <c r="DQU62" s="24"/>
      <c r="DQV62" s="24"/>
      <c r="DQW62" s="24"/>
      <c r="DQX62" s="24"/>
      <c r="DQY62" s="24"/>
      <c r="DQZ62" s="24"/>
      <c r="DRA62" s="24"/>
      <c r="DRB62" s="24"/>
      <c r="DRC62" s="24"/>
      <c r="DRD62" s="24"/>
      <c r="DRE62" s="24"/>
      <c r="DRF62" s="24"/>
      <c r="DRG62" s="24"/>
      <c r="DRH62" s="24"/>
      <c r="DRI62" s="24"/>
      <c r="DRJ62" s="24"/>
      <c r="DRK62" s="24"/>
      <c r="DRL62" s="24"/>
      <c r="DRM62" s="24"/>
      <c r="DRN62" s="24"/>
      <c r="DRO62" s="24"/>
      <c r="DRP62" s="24"/>
      <c r="DRQ62" s="24"/>
      <c r="DRR62" s="24"/>
      <c r="DRS62" s="24"/>
      <c r="DRT62" s="24"/>
      <c r="DRU62" s="24"/>
      <c r="DRV62" s="24"/>
      <c r="DRW62" s="24"/>
      <c r="DRX62" s="24"/>
      <c r="DRY62" s="24"/>
      <c r="DRZ62" s="24"/>
      <c r="DSA62" s="24"/>
      <c r="DSB62" s="24"/>
      <c r="DSC62" s="24"/>
      <c r="DSD62" s="24"/>
      <c r="DSE62" s="24"/>
      <c r="DSF62" s="24"/>
      <c r="DSG62" s="24"/>
      <c r="DSH62" s="24"/>
      <c r="DSI62" s="24"/>
      <c r="DSJ62" s="24"/>
      <c r="DSK62" s="24"/>
      <c r="DSL62" s="24"/>
      <c r="DSM62" s="24"/>
      <c r="DSN62" s="24"/>
      <c r="DSO62" s="24"/>
      <c r="DSP62" s="24"/>
      <c r="DSQ62" s="24"/>
      <c r="DSR62" s="24"/>
      <c r="DSS62" s="24"/>
      <c r="DST62" s="24"/>
      <c r="DSU62" s="24"/>
      <c r="DSV62" s="24"/>
      <c r="DSW62" s="24"/>
      <c r="DSX62" s="24"/>
      <c r="DSY62" s="24"/>
      <c r="DSZ62" s="24"/>
      <c r="DTA62" s="24"/>
      <c r="DTB62" s="24"/>
      <c r="DTC62" s="24"/>
      <c r="DTD62" s="24"/>
      <c r="DTE62" s="24"/>
      <c r="DTF62" s="24"/>
      <c r="DTG62" s="24"/>
      <c r="DTH62" s="24"/>
      <c r="DTI62" s="24"/>
      <c r="DTJ62" s="24"/>
      <c r="DTK62" s="24"/>
      <c r="DTL62" s="24"/>
      <c r="DTM62" s="24"/>
      <c r="DTN62" s="24"/>
      <c r="DTO62" s="24"/>
      <c r="DTP62" s="24"/>
      <c r="DTQ62" s="24"/>
      <c r="DTR62" s="24"/>
      <c r="DTS62" s="24"/>
      <c r="DTT62" s="24"/>
      <c r="DTU62" s="24"/>
      <c r="DTV62" s="24"/>
      <c r="DTW62" s="24"/>
      <c r="DTX62" s="24"/>
      <c r="DTY62" s="24"/>
      <c r="DTZ62" s="24"/>
      <c r="DUA62" s="24"/>
      <c r="DUB62" s="24"/>
      <c r="DUC62" s="24"/>
      <c r="DUD62" s="24"/>
      <c r="DUE62" s="24"/>
      <c r="DUF62" s="24"/>
      <c r="DUG62" s="24"/>
      <c r="DUH62" s="24"/>
      <c r="DUI62" s="24"/>
      <c r="DUJ62" s="24"/>
      <c r="DUK62" s="24"/>
      <c r="DUL62" s="24"/>
      <c r="DUM62" s="24"/>
      <c r="DUN62" s="24"/>
      <c r="DUO62" s="24"/>
      <c r="DUP62" s="24"/>
      <c r="DUQ62" s="24"/>
      <c r="DUR62" s="24"/>
      <c r="DUS62" s="24"/>
      <c r="DUT62" s="24"/>
      <c r="DUU62" s="24"/>
      <c r="DUV62" s="24"/>
      <c r="DUW62" s="24"/>
      <c r="DUX62" s="24"/>
      <c r="DUY62" s="24"/>
      <c r="DUZ62" s="24"/>
      <c r="DVA62" s="24"/>
      <c r="DVB62" s="24"/>
      <c r="DVC62" s="24"/>
      <c r="DVD62" s="24"/>
      <c r="DVE62" s="24"/>
      <c r="DVF62" s="24"/>
      <c r="DVG62" s="24"/>
      <c r="DVH62" s="24"/>
      <c r="DVI62" s="24"/>
      <c r="DVJ62" s="24"/>
      <c r="DVK62" s="24"/>
      <c r="DVL62" s="24"/>
      <c r="DVM62" s="24"/>
      <c r="DVN62" s="24"/>
      <c r="DVO62" s="24"/>
      <c r="DVP62" s="24"/>
      <c r="DVQ62" s="24"/>
      <c r="DVR62" s="24"/>
      <c r="DVS62" s="24"/>
      <c r="DVT62" s="24"/>
      <c r="DVU62" s="24"/>
      <c r="DVV62" s="24"/>
      <c r="DVW62" s="24"/>
      <c r="DVX62" s="24"/>
      <c r="DVY62" s="24"/>
      <c r="DVZ62" s="24"/>
      <c r="DWA62" s="24"/>
      <c r="DWB62" s="24"/>
      <c r="DWC62" s="24"/>
      <c r="DWD62" s="24"/>
      <c r="DWE62" s="24"/>
      <c r="DWF62" s="24"/>
      <c r="DWG62" s="24"/>
      <c r="DWH62" s="24"/>
      <c r="DWI62" s="24"/>
      <c r="DWJ62" s="24"/>
      <c r="DWK62" s="24"/>
      <c r="DWL62" s="24"/>
      <c r="DWM62" s="24"/>
      <c r="DWN62" s="24"/>
      <c r="DWO62" s="24"/>
      <c r="DWP62" s="24"/>
      <c r="DWQ62" s="24"/>
      <c r="DWR62" s="24"/>
      <c r="DWS62" s="24"/>
      <c r="DWT62" s="24"/>
      <c r="DWU62" s="24"/>
      <c r="DWV62" s="24"/>
      <c r="DWW62" s="24"/>
      <c r="DWX62" s="24"/>
      <c r="DWY62" s="24"/>
      <c r="DWZ62" s="24"/>
      <c r="DXA62" s="24"/>
      <c r="DXB62" s="24"/>
      <c r="DXC62" s="24"/>
      <c r="DXD62" s="24"/>
      <c r="DXE62" s="24"/>
      <c r="DXF62" s="24"/>
      <c r="DXG62" s="24"/>
      <c r="DXH62" s="24"/>
      <c r="DXI62" s="24"/>
      <c r="DXJ62" s="24"/>
      <c r="DXK62" s="24"/>
      <c r="DXL62" s="24"/>
      <c r="DXM62" s="24"/>
      <c r="DXN62" s="24"/>
      <c r="DXO62" s="24"/>
      <c r="DXP62" s="24"/>
      <c r="DXQ62" s="24"/>
      <c r="DXR62" s="24"/>
      <c r="DXS62" s="24"/>
      <c r="DXT62" s="24"/>
      <c r="DXU62" s="24"/>
      <c r="DXV62" s="24"/>
      <c r="DXW62" s="24"/>
      <c r="DXX62" s="24"/>
      <c r="DXY62" s="24"/>
      <c r="DXZ62" s="24"/>
      <c r="DYA62" s="24"/>
      <c r="DYB62" s="24"/>
      <c r="DYC62" s="24"/>
      <c r="DYD62" s="24"/>
      <c r="DYE62" s="24"/>
      <c r="DYF62" s="24"/>
      <c r="DYG62" s="24"/>
      <c r="DYH62" s="24"/>
      <c r="DYI62" s="24"/>
      <c r="DYJ62" s="24"/>
      <c r="DYK62" s="24"/>
      <c r="DYL62" s="24"/>
      <c r="DYM62" s="24"/>
      <c r="DYN62" s="24"/>
      <c r="DYO62" s="24"/>
      <c r="DYP62" s="24"/>
      <c r="DYQ62" s="24"/>
      <c r="DYR62" s="24"/>
      <c r="DYS62" s="24"/>
      <c r="DYT62" s="24"/>
      <c r="DYU62" s="24"/>
      <c r="DYV62" s="24"/>
      <c r="DYW62" s="24"/>
      <c r="DYX62" s="24"/>
      <c r="DYY62" s="24"/>
      <c r="DYZ62" s="24"/>
      <c r="DZA62" s="24"/>
      <c r="DZB62" s="24"/>
      <c r="DZC62" s="24"/>
      <c r="DZD62" s="24"/>
      <c r="DZE62" s="24"/>
      <c r="DZF62" s="24"/>
      <c r="DZG62" s="24"/>
      <c r="DZH62" s="24"/>
      <c r="DZI62" s="24"/>
      <c r="DZJ62" s="24"/>
      <c r="DZK62" s="24"/>
      <c r="DZL62" s="24"/>
      <c r="DZM62" s="24"/>
      <c r="DZN62" s="24"/>
      <c r="DZO62" s="24"/>
      <c r="DZP62" s="24"/>
      <c r="DZQ62" s="24"/>
      <c r="DZR62" s="24"/>
      <c r="DZS62" s="24"/>
      <c r="DZT62" s="24"/>
      <c r="DZU62" s="24"/>
      <c r="DZV62" s="24"/>
      <c r="DZW62" s="24"/>
      <c r="DZX62" s="24"/>
      <c r="DZY62" s="24"/>
      <c r="DZZ62" s="24"/>
      <c r="EAA62" s="24"/>
      <c r="EAB62" s="24"/>
      <c r="EAC62" s="24"/>
      <c r="EAD62" s="24"/>
      <c r="EAE62" s="24"/>
      <c r="EAF62" s="24"/>
      <c r="EAG62" s="24"/>
      <c r="EAH62" s="24"/>
      <c r="EAI62" s="24"/>
      <c r="EAJ62" s="24"/>
      <c r="EAK62" s="24"/>
      <c r="EAL62" s="24"/>
      <c r="EAM62" s="24"/>
      <c r="EAN62" s="24"/>
      <c r="EAO62" s="24"/>
      <c r="EAP62" s="24"/>
      <c r="EAQ62" s="24"/>
      <c r="EAR62" s="24"/>
      <c r="EAS62" s="24"/>
      <c r="EAT62" s="24"/>
      <c r="EAU62" s="24"/>
      <c r="EAV62" s="24"/>
      <c r="EAW62" s="24"/>
      <c r="EAX62" s="24"/>
      <c r="EAY62" s="24"/>
      <c r="EAZ62" s="24"/>
      <c r="EBA62" s="24"/>
      <c r="EBB62" s="24"/>
      <c r="EBC62" s="24"/>
      <c r="EBD62" s="24"/>
      <c r="EBE62" s="24"/>
      <c r="EBF62" s="24"/>
      <c r="EBG62" s="24"/>
      <c r="EBH62" s="24"/>
      <c r="EBI62" s="24"/>
      <c r="EBJ62" s="24"/>
      <c r="EBK62" s="24"/>
      <c r="EBL62" s="24"/>
      <c r="EBM62" s="24"/>
      <c r="EBN62" s="24"/>
      <c r="EBO62" s="24"/>
      <c r="EBP62" s="24"/>
      <c r="EBQ62" s="24"/>
      <c r="EBR62" s="24"/>
      <c r="EBS62" s="24"/>
      <c r="EBT62" s="24"/>
      <c r="EBU62" s="24"/>
      <c r="EBV62" s="24"/>
      <c r="EBW62" s="24"/>
      <c r="EBX62" s="24"/>
      <c r="EBY62" s="24"/>
      <c r="EBZ62" s="24"/>
      <c r="ECA62" s="24"/>
      <c r="ECB62" s="24"/>
      <c r="ECC62" s="24"/>
      <c r="ECD62" s="24"/>
      <c r="ECE62" s="24"/>
      <c r="ECF62" s="24"/>
      <c r="ECG62" s="24"/>
      <c r="ECH62" s="24"/>
      <c r="ECI62" s="24"/>
      <c r="ECJ62" s="24"/>
      <c r="ECK62" s="24"/>
      <c r="ECL62" s="24"/>
      <c r="ECM62" s="24"/>
      <c r="ECN62" s="24"/>
      <c r="ECO62" s="24"/>
      <c r="ECP62" s="24"/>
      <c r="ECQ62" s="24"/>
      <c r="ECR62" s="24"/>
      <c r="ECS62" s="24"/>
      <c r="ECT62" s="24"/>
      <c r="ECU62" s="24"/>
      <c r="ECV62" s="24"/>
      <c r="ECW62" s="24"/>
      <c r="ECX62" s="24"/>
      <c r="ECY62" s="24"/>
      <c r="ECZ62" s="24"/>
      <c r="EDA62" s="24"/>
      <c r="EDB62" s="24"/>
      <c r="EDC62" s="24"/>
      <c r="EDD62" s="24"/>
      <c r="EDE62" s="24"/>
      <c r="EDF62" s="24"/>
      <c r="EDG62" s="24"/>
      <c r="EDH62" s="24"/>
      <c r="EDI62" s="24"/>
      <c r="EDJ62" s="24"/>
      <c r="EDK62" s="24"/>
      <c r="EDL62" s="24"/>
      <c r="EDM62" s="24"/>
      <c r="EDN62" s="24"/>
      <c r="EDO62" s="24"/>
      <c r="EDP62" s="24"/>
      <c r="EDQ62" s="24"/>
      <c r="EDR62" s="24"/>
      <c r="EDS62" s="24"/>
      <c r="EDT62" s="24"/>
      <c r="EDU62" s="24"/>
      <c r="EDV62" s="24"/>
      <c r="EDW62" s="24"/>
      <c r="EDX62" s="24"/>
      <c r="EDY62" s="24"/>
      <c r="EDZ62" s="24"/>
      <c r="EEA62" s="24"/>
      <c r="EEB62" s="24"/>
      <c r="EEC62" s="24"/>
      <c r="EED62" s="24"/>
      <c r="EEE62" s="24"/>
      <c r="EEF62" s="24"/>
      <c r="EEG62" s="24"/>
      <c r="EEH62" s="24"/>
      <c r="EEI62" s="24"/>
      <c r="EEJ62" s="24"/>
      <c r="EEK62" s="24"/>
      <c r="EEL62" s="24"/>
      <c r="EEM62" s="24"/>
      <c r="EEN62" s="24"/>
      <c r="EEO62" s="24"/>
      <c r="EEP62" s="24"/>
      <c r="EEQ62" s="24"/>
      <c r="EER62" s="24"/>
      <c r="EES62" s="24"/>
      <c r="EET62" s="24"/>
      <c r="EEU62" s="24"/>
      <c r="EEV62" s="24"/>
      <c r="EEW62" s="24"/>
      <c r="EEX62" s="24"/>
      <c r="EEY62" s="24"/>
      <c r="EEZ62" s="24"/>
      <c r="EFA62" s="24"/>
      <c r="EFB62" s="24"/>
      <c r="EFC62" s="24"/>
      <c r="EFD62" s="24"/>
      <c r="EFE62" s="24"/>
      <c r="EFF62" s="24"/>
    </row>
    <row r="63" spans="2:3542" s="526" customFormat="1" ht="17.25" customHeight="1" x14ac:dyDescent="0.3">
      <c r="B63" s="614" t="s">
        <v>235</v>
      </c>
      <c r="C63" s="614"/>
      <c r="D63" s="614"/>
      <c r="E63" s="614"/>
      <c r="F63" s="614"/>
      <c r="G63" s="61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c r="LX63" s="24"/>
      <c r="LY63" s="24"/>
      <c r="LZ63" s="24"/>
      <c r="MA63" s="24"/>
      <c r="MB63" s="24"/>
      <c r="MC63" s="24"/>
      <c r="MD63" s="24"/>
      <c r="ME63" s="24"/>
      <c r="MF63" s="24"/>
      <c r="MG63" s="24"/>
      <c r="MH63" s="24"/>
      <c r="MI63" s="24"/>
      <c r="MJ63" s="24"/>
      <c r="MK63" s="24"/>
      <c r="ML63" s="24"/>
      <c r="MM63" s="24"/>
      <c r="MN63" s="24"/>
      <c r="MO63" s="24"/>
      <c r="MP63" s="24"/>
      <c r="MQ63" s="24"/>
      <c r="MR63" s="24"/>
      <c r="MS63" s="24"/>
      <c r="MT63" s="24"/>
      <c r="MU63" s="24"/>
      <c r="MV63" s="24"/>
      <c r="MW63" s="24"/>
      <c r="MX63" s="24"/>
      <c r="MY63" s="24"/>
      <c r="MZ63" s="24"/>
      <c r="NA63" s="24"/>
      <c r="NB63" s="24"/>
      <c r="NC63" s="24"/>
      <c r="ND63" s="24"/>
      <c r="NE63" s="24"/>
      <c r="NF63" s="24"/>
      <c r="NG63" s="24"/>
      <c r="NH63" s="24"/>
      <c r="NI63" s="24"/>
      <c r="NJ63" s="24"/>
      <c r="NK63" s="24"/>
      <c r="NL63" s="24"/>
      <c r="NM63" s="24"/>
      <c r="NN63" s="24"/>
      <c r="NO63" s="24"/>
      <c r="NP63" s="24"/>
      <c r="NQ63" s="24"/>
      <c r="NR63" s="24"/>
      <c r="NS63" s="24"/>
      <c r="NT63" s="24"/>
      <c r="NU63" s="24"/>
      <c r="NV63" s="24"/>
      <c r="NW63" s="24"/>
      <c r="NX63" s="24"/>
      <c r="NY63" s="24"/>
      <c r="NZ63" s="24"/>
      <c r="OA63" s="24"/>
      <c r="OB63" s="24"/>
      <c r="OC63" s="24"/>
      <c r="OD63" s="24"/>
      <c r="OE63" s="24"/>
      <c r="OF63" s="24"/>
      <c r="OG63" s="24"/>
      <c r="OH63" s="24"/>
      <c r="OI63" s="24"/>
      <c r="OJ63" s="24"/>
      <c r="OK63" s="24"/>
      <c r="OL63" s="24"/>
      <c r="OM63" s="24"/>
      <c r="ON63" s="24"/>
      <c r="OO63" s="24"/>
      <c r="OP63" s="24"/>
      <c r="OQ63" s="24"/>
      <c r="OR63" s="24"/>
      <c r="OS63" s="24"/>
      <c r="OT63" s="24"/>
      <c r="OU63" s="24"/>
      <c r="OV63" s="24"/>
      <c r="OW63" s="24"/>
      <c r="OX63" s="24"/>
      <c r="OY63" s="24"/>
      <c r="OZ63" s="24"/>
      <c r="PA63" s="24"/>
      <c r="PB63" s="24"/>
      <c r="PC63" s="24"/>
      <c r="PD63" s="24"/>
      <c r="PE63" s="24"/>
      <c r="PF63" s="24"/>
      <c r="PG63" s="24"/>
      <c r="PH63" s="24"/>
      <c r="PI63" s="24"/>
      <c r="PJ63" s="24"/>
      <c r="PK63" s="24"/>
      <c r="PL63" s="24"/>
      <c r="PM63" s="24"/>
      <c r="PN63" s="24"/>
      <c r="PO63" s="24"/>
      <c r="PP63" s="24"/>
      <c r="PQ63" s="24"/>
      <c r="PR63" s="24"/>
      <c r="PS63" s="24"/>
      <c r="PT63" s="24"/>
      <c r="PU63" s="24"/>
      <c r="PV63" s="24"/>
      <c r="PW63" s="24"/>
      <c r="PX63" s="24"/>
      <c r="PY63" s="24"/>
      <c r="PZ63" s="24"/>
      <c r="QA63" s="24"/>
      <c r="QB63" s="24"/>
      <c r="QC63" s="24"/>
      <c r="QD63" s="24"/>
      <c r="QE63" s="24"/>
      <c r="QF63" s="24"/>
      <c r="QG63" s="24"/>
      <c r="QH63" s="24"/>
      <c r="QI63" s="24"/>
      <c r="QJ63" s="24"/>
      <c r="QK63" s="24"/>
      <c r="QL63" s="24"/>
      <c r="QM63" s="24"/>
      <c r="QN63" s="24"/>
      <c r="QO63" s="24"/>
      <c r="QP63" s="24"/>
      <c r="QQ63" s="24"/>
      <c r="QR63" s="24"/>
      <c r="QS63" s="24"/>
      <c r="QT63" s="24"/>
      <c r="QU63" s="24"/>
      <c r="QV63" s="24"/>
      <c r="QW63" s="24"/>
      <c r="QX63" s="24"/>
      <c r="QY63" s="24"/>
      <c r="QZ63" s="24"/>
      <c r="RA63" s="24"/>
      <c r="RB63" s="24"/>
      <c r="RC63" s="24"/>
      <c r="RD63" s="24"/>
      <c r="RE63" s="24"/>
      <c r="RF63" s="24"/>
      <c r="RG63" s="24"/>
      <c r="RH63" s="24"/>
      <c r="RI63" s="24"/>
      <c r="RJ63" s="24"/>
      <c r="RK63" s="24"/>
      <c r="RL63" s="24"/>
      <c r="RM63" s="24"/>
      <c r="RN63" s="24"/>
      <c r="RO63" s="24"/>
      <c r="RP63" s="24"/>
      <c r="RQ63" s="24"/>
      <c r="RR63" s="24"/>
      <c r="RS63" s="24"/>
      <c r="RT63" s="24"/>
      <c r="RU63" s="24"/>
      <c r="RV63" s="24"/>
      <c r="RW63" s="24"/>
      <c r="RX63" s="24"/>
      <c r="RY63" s="24"/>
      <c r="RZ63" s="24"/>
      <c r="SA63" s="24"/>
      <c r="SB63" s="24"/>
      <c r="SC63" s="24"/>
      <c r="SD63" s="24"/>
      <c r="SE63" s="24"/>
      <c r="SF63" s="24"/>
      <c r="SG63" s="24"/>
      <c r="SH63" s="24"/>
      <c r="SI63" s="24"/>
      <c r="SJ63" s="24"/>
      <c r="SK63" s="24"/>
      <c r="SL63" s="24"/>
      <c r="SM63" s="24"/>
      <c r="SN63" s="24"/>
      <c r="SO63" s="24"/>
      <c r="SP63" s="24"/>
      <c r="SQ63" s="24"/>
      <c r="SR63" s="24"/>
      <c r="SS63" s="24"/>
      <c r="ST63" s="24"/>
      <c r="SU63" s="24"/>
      <c r="SV63" s="24"/>
      <c r="SW63" s="24"/>
      <c r="SX63" s="24"/>
      <c r="SY63" s="24"/>
      <c r="SZ63" s="24"/>
      <c r="TA63" s="24"/>
      <c r="TB63" s="24"/>
      <c r="TC63" s="24"/>
      <c r="TD63" s="24"/>
      <c r="TE63" s="24"/>
      <c r="TF63" s="24"/>
      <c r="TG63" s="24"/>
      <c r="TH63" s="24"/>
      <c r="TI63" s="24"/>
      <c r="TJ63" s="24"/>
      <c r="TK63" s="24"/>
      <c r="TL63" s="24"/>
      <c r="TM63" s="24"/>
      <c r="TN63" s="24"/>
      <c r="TO63" s="24"/>
      <c r="TP63" s="24"/>
      <c r="TQ63" s="24"/>
      <c r="TR63" s="24"/>
      <c r="TS63" s="24"/>
      <c r="TT63" s="24"/>
      <c r="TU63" s="24"/>
      <c r="TV63" s="24"/>
      <c r="TW63" s="24"/>
      <c r="TX63" s="24"/>
      <c r="TY63" s="24"/>
      <c r="TZ63" s="24"/>
      <c r="UA63" s="24"/>
      <c r="UB63" s="24"/>
      <c r="UC63" s="24"/>
      <c r="UD63" s="24"/>
      <c r="UE63" s="24"/>
      <c r="UF63" s="24"/>
      <c r="UG63" s="24"/>
      <c r="UH63" s="24"/>
      <c r="UI63" s="24"/>
      <c r="UJ63" s="24"/>
      <c r="UK63" s="24"/>
      <c r="UL63" s="24"/>
      <c r="UM63" s="24"/>
      <c r="UN63" s="24"/>
      <c r="UO63" s="24"/>
      <c r="UP63" s="24"/>
      <c r="UQ63" s="24"/>
      <c r="UR63" s="24"/>
      <c r="US63" s="24"/>
      <c r="UT63" s="24"/>
      <c r="UU63" s="24"/>
      <c r="UV63" s="24"/>
      <c r="UW63" s="24"/>
      <c r="UX63" s="24"/>
      <c r="UY63" s="24"/>
      <c r="UZ63" s="24"/>
      <c r="VA63" s="24"/>
      <c r="VB63" s="24"/>
      <c r="VC63" s="24"/>
      <c r="VD63" s="24"/>
      <c r="VE63" s="24"/>
      <c r="VF63" s="24"/>
      <c r="VG63" s="24"/>
      <c r="VH63" s="24"/>
      <c r="VI63" s="24"/>
      <c r="VJ63" s="24"/>
      <c r="VK63" s="24"/>
      <c r="VL63" s="24"/>
      <c r="VM63" s="24"/>
      <c r="VN63" s="24"/>
      <c r="VO63" s="24"/>
      <c r="VP63" s="24"/>
      <c r="VQ63" s="24"/>
      <c r="VR63" s="24"/>
      <c r="VS63" s="24"/>
      <c r="VT63" s="24"/>
      <c r="VU63" s="24"/>
      <c r="VV63" s="24"/>
      <c r="VW63" s="24"/>
      <c r="VX63" s="24"/>
      <c r="VY63" s="24"/>
      <c r="VZ63" s="24"/>
      <c r="WA63" s="24"/>
      <c r="WB63" s="24"/>
      <c r="WC63" s="24"/>
      <c r="WD63" s="24"/>
      <c r="WE63" s="24"/>
      <c r="WF63" s="24"/>
      <c r="WG63" s="24"/>
      <c r="WH63" s="24"/>
      <c r="WI63" s="24"/>
      <c r="WJ63" s="24"/>
      <c r="WK63" s="24"/>
      <c r="WL63" s="24"/>
      <c r="WM63" s="24"/>
      <c r="WN63" s="24"/>
      <c r="WO63" s="24"/>
      <c r="WP63" s="24"/>
      <c r="WQ63" s="24"/>
      <c r="WR63" s="24"/>
      <c r="WS63" s="24"/>
      <c r="WT63" s="24"/>
      <c r="WU63" s="24"/>
      <c r="WV63" s="24"/>
      <c r="WW63" s="24"/>
      <c r="WX63" s="24"/>
      <c r="WY63" s="24"/>
      <c r="WZ63" s="24"/>
      <c r="XA63" s="24"/>
      <c r="XB63" s="24"/>
      <c r="XC63" s="24"/>
      <c r="XD63" s="24"/>
      <c r="XE63" s="24"/>
      <c r="XF63" s="24"/>
      <c r="XG63" s="24"/>
      <c r="XH63" s="24"/>
      <c r="XI63" s="24"/>
      <c r="XJ63" s="24"/>
      <c r="XK63" s="24"/>
      <c r="XL63" s="24"/>
      <c r="XM63" s="24"/>
      <c r="XN63" s="24"/>
      <c r="XO63" s="24"/>
      <c r="XP63" s="24"/>
      <c r="XQ63" s="24"/>
      <c r="XR63" s="24"/>
      <c r="XS63" s="24"/>
      <c r="XT63" s="24"/>
      <c r="XU63" s="24"/>
      <c r="XV63" s="24"/>
      <c r="XW63" s="24"/>
      <c r="XX63" s="24"/>
      <c r="XY63" s="24"/>
      <c r="XZ63" s="24"/>
      <c r="YA63" s="24"/>
      <c r="YB63" s="24"/>
      <c r="YC63" s="24"/>
      <c r="YD63" s="24"/>
      <c r="YE63" s="24"/>
      <c r="YF63" s="24"/>
      <c r="YG63" s="24"/>
      <c r="YH63" s="24"/>
      <c r="YI63" s="24"/>
      <c r="YJ63" s="24"/>
      <c r="YK63" s="24"/>
      <c r="YL63" s="24"/>
      <c r="YM63" s="24"/>
      <c r="YN63" s="24"/>
      <c r="YO63" s="24"/>
      <c r="YP63" s="24"/>
      <c r="YQ63" s="24"/>
      <c r="YR63" s="24"/>
      <c r="YS63" s="24"/>
      <c r="YT63" s="24"/>
      <c r="YU63" s="24"/>
      <c r="YV63" s="24"/>
      <c r="YW63" s="24"/>
      <c r="YX63" s="24"/>
      <c r="YY63" s="24"/>
      <c r="YZ63" s="24"/>
      <c r="ZA63" s="24"/>
      <c r="ZB63" s="24"/>
      <c r="ZC63" s="24"/>
      <c r="ZD63" s="24"/>
      <c r="ZE63" s="24"/>
      <c r="ZF63" s="24"/>
      <c r="ZG63" s="24"/>
      <c r="ZH63" s="24"/>
      <c r="ZI63" s="24"/>
      <c r="ZJ63" s="24"/>
      <c r="ZK63" s="24"/>
      <c r="ZL63" s="24"/>
      <c r="ZM63" s="24"/>
      <c r="ZN63" s="24"/>
      <c r="ZO63" s="24"/>
      <c r="ZP63" s="24"/>
      <c r="ZQ63" s="24"/>
      <c r="ZR63" s="24"/>
      <c r="ZS63" s="24"/>
      <c r="ZT63" s="24"/>
      <c r="ZU63" s="24"/>
      <c r="ZV63" s="24"/>
      <c r="ZW63" s="24"/>
      <c r="ZX63" s="24"/>
      <c r="ZY63" s="24"/>
      <c r="ZZ63" s="24"/>
      <c r="AAA63" s="24"/>
      <c r="AAB63" s="24"/>
      <c r="AAC63" s="24"/>
      <c r="AAD63" s="24"/>
      <c r="AAE63" s="24"/>
      <c r="AAF63" s="24"/>
      <c r="AAG63" s="24"/>
      <c r="AAH63" s="24"/>
      <c r="AAI63" s="24"/>
      <c r="AAJ63" s="24"/>
      <c r="AAK63" s="24"/>
      <c r="AAL63" s="24"/>
      <c r="AAM63" s="24"/>
      <c r="AAN63" s="24"/>
      <c r="AAO63" s="24"/>
      <c r="AAP63" s="24"/>
      <c r="AAQ63" s="24"/>
      <c r="AAR63" s="24"/>
      <c r="AAS63" s="24"/>
      <c r="AAT63" s="24"/>
      <c r="AAU63" s="24"/>
      <c r="AAV63" s="24"/>
      <c r="AAW63" s="24"/>
      <c r="AAX63" s="24"/>
      <c r="AAY63" s="24"/>
      <c r="AAZ63" s="24"/>
      <c r="ABA63" s="24"/>
      <c r="ABB63" s="24"/>
      <c r="ABC63" s="24"/>
      <c r="ABD63" s="24"/>
      <c r="ABE63" s="24"/>
      <c r="ABF63" s="24"/>
      <c r="ABG63" s="24"/>
      <c r="ABH63" s="24"/>
      <c r="ABI63" s="24"/>
      <c r="ABJ63" s="24"/>
      <c r="ABK63" s="24"/>
      <c r="ABL63" s="24"/>
      <c r="ABM63" s="24"/>
      <c r="ABN63" s="24"/>
      <c r="ABO63" s="24"/>
      <c r="ABP63" s="24"/>
      <c r="ABQ63" s="24"/>
      <c r="ABR63" s="24"/>
      <c r="ABS63" s="24"/>
      <c r="ABT63" s="24"/>
      <c r="ABU63" s="24"/>
      <c r="ABV63" s="24"/>
      <c r="ABW63" s="24"/>
      <c r="ABX63" s="24"/>
      <c r="ABY63" s="24"/>
      <c r="ABZ63" s="24"/>
      <c r="ACA63" s="24"/>
      <c r="ACB63" s="24"/>
      <c r="ACC63" s="24"/>
      <c r="ACD63" s="24"/>
      <c r="ACE63" s="24"/>
      <c r="ACF63" s="24"/>
      <c r="ACG63" s="24"/>
      <c r="ACH63" s="24"/>
      <c r="ACI63" s="24"/>
      <c r="ACJ63" s="24"/>
      <c r="ACK63" s="24"/>
      <c r="ACL63" s="24"/>
      <c r="ACM63" s="24"/>
      <c r="ACN63" s="24"/>
      <c r="ACO63" s="24"/>
      <c r="ACP63" s="24"/>
      <c r="ACQ63" s="24"/>
      <c r="ACR63" s="24"/>
      <c r="ACS63" s="24"/>
      <c r="ACT63" s="24"/>
      <c r="ACU63" s="24"/>
      <c r="ACV63" s="24"/>
      <c r="ACW63" s="24"/>
      <c r="ACX63" s="24"/>
      <c r="ACY63" s="24"/>
      <c r="ACZ63" s="24"/>
      <c r="ADA63" s="24"/>
      <c r="ADB63" s="24"/>
      <c r="ADC63" s="24"/>
      <c r="ADD63" s="24"/>
      <c r="ADE63" s="24"/>
      <c r="ADF63" s="24"/>
      <c r="ADG63" s="24"/>
      <c r="ADH63" s="24"/>
      <c r="ADI63" s="24"/>
      <c r="ADJ63" s="24"/>
      <c r="ADK63" s="24"/>
      <c r="ADL63" s="24"/>
      <c r="ADM63" s="24"/>
      <c r="ADN63" s="24"/>
      <c r="ADO63" s="24"/>
      <c r="ADP63" s="24"/>
      <c r="ADQ63" s="24"/>
      <c r="ADR63" s="24"/>
      <c r="ADS63" s="24"/>
      <c r="ADT63" s="24"/>
      <c r="ADU63" s="24"/>
      <c r="ADV63" s="24"/>
      <c r="ADW63" s="24"/>
      <c r="ADX63" s="24"/>
      <c r="ADY63" s="24"/>
      <c r="ADZ63" s="24"/>
      <c r="AEA63" s="24"/>
      <c r="AEB63" s="24"/>
      <c r="AEC63" s="24"/>
      <c r="AED63" s="24"/>
      <c r="AEE63" s="24"/>
      <c r="AEF63" s="24"/>
      <c r="AEG63" s="24"/>
      <c r="AEH63" s="24"/>
      <c r="AEI63" s="24"/>
      <c r="AEJ63" s="24"/>
      <c r="AEK63" s="24"/>
      <c r="AEL63" s="24"/>
      <c r="AEM63" s="24"/>
      <c r="AEN63" s="24"/>
      <c r="AEO63" s="24"/>
      <c r="AEP63" s="24"/>
      <c r="AEQ63" s="24"/>
      <c r="AER63" s="24"/>
      <c r="AES63" s="24"/>
      <c r="AET63" s="24"/>
      <c r="AEU63" s="24"/>
      <c r="AEV63" s="24"/>
      <c r="AEW63" s="24"/>
      <c r="AEX63" s="24"/>
      <c r="AEY63" s="24"/>
      <c r="AEZ63" s="24"/>
      <c r="AFA63" s="24"/>
      <c r="AFB63" s="24"/>
      <c r="AFC63" s="24"/>
      <c r="AFD63" s="24"/>
      <c r="AFE63" s="24"/>
      <c r="AFF63" s="24"/>
      <c r="AFG63" s="24"/>
      <c r="AFH63" s="24"/>
      <c r="AFI63" s="24"/>
      <c r="AFJ63" s="24"/>
      <c r="AFK63" s="24"/>
      <c r="AFL63" s="24"/>
      <c r="AFM63" s="24"/>
      <c r="AFN63" s="24"/>
      <c r="AFO63" s="24"/>
      <c r="AFP63" s="24"/>
      <c r="AFQ63" s="24"/>
      <c r="AFR63" s="24"/>
      <c r="AFS63" s="24"/>
      <c r="AFT63" s="24"/>
      <c r="AFU63" s="24"/>
      <c r="AFV63" s="24"/>
      <c r="AFW63" s="24"/>
      <c r="AFX63" s="24"/>
      <c r="AFY63" s="24"/>
      <c r="AFZ63" s="24"/>
      <c r="AGA63" s="24"/>
      <c r="AGB63" s="24"/>
      <c r="AGC63" s="24"/>
      <c r="AGD63" s="24"/>
      <c r="AGE63" s="24"/>
      <c r="AGF63" s="24"/>
      <c r="AGG63" s="24"/>
      <c r="AGH63" s="24"/>
      <c r="AGI63" s="24"/>
      <c r="AGJ63" s="24"/>
      <c r="AGK63" s="24"/>
      <c r="AGL63" s="24"/>
      <c r="AGM63" s="24"/>
      <c r="AGN63" s="24"/>
      <c r="AGO63" s="24"/>
      <c r="AGP63" s="24"/>
      <c r="AGQ63" s="24"/>
      <c r="AGR63" s="24"/>
      <c r="AGS63" s="24"/>
      <c r="AGT63" s="24"/>
      <c r="AGU63" s="24"/>
      <c r="AGV63" s="24"/>
      <c r="AGW63" s="24"/>
      <c r="AGX63" s="24"/>
      <c r="AGY63" s="24"/>
      <c r="AGZ63" s="24"/>
      <c r="AHA63" s="24"/>
      <c r="AHB63" s="24"/>
      <c r="AHC63" s="24"/>
      <c r="AHD63" s="24"/>
      <c r="AHE63" s="24"/>
      <c r="AHF63" s="24"/>
      <c r="AHG63" s="24"/>
      <c r="AHH63" s="24"/>
      <c r="AHI63" s="24"/>
      <c r="AHJ63" s="24"/>
      <c r="AHK63" s="24"/>
      <c r="AHL63" s="24"/>
      <c r="AHM63" s="24"/>
      <c r="AHN63" s="24"/>
      <c r="AHO63" s="24"/>
      <c r="AHP63" s="24"/>
      <c r="AHQ63" s="24"/>
      <c r="AHR63" s="24"/>
      <c r="AHS63" s="24"/>
      <c r="AHT63" s="24"/>
      <c r="AHU63" s="24"/>
      <c r="AHV63" s="24"/>
      <c r="AHW63" s="24"/>
      <c r="AHX63" s="24"/>
      <c r="AHY63" s="24"/>
      <c r="AHZ63" s="24"/>
      <c r="AIA63" s="24"/>
      <c r="AIB63" s="24"/>
      <c r="AIC63" s="24"/>
      <c r="AID63" s="24"/>
      <c r="AIE63" s="24"/>
      <c r="AIF63" s="24"/>
      <c r="AIG63" s="24"/>
      <c r="AIH63" s="24"/>
      <c r="AII63" s="24"/>
      <c r="AIJ63" s="24"/>
      <c r="AIK63" s="24"/>
      <c r="AIL63" s="24"/>
      <c r="AIM63" s="24"/>
      <c r="AIN63" s="24"/>
      <c r="AIO63" s="24"/>
      <c r="AIP63" s="24"/>
      <c r="AIQ63" s="24"/>
      <c r="AIR63" s="24"/>
      <c r="AIS63" s="24"/>
      <c r="AIT63" s="24"/>
      <c r="AIU63" s="24"/>
      <c r="AIV63" s="24"/>
      <c r="AIW63" s="24"/>
      <c r="AIX63" s="24"/>
      <c r="AIY63" s="24"/>
      <c r="AIZ63" s="24"/>
      <c r="AJA63" s="24"/>
      <c r="AJB63" s="24"/>
      <c r="AJC63" s="24"/>
      <c r="AJD63" s="24"/>
      <c r="AJE63" s="24"/>
      <c r="AJF63" s="24"/>
      <c r="AJG63" s="24"/>
      <c r="AJH63" s="24"/>
      <c r="AJI63" s="24"/>
      <c r="AJJ63" s="24"/>
      <c r="AJK63" s="24"/>
      <c r="AJL63" s="24"/>
      <c r="AJM63" s="24"/>
      <c r="AJN63" s="24"/>
      <c r="AJO63" s="24"/>
      <c r="AJP63" s="24"/>
      <c r="AJQ63" s="24"/>
      <c r="AJR63" s="24"/>
      <c r="AJS63" s="24"/>
      <c r="AJT63" s="24"/>
      <c r="AJU63" s="24"/>
      <c r="AJV63" s="24"/>
      <c r="AJW63" s="24"/>
      <c r="AJX63" s="24"/>
      <c r="AJY63" s="24"/>
      <c r="AJZ63" s="24"/>
      <c r="AKA63" s="24"/>
      <c r="AKB63" s="24"/>
      <c r="AKC63" s="24"/>
      <c r="AKD63" s="24"/>
      <c r="AKE63" s="24"/>
      <c r="AKF63" s="24"/>
      <c r="AKG63" s="24"/>
      <c r="AKH63" s="24"/>
      <c r="AKI63" s="24"/>
      <c r="AKJ63" s="24"/>
      <c r="AKK63" s="24"/>
      <c r="AKL63" s="24"/>
      <c r="AKM63" s="24"/>
      <c r="AKN63" s="24"/>
      <c r="AKO63" s="24"/>
      <c r="AKP63" s="24"/>
      <c r="AKQ63" s="24"/>
      <c r="AKR63" s="24"/>
      <c r="AKS63" s="24"/>
      <c r="AKT63" s="24"/>
      <c r="AKU63" s="24"/>
      <c r="AKV63" s="24"/>
      <c r="AKW63" s="24"/>
      <c r="AKX63" s="24"/>
      <c r="AKY63" s="24"/>
      <c r="AKZ63" s="24"/>
      <c r="ALA63" s="24"/>
      <c r="ALB63" s="24"/>
      <c r="ALC63" s="24"/>
      <c r="ALD63" s="24"/>
      <c r="ALE63" s="24"/>
      <c r="ALF63" s="24"/>
      <c r="ALG63" s="24"/>
      <c r="ALH63" s="24"/>
      <c r="ALI63" s="24"/>
      <c r="ALJ63" s="24"/>
      <c r="ALK63" s="24"/>
      <c r="ALL63" s="24"/>
      <c r="ALM63" s="24"/>
      <c r="ALN63" s="24"/>
      <c r="ALO63" s="24"/>
      <c r="ALP63" s="24"/>
      <c r="ALQ63" s="24"/>
      <c r="ALR63" s="24"/>
      <c r="ALS63" s="24"/>
      <c r="ALT63" s="24"/>
      <c r="ALU63" s="24"/>
      <c r="ALV63" s="24"/>
      <c r="ALW63" s="24"/>
      <c r="ALX63" s="24"/>
      <c r="ALY63" s="24"/>
      <c r="ALZ63" s="24"/>
      <c r="AMA63" s="24"/>
      <c r="AMB63" s="24"/>
      <c r="AMC63" s="24"/>
      <c r="AMD63" s="24"/>
      <c r="AME63" s="24"/>
      <c r="AMF63" s="24"/>
      <c r="AMG63" s="24"/>
      <c r="AMH63" s="24"/>
      <c r="AMI63" s="24"/>
      <c r="AMJ63" s="24"/>
      <c r="AMK63" s="24"/>
      <c r="AML63" s="24"/>
      <c r="AMM63" s="24"/>
      <c r="AMN63" s="24"/>
      <c r="AMO63" s="24"/>
      <c r="AMP63" s="24"/>
      <c r="AMQ63" s="24"/>
      <c r="AMR63" s="24"/>
      <c r="AMS63" s="24"/>
      <c r="AMT63" s="24"/>
      <c r="AMU63" s="24"/>
      <c r="AMV63" s="24"/>
      <c r="AMW63" s="24"/>
      <c r="AMX63" s="24"/>
      <c r="AMY63" s="24"/>
      <c r="AMZ63" s="24"/>
      <c r="ANA63" s="24"/>
      <c r="ANB63" s="24"/>
      <c r="ANC63" s="24"/>
      <c r="AND63" s="24"/>
      <c r="ANE63" s="24"/>
      <c r="ANF63" s="24"/>
      <c r="ANG63" s="24"/>
      <c r="ANH63" s="24"/>
      <c r="ANI63" s="24"/>
      <c r="ANJ63" s="24"/>
      <c r="ANK63" s="24"/>
      <c r="ANL63" s="24"/>
      <c r="ANM63" s="24"/>
      <c r="ANN63" s="24"/>
      <c r="ANO63" s="24"/>
      <c r="ANP63" s="24"/>
      <c r="ANQ63" s="24"/>
      <c r="ANR63" s="24"/>
      <c r="ANS63" s="24"/>
      <c r="ANT63" s="24"/>
      <c r="ANU63" s="24"/>
      <c r="ANV63" s="24"/>
      <c r="ANW63" s="24"/>
      <c r="ANX63" s="24"/>
      <c r="ANY63" s="24"/>
      <c r="ANZ63" s="24"/>
      <c r="AOA63" s="24"/>
      <c r="AOB63" s="24"/>
      <c r="AOC63" s="24"/>
      <c r="AOD63" s="24"/>
      <c r="AOE63" s="24"/>
      <c r="AOF63" s="24"/>
      <c r="AOG63" s="24"/>
      <c r="AOH63" s="24"/>
      <c r="AOI63" s="24"/>
      <c r="AOJ63" s="24"/>
      <c r="AOK63" s="24"/>
      <c r="AOL63" s="24"/>
      <c r="AOM63" s="24"/>
      <c r="AON63" s="24"/>
      <c r="AOO63" s="24"/>
      <c r="AOP63" s="24"/>
      <c r="AOQ63" s="24"/>
      <c r="AOR63" s="24"/>
      <c r="AOS63" s="24"/>
      <c r="AOT63" s="24"/>
      <c r="AOU63" s="24"/>
      <c r="AOV63" s="24"/>
      <c r="AOW63" s="24"/>
      <c r="AOX63" s="24"/>
      <c r="AOY63" s="24"/>
      <c r="AOZ63" s="24"/>
      <c r="APA63" s="24"/>
      <c r="APB63" s="24"/>
      <c r="APC63" s="24"/>
      <c r="APD63" s="24"/>
      <c r="APE63" s="24"/>
      <c r="APF63" s="24"/>
      <c r="APG63" s="24"/>
      <c r="APH63" s="24"/>
      <c r="API63" s="24"/>
      <c r="APJ63" s="24"/>
      <c r="APK63" s="24"/>
      <c r="APL63" s="24"/>
      <c r="APM63" s="24"/>
      <c r="APN63" s="24"/>
      <c r="APO63" s="24"/>
      <c r="APP63" s="24"/>
      <c r="APQ63" s="24"/>
      <c r="APR63" s="24"/>
      <c r="APS63" s="24"/>
      <c r="APT63" s="24"/>
      <c r="APU63" s="24"/>
      <c r="APV63" s="24"/>
      <c r="APW63" s="24"/>
      <c r="APX63" s="24"/>
      <c r="APY63" s="24"/>
      <c r="APZ63" s="24"/>
      <c r="AQA63" s="24"/>
      <c r="AQB63" s="24"/>
      <c r="AQC63" s="24"/>
      <c r="AQD63" s="24"/>
      <c r="AQE63" s="24"/>
      <c r="AQF63" s="24"/>
      <c r="AQG63" s="24"/>
      <c r="AQH63" s="24"/>
      <c r="AQI63" s="24"/>
      <c r="AQJ63" s="24"/>
      <c r="AQK63" s="24"/>
      <c r="AQL63" s="24"/>
      <c r="AQM63" s="24"/>
      <c r="AQN63" s="24"/>
      <c r="AQO63" s="24"/>
      <c r="AQP63" s="24"/>
      <c r="AQQ63" s="24"/>
      <c r="AQR63" s="24"/>
      <c r="AQS63" s="24"/>
      <c r="AQT63" s="24"/>
      <c r="AQU63" s="24"/>
      <c r="AQV63" s="24"/>
      <c r="AQW63" s="24"/>
      <c r="AQX63" s="24"/>
      <c r="AQY63" s="24"/>
      <c r="AQZ63" s="24"/>
      <c r="ARA63" s="24"/>
      <c r="ARB63" s="24"/>
      <c r="ARC63" s="24"/>
      <c r="ARD63" s="24"/>
      <c r="ARE63" s="24"/>
      <c r="ARF63" s="24"/>
      <c r="ARG63" s="24"/>
      <c r="ARH63" s="24"/>
      <c r="ARI63" s="24"/>
      <c r="ARJ63" s="24"/>
      <c r="ARK63" s="24"/>
      <c r="ARL63" s="24"/>
      <c r="ARM63" s="24"/>
      <c r="ARN63" s="24"/>
      <c r="ARO63" s="24"/>
      <c r="ARP63" s="24"/>
      <c r="ARQ63" s="24"/>
      <c r="ARR63" s="24"/>
      <c r="ARS63" s="24"/>
      <c r="ART63" s="24"/>
      <c r="ARU63" s="24"/>
      <c r="ARV63" s="24"/>
      <c r="ARW63" s="24"/>
      <c r="ARX63" s="24"/>
      <c r="ARY63" s="24"/>
      <c r="ARZ63" s="24"/>
      <c r="ASA63" s="24"/>
      <c r="ASB63" s="24"/>
      <c r="ASC63" s="24"/>
      <c r="ASD63" s="24"/>
      <c r="ASE63" s="24"/>
      <c r="ASF63" s="24"/>
      <c r="ASG63" s="24"/>
      <c r="ASH63" s="24"/>
      <c r="ASI63" s="24"/>
      <c r="ASJ63" s="24"/>
      <c r="ASK63" s="24"/>
      <c r="ASL63" s="24"/>
      <c r="ASM63" s="24"/>
      <c r="ASN63" s="24"/>
      <c r="ASO63" s="24"/>
      <c r="ASP63" s="24"/>
      <c r="ASQ63" s="24"/>
      <c r="ASR63" s="24"/>
      <c r="ASS63" s="24"/>
      <c r="AST63" s="24"/>
      <c r="ASU63" s="24"/>
      <c r="ASV63" s="24"/>
      <c r="ASW63" s="24"/>
      <c r="ASX63" s="24"/>
      <c r="ASY63" s="24"/>
      <c r="ASZ63" s="24"/>
      <c r="ATA63" s="24"/>
      <c r="ATB63" s="24"/>
      <c r="ATC63" s="24"/>
      <c r="ATD63" s="24"/>
      <c r="ATE63" s="24"/>
      <c r="ATF63" s="24"/>
      <c r="ATG63" s="24"/>
      <c r="ATH63" s="24"/>
      <c r="ATI63" s="24"/>
      <c r="ATJ63" s="24"/>
      <c r="ATK63" s="24"/>
      <c r="ATL63" s="24"/>
      <c r="ATM63" s="24"/>
      <c r="ATN63" s="24"/>
      <c r="ATO63" s="24"/>
      <c r="ATP63" s="24"/>
      <c r="ATQ63" s="24"/>
      <c r="ATR63" s="24"/>
      <c r="ATS63" s="24"/>
      <c r="ATT63" s="24"/>
      <c r="ATU63" s="24"/>
      <c r="ATV63" s="24"/>
      <c r="ATW63" s="24"/>
      <c r="ATX63" s="24"/>
      <c r="ATY63" s="24"/>
      <c r="ATZ63" s="24"/>
      <c r="AUA63" s="24"/>
      <c r="AUB63" s="24"/>
      <c r="AUC63" s="24"/>
      <c r="AUD63" s="24"/>
      <c r="AUE63" s="24"/>
      <c r="AUF63" s="24"/>
      <c r="AUG63" s="24"/>
      <c r="AUH63" s="24"/>
      <c r="AUI63" s="24"/>
      <c r="AUJ63" s="24"/>
      <c r="AUK63" s="24"/>
      <c r="AUL63" s="24"/>
      <c r="AUM63" s="24"/>
      <c r="AUN63" s="24"/>
      <c r="AUO63" s="24"/>
      <c r="AUP63" s="24"/>
      <c r="AUQ63" s="24"/>
      <c r="AUR63" s="24"/>
      <c r="AUS63" s="24"/>
      <c r="AUT63" s="24"/>
      <c r="AUU63" s="24"/>
      <c r="AUV63" s="24"/>
      <c r="AUW63" s="24"/>
      <c r="AUX63" s="24"/>
      <c r="AUY63" s="24"/>
      <c r="AUZ63" s="24"/>
      <c r="AVA63" s="24"/>
      <c r="AVB63" s="24"/>
      <c r="AVC63" s="24"/>
      <c r="AVD63" s="24"/>
      <c r="AVE63" s="24"/>
      <c r="AVF63" s="24"/>
      <c r="AVG63" s="24"/>
      <c r="AVH63" s="24"/>
      <c r="AVI63" s="24"/>
      <c r="AVJ63" s="24"/>
      <c r="AVK63" s="24"/>
      <c r="AVL63" s="24"/>
      <c r="AVM63" s="24"/>
      <c r="AVN63" s="24"/>
      <c r="AVO63" s="24"/>
      <c r="AVP63" s="24"/>
      <c r="AVQ63" s="24"/>
      <c r="AVR63" s="24"/>
      <c r="AVS63" s="24"/>
      <c r="AVT63" s="24"/>
      <c r="AVU63" s="24"/>
      <c r="AVV63" s="24"/>
      <c r="AVW63" s="24"/>
      <c r="AVX63" s="24"/>
      <c r="AVY63" s="24"/>
      <c r="AVZ63" s="24"/>
      <c r="AWA63" s="24"/>
      <c r="AWB63" s="24"/>
      <c r="AWC63" s="24"/>
      <c r="AWD63" s="24"/>
      <c r="AWE63" s="24"/>
      <c r="AWF63" s="24"/>
      <c r="AWG63" s="24"/>
      <c r="AWH63" s="24"/>
      <c r="AWI63" s="24"/>
      <c r="AWJ63" s="24"/>
      <c r="AWK63" s="24"/>
      <c r="AWL63" s="24"/>
      <c r="AWM63" s="24"/>
      <c r="AWN63" s="24"/>
      <c r="AWO63" s="24"/>
      <c r="AWP63" s="24"/>
      <c r="AWQ63" s="24"/>
      <c r="AWR63" s="24"/>
      <c r="AWS63" s="24"/>
      <c r="AWT63" s="24"/>
      <c r="AWU63" s="24"/>
      <c r="AWV63" s="24"/>
      <c r="AWW63" s="24"/>
      <c r="AWX63" s="24"/>
      <c r="AWY63" s="24"/>
      <c r="AWZ63" s="24"/>
      <c r="AXA63" s="24"/>
      <c r="AXB63" s="24"/>
      <c r="AXC63" s="24"/>
      <c r="AXD63" s="24"/>
      <c r="AXE63" s="24"/>
      <c r="AXF63" s="24"/>
      <c r="AXG63" s="24"/>
      <c r="AXH63" s="24"/>
      <c r="AXI63" s="24"/>
      <c r="AXJ63" s="24"/>
      <c r="AXK63" s="24"/>
      <c r="AXL63" s="24"/>
      <c r="AXM63" s="24"/>
      <c r="AXN63" s="24"/>
      <c r="AXO63" s="24"/>
      <c r="AXP63" s="24"/>
      <c r="AXQ63" s="24"/>
      <c r="AXR63" s="24"/>
      <c r="AXS63" s="24"/>
      <c r="AXT63" s="24"/>
      <c r="AXU63" s="24"/>
      <c r="AXV63" s="24"/>
      <c r="AXW63" s="24"/>
      <c r="AXX63" s="24"/>
      <c r="AXY63" s="24"/>
      <c r="AXZ63" s="24"/>
      <c r="AYA63" s="24"/>
      <c r="AYB63" s="24"/>
      <c r="AYC63" s="24"/>
      <c r="AYD63" s="24"/>
      <c r="AYE63" s="24"/>
      <c r="AYF63" s="24"/>
      <c r="AYG63" s="24"/>
      <c r="AYH63" s="24"/>
      <c r="AYI63" s="24"/>
      <c r="AYJ63" s="24"/>
      <c r="AYK63" s="24"/>
      <c r="AYL63" s="24"/>
      <c r="AYM63" s="24"/>
      <c r="AYN63" s="24"/>
      <c r="AYO63" s="24"/>
      <c r="AYP63" s="24"/>
      <c r="AYQ63" s="24"/>
      <c r="AYR63" s="24"/>
      <c r="AYS63" s="24"/>
      <c r="AYT63" s="24"/>
      <c r="AYU63" s="24"/>
      <c r="AYV63" s="24"/>
      <c r="AYW63" s="24"/>
      <c r="AYX63" s="24"/>
      <c r="AYY63" s="24"/>
      <c r="AYZ63" s="24"/>
      <c r="AZA63" s="24"/>
      <c r="AZB63" s="24"/>
      <c r="AZC63" s="24"/>
      <c r="AZD63" s="24"/>
      <c r="AZE63" s="24"/>
      <c r="AZF63" s="24"/>
      <c r="AZG63" s="24"/>
      <c r="AZH63" s="24"/>
      <c r="AZI63" s="24"/>
      <c r="AZJ63" s="24"/>
      <c r="AZK63" s="24"/>
      <c r="AZL63" s="24"/>
      <c r="AZM63" s="24"/>
      <c r="AZN63" s="24"/>
      <c r="AZO63" s="24"/>
      <c r="AZP63" s="24"/>
      <c r="AZQ63" s="24"/>
      <c r="AZR63" s="24"/>
      <c r="AZS63" s="24"/>
      <c r="AZT63" s="24"/>
      <c r="AZU63" s="24"/>
      <c r="AZV63" s="24"/>
      <c r="AZW63" s="24"/>
      <c r="AZX63" s="24"/>
      <c r="AZY63" s="24"/>
      <c r="AZZ63" s="24"/>
      <c r="BAA63" s="24"/>
      <c r="BAB63" s="24"/>
      <c r="BAC63" s="24"/>
      <c r="BAD63" s="24"/>
      <c r="BAE63" s="24"/>
      <c r="BAF63" s="24"/>
      <c r="BAG63" s="24"/>
      <c r="BAH63" s="24"/>
      <c r="BAI63" s="24"/>
      <c r="BAJ63" s="24"/>
      <c r="BAK63" s="24"/>
      <c r="BAL63" s="24"/>
      <c r="BAM63" s="24"/>
      <c r="BAN63" s="24"/>
      <c r="BAO63" s="24"/>
      <c r="BAP63" s="24"/>
      <c r="BAQ63" s="24"/>
      <c r="BAR63" s="24"/>
      <c r="BAS63" s="24"/>
      <c r="BAT63" s="24"/>
      <c r="BAU63" s="24"/>
      <c r="BAV63" s="24"/>
      <c r="BAW63" s="24"/>
      <c r="BAX63" s="24"/>
      <c r="BAY63" s="24"/>
      <c r="BAZ63" s="24"/>
      <c r="BBA63" s="24"/>
      <c r="BBB63" s="24"/>
      <c r="BBC63" s="24"/>
      <c r="BBD63" s="24"/>
      <c r="BBE63" s="24"/>
      <c r="BBF63" s="24"/>
      <c r="BBG63" s="24"/>
      <c r="BBH63" s="24"/>
      <c r="BBI63" s="24"/>
      <c r="BBJ63" s="24"/>
      <c r="BBK63" s="24"/>
      <c r="BBL63" s="24"/>
      <c r="BBM63" s="24"/>
      <c r="BBN63" s="24"/>
      <c r="BBO63" s="24"/>
      <c r="BBP63" s="24"/>
      <c r="BBQ63" s="24"/>
      <c r="BBR63" s="24"/>
      <c r="BBS63" s="24"/>
      <c r="BBT63" s="24"/>
      <c r="BBU63" s="24"/>
      <c r="BBV63" s="24"/>
      <c r="BBW63" s="24"/>
      <c r="BBX63" s="24"/>
      <c r="BBY63" s="24"/>
      <c r="BBZ63" s="24"/>
      <c r="BCA63" s="24"/>
      <c r="BCB63" s="24"/>
      <c r="BCC63" s="24"/>
      <c r="BCD63" s="24"/>
      <c r="BCE63" s="24"/>
      <c r="BCF63" s="24"/>
      <c r="BCG63" s="24"/>
      <c r="BCH63" s="24"/>
      <c r="BCI63" s="24"/>
      <c r="BCJ63" s="24"/>
      <c r="BCK63" s="24"/>
      <c r="BCL63" s="24"/>
      <c r="BCM63" s="24"/>
      <c r="BCN63" s="24"/>
      <c r="BCO63" s="24"/>
      <c r="BCP63" s="24"/>
      <c r="BCQ63" s="24"/>
      <c r="BCR63" s="24"/>
      <c r="BCS63" s="24"/>
      <c r="BCT63" s="24"/>
      <c r="BCU63" s="24"/>
      <c r="BCV63" s="24"/>
      <c r="BCW63" s="24"/>
      <c r="BCX63" s="24"/>
      <c r="BCY63" s="24"/>
      <c r="BCZ63" s="24"/>
      <c r="BDA63" s="24"/>
      <c r="BDB63" s="24"/>
      <c r="BDC63" s="24"/>
      <c r="BDD63" s="24"/>
      <c r="BDE63" s="24"/>
      <c r="BDF63" s="24"/>
      <c r="BDG63" s="24"/>
      <c r="BDH63" s="24"/>
      <c r="BDI63" s="24"/>
      <c r="BDJ63" s="24"/>
      <c r="BDK63" s="24"/>
      <c r="BDL63" s="24"/>
      <c r="BDM63" s="24"/>
      <c r="BDN63" s="24"/>
      <c r="BDO63" s="24"/>
      <c r="BDP63" s="24"/>
      <c r="BDQ63" s="24"/>
      <c r="BDR63" s="24"/>
      <c r="BDS63" s="24"/>
      <c r="BDT63" s="24"/>
      <c r="BDU63" s="24"/>
      <c r="BDV63" s="24"/>
      <c r="BDW63" s="24"/>
      <c r="BDX63" s="24"/>
      <c r="BDY63" s="24"/>
      <c r="BDZ63" s="24"/>
      <c r="BEA63" s="24"/>
      <c r="BEB63" s="24"/>
      <c r="BEC63" s="24"/>
      <c r="BED63" s="24"/>
      <c r="BEE63" s="24"/>
      <c r="BEF63" s="24"/>
      <c r="BEG63" s="24"/>
      <c r="BEH63" s="24"/>
      <c r="BEI63" s="24"/>
      <c r="BEJ63" s="24"/>
      <c r="BEK63" s="24"/>
      <c r="BEL63" s="24"/>
      <c r="BEM63" s="24"/>
      <c r="BEN63" s="24"/>
      <c r="BEO63" s="24"/>
      <c r="BEP63" s="24"/>
      <c r="BEQ63" s="24"/>
      <c r="BER63" s="24"/>
      <c r="BES63" s="24"/>
      <c r="BET63" s="24"/>
      <c r="BEU63" s="24"/>
      <c r="BEV63" s="24"/>
      <c r="BEW63" s="24"/>
      <c r="BEX63" s="24"/>
      <c r="BEY63" s="24"/>
      <c r="BEZ63" s="24"/>
      <c r="BFA63" s="24"/>
      <c r="BFB63" s="24"/>
      <c r="BFC63" s="24"/>
      <c r="BFD63" s="24"/>
      <c r="BFE63" s="24"/>
      <c r="BFF63" s="24"/>
      <c r="BFG63" s="24"/>
      <c r="BFH63" s="24"/>
      <c r="BFI63" s="24"/>
      <c r="BFJ63" s="24"/>
      <c r="BFK63" s="24"/>
      <c r="BFL63" s="24"/>
      <c r="BFM63" s="24"/>
      <c r="BFN63" s="24"/>
      <c r="BFO63" s="24"/>
      <c r="BFP63" s="24"/>
      <c r="BFQ63" s="24"/>
      <c r="BFR63" s="24"/>
      <c r="BFS63" s="24"/>
      <c r="BFT63" s="24"/>
      <c r="BFU63" s="24"/>
      <c r="BFV63" s="24"/>
      <c r="BFW63" s="24"/>
      <c r="BFX63" s="24"/>
      <c r="BFY63" s="24"/>
      <c r="BFZ63" s="24"/>
      <c r="BGA63" s="24"/>
      <c r="BGB63" s="24"/>
      <c r="BGC63" s="24"/>
      <c r="BGD63" s="24"/>
      <c r="BGE63" s="24"/>
      <c r="BGF63" s="24"/>
      <c r="BGG63" s="24"/>
      <c r="BGH63" s="24"/>
      <c r="BGI63" s="24"/>
      <c r="BGJ63" s="24"/>
      <c r="BGK63" s="24"/>
      <c r="BGL63" s="24"/>
      <c r="BGM63" s="24"/>
      <c r="BGN63" s="24"/>
      <c r="BGO63" s="24"/>
      <c r="BGP63" s="24"/>
      <c r="BGQ63" s="24"/>
      <c r="BGR63" s="24"/>
      <c r="BGS63" s="24"/>
      <c r="BGT63" s="24"/>
      <c r="BGU63" s="24"/>
      <c r="BGV63" s="24"/>
      <c r="BGW63" s="24"/>
      <c r="BGX63" s="24"/>
      <c r="BGY63" s="24"/>
      <c r="BGZ63" s="24"/>
      <c r="BHA63" s="24"/>
      <c r="BHB63" s="24"/>
      <c r="BHC63" s="24"/>
      <c r="BHD63" s="24"/>
      <c r="BHE63" s="24"/>
      <c r="BHF63" s="24"/>
      <c r="BHG63" s="24"/>
      <c r="BHH63" s="24"/>
      <c r="BHI63" s="24"/>
      <c r="BHJ63" s="24"/>
      <c r="BHK63" s="24"/>
      <c r="BHL63" s="24"/>
      <c r="BHM63" s="24"/>
      <c r="BHN63" s="24"/>
      <c r="BHO63" s="24"/>
      <c r="BHP63" s="24"/>
      <c r="BHQ63" s="24"/>
      <c r="BHR63" s="24"/>
      <c r="BHS63" s="24"/>
      <c r="BHT63" s="24"/>
      <c r="BHU63" s="24"/>
      <c r="BHV63" s="24"/>
      <c r="BHW63" s="24"/>
      <c r="BHX63" s="24"/>
      <c r="BHY63" s="24"/>
      <c r="BHZ63" s="24"/>
      <c r="BIA63" s="24"/>
      <c r="BIB63" s="24"/>
      <c r="BIC63" s="24"/>
      <c r="BID63" s="24"/>
      <c r="BIE63" s="24"/>
      <c r="BIF63" s="24"/>
      <c r="BIG63" s="24"/>
      <c r="BIH63" s="24"/>
      <c r="BII63" s="24"/>
      <c r="BIJ63" s="24"/>
      <c r="BIK63" s="24"/>
      <c r="BIL63" s="24"/>
      <c r="BIM63" s="24"/>
      <c r="BIN63" s="24"/>
      <c r="BIO63" s="24"/>
      <c r="BIP63" s="24"/>
      <c r="BIQ63" s="24"/>
      <c r="BIR63" s="24"/>
      <c r="BIS63" s="24"/>
      <c r="BIT63" s="24"/>
      <c r="BIU63" s="24"/>
      <c r="BIV63" s="24"/>
      <c r="BIW63" s="24"/>
      <c r="BIX63" s="24"/>
      <c r="BIY63" s="24"/>
      <c r="BIZ63" s="24"/>
      <c r="BJA63" s="24"/>
      <c r="BJB63" s="24"/>
      <c r="BJC63" s="24"/>
      <c r="BJD63" s="24"/>
      <c r="BJE63" s="24"/>
      <c r="BJF63" s="24"/>
      <c r="BJG63" s="24"/>
      <c r="BJH63" s="24"/>
      <c r="BJI63" s="24"/>
      <c r="BJJ63" s="24"/>
      <c r="BJK63" s="24"/>
      <c r="BJL63" s="24"/>
      <c r="BJM63" s="24"/>
      <c r="BJN63" s="24"/>
      <c r="BJO63" s="24"/>
      <c r="BJP63" s="24"/>
      <c r="BJQ63" s="24"/>
      <c r="BJR63" s="24"/>
      <c r="BJS63" s="24"/>
      <c r="BJT63" s="24"/>
      <c r="BJU63" s="24"/>
      <c r="BJV63" s="24"/>
      <c r="BJW63" s="24"/>
      <c r="BJX63" s="24"/>
      <c r="BJY63" s="24"/>
      <c r="BJZ63" s="24"/>
      <c r="BKA63" s="24"/>
      <c r="BKB63" s="24"/>
      <c r="BKC63" s="24"/>
      <c r="BKD63" s="24"/>
      <c r="BKE63" s="24"/>
      <c r="BKF63" s="24"/>
      <c r="BKG63" s="24"/>
      <c r="BKH63" s="24"/>
      <c r="BKI63" s="24"/>
      <c r="BKJ63" s="24"/>
      <c r="BKK63" s="24"/>
      <c r="BKL63" s="24"/>
      <c r="BKM63" s="24"/>
      <c r="BKN63" s="24"/>
      <c r="BKO63" s="24"/>
      <c r="BKP63" s="24"/>
      <c r="BKQ63" s="24"/>
      <c r="BKR63" s="24"/>
      <c r="BKS63" s="24"/>
      <c r="BKT63" s="24"/>
      <c r="BKU63" s="24"/>
      <c r="BKV63" s="24"/>
      <c r="BKW63" s="24"/>
      <c r="BKX63" s="24"/>
      <c r="BKY63" s="24"/>
      <c r="BKZ63" s="24"/>
      <c r="BLA63" s="24"/>
      <c r="BLB63" s="24"/>
      <c r="BLC63" s="24"/>
      <c r="BLD63" s="24"/>
      <c r="BLE63" s="24"/>
      <c r="BLF63" s="24"/>
      <c r="BLG63" s="24"/>
      <c r="BLH63" s="24"/>
      <c r="BLI63" s="24"/>
      <c r="BLJ63" s="24"/>
      <c r="BLK63" s="24"/>
      <c r="BLL63" s="24"/>
      <c r="BLM63" s="24"/>
      <c r="BLN63" s="24"/>
      <c r="BLO63" s="24"/>
      <c r="BLP63" s="24"/>
      <c r="BLQ63" s="24"/>
      <c r="BLR63" s="24"/>
      <c r="BLS63" s="24"/>
      <c r="BLT63" s="24"/>
      <c r="BLU63" s="24"/>
      <c r="BLV63" s="24"/>
      <c r="BLW63" s="24"/>
      <c r="BLX63" s="24"/>
      <c r="BLY63" s="24"/>
      <c r="BLZ63" s="24"/>
      <c r="BMA63" s="24"/>
      <c r="BMB63" s="24"/>
      <c r="BMC63" s="24"/>
      <c r="BMD63" s="24"/>
      <c r="BME63" s="24"/>
      <c r="BMF63" s="24"/>
      <c r="BMG63" s="24"/>
      <c r="BMH63" s="24"/>
      <c r="BMI63" s="24"/>
      <c r="BMJ63" s="24"/>
      <c r="BMK63" s="24"/>
      <c r="BML63" s="24"/>
      <c r="BMM63" s="24"/>
      <c r="BMN63" s="24"/>
      <c r="BMO63" s="24"/>
      <c r="BMP63" s="24"/>
      <c r="BMQ63" s="24"/>
      <c r="BMR63" s="24"/>
      <c r="BMS63" s="24"/>
      <c r="BMT63" s="24"/>
      <c r="BMU63" s="24"/>
      <c r="BMV63" s="24"/>
      <c r="BMW63" s="24"/>
      <c r="BMX63" s="24"/>
      <c r="BMY63" s="24"/>
      <c r="BMZ63" s="24"/>
      <c r="BNA63" s="24"/>
      <c r="BNB63" s="24"/>
      <c r="BNC63" s="24"/>
      <c r="BND63" s="24"/>
      <c r="BNE63" s="24"/>
      <c r="BNF63" s="24"/>
      <c r="BNG63" s="24"/>
      <c r="BNH63" s="24"/>
      <c r="BNI63" s="24"/>
      <c r="BNJ63" s="24"/>
      <c r="BNK63" s="24"/>
      <c r="BNL63" s="24"/>
      <c r="BNM63" s="24"/>
      <c r="BNN63" s="24"/>
      <c r="BNO63" s="24"/>
      <c r="BNP63" s="24"/>
      <c r="BNQ63" s="24"/>
      <c r="BNR63" s="24"/>
      <c r="BNS63" s="24"/>
      <c r="BNT63" s="24"/>
      <c r="BNU63" s="24"/>
      <c r="BNV63" s="24"/>
      <c r="BNW63" s="24"/>
      <c r="BNX63" s="24"/>
      <c r="BNY63" s="24"/>
      <c r="BNZ63" s="24"/>
      <c r="BOA63" s="24"/>
      <c r="BOB63" s="24"/>
      <c r="BOC63" s="24"/>
      <c r="BOD63" s="24"/>
      <c r="BOE63" s="24"/>
      <c r="BOF63" s="24"/>
      <c r="BOG63" s="24"/>
      <c r="BOH63" s="24"/>
      <c r="BOI63" s="24"/>
      <c r="BOJ63" s="24"/>
      <c r="BOK63" s="24"/>
      <c r="BOL63" s="24"/>
      <c r="BOM63" s="24"/>
      <c r="BON63" s="24"/>
      <c r="BOO63" s="24"/>
      <c r="BOP63" s="24"/>
      <c r="BOQ63" s="24"/>
      <c r="BOR63" s="24"/>
      <c r="BOS63" s="24"/>
      <c r="BOT63" s="24"/>
      <c r="BOU63" s="24"/>
      <c r="BOV63" s="24"/>
      <c r="BOW63" s="24"/>
      <c r="BOX63" s="24"/>
      <c r="BOY63" s="24"/>
      <c r="BOZ63" s="24"/>
      <c r="BPA63" s="24"/>
      <c r="BPB63" s="24"/>
      <c r="BPC63" s="24"/>
      <c r="BPD63" s="24"/>
      <c r="BPE63" s="24"/>
      <c r="BPF63" s="24"/>
      <c r="BPG63" s="24"/>
      <c r="BPH63" s="24"/>
      <c r="BPI63" s="24"/>
      <c r="BPJ63" s="24"/>
      <c r="BPK63" s="24"/>
      <c r="BPL63" s="24"/>
      <c r="BPM63" s="24"/>
      <c r="BPN63" s="24"/>
      <c r="BPO63" s="24"/>
      <c r="BPP63" s="24"/>
      <c r="BPQ63" s="24"/>
      <c r="BPR63" s="24"/>
      <c r="BPS63" s="24"/>
      <c r="BPT63" s="24"/>
      <c r="BPU63" s="24"/>
      <c r="BPV63" s="24"/>
      <c r="BPW63" s="24"/>
      <c r="BPX63" s="24"/>
      <c r="BPY63" s="24"/>
      <c r="BPZ63" s="24"/>
      <c r="BQA63" s="24"/>
      <c r="BQB63" s="24"/>
      <c r="BQC63" s="24"/>
      <c r="BQD63" s="24"/>
      <c r="BQE63" s="24"/>
      <c r="BQF63" s="24"/>
      <c r="BQG63" s="24"/>
      <c r="BQH63" s="24"/>
      <c r="BQI63" s="24"/>
      <c r="BQJ63" s="24"/>
      <c r="BQK63" s="24"/>
      <c r="BQL63" s="24"/>
      <c r="BQM63" s="24"/>
      <c r="BQN63" s="24"/>
      <c r="BQO63" s="24"/>
      <c r="BQP63" s="24"/>
      <c r="BQQ63" s="24"/>
      <c r="BQR63" s="24"/>
      <c r="BQS63" s="24"/>
      <c r="BQT63" s="24"/>
      <c r="BQU63" s="24"/>
      <c r="BQV63" s="24"/>
      <c r="BQW63" s="24"/>
      <c r="BQX63" s="24"/>
      <c r="BQY63" s="24"/>
      <c r="BQZ63" s="24"/>
      <c r="BRA63" s="24"/>
      <c r="BRB63" s="24"/>
      <c r="BRC63" s="24"/>
      <c r="BRD63" s="24"/>
      <c r="BRE63" s="24"/>
      <c r="BRF63" s="24"/>
      <c r="BRG63" s="24"/>
      <c r="BRH63" s="24"/>
      <c r="BRI63" s="24"/>
      <c r="BRJ63" s="24"/>
      <c r="BRK63" s="24"/>
      <c r="BRL63" s="24"/>
      <c r="BRM63" s="24"/>
      <c r="BRN63" s="24"/>
      <c r="BRO63" s="24"/>
      <c r="BRP63" s="24"/>
      <c r="BRQ63" s="24"/>
      <c r="BRR63" s="24"/>
      <c r="BRS63" s="24"/>
      <c r="BRT63" s="24"/>
      <c r="BRU63" s="24"/>
      <c r="BRV63" s="24"/>
      <c r="BRW63" s="24"/>
      <c r="BRX63" s="24"/>
      <c r="BRY63" s="24"/>
      <c r="BRZ63" s="24"/>
      <c r="BSA63" s="24"/>
      <c r="BSB63" s="24"/>
      <c r="BSC63" s="24"/>
      <c r="BSD63" s="24"/>
      <c r="BSE63" s="24"/>
      <c r="BSF63" s="24"/>
      <c r="BSG63" s="24"/>
      <c r="BSH63" s="24"/>
      <c r="BSI63" s="24"/>
      <c r="BSJ63" s="24"/>
      <c r="BSK63" s="24"/>
      <c r="BSL63" s="24"/>
      <c r="BSM63" s="24"/>
      <c r="BSN63" s="24"/>
      <c r="BSO63" s="24"/>
      <c r="BSP63" s="24"/>
      <c r="BSQ63" s="24"/>
      <c r="BSR63" s="24"/>
      <c r="BSS63" s="24"/>
      <c r="BST63" s="24"/>
      <c r="BSU63" s="24"/>
      <c r="BSV63" s="24"/>
      <c r="BSW63" s="24"/>
      <c r="BSX63" s="24"/>
      <c r="BSY63" s="24"/>
      <c r="BSZ63" s="24"/>
      <c r="BTA63" s="24"/>
      <c r="BTB63" s="24"/>
      <c r="BTC63" s="24"/>
      <c r="BTD63" s="24"/>
      <c r="BTE63" s="24"/>
      <c r="BTF63" s="24"/>
      <c r="BTG63" s="24"/>
      <c r="BTH63" s="24"/>
      <c r="BTI63" s="24"/>
      <c r="BTJ63" s="24"/>
      <c r="BTK63" s="24"/>
      <c r="BTL63" s="24"/>
      <c r="BTM63" s="24"/>
      <c r="BTN63" s="24"/>
      <c r="BTO63" s="24"/>
      <c r="BTP63" s="24"/>
      <c r="BTQ63" s="24"/>
      <c r="BTR63" s="24"/>
      <c r="BTS63" s="24"/>
      <c r="BTT63" s="24"/>
      <c r="BTU63" s="24"/>
      <c r="BTV63" s="24"/>
      <c r="BTW63" s="24"/>
      <c r="BTX63" s="24"/>
      <c r="BTY63" s="24"/>
      <c r="BTZ63" s="24"/>
      <c r="BUA63" s="24"/>
      <c r="BUB63" s="24"/>
      <c r="BUC63" s="24"/>
      <c r="BUD63" s="24"/>
      <c r="BUE63" s="24"/>
      <c r="BUF63" s="24"/>
      <c r="BUG63" s="24"/>
      <c r="BUH63" s="24"/>
      <c r="BUI63" s="24"/>
      <c r="BUJ63" s="24"/>
      <c r="BUK63" s="24"/>
      <c r="BUL63" s="24"/>
      <c r="BUM63" s="24"/>
      <c r="BUN63" s="24"/>
      <c r="BUO63" s="24"/>
      <c r="BUP63" s="24"/>
      <c r="BUQ63" s="24"/>
      <c r="BUR63" s="24"/>
      <c r="BUS63" s="24"/>
      <c r="BUT63" s="24"/>
      <c r="BUU63" s="24"/>
      <c r="BUV63" s="24"/>
      <c r="BUW63" s="24"/>
      <c r="BUX63" s="24"/>
      <c r="BUY63" s="24"/>
      <c r="BUZ63" s="24"/>
      <c r="BVA63" s="24"/>
      <c r="BVB63" s="24"/>
      <c r="BVC63" s="24"/>
      <c r="BVD63" s="24"/>
      <c r="BVE63" s="24"/>
      <c r="BVF63" s="24"/>
      <c r="BVG63" s="24"/>
      <c r="BVH63" s="24"/>
      <c r="BVI63" s="24"/>
      <c r="BVJ63" s="24"/>
      <c r="BVK63" s="24"/>
      <c r="BVL63" s="24"/>
      <c r="BVM63" s="24"/>
      <c r="BVN63" s="24"/>
      <c r="BVO63" s="24"/>
      <c r="BVP63" s="24"/>
      <c r="BVQ63" s="24"/>
      <c r="BVR63" s="24"/>
      <c r="BVS63" s="24"/>
      <c r="BVT63" s="24"/>
      <c r="BVU63" s="24"/>
      <c r="BVV63" s="24"/>
      <c r="BVW63" s="24"/>
      <c r="BVX63" s="24"/>
      <c r="BVY63" s="24"/>
      <c r="BVZ63" s="24"/>
      <c r="BWA63" s="24"/>
      <c r="BWB63" s="24"/>
      <c r="BWC63" s="24"/>
      <c r="BWD63" s="24"/>
      <c r="BWE63" s="24"/>
      <c r="BWF63" s="24"/>
      <c r="BWG63" s="24"/>
      <c r="BWH63" s="24"/>
      <c r="BWI63" s="24"/>
      <c r="BWJ63" s="24"/>
      <c r="BWK63" s="24"/>
      <c r="BWL63" s="24"/>
      <c r="BWM63" s="24"/>
      <c r="BWN63" s="24"/>
      <c r="BWO63" s="24"/>
      <c r="BWP63" s="24"/>
      <c r="BWQ63" s="24"/>
      <c r="BWR63" s="24"/>
      <c r="BWS63" s="24"/>
      <c r="BWT63" s="24"/>
      <c r="BWU63" s="24"/>
      <c r="BWV63" s="24"/>
      <c r="BWW63" s="24"/>
      <c r="BWX63" s="24"/>
      <c r="BWY63" s="24"/>
      <c r="BWZ63" s="24"/>
      <c r="BXA63" s="24"/>
      <c r="BXB63" s="24"/>
      <c r="BXC63" s="24"/>
      <c r="BXD63" s="24"/>
      <c r="BXE63" s="24"/>
      <c r="BXF63" s="24"/>
      <c r="BXG63" s="24"/>
      <c r="BXH63" s="24"/>
      <c r="BXI63" s="24"/>
      <c r="BXJ63" s="24"/>
      <c r="BXK63" s="24"/>
      <c r="BXL63" s="24"/>
      <c r="BXM63" s="24"/>
      <c r="BXN63" s="24"/>
      <c r="BXO63" s="24"/>
      <c r="BXP63" s="24"/>
      <c r="BXQ63" s="24"/>
      <c r="BXR63" s="24"/>
      <c r="BXS63" s="24"/>
      <c r="BXT63" s="24"/>
      <c r="BXU63" s="24"/>
      <c r="BXV63" s="24"/>
      <c r="BXW63" s="24"/>
      <c r="BXX63" s="24"/>
      <c r="BXY63" s="24"/>
      <c r="BXZ63" s="24"/>
      <c r="BYA63" s="24"/>
      <c r="BYB63" s="24"/>
      <c r="BYC63" s="24"/>
      <c r="BYD63" s="24"/>
      <c r="BYE63" s="24"/>
      <c r="BYF63" s="24"/>
      <c r="BYG63" s="24"/>
      <c r="BYH63" s="24"/>
      <c r="BYI63" s="24"/>
      <c r="BYJ63" s="24"/>
      <c r="BYK63" s="24"/>
      <c r="BYL63" s="24"/>
      <c r="BYM63" s="24"/>
      <c r="BYN63" s="24"/>
      <c r="BYO63" s="24"/>
      <c r="BYP63" s="24"/>
      <c r="BYQ63" s="24"/>
      <c r="BYR63" s="24"/>
      <c r="BYS63" s="24"/>
      <c r="BYT63" s="24"/>
      <c r="BYU63" s="24"/>
      <c r="BYV63" s="24"/>
      <c r="BYW63" s="24"/>
      <c r="BYX63" s="24"/>
      <c r="BYY63" s="24"/>
      <c r="BYZ63" s="24"/>
      <c r="BZA63" s="24"/>
      <c r="BZB63" s="24"/>
      <c r="BZC63" s="24"/>
      <c r="BZD63" s="24"/>
      <c r="BZE63" s="24"/>
      <c r="BZF63" s="24"/>
      <c r="BZG63" s="24"/>
      <c r="BZH63" s="24"/>
      <c r="BZI63" s="24"/>
      <c r="BZJ63" s="24"/>
      <c r="BZK63" s="24"/>
      <c r="BZL63" s="24"/>
      <c r="BZM63" s="24"/>
      <c r="BZN63" s="24"/>
      <c r="BZO63" s="24"/>
      <c r="BZP63" s="24"/>
      <c r="BZQ63" s="24"/>
      <c r="BZR63" s="24"/>
      <c r="BZS63" s="24"/>
      <c r="BZT63" s="24"/>
      <c r="BZU63" s="24"/>
      <c r="BZV63" s="24"/>
      <c r="BZW63" s="24"/>
      <c r="BZX63" s="24"/>
      <c r="BZY63" s="24"/>
      <c r="BZZ63" s="24"/>
      <c r="CAA63" s="24"/>
      <c r="CAB63" s="24"/>
      <c r="CAC63" s="24"/>
      <c r="CAD63" s="24"/>
      <c r="CAE63" s="24"/>
      <c r="CAF63" s="24"/>
      <c r="CAG63" s="24"/>
      <c r="CAH63" s="24"/>
      <c r="CAI63" s="24"/>
      <c r="CAJ63" s="24"/>
      <c r="CAK63" s="24"/>
      <c r="CAL63" s="24"/>
      <c r="CAM63" s="24"/>
      <c r="CAN63" s="24"/>
      <c r="CAO63" s="24"/>
      <c r="CAP63" s="24"/>
      <c r="CAQ63" s="24"/>
      <c r="CAR63" s="24"/>
      <c r="CAS63" s="24"/>
      <c r="CAT63" s="24"/>
      <c r="CAU63" s="24"/>
      <c r="CAV63" s="24"/>
      <c r="CAW63" s="24"/>
      <c r="CAX63" s="24"/>
      <c r="CAY63" s="24"/>
      <c r="CAZ63" s="24"/>
      <c r="CBA63" s="24"/>
      <c r="CBB63" s="24"/>
      <c r="CBC63" s="24"/>
      <c r="CBD63" s="24"/>
      <c r="CBE63" s="24"/>
      <c r="CBF63" s="24"/>
      <c r="CBG63" s="24"/>
      <c r="CBH63" s="24"/>
      <c r="CBI63" s="24"/>
      <c r="CBJ63" s="24"/>
      <c r="CBK63" s="24"/>
      <c r="CBL63" s="24"/>
      <c r="CBM63" s="24"/>
      <c r="CBN63" s="24"/>
      <c r="CBO63" s="24"/>
      <c r="CBP63" s="24"/>
      <c r="CBQ63" s="24"/>
      <c r="CBR63" s="24"/>
      <c r="CBS63" s="24"/>
      <c r="CBT63" s="24"/>
      <c r="CBU63" s="24"/>
      <c r="CBV63" s="24"/>
      <c r="CBW63" s="24"/>
      <c r="CBX63" s="24"/>
      <c r="CBY63" s="24"/>
      <c r="CBZ63" s="24"/>
      <c r="CCA63" s="24"/>
      <c r="CCB63" s="24"/>
      <c r="CCC63" s="24"/>
      <c r="CCD63" s="24"/>
      <c r="CCE63" s="24"/>
      <c r="CCF63" s="24"/>
      <c r="CCG63" s="24"/>
      <c r="CCH63" s="24"/>
      <c r="CCI63" s="24"/>
      <c r="CCJ63" s="24"/>
      <c r="CCK63" s="24"/>
      <c r="CCL63" s="24"/>
      <c r="CCM63" s="24"/>
      <c r="CCN63" s="24"/>
      <c r="CCO63" s="24"/>
      <c r="CCP63" s="24"/>
      <c r="CCQ63" s="24"/>
      <c r="CCR63" s="24"/>
      <c r="CCS63" s="24"/>
      <c r="CCT63" s="24"/>
      <c r="CCU63" s="24"/>
      <c r="CCV63" s="24"/>
      <c r="CCW63" s="24"/>
      <c r="CCX63" s="24"/>
      <c r="CCY63" s="24"/>
      <c r="CCZ63" s="24"/>
      <c r="CDA63" s="24"/>
      <c r="CDB63" s="24"/>
      <c r="CDC63" s="24"/>
      <c r="CDD63" s="24"/>
      <c r="CDE63" s="24"/>
      <c r="CDF63" s="24"/>
      <c r="CDG63" s="24"/>
      <c r="CDH63" s="24"/>
      <c r="CDI63" s="24"/>
      <c r="CDJ63" s="24"/>
      <c r="CDK63" s="24"/>
      <c r="CDL63" s="24"/>
      <c r="CDM63" s="24"/>
      <c r="CDN63" s="24"/>
      <c r="CDO63" s="24"/>
      <c r="CDP63" s="24"/>
      <c r="CDQ63" s="24"/>
      <c r="CDR63" s="24"/>
      <c r="CDS63" s="24"/>
      <c r="CDT63" s="24"/>
      <c r="CDU63" s="24"/>
      <c r="CDV63" s="24"/>
      <c r="CDW63" s="24"/>
      <c r="CDX63" s="24"/>
      <c r="CDY63" s="24"/>
      <c r="CDZ63" s="24"/>
      <c r="CEA63" s="24"/>
      <c r="CEB63" s="24"/>
      <c r="CEC63" s="24"/>
      <c r="CED63" s="24"/>
      <c r="CEE63" s="24"/>
      <c r="CEF63" s="24"/>
      <c r="CEG63" s="24"/>
      <c r="CEH63" s="24"/>
      <c r="CEI63" s="24"/>
      <c r="CEJ63" s="24"/>
      <c r="CEK63" s="24"/>
      <c r="CEL63" s="24"/>
      <c r="CEM63" s="24"/>
      <c r="CEN63" s="24"/>
      <c r="CEO63" s="24"/>
      <c r="CEP63" s="24"/>
      <c r="CEQ63" s="24"/>
      <c r="CER63" s="24"/>
      <c r="CES63" s="24"/>
      <c r="CET63" s="24"/>
      <c r="CEU63" s="24"/>
      <c r="CEV63" s="24"/>
      <c r="CEW63" s="24"/>
      <c r="CEX63" s="24"/>
      <c r="CEY63" s="24"/>
      <c r="CEZ63" s="24"/>
      <c r="CFA63" s="24"/>
      <c r="CFB63" s="24"/>
      <c r="CFC63" s="24"/>
      <c r="CFD63" s="24"/>
      <c r="CFE63" s="24"/>
      <c r="CFF63" s="24"/>
      <c r="CFG63" s="24"/>
      <c r="CFH63" s="24"/>
      <c r="CFI63" s="24"/>
      <c r="CFJ63" s="24"/>
      <c r="CFK63" s="24"/>
      <c r="CFL63" s="24"/>
      <c r="CFM63" s="24"/>
      <c r="CFN63" s="24"/>
      <c r="CFO63" s="24"/>
      <c r="CFP63" s="24"/>
      <c r="CFQ63" s="24"/>
      <c r="CFR63" s="24"/>
      <c r="CFS63" s="24"/>
      <c r="CFT63" s="24"/>
      <c r="CFU63" s="24"/>
      <c r="CFV63" s="24"/>
      <c r="CFW63" s="24"/>
      <c r="CFX63" s="24"/>
      <c r="CFY63" s="24"/>
      <c r="CFZ63" s="24"/>
      <c r="CGA63" s="24"/>
      <c r="CGB63" s="24"/>
      <c r="CGC63" s="24"/>
      <c r="CGD63" s="24"/>
      <c r="CGE63" s="24"/>
      <c r="CGF63" s="24"/>
      <c r="CGG63" s="24"/>
      <c r="CGH63" s="24"/>
      <c r="CGI63" s="24"/>
      <c r="CGJ63" s="24"/>
      <c r="CGK63" s="24"/>
      <c r="CGL63" s="24"/>
      <c r="CGM63" s="24"/>
      <c r="CGN63" s="24"/>
      <c r="CGO63" s="24"/>
      <c r="CGP63" s="24"/>
      <c r="CGQ63" s="24"/>
      <c r="CGR63" s="24"/>
      <c r="CGS63" s="24"/>
      <c r="CGT63" s="24"/>
      <c r="CGU63" s="24"/>
      <c r="CGV63" s="24"/>
      <c r="CGW63" s="24"/>
      <c r="CGX63" s="24"/>
      <c r="CGY63" s="24"/>
      <c r="CGZ63" s="24"/>
      <c r="CHA63" s="24"/>
      <c r="CHB63" s="24"/>
      <c r="CHC63" s="24"/>
      <c r="CHD63" s="24"/>
      <c r="CHE63" s="24"/>
      <c r="CHF63" s="24"/>
      <c r="CHG63" s="24"/>
      <c r="CHH63" s="24"/>
      <c r="CHI63" s="24"/>
      <c r="CHJ63" s="24"/>
      <c r="CHK63" s="24"/>
      <c r="CHL63" s="24"/>
      <c r="CHM63" s="24"/>
      <c r="CHN63" s="24"/>
      <c r="CHO63" s="24"/>
      <c r="CHP63" s="24"/>
      <c r="CHQ63" s="24"/>
      <c r="CHR63" s="24"/>
      <c r="CHS63" s="24"/>
      <c r="CHT63" s="24"/>
      <c r="CHU63" s="24"/>
      <c r="CHV63" s="24"/>
      <c r="CHW63" s="24"/>
      <c r="CHX63" s="24"/>
      <c r="CHY63" s="24"/>
      <c r="CHZ63" s="24"/>
      <c r="CIA63" s="24"/>
      <c r="CIB63" s="24"/>
      <c r="CIC63" s="24"/>
      <c r="CID63" s="24"/>
      <c r="CIE63" s="24"/>
      <c r="CIF63" s="24"/>
      <c r="CIG63" s="24"/>
      <c r="CIH63" s="24"/>
      <c r="CII63" s="24"/>
      <c r="CIJ63" s="24"/>
      <c r="CIK63" s="24"/>
      <c r="CIL63" s="24"/>
      <c r="CIM63" s="24"/>
      <c r="CIN63" s="24"/>
      <c r="CIO63" s="24"/>
      <c r="CIP63" s="24"/>
      <c r="CIQ63" s="24"/>
      <c r="CIR63" s="24"/>
      <c r="CIS63" s="24"/>
      <c r="CIT63" s="24"/>
      <c r="CIU63" s="24"/>
      <c r="CIV63" s="24"/>
      <c r="CIW63" s="24"/>
      <c r="CIX63" s="24"/>
      <c r="CIY63" s="24"/>
      <c r="CIZ63" s="24"/>
      <c r="CJA63" s="24"/>
      <c r="CJB63" s="24"/>
      <c r="CJC63" s="24"/>
      <c r="CJD63" s="24"/>
      <c r="CJE63" s="24"/>
      <c r="CJF63" s="24"/>
      <c r="CJG63" s="24"/>
      <c r="CJH63" s="24"/>
      <c r="CJI63" s="24"/>
      <c r="CJJ63" s="24"/>
      <c r="CJK63" s="24"/>
      <c r="CJL63" s="24"/>
      <c r="CJM63" s="24"/>
      <c r="CJN63" s="24"/>
      <c r="CJO63" s="24"/>
      <c r="CJP63" s="24"/>
      <c r="CJQ63" s="24"/>
      <c r="CJR63" s="24"/>
      <c r="CJS63" s="24"/>
      <c r="CJT63" s="24"/>
      <c r="CJU63" s="24"/>
      <c r="CJV63" s="24"/>
      <c r="CJW63" s="24"/>
      <c r="CJX63" s="24"/>
      <c r="CJY63" s="24"/>
      <c r="CJZ63" s="24"/>
      <c r="CKA63" s="24"/>
      <c r="CKB63" s="24"/>
      <c r="CKC63" s="24"/>
      <c r="CKD63" s="24"/>
      <c r="CKE63" s="24"/>
      <c r="CKF63" s="24"/>
      <c r="CKG63" s="24"/>
      <c r="CKH63" s="24"/>
      <c r="CKI63" s="24"/>
      <c r="CKJ63" s="24"/>
      <c r="CKK63" s="24"/>
      <c r="CKL63" s="24"/>
      <c r="CKM63" s="24"/>
      <c r="CKN63" s="24"/>
      <c r="CKO63" s="24"/>
      <c r="CKP63" s="24"/>
      <c r="CKQ63" s="24"/>
      <c r="CKR63" s="24"/>
      <c r="CKS63" s="24"/>
      <c r="CKT63" s="24"/>
      <c r="CKU63" s="24"/>
      <c r="CKV63" s="24"/>
      <c r="CKW63" s="24"/>
      <c r="CKX63" s="24"/>
      <c r="CKY63" s="24"/>
      <c r="CKZ63" s="24"/>
      <c r="CLA63" s="24"/>
      <c r="CLB63" s="24"/>
      <c r="CLC63" s="24"/>
      <c r="CLD63" s="24"/>
      <c r="CLE63" s="24"/>
      <c r="CLF63" s="24"/>
      <c r="CLG63" s="24"/>
      <c r="CLH63" s="24"/>
      <c r="CLI63" s="24"/>
      <c r="CLJ63" s="24"/>
      <c r="CLK63" s="24"/>
      <c r="CLL63" s="24"/>
      <c r="CLM63" s="24"/>
      <c r="CLN63" s="24"/>
      <c r="CLO63" s="24"/>
      <c r="CLP63" s="24"/>
      <c r="CLQ63" s="24"/>
      <c r="CLR63" s="24"/>
      <c r="CLS63" s="24"/>
      <c r="CLT63" s="24"/>
      <c r="CLU63" s="24"/>
      <c r="CLV63" s="24"/>
      <c r="CLW63" s="24"/>
      <c r="CLX63" s="24"/>
      <c r="CLY63" s="24"/>
      <c r="CLZ63" s="24"/>
      <c r="CMA63" s="24"/>
      <c r="CMB63" s="24"/>
      <c r="CMC63" s="24"/>
      <c r="CMD63" s="24"/>
      <c r="CME63" s="24"/>
      <c r="CMF63" s="24"/>
      <c r="CMG63" s="24"/>
      <c r="CMH63" s="24"/>
      <c r="CMI63" s="24"/>
      <c r="CMJ63" s="24"/>
      <c r="CMK63" s="24"/>
      <c r="CML63" s="24"/>
      <c r="CMM63" s="24"/>
      <c r="CMN63" s="24"/>
      <c r="CMO63" s="24"/>
      <c r="CMP63" s="24"/>
      <c r="CMQ63" s="24"/>
      <c r="CMR63" s="24"/>
      <c r="CMS63" s="24"/>
      <c r="CMT63" s="24"/>
      <c r="CMU63" s="24"/>
      <c r="CMV63" s="24"/>
      <c r="CMW63" s="24"/>
      <c r="CMX63" s="24"/>
      <c r="CMY63" s="24"/>
      <c r="CMZ63" s="24"/>
      <c r="CNA63" s="24"/>
      <c r="CNB63" s="24"/>
      <c r="CNC63" s="24"/>
      <c r="CND63" s="24"/>
      <c r="CNE63" s="24"/>
      <c r="CNF63" s="24"/>
      <c r="CNG63" s="24"/>
      <c r="CNH63" s="24"/>
      <c r="CNI63" s="24"/>
      <c r="CNJ63" s="24"/>
      <c r="CNK63" s="24"/>
      <c r="CNL63" s="24"/>
      <c r="CNM63" s="24"/>
      <c r="CNN63" s="24"/>
      <c r="CNO63" s="24"/>
      <c r="CNP63" s="24"/>
      <c r="CNQ63" s="24"/>
      <c r="CNR63" s="24"/>
      <c r="CNS63" s="24"/>
      <c r="CNT63" s="24"/>
      <c r="CNU63" s="24"/>
      <c r="CNV63" s="24"/>
      <c r="CNW63" s="24"/>
      <c r="CNX63" s="24"/>
      <c r="CNY63" s="24"/>
      <c r="CNZ63" s="24"/>
      <c r="COA63" s="24"/>
      <c r="COB63" s="24"/>
      <c r="COC63" s="24"/>
      <c r="COD63" s="24"/>
      <c r="COE63" s="24"/>
      <c r="COF63" s="24"/>
      <c r="COG63" s="24"/>
      <c r="COH63" s="24"/>
      <c r="COI63" s="24"/>
      <c r="COJ63" s="24"/>
      <c r="COK63" s="24"/>
      <c r="COL63" s="24"/>
      <c r="COM63" s="24"/>
      <c r="CON63" s="24"/>
      <c r="COO63" s="24"/>
      <c r="COP63" s="24"/>
      <c r="COQ63" s="24"/>
      <c r="COR63" s="24"/>
      <c r="COS63" s="24"/>
      <c r="COT63" s="24"/>
      <c r="COU63" s="24"/>
      <c r="COV63" s="24"/>
      <c r="COW63" s="24"/>
      <c r="COX63" s="24"/>
      <c r="COY63" s="24"/>
      <c r="COZ63" s="24"/>
      <c r="CPA63" s="24"/>
      <c r="CPB63" s="24"/>
      <c r="CPC63" s="24"/>
      <c r="CPD63" s="24"/>
      <c r="CPE63" s="24"/>
      <c r="CPF63" s="24"/>
      <c r="CPG63" s="24"/>
      <c r="CPH63" s="24"/>
      <c r="CPI63" s="24"/>
      <c r="CPJ63" s="24"/>
      <c r="CPK63" s="24"/>
      <c r="CPL63" s="24"/>
      <c r="CPM63" s="24"/>
      <c r="CPN63" s="24"/>
      <c r="CPO63" s="24"/>
      <c r="CPP63" s="24"/>
      <c r="CPQ63" s="24"/>
      <c r="CPR63" s="24"/>
      <c r="CPS63" s="24"/>
      <c r="CPT63" s="24"/>
      <c r="CPU63" s="24"/>
      <c r="CPV63" s="24"/>
      <c r="CPW63" s="24"/>
      <c r="CPX63" s="24"/>
      <c r="CPY63" s="24"/>
      <c r="CPZ63" s="24"/>
      <c r="CQA63" s="24"/>
      <c r="CQB63" s="24"/>
      <c r="CQC63" s="24"/>
      <c r="CQD63" s="24"/>
      <c r="CQE63" s="24"/>
      <c r="CQF63" s="24"/>
      <c r="CQG63" s="24"/>
      <c r="CQH63" s="24"/>
      <c r="CQI63" s="24"/>
      <c r="CQJ63" s="24"/>
      <c r="CQK63" s="24"/>
      <c r="CQL63" s="24"/>
      <c r="CQM63" s="24"/>
      <c r="CQN63" s="24"/>
      <c r="CQO63" s="24"/>
      <c r="CQP63" s="24"/>
      <c r="CQQ63" s="24"/>
      <c r="CQR63" s="24"/>
      <c r="CQS63" s="24"/>
      <c r="CQT63" s="24"/>
      <c r="CQU63" s="24"/>
      <c r="CQV63" s="24"/>
      <c r="CQW63" s="24"/>
      <c r="CQX63" s="24"/>
      <c r="CQY63" s="24"/>
      <c r="CQZ63" s="24"/>
      <c r="CRA63" s="24"/>
      <c r="CRB63" s="24"/>
      <c r="CRC63" s="24"/>
      <c r="CRD63" s="24"/>
      <c r="CRE63" s="24"/>
      <c r="CRF63" s="24"/>
      <c r="CRG63" s="24"/>
      <c r="CRH63" s="24"/>
      <c r="CRI63" s="24"/>
      <c r="CRJ63" s="24"/>
      <c r="CRK63" s="24"/>
      <c r="CRL63" s="24"/>
      <c r="CRM63" s="24"/>
      <c r="CRN63" s="24"/>
      <c r="CRO63" s="24"/>
      <c r="CRP63" s="24"/>
      <c r="CRQ63" s="24"/>
      <c r="CRR63" s="24"/>
      <c r="CRS63" s="24"/>
      <c r="CRT63" s="24"/>
      <c r="CRU63" s="24"/>
      <c r="CRV63" s="24"/>
      <c r="CRW63" s="24"/>
      <c r="CRX63" s="24"/>
      <c r="CRY63" s="24"/>
      <c r="CRZ63" s="24"/>
      <c r="CSA63" s="24"/>
      <c r="CSB63" s="24"/>
      <c r="CSC63" s="24"/>
      <c r="CSD63" s="24"/>
      <c r="CSE63" s="24"/>
      <c r="CSF63" s="24"/>
      <c r="CSG63" s="24"/>
      <c r="CSH63" s="24"/>
      <c r="CSI63" s="24"/>
      <c r="CSJ63" s="24"/>
      <c r="CSK63" s="24"/>
      <c r="CSL63" s="24"/>
      <c r="CSM63" s="24"/>
      <c r="CSN63" s="24"/>
      <c r="CSO63" s="24"/>
      <c r="CSP63" s="24"/>
      <c r="CSQ63" s="24"/>
      <c r="CSR63" s="24"/>
      <c r="CSS63" s="24"/>
      <c r="CST63" s="24"/>
      <c r="CSU63" s="24"/>
      <c r="CSV63" s="24"/>
      <c r="CSW63" s="24"/>
      <c r="CSX63" s="24"/>
      <c r="CSY63" s="24"/>
      <c r="CSZ63" s="24"/>
      <c r="CTA63" s="24"/>
      <c r="CTB63" s="24"/>
      <c r="CTC63" s="24"/>
      <c r="CTD63" s="24"/>
      <c r="CTE63" s="24"/>
      <c r="CTF63" s="24"/>
      <c r="CTG63" s="24"/>
      <c r="CTH63" s="24"/>
      <c r="CTI63" s="24"/>
      <c r="CTJ63" s="24"/>
      <c r="CTK63" s="24"/>
      <c r="CTL63" s="24"/>
      <c r="CTM63" s="24"/>
      <c r="CTN63" s="24"/>
      <c r="CTO63" s="24"/>
      <c r="CTP63" s="24"/>
      <c r="CTQ63" s="24"/>
      <c r="CTR63" s="24"/>
      <c r="CTS63" s="24"/>
      <c r="CTT63" s="24"/>
      <c r="CTU63" s="24"/>
      <c r="CTV63" s="24"/>
      <c r="CTW63" s="24"/>
      <c r="CTX63" s="24"/>
      <c r="CTY63" s="24"/>
      <c r="CTZ63" s="24"/>
      <c r="CUA63" s="24"/>
      <c r="CUB63" s="24"/>
      <c r="CUC63" s="24"/>
      <c r="CUD63" s="24"/>
      <c r="CUE63" s="24"/>
      <c r="CUF63" s="24"/>
      <c r="CUG63" s="24"/>
      <c r="CUH63" s="24"/>
      <c r="CUI63" s="24"/>
      <c r="CUJ63" s="24"/>
      <c r="CUK63" s="24"/>
      <c r="CUL63" s="24"/>
      <c r="CUM63" s="24"/>
      <c r="CUN63" s="24"/>
      <c r="CUO63" s="24"/>
      <c r="CUP63" s="24"/>
      <c r="CUQ63" s="24"/>
      <c r="CUR63" s="24"/>
      <c r="CUS63" s="24"/>
      <c r="CUT63" s="24"/>
      <c r="CUU63" s="24"/>
      <c r="CUV63" s="24"/>
      <c r="CUW63" s="24"/>
      <c r="CUX63" s="24"/>
      <c r="CUY63" s="24"/>
      <c r="CUZ63" s="24"/>
      <c r="CVA63" s="24"/>
      <c r="CVB63" s="24"/>
      <c r="CVC63" s="24"/>
      <c r="CVD63" s="24"/>
      <c r="CVE63" s="24"/>
      <c r="CVF63" s="24"/>
      <c r="CVG63" s="24"/>
      <c r="CVH63" s="24"/>
      <c r="CVI63" s="24"/>
      <c r="CVJ63" s="24"/>
      <c r="CVK63" s="24"/>
      <c r="CVL63" s="24"/>
      <c r="CVM63" s="24"/>
      <c r="CVN63" s="24"/>
      <c r="CVO63" s="24"/>
      <c r="CVP63" s="24"/>
      <c r="CVQ63" s="24"/>
      <c r="CVR63" s="24"/>
      <c r="CVS63" s="24"/>
      <c r="CVT63" s="24"/>
      <c r="CVU63" s="24"/>
      <c r="CVV63" s="24"/>
      <c r="CVW63" s="24"/>
      <c r="CVX63" s="24"/>
      <c r="CVY63" s="24"/>
      <c r="CVZ63" s="24"/>
      <c r="CWA63" s="24"/>
      <c r="CWB63" s="24"/>
      <c r="CWC63" s="24"/>
      <c r="CWD63" s="24"/>
      <c r="CWE63" s="24"/>
      <c r="CWF63" s="24"/>
      <c r="CWG63" s="24"/>
      <c r="CWH63" s="24"/>
      <c r="CWI63" s="24"/>
      <c r="CWJ63" s="24"/>
      <c r="CWK63" s="24"/>
      <c r="CWL63" s="24"/>
      <c r="CWM63" s="24"/>
      <c r="CWN63" s="24"/>
      <c r="CWO63" s="24"/>
      <c r="CWP63" s="24"/>
      <c r="CWQ63" s="24"/>
      <c r="CWR63" s="24"/>
      <c r="CWS63" s="24"/>
      <c r="CWT63" s="24"/>
      <c r="CWU63" s="24"/>
      <c r="CWV63" s="24"/>
      <c r="CWW63" s="24"/>
      <c r="CWX63" s="24"/>
      <c r="CWY63" s="24"/>
      <c r="CWZ63" s="24"/>
      <c r="CXA63" s="24"/>
      <c r="CXB63" s="24"/>
      <c r="CXC63" s="24"/>
      <c r="CXD63" s="24"/>
      <c r="CXE63" s="24"/>
      <c r="CXF63" s="24"/>
      <c r="CXG63" s="24"/>
      <c r="CXH63" s="24"/>
      <c r="CXI63" s="24"/>
      <c r="CXJ63" s="24"/>
      <c r="CXK63" s="24"/>
      <c r="CXL63" s="24"/>
      <c r="CXM63" s="24"/>
      <c r="CXN63" s="24"/>
      <c r="CXO63" s="24"/>
      <c r="CXP63" s="24"/>
      <c r="CXQ63" s="24"/>
      <c r="CXR63" s="24"/>
      <c r="CXS63" s="24"/>
      <c r="CXT63" s="24"/>
      <c r="CXU63" s="24"/>
      <c r="CXV63" s="24"/>
      <c r="CXW63" s="24"/>
      <c r="CXX63" s="24"/>
      <c r="CXY63" s="24"/>
      <c r="CXZ63" s="24"/>
      <c r="CYA63" s="24"/>
      <c r="CYB63" s="24"/>
      <c r="CYC63" s="24"/>
      <c r="CYD63" s="24"/>
      <c r="CYE63" s="24"/>
      <c r="CYF63" s="24"/>
      <c r="CYG63" s="24"/>
      <c r="CYH63" s="24"/>
      <c r="CYI63" s="24"/>
      <c r="CYJ63" s="24"/>
      <c r="CYK63" s="24"/>
      <c r="CYL63" s="24"/>
      <c r="CYM63" s="24"/>
      <c r="CYN63" s="24"/>
      <c r="CYO63" s="24"/>
      <c r="CYP63" s="24"/>
      <c r="CYQ63" s="24"/>
      <c r="CYR63" s="24"/>
      <c r="CYS63" s="24"/>
      <c r="CYT63" s="24"/>
      <c r="CYU63" s="24"/>
      <c r="CYV63" s="24"/>
      <c r="CYW63" s="24"/>
      <c r="CYX63" s="24"/>
      <c r="CYY63" s="24"/>
      <c r="CYZ63" s="24"/>
      <c r="CZA63" s="24"/>
      <c r="CZB63" s="24"/>
      <c r="CZC63" s="24"/>
      <c r="CZD63" s="24"/>
      <c r="CZE63" s="24"/>
      <c r="CZF63" s="24"/>
      <c r="CZG63" s="24"/>
      <c r="CZH63" s="24"/>
      <c r="CZI63" s="24"/>
      <c r="CZJ63" s="24"/>
      <c r="CZK63" s="24"/>
      <c r="CZL63" s="24"/>
      <c r="CZM63" s="24"/>
      <c r="CZN63" s="24"/>
      <c r="CZO63" s="24"/>
      <c r="CZP63" s="24"/>
      <c r="CZQ63" s="24"/>
      <c r="CZR63" s="24"/>
      <c r="CZS63" s="24"/>
      <c r="CZT63" s="24"/>
      <c r="CZU63" s="24"/>
      <c r="CZV63" s="24"/>
      <c r="CZW63" s="24"/>
      <c r="CZX63" s="24"/>
      <c r="CZY63" s="24"/>
      <c r="CZZ63" s="24"/>
      <c r="DAA63" s="24"/>
      <c r="DAB63" s="24"/>
      <c r="DAC63" s="24"/>
      <c r="DAD63" s="24"/>
      <c r="DAE63" s="24"/>
      <c r="DAF63" s="24"/>
      <c r="DAG63" s="24"/>
      <c r="DAH63" s="24"/>
      <c r="DAI63" s="24"/>
      <c r="DAJ63" s="24"/>
      <c r="DAK63" s="24"/>
      <c r="DAL63" s="24"/>
      <c r="DAM63" s="24"/>
      <c r="DAN63" s="24"/>
      <c r="DAO63" s="24"/>
      <c r="DAP63" s="24"/>
      <c r="DAQ63" s="24"/>
      <c r="DAR63" s="24"/>
      <c r="DAS63" s="24"/>
      <c r="DAT63" s="24"/>
      <c r="DAU63" s="24"/>
      <c r="DAV63" s="24"/>
      <c r="DAW63" s="24"/>
      <c r="DAX63" s="24"/>
      <c r="DAY63" s="24"/>
      <c r="DAZ63" s="24"/>
      <c r="DBA63" s="24"/>
      <c r="DBB63" s="24"/>
      <c r="DBC63" s="24"/>
      <c r="DBD63" s="24"/>
      <c r="DBE63" s="24"/>
      <c r="DBF63" s="24"/>
      <c r="DBG63" s="24"/>
      <c r="DBH63" s="24"/>
      <c r="DBI63" s="24"/>
      <c r="DBJ63" s="24"/>
      <c r="DBK63" s="24"/>
      <c r="DBL63" s="24"/>
      <c r="DBM63" s="24"/>
      <c r="DBN63" s="24"/>
      <c r="DBO63" s="24"/>
      <c r="DBP63" s="24"/>
      <c r="DBQ63" s="24"/>
      <c r="DBR63" s="24"/>
      <c r="DBS63" s="24"/>
      <c r="DBT63" s="24"/>
      <c r="DBU63" s="24"/>
      <c r="DBV63" s="24"/>
      <c r="DBW63" s="24"/>
      <c r="DBX63" s="24"/>
      <c r="DBY63" s="24"/>
      <c r="DBZ63" s="24"/>
      <c r="DCA63" s="24"/>
      <c r="DCB63" s="24"/>
      <c r="DCC63" s="24"/>
      <c r="DCD63" s="24"/>
      <c r="DCE63" s="24"/>
      <c r="DCF63" s="24"/>
      <c r="DCG63" s="24"/>
      <c r="DCH63" s="24"/>
      <c r="DCI63" s="24"/>
      <c r="DCJ63" s="24"/>
      <c r="DCK63" s="24"/>
      <c r="DCL63" s="24"/>
      <c r="DCM63" s="24"/>
      <c r="DCN63" s="24"/>
      <c r="DCO63" s="24"/>
      <c r="DCP63" s="24"/>
      <c r="DCQ63" s="24"/>
      <c r="DCR63" s="24"/>
      <c r="DCS63" s="24"/>
      <c r="DCT63" s="24"/>
      <c r="DCU63" s="24"/>
      <c r="DCV63" s="24"/>
      <c r="DCW63" s="24"/>
      <c r="DCX63" s="24"/>
      <c r="DCY63" s="24"/>
      <c r="DCZ63" s="24"/>
      <c r="DDA63" s="24"/>
      <c r="DDB63" s="24"/>
      <c r="DDC63" s="24"/>
      <c r="DDD63" s="24"/>
      <c r="DDE63" s="24"/>
      <c r="DDF63" s="24"/>
      <c r="DDG63" s="24"/>
      <c r="DDH63" s="24"/>
      <c r="DDI63" s="24"/>
      <c r="DDJ63" s="24"/>
      <c r="DDK63" s="24"/>
      <c r="DDL63" s="24"/>
      <c r="DDM63" s="24"/>
      <c r="DDN63" s="24"/>
      <c r="DDO63" s="24"/>
      <c r="DDP63" s="24"/>
      <c r="DDQ63" s="24"/>
      <c r="DDR63" s="24"/>
      <c r="DDS63" s="24"/>
      <c r="DDT63" s="24"/>
      <c r="DDU63" s="24"/>
      <c r="DDV63" s="24"/>
      <c r="DDW63" s="24"/>
      <c r="DDX63" s="24"/>
      <c r="DDY63" s="24"/>
      <c r="DDZ63" s="24"/>
      <c r="DEA63" s="24"/>
      <c r="DEB63" s="24"/>
      <c r="DEC63" s="24"/>
      <c r="DED63" s="24"/>
      <c r="DEE63" s="24"/>
      <c r="DEF63" s="24"/>
      <c r="DEG63" s="24"/>
      <c r="DEH63" s="24"/>
      <c r="DEI63" s="24"/>
      <c r="DEJ63" s="24"/>
      <c r="DEK63" s="24"/>
      <c r="DEL63" s="24"/>
      <c r="DEM63" s="24"/>
      <c r="DEN63" s="24"/>
      <c r="DEO63" s="24"/>
      <c r="DEP63" s="24"/>
      <c r="DEQ63" s="24"/>
      <c r="DER63" s="24"/>
      <c r="DES63" s="24"/>
      <c r="DET63" s="24"/>
      <c r="DEU63" s="24"/>
      <c r="DEV63" s="24"/>
      <c r="DEW63" s="24"/>
      <c r="DEX63" s="24"/>
      <c r="DEY63" s="24"/>
      <c r="DEZ63" s="24"/>
      <c r="DFA63" s="24"/>
      <c r="DFB63" s="24"/>
      <c r="DFC63" s="24"/>
      <c r="DFD63" s="24"/>
      <c r="DFE63" s="24"/>
      <c r="DFF63" s="24"/>
      <c r="DFG63" s="24"/>
      <c r="DFH63" s="24"/>
      <c r="DFI63" s="24"/>
      <c r="DFJ63" s="24"/>
      <c r="DFK63" s="24"/>
      <c r="DFL63" s="24"/>
      <c r="DFM63" s="24"/>
      <c r="DFN63" s="24"/>
      <c r="DFO63" s="24"/>
      <c r="DFP63" s="24"/>
      <c r="DFQ63" s="24"/>
      <c r="DFR63" s="24"/>
      <c r="DFS63" s="24"/>
      <c r="DFT63" s="24"/>
      <c r="DFU63" s="24"/>
      <c r="DFV63" s="24"/>
      <c r="DFW63" s="24"/>
      <c r="DFX63" s="24"/>
      <c r="DFY63" s="24"/>
      <c r="DFZ63" s="24"/>
      <c r="DGA63" s="24"/>
      <c r="DGB63" s="24"/>
      <c r="DGC63" s="24"/>
      <c r="DGD63" s="24"/>
      <c r="DGE63" s="24"/>
      <c r="DGF63" s="24"/>
      <c r="DGG63" s="24"/>
      <c r="DGH63" s="24"/>
      <c r="DGI63" s="24"/>
      <c r="DGJ63" s="24"/>
      <c r="DGK63" s="24"/>
      <c r="DGL63" s="24"/>
      <c r="DGM63" s="24"/>
      <c r="DGN63" s="24"/>
      <c r="DGO63" s="24"/>
      <c r="DGP63" s="24"/>
      <c r="DGQ63" s="24"/>
      <c r="DGR63" s="24"/>
      <c r="DGS63" s="24"/>
      <c r="DGT63" s="24"/>
      <c r="DGU63" s="24"/>
      <c r="DGV63" s="24"/>
      <c r="DGW63" s="24"/>
      <c r="DGX63" s="24"/>
      <c r="DGY63" s="24"/>
      <c r="DGZ63" s="24"/>
      <c r="DHA63" s="24"/>
      <c r="DHB63" s="24"/>
      <c r="DHC63" s="24"/>
      <c r="DHD63" s="24"/>
      <c r="DHE63" s="24"/>
      <c r="DHF63" s="24"/>
      <c r="DHG63" s="24"/>
      <c r="DHH63" s="24"/>
      <c r="DHI63" s="24"/>
      <c r="DHJ63" s="24"/>
      <c r="DHK63" s="24"/>
      <c r="DHL63" s="24"/>
      <c r="DHM63" s="24"/>
      <c r="DHN63" s="24"/>
      <c r="DHO63" s="24"/>
      <c r="DHP63" s="24"/>
      <c r="DHQ63" s="24"/>
      <c r="DHR63" s="24"/>
      <c r="DHS63" s="24"/>
      <c r="DHT63" s="24"/>
      <c r="DHU63" s="24"/>
      <c r="DHV63" s="24"/>
      <c r="DHW63" s="24"/>
      <c r="DHX63" s="24"/>
      <c r="DHY63" s="24"/>
      <c r="DHZ63" s="24"/>
      <c r="DIA63" s="24"/>
      <c r="DIB63" s="24"/>
      <c r="DIC63" s="24"/>
      <c r="DID63" s="24"/>
      <c r="DIE63" s="24"/>
      <c r="DIF63" s="24"/>
      <c r="DIG63" s="24"/>
      <c r="DIH63" s="24"/>
      <c r="DII63" s="24"/>
      <c r="DIJ63" s="24"/>
      <c r="DIK63" s="24"/>
      <c r="DIL63" s="24"/>
      <c r="DIM63" s="24"/>
      <c r="DIN63" s="24"/>
      <c r="DIO63" s="24"/>
      <c r="DIP63" s="24"/>
      <c r="DIQ63" s="24"/>
      <c r="DIR63" s="24"/>
      <c r="DIS63" s="24"/>
      <c r="DIT63" s="24"/>
      <c r="DIU63" s="24"/>
      <c r="DIV63" s="24"/>
      <c r="DIW63" s="24"/>
      <c r="DIX63" s="24"/>
      <c r="DIY63" s="24"/>
      <c r="DIZ63" s="24"/>
      <c r="DJA63" s="24"/>
      <c r="DJB63" s="24"/>
      <c r="DJC63" s="24"/>
      <c r="DJD63" s="24"/>
      <c r="DJE63" s="24"/>
      <c r="DJF63" s="24"/>
      <c r="DJG63" s="24"/>
      <c r="DJH63" s="24"/>
      <c r="DJI63" s="24"/>
      <c r="DJJ63" s="24"/>
      <c r="DJK63" s="24"/>
      <c r="DJL63" s="24"/>
      <c r="DJM63" s="24"/>
      <c r="DJN63" s="24"/>
      <c r="DJO63" s="24"/>
      <c r="DJP63" s="24"/>
      <c r="DJQ63" s="24"/>
      <c r="DJR63" s="24"/>
      <c r="DJS63" s="24"/>
      <c r="DJT63" s="24"/>
      <c r="DJU63" s="24"/>
      <c r="DJV63" s="24"/>
      <c r="DJW63" s="24"/>
      <c r="DJX63" s="24"/>
      <c r="DJY63" s="24"/>
      <c r="DJZ63" s="24"/>
      <c r="DKA63" s="24"/>
      <c r="DKB63" s="24"/>
      <c r="DKC63" s="24"/>
      <c r="DKD63" s="24"/>
      <c r="DKE63" s="24"/>
      <c r="DKF63" s="24"/>
      <c r="DKG63" s="24"/>
      <c r="DKH63" s="24"/>
      <c r="DKI63" s="24"/>
      <c r="DKJ63" s="24"/>
      <c r="DKK63" s="24"/>
      <c r="DKL63" s="24"/>
      <c r="DKM63" s="24"/>
      <c r="DKN63" s="24"/>
      <c r="DKO63" s="24"/>
      <c r="DKP63" s="24"/>
      <c r="DKQ63" s="24"/>
      <c r="DKR63" s="24"/>
      <c r="DKS63" s="24"/>
      <c r="DKT63" s="24"/>
      <c r="DKU63" s="24"/>
      <c r="DKV63" s="24"/>
      <c r="DKW63" s="24"/>
      <c r="DKX63" s="24"/>
      <c r="DKY63" s="24"/>
      <c r="DKZ63" s="24"/>
      <c r="DLA63" s="24"/>
      <c r="DLB63" s="24"/>
      <c r="DLC63" s="24"/>
      <c r="DLD63" s="24"/>
      <c r="DLE63" s="24"/>
      <c r="DLF63" s="24"/>
      <c r="DLG63" s="24"/>
      <c r="DLH63" s="24"/>
      <c r="DLI63" s="24"/>
      <c r="DLJ63" s="24"/>
      <c r="DLK63" s="24"/>
      <c r="DLL63" s="24"/>
      <c r="DLM63" s="24"/>
      <c r="DLN63" s="24"/>
      <c r="DLO63" s="24"/>
      <c r="DLP63" s="24"/>
      <c r="DLQ63" s="24"/>
      <c r="DLR63" s="24"/>
      <c r="DLS63" s="24"/>
      <c r="DLT63" s="24"/>
      <c r="DLU63" s="24"/>
      <c r="DLV63" s="24"/>
      <c r="DLW63" s="24"/>
      <c r="DLX63" s="24"/>
      <c r="DLY63" s="24"/>
      <c r="DLZ63" s="24"/>
      <c r="DMA63" s="24"/>
      <c r="DMB63" s="24"/>
      <c r="DMC63" s="24"/>
      <c r="DMD63" s="24"/>
      <c r="DME63" s="24"/>
      <c r="DMF63" s="24"/>
      <c r="DMG63" s="24"/>
      <c r="DMH63" s="24"/>
      <c r="DMI63" s="24"/>
      <c r="DMJ63" s="24"/>
      <c r="DMK63" s="24"/>
      <c r="DML63" s="24"/>
      <c r="DMM63" s="24"/>
      <c r="DMN63" s="24"/>
      <c r="DMO63" s="24"/>
      <c r="DMP63" s="24"/>
      <c r="DMQ63" s="24"/>
      <c r="DMR63" s="24"/>
      <c r="DMS63" s="24"/>
      <c r="DMT63" s="24"/>
      <c r="DMU63" s="24"/>
      <c r="DMV63" s="24"/>
      <c r="DMW63" s="24"/>
      <c r="DMX63" s="24"/>
      <c r="DMY63" s="24"/>
      <c r="DMZ63" s="24"/>
      <c r="DNA63" s="24"/>
      <c r="DNB63" s="24"/>
      <c r="DNC63" s="24"/>
      <c r="DND63" s="24"/>
      <c r="DNE63" s="24"/>
      <c r="DNF63" s="24"/>
      <c r="DNG63" s="24"/>
      <c r="DNH63" s="24"/>
      <c r="DNI63" s="24"/>
      <c r="DNJ63" s="24"/>
      <c r="DNK63" s="24"/>
      <c r="DNL63" s="24"/>
      <c r="DNM63" s="24"/>
      <c r="DNN63" s="24"/>
      <c r="DNO63" s="24"/>
      <c r="DNP63" s="24"/>
      <c r="DNQ63" s="24"/>
      <c r="DNR63" s="24"/>
      <c r="DNS63" s="24"/>
      <c r="DNT63" s="24"/>
      <c r="DNU63" s="24"/>
      <c r="DNV63" s="24"/>
      <c r="DNW63" s="24"/>
      <c r="DNX63" s="24"/>
      <c r="DNY63" s="24"/>
      <c r="DNZ63" s="24"/>
      <c r="DOA63" s="24"/>
      <c r="DOB63" s="24"/>
      <c r="DOC63" s="24"/>
      <c r="DOD63" s="24"/>
      <c r="DOE63" s="24"/>
      <c r="DOF63" s="24"/>
      <c r="DOG63" s="24"/>
      <c r="DOH63" s="24"/>
      <c r="DOI63" s="24"/>
      <c r="DOJ63" s="24"/>
      <c r="DOK63" s="24"/>
      <c r="DOL63" s="24"/>
      <c r="DOM63" s="24"/>
      <c r="DON63" s="24"/>
      <c r="DOO63" s="24"/>
      <c r="DOP63" s="24"/>
      <c r="DOQ63" s="24"/>
      <c r="DOR63" s="24"/>
      <c r="DOS63" s="24"/>
      <c r="DOT63" s="24"/>
      <c r="DOU63" s="24"/>
      <c r="DOV63" s="24"/>
      <c r="DOW63" s="24"/>
      <c r="DOX63" s="24"/>
      <c r="DOY63" s="24"/>
      <c r="DOZ63" s="24"/>
      <c r="DPA63" s="24"/>
      <c r="DPB63" s="24"/>
      <c r="DPC63" s="24"/>
      <c r="DPD63" s="24"/>
      <c r="DPE63" s="24"/>
      <c r="DPF63" s="24"/>
      <c r="DPG63" s="24"/>
      <c r="DPH63" s="24"/>
      <c r="DPI63" s="24"/>
      <c r="DPJ63" s="24"/>
      <c r="DPK63" s="24"/>
      <c r="DPL63" s="24"/>
      <c r="DPM63" s="24"/>
      <c r="DPN63" s="24"/>
      <c r="DPO63" s="24"/>
      <c r="DPP63" s="24"/>
      <c r="DPQ63" s="24"/>
      <c r="DPR63" s="24"/>
      <c r="DPS63" s="24"/>
      <c r="DPT63" s="24"/>
      <c r="DPU63" s="24"/>
      <c r="DPV63" s="24"/>
      <c r="DPW63" s="24"/>
      <c r="DPX63" s="24"/>
      <c r="DPY63" s="24"/>
      <c r="DPZ63" s="24"/>
      <c r="DQA63" s="24"/>
      <c r="DQB63" s="24"/>
      <c r="DQC63" s="24"/>
      <c r="DQD63" s="24"/>
      <c r="DQE63" s="24"/>
      <c r="DQF63" s="24"/>
      <c r="DQG63" s="24"/>
      <c r="DQH63" s="24"/>
      <c r="DQI63" s="24"/>
      <c r="DQJ63" s="24"/>
      <c r="DQK63" s="24"/>
      <c r="DQL63" s="24"/>
      <c r="DQM63" s="24"/>
      <c r="DQN63" s="24"/>
      <c r="DQO63" s="24"/>
      <c r="DQP63" s="24"/>
      <c r="DQQ63" s="24"/>
      <c r="DQR63" s="24"/>
      <c r="DQS63" s="24"/>
      <c r="DQT63" s="24"/>
      <c r="DQU63" s="24"/>
      <c r="DQV63" s="24"/>
      <c r="DQW63" s="24"/>
      <c r="DQX63" s="24"/>
      <c r="DQY63" s="24"/>
      <c r="DQZ63" s="24"/>
      <c r="DRA63" s="24"/>
      <c r="DRB63" s="24"/>
      <c r="DRC63" s="24"/>
      <c r="DRD63" s="24"/>
      <c r="DRE63" s="24"/>
      <c r="DRF63" s="24"/>
      <c r="DRG63" s="24"/>
      <c r="DRH63" s="24"/>
      <c r="DRI63" s="24"/>
      <c r="DRJ63" s="24"/>
      <c r="DRK63" s="24"/>
      <c r="DRL63" s="24"/>
      <c r="DRM63" s="24"/>
      <c r="DRN63" s="24"/>
      <c r="DRO63" s="24"/>
      <c r="DRP63" s="24"/>
      <c r="DRQ63" s="24"/>
      <c r="DRR63" s="24"/>
      <c r="DRS63" s="24"/>
      <c r="DRT63" s="24"/>
      <c r="DRU63" s="24"/>
      <c r="DRV63" s="24"/>
      <c r="DRW63" s="24"/>
      <c r="DRX63" s="24"/>
      <c r="DRY63" s="24"/>
      <c r="DRZ63" s="24"/>
      <c r="DSA63" s="24"/>
      <c r="DSB63" s="24"/>
      <c r="DSC63" s="24"/>
      <c r="DSD63" s="24"/>
      <c r="DSE63" s="24"/>
      <c r="DSF63" s="24"/>
      <c r="DSG63" s="24"/>
      <c r="DSH63" s="24"/>
      <c r="DSI63" s="24"/>
      <c r="DSJ63" s="24"/>
      <c r="DSK63" s="24"/>
      <c r="DSL63" s="24"/>
      <c r="DSM63" s="24"/>
      <c r="DSN63" s="24"/>
      <c r="DSO63" s="24"/>
      <c r="DSP63" s="24"/>
      <c r="DSQ63" s="24"/>
      <c r="DSR63" s="24"/>
      <c r="DSS63" s="24"/>
      <c r="DST63" s="24"/>
      <c r="DSU63" s="24"/>
      <c r="DSV63" s="24"/>
      <c r="DSW63" s="24"/>
      <c r="DSX63" s="24"/>
      <c r="DSY63" s="24"/>
      <c r="DSZ63" s="24"/>
      <c r="DTA63" s="24"/>
      <c r="DTB63" s="24"/>
      <c r="DTC63" s="24"/>
      <c r="DTD63" s="24"/>
      <c r="DTE63" s="24"/>
      <c r="DTF63" s="24"/>
      <c r="DTG63" s="24"/>
      <c r="DTH63" s="24"/>
      <c r="DTI63" s="24"/>
      <c r="DTJ63" s="24"/>
      <c r="DTK63" s="24"/>
      <c r="DTL63" s="24"/>
      <c r="DTM63" s="24"/>
      <c r="DTN63" s="24"/>
      <c r="DTO63" s="24"/>
      <c r="DTP63" s="24"/>
      <c r="DTQ63" s="24"/>
      <c r="DTR63" s="24"/>
      <c r="DTS63" s="24"/>
      <c r="DTT63" s="24"/>
      <c r="DTU63" s="24"/>
      <c r="DTV63" s="24"/>
      <c r="DTW63" s="24"/>
      <c r="DTX63" s="24"/>
      <c r="DTY63" s="24"/>
      <c r="DTZ63" s="24"/>
      <c r="DUA63" s="24"/>
      <c r="DUB63" s="24"/>
      <c r="DUC63" s="24"/>
      <c r="DUD63" s="24"/>
      <c r="DUE63" s="24"/>
      <c r="DUF63" s="24"/>
      <c r="DUG63" s="24"/>
      <c r="DUH63" s="24"/>
      <c r="DUI63" s="24"/>
      <c r="DUJ63" s="24"/>
      <c r="DUK63" s="24"/>
      <c r="DUL63" s="24"/>
      <c r="DUM63" s="24"/>
      <c r="DUN63" s="24"/>
      <c r="DUO63" s="24"/>
      <c r="DUP63" s="24"/>
      <c r="DUQ63" s="24"/>
      <c r="DUR63" s="24"/>
      <c r="DUS63" s="24"/>
      <c r="DUT63" s="24"/>
      <c r="DUU63" s="24"/>
      <c r="DUV63" s="24"/>
      <c r="DUW63" s="24"/>
      <c r="DUX63" s="24"/>
      <c r="DUY63" s="24"/>
      <c r="DUZ63" s="24"/>
      <c r="DVA63" s="24"/>
      <c r="DVB63" s="24"/>
      <c r="DVC63" s="24"/>
      <c r="DVD63" s="24"/>
      <c r="DVE63" s="24"/>
      <c r="DVF63" s="24"/>
      <c r="DVG63" s="24"/>
      <c r="DVH63" s="24"/>
      <c r="DVI63" s="24"/>
      <c r="DVJ63" s="24"/>
      <c r="DVK63" s="24"/>
      <c r="DVL63" s="24"/>
      <c r="DVM63" s="24"/>
      <c r="DVN63" s="24"/>
      <c r="DVO63" s="24"/>
      <c r="DVP63" s="24"/>
      <c r="DVQ63" s="24"/>
      <c r="DVR63" s="24"/>
      <c r="DVS63" s="24"/>
      <c r="DVT63" s="24"/>
      <c r="DVU63" s="24"/>
      <c r="DVV63" s="24"/>
      <c r="DVW63" s="24"/>
      <c r="DVX63" s="24"/>
      <c r="DVY63" s="24"/>
      <c r="DVZ63" s="24"/>
      <c r="DWA63" s="24"/>
      <c r="DWB63" s="24"/>
      <c r="DWC63" s="24"/>
      <c r="DWD63" s="24"/>
      <c r="DWE63" s="24"/>
      <c r="DWF63" s="24"/>
      <c r="DWG63" s="24"/>
      <c r="DWH63" s="24"/>
      <c r="DWI63" s="24"/>
      <c r="DWJ63" s="24"/>
      <c r="DWK63" s="24"/>
      <c r="DWL63" s="24"/>
      <c r="DWM63" s="24"/>
      <c r="DWN63" s="24"/>
      <c r="DWO63" s="24"/>
      <c r="DWP63" s="24"/>
      <c r="DWQ63" s="24"/>
      <c r="DWR63" s="24"/>
      <c r="DWS63" s="24"/>
      <c r="DWT63" s="24"/>
      <c r="DWU63" s="24"/>
      <c r="DWV63" s="24"/>
      <c r="DWW63" s="24"/>
      <c r="DWX63" s="24"/>
      <c r="DWY63" s="24"/>
      <c r="DWZ63" s="24"/>
      <c r="DXA63" s="24"/>
      <c r="DXB63" s="24"/>
      <c r="DXC63" s="24"/>
      <c r="DXD63" s="24"/>
      <c r="DXE63" s="24"/>
      <c r="DXF63" s="24"/>
      <c r="DXG63" s="24"/>
      <c r="DXH63" s="24"/>
      <c r="DXI63" s="24"/>
      <c r="DXJ63" s="24"/>
      <c r="DXK63" s="24"/>
      <c r="DXL63" s="24"/>
      <c r="DXM63" s="24"/>
      <c r="DXN63" s="24"/>
      <c r="DXO63" s="24"/>
      <c r="DXP63" s="24"/>
      <c r="DXQ63" s="24"/>
      <c r="DXR63" s="24"/>
      <c r="DXS63" s="24"/>
      <c r="DXT63" s="24"/>
      <c r="DXU63" s="24"/>
      <c r="DXV63" s="24"/>
      <c r="DXW63" s="24"/>
      <c r="DXX63" s="24"/>
      <c r="DXY63" s="24"/>
      <c r="DXZ63" s="24"/>
      <c r="DYA63" s="24"/>
      <c r="DYB63" s="24"/>
      <c r="DYC63" s="24"/>
      <c r="DYD63" s="24"/>
      <c r="DYE63" s="24"/>
      <c r="DYF63" s="24"/>
      <c r="DYG63" s="24"/>
      <c r="DYH63" s="24"/>
      <c r="DYI63" s="24"/>
      <c r="DYJ63" s="24"/>
      <c r="DYK63" s="24"/>
      <c r="DYL63" s="24"/>
      <c r="DYM63" s="24"/>
      <c r="DYN63" s="24"/>
      <c r="DYO63" s="24"/>
      <c r="DYP63" s="24"/>
      <c r="DYQ63" s="24"/>
      <c r="DYR63" s="24"/>
      <c r="DYS63" s="24"/>
      <c r="DYT63" s="24"/>
      <c r="DYU63" s="24"/>
      <c r="DYV63" s="24"/>
      <c r="DYW63" s="24"/>
      <c r="DYX63" s="24"/>
      <c r="DYY63" s="24"/>
      <c r="DYZ63" s="24"/>
      <c r="DZA63" s="24"/>
      <c r="DZB63" s="24"/>
      <c r="DZC63" s="24"/>
      <c r="DZD63" s="24"/>
      <c r="DZE63" s="24"/>
      <c r="DZF63" s="24"/>
      <c r="DZG63" s="24"/>
      <c r="DZH63" s="24"/>
      <c r="DZI63" s="24"/>
      <c r="DZJ63" s="24"/>
      <c r="DZK63" s="24"/>
      <c r="DZL63" s="24"/>
      <c r="DZM63" s="24"/>
      <c r="DZN63" s="24"/>
      <c r="DZO63" s="24"/>
      <c r="DZP63" s="24"/>
      <c r="DZQ63" s="24"/>
      <c r="DZR63" s="24"/>
      <c r="DZS63" s="24"/>
      <c r="DZT63" s="24"/>
      <c r="DZU63" s="24"/>
      <c r="DZV63" s="24"/>
      <c r="DZW63" s="24"/>
      <c r="DZX63" s="24"/>
      <c r="DZY63" s="24"/>
      <c r="DZZ63" s="24"/>
      <c r="EAA63" s="24"/>
      <c r="EAB63" s="24"/>
      <c r="EAC63" s="24"/>
      <c r="EAD63" s="24"/>
      <c r="EAE63" s="24"/>
      <c r="EAF63" s="24"/>
      <c r="EAG63" s="24"/>
      <c r="EAH63" s="24"/>
      <c r="EAI63" s="24"/>
      <c r="EAJ63" s="24"/>
      <c r="EAK63" s="24"/>
      <c r="EAL63" s="24"/>
      <c r="EAM63" s="24"/>
      <c r="EAN63" s="24"/>
      <c r="EAO63" s="24"/>
      <c r="EAP63" s="24"/>
      <c r="EAQ63" s="24"/>
      <c r="EAR63" s="24"/>
      <c r="EAS63" s="24"/>
      <c r="EAT63" s="24"/>
      <c r="EAU63" s="24"/>
      <c r="EAV63" s="24"/>
      <c r="EAW63" s="24"/>
      <c r="EAX63" s="24"/>
      <c r="EAY63" s="24"/>
      <c r="EAZ63" s="24"/>
      <c r="EBA63" s="24"/>
      <c r="EBB63" s="24"/>
      <c r="EBC63" s="24"/>
      <c r="EBD63" s="24"/>
      <c r="EBE63" s="24"/>
      <c r="EBF63" s="24"/>
      <c r="EBG63" s="24"/>
      <c r="EBH63" s="24"/>
      <c r="EBI63" s="24"/>
      <c r="EBJ63" s="24"/>
      <c r="EBK63" s="24"/>
      <c r="EBL63" s="24"/>
      <c r="EBM63" s="24"/>
      <c r="EBN63" s="24"/>
      <c r="EBO63" s="24"/>
      <c r="EBP63" s="24"/>
      <c r="EBQ63" s="24"/>
      <c r="EBR63" s="24"/>
      <c r="EBS63" s="24"/>
      <c r="EBT63" s="24"/>
      <c r="EBU63" s="24"/>
      <c r="EBV63" s="24"/>
      <c r="EBW63" s="24"/>
      <c r="EBX63" s="24"/>
      <c r="EBY63" s="24"/>
      <c r="EBZ63" s="24"/>
      <c r="ECA63" s="24"/>
      <c r="ECB63" s="24"/>
      <c r="ECC63" s="24"/>
      <c r="ECD63" s="24"/>
      <c r="ECE63" s="24"/>
      <c r="ECF63" s="24"/>
      <c r="ECG63" s="24"/>
      <c r="ECH63" s="24"/>
      <c r="ECI63" s="24"/>
      <c r="ECJ63" s="24"/>
      <c r="ECK63" s="24"/>
      <c r="ECL63" s="24"/>
      <c r="ECM63" s="24"/>
      <c r="ECN63" s="24"/>
      <c r="ECO63" s="24"/>
      <c r="ECP63" s="24"/>
      <c r="ECQ63" s="24"/>
      <c r="ECR63" s="24"/>
      <c r="ECS63" s="24"/>
      <c r="ECT63" s="24"/>
      <c r="ECU63" s="24"/>
      <c r="ECV63" s="24"/>
      <c r="ECW63" s="24"/>
      <c r="ECX63" s="24"/>
      <c r="ECY63" s="24"/>
      <c r="ECZ63" s="24"/>
      <c r="EDA63" s="24"/>
      <c r="EDB63" s="24"/>
      <c r="EDC63" s="24"/>
      <c r="EDD63" s="24"/>
      <c r="EDE63" s="24"/>
      <c r="EDF63" s="24"/>
      <c r="EDG63" s="24"/>
      <c r="EDH63" s="24"/>
      <c r="EDI63" s="24"/>
      <c r="EDJ63" s="24"/>
      <c r="EDK63" s="24"/>
      <c r="EDL63" s="24"/>
      <c r="EDM63" s="24"/>
      <c r="EDN63" s="24"/>
      <c r="EDO63" s="24"/>
      <c r="EDP63" s="24"/>
      <c r="EDQ63" s="24"/>
      <c r="EDR63" s="24"/>
      <c r="EDS63" s="24"/>
      <c r="EDT63" s="24"/>
      <c r="EDU63" s="24"/>
      <c r="EDV63" s="24"/>
      <c r="EDW63" s="24"/>
      <c r="EDX63" s="24"/>
      <c r="EDY63" s="24"/>
      <c r="EDZ63" s="24"/>
      <c r="EEA63" s="24"/>
      <c r="EEB63" s="24"/>
      <c r="EEC63" s="24"/>
      <c r="EED63" s="24"/>
      <c r="EEE63" s="24"/>
      <c r="EEF63" s="24"/>
      <c r="EEG63" s="24"/>
      <c r="EEH63" s="24"/>
      <c r="EEI63" s="24"/>
      <c r="EEJ63" s="24"/>
      <c r="EEK63" s="24"/>
      <c r="EEL63" s="24"/>
      <c r="EEM63" s="24"/>
      <c r="EEN63" s="24"/>
      <c r="EEO63" s="24"/>
      <c r="EEP63" s="24"/>
      <c r="EEQ63" s="24"/>
      <c r="EER63" s="24"/>
      <c r="EES63" s="24"/>
      <c r="EET63" s="24"/>
      <c r="EEU63" s="24"/>
      <c r="EEV63" s="24"/>
      <c r="EEW63" s="24"/>
      <c r="EEX63" s="24"/>
      <c r="EEY63" s="24"/>
      <c r="EEZ63" s="24"/>
      <c r="EFA63" s="24"/>
      <c r="EFB63" s="24"/>
      <c r="EFC63" s="24"/>
      <c r="EFD63" s="24"/>
      <c r="EFE63" s="24"/>
      <c r="EFF63" s="24"/>
    </row>
    <row r="64" spans="2:3542" ht="13.5" customHeight="1" x14ac:dyDescent="0.3">
      <c r="B64" s="514"/>
      <c r="C64" s="514"/>
      <c r="D64" s="514"/>
      <c r="E64" s="514"/>
      <c r="F64" s="514"/>
      <c r="G64" s="514"/>
    </row>
    <row r="65" spans="2:3542" s="526" customFormat="1" ht="23.25" x14ac:dyDescent="0.3">
      <c r="B65" s="529" t="s">
        <v>247</v>
      </c>
      <c r="C65" s="528"/>
      <c r="D65" s="528"/>
      <c r="E65" s="528"/>
      <c r="F65" s="528"/>
      <c r="G65" s="528"/>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c r="LX65" s="24"/>
      <c r="LY65" s="24"/>
      <c r="LZ65" s="24"/>
      <c r="MA65" s="24"/>
      <c r="MB65" s="24"/>
      <c r="MC65" s="24"/>
      <c r="MD65" s="24"/>
      <c r="ME65" s="24"/>
      <c r="MF65" s="24"/>
      <c r="MG65" s="24"/>
      <c r="MH65" s="24"/>
      <c r="MI65" s="24"/>
      <c r="MJ65" s="24"/>
      <c r="MK65" s="24"/>
      <c r="ML65" s="24"/>
      <c r="MM65" s="24"/>
      <c r="MN65" s="24"/>
      <c r="MO65" s="24"/>
      <c r="MP65" s="24"/>
      <c r="MQ65" s="24"/>
      <c r="MR65" s="24"/>
      <c r="MS65" s="24"/>
      <c r="MT65" s="24"/>
      <c r="MU65" s="24"/>
      <c r="MV65" s="24"/>
      <c r="MW65" s="24"/>
      <c r="MX65" s="24"/>
      <c r="MY65" s="24"/>
      <c r="MZ65" s="24"/>
      <c r="NA65" s="24"/>
      <c r="NB65" s="24"/>
      <c r="NC65" s="24"/>
      <c r="ND65" s="24"/>
      <c r="NE65" s="24"/>
      <c r="NF65" s="24"/>
      <c r="NG65" s="24"/>
      <c r="NH65" s="24"/>
      <c r="NI65" s="24"/>
      <c r="NJ65" s="24"/>
      <c r="NK65" s="24"/>
      <c r="NL65" s="24"/>
      <c r="NM65" s="24"/>
      <c r="NN65" s="24"/>
      <c r="NO65" s="24"/>
      <c r="NP65" s="24"/>
      <c r="NQ65" s="24"/>
      <c r="NR65" s="24"/>
      <c r="NS65" s="24"/>
      <c r="NT65" s="24"/>
      <c r="NU65" s="24"/>
      <c r="NV65" s="24"/>
      <c r="NW65" s="24"/>
      <c r="NX65" s="24"/>
      <c r="NY65" s="24"/>
      <c r="NZ65" s="24"/>
      <c r="OA65" s="24"/>
      <c r="OB65" s="24"/>
      <c r="OC65" s="24"/>
      <c r="OD65" s="24"/>
      <c r="OE65" s="24"/>
      <c r="OF65" s="24"/>
      <c r="OG65" s="24"/>
      <c r="OH65" s="24"/>
      <c r="OI65" s="24"/>
      <c r="OJ65" s="24"/>
      <c r="OK65" s="24"/>
      <c r="OL65" s="24"/>
      <c r="OM65" s="24"/>
      <c r="ON65" s="24"/>
      <c r="OO65" s="24"/>
      <c r="OP65" s="24"/>
      <c r="OQ65" s="24"/>
      <c r="OR65" s="24"/>
      <c r="OS65" s="24"/>
      <c r="OT65" s="24"/>
      <c r="OU65" s="24"/>
      <c r="OV65" s="24"/>
      <c r="OW65" s="24"/>
      <c r="OX65" s="24"/>
      <c r="OY65" s="24"/>
      <c r="OZ65" s="24"/>
      <c r="PA65" s="24"/>
      <c r="PB65" s="24"/>
      <c r="PC65" s="24"/>
      <c r="PD65" s="24"/>
      <c r="PE65" s="24"/>
      <c r="PF65" s="24"/>
      <c r="PG65" s="24"/>
      <c r="PH65" s="24"/>
      <c r="PI65" s="24"/>
      <c r="PJ65" s="24"/>
      <c r="PK65" s="24"/>
      <c r="PL65" s="24"/>
      <c r="PM65" s="24"/>
      <c r="PN65" s="24"/>
      <c r="PO65" s="24"/>
      <c r="PP65" s="24"/>
      <c r="PQ65" s="24"/>
      <c r="PR65" s="24"/>
      <c r="PS65" s="24"/>
      <c r="PT65" s="24"/>
      <c r="PU65" s="24"/>
      <c r="PV65" s="24"/>
      <c r="PW65" s="24"/>
      <c r="PX65" s="24"/>
      <c r="PY65" s="24"/>
      <c r="PZ65" s="24"/>
      <c r="QA65" s="24"/>
      <c r="QB65" s="24"/>
      <c r="QC65" s="24"/>
      <c r="QD65" s="24"/>
      <c r="QE65" s="24"/>
      <c r="QF65" s="24"/>
      <c r="QG65" s="24"/>
      <c r="QH65" s="24"/>
      <c r="QI65" s="24"/>
      <c r="QJ65" s="24"/>
      <c r="QK65" s="24"/>
      <c r="QL65" s="24"/>
      <c r="QM65" s="24"/>
      <c r="QN65" s="24"/>
      <c r="QO65" s="24"/>
      <c r="QP65" s="24"/>
      <c r="QQ65" s="24"/>
      <c r="QR65" s="24"/>
      <c r="QS65" s="24"/>
      <c r="QT65" s="24"/>
      <c r="QU65" s="24"/>
      <c r="QV65" s="24"/>
      <c r="QW65" s="24"/>
      <c r="QX65" s="24"/>
      <c r="QY65" s="24"/>
      <c r="QZ65" s="24"/>
      <c r="RA65" s="24"/>
      <c r="RB65" s="24"/>
      <c r="RC65" s="24"/>
      <c r="RD65" s="24"/>
      <c r="RE65" s="24"/>
      <c r="RF65" s="24"/>
      <c r="RG65" s="24"/>
      <c r="RH65" s="24"/>
      <c r="RI65" s="24"/>
      <c r="RJ65" s="24"/>
      <c r="RK65" s="24"/>
      <c r="RL65" s="24"/>
      <c r="RM65" s="24"/>
      <c r="RN65" s="24"/>
      <c r="RO65" s="24"/>
      <c r="RP65" s="24"/>
      <c r="RQ65" s="24"/>
      <c r="RR65" s="24"/>
      <c r="RS65" s="24"/>
      <c r="RT65" s="24"/>
      <c r="RU65" s="24"/>
      <c r="RV65" s="24"/>
      <c r="RW65" s="24"/>
      <c r="RX65" s="24"/>
      <c r="RY65" s="24"/>
      <c r="RZ65" s="24"/>
      <c r="SA65" s="24"/>
      <c r="SB65" s="24"/>
      <c r="SC65" s="24"/>
      <c r="SD65" s="24"/>
      <c r="SE65" s="24"/>
      <c r="SF65" s="24"/>
      <c r="SG65" s="24"/>
      <c r="SH65" s="24"/>
      <c r="SI65" s="24"/>
      <c r="SJ65" s="24"/>
      <c r="SK65" s="24"/>
      <c r="SL65" s="24"/>
      <c r="SM65" s="24"/>
      <c r="SN65" s="24"/>
      <c r="SO65" s="24"/>
      <c r="SP65" s="24"/>
      <c r="SQ65" s="24"/>
      <c r="SR65" s="24"/>
      <c r="SS65" s="24"/>
      <c r="ST65" s="24"/>
      <c r="SU65" s="24"/>
      <c r="SV65" s="24"/>
      <c r="SW65" s="24"/>
      <c r="SX65" s="24"/>
      <c r="SY65" s="24"/>
      <c r="SZ65" s="24"/>
      <c r="TA65" s="24"/>
      <c r="TB65" s="24"/>
      <c r="TC65" s="24"/>
      <c r="TD65" s="24"/>
      <c r="TE65" s="24"/>
      <c r="TF65" s="24"/>
      <c r="TG65" s="24"/>
      <c r="TH65" s="24"/>
      <c r="TI65" s="24"/>
      <c r="TJ65" s="24"/>
      <c r="TK65" s="24"/>
      <c r="TL65" s="24"/>
      <c r="TM65" s="24"/>
      <c r="TN65" s="24"/>
      <c r="TO65" s="24"/>
      <c r="TP65" s="24"/>
      <c r="TQ65" s="24"/>
      <c r="TR65" s="24"/>
      <c r="TS65" s="24"/>
      <c r="TT65" s="24"/>
      <c r="TU65" s="24"/>
      <c r="TV65" s="24"/>
      <c r="TW65" s="24"/>
      <c r="TX65" s="24"/>
      <c r="TY65" s="24"/>
      <c r="TZ65" s="24"/>
      <c r="UA65" s="24"/>
      <c r="UB65" s="24"/>
      <c r="UC65" s="24"/>
      <c r="UD65" s="24"/>
      <c r="UE65" s="24"/>
      <c r="UF65" s="24"/>
      <c r="UG65" s="24"/>
      <c r="UH65" s="24"/>
      <c r="UI65" s="24"/>
      <c r="UJ65" s="24"/>
      <c r="UK65" s="24"/>
      <c r="UL65" s="24"/>
      <c r="UM65" s="24"/>
      <c r="UN65" s="24"/>
      <c r="UO65" s="24"/>
      <c r="UP65" s="24"/>
      <c r="UQ65" s="24"/>
      <c r="UR65" s="24"/>
      <c r="US65" s="24"/>
      <c r="UT65" s="24"/>
      <c r="UU65" s="24"/>
      <c r="UV65" s="24"/>
      <c r="UW65" s="24"/>
      <c r="UX65" s="24"/>
      <c r="UY65" s="24"/>
      <c r="UZ65" s="24"/>
      <c r="VA65" s="24"/>
      <c r="VB65" s="24"/>
      <c r="VC65" s="24"/>
      <c r="VD65" s="24"/>
      <c r="VE65" s="24"/>
      <c r="VF65" s="24"/>
      <c r="VG65" s="24"/>
      <c r="VH65" s="24"/>
      <c r="VI65" s="24"/>
      <c r="VJ65" s="24"/>
      <c r="VK65" s="24"/>
      <c r="VL65" s="24"/>
      <c r="VM65" s="24"/>
      <c r="VN65" s="24"/>
      <c r="VO65" s="24"/>
      <c r="VP65" s="24"/>
      <c r="VQ65" s="24"/>
      <c r="VR65" s="24"/>
      <c r="VS65" s="24"/>
      <c r="VT65" s="24"/>
      <c r="VU65" s="24"/>
      <c r="VV65" s="24"/>
      <c r="VW65" s="24"/>
      <c r="VX65" s="24"/>
      <c r="VY65" s="24"/>
      <c r="VZ65" s="24"/>
      <c r="WA65" s="24"/>
      <c r="WB65" s="24"/>
      <c r="WC65" s="24"/>
      <c r="WD65" s="24"/>
      <c r="WE65" s="24"/>
      <c r="WF65" s="24"/>
      <c r="WG65" s="24"/>
      <c r="WH65" s="24"/>
      <c r="WI65" s="24"/>
      <c r="WJ65" s="24"/>
      <c r="WK65" s="24"/>
      <c r="WL65" s="24"/>
      <c r="WM65" s="24"/>
      <c r="WN65" s="24"/>
      <c r="WO65" s="24"/>
      <c r="WP65" s="24"/>
      <c r="WQ65" s="24"/>
      <c r="WR65" s="24"/>
      <c r="WS65" s="24"/>
      <c r="WT65" s="24"/>
      <c r="WU65" s="24"/>
      <c r="WV65" s="24"/>
      <c r="WW65" s="24"/>
      <c r="WX65" s="24"/>
      <c r="WY65" s="24"/>
      <c r="WZ65" s="24"/>
      <c r="XA65" s="24"/>
      <c r="XB65" s="24"/>
      <c r="XC65" s="24"/>
      <c r="XD65" s="24"/>
      <c r="XE65" s="24"/>
      <c r="XF65" s="24"/>
      <c r="XG65" s="24"/>
      <c r="XH65" s="24"/>
      <c r="XI65" s="24"/>
      <c r="XJ65" s="24"/>
      <c r="XK65" s="24"/>
      <c r="XL65" s="24"/>
      <c r="XM65" s="24"/>
      <c r="XN65" s="24"/>
      <c r="XO65" s="24"/>
      <c r="XP65" s="24"/>
      <c r="XQ65" s="24"/>
      <c r="XR65" s="24"/>
      <c r="XS65" s="24"/>
      <c r="XT65" s="24"/>
      <c r="XU65" s="24"/>
      <c r="XV65" s="24"/>
      <c r="XW65" s="24"/>
      <c r="XX65" s="24"/>
      <c r="XY65" s="24"/>
      <c r="XZ65" s="24"/>
      <c r="YA65" s="24"/>
      <c r="YB65" s="24"/>
      <c r="YC65" s="24"/>
      <c r="YD65" s="24"/>
      <c r="YE65" s="24"/>
      <c r="YF65" s="24"/>
      <c r="YG65" s="24"/>
      <c r="YH65" s="24"/>
      <c r="YI65" s="24"/>
      <c r="YJ65" s="24"/>
      <c r="YK65" s="24"/>
      <c r="YL65" s="24"/>
      <c r="YM65" s="24"/>
      <c r="YN65" s="24"/>
      <c r="YO65" s="24"/>
      <c r="YP65" s="24"/>
      <c r="YQ65" s="24"/>
      <c r="YR65" s="24"/>
      <c r="YS65" s="24"/>
      <c r="YT65" s="24"/>
      <c r="YU65" s="24"/>
      <c r="YV65" s="24"/>
      <c r="YW65" s="24"/>
      <c r="YX65" s="24"/>
      <c r="YY65" s="24"/>
      <c r="YZ65" s="24"/>
      <c r="ZA65" s="24"/>
      <c r="ZB65" s="24"/>
      <c r="ZC65" s="24"/>
      <c r="ZD65" s="24"/>
      <c r="ZE65" s="24"/>
      <c r="ZF65" s="24"/>
      <c r="ZG65" s="24"/>
      <c r="ZH65" s="24"/>
      <c r="ZI65" s="24"/>
      <c r="ZJ65" s="24"/>
      <c r="ZK65" s="24"/>
      <c r="ZL65" s="24"/>
      <c r="ZM65" s="24"/>
      <c r="ZN65" s="24"/>
      <c r="ZO65" s="24"/>
      <c r="ZP65" s="24"/>
      <c r="ZQ65" s="24"/>
      <c r="ZR65" s="24"/>
      <c r="ZS65" s="24"/>
      <c r="ZT65" s="24"/>
      <c r="ZU65" s="24"/>
      <c r="ZV65" s="24"/>
      <c r="ZW65" s="24"/>
      <c r="ZX65" s="24"/>
      <c r="ZY65" s="24"/>
      <c r="ZZ65" s="24"/>
      <c r="AAA65" s="24"/>
      <c r="AAB65" s="24"/>
      <c r="AAC65" s="24"/>
      <c r="AAD65" s="24"/>
      <c r="AAE65" s="24"/>
      <c r="AAF65" s="24"/>
      <c r="AAG65" s="24"/>
      <c r="AAH65" s="24"/>
      <c r="AAI65" s="24"/>
      <c r="AAJ65" s="24"/>
      <c r="AAK65" s="24"/>
      <c r="AAL65" s="24"/>
      <c r="AAM65" s="24"/>
      <c r="AAN65" s="24"/>
      <c r="AAO65" s="24"/>
      <c r="AAP65" s="24"/>
      <c r="AAQ65" s="24"/>
      <c r="AAR65" s="24"/>
      <c r="AAS65" s="24"/>
      <c r="AAT65" s="24"/>
      <c r="AAU65" s="24"/>
      <c r="AAV65" s="24"/>
      <c r="AAW65" s="24"/>
      <c r="AAX65" s="24"/>
      <c r="AAY65" s="24"/>
      <c r="AAZ65" s="24"/>
      <c r="ABA65" s="24"/>
      <c r="ABB65" s="24"/>
      <c r="ABC65" s="24"/>
      <c r="ABD65" s="24"/>
      <c r="ABE65" s="24"/>
      <c r="ABF65" s="24"/>
      <c r="ABG65" s="24"/>
      <c r="ABH65" s="24"/>
      <c r="ABI65" s="24"/>
      <c r="ABJ65" s="24"/>
      <c r="ABK65" s="24"/>
      <c r="ABL65" s="24"/>
      <c r="ABM65" s="24"/>
      <c r="ABN65" s="24"/>
      <c r="ABO65" s="24"/>
      <c r="ABP65" s="24"/>
      <c r="ABQ65" s="24"/>
      <c r="ABR65" s="24"/>
      <c r="ABS65" s="24"/>
      <c r="ABT65" s="24"/>
      <c r="ABU65" s="24"/>
      <c r="ABV65" s="24"/>
      <c r="ABW65" s="24"/>
      <c r="ABX65" s="24"/>
      <c r="ABY65" s="24"/>
      <c r="ABZ65" s="24"/>
      <c r="ACA65" s="24"/>
      <c r="ACB65" s="24"/>
      <c r="ACC65" s="24"/>
      <c r="ACD65" s="24"/>
      <c r="ACE65" s="24"/>
      <c r="ACF65" s="24"/>
      <c r="ACG65" s="24"/>
      <c r="ACH65" s="24"/>
      <c r="ACI65" s="24"/>
      <c r="ACJ65" s="24"/>
      <c r="ACK65" s="24"/>
      <c r="ACL65" s="24"/>
      <c r="ACM65" s="24"/>
      <c r="ACN65" s="24"/>
      <c r="ACO65" s="24"/>
      <c r="ACP65" s="24"/>
      <c r="ACQ65" s="24"/>
      <c r="ACR65" s="24"/>
      <c r="ACS65" s="24"/>
      <c r="ACT65" s="24"/>
      <c r="ACU65" s="24"/>
      <c r="ACV65" s="24"/>
      <c r="ACW65" s="24"/>
      <c r="ACX65" s="24"/>
      <c r="ACY65" s="24"/>
      <c r="ACZ65" s="24"/>
      <c r="ADA65" s="24"/>
      <c r="ADB65" s="24"/>
      <c r="ADC65" s="24"/>
      <c r="ADD65" s="24"/>
      <c r="ADE65" s="24"/>
      <c r="ADF65" s="24"/>
      <c r="ADG65" s="24"/>
      <c r="ADH65" s="24"/>
      <c r="ADI65" s="24"/>
      <c r="ADJ65" s="24"/>
      <c r="ADK65" s="24"/>
      <c r="ADL65" s="24"/>
      <c r="ADM65" s="24"/>
      <c r="ADN65" s="24"/>
      <c r="ADO65" s="24"/>
      <c r="ADP65" s="24"/>
      <c r="ADQ65" s="24"/>
      <c r="ADR65" s="24"/>
      <c r="ADS65" s="24"/>
      <c r="ADT65" s="24"/>
      <c r="ADU65" s="24"/>
      <c r="ADV65" s="24"/>
      <c r="ADW65" s="24"/>
      <c r="ADX65" s="24"/>
      <c r="ADY65" s="24"/>
      <c r="ADZ65" s="24"/>
      <c r="AEA65" s="24"/>
      <c r="AEB65" s="24"/>
      <c r="AEC65" s="24"/>
      <c r="AED65" s="24"/>
      <c r="AEE65" s="24"/>
      <c r="AEF65" s="24"/>
      <c r="AEG65" s="24"/>
      <c r="AEH65" s="24"/>
      <c r="AEI65" s="24"/>
      <c r="AEJ65" s="24"/>
      <c r="AEK65" s="24"/>
      <c r="AEL65" s="24"/>
      <c r="AEM65" s="24"/>
      <c r="AEN65" s="24"/>
      <c r="AEO65" s="24"/>
      <c r="AEP65" s="24"/>
      <c r="AEQ65" s="24"/>
      <c r="AER65" s="24"/>
      <c r="AES65" s="24"/>
      <c r="AET65" s="24"/>
      <c r="AEU65" s="24"/>
      <c r="AEV65" s="24"/>
      <c r="AEW65" s="24"/>
      <c r="AEX65" s="24"/>
      <c r="AEY65" s="24"/>
      <c r="AEZ65" s="24"/>
      <c r="AFA65" s="24"/>
      <c r="AFB65" s="24"/>
      <c r="AFC65" s="24"/>
      <c r="AFD65" s="24"/>
      <c r="AFE65" s="24"/>
      <c r="AFF65" s="24"/>
      <c r="AFG65" s="24"/>
      <c r="AFH65" s="24"/>
      <c r="AFI65" s="24"/>
      <c r="AFJ65" s="24"/>
      <c r="AFK65" s="24"/>
      <c r="AFL65" s="24"/>
      <c r="AFM65" s="24"/>
      <c r="AFN65" s="24"/>
      <c r="AFO65" s="24"/>
      <c r="AFP65" s="24"/>
      <c r="AFQ65" s="24"/>
      <c r="AFR65" s="24"/>
      <c r="AFS65" s="24"/>
      <c r="AFT65" s="24"/>
      <c r="AFU65" s="24"/>
      <c r="AFV65" s="24"/>
      <c r="AFW65" s="24"/>
      <c r="AFX65" s="24"/>
      <c r="AFY65" s="24"/>
      <c r="AFZ65" s="24"/>
      <c r="AGA65" s="24"/>
      <c r="AGB65" s="24"/>
      <c r="AGC65" s="24"/>
      <c r="AGD65" s="24"/>
      <c r="AGE65" s="24"/>
      <c r="AGF65" s="24"/>
      <c r="AGG65" s="24"/>
      <c r="AGH65" s="24"/>
      <c r="AGI65" s="24"/>
      <c r="AGJ65" s="24"/>
      <c r="AGK65" s="24"/>
      <c r="AGL65" s="24"/>
      <c r="AGM65" s="24"/>
      <c r="AGN65" s="24"/>
      <c r="AGO65" s="24"/>
      <c r="AGP65" s="24"/>
      <c r="AGQ65" s="24"/>
      <c r="AGR65" s="24"/>
      <c r="AGS65" s="24"/>
      <c r="AGT65" s="24"/>
      <c r="AGU65" s="24"/>
      <c r="AGV65" s="24"/>
      <c r="AGW65" s="24"/>
      <c r="AGX65" s="24"/>
      <c r="AGY65" s="24"/>
      <c r="AGZ65" s="24"/>
      <c r="AHA65" s="24"/>
      <c r="AHB65" s="24"/>
      <c r="AHC65" s="24"/>
      <c r="AHD65" s="24"/>
      <c r="AHE65" s="24"/>
      <c r="AHF65" s="24"/>
      <c r="AHG65" s="24"/>
      <c r="AHH65" s="24"/>
      <c r="AHI65" s="24"/>
      <c r="AHJ65" s="24"/>
      <c r="AHK65" s="24"/>
      <c r="AHL65" s="24"/>
      <c r="AHM65" s="24"/>
      <c r="AHN65" s="24"/>
      <c r="AHO65" s="24"/>
      <c r="AHP65" s="24"/>
      <c r="AHQ65" s="24"/>
      <c r="AHR65" s="24"/>
      <c r="AHS65" s="24"/>
      <c r="AHT65" s="24"/>
      <c r="AHU65" s="24"/>
      <c r="AHV65" s="24"/>
      <c r="AHW65" s="24"/>
      <c r="AHX65" s="24"/>
      <c r="AHY65" s="24"/>
      <c r="AHZ65" s="24"/>
      <c r="AIA65" s="24"/>
      <c r="AIB65" s="24"/>
      <c r="AIC65" s="24"/>
      <c r="AID65" s="24"/>
      <c r="AIE65" s="24"/>
      <c r="AIF65" s="24"/>
      <c r="AIG65" s="24"/>
      <c r="AIH65" s="24"/>
      <c r="AII65" s="24"/>
      <c r="AIJ65" s="24"/>
      <c r="AIK65" s="24"/>
      <c r="AIL65" s="24"/>
      <c r="AIM65" s="24"/>
      <c r="AIN65" s="24"/>
      <c r="AIO65" s="24"/>
      <c r="AIP65" s="24"/>
      <c r="AIQ65" s="24"/>
      <c r="AIR65" s="24"/>
      <c r="AIS65" s="24"/>
      <c r="AIT65" s="24"/>
      <c r="AIU65" s="24"/>
      <c r="AIV65" s="24"/>
      <c r="AIW65" s="24"/>
      <c r="AIX65" s="24"/>
      <c r="AIY65" s="24"/>
      <c r="AIZ65" s="24"/>
      <c r="AJA65" s="24"/>
      <c r="AJB65" s="24"/>
      <c r="AJC65" s="24"/>
      <c r="AJD65" s="24"/>
      <c r="AJE65" s="24"/>
      <c r="AJF65" s="24"/>
      <c r="AJG65" s="24"/>
      <c r="AJH65" s="24"/>
      <c r="AJI65" s="24"/>
      <c r="AJJ65" s="24"/>
      <c r="AJK65" s="24"/>
      <c r="AJL65" s="24"/>
      <c r="AJM65" s="24"/>
      <c r="AJN65" s="24"/>
      <c r="AJO65" s="24"/>
      <c r="AJP65" s="24"/>
      <c r="AJQ65" s="24"/>
      <c r="AJR65" s="24"/>
      <c r="AJS65" s="24"/>
      <c r="AJT65" s="24"/>
      <c r="AJU65" s="24"/>
      <c r="AJV65" s="24"/>
      <c r="AJW65" s="24"/>
      <c r="AJX65" s="24"/>
      <c r="AJY65" s="24"/>
      <c r="AJZ65" s="24"/>
      <c r="AKA65" s="24"/>
      <c r="AKB65" s="24"/>
      <c r="AKC65" s="24"/>
      <c r="AKD65" s="24"/>
      <c r="AKE65" s="24"/>
      <c r="AKF65" s="24"/>
      <c r="AKG65" s="24"/>
      <c r="AKH65" s="24"/>
      <c r="AKI65" s="24"/>
      <c r="AKJ65" s="24"/>
      <c r="AKK65" s="24"/>
      <c r="AKL65" s="24"/>
      <c r="AKM65" s="24"/>
      <c r="AKN65" s="24"/>
      <c r="AKO65" s="24"/>
      <c r="AKP65" s="24"/>
      <c r="AKQ65" s="24"/>
      <c r="AKR65" s="24"/>
      <c r="AKS65" s="24"/>
      <c r="AKT65" s="24"/>
      <c r="AKU65" s="24"/>
      <c r="AKV65" s="24"/>
      <c r="AKW65" s="24"/>
      <c r="AKX65" s="24"/>
      <c r="AKY65" s="24"/>
      <c r="AKZ65" s="24"/>
      <c r="ALA65" s="24"/>
      <c r="ALB65" s="24"/>
      <c r="ALC65" s="24"/>
      <c r="ALD65" s="24"/>
      <c r="ALE65" s="24"/>
      <c r="ALF65" s="24"/>
      <c r="ALG65" s="24"/>
      <c r="ALH65" s="24"/>
      <c r="ALI65" s="24"/>
      <c r="ALJ65" s="24"/>
      <c r="ALK65" s="24"/>
      <c r="ALL65" s="24"/>
      <c r="ALM65" s="24"/>
      <c r="ALN65" s="24"/>
      <c r="ALO65" s="24"/>
      <c r="ALP65" s="24"/>
      <c r="ALQ65" s="24"/>
      <c r="ALR65" s="24"/>
      <c r="ALS65" s="24"/>
      <c r="ALT65" s="24"/>
      <c r="ALU65" s="24"/>
      <c r="ALV65" s="24"/>
      <c r="ALW65" s="24"/>
      <c r="ALX65" s="24"/>
      <c r="ALY65" s="24"/>
      <c r="ALZ65" s="24"/>
      <c r="AMA65" s="24"/>
      <c r="AMB65" s="24"/>
      <c r="AMC65" s="24"/>
      <c r="AMD65" s="24"/>
      <c r="AME65" s="24"/>
      <c r="AMF65" s="24"/>
      <c r="AMG65" s="24"/>
      <c r="AMH65" s="24"/>
      <c r="AMI65" s="24"/>
      <c r="AMJ65" s="24"/>
      <c r="AMK65" s="24"/>
      <c r="AML65" s="24"/>
      <c r="AMM65" s="24"/>
      <c r="AMN65" s="24"/>
      <c r="AMO65" s="24"/>
      <c r="AMP65" s="24"/>
      <c r="AMQ65" s="24"/>
      <c r="AMR65" s="24"/>
      <c r="AMS65" s="24"/>
      <c r="AMT65" s="24"/>
      <c r="AMU65" s="24"/>
      <c r="AMV65" s="24"/>
      <c r="AMW65" s="24"/>
      <c r="AMX65" s="24"/>
      <c r="AMY65" s="24"/>
      <c r="AMZ65" s="24"/>
      <c r="ANA65" s="24"/>
      <c r="ANB65" s="24"/>
      <c r="ANC65" s="24"/>
      <c r="AND65" s="24"/>
      <c r="ANE65" s="24"/>
      <c r="ANF65" s="24"/>
      <c r="ANG65" s="24"/>
      <c r="ANH65" s="24"/>
      <c r="ANI65" s="24"/>
      <c r="ANJ65" s="24"/>
      <c r="ANK65" s="24"/>
      <c r="ANL65" s="24"/>
      <c r="ANM65" s="24"/>
      <c r="ANN65" s="24"/>
      <c r="ANO65" s="24"/>
      <c r="ANP65" s="24"/>
      <c r="ANQ65" s="24"/>
      <c r="ANR65" s="24"/>
      <c r="ANS65" s="24"/>
      <c r="ANT65" s="24"/>
      <c r="ANU65" s="24"/>
      <c r="ANV65" s="24"/>
      <c r="ANW65" s="24"/>
      <c r="ANX65" s="24"/>
      <c r="ANY65" s="24"/>
      <c r="ANZ65" s="24"/>
      <c r="AOA65" s="24"/>
      <c r="AOB65" s="24"/>
      <c r="AOC65" s="24"/>
      <c r="AOD65" s="24"/>
      <c r="AOE65" s="24"/>
      <c r="AOF65" s="24"/>
      <c r="AOG65" s="24"/>
      <c r="AOH65" s="24"/>
      <c r="AOI65" s="24"/>
      <c r="AOJ65" s="24"/>
      <c r="AOK65" s="24"/>
      <c r="AOL65" s="24"/>
      <c r="AOM65" s="24"/>
      <c r="AON65" s="24"/>
      <c r="AOO65" s="24"/>
      <c r="AOP65" s="24"/>
      <c r="AOQ65" s="24"/>
      <c r="AOR65" s="24"/>
      <c r="AOS65" s="24"/>
      <c r="AOT65" s="24"/>
      <c r="AOU65" s="24"/>
      <c r="AOV65" s="24"/>
      <c r="AOW65" s="24"/>
      <c r="AOX65" s="24"/>
      <c r="AOY65" s="24"/>
      <c r="AOZ65" s="24"/>
      <c r="APA65" s="24"/>
      <c r="APB65" s="24"/>
      <c r="APC65" s="24"/>
      <c r="APD65" s="24"/>
      <c r="APE65" s="24"/>
      <c r="APF65" s="24"/>
      <c r="APG65" s="24"/>
      <c r="APH65" s="24"/>
      <c r="API65" s="24"/>
      <c r="APJ65" s="24"/>
      <c r="APK65" s="24"/>
      <c r="APL65" s="24"/>
      <c r="APM65" s="24"/>
      <c r="APN65" s="24"/>
      <c r="APO65" s="24"/>
      <c r="APP65" s="24"/>
      <c r="APQ65" s="24"/>
      <c r="APR65" s="24"/>
      <c r="APS65" s="24"/>
      <c r="APT65" s="24"/>
      <c r="APU65" s="24"/>
      <c r="APV65" s="24"/>
      <c r="APW65" s="24"/>
      <c r="APX65" s="24"/>
      <c r="APY65" s="24"/>
      <c r="APZ65" s="24"/>
      <c r="AQA65" s="24"/>
      <c r="AQB65" s="24"/>
      <c r="AQC65" s="24"/>
      <c r="AQD65" s="24"/>
      <c r="AQE65" s="24"/>
      <c r="AQF65" s="24"/>
      <c r="AQG65" s="24"/>
      <c r="AQH65" s="24"/>
      <c r="AQI65" s="24"/>
      <c r="AQJ65" s="24"/>
      <c r="AQK65" s="24"/>
      <c r="AQL65" s="24"/>
      <c r="AQM65" s="24"/>
      <c r="AQN65" s="24"/>
      <c r="AQO65" s="24"/>
      <c r="AQP65" s="24"/>
      <c r="AQQ65" s="24"/>
      <c r="AQR65" s="24"/>
      <c r="AQS65" s="24"/>
      <c r="AQT65" s="24"/>
      <c r="AQU65" s="24"/>
      <c r="AQV65" s="24"/>
      <c r="AQW65" s="24"/>
      <c r="AQX65" s="24"/>
      <c r="AQY65" s="24"/>
      <c r="AQZ65" s="24"/>
      <c r="ARA65" s="24"/>
      <c r="ARB65" s="24"/>
      <c r="ARC65" s="24"/>
      <c r="ARD65" s="24"/>
      <c r="ARE65" s="24"/>
      <c r="ARF65" s="24"/>
      <c r="ARG65" s="24"/>
      <c r="ARH65" s="24"/>
      <c r="ARI65" s="24"/>
      <c r="ARJ65" s="24"/>
      <c r="ARK65" s="24"/>
      <c r="ARL65" s="24"/>
      <c r="ARM65" s="24"/>
      <c r="ARN65" s="24"/>
      <c r="ARO65" s="24"/>
      <c r="ARP65" s="24"/>
      <c r="ARQ65" s="24"/>
      <c r="ARR65" s="24"/>
      <c r="ARS65" s="24"/>
      <c r="ART65" s="24"/>
      <c r="ARU65" s="24"/>
      <c r="ARV65" s="24"/>
      <c r="ARW65" s="24"/>
      <c r="ARX65" s="24"/>
      <c r="ARY65" s="24"/>
      <c r="ARZ65" s="24"/>
      <c r="ASA65" s="24"/>
      <c r="ASB65" s="24"/>
      <c r="ASC65" s="24"/>
      <c r="ASD65" s="24"/>
      <c r="ASE65" s="24"/>
      <c r="ASF65" s="24"/>
      <c r="ASG65" s="24"/>
      <c r="ASH65" s="24"/>
      <c r="ASI65" s="24"/>
      <c r="ASJ65" s="24"/>
      <c r="ASK65" s="24"/>
      <c r="ASL65" s="24"/>
      <c r="ASM65" s="24"/>
      <c r="ASN65" s="24"/>
      <c r="ASO65" s="24"/>
      <c r="ASP65" s="24"/>
      <c r="ASQ65" s="24"/>
      <c r="ASR65" s="24"/>
      <c r="ASS65" s="24"/>
      <c r="AST65" s="24"/>
      <c r="ASU65" s="24"/>
      <c r="ASV65" s="24"/>
      <c r="ASW65" s="24"/>
      <c r="ASX65" s="24"/>
      <c r="ASY65" s="24"/>
      <c r="ASZ65" s="24"/>
      <c r="ATA65" s="24"/>
      <c r="ATB65" s="24"/>
      <c r="ATC65" s="24"/>
      <c r="ATD65" s="24"/>
      <c r="ATE65" s="24"/>
      <c r="ATF65" s="24"/>
      <c r="ATG65" s="24"/>
      <c r="ATH65" s="24"/>
      <c r="ATI65" s="24"/>
      <c r="ATJ65" s="24"/>
      <c r="ATK65" s="24"/>
      <c r="ATL65" s="24"/>
      <c r="ATM65" s="24"/>
      <c r="ATN65" s="24"/>
      <c r="ATO65" s="24"/>
      <c r="ATP65" s="24"/>
      <c r="ATQ65" s="24"/>
      <c r="ATR65" s="24"/>
      <c r="ATS65" s="24"/>
      <c r="ATT65" s="24"/>
      <c r="ATU65" s="24"/>
      <c r="ATV65" s="24"/>
      <c r="ATW65" s="24"/>
      <c r="ATX65" s="24"/>
      <c r="ATY65" s="24"/>
      <c r="ATZ65" s="24"/>
      <c r="AUA65" s="24"/>
      <c r="AUB65" s="24"/>
      <c r="AUC65" s="24"/>
      <c r="AUD65" s="24"/>
      <c r="AUE65" s="24"/>
      <c r="AUF65" s="24"/>
      <c r="AUG65" s="24"/>
      <c r="AUH65" s="24"/>
      <c r="AUI65" s="24"/>
      <c r="AUJ65" s="24"/>
      <c r="AUK65" s="24"/>
      <c r="AUL65" s="24"/>
      <c r="AUM65" s="24"/>
      <c r="AUN65" s="24"/>
      <c r="AUO65" s="24"/>
      <c r="AUP65" s="24"/>
      <c r="AUQ65" s="24"/>
      <c r="AUR65" s="24"/>
      <c r="AUS65" s="24"/>
      <c r="AUT65" s="24"/>
      <c r="AUU65" s="24"/>
      <c r="AUV65" s="24"/>
      <c r="AUW65" s="24"/>
      <c r="AUX65" s="24"/>
      <c r="AUY65" s="24"/>
      <c r="AUZ65" s="24"/>
      <c r="AVA65" s="24"/>
      <c r="AVB65" s="24"/>
      <c r="AVC65" s="24"/>
      <c r="AVD65" s="24"/>
      <c r="AVE65" s="24"/>
      <c r="AVF65" s="24"/>
      <c r="AVG65" s="24"/>
      <c r="AVH65" s="24"/>
      <c r="AVI65" s="24"/>
      <c r="AVJ65" s="24"/>
      <c r="AVK65" s="24"/>
      <c r="AVL65" s="24"/>
      <c r="AVM65" s="24"/>
      <c r="AVN65" s="24"/>
      <c r="AVO65" s="24"/>
      <c r="AVP65" s="24"/>
      <c r="AVQ65" s="24"/>
      <c r="AVR65" s="24"/>
      <c r="AVS65" s="24"/>
      <c r="AVT65" s="24"/>
      <c r="AVU65" s="24"/>
      <c r="AVV65" s="24"/>
      <c r="AVW65" s="24"/>
      <c r="AVX65" s="24"/>
      <c r="AVY65" s="24"/>
      <c r="AVZ65" s="24"/>
      <c r="AWA65" s="24"/>
      <c r="AWB65" s="24"/>
      <c r="AWC65" s="24"/>
      <c r="AWD65" s="24"/>
      <c r="AWE65" s="24"/>
      <c r="AWF65" s="24"/>
      <c r="AWG65" s="24"/>
      <c r="AWH65" s="24"/>
      <c r="AWI65" s="24"/>
      <c r="AWJ65" s="24"/>
      <c r="AWK65" s="24"/>
      <c r="AWL65" s="24"/>
      <c r="AWM65" s="24"/>
      <c r="AWN65" s="24"/>
      <c r="AWO65" s="24"/>
      <c r="AWP65" s="24"/>
      <c r="AWQ65" s="24"/>
      <c r="AWR65" s="24"/>
      <c r="AWS65" s="24"/>
      <c r="AWT65" s="24"/>
      <c r="AWU65" s="24"/>
      <c r="AWV65" s="24"/>
      <c r="AWW65" s="24"/>
      <c r="AWX65" s="24"/>
      <c r="AWY65" s="24"/>
      <c r="AWZ65" s="24"/>
      <c r="AXA65" s="24"/>
      <c r="AXB65" s="24"/>
      <c r="AXC65" s="24"/>
      <c r="AXD65" s="24"/>
      <c r="AXE65" s="24"/>
      <c r="AXF65" s="24"/>
      <c r="AXG65" s="24"/>
      <c r="AXH65" s="24"/>
      <c r="AXI65" s="24"/>
      <c r="AXJ65" s="24"/>
      <c r="AXK65" s="24"/>
      <c r="AXL65" s="24"/>
      <c r="AXM65" s="24"/>
      <c r="AXN65" s="24"/>
      <c r="AXO65" s="24"/>
      <c r="AXP65" s="24"/>
      <c r="AXQ65" s="24"/>
      <c r="AXR65" s="24"/>
      <c r="AXS65" s="24"/>
      <c r="AXT65" s="24"/>
      <c r="AXU65" s="24"/>
      <c r="AXV65" s="24"/>
      <c r="AXW65" s="24"/>
      <c r="AXX65" s="24"/>
      <c r="AXY65" s="24"/>
      <c r="AXZ65" s="24"/>
      <c r="AYA65" s="24"/>
      <c r="AYB65" s="24"/>
      <c r="AYC65" s="24"/>
      <c r="AYD65" s="24"/>
      <c r="AYE65" s="24"/>
      <c r="AYF65" s="24"/>
      <c r="AYG65" s="24"/>
      <c r="AYH65" s="24"/>
      <c r="AYI65" s="24"/>
      <c r="AYJ65" s="24"/>
      <c r="AYK65" s="24"/>
      <c r="AYL65" s="24"/>
      <c r="AYM65" s="24"/>
      <c r="AYN65" s="24"/>
      <c r="AYO65" s="24"/>
      <c r="AYP65" s="24"/>
      <c r="AYQ65" s="24"/>
      <c r="AYR65" s="24"/>
      <c r="AYS65" s="24"/>
      <c r="AYT65" s="24"/>
      <c r="AYU65" s="24"/>
      <c r="AYV65" s="24"/>
      <c r="AYW65" s="24"/>
      <c r="AYX65" s="24"/>
      <c r="AYY65" s="24"/>
      <c r="AYZ65" s="24"/>
      <c r="AZA65" s="24"/>
      <c r="AZB65" s="24"/>
      <c r="AZC65" s="24"/>
      <c r="AZD65" s="24"/>
      <c r="AZE65" s="24"/>
      <c r="AZF65" s="24"/>
      <c r="AZG65" s="24"/>
      <c r="AZH65" s="24"/>
      <c r="AZI65" s="24"/>
      <c r="AZJ65" s="24"/>
      <c r="AZK65" s="24"/>
      <c r="AZL65" s="24"/>
      <c r="AZM65" s="24"/>
      <c r="AZN65" s="24"/>
      <c r="AZO65" s="24"/>
      <c r="AZP65" s="24"/>
      <c r="AZQ65" s="24"/>
      <c r="AZR65" s="24"/>
      <c r="AZS65" s="24"/>
      <c r="AZT65" s="24"/>
      <c r="AZU65" s="24"/>
      <c r="AZV65" s="24"/>
      <c r="AZW65" s="24"/>
      <c r="AZX65" s="24"/>
      <c r="AZY65" s="24"/>
      <c r="AZZ65" s="24"/>
      <c r="BAA65" s="24"/>
      <c r="BAB65" s="24"/>
      <c r="BAC65" s="24"/>
      <c r="BAD65" s="24"/>
      <c r="BAE65" s="24"/>
      <c r="BAF65" s="24"/>
      <c r="BAG65" s="24"/>
      <c r="BAH65" s="24"/>
      <c r="BAI65" s="24"/>
      <c r="BAJ65" s="24"/>
      <c r="BAK65" s="24"/>
      <c r="BAL65" s="24"/>
      <c r="BAM65" s="24"/>
      <c r="BAN65" s="24"/>
      <c r="BAO65" s="24"/>
      <c r="BAP65" s="24"/>
      <c r="BAQ65" s="24"/>
      <c r="BAR65" s="24"/>
      <c r="BAS65" s="24"/>
      <c r="BAT65" s="24"/>
      <c r="BAU65" s="24"/>
      <c r="BAV65" s="24"/>
      <c r="BAW65" s="24"/>
      <c r="BAX65" s="24"/>
      <c r="BAY65" s="24"/>
      <c r="BAZ65" s="24"/>
      <c r="BBA65" s="24"/>
      <c r="BBB65" s="24"/>
      <c r="BBC65" s="24"/>
      <c r="BBD65" s="24"/>
      <c r="BBE65" s="24"/>
      <c r="BBF65" s="24"/>
      <c r="BBG65" s="24"/>
      <c r="BBH65" s="24"/>
      <c r="BBI65" s="24"/>
      <c r="BBJ65" s="24"/>
      <c r="BBK65" s="24"/>
      <c r="BBL65" s="24"/>
      <c r="BBM65" s="24"/>
      <c r="BBN65" s="24"/>
      <c r="BBO65" s="24"/>
      <c r="BBP65" s="24"/>
      <c r="BBQ65" s="24"/>
      <c r="BBR65" s="24"/>
      <c r="BBS65" s="24"/>
      <c r="BBT65" s="24"/>
      <c r="BBU65" s="24"/>
      <c r="BBV65" s="24"/>
      <c r="BBW65" s="24"/>
      <c r="BBX65" s="24"/>
      <c r="BBY65" s="24"/>
      <c r="BBZ65" s="24"/>
      <c r="BCA65" s="24"/>
      <c r="BCB65" s="24"/>
      <c r="BCC65" s="24"/>
      <c r="BCD65" s="24"/>
      <c r="BCE65" s="24"/>
      <c r="BCF65" s="24"/>
      <c r="BCG65" s="24"/>
      <c r="BCH65" s="24"/>
      <c r="BCI65" s="24"/>
      <c r="BCJ65" s="24"/>
      <c r="BCK65" s="24"/>
      <c r="BCL65" s="24"/>
      <c r="BCM65" s="24"/>
      <c r="BCN65" s="24"/>
      <c r="BCO65" s="24"/>
      <c r="BCP65" s="24"/>
      <c r="BCQ65" s="24"/>
      <c r="BCR65" s="24"/>
      <c r="BCS65" s="24"/>
      <c r="BCT65" s="24"/>
      <c r="BCU65" s="24"/>
      <c r="BCV65" s="24"/>
      <c r="BCW65" s="24"/>
      <c r="BCX65" s="24"/>
      <c r="BCY65" s="24"/>
      <c r="BCZ65" s="24"/>
      <c r="BDA65" s="24"/>
      <c r="BDB65" s="24"/>
      <c r="BDC65" s="24"/>
      <c r="BDD65" s="24"/>
      <c r="BDE65" s="24"/>
      <c r="BDF65" s="24"/>
      <c r="BDG65" s="24"/>
      <c r="BDH65" s="24"/>
      <c r="BDI65" s="24"/>
      <c r="BDJ65" s="24"/>
      <c r="BDK65" s="24"/>
      <c r="BDL65" s="24"/>
      <c r="BDM65" s="24"/>
      <c r="BDN65" s="24"/>
      <c r="BDO65" s="24"/>
      <c r="BDP65" s="24"/>
      <c r="BDQ65" s="24"/>
      <c r="BDR65" s="24"/>
      <c r="BDS65" s="24"/>
      <c r="BDT65" s="24"/>
      <c r="BDU65" s="24"/>
      <c r="BDV65" s="24"/>
      <c r="BDW65" s="24"/>
      <c r="BDX65" s="24"/>
      <c r="BDY65" s="24"/>
      <c r="BDZ65" s="24"/>
      <c r="BEA65" s="24"/>
      <c r="BEB65" s="24"/>
      <c r="BEC65" s="24"/>
      <c r="BED65" s="24"/>
      <c r="BEE65" s="24"/>
      <c r="BEF65" s="24"/>
      <c r="BEG65" s="24"/>
      <c r="BEH65" s="24"/>
      <c r="BEI65" s="24"/>
      <c r="BEJ65" s="24"/>
      <c r="BEK65" s="24"/>
      <c r="BEL65" s="24"/>
      <c r="BEM65" s="24"/>
      <c r="BEN65" s="24"/>
      <c r="BEO65" s="24"/>
      <c r="BEP65" s="24"/>
      <c r="BEQ65" s="24"/>
      <c r="BER65" s="24"/>
      <c r="BES65" s="24"/>
      <c r="BET65" s="24"/>
      <c r="BEU65" s="24"/>
      <c r="BEV65" s="24"/>
      <c r="BEW65" s="24"/>
      <c r="BEX65" s="24"/>
      <c r="BEY65" s="24"/>
      <c r="BEZ65" s="24"/>
      <c r="BFA65" s="24"/>
      <c r="BFB65" s="24"/>
      <c r="BFC65" s="24"/>
      <c r="BFD65" s="24"/>
      <c r="BFE65" s="24"/>
      <c r="BFF65" s="24"/>
      <c r="BFG65" s="24"/>
      <c r="BFH65" s="24"/>
      <c r="BFI65" s="24"/>
      <c r="BFJ65" s="24"/>
      <c r="BFK65" s="24"/>
      <c r="BFL65" s="24"/>
      <c r="BFM65" s="24"/>
      <c r="BFN65" s="24"/>
      <c r="BFO65" s="24"/>
      <c r="BFP65" s="24"/>
      <c r="BFQ65" s="24"/>
      <c r="BFR65" s="24"/>
      <c r="BFS65" s="24"/>
      <c r="BFT65" s="24"/>
      <c r="BFU65" s="24"/>
      <c r="BFV65" s="24"/>
      <c r="BFW65" s="24"/>
      <c r="BFX65" s="24"/>
      <c r="BFY65" s="24"/>
      <c r="BFZ65" s="24"/>
      <c r="BGA65" s="24"/>
      <c r="BGB65" s="24"/>
      <c r="BGC65" s="24"/>
      <c r="BGD65" s="24"/>
      <c r="BGE65" s="24"/>
      <c r="BGF65" s="24"/>
      <c r="BGG65" s="24"/>
      <c r="BGH65" s="24"/>
      <c r="BGI65" s="24"/>
      <c r="BGJ65" s="24"/>
      <c r="BGK65" s="24"/>
      <c r="BGL65" s="24"/>
      <c r="BGM65" s="24"/>
      <c r="BGN65" s="24"/>
      <c r="BGO65" s="24"/>
      <c r="BGP65" s="24"/>
      <c r="BGQ65" s="24"/>
      <c r="BGR65" s="24"/>
      <c r="BGS65" s="24"/>
      <c r="BGT65" s="24"/>
      <c r="BGU65" s="24"/>
      <c r="BGV65" s="24"/>
      <c r="BGW65" s="24"/>
      <c r="BGX65" s="24"/>
      <c r="BGY65" s="24"/>
      <c r="BGZ65" s="24"/>
      <c r="BHA65" s="24"/>
      <c r="BHB65" s="24"/>
      <c r="BHC65" s="24"/>
      <c r="BHD65" s="24"/>
      <c r="BHE65" s="24"/>
      <c r="BHF65" s="24"/>
      <c r="BHG65" s="24"/>
      <c r="BHH65" s="24"/>
      <c r="BHI65" s="24"/>
      <c r="BHJ65" s="24"/>
      <c r="BHK65" s="24"/>
      <c r="BHL65" s="24"/>
      <c r="BHM65" s="24"/>
      <c r="BHN65" s="24"/>
      <c r="BHO65" s="24"/>
      <c r="BHP65" s="24"/>
      <c r="BHQ65" s="24"/>
      <c r="BHR65" s="24"/>
      <c r="BHS65" s="24"/>
      <c r="BHT65" s="24"/>
      <c r="BHU65" s="24"/>
      <c r="BHV65" s="24"/>
      <c r="BHW65" s="24"/>
      <c r="BHX65" s="24"/>
      <c r="BHY65" s="24"/>
      <c r="BHZ65" s="24"/>
      <c r="BIA65" s="24"/>
      <c r="BIB65" s="24"/>
      <c r="BIC65" s="24"/>
      <c r="BID65" s="24"/>
      <c r="BIE65" s="24"/>
      <c r="BIF65" s="24"/>
      <c r="BIG65" s="24"/>
      <c r="BIH65" s="24"/>
      <c r="BII65" s="24"/>
      <c r="BIJ65" s="24"/>
      <c r="BIK65" s="24"/>
      <c r="BIL65" s="24"/>
      <c r="BIM65" s="24"/>
      <c r="BIN65" s="24"/>
      <c r="BIO65" s="24"/>
      <c r="BIP65" s="24"/>
      <c r="BIQ65" s="24"/>
      <c r="BIR65" s="24"/>
      <c r="BIS65" s="24"/>
      <c r="BIT65" s="24"/>
      <c r="BIU65" s="24"/>
      <c r="BIV65" s="24"/>
      <c r="BIW65" s="24"/>
      <c r="BIX65" s="24"/>
      <c r="BIY65" s="24"/>
      <c r="BIZ65" s="24"/>
      <c r="BJA65" s="24"/>
      <c r="BJB65" s="24"/>
      <c r="BJC65" s="24"/>
      <c r="BJD65" s="24"/>
      <c r="BJE65" s="24"/>
      <c r="BJF65" s="24"/>
      <c r="BJG65" s="24"/>
      <c r="BJH65" s="24"/>
      <c r="BJI65" s="24"/>
      <c r="BJJ65" s="24"/>
      <c r="BJK65" s="24"/>
      <c r="BJL65" s="24"/>
      <c r="BJM65" s="24"/>
      <c r="BJN65" s="24"/>
      <c r="BJO65" s="24"/>
      <c r="BJP65" s="24"/>
      <c r="BJQ65" s="24"/>
      <c r="BJR65" s="24"/>
      <c r="BJS65" s="24"/>
      <c r="BJT65" s="24"/>
      <c r="BJU65" s="24"/>
      <c r="BJV65" s="24"/>
      <c r="BJW65" s="24"/>
      <c r="BJX65" s="24"/>
      <c r="BJY65" s="24"/>
      <c r="BJZ65" s="24"/>
      <c r="BKA65" s="24"/>
      <c r="BKB65" s="24"/>
      <c r="BKC65" s="24"/>
      <c r="BKD65" s="24"/>
      <c r="BKE65" s="24"/>
      <c r="BKF65" s="24"/>
      <c r="BKG65" s="24"/>
      <c r="BKH65" s="24"/>
      <c r="BKI65" s="24"/>
      <c r="BKJ65" s="24"/>
      <c r="BKK65" s="24"/>
      <c r="BKL65" s="24"/>
      <c r="BKM65" s="24"/>
      <c r="BKN65" s="24"/>
      <c r="BKO65" s="24"/>
      <c r="BKP65" s="24"/>
      <c r="BKQ65" s="24"/>
      <c r="BKR65" s="24"/>
      <c r="BKS65" s="24"/>
      <c r="BKT65" s="24"/>
      <c r="BKU65" s="24"/>
      <c r="BKV65" s="24"/>
      <c r="BKW65" s="24"/>
      <c r="BKX65" s="24"/>
      <c r="BKY65" s="24"/>
      <c r="BKZ65" s="24"/>
      <c r="BLA65" s="24"/>
      <c r="BLB65" s="24"/>
      <c r="BLC65" s="24"/>
      <c r="BLD65" s="24"/>
      <c r="BLE65" s="24"/>
      <c r="BLF65" s="24"/>
      <c r="BLG65" s="24"/>
      <c r="BLH65" s="24"/>
      <c r="BLI65" s="24"/>
      <c r="BLJ65" s="24"/>
      <c r="BLK65" s="24"/>
      <c r="BLL65" s="24"/>
      <c r="BLM65" s="24"/>
      <c r="BLN65" s="24"/>
      <c r="BLO65" s="24"/>
      <c r="BLP65" s="24"/>
      <c r="BLQ65" s="24"/>
      <c r="BLR65" s="24"/>
      <c r="BLS65" s="24"/>
      <c r="BLT65" s="24"/>
      <c r="BLU65" s="24"/>
      <c r="BLV65" s="24"/>
      <c r="BLW65" s="24"/>
      <c r="BLX65" s="24"/>
      <c r="BLY65" s="24"/>
      <c r="BLZ65" s="24"/>
      <c r="BMA65" s="24"/>
      <c r="BMB65" s="24"/>
      <c r="BMC65" s="24"/>
      <c r="BMD65" s="24"/>
      <c r="BME65" s="24"/>
      <c r="BMF65" s="24"/>
      <c r="BMG65" s="24"/>
      <c r="BMH65" s="24"/>
      <c r="BMI65" s="24"/>
      <c r="BMJ65" s="24"/>
      <c r="BMK65" s="24"/>
      <c r="BML65" s="24"/>
      <c r="BMM65" s="24"/>
      <c r="BMN65" s="24"/>
      <c r="BMO65" s="24"/>
      <c r="BMP65" s="24"/>
      <c r="BMQ65" s="24"/>
      <c r="BMR65" s="24"/>
      <c r="BMS65" s="24"/>
      <c r="BMT65" s="24"/>
      <c r="BMU65" s="24"/>
      <c r="BMV65" s="24"/>
      <c r="BMW65" s="24"/>
      <c r="BMX65" s="24"/>
      <c r="BMY65" s="24"/>
      <c r="BMZ65" s="24"/>
      <c r="BNA65" s="24"/>
      <c r="BNB65" s="24"/>
      <c r="BNC65" s="24"/>
      <c r="BND65" s="24"/>
      <c r="BNE65" s="24"/>
      <c r="BNF65" s="24"/>
      <c r="BNG65" s="24"/>
      <c r="BNH65" s="24"/>
      <c r="BNI65" s="24"/>
      <c r="BNJ65" s="24"/>
      <c r="BNK65" s="24"/>
      <c r="BNL65" s="24"/>
      <c r="BNM65" s="24"/>
      <c r="BNN65" s="24"/>
      <c r="BNO65" s="24"/>
      <c r="BNP65" s="24"/>
      <c r="BNQ65" s="24"/>
      <c r="BNR65" s="24"/>
      <c r="BNS65" s="24"/>
      <c r="BNT65" s="24"/>
      <c r="BNU65" s="24"/>
      <c r="BNV65" s="24"/>
      <c r="BNW65" s="24"/>
      <c r="BNX65" s="24"/>
      <c r="BNY65" s="24"/>
      <c r="BNZ65" s="24"/>
      <c r="BOA65" s="24"/>
      <c r="BOB65" s="24"/>
      <c r="BOC65" s="24"/>
      <c r="BOD65" s="24"/>
      <c r="BOE65" s="24"/>
      <c r="BOF65" s="24"/>
      <c r="BOG65" s="24"/>
      <c r="BOH65" s="24"/>
      <c r="BOI65" s="24"/>
      <c r="BOJ65" s="24"/>
      <c r="BOK65" s="24"/>
      <c r="BOL65" s="24"/>
      <c r="BOM65" s="24"/>
      <c r="BON65" s="24"/>
      <c r="BOO65" s="24"/>
      <c r="BOP65" s="24"/>
      <c r="BOQ65" s="24"/>
      <c r="BOR65" s="24"/>
      <c r="BOS65" s="24"/>
      <c r="BOT65" s="24"/>
      <c r="BOU65" s="24"/>
      <c r="BOV65" s="24"/>
      <c r="BOW65" s="24"/>
      <c r="BOX65" s="24"/>
      <c r="BOY65" s="24"/>
      <c r="BOZ65" s="24"/>
      <c r="BPA65" s="24"/>
      <c r="BPB65" s="24"/>
      <c r="BPC65" s="24"/>
      <c r="BPD65" s="24"/>
      <c r="BPE65" s="24"/>
      <c r="BPF65" s="24"/>
      <c r="BPG65" s="24"/>
      <c r="BPH65" s="24"/>
      <c r="BPI65" s="24"/>
      <c r="BPJ65" s="24"/>
      <c r="BPK65" s="24"/>
      <c r="BPL65" s="24"/>
      <c r="BPM65" s="24"/>
      <c r="BPN65" s="24"/>
      <c r="BPO65" s="24"/>
      <c r="BPP65" s="24"/>
      <c r="BPQ65" s="24"/>
      <c r="BPR65" s="24"/>
      <c r="BPS65" s="24"/>
      <c r="BPT65" s="24"/>
      <c r="BPU65" s="24"/>
      <c r="BPV65" s="24"/>
      <c r="BPW65" s="24"/>
      <c r="BPX65" s="24"/>
      <c r="BPY65" s="24"/>
      <c r="BPZ65" s="24"/>
      <c r="BQA65" s="24"/>
      <c r="BQB65" s="24"/>
      <c r="BQC65" s="24"/>
      <c r="BQD65" s="24"/>
      <c r="BQE65" s="24"/>
      <c r="BQF65" s="24"/>
      <c r="BQG65" s="24"/>
      <c r="BQH65" s="24"/>
      <c r="BQI65" s="24"/>
      <c r="BQJ65" s="24"/>
      <c r="BQK65" s="24"/>
      <c r="BQL65" s="24"/>
      <c r="BQM65" s="24"/>
      <c r="BQN65" s="24"/>
      <c r="BQO65" s="24"/>
      <c r="BQP65" s="24"/>
      <c r="BQQ65" s="24"/>
      <c r="BQR65" s="24"/>
      <c r="BQS65" s="24"/>
      <c r="BQT65" s="24"/>
      <c r="BQU65" s="24"/>
      <c r="BQV65" s="24"/>
      <c r="BQW65" s="24"/>
      <c r="BQX65" s="24"/>
      <c r="BQY65" s="24"/>
      <c r="BQZ65" s="24"/>
      <c r="BRA65" s="24"/>
      <c r="BRB65" s="24"/>
      <c r="BRC65" s="24"/>
      <c r="BRD65" s="24"/>
      <c r="BRE65" s="24"/>
      <c r="BRF65" s="24"/>
      <c r="BRG65" s="24"/>
      <c r="BRH65" s="24"/>
      <c r="BRI65" s="24"/>
      <c r="BRJ65" s="24"/>
      <c r="BRK65" s="24"/>
      <c r="BRL65" s="24"/>
      <c r="BRM65" s="24"/>
      <c r="BRN65" s="24"/>
      <c r="BRO65" s="24"/>
      <c r="BRP65" s="24"/>
      <c r="BRQ65" s="24"/>
      <c r="BRR65" s="24"/>
      <c r="BRS65" s="24"/>
      <c r="BRT65" s="24"/>
      <c r="BRU65" s="24"/>
      <c r="BRV65" s="24"/>
      <c r="BRW65" s="24"/>
      <c r="BRX65" s="24"/>
      <c r="BRY65" s="24"/>
      <c r="BRZ65" s="24"/>
      <c r="BSA65" s="24"/>
      <c r="BSB65" s="24"/>
      <c r="BSC65" s="24"/>
      <c r="BSD65" s="24"/>
      <c r="BSE65" s="24"/>
      <c r="BSF65" s="24"/>
      <c r="BSG65" s="24"/>
      <c r="BSH65" s="24"/>
      <c r="BSI65" s="24"/>
      <c r="BSJ65" s="24"/>
      <c r="BSK65" s="24"/>
      <c r="BSL65" s="24"/>
      <c r="BSM65" s="24"/>
      <c r="BSN65" s="24"/>
      <c r="BSO65" s="24"/>
      <c r="BSP65" s="24"/>
      <c r="BSQ65" s="24"/>
      <c r="BSR65" s="24"/>
      <c r="BSS65" s="24"/>
      <c r="BST65" s="24"/>
      <c r="BSU65" s="24"/>
      <c r="BSV65" s="24"/>
      <c r="BSW65" s="24"/>
      <c r="BSX65" s="24"/>
      <c r="BSY65" s="24"/>
      <c r="BSZ65" s="24"/>
      <c r="BTA65" s="24"/>
      <c r="BTB65" s="24"/>
      <c r="BTC65" s="24"/>
      <c r="BTD65" s="24"/>
      <c r="BTE65" s="24"/>
      <c r="BTF65" s="24"/>
      <c r="BTG65" s="24"/>
      <c r="BTH65" s="24"/>
      <c r="BTI65" s="24"/>
      <c r="BTJ65" s="24"/>
      <c r="BTK65" s="24"/>
      <c r="BTL65" s="24"/>
      <c r="BTM65" s="24"/>
      <c r="BTN65" s="24"/>
      <c r="BTO65" s="24"/>
      <c r="BTP65" s="24"/>
      <c r="BTQ65" s="24"/>
      <c r="BTR65" s="24"/>
      <c r="BTS65" s="24"/>
      <c r="BTT65" s="24"/>
      <c r="BTU65" s="24"/>
      <c r="BTV65" s="24"/>
      <c r="BTW65" s="24"/>
      <c r="BTX65" s="24"/>
      <c r="BTY65" s="24"/>
      <c r="BTZ65" s="24"/>
      <c r="BUA65" s="24"/>
      <c r="BUB65" s="24"/>
      <c r="BUC65" s="24"/>
      <c r="BUD65" s="24"/>
      <c r="BUE65" s="24"/>
      <c r="BUF65" s="24"/>
      <c r="BUG65" s="24"/>
      <c r="BUH65" s="24"/>
      <c r="BUI65" s="24"/>
      <c r="BUJ65" s="24"/>
      <c r="BUK65" s="24"/>
      <c r="BUL65" s="24"/>
      <c r="BUM65" s="24"/>
      <c r="BUN65" s="24"/>
      <c r="BUO65" s="24"/>
      <c r="BUP65" s="24"/>
      <c r="BUQ65" s="24"/>
      <c r="BUR65" s="24"/>
      <c r="BUS65" s="24"/>
      <c r="BUT65" s="24"/>
      <c r="BUU65" s="24"/>
      <c r="BUV65" s="24"/>
      <c r="BUW65" s="24"/>
      <c r="BUX65" s="24"/>
      <c r="BUY65" s="24"/>
      <c r="BUZ65" s="24"/>
      <c r="BVA65" s="24"/>
      <c r="BVB65" s="24"/>
      <c r="BVC65" s="24"/>
      <c r="BVD65" s="24"/>
      <c r="BVE65" s="24"/>
      <c r="BVF65" s="24"/>
      <c r="BVG65" s="24"/>
      <c r="BVH65" s="24"/>
      <c r="BVI65" s="24"/>
      <c r="BVJ65" s="24"/>
      <c r="BVK65" s="24"/>
      <c r="BVL65" s="24"/>
      <c r="BVM65" s="24"/>
      <c r="BVN65" s="24"/>
      <c r="BVO65" s="24"/>
      <c r="BVP65" s="24"/>
      <c r="BVQ65" s="24"/>
      <c r="BVR65" s="24"/>
      <c r="BVS65" s="24"/>
      <c r="BVT65" s="24"/>
      <c r="BVU65" s="24"/>
      <c r="BVV65" s="24"/>
      <c r="BVW65" s="24"/>
      <c r="BVX65" s="24"/>
      <c r="BVY65" s="24"/>
      <c r="BVZ65" s="24"/>
      <c r="BWA65" s="24"/>
      <c r="BWB65" s="24"/>
      <c r="BWC65" s="24"/>
      <c r="BWD65" s="24"/>
      <c r="BWE65" s="24"/>
      <c r="BWF65" s="24"/>
      <c r="BWG65" s="24"/>
      <c r="BWH65" s="24"/>
      <c r="BWI65" s="24"/>
      <c r="BWJ65" s="24"/>
      <c r="BWK65" s="24"/>
      <c r="BWL65" s="24"/>
      <c r="BWM65" s="24"/>
      <c r="BWN65" s="24"/>
      <c r="BWO65" s="24"/>
      <c r="BWP65" s="24"/>
      <c r="BWQ65" s="24"/>
      <c r="BWR65" s="24"/>
      <c r="BWS65" s="24"/>
      <c r="BWT65" s="24"/>
      <c r="BWU65" s="24"/>
      <c r="BWV65" s="24"/>
      <c r="BWW65" s="24"/>
      <c r="BWX65" s="24"/>
      <c r="BWY65" s="24"/>
      <c r="BWZ65" s="24"/>
      <c r="BXA65" s="24"/>
      <c r="BXB65" s="24"/>
      <c r="BXC65" s="24"/>
      <c r="BXD65" s="24"/>
      <c r="BXE65" s="24"/>
      <c r="BXF65" s="24"/>
      <c r="BXG65" s="24"/>
      <c r="BXH65" s="24"/>
      <c r="BXI65" s="24"/>
      <c r="BXJ65" s="24"/>
      <c r="BXK65" s="24"/>
      <c r="BXL65" s="24"/>
      <c r="BXM65" s="24"/>
      <c r="BXN65" s="24"/>
      <c r="BXO65" s="24"/>
      <c r="BXP65" s="24"/>
      <c r="BXQ65" s="24"/>
      <c r="BXR65" s="24"/>
      <c r="BXS65" s="24"/>
      <c r="BXT65" s="24"/>
      <c r="BXU65" s="24"/>
      <c r="BXV65" s="24"/>
      <c r="BXW65" s="24"/>
      <c r="BXX65" s="24"/>
      <c r="BXY65" s="24"/>
      <c r="BXZ65" s="24"/>
      <c r="BYA65" s="24"/>
      <c r="BYB65" s="24"/>
      <c r="BYC65" s="24"/>
      <c r="BYD65" s="24"/>
      <c r="BYE65" s="24"/>
      <c r="BYF65" s="24"/>
      <c r="BYG65" s="24"/>
      <c r="BYH65" s="24"/>
      <c r="BYI65" s="24"/>
      <c r="BYJ65" s="24"/>
      <c r="BYK65" s="24"/>
      <c r="BYL65" s="24"/>
      <c r="BYM65" s="24"/>
      <c r="BYN65" s="24"/>
      <c r="BYO65" s="24"/>
      <c r="BYP65" s="24"/>
      <c r="BYQ65" s="24"/>
      <c r="BYR65" s="24"/>
      <c r="BYS65" s="24"/>
      <c r="BYT65" s="24"/>
      <c r="BYU65" s="24"/>
      <c r="BYV65" s="24"/>
      <c r="BYW65" s="24"/>
      <c r="BYX65" s="24"/>
      <c r="BYY65" s="24"/>
      <c r="BYZ65" s="24"/>
      <c r="BZA65" s="24"/>
      <c r="BZB65" s="24"/>
      <c r="BZC65" s="24"/>
      <c r="BZD65" s="24"/>
      <c r="BZE65" s="24"/>
      <c r="BZF65" s="24"/>
      <c r="BZG65" s="24"/>
      <c r="BZH65" s="24"/>
      <c r="BZI65" s="24"/>
      <c r="BZJ65" s="24"/>
      <c r="BZK65" s="24"/>
      <c r="BZL65" s="24"/>
      <c r="BZM65" s="24"/>
      <c r="BZN65" s="24"/>
      <c r="BZO65" s="24"/>
      <c r="BZP65" s="24"/>
      <c r="BZQ65" s="24"/>
      <c r="BZR65" s="24"/>
      <c r="BZS65" s="24"/>
      <c r="BZT65" s="24"/>
      <c r="BZU65" s="24"/>
      <c r="BZV65" s="24"/>
      <c r="BZW65" s="24"/>
      <c r="BZX65" s="24"/>
      <c r="BZY65" s="24"/>
      <c r="BZZ65" s="24"/>
      <c r="CAA65" s="24"/>
      <c r="CAB65" s="24"/>
      <c r="CAC65" s="24"/>
      <c r="CAD65" s="24"/>
      <c r="CAE65" s="24"/>
      <c r="CAF65" s="24"/>
      <c r="CAG65" s="24"/>
      <c r="CAH65" s="24"/>
      <c r="CAI65" s="24"/>
      <c r="CAJ65" s="24"/>
      <c r="CAK65" s="24"/>
      <c r="CAL65" s="24"/>
      <c r="CAM65" s="24"/>
      <c r="CAN65" s="24"/>
      <c r="CAO65" s="24"/>
      <c r="CAP65" s="24"/>
      <c r="CAQ65" s="24"/>
      <c r="CAR65" s="24"/>
      <c r="CAS65" s="24"/>
      <c r="CAT65" s="24"/>
      <c r="CAU65" s="24"/>
      <c r="CAV65" s="24"/>
      <c r="CAW65" s="24"/>
      <c r="CAX65" s="24"/>
      <c r="CAY65" s="24"/>
      <c r="CAZ65" s="24"/>
      <c r="CBA65" s="24"/>
      <c r="CBB65" s="24"/>
      <c r="CBC65" s="24"/>
      <c r="CBD65" s="24"/>
      <c r="CBE65" s="24"/>
      <c r="CBF65" s="24"/>
      <c r="CBG65" s="24"/>
      <c r="CBH65" s="24"/>
      <c r="CBI65" s="24"/>
      <c r="CBJ65" s="24"/>
      <c r="CBK65" s="24"/>
      <c r="CBL65" s="24"/>
      <c r="CBM65" s="24"/>
      <c r="CBN65" s="24"/>
      <c r="CBO65" s="24"/>
      <c r="CBP65" s="24"/>
      <c r="CBQ65" s="24"/>
      <c r="CBR65" s="24"/>
      <c r="CBS65" s="24"/>
      <c r="CBT65" s="24"/>
      <c r="CBU65" s="24"/>
      <c r="CBV65" s="24"/>
      <c r="CBW65" s="24"/>
      <c r="CBX65" s="24"/>
      <c r="CBY65" s="24"/>
      <c r="CBZ65" s="24"/>
      <c r="CCA65" s="24"/>
      <c r="CCB65" s="24"/>
      <c r="CCC65" s="24"/>
      <c r="CCD65" s="24"/>
      <c r="CCE65" s="24"/>
      <c r="CCF65" s="24"/>
      <c r="CCG65" s="24"/>
      <c r="CCH65" s="24"/>
      <c r="CCI65" s="24"/>
      <c r="CCJ65" s="24"/>
      <c r="CCK65" s="24"/>
      <c r="CCL65" s="24"/>
      <c r="CCM65" s="24"/>
      <c r="CCN65" s="24"/>
      <c r="CCO65" s="24"/>
      <c r="CCP65" s="24"/>
      <c r="CCQ65" s="24"/>
      <c r="CCR65" s="24"/>
      <c r="CCS65" s="24"/>
      <c r="CCT65" s="24"/>
      <c r="CCU65" s="24"/>
      <c r="CCV65" s="24"/>
      <c r="CCW65" s="24"/>
      <c r="CCX65" s="24"/>
      <c r="CCY65" s="24"/>
      <c r="CCZ65" s="24"/>
      <c r="CDA65" s="24"/>
      <c r="CDB65" s="24"/>
      <c r="CDC65" s="24"/>
      <c r="CDD65" s="24"/>
      <c r="CDE65" s="24"/>
      <c r="CDF65" s="24"/>
      <c r="CDG65" s="24"/>
      <c r="CDH65" s="24"/>
      <c r="CDI65" s="24"/>
      <c r="CDJ65" s="24"/>
      <c r="CDK65" s="24"/>
      <c r="CDL65" s="24"/>
      <c r="CDM65" s="24"/>
      <c r="CDN65" s="24"/>
      <c r="CDO65" s="24"/>
      <c r="CDP65" s="24"/>
      <c r="CDQ65" s="24"/>
      <c r="CDR65" s="24"/>
      <c r="CDS65" s="24"/>
      <c r="CDT65" s="24"/>
      <c r="CDU65" s="24"/>
      <c r="CDV65" s="24"/>
      <c r="CDW65" s="24"/>
      <c r="CDX65" s="24"/>
      <c r="CDY65" s="24"/>
      <c r="CDZ65" s="24"/>
      <c r="CEA65" s="24"/>
      <c r="CEB65" s="24"/>
      <c r="CEC65" s="24"/>
      <c r="CED65" s="24"/>
      <c r="CEE65" s="24"/>
      <c r="CEF65" s="24"/>
      <c r="CEG65" s="24"/>
      <c r="CEH65" s="24"/>
      <c r="CEI65" s="24"/>
      <c r="CEJ65" s="24"/>
      <c r="CEK65" s="24"/>
      <c r="CEL65" s="24"/>
      <c r="CEM65" s="24"/>
      <c r="CEN65" s="24"/>
      <c r="CEO65" s="24"/>
      <c r="CEP65" s="24"/>
      <c r="CEQ65" s="24"/>
      <c r="CER65" s="24"/>
      <c r="CES65" s="24"/>
      <c r="CET65" s="24"/>
      <c r="CEU65" s="24"/>
      <c r="CEV65" s="24"/>
      <c r="CEW65" s="24"/>
      <c r="CEX65" s="24"/>
      <c r="CEY65" s="24"/>
      <c r="CEZ65" s="24"/>
      <c r="CFA65" s="24"/>
      <c r="CFB65" s="24"/>
      <c r="CFC65" s="24"/>
      <c r="CFD65" s="24"/>
      <c r="CFE65" s="24"/>
      <c r="CFF65" s="24"/>
      <c r="CFG65" s="24"/>
      <c r="CFH65" s="24"/>
      <c r="CFI65" s="24"/>
      <c r="CFJ65" s="24"/>
      <c r="CFK65" s="24"/>
      <c r="CFL65" s="24"/>
      <c r="CFM65" s="24"/>
      <c r="CFN65" s="24"/>
      <c r="CFO65" s="24"/>
      <c r="CFP65" s="24"/>
      <c r="CFQ65" s="24"/>
      <c r="CFR65" s="24"/>
      <c r="CFS65" s="24"/>
      <c r="CFT65" s="24"/>
      <c r="CFU65" s="24"/>
      <c r="CFV65" s="24"/>
      <c r="CFW65" s="24"/>
      <c r="CFX65" s="24"/>
      <c r="CFY65" s="24"/>
      <c r="CFZ65" s="24"/>
      <c r="CGA65" s="24"/>
      <c r="CGB65" s="24"/>
      <c r="CGC65" s="24"/>
      <c r="CGD65" s="24"/>
      <c r="CGE65" s="24"/>
      <c r="CGF65" s="24"/>
      <c r="CGG65" s="24"/>
      <c r="CGH65" s="24"/>
      <c r="CGI65" s="24"/>
      <c r="CGJ65" s="24"/>
      <c r="CGK65" s="24"/>
      <c r="CGL65" s="24"/>
      <c r="CGM65" s="24"/>
      <c r="CGN65" s="24"/>
      <c r="CGO65" s="24"/>
      <c r="CGP65" s="24"/>
      <c r="CGQ65" s="24"/>
      <c r="CGR65" s="24"/>
      <c r="CGS65" s="24"/>
      <c r="CGT65" s="24"/>
      <c r="CGU65" s="24"/>
      <c r="CGV65" s="24"/>
      <c r="CGW65" s="24"/>
      <c r="CGX65" s="24"/>
      <c r="CGY65" s="24"/>
      <c r="CGZ65" s="24"/>
      <c r="CHA65" s="24"/>
      <c r="CHB65" s="24"/>
      <c r="CHC65" s="24"/>
      <c r="CHD65" s="24"/>
      <c r="CHE65" s="24"/>
      <c r="CHF65" s="24"/>
      <c r="CHG65" s="24"/>
      <c r="CHH65" s="24"/>
      <c r="CHI65" s="24"/>
      <c r="CHJ65" s="24"/>
      <c r="CHK65" s="24"/>
      <c r="CHL65" s="24"/>
      <c r="CHM65" s="24"/>
      <c r="CHN65" s="24"/>
      <c r="CHO65" s="24"/>
      <c r="CHP65" s="24"/>
      <c r="CHQ65" s="24"/>
      <c r="CHR65" s="24"/>
      <c r="CHS65" s="24"/>
      <c r="CHT65" s="24"/>
      <c r="CHU65" s="24"/>
      <c r="CHV65" s="24"/>
      <c r="CHW65" s="24"/>
      <c r="CHX65" s="24"/>
      <c r="CHY65" s="24"/>
      <c r="CHZ65" s="24"/>
      <c r="CIA65" s="24"/>
      <c r="CIB65" s="24"/>
      <c r="CIC65" s="24"/>
      <c r="CID65" s="24"/>
      <c r="CIE65" s="24"/>
      <c r="CIF65" s="24"/>
      <c r="CIG65" s="24"/>
      <c r="CIH65" s="24"/>
      <c r="CII65" s="24"/>
      <c r="CIJ65" s="24"/>
      <c r="CIK65" s="24"/>
      <c r="CIL65" s="24"/>
      <c r="CIM65" s="24"/>
      <c r="CIN65" s="24"/>
      <c r="CIO65" s="24"/>
      <c r="CIP65" s="24"/>
      <c r="CIQ65" s="24"/>
      <c r="CIR65" s="24"/>
      <c r="CIS65" s="24"/>
      <c r="CIT65" s="24"/>
      <c r="CIU65" s="24"/>
      <c r="CIV65" s="24"/>
      <c r="CIW65" s="24"/>
      <c r="CIX65" s="24"/>
      <c r="CIY65" s="24"/>
      <c r="CIZ65" s="24"/>
      <c r="CJA65" s="24"/>
      <c r="CJB65" s="24"/>
      <c r="CJC65" s="24"/>
      <c r="CJD65" s="24"/>
      <c r="CJE65" s="24"/>
      <c r="CJF65" s="24"/>
      <c r="CJG65" s="24"/>
      <c r="CJH65" s="24"/>
      <c r="CJI65" s="24"/>
      <c r="CJJ65" s="24"/>
      <c r="CJK65" s="24"/>
      <c r="CJL65" s="24"/>
      <c r="CJM65" s="24"/>
      <c r="CJN65" s="24"/>
      <c r="CJO65" s="24"/>
      <c r="CJP65" s="24"/>
      <c r="CJQ65" s="24"/>
      <c r="CJR65" s="24"/>
      <c r="CJS65" s="24"/>
      <c r="CJT65" s="24"/>
      <c r="CJU65" s="24"/>
      <c r="CJV65" s="24"/>
      <c r="CJW65" s="24"/>
      <c r="CJX65" s="24"/>
      <c r="CJY65" s="24"/>
      <c r="CJZ65" s="24"/>
      <c r="CKA65" s="24"/>
      <c r="CKB65" s="24"/>
      <c r="CKC65" s="24"/>
      <c r="CKD65" s="24"/>
      <c r="CKE65" s="24"/>
      <c r="CKF65" s="24"/>
      <c r="CKG65" s="24"/>
      <c r="CKH65" s="24"/>
      <c r="CKI65" s="24"/>
      <c r="CKJ65" s="24"/>
      <c r="CKK65" s="24"/>
      <c r="CKL65" s="24"/>
      <c r="CKM65" s="24"/>
      <c r="CKN65" s="24"/>
      <c r="CKO65" s="24"/>
      <c r="CKP65" s="24"/>
      <c r="CKQ65" s="24"/>
      <c r="CKR65" s="24"/>
      <c r="CKS65" s="24"/>
      <c r="CKT65" s="24"/>
      <c r="CKU65" s="24"/>
      <c r="CKV65" s="24"/>
      <c r="CKW65" s="24"/>
      <c r="CKX65" s="24"/>
      <c r="CKY65" s="24"/>
      <c r="CKZ65" s="24"/>
      <c r="CLA65" s="24"/>
      <c r="CLB65" s="24"/>
      <c r="CLC65" s="24"/>
      <c r="CLD65" s="24"/>
      <c r="CLE65" s="24"/>
      <c r="CLF65" s="24"/>
      <c r="CLG65" s="24"/>
      <c r="CLH65" s="24"/>
      <c r="CLI65" s="24"/>
      <c r="CLJ65" s="24"/>
      <c r="CLK65" s="24"/>
      <c r="CLL65" s="24"/>
      <c r="CLM65" s="24"/>
      <c r="CLN65" s="24"/>
      <c r="CLO65" s="24"/>
      <c r="CLP65" s="24"/>
      <c r="CLQ65" s="24"/>
      <c r="CLR65" s="24"/>
      <c r="CLS65" s="24"/>
      <c r="CLT65" s="24"/>
      <c r="CLU65" s="24"/>
      <c r="CLV65" s="24"/>
      <c r="CLW65" s="24"/>
      <c r="CLX65" s="24"/>
      <c r="CLY65" s="24"/>
      <c r="CLZ65" s="24"/>
      <c r="CMA65" s="24"/>
      <c r="CMB65" s="24"/>
      <c r="CMC65" s="24"/>
      <c r="CMD65" s="24"/>
      <c r="CME65" s="24"/>
      <c r="CMF65" s="24"/>
      <c r="CMG65" s="24"/>
      <c r="CMH65" s="24"/>
      <c r="CMI65" s="24"/>
      <c r="CMJ65" s="24"/>
      <c r="CMK65" s="24"/>
      <c r="CML65" s="24"/>
      <c r="CMM65" s="24"/>
      <c r="CMN65" s="24"/>
      <c r="CMO65" s="24"/>
      <c r="CMP65" s="24"/>
      <c r="CMQ65" s="24"/>
      <c r="CMR65" s="24"/>
      <c r="CMS65" s="24"/>
      <c r="CMT65" s="24"/>
      <c r="CMU65" s="24"/>
      <c r="CMV65" s="24"/>
      <c r="CMW65" s="24"/>
      <c r="CMX65" s="24"/>
      <c r="CMY65" s="24"/>
      <c r="CMZ65" s="24"/>
      <c r="CNA65" s="24"/>
      <c r="CNB65" s="24"/>
      <c r="CNC65" s="24"/>
      <c r="CND65" s="24"/>
      <c r="CNE65" s="24"/>
      <c r="CNF65" s="24"/>
      <c r="CNG65" s="24"/>
      <c r="CNH65" s="24"/>
      <c r="CNI65" s="24"/>
      <c r="CNJ65" s="24"/>
      <c r="CNK65" s="24"/>
      <c r="CNL65" s="24"/>
      <c r="CNM65" s="24"/>
      <c r="CNN65" s="24"/>
      <c r="CNO65" s="24"/>
      <c r="CNP65" s="24"/>
      <c r="CNQ65" s="24"/>
      <c r="CNR65" s="24"/>
      <c r="CNS65" s="24"/>
      <c r="CNT65" s="24"/>
      <c r="CNU65" s="24"/>
      <c r="CNV65" s="24"/>
      <c r="CNW65" s="24"/>
      <c r="CNX65" s="24"/>
      <c r="CNY65" s="24"/>
      <c r="CNZ65" s="24"/>
      <c r="COA65" s="24"/>
      <c r="COB65" s="24"/>
      <c r="COC65" s="24"/>
      <c r="COD65" s="24"/>
      <c r="COE65" s="24"/>
      <c r="COF65" s="24"/>
      <c r="COG65" s="24"/>
      <c r="COH65" s="24"/>
      <c r="COI65" s="24"/>
      <c r="COJ65" s="24"/>
      <c r="COK65" s="24"/>
      <c r="COL65" s="24"/>
      <c r="COM65" s="24"/>
      <c r="CON65" s="24"/>
      <c r="COO65" s="24"/>
      <c r="COP65" s="24"/>
      <c r="COQ65" s="24"/>
      <c r="COR65" s="24"/>
      <c r="COS65" s="24"/>
      <c r="COT65" s="24"/>
      <c r="COU65" s="24"/>
      <c r="COV65" s="24"/>
      <c r="COW65" s="24"/>
      <c r="COX65" s="24"/>
      <c r="COY65" s="24"/>
      <c r="COZ65" s="24"/>
      <c r="CPA65" s="24"/>
      <c r="CPB65" s="24"/>
      <c r="CPC65" s="24"/>
      <c r="CPD65" s="24"/>
      <c r="CPE65" s="24"/>
      <c r="CPF65" s="24"/>
      <c r="CPG65" s="24"/>
      <c r="CPH65" s="24"/>
      <c r="CPI65" s="24"/>
      <c r="CPJ65" s="24"/>
      <c r="CPK65" s="24"/>
      <c r="CPL65" s="24"/>
      <c r="CPM65" s="24"/>
      <c r="CPN65" s="24"/>
      <c r="CPO65" s="24"/>
      <c r="CPP65" s="24"/>
      <c r="CPQ65" s="24"/>
      <c r="CPR65" s="24"/>
      <c r="CPS65" s="24"/>
      <c r="CPT65" s="24"/>
      <c r="CPU65" s="24"/>
      <c r="CPV65" s="24"/>
      <c r="CPW65" s="24"/>
      <c r="CPX65" s="24"/>
      <c r="CPY65" s="24"/>
      <c r="CPZ65" s="24"/>
      <c r="CQA65" s="24"/>
      <c r="CQB65" s="24"/>
      <c r="CQC65" s="24"/>
      <c r="CQD65" s="24"/>
      <c r="CQE65" s="24"/>
      <c r="CQF65" s="24"/>
      <c r="CQG65" s="24"/>
      <c r="CQH65" s="24"/>
      <c r="CQI65" s="24"/>
      <c r="CQJ65" s="24"/>
      <c r="CQK65" s="24"/>
      <c r="CQL65" s="24"/>
      <c r="CQM65" s="24"/>
      <c r="CQN65" s="24"/>
      <c r="CQO65" s="24"/>
      <c r="CQP65" s="24"/>
      <c r="CQQ65" s="24"/>
      <c r="CQR65" s="24"/>
      <c r="CQS65" s="24"/>
      <c r="CQT65" s="24"/>
      <c r="CQU65" s="24"/>
      <c r="CQV65" s="24"/>
      <c r="CQW65" s="24"/>
      <c r="CQX65" s="24"/>
      <c r="CQY65" s="24"/>
      <c r="CQZ65" s="24"/>
      <c r="CRA65" s="24"/>
      <c r="CRB65" s="24"/>
      <c r="CRC65" s="24"/>
      <c r="CRD65" s="24"/>
      <c r="CRE65" s="24"/>
      <c r="CRF65" s="24"/>
      <c r="CRG65" s="24"/>
      <c r="CRH65" s="24"/>
      <c r="CRI65" s="24"/>
      <c r="CRJ65" s="24"/>
      <c r="CRK65" s="24"/>
      <c r="CRL65" s="24"/>
      <c r="CRM65" s="24"/>
      <c r="CRN65" s="24"/>
      <c r="CRO65" s="24"/>
      <c r="CRP65" s="24"/>
      <c r="CRQ65" s="24"/>
      <c r="CRR65" s="24"/>
      <c r="CRS65" s="24"/>
      <c r="CRT65" s="24"/>
      <c r="CRU65" s="24"/>
      <c r="CRV65" s="24"/>
      <c r="CRW65" s="24"/>
      <c r="CRX65" s="24"/>
      <c r="CRY65" s="24"/>
      <c r="CRZ65" s="24"/>
      <c r="CSA65" s="24"/>
      <c r="CSB65" s="24"/>
      <c r="CSC65" s="24"/>
      <c r="CSD65" s="24"/>
      <c r="CSE65" s="24"/>
      <c r="CSF65" s="24"/>
      <c r="CSG65" s="24"/>
      <c r="CSH65" s="24"/>
      <c r="CSI65" s="24"/>
      <c r="CSJ65" s="24"/>
      <c r="CSK65" s="24"/>
      <c r="CSL65" s="24"/>
      <c r="CSM65" s="24"/>
      <c r="CSN65" s="24"/>
      <c r="CSO65" s="24"/>
      <c r="CSP65" s="24"/>
      <c r="CSQ65" s="24"/>
      <c r="CSR65" s="24"/>
      <c r="CSS65" s="24"/>
      <c r="CST65" s="24"/>
      <c r="CSU65" s="24"/>
      <c r="CSV65" s="24"/>
      <c r="CSW65" s="24"/>
      <c r="CSX65" s="24"/>
      <c r="CSY65" s="24"/>
      <c r="CSZ65" s="24"/>
      <c r="CTA65" s="24"/>
      <c r="CTB65" s="24"/>
      <c r="CTC65" s="24"/>
      <c r="CTD65" s="24"/>
      <c r="CTE65" s="24"/>
      <c r="CTF65" s="24"/>
      <c r="CTG65" s="24"/>
      <c r="CTH65" s="24"/>
      <c r="CTI65" s="24"/>
      <c r="CTJ65" s="24"/>
      <c r="CTK65" s="24"/>
      <c r="CTL65" s="24"/>
      <c r="CTM65" s="24"/>
      <c r="CTN65" s="24"/>
      <c r="CTO65" s="24"/>
      <c r="CTP65" s="24"/>
      <c r="CTQ65" s="24"/>
      <c r="CTR65" s="24"/>
      <c r="CTS65" s="24"/>
      <c r="CTT65" s="24"/>
      <c r="CTU65" s="24"/>
      <c r="CTV65" s="24"/>
      <c r="CTW65" s="24"/>
      <c r="CTX65" s="24"/>
      <c r="CTY65" s="24"/>
      <c r="CTZ65" s="24"/>
      <c r="CUA65" s="24"/>
      <c r="CUB65" s="24"/>
      <c r="CUC65" s="24"/>
      <c r="CUD65" s="24"/>
      <c r="CUE65" s="24"/>
      <c r="CUF65" s="24"/>
      <c r="CUG65" s="24"/>
      <c r="CUH65" s="24"/>
      <c r="CUI65" s="24"/>
      <c r="CUJ65" s="24"/>
      <c r="CUK65" s="24"/>
      <c r="CUL65" s="24"/>
      <c r="CUM65" s="24"/>
      <c r="CUN65" s="24"/>
      <c r="CUO65" s="24"/>
      <c r="CUP65" s="24"/>
      <c r="CUQ65" s="24"/>
      <c r="CUR65" s="24"/>
      <c r="CUS65" s="24"/>
      <c r="CUT65" s="24"/>
      <c r="CUU65" s="24"/>
      <c r="CUV65" s="24"/>
      <c r="CUW65" s="24"/>
      <c r="CUX65" s="24"/>
      <c r="CUY65" s="24"/>
      <c r="CUZ65" s="24"/>
      <c r="CVA65" s="24"/>
      <c r="CVB65" s="24"/>
      <c r="CVC65" s="24"/>
      <c r="CVD65" s="24"/>
      <c r="CVE65" s="24"/>
      <c r="CVF65" s="24"/>
      <c r="CVG65" s="24"/>
      <c r="CVH65" s="24"/>
      <c r="CVI65" s="24"/>
      <c r="CVJ65" s="24"/>
      <c r="CVK65" s="24"/>
      <c r="CVL65" s="24"/>
      <c r="CVM65" s="24"/>
      <c r="CVN65" s="24"/>
      <c r="CVO65" s="24"/>
      <c r="CVP65" s="24"/>
      <c r="CVQ65" s="24"/>
      <c r="CVR65" s="24"/>
      <c r="CVS65" s="24"/>
      <c r="CVT65" s="24"/>
      <c r="CVU65" s="24"/>
      <c r="CVV65" s="24"/>
      <c r="CVW65" s="24"/>
      <c r="CVX65" s="24"/>
      <c r="CVY65" s="24"/>
      <c r="CVZ65" s="24"/>
      <c r="CWA65" s="24"/>
      <c r="CWB65" s="24"/>
      <c r="CWC65" s="24"/>
      <c r="CWD65" s="24"/>
      <c r="CWE65" s="24"/>
      <c r="CWF65" s="24"/>
      <c r="CWG65" s="24"/>
      <c r="CWH65" s="24"/>
      <c r="CWI65" s="24"/>
      <c r="CWJ65" s="24"/>
      <c r="CWK65" s="24"/>
      <c r="CWL65" s="24"/>
      <c r="CWM65" s="24"/>
      <c r="CWN65" s="24"/>
      <c r="CWO65" s="24"/>
      <c r="CWP65" s="24"/>
      <c r="CWQ65" s="24"/>
      <c r="CWR65" s="24"/>
      <c r="CWS65" s="24"/>
      <c r="CWT65" s="24"/>
      <c r="CWU65" s="24"/>
      <c r="CWV65" s="24"/>
      <c r="CWW65" s="24"/>
      <c r="CWX65" s="24"/>
      <c r="CWY65" s="24"/>
      <c r="CWZ65" s="24"/>
      <c r="CXA65" s="24"/>
      <c r="CXB65" s="24"/>
      <c r="CXC65" s="24"/>
      <c r="CXD65" s="24"/>
      <c r="CXE65" s="24"/>
      <c r="CXF65" s="24"/>
      <c r="CXG65" s="24"/>
      <c r="CXH65" s="24"/>
      <c r="CXI65" s="24"/>
      <c r="CXJ65" s="24"/>
      <c r="CXK65" s="24"/>
      <c r="CXL65" s="24"/>
      <c r="CXM65" s="24"/>
      <c r="CXN65" s="24"/>
      <c r="CXO65" s="24"/>
      <c r="CXP65" s="24"/>
      <c r="CXQ65" s="24"/>
      <c r="CXR65" s="24"/>
      <c r="CXS65" s="24"/>
      <c r="CXT65" s="24"/>
      <c r="CXU65" s="24"/>
      <c r="CXV65" s="24"/>
      <c r="CXW65" s="24"/>
      <c r="CXX65" s="24"/>
      <c r="CXY65" s="24"/>
      <c r="CXZ65" s="24"/>
      <c r="CYA65" s="24"/>
      <c r="CYB65" s="24"/>
      <c r="CYC65" s="24"/>
      <c r="CYD65" s="24"/>
      <c r="CYE65" s="24"/>
      <c r="CYF65" s="24"/>
      <c r="CYG65" s="24"/>
      <c r="CYH65" s="24"/>
      <c r="CYI65" s="24"/>
      <c r="CYJ65" s="24"/>
      <c r="CYK65" s="24"/>
      <c r="CYL65" s="24"/>
      <c r="CYM65" s="24"/>
      <c r="CYN65" s="24"/>
      <c r="CYO65" s="24"/>
      <c r="CYP65" s="24"/>
      <c r="CYQ65" s="24"/>
      <c r="CYR65" s="24"/>
      <c r="CYS65" s="24"/>
      <c r="CYT65" s="24"/>
      <c r="CYU65" s="24"/>
      <c r="CYV65" s="24"/>
      <c r="CYW65" s="24"/>
      <c r="CYX65" s="24"/>
      <c r="CYY65" s="24"/>
      <c r="CYZ65" s="24"/>
      <c r="CZA65" s="24"/>
      <c r="CZB65" s="24"/>
      <c r="CZC65" s="24"/>
      <c r="CZD65" s="24"/>
      <c r="CZE65" s="24"/>
      <c r="CZF65" s="24"/>
      <c r="CZG65" s="24"/>
      <c r="CZH65" s="24"/>
      <c r="CZI65" s="24"/>
      <c r="CZJ65" s="24"/>
      <c r="CZK65" s="24"/>
      <c r="CZL65" s="24"/>
      <c r="CZM65" s="24"/>
      <c r="CZN65" s="24"/>
      <c r="CZO65" s="24"/>
      <c r="CZP65" s="24"/>
      <c r="CZQ65" s="24"/>
      <c r="CZR65" s="24"/>
      <c r="CZS65" s="24"/>
      <c r="CZT65" s="24"/>
      <c r="CZU65" s="24"/>
      <c r="CZV65" s="24"/>
      <c r="CZW65" s="24"/>
      <c r="CZX65" s="24"/>
      <c r="CZY65" s="24"/>
      <c r="CZZ65" s="24"/>
      <c r="DAA65" s="24"/>
      <c r="DAB65" s="24"/>
      <c r="DAC65" s="24"/>
      <c r="DAD65" s="24"/>
      <c r="DAE65" s="24"/>
      <c r="DAF65" s="24"/>
      <c r="DAG65" s="24"/>
      <c r="DAH65" s="24"/>
      <c r="DAI65" s="24"/>
      <c r="DAJ65" s="24"/>
      <c r="DAK65" s="24"/>
      <c r="DAL65" s="24"/>
      <c r="DAM65" s="24"/>
      <c r="DAN65" s="24"/>
      <c r="DAO65" s="24"/>
      <c r="DAP65" s="24"/>
      <c r="DAQ65" s="24"/>
      <c r="DAR65" s="24"/>
      <c r="DAS65" s="24"/>
      <c r="DAT65" s="24"/>
      <c r="DAU65" s="24"/>
      <c r="DAV65" s="24"/>
      <c r="DAW65" s="24"/>
      <c r="DAX65" s="24"/>
      <c r="DAY65" s="24"/>
      <c r="DAZ65" s="24"/>
      <c r="DBA65" s="24"/>
      <c r="DBB65" s="24"/>
      <c r="DBC65" s="24"/>
      <c r="DBD65" s="24"/>
      <c r="DBE65" s="24"/>
      <c r="DBF65" s="24"/>
      <c r="DBG65" s="24"/>
      <c r="DBH65" s="24"/>
      <c r="DBI65" s="24"/>
      <c r="DBJ65" s="24"/>
      <c r="DBK65" s="24"/>
      <c r="DBL65" s="24"/>
      <c r="DBM65" s="24"/>
      <c r="DBN65" s="24"/>
      <c r="DBO65" s="24"/>
      <c r="DBP65" s="24"/>
      <c r="DBQ65" s="24"/>
      <c r="DBR65" s="24"/>
      <c r="DBS65" s="24"/>
      <c r="DBT65" s="24"/>
      <c r="DBU65" s="24"/>
      <c r="DBV65" s="24"/>
      <c r="DBW65" s="24"/>
      <c r="DBX65" s="24"/>
      <c r="DBY65" s="24"/>
      <c r="DBZ65" s="24"/>
      <c r="DCA65" s="24"/>
      <c r="DCB65" s="24"/>
      <c r="DCC65" s="24"/>
      <c r="DCD65" s="24"/>
      <c r="DCE65" s="24"/>
      <c r="DCF65" s="24"/>
      <c r="DCG65" s="24"/>
      <c r="DCH65" s="24"/>
      <c r="DCI65" s="24"/>
      <c r="DCJ65" s="24"/>
      <c r="DCK65" s="24"/>
      <c r="DCL65" s="24"/>
      <c r="DCM65" s="24"/>
      <c r="DCN65" s="24"/>
      <c r="DCO65" s="24"/>
      <c r="DCP65" s="24"/>
      <c r="DCQ65" s="24"/>
      <c r="DCR65" s="24"/>
      <c r="DCS65" s="24"/>
      <c r="DCT65" s="24"/>
      <c r="DCU65" s="24"/>
      <c r="DCV65" s="24"/>
      <c r="DCW65" s="24"/>
      <c r="DCX65" s="24"/>
      <c r="DCY65" s="24"/>
      <c r="DCZ65" s="24"/>
      <c r="DDA65" s="24"/>
      <c r="DDB65" s="24"/>
      <c r="DDC65" s="24"/>
      <c r="DDD65" s="24"/>
      <c r="DDE65" s="24"/>
      <c r="DDF65" s="24"/>
      <c r="DDG65" s="24"/>
      <c r="DDH65" s="24"/>
      <c r="DDI65" s="24"/>
      <c r="DDJ65" s="24"/>
      <c r="DDK65" s="24"/>
      <c r="DDL65" s="24"/>
      <c r="DDM65" s="24"/>
      <c r="DDN65" s="24"/>
      <c r="DDO65" s="24"/>
      <c r="DDP65" s="24"/>
      <c r="DDQ65" s="24"/>
      <c r="DDR65" s="24"/>
      <c r="DDS65" s="24"/>
      <c r="DDT65" s="24"/>
      <c r="DDU65" s="24"/>
      <c r="DDV65" s="24"/>
      <c r="DDW65" s="24"/>
      <c r="DDX65" s="24"/>
      <c r="DDY65" s="24"/>
      <c r="DDZ65" s="24"/>
      <c r="DEA65" s="24"/>
      <c r="DEB65" s="24"/>
      <c r="DEC65" s="24"/>
      <c r="DED65" s="24"/>
      <c r="DEE65" s="24"/>
      <c r="DEF65" s="24"/>
      <c r="DEG65" s="24"/>
      <c r="DEH65" s="24"/>
      <c r="DEI65" s="24"/>
      <c r="DEJ65" s="24"/>
      <c r="DEK65" s="24"/>
      <c r="DEL65" s="24"/>
      <c r="DEM65" s="24"/>
      <c r="DEN65" s="24"/>
      <c r="DEO65" s="24"/>
      <c r="DEP65" s="24"/>
      <c r="DEQ65" s="24"/>
      <c r="DER65" s="24"/>
      <c r="DES65" s="24"/>
      <c r="DET65" s="24"/>
      <c r="DEU65" s="24"/>
      <c r="DEV65" s="24"/>
      <c r="DEW65" s="24"/>
      <c r="DEX65" s="24"/>
      <c r="DEY65" s="24"/>
      <c r="DEZ65" s="24"/>
      <c r="DFA65" s="24"/>
      <c r="DFB65" s="24"/>
      <c r="DFC65" s="24"/>
      <c r="DFD65" s="24"/>
      <c r="DFE65" s="24"/>
      <c r="DFF65" s="24"/>
      <c r="DFG65" s="24"/>
      <c r="DFH65" s="24"/>
      <c r="DFI65" s="24"/>
      <c r="DFJ65" s="24"/>
      <c r="DFK65" s="24"/>
      <c r="DFL65" s="24"/>
      <c r="DFM65" s="24"/>
      <c r="DFN65" s="24"/>
      <c r="DFO65" s="24"/>
      <c r="DFP65" s="24"/>
      <c r="DFQ65" s="24"/>
      <c r="DFR65" s="24"/>
      <c r="DFS65" s="24"/>
      <c r="DFT65" s="24"/>
      <c r="DFU65" s="24"/>
      <c r="DFV65" s="24"/>
      <c r="DFW65" s="24"/>
      <c r="DFX65" s="24"/>
      <c r="DFY65" s="24"/>
      <c r="DFZ65" s="24"/>
      <c r="DGA65" s="24"/>
      <c r="DGB65" s="24"/>
      <c r="DGC65" s="24"/>
      <c r="DGD65" s="24"/>
      <c r="DGE65" s="24"/>
      <c r="DGF65" s="24"/>
      <c r="DGG65" s="24"/>
      <c r="DGH65" s="24"/>
      <c r="DGI65" s="24"/>
      <c r="DGJ65" s="24"/>
      <c r="DGK65" s="24"/>
      <c r="DGL65" s="24"/>
      <c r="DGM65" s="24"/>
      <c r="DGN65" s="24"/>
      <c r="DGO65" s="24"/>
      <c r="DGP65" s="24"/>
      <c r="DGQ65" s="24"/>
      <c r="DGR65" s="24"/>
      <c r="DGS65" s="24"/>
      <c r="DGT65" s="24"/>
      <c r="DGU65" s="24"/>
      <c r="DGV65" s="24"/>
      <c r="DGW65" s="24"/>
      <c r="DGX65" s="24"/>
      <c r="DGY65" s="24"/>
      <c r="DGZ65" s="24"/>
      <c r="DHA65" s="24"/>
      <c r="DHB65" s="24"/>
      <c r="DHC65" s="24"/>
      <c r="DHD65" s="24"/>
      <c r="DHE65" s="24"/>
      <c r="DHF65" s="24"/>
      <c r="DHG65" s="24"/>
      <c r="DHH65" s="24"/>
      <c r="DHI65" s="24"/>
      <c r="DHJ65" s="24"/>
      <c r="DHK65" s="24"/>
      <c r="DHL65" s="24"/>
      <c r="DHM65" s="24"/>
      <c r="DHN65" s="24"/>
      <c r="DHO65" s="24"/>
      <c r="DHP65" s="24"/>
      <c r="DHQ65" s="24"/>
      <c r="DHR65" s="24"/>
      <c r="DHS65" s="24"/>
      <c r="DHT65" s="24"/>
      <c r="DHU65" s="24"/>
      <c r="DHV65" s="24"/>
      <c r="DHW65" s="24"/>
      <c r="DHX65" s="24"/>
      <c r="DHY65" s="24"/>
      <c r="DHZ65" s="24"/>
      <c r="DIA65" s="24"/>
      <c r="DIB65" s="24"/>
      <c r="DIC65" s="24"/>
      <c r="DID65" s="24"/>
      <c r="DIE65" s="24"/>
      <c r="DIF65" s="24"/>
      <c r="DIG65" s="24"/>
      <c r="DIH65" s="24"/>
      <c r="DII65" s="24"/>
      <c r="DIJ65" s="24"/>
      <c r="DIK65" s="24"/>
      <c r="DIL65" s="24"/>
      <c r="DIM65" s="24"/>
      <c r="DIN65" s="24"/>
      <c r="DIO65" s="24"/>
      <c r="DIP65" s="24"/>
      <c r="DIQ65" s="24"/>
      <c r="DIR65" s="24"/>
      <c r="DIS65" s="24"/>
      <c r="DIT65" s="24"/>
      <c r="DIU65" s="24"/>
      <c r="DIV65" s="24"/>
      <c r="DIW65" s="24"/>
      <c r="DIX65" s="24"/>
      <c r="DIY65" s="24"/>
      <c r="DIZ65" s="24"/>
      <c r="DJA65" s="24"/>
      <c r="DJB65" s="24"/>
      <c r="DJC65" s="24"/>
      <c r="DJD65" s="24"/>
      <c r="DJE65" s="24"/>
      <c r="DJF65" s="24"/>
      <c r="DJG65" s="24"/>
      <c r="DJH65" s="24"/>
      <c r="DJI65" s="24"/>
      <c r="DJJ65" s="24"/>
      <c r="DJK65" s="24"/>
      <c r="DJL65" s="24"/>
      <c r="DJM65" s="24"/>
      <c r="DJN65" s="24"/>
      <c r="DJO65" s="24"/>
      <c r="DJP65" s="24"/>
      <c r="DJQ65" s="24"/>
      <c r="DJR65" s="24"/>
      <c r="DJS65" s="24"/>
      <c r="DJT65" s="24"/>
      <c r="DJU65" s="24"/>
      <c r="DJV65" s="24"/>
      <c r="DJW65" s="24"/>
      <c r="DJX65" s="24"/>
      <c r="DJY65" s="24"/>
      <c r="DJZ65" s="24"/>
      <c r="DKA65" s="24"/>
      <c r="DKB65" s="24"/>
      <c r="DKC65" s="24"/>
      <c r="DKD65" s="24"/>
      <c r="DKE65" s="24"/>
      <c r="DKF65" s="24"/>
      <c r="DKG65" s="24"/>
      <c r="DKH65" s="24"/>
      <c r="DKI65" s="24"/>
      <c r="DKJ65" s="24"/>
      <c r="DKK65" s="24"/>
      <c r="DKL65" s="24"/>
      <c r="DKM65" s="24"/>
      <c r="DKN65" s="24"/>
      <c r="DKO65" s="24"/>
      <c r="DKP65" s="24"/>
      <c r="DKQ65" s="24"/>
      <c r="DKR65" s="24"/>
      <c r="DKS65" s="24"/>
      <c r="DKT65" s="24"/>
      <c r="DKU65" s="24"/>
      <c r="DKV65" s="24"/>
      <c r="DKW65" s="24"/>
      <c r="DKX65" s="24"/>
      <c r="DKY65" s="24"/>
      <c r="DKZ65" s="24"/>
      <c r="DLA65" s="24"/>
      <c r="DLB65" s="24"/>
      <c r="DLC65" s="24"/>
      <c r="DLD65" s="24"/>
      <c r="DLE65" s="24"/>
      <c r="DLF65" s="24"/>
      <c r="DLG65" s="24"/>
      <c r="DLH65" s="24"/>
      <c r="DLI65" s="24"/>
      <c r="DLJ65" s="24"/>
      <c r="DLK65" s="24"/>
      <c r="DLL65" s="24"/>
      <c r="DLM65" s="24"/>
      <c r="DLN65" s="24"/>
      <c r="DLO65" s="24"/>
      <c r="DLP65" s="24"/>
      <c r="DLQ65" s="24"/>
      <c r="DLR65" s="24"/>
      <c r="DLS65" s="24"/>
      <c r="DLT65" s="24"/>
      <c r="DLU65" s="24"/>
      <c r="DLV65" s="24"/>
      <c r="DLW65" s="24"/>
      <c r="DLX65" s="24"/>
      <c r="DLY65" s="24"/>
      <c r="DLZ65" s="24"/>
      <c r="DMA65" s="24"/>
      <c r="DMB65" s="24"/>
      <c r="DMC65" s="24"/>
      <c r="DMD65" s="24"/>
      <c r="DME65" s="24"/>
      <c r="DMF65" s="24"/>
      <c r="DMG65" s="24"/>
      <c r="DMH65" s="24"/>
      <c r="DMI65" s="24"/>
      <c r="DMJ65" s="24"/>
      <c r="DMK65" s="24"/>
      <c r="DML65" s="24"/>
      <c r="DMM65" s="24"/>
      <c r="DMN65" s="24"/>
      <c r="DMO65" s="24"/>
      <c r="DMP65" s="24"/>
      <c r="DMQ65" s="24"/>
      <c r="DMR65" s="24"/>
      <c r="DMS65" s="24"/>
      <c r="DMT65" s="24"/>
      <c r="DMU65" s="24"/>
      <c r="DMV65" s="24"/>
      <c r="DMW65" s="24"/>
      <c r="DMX65" s="24"/>
      <c r="DMY65" s="24"/>
      <c r="DMZ65" s="24"/>
      <c r="DNA65" s="24"/>
      <c r="DNB65" s="24"/>
      <c r="DNC65" s="24"/>
      <c r="DND65" s="24"/>
      <c r="DNE65" s="24"/>
      <c r="DNF65" s="24"/>
      <c r="DNG65" s="24"/>
      <c r="DNH65" s="24"/>
      <c r="DNI65" s="24"/>
      <c r="DNJ65" s="24"/>
      <c r="DNK65" s="24"/>
      <c r="DNL65" s="24"/>
      <c r="DNM65" s="24"/>
      <c r="DNN65" s="24"/>
      <c r="DNO65" s="24"/>
      <c r="DNP65" s="24"/>
      <c r="DNQ65" s="24"/>
      <c r="DNR65" s="24"/>
      <c r="DNS65" s="24"/>
      <c r="DNT65" s="24"/>
      <c r="DNU65" s="24"/>
      <c r="DNV65" s="24"/>
      <c r="DNW65" s="24"/>
      <c r="DNX65" s="24"/>
      <c r="DNY65" s="24"/>
      <c r="DNZ65" s="24"/>
      <c r="DOA65" s="24"/>
      <c r="DOB65" s="24"/>
      <c r="DOC65" s="24"/>
      <c r="DOD65" s="24"/>
      <c r="DOE65" s="24"/>
      <c r="DOF65" s="24"/>
      <c r="DOG65" s="24"/>
      <c r="DOH65" s="24"/>
      <c r="DOI65" s="24"/>
      <c r="DOJ65" s="24"/>
      <c r="DOK65" s="24"/>
      <c r="DOL65" s="24"/>
      <c r="DOM65" s="24"/>
      <c r="DON65" s="24"/>
      <c r="DOO65" s="24"/>
      <c r="DOP65" s="24"/>
      <c r="DOQ65" s="24"/>
      <c r="DOR65" s="24"/>
      <c r="DOS65" s="24"/>
      <c r="DOT65" s="24"/>
      <c r="DOU65" s="24"/>
      <c r="DOV65" s="24"/>
      <c r="DOW65" s="24"/>
      <c r="DOX65" s="24"/>
      <c r="DOY65" s="24"/>
      <c r="DOZ65" s="24"/>
      <c r="DPA65" s="24"/>
      <c r="DPB65" s="24"/>
      <c r="DPC65" s="24"/>
      <c r="DPD65" s="24"/>
      <c r="DPE65" s="24"/>
      <c r="DPF65" s="24"/>
      <c r="DPG65" s="24"/>
      <c r="DPH65" s="24"/>
      <c r="DPI65" s="24"/>
      <c r="DPJ65" s="24"/>
      <c r="DPK65" s="24"/>
      <c r="DPL65" s="24"/>
      <c r="DPM65" s="24"/>
      <c r="DPN65" s="24"/>
      <c r="DPO65" s="24"/>
      <c r="DPP65" s="24"/>
      <c r="DPQ65" s="24"/>
      <c r="DPR65" s="24"/>
      <c r="DPS65" s="24"/>
      <c r="DPT65" s="24"/>
      <c r="DPU65" s="24"/>
      <c r="DPV65" s="24"/>
      <c r="DPW65" s="24"/>
      <c r="DPX65" s="24"/>
      <c r="DPY65" s="24"/>
      <c r="DPZ65" s="24"/>
      <c r="DQA65" s="24"/>
      <c r="DQB65" s="24"/>
      <c r="DQC65" s="24"/>
      <c r="DQD65" s="24"/>
      <c r="DQE65" s="24"/>
      <c r="DQF65" s="24"/>
      <c r="DQG65" s="24"/>
      <c r="DQH65" s="24"/>
      <c r="DQI65" s="24"/>
      <c r="DQJ65" s="24"/>
      <c r="DQK65" s="24"/>
      <c r="DQL65" s="24"/>
      <c r="DQM65" s="24"/>
      <c r="DQN65" s="24"/>
      <c r="DQO65" s="24"/>
      <c r="DQP65" s="24"/>
      <c r="DQQ65" s="24"/>
      <c r="DQR65" s="24"/>
      <c r="DQS65" s="24"/>
      <c r="DQT65" s="24"/>
      <c r="DQU65" s="24"/>
      <c r="DQV65" s="24"/>
      <c r="DQW65" s="24"/>
      <c r="DQX65" s="24"/>
      <c r="DQY65" s="24"/>
      <c r="DQZ65" s="24"/>
      <c r="DRA65" s="24"/>
      <c r="DRB65" s="24"/>
      <c r="DRC65" s="24"/>
      <c r="DRD65" s="24"/>
      <c r="DRE65" s="24"/>
      <c r="DRF65" s="24"/>
      <c r="DRG65" s="24"/>
      <c r="DRH65" s="24"/>
      <c r="DRI65" s="24"/>
      <c r="DRJ65" s="24"/>
      <c r="DRK65" s="24"/>
      <c r="DRL65" s="24"/>
      <c r="DRM65" s="24"/>
      <c r="DRN65" s="24"/>
      <c r="DRO65" s="24"/>
      <c r="DRP65" s="24"/>
      <c r="DRQ65" s="24"/>
      <c r="DRR65" s="24"/>
      <c r="DRS65" s="24"/>
      <c r="DRT65" s="24"/>
      <c r="DRU65" s="24"/>
      <c r="DRV65" s="24"/>
      <c r="DRW65" s="24"/>
      <c r="DRX65" s="24"/>
      <c r="DRY65" s="24"/>
      <c r="DRZ65" s="24"/>
      <c r="DSA65" s="24"/>
      <c r="DSB65" s="24"/>
      <c r="DSC65" s="24"/>
      <c r="DSD65" s="24"/>
      <c r="DSE65" s="24"/>
      <c r="DSF65" s="24"/>
      <c r="DSG65" s="24"/>
      <c r="DSH65" s="24"/>
      <c r="DSI65" s="24"/>
      <c r="DSJ65" s="24"/>
      <c r="DSK65" s="24"/>
      <c r="DSL65" s="24"/>
      <c r="DSM65" s="24"/>
      <c r="DSN65" s="24"/>
      <c r="DSO65" s="24"/>
      <c r="DSP65" s="24"/>
      <c r="DSQ65" s="24"/>
      <c r="DSR65" s="24"/>
      <c r="DSS65" s="24"/>
      <c r="DST65" s="24"/>
      <c r="DSU65" s="24"/>
      <c r="DSV65" s="24"/>
      <c r="DSW65" s="24"/>
      <c r="DSX65" s="24"/>
      <c r="DSY65" s="24"/>
      <c r="DSZ65" s="24"/>
      <c r="DTA65" s="24"/>
      <c r="DTB65" s="24"/>
      <c r="DTC65" s="24"/>
      <c r="DTD65" s="24"/>
      <c r="DTE65" s="24"/>
      <c r="DTF65" s="24"/>
      <c r="DTG65" s="24"/>
      <c r="DTH65" s="24"/>
      <c r="DTI65" s="24"/>
      <c r="DTJ65" s="24"/>
      <c r="DTK65" s="24"/>
      <c r="DTL65" s="24"/>
      <c r="DTM65" s="24"/>
      <c r="DTN65" s="24"/>
      <c r="DTO65" s="24"/>
      <c r="DTP65" s="24"/>
      <c r="DTQ65" s="24"/>
      <c r="DTR65" s="24"/>
      <c r="DTS65" s="24"/>
      <c r="DTT65" s="24"/>
      <c r="DTU65" s="24"/>
      <c r="DTV65" s="24"/>
      <c r="DTW65" s="24"/>
      <c r="DTX65" s="24"/>
      <c r="DTY65" s="24"/>
      <c r="DTZ65" s="24"/>
      <c r="DUA65" s="24"/>
      <c r="DUB65" s="24"/>
      <c r="DUC65" s="24"/>
      <c r="DUD65" s="24"/>
      <c r="DUE65" s="24"/>
      <c r="DUF65" s="24"/>
      <c r="DUG65" s="24"/>
      <c r="DUH65" s="24"/>
      <c r="DUI65" s="24"/>
      <c r="DUJ65" s="24"/>
      <c r="DUK65" s="24"/>
      <c r="DUL65" s="24"/>
      <c r="DUM65" s="24"/>
      <c r="DUN65" s="24"/>
      <c r="DUO65" s="24"/>
      <c r="DUP65" s="24"/>
      <c r="DUQ65" s="24"/>
      <c r="DUR65" s="24"/>
      <c r="DUS65" s="24"/>
      <c r="DUT65" s="24"/>
      <c r="DUU65" s="24"/>
      <c r="DUV65" s="24"/>
      <c r="DUW65" s="24"/>
      <c r="DUX65" s="24"/>
      <c r="DUY65" s="24"/>
      <c r="DUZ65" s="24"/>
      <c r="DVA65" s="24"/>
      <c r="DVB65" s="24"/>
      <c r="DVC65" s="24"/>
      <c r="DVD65" s="24"/>
      <c r="DVE65" s="24"/>
      <c r="DVF65" s="24"/>
      <c r="DVG65" s="24"/>
      <c r="DVH65" s="24"/>
      <c r="DVI65" s="24"/>
      <c r="DVJ65" s="24"/>
      <c r="DVK65" s="24"/>
      <c r="DVL65" s="24"/>
      <c r="DVM65" s="24"/>
      <c r="DVN65" s="24"/>
      <c r="DVO65" s="24"/>
      <c r="DVP65" s="24"/>
      <c r="DVQ65" s="24"/>
      <c r="DVR65" s="24"/>
      <c r="DVS65" s="24"/>
      <c r="DVT65" s="24"/>
      <c r="DVU65" s="24"/>
      <c r="DVV65" s="24"/>
      <c r="DVW65" s="24"/>
      <c r="DVX65" s="24"/>
      <c r="DVY65" s="24"/>
      <c r="DVZ65" s="24"/>
      <c r="DWA65" s="24"/>
      <c r="DWB65" s="24"/>
      <c r="DWC65" s="24"/>
      <c r="DWD65" s="24"/>
      <c r="DWE65" s="24"/>
      <c r="DWF65" s="24"/>
      <c r="DWG65" s="24"/>
      <c r="DWH65" s="24"/>
      <c r="DWI65" s="24"/>
      <c r="DWJ65" s="24"/>
      <c r="DWK65" s="24"/>
      <c r="DWL65" s="24"/>
      <c r="DWM65" s="24"/>
      <c r="DWN65" s="24"/>
      <c r="DWO65" s="24"/>
      <c r="DWP65" s="24"/>
      <c r="DWQ65" s="24"/>
      <c r="DWR65" s="24"/>
      <c r="DWS65" s="24"/>
      <c r="DWT65" s="24"/>
      <c r="DWU65" s="24"/>
      <c r="DWV65" s="24"/>
      <c r="DWW65" s="24"/>
      <c r="DWX65" s="24"/>
      <c r="DWY65" s="24"/>
      <c r="DWZ65" s="24"/>
      <c r="DXA65" s="24"/>
      <c r="DXB65" s="24"/>
      <c r="DXC65" s="24"/>
      <c r="DXD65" s="24"/>
      <c r="DXE65" s="24"/>
      <c r="DXF65" s="24"/>
      <c r="DXG65" s="24"/>
      <c r="DXH65" s="24"/>
      <c r="DXI65" s="24"/>
      <c r="DXJ65" s="24"/>
      <c r="DXK65" s="24"/>
      <c r="DXL65" s="24"/>
      <c r="DXM65" s="24"/>
      <c r="DXN65" s="24"/>
      <c r="DXO65" s="24"/>
      <c r="DXP65" s="24"/>
      <c r="DXQ65" s="24"/>
      <c r="DXR65" s="24"/>
      <c r="DXS65" s="24"/>
      <c r="DXT65" s="24"/>
      <c r="DXU65" s="24"/>
      <c r="DXV65" s="24"/>
      <c r="DXW65" s="24"/>
      <c r="DXX65" s="24"/>
      <c r="DXY65" s="24"/>
      <c r="DXZ65" s="24"/>
      <c r="DYA65" s="24"/>
      <c r="DYB65" s="24"/>
      <c r="DYC65" s="24"/>
      <c r="DYD65" s="24"/>
      <c r="DYE65" s="24"/>
      <c r="DYF65" s="24"/>
      <c r="DYG65" s="24"/>
      <c r="DYH65" s="24"/>
      <c r="DYI65" s="24"/>
      <c r="DYJ65" s="24"/>
      <c r="DYK65" s="24"/>
      <c r="DYL65" s="24"/>
      <c r="DYM65" s="24"/>
      <c r="DYN65" s="24"/>
      <c r="DYO65" s="24"/>
      <c r="DYP65" s="24"/>
      <c r="DYQ65" s="24"/>
      <c r="DYR65" s="24"/>
      <c r="DYS65" s="24"/>
      <c r="DYT65" s="24"/>
      <c r="DYU65" s="24"/>
      <c r="DYV65" s="24"/>
      <c r="DYW65" s="24"/>
      <c r="DYX65" s="24"/>
      <c r="DYY65" s="24"/>
      <c r="DYZ65" s="24"/>
      <c r="DZA65" s="24"/>
      <c r="DZB65" s="24"/>
      <c r="DZC65" s="24"/>
      <c r="DZD65" s="24"/>
      <c r="DZE65" s="24"/>
      <c r="DZF65" s="24"/>
      <c r="DZG65" s="24"/>
      <c r="DZH65" s="24"/>
      <c r="DZI65" s="24"/>
      <c r="DZJ65" s="24"/>
      <c r="DZK65" s="24"/>
      <c r="DZL65" s="24"/>
      <c r="DZM65" s="24"/>
      <c r="DZN65" s="24"/>
      <c r="DZO65" s="24"/>
      <c r="DZP65" s="24"/>
      <c r="DZQ65" s="24"/>
      <c r="DZR65" s="24"/>
      <c r="DZS65" s="24"/>
      <c r="DZT65" s="24"/>
      <c r="DZU65" s="24"/>
      <c r="DZV65" s="24"/>
      <c r="DZW65" s="24"/>
      <c r="DZX65" s="24"/>
      <c r="DZY65" s="24"/>
      <c r="DZZ65" s="24"/>
      <c r="EAA65" s="24"/>
      <c r="EAB65" s="24"/>
      <c r="EAC65" s="24"/>
      <c r="EAD65" s="24"/>
      <c r="EAE65" s="24"/>
      <c r="EAF65" s="24"/>
      <c r="EAG65" s="24"/>
      <c r="EAH65" s="24"/>
      <c r="EAI65" s="24"/>
      <c r="EAJ65" s="24"/>
      <c r="EAK65" s="24"/>
      <c r="EAL65" s="24"/>
      <c r="EAM65" s="24"/>
      <c r="EAN65" s="24"/>
      <c r="EAO65" s="24"/>
      <c r="EAP65" s="24"/>
      <c r="EAQ65" s="24"/>
      <c r="EAR65" s="24"/>
      <c r="EAS65" s="24"/>
      <c r="EAT65" s="24"/>
      <c r="EAU65" s="24"/>
      <c r="EAV65" s="24"/>
      <c r="EAW65" s="24"/>
      <c r="EAX65" s="24"/>
      <c r="EAY65" s="24"/>
      <c r="EAZ65" s="24"/>
      <c r="EBA65" s="24"/>
      <c r="EBB65" s="24"/>
      <c r="EBC65" s="24"/>
      <c r="EBD65" s="24"/>
      <c r="EBE65" s="24"/>
      <c r="EBF65" s="24"/>
      <c r="EBG65" s="24"/>
      <c r="EBH65" s="24"/>
      <c r="EBI65" s="24"/>
      <c r="EBJ65" s="24"/>
      <c r="EBK65" s="24"/>
      <c r="EBL65" s="24"/>
      <c r="EBM65" s="24"/>
      <c r="EBN65" s="24"/>
      <c r="EBO65" s="24"/>
      <c r="EBP65" s="24"/>
      <c r="EBQ65" s="24"/>
      <c r="EBR65" s="24"/>
      <c r="EBS65" s="24"/>
      <c r="EBT65" s="24"/>
      <c r="EBU65" s="24"/>
      <c r="EBV65" s="24"/>
      <c r="EBW65" s="24"/>
      <c r="EBX65" s="24"/>
      <c r="EBY65" s="24"/>
      <c r="EBZ65" s="24"/>
      <c r="ECA65" s="24"/>
      <c r="ECB65" s="24"/>
      <c r="ECC65" s="24"/>
      <c r="ECD65" s="24"/>
      <c r="ECE65" s="24"/>
      <c r="ECF65" s="24"/>
      <c r="ECG65" s="24"/>
      <c r="ECH65" s="24"/>
      <c r="ECI65" s="24"/>
      <c r="ECJ65" s="24"/>
      <c r="ECK65" s="24"/>
      <c r="ECL65" s="24"/>
      <c r="ECM65" s="24"/>
      <c r="ECN65" s="24"/>
      <c r="ECO65" s="24"/>
      <c r="ECP65" s="24"/>
      <c r="ECQ65" s="24"/>
      <c r="ECR65" s="24"/>
      <c r="ECS65" s="24"/>
      <c r="ECT65" s="24"/>
      <c r="ECU65" s="24"/>
      <c r="ECV65" s="24"/>
      <c r="ECW65" s="24"/>
      <c r="ECX65" s="24"/>
      <c r="ECY65" s="24"/>
      <c r="ECZ65" s="24"/>
      <c r="EDA65" s="24"/>
      <c r="EDB65" s="24"/>
      <c r="EDC65" s="24"/>
      <c r="EDD65" s="24"/>
      <c r="EDE65" s="24"/>
      <c r="EDF65" s="24"/>
      <c r="EDG65" s="24"/>
      <c r="EDH65" s="24"/>
      <c r="EDI65" s="24"/>
      <c r="EDJ65" s="24"/>
      <c r="EDK65" s="24"/>
      <c r="EDL65" s="24"/>
      <c r="EDM65" s="24"/>
      <c r="EDN65" s="24"/>
      <c r="EDO65" s="24"/>
      <c r="EDP65" s="24"/>
      <c r="EDQ65" s="24"/>
      <c r="EDR65" s="24"/>
      <c r="EDS65" s="24"/>
      <c r="EDT65" s="24"/>
      <c r="EDU65" s="24"/>
      <c r="EDV65" s="24"/>
      <c r="EDW65" s="24"/>
      <c r="EDX65" s="24"/>
      <c r="EDY65" s="24"/>
      <c r="EDZ65" s="24"/>
      <c r="EEA65" s="24"/>
      <c r="EEB65" s="24"/>
      <c r="EEC65" s="24"/>
      <c r="EED65" s="24"/>
      <c r="EEE65" s="24"/>
      <c r="EEF65" s="24"/>
      <c r="EEG65" s="24"/>
      <c r="EEH65" s="24"/>
      <c r="EEI65" s="24"/>
      <c r="EEJ65" s="24"/>
      <c r="EEK65" s="24"/>
      <c r="EEL65" s="24"/>
      <c r="EEM65" s="24"/>
      <c r="EEN65" s="24"/>
      <c r="EEO65" s="24"/>
      <c r="EEP65" s="24"/>
      <c r="EEQ65" s="24"/>
      <c r="EER65" s="24"/>
      <c r="EES65" s="24"/>
      <c r="EET65" s="24"/>
      <c r="EEU65" s="24"/>
      <c r="EEV65" s="24"/>
      <c r="EEW65" s="24"/>
      <c r="EEX65" s="24"/>
      <c r="EEY65" s="24"/>
      <c r="EEZ65" s="24"/>
      <c r="EFA65" s="24"/>
      <c r="EFB65" s="24"/>
      <c r="EFC65" s="24"/>
      <c r="EFD65" s="24"/>
      <c r="EFE65" s="24"/>
      <c r="EFF65" s="24"/>
    </row>
    <row r="66" spans="2:3542" ht="60.6" customHeight="1" x14ac:dyDescent="0.3">
      <c r="B66" s="533" t="s">
        <v>213</v>
      </c>
      <c r="C66" s="578" t="s">
        <v>248</v>
      </c>
      <c r="D66" s="579"/>
      <c r="E66" s="578" t="s">
        <v>243</v>
      </c>
      <c r="F66" s="579"/>
      <c r="G66" s="48" t="s">
        <v>249</v>
      </c>
    </row>
    <row r="67" spans="2:3542" ht="14.45" customHeight="1" x14ac:dyDescent="0.3">
      <c r="B67" s="511" t="s">
        <v>222</v>
      </c>
      <c r="C67" s="616">
        <v>44.656427067395498</v>
      </c>
      <c r="D67" s="617"/>
      <c r="E67" s="616">
        <v>34546187.544772662</v>
      </c>
      <c r="F67" s="617"/>
      <c r="G67" s="525">
        <f t="shared" ref="G67:G73" si="12">IFERROR(E67/C67,"-")</f>
        <v>773599.45283207588</v>
      </c>
    </row>
    <row r="68" spans="2:3542" ht="14.45" customHeight="1" x14ac:dyDescent="0.3">
      <c r="B68" s="511" t="s">
        <v>227</v>
      </c>
      <c r="C68" s="620">
        <v>0</v>
      </c>
      <c r="D68" s="621"/>
      <c r="E68" s="620">
        <v>0</v>
      </c>
      <c r="F68" s="621"/>
      <c r="G68" s="525" t="str">
        <f t="shared" si="12"/>
        <v>-</v>
      </c>
    </row>
    <row r="69" spans="2:3542" ht="14.45" customHeight="1" x14ac:dyDescent="0.3">
      <c r="B69" s="511" t="s">
        <v>229</v>
      </c>
      <c r="C69" s="620">
        <f>SUM(C70:D71)</f>
        <v>84.315714769904162</v>
      </c>
      <c r="D69" s="621"/>
      <c r="E69" s="620">
        <f>SUM(E70:F71)</f>
        <v>48219856.516840443</v>
      </c>
      <c r="F69" s="621"/>
      <c r="G69" s="525">
        <f t="shared" si="12"/>
        <v>571896.43292986881</v>
      </c>
    </row>
    <row r="70" spans="2:3542" ht="14.45" customHeight="1" x14ac:dyDescent="0.3">
      <c r="B70" s="544" t="s">
        <v>230</v>
      </c>
      <c r="C70" s="618">
        <v>9.4514148709037826</v>
      </c>
      <c r="D70" s="619"/>
      <c r="E70" s="618">
        <v>2735861.4070702973</v>
      </c>
      <c r="F70" s="619"/>
      <c r="G70" s="536">
        <f t="shared" si="12"/>
        <v>289465.8042673227</v>
      </c>
    </row>
    <row r="71" spans="2:3542" ht="14.45" customHeight="1" x14ac:dyDescent="0.3">
      <c r="B71" s="544" t="s">
        <v>231</v>
      </c>
      <c r="C71" s="618">
        <v>74.864299899000372</v>
      </c>
      <c r="D71" s="619"/>
      <c r="E71" s="618">
        <v>45483995.109770149</v>
      </c>
      <c r="F71" s="619"/>
      <c r="G71" s="536">
        <f t="shared" si="12"/>
        <v>607552.53399995365</v>
      </c>
    </row>
    <row r="72" spans="2:3542" ht="14.45" customHeight="1" x14ac:dyDescent="0.3">
      <c r="B72" s="511" t="s">
        <v>232</v>
      </c>
      <c r="C72" s="620">
        <v>2.6930176860336745</v>
      </c>
      <c r="D72" s="621"/>
      <c r="E72" s="620">
        <v>1940633.1833869091</v>
      </c>
      <c r="F72" s="621"/>
      <c r="G72" s="525">
        <f t="shared" si="12"/>
        <v>720616.57576601696</v>
      </c>
    </row>
    <row r="73" spans="2:3542" ht="14.45" customHeight="1" x14ac:dyDescent="0.3">
      <c r="B73" s="543" t="s">
        <v>233</v>
      </c>
      <c r="C73" s="622">
        <f>C67+C68+C69+C72</f>
        <v>131.66515952333333</v>
      </c>
      <c r="D73" s="623"/>
      <c r="E73" s="622">
        <f>E67+E68+E69+E72</f>
        <v>84706677.24500002</v>
      </c>
      <c r="F73" s="623"/>
      <c r="G73" s="540">
        <f t="shared" si="12"/>
        <v>643349.21669227572</v>
      </c>
    </row>
    <row r="74" spans="2:3542" s="526" customFormat="1" ht="17.25" customHeight="1" x14ac:dyDescent="0.3">
      <c r="B74" s="611" t="s">
        <v>387</v>
      </c>
      <c r="C74" s="611"/>
      <c r="D74" s="611"/>
      <c r="E74" s="611"/>
      <c r="F74" s="611"/>
      <c r="G74" s="611"/>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c r="LX74" s="24"/>
      <c r="LY74" s="24"/>
      <c r="LZ74" s="24"/>
      <c r="MA74" s="24"/>
      <c r="MB74" s="24"/>
      <c r="MC74" s="24"/>
      <c r="MD74" s="24"/>
      <c r="ME74" s="24"/>
      <c r="MF74" s="24"/>
      <c r="MG74" s="24"/>
      <c r="MH74" s="24"/>
      <c r="MI74" s="24"/>
      <c r="MJ74" s="24"/>
      <c r="MK74" s="24"/>
      <c r="ML74" s="24"/>
      <c r="MM74" s="24"/>
      <c r="MN74" s="24"/>
      <c r="MO74" s="24"/>
      <c r="MP74" s="24"/>
      <c r="MQ74" s="24"/>
      <c r="MR74" s="24"/>
      <c r="MS74" s="24"/>
      <c r="MT74" s="24"/>
      <c r="MU74" s="24"/>
      <c r="MV74" s="24"/>
      <c r="MW74" s="24"/>
      <c r="MX74" s="24"/>
      <c r="MY74" s="24"/>
      <c r="MZ74" s="24"/>
      <c r="NA74" s="24"/>
      <c r="NB74" s="24"/>
      <c r="NC74" s="24"/>
      <c r="ND74" s="24"/>
      <c r="NE74" s="24"/>
      <c r="NF74" s="24"/>
      <c r="NG74" s="24"/>
      <c r="NH74" s="24"/>
      <c r="NI74" s="24"/>
      <c r="NJ74" s="24"/>
      <c r="NK74" s="24"/>
      <c r="NL74" s="24"/>
      <c r="NM74" s="24"/>
      <c r="NN74" s="24"/>
      <c r="NO74" s="24"/>
      <c r="NP74" s="24"/>
      <c r="NQ74" s="24"/>
      <c r="NR74" s="24"/>
      <c r="NS74" s="24"/>
      <c r="NT74" s="24"/>
      <c r="NU74" s="24"/>
      <c r="NV74" s="24"/>
      <c r="NW74" s="24"/>
      <c r="NX74" s="24"/>
      <c r="NY74" s="24"/>
      <c r="NZ74" s="24"/>
      <c r="OA74" s="24"/>
      <c r="OB74" s="24"/>
      <c r="OC74" s="24"/>
      <c r="OD74" s="24"/>
      <c r="OE74" s="24"/>
      <c r="OF74" s="24"/>
      <c r="OG74" s="24"/>
      <c r="OH74" s="24"/>
      <c r="OI74" s="24"/>
      <c r="OJ74" s="24"/>
      <c r="OK74" s="24"/>
      <c r="OL74" s="24"/>
      <c r="OM74" s="24"/>
      <c r="ON74" s="24"/>
      <c r="OO74" s="24"/>
      <c r="OP74" s="24"/>
      <c r="OQ74" s="24"/>
      <c r="OR74" s="24"/>
      <c r="OS74" s="24"/>
      <c r="OT74" s="24"/>
      <c r="OU74" s="24"/>
      <c r="OV74" s="24"/>
      <c r="OW74" s="24"/>
      <c r="OX74" s="24"/>
      <c r="OY74" s="24"/>
      <c r="OZ74" s="24"/>
      <c r="PA74" s="24"/>
      <c r="PB74" s="24"/>
      <c r="PC74" s="24"/>
      <c r="PD74" s="24"/>
      <c r="PE74" s="24"/>
      <c r="PF74" s="24"/>
      <c r="PG74" s="24"/>
      <c r="PH74" s="24"/>
      <c r="PI74" s="24"/>
      <c r="PJ74" s="24"/>
      <c r="PK74" s="24"/>
      <c r="PL74" s="24"/>
      <c r="PM74" s="24"/>
      <c r="PN74" s="24"/>
      <c r="PO74" s="24"/>
      <c r="PP74" s="24"/>
      <c r="PQ74" s="24"/>
      <c r="PR74" s="24"/>
      <c r="PS74" s="24"/>
      <c r="PT74" s="24"/>
      <c r="PU74" s="24"/>
      <c r="PV74" s="24"/>
      <c r="PW74" s="24"/>
      <c r="PX74" s="24"/>
      <c r="PY74" s="24"/>
      <c r="PZ74" s="24"/>
      <c r="QA74" s="24"/>
      <c r="QB74" s="24"/>
      <c r="QC74" s="24"/>
      <c r="QD74" s="24"/>
      <c r="QE74" s="24"/>
      <c r="QF74" s="24"/>
      <c r="QG74" s="24"/>
      <c r="QH74" s="24"/>
      <c r="QI74" s="24"/>
      <c r="QJ74" s="24"/>
      <c r="QK74" s="24"/>
      <c r="QL74" s="24"/>
      <c r="QM74" s="24"/>
      <c r="QN74" s="24"/>
      <c r="QO74" s="24"/>
      <c r="QP74" s="24"/>
      <c r="QQ74" s="24"/>
      <c r="QR74" s="24"/>
      <c r="QS74" s="24"/>
      <c r="QT74" s="24"/>
      <c r="QU74" s="24"/>
      <c r="QV74" s="24"/>
      <c r="QW74" s="24"/>
      <c r="QX74" s="24"/>
      <c r="QY74" s="24"/>
      <c r="QZ74" s="24"/>
      <c r="RA74" s="24"/>
      <c r="RB74" s="24"/>
      <c r="RC74" s="24"/>
      <c r="RD74" s="24"/>
      <c r="RE74" s="24"/>
      <c r="RF74" s="24"/>
      <c r="RG74" s="24"/>
      <c r="RH74" s="24"/>
      <c r="RI74" s="24"/>
      <c r="RJ74" s="24"/>
      <c r="RK74" s="24"/>
      <c r="RL74" s="24"/>
      <c r="RM74" s="24"/>
      <c r="RN74" s="24"/>
      <c r="RO74" s="24"/>
      <c r="RP74" s="24"/>
      <c r="RQ74" s="24"/>
      <c r="RR74" s="24"/>
      <c r="RS74" s="24"/>
      <c r="RT74" s="24"/>
      <c r="RU74" s="24"/>
      <c r="RV74" s="24"/>
      <c r="RW74" s="24"/>
      <c r="RX74" s="24"/>
      <c r="RY74" s="24"/>
      <c r="RZ74" s="24"/>
      <c r="SA74" s="24"/>
      <c r="SB74" s="24"/>
      <c r="SC74" s="24"/>
      <c r="SD74" s="24"/>
      <c r="SE74" s="24"/>
      <c r="SF74" s="24"/>
      <c r="SG74" s="24"/>
      <c r="SH74" s="24"/>
      <c r="SI74" s="24"/>
      <c r="SJ74" s="24"/>
      <c r="SK74" s="24"/>
      <c r="SL74" s="24"/>
      <c r="SM74" s="24"/>
      <c r="SN74" s="24"/>
      <c r="SO74" s="24"/>
      <c r="SP74" s="24"/>
      <c r="SQ74" s="24"/>
      <c r="SR74" s="24"/>
      <c r="SS74" s="24"/>
      <c r="ST74" s="24"/>
      <c r="SU74" s="24"/>
      <c r="SV74" s="24"/>
      <c r="SW74" s="24"/>
      <c r="SX74" s="24"/>
      <c r="SY74" s="24"/>
      <c r="SZ74" s="24"/>
      <c r="TA74" s="24"/>
      <c r="TB74" s="24"/>
      <c r="TC74" s="24"/>
      <c r="TD74" s="24"/>
      <c r="TE74" s="24"/>
      <c r="TF74" s="24"/>
      <c r="TG74" s="24"/>
      <c r="TH74" s="24"/>
      <c r="TI74" s="24"/>
      <c r="TJ74" s="24"/>
      <c r="TK74" s="24"/>
      <c r="TL74" s="24"/>
      <c r="TM74" s="24"/>
      <c r="TN74" s="24"/>
      <c r="TO74" s="24"/>
      <c r="TP74" s="24"/>
      <c r="TQ74" s="24"/>
      <c r="TR74" s="24"/>
      <c r="TS74" s="24"/>
      <c r="TT74" s="24"/>
      <c r="TU74" s="24"/>
      <c r="TV74" s="24"/>
      <c r="TW74" s="24"/>
      <c r="TX74" s="24"/>
      <c r="TY74" s="24"/>
      <c r="TZ74" s="24"/>
      <c r="UA74" s="24"/>
      <c r="UB74" s="24"/>
      <c r="UC74" s="24"/>
      <c r="UD74" s="24"/>
      <c r="UE74" s="24"/>
      <c r="UF74" s="24"/>
      <c r="UG74" s="24"/>
      <c r="UH74" s="24"/>
      <c r="UI74" s="24"/>
      <c r="UJ74" s="24"/>
      <c r="UK74" s="24"/>
      <c r="UL74" s="24"/>
      <c r="UM74" s="24"/>
      <c r="UN74" s="24"/>
      <c r="UO74" s="24"/>
      <c r="UP74" s="24"/>
      <c r="UQ74" s="24"/>
      <c r="UR74" s="24"/>
      <c r="US74" s="24"/>
      <c r="UT74" s="24"/>
      <c r="UU74" s="24"/>
      <c r="UV74" s="24"/>
      <c r="UW74" s="24"/>
      <c r="UX74" s="24"/>
      <c r="UY74" s="24"/>
      <c r="UZ74" s="24"/>
      <c r="VA74" s="24"/>
      <c r="VB74" s="24"/>
      <c r="VC74" s="24"/>
      <c r="VD74" s="24"/>
      <c r="VE74" s="24"/>
      <c r="VF74" s="24"/>
      <c r="VG74" s="24"/>
      <c r="VH74" s="24"/>
      <c r="VI74" s="24"/>
      <c r="VJ74" s="24"/>
      <c r="VK74" s="24"/>
      <c r="VL74" s="24"/>
      <c r="VM74" s="24"/>
      <c r="VN74" s="24"/>
      <c r="VO74" s="24"/>
      <c r="VP74" s="24"/>
      <c r="VQ74" s="24"/>
      <c r="VR74" s="24"/>
      <c r="VS74" s="24"/>
      <c r="VT74" s="24"/>
      <c r="VU74" s="24"/>
      <c r="VV74" s="24"/>
      <c r="VW74" s="24"/>
      <c r="VX74" s="24"/>
      <c r="VY74" s="24"/>
      <c r="VZ74" s="24"/>
      <c r="WA74" s="24"/>
      <c r="WB74" s="24"/>
      <c r="WC74" s="24"/>
      <c r="WD74" s="24"/>
      <c r="WE74" s="24"/>
      <c r="WF74" s="24"/>
      <c r="WG74" s="24"/>
      <c r="WH74" s="24"/>
      <c r="WI74" s="24"/>
      <c r="WJ74" s="24"/>
      <c r="WK74" s="24"/>
      <c r="WL74" s="24"/>
      <c r="WM74" s="24"/>
      <c r="WN74" s="24"/>
      <c r="WO74" s="24"/>
      <c r="WP74" s="24"/>
      <c r="WQ74" s="24"/>
      <c r="WR74" s="24"/>
      <c r="WS74" s="24"/>
      <c r="WT74" s="24"/>
      <c r="WU74" s="24"/>
      <c r="WV74" s="24"/>
      <c r="WW74" s="24"/>
      <c r="WX74" s="24"/>
      <c r="WY74" s="24"/>
      <c r="WZ74" s="24"/>
      <c r="XA74" s="24"/>
      <c r="XB74" s="24"/>
      <c r="XC74" s="24"/>
      <c r="XD74" s="24"/>
      <c r="XE74" s="24"/>
      <c r="XF74" s="24"/>
      <c r="XG74" s="24"/>
      <c r="XH74" s="24"/>
      <c r="XI74" s="24"/>
      <c r="XJ74" s="24"/>
      <c r="XK74" s="24"/>
      <c r="XL74" s="24"/>
      <c r="XM74" s="24"/>
      <c r="XN74" s="24"/>
      <c r="XO74" s="24"/>
      <c r="XP74" s="24"/>
      <c r="XQ74" s="24"/>
      <c r="XR74" s="24"/>
      <c r="XS74" s="24"/>
      <c r="XT74" s="24"/>
      <c r="XU74" s="24"/>
      <c r="XV74" s="24"/>
      <c r="XW74" s="24"/>
      <c r="XX74" s="24"/>
      <c r="XY74" s="24"/>
      <c r="XZ74" s="24"/>
      <c r="YA74" s="24"/>
      <c r="YB74" s="24"/>
      <c r="YC74" s="24"/>
      <c r="YD74" s="24"/>
      <c r="YE74" s="24"/>
      <c r="YF74" s="24"/>
      <c r="YG74" s="24"/>
      <c r="YH74" s="24"/>
      <c r="YI74" s="24"/>
      <c r="YJ74" s="24"/>
      <c r="YK74" s="24"/>
      <c r="YL74" s="24"/>
      <c r="YM74" s="24"/>
      <c r="YN74" s="24"/>
      <c r="YO74" s="24"/>
      <c r="YP74" s="24"/>
      <c r="YQ74" s="24"/>
      <c r="YR74" s="24"/>
      <c r="YS74" s="24"/>
      <c r="YT74" s="24"/>
      <c r="YU74" s="24"/>
      <c r="YV74" s="24"/>
      <c r="YW74" s="24"/>
      <c r="YX74" s="24"/>
      <c r="YY74" s="24"/>
      <c r="YZ74" s="24"/>
      <c r="ZA74" s="24"/>
      <c r="ZB74" s="24"/>
      <c r="ZC74" s="24"/>
      <c r="ZD74" s="24"/>
      <c r="ZE74" s="24"/>
      <c r="ZF74" s="24"/>
      <c r="ZG74" s="24"/>
      <c r="ZH74" s="24"/>
      <c r="ZI74" s="24"/>
      <c r="ZJ74" s="24"/>
      <c r="ZK74" s="24"/>
      <c r="ZL74" s="24"/>
      <c r="ZM74" s="24"/>
      <c r="ZN74" s="24"/>
      <c r="ZO74" s="24"/>
      <c r="ZP74" s="24"/>
      <c r="ZQ74" s="24"/>
      <c r="ZR74" s="24"/>
      <c r="ZS74" s="24"/>
      <c r="ZT74" s="24"/>
      <c r="ZU74" s="24"/>
      <c r="ZV74" s="24"/>
      <c r="ZW74" s="24"/>
      <c r="ZX74" s="24"/>
      <c r="ZY74" s="24"/>
      <c r="ZZ74" s="24"/>
      <c r="AAA74" s="24"/>
      <c r="AAB74" s="24"/>
      <c r="AAC74" s="24"/>
      <c r="AAD74" s="24"/>
      <c r="AAE74" s="24"/>
      <c r="AAF74" s="24"/>
      <c r="AAG74" s="24"/>
      <c r="AAH74" s="24"/>
      <c r="AAI74" s="24"/>
      <c r="AAJ74" s="24"/>
      <c r="AAK74" s="24"/>
      <c r="AAL74" s="24"/>
      <c r="AAM74" s="24"/>
      <c r="AAN74" s="24"/>
      <c r="AAO74" s="24"/>
      <c r="AAP74" s="24"/>
      <c r="AAQ74" s="24"/>
      <c r="AAR74" s="24"/>
      <c r="AAS74" s="24"/>
      <c r="AAT74" s="24"/>
      <c r="AAU74" s="24"/>
      <c r="AAV74" s="24"/>
      <c r="AAW74" s="24"/>
      <c r="AAX74" s="24"/>
      <c r="AAY74" s="24"/>
      <c r="AAZ74" s="24"/>
      <c r="ABA74" s="24"/>
      <c r="ABB74" s="24"/>
      <c r="ABC74" s="24"/>
      <c r="ABD74" s="24"/>
      <c r="ABE74" s="24"/>
      <c r="ABF74" s="24"/>
      <c r="ABG74" s="24"/>
      <c r="ABH74" s="24"/>
      <c r="ABI74" s="24"/>
      <c r="ABJ74" s="24"/>
      <c r="ABK74" s="24"/>
      <c r="ABL74" s="24"/>
      <c r="ABM74" s="24"/>
      <c r="ABN74" s="24"/>
      <c r="ABO74" s="24"/>
      <c r="ABP74" s="24"/>
      <c r="ABQ74" s="24"/>
      <c r="ABR74" s="24"/>
      <c r="ABS74" s="24"/>
      <c r="ABT74" s="24"/>
      <c r="ABU74" s="24"/>
      <c r="ABV74" s="24"/>
      <c r="ABW74" s="24"/>
      <c r="ABX74" s="24"/>
      <c r="ABY74" s="24"/>
      <c r="ABZ74" s="24"/>
      <c r="ACA74" s="24"/>
      <c r="ACB74" s="24"/>
      <c r="ACC74" s="24"/>
      <c r="ACD74" s="24"/>
      <c r="ACE74" s="24"/>
      <c r="ACF74" s="24"/>
      <c r="ACG74" s="24"/>
      <c r="ACH74" s="24"/>
      <c r="ACI74" s="24"/>
      <c r="ACJ74" s="24"/>
      <c r="ACK74" s="24"/>
      <c r="ACL74" s="24"/>
      <c r="ACM74" s="24"/>
      <c r="ACN74" s="24"/>
      <c r="ACO74" s="24"/>
      <c r="ACP74" s="24"/>
      <c r="ACQ74" s="24"/>
      <c r="ACR74" s="24"/>
      <c r="ACS74" s="24"/>
      <c r="ACT74" s="24"/>
      <c r="ACU74" s="24"/>
      <c r="ACV74" s="24"/>
      <c r="ACW74" s="24"/>
      <c r="ACX74" s="24"/>
      <c r="ACY74" s="24"/>
      <c r="ACZ74" s="24"/>
      <c r="ADA74" s="24"/>
      <c r="ADB74" s="24"/>
      <c r="ADC74" s="24"/>
      <c r="ADD74" s="24"/>
      <c r="ADE74" s="24"/>
      <c r="ADF74" s="24"/>
      <c r="ADG74" s="24"/>
      <c r="ADH74" s="24"/>
      <c r="ADI74" s="24"/>
      <c r="ADJ74" s="24"/>
      <c r="ADK74" s="24"/>
      <c r="ADL74" s="24"/>
      <c r="ADM74" s="24"/>
      <c r="ADN74" s="24"/>
      <c r="ADO74" s="24"/>
      <c r="ADP74" s="24"/>
      <c r="ADQ74" s="24"/>
      <c r="ADR74" s="24"/>
      <c r="ADS74" s="24"/>
      <c r="ADT74" s="24"/>
      <c r="ADU74" s="24"/>
      <c r="ADV74" s="24"/>
      <c r="ADW74" s="24"/>
      <c r="ADX74" s="24"/>
      <c r="ADY74" s="24"/>
      <c r="ADZ74" s="24"/>
      <c r="AEA74" s="24"/>
      <c r="AEB74" s="24"/>
      <c r="AEC74" s="24"/>
      <c r="AED74" s="24"/>
      <c r="AEE74" s="24"/>
      <c r="AEF74" s="24"/>
      <c r="AEG74" s="24"/>
      <c r="AEH74" s="24"/>
      <c r="AEI74" s="24"/>
      <c r="AEJ74" s="24"/>
      <c r="AEK74" s="24"/>
      <c r="AEL74" s="24"/>
      <c r="AEM74" s="24"/>
      <c r="AEN74" s="24"/>
      <c r="AEO74" s="24"/>
      <c r="AEP74" s="24"/>
      <c r="AEQ74" s="24"/>
      <c r="AER74" s="24"/>
      <c r="AES74" s="24"/>
      <c r="AET74" s="24"/>
      <c r="AEU74" s="24"/>
      <c r="AEV74" s="24"/>
      <c r="AEW74" s="24"/>
      <c r="AEX74" s="24"/>
      <c r="AEY74" s="24"/>
      <c r="AEZ74" s="24"/>
      <c r="AFA74" s="24"/>
      <c r="AFB74" s="24"/>
      <c r="AFC74" s="24"/>
      <c r="AFD74" s="24"/>
      <c r="AFE74" s="24"/>
      <c r="AFF74" s="24"/>
      <c r="AFG74" s="24"/>
      <c r="AFH74" s="24"/>
      <c r="AFI74" s="24"/>
      <c r="AFJ74" s="24"/>
      <c r="AFK74" s="24"/>
      <c r="AFL74" s="24"/>
      <c r="AFM74" s="24"/>
      <c r="AFN74" s="24"/>
      <c r="AFO74" s="24"/>
      <c r="AFP74" s="24"/>
      <c r="AFQ74" s="24"/>
      <c r="AFR74" s="24"/>
      <c r="AFS74" s="24"/>
      <c r="AFT74" s="24"/>
      <c r="AFU74" s="24"/>
      <c r="AFV74" s="24"/>
      <c r="AFW74" s="24"/>
      <c r="AFX74" s="24"/>
      <c r="AFY74" s="24"/>
      <c r="AFZ74" s="24"/>
      <c r="AGA74" s="24"/>
      <c r="AGB74" s="24"/>
      <c r="AGC74" s="24"/>
      <c r="AGD74" s="24"/>
      <c r="AGE74" s="24"/>
      <c r="AGF74" s="24"/>
      <c r="AGG74" s="24"/>
      <c r="AGH74" s="24"/>
      <c r="AGI74" s="24"/>
      <c r="AGJ74" s="24"/>
      <c r="AGK74" s="24"/>
      <c r="AGL74" s="24"/>
      <c r="AGM74" s="24"/>
      <c r="AGN74" s="24"/>
      <c r="AGO74" s="24"/>
      <c r="AGP74" s="24"/>
      <c r="AGQ74" s="24"/>
      <c r="AGR74" s="24"/>
      <c r="AGS74" s="24"/>
      <c r="AGT74" s="24"/>
      <c r="AGU74" s="24"/>
      <c r="AGV74" s="24"/>
      <c r="AGW74" s="24"/>
      <c r="AGX74" s="24"/>
      <c r="AGY74" s="24"/>
      <c r="AGZ74" s="24"/>
      <c r="AHA74" s="24"/>
      <c r="AHB74" s="24"/>
      <c r="AHC74" s="24"/>
      <c r="AHD74" s="24"/>
      <c r="AHE74" s="24"/>
      <c r="AHF74" s="24"/>
      <c r="AHG74" s="24"/>
      <c r="AHH74" s="24"/>
      <c r="AHI74" s="24"/>
      <c r="AHJ74" s="24"/>
      <c r="AHK74" s="24"/>
      <c r="AHL74" s="24"/>
      <c r="AHM74" s="24"/>
      <c r="AHN74" s="24"/>
      <c r="AHO74" s="24"/>
      <c r="AHP74" s="24"/>
      <c r="AHQ74" s="24"/>
      <c r="AHR74" s="24"/>
      <c r="AHS74" s="24"/>
      <c r="AHT74" s="24"/>
      <c r="AHU74" s="24"/>
      <c r="AHV74" s="24"/>
      <c r="AHW74" s="24"/>
      <c r="AHX74" s="24"/>
      <c r="AHY74" s="24"/>
      <c r="AHZ74" s="24"/>
      <c r="AIA74" s="24"/>
      <c r="AIB74" s="24"/>
      <c r="AIC74" s="24"/>
      <c r="AID74" s="24"/>
      <c r="AIE74" s="24"/>
      <c r="AIF74" s="24"/>
      <c r="AIG74" s="24"/>
      <c r="AIH74" s="24"/>
      <c r="AII74" s="24"/>
      <c r="AIJ74" s="24"/>
      <c r="AIK74" s="24"/>
      <c r="AIL74" s="24"/>
      <c r="AIM74" s="24"/>
      <c r="AIN74" s="24"/>
      <c r="AIO74" s="24"/>
      <c r="AIP74" s="24"/>
      <c r="AIQ74" s="24"/>
      <c r="AIR74" s="24"/>
      <c r="AIS74" s="24"/>
      <c r="AIT74" s="24"/>
      <c r="AIU74" s="24"/>
      <c r="AIV74" s="24"/>
      <c r="AIW74" s="24"/>
      <c r="AIX74" s="24"/>
      <c r="AIY74" s="24"/>
      <c r="AIZ74" s="24"/>
      <c r="AJA74" s="24"/>
      <c r="AJB74" s="24"/>
      <c r="AJC74" s="24"/>
      <c r="AJD74" s="24"/>
      <c r="AJE74" s="24"/>
      <c r="AJF74" s="24"/>
      <c r="AJG74" s="24"/>
      <c r="AJH74" s="24"/>
      <c r="AJI74" s="24"/>
      <c r="AJJ74" s="24"/>
      <c r="AJK74" s="24"/>
      <c r="AJL74" s="24"/>
      <c r="AJM74" s="24"/>
      <c r="AJN74" s="24"/>
      <c r="AJO74" s="24"/>
      <c r="AJP74" s="24"/>
      <c r="AJQ74" s="24"/>
      <c r="AJR74" s="24"/>
      <c r="AJS74" s="24"/>
      <c r="AJT74" s="24"/>
      <c r="AJU74" s="24"/>
      <c r="AJV74" s="24"/>
      <c r="AJW74" s="24"/>
      <c r="AJX74" s="24"/>
      <c r="AJY74" s="24"/>
      <c r="AJZ74" s="24"/>
      <c r="AKA74" s="24"/>
      <c r="AKB74" s="24"/>
      <c r="AKC74" s="24"/>
      <c r="AKD74" s="24"/>
      <c r="AKE74" s="24"/>
      <c r="AKF74" s="24"/>
      <c r="AKG74" s="24"/>
      <c r="AKH74" s="24"/>
      <c r="AKI74" s="24"/>
      <c r="AKJ74" s="24"/>
      <c r="AKK74" s="24"/>
      <c r="AKL74" s="24"/>
      <c r="AKM74" s="24"/>
      <c r="AKN74" s="24"/>
      <c r="AKO74" s="24"/>
      <c r="AKP74" s="24"/>
      <c r="AKQ74" s="24"/>
      <c r="AKR74" s="24"/>
      <c r="AKS74" s="24"/>
      <c r="AKT74" s="24"/>
      <c r="AKU74" s="24"/>
      <c r="AKV74" s="24"/>
      <c r="AKW74" s="24"/>
      <c r="AKX74" s="24"/>
      <c r="AKY74" s="24"/>
      <c r="AKZ74" s="24"/>
      <c r="ALA74" s="24"/>
      <c r="ALB74" s="24"/>
      <c r="ALC74" s="24"/>
      <c r="ALD74" s="24"/>
      <c r="ALE74" s="24"/>
      <c r="ALF74" s="24"/>
      <c r="ALG74" s="24"/>
      <c r="ALH74" s="24"/>
      <c r="ALI74" s="24"/>
      <c r="ALJ74" s="24"/>
      <c r="ALK74" s="24"/>
      <c r="ALL74" s="24"/>
      <c r="ALM74" s="24"/>
      <c r="ALN74" s="24"/>
      <c r="ALO74" s="24"/>
      <c r="ALP74" s="24"/>
      <c r="ALQ74" s="24"/>
      <c r="ALR74" s="24"/>
      <c r="ALS74" s="24"/>
      <c r="ALT74" s="24"/>
      <c r="ALU74" s="24"/>
      <c r="ALV74" s="24"/>
      <c r="ALW74" s="24"/>
      <c r="ALX74" s="24"/>
      <c r="ALY74" s="24"/>
      <c r="ALZ74" s="24"/>
      <c r="AMA74" s="24"/>
      <c r="AMB74" s="24"/>
      <c r="AMC74" s="24"/>
      <c r="AMD74" s="24"/>
      <c r="AME74" s="24"/>
      <c r="AMF74" s="24"/>
      <c r="AMG74" s="24"/>
      <c r="AMH74" s="24"/>
      <c r="AMI74" s="24"/>
      <c r="AMJ74" s="24"/>
      <c r="AMK74" s="24"/>
      <c r="AML74" s="24"/>
      <c r="AMM74" s="24"/>
      <c r="AMN74" s="24"/>
      <c r="AMO74" s="24"/>
      <c r="AMP74" s="24"/>
      <c r="AMQ74" s="24"/>
      <c r="AMR74" s="24"/>
      <c r="AMS74" s="24"/>
      <c r="AMT74" s="24"/>
      <c r="AMU74" s="24"/>
      <c r="AMV74" s="24"/>
      <c r="AMW74" s="24"/>
      <c r="AMX74" s="24"/>
      <c r="AMY74" s="24"/>
      <c r="AMZ74" s="24"/>
      <c r="ANA74" s="24"/>
      <c r="ANB74" s="24"/>
      <c r="ANC74" s="24"/>
      <c r="AND74" s="24"/>
      <c r="ANE74" s="24"/>
      <c r="ANF74" s="24"/>
      <c r="ANG74" s="24"/>
      <c r="ANH74" s="24"/>
      <c r="ANI74" s="24"/>
      <c r="ANJ74" s="24"/>
      <c r="ANK74" s="24"/>
      <c r="ANL74" s="24"/>
      <c r="ANM74" s="24"/>
      <c r="ANN74" s="24"/>
      <c r="ANO74" s="24"/>
      <c r="ANP74" s="24"/>
      <c r="ANQ74" s="24"/>
      <c r="ANR74" s="24"/>
      <c r="ANS74" s="24"/>
      <c r="ANT74" s="24"/>
      <c r="ANU74" s="24"/>
      <c r="ANV74" s="24"/>
      <c r="ANW74" s="24"/>
      <c r="ANX74" s="24"/>
      <c r="ANY74" s="24"/>
      <c r="ANZ74" s="24"/>
      <c r="AOA74" s="24"/>
      <c r="AOB74" s="24"/>
      <c r="AOC74" s="24"/>
      <c r="AOD74" s="24"/>
      <c r="AOE74" s="24"/>
      <c r="AOF74" s="24"/>
      <c r="AOG74" s="24"/>
      <c r="AOH74" s="24"/>
      <c r="AOI74" s="24"/>
      <c r="AOJ74" s="24"/>
      <c r="AOK74" s="24"/>
      <c r="AOL74" s="24"/>
      <c r="AOM74" s="24"/>
      <c r="AON74" s="24"/>
      <c r="AOO74" s="24"/>
      <c r="AOP74" s="24"/>
      <c r="AOQ74" s="24"/>
      <c r="AOR74" s="24"/>
      <c r="AOS74" s="24"/>
      <c r="AOT74" s="24"/>
      <c r="AOU74" s="24"/>
      <c r="AOV74" s="24"/>
      <c r="AOW74" s="24"/>
      <c r="AOX74" s="24"/>
      <c r="AOY74" s="24"/>
      <c r="AOZ74" s="24"/>
      <c r="APA74" s="24"/>
      <c r="APB74" s="24"/>
      <c r="APC74" s="24"/>
      <c r="APD74" s="24"/>
      <c r="APE74" s="24"/>
      <c r="APF74" s="24"/>
      <c r="APG74" s="24"/>
      <c r="APH74" s="24"/>
      <c r="API74" s="24"/>
      <c r="APJ74" s="24"/>
      <c r="APK74" s="24"/>
      <c r="APL74" s="24"/>
      <c r="APM74" s="24"/>
      <c r="APN74" s="24"/>
      <c r="APO74" s="24"/>
      <c r="APP74" s="24"/>
      <c r="APQ74" s="24"/>
      <c r="APR74" s="24"/>
      <c r="APS74" s="24"/>
      <c r="APT74" s="24"/>
      <c r="APU74" s="24"/>
      <c r="APV74" s="24"/>
      <c r="APW74" s="24"/>
      <c r="APX74" s="24"/>
      <c r="APY74" s="24"/>
      <c r="APZ74" s="24"/>
      <c r="AQA74" s="24"/>
      <c r="AQB74" s="24"/>
      <c r="AQC74" s="24"/>
      <c r="AQD74" s="24"/>
      <c r="AQE74" s="24"/>
      <c r="AQF74" s="24"/>
      <c r="AQG74" s="24"/>
      <c r="AQH74" s="24"/>
      <c r="AQI74" s="24"/>
      <c r="AQJ74" s="24"/>
      <c r="AQK74" s="24"/>
      <c r="AQL74" s="24"/>
      <c r="AQM74" s="24"/>
      <c r="AQN74" s="24"/>
      <c r="AQO74" s="24"/>
      <c r="AQP74" s="24"/>
      <c r="AQQ74" s="24"/>
      <c r="AQR74" s="24"/>
      <c r="AQS74" s="24"/>
      <c r="AQT74" s="24"/>
      <c r="AQU74" s="24"/>
      <c r="AQV74" s="24"/>
      <c r="AQW74" s="24"/>
      <c r="AQX74" s="24"/>
      <c r="AQY74" s="24"/>
      <c r="AQZ74" s="24"/>
      <c r="ARA74" s="24"/>
      <c r="ARB74" s="24"/>
      <c r="ARC74" s="24"/>
      <c r="ARD74" s="24"/>
      <c r="ARE74" s="24"/>
      <c r="ARF74" s="24"/>
      <c r="ARG74" s="24"/>
      <c r="ARH74" s="24"/>
      <c r="ARI74" s="24"/>
      <c r="ARJ74" s="24"/>
      <c r="ARK74" s="24"/>
      <c r="ARL74" s="24"/>
      <c r="ARM74" s="24"/>
      <c r="ARN74" s="24"/>
      <c r="ARO74" s="24"/>
      <c r="ARP74" s="24"/>
      <c r="ARQ74" s="24"/>
      <c r="ARR74" s="24"/>
      <c r="ARS74" s="24"/>
      <c r="ART74" s="24"/>
      <c r="ARU74" s="24"/>
      <c r="ARV74" s="24"/>
      <c r="ARW74" s="24"/>
      <c r="ARX74" s="24"/>
      <c r="ARY74" s="24"/>
      <c r="ARZ74" s="24"/>
      <c r="ASA74" s="24"/>
      <c r="ASB74" s="24"/>
      <c r="ASC74" s="24"/>
      <c r="ASD74" s="24"/>
      <c r="ASE74" s="24"/>
      <c r="ASF74" s="24"/>
      <c r="ASG74" s="24"/>
      <c r="ASH74" s="24"/>
      <c r="ASI74" s="24"/>
      <c r="ASJ74" s="24"/>
      <c r="ASK74" s="24"/>
      <c r="ASL74" s="24"/>
      <c r="ASM74" s="24"/>
      <c r="ASN74" s="24"/>
      <c r="ASO74" s="24"/>
      <c r="ASP74" s="24"/>
      <c r="ASQ74" s="24"/>
      <c r="ASR74" s="24"/>
      <c r="ASS74" s="24"/>
      <c r="AST74" s="24"/>
      <c r="ASU74" s="24"/>
      <c r="ASV74" s="24"/>
      <c r="ASW74" s="24"/>
      <c r="ASX74" s="24"/>
      <c r="ASY74" s="24"/>
      <c r="ASZ74" s="24"/>
      <c r="ATA74" s="24"/>
      <c r="ATB74" s="24"/>
      <c r="ATC74" s="24"/>
      <c r="ATD74" s="24"/>
      <c r="ATE74" s="24"/>
      <c r="ATF74" s="24"/>
      <c r="ATG74" s="24"/>
      <c r="ATH74" s="24"/>
      <c r="ATI74" s="24"/>
      <c r="ATJ74" s="24"/>
      <c r="ATK74" s="24"/>
      <c r="ATL74" s="24"/>
      <c r="ATM74" s="24"/>
      <c r="ATN74" s="24"/>
      <c r="ATO74" s="24"/>
      <c r="ATP74" s="24"/>
      <c r="ATQ74" s="24"/>
      <c r="ATR74" s="24"/>
      <c r="ATS74" s="24"/>
      <c r="ATT74" s="24"/>
      <c r="ATU74" s="24"/>
      <c r="ATV74" s="24"/>
      <c r="ATW74" s="24"/>
      <c r="ATX74" s="24"/>
      <c r="ATY74" s="24"/>
      <c r="ATZ74" s="24"/>
      <c r="AUA74" s="24"/>
      <c r="AUB74" s="24"/>
      <c r="AUC74" s="24"/>
      <c r="AUD74" s="24"/>
      <c r="AUE74" s="24"/>
      <c r="AUF74" s="24"/>
      <c r="AUG74" s="24"/>
      <c r="AUH74" s="24"/>
      <c r="AUI74" s="24"/>
      <c r="AUJ74" s="24"/>
      <c r="AUK74" s="24"/>
      <c r="AUL74" s="24"/>
      <c r="AUM74" s="24"/>
      <c r="AUN74" s="24"/>
      <c r="AUO74" s="24"/>
      <c r="AUP74" s="24"/>
      <c r="AUQ74" s="24"/>
      <c r="AUR74" s="24"/>
      <c r="AUS74" s="24"/>
      <c r="AUT74" s="24"/>
      <c r="AUU74" s="24"/>
      <c r="AUV74" s="24"/>
      <c r="AUW74" s="24"/>
      <c r="AUX74" s="24"/>
      <c r="AUY74" s="24"/>
      <c r="AUZ74" s="24"/>
      <c r="AVA74" s="24"/>
      <c r="AVB74" s="24"/>
      <c r="AVC74" s="24"/>
      <c r="AVD74" s="24"/>
      <c r="AVE74" s="24"/>
      <c r="AVF74" s="24"/>
      <c r="AVG74" s="24"/>
      <c r="AVH74" s="24"/>
      <c r="AVI74" s="24"/>
      <c r="AVJ74" s="24"/>
      <c r="AVK74" s="24"/>
      <c r="AVL74" s="24"/>
      <c r="AVM74" s="24"/>
      <c r="AVN74" s="24"/>
      <c r="AVO74" s="24"/>
      <c r="AVP74" s="24"/>
      <c r="AVQ74" s="24"/>
      <c r="AVR74" s="24"/>
      <c r="AVS74" s="24"/>
      <c r="AVT74" s="24"/>
      <c r="AVU74" s="24"/>
      <c r="AVV74" s="24"/>
      <c r="AVW74" s="24"/>
      <c r="AVX74" s="24"/>
      <c r="AVY74" s="24"/>
      <c r="AVZ74" s="24"/>
      <c r="AWA74" s="24"/>
      <c r="AWB74" s="24"/>
      <c r="AWC74" s="24"/>
      <c r="AWD74" s="24"/>
      <c r="AWE74" s="24"/>
      <c r="AWF74" s="24"/>
      <c r="AWG74" s="24"/>
      <c r="AWH74" s="24"/>
      <c r="AWI74" s="24"/>
      <c r="AWJ74" s="24"/>
      <c r="AWK74" s="24"/>
      <c r="AWL74" s="24"/>
      <c r="AWM74" s="24"/>
      <c r="AWN74" s="24"/>
      <c r="AWO74" s="24"/>
      <c r="AWP74" s="24"/>
      <c r="AWQ74" s="24"/>
      <c r="AWR74" s="24"/>
      <c r="AWS74" s="24"/>
      <c r="AWT74" s="24"/>
      <c r="AWU74" s="24"/>
      <c r="AWV74" s="24"/>
      <c r="AWW74" s="24"/>
      <c r="AWX74" s="24"/>
      <c r="AWY74" s="24"/>
      <c r="AWZ74" s="24"/>
      <c r="AXA74" s="24"/>
      <c r="AXB74" s="24"/>
      <c r="AXC74" s="24"/>
      <c r="AXD74" s="24"/>
      <c r="AXE74" s="24"/>
      <c r="AXF74" s="24"/>
      <c r="AXG74" s="24"/>
      <c r="AXH74" s="24"/>
      <c r="AXI74" s="24"/>
      <c r="AXJ74" s="24"/>
      <c r="AXK74" s="24"/>
      <c r="AXL74" s="24"/>
      <c r="AXM74" s="24"/>
      <c r="AXN74" s="24"/>
      <c r="AXO74" s="24"/>
      <c r="AXP74" s="24"/>
      <c r="AXQ74" s="24"/>
      <c r="AXR74" s="24"/>
      <c r="AXS74" s="24"/>
      <c r="AXT74" s="24"/>
      <c r="AXU74" s="24"/>
      <c r="AXV74" s="24"/>
      <c r="AXW74" s="24"/>
      <c r="AXX74" s="24"/>
      <c r="AXY74" s="24"/>
      <c r="AXZ74" s="24"/>
      <c r="AYA74" s="24"/>
      <c r="AYB74" s="24"/>
      <c r="AYC74" s="24"/>
      <c r="AYD74" s="24"/>
      <c r="AYE74" s="24"/>
      <c r="AYF74" s="24"/>
      <c r="AYG74" s="24"/>
      <c r="AYH74" s="24"/>
      <c r="AYI74" s="24"/>
      <c r="AYJ74" s="24"/>
      <c r="AYK74" s="24"/>
      <c r="AYL74" s="24"/>
      <c r="AYM74" s="24"/>
      <c r="AYN74" s="24"/>
      <c r="AYO74" s="24"/>
      <c r="AYP74" s="24"/>
      <c r="AYQ74" s="24"/>
      <c r="AYR74" s="24"/>
      <c r="AYS74" s="24"/>
      <c r="AYT74" s="24"/>
      <c r="AYU74" s="24"/>
      <c r="AYV74" s="24"/>
      <c r="AYW74" s="24"/>
      <c r="AYX74" s="24"/>
      <c r="AYY74" s="24"/>
      <c r="AYZ74" s="24"/>
      <c r="AZA74" s="24"/>
      <c r="AZB74" s="24"/>
      <c r="AZC74" s="24"/>
      <c r="AZD74" s="24"/>
      <c r="AZE74" s="24"/>
      <c r="AZF74" s="24"/>
      <c r="AZG74" s="24"/>
      <c r="AZH74" s="24"/>
      <c r="AZI74" s="24"/>
      <c r="AZJ74" s="24"/>
      <c r="AZK74" s="24"/>
      <c r="AZL74" s="24"/>
      <c r="AZM74" s="24"/>
      <c r="AZN74" s="24"/>
      <c r="AZO74" s="24"/>
      <c r="AZP74" s="24"/>
      <c r="AZQ74" s="24"/>
      <c r="AZR74" s="24"/>
      <c r="AZS74" s="24"/>
      <c r="AZT74" s="24"/>
      <c r="AZU74" s="24"/>
      <c r="AZV74" s="24"/>
      <c r="AZW74" s="24"/>
      <c r="AZX74" s="24"/>
      <c r="AZY74" s="24"/>
      <c r="AZZ74" s="24"/>
      <c r="BAA74" s="24"/>
      <c r="BAB74" s="24"/>
      <c r="BAC74" s="24"/>
      <c r="BAD74" s="24"/>
      <c r="BAE74" s="24"/>
      <c r="BAF74" s="24"/>
      <c r="BAG74" s="24"/>
      <c r="BAH74" s="24"/>
      <c r="BAI74" s="24"/>
      <c r="BAJ74" s="24"/>
      <c r="BAK74" s="24"/>
      <c r="BAL74" s="24"/>
      <c r="BAM74" s="24"/>
      <c r="BAN74" s="24"/>
      <c r="BAO74" s="24"/>
      <c r="BAP74" s="24"/>
      <c r="BAQ74" s="24"/>
      <c r="BAR74" s="24"/>
      <c r="BAS74" s="24"/>
      <c r="BAT74" s="24"/>
      <c r="BAU74" s="24"/>
      <c r="BAV74" s="24"/>
      <c r="BAW74" s="24"/>
      <c r="BAX74" s="24"/>
      <c r="BAY74" s="24"/>
      <c r="BAZ74" s="24"/>
      <c r="BBA74" s="24"/>
      <c r="BBB74" s="24"/>
      <c r="BBC74" s="24"/>
      <c r="BBD74" s="24"/>
      <c r="BBE74" s="24"/>
      <c r="BBF74" s="24"/>
      <c r="BBG74" s="24"/>
      <c r="BBH74" s="24"/>
      <c r="BBI74" s="24"/>
      <c r="BBJ74" s="24"/>
      <c r="BBK74" s="24"/>
      <c r="BBL74" s="24"/>
      <c r="BBM74" s="24"/>
      <c r="BBN74" s="24"/>
      <c r="BBO74" s="24"/>
      <c r="BBP74" s="24"/>
      <c r="BBQ74" s="24"/>
      <c r="BBR74" s="24"/>
      <c r="BBS74" s="24"/>
      <c r="BBT74" s="24"/>
      <c r="BBU74" s="24"/>
      <c r="BBV74" s="24"/>
      <c r="BBW74" s="24"/>
      <c r="BBX74" s="24"/>
      <c r="BBY74" s="24"/>
      <c r="BBZ74" s="24"/>
      <c r="BCA74" s="24"/>
      <c r="BCB74" s="24"/>
      <c r="BCC74" s="24"/>
      <c r="BCD74" s="24"/>
      <c r="BCE74" s="24"/>
      <c r="BCF74" s="24"/>
      <c r="BCG74" s="24"/>
      <c r="BCH74" s="24"/>
      <c r="BCI74" s="24"/>
      <c r="BCJ74" s="24"/>
      <c r="BCK74" s="24"/>
      <c r="BCL74" s="24"/>
      <c r="BCM74" s="24"/>
      <c r="BCN74" s="24"/>
      <c r="BCO74" s="24"/>
      <c r="BCP74" s="24"/>
      <c r="BCQ74" s="24"/>
      <c r="BCR74" s="24"/>
      <c r="BCS74" s="24"/>
      <c r="BCT74" s="24"/>
      <c r="BCU74" s="24"/>
      <c r="BCV74" s="24"/>
      <c r="BCW74" s="24"/>
      <c r="BCX74" s="24"/>
      <c r="BCY74" s="24"/>
      <c r="BCZ74" s="24"/>
      <c r="BDA74" s="24"/>
      <c r="BDB74" s="24"/>
      <c r="BDC74" s="24"/>
      <c r="BDD74" s="24"/>
      <c r="BDE74" s="24"/>
      <c r="BDF74" s="24"/>
      <c r="BDG74" s="24"/>
      <c r="BDH74" s="24"/>
      <c r="BDI74" s="24"/>
      <c r="BDJ74" s="24"/>
      <c r="BDK74" s="24"/>
      <c r="BDL74" s="24"/>
      <c r="BDM74" s="24"/>
      <c r="BDN74" s="24"/>
      <c r="BDO74" s="24"/>
      <c r="BDP74" s="24"/>
      <c r="BDQ74" s="24"/>
      <c r="BDR74" s="24"/>
      <c r="BDS74" s="24"/>
      <c r="BDT74" s="24"/>
      <c r="BDU74" s="24"/>
      <c r="BDV74" s="24"/>
      <c r="BDW74" s="24"/>
      <c r="BDX74" s="24"/>
      <c r="BDY74" s="24"/>
      <c r="BDZ74" s="24"/>
      <c r="BEA74" s="24"/>
      <c r="BEB74" s="24"/>
      <c r="BEC74" s="24"/>
      <c r="BED74" s="24"/>
      <c r="BEE74" s="24"/>
      <c r="BEF74" s="24"/>
      <c r="BEG74" s="24"/>
      <c r="BEH74" s="24"/>
      <c r="BEI74" s="24"/>
      <c r="BEJ74" s="24"/>
      <c r="BEK74" s="24"/>
      <c r="BEL74" s="24"/>
      <c r="BEM74" s="24"/>
      <c r="BEN74" s="24"/>
      <c r="BEO74" s="24"/>
      <c r="BEP74" s="24"/>
      <c r="BEQ74" s="24"/>
      <c r="BER74" s="24"/>
      <c r="BES74" s="24"/>
      <c r="BET74" s="24"/>
      <c r="BEU74" s="24"/>
      <c r="BEV74" s="24"/>
      <c r="BEW74" s="24"/>
      <c r="BEX74" s="24"/>
      <c r="BEY74" s="24"/>
      <c r="BEZ74" s="24"/>
      <c r="BFA74" s="24"/>
      <c r="BFB74" s="24"/>
      <c r="BFC74" s="24"/>
      <c r="BFD74" s="24"/>
      <c r="BFE74" s="24"/>
      <c r="BFF74" s="24"/>
      <c r="BFG74" s="24"/>
      <c r="BFH74" s="24"/>
      <c r="BFI74" s="24"/>
      <c r="BFJ74" s="24"/>
      <c r="BFK74" s="24"/>
      <c r="BFL74" s="24"/>
      <c r="BFM74" s="24"/>
      <c r="BFN74" s="24"/>
      <c r="BFO74" s="24"/>
      <c r="BFP74" s="24"/>
      <c r="BFQ74" s="24"/>
      <c r="BFR74" s="24"/>
      <c r="BFS74" s="24"/>
      <c r="BFT74" s="24"/>
      <c r="BFU74" s="24"/>
      <c r="BFV74" s="24"/>
      <c r="BFW74" s="24"/>
      <c r="BFX74" s="24"/>
      <c r="BFY74" s="24"/>
      <c r="BFZ74" s="24"/>
      <c r="BGA74" s="24"/>
      <c r="BGB74" s="24"/>
      <c r="BGC74" s="24"/>
      <c r="BGD74" s="24"/>
      <c r="BGE74" s="24"/>
      <c r="BGF74" s="24"/>
      <c r="BGG74" s="24"/>
      <c r="BGH74" s="24"/>
      <c r="BGI74" s="24"/>
      <c r="BGJ74" s="24"/>
      <c r="BGK74" s="24"/>
      <c r="BGL74" s="24"/>
      <c r="BGM74" s="24"/>
      <c r="BGN74" s="24"/>
      <c r="BGO74" s="24"/>
      <c r="BGP74" s="24"/>
      <c r="BGQ74" s="24"/>
      <c r="BGR74" s="24"/>
      <c r="BGS74" s="24"/>
      <c r="BGT74" s="24"/>
      <c r="BGU74" s="24"/>
      <c r="BGV74" s="24"/>
      <c r="BGW74" s="24"/>
      <c r="BGX74" s="24"/>
      <c r="BGY74" s="24"/>
      <c r="BGZ74" s="24"/>
      <c r="BHA74" s="24"/>
      <c r="BHB74" s="24"/>
      <c r="BHC74" s="24"/>
      <c r="BHD74" s="24"/>
      <c r="BHE74" s="24"/>
      <c r="BHF74" s="24"/>
      <c r="BHG74" s="24"/>
      <c r="BHH74" s="24"/>
      <c r="BHI74" s="24"/>
      <c r="BHJ74" s="24"/>
      <c r="BHK74" s="24"/>
      <c r="BHL74" s="24"/>
      <c r="BHM74" s="24"/>
      <c r="BHN74" s="24"/>
      <c r="BHO74" s="24"/>
      <c r="BHP74" s="24"/>
      <c r="BHQ74" s="24"/>
      <c r="BHR74" s="24"/>
      <c r="BHS74" s="24"/>
      <c r="BHT74" s="24"/>
      <c r="BHU74" s="24"/>
      <c r="BHV74" s="24"/>
      <c r="BHW74" s="24"/>
      <c r="BHX74" s="24"/>
      <c r="BHY74" s="24"/>
      <c r="BHZ74" s="24"/>
      <c r="BIA74" s="24"/>
      <c r="BIB74" s="24"/>
      <c r="BIC74" s="24"/>
      <c r="BID74" s="24"/>
      <c r="BIE74" s="24"/>
      <c r="BIF74" s="24"/>
      <c r="BIG74" s="24"/>
      <c r="BIH74" s="24"/>
      <c r="BII74" s="24"/>
      <c r="BIJ74" s="24"/>
      <c r="BIK74" s="24"/>
      <c r="BIL74" s="24"/>
      <c r="BIM74" s="24"/>
      <c r="BIN74" s="24"/>
      <c r="BIO74" s="24"/>
      <c r="BIP74" s="24"/>
      <c r="BIQ74" s="24"/>
      <c r="BIR74" s="24"/>
      <c r="BIS74" s="24"/>
      <c r="BIT74" s="24"/>
      <c r="BIU74" s="24"/>
      <c r="BIV74" s="24"/>
      <c r="BIW74" s="24"/>
      <c r="BIX74" s="24"/>
      <c r="BIY74" s="24"/>
      <c r="BIZ74" s="24"/>
      <c r="BJA74" s="24"/>
      <c r="BJB74" s="24"/>
      <c r="BJC74" s="24"/>
      <c r="BJD74" s="24"/>
      <c r="BJE74" s="24"/>
      <c r="BJF74" s="24"/>
      <c r="BJG74" s="24"/>
      <c r="BJH74" s="24"/>
      <c r="BJI74" s="24"/>
      <c r="BJJ74" s="24"/>
      <c r="BJK74" s="24"/>
      <c r="BJL74" s="24"/>
      <c r="BJM74" s="24"/>
      <c r="BJN74" s="24"/>
      <c r="BJO74" s="24"/>
      <c r="BJP74" s="24"/>
      <c r="BJQ74" s="24"/>
      <c r="BJR74" s="24"/>
      <c r="BJS74" s="24"/>
      <c r="BJT74" s="24"/>
      <c r="BJU74" s="24"/>
      <c r="BJV74" s="24"/>
      <c r="BJW74" s="24"/>
      <c r="BJX74" s="24"/>
      <c r="BJY74" s="24"/>
      <c r="BJZ74" s="24"/>
      <c r="BKA74" s="24"/>
      <c r="BKB74" s="24"/>
      <c r="BKC74" s="24"/>
      <c r="BKD74" s="24"/>
      <c r="BKE74" s="24"/>
      <c r="BKF74" s="24"/>
      <c r="BKG74" s="24"/>
      <c r="BKH74" s="24"/>
      <c r="BKI74" s="24"/>
      <c r="BKJ74" s="24"/>
      <c r="BKK74" s="24"/>
      <c r="BKL74" s="24"/>
      <c r="BKM74" s="24"/>
      <c r="BKN74" s="24"/>
      <c r="BKO74" s="24"/>
      <c r="BKP74" s="24"/>
      <c r="BKQ74" s="24"/>
      <c r="BKR74" s="24"/>
      <c r="BKS74" s="24"/>
      <c r="BKT74" s="24"/>
      <c r="BKU74" s="24"/>
      <c r="BKV74" s="24"/>
      <c r="BKW74" s="24"/>
      <c r="BKX74" s="24"/>
      <c r="BKY74" s="24"/>
      <c r="BKZ74" s="24"/>
      <c r="BLA74" s="24"/>
      <c r="BLB74" s="24"/>
      <c r="BLC74" s="24"/>
      <c r="BLD74" s="24"/>
      <c r="BLE74" s="24"/>
      <c r="BLF74" s="24"/>
      <c r="BLG74" s="24"/>
      <c r="BLH74" s="24"/>
      <c r="BLI74" s="24"/>
      <c r="BLJ74" s="24"/>
      <c r="BLK74" s="24"/>
      <c r="BLL74" s="24"/>
      <c r="BLM74" s="24"/>
      <c r="BLN74" s="24"/>
      <c r="BLO74" s="24"/>
      <c r="BLP74" s="24"/>
      <c r="BLQ74" s="24"/>
      <c r="BLR74" s="24"/>
      <c r="BLS74" s="24"/>
      <c r="BLT74" s="24"/>
      <c r="BLU74" s="24"/>
      <c r="BLV74" s="24"/>
      <c r="BLW74" s="24"/>
      <c r="BLX74" s="24"/>
      <c r="BLY74" s="24"/>
      <c r="BLZ74" s="24"/>
      <c r="BMA74" s="24"/>
      <c r="BMB74" s="24"/>
      <c r="BMC74" s="24"/>
      <c r="BMD74" s="24"/>
      <c r="BME74" s="24"/>
      <c r="BMF74" s="24"/>
      <c r="BMG74" s="24"/>
      <c r="BMH74" s="24"/>
      <c r="BMI74" s="24"/>
      <c r="BMJ74" s="24"/>
      <c r="BMK74" s="24"/>
      <c r="BML74" s="24"/>
      <c r="BMM74" s="24"/>
      <c r="BMN74" s="24"/>
      <c r="BMO74" s="24"/>
      <c r="BMP74" s="24"/>
      <c r="BMQ74" s="24"/>
      <c r="BMR74" s="24"/>
      <c r="BMS74" s="24"/>
      <c r="BMT74" s="24"/>
      <c r="BMU74" s="24"/>
      <c r="BMV74" s="24"/>
      <c r="BMW74" s="24"/>
      <c r="BMX74" s="24"/>
      <c r="BMY74" s="24"/>
      <c r="BMZ74" s="24"/>
      <c r="BNA74" s="24"/>
      <c r="BNB74" s="24"/>
      <c r="BNC74" s="24"/>
      <c r="BND74" s="24"/>
      <c r="BNE74" s="24"/>
      <c r="BNF74" s="24"/>
      <c r="BNG74" s="24"/>
      <c r="BNH74" s="24"/>
      <c r="BNI74" s="24"/>
      <c r="BNJ74" s="24"/>
      <c r="BNK74" s="24"/>
      <c r="BNL74" s="24"/>
      <c r="BNM74" s="24"/>
      <c r="BNN74" s="24"/>
      <c r="BNO74" s="24"/>
      <c r="BNP74" s="24"/>
      <c r="BNQ74" s="24"/>
      <c r="BNR74" s="24"/>
      <c r="BNS74" s="24"/>
      <c r="BNT74" s="24"/>
      <c r="BNU74" s="24"/>
      <c r="BNV74" s="24"/>
      <c r="BNW74" s="24"/>
      <c r="BNX74" s="24"/>
      <c r="BNY74" s="24"/>
      <c r="BNZ74" s="24"/>
      <c r="BOA74" s="24"/>
      <c r="BOB74" s="24"/>
      <c r="BOC74" s="24"/>
      <c r="BOD74" s="24"/>
      <c r="BOE74" s="24"/>
      <c r="BOF74" s="24"/>
      <c r="BOG74" s="24"/>
      <c r="BOH74" s="24"/>
      <c r="BOI74" s="24"/>
      <c r="BOJ74" s="24"/>
      <c r="BOK74" s="24"/>
      <c r="BOL74" s="24"/>
      <c r="BOM74" s="24"/>
      <c r="BON74" s="24"/>
      <c r="BOO74" s="24"/>
      <c r="BOP74" s="24"/>
      <c r="BOQ74" s="24"/>
      <c r="BOR74" s="24"/>
      <c r="BOS74" s="24"/>
      <c r="BOT74" s="24"/>
      <c r="BOU74" s="24"/>
      <c r="BOV74" s="24"/>
      <c r="BOW74" s="24"/>
      <c r="BOX74" s="24"/>
      <c r="BOY74" s="24"/>
      <c r="BOZ74" s="24"/>
      <c r="BPA74" s="24"/>
      <c r="BPB74" s="24"/>
      <c r="BPC74" s="24"/>
      <c r="BPD74" s="24"/>
      <c r="BPE74" s="24"/>
      <c r="BPF74" s="24"/>
      <c r="BPG74" s="24"/>
      <c r="BPH74" s="24"/>
      <c r="BPI74" s="24"/>
      <c r="BPJ74" s="24"/>
      <c r="BPK74" s="24"/>
      <c r="BPL74" s="24"/>
      <c r="BPM74" s="24"/>
      <c r="BPN74" s="24"/>
      <c r="BPO74" s="24"/>
      <c r="BPP74" s="24"/>
      <c r="BPQ74" s="24"/>
      <c r="BPR74" s="24"/>
      <c r="BPS74" s="24"/>
      <c r="BPT74" s="24"/>
      <c r="BPU74" s="24"/>
      <c r="BPV74" s="24"/>
      <c r="BPW74" s="24"/>
      <c r="BPX74" s="24"/>
      <c r="BPY74" s="24"/>
      <c r="BPZ74" s="24"/>
      <c r="BQA74" s="24"/>
      <c r="BQB74" s="24"/>
      <c r="BQC74" s="24"/>
      <c r="BQD74" s="24"/>
      <c r="BQE74" s="24"/>
      <c r="BQF74" s="24"/>
      <c r="BQG74" s="24"/>
      <c r="BQH74" s="24"/>
      <c r="BQI74" s="24"/>
      <c r="BQJ74" s="24"/>
      <c r="BQK74" s="24"/>
      <c r="BQL74" s="24"/>
      <c r="BQM74" s="24"/>
      <c r="BQN74" s="24"/>
      <c r="BQO74" s="24"/>
      <c r="BQP74" s="24"/>
      <c r="BQQ74" s="24"/>
      <c r="BQR74" s="24"/>
      <c r="BQS74" s="24"/>
      <c r="BQT74" s="24"/>
      <c r="BQU74" s="24"/>
      <c r="BQV74" s="24"/>
      <c r="BQW74" s="24"/>
      <c r="BQX74" s="24"/>
      <c r="BQY74" s="24"/>
      <c r="BQZ74" s="24"/>
      <c r="BRA74" s="24"/>
      <c r="BRB74" s="24"/>
      <c r="BRC74" s="24"/>
      <c r="BRD74" s="24"/>
      <c r="BRE74" s="24"/>
      <c r="BRF74" s="24"/>
      <c r="BRG74" s="24"/>
      <c r="BRH74" s="24"/>
      <c r="BRI74" s="24"/>
      <c r="BRJ74" s="24"/>
      <c r="BRK74" s="24"/>
      <c r="BRL74" s="24"/>
      <c r="BRM74" s="24"/>
      <c r="BRN74" s="24"/>
      <c r="BRO74" s="24"/>
      <c r="BRP74" s="24"/>
      <c r="BRQ74" s="24"/>
      <c r="BRR74" s="24"/>
      <c r="BRS74" s="24"/>
      <c r="BRT74" s="24"/>
      <c r="BRU74" s="24"/>
      <c r="BRV74" s="24"/>
      <c r="BRW74" s="24"/>
      <c r="BRX74" s="24"/>
      <c r="BRY74" s="24"/>
      <c r="BRZ74" s="24"/>
      <c r="BSA74" s="24"/>
      <c r="BSB74" s="24"/>
      <c r="BSC74" s="24"/>
      <c r="BSD74" s="24"/>
      <c r="BSE74" s="24"/>
      <c r="BSF74" s="24"/>
      <c r="BSG74" s="24"/>
      <c r="BSH74" s="24"/>
      <c r="BSI74" s="24"/>
      <c r="BSJ74" s="24"/>
      <c r="BSK74" s="24"/>
      <c r="BSL74" s="24"/>
      <c r="BSM74" s="24"/>
      <c r="BSN74" s="24"/>
      <c r="BSO74" s="24"/>
      <c r="BSP74" s="24"/>
      <c r="BSQ74" s="24"/>
      <c r="BSR74" s="24"/>
      <c r="BSS74" s="24"/>
      <c r="BST74" s="24"/>
      <c r="BSU74" s="24"/>
      <c r="BSV74" s="24"/>
      <c r="BSW74" s="24"/>
      <c r="BSX74" s="24"/>
      <c r="BSY74" s="24"/>
      <c r="BSZ74" s="24"/>
      <c r="BTA74" s="24"/>
      <c r="BTB74" s="24"/>
      <c r="BTC74" s="24"/>
      <c r="BTD74" s="24"/>
      <c r="BTE74" s="24"/>
      <c r="BTF74" s="24"/>
      <c r="BTG74" s="24"/>
      <c r="BTH74" s="24"/>
      <c r="BTI74" s="24"/>
      <c r="BTJ74" s="24"/>
      <c r="BTK74" s="24"/>
      <c r="BTL74" s="24"/>
      <c r="BTM74" s="24"/>
      <c r="BTN74" s="24"/>
      <c r="BTO74" s="24"/>
      <c r="BTP74" s="24"/>
      <c r="BTQ74" s="24"/>
      <c r="BTR74" s="24"/>
      <c r="BTS74" s="24"/>
      <c r="BTT74" s="24"/>
      <c r="BTU74" s="24"/>
      <c r="BTV74" s="24"/>
      <c r="BTW74" s="24"/>
      <c r="BTX74" s="24"/>
      <c r="BTY74" s="24"/>
      <c r="BTZ74" s="24"/>
      <c r="BUA74" s="24"/>
      <c r="BUB74" s="24"/>
      <c r="BUC74" s="24"/>
      <c r="BUD74" s="24"/>
      <c r="BUE74" s="24"/>
      <c r="BUF74" s="24"/>
      <c r="BUG74" s="24"/>
      <c r="BUH74" s="24"/>
      <c r="BUI74" s="24"/>
      <c r="BUJ74" s="24"/>
      <c r="BUK74" s="24"/>
      <c r="BUL74" s="24"/>
      <c r="BUM74" s="24"/>
      <c r="BUN74" s="24"/>
      <c r="BUO74" s="24"/>
      <c r="BUP74" s="24"/>
      <c r="BUQ74" s="24"/>
      <c r="BUR74" s="24"/>
      <c r="BUS74" s="24"/>
      <c r="BUT74" s="24"/>
      <c r="BUU74" s="24"/>
      <c r="BUV74" s="24"/>
      <c r="BUW74" s="24"/>
      <c r="BUX74" s="24"/>
      <c r="BUY74" s="24"/>
      <c r="BUZ74" s="24"/>
      <c r="BVA74" s="24"/>
      <c r="BVB74" s="24"/>
      <c r="BVC74" s="24"/>
      <c r="BVD74" s="24"/>
      <c r="BVE74" s="24"/>
      <c r="BVF74" s="24"/>
      <c r="BVG74" s="24"/>
      <c r="BVH74" s="24"/>
      <c r="BVI74" s="24"/>
      <c r="BVJ74" s="24"/>
      <c r="BVK74" s="24"/>
      <c r="BVL74" s="24"/>
      <c r="BVM74" s="24"/>
      <c r="BVN74" s="24"/>
      <c r="BVO74" s="24"/>
      <c r="BVP74" s="24"/>
      <c r="BVQ74" s="24"/>
      <c r="BVR74" s="24"/>
      <c r="BVS74" s="24"/>
      <c r="BVT74" s="24"/>
      <c r="BVU74" s="24"/>
      <c r="BVV74" s="24"/>
      <c r="BVW74" s="24"/>
      <c r="BVX74" s="24"/>
      <c r="BVY74" s="24"/>
      <c r="BVZ74" s="24"/>
      <c r="BWA74" s="24"/>
      <c r="BWB74" s="24"/>
      <c r="BWC74" s="24"/>
      <c r="BWD74" s="24"/>
      <c r="BWE74" s="24"/>
      <c r="BWF74" s="24"/>
      <c r="BWG74" s="24"/>
      <c r="BWH74" s="24"/>
      <c r="BWI74" s="24"/>
      <c r="BWJ74" s="24"/>
      <c r="BWK74" s="24"/>
      <c r="BWL74" s="24"/>
      <c r="BWM74" s="24"/>
      <c r="BWN74" s="24"/>
      <c r="BWO74" s="24"/>
      <c r="BWP74" s="24"/>
      <c r="BWQ74" s="24"/>
      <c r="BWR74" s="24"/>
      <c r="BWS74" s="24"/>
      <c r="BWT74" s="24"/>
      <c r="BWU74" s="24"/>
      <c r="BWV74" s="24"/>
      <c r="BWW74" s="24"/>
      <c r="BWX74" s="24"/>
      <c r="BWY74" s="24"/>
      <c r="BWZ74" s="24"/>
      <c r="BXA74" s="24"/>
      <c r="BXB74" s="24"/>
      <c r="BXC74" s="24"/>
      <c r="BXD74" s="24"/>
      <c r="BXE74" s="24"/>
      <c r="BXF74" s="24"/>
      <c r="BXG74" s="24"/>
      <c r="BXH74" s="24"/>
      <c r="BXI74" s="24"/>
      <c r="BXJ74" s="24"/>
      <c r="BXK74" s="24"/>
      <c r="BXL74" s="24"/>
      <c r="BXM74" s="24"/>
      <c r="BXN74" s="24"/>
      <c r="BXO74" s="24"/>
      <c r="BXP74" s="24"/>
      <c r="BXQ74" s="24"/>
      <c r="BXR74" s="24"/>
      <c r="BXS74" s="24"/>
      <c r="BXT74" s="24"/>
      <c r="BXU74" s="24"/>
      <c r="BXV74" s="24"/>
      <c r="BXW74" s="24"/>
      <c r="BXX74" s="24"/>
      <c r="BXY74" s="24"/>
      <c r="BXZ74" s="24"/>
      <c r="BYA74" s="24"/>
      <c r="BYB74" s="24"/>
      <c r="BYC74" s="24"/>
      <c r="BYD74" s="24"/>
      <c r="BYE74" s="24"/>
      <c r="BYF74" s="24"/>
      <c r="BYG74" s="24"/>
      <c r="BYH74" s="24"/>
      <c r="BYI74" s="24"/>
      <c r="BYJ74" s="24"/>
      <c r="BYK74" s="24"/>
      <c r="BYL74" s="24"/>
      <c r="BYM74" s="24"/>
      <c r="BYN74" s="24"/>
      <c r="BYO74" s="24"/>
      <c r="BYP74" s="24"/>
      <c r="BYQ74" s="24"/>
      <c r="BYR74" s="24"/>
      <c r="BYS74" s="24"/>
      <c r="BYT74" s="24"/>
      <c r="BYU74" s="24"/>
      <c r="BYV74" s="24"/>
      <c r="BYW74" s="24"/>
      <c r="BYX74" s="24"/>
      <c r="BYY74" s="24"/>
      <c r="BYZ74" s="24"/>
      <c r="BZA74" s="24"/>
      <c r="BZB74" s="24"/>
      <c r="BZC74" s="24"/>
      <c r="BZD74" s="24"/>
      <c r="BZE74" s="24"/>
      <c r="BZF74" s="24"/>
      <c r="BZG74" s="24"/>
      <c r="BZH74" s="24"/>
      <c r="BZI74" s="24"/>
      <c r="BZJ74" s="24"/>
      <c r="BZK74" s="24"/>
      <c r="BZL74" s="24"/>
      <c r="BZM74" s="24"/>
      <c r="BZN74" s="24"/>
      <c r="BZO74" s="24"/>
      <c r="BZP74" s="24"/>
      <c r="BZQ74" s="24"/>
      <c r="BZR74" s="24"/>
      <c r="BZS74" s="24"/>
      <c r="BZT74" s="24"/>
      <c r="BZU74" s="24"/>
      <c r="BZV74" s="24"/>
      <c r="BZW74" s="24"/>
      <c r="BZX74" s="24"/>
      <c r="BZY74" s="24"/>
      <c r="BZZ74" s="24"/>
      <c r="CAA74" s="24"/>
      <c r="CAB74" s="24"/>
      <c r="CAC74" s="24"/>
      <c r="CAD74" s="24"/>
      <c r="CAE74" s="24"/>
      <c r="CAF74" s="24"/>
      <c r="CAG74" s="24"/>
      <c r="CAH74" s="24"/>
      <c r="CAI74" s="24"/>
      <c r="CAJ74" s="24"/>
      <c r="CAK74" s="24"/>
      <c r="CAL74" s="24"/>
      <c r="CAM74" s="24"/>
      <c r="CAN74" s="24"/>
      <c r="CAO74" s="24"/>
      <c r="CAP74" s="24"/>
      <c r="CAQ74" s="24"/>
      <c r="CAR74" s="24"/>
      <c r="CAS74" s="24"/>
      <c r="CAT74" s="24"/>
      <c r="CAU74" s="24"/>
      <c r="CAV74" s="24"/>
      <c r="CAW74" s="24"/>
      <c r="CAX74" s="24"/>
      <c r="CAY74" s="24"/>
      <c r="CAZ74" s="24"/>
      <c r="CBA74" s="24"/>
      <c r="CBB74" s="24"/>
      <c r="CBC74" s="24"/>
      <c r="CBD74" s="24"/>
      <c r="CBE74" s="24"/>
      <c r="CBF74" s="24"/>
      <c r="CBG74" s="24"/>
      <c r="CBH74" s="24"/>
      <c r="CBI74" s="24"/>
      <c r="CBJ74" s="24"/>
      <c r="CBK74" s="24"/>
      <c r="CBL74" s="24"/>
      <c r="CBM74" s="24"/>
      <c r="CBN74" s="24"/>
      <c r="CBO74" s="24"/>
      <c r="CBP74" s="24"/>
      <c r="CBQ74" s="24"/>
      <c r="CBR74" s="24"/>
      <c r="CBS74" s="24"/>
      <c r="CBT74" s="24"/>
      <c r="CBU74" s="24"/>
      <c r="CBV74" s="24"/>
      <c r="CBW74" s="24"/>
      <c r="CBX74" s="24"/>
      <c r="CBY74" s="24"/>
      <c r="CBZ74" s="24"/>
      <c r="CCA74" s="24"/>
      <c r="CCB74" s="24"/>
      <c r="CCC74" s="24"/>
      <c r="CCD74" s="24"/>
      <c r="CCE74" s="24"/>
      <c r="CCF74" s="24"/>
      <c r="CCG74" s="24"/>
      <c r="CCH74" s="24"/>
      <c r="CCI74" s="24"/>
      <c r="CCJ74" s="24"/>
      <c r="CCK74" s="24"/>
      <c r="CCL74" s="24"/>
      <c r="CCM74" s="24"/>
      <c r="CCN74" s="24"/>
      <c r="CCO74" s="24"/>
      <c r="CCP74" s="24"/>
      <c r="CCQ74" s="24"/>
      <c r="CCR74" s="24"/>
      <c r="CCS74" s="24"/>
      <c r="CCT74" s="24"/>
      <c r="CCU74" s="24"/>
      <c r="CCV74" s="24"/>
      <c r="CCW74" s="24"/>
      <c r="CCX74" s="24"/>
      <c r="CCY74" s="24"/>
      <c r="CCZ74" s="24"/>
      <c r="CDA74" s="24"/>
      <c r="CDB74" s="24"/>
      <c r="CDC74" s="24"/>
      <c r="CDD74" s="24"/>
      <c r="CDE74" s="24"/>
      <c r="CDF74" s="24"/>
      <c r="CDG74" s="24"/>
      <c r="CDH74" s="24"/>
      <c r="CDI74" s="24"/>
      <c r="CDJ74" s="24"/>
      <c r="CDK74" s="24"/>
      <c r="CDL74" s="24"/>
      <c r="CDM74" s="24"/>
      <c r="CDN74" s="24"/>
      <c r="CDO74" s="24"/>
      <c r="CDP74" s="24"/>
      <c r="CDQ74" s="24"/>
      <c r="CDR74" s="24"/>
      <c r="CDS74" s="24"/>
      <c r="CDT74" s="24"/>
      <c r="CDU74" s="24"/>
      <c r="CDV74" s="24"/>
      <c r="CDW74" s="24"/>
      <c r="CDX74" s="24"/>
      <c r="CDY74" s="24"/>
      <c r="CDZ74" s="24"/>
      <c r="CEA74" s="24"/>
      <c r="CEB74" s="24"/>
      <c r="CEC74" s="24"/>
      <c r="CED74" s="24"/>
      <c r="CEE74" s="24"/>
      <c r="CEF74" s="24"/>
      <c r="CEG74" s="24"/>
      <c r="CEH74" s="24"/>
      <c r="CEI74" s="24"/>
      <c r="CEJ74" s="24"/>
      <c r="CEK74" s="24"/>
      <c r="CEL74" s="24"/>
      <c r="CEM74" s="24"/>
      <c r="CEN74" s="24"/>
      <c r="CEO74" s="24"/>
      <c r="CEP74" s="24"/>
      <c r="CEQ74" s="24"/>
      <c r="CER74" s="24"/>
      <c r="CES74" s="24"/>
      <c r="CET74" s="24"/>
      <c r="CEU74" s="24"/>
      <c r="CEV74" s="24"/>
      <c r="CEW74" s="24"/>
      <c r="CEX74" s="24"/>
      <c r="CEY74" s="24"/>
      <c r="CEZ74" s="24"/>
      <c r="CFA74" s="24"/>
      <c r="CFB74" s="24"/>
      <c r="CFC74" s="24"/>
      <c r="CFD74" s="24"/>
      <c r="CFE74" s="24"/>
      <c r="CFF74" s="24"/>
      <c r="CFG74" s="24"/>
      <c r="CFH74" s="24"/>
      <c r="CFI74" s="24"/>
      <c r="CFJ74" s="24"/>
      <c r="CFK74" s="24"/>
      <c r="CFL74" s="24"/>
      <c r="CFM74" s="24"/>
      <c r="CFN74" s="24"/>
      <c r="CFO74" s="24"/>
      <c r="CFP74" s="24"/>
      <c r="CFQ74" s="24"/>
      <c r="CFR74" s="24"/>
      <c r="CFS74" s="24"/>
      <c r="CFT74" s="24"/>
      <c r="CFU74" s="24"/>
      <c r="CFV74" s="24"/>
      <c r="CFW74" s="24"/>
      <c r="CFX74" s="24"/>
      <c r="CFY74" s="24"/>
      <c r="CFZ74" s="24"/>
      <c r="CGA74" s="24"/>
      <c r="CGB74" s="24"/>
      <c r="CGC74" s="24"/>
      <c r="CGD74" s="24"/>
      <c r="CGE74" s="24"/>
      <c r="CGF74" s="24"/>
      <c r="CGG74" s="24"/>
      <c r="CGH74" s="24"/>
      <c r="CGI74" s="24"/>
      <c r="CGJ74" s="24"/>
      <c r="CGK74" s="24"/>
      <c r="CGL74" s="24"/>
      <c r="CGM74" s="24"/>
      <c r="CGN74" s="24"/>
      <c r="CGO74" s="24"/>
      <c r="CGP74" s="24"/>
      <c r="CGQ74" s="24"/>
      <c r="CGR74" s="24"/>
      <c r="CGS74" s="24"/>
      <c r="CGT74" s="24"/>
      <c r="CGU74" s="24"/>
      <c r="CGV74" s="24"/>
      <c r="CGW74" s="24"/>
      <c r="CGX74" s="24"/>
      <c r="CGY74" s="24"/>
      <c r="CGZ74" s="24"/>
      <c r="CHA74" s="24"/>
      <c r="CHB74" s="24"/>
      <c r="CHC74" s="24"/>
      <c r="CHD74" s="24"/>
      <c r="CHE74" s="24"/>
      <c r="CHF74" s="24"/>
      <c r="CHG74" s="24"/>
      <c r="CHH74" s="24"/>
      <c r="CHI74" s="24"/>
      <c r="CHJ74" s="24"/>
      <c r="CHK74" s="24"/>
      <c r="CHL74" s="24"/>
      <c r="CHM74" s="24"/>
      <c r="CHN74" s="24"/>
      <c r="CHO74" s="24"/>
      <c r="CHP74" s="24"/>
      <c r="CHQ74" s="24"/>
      <c r="CHR74" s="24"/>
      <c r="CHS74" s="24"/>
      <c r="CHT74" s="24"/>
      <c r="CHU74" s="24"/>
      <c r="CHV74" s="24"/>
      <c r="CHW74" s="24"/>
      <c r="CHX74" s="24"/>
      <c r="CHY74" s="24"/>
      <c r="CHZ74" s="24"/>
      <c r="CIA74" s="24"/>
      <c r="CIB74" s="24"/>
      <c r="CIC74" s="24"/>
      <c r="CID74" s="24"/>
      <c r="CIE74" s="24"/>
      <c r="CIF74" s="24"/>
      <c r="CIG74" s="24"/>
      <c r="CIH74" s="24"/>
      <c r="CII74" s="24"/>
      <c r="CIJ74" s="24"/>
      <c r="CIK74" s="24"/>
      <c r="CIL74" s="24"/>
      <c r="CIM74" s="24"/>
      <c r="CIN74" s="24"/>
      <c r="CIO74" s="24"/>
      <c r="CIP74" s="24"/>
      <c r="CIQ74" s="24"/>
      <c r="CIR74" s="24"/>
      <c r="CIS74" s="24"/>
      <c r="CIT74" s="24"/>
      <c r="CIU74" s="24"/>
      <c r="CIV74" s="24"/>
      <c r="CIW74" s="24"/>
      <c r="CIX74" s="24"/>
      <c r="CIY74" s="24"/>
      <c r="CIZ74" s="24"/>
      <c r="CJA74" s="24"/>
      <c r="CJB74" s="24"/>
      <c r="CJC74" s="24"/>
      <c r="CJD74" s="24"/>
      <c r="CJE74" s="24"/>
      <c r="CJF74" s="24"/>
      <c r="CJG74" s="24"/>
      <c r="CJH74" s="24"/>
      <c r="CJI74" s="24"/>
      <c r="CJJ74" s="24"/>
      <c r="CJK74" s="24"/>
      <c r="CJL74" s="24"/>
      <c r="CJM74" s="24"/>
      <c r="CJN74" s="24"/>
      <c r="CJO74" s="24"/>
      <c r="CJP74" s="24"/>
      <c r="CJQ74" s="24"/>
      <c r="CJR74" s="24"/>
      <c r="CJS74" s="24"/>
      <c r="CJT74" s="24"/>
      <c r="CJU74" s="24"/>
      <c r="CJV74" s="24"/>
      <c r="CJW74" s="24"/>
      <c r="CJX74" s="24"/>
      <c r="CJY74" s="24"/>
      <c r="CJZ74" s="24"/>
      <c r="CKA74" s="24"/>
      <c r="CKB74" s="24"/>
      <c r="CKC74" s="24"/>
      <c r="CKD74" s="24"/>
      <c r="CKE74" s="24"/>
      <c r="CKF74" s="24"/>
      <c r="CKG74" s="24"/>
      <c r="CKH74" s="24"/>
      <c r="CKI74" s="24"/>
      <c r="CKJ74" s="24"/>
      <c r="CKK74" s="24"/>
      <c r="CKL74" s="24"/>
      <c r="CKM74" s="24"/>
      <c r="CKN74" s="24"/>
      <c r="CKO74" s="24"/>
      <c r="CKP74" s="24"/>
      <c r="CKQ74" s="24"/>
      <c r="CKR74" s="24"/>
      <c r="CKS74" s="24"/>
      <c r="CKT74" s="24"/>
      <c r="CKU74" s="24"/>
      <c r="CKV74" s="24"/>
      <c r="CKW74" s="24"/>
      <c r="CKX74" s="24"/>
      <c r="CKY74" s="24"/>
      <c r="CKZ74" s="24"/>
      <c r="CLA74" s="24"/>
      <c r="CLB74" s="24"/>
      <c r="CLC74" s="24"/>
      <c r="CLD74" s="24"/>
      <c r="CLE74" s="24"/>
      <c r="CLF74" s="24"/>
      <c r="CLG74" s="24"/>
      <c r="CLH74" s="24"/>
      <c r="CLI74" s="24"/>
      <c r="CLJ74" s="24"/>
      <c r="CLK74" s="24"/>
      <c r="CLL74" s="24"/>
      <c r="CLM74" s="24"/>
      <c r="CLN74" s="24"/>
      <c r="CLO74" s="24"/>
      <c r="CLP74" s="24"/>
      <c r="CLQ74" s="24"/>
      <c r="CLR74" s="24"/>
      <c r="CLS74" s="24"/>
      <c r="CLT74" s="24"/>
      <c r="CLU74" s="24"/>
      <c r="CLV74" s="24"/>
      <c r="CLW74" s="24"/>
      <c r="CLX74" s="24"/>
      <c r="CLY74" s="24"/>
      <c r="CLZ74" s="24"/>
      <c r="CMA74" s="24"/>
      <c r="CMB74" s="24"/>
      <c r="CMC74" s="24"/>
      <c r="CMD74" s="24"/>
      <c r="CME74" s="24"/>
      <c r="CMF74" s="24"/>
      <c r="CMG74" s="24"/>
      <c r="CMH74" s="24"/>
      <c r="CMI74" s="24"/>
      <c r="CMJ74" s="24"/>
      <c r="CMK74" s="24"/>
      <c r="CML74" s="24"/>
      <c r="CMM74" s="24"/>
      <c r="CMN74" s="24"/>
      <c r="CMO74" s="24"/>
      <c r="CMP74" s="24"/>
      <c r="CMQ74" s="24"/>
      <c r="CMR74" s="24"/>
      <c r="CMS74" s="24"/>
      <c r="CMT74" s="24"/>
      <c r="CMU74" s="24"/>
      <c r="CMV74" s="24"/>
      <c r="CMW74" s="24"/>
      <c r="CMX74" s="24"/>
      <c r="CMY74" s="24"/>
      <c r="CMZ74" s="24"/>
      <c r="CNA74" s="24"/>
      <c r="CNB74" s="24"/>
      <c r="CNC74" s="24"/>
      <c r="CND74" s="24"/>
      <c r="CNE74" s="24"/>
      <c r="CNF74" s="24"/>
      <c r="CNG74" s="24"/>
      <c r="CNH74" s="24"/>
      <c r="CNI74" s="24"/>
      <c r="CNJ74" s="24"/>
      <c r="CNK74" s="24"/>
      <c r="CNL74" s="24"/>
      <c r="CNM74" s="24"/>
      <c r="CNN74" s="24"/>
      <c r="CNO74" s="24"/>
      <c r="CNP74" s="24"/>
      <c r="CNQ74" s="24"/>
      <c r="CNR74" s="24"/>
      <c r="CNS74" s="24"/>
      <c r="CNT74" s="24"/>
      <c r="CNU74" s="24"/>
      <c r="CNV74" s="24"/>
      <c r="CNW74" s="24"/>
      <c r="CNX74" s="24"/>
      <c r="CNY74" s="24"/>
      <c r="CNZ74" s="24"/>
      <c r="COA74" s="24"/>
      <c r="COB74" s="24"/>
      <c r="COC74" s="24"/>
      <c r="COD74" s="24"/>
      <c r="COE74" s="24"/>
      <c r="COF74" s="24"/>
      <c r="COG74" s="24"/>
      <c r="COH74" s="24"/>
      <c r="COI74" s="24"/>
      <c r="COJ74" s="24"/>
      <c r="COK74" s="24"/>
      <c r="COL74" s="24"/>
      <c r="COM74" s="24"/>
      <c r="CON74" s="24"/>
      <c r="COO74" s="24"/>
      <c r="COP74" s="24"/>
      <c r="COQ74" s="24"/>
      <c r="COR74" s="24"/>
      <c r="COS74" s="24"/>
      <c r="COT74" s="24"/>
      <c r="COU74" s="24"/>
      <c r="COV74" s="24"/>
      <c r="COW74" s="24"/>
      <c r="COX74" s="24"/>
      <c r="COY74" s="24"/>
      <c r="COZ74" s="24"/>
      <c r="CPA74" s="24"/>
      <c r="CPB74" s="24"/>
      <c r="CPC74" s="24"/>
      <c r="CPD74" s="24"/>
      <c r="CPE74" s="24"/>
      <c r="CPF74" s="24"/>
      <c r="CPG74" s="24"/>
      <c r="CPH74" s="24"/>
      <c r="CPI74" s="24"/>
      <c r="CPJ74" s="24"/>
      <c r="CPK74" s="24"/>
      <c r="CPL74" s="24"/>
      <c r="CPM74" s="24"/>
      <c r="CPN74" s="24"/>
      <c r="CPO74" s="24"/>
      <c r="CPP74" s="24"/>
      <c r="CPQ74" s="24"/>
      <c r="CPR74" s="24"/>
      <c r="CPS74" s="24"/>
      <c r="CPT74" s="24"/>
      <c r="CPU74" s="24"/>
      <c r="CPV74" s="24"/>
      <c r="CPW74" s="24"/>
      <c r="CPX74" s="24"/>
      <c r="CPY74" s="24"/>
      <c r="CPZ74" s="24"/>
      <c r="CQA74" s="24"/>
      <c r="CQB74" s="24"/>
      <c r="CQC74" s="24"/>
      <c r="CQD74" s="24"/>
      <c r="CQE74" s="24"/>
      <c r="CQF74" s="24"/>
      <c r="CQG74" s="24"/>
      <c r="CQH74" s="24"/>
      <c r="CQI74" s="24"/>
      <c r="CQJ74" s="24"/>
      <c r="CQK74" s="24"/>
      <c r="CQL74" s="24"/>
      <c r="CQM74" s="24"/>
      <c r="CQN74" s="24"/>
      <c r="CQO74" s="24"/>
      <c r="CQP74" s="24"/>
      <c r="CQQ74" s="24"/>
      <c r="CQR74" s="24"/>
      <c r="CQS74" s="24"/>
      <c r="CQT74" s="24"/>
      <c r="CQU74" s="24"/>
      <c r="CQV74" s="24"/>
      <c r="CQW74" s="24"/>
      <c r="CQX74" s="24"/>
      <c r="CQY74" s="24"/>
      <c r="CQZ74" s="24"/>
      <c r="CRA74" s="24"/>
      <c r="CRB74" s="24"/>
      <c r="CRC74" s="24"/>
      <c r="CRD74" s="24"/>
      <c r="CRE74" s="24"/>
      <c r="CRF74" s="24"/>
      <c r="CRG74" s="24"/>
      <c r="CRH74" s="24"/>
      <c r="CRI74" s="24"/>
      <c r="CRJ74" s="24"/>
      <c r="CRK74" s="24"/>
      <c r="CRL74" s="24"/>
      <c r="CRM74" s="24"/>
      <c r="CRN74" s="24"/>
      <c r="CRO74" s="24"/>
      <c r="CRP74" s="24"/>
      <c r="CRQ74" s="24"/>
      <c r="CRR74" s="24"/>
      <c r="CRS74" s="24"/>
      <c r="CRT74" s="24"/>
      <c r="CRU74" s="24"/>
      <c r="CRV74" s="24"/>
      <c r="CRW74" s="24"/>
      <c r="CRX74" s="24"/>
      <c r="CRY74" s="24"/>
      <c r="CRZ74" s="24"/>
      <c r="CSA74" s="24"/>
      <c r="CSB74" s="24"/>
      <c r="CSC74" s="24"/>
      <c r="CSD74" s="24"/>
      <c r="CSE74" s="24"/>
      <c r="CSF74" s="24"/>
      <c r="CSG74" s="24"/>
      <c r="CSH74" s="24"/>
      <c r="CSI74" s="24"/>
      <c r="CSJ74" s="24"/>
      <c r="CSK74" s="24"/>
      <c r="CSL74" s="24"/>
      <c r="CSM74" s="24"/>
      <c r="CSN74" s="24"/>
      <c r="CSO74" s="24"/>
      <c r="CSP74" s="24"/>
      <c r="CSQ74" s="24"/>
      <c r="CSR74" s="24"/>
      <c r="CSS74" s="24"/>
      <c r="CST74" s="24"/>
      <c r="CSU74" s="24"/>
      <c r="CSV74" s="24"/>
      <c r="CSW74" s="24"/>
      <c r="CSX74" s="24"/>
      <c r="CSY74" s="24"/>
      <c r="CSZ74" s="24"/>
      <c r="CTA74" s="24"/>
      <c r="CTB74" s="24"/>
      <c r="CTC74" s="24"/>
      <c r="CTD74" s="24"/>
      <c r="CTE74" s="24"/>
      <c r="CTF74" s="24"/>
      <c r="CTG74" s="24"/>
      <c r="CTH74" s="24"/>
      <c r="CTI74" s="24"/>
      <c r="CTJ74" s="24"/>
      <c r="CTK74" s="24"/>
      <c r="CTL74" s="24"/>
      <c r="CTM74" s="24"/>
      <c r="CTN74" s="24"/>
      <c r="CTO74" s="24"/>
      <c r="CTP74" s="24"/>
      <c r="CTQ74" s="24"/>
      <c r="CTR74" s="24"/>
      <c r="CTS74" s="24"/>
      <c r="CTT74" s="24"/>
      <c r="CTU74" s="24"/>
      <c r="CTV74" s="24"/>
      <c r="CTW74" s="24"/>
      <c r="CTX74" s="24"/>
      <c r="CTY74" s="24"/>
      <c r="CTZ74" s="24"/>
      <c r="CUA74" s="24"/>
      <c r="CUB74" s="24"/>
      <c r="CUC74" s="24"/>
      <c r="CUD74" s="24"/>
      <c r="CUE74" s="24"/>
      <c r="CUF74" s="24"/>
      <c r="CUG74" s="24"/>
      <c r="CUH74" s="24"/>
      <c r="CUI74" s="24"/>
      <c r="CUJ74" s="24"/>
      <c r="CUK74" s="24"/>
      <c r="CUL74" s="24"/>
      <c r="CUM74" s="24"/>
      <c r="CUN74" s="24"/>
      <c r="CUO74" s="24"/>
      <c r="CUP74" s="24"/>
      <c r="CUQ74" s="24"/>
      <c r="CUR74" s="24"/>
      <c r="CUS74" s="24"/>
      <c r="CUT74" s="24"/>
      <c r="CUU74" s="24"/>
      <c r="CUV74" s="24"/>
      <c r="CUW74" s="24"/>
      <c r="CUX74" s="24"/>
      <c r="CUY74" s="24"/>
      <c r="CUZ74" s="24"/>
      <c r="CVA74" s="24"/>
      <c r="CVB74" s="24"/>
      <c r="CVC74" s="24"/>
      <c r="CVD74" s="24"/>
      <c r="CVE74" s="24"/>
      <c r="CVF74" s="24"/>
      <c r="CVG74" s="24"/>
      <c r="CVH74" s="24"/>
      <c r="CVI74" s="24"/>
      <c r="CVJ74" s="24"/>
      <c r="CVK74" s="24"/>
      <c r="CVL74" s="24"/>
      <c r="CVM74" s="24"/>
      <c r="CVN74" s="24"/>
      <c r="CVO74" s="24"/>
      <c r="CVP74" s="24"/>
      <c r="CVQ74" s="24"/>
      <c r="CVR74" s="24"/>
      <c r="CVS74" s="24"/>
      <c r="CVT74" s="24"/>
      <c r="CVU74" s="24"/>
      <c r="CVV74" s="24"/>
      <c r="CVW74" s="24"/>
      <c r="CVX74" s="24"/>
      <c r="CVY74" s="24"/>
      <c r="CVZ74" s="24"/>
      <c r="CWA74" s="24"/>
      <c r="CWB74" s="24"/>
      <c r="CWC74" s="24"/>
      <c r="CWD74" s="24"/>
      <c r="CWE74" s="24"/>
      <c r="CWF74" s="24"/>
      <c r="CWG74" s="24"/>
      <c r="CWH74" s="24"/>
      <c r="CWI74" s="24"/>
      <c r="CWJ74" s="24"/>
      <c r="CWK74" s="24"/>
      <c r="CWL74" s="24"/>
      <c r="CWM74" s="24"/>
      <c r="CWN74" s="24"/>
      <c r="CWO74" s="24"/>
      <c r="CWP74" s="24"/>
      <c r="CWQ74" s="24"/>
      <c r="CWR74" s="24"/>
      <c r="CWS74" s="24"/>
      <c r="CWT74" s="24"/>
      <c r="CWU74" s="24"/>
      <c r="CWV74" s="24"/>
      <c r="CWW74" s="24"/>
      <c r="CWX74" s="24"/>
      <c r="CWY74" s="24"/>
      <c r="CWZ74" s="24"/>
      <c r="CXA74" s="24"/>
      <c r="CXB74" s="24"/>
      <c r="CXC74" s="24"/>
      <c r="CXD74" s="24"/>
      <c r="CXE74" s="24"/>
      <c r="CXF74" s="24"/>
      <c r="CXG74" s="24"/>
      <c r="CXH74" s="24"/>
      <c r="CXI74" s="24"/>
      <c r="CXJ74" s="24"/>
      <c r="CXK74" s="24"/>
      <c r="CXL74" s="24"/>
      <c r="CXM74" s="24"/>
      <c r="CXN74" s="24"/>
      <c r="CXO74" s="24"/>
      <c r="CXP74" s="24"/>
      <c r="CXQ74" s="24"/>
      <c r="CXR74" s="24"/>
      <c r="CXS74" s="24"/>
      <c r="CXT74" s="24"/>
      <c r="CXU74" s="24"/>
      <c r="CXV74" s="24"/>
      <c r="CXW74" s="24"/>
      <c r="CXX74" s="24"/>
      <c r="CXY74" s="24"/>
      <c r="CXZ74" s="24"/>
      <c r="CYA74" s="24"/>
      <c r="CYB74" s="24"/>
      <c r="CYC74" s="24"/>
      <c r="CYD74" s="24"/>
      <c r="CYE74" s="24"/>
      <c r="CYF74" s="24"/>
      <c r="CYG74" s="24"/>
      <c r="CYH74" s="24"/>
      <c r="CYI74" s="24"/>
      <c r="CYJ74" s="24"/>
      <c r="CYK74" s="24"/>
      <c r="CYL74" s="24"/>
      <c r="CYM74" s="24"/>
      <c r="CYN74" s="24"/>
      <c r="CYO74" s="24"/>
      <c r="CYP74" s="24"/>
      <c r="CYQ74" s="24"/>
      <c r="CYR74" s="24"/>
      <c r="CYS74" s="24"/>
      <c r="CYT74" s="24"/>
      <c r="CYU74" s="24"/>
      <c r="CYV74" s="24"/>
      <c r="CYW74" s="24"/>
      <c r="CYX74" s="24"/>
      <c r="CYY74" s="24"/>
      <c r="CYZ74" s="24"/>
      <c r="CZA74" s="24"/>
      <c r="CZB74" s="24"/>
      <c r="CZC74" s="24"/>
      <c r="CZD74" s="24"/>
      <c r="CZE74" s="24"/>
      <c r="CZF74" s="24"/>
      <c r="CZG74" s="24"/>
      <c r="CZH74" s="24"/>
      <c r="CZI74" s="24"/>
      <c r="CZJ74" s="24"/>
      <c r="CZK74" s="24"/>
      <c r="CZL74" s="24"/>
      <c r="CZM74" s="24"/>
      <c r="CZN74" s="24"/>
      <c r="CZO74" s="24"/>
      <c r="CZP74" s="24"/>
      <c r="CZQ74" s="24"/>
      <c r="CZR74" s="24"/>
      <c r="CZS74" s="24"/>
      <c r="CZT74" s="24"/>
      <c r="CZU74" s="24"/>
      <c r="CZV74" s="24"/>
      <c r="CZW74" s="24"/>
      <c r="CZX74" s="24"/>
      <c r="CZY74" s="24"/>
      <c r="CZZ74" s="24"/>
      <c r="DAA74" s="24"/>
      <c r="DAB74" s="24"/>
      <c r="DAC74" s="24"/>
      <c r="DAD74" s="24"/>
      <c r="DAE74" s="24"/>
      <c r="DAF74" s="24"/>
      <c r="DAG74" s="24"/>
      <c r="DAH74" s="24"/>
      <c r="DAI74" s="24"/>
      <c r="DAJ74" s="24"/>
      <c r="DAK74" s="24"/>
      <c r="DAL74" s="24"/>
      <c r="DAM74" s="24"/>
      <c r="DAN74" s="24"/>
      <c r="DAO74" s="24"/>
      <c r="DAP74" s="24"/>
      <c r="DAQ74" s="24"/>
      <c r="DAR74" s="24"/>
      <c r="DAS74" s="24"/>
      <c r="DAT74" s="24"/>
      <c r="DAU74" s="24"/>
      <c r="DAV74" s="24"/>
      <c r="DAW74" s="24"/>
      <c r="DAX74" s="24"/>
      <c r="DAY74" s="24"/>
      <c r="DAZ74" s="24"/>
      <c r="DBA74" s="24"/>
      <c r="DBB74" s="24"/>
      <c r="DBC74" s="24"/>
      <c r="DBD74" s="24"/>
      <c r="DBE74" s="24"/>
      <c r="DBF74" s="24"/>
      <c r="DBG74" s="24"/>
      <c r="DBH74" s="24"/>
      <c r="DBI74" s="24"/>
      <c r="DBJ74" s="24"/>
      <c r="DBK74" s="24"/>
      <c r="DBL74" s="24"/>
      <c r="DBM74" s="24"/>
      <c r="DBN74" s="24"/>
      <c r="DBO74" s="24"/>
      <c r="DBP74" s="24"/>
      <c r="DBQ74" s="24"/>
      <c r="DBR74" s="24"/>
      <c r="DBS74" s="24"/>
      <c r="DBT74" s="24"/>
      <c r="DBU74" s="24"/>
      <c r="DBV74" s="24"/>
      <c r="DBW74" s="24"/>
      <c r="DBX74" s="24"/>
      <c r="DBY74" s="24"/>
      <c r="DBZ74" s="24"/>
      <c r="DCA74" s="24"/>
      <c r="DCB74" s="24"/>
      <c r="DCC74" s="24"/>
      <c r="DCD74" s="24"/>
      <c r="DCE74" s="24"/>
      <c r="DCF74" s="24"/>
      <c r="DCG74" s="24"/>
      <c r="DCH74" s="24"/>
      <c r="DCI74" s="24"/>
      <c r="DCJ74" s="24"/>
      <c r="DCK74" s="24"/>
      <c r="DCL74" s="24"/>
      <c r="DCM74" s="24"/>
      <c r="DCN74" s="24"/>
      <c r="DCO74" s="24"/>
      <c r="DCP74" s="24"/>
      <c r="DCQ74" s="24"/>
      <c r="DCR74" s="24"/>
      <c r="DCS74" s="24"/>
      <c r="DCT74" s="24"/>
      <c r="DCU74" s="24"/>
      <c r="DCV74" s="24"/>
      <c r="DCW74" s="24"/>
      <c r="DCX74" s="24"/>
      <c r="DCY74" s="24"/>
      <c r="DCZ74" s="24"/>
      <c r="DDA74" s="24"/>
      <c r="DDB74" s="24"/>
      <c r="DDC74" s="24"/>
      <c r="DDD74" s="24"/>
      <c r="DDE74" s="24"/>
      <c r="DDF74" s="24"/>
      <c r="DDG74" s="24"/>
      <c r="DDH74" s="24"/>
      <c r="DDI74" s="24"/>
      <c r="DDJ74" s="24"/>
      <c r="DDK74" s="24"/>
      <c r="DDL74" s="24"/>
      <c r="DDM74" s="24"/>
      <c r="DDN74" s="24"/>
      <c r="DDO74" s="24"/>
      <c r="DDP74" s="24"/>
      <c r="DDQ74" s="24"/>
      <c r="DDR74" s="24"/>
      <c r="DDS74" s="24"/>
      <c r="DDT74" s="24"/>
      <c r="DDU74" s="24"/>
      <c r="DDV74" s="24"/>
      <c r="DDW74" s="24"/>
      <c r="DDX74" s="24"/>
      <c r="DDY74" s="24"/>
      <c r="DDZ74" s="24"/>
      <c r="DEA74" s="24"/>
      <c r="DEB74" s="24"/>
      <c r="DEC74" s="24"/>
      <c r="DED74" s="24"/>
      <c r="DEE74" s="24"/>
      <c r="DEF74" s="24"/>
      <c r="DEG74" s="24"/>
      <c r="DEH74" s="24"/>
      <c r="DEI74" s="24"/>
      <c r="DEJ74" s="24"/>
      <c r="DEK74" s="24"/>
      <c r="DEL74" s="24"/>
      <c r="DEM74" s="24"/>
      <c r="DEN74" s="24"/>
      <c r="DEO74" s="24"/>
      <c r="DEP74" s="24"/>
      <c r="DEQ74" s="24"/>
      <c r="DER74" s="24"/>
      <c r="DES74" s="24"/>
      <c r="DET74" s="24"/>
      <c r="DEU74" s="24"/>
      <c r="DEV74" s="24"/>
      <c r="DEW74" s="24"/>
      <c r="DEX74" s="24"/>
      <c r="DEY74" s="24"/>
      <c r="DEZ74" s="24"/>
      <c r="DFA74" s="24"/>
      <c r="DFB74" s="24"/>
      <c r="DFC74" s="24"/>
      <c r="DFD74" s="24"/>
      <c r="DFE74" s="24"/>
      <c r="DFF74" s="24"/>
      <c r="DFG74" s="24"/>
      <c r="DFH74" s="24"/>
      <c r="DFI74" s="24"/>
      <c r="DFJ74" s="24"/>
      <c r="DFK74" s="24"/>
      <c r="DFL74" s="24"/>
      <c r="DFM74" s="24"/>
      <c r="DFN74" s="24"/>
      <c r="DFO74" s="24"/>
      <c r="DFP74" s="24"/>
      <c r="DFQ74" s="24"/>
      <c r="DFR74" s="24"/>
      <c r="DFS74" s="24"/>
      <c r="DFT74" s="24"/>
      <c r="DFU74" s="24"/>
      <c r="DFV74" s="24"/>
      <c r="DFW74" s="24"/>
      <c r="DFX74" s="24"/>
      <c r="DFY74" s="24"/>
      <c r="DFZ74" s="24"/>
      <c r="DGA74" s="24"/>
      <c r="DGB74" s="24"/>
      <c r="DGC74" s="24"/>
      <c r="DGD74" s="24"/>
      <c r="DGE74" s="24"/>
      <c r="DGF74" s="24"/>
      <c r="DGG74" s="24"/>
      <c r="DGH74" s="24"/>
      <c r="DGI74" s="24"/>
      <c r="DGJ74" s="24"/>
      <c r="DGK74" s="24"/>
      <c r="DGL74" s="24"/>
      <c r="DGM74" s="24"/>
      <c r="DGN74" s="24"/>
      <c r="DGO74" s="24"/>
      <c r="DGP74" s="24"/>
      <c r="DGQ74" s="24"/>
      <c r="DGR74" s="24"/>
      <c r="DGS74" s="24"/>
      <c r="DGT74" s="24"/>
      <c r="DGU74" s="24"/>
      <c r="DGV74" s="24"/>
      <c r="DGW74" s="24"/>
      <c r="DGX74" s="24"/>
      <c r="DGY74" s="24"/>
      <c r="DGZ74" s="24"/>
      <c r="DHA74" s="24"/>
      <c r="DHB74" s="24"/>
      <c r="DHC74" s="24"/>
      <c r="DHD74" s="24"/>
      <c r="DHE74" s="24"/>
      <c r="DHF74" s="24"/>
      <c r="DHG74" s="24"/>
      <c r="DHH74" s="24"/>
      <c r="DHI74" s="24"/>
      <c r="DHJ74" s="24"/>
      <c r="DHK74" s="24"/>
      <c r="DHL74" s="24"/>
      <c r="DHM74" s="24"/>
      <c r="DHN74" s="24"/>
      <c r="DHO74" s="24"/>
      <c r="DHP74" s="24"/>
      <c r="DHQ74" s="24"/>
      <c r="DHR74" s="24"/>
      <c r="DHS74" s="24"/>
      <c r="DHT74" s="24"/>
      <c r="DHU74" s="24"/>
      <c r="DHV74" s="24"/>
      <c r="DHW74" s="24"/>
      <c r="DHX74" s="24"/>
      <c r="DHY74" s="24"/>
      <c r="DHZ74" s="24"/>
      <c r="DIA74" s="24"/>
      <c r="DIB74" s="24"/>
      <c r="DIC74" s="24"/>
      <c r="DID74" s="24"/>
      <c r="DIE74" s="24"/>
      <c r="DIF74" s="24"/>
      <c r="DIG74" s="24"/>
      <c r="DIH74" s="24"/>
      <c r="DII74" s="24"/>
      <c r="DIJ74" s="24"/>
      <c r="DIK74" s="24"/>
      <c r="DIL74" s="24"/>
      <c r="DIM74" s="24"/>
      <c r="DIN74" s="24"/>
      <c r="DIO74" s="24"/>
      <c r="DIP74" s="24"/>
      <c r="DIQ74" s="24"/>
      <c r="DIR74" s="24"/>
      <c r="DIS74" s="24"/>
      <c r="DIT74" s="24"/>
      <c r="DIU74" s="24"/>
      <c r="DIV74" s="24"/>
      <c r="DIW74" s="24"/>
      <c r="DIX74" s="24"/>
      <c r="DIY74" s="24"/>
      <c r="DIZ74" s="24"/>
      <c r="DJA74" s="24"/>
      <c r="DJB74" s="24"/>
      <c r="DJC74" s="24"/>
      <c r="DJD74" s="24"/>
      <c r="DJE74" s="24"/>
      <c r="DJF74" s="24"/>
      <c r="DJG74" s="24"/>
      <c r="DJH74" s="24"/>
      <c r="DJI74" s="24"/>
      <c r="DJJ74" s="24"/>
      <c r="DJK74" s="24"/>
      <c r="DJL74" s="24"/>
      <c r="DJM74" s="24"/>
      <c r="DJN74" s="24"/>
      <c r="DJO74" s="24"/>
      <c r="DJP74" s="24"/>
      <c r="DJQ74" s="24"/>
      <c r="DJR74" s="24"/>
      <c r="DJS74" s="24"/>
      <c r="DJT74" s="24"/>
      <c r="DJU74" s="24"/>
      <c r="DJV74" s="24"/>
      <c r="DJW74" s="24"/>
      <c r="DJX74" s="24"/>
      <c r="DJY74" s="24"/>
      <c r="DJZ74" s="24"/>
      <c r="DKA74" s="24"/>
      <c r="DKB74" s="24"/>
      <c r="DKC74" s="24"/>
      <c r="DKD74" s="24"/>
      <c r="DKE74" s="24"/>
      <c r="DKF74" s="24"/>
      <c r="DKG74" s="24"/>
      <c r="DKH74" s="24"/>
      <c r="DKI74" s="24"/>
      <c r="DKJ74" s="24"/>
      <c r="DKK74" s="24"/>
      <c r="DKL74" s="24"/>
      <c r="DKM74" s="24"/>
      <c r="DKN74" s="24"/>
      <c r="DKO74" s="24"/>
      <c r="DKP74" s="24"/>
      <c r="DKQ74" s="24"/>
      <c r="DKR74" s="24"/>
      <c r="DKS74" s="24"/>
      <c r="DKT74" s="24"/>
      <c r="DKU74" s="24"/>
      <c r="DKV74" s="24"/>
      <c r="DKW74" s="24"/>
      <c r="DKX74" s="24"/>
      <c r="DKY74" s="24"/>
      <c r="DKZ74" s="24"/>
      <c r="DLA74" s="24"/>
      <c r="DLB74" s="24"/>
      <c r="DLC74" s="24"/>
      <c r="DLD74" s="24"/>
      <c r="DLE74" s="24"/>
      <c r="DLF74" s="24"/>
      <c r="DLG74" s="24"/>
      <c r="DLH74" s="24"/>
      <c r="DLI74" s="24"/>
      <c r="DLJ74" s="24"/>
      <c r="DLK74" s="24"/>
      <c r="DLL74" s="24"/>
      <c r="DLM74" s="24"/>
      <c r="DLN74" s="24"/>
      <c r="DLO74" s="24"/>
      <c r="DLP74" s="24"/>
      <c r="DLQ74" s="24"/>
      <c r="DLR74" s="24"/>
      <c r="DLS74" s="24"/>
      <c r="DLT74" s="24"/>
      <c r="DLU74" s="24"/>
      <c r="DLV74" s="24"/>
      <c r="DLW74" s="24"/>
      <c r="DLX74" s="24"/>
      <c r="DLY74" s="24"/>
      <c r="DLZ74" s="24"/>
      <c r="DMA74" s="24"/>
      <c r="DMB74" s="24"/>
      <c r="DMC74" s="24"/>
      <c r="DMD74" s="24"/>
      <c r="DME74" s="24"/>
      <c r="DMF74" s="24"/>
      <c r="DMG74" s="24"/>
      <c r="DMH74" s="24"/>
      <c r="DMI74" s="24"/>
      <c r="DMJ74" s="24"/>
      <c r="DMK74" s="24"/>
      <c r="DML74" s="24"/>
      <c r="DMM74" s="24"/>
      <c r="DMN74" s="24"/>
      <c r="DMO74" s="24"/>
      <c r="DMP74" s="24"/>
      <c r="DMQ74" s="24"/>
      <c r="DMR74" s="24"/>
      <c r="DMS74" s="24"/>
      <c r="DMT74" s="24"/>
      <c r="DMU74" s="24"/>
      <c r="DMV74" s="24"/>
      <c r="DMW74" s="24"/>
      <c r="DMX74" s="24"/>
      <c r="DMY74" s="24"/>
      <c r="DMZ74" s="24"/>
      <c r="DNA74" s="24"/>
      <c r="DNB74" s="24"/>
      <c r="DNC74" s="24"/>
      <c r="DND74" s="24"/>
      <c r="DNE74" s="24"/>
      <c r="DNF74" s="24"/>
      <c r="DNG74" s="24"/>
      <c r="DNH74" s="24"/>
      <c r="DNI74" s="24"/>
      <c r="DNJ74" s="24"/>
      <c r="DNK74" s="24"/>
      <c r="DNL74" s="24"/>
      <c r="DNM74" s="24"/>
      <c r="DNN74" s="24"/>
      <c r="DNO74" s="24"/>
      <c r="DNP74" s="24"/>
      <c r="DNQ74" s="24"/>
      <c r="DNR74" s="24"/>
      <c r="DNS74" s="24"/>
      <c r="DNT74" s="24"/>
      <c r="DNU74" s="24"/>
      <c r="DNV74" s="24"/>
      <c r="DNW74" s="24"/>
      <c r="DNX74" s="24"/>
      <c r="DNY74" s="24"/>
      <c r="DNZ74" s="24"/>
      <c r="DOA74" s="24"/>
      <c r="DOB74" s="24"/>
      <c r="DOC74" s="24"/>
      <c r="DOD74" s="24"/>
      <c r="DOE74" s="24"/>
      <c r="DOF74" s="24"/>
      <c r="DOG74" s="24"/>
      <c r="DOH74" s="24"/>
      <c r="DOI74" s="24"/>
      <c r="DOJ74" s="24"/>
      <c r="DOK74" s="24"/>
      <c r="DOL74" s="24"/>
      <c r="DOM74" s="24"/>
      <c r="DON74" s="24"/>
      <c r="DOO74" s="24"/>
      <c r="DOP74" s="24"/>
      <c r="DOQ74" s="24"/>
      <c r="DOR74" s="24"/>
      <c r="DOS74" s="24"/>
      <c r="DOT74" s="24"/>
      <c r="DOU74" s="24"/>
      <c r="DOV74" s="24"/>
      <c r="DOW74" s="24"/>
      <c r="DOX74" s="24"/>
      <c r="DOY74" s="24"/>
      <c r="DOZ74" s="24"/>
      <c r="DPA74" s="24"/>
      <c r="DPB74" s="24"/>
      <c r="DPC74" s="24"/>
      <c r="DPD74" s="24"/>
      <c r="DPE74" s="24"/>
      <c r="DPF74" s="24"/>
      <c r="DPG74" s="24"/>
      <c r="DPH74" s="24"/>
      <c r="DPI74" s="24"/>
      <c r="DPJ74" s="24"/>
      <c r="DPK74" s="24"/>
      <c r="DPL74" s="24"/>
      <c r="DPM74" s="24"/>
      <c r="DPN74" s="24"/>
      <c r="DPO74" s="24"/>
      <c r="DPP74" s="24"/>
      <c r="DPQ74" s="24"/>
      <c r="DPR74" s="24"/>
      <c r="DPS74" s="24"/>
      <c r="DPT74" s="24"/>
      <c r="DPU74" s="24"/>
      <c r="DPV74" s="24"/>
      <c r="DPW74" s="24"/>
      <c r="DPX74" s="24"/>
      <c r="DPY74" s="24"/>
      <c r="DPZ74" s="24"/>
      <c r="DQA74" s="24"/>
      <c r="DQB74" s="24"/>
      <c r="DQC74" s="24"/>
      <c r="DQD74" s="24"/>
      <c r="DQE74" s="24"/>
      <c r="DQF74" s="24"/>
      <c r="DQG74" s="24"/>
      <c r="DQH74" s="24"/>
      <c r="DQI74" s="24"/>
      <c r="DQJ74" s="24"/>
      <c r="DQK74" s="24"/>
      <c r="DQL74" s="24"/>
      <c r="DQM74" s="24"/>
      <c r="DQN74" s="24"/>
      <c r="DQO74" s="24"/>
      <c r="DQP74" s="24"/>
      <c r="DQQ74" s="24"/>
      <c r="DQR74" s="24"/>
      <c r="DQS74" s="24"/>
      <c r="DQT74" s="24"/>
      <c r="DQU74" s="24"/>
      <c r="DQV74" s="24"/>
      <c r="DQW74" s="24"/>
      <c r="DQX74" s="24"/>
      <c r="DQY74" s="24"/>
      <c r="DQZ74" s="24"/>
      <c r="DRA74" s="24"/>
      <c r="DRB74" s="24"/>
      <c r="DRC74" s="24"/>
      <c r="DRD74" s="24"/>
      <c r="DRE74" s="24"/>
      <c r="DRF74" s="24"/>
      <c r="DRG74" s="24"/>
      <c r="DRH74" s="24"/>
      <c r="DRI74" s="24"/>
      <c r="DRJ74" s="24"/>
      <c r="DRK74" s="24"/>
      <c r="DRL74" s="24"/>
      <c r="DRM74" s="24"/>
      <c r="DRN74" s="24"/>
      <c r="DRO74" s="24"/>
      <c r="DRP74" s="24"/>
      <c r="DRQ74" s="24"/>
      <c r="DRR74" s="24"/>
      <c r="DRS74" s="24"/>
      <c r="DRT74" s="24"/>
      <c r="DRU74" s="24"/>
      <c r="DRV74" s="24"/>
      <c r="DRW74" s="24"/>
      <c r="DRX74" s="24"/>
      <c r="DRY74" s="24"/>
      <c r="DRZ74" s="24"/>
      <c r="DSA74" s="24"/>
      <c r="DSB74" s="24"/>
      <c r="DSC74" s="24"/>
      <c r="DSD74" s="24"/>
      <c r="DSE74" s="24"/>
      <c r="DSF74" s="24"/>
      <c r="DSG74" s="24"/>
      <c r="DSH74" s="24"/>
      <c r="DSI74" s="24"/>
      <c r="DSJ74" s="24"/>
      <c r="DSK74" s="24"/>
      <c r="DSL74" s="24"/>
      <c r="DSM74" s="24"/>
      <c r="DSN74" s="24"/>
      <c r="DSO74" s="24"/>
      <c r="DSP74" s="24"/>
      <c r="DSQ74" s="24"/>
      <c r="DSR74" s="24"/>
      <c r="DSS74" s="24"/>
      <c r="DST74" s="24"/>
      <c r="DSU74" s="24"/>
      <c r="DSV74" s="24"/>
      <c r="DSW74" s="24"/>
      <c r="DSX74" s="24"/>
      <c r="DSY74" s="24"/>
      <c r="DSZ74" s="24"/>
      <c r="DTA74" s="24"/>
      <c r="DTB74" s="24"/>
      <c r="DTC74" s="24"/>
      <c r="DTD74" s="24"/>
      <c r="DTE74" s="24"/>
      <c r="DTF74" s="24"/>
      <c r="DTG74" s="24"/>
      <c r="DTH74" s="24"/>
      <c r="DTI74" s="24"/>
      <c r="DTJ74" s="24"/>
      <c r="DTK74" s="24"/>
      <c r="DTL74" s="24"/>
      <c r="DTM74" s="24"/>
      <c r="DTN74" s="24"/>
      <c r="DTO74" s="24"/>
      <c r="DTP74" s="24"/>
      <c r="DTQ74" s="24"/>
      <c r="DTR74" s="24"/>
      <c r="DTS74" s="24"/>
      <c r="DTT74" s="24"/>
      <c r="DTU74" s="24"/>
      <c r="DTV74" s="24"/>
      <c r="DTW74" s="24"/>
      <c r="DTX74" s="24"/>
      <c r="DTY74" s="24"/>
      <c r="DTZ74" s="24"/>
      <c r="DUA74" s="24"/>
      <c r="DUB74" s="24"/>
      <c r="DUC74" s="24"/>
      <c r="DUD74" s="24"/>
      <c r="DUE74" s="24"/>
      <c r="DUF74" s="24"/>
      <c r="DUG74" s="24"/>
      <c r="DUH74" s="24"/>
      <c r="DUI74" s="24"/>
      <c r="DUJ74" s="24"/>
      <c r="DUK74" s="24"/>
      <c r="DUL74" s="24"/>
      <c r="DUM74" s="24"/>
      <c r="DUN74" s="24"/>
      <c r="DUO74" s="24"/>
      <c r="DUP74" s="24"/>
      <c r="DUQ74" s="24"/>
      <c r="DUR74" s="24"/>
      <c r="DUS74" s="24"/>
      <c r="DUT74" s="24"/>
      <c r="DUU74" s="24"/>
      <c r="DUV74" s="24"/>
      <c r="DUW74" s="24"/>
      <c r="DUX74" s="24"/>
      <c r="DUY74" s="24"/>
      <c r="DUZ74" s="24"/>
      <c r="DVA74" s="24"/>
      <c r="DVB74" s="24"/>
      <c r="DVC74" s="24"/>
      <c r="DVD74" s="24"/>
      <c r="DVE74" s="24"/>
      <c r="DVF74" s="24"/>
      <c r="DVG74" s="24"/>
      <c r="DVH74" s="24"/>
      <c r="DVI74" s="24"/>
      <c r="DVJ74" s="24"/>
      <c r="DVK74" s="24"/>
      <c r="DVL74" s="24"/>
      <c r="DVM74" s="24"/>
      <c r="DVN74" s="24"/>
      <c r="DVO74" s="24"/>
      <c r="DVP74" s="24"/>
      <c r="DVQ74" s="24"/>
      <c r="DVR74" s="24"/>
      <c r="DVS74" s="24"/>
      <c r="DVT74" s="24"/>
      <c r="DVU74" s="24"/>
      <c r="DVV74" s="24"/>
      <c r="DVW74" s="24"/>
      <c r="DVX74" s="24"/>
      <c r="DVY74" s="24"/>
      <c r="DVZ74" s="24"/>
      <c r="DWA74" s="24"/>
      <c r="DWB74" s="24"/>
      <c r="DWC74" s="24"/>
      <c r="DWD74" s="24"/>
      <c r="DWE74" s="24"/>
      <c r="DWF74" s="24"/>
      <c r="DWG74" s="24"/>
      <c r="DWH74" s="24"/>
      <c r="DWI74" s="24"/>
      <c r="DWJ74" s="24"/>
      <c r="DWK74" s="24"/>
      <c r="DWL74" s="24"/>
      <c r="DWM74" s="24"/>
      <c r="DWN74" s="24"/>
      <c r="DWO74" s="24"/>
      <c r="DWP74" s="24"/>
      <c r="DWQ74" s="24"/>
      <c r="DWR74" s="24"/>
      <c r="DWS74" s="24"/>
      <c r="DWT74" s="24"/>
      <c r="DWU74" s="24"/>
      <c r="DWV74" s="24"/>
      <c r="DWW74" s="24"/>
      <c r="DWX74" s="24"/>
      <c r="DWY74" s="24"/>
      <c r="DWZ74" s="24"/>
      <c r="DXA74" s="24"/>
      <c r="DXB74" s="24"/>
      <c r="DXC74" s="24"/>
      <c r="DXD74" s="24"/>
      <c r="DXE74" s="24"/>
      <c r="DXF74" s="24"/>
      <c r="DXG74" s="24"/>
      <c r="DXH74" s="24"/>
      <c r="DXI74" s="24"/>
      <c r="DXJ74" s="24"/>
      <c r="DXK74" s="24"/>
      <c r="DXL74" s="24"/>
      <c r="DXM74" s="24"/>
      <c r="DXN74" s="24"/>
      <c r="DXO74" s="24"/>
      <c r="DXP74" s="24"/>
      <c r="DXQ74" s="24"/>
      <c r="DXR74" s="24"/>
      <c r="DXS74" s="24"/>
      <c r="DXT74" s="24"/>
      <c r="DXU74" s="24"/>
      <c r="DXV74" s="24"/>
      <c r="DXW74" s="24"/>
      <c r="DXX74" s="24"/>
      <c r="DXY74" s="24"/>
      <c r="DXZ74" s="24"/>
      <c r="DYA74" s="24"/>
      <c r="DYB74" s="24"/>
      <c r="DYC74" s="24"/>
      <c r="DYD74" s="24"/>
      <c r="DYE74" s="24"/>
      <c r="DYF74" s="24"/>
      <c r="DYG74" s="24"/>
      <c r="DYH74" s="24"/>
      <c r="DYI74" s="24"/>
      <c r="DYJ74" s="24"/>
      <c r="DYK74" s="24"/>
      <c r="DYL74" s="24"/>
      <c r="DYM74" s="24"/>
      <c r="DYN74" s="24"/>
      <c r="DYO74" s="24"/>
      <c r="DYP74" s="24"/>
      <c r="DYQ74" s="24"/>
      <c r="DYR74" s="24"/>
      <c r="DYS74" s="24"/>
      <c r="DYT74" s="24"/>
      <c r="DYU74" s="24"/>
      <c r="DYV74" s="24"/>
      <c r="DYW74" s="24"/>
      <c r="DYX74" s="24"/>
      <c r="DYY74" s="24"/>
      <c r="DYZ74" s="24"/>
      <c r="DZA74" s="24"/>
      <c r="DZB74" s="24"/>
      <c r="DZC74" s="24"/>
      <c r="DZD74" s="24"/>
      <c r="DZE74" s="24"/>
      <c r="DZF74" s="24"/>
      <c r="DZG74" s="24"/>
      <c r="DZH74" s="24"/>
      <c r="DZI74" s="24"/>
      <c r="DZJ74" s="24"/>
      <c r="DZK74" s="24"/>
      <c r="DZL74" s="24"/>
      <c r="DZM74" s="24"/>
      <c r="DZN74" s="24"/>
      <c r="DZO74" s="24"/>
      <c r="DZP74" s="24"/>
      <c r="DZQ74" s="24"/>
      <c r="DZR74" s="24"/>
      <c r="DZS74" s="24"/>
      <c r="DZT74" s="24"/>
      <c r="DZU74" s="24"/>
      <c r="DZV74" s="24"/>
      <c r="DZW74" s="24"/>
      <c r="DZX74" s="24"/>
      <c r="DZY74" s="24"/>
      <c r="DZZ74" s="24"/>
      <c r="EAA74" s="24"/>
      <c r="EAB74" s="24"/>
      <c r="EAC74" s="24"/>
      <c r="EAD74" s="24"/>
      <c r="EAE74" s="24"/>
      <c r="EAF74" s="24"/>
      <c r="EAG74" s="24"/>
      <c r="EAH74" s="24"/>
      <c r="EAI74" s="24"/>
      <c r="EAJ74" s="24"/>
      <c r="EAK74" s="24"/>
      <c r="EAL74" s="24"/>
      <c r="EAM74" s="24"/>
      <c r="EAN74" s="24"/>
      <c r="EAO74" s="24"/>
      <c r="EAP74" s="24"/>
      <c r="EAQ74" s="24"/>
      <c r="EAR74" s="24"/>
      <c r="EAS74" s="24"/>
      <c r="EAT74" s="24"/>
      <c r="EAU74" s="24"/>
      <c r="EAV74" s="24"/>
      <c r="EAW74" s="24"/>
      <c r="EAX74" s="24"/>
      <c r="EAY74" s="24"/>
      <c r="EAZ74" s="24"/>
      <c r="EBA74" s="24"/>
      <c r="EBB74" s="24"/>
      <c r="EBC74" s="24"/>
      <c r="EBD74" s="24"/>
      <c r="EBE74" s="24"/>
      <c r="EBF74" s="24"/>
      <c r="EBG74" s="24"/>
      <c r="EBH74" s="24"/>
      <c r="EBI74" s="24"/>
      <c r="EBJ74" s="24"/>
      <c r="EBK74" s="24"/>
      <c r="EBL74" s="24"/>
      <c r="EBM74" s="24"/>
      <c r="EBN74" s="24"/>
      <c r="EBO74" s="24"/>
      <c r="EBP74" s="24"/>
      <c r="EBQ74" s="24"/>
      <c r="EBR74" s="24"/>
      <c r="EBS74" s="24"/>
      <c r="EBT74" s="24"/>
      <c r="EBU74" s="24"/>
      <c r="EBV74" s="24"/>
      <c r="EBW74" s="24"/>
      <c r="EBX74" s="24"/>
      <c r="EBY74" s="24"/>
      <c r="EBZ74" s="24"/>
      <c r="ECA74" s="24"/>
      <c r="ECB74" s="24"/>
      <c r="ECC74" s="24"/>
      <c r="ECD74" s="24"/>
      <c r="ECE74" s="24"/>
      <c r="ECF74" s="24"/>
      <c r="ECG74" s="24"/>
      <c r="ECH74" s="24"/>
      <c r="ECI74" s="24"/>
      <c r="ECJ74" s="24"/>
      <c r="ECK74" s="24"/>
      <c r="ECL74" s="24"/>
      <c r="ECM74" s="24"/>
      <c r="ECN74" s="24"/>
      <c r="ECO74" s="24"/>
      <c r="ECP74" s="24"/>
      <c r="ECQ74" s="24"/>
      <c r="ECR74" s="24"/>
      <c r="ECS74" s="24"/>
      <c r="ECT74" s="24"/>
      <c r="ECU74" s="24"/>
      <c r="ECV74" s="24"/>
      <c r="ECW74" s="24"/>
      <c r="ECX74" s="24"/>
      <c r="ECY74" s="24"/>
      <c r="ECZ74" s="24"/>
      <c r="EDA74" s="24"/>
      <c r="EDB74" s="24"/>
      <c r="EDC74" s="24"/>
      <c r="EDD74" s="24"/>
      <c r="EDE74" s="24"/>
      <c r="EDF74" s="24"/>
      <c r="EDG74" s="24"/>
      <c r="EDH74" s="24"/>
      <c r="EDI74" s="24"/>
      <c r="EDJ74" s="24"/>
      <c r="EDK74" s="24"/>
      <c r="EDL74" s="24"/>
      <c r="EDM74" s="24"/>
      <c r="EDN74" s="24"/>
      <c r="EDO74" s="24"/>
      <c r="EDP74" s="24"/>
      <c r="EDQ74" s="24"/>
      <c r="EDR74" s="24"/>
      <c r="EDS74" s="24"/>
      <c r="EDT74" s="24"/>
      <c r="EDU74" s="24"/>
      <c r="EDV74" s="24"/>
      <c r="EDW74" s="24"/>
      <c r="EDX74" s="24"/>
      <c r="EDY74" s="24"/>
      <c r="EDZ74" s="24"/>
      <c r="EEA74" s="24"/>
      <c r="EEB74" s="24"/>
      <c r="EEC74" s="24"/>
      <c r="EED74" s="24"/>
      <c r="EEE74" s="24"/>
      <c r="EEF74" s="24"/>
      <c r="EEG74" s="24"/>
      <c r="EEH74" s="24"/>
      <c r="EEI74" s="24"/>
      <c r="EEJ74" s="24"/>
      <c r="EEK74" s="24"/>
      <c r="EEL74" s="24"/>
      <c r="EEM74" s="24"/>
      <c r="EEN74" s="24"/>
      <c r="EEO74" s="24"/>
      <c r="EEP74" s="24"/>
      <c r="EEQ74" s="24"/>
      <c r="EER74" s="24"/>
      <c r="EES74" s="24"/>
      <c r="EET74" s="24"/>
      <c r="EEU74" s="24"/>
      <c r="EEV74" s="24"/>
      <c r="EEW74" s="24"/>
      <c r="EEX74" s="24"/>
      <c r="EEY74" s="24"/>
      <c r="EEZ74" s="24"/>
      <c r="EFA74" s="24"/>
      <c r="EFB74" s="24"/>
      <c r="EFC74" s="24"/>
      <c r="EFD74" s="24"/>
      <c r="EFE74" s="24"/>
      <c r="EFF74" s="24"/>
    </row>
    <row r="75" spans="2:3542" s="526" customFormat="1" ht="17.25" customHeight="1" x14ac:dyDescent="0.3">
      <c r="B75" s="614" t="s">
        <v>235</v>
      </c>
      <c r="C75" s="614"/>
      <c r="D75" s="614"/>
      <c r="E75" s="614"/>
      <c r="F75" s="614"/>
      <c r="G75" s="61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c r="LX75" s="24"/>
      <c r="LY75" s="24"/>
      <c r="LZ75" s="24"/>
      <c r="MA75" s="24"/>
      <c r="MB75" s="24"/>
      <c r="MC75" s="24"/>
      <c r="MD75" s="24"/>
      <c r="ME75" s="24"/>
      <c r="MF75" s="24"/>
      <c r="MG75" s="24"/>
      <c r="MH75" s="24"/>
      <c r="MI75" s="24"/>
      <c r="MJ75" s="24"/>
      <c r="MK75" s="24"/>
      <c r="ML75" s="24"/>
      <c r="MM75" s="24"/>
      <c r="MN75" s="24"/>
      <c r="MO75" s="24"/>
      <c r="MP75" s="24"/>
      <c r="MQ75" s="24"/>
      <c r="MR75" s="24"/>
      <c r="MS75" s="24"/>
      <c r="MT75" s="24"/>
      <c r="MU75" s="24"/>
      <c r="MV75" s="24"/>
      <c r="MW75" s="24"/>
      <c r="MX75" s="24"/>
      <c r="MY75" s="24"/>
      <c r="MZ75" s="24"/>
      <c r="NA75" s="24"/>
      <c r="NB75" s="24"/>
      <c r="NC75" s="24"/>
      <c r="ND75" s="24"/>
      <c r="NE75" s="24"/>
      <c r="NF75" s="24"/>
      <c r="NG75" s="24"/>
      <c r="NH75" s="24"/>
      <c r="NI75" s="24"/>
      <c r="NJ75" s="24"/>
      <c r="NK75" s="24"/>
      <c r="NL75" s="24"/>
      <c r="NM75" s="24"/>
      <c r="NN75" s="24"/>
      <c r="NO75" s="24"/>
      <c r="NP75" s="24"/>
      <c r="NQ75" s="24"/>
      <c r="NR75" s="24"/>
      <c r="NS75" s="24"/>
      <c r="NT75" s="24"/>
      <c r="NU75" s="24"/>
      <c r="NV75" s="24"/>
      <c r="NW75" s="24"/>
      <c r="NX75" s="24"/>
      <c r="NY75" s="24"/>
      <c r="NZ75" s="24"/>
      <c r="OA75" s="24"/>
      <c r="OB75" s="24"/>
      <c r="OC75" s="24"/>
      <c r="OD75" s="24"/>
      <c r="OE75" s="24"/>
      <c r="OF75" s="24"/>
      <c r="OG75" s="24"/>
      <c r="OH75" s="24"/>
      <c r="OI75" s="24"/>
      <c r="OJ75" s="24"/>
      <c r="OK75" s="24"/>
      <c r="OL75" s="24"/>
      <c r="OM75" s="24"/>
      <c r="ON75" s="24"/>
      <c r="OO75" s="24"/>
      <c r="OP75" s="24"/>
      <c r="OQ75" s="24"/>
      <c r="OR75" s="24"/>
      <c r="OS75" s="24"/>
      <c r="OT75" s="24"/>
      <c r="OU75" s="24"/>
      <c r="OV75" s="24"/>
      <c r="OW75" s="24"/>
      <c r="OX75" s="24"/>
      <c r="OY75" s="24"/>
      <c r="OZ75" s="24"/>
      <c r="PA75" s="24"/>
      <c r="PB75" s="24"/>
      <c r="PC75" s="24"/>
      <c r="PD75" s="24"/>
      <c r="PE75" s="24"/>
      <c r="PF75" s="24"/>
      <c r="PG75" s="24"/>
      <c r="PH75" s="24"/>
      <c r="PI75" s="24"/>
      <c r="PJ75" s="24"/>
      <c r="PK75" s="24"/>
      <c r="PL75" s="24"/>
      <c r="PM75" s="24"/>
      <c r="PN75" s="24"/>
      <c r="PO75" s="24"/>
      <c r="PP75" s="24"/>
      <c r="PQ75" s="24"/>
      <c r="PR75" s="24"/>
      <c r="PS75" s="24"/>
      <c r="PT75" s="24"/>
      <c r="PU75" s="24"/>
      <c r="PV75" s="24"/>
      <c r="PW75" s="24"/>
      <c r="PX75" s="24"/>
      <c r="PY75" s="24"/>
      <c r="PZ75" s="24"/>
      <c r="QA75" s="24"/>
      <c r="QB75" s="24"/>
      <c r="QC75" s="24"/>
      <c r="QD75" s="24"/>
      <c r="QE75" s="24"/>
      <c r="QF75" s="24"/>
      <c r="QG75" s="24"/>
      <c r="QH75" s="24"/>
      <c r="QI75" s="24"/>
      <c r="QJ75" s="24"/>
      <c r="QK75" s="24"/>
      <c r="QL75" s="24"/>
      <c r="QM75" s="24"/>
      <c r="QN75" s="24"/>
      <c r="QO75" s="24"/>
      <c r="QP75" s="24"/>
      <c r="QQ75" s="24"/>
      <c r="QR75" s="24"/>
      <c r="QS75" s="24"/>
      <c r="QT75" s="24"/>
      <c r="QU75" s="24"/>
      <c r="QV75" s="24"/>
      <c r="QW75" s="24"/>
      <c r="QX75" s="24"/>
      <c r="QY75" s="24"/>
      <c r="QZ75" s="24"/>
      <c r="RA75" s="24"/>
      <c r="RB75" s="24"/>
      <c r="RC75" s="24"/>
      <c r="RD75" s="24"/>
      <c r="RE75" s="24"/>
      <c r="RF75" s="24"/>
      <c r="RG75" s="24"/>
      <c r="RH75" s="24"/>
      <c r="RI75" s="24"/>
      <c r="RJ75" s="24"/>
      <c r="RK75" s="24"/>
      <c r="RL75" s="24"/>
      <c r="RM75" s="24"/>
      <c r="RN75" s="24"/>
      <c r="RO75" s="24"/>
      <c r="RP75" s="24"/>
      <c r="RQ75" s="24"/>
      <c r="RR75" s="24"/>
      <c r="RS75" s="24"/>
      <c r="RT75" s="24"/>
      <c r="RU75" s="24"/>
      <c r="RV75" s="24"/>
      <c r="RW75" s="24"/>
      <c r="RX75" s="24"/>
      <c r="RY75" s="24"/>
      <c r="RZ75" s="24"/>
      <c r="SA75" s="24"/>
      <c r="SB75" s="24"/>
      <c r="SC75" s="24"/>
      <c r="SD75" s="24"/>
      <c r="SE75" s="24"/>
      <c r="SF75" s="24"/>
      <c r="SG75" s="24"/>
      <c r="SH75" s="24"/>
      <c r="SI75" s="24"/>
      <c r="SJ75" s="24"/>
      <c r="SK75" s="24"/>
      <c r="SL75" s="24"/>
      <c r="SM75" s="24"/>
      <c r="SN75" s="24"/>
      <c r="SO75" s="24"/>
      <c r="SP75" s="24"/>
      <c r="SQ75" s="24"/>
      <c r="SR75" s="24"/>
      <c r="SS75" s="24"/>
      <c r="ST75" s="24"/>
      <c r="SU75" s="24"/>
      <c r="SV75" s="24"/>
      <c r="SW75" s="24"/>
      <c r="SX75" s="24"/>
      <c r="SY75" s="24"/>
      <c r="SZ75" s="24"/>
      <c r="TA75" s="24"/>
      <c r="TB75" s="24"/>
      <c r="TC75" s="24"/>
      <c r="TD75" s="24"/>
      <c r="TE75" s="24"/>
      <c r="TF75" s="24"/>
      <c r="TG75" s="24"/>
      <c r="TH75" s="24"/>
      <c r="TI75" s="24"/>
      <c r="TJ75" s="24"/>
      <c r="TK75" s="24"/>
      <c r="TL75" s="24"/>
      <c r="TM75" s="24"/>
      <c r="TN75" s="24"/>
      <c r="TO75" s="24"/>
      <c r="TP75" s="24"/>
      <c r="TQ75" s="24"/>
      <c r="TR75" s="24"/>
      <c r="TS75" s="24"/>
      <c r="TT75" s="24"/>
      <c r="TU75" s="24"/>
      <c r="TV75" s="24"/>
      <c r="TW75" s="24"/>
      <c r="TX75" s="24"/>
      <c r="TY75" s="24"/>
      <c r="TZ75" s="24"/>
      <c r="UA75" s="24"/>
      <c r="UB75" s="24"/>
      <c r="UC75" s="24"/>
      <c r="UD75" s="24"/>
      <c r="UE75" s="24"/>
      <c r="UF75" s="24"/>
      <c r="UG75" s="24"/>
      <c r="UH75" s="24"/>
      <c r="UI75" s="24"/>
      <c r="UJ75" s="24"/>
      <c r="UK75" s="24"/>
      <c r="UL75" s="24"/>
      <c r="UM75" s="24"/>
      <c r="UN75" s="24"/>
      <c r="UO75" s="24"/>
      <c r="UP75" s="24"/>
      <c r="UQ75" s="24"/>
      <c r="UR75" s="24"/>
      <c r="US75" s="24"/>
      <c r="UT75" s="24"/>
      <c r="UU75" s="24"/>
      <c r="UV75" s="24"/>
      <c r="UW75" s="24"/>
      <c r="UX75" s="24"/>
      <c r="UY75" s="24"/>
      <c r="UZ75" s="24"/>
      <c r="VA75" s="24"/>
      <c r="VB75" s="24"/>
      <c r="VC75" s="24"/>
      <c r="VD75" s="24"/>
      <c r="VE75" s="24"/>
      <c r="VF75" s="24"/>
      <c r="VG75" s="24"/>
      <c r="VH75" s="24"/>
      <c r="VI75" s="24"/>
      <c r="VJ75" s="24"/>
      <c r="VK75" s="24"/>
      <c r="VL75" s="24"/>
      <c r="VM75" s="24"/>
      <c r="VN75" s="24"/>
      <c r="VO75" s="24"/>
      <c r="VP75" s="24"/>
      <c r="VQ75" s="24"/>
      <c r="VR75" s="24"/>
      <c r="VS75" s="24"/>
      <c r="VT75" s="24"/>
      <c r="VU75" s="24"/>
      <c r="VV75" s="24"/>
      <c r="VW75" s="24"/>
      <c r="VX75" s="24"/>
      <c r="VY75" s="24"/>
      <c r="VZ75" s="24"/>
      <c r="WA75" s="24"/>
      <c r="WB75" s="24"/>
      <c r="WC75" s="24"/>
      <c r="WD75" s="24"/>
      <c r="WE75" s="24"/>
      <c r="WF75" s="24"/>
      <c r="WG75" s="24"/>
      <c r="WH75" s="24"/>
      <c r="WI75" s="24"/>
      <c r="WJ75" s="24"/>
      <c r="WK75" s="24"/>
      <c r="WL75" s="24"/>
      <c r="WM75" s="24"/>
      <c r="WN75" s="24"/>
      <c r="WO75" s="24"/>
      <c r="WP75" s="24"/>
      <c r="WQ75" s="24"/>
      <c r="WR75" s="24"/>
      <c r="WS75" s="24"/>
      <c r="WT75" s="24"/>
      <c r="WU75" s="24"/>
      <c r="WV75" s="24"/>
      <c r="WW75" s="24"/>
      <c r="WX75" s="24"/>
      <c r="WY75" s="24"/>
      <c r="WZ75" s="24"/>
      <c r="XA75" s="24"/>
      <c r="XB75" s="24"/>
      <c r="XC75" s="24"/>
      <c r="XD75" s="24"/>
      <c r="XE75" s="24"/>
      <c r="XF75" s="24"/>
      <c r="XG75" s="24"/>
      <c r="XH75" s="24"/>
      <c r="XI75" s="24"/>
      <c r="XJ75" s="24"/>
      <c r="XK75" s="24"/>
      <c r="XL75" s="24"/>
      <c r="XM75" s="24"/>
      <c r="XN75" s="24"/>
      <c r="XO75" s="24"/>
      <c r="XP75" s="24"/>
      <c r="XQ75" s="24"/>
      <c r="XR75" s="24"/>
      <c r="XS75" s="24"/>
      <c r="XT75" s="24"/>
      <c r="XU75" s="24"/>
      <c r="XV75" s="24"/>
      <c r="XW75" s="24"/>
      <c r="XX75" s="24"/>
      <c r="XY75" s="24"/>
      <c r="XZ75" s="24"/>
      <c r="YA75" s="24"/>
      <c r="YB75" s="24"/>
      <c r="YC75" s="24"/>
      <c r="YD75" s="24"/>
      <c r="YE75" s="24"/>
      <c r="YF75" s="24"/>
      <c r="YG75" s="24"/>
      <c r="YH75" s="24"/>
      <c r="YI75" s="24"/>
      <c r="YJ75" s="24"/>
      <c r="YK75" s="24"/>
      <c r="YL75" s="24"/>
      <c r="YM75" s="24"/>
      <c r="YN75" s="24"/>
      <c r="YO75" s="24"/>
      <c r="YP75" s="24"/>
      <c r="YQ75" s="24"/>
      <c r="YR75" s="24"/>
      <c r="YS75" s="24"/>
      <c r="YT75" s="24"/>
      <c r="YU75" s="24"/>
      <c r="YV75" s="24"/>
      <c r="YW75" s="24"/>
      <c r="YX75" s="24"/>
      <c r="YY75" s="24"/>
      <c r="YZ75" s="24"/>
      <c r="ZA75" s="24"/>
      <c r="ZB75" s="24"/>
      <c r="ZC75" s="24"/>
      <c r="ZD75" s="24"/>
      <c r="ZE75" s="24"/>
      <c r="ZF75" s="24"/>
      <c r="ZG75" s="24"/>
      <c r="ZH75" s="24"/>
      <c r="ZI75" s="24"/>
      <c r="ZJ75" s="24"/>
      <c r="ZK75" s="24"/>
      <c r="ZL75" s="24"/>
      <c r="ZM75" s="24"/>
      <c r="ZN75" s="24"/>
      <c r="ZO75" s="24"/>
      <c r="ZP75" s="24"/>
      <c r="ZQ75" s="24"/>
      <c r="ZR75" s="24"/>
      <c r="ZS75" s="24"/>
      <c r="ZT75" s="24"/>
      <c r="ZU75" s="24"/>
      <c r="ZV75" s="24"/>
      <c r="ZW75" s="24"/>
      <c r="ZX75" s="24"/>
      <c r="ZY75" s="24"/>
      <c r="ZZ75" s="24"/>
      <c r="AAA75" s="24"/>
      <c r="AAB75" s="24"/>
      <c r="AAC75" s="24"/>
      <c r="AAD75" s="24"/>
      <c r="AAE75" s="24"/>
      <c r="AAF75" s="24"/>
      <c r="AAG75" s="24"/>
      <c r="AAH75" s="24"/>
      <c r="AAI75" s="24"/>
      <c r="AAJ75" s="24"/>
      <c r="AAK75" s="24"/>
      <c r="AAL75" s="24"/>
      <c r="AAM75" s="24"/>
      <c r="AAN75" s="24"/>
      <c r="AAO75" s="24"/>
      <c r="AAP75" s="24"/>
      <c r="AAQ75" s="24"/>
      <c r="AAR75" s="24"/>
      <c r="AAS75" s="24"/>
      <c r="AAT75" s="24"/>
      <c r="AAU75" s="24"/>
      <c r="AAV75" s="24"/>
      <c r="AAW75" s="24"/>
      <c r="AAX75" s="24"/>
      <c r="AAY75" s="24"/>
      <c r="AAZ75" s="24"/>
      <c r="ABA75" s="24"/>
      <c r="ABB75" s="24"/>
      <c r="ABC75" s="24"/>
      <c r="ABD75" s="24"/>
      <c r="ABE75" s="24"/>
      <c r="ABF75" s="24"/>
      <c r="ABG75" s="24"/>
      <c r="ABH75" s="24"/>
      <c r="ABI75" s="24"/>
      <c r="ABJ75" s="24"/>
      <c r="ABK75" s="24"/>
      <c r="ABL75" s="24"/>
      <c r="ABM75" s="24"/>
      <c r="ABN75" s="24"/>
      <c r="ABO75" s="24"/>
      <c r="ABP75" s="24"/>
      <c r="ABQ75" s="24"/>
      <c r="ABR75" s="24"/>
      <c r="ABS75" s="24"/>
      <c r="ABT75" s="24"/>
      <c r="ABU75" s="24"/>
      <c r="ABV75" s="24"/>
      <c r="ABW75" s="24"/>
      <c r="ABX75" s="24"/>
      <c r="ABY75" s="24"/>
      <c r="ABZ75" s="24"/>
      <c r="ACA75" s="24"/>
      <c r="ACB75" s="24"/>
      <c r="ACC75" s="24"/>
      <c r="ACD75" s="24"/>
      <c r="ACE75" s="24"/>
      <c r="ACF75" s="24"/>
      <c r="ACG75" s="24"/>
      <c r="ACH75" s="24"/>
      <c r="ACI75" s="24"/>
      <c r="ACJ75" s="24"/>
      <c r="ACK75" s="24"/>
      <c r="ACL75" s="24"/>
      <c r="ACM75" s="24"/>
      <c r="ACN75" s="24"/>
      <c r="ACO75" s="24"/>
      <c r="ACP75" s="24"/>
      <c r="ACQ75" s="24"/>
      <c r="ACR75" s="24"/>
      <c r="ACS75" s="24"/>
      <c r="ACT75" s="24"/>
      <c r="ACU75" s="24"/>
      <c r="ACV75" s="24"/>
      <c r="ACW75" s="24"/>
      <c r="ACX75" s="24"/>
      <c r="ACY75" s="24"/>
      <c r="ACZ75" s="24"/>
      <c r="ADA75" s="24"/>
      <c r="ADB75" s="24"/>
      <c r="ADC75" s="24"/>
      <c r="ADD75" s="24"/>
      <c r="ADE75" s="24"/>
      <c r="ADF75" s="24"/>
      <c r="ADG75" s="24"/>
      <c r="ADH75" s="24"/>
      <c r="ADI75" s="24"/>
      <c r="ADJ75" s="24"/>
      <c r="ADK75" s="24"/>
      <c r="ADL75" s="24"/>
      <c r="ADM75" s="24"/>
      <c r="ADN75" s="24"/>
      <c r="ADO75" s="24"/>
      <c r="ADP75" s="24"/>
      <c r="ADQ75" s="24"/>
      <c r="ADR75" s="24"/>
      <c r="ADS75" s="24"/>
      <c r="ADT75" s="24"/>
      <c r="ADU75" s="24"/>
      <c r="ADV75" s="24"/>
      <c r="ADW75" s="24"/>
      <c r="ADX75" s="24"/>
      <c r="ADY75" s="24"/>
      <c r="ADZ75" s="24"/>
      <c r="AEA75" s="24"/>
      <c r="AEB75" s="24"/>
      <c r="AEC75" s="24"/>
      <c r="AED75" s="24"/>
      <c r="AEE75" s="24"/>
      <c r="AEF75" s="24"/>
      <c r="AEG75" s="24"/>
      <c r="AEH75" s="24"/>
      <c r="AEI75" s="24"/>
      <c r="AEJ75" s="24"/>
      <c r="AEK75" s="24"/>
      <c r="AEL75" s="24"/>
      <c r="AEM75" s="24"/>
      <c r="AEN75" s="24"/>
      <c r="AEO75" s="24"/>
      <c r="AEP75" s="24"/>
      <c r="AEQ75" s="24"/>
      <c r="AER75" s="24"/>
      <c r="AES75" s="24"/>
      <c r="AET75" s="24"/>
      <c r="AEU75" s="24"/>
      <c r="AEV75" s="24"/>
      <c r="AEW75" s="24"/>
      <c r="AEX75" s="24"/>
      <c r="AEY75" s="24"/>
      <c r="AEZ75" s="24"/>
      <c r="AFA75" s="24"/>
      <c r="AFB75" s="24"/>
      <c r="AFC75" s="24"/>
      <c r="AFD75" s="24"/>
      <c r="AFE75" s="24"/>
      <c r="AFF75" s="24"/>
      <c r="AFG75" s="24"/>
      <c r="AFH75" s="24"/>
      <c r="AFI75" s="24"/>
      <c r="AFJ75" s="24"/>
      <c r="AFK75" s="24"/>
      <c r="AFL75" s="24"/>
      <c r="AFM75" s="24"/>
      <c r="AFN75" s="24"/>
      <c r="AFO75" s="24"/>
      <c r="AFP75" s="24"/>
      <c r="AFQ75" s="24"/>
      <c r="AFR75" s="24"/>
      <c r="AFS75" s="24"/>
      <c r="AFT75" s="24"/>
      <c r="AFU75" s="24"/>
      <c r="AFV75" s="24"/>
      <c r="AFW75" s="24"/>
      <c r="AFX75" s="24"/>
      <c r="AFY75" s="24"/>
      <c r="AFZ75" s="24"/>
      <c r="AGA75" s="24"/>
      <c r="AGB75" s="24"/>
      <c r="AGC75" s="24"/>
      <c r="AGD75" s="24"/>
      <c r="AGE75" s="24"/>
      <c r="AGF75" s="24"/>
      <c r="AGG75" s="24"/>
      <c r="AGH75" s="24"/>
      <c r="AGI75" s="24"/>
      <c r="AGJ75" s="24"/>
      <c r="AGK75" s="24"/>
      <c r="AGL75" s="24"/>
      <c r="AGM75" s="24"/>
      <c r="AGN75" s="24"/>
      <c r="AGO75" s="24"/>
      <c r="AGP75" s="24"/>
      <c r="AGQ75" s="24"/>
      <c r="AGR75" s="24"/>
      <c r="AGS75" s="24"/>
      <c r="AGT75" s="24"/>
      <c r="AGU75" s="24"/>
      <c r="AGV75" s="24"/>
      <c r="AGW75" s="24"/>
      <c r="AGX75" s="24"/>
      <c r="AGY75" s="24"/>
      <c r="AGZ75" s="24"/>
      <c r="AHA75" s="24"/>
      <c r="AHB75" s="24"/>
      <c r="AHC75" s="24"/>
      <c r="AHD75" s="24"/>
      <c r="AHE75" s="24"/>
      <c r="AHF75" s="24"/>
      <c r="AHG75" s="24"/>
      <c r="AHH75" s="24"/>
      <c r="AHI75" s="24"/>
      <c r="AHJ75" s="24"/>
      <c r="AHK75" s="24"/>
      <c r="AHL75" s="24"/>
      <c r="AHM75" s="24"/>
      <c r="AHN75" s="24"/>
      <c r="AHO75" s="24"/>
      <c r="AHP75" s="24"/>
      <c r="AHQ75" s="24"/>
      <c r="AHR75" s="24"/>
      <c r="AHS75" s="24"/>
      <c r="AHT75" s="24"/>
      <c r="AHU75" s="24"/>
      <c r="AHV75" s="24"/>
      <c r="AHW75" s="24"/>
      <c r="AHX75" s="24"/>
      <c r="AHY75" s="24"/>
      <c r="AHZ75" s="24"/>
      <c r="AIA75" s="24"/>
      <c r="AIB75" s="24"/>
      <c r="AIC75" s="24"/>
      <c r="AID75" s="24"/>
      <c r="AIE75" s="24"/>
      <c r="AIF75" s="24"/>
      <c r="AIG75" s="24"/>
      <c r="AIH75" s="24"/>
      <c r="AII75" s="24"/>
      <c r="AIJ75" s="24"/>
      <c r="AIK75" s="24"/>
      <c r="AIL75" s="24"/>
      <c r="AIM75" s="24"/>
      <c r="AIN75" s="24"/>
      <c r="AIO75" s="24"/>
      <c r="AIP75" s="24"/>
      <c r="AIQ75" s="24"/>
      <c r="AIR75" s="24"/>
      <c r="AIS75" s="24"/>
      <c r="AIT75" s="24"/>
      <c r="AIU75" s="24"/>
      <c r="AIV75" s="24"/>
      <c r="AIW75" s="24"/>
      <c r="AIX75" s="24"/>
      <c r="AIY75" s="24"/>
      <c r="AIZ75" s="24"/>
      <c r="AJA75" s="24"/>
      <c r="AJB75" s="24"/>
      <c r="AJC75" s="24"/>
      <c r="AJD75" s="24"/>
      <c r="AJE75" s="24"/>
      <c r="AJF75" s="24"/>
      <c r="AJG75" s="24"/>
      <c r="AJH75" s="24"/>
      <c r="AJI75" s="24"/>
      <c r="AJJ75" s="24"/>
      <c r="AJK75" s="24"/>
      <c r="AJL75" s="24"/>
      <c r="AJM75" s="24"/>
      <c r="AJN75" s="24"/>
      <c r="AJO75" s="24"/>
      <c r="AJP75" s="24"/>
      <c r="AJQ75" s="24"/>
      <c r="AJR75" s="24"/>
      <c r="AJS75" s="24"/>
      <c r="AJT75" s="24"/>
      <c r="AJU75" s="24"/>
      <c r="AJV75" s="24"/>
      <c r="AJW75" s="24"/>
      <c r="AJX75" s="24"/>
      <c r="AJY75" s="24"/>
      <c r="AJZ75" s="24"/>
      <c r="AKA75" s="24"/>
      <c r="AKB75" s="24"/>
      <c r="AKC75" s="24"/>
      <c r="AKD75" s="24"/>
      <c r="AKE75" s="24"/>
      <c r="AKF75" s="24"/>
      <c r="AKG75" s="24"/>
      <c r="AKH75" s="24"/>
      <c r="AKI75" s="24"/>
      <c r="AKJ75" s="24"/>
      <c r="AKK75" s="24"/>
      <c r="AKL75" s="24"/>
      <c r="AKM75" s="24"/>
      <c r="AKN75" s="24"/>
      <c r="AKO75" s="24"/>
      <c r="AKP75" s="24"/>
      <c r="AKQ75" s="24"/>
      <c r="AKR75" s="24"/>
      <c r="AKS75" s="24"/>
      <c r="AKT75" s="24"/>
      <c r="AKU75" s="24"/>
      <c r="AKV75" s="24"/>
      <c r="AKW75" s="24"/>
      <c r="AKX75" s="24"/>
      <c r="AKY75" s="24"/>
      <c r="AKZ75" s="24"/>
      <c r="ALA75" s="24"/>
      <c r="ALB75" s="24"/>
      <c r="ALC75" s="24"/>
      <c r="ALD75" s="24"/>
      <c r="ALE75" s="24"/>
      <c r="ALF75" s="24"/>
      <c r="ALG75" s="24"/>
      <c r="ALH75" s="24"/>
      <c r="ALI75" s="24"/>
      <c r="ALJ75" s="24"/>
      <c r="ALK75" s="24"/>
      <c r="ALL75" s="24"/>
      <c r="ALM75" s="24"/>
      <c r="ALN75" s="24"/>
      <c r="ALO75" s="24"/>
      <c r="ALP75" s="24"/>
      <c r="ALQ75" s="24"/>
      <c r="ALR75" s="24"/>
      <c r="ALS75" s="24"/>
      <c r="ALT75" s="24"/>
      <c r="ALU75" s="24"/>
      <c r="ALV75" s="24"/>
      <c r="ALW75" s="24"/>
      <c r="ALX75" s="24"/>
      <c r="ALY75" s="24"/>
      <c r="ALZ75" s="24"/>
      <c r="AMA75" s="24"/>
      <c r="AMB75" s="24"/>
      <c r="AMC75" s="24"/>
      <c r="AMD75" s="24"/>
      <c r="AME75" s="24"/>
      <c r="AMF75" s="24"/>
      <c r="AMG75" s="24"/>
      <c r="AMH75" s="24"/>
      <c r="AMI75" s="24"/>
      <c r="AMJ75" s="24"/>
      <c r="AMK75" s="24"/>
      <c r="AML75" s="24"/>
      <c r="AMM75" s="24"/>
      <c r="AMN75" s="24"/>
      <c r="AMO75" s="24"/>
      <c r="AMP75" s="24"/>
      <c r="AMQ75" s="24"/>
      <c r="AMR75" s="24"/>
      <c r="AMS75" s="24"/>
      <c r="AMT75" s="24"/>
      <c r="AMU75" s="24"/>
      <c r="AMV75" s="24"/>
      <c r="AMW75" s="24"/>
      <c r="AMX75" s="24"/>
      <c r="AMY75" s="24"/>
      <c r="AMZ75" s="24"/>
      <c r="ANA75" s="24"/>
      <c r="ANB75" s="24"/>
      <c r="ANC75" s="24"/>
      <c r="AND75" s="24"/>
      <c r="ANE75" s="24"/>
      <c r="ANF75" s="24"/>
      <c r="ANG75" s="24"/>
      <c r="ANH75" s="24"/>
      <c r="ANI75" s="24"/>
      <c r="ANJ75" s="24"/>
      <c r="ANK75" s="24"/>
      <c r="ANL75" s="24"/>
      <c r="ANM75" s="24"/>
      <c r="ANN75" s="24"/>
      <c r="ANO75" s="24"/>
      <c r="ANP75" s="24"/>
      <c r="ANQ75" s="24"/>
      <c r="ANR75" s="24"/>
      <c r="ANS75" s="24"/>
      <c r="ANT75" s="24"/>
      <c r="ANU75" s="24"/>
      <c r="ANV75" s="24"/>
      <c r="ANW75" s="24"/>
      <c r="ANX75" s="24"/>
      <c r="ANY75" s="24"/>
      <c r="ANZ75" s="24"/>
      <c r="AOA75" s="24"/>
      <c r="AOB75" s="24"/>
      <c r="AOC75" s="24"/>
      <c r="AOD75" s="24"/>
      <c r="AOE75" s="24"/>
      <c r="AOF75" s="24"/>
      <c r="AOG75" s="24"/>
      <c r="AOH75" s="24"/>
      <c r="AOI75" s="24"/>
      <c r="AOJ75" s="24"/>
      <c r="AOK75" s="24"/>
      <c r="AOL75" s="24"/>
      <c r="AOM75" s="24"/>
      <c r="AON75" s="24"/>
      <c r="AOO75" s="24"/>
      <c r="AOP75" s="24"/>
      <c r="AOQ75" s="24"/>
      <c r="AOR75" s="24"/>
      <c r="AOS75" s="24"/>
      <c r="AOT75" s="24"/>
      <c r="AOU75" s="24"/>
      <c r="AOV75" s="24"/>
      <c r="AOW75" s="24"/>
      <c r="AOX75" s="24"/>
      <c r="AOY75" s="24"/>
      <c r="AOZ75" s="24"/>
      <c r="APA75" s="24"/>
      <c r="APB75" s="24"/>
      <c r="APC75" s="24"/>
      <c r="APD75" s="24"/>
      <c r="APE75" s="24"/>
      <c r="APF75" s="24"/>
      <c r="APG75" s="24"/>
      <c r="APH75" s="24"/>
      <c r="API75" s="24"/>
      <c r="APJ75" s="24"/>
      <c r="APK75" s="24"/>
      <c r="APL75" s="24"/>
      <c r="APM75" s="24"/>
      <c r="APN75" s="24"/>
      <c r="APO75" s="24"/>
      <c r="APP75" s="24"/>
      <c r="APQ75" s="24"/>
      <c r="APR75" s="24"/>
      <c r="APS75" s="24"/>
      <c r="APT75" s="24"/>
      <c r="APU75" s="24"/>
      <c r="APV75" s="24"/>
      <c r="APW75" s="24"/>
      <c r="APX75" s="24"/>
      <c r="APY75" s="24"/>
      <c r="APZ75" s="24"/>
      <c r="AQA75" s="24"/>
      <c r="AQB75" s="24"/>
      <c r="AQC75" s="24"/>
      <c r="AQD75" s="24"/>
      <c r="AQE75" s="24"/>
      <c r="AQF75" s="24"/>
      <c r="AQG75" s="24"/>
      <c r="AQH75" s="24"/>
      <c r="AQI75" s="24"/>
      <c r="AQJ75" s="24"/>
      <c r="AQK75" s="24"/>
      <c r="AQL75" s="24"/>
      <c r="AQM75" s="24"/>
      <c r="AQN75" s="24"/>
      <c r="AQO75" s="24"/>
      <c r="AQP75" s="24"/>
      <c r="AQQ75" s="24"/>
      <c r="AQR75" s="24"/>
      <c r="AQS75" s="24"/>
      <c r="AQT75" s="24"/>
      <c r="AQU75" s="24"/>
      <c r="AQV75" s="24"/>
      <c r="AQW75" s="24"/>
      <c r="AQX75" s="24"/>
      <c r="AQY75" s="24"/>
      <c r="AQZ75" s="24"/>
      <c r="ARA75" s="24"/>
      <c r="ARB75" s="24"/>
      <c r="ARC75" s="24"/>
      <c r="ARD75" s="24"/>
      <c r="ARE75" s="24"/>
      <c r="ARF75" s="24"/>
      <c r="ARG75" s="24"/>
      <c r="ARH75" s="24"/>
      <c r="ARI75" s="24"/>
      <c r="ARJ75" s="24"/>
      <c r="ARK75" s="24"/>
      <c r="ARL75" s="24"/>
      <c r="ARM75" s="24"/>
      <c r="ARN75" s="24"/>
      <c r="ARO75" s="24"/>
      <c r="ARP75" s="24"/>
      <c r="ARQ75" s="24"/>
      <c r="ARR75" s="24"/>
      <c r="ARS75" s="24"/>
      <c r="ART75" s="24"/>
      <c r="ARU75" s="24"/>
      <c r="ARV75" s="24"/>
      <c r="ARW75" s="24"/>
      <c r="ARX75" s="24"/>
      <c r="ARY75" s="24"/>
      <c r="ARZ75" s="24"/>
      <c r="ASA75" s="24"/>
      <c r="ASB75" s="24"/>
      <c r="ASC75" s="24"/>
      <c r="ASD75" s="24"/>
      <c r="ASE75" s="24"/>
      <c r="ASF75" s="24"/>
      <c r="ASG75" s="24"/>
      <c r="ASH75" s="24"/>
      <c r="ASI75" s="24"/>
      <c r="ASJ75" s="24"/>
      <c r="ASK75" s="24"/>
      <c r="ASL75" s="24"/>
      <c r="ASM75" s="24"/>
      <c r="ASN75" s="24"/>
      <c r="ASO75" s="24"/>
      <c r="ASP75" s="24"/>
      <c r="ASQ75" s="24"/>
      <c r="ASR75" s="24"/>
      <c r="ASS75" s="24"/>
      <c r="AST75" s="24"/>
      <c r="ASU75" s="24"/>
      <c r="ASV75" s="24"/>
      <c r="ASW75" s="24"/>
      <c r="ASX75" s="24"/>
      <c r="ASY75" s="24"/>
      <c r="ASZ75" s="24"/>
      <c r="ATA75" s="24"/>
      <c r="ATB75" s="24"/>
      <c r="ATC75" s="24"/>
      <c r="ATD75" s="24"/>
      <c r="ATE75" s="24"/>
      <c r="ATF75" s="24"/>
      <c r="ATG75" s="24"/>
      <c r="ATH75" s="24"/>
      <c r="ATI75" s="24"/>
      <c r="ATJ75" s="24"/>
      <c r="ATK75" s="24"/>
      <c r="ATL75" s="24"/>
      <c r="ATM75" s="24"/>
      <c r="ATN75" s="24"/>
      <c r="ATO75" s="24"/>
      <c r="ATP75" s="24"/>
      <c r="ATQ75" s="24"/>
      <c r="ATR75" s="24"/>
      <c r="ATS75" s="24"/>
      <c r="ATT75" s="24"/>
      <c r="ATU75" s="24"/>
      <c r="ATV75" s="24"/>
      <c r="ATW75" s="24"/>
      <c r="ATX75" s="24"/>
      <c r="ATY75" s="24"/>
      <c r="ATZ75" s="24"/>
      <c r="AUA75" s="24"/>
      <c r="AUB75" s="24"/>
      <c r="AUC75" s="24"/>
      <c r="AUD75" s="24"/>
      <c r="AUE75" s="24"/>
      <c r="AUF75" s="24"/>
      <c r="AUG75" s="24"/>
      <c r="AUH75" s="24"/>
      <c r="AUI75" s="24"/>
      <c r="AUJ75" s="24"/>
      <c r="AUK75" s="24"/>
      <c r="AUL75" s="24"/>
      <c r="AUM75" s="24"/>
      <c r="AUN75" s="24"/>
      <c r="AUO75" s="24"/>
      <c r="AUP75" s="24"/>
      <c r="AUQ75" s="24"/>
      <c r="AUR75" s="24"/>
      <c r="AUS75" s="24"/>
      <c r="AUT75" s="24"/>
      <c r="AUU75" s="24"/>
      <c r="AUV75" s="24"/>
      <c r="AUW75" s="24"/>
      <c r="AUX75" s="24"/>
      <c r="AUY75" s="24"/>
      <c r="AUZ75" s="24"/>
      <c r="AVA75" s="24"/>
      <c r="AVB75" s="24"/>
      <c r="AVC75" s="24"/>
      <c r="AVD75" s="24"/>
      <c r="AVE75" s="24"/>
      <c r="AVF75" s="24"/>
      <c r="AVG75" s="24"/>
      <c r="AVH75" s="24"/>
      <c r="AVI75" s="24"/>
      <c r="AVJ75" s="24"/>
      <c r="AVK75" s="24"/>
      <c r="AVL75" s="24"/>
      <c r="AVM75" s="24"/>
      <c r="AVN75" s="24"/>
      <c r="AVO75" s="24"/>
      <c r="AVP75" s="24"/>
      <c r="AVQ75" s="24"/>
      <c r="AVR75" s="24"/>
      <c r="AVS75" s="24"/>
      <c r="AVT75" s="24"/>
      <c r="AVU75" s="24"/>
      <c r="AVV75" s="24"/>
      <c r="AVW75" s="24"/>
      <c r="AVX75" s="24"/>
      <c r="AVY75" s="24"/>
      <c r="AVZ75" s="24"/>
      <c r="AWA75" s="24"/>
      <c r="AWB75" s="24"/>
      <c r="AWC75" s="24"/>
      <c r="AWD75" s="24"/>
      <c r="AWE75" s="24"/>
      <c r="AWF75" s="24"/>
      <c r="AWG75" s="24"/>
      <c r="AWH75" s="24"/>
      <c r="AWI75" s="24"/>
      <c r="AWJ75" s="24"/>
      <c r="AWK75" s="24"/>
      <c r="AWL75" s="24"/>
      <c r="AWM75" s="24"/>
      <c r="AWN75" s="24"/>
      <c r="AWO75" s="24"/>
      <c r="AWP75" s="24"/>
      <c r="AWQ75" s="24"/>
      <c r="AWR75" s="24"/>
      <c r="AWS75" s="24"/>
      <c r="AWT75" s="24"/>
      <c r="AWU75" s="24"/>
      <c r="AWV75" s="24"/>
      <c r="AWW75" s="24"/>
      <c r="AWX75" s="24"/>
      <c r="AWY75" s="24"/>
      <c r="AWZ75" s="24"/>
      <c r="AXA75" s="24"/>
      <c r="AXB75" s="24"/>
      <c r="AXC75" s="24"/>
      <c r="AXD75" s="24"/>
      <c r="AXE75" s="24"/>
      <c r="AXF75" s="24"/>
      <c r="AXG75" s="24"/>
      <c r="AXH75" s="24"/>
      <c r="AXI75" s="24"/>
      <c r="AXJ75" s="24"/>
      <c r="AXK75" s="24"/>
      <c r="AXL75" s="24"/>
      <c r="AXM75" s="24"/>
      <c r="AXN75" s="24"/>
      <c r="AXO75" s="24"/>
      <c r="AXP75" s="24"/>
      <c r="AXQ75" s="24"/>
      <c r="AXR75" s="24"/>
      <c r="AXS75" s="24"/>
      <c r="AXT75" s="24"/>
      <c r="AXU75" s="24"/>
      <c r="AXV75" s="24"/>
      <c r="AXW75" s="24"/>
      <c r="AXX75" s="24"/>
      <c r="AXY75" s="24"/>
      <c r="AXZ75" s="24"/>
      <c r="AYA75" s="24"/>
      <c r="AYB75" s="24"/>
      <c r="AYC75" s="24"/>
      <c r="AYD75" s="24"/>
      <c r="AYE75" s="24"/>
      <c r="AYF75" s="24"/>
      <c r="AYG75" s="24"/>
      <c r="AYH75" s="24"/>
      <c r="AYI75" s="24"/>
      <c r="AYJ75" s="24"/>
      <c r="AYK75" s="24"/>
      <c r="AYL75" s="24"/>
      <c r="AYM75" s="24"/>
      <c r="AYN75" s="24"/>
      <c r="AYO75" s="24"/>
      <c r="AYP75" s="24"/>
      <c r="AYQ75" s="24"/>
      <c r="AYR75" s="24"/>
      <c r="AYS75" s="24"/>
      <c r="AYT75" s="24"/>
      <c r="AYU75" s="24"/>
      <c r="AYV75" s="24"/>
      <c r="AYW75" s="24"/>
      <c r="AYX75" s="24"/>
      <c r="AYY75" s="24"/>
      <c r="AYZ75" s="24"/>
      <c r="AZA75" s="24"/>
      <c r="AZB75" s="24"/>
      <c r="AZC75" s="24"/>
      <c r="AZD75" s="24"/>
      <c r="AZE75" s="24"/>
      <c r="AZF75" s="24"/>
      <c r="AZG75" s="24"/>
      <c r="AZH75" s="24"/>
      <c r="AZI75" s="24"/>
      <c r="AZJ75" s="24"/>
      <c r="AZK75" s="24"/>
      <c r="AZL75" s="24"/>
      <c r="AZM75" s="24"/>
      <c r="AZN75" s="24"/>
      <c r="AZO75" s="24"/>
      <c r="AZP75" s="24"/>
      <c r="AZQ75" s="24"/>
      <c r="AZR75" s="24"/>
      <c r="AZS75" s="24"/>
      <c r="AZT75" s="24"/>
      <c r="AZU75" s="24"/>
      <c r="AZV75" s="24"/>
      <c r="AZW75" s="24"/>
      <c r="AZX75" s="24"/>
      <c r="AZY75" s="24"/>
      <c r="AZZ75" s="24"/>
      <c r="BAA75" s="24"/>
      <c r="BAB75" s="24"/>
      <c r="BAC75" s="24"/>
      <c r="BAD75" s="24"/>
      <c r="BAE75" s="24"/>
      <c r="BAF75" s="24"/>
      <c r="BAG75" s="24"/>
      <c r="BAH75" s="24"/>
      <c r="BAI75" s="24"/>
      <c r="BAJ75" s="24"/>
      <c r="BAK75" s="24"/>
      <c r="BAL75" s="24"/>
      <c r="BAM75" s="24"/>
      <c r="BAN75" s="24"/>
      <c r="BAO75" s="24"/>
      <c r="BAP75" s="24"/>
      <c r="BAQ75" s="24"/>
      <c r="BAR75" s="24"/>
      <c r="BAS75" s="24"/>
      <c r="BAT75" s="24"/>
      <c r="BAU75" s="24"/>
      <c r="BAV75" s="24"/>
      <c r="BAW75" s="24"/>
      <c r="BAX75" s="24"/>
      <c r="BAY75" s="24"/>
      <c r="BAZ75" s="24"/>
      <c r="BBA75" s="24"/>
      <c r="BBB75" s="24"/>
      <c r="BBC75" s="24"/>
      <c r="BBD75" s="24"/>
      <c r="BBE75" s="24"/>
      <c r="BBF75" s="24"/>
      <c r="BBG75" s="24"/>
      <c r="BBH75" s="24"/>
      <c r="BBI75" s="24"/>
      <c r="BBJ75" s="24"/>
      <c r="BBK75" s="24"/>
      <c r="BBL75" s="24"/>
      <c r="BBM75" s="24"/>
      <c r="BBN75" s="24"/>
      <c r="BBO75" s="24"/>
      <c r="BBP75" s="24"/>
      <c r="BBQ75" s="24"/>
      <c r="BBR75" s="24"/>
      <c r="BBS75" s="24"/>
      <c r="BBT75" s="24"/>
      <c r="BBU75" s="24"/>
      <c r="BBV75" s="24"/>
      <c r="BBW75" s="24"/>
      <c r="BBX75" s="24"/>
      <c r="BBY75" s="24"/>
      <c r="BBZ75" s="24"/>
      <c r="BCA75" s="24"/>
      <c r="BCB75" s="24"/>
      <c r="BCC75" s="24"/>
      <c r="BCD75" s="24"/>
      <c r="BCE75" s="24"/>
      <c r="BCF75" s="24"/>
      <c r="BCG75" s="24"/>
      <c r="BCH75" s="24"/>
      <c r="BCI75" s="24"/>
      <c r="BCJ75" s="24"/>
      <c r="BCK75" s="24"/>
      <c r="BCL75" s="24"/>
      <c r="BCM75" s="24"/>
      <c r="BCN75" s="24"/>
      <c r="BCO75" s="24"/>
      <c r="BCP75" s="24"/>
      <c r="BCQ75" s="24"/>
      <c r="BCR75" s="24"/>
      <c r="BCS75" s="24"/>
      <c r="BCT75" s="24"/>
      <c r="BCU75" s="24"/>
      <c r="BCV75" s="24"/>
      <c r="BCW75" s="24"/>
      <c r="BCX75" s="24"/>
      <c r="BCY75" s="24"/>
      <c r="BCZ75" s="24"/>
      <c r="BDA75" s="24"/>
      <c r="BDB75" s="24"/>
      <c r="BDC75" s="24"/>
      <c r="BDD75" s="24"/>
      <c r="BDE75" s="24"/>
      <c r="BDF75" s="24"/>
      <c r="BDG75" s="24"/>
      <c r="BDH75" s="24"/>
      <c r="BDI75" s="24"/>
      <c r="BDJ75" s="24"/>
      <c r="BDK75" s="24"/>
      <c r="BDL75" s="24"/>
      <c r="BDM75" s="24"/>
      <c r="BDN75" s="24"/>
      <c r="BDO75" s="24"/>
      <c r="BDP75" s="24"/>
      <c r="BDQ75" s="24"/>
      <c r="BDR75" s="24"/>
      <c r="BDS75" s="24"/>
      <c r="BDT75" s="24"/>
      <c r="BDU75" s="24"/>
      <c r="BDV75" s="24"/>
      <c r="BDW75" s="24"/>
      <c r="BDX75" s="24"/>
      <c r="BDY75" s="24"/>
      <c r="BDZ75" s="24"/>
      <c r="BEA75" s="24"/>
      <c r="BEB75" s="24"/>
      <c r="BEC75" s="24"/>
      <c r="BED75" s="24"/>
      <c r="BEE75" s="24"/>
      <c r="BEF75" s="24"/>
      <c r="BEG75" s="24"/>
      <c r="BEH75" s="24"/>
      <c r="BEI75" s="24"/>
      <c r="BEJ75" s="24"/>
      <c r="BEK75" s="24"/>
      <c r="BEL75" s="24"/>
      <c r="BEM75" s="24"/>
      <c r="BEN75" s="24"/>
      <c r="BEO75" s="24"/>
      <c r="BEP75" s="24"/>
      <c r="BEQ75" s="24"/>
      <c r="BER75" s="24"/>
      <c r="BES75" s="24"/>
      <c r="BET75" s="24"/>
      <c r="BEU75" s="24"/>
      <c r="BEV75" s="24"/>
      <c r="BEW75" s="24"/>
      <c r="BEX75" s="24"/>
      <c r="BEY75" s="24"/>
      <c r="BEZ75" s="24"/>
      <c r="BFA75" s="24"/>
      <c r="BFB75" s="24"/>
      <c r="BFC75" s="24"/>
      <c r="BFD75" s="24"/>
      <c r="BFE75" s="24"/>
      <c r="BFF75" s="24"/>
      <c r="BFG75" s="24"/>
      <c r="BFH75" s="24"/>
      <c r="BFI75" s="24"/>
      <c r="BFJ75" s="24"/>
      <c r="BFK75" s="24"/>
      <c r="BFL75" s="24"/>
      <c r="BFM75" s="24"/>
      <c r="BFN75" s="24"/>
      <c r="BFO75" s="24"/>
      <c r="BFP75" s="24"/>
      <c r="BFQ75" s="24"/>
      <c r="BFR75" s="24"/>
      <c r="BFS75" s="24"/>
      <c r="BFT75" s="24"/>
      <c r="BFU75" s="24"/>
      <c r="BFV75" s="24"/>
      <c r="BFW75" s="24"/>
      <c r="BFX75" s="24"/>
      <c r="BFY75" s="24"/>
      <c r="BFZ75" s="24"/>
      <c r="BGA75" s="24"/>
      <c r="BGB75" s="24"/>
      <c r="BGC75" s="24"/>
      <c r="BGD75" s="24"/>
      <c r="BGE75" s="24"/>
      <c r="BGF75" s="24"/>
      <c r="BGG75" s="24"/>
      <c r="BGH75" s="24"/>
      <c r="BGI75" s="24"/>
      <c r="BGJ75" s="24"/>
      <c r="BGK75" s="24"/>
      <c r="BGL75" s="24"/>
      <c r="BGM75" s="24"/>
      <c r="BGN75" s="24"/>
      <c r="BGO75" s="24"/>
      <c r="BGP75" s="24"/>
      <c r="BGQ75" s="24"/>
      <c r="BGR75" s="24"/>
      <c r="BGS75" s="24"/>
      <c r="BGT75" s="24"/>
      <c r="BGU75" s="24"/>
      <c r="BGV75" s="24"/>
      <c r="BGW75" s="24"/>
      <c r="BGX75" s="24"/>
      <c r="BGY75" s="24"/>
      <c r="BGZ75" s="24"/>
      <c r="BHA75" s="24"/>
      <c r="BHB75" s="24"/>
      <c r="BHC75" s="24"/>
      <c r="BHD75" s="24"/>
      <c r="BHE75" s="24"/>
      <c r="BHF75" s="24"/>
      <c r="BHG75" s="24"/>
      <c r="BHH75" s="24"/>
      <c r="BHI75" s="24"/>
      <c r="BHJ75" s="24"/>
      <c r="BHK75" s="24"/>
      <c r="BHL75" s="24"/>
      <c r="BHM75" s="24"/>
      <c r="BHN75" s="24"/>
      <c r="BHO75" s="24"/>
      <c r="BHP75" s="24"/>
      <c r="BHQ75" s="24"/>
      <c r="BHR75" s="24"/>
      <c r="BHS75" s="24"/>
      <c r="BHT75" s="24"/>
      <c r="BHU75" s="24"/>
      <c r="BHV75" s="24"/>
      <c r="BHW75" s="24"/>
      <c r="BHX75" s="24"/>
      <c r="BHY75" s="24"/>
      <c r="BHZ75" s="24"/>
      <c r="BIA75" s="24"/>
      <c r="BIB75" s="24"/>
      <c r="BIC75" s="24"/>
      <c r="BID75" s="24"/>
      <c r="BIE75" s="24"/>
      <c r="BIF75" s="24"/>
      <c r="BIG75" s="24"/>
      <c r="BIH75" s="24"/>
      <c r="BII75" s="24"/>
      <c r="BIJ75" s="24"/>
      <c r="BIK75" s="24"/>
      <c r="BIL75" s="24"/>
      <c r="BIM75" s="24"/>
      <c r="BIN75" s="24"/>
      <c r="BIO75" s="24"/>
      <c r="BIP75" s="24"/>
      <c r="BIQ75" s="24"/>
      <c r="BIR75" s="24"/>
      <c r="BIS75" s="24"/>
      <c r="BIT75" s="24"/>
      <c r="BIU75" s="24"/>
      <c r="BIV75" s="24"/>
      <c r="BIW75" s="24"/>
      <c r="BIX75" s="24"/>
      <c r="BIY75" s="24"/>
      <c r="BIZ75" s="24"/>
      <c r="BJA75" s="24"/>
      <c r="BJB75" s="24"/>
      <c r="BJC75" s="24"/>
      <c r="BJD75" s="24"/>
      <c r="BJE75" s="24"/>
      <c r="BJF75" s="24"/>
      <c r="BJG75" s="24"/>
      <c r="BJH75" s="24"/>
      <c r="BJI75" s="24"/>
      <c r="BJJ75" s="24"/>
      <c r="BJK75" s="24"/>
      <c r="BJL75" s="24"/>
      <c r="BJM75" s="24"/>
      <c r="BJN75" s="24"/>
      <c r="BJO75" s="24"/>
      <c r="BJP75" s="24"/>
      <c r="BJQ75" s="24"/>
      <c r="BJR75" s="24"/>
      <c r="BJS75" s="24"/>
      <c r="BJT75" s="24"/>
      <c r="BJU75" s="24"/>
      <c r="BJV75" s="24"/>
      <c r="BJW75" s="24"/>
      <c r="BJX75" s="24"/>
      <c r="BJY75" s="24"/>
      <c r="BJZ75" s="24"/>
      <c r="BKA75" s="24"/>
      <c r="BKB75" s="24"/>
      <c r="BKC75" s="24"/>
      <c r="BKD75" s="24"/>
      <c r="BKE75" s="24"/>
      <c r="BKF75" s="24"/>
      <c r="BKG75" s="24"/>
      <c r="BKH75" s="24"/>
      <c r="BKI75" s="24"/>
      <c r="BKJ75" s="24"/>
      <c r="BKK75" s="24"/>
      <c r="BKL75" s="24"/>
      <c r="BKM75" s="24"/>
      <c r="BKN75" s="24"/>
      <c r="BKO75" s="24"/>
      <c r="BKP75" s="24"/>
      <c r="BKQ75" s="24"/>
      <c r="BKR75" s="24"/>
      <c r="BKS75" s="24"/>
      <c r="BKT75" s="24"/>
      <c r="BKU75" s="24"/>
      <c r="BKV75" s="24"/>
      <c r="BKW75" s="24"/>
      <c r="BKX75" s="24"/>
      <c r="BKY75" s="24"/>
      <c r="BKZ75" s="24"/>
      <c r="BLA75" s="24"/>
      <c r="BLB75" s="24"/>
      <c r="BLC75" s="24"/>
      <c r="BLD75" s="24"/>
      <c r="BLE75" s="24"/>
      <c r="BLF75" s="24"/>
      <c r="BLG75" s="24"/>
      <c r="BLH75" s="24"/>
      <c r="BLI75" s="24"/>
      <c r="BLJ75" s="24"/>
      <c r="BLK75" s="24"/>
      <c r="BLL75" s="24"/>
      <c r="BLM75" s="24"/>
      <c r="BLN75" s="24"/>
      <c r="BLO75" s="24"/>
      <c r="BLP75" s="24"/>
      <c r="BLQ75" s="24"/>
      <c r="BLR75" s="24"/>
      <c r="BLS75" s="24"/>
      <c r="BLT75" s="24"/>
      <c r="BLU75" s="24"/>
      <c r="BLV75" s="24"/>
      <c r="BLW75" s="24"/>
      <c r="BLX75" s="24"/>
      <c r="BLY75" s="24"/>
      <c r="BLZ75" s="24"/>
      <c r="BMA75" s="24"/>
      <c r="BMB75" s="24"/>
      <c r="BMC75" s="24"/>
      <c r="BMD75" s="24"/>
      <c r="BME75" s="24"/>
      <c r="BMF75" s="24"/>
      <c r="BMG75" s="24"/>
      <c r="BMH75" s="24"/>
      <c r="BMI75" s="24"/>
      <c r="BMJ75" s="24"/>
      <c r="BMK75" s="24"/>
      <c r="BML75" s="24"/>
      <c r="BMM75" s="24"/>
      <c r="BMN75" s="24"/>
      <c r="BMO75" s="24"/>
      <c r="BMP75" s="24"/>
      <c r="BMQ75" s="24"/>
      <c r="BMR75" s="24"/>
      <c r="BMS75" s="24"/>
      <c r="BMT75" s="24"/>
      <c r="BMU75" s="24"/>
      <c r="BMV75" s="24"/>
      <c r="BMW75" s="24"/>
      <c r="BMX75" s="24"/>
      <c r="BMY75" s="24"/>
      <c r="BMZ75" s="24"/>
      <c r="BNA75" s="24"/>
      <c r="BNB75" s="24"/>
      <c r="BNC75" s="24"/>
      <c r="BND75" s="24"/>
      <c r="BNE75" s="24"/>
      <c r="BNF75" s="24"/>
      <c r="BNG75" s="24"/>
      <c r="BNH75" s="24"/>
      <c r="BNI75" s="24"/>
      <c r="BNJ75" s="24"/>
      <c r="BNK75" s="24"/>
      <c r="BNL75" s="24"/>
      <c r="BNM75" s="24"/>
      <c r="BNN75" s="24"/>
      <c r="BNO75" s="24"/>
      <c r="BNP75" s="24"/>
      <c r="BNQ75" s="24"/>
      <c r="BNR75" s="24"/>
      <c r="BNS75" s="24"/>
      <c r="BNT75" s="24"/>
      <c r="BNU75" s="24"/>
      <c r="BNV75" s="24"/>
      <c r="BNW75" s="24"/>
      <c r="BNX75" s="24"/>
      <c r="BNY75" s="24"/>
      <c r="BNZ75" s="24"/>
      <c r="BOA75" s="24"/>
      <c r="BOB75" s="24"/>
      <c r="BOC75" s="24"/>
      <c r="BOD75" s="24"/>
      <c r="BOE75" s="24"/>
      <c r="BOF75" s="24"/>
      <c r="BOG75" s="24"/>
      <c r="BOH75" s="24"/>
      <c r="BOI75" s="24"/>
      <c r="BOJ75" s="24"/>
      <c r="BOK75" s="24"/>
      <c r="BOL75" s="24"/>
      <c r="BOM75" s="24"/>
      <c r="BON75" s="24"/>
      <c r="BOO75" s="24"/>
      <c r="BOP75" s="24"/>
      <c r="BOQ75" s="24"/>
      <c r="BOR75" s="24"/>
      <c r="BOS75" s="24"/>
      <c r="BOT75" s="24"/>
      <c r="BOU75" s="24"/>
      <c r="BOV75" s="24"/>
      <c r="BOW75" s="24"/>
      <c r="BOX75" s="24"/>
      <c r="BOY75" s="24"/>
      <c r="BOZ75" s="24"/>
      <c r="BPA75" s="24"/>
      <c r="BPB75" s="24"/>
      <c r="BPC75" s="24"/>
      <c r="BPD75" s="24"/>
      <c r="BPE75" s="24"/>
      <c r="BPF75" s="24"/>
      <c r="BPG75" s="24"/>
      <c r="BPH75" s="24"/>
      <c r="BPI75" s="24"/>
      <c r="BPJ75" s="24"/>
      <c r="BPK75" s="24"/>
      <c r="BPL75" s="24"/>
      <c r="BPM75" s="24"/>
      <c r="BPN75" s="24"/>
      <c r="BPO75" s="24"/>
      <c r="BPP75" s="24"/>
      <c r="BPQ75" s="24"/>
      <c r="BPR75" s="24"/>
      <c r="BPS75" s="24"/>
      <c r="BPT75" s="24"/>
      <c r="BPU75" s="24"/>
      <c r="BPV75" s="24"/>
      <c r="BPW75" s="24"/>
      <c r="BPX75" s="24"/>
      <c r="BPY75" s="24"/>
      <c r="BPZ75" s="24"/>
      <c r="BQA75" s="24"/>
      <c r="BQB75" s="24"/>
      <c r="BQC75" s="24"/>
      <c r="BQD75" s="24"/>
      <c r="BQE75" s="24"/>
      <c r="BQF75" s="24"/>
      <c r="BQG75" s="24"/>
      <c r="BQH75" s="24"/>
      <c r="BQI75" s="24"/>
      <c r="BQJ75" s="24"/>
      <c r="BQK75" s="24"/>
      <c r="BQL75" s="24"/>
      <c r="BQM75" s="24"/>
      <c r="BQN75" s="24"/>
      <c r="BQO75" s="24"/>
      <c r="BQP75" s="24"/>
      <c r="BQQ75" s="24"/>
      <c r="BQR75" s="24"/>
      <c r="BQS75" s="24"/>
      <c r="BQT75" s="24"/>
      <c r="BQU75" s="24"/>
      <c r="BQV75" s="24"/>
      <c r="BQW75" s="24"/>
      <c r="BQX75" s="24"/>
      <c r="BQY75" s="24"/>
      <c r="BQZ75" s="24"/>
      <c r="BRA75" s="24"/>
      <c r="BRB75" s="24"/>
      <c r="BRC75" s="24"/>
      <c r="BRD75" s="24"/>
      <c r="BRE75" s="24"/>
      <c r="BRF75" s="24"/>
      <c r="BRG75" s="24"/>
      <c r="BRH75" s="24"/>
      <c r="BRI75" s="24"/>
      <c r="BRJ75" s="24"/>
      <c r="BRK75" s="24"/>
      <c r="BRL75" s="24"/>
      <c r="BRM75" s="24"/>
      <c r="BRN75" s="24"/>
      <c r="BRO75" s="24"/>
      <c r="BRP75" s="24"/>
      <c r="BRQ75" s="24"/>
      <c r="BRR75" s="24"/>
      <c r="BRS75" s="24"/>
      <c r="BRT75" s="24"/>
      <c r="BRU75" s="24"/>
      <c r="BRV75" s="24"/>
      <c r="BRW75" s="24"/>
      <c r="BRX75" s="24"/>
      <c r="BRY75" s="24"/>
      <c r="BRZ75" s="24"/>
      <c r="BSA75" s="24"/>
      <c r="BSB75" s="24"/>
      <c r="BSC75" s="24"/>
      <c r="BSD75" s="24"/>
      <c r="BSE75" s="24"/>
      <c r="BSF75" s="24"/>
      <c r="BSG75" s="24"/>
      <c r="BSH75" s="24"/>
      <c r="BSI75" s="24"/>
      <c r="BSJ75" s="24"/>
      <c r="BSK75" s="24"/>
      <c r="BSL75" s="24"/>
      <c r="BSM75" s="24"/>
      <c r="BSN75" s="24"/>
      <c r="BSO75" s="24"/>
      <c r="BSP75" s="24"/>
      <c r="BSQ75" s="24"/>
      <c r="BSR75" s="24"/>
      <c r="BSS75" s="24"/>
      <c r="BST75" s="24"/>
      <c r="BSU75" s="24"/>
      <c r="BSV75" s="24"/>
      <c r="BSW75" s="24"/>
      <c r="BSX75" s="24"/>
      <c r="BSY75" s="24"/>
      <c r="BSZ75" s="24"/>
      <c r="BTA75" s="24"/>
      <c r="BTB75" s="24"/>
      <c r="BTC75" s="24"/>
      <c r="BTD75" s="24"/>
      <c r="BTE75" s="24"/>
      <c r="BTF75" s="24"/>
      <c r="BTG75" s="24"/>
      <c r="BTH75" s="24"/>
      <c r="BTI75" s="24"/>
      <c r="BTJ75" s="24"/>
      <c r="BTK75" s="24"/>
      <c r="BTL75" s="24"/>
      <c r="BTM75" s="24"/>
      <c r="BTN75" s="24"/>
      <c r="BTO75" s="24"/>
      <c r="BTP75" s="24"/>
      <c r="BTQ75" s="24"/>
      <c r="BTR75" s="24"/>
      <c r="BTS75" s="24"/>
      <c r="BTT75" s="24"/>
      <c r="BTU75" s="24"/>
      <c r="BTV75" s="24"/>
      <c r="BTW75" s="24"/>
      <c r="BTX75" s="24"/>
      <c r="BTY75" s="24"/>
      <c r="BTZ75" s="24"/>
      <c r="BUA75" s="24"/>
      <c r="BUB75" s="24"/>
      <c r="BUC75" s="24"/>
      <c r="BUD75" s="24"/>
      <c r="BUE75" s="24"/>
      <c r="BUF75" s="24"/>
      <c r="BUG75" s="24"/>
      <c r="BUH75" s="24"/>
      <c r="BUI75" s="24"/>
      <c r="BUJ75" s="24"/>
      <c r="BUK75" s="24"/>
      <c r="BUL75" s="24"/>
      <c r="BUM75" s="24"/>
      <c r="BUN75" s="24"/>
      <c r="BUO75" s="24"/>
      <c r="BUP75" s="24"/>
      <c r="BUQ75" s="24"/>
      <c r="BUR75" s="24"/>
      <c r="BUS75" s="24"/>
      <c r="BUT75" s="24"/>
      <c r="BUU75" s="24"/>
      <c r="BUV75" s="24"/>
      <c r="BUW75" s="24"/>
      <c r="BUX75" s="24"/>
      <c r="BUY75" s="24"/>
      <c r="BUZ75" s="24"/>
      <c r="BVA75" s="24"/>
      <c r="BVB75" s="24"/>
      <c r="BVC75" s="24"/>
      <c r="BVD75" s="24"/>
      <c r="BVE75" s="24"/>
      <c r="BVF75" s="24"/>
      <c r="BVG75" s="24"/>
      <c r="BVH75" s="24"/>
      <c r="BVI75" s="24"/>
      <c r="BVJ75" s="24"/>
      <c r="BVK75" s="24"/>
      <c r="BVL75" s="24"/>
      <c r="BVM75" s="24"/>
      <c r="BVN75" s="24"/>
      <c r="BVO75" s="24"/>
      <c r="BVP75" s="24"/>
      <c r="BVQ75" s="24"/>
      <c r="BVR75" s="24"/>
      <c r="BVS75" s="24"/>
      <c r="BVT75" s="24"/>
      <c r="BVU75" s="24"/>
      <c r="BVV75" s="24"/>
      <c r="BVW75" s="24"/>
      <c r="BVX75" s="24"/>
      <c r="BVY75" s="24"/>
      <c r="BVZ75" s="24"/>
      <c r="BWA75" s="24"/>
      <c r="BWB75" s="24"/>
      <c r="BWC75" s="24"/>
      <c r="BWD75" s="24"/>
      <c r="BWE75" s="24"/>
      <c r="BWF75" s="24"/>
      <c r="BWG75" s="24"/>
      <c r="BWH75" s="24"/>
      <c r="BWI75" s="24"/>
      <c r="BWJ75" s="24"/>
      <c r="BWK75" s="24"/>
      <c r="BWL75" s="24"/>
      <c r="BWM75" s="24"/>
      <c r="BWN75" s="24"/>
      <c r="BWO75" s="24"/>
      <c r="BWP75" s="24"/>
      <c r="BWQ75" s="24"/>
      <c r="BWR75" s="24"/>
      <c r="BWS75" s="24"/>
      <c r="BWT75" s="24"/>
      <c r="BWU75" s="24"/>
      <c r="BWV75" s="24"/>
      <c r="BWW75" s="24"/>
      <c r="BWX75" s="24"/>
      <c r="BWY75" s="24"/>
      <c r="BWZ75" s="24"/>
      <c r="BXA75" s="24"/>
      <c r="BXB75" s="24"/>
      <c r="BXC75" s="24"/>
      <c r="BXD75" s="24"/>
      <c r="BXE75" s="24"/>
      <c r="BXF75" s="24"/>
      <c r="BXG75" s="24"/>
      <c r="BXH75" s="24"/>
      <c r="BXI75" s="24"/>
      <c r="BXJ75" s="24"/>
      <c r="BXK75" s="24"/>
      <c r="BXL75" s="24"/>
      <c r="BXM75" s="24"/>
      <c r="BXN75" s="24"/>
      <c r="BXO75" s="24"/>
      <c r="BXP75" s="24"/>
      <c r="BXQ75" s="24"/>
      <c r="BXR75" s="24"/>
      <c r="BXS75" s="24"/>
      <c r="BXT75" s="24"/>
      <c r="BXU75" s="24"/>
      <c r="BXV75" s="24"/>
      <c r="BXW75" s="24"/>
      <c r="BXX75" s="24"/>
      <c r="BXY75" s="24"/>
      <c r="BXZ75" s="24"/>
      <c r="BYA75" s="24"/>
      <c r="BYB75" s="24"/>
      <c r="BYC75" s="24"/>
      <c r="BYD75" s="24"/>
      <c r="BYE75" s="24"/>
      <c r="BYF75" s="24"/>
      <c r="BYG75" s="24"/>
      <c r="BYH75" s="24"/>
      <c r="BYI75" s="24"/>
      <c r="BYJ75" s="24"/>
      <c r="BYK75" s="24"/>
      <c r="BYL75" s="24"/>
      <c r="BYM75" s="24"/>
      <c r="BYN75" s="24"/>
      <c r="BYO75" s="24"/>
      <c r="BYP75" s="24"/>
      <c r="BYQ75" s="24"/>
      <c r="BYR75" s="24"/>
      <c r="BYS75" s="24"/>
      <c r="BYT75" s="24"/>
      <c r="BYU75" s="24"/>
      <c r="BYV75" s="24"/>
      <c r="BYW75" s="24"/>
      <c r="BYX75" s="24"/>
      <c r="BYY75" s="24"/>
      <c r="BYZ75" s="24"/>
      <c r="BZA75" s="24"/>
      <c r="BZB75" s="24"/>
      <c r="BZC75" s="24"/>
      <c r="BZD75" s="24"/>
      <c r="BZE75" s="24"/>
      <c r="BZF75" s="24"/>
      <c r="BZG75" s="24"/>
      <c r="BZH75" s="24"/>
      <c r="BZI75" s="24"/>
      <c r="BZJ75" s="24"/>
      <c r="BZK75" s="24"/>
      <c r="BZL75" s="24"/>
      <c r="BZM75" s="24"/>
      <c r="BZN75" s="24"/>
      <c r="BZO75" s="24"/>
      <c r="BZP75" s="24"/>
      <c r="BZQ75" s="24"/>
      <c r="BZR75" s="24"/>
      <c r="BZS75" s="24"/>
      <c r="BZT75" s="24"/>
      <c r="BZU75" s="24"/>
      <c r="BZV75" s="24"/>
      <c r="BZW75" s="24"/>
      <c r="BZX75" s="24"/>
      <c r="BZY75" s="24"/>
      <c r="BZZ75" s="24"/>
      <c r="CAA75" s="24"/>
      <c r="CAB75" s="24"/>
      <c r="CAC75" s="24"/>
      <c r="CAD75" s="24"/>
      <c r="CAE75" s="24"/>
      <c r="CAF75" s="24"/>
      <c r="CAG75" s="24"/>
      <c r="CAH75" s="24"/>
      <c r="CAI75" s="24"/>
      <c r="CAJ75" s="24"/>
      <c r="CAK75" s="24"/>
      <c r="CAL75" s="24"/>
      <c r="CAM75" s="24"/>
      <c r="CAN75" s="24"/>
      <c r="CAO75" s="24"/>
      <c r="CAP75" s="24"/>
      <c r="CAQ75" s="24"/>
      <c r="CAR75" s="24"/>
      <c r="CAS75" s="24"/>
      <c r="CAT75" s="24"/>
      <c r="CAU75" s="24"/>
      <c r="CAV75" s="24"/>
      <c r="CAW75" s="24"/>
      <c r="CAX75" s="24"/>
      <c r="CAY75" s="24"/>
      <c r="CAZ75" s="24"/>
      <c r="CBA75" s="24"/>
      <c r="CBB75" s="24"/>
      <c r="CBC75" s="24"/>
      <c r="CBD75" s="24"/>
      <c r="CBE75" s="24"/>
      <c r="CBF75" s="24"/>
      <c r="CBG75" s="24"/>
      <c r="CBH75" s="24"/>
      <c r="CBI75" s="24"/>
      <c r="CBJ75" s="24"/>
      <c r="CBK75" s="24"/>
      <c r="CBL75" s="24"/>
      <c r="CBM75" s="24"/>
      <c r="CBN75" s="24"/>
      <c r="CBO75" s="24"/>
      <c r="CBP75" s="24"/>
      <c r="CBQ75" s="24"/>
      <c r="CBR75" s="24"/>
      <c r="CBS75" s="24"/>
      <c r="CBT75" s="24"/>
      <c r="CBU75" s="24"/>
      <c r="CBV75" s="24"/>
      <c r="CBW75" s="24"/>
      <c r="CBX75" s="24"/>
      <c r="CBY75" s="24"/>
      <c r="CBZ75" s="24"/>
      <c r="CCA75" s="24"/>
      <c r="CCB75" s="24"/>
      <c r="CCC75" s="24"/>
      <c r="CCD75" s="24"/>
      <c r="CCE75" s="24"/>
      <c r="CCF75" s="24"/>
      <c r="CCG75" s="24"/>
      <c r="CCH75" s="24"/>
      <c r="CCI75" s="24"/>
      <c r="CCJ75" s="24"/>
      <c r="CCK75" s="24"/>
      <c r="CCL75" s="24"/>
      <c r="CCM75" s="24"/>
      <c r="CCN75" s="24"/>
      <c r="CCO75" s="24"/>
      <c r="CCP75" s="24"/>
      <c r="CCQ75" s="24"/>
      <c r="CCR75" s="24"/>
      <c r="CCS75" s="24"/>
      <c r="CCT75" s="24"/>
      <c r="CCU75" s="24"/>
      <c r="CCV75" s="24"/>
      <c r="CCW75" s="24"/>
      <c r="CCX75" s="24"/>
      <c r="CCY75" s="24"/>
      <c r="CCZ75" s="24"/>
      <c r="CDA75" s="24"/>
      <c r="CDB75" s="24"/>
      <c r="CDC75" s="24"/>
      <c r="CDD75" s="24"/>
      <c r="CDE75" s="24"/>
      <c r="CDF75" s="24"/>
      <c r="CDG75" s="24"/>
      <c r="CDH75" s="24"/>
      <c r="CDI75" s="24"/>
      <c r="CDJ75" s="24"/>
      <c r="CDK75" s="24"/>
      <c r="CDL75" s="24"/>
      <c r="CDM75" s="24"/>
      <c r="CDN75" s="24"/>
      <c r="CDO75" s="24"/>
      <c r="CDP75" s="24"/>
      <c r="CDQ75" s="24"/>
      <c r="CDR75" s="24"/>
      <c r="CDS75" s="24"/>
      <c r="CDT75" s="24"/>
      <c r="CDU75" s="24"/>
      <c r="CDV75" s="24"/>
      <c r="CDW75" s="24"/>
      <c r="CDX75" s="24"/>
      <c r="CDY75" s="24"/>
      <c r="CDZ75" s="24"/>
      <c r="CEA75" s="24"/>
      <c r="CEB75" s="24"/>
      <c r="CEC75" s="24"/>
      <c r="CED75" s="24"/>
      <c r="CEE75" s="24"/>
      <c r="CEF75" s="24"/>
      <c r="CEG75" s="24"/>
      <c r="CEH75" s="24"/>
      <c r="CEI75" s="24"/>
      <c r="CEJ75" s="24"/>
      <c r="CEK75" s="24"/>
      <c r="CEL75" s="24"/>
      <c r="CEM75" s="24"/>
      <c r="CEN75" s="24"/>
      <c r="CEO75" s="24"/>
      <c r="CEP75" s="24"/>
      <c r="CEQ75" s="24"/>
      <c r="CER75" s="24"/>
      <c r="CES75" s="24"/>
      <c r="CET75" s="24"/>
      <c r="CEU75" s="24"/>
      <c r="CEV75" s="24"/>
      <c r="CEW75" s="24"/>
      <c r="CEX75" s="24"/>
      <c r="CEY75" s="24"/>
      <c r="CEZ75" s="24"/>
      <c r="CFA75" s="24"/>
      <c r="CFB75" s="24"/>
      <c r="CFC75" s="24"/>
      <c r="CFD75" s="24"/>
      <c r="CFE75" s="24"/>
      <c r="CFF75" s="24"/>
      <c r="CFG75" s="24"/>
      <c r="CFH75" s="24"/>
      <c r="CFI75" s="24"/>
      <c r="CFJ75" s="24"/>
      <c r="CFK75" s="24"/>
      <c r="CFL75" s="24"/>
      <c r="CFM75" s="24"/>
      <c r="CFN75" s="24"/>
      <c r="CFO75" s="24"/>
      <c r="CFP75" s="24"/>
      <c r="CFQ75" s="24"/>
      <c r="CFR75" s="24"/>
      <c r="CFS75" s="24"/>
      <c r="CFT75" s="24"/>
      <c r="CFU75" s="24"/>
      <c r="CFV75" s="24"/>
      <c r="CFW75" s="24"/>
      <c r="CFX75" s="24"/>
      <c r="CFY75" s="24"/>
      <c r="CFZ75" s="24"/>
      <c r="CGA75" s="24"/>
      <c r="CGB75" s="24"/>
      <c r="CGC75" s="24"/>
      <c r="CGD75" s="24"/>
      <c r="CGE75" s="24"/>
      <c r="CGF75" s="24"/>
      <c r="CGG75" s="24"/>
      <c r="CGH75" s="24"/>
      <c r="CGI75" s="24"/>
      <c r="CGJ75" s="24"/>
      <c r="CGK75" s="24"/>
      <c r="CGL75" s="24"/>
      <c r="CGM75" s="24"/>
      <c r="CGN75" s="24"/>
      <c r="CGO75" s="24"/>
      <c r="CGP75" s="24"/>
      <c r="CGQ75" s="24"/>
      <c r="CGR75" s="24"/>
      <c r="CGS75" s="24"/>
      <c r="CGT75" s="24"/>
      <c r="CGU75" s="24"/>
      <c r="CGV75" s="24"/>
      <c r="CGW75" s="24"/>
      <c r="CGX75" s="24"/>
      <c r="CGY75" s="24"/>
      <c r="CGZ75" s="24"/>
      <c r="CHA75" s="24"/>
      <c r="CHB75" s="24"/>
      <c r="CHC75" s="24"/>
      <c r="CHD75" s="24"/>
      <c r="CHE75" s="24"/>
      <c r="CHF75" s="24"/>
      <c r="CHG75" s="24"/>
      <c r="CHH75" s="24"/>
      <c r="CHI75" s="24"/>
      <c r="CHJ75" s="24"/>
      <c r="CHK75" s="24"/>
      <c r="CHL75" s="24"/>
      <c r="CHM75" s="24"/>
      <c r="CHN75" s="24"/>
      <c r="CHO75" s="24"/>
      <c r="CHP75" s="24"/>
      <c r="CHQ75" s="24"/>
      <c r="CHR75" s="24"/>
      <c r="CHS75" s="24"/>
      <c r="CHT75" s="24"/>
      <c r="CHU75" s="24"/>
      <c r="CHV75" s="24"/>
      <c r="CHW75" s="24"/>
      <c r="CHX75" s="24"/>
      <c r="CHY75" s="24"/>
      <c r="CHZ75" s="24"/>
      <c r="CIA75" s="24"/>
      <c r="CIB75" s="24"/>
      <c r="CIC75" s="24"/>
      <c r="CID75" s="24"/>
      <c r="CIE75" s="24"/>
      <c r="CIF75" s="24"/>
      <c r="CIG75" s="24"/>
      <c r="CIH75" s="24"/>
      <c r="CII75" s="24"/>
      <c r="CIJ75" s="24"/>
      <c r="CIK75" s="24"/>
      <c r="CIL75" s="24"/>
      <c r="CIM75" s="24"/>
      <c r="CIN75" s="24"/>
      <c r="CIO75" s="24"/>
      <c r="CIP75" s="24"/>
      <c r="CIQ75" s="24"/>
      <c r="CIR75" s="24"/>
      <c r="CIS75" s="24"/>
      <c r="CIT75" s="24"/>
      <c r="CIU75" s="24"/>
      <c r="CIV75" s="24"/>
      <c r="CIW75" s="24"/>
      <c r="CIX75" s="24"/>
      <c r="CIY75" s="24"/>
      <c r="CIZ75" s="24"/>
      <c r="CJA75" s="24"/>
      <c r="CJB75" s="24"/>
      <c r="CJC75" s="24"/>
      <c r="CJD75" s="24"/>
      <c r="CJE75" s="24"/>
      <c r="CJF75" s="24"/>
      <c r="CJG75" s="24"/>
      <c r="CJH75" s="24"/>
      <c r="CJI75" s="24"/>
      <c r="CJJ75" s="24"/>
      <c r="CJK75" s="24"/>
      <c r="CJL75" s="24"/>
      <c r="CJM75" s="24"/>
      <c r="CJN75" s="24"/>
      <c r="CJO75" s="24"/>
      <c r="CJP75" s="24"/>
      <c r="CJQ75" s="24"/>
      <c r="CJR75" s="24"/>
      <c r="CJS75" s="24"/>
      <c r="CJT75" s="24"/>
      <c r="CJU75" s="24"/>
      <c r="CJV75" s="24"/>
      <c r="CJW75" s="24"/>
      <c r="CJX75" s="24"/>
      <c r="CJY75" s="24"/>
      <c r="CJZ75" s="24"/>
      <c r="CKA75" s="24"/>
      <c r="CKB75" s="24"/>
      <c r="CKC75" s="24"/>
      <c r="CKD75" s="24"/>
      <c r="CKE75" s="24"/>
      <c r="CKF75" s="24"/>
      <c r="CKG75" s="24"/>
      <c r="CKH75" s="24"/>
      <c r="CKI75" s="24"/>
      <c r="CKJ75" s="24"/>
      <c r="CKK75" s="24"/>
      <c r="CKL75" s="24"/>
      <c r="CKM75" s="24"/>
      <c r="CKN75" s="24"/>
      <c r="CKO75" s="24"/>
      <c r="CKP75" s="24"/>
      <c r="CKQ75" s="24"/>
      <c r="CKR75" s="24"/>
      <c r="CKS75" s="24"/>
      <c r="CKT75" s="24"/>
      <c r="CKU75" s="24"/>
      <c r="CKV75" s="24"/>
      <c r="CKW75" s="24"/>
      <c r="CKX75" s="24"/>
      <c r="CKY75" s="24"/>
      <c r="CKZ75" s="24"/>
      <c r="CLA75" s="24"/>
      <c r="CLB75" s="24"/>
      <c r="CLC75" s="24"/>
      <c r="CLD75" s="24"/>
      <c r="CLE75" s="24"/>
      <c r="CLF75" s="24"/>
      <c r="CLG75" s="24"/>
      <c r="CLH75" s="24"/>
      <c r="CLI75" s="24"/>
      <c r="CLJ75" s="24"/>
      <c r="CLK75" s="24"/>
      <c r="CLL75" s="24"/>
      <c r="CLM75" s="24"/>
      <c r="CLN75" s="24"/>
      <c r="CLO75" s="24"/>
      <c r="CLP75" s="24"/>
      <c r="CLQ75" s="24"/>
      <c r="CLR75" s="24"/>
      <c r="CLS75" s="24"/>
      <c r="CLT75" s="24"/>
      <c r="CLU75" s="24"/>
      <c r="CLV75" s="24"/>
      <c r="CLW75" s="24"/>
      <c r="CLX75" s="24"/>
      <c r="CLY75" s="24"/>
      <c r="CLZ75" s="24"/>
      <c r="CMA75" s="24"/>
      <c r="CMB75" s="24"/>
      <c r="CMC75" s="24"/>
      <c r="CMD75" s="24"/>
      <c r="CME75" s="24"/>
      <c r="CMF75" s="24"/>
      <c r="CMG75" s="24"/>
      <c r="CMH75" s="24"/>
      <c r="CMI75" s="24"/>
      <c r="CMJ75" s="24"/>
      <c r="CMK75" s="24"/>
      <c r="CML75" s="24"/>
      <c r="CMM75" s="24"/>
      <c r="CMN75" s="24"/>
      <c r="CMO75" s="24"/>
      <c r="CMP75" s="24"/>
      <c r="CMQ75" s="24"/>
      <c r="CMR75" s="24"/>
      <c r="CMS75" s="24"/>
      <c r="CMT75" s="24"/>
      <c r="CMU75" s="24"/>
      <c r="CMV75" s="24"/>
      <c r="CMW75" s="24"/>
      <c r="CMX75" s="24"/>
      <c r="CMY75" s="24"/>
      <c r="CMZ75" s="24"/>
      <c r="CNA75" s="24"/>
      <c r="CNB75" s="24"/>
      <c r="CNC75" s="24"/>
      <c r="CND75" s="24"/>
      <c r="CNE75" s="24"/>
      <c r="CNF75" s="24"/>
      <c r="CNG75" s="24"/>
      <c r="CNH75" s="24"/>
      <c r="CNI75" s="24"/>
      <c r="CNJ75" s="24"/>
      <c r="CNK75" s="24"/>
      <c r="CNL75" s="24"/>
      <c r="CNM75" s="24"/>
      <c r="CNN75" s="24"/>
      <c r="CNO75" s="24"/>
      <c r="CNP75" s="24"/>
      <c r="CNQ75" s="24"/>
      <c r="CNR75" s="24"/>
      <c r="CNS75" s="24"/>
      <c r="CNT75" s="24"/>
      <c r="CNU75" s="24"/>
      <c r="CNV75" s="24"/>
      <c r="CNW75" s="24"/>
      <c r="CNX75" s="24"/>
      <c r="CNY75" s="24"/>
      <c r="CNZ75" s="24"/>
      <c r="COA75" s="24"/>
      <c r="COB75" s="24"/>
      <c r="COC75" s="24"/>
      <c r="COD75" s="24"/>
      <c r="COE75" s="24"/>
      <c r="COF75" s="24"/>
      <c r="COG75" s="24"/>
      <c r="COH75" s="24"/>
      <c r="COI75" s="24"/>
      <c r="COJ75" s="24"/>
      <c r="COK75" s="24"/>
      <c r="COL75" s="24"/>
      <c r="COM75" s="24"/>
      <c r="CON75" s="24"/>
      <c r="COO75" s="24"/>
      <c r="COP75" s="24"/>
      <c r="COQ75" s="24"/>
      <c r="COR75" s="24"/>
      <c r="COS75" s="24"/>
      <c r="COT75" s="24"/>
      <c r="COU75" s="24"/>
      <c r="COV75" s="24"/>
      <c r="COW75" s="24"/>
      <c r="COX75" s="24"/>
      <c r="COY75" s="24"/>
      <c r="COZ75" s="24"/>
      <c r="CPA75" s="24"/>
      <c r="CPB75" s="24"/>
      <c r="CPC75" s="24"/>
      <c r="CPD75" s="24"/>
      <c r="CPE75" s="24"/>
      <c r="CPF75" s="24"/>
      <c r="CPG75" s="24"/>
      <c r="CPH75" s="24"/>
      <c r="CPI75" s="24"/>
      <c r="CPJ75" s="24"/>
      <c r="CPK75" s="24"/>
      <c r="CPL75" s="24"/>
      <c r="CPM75" s="24"/>
      <c r="CPN75" s="24"/>
      <c r="CPO75" s="24"/>
      <c r="CPP75" s="24"/>
      <c r="CPQ75" s="24"/>
      <c r="CPR75" s="24"/>
      <c r="CPS75" s="24"/>
      <c r="CPT75" s="24"/>
      <c r="CPU75" s="24"/>
      <c r="CPV75" s="24"/>
      <c r="CPW75" s="24"/>
      <c r="CPX75" s="24"/>
      <c r="CPY75" s="24"/>
      <c r="CPZ75" s="24"/>
      <c r="CQA75" s="24"/>
      <c r="CQB75" s="24"/>
      <c r="CQC75" s="24"/>
      <c r="CQD75" s="24"/>
      <c r="CQE75" s="24"/>
      <c r="CQF75" s="24"/>
      <c r="CQG75" s="24"/>
      <c r="CQH75" s="24"/>
      <c r="CQI75" s="24"/>
      <c r="CQJ75" s="24"/>
      <c r="CQK75" s="24"/>
      <c r="CQL75" s="24"/>
      <c r="CQM75" s="24"/>
      <c r="CQN75" s="24"/>
      <c r="CQO75" s="24"/>
      <c r="CQP75" s="24"/>
      <c r="CQQ75" s="24"/>
      <c r="CQR75" s="24"/>
      <c r="CQS75" s="24"/>
      <c r="CQT75" s="24"/>
      <c r="CQU75" s="24"/>
      <c r="CQV75" s="24"/>
      <c r="CQW75" s="24"/>
      <c r="CQX75" s="24"/>
      <c r="CQY75" s="24"/>
      <c r="CQZ75" s="24"/>
      <c r="CRA75" s="24"/>
      <c r="CRB75" s="24"/>
      <c r="CRC75" s="24"/>
      <c r="CRD75" s="24"/>
      <c r="CRE75" s="24"/>
      <c r="CRF75" s="24"/>
      <c r="CRG75" s="24"/>
      <c r="CRH75" s="24"/>
      <c r="CRI75" s="24"/>
      <c r="CRJ75" s="24"/>
      <c r="CRK75" s="24"/>
      <c r="CRL75" s="24"/>
      <c r="CRM75" s="24"/>
      <c r="CRN75" s="24"/>
      <c r="CRO75" s="24"/>
      <c r="CRP75" s="24"/>
      <c r="CRQ75" s="24"/>
      <c r="CRR75" s="24"/>
      <c r="CRS75" s="24"/>
      <c r="CRT75" s="24"/>
      <c r="CRU75" s="24"/>
      <c r="CRV75" s="24"/>
      <c r="CRW75" s="24"/>
      <c r="CRX75" s="24"/>
      <c r="CRY75" s="24"/>
      <c r="CRZ75" s="24"/>
      <c r="CSA75" s="24"/>
      <c r="CSB75" s="24"/>
      <c r="CSC75" s="24"/>
      <c r="CSD75" s="24"/>
      <c r="CSE75" s="24"/>
      <c r="CSF75" s="24"/>
      <c r="CSG75" s="24"/>
      <c r="CSH75" s="24"/>
      <c r="CSI75" s="24"/>
      <c r="CSJ75" s="24"/>
      <c r="CSK75" s="24"/>
      <c r="CSL75" s="24"/>
      <c r="CSM75" s="24"/>
      <c r="CSN75" s="24"/>
      <c r="CSO75" s="24"/>
      <c r="CSP75" s="24"/>
      <c r="CSQ75" s="24"/>
      <c r="CSR75" s="24"/>
      <c r="CSS75" s="24"/>
      <c r="CST75" s="24"/>
      <c r="CSU75" s="24"/>
      <c r="CSV75" s="24"/>
      <c r="CSW75" s="24"/>
      <c r="CSX75" s="24"/>
      <c r="CSY75" s="24"/>
      <c r="CSZ75" s="24"/>
      <c r="CTA75" s="24"/>
      <c r="CTB75" s="24"/>
      <c r="CTC75" s="24"/>
      <c r="CTD75" s="24"/>
      <c r="CTE75" s="24"/>
      <c r="CTF75" s="24"/>
      <c r="CTG75" s="24"/>
      <c r="CTH75" s="24"/>
      <c r="CTI75" s="24"/>
      <c r="CTJ75" s="24"/>
      <c r="CTK75" s="24"/>
      <c r="CTL75" s="24"/>
      <c r="CTM75" s="24"/>
      <c r="CTN75" s="24"/>
      <c r="CTO75" s="24"/>
      <c r="CTP75" s="24"/>
      <c r="CTQ75" s="24"/>
      <c r="CTR75" s="24"/>
      <c r="CTS75" s="24"/>
      <c r="CTT75" s="24"/>
      <c r="CTU75" s="24"/>
      <c r="CTV75" s="24"/>
      <c r="CTW75" s="24"/>
      <c r="CTX75" s="24"/>
      <c r="CTY75" s="24"/>
      <c r="CTZ75" s="24"/>
      <c r="CUA75" s="24"/>
      <c r="CUB75" s="24"/>
      <c r="CUC75" s="24"/>
      <c r="CUD75" s="24"/>
      <c r="CUE75" s="24"/>
      <c r="CUF75" s="24"/>
      <c r="CUG75" s="24"/>
      <c r="CUH75" s="24"/>
      <c r="CUI75" s="24"/>
      <c r="CUJ75" s="24"/>
      <c r="CUK75" s="24"/>
      <c r="CUL75" s="24"/>
      <c r="CUM75" s="24"/>
      <c r="CUN75" s="24"/>
      <c r="CUO75" s="24"/>
      <c r="CUP75" s="24"/>
      <c r="CUQ75" s="24"/>
      <c r="CUR75" s="24"/>
      <c r="CUS75" s="24"/>
      <c r="CUT75" s="24"/>
      <c r="CUU75" s="24"/>
      <c r="CUV75" s="24"/>
      <c r="CUW75" s="24"/>
      <c r="CUX75" s="24"/>
      <c r="CUY75" s="24"/>
      <c r="CUZ75" s="24"/>
      <c r="CVA75" s="24"/>
      <c r="CVB75" s="24"/>
      <c r="CVC75" s="24"/>
      <c r="CVD75" s="24"/>
      <c r="CVE75" s="24"/>
      <c r="CVF75" s="24"/>
      <c r="CVG75" s="24"/>
      <c r="CVH75" s="24"/>
      <c r="CVI75" s="24"/>
      <c r="CVJ75" s="24"/>
      <c r="CVK75" s="24"/>
      <c r="CVL75" s="24"/>
      <c r="CVM75" s="24"/>
      <c r="CVN75" s="24"/>
      <c r="CVO75" s="24"/>
      <c r="CVP75" s="24"/>
      <c r="CVQ75" s="24"/>
      <c r="CVR75" s="24"/>
      <c r="CVS75" s="24"/>
      <c r="CVT75" s="24"/>
      <c r="CVU75" s="24"/>
      <c r="CVV75" s="24"/>
      <c r="CVW75" s="24"/>
      <c r="CVX75" s="24"/>
      <c r="CVY75" s="24"/>
      <c r="CVZ75" s="24"/>
      <c r="CWA75" s="24"/>
      <c r="CWB75" s="24"/>
      <c r="CWC75" s="24"/>
      <c r="CWD75" s="24"/>
      <c r="CWE75" s="24"/>
      <c r="CWF75" s="24"/>
      <c r="CWG75" s="24"/>
      <c r="CWH75" s="24"/>
      <c r="CWI75" s="24"/>
      <c r="CWJ75" s="24"/>
      <c r="CWK75" s="24"/>
      <c r="CWL75" s="24"/>
      <c r="CWM75" s="24"/>
      <c r="CWN75" s="24"/>
      <c r="CWO75" s="24"/>
      <c r="CWP75" s="24"/>
      <c r="CWQ75" s="24"/>
      <c r="CWR75" s="24"/>
      <c r="CWS75" s="24"/>
      <c r="CWT75" s="24"/>
      <c r="CWU75" s="24"/>
      <c r="CWV75" s="24"/>
      <c r="CWW75" s="24"/>
      <c r="CWX75" s="24"/>
      <c r="CWY75" s="24"/>
      <c r="CWZ75" s="24"/>
      <c r="CXA75" s="24"/>
      <c r="CXB75" s="24"/>
      <c r="CXC75" s="24"/>
      <c r="CXD75" s="24"/>
      <c r="CXE75" s="24"/>
      <c r="CXF75" s="24"/>
      <c r="CXG75" s="24"/>
      <c r="CXH75" s="24"/>
      <c r="CXI75" s="24"/>
      <c r="CXJ75" s="24"/>
      <c r="CXK75" s="24"/>
      <c r="CXL75" s="24"/>
      <c r="CXM75" s="24"/>
      <c r="CXN75" s="24"/>
      <c r="CXO75" s="24"/>
      <c r="CXP75" s="24"/>
      <c r="CXQ75" s="24"/>
      <c r="CXR75" s="24"/>
      <c r="CXS75" s="24"/>
      <c r="CXT75" s="24"/>
      <c r="CXU75" s="24"/>
      <c r="CXV75" s="24"/>
      <c r="CXW75" s="24"/>
      <c r="CXX75" s="24"/>
      <c r="CXY75" s="24"/>
      <c r="CXZ75" s="24"/>
      <c r="CYA75" s="24"/>
      <c r="CYB75" s="24"/>
      <c r="CYC75" s="24"/>
      <c r="CYD75" s="24"/>
      <c r="CYE75" s="24"/>
      <c r="CYF75" s="24"/>
      <c r="CYG75" s="24"/>
      <c r="CYH75" s="24"/>
      <c r="CYI75" s="24"/>
      <c r="CYJ75" s="24"/>
      <c r="CYK75" s="24"/>
      <c r="CYL75" s="24"/>
      <c r="CYM75" s="24"/>
      <c r="CYN75" s="24"/>
      <c r="CYO75" s="24"/>
      <c r="CYP75" s="24"/>
      <c r="CYQ75" s="24"/>
      <c r="CYR75" s="24"/>
      <c r="CYS75" s="24"/>
      <c r="CYT75" s="24"/>
      <c r="CYU75" s="24"/>
      <c r="CYV75" s="24"/>
      <c r="CYW75" s="24"/>
      <c r="CYX75" s="24"/>
      <c r="CYY75" s="24"/>
      <c r="CYZ75" s="24"/>
      <c r="CZA75" s="24"/>
      <c r="CZB75" s="24"/>
      <c r="CZC75" s="24"/>
      <c r="CZD75" s="24"/>
      <c r="CZE75" s="24"/>
      <c r="CZF75" s="24"/>
      <c r="CZG75" s="24"/>
      <c r="CZH75" s="24"/>
      <c r="CZI75" s="24"/>
      <c r="CZJ75" s="24"/>
      <c r="CZK75" s="24"/>
      <c r="CZL75" s="24"/>
      <c r="CZM75" s="24"/>
      <c r="CZN75" s="24"/>
      <c r="CZO75" s="24"/>
      <c r="CZP75" s="24"/>
      <c r="CZQ75" s="24"/>
      <c r="CZR75" s="24"/>
      <c r="CZS75" s="24"/>
      <c r="CZT75" s="24"/>
      <c r="CZU75" s="24"/>
      <c r="CZV75" s="24"/>
      <c r="CZW75" s="24"/>
      <c r="CZX75" s="24"/>
      <c r="CZY75" s="24"/>
      <c r="CZZ75" s="24"/>
      <c r="DAA75" s="24"/>
      <c r="DAB75" s="24"/>
      <c r="DAC75" s="24"/>
      <c r="DAD75" s="24"/>
      <c r="DAE75" s="24"/>
      <c r="DAF75" s="24"/>
      <c r="DAG75" s="24"/>
      <c r="DAH75" s="24"/>
      <c r="DAI75" s="24"/>
      <c r="DAJ75" s="24"/>
      <c r="DAK75" s="24"/>
      <c r="DAL75" s="24"/>
      <c r="DAM75" s="24"/>
      <c r="DAN75" s="24"/>
      <c r="DAO75" s="24"/>
      <c r="DAP75" s="24"/>
      <c r="DAQ75" s="24"/>
      <c r="DAR75" s="24"/>
      <c r="DAS75" s="24"/>
      <c r="DAT75" s="24"/>
      <c r="DAU75" s="24"/>
      <c r="DAV75" s="24"/>
      <c r="DAW75" s="24"/>
      <c r="DAX75" s="24"/>
      <c r="DAY75" s="24"/>
      <c r="DAZ75" s="24"/>
      <c r="DBA75" s="24"/>
      <c r="DBB75" s="24"/>
      <c r="DBC75" s="24"/>
      <c r="DBD75" s="24"/>
      <c r="DBE75" s="24"/>
      <c r="DBF75" s="24"/>
      <c r="DBG75" s="24"/>
      <c r="DBH75" s="24"/>
      <c r="DBI75" s="24"/>
      <c r="DBJ75" s="24"/>
      <c r="DBK75" s="24"/>
      <c r="DBL75" s="24"/>
      <c r="DBM75" s="24"/>
      <c r="DBN75" s="24"/>
      <c r="DBO75" s="24"/>
      <c r="DBP75" s="24"/>
      <c r="DBQ75" s="24"/>
      <c r="DBR75" s="24"/>
      <c r="DBS75" s="24"/>
      <c r="DBT75" s="24"/>
      <c r="DBU75" s="24"/>
      <c r="DBV75" s="24"/>
      <c r="DBW75" s="24"/>
      <c r="DBX75" s="24"/>
      <c r="DBY75" s="24"/>
      <c r="DBZ75" s="24"/>
      <c r="DCA75" s="24"/>
      <c r="DCB75" s="24"/>
      <c r="DCC75" s="24"/>
      <c r="DCD75" s="24"/>
      <c r="DCE75" s="24"/>
      <c r="DCF75" s="24"/>
      <c r="DCG75" s="24"/>
      <c r="DCH75" s="24"/>
      <c r="DCI75" s="24"/>
      <c r="DCJ75" s="24"/>
      <c r="DCK75" s="24"/>
      <c r="DCL75" s="24"/>
      <c r="DCM75" s="24"/>
      <c r="DCN75" s="24"/>
      <c r="DCO75" s="24"/>
      <c r="DCP75" s="24"/>
      <c r="DCQ75" s="24"/>
      <c r="DCR75" s="24"/>
      <c r="DCS75" s="24"/>
      <c r="DCT75" s="24"/>
      <c r="DCU75" s="24"/>
      <c r="DCV75" s="24"/>
      <c r="DCW75" s="24"/>
      <c r="DCX75" s="24"/>
      <c r="DCY75" s="24"/>
      <c r="DCZ75" s="24"/>
      <c r="DDA75" s="24"/>
      <c r="DDB75" s="24"/>
      <c r="DDC75" s="24"/>
      <c r="DDD75" s="24"/>
      <c r="DDE75" s="24"/>
      <c r="DDF75" s="24"/>
      <c r="DDG75" s="24"/>
      <c r="DDH75" s="24"/>
      <c r="DDI75" s="24"/>
      <c r="DDJ75" s="24"/>
      <c r="DDK75" s="24"/>
      <c r="DDL75" s="24"/>
      <c r="DDM75" s="24"/>
      <c r="DDN75" s="24"/>
      <c r="DDO75" s="24"/>
      <c r="DDP75" s="24"/>
      <c r="DDQ75" s="24"/>
      <c r="DDR75" s="24"/>
      <c r="DDS75" s="24"/>
      <c r="DDT75" s="24"/>
      <c r="DDU75" s="24"/>
      <c r="DDV75" s="24"/>
      <c r="DDW75" s="24"/>
      <c r="DDX75" s="24"/>
      <c r="DDY75" s="24"/>
      <c r="DDZ75" s="24"/>
      <c r="DEA75" s="24"/>
      <c r="DEB75" s="24"/>
      <c r="DEC75" s="24"/>
      <c r="DED75" s="24"/>
      <c r="DEE75" s="24"/>
      <c r="DEF75" s="24"/>
      <c r="DEG75" s="24"/>
      <c r="DEH75" s="24"/>
      <c r="DEI75" s="24"/>
      <c r="DEJ75" s="24"/>
      <c r="DEK75" s="24"/>
      <c r="DEL75" s="24"/>
      <c r="DEM75" s="24"/>
      <c r="DEN75" s="24"/>
      <c r="DEO75" s="24"/>
      <c r="DEP75" s="24"/>
      <c r="DEQ75" s="24"/>
      <c r="DER75" s="24"/>
      <c r="DES75" s="24"/>
      <c r="DET75" s="24"/>
      <c r="DEU75" s="24"/>
      <c r="DEV75" s="24"/>
      <c r="DEW75" s="24"/>
      <c r="DEX75" s="24"/>
      <c r="DEY75" s="24"/>
      <c r="DEZ75" s="24"/>
      <c r="DFA75" s="24"/>
      <c r="DFB75" s="24"/>
      <c r="DFC75" s="24"/>
      <c r="DFD75" s="24"/>
      <c r="DFE75" s="24"/>
      <c r="DFF75" s="24"/>
      <c r="DFG75" s="24"/>
      <c r="DFH75" s="24"/>
      <c r="DFI75" s="24"/>
      <c r="DFJ75" s="24"/>
      <c r="DFK75" s="24"/>
      <c r="DFL75" s="24"/>
      <c r="DFM75" s="24"/>
      <c r="DFN75" s="24"/>
      <c r="DFO75" s="24"/>
      <c r="DFP75" s="24"/>
      <c r="DFQ75" s="24"/>
      <c r="DFR75" s="24"/>
      <c r="DFS75" s="24"/>
      <c r="DFT75" s="24"/>
      <c r="DFU75" s="24"/>
      <c r="DFV75" s="24"/>
      <c r="DFW75" s="24"/>
      <c r="DFX75" s="24"/>
      <c r="DFY75" s="24"/>
      <c r="DFZ75" s="24"/>
      <c r="DGA75" s="24"/>
      <c r="DGB75" s="24"/>
      <c r="DGC75" s="24"/>
      <c r="DGD75" s="24"/>
      <c r="DGE75" s="24"/>
      <c r="DGF75" s="24"/>
      <c r="DGG75" s="24"/>
      <c r="DGH75" s="24"/>
      <c r="DGI75" s="24"/>
      <c r="DGJ75" s="24"/>
      <c r="DGK75" s="24"/>
      <c r="DGL75" s="24"/>
      <c r="DGM75" s="24"/>
      <c r="DGN75" s="24"/>
      <c r="DGO75" s="24"/>
      <c r="DGP75" s="24"/>
      <c r="DGQ75" s="24"/>
      <c r="DGR75" s="24"/>
      <c r="DGS75" s="24"/>
      <c r="DGT75" s="24"/>
      <c r="DGU75" s="24"/>
      <c r="DGV75" s="24"/>
      <c r="DGW75" s="24"/>
      <c r="DGX75" s="24"/>
      <c r="DGY75" s="24"/>
      <c r="DGZ75" s="24"/>
      <c r="DHA75" s="24"/>
      <c r="DHB75" s="24"/>
      <c r="DHC75" s="24"/>
      <c r="DHD75" s="24"/>
      <c r="DHE75" s="24"/>
      <c r="DHF75" s="24"/>
      <c r="DHG75" s="24"/>
      <c r="DHH75" s="24"/>
      <c r="DHI75" s="24"/>
      <c r="DHJ75" s="24"/>
      <c r="DHK75" s="24"/>
      <c r="DHL75" s="24"/>
      <c r="DHM75" s="24"/>
      <c r="DHN75" s="24"/>
      <c r="DHO75" s="24"/>
      <c r="DHP75" s="24"/>
      <c r="DHQ75" s="24"/>
      <c r="DHR75" s="24"/>
      <c r="DHS75" s="24"/>
      <c r="DHT75" s="24"/>
      <c r="DHU75" s="24"/>
      <c r="DHV75" s="24"/>
      <c r="DHW75" s="24"/>
      <c r="DHX75" s="24"/>
      <c r="DHY75" s="24"/>
      <c r="DHZ75" s="24"/>
      <c r="DIA75" s="24"/>
      <c r="DIB75" s="24"/>
      <c r="DIC75" s="24"/>
      <c r="DID75" s="24"/>
      <c r="DIE75" s="24"/>
      <c r="DIF75" s="24"/>
      <c r="DIG75" s="24"/>
      <c r="DIH75" s="24"/>
      <c r="DII75" s="24"/>
      <c r="DIJ75" s="24"/>
      <c r="DIK75" s="24"/>
      <c r="DIL75" s="24"/>
      <c r="DIM75" s="24"/>
      <c r="DIN75" s="24"/>
      <c r="DIO75" s="24"/>
      <c r="DIP75" s="24"/>
      <c r="DIQ75" s="24"/>
      <c r="DIR75" s="24"/>
      <c r="DIS75" s="24"/>
      <c r="DIT75" s="24"/>
      <c r="DIU75" s="24"/>
      <c r="DIV75" s="24"/>
      <c r="DIW75" s="24"/>
      <c r="DIX75" s="24"/>
      <c r="DIY75" s="24"/>
      <c r="DIZ75" s="24"/>
      <c r="DJA75" s="24"/>
      <c r="DJB75" s="24"/>
      <c r="DJC75" s="24"/>
      <c r="DJD75" s="24"/>
      <c r="DJE75" s="24"/>
      <c r="DJF75" s="24"/>
      <c r="DJG75" s="24"/>
      <c r="DJH75" s="24"/>
      <c r="DJI75" s="24"/>
      <c r="DJJ75" s="24"/>
      <c r="DJK75" s="24"/>
      <c r="DJL75" s="24"/>
      <c r="DJM75" s="24"/>
      <c r="DJN75" s="24"/>
      <c r="DJO75" s="24"/>
      <c r="DJP75" s="24"/>
      <c r="DJQ75" s="24"/>
      <c r="DJR75" s="24"/>
      <c r="DJS75" s="24"/>
      <c r="DJT75" s="24"/>
      <c r="DJU75" s="24"/>
      <c r="DJV75" s="24"/>
      <c r="DJW75" s="24"/>
      <c r="DJX75" s="24"/>
      <c r="DJY75" s="24"/>
      <c r="DJZ75" s="24"/>
      <c r="DKA75" s="24"/>
      <c r="DKB75" s="24"/>
      <c r="DKC75" s="24"/>
      <c r="DKD75" s="24"/>
      <c r="DKE75" s="24"/>
      <c r="DKF75" s="24"/>
      <c r="DKG75" s="24"/>
      <c r="DKH75" s="24"/>
      <c r="DKI75" s="24"/>
      <c r="DKJ75" s="24"/>
      <c r="DKK75" s="24"/>
      <c r="DKL75" s="24"/>
      <c r="DKM75" s="24"/>
      <c r="DKN75" s="24"/>
      <c r="DKO75" s="24"/>
      <c r="DKP75" s="24"/>
      <c r="DKQ75" s="24"/>
      <c r="DKR75" s="24"/>
      <c r="DKS75" s="24"/>
      <c r="DKT75" s="24"/>
      <c r="DKU75" s="24"/>
      <c r="DKV75" s="24"/>
      <c r="DKW75" s="24"/>
      <c r="DKX75" s="24"/>
      <c r="DKY75" s="24"/>
      <c r="DKZ75" s="24"/>
      <c r="DLA75" s="24"/>
      <c r="DLB75" s="24"/>
      <c r="DLC75" s="24"/>
      <c r="DLD75" s="24"/>
      <c r="DLE75" s="24"/>
      <c r="DLF75" s="24"/>
      <c r="DLG75" s="24"/>
      <c r="DLH75" s="24"/>
      <c r="DLI75" s="24"/>
      <c r="DLJ75" s="24"/>
      <c r="DLK75" s="24"/>
      <c r="DLL75" s="24"/>
      <c r="DLM75" s="24"/>
      <c r="DLN75" s="24"/>
      <c r="DLO75" s="24"/>
      <c r="DLP75" s="24"/>
      <c r="DLQ75" s="24"/>
      <c r="DLR75" s="24"/>
      <c r="DLS75" s="24"/>
      <c r="DLT75" s="24"/>
      <c r="DLU75" s="24"/>
      <c r="DLV75" s="24"/>
      <c r="DLW75" s="24"/>
      <c r="DLX75" s="24"/>
      <c r="DLY75" s="24"/>
      <c r="DLZ75" s="24"/>
      <c r="DMA75" s="24"/>
      <c r="DMB75" s="24"/>
      <c r="DMC75" s="24"/>
      <c r="DMD75" s="24"/>
      <c r="DME75" s="24"/>
      <c r="DMF75" s="24"/>
      <c r="DMG75" s="24"/>
      <c r="DMH75" s="24"/>
      <c r="DMI75" s="24"/>
      <c r="DMJ75" s="24"/>
      <c r="DMK75" s="24"/>
      <c r="DML75" s="24"/>
      <c r="DMM75" s="24"/>
      <c r="DMN75" s="24"/>
      <c r="DMO75" s="24"/>
      <c r="DMP75" s="24"/>
      <c r="DMQ75" s="24"/>
      <c r="DMR75" s="24"/>
      <c r="DMS75" s="24"/>
      <c r="DMT75" s="24"/>
      <c r="DMU75" s="24"/>
      <c r="DMV75" s="24"/>
      <c r="DMW75" s="24"/>
      <c r="DMX75" s="24"/>
      <c r="DMY75" s="24"/>
      <c r="DMZ75" s="24"/>
      <c r="DNA75" s="24"/>
      <c r="DNB75" s="24"/>
      <c r="DNC75" s="24"/>
      <c r="DND75" s="24"/>
      <c r="DNE75" s="24"/>
      <c r="DNF75" s="24"/>
      <c r="DNG75" s="24"/>
      <c r="DNH75" s="24"/>
      <c r="DNI75" s="24"/>
      <c r="DNJ75" s="24"/>
      <c r="DNK75" s="24"/>
      <c r="DNL75" s="24"/>
      <c r="DNM75" s="24"/>
      <c r="DNN75" s="24"/>
      <c r="DNO75" s="24"/>
      <c r="DNP75" s="24"/>
      <c r="DNQ75" s="24"/>
      <c r="DNR75" s="24"/>
      <c r="DNS75" s="24"/>
      <c r="DNT75" s="24"/>
      <c r="DNU75" s="24"/>
      <c r="DNV75" s="24"/>
      <c r="DNW75" s="24"/>
      <c r="DNX75" s="24"/>
      <c r="DNY75" s="24"/>
      <c r="DNZ75" s="24"/>
      <c r="DOA75" s="24"/>
      <c r="DOB75" s="24"/>
      <c r="DOC75" s="24"/>
      <c r="DOD75" s="24"/>
      <c r="DOE75" s="24"/>
      <c r="DOF75" s="24"/>
      <c r="DOG75" s="24"/>
      <c r="DOH75" s="24"/>
      <c r="DOI75" s="24"/>
      <c r="DOJ75" s="24"/>
      <c r="DOK75" s="24"/>
      <c r="DOL75" s="24"/>
      <c r="DOM75" s="24"/>
      <c r="DON75" s="24"/>
      <c r="DOO75" s="24"/>
      <c r="DOP75" s="24"/>
      <c r="DOQ75" s="24"/>
      <c r="DOR75" s="24"/>
      <c r="DOS75" s="24"/>
      <c r="DOT75" s="24"/>
      <c r="DOU75" s="24"/>
      <c r="DOV75" s="24"/>
      <c r="DOW75" s="24"/>
      <c r="DOX75" s="24"/>
      <c r="DOY75" s="24"/>
      <c r="DOZ75" s="24"/>
      <c r="DPA75" s="24"/>
      <c r="DPB75" s="24"/>
      <c r="DPC75" s="24"/>
      <c r="DPD75" s="24"/>
      <c r="DPE75" s="24"/>
      <c r="DPF75" s="24"/>
      <c r="DPG75" s="24"/>
      <c r="DPH75" s="24"/>
      <c r="DPI75" s="24"/>
      <c r="DPJ75" s="24"/>
      <c r="DPK75" s="24"/>
      <c r="DPL75" s="24"/>
      <c r="DPM75" s="24"/>
      <c r="DPN75" s="24"/>
      <c r="DPO75" s="24"/>
      <c r="DPP75" s="24"/>
      <c r="DPQ75" s="24"/>
      <c r="DPR75" s="24"/>
      <c r="DPS75" s="24"/>
      <c r="DPT75" s="24"/>
      <c r="DPU75" s="24"/>
      <c r="DPV75" s="24"/>
      <c r="DPW75" s="24"/>
      <c r="DPX75" s="24"/>
      <c r="DPY75" s="24"/>
      <c r="DPZ75" s="24"/>
      <c r="DQA75" s="24"/>
      <c r="DQB75" s="24"/>
      <c r="DQC75" s="24"/>
      <c r="DQD75" s="24"/>
      <c r="DQE75" s="24"/>
      <c r="DQF75" s="24"/>
      <c r="DQG75" s="24"/>
      <c r="DQH75" s="24"/>
      <c r="DQI75" s="24"/>
      <c r="DQJ75" s="24"/>
      <c r="DQK75" s="24"/>
      <c r="DQL75" s="24"/>
      <c r="DQM75" s="24"/>
      <c r="DQN75" s="24"/>
      <c r="DQO75" s="24"/>
      <c r="DQP75" s="24"/>
      <c r="DQQ75" s="24"/>
      <c r="DQR75" s="24"/>
      <c r="DQS75" s="24"/>
      <c r="DQT75" s="24"/>
      <c r="DQU75" s="24"/>
      <c r="DQV75" s="24"/>
      <c r="DQW75" s="24"/>
      <c r="DQX75" s="24"/>
      <c r="DQY75" s="24"/>
      <c r="DQZ75" s="24"/>
      <c r="DRA75" s="24"/>
      <c r="DRB75" s="24"/>
      <c r="DRC75" s="24"/>
      <c r="DRD75" s="24"/>
      <c r="DRE75" s="24"/>
      <c r="DRF75" s="24"/>
      <c r="DRG75" s="24"/>
      <c r="DRH75" s="24"/>
      <c r="DRI75" s="24"/>
      <c r="DRJ75" s="24"/>
      <c r="DRK75" s="24"/>
      <c r="DRL75" s="24"/>
      <c r="DRM75" s="24"/>
      <c r="DRN75" s="24"/>
      <c r="DRO75" s="24"/>
      <c r="DRP75" s="24"/>
      <c r="DRQ75" s="24"/>
      <c r="DRR75" s="24"/>
      <c r="DRS75" s="24"/>
      <c r="DRT75" s="24"/>
      <c r="DRU75" s="24"/>
      <c r="DRV75" s="24"/>
      <c r="DRW75" s="24"/>
      <c r="DRX75" s="24"/>
      <c r="DRY75" s="24"/>
      <c r="DRZ75" s="24"/>
      <c r="DSA75" s="24"/>
      <c r="DSB75" s="24"/>
      <c r="DSC75" s="24"/>
      <c r="DSD75" s="24"/>
      <c r="DSE75" s="24"/>
      <c r="DSF75" s="24"/>
      <c r="DSG75" s="24"/>
      <c r="DSH75" s="24"/>
      <c r="DSI75" s="24"/>
      <c r="DSJ75" s="24"/>
      <c r="DSK75" s="24"/>
      <c r="DSL75" s="24"/>
      <c r="DSM75" s="24"/>
      <c r="DSN75" s="24"/>
      <c r="DSO75" s="24"/>
      <c r="DSP75" s="24"/>
      <c r="DSQ75" s="24"/>
      <c r="DSR75" s="24"/>
      <c r="DSS75" s="24"/>
      <c r="DST75" s="24"/>
      <c r="DSU75" s="24"/>
      <c r="DSV75" s="24"/>
      <c r="DSW75" s="24"/>
      <c r="DSX75" s="24"/>
      <c r="DSY75" s="24"/>
      <c r="DSZ75" s="24"/>
      <c r="DTA75" s="24"/>
      <c r="DTB75" s="24"/>
      <c r="DTC75" s="24"/>
      <c r="DTD75" s="24"/>
      <c r="DTE75" s="24"/>
      <c r="DTF75" s="24"/>
      <c r="DTG75" s="24"/>
      <c r="DTH75" s="24"/>
      <c r="DTI75" s="24"/>
      <c r="DTJ75" s="24"/>
      <c r="DTK75" s="24"/>
      <c r="DTL75" s="24"/>
      <c r="DTM75" s="24"/>
      <c r="DTN75" s="24"/>
      <c r="DTO75" s="24"/>
      <c r="DTP75" s="24"/>
      <c r="DTQ75" s="24"/>
      <c r="DTR75" s="24"/>
      <c r="DTS75" s="24"/>
      <c r="DTT75" s="24"/>
      <c r="DTU75" s="24"/>
      <c r="DTV75" s="24"/>
      <c r="DTW75" s="24"/>
      <c r="DTX75" s="24"/>
      <c r="DTY75" s="24"/>
      <c r="DTZ75" s="24"/>
      <c r="DUA75" s="24"/>
      <c r="DUB75" s="24"/>
      <c r="DUC75" s="24"/>
      <c r="DUD75" s="24"/>
      <c r="DUE75" s="24"/>
      <c r="DUF75" s="24"/>
      <c r="DUG75" s="24"/>
      <c r="DUH75" s="24"/>
      <c r="DUI75" s="24"/>
      <c r="DUJ75" s="24"/>
      <c r="DUK75" s="24"/>
      <c r="DUL75" s="24"/>
      <c r="DUM75" s="24"/>
      <c r="DUN75" s="24"/>
      <c r="DUO75" s="24"/>
      <c r="DUP75" s="24"/>
      <c r="DUQ75" s="24"/>
      <c r="DUR75" s="24"/>
      <c r="DUS75" s="24"/>
      <c r="DUT75" s="24"/>
      <c r="DUU75" s="24"/>
      <c r="DUV75" s="24"/>
      <c r="DUW75" s="24"/>
      <c r="DUX75" s="24"/>
      <c r="DUY75" s="24"/>
      <c r="DUZ75" s="24"/>
      <c r="DVA75" s="24"/>
      <c r="DVB75" s="24"/>
      <c r="DVC75" s="24"/>
      <c r="DVD75" s="24"/>
      <c r="DVE75" s="24"/>
      <c r="DVF75" s="24"/>
      <c r="DVG75" s="24"/>
      <c r="DVH75" s="24"/>
      <c r="DVI75" s="24"/>
      <c r="DVJ75" s="24"/>
      <c r="DVK75" s="24"/>
      <c r="DVL75" s="24"/>
      <c r="DVM75" s="24"/>
      <c r="DVN75" s="24"/>
      <c r="DVO75" s="24"/>
      <c r="DVP75" s="24"/>
      <c r="DVQ75" s="24"/>
      <c r="DVR75" s="24"/>
      <c r="DVS75" s="24"/>
      <c r="DVT75" s="24"/>
      <c r="DVU75" s="24"/>
      <c r="DVV75" s="24"/>
      <c r="DVW75" s="24"/>
      <c r="DVX75" s="24"/>
      <c r="DVY75" s="24"/>
      <c r="DVZ75" s="24"/>
      <c r="DWA75" s="24"/>
      <c r="DWB75" s="24"/>
      <c r="DWC75" s="24"/>
      <c r="DWD75" s="24"/>
      <c r="DWE75" s="24"/>
      <c r="DWF75" s="24"/>
      <c r="DWG75" s="24"/>
      <c r="DWH75" s="24"/>
      <c r="DWI75" s="24"/>
      <c r="DWJ75" s="24"/>
      <c r="DWK75" s="24"/>
      <c r="DWL75" s="24"/>
      <c r="DWM75" s="24"/>
      <c r="DWN75" s="24"/>
      <c r="DWO75" s="24"/>
      <c r="DWP75" s="24"/>
      <c r="DWQ75" s="24"/>
      <c r="DWR75" s="24"/>
      <c r="DWS75" s="24"/>
      <c r="DWT75" s="24"/>
      <c r="DWU75" s="24"/>
      <c r="DWV75" s="24"/>
      <c r="DWW75" s="24"/>
      <c r="DWX75" s="24"/>
      <c r="DWY75" s="24"/>
      <c r="DWZ75" s="24"/>
      <c r="DXA75" s="24"/>
      <c r="DXB75" s="24"/>
      <c r="DXC75" s="24"/>
      <c r="DXD75" s="24"/>
      <c r="DXE75" s="24"/>
      <c r="DXF75" s="24"/>
      <c r="DXG75" s="24"/>
      <c r="DXH75" s="24"/>
      <c r="DXI75" s="24"/>
      <c r="DXJ75" s="24"/>
      <c r="DXK75" s="24"/>
      <c r="DXL75" s="24"/>
      <c r="DXM75" s="24"/>
      <c r="DXN75" s="24"/>
      <c r="DXO75" s="24"/>
      <c r="DXP75" s="24"/>
      <c r="DXQ75" s="24"/>
      <c r="DXR75" s="24"/>
      <c r="DXS75" s="24"/>
      <c r="DXT75" s="24"/>
      <c r="DXU75" s="24"/>
      <c r="DXV75" s="24"/>
      <c r="DXW75" s="24"/>
      <c r="DXX75" s="24"/>
      <c r="DXY75" s="24"/>
      <c r="DXZ75" s="24"/>
      <c r="DYA75" s="24"/>
      <c r="DYB75" s="24"/>
      <c r="DYC75" s="24"/>
      <c r="DYD75" s="24"/>
      <c r="DYE75" s="24"/>
      <c r="DYF75" s="24"/>
      <c r="DYG75" s="24"/>
      <c r="DYH75" s="24"/>
      <c r="DYI75" s="24"/>
      <c r="DYJ75" s="24"/>
      <c r="DYK75" s="24"/>
      <c r="DYL75" s="24"/>
      <c r="DYM75" s="24"/>
      <c r="DYN75" s="24"/>
      <c r="DYO75" s="24"/>
      <c r="DYP75" s="24"/>
      <c r="DYQ75" s="24"/>
      <c r="DYR75" s="24"/>
      <c r="DYS75" s="24"/>
      <c r="DYT75" s="24"/>
      <c r="DYU75" s="24"/>
      <c r="DYV75" s="24"/>
      <c r="DYW75" s="24"/>
      <c r="DYX75" s="24"/>
      <c r="DYY75" s="24"/>
      <c r="DYZ75" s="24"/>
      <c r="DZA75" s="24"/>
      <c r="DZB75" s="24"/>
      <c r="DZC75" s="24"/>
      <c r="DZD75" s="24"/>
      <c r="DZE75" s="24"/>
      <c r="DZF75" s="24"/>
      <c r="DZG75" s="24"/>
      <c r="DZH75" s="24"/>
      <c r="DZI75" s="24"/>
      <c r="DZJ75" s="24"/>
      <c r="DZK75" s="24"/>
      <c r="DZL75" s="24"/>
      <c r="DZM75" s="24"/>
      <c r="DZN75" s="24"/>
      <c r="DZO75" s="24"/>
      <c r="DZP75" s="24"/>
      <c r="DZQ75" s="24"/>
      <c r="DZR75" s="24"/>
      <c r="DZS75" s="24"/>
      <c r="DZT75" s="24"/>
      <c r="DZU75" s="24"/>
      <c r="DZV75" s="24"/>
      <c r="DZW75" s="24"/>
      <c r="DZX75" s="24"/>
      <c r="DZY75" s="24"/>
      <c r="DZZ75" s="24"/>
      <c r="EAA75" s="24"/>
      <c r="EAB75" s="24"/>
      <c r="EAC75" s="24"/>
      <c r="EAD75" s="24"/>
      <c r="EAE75" s="24"/>
      <c r="EAF75" s="24"/>
      <c r="EAG75" s="24"/>
      <c r="EAH75" s="24"/>
      <c r="EAI75" s="24"/>
      <c r="EAJ75" s="24"/>
      <c r="EAK75" s="24"/>
      <c r="EAL75" s="24"/>
      <c r="EAM75" s="24"/>
      <c r="EAN75" s="24"/>
      <c r="EAO75" s="24"/>
      <c r="EAP75" s="24"/>
      <c r="EAQ75" s="24"/>
      <c r="EAR75" s="24"/>
      <c r="EAS75" s="24"/>
      <c r="EAT75" s="24"/>
      <c r="EAU75" s="24"/>
      <c r="EAV75" s="24"/>
      <c r="EAW75" s="24"/>
      <c r="EAX75" s="24"/>
      <c r="EAY75" s="24"/>
      <c r="EAZ75" s="24"/>
      <c r="EBA75" s="24"/>
      <c r="EBB75" s="24"/>
      <c r="EBC75" s="24"/>
      <c r="EBD75" s="24"/>
      <c r="EBE75" s="24"/>
      <c r="EBF75" s="24"/>
      <c r="EBG75" s="24"/>
      <c r="EBH75" s="24"/>
      <c r="EBI75" s="24"/>
      <c r="EBJ75" s="24"/>
      <c r="EBK75" s="24"/>
      <c r="EBL75" s="24"/>
      <c r="EBM75" s="24"/>
      <c r="EBN75" s="24"/>
      <c r="EBO75" s="24"/>
      <c r="EBP75" s="24"/>
      <c r="EBQ75" s="24"/>
      <c r="EBR75" s="24"/>
      <c r="EBS75" s="24"/>
      <c r="EBT75" s="24"/>
      <c r="EBU75" s="24"/>
      <c r="EBV75" s="24"/>
      <c r="EBW75" s="24"/>
      <c r="EBX75" s="24"/>
      <c r="EBY75" s="24"/>
      <c r="EBZ75" s="24"/>
      <c r="ECA75" s="24"/>
      <c r="ECB75" s="24"/>
      <c r="ECC75" s="24"/>
      <c r="ECD75" s="24"/>
      <c r="ECE75" s="24"/>
      <c r="ECF75" s="24"/>
      <c r="ECG75" s="24"/>
      <c r="ECH75" s="24"/>
      <c r="ECI75" s="24"/>
      <c r="ECJ75" s="24"/>
      <c r="ECK75" s="24"/>
      <c r="ECL75" s="24"/>
      <c r="ECM75" s="24"/>
      <c r="ECN75" s="24"/>
      <c r="ECO75" s="24"/>
      <c r="ECP75" s="24"/>
      <c r="ECQ75" s="24"/>
      <c r="ECR75" s="24"/>
      <c r="ECS75" s="24"/>
      <c r="ECT75" s="24"/>
      <c r="ECU75" s="24"/>
      <c r="ECV75" s="24"/>
      <c r="ECW75" s="24"/>
      <c r="ECX75" s="24"/>
      <c r="ECY75" s="24"/>
      <c r="ECZ75" s="24"/>
      <c r="EDA75" s="24"/>
      <c r="EDB75" s="24"/>
      <c r="EDC75" s="24"/>
      <c r="EDD75" s="24"/>
      <c r="EDE75" s="24"/>
      <c r="EDF75" s="24"/>
      <c r="EDG75" s="24"/>
      <c r="EDH75" s="24"/>
      <c r="EDI75" s="24"/>
      <c r="EDJ75" s="24"/>
      <c r="EDK75" s="24"/>
      <c r="EDL75" s="24"/>
      <c r="EDM75" s="24"/>
      <c r="EDN75" s="24"/>
      <c r="EDO75" s="24"/>
      <c r="EDP75" s="24"/>
      <c r="EDQ75" s="24"/>
      <c r="EDR75" s="24"/>
      <c r="EDS75" s="24"/>
      <c r="EDT75" s="24"/>
      <c r="EDU75" s="24"/>
      <c r="EDV75" s="24"/>
      <c r="EDW75" s="24"/>
      <c r="EDX75" s="24"/>
      <c r="EDY75" s="24"/>
      <c r="EDZ75" s="24"/>
      <c r="EEA75" s="24"/>
      <c r="EEB75" s="24"/>
      <c r="EEC75" s="24"/>
      <c r="EED75" s="24"/>
      <c r="EEE75" s="24"/>
      <c r="EEF75" s="24"/>
      <c r="EEG75" s="24"/>
      <c r="EEH75" s="24"/>
      <c r="EEI75" s="24"/>
      <c r="EEJ75" s="24"/>
      <c r="EEK75" s="24"/>
      <c r="EEL75" s="24"/>
      <c r="EEM75" s="24"/>
      <c r="EEN75" s="24"/>
      <c r="EEO75" s="24"/>
      <c r="EEP75" s="24"/>
      <c r="EEQ75" s="24"/>
      <c r="EER75" s="24"/>
      <c r="EES75" s="24"/>
      <c r="EET75" s="24"/>
      <c r="EEU75" s="24"/>
      <c r="EEV75" s="24"/>
      <c r="EEW75" s="24"/>
      <c r="EEX75" s="24"/>
      <c r="EEY75" s="24"/>
      <c r="EEZ75" s="24"/>
      <c r="EFA75" s="24"/>
      <c r="EFB75" s="24"/>
      <c r="EFC75" s="24"/>
      <c r="EFD75" s="24"/>
      <c r="EFE75" s="24"/>
      <c r="EFF75" s="24"/>
    </row>
    <row r="76" spans="2:3542" ht="13.5" customHeight="1" x14ac:dyDescent="0.3">
      <c r="B76" s="545"/>
      <c r="C76" s="545"/>
      <c r="D76" s="545"/>
      <c r="E76" s="545"/>
      <c r="F76" s="545"/>
      <c r="G76" s="545"/>
    </row>
    <row r="77" spans="2:3542" s="526" customFormat="1" ht="18" customHeight="1" x14ac:dyDescent="0.3">
      <c r="B77" s="529" t="s">
        <v>251</v>
      </c>
      <c r="C77" s="528"/>
      <c r="D77" s="528"/>
      <c r="E77" s="528"/>
      <c r="F77" s="528"/>
      <c r="G77" s="528"/>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c r="LX77" s="24"/>
      <c r="LY77" s="24"/>
      <c r="LZ77" s="24"/>
      <c r="MA77" s="24"/>
      <c r="MB77" s="24"/>
      <c r="MC77" s="24"/>
      <c r="MD77" s="24"/>
      <c r="ME77" s="24"/>
      <c r="MF77" s="24"/>
      <c r="MG77" s="24"/>
      <c r="MH77" s="24"/>
      <c r="MI77" s="24"/>
      <c r="MJ77" s="24"/>
      <c r="MK77" s="24"/>
      <c r="ML77" s="24"/>
      <c r="MM77" s="24"/>
      <c r="MN77" s="24"/>
      <c r="MO77" s="24"/>
      <c r="MP77" s="24"/>
      <c r="MQ77" s="24"/>
      <c r="MR77" s="24"/>
      <c r="MS77" s="24"/>
      <c r="MT77" s="24"/>
      <c r="MU77" s="24"/>
      <c r="MV77" s="24"/>
      <c r="MW77" s="24"/>
      <c r="MX77" s="24"/>
      <c r="MY77" s="24"/>
      <c r="MZ77" s="24"/>
      <c r="NA77" s="24"/>
      <c r="NB77" s="24"/>
      <c r="NC77" s="24"/>
      <c r="ND77" s="24"/>
      <c r="NE77" s="24"/>
      <c r="NF77" s="24"/>
      <c r="NG77" s="24"/>
      <c r="NH77" s="24"/>
      <c r="NI77" s="24"/>
      <c r="NJ77" s="24"/>
      <c r="NK77" s="24"/>
      <c r="NL77" s="24"/>
      <c r="NM77" s="24"/>
      <c r="NN77" s="24"/>
      <c r="NO77" s="24"/>
      <c r="NP77" s="24"/>
      <c r="NQ77" s="24"/>
      <c r="NR77" s="24"/>
      <c r="NS77" s="24"/>
      <c r="NT77" s="24"/>
      <c r="NU77" s="24"/>
      <c r="NV77" s="24"/>
      <c r="NW77" s="24"/>
      <c r="NX77" s="24"/>
      <c r="NY77" s="24"/>
      <c r="NZ77" s="24"/>
      <c r="OA77" s="24"/>
      <c r="OB77" s="24"/>
      <c r="OC77" s="24"/>
      <c r="OD77" s="24"/>
      <c r="OE77" s="24"/>
      <c r="OF77" s="24"/>
      <c r="OG77" s="24"/>
      <c r="OH77" s="24"/>
      <c r="OI77" s="24"/>
      <c r="OJ77" s="24"/>
      <c r="OK77" s="24"/>
      <c r="OL77" s="24"/>
      <c r="OM77" s="24"/>
      <c r="ON77" s="24"/>
      <c r="OO77" s="24"/>
      <c r="OP77" s="24"/>
      <c r="OQ77" s="24"/>
      <c r="OR77" s="24"/>
      <c r="OS77" s="24"/>
      <c r="OT77" s="24"/>
      <c r="OU77" s="24"/>
      <c r="OV77" s="24"/>
      <c r="OW77" s="24"/>
      <c r="OX77" s="24"/>
      <c r="OY77" s="24"/>
      <c r="OZ77" s="24"/>
      <c r="PA77" s="24"/>
      <c r="PB77" s="24"/>
      <c r="PC77" s="24"/>
      <c r="PD77" s="24"/>
      <c r="PE77" s="24"/>
      <c r="PF77" s="24"/>
      <c r="PG77" s="24"/>
      <c r="PH77" s="24"/>
      <c r="PI77" s="24"/>
      <c r="PJ77" s="24"/>
      <c r="PK77" s="24"/>
      <c r="PL77" s="24"/>
      <c r="PM77" s="24"/>
      <c r="PN77" s="24"/>
      <c r="PO77" s="24"/>
      <c r="PP77" s="24"/>
      <c r="PQ77" s="24"/>
      <c r="PR77" s="24"/>
      <c r="PS77" s="24"/>
      <c r="PT77" s="24"/>
      <c r="PU77" s="24"/>
      <c r="PV77" s="24"/>
      <c r="PW77" s="24"/>
      <c r="PX77" s="24"/>
      <c r="PY77" s="24"/>
      <c r="PZ77" s="24"/>
      <c r="QA77" s="24"/>
      <c r="QB77" s="24"/>
      <c r="QC77" s="24"/>
      <c r="QD77" s="24"/>
      <c r="QE77" s="24"/>
      <c r="QF77" s="24"/>
      <c r="QG77" s="24"/>
      <c r="QH77" s="24"/>
      <c r="QI77" s="24"/>
      <c r="QJ77" s="24"/>
      <c r="QK77" s="24"/>
      <c r="QL77" s="24"/>
      <c r="QM77" s="24"/>
      <c r="QN77" s="24"/>
      <c r="QO77" s="24"/>
      <c r="QP77" s="24"/>
      <c r="QQ77" s="24"/>
      <c r="QR77" s="24"/>
      <c r="QS77" s="24"/>
      <c r="QT77" s="24"/>
      <c r="QU77" s="24"/>
      <c r="QV77" s="24"/>
      <c r="QW77" s="24"/>
      <c r="QX77" s="24"/>
      <c r="QY77" s="24"/>
      <c r="QZ77" s="24"/>
      <c r="RA77" s="24"/>
      <c r="RB77" s="24"/>
      <c r="RC77" s="24"/>
      <c r="RD77" s="24"/>
      <c r="RE77" s="24"/>
      <c r="RF77" s="24"/>
      <c r="RG77" s="24"/>
      <c r="RH77" s="24"/>
      <c r="RI77" s="24"/>
      <c r="RJ77" s="24"/>
      <c r="RK77" s="24"/>
      <c r="RL77" s="24"/>
      <c r="RM77" s="24"/>
      <c r="RN77" s="24"/>
      <c r="RO77" s="24"/>
      <c r="RP77" s="24"/>
      <c r="RQ77" s="24"/>
      <c r="RR77" s="24"/>
      <c r="RS77" s="24"/>
      <c r="RT77" s="24"/>
      <c r="RU77" s="24"/>
      <c r="RV77" s="24"/>
      <c r="RW77" s="24"/>
      <c r="RX77" s="24"/>
      <c r="RY77" s="24"/>
      <c r="RZ77" s="24"/>
      <c r="SA77" s="24"/>
      <c r="SB77" s="24"/>
      <c r="SC77" s="24"/>
      <c r="SD77" s="24"/>
      <c r="SE77" s="24"/>
      <c r="SF77" s="24"/>
      <c r="SG77" s="24"/>
      <c r="SH77" s="24"/>
      <c r="SI77" s="24"/>
      <c r="SJ77" s="24"/>
      <c r="SK77" s="24"/>
      <c r="SL77" s="24"/>
      <c r="SM77" s="24"/>
      <c r="SN77" s="24"/>
      <c r="SO77" s="24"/>
      <c r="SP77" s="24"/>
      <c r="SQ77" s="24"/>
      <c r="SR77" s="24"/>
      <c r="SS77" s="24"/>
      <c r="ST77" s="24"/>
      <c r="SU77" s="24"/>
      <c r="SV77" s="24"/>
      <c r="SW77" s="24"/>
      <c r="SX77" s="24"/>
      <c r="SY77" s="24"/>
      <c r="SZ77" s="24"/>
      <c r="TA77" s="24"/>
      <c r="TB77" s="24"/>
      <c r="TC77" s="24"/>
      <c r="TD77" s="24"/>
      <c r="TE77" s="24"/>
      <c r="TF77" s="24"/>
      <c r="TG77" s="24"/>
      <c r="TH77" s="24"/>
      <c r="TI77" s="24"/>
      <c r="TJ77" s="24"/>
      <c r="TK77" s="24"/>
      <c r="TL77" s="24"/>
      <c r="TM77" s="24"/>
      <c r="TN77" s="24"/>
      <c r="TO77" s="24"/>
      <c r="TP77" s="24"/>
      <c r="TQ77" s="24"/>
      <c r="TR77" s="24"/>
      <c r="TS77" s="24"/>
      <c r="TT77" s="24"/>
      <c r="TU77" s="24"/>
      <c r="TV77" s="24"/>
      <c r="TW77" s="24"/>
      <c r="TX77" s="24"/>
      <c r="TY77" s="24"/>
      <c r="TZ77" s="24"/>
      <c r="UA77" s="24"/>
      <c r="UB77" s="24"/>
      <c r="UC77" s="24"/>
      <c r="UD77" s="24"/>
      <c r="UE77" s="24"/>
      <c r="UF77" s="24"/>
      <c r="UG77" s="24"/>
      <c r="UH77" s="24"/>
      <c r="UI77" s="24"/>
      <c r="UJ77" s="24"/>
      <c r="UK77" s="24"/>
      <c r="UL77" s="24"/>
      <c r="UM77" s="24"/>
      <c r="UN77" s="24"/>
      <c r="UO77" s="24"/>
      <c r="UP77" s="24"/>
      <c r="UQ77" s="24"/>
      <c r="UR77" s="24"/>
      <c r="US77" s="24"/>
      <c r="UT77" s="24"/>
      <c r="UU77" s="24"/>
      <c r="UV77" s="24"/>
      <c r="UW77" s="24"/>
      <c r="UX77" s="24"/>
      <c r="UY77" s="24"/>
      <c r="UZ77" s="24"/>
      <c r="VA77" s="24"/>
      <c r="VB77" s="24"/>
      <c r="VC77" s="24"/>
      <c r="VD77" s="24"/>
      <c r="VE77" s="24"/>
      <c r="VF77" s="24"/>
      <c r="VG77" s="24"/>
      <c r="VH77" s="24"/>
      <c r="VI77" s="24"/>
      <c r="VJ77" s="24"/>
      <c r="VK77" s="24"/>
      <c r="VL77" s="24"/>
      <c r="VM77" s="24"/>
      <c r="VN77" s="24"/>
      <c r="VO77" s="24"/>
      <c r="VP77" s="24"/>
      <c r="VQ77" s="24"/>
      <c r="VR77" s="24"/>
      <c r="VS77" s="24"/>
      <c r="VT77" s="24"/>
      <c r="VU77" s="24"/>
      <c r="VV77" s="24"/>
      <c r="VW77" s="24"/>
      <c r="VX77" s="24"/>
      <c r="VY77" s="24"/>
      <c r="VZ77" s="24"/>
      <c r="WA77" s="24"/>
      <c r="WB77" s="24"/>
      <c r="WC77" s="24"/>
      <c r="WD77" s="24"/>
      <c r="WE77" s="24"/>
      <c r="WF77" s="24"/>
      <c r="WG77" s="24"/>
      <c r="WH77" s="24"/>
      <c r="WI77" s="24"/>
      <c r="WJ77" s="24"/>
      <c r="WK77" s="24"/>
      <c r="WL77" s="24"/>
      <c r="WM77" s="24"/>
      <c r="WN77" s="24"/>
      <c r="WO77" s="24"/>
      <c r="WP77" s="24"/>
      <c r="WQ77" s="24"/>
      <c r="WR77" s="24"/>
      <c r="WS77" s="24"/>
      <c r="WT77" s="24"/>
      <c r="WU77" s="24"/>
      <c r="WV77" s="24"/>
      <c r="WW77" s="24"/>
      <c r="WX77" s="24"/>
      <c r="WY77" s="24"/>
      <c r="WZ77" s="24"/>
      <c r="XA77" s="24"/>
      <c r="XB77" s="24"/>
      <c r="XC77" s="24"/>
      <c r="XD77" s="24"/>
      <c r="XE77" s="24"/>
      <c r="XF77" s="24"/>
      <c r="XG77" s="24"/>
      <c r="XH77" s="24"/>
      <c r="XI77" s="24"/>
      <c r="XJ77" s="24"/>
      <c r="XK77" s="24"/>
      <c r="XL77" s="24"/>
      <c r="XM77" s="24"/>
      <c r="XN77" s="24"/>
      <c r="XO77" s="24"/>
      <c r="XP77" s="24"/>
      <c r="XQ77" s="24"/>
      <c r="XR77" s="24"/>
      <c r="XS77" s="24"/>
      <c r="XT77" s="24"/>
      <c r="XU77" s="24"/>
      <c r="XV77" s="24"/>
      <c r="XW77" s="24"/>
      <c r="XX77" s="24"/>
      <c r="XY77" s="24"/>
      <c r="XZ77" s="24"/>
      <c r="YA77" s="24"/>
      <c r="YB77" s="24"/>
      <c r="YC77" s="24"/>
      <c r="YD77" s="24"/>
      <c r="YE77" s="24"/>
      <c r="YF77" s="24"/>
      <c r="YG77" s="24"/>
      <c r="YH77" s="24"/>
      <c r="YI77" s="24"/>
      <c r="YJ77" s="24"/>
      <c r="YK77" s="24"/>
      <c r="YL77" s="24"/>
      <c r="YM77" s="24"/>
      <c r="YN77" s="24"/>
      <c r="YO77" s="24"/>
      <c r="YP77" s="24"/>
      <c r="YQ77" s="24"/>
      <c r="YR77" s="24"/>
      <c r="YS77" s="24"/>
      <c r="YT77" s="24"/>
      <c r="YU77" s="24"/>
      <c r="YV77" s="24"/>
      <c r="YW77" s="24"/>
      <c r="YX77" s="24"/>
      <c r="YY77" s="24"/>
      <c r="YZ77" s="24"/>
      <c r="ZA77" s="24"/>
      <c r="ZB77" s="24"/>
      <c r="ZC77" s="24"/>
      <c r="ZD77" s="24"/>
      <c r="ZE77" s="24"/>
      <c r="ZF77" s="24"/>
      <c r="ZG77" s="24"/>
      <c r="ZH77" s="24"/>
      <c r="ZI77" s="24"/>
      <c r="ZJ77" s="24"/>
      <c r="ZK77" s="24"/>
      <c r="ZL77" s="24"/>
      <c r="ZM77" s="24"/>
      <c r="ZN77" s="24"/>
      <c r="ZO77" s="24"/>
      <c r="ZP77" s="24"/>
      <c r="ZQ77" s="24"/>
      <c r="ZR77" s="24"/>
      <c r="ZS77" s="24"/>
      <c r="ZT77" s="24"/>
      <c r="ZU77" s="24"/>
      <c r="ZV77" s="24"/>
      <c r="ZW77" s="24"/>
      <c r="ZX77" s="24"/>
      <c r="ZY77" s="24"/>
      <c r="ZZ77" s="24"/>
      <c r="AAA77" s="24"/>
      <c r="AAB77" s="24"/>
      <c r="AAC77" s="24"/>
      <c r="AAD77" s="24"/>
      <c r="AAE77" s="24"/>
      <c r="AAF77" s="24"/>
      <c r="AAG77" s="24"/>
      <c r="AAH77" s="24"/>
      <c r="AAI77" s="24"/>
      <c r="AAJ77" s="24"/>
      <c r="AAK77" s="24"/>
      <c r="AAL77" s="24"/>
      <c r="AAM77" s="24"/>
      <c r="AAN77" s="24"/>
      <c r="AAO77" s="24"/>
      <c r="AAP77" s="24"/>
      <c r="AAQ77" s="24"/>
      <c r="AAR77" s="24"/>
      <c r="AAS77" s="24"/>
      <c r="AAT77" s="24"/>
      <c r="AAU77" s="24"/>
      <c r="AAV77" s="24"/>
      <c r="AAW77" s="24"/>
      <c r="AAX77" s="24"/>
      <c r="AAY77" s="24"/>
      <c r="AAZ77" s="24"/>
      <c r="ABA77" s="24"/>
      <c r="ABB77" s="24"/>
      <c r="ABC77" s="24"/>
      <c r="ABD77" s="24"/>
      <c r="ABE77" s="24"/>
      <c r="ABF77" s="24"/>
      <c r="ABG77" s="24"/>
      <c r="ABH77" s="24"/>
      <c r="ABI77" s="24"/>
      <c r="ABJ77" s="24"/>
      <c r="ABK77" s="24"/>
      <c r="ABL77" s="24"/>
      <c r="ABM77" s="24"/>
      <c r="ABN77" s="24"/>
      <c r="ABO77" s="24"/>
      <c r="ABP77" s="24"/>
      <c r="ABQ77" s="24"/>
      <c r="ABR77" s="24"/>
      <c r="ABS77" s="24"/>
      <c r="ABT77" s="24"/>
      <c r="ABU77" s="24"/>
      <c r="ABV77" s="24"/>
      <c r="ABW77" s="24"/>
      <c r="ABX77" s="24"/>
      <c r="ABY77" s="24"/>
      <c r="ABZ77" s="24"/>
      <c r="ACA77" s="24"/>
      <c r="ACB77" s="24"/>
      <c r="ACC77" s="24"/>
      <c r="ACD77" s="24"/>
      <c r="ACE77" s="24"/>
      <c r="ACF77" s="24"/>
      <c r="ACG77" s="24"/>
      <c r="ACH77" s="24"/>
      <c r="ACI77" s="24"/>
      <c r="ACJ77" s="24"/>
      <c r="ACK77" s="24"/>
      <c r="ACL77" s="24"/>
      <c r="ACM77" s="24"/>
      <c r="ACN77" s="24"/>
      <c r="ACO77" s="24"/>
      <c r="ACP77" s="24"/>
      <c r="ACQ77" s="24"/>
      <c r="ACR77" s="24"/>
      <c r="ACS77" s="24"/>
      <c r="ACT77" s="24"/>
      <c r="ACU77" s="24"/>
      <c r="ACV77" s="24"/>
      <c r="ACW77" s="24"/>
      <c r="ACX77" s="24"/>
      <c r="ACY77" s="24"/>
      <c r="ACZ77" s="24"/>
      <c r="ADA77" s="24"/>
      <c r="ADB77" s="24"/>
      <c r="ADC77" s="24"/>
      <c r="ADD77" s="24"/>
      <c r="ADE77" s="24"/>
      <c r="ADF77" s="24"/>
      <c r="ADG77" s="24"/>
      <c r="ADH77" s="24"/>
      <c r="ADI77" s="24"/>
      <c r="ADJ77" s="24"/>
      <c r="ADK77" s="24"/>
      <c r="ADL77" s="24"/>
      <c r="ADM77" s="24"/>
      <c r="ADN77" s="24"/>
      <c r="ADO77" s="24"/>
      <c r="ADP77" s="24"/>
      <c r="ADQ77" s="24"/>
      <c r="ADR77" s="24"/>
      <c r="ADS77" s="24"/>
      <c r="ADT77" s="24"/>
      <c r="ADU77" s="24"/>
      <c r="ADV77" s="24"/>
      <c r="ADW77" s="24"/>
      <c r="ADX77" s="24"/>
      <c r="ADY77" s="24"/>
      <c r="ADZ77" s="24"/>
      <c r="AEA77" s="24"/>
      <c r="AEB77" s="24"/>
      <c r="AEC77" s="24"/>
      <c r="AED77" s="24"/>
      <c r="AEE77" s="24"/>
      <c r="AEF77" s="24"/>
      <c r="AEG77" s="24"/>
      <c r="AEH77" s="24"/>
      <c r="AEI77" s="24"/>
      <c r="AEJ77" s="24"/>
      <c r="AEK77" s="24"/>
      <c r="AEL77" s="24"/>
      <c r="AEM77" s="24"/>
      <c r="AEN77" s="24"/>
      <c r="AEO77" s="24"/>
      <c r="AEP77" s="24"/>
      <c r="AEQ77" s="24"/>
      <c r="AER77" s="24"/>
      <c r="AES77" s="24"/>
      <c r="AET77" s="24"/>
      <c r="AEU77" s="24"/>
      <c r="AEV77" s="24"/>
      <c r="AEW77" s="24"/>
      <c r="AEX77" s="24"/>
      <c r="AEY77" s="24"/>
      <c r="AEZ77" s="24"/>
      <c r="AFA77" s="24"/>
      <c r="AFB77" s="24"/>
      <c r="AFC77" s="24"/>
      <c r="AFD77" s="24"/>
      <c r="AFE77" s="24"/>
      <c r="AFF77" s="24"/>
      <c r="AFG77" s="24"/>
      <c r="AFH77" s="24"/>
      <c r="AFI77" s="24"/>
      <c r="AFJ77" s="24"/>
      <c r="AFK77" s="24"/>
      <c r="AFL77" s="24"/>
      <c r="AFM77" s="24"/>
      <c r="AFN77" s="24"/>
      <c r="AFO77" s="24"/>
      <c r="AFP77" s="24"/>
      <c r="AFQ77" s="24"/>
      <c r="AFR77" s="24"/>
      <c r="AFS77" s="24"/>
      <c r="AFT77" s="24"/>
      <c r="AFU77" s="24"/>
      <c r="AFV77" s="24"/>
      <c r="AFW77" s="24"/>
      <c r="AFX77" s="24"/>
      <c r="AFY77" s="24"/>
      <c r="AFZ77" s="24"/>
      <c r="AGA77" s="24"/>
      <c r="AGB77" s="24"/>
      <c r="AGC77" s="24"/>
      <c r="AGD77" s="24"/>
      <c r="AGE77" s="24"/>
      <c r="AGF77" s="24"/>
      <c r="AGG77" s="24"/>
      <c r="AGH77" s="24"/>
      <c r="AGI77" s="24"/>
      <c r="AGJ77" s="24"/>
      <c r="AGK77" s="24"/>
      <c r="AGL77" s="24"/>
      <c r="AGM77" s="24"/>
      <c r="AGN77" s="24"/>
      <c r="AGO77" s="24"/>
      <c r="AGP77" s="24"/>
      <c r="AGQ77" s="24"/>
      <c r="AGR77" s="24"/>
      <c r="AGS77" s="24"/>
      <c r="AGT77" s="24"/>
      <c r="AGU77" s="24"/>
      <c r="AGV77" s="24"/>
      <c r="AGW77" s="24"/>
      <c r="AGX77" s="24"/>
      <c r="AGY77" s="24"/>
      <c r="AGZ77" s="24"/>
      <c r="AHA77" s="24"/>
      <c r="AHB77" s="24"/>
      <c r="AHC77" s="24"/>
      <c r="AHD77" s="24"/>
      <c r="AHE77" s="24"/>
      <c r="AHF77" s="24"/>
      <c r="AHG77" s="24"/>
      <c r="AHH77" s="24"/>
      <c r="AHI77" s="24"/>
      <c r="AHJ77" s="24"/>
      <c r="AHK77" s="24"/>
      <c r="AHL77" s="24"/>
      <c r="AHM77" s="24"/>
      <c r="AHN77" s="24"/>
      <c r="AHO77" s="24"/>
      <c r="AHP77" s="24"/>
      <c r="AHQ77" s="24"/>
      <c r="AHR77" s="24"/>
      <c r="AHS77" s="24"/>
      <c r="AHT77" s="24"/>
      <c r="AHU77" s="24"/>
      <c r="AHV77" s="24"/>
      <c r="AHW77" s="24"/>
      <c r="AHX77" s="24"/>
      <c r="AHY77" s="24"/>
      <c r="AHZ77" s="24"/>
      <c r="AIA77" s="24"/>
      <c r="AIB77" s="24"/>
      <c r="AIC77" s="24"/>
      <c r="AID77" s="24"/>
      <c r="AIE77" s="24"/>
      <c r="AIF77" s="24"/>
      <c r="AIG77" s="24"/>
      <c r="AIH77" s="24"/>
      <c r="AII77" s="24"/>
      <c r="AIJ77" s="24"/>
      <c r="AIK77" s="24"/>
      <c r="AIL77" s="24"/>
      <c r="AIM77" s="24"/>
      <c r="AIN77" s="24"/>
      <c r="AIO77" s="24"/>
      <c r="AIP77" s="24"/>
      <c r="AIQ77" s="24"/>
      <c r="AIR77" s="24"/>
      <c r="AIS77" s="24"/>
      <c r="AIT77" s="24"/>
      <c r="AIU77" s="24"/>
      <c r="AIV77" s="24"/>
      <c r="AIW77" s="24"/>
      <c r="AIX77" s="24"/>
      <c r="AIY77" s="24"/>
      <c r="AIZ77" s="24"/>
      <c r="AJA77" s="24"/>
      <c r="AJB77" s="24"/>
      <c r="AJC77" s="24"/>
      <c r="AJD77" s="24"/>
      <c r="AJE77" s="24"/>
      <c r="AJF77" s="24"/>
      <c r="AJG77" s="24"/>
      <c r="AJH77" s="24"/>
      <c r="AJI77" s="24"/>
      <c r="AJJ77" s="24"/>
      <c r="AJK77" s="24"/>
      <c r="AJL77" s="24"/>
      <c r="AJM77" s="24"/>
      <c r="AJN77" s="24"/>
      <c r="AJO77" s="24"/>
      <c r="AJP77" s="24"/>
      <c r="AJQ77" s="24"/>
      <c r="AJR77" s="24"/>
      <c r="AJS77" s="24"/>
      <c r="AJT77" s="24"/>
      <c r="AJU77" s="24"/>
      <c r="AJV77" s="24"/>
      <c r="AJW77" s="24"/>
      <c r="AJX77" s="24"/>
      <c r="AJY77" s="24"/>
      <c r="AJZ77" s="24"/>
      <c r="AKA77" s="24"/>
      <c r="AKB77" s="24"/>
      <c r="AKC77" s="24"/>
      <c r="AKD77" s="24"/>
      <c r="AKE77" s="24"/>
      <c r="AKF77" s="24"/>
      <c r="AKG77" s="24"/>
      <c r="AKH77" s="24"/>
      <c r="AKI77" s="24"/>
      <c r="AKJ77" s="24"/>
      <c r="AKK77" s="24"/>
      <c r="AKL77" s="24"/>
      <c r="AKM77" s="24"/>
      <c r="AKN77" s="24"/>
      <c r="AKO77" s="24"/>
      <c r="AKP77" s="24"/>
      <c r="AKQ77" s="24"/>
      <c r="AKR77" s="24"/>
      <c r="AKS77" s="24"/>
      <c r="AKT77" s="24"/>
      <c r="AKU77" s="24"/>
      <c r="AKV77" s="24"/>
      <c r="AKW77" s="24"/>
      <c r="AKX77" s="24"/>
      <c r="AKY77" s="24"/>
      <c r="AKZ77" s="24"/>
      <c r="ALA77" s="24"/>
      <c r="ALB77" s="24"/>
      <c r="ALC77" s="24"/>
      <c r="ALD77" s="24"/>
      <c r="ALE77" s="24"/>
      <c r="ALF77" s="24"/>
      <c r="ALG77" s="24"/>
      <c r="ALH77" s="24"/>
      <c r="ALI77" s="24"/>
      <c r="ALJ77" s="24"/>
      <c r="ALK77" s="24"/>
      <c r="ALL77" s="24"/>
      <c r="ALM77" s="24"/>
      <c r="ALN77" s="24"/>
      <c r="ALO77" s="24"/>
      <c r="ALP77" s="24"/>
      <c r="ALQ77" s="24"/>
      <c r="ALR77" s="24"/>
      <c r="ALS77" s="24"/>
      <c r="ALT77" s="24"/>
      <c r="ALU77" s="24"/>
      <c r="ALV77" s="24"/>
      <c r="ALW77" s="24"/>
      <c r="ALX77" s="24"/>
      <c r="ALY77" s="24"/>
      <c r="ALZ77" s="24"/>
      <c r="AMA77" s="24"/>
      <c r="AMB77" s="24"/>
      <c r="AMC77" s="24"/>
      <c r="AMD77" s="24"/>
      <c r="AME77" s="24"/>
      <c r="AMF77" s="24"/>
      <c r="AMG77" s="24"/>
      <c r="AMH77" s="24"/>
      <c r="AMI77" s="24"/>
      <c r="AMJ77" s="24"/>
      <c r="AMK77" s="24"/>
      <c r="AML77" s="24"/>
      <c r="AMM77" s="24"/>
      <c r="AMN77" s="24"/>
      <c r="AMO77" s="24"/>
      <c r="AMP77" s="24"/>
      <c r="AMQ77" s="24"/>
      <c r="AMR77" s="24"/>
      <c r="AMS77" s="24"/>
      <c r="AMT77" s="24"/>
      <c r="AMU77" s="24"/>
      <c r="AMV77" s="24"/>
      <c r="AMW77" s="24"/>
      <c r="AMX77" s="24"/>
      <c r="AMY77" s="24"/>
      <c r="AMZ77" s="24"/>
      <c r="ANA77" s="24"/>
      <c r="ANB77" s="24"/>
      <c r="ANC77" s="24"/>
      <c r="AND77" s="24"/>
      <c r="ANE77" s="24"/>
      <c r="ANF77" s="24"/>
      <c r="ANG77" s="24"/>
      <c r="ANH77" s="24"/>
      <c r="ANI77" s="24"/>
      <c r="ANJ77" s="24"/>
      <c r="ANK77" s="24"/>
      <c r="ANL77" s="24"/>
      <c r="ANM77" s="24"/>
      <c r="ANN77" s="24"/>
      <c r="ANO77" s="24"/>
      <c r="ANP77" s="24"/>
      <c r="ANQ77" s="24"/>
      <c r="ANR77" s="24"/>
      <c r="ANS77" s="24"/>
      <c r="ANT77" s="24"/>
      <c r="ANU77" s="24"/>
      <c r="ANV77" s="24"/>
      <c r="ANW77" s="24"/>
      <c r="ANX77" s="24"/>
      <c r="ANY77" s="24"/>
      <c r="ANZ77" s="24"/>
      <c r="AOA77" s="24"/>
      <c r="AOB77" s="24"/>
      <c r="AOC77" s="24"/>
      <c r="AOD77" s="24"/>
      <c r="AOE77" s="24"/>
      <c r="AOF77" s="24"/>
      <c r="AOG77" s="24"/>
      <c r="AOH77" s="24"/>
      <c r="AOI77" s="24"/>
      <c r="AOJ77" s="24"/>
      <c r="AOK77" s="24"/>
      <c r="AOL77" s="24"/>
      <c r="AOM77" s="24"/>
      <c r="AON77" s="24"/>
      <c r="AOO77" s="24"/>
      <c r="AOP77" s="24"/>
      <c r="AOQ77" s="24"/>
      <c r="AOR77" s="24"/>
      <c r="AOS77" s="24"/>
      <c r="AOT77" s="24"/>
      <c r="AOU77" s="24"/>
      <c r="AOV77" s="24"/>
      <c r="AOW77" s="24"/>
      <c r="AOX77" s="24"/>
      <c r="AOY77" s="24"/>
      <c r="AOZ77" s="24"/>
      <c r="APA77" s="24"/>
      <c r="APB77" s="24"/>
      <c r="APC77" s="24"/>
      <c r="APD77" s="24"/>
      <c r="APE77" s="24"/>
      <c r="APF77" s="24"/>
      <c r="APG77" s="24"/>
      <c r="APH77" s="24"/>
      <c r="API77" s="24"/>
      <c r="APJ77" s="24"/>
      <c r="APK77" s="24"/>
      <c r="APL77" s="24"/>
      <c r="APM77" s="24"/>
      <c r="APN77" s="24"/>
      <c r="APO77" s="24"/>
      <c r="APP77" s="24"/>
      <c r="APQ77" s="24"/>
      <c r="APR77" s="24"/>
      <c r="APS77" s="24"/>
      <c r="APT77" s="24"/>
      <c r="APU77" s="24"/>
      <c r="APV77" s="24"/>
      <c r="APW77" s="24"/>
      <c r="APX77" s="24"/>
      <c r="APY77" s="24"/>
      <c r="APZ77" s="24"/>
      <c r="AQA77" s="24"/>
      <c r="AQB77" s="24"/>
      <c r="AQC77" s="24"/>
      <c r="AQD77" s="24"/>
      <c r="AQE77" s="24"/>
      <c r="AQF77" s="24"/>
      <c r="AQG77" s="24"/>
      <c r="AQH77" s="24"/>
      <c r="AQI77" s="24"/>
      <c r="AQJ77" s="24"/>
      <c r="AQK77" s="24"/>
      <c r="AQL77" s="24"/>
      <c r="AQM77" s="24"/>
      <c r="AQN77" s="24"/>
      <c r="AQO77" s="24"/>
      <c r="AQP77" s="24"/>
      <c r="AQQ77" s="24"/>
      <c r="AQR77" s="24"/>
      <c r="AQS77" s="24"/>
      <c r="AQT77" s="24"/>
      <c r="AQU77" s="24"/>
      <c r="AQV77" s="24"/>
      <c r="AQW77" s="24"/>
      <c r="AQX77" s="24"/>
      <c r="AQY77" s="24"/>
      <c r="AQZ77" s="24"/>
      <c r="ARA77" s="24"/>
      <c r="ARB77" s="24"/>
      <c r="ARC77" s="24"/>
      <c r="ARD77" s="24"/>
      <c r="ARE77" s="24"/>
      <c r="ARF77" s="24"/>
      <c r="ARG77" s="24"/>
      <c r="ARH77" s="24"/>
      <c r="ARI77" s="24"/>
      <c r="ARJ77" s="24"/>
      <c r="ARK77" s="24"/>
      <c r="ARL77" s="24"/>
      <c r="ARM77" s="24"/>
      <c r="ARN77" s="24"/>
      <c r="ARO77" s="24"/>
      <c r="ARP77" s="24"/>
      <c r="ARQ77" s="24"/>
      <c r="ARR77" s="24"/>
      <c r="ARS77" s="24"/>
      <c r="ART77" s="24"/>
      <c r="ARU77" s="24"/>
      <c r="ARV77" s="24"/>
      <c r="ARW77" s="24"/>
      <c r="ARX77" s="24"/>
      <c r="ARY77" s="24"/>
      <c r="ARZ77" s="24"/>
      <c r="ASA77" s="24"/>
      <c r="ASB77" s="24"/>
      <c r="ASC77" s="24"/>
      <c r="ASD77" s="24"/>
      <c r="ASE77" s="24"/>
      <c r="ASF77" s="24"/>
      <c r="ASG77" s="24"/>
      <c r="ASH77" s="24"/>
      <c r="ASI77" s="24"/>
      <c r="ASJ77" s="24"/>
      <c r="ASK77" s="24"/>
      <c r="ASL77" s="24"/>
      <c r="ASM77" s="24"/>
      <c r="ASN77" s="24"/>
      <c r="ASO77" s="24"/>
      <c r="ASP77" s="24"/>
      <c r="ASQ77" s="24"/>
      <c r="ASR77" s="24"/>
      <c r="ASS77" s="24"/>
      <c r="AST77" s="24"/>
      <c r="ASU77" s="24"/>
      <c r="ASV77" s="24"/>
      <c r="ASW77" s="24"/>
      <c r="ASX77" s="24"/>
      <c r="ASY77" s="24"/>
      <c r="ASZ77" s="24"/>
      <c r="ATA77" s="24"/>
      <c r="ATB77" s="24"/>
      <c r="ATC77" s="24"/>
      <c r="ATD77" s="24"/>
      <c r="ATE77" s="24"/>
      <c r="ATF77" s="24"/>
      <c r="ATG77" s="24"/>
      <c r="ATH77" s="24"/>
      <c r="ATI77" s="24"/>
      <c r="ATJ77" s="24"/>
      <c r="ATK77" s="24"/>
      <c r="ATL77" s="24"/>
      <c r="ATM77" s="24"/>
      <c r="ATN77" s="24"/>
      <c r="ATO77" s="24"/>
      <c r="ATP77" s="24"/>
      <c r="ATQ77" s="24"/>
      <c r="ATR77" s="24"/>
      <c r="ATS77" s="24"/>
      <c r="ATT77" s="24"/>
      <c r="ATU77" s="24"/>
      <c r="ATV77" s="24"/>
      <c r="ATW77" s="24"/>
      <c r="ATX77" s="24"/>
      <c r="ATY77" s="24"/>
      <c r="ATZ77" s="24"/>
      <c r="AUA77" s="24"/>
      <c r="AUB77" s="24"/>
      <c r="AUC77" s="24"/>
      <c r="AUD77" s="24"/>
      <c r="AUE77" s="24"/>
      <c r="AUF77" s="24"/>
      <c r="AUG77" s="24"/>
      <c r="AUH77" s="24"/>
      <c r="AUI77" s="24"/>
      <c r="AUJ77" s="24"/>
      <c r="AUK77" s="24"/>
      <c r="AUL77" s="24"/>
      <c r="AUM77" s="24"/>
      <c r="AUN77" s="24"/>
      <c r="AUO77" s="24"/>
      <c r="AUP77" s="24"/>
      <c r="AUQ77" s="24"/>
      <c r="AUR77" s="24"/>
      <c r="AUS77" s="24"/>
      <c r="AUT77" s="24"/>
      <c r="AUU77" s="24"/>
      <c r="AUV77" s="24"/>
      <c r="AUW77" s="24"/>
      <c r="AUX77" s="24"/>
      <c r="AUY77" s="24"/>
      <c r="AUZ77" s="24"/>
      <c r="AVA77" s="24"/>
      <c r="AVB77" s="24"/>
      <c r="AVC77" s="24"/>
      <c r="AVD77" s="24"/>
      <c r="AVE77" s="24"/>
      <c r="AVF77" s="24"/>
      <c r="AVG77" s="24"/>
      <c r="AVH77" s="24"/>
      <c r="AVI77" s="24"/>
      <c r="AVJ77" s="24"/>
      <c r="AVK77" s="24"/>
      <c r="AVL77" s="24"/>
      <c r="AVM77" s="24"/>
      <c r="AVN77" s="24"/>
      <c r="AVO77" s="24"/>
      <c r="AVP77" s="24"/>
      <c r="AVQ77" s="24"/>
      <c r="AVR77" s="24"/>
      <c r="AVS77" s="24"/>
      <c r="AVT77" s="24"/>
      <c r="AVU77" s="24"/>
      <c r="AVV77" s="24"/>
      <c r="AVW77" s="24"/>
      <c r="AVX77" s="24"/>
      <c r="AVY77" s="24"/>
      <c r="AVZ77" s="24"/>
      <c r="AWA77" s="24"/>
      <c r="AWB77" s="24"/>
      <c r="AWC77" s="24"/>
      <c r="AWD77" s="24"/>
      <c r="AWE77" s="24"/>
      <c r="AWF77" s="24"/>
      <c r="AWG77" s="24"/>
      <c r="AWH77" s="24"/>
      <c r="AWI77" s="24"/>
      <c r="AWJ77" s="24"/>
      <c r="AWK77" s="24"/>
      <c r="AWL77" s="24"/>
      <c r="AWM77" s="24"/>
      <c r="AWN77" s="24"/>
      <c r="AWO77" s="24"/>
      <c r="AWP77" s="24"/>
      <c r="AWQ77" s="24"/>
      <c r="AWR77" s="24"/>
      <c r="AWS77" s="24"/>
      <c r="AWT77" s="24"/>
      <c r="AWU77" s="24"/>
      <c r="AWV77" s="24"/>
      <c r="AWW77" s="24"/>
      <c r="AWX77" s="24"/>
      <c r="AWY77" s="24"/>
      <c r="AWZ77" s="24"/>
      <c r="AXA77" s="24"/>
      <c r="AXB77" s="24"/>
      <c r="AXC77" s="24"/>
      <c r="AXD77" s="24"/>
      <c r="AXE77" s="24"/>
      <c r="AXF77" s="24"/>
      <c r="AXG77" s="24"/>
      <c r="AXH77" s="24"/>
      <c r="AXI77" s="24"/>
      <c r="AXJ77" s="24"/>
      <c r="AXK77" s="24"/>
      <c r="AXL77" s="24"/>
      <c r="AXM77" s="24"/>
      <c r="AXN77" s="24"/>
      <c r="AXO77" s="24"/>
      <c r="AXP77" s="24"/>
      <c r="AXQ77" s="24"/>
      <c r="AXR77" s="24"/>
      <c r="AXS77" s="24"/>
      <c r="AXT77" s="24"/>
      <c r="AXU77" s="24"/>
      <c r="AXV77" s="24"/>
      <c r="AXW77" s="24"/>
      <c r="AXX77" s="24"/>
      <c r="AXY77" s="24"/>
      <c r="AXZ77" s="24"/>
      <c r="AYA77" s="24"/>
      <c r="AYB77" s="24"/>
      <c r="AYC77" s="24"/>
      <c r="AYD77" s="24"/>
      <c r="AYE77" s="24"/>
      <c r="AYF77" s="24"/>
      <c r="AYG77" s="24"/>
      <c r="AYH77" s="24"/>
      <c r="AYI77" s="24"/>
      <c r="AYJ77" s="24"/>
      <c r="AYK77" s="24"/>
      <c r="AYL77" s="24"/>
      <c r="AYM77" s="24"/>
      <c r="AYN77" s="24"/>
      <c r="AYO77" s="24"/>
      <c r="AYP77" s="24"/>
      <c r="AYQ77" s="24"/>
      <c r="AYR77" s="24"/>
      <c r="AYS77" s="24"/>
      <c r="AYT77" s="24"/>
      <c r="AYU77" s="24"/>
      <c r="AYV77" s="24"/>
      <c r="AYW77" s="24"/>
      <c r="AYX77" s="24"/>
      <c r="AYY77" s="24"/>
      <c r="AYZ77" s="24"/>
      <c r="AZA77" s="24"/>
      <c r="AZB77" s="24"/>
      <c r="AZC77" s="24"/>
      <c r="AZD77" s="24"/>
      <c r="AZE77" s="24"/>
      <c r="AZF77" s="24"/>
      <c r="AZG77" s="24"/>
      <c r="AZH77" s="24"/>
      <c r="AZI77" s="24"/>
      <c r="AZJ77" s="24"/>
      <c r="AZK77" s="24"/>
      <c r="AZL77" s="24"/>
      <c r="AZM77" s="24"/>
      <c r="AZN77" s="24"/>
      <c r="AZO77" s="24"/>
      <c r="AZP77" s="24"/>
      <c r="AZQ77" s="24"/>
      <c r="AZR77" s="24"/>
      <c r="AZS77" s="24"/>
      <c r="AZT77" s="24"/>
      <c r="AZU77" s="24"/>
      <c r="AZV77" s="24"/>
      <c r="AZW77" s="24"/>
      <c r="AZX77" s="24"/>
      <c r="AZY77" s="24"/>
      <c r="AZZ77" s="24"/>
      <c r="BAA77" s="24"/>
      <c r="BAB77" s="24"/>
      <c r="BAC77" s="24"/>
      <c r="BAD77" s="24"/>
      <c r="BAE77" s="24"/>
      <c r="BAF77" s="24"/>
      <c r="BAG77" s="24"/>
      <c r="BAH77" s="24"/>
      <c r="BAI77" s="24"/>
      <c r="BAJ77" s="24"/>
      <c r="BAK77" s="24"/>
      <c r="BAL77" s="24"/>
      <c r="BAM77" s="24"/>
      <c r="BAN77" s="24"/>
      <c r="BAO77" s="24"/>
      <c r="BAP77" s="24"/>
      <c r="BAQ77" s="24"/>
      <c r="BAR77" s="24"/>
      <c r="BAS77" s="24"/>
      <c r="BAT77" s="24"/>
      <c r="BAU77" s="24"/>
      <c r="BAV77" s="24"/>
      <c r="BAW77" s="24"/>
      <c r="BAX77" s="24"/>
      <c r="BAY77" s="24"/>
      <c r="BAZ77" s="24"/>
      <c r="BBA77" s="24"/>
      <c r="BBB77" s="24"/>
      <c r="BBC77" s="24"/>
      <c r="BBD77" s="24"/>
      <c r="BBE77" s="24"/>
      <c r="BBF77" s="24"/>
      <c r="BBG77" s="24"/>
      <c r="BBH77" s="24"/>
      <c r="BBI77" s="24"/>
      <c r="BBJ77" s="24"/>
      <c r="BBK77" s="24"/>
      <c r="BBL77" s="24"/>
      <c r="BBM77" s="24"/>
      <c r="BBN77" s="24"/>
      <c r="BBO77" s="24"/>
      <c r="BBP77" s="24"/>
      <c r="BBQ77" s="24"/>
      <c r="BBR77" s="24"/>
      <c r="BBS77" s="24"/>
      <c r="BBT77" s="24"/>
      <c r="BBU77" s="24"/>
      <c r="BBV77" s="24"/>
      <c r="BBW77" s="24"/>
      <c r="BBX77" s="24"/>
      <c r="BBY77" s="24"/>
      <c r="BBZ77" s="24"/>
      <c r="BCA77" s="24"/>
      <c r="BCB77" s="24"/>
      <c r="BCC77" s="24"/>
      <c r="BCD77" s="24"/>
      <c r="BCE77" s="24"/>
      <c r="BCF77" s="24"/>
      <c r="BCG77" s="24"/>
      <c r="BCH77" s="24"/>
      <c r="BCI77" s="24"/>
      <c r="BCJ77" s="24"/>
      <c r="BCK77" s="24"/>
      <c r="BCL77" s="24"/>
      <c r="BCM77" s="24"/>
      <c r="BCN77" s="24"/>
      <c r="BCO77" s="24"/>
      <c r="BCP77" s="24"/>
      <c r="BCQ77" s="24"/>
      <c r="BCR77" s="24"/>
      <c r="BCS77" s="24"/>
      <c r="BCT77" s="24"/>
      <c r="BCU77" s="24"/>
      <c r="BCV77" s="24"/>
      <c r="BCW77" s="24"/>
      <c r="BCX77" s="24"/>
      <c r="BCY77" s="24"/>
      <c r="BCZ77" s="24"/>
      <c r="BDA77" s="24"/>
      <c r="BDB77" s="24"/>
      <c r="BDC77" s="24"/>
      <c r="BDD77" s="24"/>
      <c r="BDE77" s="24"/>
      <c r="BDF77" s="24"/>
      <c r="BDG77" s="24"/>
      <c r="BDH77" s="24"/>
      <c r="BDI77" s="24"/>
      <c r="BDJ77" s="24"/>
      <c r="BDK77" s="24"/>
      <c r="BDL77" s="24"/>
      <c r="BDM77" s="24"/>
      <c r="BDN77" s="24"/>
      <c r="BDO77" s="24"/>
      <c r="BDP77" s="24"/>
      <c r="BDQ77" s="24"/>
      <c r="BDR77" s="24"/>
      <c r="BDS77" s="24"/>
      <c r="BDT77" s="24"/>
      <c r="BDU77" s="24"/>
      <c r="BDV77" s="24"/>
      <c r="BDW77" s="24"/>
      <c r="BDX77" s="24"/>
      <c r="BDY77" s="24"/>
      <c r="BDZ77" s="24"/>
      <c r="BEA77" s="24"/>
      <c r="BEB77" s="24"/>
      <c r="BEC77" s="24"/>
      <c r="BED77" s="24"/>
      <c r="BEE77" s="24"/>
      <c r="BEF77" s="24"/>
      <c r="BEG77" s="24"/>
      <c r="BEH77" s="24"/>
      <c r="BEI77" s="24"/>
      <c r="BEJ77" s="24"/>
      <c r="BEK77" s="24"/>
      <c r="BEL77" s="24"/>
      <c r="BEM77" s="24"/>
      <c r="BEN77" s="24"/>
      <c r="BEO77" s="24"/>
      <c r="BEP77" s="24"/>
      <c r="BEQ77" s="24"/>
      <c r="BER77" s="24"/>
      <c r="BES77" s="24"/>
      <c r="BET77" s="24"/>
      <c r="BEU77" s="24"/>
      <c r="BEV77" s="24"/>
      <c r="BEW77" s="24"/>
      <c r="BEX77" s="24"/>
      <c r="BEY77" s="24"/>
      <c r="BEZ77" s="24"/>
      <c r="BFA77" s="24"/>
      <c r="BFB77" s="24"/>
      <c r="BFC77" s="24"/>
      <c r="BFD77" s="24"/>
      <c r="BFE77" s="24"/>
      <c r="BFF77" s="24"/>
      <c r="BFG77" s="24"/>
      <c r="BFH77" s="24"/>
      <c r="BFI77" s="24"/>
      <c r="BFJ77" s="24"/>
      <c r="BFK77" s="24"/>
      <c r="BFL77" s="24"/>
      <c r="BFM77" s="24"/>
      <c r="BFN77" s="24"/>
      <c r="BFO77" s="24"/>
      <c r="BFP77" s="24"/>
      <c r="BFQ77" s="24"/>
      <c r="BFR77" s="24"/>
      <c r="BFS77" s="24"/>
      <c r="BFT77" s="24"/>
      <c r="BFU77" s="24"/>
      <c r="BFV77" s="24"/>
      <c r="BFW77" s="24"/>
      <c r="BFX77" s="24"/>
      <c r="BFY77" s="24"/>
      <c r="BFZ77" s="24"/>
      <c r="BGA77" s="24"/>
      <c r="BGB77" s="24"/>
      <c r="BGC77" s="24"/>
      <c r="BGD77" s="24"/>
      <c r="BGE77" s="24"/>
      <c r="BGF77" s="24"/>
      <c r="BGG77" s="24"/>
      <c r="BGH77" s="24"/>
      <c r="BGI77" s="24"/>
      <c r="BGJ77" s="24"/>
      <c r="BGK77" s="24"/>
      <c r="BGL77" s="24"/>
      <c r="BGM77" s="24"/>
      <c r="BGN77" s="24"/>
      <c r="BGO77" s="24"/>
      <c r="BGP77" s="24"/>
      <c r="BGQ77" s="24"/>
      <c r="BGR77" s="24"/>
      <c r="BGS77" s="24"/>
      <c r="BGT77" s="24"/>
      <c r="BGU77" s="24"/>
      <c r="BGV77" s="24"/>
      <c r="BGW77" s="24"/>
      <c r="BGX77" s="24"/>
      <c r="BGY77" s="24"/>
      <c r="BGZ77" s="24"/>
      <c r="BHA77" s="24"/>
      <c r="BHB77" s="24"/>
      <c r="BHC77" s="24"/>
      <c r="BHD77" s="24"/>
      <c r="BHE77" s="24"/>
      <c r="BHF77" s="24"/>
      <c r="BHG77" s="24"/>
      <c r="BHH77" s="24"/>
      <c r="BHI77" s="24"/>
      <c r="BHJ77" s="24"/>
      <c r="BHK77" s="24"/>
      <c r="BHL77" s="24"/>
      <c r="BHM77" s="24"/>
      <c r="BHN77" s="24"/>
      <c r="BHO77" s="24"/>
      <c r="BHP77" s="24"/>
      <c r="BHQ77" s="24"/>
      <c r="BHR77" s="24"/>
      <c r="BHS77" s="24"/>
      <c r="BHT77" s="24"/>
      <c r="BHU77" s="24"/>
      <c r="BHV77" s="24"/>
      <c r="BHW77" s="24"/>
      <c r="BHX77" s="24"/>
      <c r="BHY77" s="24"/>
      <c r="BHZ77" s="24"/>
      <c r="BIA77" s="24"/>
      <c r="BIB77" s="24"/>
      <c r="BIC77" s="24"/>
      <c r="BID77" s="24"/>
      <c r="BIE77" s="24"/>
      <c r="BIF77" s="24"/>
      <c r="BIG77" s="24"/>
      <c r="BIH77" s="24"/>
      <c r="BII77" s="24"/>
      <c r="BIJ77" s="24"/>
      <c r="BIK77" s="24"/>
      <c r="BIL77" s="24"/>
      <c r="BIM77" s="24"/>
      <c r="BIN77" s="24"/>
      <c r="BIO77" s="24"/>
      <c r="BIP77" s="24"/>
      <c r="BIQ77" s="24"/>
      <c r="BIR77" s="24"/>
      <c r="BIS77" s="24"/>
      <c r="BIT77" s="24"/>
      <c r="BIU77" s="24"/>
      <c r="BIV77" s="24"/>
      <c r="BIW77" s="24"/>
      <c r="BIX77" s="24"/>
      <c r="BIY77" s="24"/>
      <c r="BIZ77" s="24"/>
      <c r="BJA77" s="24"/>
      <c r="BJB77" s="24"/>
      <c r="BJC77" s="24"/>
      <c r="BJD77" s="24"/>
      <c r="BJE77" s="24"/>
      <c r="BJF77" s="24"/>
      <c r="BJG77" s="24"/>
      <c r="BJH77" s="24"/>
      <c r="BJI77" s="24"/>
      <c r="BJJ77" s="24"/>
      <c r="BJK77" s="24"/>
      <c r="BJL77" s="24"/>
      <c r="BJM77" s="24"/>
      <c r="BJN77" s="24"/>
      <c r="BJO77" s="24"/>
      <c r="BJP77" s="24"/>
      <c r="BJQ77" s="24"/>
      <c r="BJR77" s="24"/>
      <c r="BJS77" s="24"/>
      <c r="BJT77" s="24"/>
      <c r="BJU77" s="24"/>
      <c r="BJV77" s="24"/>
      <c r="BJW77" s="24"/>
      <c r="BJX77" s="24"/>
      <c r="BJY77" s="24"/>
      <c r="BJZ77" s="24"/>
      <c r="BKA77" s="24"/>
      <c r="BKB77" s="24"/>
      <c r="BKC77" s="24"/>
      <c r="BKD77" s="24"/>
      <c r="BKE77" s="24"/>
      <c r="BKF77" s="24"/>
      <c r="BKG77" s="24"/>
      <c r="BKH77" s="24"/>
      <c r="BKI77" s="24"/>
      <c r="BKJ77" s="24"/>
      <c r="BKK77" s="24"/>
      <c r="BKL77" s="24"/>
      <c r="BKM77" s="24"/>
      <c r="BKN77" s="24"/>
      <c r="BKO77" s="24"/>
      <c r="BKP77" s="24"/>
      <c r="BKQ77" s="24"/>
      <c r="BKR77" s="24"/>
      <c r="BKS77" s="24"/>
      <c r="BKT77" s="24"/>
      <c r="BKU77" s="24"/>
      <c r="BKV77" s="24"/>
      <c r="BKW77" s="24"/>
      <c r="BKX77" s="24"/>
      <c r="BKY77" s="24"/>
      <c r="BKZ77" s="24"/>
      <c r="BLA77" s="24"/>
      <c r="BLB77" s="24"/>
      <c r="BLC77" s="24"/>
      <c r="BLD77" s="24"/>
      <c r="BLE77" s="24"/>
      <c r="BLF77" s="24"/>
      <c r="BLG77" s="24"/>
      <c r="BLH77" s="24"/>
      <c r="BLI77" s="24"/>
      <c r="BLJ77" s="24"/>
      <c r="BLK77" s="24"/>
      <c r="BLL77" s="24"/>
      <c r="BLM77" s="24"/>
      <c r="BLN77" s="24"/>
      <c r="BLO77" s="24"/>
      <c r="BLP77" s="24"/>
      <c r="BLQ77" s="24"/>
      <c r="BLR77" s="24"/>
      <c r="BLS77" s="24"/>
      <c r="BLT77" s="24"/>
      <c r="BLU77" s="24"/>
      <c r="BLV77" s="24"/>
      <c r="BLW77" s="24"/>
      <c r="BLX77" s="24"/>
      <c r="BLY77" s="24"/>
      <c r="BLZ77" s="24"/>
      <c r="BMA77" s="24"/>
      <c r="BMB77" s="24"/>
      <c r="BMC77" s="24"/>
      <c r="BMD77" s="24"/>
      <c r="BME77" s="24"/>
      <c r="BMF77" s="24"/>
      <c r="BMG77" s="24"/>
      <c r="BMH77" s="24"/>
      <c r="BMI77" s="24"/>
      <c r="BMJ77" s="24"/>
      <c r="BMK77" s="24"/>
      <c r="BML77" s="24"/>
      <c r="BMM77" s="24"/>
      <c r="BMN77" s="24"/>
      <c r="BMO77" s="24"/>
      <c r="BMP77" s="24"/>
      <c r="BMQ77" s="24"/>
      <c r="BMR77" s="24"/>
      <c r="BMS77" s="24"/>
      <c r="BMT77" s="24"/>
      <c r="BMU77" s="24"/>
      <c r="BMV77" s="24"/>
      <c r="BMW77" s="24"/>
      <c r="BMX77" s="24"/>
      <c r="BMY77" s="24"/>
      <c r="BMZ77" s="24"/>
      <c r="BNA77" s="24"/>
      <c r="BNB77" s="24"/>
      <c r="BNC77" s="24"/>
      <c r="BND77" s="24"/>
      <c r="BNE77" s="24"/>
      <c r="BNF77" s="24"/>
      <c r="BNG77" s="24"/>
      <c r="BNH77" s="24"/>
      <c r="BNI77" s="24"/>
      <c r="BNJ77" s="24"/>
      <c r="BNK77" s="24"/>
      <c r="BNL77" s="24"/>
      <c r="BNM77" s="24"/>
      <c r="BNN77" s="24"/>
      <c r="BNO77" s="24"/>
      <c r="BNP77" s="24"/>
      <c r="BNQ77" s="24"/>
      <c r="BNR77" s="24"/>
      <c r="BNS77" s="24"/>
      <c r="BNT77" s="24"/>
      <c r="BNU77" s="24"/>
      <c r="BNV77" s="24"/>
      <c r="BNW77" s="24"/>
      <c r="BNX77" s="24"/>
      <c r="BNY77" s="24"/>
      <c r="BNZ77" s="24"/>
      <c r="BOA77" s="24"/>
      <c r="BOB77" s="24"/>
      <c r="BOC77" s="24"/>
      <c r="BOD77" s="24"/>
      <c r="BOE77" s="24"/>
      <c r="BOF77" s="24"/>
      <c r="BOG77" s="24"/>
      <c r="BOH77" s="24"/>
      <c r="BOI77" s="24"/>
      <c r="BOJ77" s="24"/>
      <c r="BOK77" s="24"/>
      <c r="BOL77" s="24"/>
      <c r="BOM77" s="24"/>
      <c r="BON77" s="24"/>
      <c r="BOO77" s="24"/>
      <c r="BOP77" s="24"/>
      <c r="BOQ77" s="24"/>
      <c r="BOR77" s="24"/>
      <c r="BOS77" s="24"/>
      <c r="BOT77" s="24"/>
      <c r="BOU77" s="24"/>
      <c r="BOV77" s="24"/>
      <c r="BOW77" s="24"/>
      <c r="BOX77" s="24"/>
      <c r="BOY77" s="24"/>
      <c r="BOZ77" s="24"/>
      <c r="BPA77" s="24"/>
      <c r="BPB77" s="24"/>
      <c r="BPC77" s="24"/>
      <c r="BPD77" s="24"/>
      <c r="BPE77" s="24"/>
      <c r="BPF77" s="24"/>
      <c r="BPG77" s="24"/>
      <c r="BPH77" s="24"/>
      <c r="BPI77" s="24"/>
      <c r="BPJ77" s="24"/>
      <c r="BPK77" s="24"/>
      <c r="BPL77" s="24"/>
      <c r="BPM77" s="24"/>
      <c r="BPN77" s="24"/>
      <c r="BPO77" s="24"/>
      <c r="BPP77" s="24"/>
      <c r="BPQ77" s="24"/>
      <c r="BPR77" s="24"/>
      <c r="BPS77" s="24"/>
      <c r="BPT77" s="24"/>
      <c r="BPU77" s="24"/>
      <c r="BPV77" s="24"/>
      <c r="BPW77" s="24"/>
      <c r="BPX77" s="24"/>
      <c r="BPY77" s="24"/>
      <c r="BPZ77" s="24"/>
      <c r="BQA77" s="24"/>
      <c r="BQB77" s="24"/>
      <c r="BQC77" s="24"/>
      <c r="BQD77" s="24"/>
      <c r="BQE77" s="24"/>
      <c r="BQF77" s="24"/>
      <c r="BQG77" s="24"/>
      <c r="BQH77" s="24"/>
      <c r="BQI77" s="24"/>
      <c r="BQJ77" s="24"/>
      <c r="BQK77" s="24"/>
      <c r="BQL77" s="24"/>
      <c r="BQM77" s="24"/>
      <c r="BQN77" s="24"/>
      <c r="BQO77" s="24"/>
      <c r="BQP77" s="24"/>
      <c r="BQQ77" s="24"/>
      <c r="BQR77" s="24"/>
      <c r="BQS77" s="24"/>
      <c r="BQT77" s="24"/>
      <c r="BQU77" s="24"/>
      <c r="BQV77" s="24"/>
      <c r="BQW77" s="24"/>
      <c r="BQX77" s="24"/>
      <c r="BQY77" s="24"/>
      <c r="BQZ77" s="24"/>
      <c r="BRA77" s="24"/>
      <c r="BRB77" s="24"/>
      <c r="BRC77" s="24"/>
      <c r="BRD77" s="24"/>
      <c r="BRE77" s="24"/>
      <c r="BRF77" s="24"/>
      <c r="BRG77" s="24"/>
      <c r="BRH77" s="24"/>
      <c r="BRI77" s="24"/>
      <c r="BRJ77" s="24"/>
      <c r="BRK77" s="24"/>
      <c r="BRL77" s="24"/>
      <c r="BRM77" s="24"/>
      <c r="BRN77" s="24"/>
      <c r="BRO77" s="24"/>
      <c r="BRP77" s="24"/>
      <c r="BRQ77" s="24"/>
      <c r="BRR77" s="24"/>
      <c r="BRS77" s="24"/>
      <c r="BRT77" s="24"/>
      <c r="BRU77" s="24"/>
      <c r="BRV77" s="24"/>
      <c r="BRW77" s="24"/>
      <c r="BRX77" s="24"/>
      <c r="BRY77" s="24"/>
      <c r="BRZ77" s="24"/>
      <c r="BSA77" s="24"/>
      <c r="BSB77" s="24"/>
      <c r="BSC77" s="24"/>
      <c r="BSD77" s="24"/>
      <c r="BSE77" s="24"/>
      <c r="BSF77" s="24"/>
      <c r="BSG77" s="24"/>
      <c r="BSH77" s="24"/>
      <c r="BSI77" s="24"/>
      <c r="BSJ77" s="24"/>
      <c r="BSK77" s="24"/>
      <c r="BSL77" s="24"/>
      <c r="BSM77" s="24"/>
      <c r="BSN77" s="24"/>
      <c r="BSO77" s="24"/>
      <c r="BSP77" s="24"/>
      <c r="BSQ77" s="24"/>
      <c r="BSR77" s="24"/>
      <c r="BSS77" s="24"/>
      <c r="BST77" s="24"/>
      <c r="BSU77" s="24"/>
      <c r="BSV77" s="24"/>
      <c r="BSW77" s="24"/>
      <c r="BSX77" s="24"/>
      <c r="BSY77" s="24"/>
      <c r="BSZ77" s="24"/>
      <c r="BTA77" s="24"/>
      <c r="BTB77" s="24"/>
      <c r="BTC77" s="24"/>
      <c r="BTD77" s="24"/>
      <c r="BTE77" s="24"/>
      <c r="BTF77" s="24"/>
      <c r="BTG77" s="24"/>
      <c r="BTH77" s="24"/>
      <c r="BTI77" s="24"/>
      <c r="BTJ77" s="24"/>
      <c r="BTK77" s="24"/>
      <c r="BTL77" s="24"/>
      <c r="BTM77" s="24"/>
      <c r="BTN77" s="24"/>
      <c r="BTO77" s="24"/>
      <c r="BTP77" s="24"/>
      <c r="BTQ77" s="24"/>
      <c r="BTR77" s="24"/>
      <c r="BTS77" s="24"/>
      <c r="BTT77" s="24"/>
      <c r="BTU77" s="24"/>
      <c r="BTV77" s="24"/>
      <c r="BTW77" s="24"/>
      <c r="BTX77" s="24"/>
      <c r="BTY77" s="24"/>
      <c r="BTZ77" s="24"/>
      <c r="BUA77" s="24"/>
      <c r="BUB77" s="24"/>
      <c r="BUC77" s="24"/>
      <c r="BUD77" s="24"/>
      <c r="BUE77" s="24"/>
      <c r="BUF77" s="24"/>
      <c r="BUG77" s="24"/>
      <c r="BUH77" s="24"/>
      <c r="BUI77" s="24"/>
      <c r="BUJ77" s="24"/>
      <c r="BUK77" s="24"/>
      <c r="BUL77" s="24"/>
      <c r="BUM77" s="24"/>
      <c r="BUN77" s="24"/>
      <c r="BUO77" s="24"/>
      <c r="BUP77" s="24"/>
      <c r="BUQ77" s="24"/>
      <c r="BUR77" s="24"/>
      <c r="BUS77" s="24"/>
      <c r="BUT77" s="24"/>
      <c r="BUU77" s="24"/>
      <c r="BUV77" s="24"/>
      <c r="BUW77" s="24"/>
      <c r="BUX77" s="24"/>
      <c r="BUY77" s="24"/>
      <c r="BUZ77" s="24"/>
      <c r="BVA77" s="24"/>
      <c r="BVB77" s="24"/>
      <c r="BVC77" s="24"/>
      <c r="BVD77" s="24"/>
      <c r="BVE77" s="24"/>
      <c r="BVF77" s="24"/>
      <c r="BVG77" s="24"/>
      <c r="BVH77" s="24"/>
      <c r="BVI77" s="24"/>
      <c r="BVJ77" s="24"/>
      <c r="BVK77" s="24"/>
      <c r="BVL77" s="24"/>
      <c r="BVM77" s="24"/>
      <c r="BVN77" s="24"/>
      <c r="BVO77" s="24"/>
      <c r="BVP77" s="24"/>
      <c r="BVQ77" s="24"/>
      <c r="BVR77" s="24"/>
      <c r="BVS77" s="24"/>
      <c r="BVT77" s="24"/>
      <c r="BVU77" s="24"/>
      <c r="BVV77" s="24"/>
      <c r="BVW77" s="24"/>
      <c r="BVX77" s="24"/>
      <c r="BVY77" s="24"/>
      <c r="BVZ77" s="24"/>
      <c r="BWA77" s="24"/>
      <c r="BWB77" s="24"/>
      <c r="BWC77" s="24"/>
      <c r="BWD77" s="24"/>
      <c r="BWE77" s="24"/>
      <c r="BWF77" s="24"/>
      <c r="BWG77" s="24"/>
      <c r="BWH77" s="24"/>
      <c r="BWI77" s="24"/>
      <c r="BWJ77" s="24"/>
      <c r="BWK77" s="24"/>
      <c r="BWL77" s="24"/>
      <c r="BWM77" s="24"/>
      <c r="BWN77" s="24"/>
      <c r="BWO77" s="24"/>
      <c r="BWP77" s="24"/>
      <c r="BWQ77" s="24"/>
      <c r="BWR77" s="24"/>
      <c r="BWS77" s="24"/>
      <c r="BWT77" s="24"/>
      <c r="BWU77" s="24"/>
      <c r="BWV77" s="24"/>
      <c r="BWW77" s="24"/>
      <c r="BWX77" s="24"/>
      <c r="BWY77" s="24"/>
      <c r="BWZ77" s="24"/>
      <c r="BXA77" s="24"/>
      <c r="BXB77" s="24"/>
      <c r="BXC77" s="24"/>
      <c r="BXD77" s="24"/>
      <c r="BXE77" s="24"/>
      <c r="BXF77" s="24"/>
      <c r="BXG77" s="24"/>
      <c r="BXH77" s="24"/>
      <c r="BXI77" s="24"/>
      <c r="BXJ77" s="24"/>
      <c r="BXK77" s="24"/>
      <c r="BXL77" s="24"/>
      <c r="BXM77" s="24"/>
      <c r="BXN77" s="24"/>
      <c r="BXO77" s="24"/>
      <c r="BXP77" s="24"/>
      <c r="BXQ77" s="24"/>
      <c r="BXR77" s="24"/>
      <c r="BXS77" s="24"/>
      <c r="BXT77" s="24"/>
      <c r="BXU77" s="24"/>
      <c r="BXV77" s="24"/>
      <c r="BXW77" s="24"/>
      <c r="BXX77" s="24"/>
      <c r="BXY77" s="24"/>
      <c r="BXZ77" s="24"/>
      <c r="BYA77" s="24"/>
      <c r="BYB77" s="24"/>
      <c r="BYC77" s="24"/>
      <c r="BYD77" s="24"/>
      <c r="BYE77" s="24"/>
      <c r="BYF77" s="24"/>
      <c r="BYG77" s="24"/>
      <c r="BYH77" s="24"/>
      <c r="BYI77" s="24"/>
      <c r="BYJ77" s="24"/>
      <c r="BYK77" s="24"/>
      <c r="BYL77" s="24"/>
      <c r="BYM77" s="24"/>
      <c r="BYN77" s="24"/>
      <c r="BYO77" s="24"/>
      <c r="BYP77" s="24"/>
      <c r="BYQ77" s="24"/>
      <c r="BYR77" s="24"/>
      <c r="BYS77" s="24"/>
      <c r="BYT77" s="24"/>
      <c r="BYU77" s="24"/>
      <c r="BYV77" s="24"/>
      <c r="BYW77" s="24"/>
      <c r="BYX77" s="24"/>
      <c r="BYY77" s="24"/>
      <c r="BYZ77" s="24"/>
      <c r="BZA77" s="24"/>
      <c r="BZB77" s="24"/>
      <c r="BZC77" s="24"/>
      <c r="BZD77" s="24"/>
      <c r="BZE77" s="24"/>
      <c r="BZF77" s="24"/>
      <c r="BZG77" s="24"/>
      <c r="BZH77" s="24"/>
      <c r="BZI77" s="24"/>
      <c r="BZJ77" s="24"/>
      <c r="BZK77" s="24"/>
      <c r="BZL77" s="24"/>
      <c r="BZM77" s="24"/>
      <c r="BZN77" s="24"/>
      <c r="BZO77" s="24"/>
      <c r="BZP77" s="24"/>
      <c r="BZQ77" s="24"/>
      <c r="BZR77" s="24"/>
      <c r="BZS77" s="24"/>
      <c r="BZT77" s="24"/>
      <c r="BZU77" s="24"/>
      <c r="BZV77" s="24"/>
      <c r="BZW77" s="24"/>
      <c r="BZX77" s="24"/>
      <c r="BZY77" s="24"/>
      <c r="BZZ77" s="24"/>
      <c r="CAA77" s="24"/>
      <c r="CAB77" s="24"/>
      <c r="CAC77" s="24"/>
      <c r="CAD77" s="24"/>
      <c r="CAE77" s="24"/>
      <c r="CAF77" s="24"/>
      <c r="CAG77" s="24"/>
      <c r="CAH77" s="24"/>
      <c r="CAI77" s="24"/>
      <c r="CAJ77" s="24"/>
      <c r="CAK77" s="24"/>
      <c r="CAL77" s="24"/>
      <c r="CAM77" s="24"/>
      <c r="CAN77" s="24"/>
      <c r="CAO77" s="24"/>
      <c r="CAP77" s="24"/>
      <c r="CAQ77" s="24"/>
      <c r="CAR77" s="24"/>
      <c r="CAS77" s="24"/>
      <c r="CAT77" s="24"/>
      <c r="CAU77" s="24"/>
      <c r="CAV77" s="24"/>
      <c r="CAW77" s="24"/>
      <c r="CAX77" s="24"/>
      <c r="CAY77" s="24"/>
      <c r="CAZ77" s="24"/>
      <c r="CBA77" s="24"/>
      <c r="CBB77" s="24"/>
      <c r="CBC77" s="24"/>
      <c r="CBD77" s="24"/>
      <c r="CBE77" s="24"/>
      <c r="CBF77" s="24"/>
      <c r="CBG77" s="24"/>
      <c r="CBH77" s="24"/>
      <c r="CBI77" s="24"/>
      <c r="CBJ77" s="24"/>
      <c r="CBK77" s="24"/>
      <c r="CBL77" s="24"/>
      <c r="CBM77" s="24"/>
      <c r="CBN77" s="24"/>
      <c r="CBO77" s="24"/>
      <c r="CBP77" s="24"/>
      <c r="CBQ77" s="24"/>
      <c r="CBR77" s="24"/>
      <c r="CBS77" s="24"/>
      <c r="CBT77" s="24"/>
      <c r="CBU77" s="24"/>
      <c r="CBV77" s="24"/>
      <c r="CBW77" s="24"/>
      <c r="CBX77" s="24"/>
      <c r="CBY77" s="24"/>
      <c r="CBZ77" s="24"/>
      <c r="CCA77" s="24"/>
      <c r="CCB77" s="24"/>
      <c r="CCC77" s="24"/>
      <c r="CCD77" s="24"/>
      <c r="CCE77" s="24"/>
      <c r="CCF77" s="24"/>
      <c r="CCG77" s="24"/>
      <c r="CCH77" s="24"/>
      <c r="CCI77" s="24"/>
      <c r="CCJ77" s="24"/>
      <c r="CCK77" s="24"/>
      <c r="CCL77" s="24"/>
      <c r="CCM77" s="24"/>
      <c r="CCN77" s="24"/>
      <c r="CCO77" s="24"/>
      <c r="CCP77" s="24"/>
      <c r="CCQ77" s="24"/>
      <c r="CCR77" s="24"/>
      <c r="CCS77" s="24"/>
      <c r="CCT77" s="24"/>
      <c r="CCU77" s="24"/>
      <c r="CCV77" s="24"/>
      <c r="CCW77" s="24"/>
      <c r="CCX77" s="24"/>
      <c r="CCY77" s="24"/>
      <c r="CCZ77" s="24"/>
      <c r="CDA77" s="24"/>
      <c r="CDB77" s="24"/>
      <c r="CDC77" s="24"/>
      <c r="CDD77" s="24"/>
      <c r="CDE77" s="24"/>
      <c r="CDF77" s="24"/>
      <c r="CDG77" s="24"/>
      <c r="CDH77" s="24"/>
      <c r="CDI77" s="24"/>
      <c r="CDJ77" s="24"/>
      <c r="CDK77" s="24"/>
      <c r="CDL77" s="24"/>
      <c r="CDM77" s="24"/>
      <c r="CDN77" s="24"/>
      <c r="CDO77" s="24"/>
      <c r="CDP77" s="24"/>
      <c r="CDQ77" s="24"/>
      <c r="CDR77" s="24"/>
      <c r="CDS77" s="24"/>
      <c r="CDT77" s="24"/>
      <c r="CDU77" s="24"/>
      <c r="CDV77" s="24"/>
      <c r="CDW77" s="24"/>
      <c r="CDX77" s="24"/>
      <c r="CDY77" s="24"/>
      <c r="CDZ77" s="24"/>
      <c r="CEA77" s="24"/>
      <c r="CEB77" s="24"/>
      <c r="CEC77" s="24"/>
      <c r="CED77" s="24"/>
      <c r="CEE77" s="24"/>
      <c r="CEF77" s="24"/>
      <c r="CEG77" s="24"/>
      <c r="CEH77" s="24"/>
      <c r="CEI77" s="24"/>
      <c r="CEJ77" s="24"/>
      <c r="CEK77" s="24"/>
      <c r="CEL77" s="24"/>
      <c r="CEM77" s="24"/>
      <c r="CEN77" s="24"/>
      <c r="CEO77" s="24"/>
      <c r="CEP77" s="24"/>
      <c r="CEQ77" s="24"/>
      <c r="CER77" s="24"/>
      <c r="CES77" s="24"/>
      <c r="CET77" s="24"/>
      <c r="CEU77" s="24"/>
      <c r="CEV77" s="24"/>
      <c r="CEW77" s="24"/>
      <c r="CEX77" s="24"/>
      <c r="CEY77" s="24"/>
      <c r="CEZ77" s="24"/>
      <c r="CFA77" s="24"/>
      <c r="CFB77" s="24"/>
      <c r="CFC77" s="24"/>
      <c r="CFD77" s="24"/>
      <c r="CFE77" s="24"/>
      <c r="CFF77" s="24"/>
      <c r="CFG77" s="24"/>
      <c r="CFH77" s="24"/>
      <c r="CFI77" s="24"/>
      <c r="CFJ77" s="24"/>
      <c r="CFK77" s="24"/>
      <c r="CFL77" s="24"/>
      <c r="CFM77" s="24"/>
      <c r="CFN77" s="24"/>
      <c r="CFO77" s="24"/>
      <c r="CFP77" s="24"/>
      <c r="CFQ77" s="24"/>
      <c r="CFR77" s="24"/>
      <c r="CFS77" s="24"/>
      <c r="CFT77" s="24"/>
      <c r="CFU77" s="24"/>
      <c r="CFV77" s="24"/>
      <c r="CFW77" s="24"/>
      <c r="CFX77" s="24"/>
      <c r="CFY77" s="24"/>
      <c r="CFZ77" s="24"/>
      <c r="CGA77" s="24"/>
      <c r="CGB77" s="24"/>
      <c r="CGC77" s="24"/>
      <c r="CGD77" s="24"/>
      <c r="CGE77" s="24"/>
      <c r="CGF77" s="24"/>
      <c r="CGG77" s="24"/>
      <c r="CGH77" s="24"/>
      <c r="CGI77" s="24"/>
      <c r="CGJ77" s="24"/>
      <c r="CGK77" s="24"/>
      <c r="CGL77" s="24"/>
      <c r="CGM77" s="24"/>
      <c r="CGN77" s="24"/>
      <c r="CGO77" s="24"/>
      <c r="CGP77" s="24"/>
      <c r="CGQ77" s="24"/>
      <c r="CGR77" s="24"/>
      <c r="CGS77" s="24"/>
      <c r="CGT77" s="24"/>
      <c r="CGU77" s="24"/>
      <c r="CGV77" s="24"/>
      <c r="CGW77" s="24"/>
      <c r="CGX77" s="24"/>
      <c r="CGY77" s="24"/>
      <c r="CGZ77" s="24"/>
      <c r="CHA77" s="24"/>
      <c r="CHB77" s="24"/>
      <c r="CHC77" s="24"/>
      <c r="CHD77" s="24"/>
      <c r="CHE77" s="24"/>
      <c r="CHF77" s="24"/>
      <c r="CHG77" s="24"/>
      <c r="CHH77" s="24"/>
      <c r="CHI77" s="24"/>
      <c r="CHJ77" s="24"/>
      <c r="CHK77" s="24"/>
      <c r="CHL77" s="24"/>
      <c r="CHM77" s="24"/>
      <c r="CHN77" s="24"/>
      <c r="CHO77" s="24"/>
      <c r="CHP77" s="24"/>
      <c r="CHQ77" s="24"/>
      <c r="CHR77" s="24"/>
      <c r="CHS77" s="24"/>
      <c r="CHT77" s="24"/>
      <c r="CHU77" s="24"/>
      <c r="CHV77" s="24"/>
      <c r="CHW77" s="24"/>
      <c r="CHX77" s="24"/>
      <c r="CHY77" s="24"/>
      <c r="CHZ77" s="24"/>
      <c r="CIA77" s="24"/>
      <c r="CIB77" s="24"/>
      <c r="CIC77" s="24"/>
      <c r="CID77" s="24"/>
      <c r="CIE77" s="24"/>
      <c r="CIF77" s="24"/>
      <c r="CIG77" s="24"/>
      <c r="CIH77" s="24"/>
      <c r="CII77" s="24"/>
      <c r="CIJ77" s="24"/>
      <c r="CIK77" s="24"/>
      <c r="CIL77" s="24"/>
      <c r="CIM77" s="24"/>
      <c r="CIN77" s="24"/>
      <c r="CIO77" s="24"/>
      <c r="CIP77" s="24"/>
      <c r="CIQ77" s="24"/>
      <c r="CIR77" s="24"/>
      <c r="CIS77" s="24"/>
      <c r="CIT77" s="24"/>
      <c r="CIU77" s="24"/>
      <c r="CIV77" s="24"/>
      <c r="CIW77" s="24"/>
      <c r="CIX77" s="24"/>
      <c r="CIY77" s="24"/>
      <c r="CIZ77" s="24"/>
      <c r="CJA77" s="24"/>
      <c r="CJB77" s="24"/>
      <c r="CJC77" s="24"/>
      <c r="CJD77" s="24"/>
      <c r="CJE77" s="24"/>
      <c r="CJF77" s="24"/>
      <c r="CJG77" s="24"/>
      <c r="CJH77" s="24"/>
      <c r="CJI77" s="24"/>
      <c r="CJJ77" s="24"/>
      <c r="CJK77" s="24"/>
      <c r="CJL77" s="24"/>
      <c r="CJM77" s="24"/>
      <c r="CJN77" s="24"/>
      <c r="CJO77" s="24"/>
      <c r="CJP77" s="24"/>
      <c r="CJQ77" s="24"/>
      <c r="CJR77" s="24"/>
      <c r="CJS77" s="24"/>
      <c r="CJT77" s="24"/>
      <c r="CJU77" s="24"/>
      <c r="CJV77" s="24"/>
      <c r="CJW77" s="24"/>
      <c r="CJX77" s="24"/>
      <c r="CJY77" s="24"/>
      <c r="CJZ77" s="24"/>
      <c r="CKA77" s="24"/>
      <c r="CKB77" s="24"/>
      <c r="CKC77" s="24"/>
      <c r="CKD77" s="24"/>
      <c r="CKE77" s="24"/>
      <c r="CKF77" s="24"/>
      <c r="CKG77" s="24"/>
      <c r="CKH77" s="24"/>
      <c r="CKI77" s="24"/>
      <c r="CKJ77" s="24"/>
      <c r="CKK77" s="24"/>
      <c r="CKL77" s="24"/>
      <c r="CKM77" s="24"/>
      <c r="CKN77" s="24"/>
      <c r="CKO77" s="24"/>
      <c r="CKP77" s="24"/>
      <c r="CKQ77" s="24"/>
      <c r="CKR77" s="24"/>
      <c r="CKS77" s="24"/>
      <c r="CKT77" s="24"/>
      <c r="CKU77" s="24"/>
      <c r="CKV77" s="24"/>
      <c r="CKW77" s="24"/>
      <c r="CKX77" s="24"/>
      <c r="CKY77" s="24"/>
      <c r="CKZ77" s="24"/>
      <c r="CLA77" s="24"/>
      <c r="CLB77" s="24"/>
      <c r="CLC77" s="24"/>
      <c r="CLD77" s="24"/>
      <c r="CLE77" s="24"/>
      <c r="CLF77" s="24"/>
      <c r="CLG77" s="24"/>
      <c r="CLH77" s="24"/>
      <c r="CLI77" s="24"/>
      <c r="CLJ77" s="24"/>
      <c r="CLK77" s="24"/>
      <c r="CLL77" s="24"/>
      <c r="CLM77" s="24"/>
      <c r="CLN77" s="24"/>
      <c r="CLO77" s="24"/>
      <c r="CLP77" s="24"/>
      <c r="CLQ77" s="24"/>
      <c r="CLR77" s="24"/>
      <c r="CLS77" s="24"/>
      <c r="CLT77" s="24"/>
      <c r="CLU77" s="24"/>
      <c r="CLV77" s="24"/>
      <c r="CLW77" s="24"/>
      <c r="CLX77" s="24"/>
      <c r="CLY77" s="24"/>
      <c r="CLZ77" s="24"/>
      <c r="CMA77" s="24"/>
      <c r="CMB77" s="24"/>
      <c r="CMC77" s="24"/>
      <c r="CMD77" s="24"/>
      <c r="CME77" s="24"/>
      <c r="CMF77" s="24"/>
      <c r="CMG77" s="24"/>
      <c r="CMH77" s="24"/>
      <c r="CMI77" s="24"/>
      <c r="CMJ77" s="24"/>
      <c r="CMK77" s="24"/>
      <c r="CML77" s="24"/>
      <c r="CMM77" s="24"/>
      <c r="CMN77" s="24"/>
      <c r="CMO77" s="24"/>
      <c r="CMP77" s="24"/>
      <c r="CMQ77" s="24"/>
      <c r="CMR77" s="24"/>
      <c r="CMS77" s="24"/>
      <c r="CMT77" s="24"/>
      <c r="CMU77" s="24"/>
      <c r="CMV77" s="24"/>
      <c r="CMW77" s="24"/>
      <c r="CMX77" s="24"/>
      <c r="CMY77" s="24"/>
      <c r="CMZ77" s="24"/>
      <c r="CNA77" s="24"/>
      <c r="CNB77" s="24"/>
      <c r="CNC77" s="24"/>
      <c r="CND77" s="24"/>
      <c r="CNE77" s="24"/>
      <c r="CNF77" s="24"/>
      <c r="CNG77" s="24"/>
      <c r="CNH77" s="24"/>
      <c r="CNI77" s="24"/>
      <c r="CNJ77" s="24"/>
      <c r="CNK77" s="24"/>
      <c r="CNL77" s="24"/>
      <c r="CNM77" s="24"/>
      <c r="CNN77" s="24"/>
      <c r="CNO77" s="24"/>
      <c r="CNP77" s="24"/>
      <c r="CNQ77" s="24"/>
      <c r="CNR77" s="24"/>
      <c r="CNS77" s="24"/>
      <c r="CNT77" s="24"/>
      <c r="CNU77" s="24"/>
      <c r="CNV77" s="24"/>
      <c r="CNW77" s="24"/>
      <c r="CNX77" s="24"/>
      <c r="CNY77" s="24"/>
      <c r="CNZ77" s="24"/>
      <c r="COA77" s="24"/>
      <c r="COB77" s="24"/>
      <c r="COC77" s="24"/>
      <c r="COD77" s="24"/>
      <c r="COE77" s="24"/>
      <c r="COF77" s="24"/>
      <c r="COG77" s="24"/>
      <c r="COH77" s="24"/>
      <c r="COI77" s="24"/>
      <c r="COJ77" s="24"/>
      <c r="COK77" s="24"/>
      <c r="COL77" s="24"/>
      <c r="COM77" s="24"/>
      <c r="CON77" s="24"/>
      <c r="COO77" s="24"/>
      <c r="COP77" s="24"/>
      <c r="COQ77" s="24"/>
      <c r="COR77" s="24"/>
      <c r="COS77" s="24"/>
      <c r="COT77" s="24"/>
      <c r="COU77" s="24"/>
      <c r="COV77" s="24"/>
      <c r="COW77" s="24"/>
      <c r="COX77" s="24"/>
      <c r="COY77" s="24"/>
      <c r="COZ77" s="24"/>
      <c r="CPA77" s="24"/>
      <c r="CPB77" s="24"/>
      <c r="CPC77" s="24"/>
      <c r="CPD77" s="24"/>
      <c r="CPE77" s="24"/>
      <c r="CPF77" s="24"/>
      <c r="CPG77" s="24"/>
      <c r="CPH77" s="24"/>
      <c r="CPI77" s="24"/>
      <c r="CPJ77" s="24"/>
      <c r="CPK77" s="24"/>
      <c r="CPL77" s="24"/>
      <c r="CPM77" s="24"/>
      <c r="CPN77" s="24"/>
      <c r="CPO77" s="24"/>
      <c r="CPP77" s="24"/>
      <c r="CPQ77" s="24"/>
      <c r="CPR77" s="24"/>
      <c r="CPS77" s="24"/>
      <c r="CPT77" s="24"/>
      <c r="CPU77" s="24"/>
      <c r="CPV77" s="24"/>
      <c r="CPW77" s="24"/>
      <c r="CPX77" s="24"/>
      <c r="CPY77" s="24"/>
      <c r="CPZ77" s="24"/>
      <c r="CQA77" s="24"/>
      <c r="CQB77" s="24"/>
      <c r="CQC77" s="24"/>
      <c r="CQD77" s="24"/>
      <c r="CQE77" s="24"/>
      <c r="CQF77" s="24"/>
      <c r="CQG77" s="24"/>
      <c r="CQH77" s="24"/>
      <c r="CQI77" s="24"/>
      <c r="CQJ77" s="24"/>
      <c r="CQK77" s="24"/>
      <c r="CQL77" s="24"/>
      <c r="CQM77" s="24"/>
      <c r="CQN77" s="24"/>
      <c r="CQO77" s="24"/>
      <c r="CQP77" s="24"/>
      <c r="CQQ77" s="24"/>
      <c r="CQR77" s="24"/>
      <c r="CQS77" s="24"/>
      <c r="CQT77" s="24"/>
      <c r="CQU77" s="24"/>
      <c r="CQV77" s="24"/>
      <c r="CQW77" s="24"/>
      <c r="CQX77" s="24"/>
      <c r="CQY77" s="24"/>
      <c r="CQZ77" s="24"/>
      <c r="CRA77" s="24"/>
      <c r="CRB77" s="24"/>
      <c r="CRC77" s="24"/>
      <c r="CRD77" s="24"/>
      <c r="CRE77" s="24"/>
      <c r="CRF77" s="24"/>
      <c r="CRG77" s="24"/>
      <c r="CRH77" s="24"/>
      <c r="CRI77" s="24"/>
      <c r="CRJ77" s="24"/>
      <c r="CRK77" s="24"/>
      <c r="CRL77" s="24"/>
      <c r="CRM77" s="24"/>
      <c r="CRN77" s="24"/>
      <c r="CRO77" s="24"/>
      <c r="CRP77" s="24"/>
      <c r="CRQ77" s="24"/>
      <c r="CRR77" s="24"/>
      <c r="CRS77" s="24"/>
      <c r="CRT77" s="24"/>
      <c r="CRU77" s="24"/>
      <c r="CRV77" s="24"/>
      <c r="CRW77" s="24"/>
      <c r="CRX77" s="24"/>
      <c r="CRY77" s="24"/>
      <c r="CRZ77" s="24"/>
      <c r="CSA77" s="24"/>
      <c r="CSB77" s="24"/>
      <c r="CSC77" s="24"/>
      <c r="CSD77" s="24"/>
      <c r="CSE77" s="24"/>
      <c r="CSF77" s="24"/>
      <c r="CSG77" s="24"/>
      <c r="CSH77" s="24"/>
      <c r="CSI77" s="24"/>
      <c r="CSJ77" s="24"/>
      <c r="CSK77" s="24"/>
      <c r="CSL77" s="24"/>
      <c r="CSM77" s="24"/>
      <c r="CSN77" s="24"/>
      <c r="CSO77" s="24"/>
      <c r="CSP77" s="24"/>
      <c r="CSQ77" s="24"/>
      <c r="CSR77" s="24"/>
      <c r="CSS77" s="24"/>
      <c r="CST77" s="24"/>
      <c r="CSU77" s="24"/>
      <c r="CSV77" s="24"/>
      <c r="CSW77" s="24"/>
      <c r="CSX77" s="24"/>
      <c r="CSY77" s="24"/>
      <c r="CSZ77" s="24"/>
      <c r="CTA77" s="24"/>
      <c r="CTB77" s="24"/>
      <c r="CTC77" s="24"/>
      <c r="CTD77" s="24"/>
      <c r="CTE77" s="24"/>
      <c r="CTF77" s="24"/>
      <c r="CTG77" s="24"/>
      <c r="CTH77" s="24"/>
      <c r="CTI77" s="24"/>
      <c r="CTJ77" s="24"/>
      <c r="CTK77" s="24"/>
      <c r="CTL77" s="24"/>
      <c r="CTM77" s="24"/>
      <c r="CTN77" s="24"/>
      <c r="CTO77" s="24"/>
      <c r="CTP77" s="24"/>
      <c r="CTQ77" s="24"/>
      <c r="CTR77" s="24"/>
      <c r="CTS77" s="24"/>
      <c r="CTT77" s="24"/>
      <c r="CTU77" s="24"/>
      <c r="CTV77" s="24"/>
      <c r="CTW77" s="24"/>
      <c r="CTX77" s="24"/>
      <c r="CTY77" s="24"/>
      <c r="CTZ77" s="24"/>
      <c r="CUA77" s="24"/>
      <c r="CUB77" s="24"/>
      <c r="CUC77" s="24"/>
      <c r="CUD77" s="24"/>
      <c r="CUE77" s="24"/>
      <c r="CUF77" s="24"/>
      <c r="CUG77" s="24"/>
      <c r="CUH77" s="24"/>
      <c r="CUI77" s="24"/>
      <c r="CUJ77" s="24"/>
      <c r="CUK77" s="24"/>
      <c r="CUL77" s="24"/>
      <c r="CUM77" s="24"/>
      <c r="CUN77" s="24"/>
      <c r="CUO77" s="24"/>
      <c r="CUP77" s="24"/>
      <c r="CUQ77" s="24"/>
      <c r="CUR77" s="24"/>
      <c r="CUS77" s="24"/>
      <c r="CUT77" s="24"/>
      <c r="CUU77" s="24"/>
      <c r="CUV77" s="24"/>
      <c r="CUW77" s="24"/>
      <c r="CUX77" s="24"/>
      <c r="CUY77" s="24"/>
      <c r="CUZ77" s="24"/>
      <c r="CVA77" s="24"/>
      <c r="CVB77" s="24"/>
      <c r="CVC77" s="24"/>
      <c r="CVD77" s="24"/>
      <c r="CVE77" s="24"/>
      <c r="CVF77" s="24"/>
      <c r="CVG77" s="24"/>
      <c r="CVH77" s="24"/>
      <c r="CVI77" s="24"/>
      <c r="CVJ77" s="24"/>
      <c r="CVK77" s="24"/>
      <c r="CVL77" s="24"/>
      <c r="CVM77" s="24"/>
      <c r="CVN77" s="24"/>
      <c r="CVO77" s="24"/>
      <c r="CVP77" s="24"/>
      <c r="CVQ77" s="24"/>
      <c r="CVR77" s="24"/>
      <c r="CVS77" s="24"/>
      <c r="CVT77" s="24"/>
      <c r="CVU77" s="24"/>
      <c r="CVV77" s="24"/>
      <c r="CVW77" s="24"/>
      <c r="CVX77" s="24"/>
      <c r="CVY77" s="24"/>
      <c r="CVZ77" s="24"/>
      <c r="CWA77" s="24"/>
      <c r="CWB77" s="24"/>
      <c r="CWC77" s="24"/>
      <c r="CWD77" s="24"/>
      <c r="CWE77" s="24"/>
      <c r="CWF77" s="24"/>
      <c r="CWG77" s="24"/>
      <c r="CWH77" s="24"/>
      <c r="CWI77" s="24"/>
      <c r="CWJ77" s="24"/>
      <c r="CWK77" s="24"/>
      <c r="CWL77" s="24"/>
      <c r="CWM77" s="24"/>
      <c r="CWN77" s="24"/>
      <c r="CWO77" s="24"/>
      <c r="CWP77" s="24"/>
      <c r="CWQ77" s="24"/>
      <c r="CWR77" s="24"/>
      <c r="CWS77" s="24"/>
      <c r="CWT77" s="24"/>
      <c r="CWU77" s="24"/>
      <c r="CWV77" s="24"/>
      <c r="CWW77" s="24"/>
      <c r="CWX77" s="24"/>
      <c r="CWY77" s="24"/>
      <c r="CWZ77" s="24"/>
      <c r="CXA77" s="24"/>
      <c r="CXB77" s="24"/>
      <c r="CXC77" s="24"/>
      <c r="CXD77" s="24"/>
      <c r="CXE77" s="24"/>
      <c r="CXF77" s="24"/>
      <c r="CXG77" s="24"/>
      <c r="CXH77" s="24"/>
      <c r="CXI77" s="24"/>
      <c r="CXJ77" s="24"/>
      <c r="CXK77" s="24"/>
      <c r="CXL77" s="24"/>
      <c r="CXM77" s="24"/>
      <c r="CXN77" s="24"/>
      <c r="CXO77" s="24"/>
      <c r="CXP77" s="24"/>
      <c r="CXQ77" s="24"/>
      <c r="CXR77" s="24"/>
      <c r="CXS77" s="24"/>
      <c r="CXT77" s="24"/>
      <c r="CXU77" s="24"/>
      <c r="CXV77" s="24"/>
      <c r="CXW77" s="24"/>
      <c r="CXX77" s="24"/>
      <c r="CXY77" s="24"/>
      <c r="CXZ77" s="24"/>
      <c r="CYA77" s="24"/>
      <c r="CYB77" s="24"/>
      <c r="CYC77" s="24"/>
      <c r="CYD77" s="24"/>
      <c r="CYE77" s="24"/>
      <c r="CYF77" s="24"/>
      <c r="CYG77" s="24"/>
      <c r="CYH77" s="24"/>
      <c r="CYI77" s="24"/>
      <c r="CYJ77" s="24"/>
      <c r="CYK77" s="24"/>
      <c r="CYL77" s="24"/>
      <c r="CYM77" s="24"/>
      <c r="CYN77" s="24"/>
      <c r="CYO77" s="24"/>
      <c r="CYP77" s="24"/>
      <c r="CYQ77" s="24"/>
      <c r="CYR77" s="24"/>
      <c r="CYS77" s="24"/>
      <c r="CYT77" s="24"/>
      <c r="CYU77" s="24"/>
      <c r="CYV77" s="24"/>
      <c r="CYW77" s="24"/>
      <c r="CYX77" s="24"/>
      <c r="CYY77" s="24"/>
      <c r="CYZ77" s="24"/>
      <c r="CZA77" s="24"/>
      <c r="CZB77" s="24"/>
      <c r="CZC77" s="24"/>
      <c r="CZD77" s="24"/>
      <c r="CZE77" s="24"/>
      <c r="CZF77" s="24"/>
      <c r="CZG77" s="24"/>
      <c r="CZH77" s="24"/>
      <c r="CZI77" s="24"/>
      <c r="CZJ77" s="24"/>
      <c r="CZK77" s="24"/>
      <c r="CZL77" s="24"/>
      <c r="CZM77" s="24"/>
      <c r="CZN77" s="24"/>
      <c r="CZO77" s="24"/>
      <c r="CZP77" s="24"/>
      <c r="CZQ77" s="24"/>
      <c r="CZR77" s="24"/>
      <c r="CZS77" s="24"/>
      <c r="CZT77" s="24"/>
      <c r="CZU77" s="24"/>
      <c r="CZV77" s="24"/>
      <c r="CZW77" s="24"/>
      <c r="CZX77" s="24"/>
      <c r="CZY77" s="24"/>
      <c r="CZZ77" s="24"/>
      <c r="DAA77" s="24"/>
      <c r="DAB77" s="24"/>
      <c r="DAC77" s="24"/>
      <c r="DAD77" s="24"/>
      <c r="DAE77" s="24"/>
      <c r="DAF77" s="24"/>
      <c r="DAG77" s="24"/>
      <c r="DAH77" s="24"/>
      <c r="DAI77" s="24"/>
      <c r="DAJ77" s="24"/>
      <c r="DAK77" s="24"/>
      <c r="DAL77" s="24"/>
      <c r="DAM77" s="24"/>
      <c r="DAN77" s="24"/>
      <c r="DAO77" s="24"/>
      <c r="DAP77" s="24"/>
      <c r="DAQ77" s="24"/>
      <c r="DAR77" s="24"/>
      <c r="DAS77" s="24"/>
      <c r="DAT77" s="24"/>
      <c r="DAU77" s="24"/>
      <c r="DAV77" s="24"/>
      <c r="DAW77" s="24"/>
      <c r="DAX77" s="24"/>
      <c r="DAY77" s="24"/>
      <c r="DAZ77" s="24"/>
      <c r="DBA77" s="24"/>
      <c r="DBB77" s="24"/>
      <c r="DBC77" s="24"/>
      <c r="DBD77" s="24"/>
      <c r="DBE77" s="24"/>
      <c r="DBF77" s="24"/>
      <c r="DBG77" s="24"/>
      <c r="DBH77" s="24"/>
      <c r="DBI77" s="24"/>
      <c r="DBJ77" s="24"/>
      <c r="DBK77" s="24"/>
      <c r="DBL77" s="24"/>
      <c r="DBM77" s="24"/>
      <c r="DBN77" s="24"/>
      <c r="DBO77" s="24"/>
      <c r="DBP77" s="24"/>
      <c r="DBQ77" s="24"/>
      <c r="DBR77" s="24"/>
      <c r="DBS77" s="24"/>
      <c r="DBT77" s="24"/>
      <c r="DBU77" s="24"/>
      <c r="DBV77" s="24"/>
      <c r="DBW77" s="24"/>
      <c r="DBX77" s="24"/>
      <c r="DBY77" s="24"/>
      <c r="DBZ77" s="24"/>
      <c r="DCA77" s="24"/>
      <c r="DCB77" s="24"/>
      <c r="DCC77" s="24"/>
      <c r="DCD77" s="24"/>
      <c r="DCE77" s="24"/>
      <c r="DCF77" s="24"/>
      <c r="DCG77" s="24"/>
      <c r="DCH77" s="24"/>
      <c r="DCI77" s="24"/>
      <c r="DCJ77" s="24"/>
      <c r="DCK77" s="24"/>
      <c r="DCL77" s="24"/>
      <c r="DCM77" s="24"/>
      <c r="DCN77" s="24"/>
      <c r="DCO77" s="24"/>
      <c r="DCP77" s="24"/>
      <c r="DCQ77" s="24"/>
      <c r="DCR77" s="24"/>
      <c r="DCS77" s="24"/>
      <c r="DCT77" s="24"/>
      <c r="DCU77" s="24"/>
      <c r="DCV77" s="24"/>
      <c r="DCW77" s="24"/>
      <c r="DCX77" s="24"/>
      <c r="DCY77" s="24"/>
      <c r="DCZ77" s="24"/>
      <c r="DDA77" s="24"/>
      <c r="DDB77" s="24"/>
      <c r="DDC77" s="24"/>
      <c r="DDD77" s="24"/>
      <c r="DDE77" s="24"/>
      <c r="DDF77" s="24"/>
      <c r="DDG77" s="24"/>
      <c r="DDH77" s="24"/>
      <c r="DDI77" s="24"/>
      <c r="DDJ77" s="24"/>
      <c r="DDK77" s="24"/>
      <c r="DDL77" s="24"/>
      <c r="DDM77" s="24"/>
      <c r="DDN77" s="24"/>
      <c r="DDO77" s="24"/>
      <c r="DDP77" s="24"/>
      <c r="DDQ77" s="24"/>
      <c r="DDR77" s="24"/>
      <c r="DDS77" s="24"/>
      <c r="DDT77" s="24"/>
      <c r="DDU77" s="24"/>
      <c r="DDV77" s="24"/>
      <c r="DDW77" s="24"/>
      <c r="DDX77" s="24"/>
      <c r="DDY77" s="24"/>
      <c r="DDZ77" s="24"/>
      <c r="DEA77" s="24"/>
      <c r="DEB77" s="24"/>
      <c r="DEC77" s="24"/>
      <c r="DED77" s="24"/>
      <c r="DEE77" s="24"/>
      <c r="DEF77" s="24"/>
      <c r="DEG77" s="24"/>
      <c r="DEH77" s="24"/>
      <c r="DEI77" s="24"/>
      <c r="DEJ77" s="24"/>
      <c r="DEK77" s="24"/>
      <c r="DEL77" s="24"/>
      <c r="DEM77" s="24"/>
      <c r="DEN77" s="24"/>
      <c r="DEO77" s="24"/>
      <c r="DEP77" s="24"/>
      <c r="DEQ77" s="24"/>
      <c r="DER77" s="24"/>
      <c r="DES77" s="24"/>
      <c r="DET77" s="24"/>
      <c r="DEU77" s="24"/>
      <c r="DEV77" s="24"/>
      <c r="DEW77" s="24"/>
      <c r="DEX77" s="24"/>
      <c r="DEY77" s="24"/>
      <c r="DEZ77" s="24"/>
      <c r="DFA77" s="24"/>
      <c r="DFB77" s="24"/>
      <c r="DFC77" s="24"/>
      <c r="DFD77" s="24"/>
      <c r="DFE77" s="24"/>
      <c r="DFF77" s="24"/>
      <c r="DFG77" s="24"/>
      <c r="DFH77" s="24"/>
      <c r="DFI77" s="24"/>
      <c r="DFJ77" s="24"/>
      <c r="DFK77" s="24"/>
      <c r="DFL77" s="24"/>
      <c r="DFM77" s="24"/>
      <c r="DFN77" s="24"/>
      <c r="DFO77" s="24"/>
      <c r="DFP77" s="24"/>
      <c r="DFQ77" s="24"/>
      <c r="DFR77" s="24"/>
      <c r="DFS77" s="24"/>
      <c r="DFT77" s="24"/>
      <c r="DFU77" s="24"/>
      <c r="DFV77" s="24"/>
      <c r="DFW77" s="24"/>
      <c r="DFX77" s="24"/>
      <c r="DFY77" s="24"/>
      <c r="DFZ77" s="24"/>
      <c r="DGA77" s="24"/>
      <c r="DGB77" s="24"/>
      <c r="DGC77" s="24"/>
      <c r="DGD77" s="24"/>
      <c r="DGE77" s="24"/>
      <c r="DGF77" s="24"/>
      <c r="DGG77" s="24"/>
      <c r="DGH77" s="24"/>
      <c r="DGI77" s="24"/>
      <c r="DGJ77" s="24"/>
      <c r="DGK77" s="24"/>
      <c r="DGL77" s="24"/>
      <c r="DGM77" s="24"/>
      <c r="DGN77" s="24"/>
      <c r="DGO77" s="24"/>
      <c r="DGP77" s="24"/>
      <c r="DGQ77" s="24"/>
      <c r="DGR77" s="24"/>
      <c r="DGS77" s="24"/>
      <c r="DGT77" s="24"/>
      <c r="DGU77" s="24"/>
      <c r="DGV77" s="24"/>
      <c r="DGW77" s="24"/>
      <c r="DGX77" s="24"/>
      <c r="DGY77" s="24"/>
      <c r="DGZ77" s="24"/>
      <c r="DHA77" s="24"/>
      <c r="DHB77" s="24"/>
      <c r="DHC77" s="24"/>
      <c r="DHD77" s="24"/>
      <c r="DHE77" s="24"/>
      <c r="DHF77" s="24"/>
      <c r="DHG77" s="24"/>
      <c r="DHH77" s="24"/>
      <c r="DHI77" s="24"/>
      <c r="DHJ77" s="24"/>
      <c r="DHK77" s="24"/>
      <c r="DHL77" s="24"/>
      <c r="DHM77" s="24"/>
      <c r="DHN77" s="24"/>
      <c r="DHO77" s="24"/>
      <c r="DHP77" s="24"/>
      <c r="DHQ77" s="24"/>
      <c r="DHR77" s="24"/>
      <c r="DHS77" s="24"/>
      <c r="DHT77" s="24"/>
      <c r="DHU77" s="24"/>
      <c r="DHV77" s="24"/>
      <c r="DHW77" s="24"/>
      <c r="DHX77" s="24"/>
      <c r="DHY77" s="24"/>
      <c r="DHZ77" s="24"/>
      <c r="DIA77" s="24"/>
      <c r="DIB77" s="24"/>
      <c r="DIC77" s="24"/>
      <c r="DID77" s="24"/>
      <c r="DIE77" s="24"/>
      <c r="DIF77" s="24"/>
      <c r="DIG77" s="24"/>
      <c r="DIH77" s="24"/>
      <c r="DII77" s="24"/>
      <c r="DIJ77" s="24"/>
      <c r="DIK77" s="24"/>
      <c r="DIL77" s="24"/>
      <c r="DIM77" s="24"/>
      <c r="DIN77" s="24"/>
      <c r="DIO77" s="24"/>
      <c r="DIP77" s="24"/>
      <c r="DIQ77" s="24"/>
      <c r="DIR77" s="24"/>
      <c r="DIS77" s="24"/>
      <c r="DIT77" s="24"/>
      <c r="DIU77" s="24"/>
      <c r="DIV77" s="24"/>
      <c r="DIW77" s="24"/>
      <c r="DIX77" s="24"/>
      <c r="DIY77" s="24"/>
      <c r="DIZ77" s="24"/>
      <c r="DJA77" s="24"/>
      <c r="DJB77" s="24"/>
      <c r="DJC77" s="24"/>
      <c r="DJD77" s="24"/>
      <c r="DJE77" s="24"/>
      <c r="DJF77" s="24"/>
      <c r="DJG77" s="24"/>
      <c r="DJH77" s="24"/>
      <c r="DJI77" s="24"/>
      <c r="DJJ77" s="24"/>
      <c r="DJK77" s="24"/>
      <c r="DJL77" s="24"/>
      <c r="DJM77" s="24"/>
      <c r="DJN77" s="24"/>
      <c r="DJO77" s="24"/>
      <c r="DJP77" s="24"/>
      <c r="DJQ77" s="24"/>
      <c r="DJR77" s="24"/>
      <c r="DJS77" s="24"/>
      <c r="DJT77" s="24"/>
      <c r="DJU77" s="24"/>
      <c r="DJV77" s="24"/>
      <c r="DJW77" s="24"/>
      <c r="DJX77" s="24"/>
      <c r="DJY77" s="24"/>
      <c r="DJZ77" s="24"/>
      <c r="DKA77" s="24"/>
      <c r="DKB77" s="24"/>
      <c r="DKC77" s="24"/>
      <c r="DKD77" s="24"/>
      <c r="DKE77" s="24"/>
      <c r="DKF77" s="24"/>
      <c r="DKG77" s="24"/>
      <c r="DKH77" s="24"/>
      <c r="DKI77" s="24"/>
      <c r="DKJ77" s="24"/>
      <c r="DKK77" s="24"/>
      <c r="DKL77" s="24"/>
      <c r="DKM77" s="24"/>
      <c r="DKN77" s="24"/>
      <c r="DKO77" s="24"/>
      <c r="DKP77" s="24"/>
      <c r="DKQ77" s="24"/>
      <c r="DKR77" s="24"/>
      <c r="DKS77" s="24"/>
      <c r="DKT77" s="24"/>
      <c r="DKU77" s="24"/>
      <c r="DKV77" s="24"/>
      <c r="DKW77" s="24"/>
      <c r="DKX77" s="24"/>
      <c r="DKY77" s="24"/>
      <c r="DKZ77" s="24"/>
      <c r="DLA77" s="24"/>
      <c r="DLB77" s="24"/>
      <c r="DLC77" s="24"/>
      <c r="DLD77" s="24"/>
      <c r="DLE77" s="24"/>
      <c r="DLF77" s="24"/>
      <c r="DLG77" s="24"/>
      <c r="DLH77" s="24"/>
      <c r="DLI77" s="24"/>
      <c r="DLJ77" s="24"/>
      <c r="DLK77" s="24"/>
      <c r="DLL77" s="24"/>
      <c r="DLM77" s="24"/>
      <c r="DLN77" s="24"/>
      <c r="DLO77" s="24"/>
      <c r="DLP77" s="24"/>
      <c r="DLQ77" s="24"/>
      <c r="DLR77" s="24"/>
      <c r="DLS77" s="24"/>
      <c r="DLT77" s="24"/>
      <c r="DLU77" s="24"/>
      <c r="DLV77" s="24"/>
      <c r="DLW77" s="24"/>
      <c r="DLX77" s="24"/>
      <c r="DLY77" s="24"/>
      <c r="DLZ77" s="24"/>
      <c r="DMA77" s="24"/>
      <c r="DMB77" s="24"/>
      <c r="DMC77" s="24"/>
      <c r="DMD77" s="24"/>
      <c r="DME77" s="24"/>
      <c r="DMF77" s="24"/>
      <c r="DMG77" s="24"/>
      <c r="DMH77" s="24"/>
      <c r="DMI77" s="24"/>
      <c r="DMJ77" s="24"/>
      <c r="DMK77" s="24"/>
      <c r="DML77" s="24"/>
      <c r="DMM77" s="24"/>
      <c r="DMN77" s="24"/>
      <c r="DMO77" s="24"/>
      <c r="DMP77" s="24"/>
      <c r="DMQ77" s="24"/>
      <c r="DMR77" s="24"/>
      <c r="DMS77" s="24"/>
      <c r="DMT77" s="24"/>
      <c r="DMU77" s="24"/>
      <c r="DMV77" s="24"/>
      <c r="DMW77" s="24"/>
      <c r="DMX77" s="24"/>
      <c r="DMY77" s="24"/>
      <c r="DMZ77" s="24"/>
      <c r="DNA77" s="24"/>
      <c r="DNB77" s="24"/>
      <c r="DNC77" s="24"/>
      <c r="DND77" s="24"/>
      <c r="DNE77" s="24"/>
      <c r="DNF77" s="24"/>
      <c r="DNG77" s="24"/>
      <c r="DNH77" s="24"/>
      <c r="DNI77" s="24"/>
      <c r="DNJ77" s="24"/>
      <c r="DNK77" s="24"/>
      <c r="DNL77" s="24"/>
      <c r="DNM77" s="24"/>
      <c r="DNN77" s="24"/>
      <c r="DNO77" s="24"/>
      <c r="DNP77" s="24"/>
      <c r="DNQ77" s="24"/>
      <c r="DNR77" s="24"/>
      <c r="DNS77" s="24"/>
      <c r="DNT77" s="24"/>
      <c r="DNU77" s="24"/>
      <c r="DNV77" s="24"/>
      <c r="DNW77" s="24"/>
      <c r="DNX77" s="24"/>
      <c r="DNY77" s="24"/>
      <c r="DNZ77" s="24"/>
      <c r="DOA77" s="24"/>
      <c r="DOB77" s="24"/>
      <c r="DOC77" s="24"/>
      <c r="DOD77" s="24"/>
      <c r="DOE77" s="24"/>
      <c r="DOF77" s="24"/>
      <c r="DOG77" s="24"/>
      <c r="DOH77" s="24"/>
      <c r="DOI77" s="24"/>
      <c r="DOJ77" s="24"/>
      <c r="DOK77" s="24"/>
      <c r="DOL77" s="24"/>
      <c r="DOM77" s="24"/>
      <c r="DON77" s="24"/>
      <c r="DOO77" s="24"/>
      <c r="DOP77" s="24"/>
      <c r="DOQ77" s="24"/>
      <c r="DOR77" s="24"/>
      <c r="DOS77" s="24"/>
      <c r="DOT77" s="24"/>
      <c r="DOU77" s="24"/>
      <c r="DOV77" s="24"/>
      <c r="DOW77" s="24"/>
      <c r="DOX77" s="24"/>
      <c r="DOY77" s="24"/>
      <c r="DOZ77" s="24"/>
      <c r="DPA77" s="24"/>
      <c r="DPB77" s="24"/>
      <c r="DPC77" s="24"/>
      <c r="DPD77" s="24"/>
      <c r="DPE77" s="24"/>
      <c r="DPF77" s="24"/>
      <c r="DPG77" s="24"/>
      <c r="DPH77" s="24"/>
      <c r="DPI77" s="24"/>
      <c r="DPJ77" s="24"/>
      <c r="DPK77" s="24"/>
      <c r="DPL77" s="24"/>
      <c r="DPM77" s="24"/>
      <c r="DPN77" s="24"/>
      <c r="DPO77" s="24"/>
      <c r="DPP77" s="24"/>
      <c r="DPQ77" s="24"/>
      <c r="DPR77" s="24"/>
      <c r="DPS77" s="24"/>
      <c r="DPT77" s="24"/>
      <c r="DPU77" s="24"/>
      <c r="DPV77" s="24"/>
      <c r="DPW77" s="24"/>
      <c r="DPX77" s="24"/>
      <c r="DPY77" s="24"/>
      <c r="DPZ77" s="24"/>
      <c r="DQA77" s="24"/>
      <c r="DQB77" s="24"/>
      <c r="DQC77" s="24"/>
      <c r="DQD77" s="24"/>
      <c r="DQE77" s="24"/>
      <c r="DQF77" s="24"/>
      <c r="DQG77" s="24"/>
      <c r="DQH77" s="24"/>
      <c r="DQI77" s="24"/>
      <c r="DQJ77" s="24"/>
      <c r="DQK77" s="24"/>
      <c r="DQL77" s="24"/>
      <c r="DQM77" s="24"/>
      <c r="DQN77" s="24"/>
      <c r="DQO77" s="24"/>
      <c r="DQP77" s="24"/>
      <c r="DQQ77" s="24"/>
      <c r="DQR77" s="24"/>
      <c r="DQS77" s="24"/>
      <c r="DQT77" s="24"/>
      <c r="DQU77" s="24"/>
      <c r="DQV77" s="24"/>
      <c r="DQW77" s="24"/>
      <c r="DQX77" s="24"/>
      <c r="DQY77" s="24"/>
      <c r="DQZ77" s="24"/>
      <c r="DRA77" s="24"/>
      <c r="DRB77" s="24"/>
      <c r="DRC77" s="24"/>
      <c r="DRD77" s="24"/>
      <c r="DRE77" s="24"/>
      <c r="DRF77" s="24"/>
      <c r="DRG77" s="24"/>
      <c r="DRH77" s="24"/>
      <c r="DRI77" s="24"/>
      <c r="DRJ77" s="24"/>
      <c r="DRK77" s="24"/>
      <c r="DRL77" s="24"/>
      <c r="DRM77" s="24"/>
      <c r="DRN77" s="24"/>
      <c r="DRO77" s="24"/>
      <c r="DRP77" s="24"/>
      <c r="DRQ77" s="24"/>
      <c r="DRR77" s="24"/>
      <c r="DRS77" s="24"/>
      <c r="DRT77" s="24"/>
      <c r="DRU77" s="24"/>
      <c r="DRV77" s="24"/>
      <c r="DRW77" s="24"/>
      <c r="DRX77" s="24"/>
      <c r="DRY77" s="24"/>
      <c r="DRZ77" s="24"/>
      <c r="DSA77" s="24"/>
      <c r="DSB77" s="24"/>
      <c r="DSC77" s="24"/>
      <c r="DSD77" s="24"/>
      <c r="DSE77" s="24"/>
      <c r="DSF77" s="24"/>
      <c r="DSG77" s="24"/>
      <c r="DSH77" s="24"/>
      <c r="DSI77" s="24"/>
      <c r="DSJ77" s="24"/>
      <c r="DSK77" s="24"/>
      <c r="DSL77" s="24"/>
      <c r="DSM77" s="24"/>
      <c r="DSN77" s="24"/>
      <c r="DSO77" s="24"/>
      <c r="DSP77" s="24"/>
      <c r="DSQ77" s="24"/>
      <c r="DSR77" s="24"/>
      <c r="DSS77" s="24"/>
      <c r="DST77" s="24"/>
      <c r="DSU77" s="24"/>
      <c r="DSV77" s="24"/>
      <c r="DSW77" s="24"/>
      <c r="DSX77" s="24"/>
      <c r="DSY77" s="24"/>
      <c r="DSZ77" s="24"/>
      <c r="DTA77" s="24"/>
      <c r="DTB77" s="24"/>
      <c r="DTC77" s="24"/>
      <c r="DTD77" s="24"/>
      <c r="DTE77" s="24"/>
      <c r="DTF77" s="24"/>
      <c r="DTG77" s="24"/>
      <c r="DTH77" s="24"/>
      <c r="DTI77" s="24"/>
      <c r="DTJ77" s="24"/>
      <c r="DTK77" s="24"/>
      <c r="DTL77" s="24"/>
      <c r="DTM77" s="24"/>
      <c r="DTN77" s="24"/>
      <c r="DTO77" s="24"/>
      <c r="DTP77" s="24"/>
      <c r="DTQ77" s="24"/>
      <c r="DTR77" s="24"/>
      <c r="DTS77" s="24"/>
      <c r="DTT77" s="24"/>
      <c r="DTU77" s="24"/>
      <c r="DTV77" s="24"/>
      <c r="DTW77" s="24"/>
      <c r="DTX77" s="24"/>
      <c r="DTY77" s="24"/>
      <c r="DTZ77" s="24"/>
      <c r="DUA77" s="24"/>
      <c r="DUB77" s="24"/>
      <c r="DUC77" s="24"/>
      <c r="DUD77" s="24"/>
      <c r="DUE77" s="24"/>
      <c r="DUF77" s="24"/>
      <c r="DUG77" s="24"/>
      <c r="DUH77" s="24"/>
      <c r="DUI77" s="24"/>
      <c r="DUJ77" s="24"/>
      <c r="DUK77" s="24"/>
      <c r="DUL77" s="24"/>
      <c r="DUM77" s="24"/>
      <c r="DUN77" s="24"/>
      <c r="DUO77" s="24"/>
      <c r="DUP77" s="24"/>
      <c r="DUQ77" s="24"/>
      <c r="DUR77" s="24"/>
      <c r="DUS77" s="24"/>
      <c r="DUT77" s="24"/>
      <c r="DUU77" s="24"/>
      <c r="DUV77" s="24"/>
      <c r="DUW77" s="24"/>
      <c r="DUX77" s="24"/>
      <c r="DUY77" s="24"/>
      <c r="DUZ77" s="24"/>
      <c r="DVA77" s="24"/>
      <c r="DVB77" s="24"/>
      <c r="DVC77" s="24"/>
      <c r="DVD77" s="24"/>
      <c r="DVE77" s="24"/>
      <c r="DVF77" s="24"/>
      <c r="DVG77" s="24"/>
      <c r="DVH77" s="24"/>
      <c r="DVI77" s="24"/>
      <c r="DVJ77" s="24"/>
      <c r="DVK77" s="24"/>
      <c r="DVL77" s="24"/>
      <c r="DVM77" s="24"/>
      <c r="DVN77" s="24"/>
      <c r="DVO77" s="24"/>
      <c r="DVP77" s="24"/>
      <c r="DVQ77" s="24"/>
      <c r="DVR77" s="24"/>
      <c r="DVS77" s="24"/>
      <c r="DVT77" s="24"/>
      <c r="DVU77" s="24"/>
      <c r="DVV77" s="24"/>
      <c r="DVW77" s="24"/>
      <c r="DVX77" s="24"/>
      <c r="DVY77" s="24"/>
      <c r="DVZ77" s="24"/>
      <c r="DWA77" s="24"/>
      <c r="DWB77" s="24"/>
      <c r="DWC77" s="24"/>
      <c r="DWD77" s="24"/>
      <c r="DWE77" s="24"/>
      <c r="DWF77" s="24"/>
      <c r="DWG77" s="24"/>
      <c r="DWH77" s="24"/>
      <c r="DWI77" s="24"/>
      <c r="DWJ77" s="24"/>
      <c r="DWK77" s="24"/>
      <c r="DWL77" s="24"/>
      <c r="DWM77" s="24"/>
      <c r="DWN77" s="24"/>
      <c r="DWO77" s="24"/>
      <c r="DWP77" s="24"/>
      <c r="DWQ77" s="24"/>
      <c r="DWR77" s="24"/>
      <c r="DWS77" s="24"/>
      <c r="DWT77" s="24"/>
      <c r="DWU77" s="24"/>
      <c r="DWV77" s="24"/>
      <c r="DWW77" s="24"/>
      <c r="DWX77" s="24"/>
      <c r="DWY77" s="24"/>
      <c r="DWZ77" s="24"/>
      <c r="DXA77" s="24"/>
      <c r="DXB77" s="24"/>
      <c r="DXC77" s="24"/>
      <c r="DXD77" s="24"/>
      <c r="DXE77" s="24"/>
      <c r="DXF77" s="24"/>
      <c r="DXG77" s="24"/>
      <c r="DXH77" s="24"/>
      <c r="DXI77" s="24"/>
      <c r="DXJ77" s="24"/>
      <c r="DXK77" s="24"/>
      <c r="DXL77" s="24"/>
      <c r="DXM77" s="24"/>
      <c r="DXN77" s="24"/>
      <c r="DXO77" s="24"/>
      <c r="DXP77" s="24"/>
      <c r="DXQ77" s="24"/>
      <c r="DXR77" s="24"/>
      <c r="DXS77" s="24"/>
      <c r="DXT77" s="24"/>
      <c r="DXU77" s="24"/>
      <c r="DXV77" s="24"/>
      <c r="DXW77" s="24"/>
      <c r="DXX77" s="24"/>
      <c r="DXY77" s="24"/>
      <c r="DXZ77" s="24"/>
      <c r="DYA77" s="24"/>
      <c r="DYB77" s="24"/>
      <c r="DYC77" s="24"/>
      <c r="DYD77" s="24"/>
      <c r="DYE77" s="24"/>
      <c r="DYF77" s="24"/>
      <c r="DYG77" s="24"/>
      <c r="DYH77" s="24"/>
      <c r="DYI77" s="24"/>
      <c r="DYJ77" s="24"/>
      <c r="DYK77" s="24"/>
      <c r="DYL77" s="24"/>
      <c r="DYM77" s="24"/>
      <c r="DYN77" s="24"/>
      <c r="DYO77" s="24"/>
      <c r="DYP77" s="24"/>
      <c r="DYQ77" s="24"/>
      <c r="DYR77" s="24"/>
      <c r="DYS77" s="24"/>
      <c r="DYT77" s="24"/>
      <c r="DYU77" s="24"/>
      <c r="DYV77" s="24"/>
      <c r="DYW77" s="24"/>
      <c r="DYX77" s="24"/>
      <c r="DYY77" s="24"/>
      <c r="DYZ77" s="24"/>
      <c r="DZA77" s="24"/>
      <c r="DZB77" s="24"/>
      <c r="DZC77" s="24"/>
      <c r="DZD77" s="24"/>
      <c r="DZE77" s="24"/>
      <c r="DZF77" s="24"/>
      <c r="DZG77" s="24"/>
      <c r="DZH77" s="24"/>
      <c r="DZI77" s="24"/>
      <c r="DZJ77" s="24"/>
      <c r="DZK77" s="24"/>
      <c r="DZL77" s="24"/>
      <c r="DZM77" s="24"/>
      <c r="DZN77" s="24"/>
      <c r="DZO77" s="24"/>
      <c r="DZP77" s="24"/>
      <c r="DZQ77" s="24"/>
      <c r="DZR77" s="24"/>
      <c r="DZS77" s="24"/>
      <c r="DZT77" s="24"/>
      <c r="DZU77" s="24"/>
      <c r="DZV77" s="24"/>
      <c r="DZW77" s="24"/>
      <c r="DZX77" s="24"/>
      <c r="DZY77" s="24"/>
      <c r="DZZ77" s="24"/>
      <c r="EAA77" s="24"/>
      <c r="EAB77" s="24"/>
      <c r="EAC77" s="24"/>
      <c r="EAD77" s="24"/>
      <c r="EAE77" s="24"/>
      <c r="EAF77" s="24"/>
      <c r="EAG77" s="24"/>
      <c r="EAH77" s="24"/>
      <c r="EAI77" s="24"/>
      <c r="EAJ77" s="24"/>
      <c r="EAK77" s="24"/>
      <c r="EAL77" s="24"/>
      <c r="EAM77" s="24"/>
      <c r="EAN77" s="24"/>
      <c r="EAO77" s="24"/>
      <c r="EAP77" s="24"/>
      <c r="EAQ77" s="24"/>
      <c r="EAR77" s="24"/>
      <c r="EAS77" s="24"/>
      <c r="EAT77" s="24"/>
      <c r="EAU77" s="24"/>
      <c r="EAV77" s="24"/>
      <c r="EAW77" s="24"/>
      <c r="EAX77" s="24"/>
      <c r="EAY77" s="24"/>
      <c r="EAZ77" s="24"/>
      <c r="EBA77" s="24"/>
      <c r="EBB77" s="24"/>
      <c r="EBC77" s="24"/>
      <c r="EBD77" s="24"/>
      <c r="EBE77" s="24"/>
      <c r="EBF77" s="24"/>
      <c r="EBG77" s="24"/>
      <c r="EBH77" s="24"/>
      <c r="EBI77" s="24"/>
      <c r="EBJ77" s="24"/>
      <c r="EBK77" s="24"/>
      <c r="EBL77" s="24"/>
      <c r="EBM77" s="24"/>
      <c r="EBN77" s="24"/>
      <c r="EBO77" s="24"/>
      <c r="EBP77" s="24"/>
      <c r="EBQ77" s="24"/>
      <c r="EBR77" s="24"/>
      <c r="EBS77" s="24"/>
      <c r="EBT77" s="24"/>
      <c r="EBU77" s="24"/>
      <c r="EBV77" s="24"/>
      <c r="EBW77" s="24"/>
      <c r="EBX77" s="24"/>
      <c r="EBY77" s="24"/>
      <c r="EBZ77" s="24"/>
      <c r="ECA77" s="24"/>
      <c r="ECB77" s="24"/>
      <c r="ECC77" s="24"/>
      <c r="ECD77" s="24"/>
      <c r="ECE77" s="24"/>
      <c r="ECF77" s="24"/>
      <c r="ECG77" s="24"/>
      <c r="ECH77" s="24"/>
      <c r="ECI77" s="24"/>
      <c r="ECJ77" s="24"/>
      <c r="ECK77" s="24"/>
      <c r="ECL77" s="24"/>
      <c r="ECM77" s="24"/>
      <c r="ECN77" s="24"/>
      <c r="ECO77" s="24"/>
      <c r="ECP77" s="24"/>
      <c r="ECQ77" s="24"/>
      <c r="ECR77" s="24"/>
      <c r="ECS77" s="24"/>
      <c r="ECT77" s="24"/>
      <c r="ECU77" s="24"/>
      <c r="ECV77" s="24"/>
      <c r="ECW77" s="24"/>
      <c r="ECX77" s="24"/>
      <c r="ECY77" s="24"/>
      <c r="ECZ77" s="24"/>
      <c r="EDA77" s="24"/>
      <c r="EDB77" s="24"/>
      <c r="EDC77" s="24"/>
      <c r="EDD77" s="24"/>
      <c r="EDE77" s="24"/>
      <c r="EDF77" s="24"/>
      <c r="EDG77" s="24"/>
      <c r="EDH77" s="24"/>
      <c r="EDI77" s="24"/>
      <c r="EDJ77" s="24"/>
      <c r="EDK77" s="24"/>
      <c r="EDL77" s="24"/>
      <c r="EDM77" s="24"/>
      <c r="EDN77" s="24"/>
      <c r="EDO77" s="24"/>
      <c r="EDP77" s="24"/>
      <c r="EDQ77" s="24"/>
      <c r="EDR77" s="24"/>
      <c r="EDS77" s="24"/>
      <c r="EDT77" s="24"/>
      <c r="EDU77" s="24"/>
      <c r="EDV77" s="24"/>
      <c r="EDW77" s="24"/>
      <c r="EDX77" s="24"/>
      <c r="EDY77" s="24"/>
      <c r="EDZ77" s="24"/>
      <c r="EEA77" s="24"/>
      <c r="EEB77" s="24"/>
      <c r="EEC77" s="24"/>
      <c r="EED77" s="24"/>
      <c r="EEE77" s="24"/>
      <c r="EEF77" s="24"/>
      <c r="EEG77" s="24"/>
      <c r="EEH77" s="24"/>
      <c r="EEI77" s="24"/>
      <c r="EEJ77" s="24"/>
      <c r="EEK77" s="24"/>
      <c r="EEL77" s="24"/>
      <c r="EEM77" s="24"/>
      <c r="EEN77" s="24"/>
      <c r="EEO77" s="24"/>
      <c r="EEP77" s="24"/>
      <c r="EEQ77" s="24"/>
      <c r="EER77" s="24"/>
      <c r="EES77" s="24"/>
      <c r="EET77" s="24"/>
      <c r="EEU77" s="24"/>
      <c r="EEV77" s="24"/>
      <c r="EEW77" s="24"/>
      <c r="EEX77" s="24"/>
      <c r="EEY77" s="24"/>
      <c r="EEZ77" s="24"/>
      <c r="EFA77" s="24"/>
      <c r="EFB77" s="24"/>
      <c r="EFC77" s="24"/>
      <c r="EFD77" s="24"/>
      <c r="EFE77" s="24"/>
      <c r="EFF77" s="24"/>
    </row>
    <row r="78" spans="2:3542" ht="54.6" customHeight="1" x14ac:dyDescent="0.3">
      <c r="B78" s="533" t="s">
        <v>213</v>
      </c>
      <c r="C78" s="578" t="s">
        <v>252</v>
      </c>
      <c r="D78" s="579"/>
      <c r="E78" s="578" t="s">
        <v>243</v>
      </c>
      <c r="F78" s="579"/>
      <c r="G78" s="48" t="s">
        <v>253</v>
      </c>
    </row>
    <row r="79" spans="2:3542" ht="14.45" customHeight="1" x14ac:dyDescent="0.3">
      <c r="B79" s="546" t="s">
        <v>229</v>
      </c>
      <c r="C79" s="616">
        <f>SUM(C80:D81)</f>
        <v>1019738.6445975102</v>
      </c>
      <c r="D79" s="617"/>
      <c r="E79" s="616">
        <f>SUM(E80:F81)</f>
        <v>305109399.73131704</v>
      </c>
      <c r="F79" s="617"/>
      <c r="G79" s="531">
        <f>IFERROR(E79/C79,"-")</f>
        <v>299.20352763696957</v>
      </c>
    </row>
    <row r="80" spans="2:3542" ht="14.45" customHeight="1" x14ac:dyDescent="0.3">
      <c r="B80" s="544" t="s">
        <v>230</v>
      </c>
      <c r="C80" s="618">
        <v>256284.23655791653</v>
      </c>
      <c r="D80" s="619"/>
      <c r="E80" s="618">
        <v>100348496.76531214</v>
      </c>
      <c r="F80" s="619"/>
      <c r="G80" s="521">
        <f>IFERROR(E80/C80,"-")</f>
        <v>391.55157614477326</v>
      </c>
    </row>
    <row r="81" spans="2:3542" ht="14.45" customHeight="1" x14ac:dyDescent="0.3">
      <c r="B81" s="544" t="s">
        <v>231</v>
      </c>
      <c r="C81" s="618">
        <v>763454.40803959372</v>
      </c>
      <c r="D81" s="619"/>
      <c r="E81" s="618">
        <v>204760902.96600494</v>
      </c>
      <c r="F81" s="619"/>
      <c r="G81" s="521">
        <f t="shared" ref="G81:G84" si="13">IFERROR(E81/C81,"-")</f>
        <v>268.20318385716331</v>
      </c>
    </row>
    <row r="82" spans="2:3542" ht="14.45" customHeight="1" x14ac:dyDescent="0.3">
      <c r="B82" s="511" t="s">
        <v>232</v>
      </c>
      <c r="C82" s="620">
        <v>12581.659636223352</v>
      </c>
      <c r="D82" s="621"/>
      <c r="E82" s="620">
        <v>4267561.5548998648</v>
      </c>
      <c r="F82" s="621"/>
      <c r="G82" s="531">
        <f t="shared" si="13"/>
        <v>339.18907984232061</v>
      </c>
    </row>
    <row r="83" spans="2:3542" ht="14.45" customHeight="1" x14ac:dyDescent="0.3">
      <c r="B83" s="511" t="s">
        <v>228</v>
      </c>
      <c r="C83" s="620">
        <v>19844.590766266378</v>
      </c>
      <c r="D83" s="621"/>
      <c r="E83" s="620">
        <v>3198645.826290682</v>
      </c>
      <c r="F83" s="621"/>
      <c r="G83" s="531">
        <f t="shared" si="13"/>
        <v>161.18477140521478</v>
      </c>
    </row>
    <row r="84" spans="2:3542" ht="14.45" customHeight="1" x14ac:dyDescent="0.3">
      <c r="B84" s="543" t="s">
        <v>233</v>
      </c>
      <c r="C84" s="622">
        <f>C79+C82+C83</f>
        <v>1052164.895</v>
      </c>
      <c r="D84" s="623"/>
      <c r="E84" s="622">
        <f>E79+E82+E83</f>
        <v>312575607.11250758</v>
      </c>
      <c r="F84" s="623"/>
      <c r="G84" s="540">
        <f t="shared" si="13"/>
        <v>297.07853645174845</v>
      </c>
    </row>
    <row r="85" spans="2:3542" s="526" customFormat="1" ht="17.25" customHeight="1" x14ac:dyDescent="0.3">
      <c r="B85" s="611" t="s">
        <v>388</v>
      </c>
      <c r="C85" s="611"/>
      <c r="D85" s="611"/>
      <c r="E85" s="611"/>
      <c r="F85" s="611"/>
      <c r="G85" s="611"/>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c r="LX85" s="24"/>
      <c r="LY85" s="24"/>
      <c r="LZ85" s="24"/>
      <c r="MA85" s="24"/>
      <c r="MB85" s="24"/>
      <c r="MC85" s="24"/>
      <c r="MD85" s="24"/>
      <c r="ME85" s="24"/>
      <c r="MF85" s="24"/>
      <c r="MG85" s="24"/>
      <c r="MH85" s="24"/>
      <c r="MI85" s="24"/>
      <c r="MJ85" s="24"/>
      <c r="MK85" s="24"/>
      <c r="ML85" s="24"/>
      <c r="MM85" s="24"/>
      <c r="MN85" s="24"/>
      <c r="MO85" s="24"/>
      <c r="MP85" s="24"/>
      <c r="MQ85" s="24"/>
      <c r="MR85" s="24"/>
      <c r="MS85" s="24"/>
      <c r="MT85" s="24"/>
      <c r="MU85" s="24"/>
      <c r="MV85" s="24"/>
      <c r="MW85" s="24"/>
      <c r="MX85" s="24"/>
      <c r="MY85" s="24"/>
      <c r="MZ85" s="24"/>
      <c r="NA85" s="24"/>
      <c r="NB85" s="24"/>
      <c r="NC85" s="24"/>
      <c r="ND85" s="24"/>
      <c r="NE85" s="24"/>
      <c r="NF85" s="24"/>
      <c r="NG85" s="24"/>
      <c r="NH85" s="24"/>
      <c r="NI85" s="24"/>
      <c r="NJ85" s="24"/>
      <c r="NK85" s="24"/>
      <c r="NL85" s="24"/>
      <c r="NM85" s="24"/>
      <c r="NN85" s="24"/>
      <c r="NO85" s="24"/>
      <c r="NP85" s="24"/>
      <c r="NQ85" s="24"/>
      <c r="NR85" s="24"/>
      <c r="NS85" s="24"/>
      <c r="NT85" s="24"/>
      <c r="NU85" s="24"/>
      <c r="NV85" s="24"/>
      <c r="NW85" s="24"/>
      <c r="NX85" s="24"/>
      <c r="NY85" s="24"/>
      <c r="NZ85" s="24"/>
      <c r="OA85" s="24"/>
      <c r="OB85" s="24"/>
      <c r="OC85" s="24"/>
      <c r="OD85" s="24"/>
      <c r="OE85" s="24"/>
      <c r="OF85" s="24"/>
      <c r="OG85" s="24"/>
      <c r="OH85" s="24"/>
      <c r="OI85" s="24"/>
      <c r="OJ85" s="24"/>
      <c r="OK85" s="24"/>
      <c r="OL85" s="24"/>
      <c r="OM85" s="24"/>
      <c r="ON85" s="24"/>
      <c r="OO85" s="24"/>
      <c r="OP85" s="24"/>
      <c r="OQ85" s="24"/>
      <c r="OR85" s="24"/>
      <c r="OS85" s="24"/>
      <c r="OT85" s="24"/>
      <c r="OU85" s="24"/>
      <c r="OV85" s="24"/>
      <c r="OW85" s="24"/>
      <c r="OX85" s="24"/>
      <c r="OY85" s="24"/>
      <c r="OZ85" s="24"/>
      <c r="PA85" s="24"/>
      <c r="PB85" s="24"/>
      <c r="PC85" s="24"/>
      <c r="PD85" s="24"/>
      <c r="PE85" s="24"/>
      <c r="PF85" s="24"/>
      <c r="PG85" s="24"/>
      <c r="PH85" s="24"/>
      <c r="PI85" s="24"/>
      <c r="PJ85" s="24"/>
      <c r="PK85" s="24"/>
      <c r="PL85" s="24"/>
      <c r="PM85" s="24"/>
      <c r="PN85" s="24"/>
      <c r="PO85" s="24"/>
      <c r="PP85" s="24"/>
      <c r="PQ85" s="24"/>
      <c r="PR85" s="24"/>
      <c r="PS85" s="24"/>
      <c r="PT85" s="24"/>
      <c r="PU85" s="24"/>
      <c r="PV85" s="24"/>
      <c r="PW85" s="24"/>
      <c r="PX85" s="24"/>
      <c r="PY85" s="24"/>
      <c r="PZ85" s="24"/>
      <c r="QA85" s="24"/>
      <c r="QB85" s="24"/>
      <c r="QC85" s="24"/>
      <c r="QD85" s="24"/>
      <c r="QE85" s="24"/>
      <c r="QF85" s="24"/>
      <c r="QG85" s="24"/>
      <c r="QH85" s="24"/>
      <c r="QI85" s="24"/>
      <c r="QJ85" s="24"/>
      <c r="QK85" s="24"/>
      <c r="QL85" s="24"/>
      <c r="QM85" s="24"/>
      <c r="QN85" s="24"/>
      <c r="QO85" s="24"/>
      <c r="QP85" s="24"/>
      <c r="QQ85" s="24"/>
      <c r="QR85" s="24"/>
      <c r="QS85" s="24"/>
      <c r="QT85" s="24"/>
      <c r="QU85" s="24"/>
      <c r="QV85" s="24"/>
      <c r="QW85" s="24"/>
      <c r="QX85" s="24"/>
      <c r="QY85" s="24"/>
      <c r="QZ85" s="24"/>
      <c r="RA85" s="24"/>
      <c r="RB85" s="24"/>
      <c r="RC85" s="24"/>
      <c r="RD85" s="24"/>
      <c r="RE85" s="24"/>
      <c r="RF85" s="24"/>
      <c r="RG85" s="24"/>
      <c r="RH85" s="24"/>
      <c r="RI85" s="24"/>
      <c r="RJ85" s="24"/>
      <c r="RK85" s="24"/>
      <c r="RL85" s="24"/>
      <c r="RM85" s="24"/>
      <c r="RN85" s="24"/>
      <c r="RO85" s="24"/>
      <c r="RP85" s="24"/>
      <c r="RQ85" s="24"/>
      <c r="RR85" s="24"/>
      <c r="RS85" s="24"/>
      <c r="RT85" s="24"/>
      <c r="RU85" s="24"/>
      <c r="RV85" s="24"/>
      <c r="RW85" s="24"/>
      <c r="RX85" s="24"/>
      <c r="RY85" s="24"/>
      <c r="RZ85" s="24"/>
      <c r="SA85" s="24"/>
      <c r="SB85" s="24"/>
      <c r="SC85" s="24"/>
      <c r="SD85" s="24"/>
      <c r="SE85" s="24"/>
      <c r="SF85" s="24"/>
      <c r="SG85" s="24"/>
      <c r="SH85" s="24"/>
      <c r="SI85" s="24"/>
      <c r="SJ85" s="24"/>
      <c r="SK85" s="24"/>
      <c r="SL85" s="24"/>
      <c r="SM85" s="24"/>
      <c r="SN85" s="24"/>
      <c r="SO85" s="24"/>
      <c r="SP85" s="24"/>
      <c r="SQ85" s="24"/>
      <c r="SR85" s="24"/>
      <c r="SS85" s="24"/>
      <c r="ST85" s="24"/>
      <c r="SU85" s="24"/>
      <c r="SV85" s="24"/>
      <c r="SW85" s="24"/>
      <c r="SX85" s="24"/>
      <c r="SY85" s="24"/>
      <c r="SZ85" s="24"/>
      <c r="TA85" s="24"/>
      <c r="TB85" s="24"/>
      <c r="TC85" s="24"/>
      <c r="TD85" s="24"/>
      <c r="TE85" s="24"/>
      <c r="TF85" s="24"/>
      <c r="TG85" s="24"/>
      <c r="TH85" s="24"/>
      <c r="TI85" s="24"/>
      <c r="TJ85" s="24"/>
      <c r="TK85" s="24"/>
      <c r="TL85" s="24"/>
      <c r="TM85" s="24"/>
      <c r="TN85" s="24"/>
      <c r="TO85" s="24"/>
      <c r="TP85" s="24"/>
      <c r="TQ85" s="24"/>
      <c r="TR85" s="24"/>
      <c r="TS85" s="24"/>
      <c r="TT85" s="24"/>
      <c r="TU85" s="24"/>
      <c r="TV85" s="24"/>
      <c r="TW85" s="24"/>
      <c r="TX85" s="24"/>
      <c r="TY85" s="24"/>
      <c r="TZ85" s="24"/>
      <c r="UA85" s="24"/>
      <c r="UB85" s="24"/>
      <c r="UC85" s="24"/>
      <c r="UD85" s="24"/>
      <c r="UE85" s="24"/>
      <c r="UF85" s="24"/>
      <c r="UG85" s="24"/>
      <c r="UH85" s="24"/>
      <c r="UI85" s="24"/>
      <c r="UJ85" s="24"/>
      <c r="UK85" s="24"/>
      <c r="UL85" s="24"/>
      <c r="UM85" s="24"/>
      <c r="UN85" s="24"/>
      <c r="UO85" s="24"/>
      <c r="UP85" s="24"/>
      <c r="UQ85" s="24"/>
      <c r="UR85" s="24"/>
      <c r="US85" s="24"/>
      <c r="UT85" s="24"/>
      <c r="UU85" s="24"/>
      <c r="UV85" s="24"/>
      <c r="UW85" s="24"/>
      <c r="UX85" s="24"/>
      <c r="UY85" s="24"/>
      <c r="UZ85" s="24"/>
      <c r="VA85" s="24"/>
      <c r="VB85" s="24"/>
      <c r="VC85" s="24"/>
      <c r="VD85" s="24"/>
      <c r="VE85" s="24"/>
      <c r="VF85" s="24"/>
      <c r="VG85" s="24"/>
      <c r="VH85" s="24"/>
      <c r="VI85" s="24"/>
      <c r="VJ85" s="24"/>
      <c r="VK85" s="24"/>
      <c r="VL85" s="24"/>
      <c r="VM85" s="24"/>
      <c r="VN85" s="24"/>
      <c r="VO85" s="24"/>
      <c r="VP85" s="24"/>
      <c r="VQ85" s="24"/>
      <c r="VR85" s="24"/>
      <c r="VS85" s="24"/>
      <c r="VT85" s="24"/>
      <c r="VU85" s="24"/>
      <c r="VV85" s="24"/>
      <c r="VW85" s="24"/>
      <c r="VX85" s="24"/>
      <c r="VY85" s="24"/>
      <c r="VZ85" s="24"/>
      <c r="WA85" s="24"/>
      <c r="WB85" s="24"/>
      <c r="WC85" s="24"/>
      <c r="WD85" s="24"/>
      <c r="WE85" s="24"/>
      <c r="WF85" s="24"/>
      <c r="WG85" s="24"/>
      <c r="WH85" s="24"/>
      <c r="WI85" s="24"/>
      <c r="WJ85" s="24"/>
      <c r="WK85" s="24"/>
      <c r="WL85" s="24"/>
      <c r="WM85" s="24"/>
      <c r="WN85" s="24"/>
      <c r="WO85" s="24"/>
      <c r="WP85" s="24"/>
      <c r="WQ85" s="24"/>
      <c r="WR85" s="24"/>
      <c r="WS85" s="24"/>
      <c r="WT85" s="24"/>
      <c r="WU85" s="24"/>
      <c r="WV85" s="24"/>
      <c r="WW85" s="24"/>
      <c r="WX85" s="24"/>
      <c r="WY85" s="24"/>
      <c r="WZ85" s="24"/>
      <c r="XA85" s="24"/>
      <c r="XB85" s="24"/>
      <c r="XC85" s="24"/>
      <c r="XD85" s="24"/>
      <c r="XE85" s="24"/>
      <c r="XF85" s="24"/>
      <c r="XG85" s="24"/>
      <c r="XH85" s="24"/>
      <c r="XI85" s="24"/>
      <c r="XJ85" s="24"/>
      <c r="XK85" s="24"/>
      <c r="XL85" s="24"/>
      <c r="XM85" s="24"/>
      <c r="XN85" s="24"/>
      <c r="XO85" s="24"/>
      <c r="XP85" s="24"/>
      <c r="XQ85" s="24"/>
      <c r="XR85" s="24"/>
      <c r="XS85" s="24"/>
      <c r="XT85" s="24"/>
      <c r="XU85" s="24"/>
      <c r="XV85" s="24"/>
      <c r="XW85" s="24"/>
      <c r="XX85" s="24"/>
      <c r="XY85" s="24"/>
      <c r="XZ85" s="24"/>
      <c r="YA85" s="24"/>
      <c r="YB85" s="24"/>
      <c r="YC85" s="24"/>
      <c r="YD85" s="24"/>
      <c r="YE85" s="24"/>
      <c r="YF85" s="24"/>
      <c r="YG85" s="24"/>
      <c r="YH85" s="24"/>
      <c r="YI85" s="24"/>
      <c r="YJ85" s="24"/>
      <c r="YK85" s="24"/>
      <c r="YL85" s="24"/>
      <c r="YM85" s="24"/>
      <c r="YN85" s="24"/>
      <c r="YO85" s="24"/>
      <c r="YP85" s="24"/>
      <c r="YQ85" s="24"/>
      <c r="YR85" s="24"/>
      <c r="YS85" s="24"/>
      <c r="YT85" s="24"/>
      <c r="YU85" s="24"/>
      <c r="YV85" s="24"/>
      <c r="YW85" s="24"/>
      <c r="YX85" s="24"/>
      <c r="YY85" s="24"/>
      <c r="YZ85" s="24"/>
      <c r="ZA85" s="24"/>
      <c r="ZB85" s="24"/>
      <c r="ZC85" s="24"/>
      <c r="ZD85" s="24"/>
      <c r="ZE85" s="24"/>
      <c r="ZF85" s="24"/>
      <c r="ZG85" s="24"/>
      <c r="ZH85" s="24"/>
      <c r="ZI85" s="24"/>
      <c r="ZJ85" s="24"/>
      <c r="ZK85" s="24"/>
      <c r="ZL85" s="24"/>
      <c r="ZM85" s="24"/>
      <c r="ZN85" s="24"/>
      <c r="ZO85" s="24"/>
      <c r="ZP85" s="24"/>
      <c r="ZQ85" s="24"/>
      <c r="ZR85" s="24"/>
      <c r="ZS85" s="24"/>
      <c r="ZT85" s="24"/>
      <c r="ZU85" s="24"/>
      <c r="ZV85" s="24"/>
      <c r="ZW85" s="24"/>
      <c r="ZX85" s="24"/>
      <c r="ZY85" s="24"/>
      <c r="ZZ85" s="24"/>
      <c r="AAA85" s="24"/>
      <c r="AAB85" s="24"/>
      <c r="AAC85" s="24"/>
      <c r="AAD85" s="24"/>
      <c r="AAE85" s="24"/>
      <c r="AAF85" s="24"/>
      <c r="AAG85" s="24"/>
      <c r="AAH85" s="24"/>
      <c r="AAI85" s="24"/>
      <c r="AAJ85" s="24"/>
      <c r="AAK85" s="24"/>
      <c r="AAL85" s="24"/>
      <c r="AAM85" s="24"/>
      <c r="AAN85" s="24"/>
      <c r="AAO85" s="24"/>
      <c r="AAP85" s="24"/>
      <c r="AAQ85" s="24"/>
      <c r="AAR85" s="24"/>
      <c r="AAS85" s="24"/>
      <c r="AAT85" s="24"/>
      <c r="AAU85" s="24"/>
      <c r="AAV85" s="24"/>
      <c r="AAW85" s="24"/>
      <c r="AAX85" s="24"/>
      <c r="AAY85" s="24"/>
      <c r="AAZ85" s="24"/>
      <c r="ABA85" s="24"/>
      <c r="ABB85" s="24"/>
      <c r="ABC85" s="24"/>
      <c r="ABD85" s="24"/>
      <c r="ABE85" s="24"/>
      <c r="ABF85" s="24"/>
      <c r="ABG85" s="24"/>
      <c r="ABH85" s="24"/>
      <c r="ABI85" s="24"/>
      <c r="ABJ85" s="24"/>
      <c r="ABK85" s="24"/>
      <c r="ABL85" s="24"/>
      <c r="ABM85" s="24"/>
      <c r="ABN85" s="24"/>
      <c r="ABO85" s="24"/>
      <c r="ABP85" s="24"/>
      <c r="ABQ85" s="24"/>
      <c r="ABR85" s="24"/>
      <c r="ABS85" s="24"/>
      <c r="ABT85" s="24"/>
      <c r="ABU85" s="24"/>
      <c r="ABV85" s="24"/>
      <c r="ABW85" s="24"/>
      <c r="ABX85" s="24"/>
      <c r="ABY85" s="24"/>
      <c r="ABZ85" s="24"/>
      <c r="ACA85" s="24"/>
      <c r="ACB85" s="24"/>
      <c r="ACC85" s="24"/>
      <c r="ACD85" s="24"/>
      <c r="ACE85" s="24"/>
      <c r="ACF85" s="24"/>
      <c r="ACG85" s="24"/>
      <c r="ACH85" s="24"/>
      <c r="ACI85" s="24"/>
      <c r="ACJ85" s="24"/>
      <c r="ACK85" s="24"/>
      <c r="ACL85" s="24"/>
      <c r="ACM85" s="24"/>
      <c r="ACN85" s="24"/>
      <c r="ACO85" s="24"/>
      <c r="ACP85" s="24"/>
      <c r="ACQ85" s="24"/>
      <c r="ACR85" s="24"/>
      <c r="ACS85" s="24"/>
      <c r="ACT85" s="24"/>
      <c r="ACU85" s="24"/>
      <c r="ACV85" s="24"/>
      <c r="ACW85" s="24"/>
      <c r="ACX85" s="24"/>
      <c r="ACY85" s="24"/>
      <c r="ACZ85" s="24"/>
      <c r="ADA85" s="24"/>
      <c r="ADB85" s="24"/>
      <c r="ADC85" s="24"/>
      <c r="ADD85" s="24"/>
      <c r="ADE85" s="24"/>
      <c r="ADF85" s="24"/>
      <c r="ADG85" s="24"/>
      <c r="ADH85" s="24"/>
      <c r="ADI85" s="24"/>
      <c r="ADJ85" s="24"/>
      <c r="ADK85" s="24"/>
      <c r="ADL85" s="24"/>
      <c r="ADM85" s="24"/>
      <c r="ADN85" s="24"/>
      <c r="ADO85" s="24"/>
      <c r="ADP85" s="24"/>
      <c r="ADQ85" s="24"/>
      <c r="ADR85" s="24"/>
      <c r="ADS85" s="24"/>
      <c r="ADT85" s="24"/>
      <c r="ADU85" s="24"/>
      <c r="ADV85" s="24"/>
      <c r="ADW85" s="24"/>
      <c r="ADX85" s="24"/>
      <c r="ADY85" s="24"/>
      <c r="ADZ85" s="24"/>
      <c r="AEA85" s="24"/>
      <c r="AEB85" s="24"/>
      <c r="AEC85" s="24"/>
      <c r="AED85" s="24"/>
      <c r="AEE85" s="24"/>
      <c r="AEF85" s="24"/>
      <c r="AEG85" s="24"/>
      <c r="AEH85" s="24"/>
      <c r="AEI85" s="24"/>
      <c r="AEJ85" s="24"/>
      <c r="AEK85" s="24"/>
      <c r="AEL85" s="24"/>
      <c r="AEM85" s="24"/>
      <c r="AEN85" s="24"/>
      <c r="AEO85" s="24"/>
      <c r="AEP85" s="24"/>
      <c r="AEQ85" s="24"/>
      <c r="AER85" s="24"/>
      <c r="AES85" s="24"/>
      <c r="AET85" s="24"/>
      <c r="AEU85" s="24"/>
      <c r="AEV85" s="24"/>
      <c r="AEW85" s="24"/>
      <c r="AEX85" s="24"/>
      <c r="AEY85" s="24"/>
      <c r="AEZ85" s="24"/>
      <c r="AFA85" s="24"/>
      <c r="AFB85" s="24"/>
      <c r="AFC85" s="24"/>
      <c r="AFD85" s="24"/>
      <c r="AFE85" s="24"/>
      <c r="AFF85" s="24"/>
      <c r="AFG85" s="24"/>
      <c r="AFH85" s="24"/>
      <c r="AFI85" s="24"/>
      <c r="AFJ85" s="24"/>
      <c r="AFK85" s="24"/>
      <c r="AFL85" s="24"/>
      <c r="AFM85" s="24"/>
      <c r="AFN85" s="24"/>
      <c r="AFO85" s="24"/>
      <c r="AFP85" s="24"/>
      <c r="AFQ85" s="24"/>
      <c r="AFR85" s="24"/>
      <c r="AFS85" s="24"/>
      <c r="AFT85" s="24"/>
      <c r="AFU85" s="24"/>
      <c r="AFV85" s="24"/>
      <c r="AFW85" s="24"/>
      <c r="AFX85" s="24"/>
      <c r="AFY85" s="24"/>
      <c r="AFZ85" s="24"/>
      <c r="AGA85" s="24"/>
      <c r="AGB85" s="24"/>
      <c r="AGC85" s="24"/>
      <c r="AGD85" s="24"/>
      <c r="AGE85" s="24"/>
      <c r="AGF85" s="24"/>
      <c r="AGG85" s="24"/>
      <c r="AGH85" s="24"/>
      <c r="AGI85" s="24"/>
      <c r="AGJ85" s="24"/>
      <c r="AGK85" s="24"/>
      <c r="AGL85" s="24"/>
      <c r="AGM85" s="24"/>
      <c r="AGN85" s="24"/>
      <c r="AGO85" s="24"/>
      <c r="AGP85" s="24"/>
      <c r="AGQ85" s="24"/>
      <c r="AGR85" s="24"/>
      <c r="AGS85" s="24"/>
      <c r="AGT85" s="24"/>
      <c r="AGU85" s="24"/>
      <c r="AGV85" s="24"/>
      <c r="AGW85" s="24"/>
      <c r="AGX85" s="24"/>
      <c r="AGY85" s="24"/>
      <c r="AGZ85" s="24"/>
      <c r="AHA85" s="24"/>
      <c r="AHB85" s="24"/>
      <c r="AHC85" s="24"/>
      <c r="AHD85" s="24"/>
      <c r="AHE85" s="24"/>
      <c r="AHF85" s="24"/>
      <c r="AHG85" s="24"/>
      <c r="AHH85" s="24"/>
      <c r="AHI85" s="24"/>
      <c r="AHJ85" s="24"/>
      <c r="AHK85" s="24"/>
      <c r="AHL85" s="24"/>
      <c r="AHM85" s="24"/>
      <c r="AHN85" s="24"/>
      <c r="AHO85" s="24"/>
      <c r="AHP85" s="24"/>
      <c r="AHQ85" s="24"/>
      <c r="AHR85" s="24"/>
      <c r="AHS85" s="24"/>
      <c r="AHT85" s="24"/>
      <c r="AHU85" s="24"/>
      <c r="AHV85" s="24"/>
      <c r="AHW85" s="24"/>
      <c r="AHX85" s="24"/>
      <c r="AHY85" s="24"/>
      <c r="AHZ85" s="24"/>
      <c r="AIA85" s="24"/>
      <c r="AIB85" s="24"/>
      <c r="AIC85" s="24"/>
      <c r="AID85" s="24"/>
      <c r="AIE85" s="24"/>
      <c r="AIF85" s="24"/>
      <c r="AIG85" s="24"/>
      <c r="AIH85" s="24"/>
      <c r="AII85" s="24"/>
      <c r="AIJ85" s="24"/>
      <c r="AIK85" s="24"/>
      <c r="AIL85" s="24"/>
      <c r="AIM85" s="24"/>
      <c r="AIN85" s="24"/>
      <c r="AIO85" s="24"/>
      <c r="AIP85" s="24"/>
      <c r="AIQ85" s="24"/>
      <c r="AIR85" s="24"/>
      <c r="AIS85" s="24"/>
      <c r="AIT85" s="24"/>
      <c r="AIU85" s="24"/>
      <c r="AIV85" s="24"/>
      <c r="AIW85" s="24"/>
      <c r="AIX85" s="24"/>
      <c r="AIY85" s="24"/>
      <c r="AIZ85" s="24"/>
      <c r="AJA85" s="24"/>
      <c r="AJB85" s="24"/>
      <c r="AJC85" s="24"/>
      <c r="AJD85" s="24"/>
      <c r="AJE85" s="24"/>
      <c r="AJF85" s="24"/>
      <c r="AJG85" s="24"/>
      <c r="AJH85" s="24"/>
      <c r="AJI85" s="24"/>
      <c r="AJJ85" s="24"/>
      <c r="AJK85" s="24"/>
      <c r="AJL85" s="24"/>
      <c r="AJM85" s="24"/>
      <c r="AJN85" s="24"/>
      <c r="AJO85" s="24"/>
      <c r="AJP85" s="24"/>
      <c r="AJQ85" s="24"/>
      <c r="AJR85" s="24"/>
      <c r="AJS85" s="24"/>
      <c r="AJT85" s="24"/>
      <c r="AJU85" s="24"/>
      <c r="AJV85" s="24"/>
      <c r="AJW85" s="24"/>
      <c r="AJX85" s="24"/>
      <c r="AJY85" s="24"/>
      <c r="AJZ85" s="24"/>
      <c r="AKA85" s="24"/>
      <c r="AKB85" s="24"/>
      <c r="AKC85" s="24"/>
      <c r="AKD85" s="24"/>
      <c r="AKE85" s="24"/>
      <c r="AKF85" s="24"/>
      <c r="AKG85" s="24"/>
      <c r="AKH85" s="24"/>
      <c r="AKI85" s="24"/>
      <c r="AKJ85" s="24"/>
      <c r="AKK85" s="24"/>
      <c r="AKL85" s="24"/>
      <c r="AKM85" s="24"/>
      <c r="AKN85" s="24"/>
      <c r="AKO85" s="24"/>
      <c r="AKP85" s="24"/>
      <c r="AKQ85" s="24"/>
      <c r="AKR85" s="24"/>
      <c r="AKS85" s="24"/>
      <c r="AKT85" s="24"/>
      <c r="AKU85" s="24"/>
      <c r="AKV85" s="24"/>
      <c r="AKW85" s="24"/>
      <c r="AKX85" s="24"/>
      <c r="AKY85" s="24"/>
      <c r="AKZ85" s="24"/>
      <c r="ALA85" s="24"/>
      <c r="ALB85" s="24"/>
      <c r="ALC85" s="24"/>
      <c r="ALD85" s="24"/>
      <c r="ALE85" s="24"/>
      <c r="ALF85" s="24"/>
      <c r="ALG85" s="24"/>
      <c r="ALH85" s="24"/>
      <c r="ALI85" s="24"/>
      <c r="ALJ85" s="24"/>
      <c r="ALK85" s="24"/>
      <c r="ALL85" s="24"/>
      <c r="ALM85" s="24"/>
      <c r="ALN85" s="24"/>
      <c r="ALO85" s="24"/>
      <c r="ALP85" s="24"/>
      <c r="ALQ85" s="24"/>
      <c r="ALR85" s="24"/>
      <c r="ALS85" s="24"/>
      <c r="ALT85" s="24"/>
      <c r="ALU85" s="24"/>
      <c r="ALV85" s="24"/>
      <c r="ALW85" s="24"/>
      <c r="ALX85" s="24"/>
      <c r="ALY85" s="24"/>
      <c r="ALZ85" s="24"/>
      <c r="AMA85" s="24"/>
      <c r="AMB85" s="24"/>
      <c r="AMC85" s="24"/>
      <c r="AMD85" s="24"/>
      <c r="AME85" s="24"/>
      <c r="AMF85" s="24"/>
      <c r="AMG85" s="24"/>
      <c r="AMH85" s="24"/>
      <c r="AMI85" s="24"/>
      <c r="AMJ85" s="24"/>
      <c r="AMK85" s="24"/>
      <c r="AML85" s="24"/>
      <c r="AMM85" s="24"/>
      <c r="AMN85" s="24"/>
      <c r="AMO85" s="24"/>
      <c r="AMP85" s="24"/>
      <c r="AMQ85" s="24"/>
      <c r="AMR85" s="24"/>
      <c r="AMS85" s="24"/>
      <c r="AMT85" s="24"/>
      <c r="AMU85" s="24"/>
      <c r="AMV85" s="24"/>
      <c r="AMW85" s="24"/>
      <c r="AMX85" s="24"/>
      <c r="AMY85" s="24"/>
      <c r="AMZ85" s="24"/>
      <c r="ANA85" s="24"/>
      <c r="ANB85" s="24"/>
      <c r="ANC85" s="24"/>
      <c r="AND85" s="24"/>
      <c r="ANE85" s="24"/>
      <c r="ANF85" s="24"/>
      <c r="ANG85" s="24"/>
      <c r="ANH85" s="24"/>
      <c r="ANI85" s="24"/>
      <c r="ANJ85" s="24"/>
      <c r="ANK85" s="24"/>
      <c r="ANL85" s="24"/>
      <c r="ANM85" s="24"/>
      <c r="ANN85" s="24"/>
      <c r="ANO85" s="24"/>
      <c r="ANP85" s="24"/>
      <c r="ANQ85" s="24"/>
      <c r="ANR85" s="24"/>
      <c r="ANS85" s="24"/>
      <c r="ANT85" s="24"/>
      <c r="ANU85" s="24"/>
      <c r="ANV85" s="24"/>
      <c r="ANW85" s="24"/>
      <c r="ANX85" s="24"/>
      <c r="ANY85" s="24"/>
      <c r="ANZ85" s="24"/>
      <c r="AOA85" s="24"/>
      <c r="AOB85" s="24"/>
      <c r="AOC85" s="24"/>
      <c r="AOD85" s="24"/>
      <c r="AOE85" s="24"/>
      <c r="AOF85" s="24"/>
      <c r="AOG85" s="24"/>
      <c r="AOH85" s="24"/>
      <c r="AOI85" s="24"/>
      <c r="AOJ85" s="24"/>
      <c r="AOK85" s="24"/>
      <c r="AOL85" s="24"/>
      <c r="AOM85" s="24"/>
      <c r="AON85" s="24"/>
      <c r="AOO85" s="24"/>
      <c r="AOP85" s="24"/>
      <c r="AOQ85" s="24"/>
      <c r="AOR85" s="24"/>
      <c r="AOS85" s="24"/>
      <c r="AOT85" s="24"/>
      <c r="AOU85" s="24"/>
      <c r="AOV85" s="24"/>
      <c r="AOW85" s="24"/>
      <c r="AOX85" s="24"/>
      <c r="AOY85" s="24"/>
      <c r="AOZ85" s="24"/>
      <c r="APA85" s="24"/>
      <c r="APB85" s="24"/>
      <c r="APC85" s="24"/>
      <c r="APD85" s="24"/>
      <c r="APE85" s="24"/>
      <c r="APF85" s="24"/>
      <c r="APG85" s="24"/>
      <c r="APH85" s="24"/>
      <c r="API85" s="24"/>
      <c r="APJ85" s="24"/>
      <c r="APK85" s="24"/>
      <c r="APL85" s="24"/>
      <c r="APM85" s="24"/>
      <c r="APN85" s="24"/>
      <c r="APO85" s="24"/>
      <c r="APP85" s="24"/>
      <c r="APQ85" s="24"/>
      <c r="APR85" s="24"/>
      <c r="APS85" s="24"/>
      <c r="APT85" s="24"/>
      <c r="APU85" s="24"/>
      <c r="APV85" s="24"/>
      <c r="APW85" s="24"/>
      <c r="APX85" s="24"/>
      <c r="APY85" s="24"/>
      <c r="APZ85" s="24"/>
      <c r="AQA85" s="24"/>
      <c r="AQB85" s="24"/>
      <c r="AQC85" s="24"/>
      <c r="AQD85" s="24"/>
      <c r="AQE85" s="24"/>
      <c r="AQF85" s="24"/>
      <c r="AQG85" s="24"/>
      <c r="AQH85" s="24"/>
      <c r="AQI85" s="24"/>
      <c r="AQJ85" s="24"/>
      <c r="AQK85" s="24"/>
      <c r="AQL85" s="24"/>
      <c r="AQM85" s="24"/>
      <c r="AQN85" s="24"/>
      <c r="AQO85" s="24"/>
      <c r="AQP85" s="24"/>
      <c r="AQQ85" s="24"/>
      <c r="AQR85" s="24"/>
      <c r="AQS85" s="24"/>
      <c r="AQT85" s="24"/>
      <c r="AQU85" s="24"/>
      <c r="AQV85" s="24"/>
      <c r="AQW85" s="24"/>
      <c r="AQX85" s="24"/>
      <c r="AQY85" s="24"/>
      <c r="AQZ85" s="24"/>
      <c r="ARA85" s="24"/>
      <c r="ARB85" s="24"/>
      <c r="ARC85" s="24"/>
      <c r="ARD85" s="24"/>
      <c r="ARE85" s="24"/>
      <c r="ARF85" s="24"/>
      <c r="ARG85" s="24"/>
      <c r="ARH85" s="24"/>
      <c r="ARI85" s="24"/>
      <c r="ARJ85" s="24"/>
      <c r="ARK85" s="24"/>
      <c r="ARL85" s="24"/>
      <c r="ARM85" s="24"/>
      <c r="ARN85" s="24"/>
      <c r="ARO85" s="24"/>
      <c r="ARP85" s="24"/>
      <c r="ARQ85" s="24"/>
      <c r="ARR85" s="24"/>
      <c r="ARS85" s="24"/>
      <c r="ART85" s="24"/>
      <c r="ARU85" s="24"/>
      <c r="ARV85" s="24"/>
      <c r="ARW85" s="24"/>
      <c r="ARX85" s="24"/>
      <c r="ARY85" s="24"/>
      <c r="ARZ85" s="24"/>
      <c r="ASA85" s="24"/>
      <c r="ASB85" s="24"/>
      <c r="ASC85" s="24"/>
      <c r="ASD85" s="24"/>
      <c r="ASE85" s="24"/>
      <c r="ASF85" s="24"/>
      <c r="ASG85" s="24"/>
      <c r="ASH85" s="24"/>
      <c r="ASI85" s="24"/>
      <c r="ASJ85" s="24"/>
      <c r="ASK85" s="24"/>
      <c r="ASL85" s="24"/>
      <c r="ASM85" s="24"/>
      <c r="ASN85" s="24"/>
      <c r="ASO85" s="24"/>
      <c r="ASP85" s="24"/>
      <c r="ASQ85" s="24"/>
      <c r="ASR85" s="24"/>
      <c r="ASS85" s="24"/>
      <c r="AST85" s="24"/>
      <c r="ASU85" s="24"/>
      <c r="ASV85" s="24"/>
      <c r="ASW85" s="24"/>
      <c r="ASX85" s="24"/>
      <c r="ASY85" s="24"/>
      <c r="ASZ85" s="24"/>
      <c r="ATA85" s="24"/>
      <c r="ATB85" s="24"/>
      <c r="ATC85" s="24"/>
      <c r="ATD85" s="24"/>
      <c r="ATE85" s="24"/>
      <c r="ATF85" s="24"/>
      <c r="ATG85" s="24"/>
      <c r="ATH85" s="24"/>
      <c r="ATI85" s="24"/>
      <c r="ATJ85" s="24"/>
      <c r="ATK85" s="24"/>
      <c r="ATL85" s="24"/>
      <c r="ATM85" s="24"/>
      <c r="ATN85" s="24"/>
      <c r="ATO85" s="24"/>
      <c r="ATP85" s="24"/>
      <c r="ATQ85" s="24"/>
      <c r="ATR85" s="24"/>
      <c r="ATS85" s="24"/>
      <c r="ATT85" s="24"/>
      <c r="ATU85" s="24"/>
      <c r="ATV85" s="24"/>
      <c r="ATW85" s="24"/>
      <c r="ATX85" s="24"/>
      <c r="ATY85" s="24"/>
      <c r="ATZ85" s="24"/>
      <c r="AUA85" s="24"/>
      <c r="AUB85" s="24"/>
      <c r="AUC85" s="24"/>
      <c r="AUD85" s="24"/>
      <c r="AUE85" s="24"/>
      <c r="AUF85" s="24"/>
      <c r="AUG85" s="24"/>
      <c r="AUH85" s="24"/>
      <c r="AUI85" s="24"/>
      <c r="AUJ85" s="24"/>
      <c r="AUK85" s="24"/>
      <c r="AUL85" s="24"/>
      <c r="AUM85" s="24"/>
      <c r="AUN85" s="24"/>
      <c r="AUO85" s="24"/>
      <c r="AUP85" s="24"/>
      <c r="AUQ85" s="24"/>
      <c r="AUR85" s="24"/>
      <c r="AUS85" s="24"/>
      <c r="AUT85" s="24"/>
      <c r="AUU85" s="24"/>
      <c r="AUV85" s="24"/>
      <c r="AUW85" s="24"/>
      <c r="AUX85" s="24"/>
      <c r="AUY85" s="24"/>
      <c r="AUZ85" s="24"/>
      <c r="AVA85" s="24"/>
      <c r="AVB85" s="24"/>
      <c r="AVC85" s="24"/>
      <c r="AVD85" s="24"/>
      <c r="AVE85" s="24"/>
      <c r="AVF85" s="24"/>
      <c r="AVG85" s="24"/>
      <c r="AVH85" s="24"/>
      <c r="AVI85" s="24"/>
      <c r="AVJ85" s="24"/>
      <c r="AVK85" s="24"/>
      <c r="AVL85" s="24"/>
      <c r="AVM85" s="24"/>
      <c r="AVN85" s="24"/>
      <c r="AVO85" s="24"/>
      <c r="AVP85" s="24"/>
      <c r="AVQ85" s="24"/>
      <c r="AVR85" s="24"/>
      <c r="AVS85" s="24"/>
      <c r="AVT85" s="24"/>
      <c r="AVU85" s="24"/>
      <c r="AVV85" s="24"/>
      <c r="AVW85" s="24"/>
      <c r="AVX85" s="24"/>
      <c r="AVY85" s="24"/>
      <c r="AVZ85" s="24"/>
      <c r="AWA85" s="24"/>
      <c r="AWB85" s="24"/>
      <c r="AWC85" s="24"/>
      <c r="AWD85" s="24"/>
      <c r="AWE85" s="24"/>
      <c r="AWF85" s="24"/>
      <c r="AWG85" s="24"/>
      <c r="AWH85" s="24"/>
      <c r="AWI85" s="24"/>
      <c r="AWJ85" s="24"/>
      <c r="AWK85" s="24"/>
      <c r="AWL85" s="24"/>
      <c r="AWM85" s="24"/>
      <c r="AWN85" s="24"/>
      <c r="AWO85" s="24"/>
      <c r="AWP85" s="24"/>
      <c r="AWQ85" s="24"/>
      <c r="AWR85" s="24"/>
      <c r="AWS85" s="24"/>
      <c r="AWT85" s="24"/>
      <c r="AWU85" s="24"/>
      <c r="AWV85" s="24"/>
      <c r="AWW85" s="24"/>
      <c r="AWX85" s="24"/>
      <c r="AWY85" s="24"/>
      <c r="AWZ85" s="24"/>
      <c r="AXA85" s="24"/>
      <c r="AXB85" s="24"/>
      <c r="AXC85" s="24"/>
      <c r="AXD85" s="24"/>
      <c r="AXE85" s="24"/>
      <c r="AXF85" s="24"/>
      <c r="AXG85" s="24"/>
      <c r="AXH85" s="24"/>
      <c r="AXI85" s="24"/>
      <c r="AXJ85" s="24"/>
      <c r="AXK85" s="24"/>
      <c r="AXL85" s="24"/>
      <c r="AXM85" s="24"/>
      <c r="AXN85" s="24"/>
      <c r="AXO85" s="24"/>
      <c r="AXP85" s="24"/>
      <c r="AXQ85" s="24"/>
      <c r="AXR85" s="24"/>
      <c r="AXS85" s="24"/>
      <c r="AXT85" s="24"/>
      <c r="AXU85" s="24"/>
      <c r="AXV85" s="24"/>
      <c r="AXW85" s="24"/>
      <c r="AXX85" s="24"/>
      <c r="AXY85" s="24"/>
      <c r="AXZ85" s="24"/>
      <c r="AYA85" s="24"/>
      <c r="AYB85" s="24"/>
      <c r="AYC85" s="24"/>
      <c r="AYD85" s="24"/>
      <c r="AYE85" s="24"/>
      <c r="AYF85" s="24"/>
      <c r="AYG85" s="24"/>
      <c r="AYH85" s="24"/>
      <c r="AYI85" s="24"/>
      <c r="AYJ85" s="24"/>
      <c r="AYK85" s="24"/>
      <c r="AYL85" s="24"/>
      <c r="AYM85" s="24"/>
      <c r="AYN85" s="24"/>
      <c r="AYO85" s="24"/>
      <c r="AYP85" s="24"/>
      <c r="AYQ85" s="24"/>
      <c r="AYR85" s="24"/>
      <c r="AYS85" s="24"/>
      <c r="AYT85" s="24"/>
      <c r="AYU85" s="24"/>
      <c r="AYV85" s="24"/>
      <c r="AYW85" s="24"/>
      <c r="AYX85" s="24"/>
      <c r="AYY85" s="24"/>
      <c r="AYZ85" s="24"/>
      <c r="AZA85" s="24"/>
      <c r="AZB85" s="24"/>
      <c r="AZC85" s="24"/>
      <c r="AZD85" s="24"/>
      <c r="AZE85" s="24"/>
      <c r="AZF85" s="24"/>
      <c r="AZG85" s="24"/>
      <c r="AZH85" s="24"/>
      <c r="AZI85" s="24"/>
      <c r="AZJ85" s="24"/>
      <c r="AZK85" s="24"/>
      <c r="AZL85" s="24"/>
      <c r="AZM85" s="24"/>
      <c r="AZN85" s="24"/>
      <c r="AZO85" s="24"/>
      <c r="AZP85" s="24"/>
      <c r="AZQ85" s="24"/>
      <c r="AZR85" s="24"/>
      <c r="AZS85" s="24"/>
      <c r="AZT85" s="24"/>
      <c r="AZU85" s="24"/>
      <c r="AZV85" s="24"/>
      <c r="AZW85" s="24"/>
      <c r="AZX85" s="24"/>
      <c r="AZY85" s="24"/>
      <c r="AZZ85" s="24"/>
      <c r="BAA85" s="24"/>
      <c r="BAB85" s="24"/>
      <c r="BAC85" s="24"/>
      <c r="BAD85" s="24"/>
      <c r="BAE85" s="24"/>
      <c r="BAF85" s="24"/>
      <c r="BAG85" s="24"/>
      <c r="BAH85" s="24"/>
      <c r="BAI85" s="24"/>
      <c r="BAJ85" s="24"/>
      <c r="BAK85" s="24"/>
      <c r="BAL85" s="24"/>
      <c r="BAM85" s="24"/>
      <c r="BAN85" s="24"/>
      <c r="BAO85" s="24"/>
      <c r="BAP85" s="24"/>
      <c r="BAQ85" s="24"/>
      <c r="BAR85" s="24"/>
      <c r="BAS85" s="24"/>
      <c r="BAT85" s="24"/>
      <c r="BAU85" s="24"/>
      <c r="BAV85" s="24"/>
      <c r="BAW85" s="24"/>
      <c r="BAX85" s="24"/>
      <c r="BAY85" s="24"/>
      <c r="BAZ85" s="24"/>
      <c r="BBA85" s="24"/>
      <c r="BBB85" s="24"/>
      <c r="BBC85" s="24"/>
      <c r="BBD85" s="24"/>
      <c r="BBE85" s="24"/>
      <c r="BBF85" s="24"/>
      <c r="BBG85" s="24"/>
      <c r="BBH85" s="24"/>
      <c r="BBI85" s="24"/>
      <c r="BBJ85" s="24"/>
      <c r="BBK85" s="24"/>
      <c r="BBL85" s="24"/>
      <c r="BBM85" s="24"/>
      <c r="BBN85" s="24"/>
      <c r="BBO85" s="24"/>
      <c r="BBP85" s="24"/>
      <c r="BBQ85" s="24"/>
      <c r="BBR85" s="24"/>
      <c r="BBS85" s="24"/>
      <c r="BBT85" s="24"/>
      <c r="BBU85" s="24"/>
      <c r="BBV85" s="24"/>
      <c r="BBW85" s="24"/>
      <c r="BBX85" s="24"/>
      <c r="BBY85" s="24"/>
      <c r="BBZ85" s="24"/>
      <c r="BCA85" s="24"/>
      <c r="BCB85" s="24"/>
      <c r="BCC85" s="24"/>
      <c r="BCD85" s="24"/>
      <c r="BCE85" s="24"/>
      <c r="BCF85" s="24"/>
      <c r="BCG85" s="24"/>
      <c r="BCH85" s="24"/>
      <c r="BCI85" s="24"/>
      <c r="BCJ85" s="24"/>
      <c r="BCK85" s="24"/>
      <c r="BCL85" s="24"/>
      <c r="BCM85" s="24"/>
      <c r="BCN85" s="24"/>
      <c r="BCO85" s="24"/>
      <c r="BCP85" s="24"/>
      <c r="BCQ85" s="24"/>
      <c r="BCR85" s="24"/>
      <c r="BCS85" s="24"/>
      <c r="BCT85" s="24"/>
      <c r="BCU85" s="24"/>
      <c r="BCV85" s="24"/>
      <c r="BCW85" s="24"/>
      <c r="BCX85" s="24"/>
      <c r="BCY85" s="24"/>
      <c r="BCZ85" s="24"/>
      <c r="BDA85" s="24"/>
      <c r="BDB85" s="24"/>
      <c r="BDC85" s="24"/>
      <c r="BDD85" s="24"/>
      <c r="BDE85" s="24"/>
      <c r="BDF85" s="24"/>
      <c r="BDG85" s="24"/>
      <c r="BDH85" s="24"/>
      <c r="BDI85" s="24"/>
      <c r="BDJ85" s="24"/>
      <c r="BDK85" s="24"/>
      <c r="BDL85" s="24"/>
      <c r="BDM85" s="24"/>
      <c r="BDN85" s="24"/>
      <c r="BDO85" s="24"/>
      <c r="BDP85" s="24"/>
      <c r="BDQ85" s="24"/>
      <c r="BDR85" s="24"/>
      <c r="BDS85" s="24"/>
      <c r="BDT85" s="24"/>
      <c r="BDU85" s="24"/>
      <c r="BDV85" s="24"/>
      <c r="BDW85" s="24"/>
      <c r="BDX85" s="24"/>
      <c r="BDY85" s="24"/>
      <c r="BDZ85" s="24"/>
      <c r="BEA85" s="24"/>
      <c r="BEB85" s="24"/>
      <c r="BEC85" s="24"/>
      <c r="BED85" s="24"/>
      <c r="BEE85" s="24"/>
      <c r="BEF85" s="24"/>
      <c r="BEG85" s="24"/>
      <c r="BEH85" s="24"/>
      <c r="BEI85" s="24"/>
      <c r="BEJ85" s="24"/>
      <c r="BEK85" s="24"/>
      <c r="BEL85" s="24"/>
      <c r="BEM85" s="24"/>
      <c r="BEN85" s="24"/>
      <c r="BEO85" s="24"/>
      <c r="BEP85" s="24"/>
      <c r="BEQ85" s="24"/>
      <c r="BER85" s="24"/>
      <c r="BES85" s="24"/>
      <c r="BET85" s="24"/>
      <c r="BEU85" s="24"/>
      <c r="BEV85" s="24"/>
      <c r="BEW85" s="24"/>
      <c r="BEX85" s="24"/>
      <c r="BEY85" s="24"/>
      <c r="BEZ85" s="24"/>
      <c r="BFA85" s="24"/>
      <c r="BFB85" s="24"/>
      <c r="BFC85" s="24"/>
      <c r="BFD85" s="24"/>
      <c r="BFE85" s="24"/>
      <c r="BFF85" s="24"/>
      <c r="BFG85" s="24"/>
      <c r="BFH85" s="24"/>
      <c r="BFI85" s="24"/>
      <c r="BFJ85" s="24"/>
      <c r="BFK85" s="24"/>
      <c r="BFL85" s="24"/>
      <c r="BFM85" s="24"/>
      <c r="BFN85" s="24"/>
      <c r="BFO85" s="24"/>
      <c r="BFP85" s="24"/>
      <c r="BFQ85" s="24"/>
      <c r="BFR85" s="24"/>
      <c r="BFS85" s="24"/>
      <c r="BFT85" s="24"/>
      <c r="BFU85" s="24"/>
      <c r="BFV85" s="24"/>
      <c r="BFW85" s="24"/>
      <c r="BFX85" s="24"/>
      <c r="BFY85" s="24"/>
      <c r="BFZ85" s="24"/>
      <c r="BGA85" s="24"/>
      <c r="BGB85" s="24"/>
      <c r="BGC85" s="24"/>
      <c r="BGD85" s="24"/>
      <c r="BGE85" s="24"/>
      <c r="BGF85" s="24"/>
      <c r="BGG85" s="24"/>
      <c r="BGH85" s="24"/>
      <c r="BGI85" s="24"/>
      <c r="BGJ85" s="24"/>
      <c r="BGK85" s="24"/>
      <c r="BGL85" s="24"/>
      <c r="BGM85" s="24"/>
      <c r="BGN85" s="24"/>
      <c r="BGO85" s="24"/>
      <c r="BGP85" s="24"/>
      <c r="BGQ85" s="24"/>
      <c r="BGR85" s="24"/>
      <c r="BGS85" s="24"/>
      <c r="BGT85" s="24"/>
      <c r="BGU85" s="24"/>
      <c r="BGV85" s="24"/>
      <c r="BGW85" s="24"/>
      <c r="BGX85" s="24"/>
      <c r="BGY85" s="24"/>
      <c r="BGZ85" s="24"/>
      <c r="BHA85" s="24"/>
      <c r="BHB85" s="24"/>
      <c r="BHC85" s="24"/>
      <c r="BHD85" s="24"/>
      <c r="BHE85" s="24"/>
      <c r="BHF85" s="24"/>
      <c r="BHG85" s="24"/>
      <c r="BHH85" s="24"/>
      <c r="BHI85" s="24"/>
      <c r="BHJ85" s="24"/>
      <c r="BHK85" s="24"/>
      <c r="BHL85" s="24"/>
      <c r="BHM85" s="24"/>
      <c r="BHN85" s="24"/>
      <c r="BHO85" s="24"/>
      <c r="BHP85" s="24"/>
      <c r="BHQ85" s="24"/>
      <c r="BHR85" s="24"/>
      <c r="BHS85" s="24"/>
      <c r="BHT85" s="24"/>
      <c r="BHU85" s="24"/>
      <c r="BHV85" s="24"/>
      <c r="BHW85" s="24"/>
      <c r="BHX85" s="24"/>
      <c r="BHY85" s="24"/>
      <c r="BHZ85" s="24"/>
      <c r="BIA85" s="24"/>
      <c r="BIB85" s="24"/>
      <c r="BIC85" s="24"/>
      <c r="BID85" s="24"/>
      <c r="BIE85" s="24"/>
      <c r="BIF85" s="24"/>
      <c r="BIG85" s="24"/>
      <c r="BIH85" s="24"/>
      <c r="BII85" s="24"/>
      <c r="BIJ85" s="24"/>
      <c r="BIK85" s="24"/>
      <c r="BIL85" s="24"/>
      <c r="BIM85" s="24"/>
      <c r="BIN85" s="24"/>
      <c r="BIO85" s="24"/>
      <c r="BIP85" s="24"/>
      <c r="BIQ85" s="24"/>
      <c r="BIR85" s="24"/>
      <c r="BIS85" s="24"/>
      <c r="BIT85" s="24"/>
      <c r="BIU85" s="24"/>
      <c r="BIV85" s="24"/>
      <c r="BIW85" s="24"/>
      <c r="BIX85" s="24"/>
      <c r="BIY85" s="24"/>
      <c r="BIZ85" s="24"/>
      <c r="BJA85" s="24"/>
      <c r="BJB85" s="24"/>
      <c r="BJC85" s="24"/>
      <c r="BJD85" s="24"/>
      <c r="BJE85" s="24"/>
      <c r="BJF85" s="24"/>
      <c r="BJG85" s="24"/>
      <c r="BJH85" s="24"/>
      <c r="BJI85" s="24"/>
      <c r="BJJ85" s="24"/>
      <c r="BJK85" s="24"/>
      <c r="BJL85" s="24"/>
      <c r="BJM85" s="24"/>
      <c r="BJN85" s="24"/>
      <c r="BJO85" s="24"/>
      <c r="BJP85" s="24"/>
      <c r="BJQ85" s="24"/>
      <c r="BJR85" s="24"/>
      <c r="BJS85" s="24"/>
      <c r="BJT85" s="24"/>
      <c r="BJU85" s="24"/>
      <c r="BJV85" s="24"/>
      <c r="BJW85" s="24"/>
      <c r="BJX85" s="24"/>
      <c r="BJY85" s="24"/>
      <c r="BJZ85" s="24"/>
      <c r="BKA85" s="24"/>
      <c r="BKB85" s="24"/>
      <c r="BKC85" s="24"/>
      <c r="BKD85" s="24"/>
      <c r="BKE85" s="24"/>
      <c r="BKF85" s="24"/>
      <c r="BKG85" s="24"/>
      <c r="BKH85" s="24"/>
      <c r="BKI85" s="24"/>
      <c r="BKJ85" s="24"/>
      <c r="BKK85" s="24"/>
      <c r="BKL85" s="24"/>
      <c r="BKM85" s="24"/>
      <c r="BKN85" s="24"/>
      <c r="BKO85" s="24"/>
      <c r="BKP85" s="24"/>
      <c r="BKQ85" s="24"/>
      <c r="BKR85" s="24"/>
      <c r="BKS85" s="24"/>
      <c r="BKT85" s="24"/>
      <c r="BKU85" s="24"/>
      <c r="BKV85" s="24"/>
      <c r="BKW85" s="24"/>
      <c r="BKX85" s="24"/>
      <c r="BKY85" s="24"/>
      <c r="BKZ85" s="24"/>
      <c r="BLA85" s="24"/>
      <c r="BLB85" s="24"/>
      <c r="BLC85" s="24"/>
      <c r="BLD85" s="24"/>
      <c r="BLE85" s="24"/>
      <c r="BLF85" s="24"/>
      <c r="BLG85" s="24"/>
      <c r="BLH85" s="24"/>
      <c r="BLI85" s="24"/>
      <c r="BLJ85" s="24"/>
      <c r="BLK85" s="24"/>
      <c r="BLL85" s="24"/>
      <c r="BLM85" s="24"/>
      <c r="BLN85" s="24"/>
      <c r="BLO85" s="24"/>
      <c r="BLP85" s="24"/>
      <c r="BLQ85" s="24"/>
      <c r="BLR85" s="24"/>
      <c r="BLS85" s="24"/>
      <c r="BLT85" s="24"/>
      <c r="BLU85" s="24"/>
      <c r="BLV85" s="24"/>
      <c r="BLW85" s="24"/>
      <c r="BLX85" s="24"/>
      <c r="BLY85" s="24"/>
      <c r="BLZ85" s="24"/>
      <c r="BMA85" s="24"/>
      <c r="BMB85" s="24"/>
      <c r="BMC85" s="24"/>
      <c r="BMD85" s="24"/>
      <c r="BME85" s="24"/>
      <c r="BMF85" s="24"/>
      <c r="BMG85" s="24"/>
      <c r="BMH85" s="24"/>
      <c r="BMI85" s="24"/>
      <c r="BMJ85" s="24"/>
      <c r="BMK85" s="24"/>
      <c r="BML85" s="24"/>
      <c r="BMM85" s="24"/>
      <c r="BMN85" s="24"/>
      <c r="BMO85" s="24"/>
      <c r="BMP85" s="24"/>
      <c r="BMQ85" s="24"/>
      <c r="BMR85" s="24"/>
      <c r="BMS85" s="24"/>
      <c r="BMT85" s="24"/>
      <c r="BMU85" s="24"/>
      <c r="BMV85" s="24"/>
      <c r="BMW85" s="24"/>
      <c r="BMX85" s="24"/>
      <c r="BMY85" s="24"/>
      <c r="BMZ85" s="24"/>
      <c r="BNA85" s="24"/>
      <c r="BNB85" s="24"/>
      <c r="BNC85" s="24"/>
      <c r="BND85" s="24"/>
      <c r="BNE85" s="24"/>
      <c r="BNF85" s="24"/>
      <c r="BNG85" s="24"/>
      <c r="BNH85" s="24"/>
      <c r="BNI85" s="24"/>
      <c r="BNJ85" s="24"/>
      <c r="BNK85" s="24"/>
      <c r="BNL85" s="24"/>
      <c r="BNM85" s="24"/>
      <c r="BNN85" s="24"/>
      <c r="BNO85" s="24"/>
      <c r="BNP85" s="24"/>
      <c r="BNQ85" s="24"/>
      <c r="BNR85" s="24"/>
      <c r="BNS85" s="24"/>
      <c r="BNT85" s="24"/>
      <c r="BNU85" s="24"/>
      <c r="BNV85" s="24"/>
      <c r="BNW85" s="24"/>
      <c r="BNX85" s="24"/>
      <c r="BNY85" s="24"/>
      <c r="BNZ85" s="24"/>
      <c r="BOA85" s="24"/>
      <c r="BOB85" s="24"/>
      <c r="BOC85" s="24"/>
      <c r="BOD85" s="24"/>
      <c r="BOE85" s="24"/>
      <c r="BOF85" s="24"/>
      <c r="BOG85" s="24"/>
      <c r="BOH85" s="24"/>
      <c r="BOI85" s="24"/>
      <c r="BOJ85" s="24"/>
      <c r="BOK85" s="24"/>
      <c r="BOL85" s="24"/>
      <c r="BOM85" s="24"/>
      <c r="BON85" s="24"/>
      <c r="BOO85" s="24"/>
      <c r="BOP85" s="24"/>
      <c r="BOQ85" s="24"/>
      <c r="BOR85" s="24"/>
      <c r="BOS85" s="24"/>
      <c r="BOT85" s="24"/>
      <c r="BOU85" s="24"/>
      <c r="BOV85" s="24"/>
      <c r="BOW85" s="24"/>
      <c r="BOX85" s="24"/>
      <c r="BOY85" s="24"/>
      <c r="BOZ85" s="24"/>
      <c r="BPA85" s="24"/>
      <c r="BPB85" s="24"/>
      <c r="BPC85" s="24"/>
      <c r="BPD85" s="24"/>
      <c r="BPE85" s="24"/>
      <c r="BPF85" s="24"/>
      <c r="BPG85" s="24"/>
      <c r="BPH85" s="24"/>
      <c r="BPI85" s="24"/>
      <c r="BPJ85" s="24"/>
      <c r="BPK85" s="24"/>
      <c r="BPL85" s="24"/>
      <c r="BPM85" s="24"/>
      <c r="BPN85" s="24"/>
      <c r="BPO85" s="24"/>
      <c r="BPP85" s="24"/>
      <c r="BPQ85" s="24"/>
      <c r="BPR85" s="24"/>
      <c r="BPS85" s="24"/>
      <c r="BPT85" s="24"/>
      <c r="BPU85" s="24"/>
      <c r="BPV85" s="24"/>
      <c r="BPW85" s="24"/>
      <c r="BPX85" s="24"/>
      <c r="BPY85" s="24"/>
      <c r="BPZ85" s="24"/>
      <c r="BQA85" s="24"/>
      <c r="BQB85" s="24"/>
      <c r="BQC85" s="24"/>
      <c r="BQD85" s="24"/>
      <c r="BQE85" s="24"/>
      <c r="BQF85" s="24"/>
      <c r="BQG85" s="24"/>
      <c r="BQH85" s="24"/>
      <c r="BQI85" s="24"/>
      <c r="BQJ85" s="24"/>
      <c r="BQK85" s="24"/>
      <c r="BQL85" s="24"/>
      <c r="BQM85" s="24"/>
      <c r="BQN85" s="24"/>
      <c r="BQO85" s="24"/>
      <c r="BQP85" s="24"/>
      <c r="BQQ85" s="24"/>
      <c r="BQR85" s="24"/>
      <c r="BQS85" s="24"/>
      <c r="BQT85" s="24"/>
      <c r="BQU85" s="24"/>
      <c r="BQV85" s="24"/>
      <c r="BQW85" s="24"/>
      <c r="BQX85" s="24"/>
      <c r="BQY85" s="24"/>
      <c r="BQZ85" s="24"/>
      <c r="BRA85" s="24"/>
      <c r="BRB85" s="24"/>
      <c r="BRC85" s="24"/>
      <c r="BRD85" s="24"/>
      <c r="BRE85" s="24"/>
      <c r="BRF85" s="24"/>
      <c r="BRG85" s="24"/>
      <c r="BRH85" s="24"/>
      <c r="BRI85" s="24"/>
      <c r="BRJ85" s="24"/>
      <c r="BRK85" s="24"/>
      <c r="BRL85" s="24"/>
      <c r="BRM85" s="24"/>
      <c r="BRN85" s="24"/>
      <c r="BRO85" s="24"/>
      <c r="BRP85" s="24"/>
      <c r="BRQ85" s="24"/>
      <c r="BRR85" s="24"/>
      <c r="BRS85" s="24"/>
      <c r="BRT85" s="24"/>
      <c r="BRU85" s="24"/>
      <c r="BRV85" s="24"/>
      <c r="BRW85" s="24"/>
      <c r="BRX85" s="24"/>
      <c r="BRY85" s="24"/>
      <c r="BRZ85" s="24"/>
      <c r="BSA85" s="24"/>
      <c r="BSB85" s="24"/>
      <c r="BSC85" s="24"/>
      <c r="BSD85" s="24"/>
      <c r="BSE85" s="24"/>
      <c r="BSF85" s="24"/>
      <c r="BSG85" s="24"/>
      <c r="BSH85" s="24"/>
      <c r="BSI85" s="24"/>
      <c r="BSJ85" s="24"/>
      <c r="BSK85" s="24"/>
      <c r="BSL85" s="24"/>
      <c r="BSM85" s="24"/>
      <c r="BSN85" s="24"/>
      <c r="BSO85" s="24"/>
      <c r="BSP85" s="24"/>
      <c r="BSQ85" s="24"/>
      <c r="BSR85" s="24"/>
      <c r="BSS85" s="24"/>
      <c r="BST85" s="24"/>
      <c r="BSU85" s="24"/>
      <c r="BSV85" s="24"/>
      <c r="BSW85" s="24"/>
      <c r="BSX85" s="24"/>
      <c r="BSY85" s="24"/>
      <c r="BSZ85" s="24"/>
      <c r="BTA85" s="24"/>
      <c r="BTB85" s="24"/>
      <c r="BTC85" s="24"/>
      <c r="BTD85" s="24"/>
      <c r="BTE85" s="24"/>
      <c r="BTF85" s="24"/>
      <c r="BTG85" s="24"/>
      <c r="BTH85" s="24"/>
      <c r="BTI85" s="24"/>
      <c r="BTJ85" s="24"/>
      <c r="BTK85" s="24"/>
      <c r="BTL85" s="24"/>
      <c r="BTM85" s="24"/>
      <c r="BTN85" s="24"/>
      <c r="BTO85" s="24"/>
      <c r="BTP85" s="24"/>
      <c r="BTQ85" s="24"/>
      <c r="BTR85" s="24"/>
      <c r="BTS85" s="24"/>
      <c r="BTT85" s="24"/>
      <c r="BTU85" s="24"/>
      <c r="BTV85" s="24"/>
      <c r="BTW85" s="24"/>
      <c r="BTX85" s="24"/>
      <c r="BTY85" s="24"/>
      <c r="BTZ85" s="24"/>
      <c r="BUA85" s="24"/>
      <c r="BUB85" s="24"/>
      <c r="BUC85" s="24"/>
      <c r="BUD85" s="24"/>
      <c r="BUE85" s="24"/>
      <c r="BUF85" s="24"/>
      <c r="BUG85" s="24"/>
      <c r="BUH85" s="24"/>
      <c r="BUI85" s="24"/>
      <c r="BUJ85" s="24"/>
      <c r="BUK85" s="24"/>
      <c r="BUL85" s="24"/>
      <c r="BUM85" s="24"/>
      <c r="BUN85" s="24"/>
      <c r="BUO85" s="24"/>
      <c r="BUP85" s="24"/>
      <c r="BUQ85" s="24"/>
      <c r="BUR85" s="24"/>
      <c r="BUS85" s="24"/>
      <c r="BUT85" s="24"/>
      <c r="BUU85" s="24"/>
      <c r="BUV85" s="24"/>
      <c r="BUW85" s="24"/>
      <c r="BUX85" s="24"/>
      <c r="BUY85" s="24"/>
      <c r="BUZ85" s="24"/>
      <c r="BVA85" s="24"/>
      <c r="BVB85" s="24"/>
      <c r="BVC85" s="24"/>
      <c r="BVD85" s="24"/>
      <c r="BVE85" s="24"/>
      <c r="BVF85" s="24"/>
      <c r="BVG85" s="24"/>
      <c r="BVH85" s="24"/>
      <c r="BVI85" s="24"/>
      <c r="BVJ85" s="24"/>
      <c r="BVK85" s="24"/>
      <c r="BVL85" s="24"/>
      <c r="BVM85" s="24"/>
      <c r="BVN85" s="24"/>
      <c r="BVO85" s="24"/>
      <c r="BVP85" s="24"/>
      <c r="BVQ85" s="24"/>
      <c r="BVR85" s="24"/>
      <c r="BVS85" s="24"/>
      <c r="BVT85" s="24"/>
      <c r="BVU85" s="24"/>
      <c r="BVV85" s="24"/>
      <c r="BVW85" s="24"/>
      <c r="BVX85" s="24"/>
      <c r="BVY85" s="24"/>
      <c r="BVZ85" s="24"/>
      <c r="BWA85" s="24"/>
      <c r="BWB85" s="24"/>
      <c r="BWC85" s="24"/>
      <c r="BWD85" s="24"/>
      <c r="BWE85" s="24"/>
      <c r="BWF85" s="24"/>
      <c r="BWG85" s="24"/>
      <c r="BWH85" s="24"/>
      <c r="BWI85" s="24"/>
      <c r="BWJ85" s="24"/>
      <c r="BWK85" s="24"/>
      <c r="BWL85" s="24"/>
      <c r="BWM85" s="24"/>
      <c r="BWN85" s="24"/>
      <c r="BWO85" s="24"/>
      <c r="BWP85" s="24"/>
      <c r="BWQ85" s="24"/>
      <c r="BWR85" s="24"/>
      <c r="BWS85" s="24"/>
      <c r="BWT85" s="24"/>
      <c r="BWU85" s="24"/>
      <c r="BWV85" s="24"/>
      <c r="BWW85" s="24"/>
      <c r="BWX85" s="24"/>
      <c r="BWY85" s="24"/>
      <c r="BWZ85" s="24"/>
      <c r="BXA85" s="24"/>
      <c r="BXB85" s="24"/>
      <c r="BXC85" s="24"/>
      <c r="BXD85" s="24"/>
      <c r="BXE85" s="24"/>
      <c r="BXF85" s="24"/>
      <c r="BXG85" s="24"/>
      <c r="BXH85" s="24"/>
      <c r="BXI85" s="24"/>
      <c r="BXJ85" s="24"/>
      <c r="BXK85" s="24"/>
      <c r="BXL85" s="24"/>
      <c r="BXM85" s="24"/>
      <c r="BXN85" s="24"/>
      <c r="BXO85" s="24"/>
      <c r="BXP85" s="24"/>
      <c r="BXQ85" s="24"/>
      <c r="BXR85" s="24"/>
      <c r="BXS85" s="24"/>
      <c r="BXT85" s="24"/>
      <c r="BXU85" s="24"/>
      <c r="BXV85" s="24"/>
      <c r="BXW85" s="24"/>
      <c r="BXX85" s="24"/>
      <c r="BXY85" s="24"/>
      <c r="BXZ85" s="24"/>
      <c r="BYA85" s="24"/>
      <c r="BYB85" s="24"/>
      <c r="BYC85" s="24"/>
      <c r="BYD85" s="24"/>
      <c r="BYE85" s="24"/>
      <c r="BYF85" s="24"/>
      <c r="BYG85" s="24"/>
      <c r="BYH85" s="24"/>
      <c r="BYI85" s="24"/>
      <c r="BYJ85" s="24"/>
      <c r="BYK85" s="24"/>
      <c r="BYL85" s="24"/>
      <c r="BYM85" s="24"/>
      <c r="BYN85" s="24"/>
      <c r="BYO85" s="24"/>
      <c r="BYP85" s="24"/>
      <c r="BYQ85" s="24"/>
      <c r="BYR85" s="24"/>
      <c r="BYS85" s="24"/>
      <c r="BYT85" s="24"/>
      <c r="BYU85" s="24"/>
      <c r="BYV85" s="24"/>
      <c r="BYW85" s="24"/>
      <c r="BYX85" s="24"/>
      <c r="BYY85" s="24"/>
      <c r="BYZ85" s="24"/>
      <c r="BZA85" s="24"/>
      <c r="BZB85" s="24"/>
      <c r="BZC85" s="24"/>
      <c r="BZD85" s="24"/>
      <c r="BZE85" s="24"/>
      <c r="BZF85" s="24"/>
      <c r="BZG85" s="24"/>
      <c r="BZH85" s="24"/>
      <c r="BZI85" s="24"/>
      <c r="BZJ85" s="24"/>
      <c r="BZK85" s="24"/>
      <c r="BZL85" s="24"/>
      <c r="BZM85" s="24"/>
      <c r="BZN85" s="24"/>
      <c r="BZO85" s="24"/>
      <c r="BZP85" s="24"/>
      <c r="BZQ85" s="24"/>
      <c r="BZR85" s="24"/>
      <c r="BZS85" s="24"/>
      <c r="BZT85" s="24"/>
      <c r="BZU85" s="24"/>
      <c r="BZV85" s="24"/>
      <c r="BZW85" s="24"/>
      <c r="BZX85" s="24"/>
      <c r="BZY85" s="24"/>
      <c r="BZZ85" s="24"/>
      <c r="CAA85" s="24"/>
      <c r="CAB85" s="24"/>
      <c r="CAC85" s="24"/>
      <c r="CAD85" s="24"/>
      <c r="CAE85" s="24"/>
      <c r="CAF85" s="24"/>
      <c r="CAG85" s="24"/>
      <c r="CAH85" s="24"/>
      <c r="CAI85" s="24"/>
      <c r="CAJ85" s="24"/>
      <c r="CAK85" s="24"/>
      <c r="CAL85" s="24"/>
      <c r="CAM85" s="24"/>
      <c r="CAN85" s="24"/>
      <c r="CAO85" s="24"/>
      <c r="CAP85" s="24"/>
      <c r="CAQ85" s="24"/>
      <c r="CAR85" s="24"/>
      <c r="CAS85" s="24"/>
      <c r="CAT85" s="24"/>
      <c r="CAU85" s="24"/>
      <c r="CAV85" s="24"/>
      <c r="CAW85" s="24"/>
      <c r="CAX85" s="24"/>
      <c r="CAY85" s="24"/>
      <c r="CAZ85" s="24"/>
      <c r="CBA85" s="24"/>
      <c r="CBB85" s="24"/>
      <c r="CBC85" s="24"/>
      <c r="CBD85" s="24"/>
      <c r="CBE85" s="24"/>
      <c r="CBF85" s="24"/>
      <c r="CBG85" s="24"/>
      <c r="CBH85" s="24"/>
      <c r="CBI85" s="24"/>
      <c r="CBJ85" s="24"/>
      <c r="CBK85" s="24"/>
      <c r="CBL85" s="24"/>
      <c r="CBM85" s="24"/>
      <c r="CBN85" s="24"/>
      <c r="CBO85" s="24"/>
      <c r="CBP85" s="24"/>
      <c r="CBQ85" s="24"/>
      <c r="CBR85" s="24"/>
      <c r="CBS85" s="24"/>
      <c r="CBT85" s="24"/>
      <c r="CBU85" s="24"/>
      <c r="CBV85" s="24"/>
      <c r="CBW85" s="24"/>
      <c r="CBX85" s="24"/>
      <c r="CBY85" s="24"/>
      <c r="CBZ85" s="24"/>
      <c r="CCA85" s="24"/>
      <c r="CCB85" s="24"/>
      <c r="CCC85" s="24"/>
      <c r="CCD85" s="24"/>
      <c r="CCE85" s="24"/>
      <c r="CCF85" s="24"/>
      <c r="CCG85" s="24"/>
      <c r="CCH85" s="24"/>
      <c r="CCI85" s="24"/>
      <c r="CCJ85" s="24"/>
      <c r="CCK85" s="24"/>
      <c r="CCL85" s="24"/>
      <c r="CCM85" s="24"/>
      <c r="CCN85" s="24"/>
      <c r="CCO85" s="24"/>
      <c r="CCP85" s="24"/>
      <c r="CCQ85" s="24"/>
      <c r="CCR85" s="24"/>
      <c r="CCS85" s="24"/>
      <c r="CCT85" s="24"/>
      <c r="CCU85" s="24"/>
      <c r="CCV85" s="24"/>
      <c r="CCW85" s="24"/>
      <c r="CCX85" s="24"/>
      <c r="CCY85" s="24"/>
      <c r="CCZ85" s="24"/>
      <c r="CDA85" s="24"/>
      <c r="CDB85" s="24"/>
      <c r="CDC85" s="24"/>
      <c r="CDD85" s="24"/>
      <c r="CDE85" s="24"/>
      <c r="CDF85" s="24"/>
      <c r="CDG85" s="24"/>
      <c r="CDH85" s="24"/>
      <c r="CDI85" s="24"/>
      <c r="CDJ85" s="24"/>
      <c r="CDK85" s="24"/>
      <c r="CDL85" s="24"/>
      <c r="CDM85" s="24"/>
      <c r="CDN85" s="24"/>
      <c r="CDO85" s="24"/>
      <c r="CDP85" s="24"/>
      <c r="CDQ85" s="24"/>
      <c r="CDR85" s="24"/>
      <c r="CDS85" s="24"/>
      <c r="CDT85" s="24"/>
      <c r="CDU85" s="24"/>
      <c r="CDV85" s="24"/>
      <c r="CDW85" s="24"/>
      <c r="CDX85" s="24"/>
      <c r="CDY85" s="24"/>
      <c r="CDZ85" s="24"/>
      <c r="CEA85" s="24"/>
      <c r="CEB85" s="24"/>
      <c r="CEC85" s="24"/>
      <c r="CED85" s="24"/>
      <c r="CEE85" s="24"/>
      <c r="CEF85" s="24"/>
      <c r="CEG85" s="24"/>
      <c r="CEH85" s="24"/>
      <c r="CEI85" s="24"/>
      <c r="CEJ85" s="24"/>
      <c r="CEK85" s="24"/>
      <c r="CEL85" s="24"/>
      <c r="CEM85" s="24"/>
      <c r="CEN85" s="24"/>
      <c r="CEO85" s="24"/>
      <c r="CEP85" s="24"/>
      <c r="CEQ85" s="24"/>
      <c r="CER85" s="24"/>
      <c r="CES85" s="24"/>
      <c r="CET85" s="24"/>
      <c r="CEU85" s="24"/>
      <c r="CEV85" s="24"/>
      <c r="CEW85" s="24"/>
      <c r="CEX85" s="24"/>
      <c r="CEY85" s="24"/>
      <c r="CEZ85" s="24"/>
      <c r="CFA85" s="24"/>
      <c r="CFB85" s="24"/>
      <c r="CFC85" s="24"/>
      <c r="CFD85" s="24"/>
      <c r="CFE85" s="24"/>
      <c r="CFF85" s="24"/>
      <c r="CFG85" s="24"/>
      <c r="CFH85" s="24"/>
      <c r="CFI85" s="24"/>
      <c r="CFJ85" s="24"/>
      <c r="CFK85" s="24"/>
      <c r="CFL85" s="24"/>
      <c r="CFM85" s="24"/>
      <c r="CFN85" s="24"/>
      <c r="CFO85" s="24"/>
      <c r="CFP85" s="24"/>
      <c r="CFQ85" s="24"/>
      <c r="CFR85" s="24"/>
      <c r="CFS85" s="24"/>
      <c r="CFT85" s="24"/>
      <c r="CFU85" s="24"/>
      <c r="CFV85" s="24"/>
      <c r="CFW85" s="24"/>
      <c r="CFX85" s="24"/>
      <c r="CFY85" s="24"/>
      <c r="CFZ85" s="24"/>
      <c r="CGA85" s="24"/>
      <c r="CGB85" s="24"/>
      <c r="CGC85" s="24"/>
      <c r="CGD85" s="24"/>
      <c r="CGE85" s="24"/>
      <c r="CGF85" s="24"/>
      <c r="CGG85" s="24"/>
      <c r="CGH85" s="24"/>
      <c r="CGI85" s="24"/>
      <c r="CGJ85" s="24"/>
      <c r="CGK85" s="24"/>
      <c r="CGL85" s="24"/>
      <c r="CGM85" s="24"/>
      <c r="CGN85" s="24"/>
      <c r="CGO85" s="24"/>
      <c r="CGP85" s="24"/>
      <c r="CGQ85" s="24"/>
      <c r="CGR85" s="24"/>
      <c r="CGS85" s="24"/>
      <c r="CGT85" s="24"/>
      <c r="CGU85" s="24"/>
      <c r="CGV85" s="24"/>
      <c r="CGW85" s="24"/>
      <c r="CGX85" s="24"/>
      <c r="CGY85" s="24"/>
      <c r="CGZ85" s="24"/>
      <c r="CHA85" s="24"/>
      <c r="CHB85" s="24"/>
      <c r="CHC85" s="24"/>
      <c r="CHD85" s="24"/>
      <c r="CHE85" s="24"/>
      <c r="CHF85" s="24"/>
      <c r="CHG85" s="24"/>
      <c r="CHH85" s="24"/>
      <c r="CHI85" s="24"/>
      <c r="CHJ85" s="24"/>
      <c r="CHK85" s="24"/>
      <c r="CHL85" s="24"/>
      <c r="CHM85" s="24"/>
      <c r="CHN85" s="24"/>
      <c r="CHO85" s="24"/>
      <c r="CHP85" s="24"/>
      <c r="CHQ85" s="24"/>
      <c r="CHR85" s="24"/>
      <c r="CHS85" s="24"/>
      <c r="CHT85" s="24"/>
      <c r="CHU85" s="24"/>
      <c r="CHV85" s="24"/>
      <c r="CHW85" s="24"/>
      <c r="CHX85" s="24"/>
      <c r="CHY85" s="24"/>
      <c r="CHZ85" s="24"/>
      <c r="CIA85" s="24"/>
      <c r="CIB85" s="24"/>
      <c r="CIC85" s="24"/>
      <c r="CID85" s="24"/>
      <c r="CIE85" s="24"/>
      <c r="CIF85" s="24"/>
      <c r="CIG85" s="24"/>
      <c r="CIH85" s="24"/>
      <c r="CII85" s="24"/>
      <c r="CIJ85" s="24"/>
      <c r="CIK85" s="24"/>
      <c r="CIL85" s="24"/>
      <c r="CIM85" s="24"/>
      <c r="CIN85" s="24"/>
      <c r="CIO85" s="24"/>
      <c r="CIP85" s="24"/>
      <c r="CIQ85" s="24"/>
      <c r="CIR85" s="24"/>
      <c r="CIS85" s="24"/>
      <c r="CIT85" s="24"/>
      <c r="CIU85" s="24"/>
      <c r="CIV85" s="24"/>
      <c r="CIW85" s="24"/>
      <c r="CIX85" s="24"/>
      <c r="CIY85" s="24"/>
      <c r="CIZ85" s="24"/>
      <c r="CJA85" s="24"/>
      <c r="CJB85" s="24"/>
      <c r="CJC85" s="24"/>
      <c r="CJD85" s="24"/>
      <c r="CJE85" s="24"/>
      <c r="CJF85" s="24"/>
      <c r="CJG85" s="24"/>
      <c r="CJH85" s="24"/>
      <c r="CJI85" s="24"/>
      <c r="CJJ85" s="24"/>
      <c r="CJK85" s="24"/>
      <c r="CJL85" s="24"/>
      <c r="CJM85" s="24"/>
      <c r="CJN85" s="24"/>
      <c r="CJO85" s="24"/>
      <c r="CJP85" s="24"/>
      <c r="CJQ85" s="24"/>
      <c r="CJR85" s="24"/>
      <c r="CJS85" s="24"/>
      <c r="CJT85" s="24"/>
      <c r="CJU85" s="24"/>
      <c r="CJV85" s="24"/>
      <c r="CJW85" s="24"/>
      <c r="CJX85" s="24"/>
      <c r="CJY85" s="24"/>
      <c r="CJZ85" s="24"/>
      <c r="CKA85" s="24"/>
      <c r="CKB85" s="24"/>
      <c r="CKC85" s="24"/>
      <c r="CKD85" s="24"/>
      <c r="CKE85" s="24"/>
      <c r="CKF85" s="24"/>
      <c r="CKG85" s="24"/>
      <c r="CKH85" s="24"/>
      <c r="CKI85" s="24"/>
      <c r="CKJ85" s="24"/>
      <c r="CKK85" s="24"/>
      <c r="CKL85" s="24"/>
      <c r="CKM85" s="24"/>
      <c r="CKN85" s="24"/>
      <c r="CKO85" s="24"/>
      <c r="CKP85" s="24"/>
      <c r="CKQ85" s="24"/>
      <c r="CKR85" s="24"/>
      <c r="CKS85" s="24"/>
      <c r="CKT85" s="24"/>
      <c r="CKU85" s="24"/>
      <c r="CKV85" s="24"/>
      <c r="CKW85" s="24"/>
      <c r="CKX85" s="24"/>
      <c r="CKY85" s="24"/>
      <c r="CKZ85" s="24"/>
      <c r="CLA85" s="24"/>
      <c r="CLB85" s="24"/>
      <c r="CLC85" s="24"/>
      <c r="CLD85" s="24"/>
      <c r="CLE85" s="24"/>
      <c r="CLF85" s="24"/>
      <c r="CLG85" s="24"/>
      <c r="CLH85" s="24"/>
      <c r="CLI85" s="24"/>
      <c r="CLJ85" s="24"/>
      <c r="CLK85" s="24"/>
      <c r="CLL85" s="24"/>
      <c r="CLM85" s="24"/>
      <c r="CLN85" s="24"/>
      <c r="CLO85" s="24"/>
      <c r="CLP85" s="24"/>
      <c r="CLQ85" s="24"/>
      <c r="CLR85" s="24"/>
      <c r="CLS85" s="24"/>
      <c r="CLT85" s="24"/>
      <c r="CLU85" s="24"/>
      <c r="CLV85" s="24"/>
      <c r="CLW85" s="24"/>
      <c r="CLX85" s="24"/>
      <c r="CLY85" s="24"/>
      <c r="CLZ85" s="24"/>
      <c r="CMA85" s="24"/>
      <c r="CMB85" s="24"/>
      <c r="CMC85" s="24"/>
      <c r="CMD85" s="24"/>
      <c r="CME85" s="24"/>
      <c r="CMF85" s="24"/>
      <c r="CMG85" s="24"/>
      <c r="CMH85" s="24"/>
      <c r="CMI85" s="24"/>
      <c r="CMJ85" s="24"/>
      <c r="CMK85" s="24"/>
      <c r="CML85" s="24"/>
      <c r="CMM85" s="24"/>
      <c r="CMN85" s="24"/>
      <c r="CMO85" s="24"/>
      <c r="CMP85" s="24"/>
      <c r="CMQ85" s="24"/>
      <c r="CMR85" s="24"/>
      <c r="CMS85" s="24"/>
      <c r="CMT85" s="24"/>
      <c r="CMU85" s="24"/>
      <c r="CMV85" s="24"/>
      <c r="CMW85" s="24"/>
      <c r="CMX85" s="24"/>
      <c r="CMY85" s="24"/>
      <c r="CMZ85" s="24"/>
      <c r="CNA85" s="24"/>
      <c r="CNB85" s="24"/>
      <c r="CNC85" s="24"/>
      <c r="CND85" s="24"/>
      <c r="CNE85" s="24"/>
      <c r="CNF85" s="24"/>
      <c r="CNG85" s="24"/>
      <c r="CNH85" s="24"/>
      <c r="CNI85" s="24"/>
      <c r="CNJ85" s="24"/>
      <c r="CNK85" s="24"/>
      <c r="CNL85" s="24"/>
      <c r="CNM85" s="24"/>
      <c r="CNN85" s="24"/>
      <c r="CNO85" s="24"/>
      <c r="CNP85" s="24"/>
      <c r="CNQ85" s="24"/>
      <c r="CNR85" s="24"/>
      <c r="CNS85" s="24"/>
      <c r="CNT85" s="24"/>
      <c r="CNU85" s="24"/>
      <c r="CNV85" s="24"/>
      <c r="CNW85" s="24"/>
      <c r="CNX85" s="24"/>
      <c r="CNY85" s="24"/>
      <c r="CNZ85" s="24"/>
      <c r="COA85" s="24"/>
      <c r="COB85" s="24"/>
      <c r="COC85" s="24"/>
      <c r="COD85" s="24"/>
      <c r="COE85" s="24"/>
      <c r="COF85" s="24"/>
      <c r="COG85" s="24"/>
      <c r="COH85" s="24"/>
      <c r="COI85" s="24"/>
      <c r="COJ85" s="24"/>
      <c r="COK85" s="24"/>
      <c r="COL85" s="24"/>
      <c r="COM85" s="24"/>
      <c r="CON85" s="24"/>
      <c r="COO85" s="24"/>
      <c r="COP85" s="24"/>
      <c r="COQ85" s="24"/>
      <c r="COR85" s="24"/>
      <c r="COS85" s="24"/>
      <c r="COT85" s="24"/>
      <c r="COU85" s="24"/>
      <c r="COV85" s="24"/>
      <c r="COW85" s="24"/>
      <c r="COX85" s="24"/>
      <c r="COY85" s="24"/>
      <c r="COZ85" s="24"/>
      <c r="CPA85" s="24"/>
      <c r="CPB85" s="24"/>
      <c r="CPC85" s="24"/>
      <c r="CPD85" s="24"/>
      <c r="CPE85" s="24"/>
      <c r="CPF85" s="24"/>
      <c r="CPG85" s="24"/>
      <c r="CPH85" s="24"/>
      <c r="CPI85" s="24"/>
      <c r="CPJ85" s="24"/>
      <c r="CPK85" s="24"/>
      <c r="CPL85" s="24"/>
      <c r="CPM85" s="24"/>
      <c r="CPN85" s="24"/>
      <c r="CPO85" s="24"/>
      <c r="CPP85" s="24"/>
      <c r="CPQ85" s="24"/>
      <c r="CPR85" s="24"/>
      <c r="CPS85" s="24"/>
      <c r="CPT85" s="24"/>
      <c r="CPU85" s="24"/>
      <c r="CPV85" s="24"/>
      <c r="CPW85" s="24"/>
      <c r="CPX85" s="24"/>
      <c r="CPY85" s="24"/>
      <c r="CPZ85" s="24"/>
      <c r="CQA85" s="24"/>
      <c r="CQB85" s="24"/>
      <c r="CQC85" s="24"/>
      <c r="CQD85" s="24"/>
      <c r="CQE85" s="24"/>
      <c r="CQF85" s="24"/>
      <c r="CQG85" s="24"/>
      <c r="CQH85" s="24"/>
      <c r="CQI85" s="24"/>
      <c r="CQJ85" s="24"/>
      <c r="CQK85" s="24"/>
      <c r="CQL85" s="24"/>
      <c r="CQM85" s="24"/>
      <c r="CQN85" s="24"/>
      <c r="CQO85" s="24"/>
      <c r="CQP85" s="24"/>
      <c r="CQQ85" s="24"/>
      <c r="CQR85" s="24"/>
      <c r="CQS85" s="24"/>
      <c r="CQT85" s="24"/>
      <c r="CQU85" s="24"/>
      <c r="CQV85" s="24"/>
      <c r="CQW85" s="24"/>
      <c r="CQX85" s="24"/>
      <c r="CQY85" s="24"/>
      <c r="CQZ85" s="24"/>
      <c r="CRA85" s="24"/>
      <c r="CRB85" s="24"/>
      <c r="CRC85" s="24"/>
      <c r="CRD85" s="24"/>
      <c r="CRE85" s="24"/>
      <c r="CRF85" s="24"/>
      <c r="CRG85" s="24"/>
      <c r="CRH85" s="24"/>
      <c r="CRI85" s="24"/>
      <c r="CRJ85" s="24"/>
      <c r="CRK85" s="24"/>
      <c r="CRL85" s="24"/>
      <c r="CRM85" s="24"/>
      <c r="CRN85" s="24"/>
      <c r="CRO85" s="24"/>
      <c r="CRP85" s="24"/>
      <c r="CRQ85" s="24"/>
      <c r="CRR85" s="24"/>
      <c r="CRS85" s="24"/>
      <c r="CRT85" s="24"/>
      <c r="CRU85" s="24"/>
      <c r="CRV85" s="24"/>
      <c r="CRW85" s="24"/>
      <c r="CRX85" s="24"/>
      <c r="CRY85" s="24"/>
      <c r="CRZ85" s="24"/>
      <c r="CSA85" s="24"/>
      <c r="CSB85" s="24"/>
      <c r="CSC85" s="24"/>
      <c r="CSD85" s="24"/>
      <c r="CSE85" s="24"/>
      <c r="CSF85" s="24"/>
      <c r="CSG85" s="24"/>
      <c r="CSH85" s="24"/>
      <c r="CSI85" s="24"/>
      <c r="CSJ85" s="24"/>
      <c r="CSK85" s="24"/>
      <c r="CSL85" s="24"/>
      <c r="CSM85" s="24"/>
      <c r="CSN85" s="24"/>
      <c r="CSO85" s="24"/>
      <c r="CSP85" s="24"/>
      <c r="CSQ85" s="24"/>
      <c r="CSR85" s="24"/>
      <c r="CSS85" s="24"/>
      <c r="CST85" s="24"/>
      <c r="CSU85" s="24"/>
      <c r="CSV85" s="24"/>
      <c r="CSW85" s="24"/>
      <c r="CSX85" s="24"/>
      <c r="CSY85" s="24"/>
      <c r="CSZ85" s="24"/>
      <c r="CTA85" s="24"/>
      <c r="CTB85" s="24"/>
      <c r="CTC85" s="24"/>
      <c r="CTD85" s="24"/>
      <c r="CTE85" s="24"/>
      <c r="CTF85" s="24"/>
      <c r="CTG85" s="24"/>
      <c r="CTH85" s="24"/>
      <c r="CTI85" s="24"/>
      <c r="CTJ85" s="24"/>
      <c r="CTK85" s="24"/>
      <c r="CTL85" s="24"/>
      <c r="CTM85" s="24"/>
      <c r="CTN85" s="24"/>
      <c r="CTO85" s="24"/>
      <c r="CTP85" s="24"/>
      <c r="CTQ85" s="24"/>
      <c r="CTR85" s="24"/>
      <c r="CTS85" s="24"/>
      <c r="CTT85" s="24"/>
      <c r="CTU85" s="24"/>
      <c r="CTV85" s="24"/>
      <c r="CTW85" s="24"/>
      <c r="CTX85" s="24"/>
      <c r="CTY85" s="24"/>
      <c r="CTZ85" s="24"/>
      <c r="CUA85" s="24"/>
      <c r="CUB85" s="24"/>
      <c r="CUC85" s="24"/>
      <c r="CUD85" s="24"/>
      <c r="CUE85" s="24"/>
      <c r="CUF85" s="24"/>
      <c r="CUG85" s="24"/>
      <c r="CUH85" s="24"/>
      <c r="CUI85" s="24"/>
      <c r="CUJ85" s="24"/>
      <c r="CUK85" s="24"/>
      <c r="CUL85" s="24"/>
      <c r="CUM85" s="24"/>
      <c r="CUN85" s="24"/>
      <c r="CUO85" s="24"/>
      <c r="CUP85" s="24"/>
      <c r="CUQ85" s="24"/>
      <c r="CUR85" s="24"/>
      <c r="CUS85" s="24"/>
      <c r="CUT85" s="24"/>
      <c r="CUU85" s="24"/>
      <c r="CUV85" s="24"/>
      <c r="CUW85" s="24"/>
      <c r="CUX85" s="24"/>
      <c r="CUY85" s="24"/>
      <c r="CUZ85" s="24"/>
      <c r="CVA85" s="24"/>
      <c r="CVB85" s="24"/>
      <c r="CVC85" s="24"/>
      <c r="CVD85" s="24"/>
      <c r="CVE85" s="24"/>
      <c r="CVF85" s="24"/>
      <c r="CVG85" s="24"/>
      <c r="CVH85" s="24"/>
      <c r="CVI85" s="24"/>
      <c r="CVJ85" s="24"/>
      <c r="CVK85" s="24"/>
      <c r="CVL85" s="24"/>
      <c r="CVM85" s="24"/>
      <c r="CVN85" s="24"/>
      <c r="CVO85" s="24"/>
      <c r="CVP85" s="24"/>
      <c r="CVQ85" s="24"/>
      <c r="CVR85" s="24"/>
      <c r="CVS85" s="24"/>
      <c r="CVT85" s="24"/>
      <c r="CVU85" s="24"/>
      <c r="CVV85" s="24"/>
      <c r="CVW85" s="24"/>
      <c r="CVX85" s="24"/>
      <c r="CVY85" s="24"/>
      <c r="CVZ85" s="24"/>
      <c r="CWA85" s="24"/>
      <c r="CWB85" s="24"/>
      <c r="CWC85" s="24"/>
      <c r="CWD85" s="24"/>
      <c r="CWE85" s="24"/>
      <c r="CWF85" s="24"/>
      <c r="CWG85" s="24"/>
      <c r="CWH85" s="24"/>
      <c r="CWI85" s="24"/>
      <c r="CWJ85" s="24"/>
      <c r="CWK85" s="24"/>
      <c r="CWL85" s="24"/>
      <c r="CWM85" s="24"/>
      <c r="CWN85" s="24"/>
      <c r="CWO85" s="24"/>
      <c r="CWP85" s="24"/>
      <c r="CWQ85" s="24"/>
      <c r="CWR85" s="24"/>
      <c r="CWS85" s="24"/>
      <c r="CWT85" s="24"/>
      <c r="CWU85" s="24"/>
      <c r="CWV85" s="24"/>
      <c r="CWW85" s="24"/>
      <c r="CWX85" s="24"/>
      <c r="CWY85" s="24"/>
      <c r="CWZ85" s="24"/>
      <c r="CXA85" s="24"/>
      <c r="CXB85" s="24"/>
      <c r="CXC85" s="24"/>
      <c r="CXD85" s="24"/>
      <c r="CXE85" s="24"/>
      <c r="CXF85" s="24"/>
      <c r="CXG85" s="24"/>
      <c r="CXH85" s="24"/>
      <c r="CXI85" s="24"/>
      <c r="CXJ85" s="24"/>
      <c r="CXK85" s="24"/>
      <c r="CXL85" s="24"/>
      <c r="CXM85" s="24"/>
      <c r="CXN85" s="24"/>
      <c r="CXO85" s="24"/>
      <c r="CXP85" s="24"/>
      <c r="CXQ85" s="24"/>
      <c r="CXR85" s="24"/>
      <c r="CXS85" s="24"/>
      <c r="CXT85" s="24"/>
      <c r="CXU85" s="24"/>
      <c r="CXV85" s="24"/>
      <c r="CXW85" s="24"/>
      <c r="CXX85" s="24"/>
      <c r="CXY85" s="24"/>
      <c r="CXZ85" s="24"/>
      <c r="CYA85" s="24"/>
      <c r="CYB85" s="24"/>
      <c r="CYC85" s="24"/>
      <c r="CYD85" s="24"/>
      <c r="CYE85" s="24"/>
      <c r="CYF85" s="24"/>
      <c r="CYG85" s="24"/>
      <c r="CYH85" s="24"/>
      <c r="CYI85" s="24"/>
      <c r="CYJ85" s="24"/>
      <c r="CYK85" s="24"/>
      <c r="CYL85" s="24"/>
      <c r="CYM85" s="24"/>
      <c r="CYN85" s="24"/>
      <c r="CYO85" s="24"/>
      <c r="CYP85" s="24"/>
      <c r="CYQ85" s="24"/>
      <c r="CYR85" s="24"/>
      <c r="CYS85" s="24"/>
      <c r="CYT85" s="24"/>
      <c r="CYU85" s="24"/>
      <c r="CYV85" s="24"/>
      <c r="CYW85" s="24"/>
      <c r="CYX85" s="24"/>
      <c r="CYY85" s="24"/>
      <c r="CYZ85" s="24"/>
      <c r="CZA85" s="24"/>
      <c r="CZB85" s="24"/>
      <c r="CZC85" s="24"/>
      <c r="CZD85" s="24"/>
      <c r="CZE85" s="24"/>
      <c r="CZF85" s="24"/>
      <c r="CZG85" s="24"/>
      <c r="CZH85" s="24"/>
      <c r="CZI85" s="24"/>
      <c r="CZJ85" s="24"/>
      <c r="CZK85" s="24"/>
      <c r="CZL85" s="24"/>
      <c r="CZM85" s="24"/>
      <c r="CZN85" s="24"/>
      <c r="CZO85" s="24"/>
      <c r="CZP85" s="24"/>
      <c r="CZQ85" s="24"/>
      <c r="CZR85" s="24"/>
      <c r="CZS85" s="24"/>
      <c r="CZT85" s="24"/>
      <c r="CZU85" s="24"/>
      <c r="CZV85" s="24"/>
      <c r="CZW85" s="24"/>
      <c r="CZX85" s="24"/>
      <c r="CZY85" s="24"/>
      <c r="CZZ85" s="24"/>
      <c r="DAA85" s="24"/>
      <c r="DAB85" s="24"/>
      <c r="DAC85" s="24"/>
      <c r="DAD85" s="24"/>
      <c r="DAE85" s="24"/>
      <c r="DAF85" s="24"/>
      <c r="DAG85" s="24"/>
      <c r="DAH85" s="24"/>
      <c r="DAI85" s="24"/>
      <c r="DAJ85" s="24"/>
      <c r="DAK85" s="24"/>
      <c r="DAL85" s="24"/>
      <c r="DAM85" s="24"/>
      <c r="DAN85" s="24"/>
      <c r="DAO85" s="24"/>
      <c r="DAP85" s="24"/>
      <c r="DAQ85" s="24"/>
      <c r="DAR85" s="24"/>
      <c r="DAS85" s="24"/>
      <c r="DAT85" s="24"/>
      <c r="DAU85" s="24"/>
      <c r="DAV85" s="24"/>
      <c r="DAW85" s="24"/>
      <c r="DAX85" s="24"/>
      <c r="DAY85" s="24"/>
      <c r="DAZ85" s="24"/>
      <c r="DBA85" s="24"/>
      <c r="DBB85" s="24"/>
      <c r="DBC85" s="24"/>
      <c r="DBD85" s="24"/>
      <c r="DBE85" s="24"/>
      <c r="DBF85" s="24"/>
      <c r="DBG85" s="24"/>
      <c r="DBH85" s="24"/>
      <c r="DBI85" s="24"/>
      <c r="DBJ85" s="24"/>
      <c r="DBK85" s="24"/>
      <c r="DBL85" s="24"/>
      <c r="DBM85" s="24"/>
      <c r="DBN85" s="24"/>
      <c r="DBO85" s="24"/>
      <c r="DBP85" s="24"/>
      <c r="DBQ85" s="24"/>
      <c r="DBR85" s="24"/>
      <c r="DBS85" s="24"/>
      <c r="DBT85" s="24"/>
      <c r="DBU85" s="24"/>
      <c r="DBV85" s="24"/>
      <c r="DBW85" s="24"/>
      <c r="DBX85" s="24"/>
      <c r="DBY85" s="24"/>
      <c r="DBZ85" s="24"/>
      <c r="DCA85" s="24"/>
      <c r="DCB85" s="24"/>
      <c r="DCC85" s="24"/>
      <c r="DCD85" s="24"/>
      <c r="DCE85" s="24"/>
      <c r="DCF85" s="24"/>
      <c r="DCG85" s="24"/>
      <c r="DCH85" s="24"/>
      <c r="DCI85" s="24"/>
      <c r="DCJ85" s="24"/>
      <c r="DCK85" s="24"/>
      <c r="DCL85" s="24"/>
      <c r="DCM85" s="24"/>
      <c r="DCN85" s="24"/>
      <c r="DCO85" s="24"/>
      <c r="DCP85" s="24"/>
      <c r="DCQ85" s="24"/>
      <c r="DCR85" s="24"/>
      <c r="DCS85" s="24"/>
      <c r="DCT85" s="24"/>
      <c r="DCU85" s="24"/>
      <c r="DCV85" s="24"/>
      <c r="DCW85" s="24"/>
      <c r="DCX85" s="24"/>
      <c r="DCY85" s="24"/>
      <c r="DCZ85" s="24"/>
      <c r="DDA85" s="24"/>
      <c r="DDB85" s="24"/>
      <c r="DDC85" s="24"/>
      <c r="DDD85" s="24"/>
      <c r="DDE85" s="24"/>
      <c r="DDF85" s="24"/>
      <c r="DDG85" s="24"/>
      <c r="DDH85" s="24"/>
      <c r="DDI85" s="24"/>
      <c r="DDJ85" s="24"/>
      <c r="DDK85" s="24"/>
      <c r="DDL85" s="24"/>
      <c r="DDM85" s="24"/>
      <c r="DDN85" s="24"/>
      <c r="DDO85" s="24"/>
      <c r="DDP85" s="24"/>
      <c r="DDQ85" s="24"/>
      <c r="DDR85" s="24"/>
      <c r="DDS85" s="24"/>
      <c r="DDT85" s="24"/>
      <c r="DDU85" s="24"/>
      <c r="DDV85" s="24"/>
      <c r="DDW85" s="24"/>
      <c r="DDX85" s="24"/>
      <c r="DDY85" s="24"/>
      <c r="DDZ85" s="24"/>
      <c r="DEA85" s="24"/>
      <c r="DEB85" s="24"/>
      <c r="DEC85" s="24"/>
      <c r="DED85" s="24"/>
      <c r="DEE85" s="24"/>
      <c r="DEF85" s="24"/>
      <c r="DEG85" s="24"/>
      <c r="DEH85" s="24"/>
      <c r="DEI85" s="24"/>
      <c r="DEJ85" s="24"/>
      <c r="DEK85" s="24"/>
      <c r="DEL85" s="24"/>
      <c r="DEM85" s="24"/>
      <c r="DEN85" s="24"/>
      <c r="DEO85" s="24"/>
      <c r="DEP85" s="24"/>
      <c r="DEQ85" s="24"/>
      <c r="DER85" s="24"/>
      <c r="DES85" s="24"/>
      <c r="DET85" s="24"/>
      <c r="DEU85" s="24"/>
      <c r="DEV85" s="24"/>
      <c r="DEW85" s="24"/>
      <c r="DEX85" s="24"/>
      <c r="DEY85" s="24"/>
      <c r="DEZ85" s="24"/>
      <c r="DFA85" s="24"/>
      <c r="DFB85" s="24"/>
      <c r="DFC85" s="24"/>
      <c r="DFD85" s="24"/>
      <c r="DFE85" s="24"/>
      <c r="DFF85" s="24"/>
      <c r="DFG85" s="24"/>
      <c r="DFH85" s="24"/>
      <c r="DFI85" s="24"/>
      <c r="DFJ85" s="24"/>
      <c r="DFK85" s="24"/>
      <c r="DFL85" s="24"/>
      <c r="DFM85" s="24"/>
      <c r="DFN85" s="24"/>
      <c r="DFO85" s="24"/>
      <c r="DFP85" s="24"/>
      <c r="DFQ85" s="24"/>
      <c r="DFR85" s="24"/>
      <c r="DFS85" s="24"/>
      <c r="DFT85" s="24"/>
      <c r="DFU85" s="24"/>
      <c r="DFV85" s="24"/>
      <c r="DFW85" s="24"/>
      <c r="DFX85" s="24"/>
      <c r="DFY85" s="24"/>
      <c r="DFZ85" s="24"/>
      <c r="DGA85" s="24"/>
      <c r="DGB85" s="24"/>
      <c r="DGC85" s="24"/>
      <c r="DGD85" s="24"/>
      <c r="DGE85" s="24"/>
      <c r="DGF85" s="24"/>
      <c r="DGG85" s="24"/>
      <c r="DGH85" s="24"/>
      <c r="DGI85" s="24"/>
      <c r="DGJ85" s="24"/>
      <c r="DGK85" s="24"/>
      <c r="DGL85" s="24"/>
      <c r="DGM85" s="24"/>
      <c r="DGN85" s="24"/>
      <c r="DGO85" s="24"/>
      <c r="DGP85" s="24"/>
      <c r="DGQ85" s="24"/>
      <c r="DGR85" s="24"/>
      <c r="DGS85" s="24"/>
      <c r="DGT85" s="24"/>
      <c r="DGU85" s="24"/>
      <c r="DGV85" s="24"/>
      <c r="DGW85" s="24"/>
      <c r="DGX85" s="24"/>
      <c r="DGY85" s="24"/>
      <c r="DGZ85" s="24"/>
      <c r="DHA85" s="24"/>
      <c r="DHB85" s="24"/>
      <c r="DHC85" s="24"/>
      <c r="DHD85" s="24"/>
      <c r="DHE85" s="24"/>
      <c r="DHF85" s="24"/>
      <c r="DHG85" s="24"/>
      <c r="DHH85" s="24"/>
      <c r="DHI85" s="24"/>
      <c r="DHJ85" s="24"/>
      <c r="DHK85" s="24"/>
      <c r="DHL85" s="24"/>
      <c r="DHM85" s="24"/>
      <c r="DHN85" s="24"/>
      <c r="DHO85" s="24"/>
      <c r="DHP85" s="24"/>
      <c r="DHQ85" s="24"/>
      <c r="DHR85" s="24"/>
      <c r="DHS85" s="24"/>
      <c r="DHT85" s="24"/>
      <c r="DHU85" s="24"/>
      <c r="DHV85" s="24"/>
      <c r="DHW85" s="24"/>
      <c r="DHX85" s="24"/>
      <c r="DHY85" s="24"/>
      <c r="DHZ85" s="24"/>
      <c r="DIA85" s="24"/>
      <c r="DIB85" s="24"/>
      <c r="DIC85" s="24"/>
      <c r="DID85" s="24"/>
      <c r="DIE85" s="24"/>
      <c r="DIF85" s="24"/>
      <c r="DIG85" s="24"/>
      <c r="DIH85" s="24"/>
      <c r="DII85" s="24"/>
      <c r="DIJ85" s="24"/>
      <c r="DIK85" s="24"/>
      <c r="DIL85" s="24"/>
      <c r="DIM85" s="24"/>
      <c r="DIN85" s="24"/>
      <c r="DIO85" s="24"/>
      <c r="DIP85" s="24"/>
      <c r="DIQ85" s="24"/>
      <c r="DIR85" s="24"/>
      <c r="DIS85" s="24"/>
      <c r="DIT85" s="24"/>
      <c r="DIU85" s="24"/>
      <c r="DIV85" s="24"/>
      <c r="DIW85" s="24"/>
      <c r="DIX85" s="24"/>
      <c r="DIY85" s="24"/>
      <c r="DIZ85" s="24"/>
      <c r="DJA85" s="24"/>
      <c r="DJB85" s="24"/>
      <c r="DJC85" s="24"/>
      <c r="DJD85" s="24"/>
      <c r="DJE85" s="24"/>
      <c r="DJF85" s="24"/>
      <c r="DJG85" s="24"/>
      <c r="DJH85" s="24"/>
      <c r="DJI85" s="24"/>
      <c r="DJJ85" s="24"/>
      <c r="DJK85" s="24"/>
      <c r="DJL85" s="24"/>
      <c r="DJM85" s="24"/>
      <c r="DJN85" s="24"/>
      <c r="DJO85" s="24"/>
      <c r="DJP85" s="24"/>
      <c r="DJQ85" s="24"/>
      <c r="DJR85" s="24"/>
      <c r="DJS85" s="24"/>
      <c r="DJT85" s="24"/>
      <c r="DJU85" s="24"/>
      <c r="DJV85" s="24"/>
      <c r="DJW85" s="24"/>
      <c r="DJX85" s="24"/>
      <c r="DJY85" s="24"/>
      <c r="DJZ85" s="24"/>
      <c r="DKA85" s="24"/>
      <c r="DKB85" s="24"/>
      <c r="DKC85" s="24"/>
      <c r="DKD85" s="24"/>
      <c r="DKE85" s="24"/>
      <c r="DKF85" s="24"/>
      <c r="DKG85" s="24"/>
      <c r="DKH85" s="24"/>
      <c r="DKI85" s="24"/>
      <c r="DKJ85" s="24"/>
      <c r="DKK85" s="24"/>
      <c r="DKL85" s="24"/>
      <c r="DKM85" s="24"/>
      <c r="DKN85" s="24"/>
      <c r="DKO85" s="24"/>
      <c r="DKP85" s="24"/>
      <c r="DKQ85" s="24"/>
      <c r="DKR85" s="24"/>
      <c r="DKS85" s="24"/>
      <c r="DKT85" s="24"/>
      <c r="DKU85" s="24"/>
      <c r="DKV85" s="24"/>
      <c r="DKW85" s="24"/>
      <c r="DKX85" s="24"/>
      <c r="DKY85" s="24"/>
      <c r="DKZ85" s="24"/>
      <c r="DLA85" s="24"/>
      <c r="DLB85" s="24"/>
      <c r="DLC85" s="24"/>
      <c r="DLD85" s="24"/>
      <c r="DLE85" s="24"/>
      <c r="DLF85" s="24"/>
      <c r="DLG85" s="24"/>
      <c r="DLH85" s="24"/>
      <c r="DLI85" s="24"/>
      <c r="DLJ85" s="24"/>
      <c r="DLK85" s="24"/>
      <c r="DLL85" s="24"/>
      <c r="DLM85" s="24"/>
      <c r="DLN85" s="24"/>
      <c r="DLO85" s="24"/>
      <c r="DLP85" s="24"/>
      <c r="DLQ85" s="24"/>
      <c r="DLR85" s="24"/>
      <c r="DLS85" s="24"/>
      <c r="DLT85" s="24"/>
      <c r="DLU85" s="24"/>
      <c r="DLV85" s="24"/>
      <c r="DLW85" s="24"/>
      <c r="DLX85" s="24"/>
      <c r="DLY85" s="24"/>
      <c r="DLZ85" s="24"/>
      <c r="DMA85" s="24"/>
      <c r="DMB85" s="24"/>
      <c r="DMC85" s="24"/>
      <c r="DMD85" s="24"/>
      <c r="DME85" s="24"/>
      <c r="DMF85" s="24"/>
      <c r="DMG85" s="24"/>
      <c r="DMH85" s="24"/>
      <c r="DMI85" s="24"/>
      <c r="DMJ85" s="24"/>
      <c r="DMK85" s="24"/>
      <c r="DML85" s="24"/>
      <c r="DMM85" s="24"/>
      <c r="DMN85" s="24"/>
      <c r="DMO85" s="24"/>
      <c r="DMP85" s="24"/>
      <c r="DMQ85" s="24"/>
      <c r="DMR85" s="24"/>
      <c r="DMS85" s="24"/>
      <c r="DMT85" s="24"/>
      <c r="DMU85" s="24"/>
      <c r="DMV85" s="24"/>
      <c r="DMW85" s="24"/>
      <c r="DMX85" s="24"/>
      <c r="DMY85" s="24"/>
      <c r="DMZ85" s="24"/>
      <c r="DNA85" s="24"/>
      <c r="DNB85" s="24"/>
      <c r="DNC85" s="24"/>
      <c r="DND85" s="24"/>
      <c r="DNE85" s="24"/>
      <c r="DNF85" s="24"/>
      <c r="DNG85" s="24"/>
      <c r="DNH85" s="24"/>
      <c r="DNI85" s="24"/>
      <c r="DNJ85" s="24"/>
      <c r="DNK85" s="24"/>
      <c r="DNL85" s="24"/>
      <c r="DNM85" s="24"/>
      <c r="DNN85" s="24"/>
      <c r="DNO85" s="24"/>
      <c r="DNP85" s="24"/>
      <c r="DNQ85" s="24"/>
      <c r="DNR85" s="24"/>
      <c r="DNS85" s="24"/>
      <c r="DNT85" s="24"/>
      <c r="DNU85" s="24"/>
      <c r="DNV85" s="24"/>
      <c r="DNW85" s="24"/>
      <c r="DNX85" s="24"/>
      <c r="DNY85" s="24"/>
      <c r="DNZ85" s="24"/>
      <c r="DOA85" s="24"/>
      <c r="DOB85" s="24"/>
      <c r="DOC85" s="24"/>
      <c r="DOD85" s="24"/>
      <c r="DOE85" s="24"/>
      <c r="DOF85" s="24"/>
      <c r="DOG85" s="24"/>
      <c r="DOH85" s="24"/>
      <c r="DOI85" s="24"/>
      <c r="DOJ85" s="24"/>
      <c r="DOK85" s="24"/>
      <c r="DOL85" s="24"/>
      <c r="DOM85" s="24"/>
      <c r="DON85" s="24"/>
      <c r="DOO85" s="24"/>
      <c r="DOP85" s="24"/>
      <c r="DOQ85" s="24"/>
      <c r="DOR85" s="24"/>
      <c r="DOS85" s="24"/>
      <c r="DOT85" s="24"/>
      <c r="DOU85" s="24"/>
      <c r="DOV85" s="24"/>
      <c r="DOW85" s="24"/>
      <c r="DOX85" s="24"/>
      <c r="DOY85" s="24"/>
      <c r="DOZ85" s="24"/>
      <c r="DPA85" s="24"/>
      <c r="DPB85" s="24"/>
      <c r="DPC85" s="24"/>
      <c r="DPD85" s="24"/>
      <c r="DPE85" s="24"/>
      <c r="DPF85" s="24"/>
      <c r="DPG85" s="24"/>
      <c r="DPH85" s="24"/>
      <c r="DPI85" s="24"/>
      <c r="DPJ85" s="24"/>
      <c r="DPK85" s="24"/>
      <c r="DPL85" s="24"/>
      <c r="DPM85" s="24"/>
      <c r="DPN85" s="24"/>
      <c r="DPO85" s="24"/>
      <c r="DPP85" s="24"/>
      <c r="DPQ85" s="24"/>
      <c r="DPR85" s="24"/>
      <c r="DPS85" s="24"/>
      <c r="DPT85" s="24"/>
      <c r="DPU85" s="24"/>
      <c r="DPV85" s="24"/>
      <c r="DPW85" s="24"/>
      <c r="DPX85" s="24"/>
      <c r="DPY85" s="24"/>
      <c r="DPZ85" s="24"/>
      <c r="DQA85" s="24"/>
      <c r="DQB85" s="24"/>
      <c r="DQC85" s="24"/>
      <c r="DQD85" s="24"/>
      <c r="DQE85" s="24"/>
      <c r="DQF85" s="24"/>
      <c r="DQG85" s="24"/>
      <c r="DQH85" s="24"/>
      <c r="DQI85" s="24"/>
      <c r="DQJ85" s="24"/>
      <c r="DQK85" s="24"/>
      <c r="DQL85" s="24"/>
      <c r="DQM85" s="24"/>
      <c r="DQN85" s="24"/>
      <c r="DQO85" s="24"/>
      <c r="DQP85" s="24"/>
      <c r="DQQ85" s="24"/>
      <c r="DQR85" s="24"/>
      <c r="DQS85" s="24"/>
      <c r="DQT85" s="24"/>
      <c r="DQU85" s="24"/>
      <c r="DQV85" s="24"/>
      <c r="DQW85" s="24"/>
      <c r="DQX85" s="24"/>
      <c r="DQY85" s="24"/>
      <c r="DQZ85" s="24"/>
      <c r="DRA85" s="24"/>
      <c r="DRB85" s="24"/>
      <c r="DRC85" s="24"/>
      <c r="DRD85" s="24"/>
      <c r="DRE85" s="24"/>
      <c r="DRF85" s="24"/>
      <c r="DRG85" s="24"/>
      <c r="DRH85" s="24"/>
      <c r="DRI85" s="24"/>
      <c r="DRJ85" s="24"/>
      <c r="DRK85" s="24"/>
      <c r="DRL85" s="24"/>
      <c r="DRM85" s="24"/>
      <c r="DRN85" s="24"/>
      <c r="DRO85" s="24"/>
      <c r="DRP85" s="24"/>
      <c r="DRQ85" s="24"/>
      <c r="DRR85" s="24"/>
      <c r="DRS85" s="24"/>
      <c r="DRT85" s="24"/>
      <c r="DRU85" s="24"/>
      <c r="DRV85" s="24"/>
      <c r="DRW85" s="24"/>
      <c r="DRX85" s="24"/>
      <c r="DRY85" s="24"/>
      <c r="DRZ85" s="24"/>
      <c r="DSA85" s="24"/>
      <c r="DSB85" s="24"/>
      <c r="DSC85" s="24"/>
      <c r="DSD85" s="24"/>
      <c r="DSE85" s="24"/>
      <c r="DSF85" s="24"/>
      <c r="DSG85" s="24"/>
      <c r="DSH85" s="24"/>
      <c r="DSI85" s="24"/>
      <c r="DSJ85" s="24"/>
      <c r="DSK85" s="24"/>
      <c r="DSL85" s="24"/>
      <c r="DSM85" s="24"/>
      <c r="DSN85" s="24"/>
      <c r="DSO85" s="24"/>
      <c r="DSP85" s="24"/>
      <c r="DSQ85" s="24"/>
      <c r="DSR85" s="24"/>
      <c r="DSS85" s="24"/>
      <c r="DST85" s="24"/>
      <c r="DSU85" s="24"/>
      <c r="DSV85" s="24"/>
      <c r="DSW85" s="24"/>
      <c r="DSX85" s="24"/>
      <c r="DSY85" s="24"/>
      <c r="DSZ85" s="24"/>
      <c r="DTA85" s="24"/>
      <c r="DTB85" s="24"/>
      <c r="DTC85" s="24"/>
      <c r="DTD85" s="24"/>
      <c r="DTE85" s="24"/>
      <c r="DTF85" s="24"/>
      <c r="DTG85" s="24"/>
      <c r="DTH85" s="24"/>
      <c r="DTI85" s="24"/>
      <c r="DTJ85" s="24"/>
      <c r="DTK85" s="24"/>
      <c r="DTL85" s="24"/>
      <c r="DTM85" s="24"/>
      <c r="DTN85" s="24"/>
      <c r="DTO85" s="24"/>
      <c r="DTP85" s="24"/>
      <c r="DTQ85" s="24"/>
      <c r="DTR85" s="24"/>
      <c r="DTS85" s="24"/>
      <c r="DTT85" s="24"/>
      <c r="DTU85" s="24"/>
      <c r="DTV85" s="24"/>
      <c r="DTW85" s="24"/>
      <c r="DTX85" s="24"/>
      <c r="DTY85" s="24"/>
      <c r="DTZ85" s="24"/>
      <c r="DUA85" s="24"/>
      <c r="DUB85" s="24"/>
      <c r="DUC85" s="24"/>
      <c r="DUD85" s="24"/>
      <c r="DUE85" s="24"/>
      <c r="DUF85" s="24"/>
      <c r="DUG85" s="24"/>
      <c r="DUH85" s="24"/>
      <c r="DUI85" s="24"/>
      <c r="DUJ85" s="24"/>
      <c r="DUK85" s="24"/>
      <c r="DUL85" s="24"/>
      <c r="DUM85" s="24"/>
      <c r="DUN85" s="24"/>
      <c r="DUO85" s="24"/>
      <c r="DUP85" s="24"/>
      <c r="DUQ85" s="24"/>
      <c r="DUR85" s="24"/>
      <c r="DUS85" s="24"/>
      <c r="DUT85" s="24"/>
      <c r="DUU85" s="24"/>
      <c r="DUV85" s="24"/>
      <c r="DUW85" s="24"/>
      <c r="DUX85" s="24"/>
      <c r="DUY85" s="24"/>
      <c r="DUZ85" s="24"/>
      <c r="DVA85" s="24"/>
      <c r="DVB85" s="24"/>
      <c r="DVC85" s="24"/>
      <c r="DVD85" s="24"/>
      <c r="DVE85" s="24"/>
      <c r="DVF85" s="24"/>
      <c r="DVG85" s="24"/>
      <c r="DVH85" s="24"/>
      <c r="DVI85" s="24"/>
      <c r="DVJ85" s="24"/>
      <c r="DVK85" s="24"/>
      <c r="DVL85" s="24"/>
      <c r="DVM85" s="24"/>
      <c r="DVN85" s="24"/>
      <c r="DVO85" s="24"/>
      <c r="DVP85" s="24"/>
      <c r="DVQ85" s="24"/>
      <c r="DVR85" s="24"/>
      <c r="DVS85" s="24"/>
      <c r="DVT85" s="24"/>
      <c r="DVU85" s="24"/>
      <c r="DVV85" s="24"/>
      <c r="DVW85" s="24"/>
      <c r="DVX85" s="24"/>
      <c r="DVY85" s="24"/>
      <c r="DVZ85" s="24"/>
      <c r="DWA85" s="24"/>
      <c r="DWB85" s="24"/>
      <c r="DWC85" s="24"/>
      <c r="DWD85" s="24"/>
      <c r="DWE85" s="24"/>
      <c r="DWF85" s="24"/>
      <c r="DWG85" s="24"/>
      <c r="DWH85" s="24"/>
      <c r="DWI85" s="24"/>
      <c r="DWJ85" s="24"/>
      <c r="DWK85" s="24"/>
      <c r="DWL85" s="24"/>
      <c r="DWM85" s="24"/>
      <c r="DWN85" s="24"/>
      <c r="DWO85" s="24"/>
      <c r="DWP85" s="24"/>
      <c r="DWQ85" s="24"/>
      <c r="DWR85" s="24"/>
      <c r="DWS85" s="24"/>
      <c r="DWT85" s="24"/>
      <c r="DWU85" s="24"/>
      <c r="DWV85" s="24"/>
      <c r="DWW85" s="24"/>
      <c r="DWX85" s="24"/>
      <c r="DWY85" s="24"/>
      <c r="DWZ85" s="24"/>
      <c r="DXA85" s="24"/>
      <c r="DXB85" s="24"/>
      <c r="DXC85" s="24"/>
      <c r="DXD85" s="24"/>
      <c r="DXE85" s="24"/>
      <c r="DXF85" s="24"/>
      <c r="DXG85" s="24"/>
      <c r="DXH85" s="24"/>
      <c r="DXI85" s="24"/>
      <c r="DXJ85" s="24"/>
      <c r="DXK85" s="24"/>
      <c r="DXL85" s="24"/>
      <c r="DXM85" s="24"/>
      <c r="DXN85" s="24"/>
      <c r="DXO85" s="24"/>
      <c r="DXP85" s="24"/>
      <c r="DXQ85" s="24"/>
      <c r="DXR85" s="24"/>
      <c r="DXS85" s="24"/>
      <c r="DXT85" s="24"/>
      <c r="DXU85" s="24"/>
      <c r="DXV85" s="24"/>
      <c r="DXW85" s="24"/>
      <c r="DXX85" s="24"/>
      <c r="DXY85" s="24"/>
      <c r="DXZ85" s="24"/>
      <c r="DYA85" s="24"/>
      <c r="DYB85" s="24"/>
      <c r="DYC85" s="24"/>
      <c r="DYD85" s="24"/>
      <c r="DYE85" s="24"/>
      <c r="DYF85" s="24"/>
      <c r="DYG85" s="24"/>
      <c r="DYH85" s="24"/>
      <c r="DYI85" s="24"/>
      <c r="DYJ85" s="24"/>
      <c r="DYK85" s="24"/>
      <c r="DYL85" s="24"/>
      <c r="DYM85" s="24"/>
      <c r="DYN85" s="24"/>
      <c r="DYO85" s="24"/>
      <c r="DYP85" s="24"/>
      <c r="DYQ85" s="24"/>
      <c r="DYR85" s="24"/>
      <c r="DYS85" s="24"/>
      <c r="DYT85" s="24"/>
      <c r="DYU85" s="24"/>
      <c r="DYV85" s="24"/>
      <c r="DYW85" s="24"/>
      <c r="DYX85" s="24"/>
      <c r="DYY85" s="24"/>
      <c r="DYZ85" s="24"/>
      <c r="DZA85" s="24"/>
      <c r="DZB85" s="24"/>
      <c r="DZC85" s="24"/>
      <c r="DZD85" s="24"/>
      <c r="DZE85" s="24"/>
      <c r="DZF85" s="24"/>
      <c r="DZG85" s="24"/>
      <c r="DZH85" s="24"/>
      <c r="DZI85" s="24"/>
      <c r="DZJ85" s="24"/>
      <c r="DZK85" s="24"/>
      <c r="DZL85" s="24"/>
      <c r="DZM85" s="24"/>
      <c r="DZN85" s="24"/>
      <c r="DZO85" s="24"/>
      <c r="DZP85" s="24"/>
      <c r="DZQ85" s="24"/>
      <c r="DZR85" s="24"/>
      <c r="DZS85" s="24"/>
      <c r="DZT85" s="24"/>
      <c r="DZU85" s="24"/>
      <c r="DZV85" s="24"/>
      <c r="DZW85" s="24"/>
      <c r="DZX85" s="24"/>
      <c r="DZY85" s="24"/>
      <c r="DZZ85" s="24"/>
      <c r="EAA85" s="24"/>
      <c r="EAB85" s="24"/>
      <c r="EAC85" s="24"/>
      <c r="EAD85" s="24"/>
      <c r="EAE85" s="24"/>
      <c r="EAF85" s="24"/>
      <c r="EAG85" s="24"/>
      <c r="EAH85" s="24"/>
      <c r="EAI85" s="24"/>
      <c r="EAJ85" s="24"/>
      <c r="EAK85" s="24"/>
      <c r="EAL85" s="24"/>
      <c r="EAM85" s="24"/>
      <c r="EAN85" s="24"/>
      <c r="EAO85" s="24"/>
      <c r="EAP85" s="24"/>
      <c r="EAQ85" s="24"/>
      <c r="EAR85" s="24"/>
      <c r="EAS85" s="24"/>
      <c r="EAT85" s="24"/>
      <c r="EAU85" s="24"/>
      <c r="EAV85" s="24"/>
      <c r="EAW85" s="24"/>
      <c r="EAX85" s="24"/>
      <c r="EAY85" s="24"/>
      <c r="EAZ85" s="24"/>
      <c r="EBA85" s="24"/>
      <c r="EBB85" s="24"/>
      <c r="EBC85" s="24"/>
      <c r="EBD85" s="24"/>
      <c r="EBE85" s="24"/>
      <c r="EBF85" s="24"/>
      <c r="EBG85" s="24"/>
      <c r="EBH85" s="24"/>
      <c r="EBI85" s="24"/>
      <c r="EBJ85" s="24"/>
      <c r="EBK85" s="24"/>
      <c r="EBL85" s="24"/>
      <c r="EBM85" s="24"/>
      <c r="EBN85" s="24"/>
      <c r="EBO85" s="24"/>
      <c r="EBP85" s="24"/>
      <c r="EBQ85" s="24"/>
      <c r="EBR85" s="24"/>
      <c r="EBS85" s="24"/>
      <c r="EBT85" s="24"/>
      <c r="EBU85" s="24"/>
      <c r="EBV85" s="24"/>
      <c r="EBW85" s="24"/>
      <c r="EBX85" s="24"/>
      <c r="EBY85" s="24"/>
      <c r="EBZ85" s="24"/>
      <c r="ECA85" s="24"/>
      <c r="ECB85" s="24"/>
      <c r="ECC85" s="24"/>
      <c r="ECD85" s="24"/>
      <c r="ECE85" s="24"/>
      <c r="ECF85" s="24"/>
      <c r="ECG85" s="24"/>
      <c r="ECH85" s="24"/>
      <c r="ECI85" s="24"/>
      <c r="ECJ85" s="24"/>
      <c r="ECK85" s="24"/>
      <c r="ECL85" s="24"/>
      <c r="ECM85" s="24"/>
      <c r="ECN85" s="24"/>
      <c r="ECO85" s="24"/>
      <c r="ECP85" s="24"/>
      <c r="ECQ85" s="24"/>
      <c r="ECR85" s="24"/>
      <c r="ECS85" s="24"/>
      <c r="ECT85" s="24"/>
      <c r="ECU85" s="24"/>
      <c r="ECV85" s="24"/>
      <c r="ECW85" s="24"/>
      <c r="ECX85" s="24"/>
      <c r="ECY85" s="24"/>
      <c r="ECZ85" s="24"/>
      <c r="EDA85" s="24"/>
      <c r="EDB85" s="24"/>
      <c r="EDC85" s="24"/>
      <c r="EDD85" s="24"/>
      <c r="EDE85" s="24"/>
      <c r="EDF85" s="24"/>
      <c r="EDG85" s="24"/>
      <c r="EDH85" s="24"/>
      <c r="EDI85" s="24"/>
      <c r="EDJ85" s="24"/>
      <c r="EDK85" s="24"/>
      <c r="EDL85" s="24"/>
      <c r="EDM85" s="24"/>
      <c r="EDN85" s="24"/>
      <c r="EDO85" s="24"/>
      <c r="EDP85" s="24"/>
      <c r="EDQ85" s="24"/>
      <c r="EDR85" s="24"/>
      <c r="EDS85" s="24"/>
      <c r="EDT85" s="24"/>
      <c r="EDU85" s="24"/>
      <c r="EDV85" s="24"/>
      <c r="EDW85" s="24"/>
      <c r="EDX85" s="24"/>
      <c r="EDY85" s="24"/>
      <c r="EDZ85" s="24"/>
      <c r="EEA85" s="24"/>
      <c r="EEB85" s="24"/>
      <c r="EEC85" s="24"/>
      <c r="EED85" s="24"/>
      <c r="EEE85" s="24"/>
      <c r="EEF85" s="24"/>
      <c r="EEG85" s="24"/>
      <c r="EEH85" s="24"/>
      <c r="EEI85" s="24"/>
      <c r="EEJ85" s="24"/>
      <c r="EEK85" s="24"/>
      <c r="EEL85" s="24"/>
      <c r="EEM85" s="24"/>
      <c r="EEN85" s="24"/>
      <c r="EEO85" s="24"/>
      <c r="EEP85" s="24"/>
      <c r="EEQ85" s="24"/>
      <c r="EER85" s="24"/>
      <c r="EES85" s="24"/>
      <c r="EET85" s="24"/>
      <c r="EEU85" s="24"/>
      <c r="EEV85" s="24"/>
      <c r="EEW85" s="24"/>
      <c r="EEX85" s="24"/>
      <c r="EEY85" s="24"/>
      <c r="EEZ85" s="24"/>
      <c r="EFA85" s="24"/>
      <c r="EFB85" s="24"/>
      <c r="EFC85" s="24"/>
      <c r="EFD85" s="24"/>
      <c r="EFE85" s="24"/>
      <c r="EFF85" s="24"/>
    </row>
    <row r="86" spans="2:3542" s="526" customFormat="1" ht="17.25" customHeight="1" x14ac:dyDescent="0.3">
      <c r="B86" s="614" t="s">
        <v>235</v>
      </c>
      <c r="C86" s="614"/>
      <c r="D86" s="614"/>
      <c r="E86" s="614"/>
      <c r="F86" s="614"/>
      <c r="G86" s="61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c r="LX86" s="24"/>
      <c r="LY86" s="24"/>
      <c r="LZ86" s="24"/>
      <c r="MA86" s="24"/>
      <c r="MB86" s="24"/>
      <c r="MC86" s="24"/>
      <c r="MD86" s="24"/>
      <c r="ME86" s="24"/>
      <c r="MF86" s="24"/>
      <c r="MG86" s="24"/>
      <c r="MH86" s="24"/>
      <c r="MI86" s="24"/>
      <c r="MJ86" s="24"/>
      <c r="MK86" s="24"/>
      <c r="ML86" s="24"/>
      <c r="MM86" s="24"/>
      <c r="MN86" s="24"/>
      <c r="MO86" s="24"/>
      <c r="MP86" s="24"/>
      <c r="MQ86" s="24"/>
      <c r="MR86" s="24"/>
      <c r="MS86" s="24"/>
      <c r="MT86" s="24"/>
      <c r="MU86" s="24"/>
      <c r="MV86" s="24"/>
      <c r="MW86" s="24"/>
      <c r="MX86" s="24"/>
      <c r="MY86" s="24"/>
      <c r="MZ86" s="24"/>
      <c r="NA86" s="24"/>
      <c r="NB86" s="24"/>
      <c r="NC86" s="24"/>
      <c r="ND86" s="24"/>
      <c r="NE86" s="24"/>
      <c r="NF86" s="24"/>
      <c r="NG86" s="24"/>
      <c r="NH86" s="24"/>
      <c r="NI86" s="24"/>
      <c r="NJ86" s="24"/>
      <c r="NK86" s="24"/>
      <c r="NL86" s="24"/>
      <c r="NM86" s="24"/>
      <c r="NN86" s="24"/>
      <c r="NO86" s="24"/>
      <c r="NP86" s="24"/>
      <c r="NQ86" s="24"/>
      <c r="NR86" s="24"/>
      <c r="NS86" s="24"/>
      <c r="NT86" s="24"/>
      <c r="NU86" s="24"/>
      <c r="NV86" s="24"/>
      <c r="NW86" s="24"/>
      <c r="NX86" s="24"/>
      <c r="NY86" s="24"/>
      <c r="NZ86" s="24"/>
      <c r="OA86" s="24"/>
      <c r="OB86" s="24"/>
      <c r="OC86" s="24"/>
      <c r="OD86" s="24"/>
      <c r="OE86" s="24"/>
      <c r="OF86" s="24"/>
      <c r="OG86" s="24"/>
      <c r="OH86" s="24"/>
      <c r="OI86" s="24"/>
      <c r="OJ86" s="24"/>
      <c r="OK86" s="24"/>
      <c r="OL86" s="24"/>
      <c r="OM86" s="24"/>
      <c r="ON86" s="24"/>
      <c r="OO86" s="24"/>
      <c r="OP86" s="24"/>
      <c r="OQ86" s="24"/>
      <c r="OR86" s="24"/>
      <c r="OS86" s="24"/>
      <c r="OT86" s="24"/>
      <c r="OU86" s="24"/>
      <c r="OV86" s="24"/>
      <c r="OW86" s="24"/>
      <c r="OX86" s="24"/>
      <c r="OY86" s="24"/>
      <c r="OZ86" s="24"/>
      <c r="PA86" s="24"/>
      <c r="PB86" s="24"/>
      <c r="PC86" s="24"/>
      <c r="PD86" s="24"/>
      <c r="PE86" s="24"/>
      <c r="PF86" s="24"/>
      <c r="PG86" s="24"/>
      <c r="PH86" s="24"/>
      <c r="PI86" s="24"/>
      <c r="PJ86" s="24"/>
      <c r="PK86" s="24"/>
      <c r="PL86" s="24"/>
      <c r="PM86" s="24"/>
      <c r="PN86" s="24"/>
      <c r="PO86" s="24"/>
      <c r="PP86" s="24"/>
      <c r="PQ86" s="24"/>
      <c r="PR86" s="24"/>
      <c r="PS86" s="24"/>
      <c r="PT86" s="24"/>
      <c r="PU86" s="24"/>
      <c r="PV86" s="24"/>
      <c r="PW86" s="24"/>
      <c r="PX86" s="24"/>
      <c r="PY86" s="24"/>
      <c r="PZ86" s="24"/>
      <c r="QA86" s="24"/>
      <c r="QB86" s="24"/>
      <c r="QC86" s="24"/>
      <c r="QD86" s="24"/>
      <c r="QE86" s="24"/>
      <c r="QF86" s="24"/>
      <c r="QG86" s="24"/>
      <c r="QH86" s="24"/>
      <c r="QI86" s="24"/>
      <c r="QJ86" s="24"/>
      <c r="QK86" s="24"/>
      <c r="QL86" s="24"/>
      <c r="QM86" s="24"/>
      <c r="QN86" s="24"/>
      <c r="QO86" s="24"/>
      <c r="QP86" s="24"/>
      <c r="QQ86" s="24"/>
      <c r="QR86" s="24"/>
      <c r="QS86" s="24"/>
      <c r="QT86" s="24"/>
      <c r="QU86" s="24"/>
      <c r="QV86" s="24"/>
      <c r="QW86" s="24"/>
      <c r="QX86" s="24"/>
      <c r="QY86" s="24"/>
      <c r="QZ86" s="24"/>
      <c r="RA86" s="24"/>
      <c r="RB86" s="24"/>
      <c r="RC86" s="24"/>
      <c r="RD86" s="24"/>
      <c r="RE86" s="24"/>
      <c r="RF86" s="24"/>
      <c r="RG86" s="24"/>
      <c r="RH86" s="24"/>
      <c r="RI86" s="24"/>
      <c r="RJ86" s="24"/>
      <c r="RK86" s="24"/>
      <c r="RL86" s="24"/>
      <c r="RM86" s="24"/>
      <c r="RN86" s="24"/>
      <c r="RO86" s="24"/>
      <c r="RP86" s="24"/>
      <c r="RQ86" s="24"/>
      <c r="RR86" s="24"/>
      <c r="RS86" s="24"/>
      <c r="RT86" s="24"/>
      <c r="RU86" s="24"/>
      <c r="RV86" s="24"/>
      <c r="RW86" s="24"/>
      <c r="RX86" s="24"/>
      <c r="RY86" s="24"/>
      <c r="RZ86" s="24"/>
      <c r="SA86" s="24"/>
      <c r="SB86" s="24"/>
      <c r="SC86" s="24"/>
      <c r="SD86" s="24"/>
      <c r="SE86" s="24"/>
      <c r="SF86" s="24"/>
      <c r="SG86" s="24"/>
      <c r="SH86" s="24"/>
      <c r="SI86" s="24"/>
      <c r="SJ86" s="24"/>
      <c r="SK86" s="24"/>
      <c r="SL86" s="24"/>
      <c r="SM86" s="24"/>
      <c r="SN86" s="24"/>
      <c r="SO86" s="24"/>
      <c r="SP86" s="24"/>
      <c r="SQ86" s="24"/>
      <c r="SR86" s="24"/>
      <c r="SS86" s="24"/>
      <c r="ST86" s="24"/>
      <c r="SU86" s="24"/>
      <c r="SV86" s="24"/>
      <c r="SW86" s="24"/>
      <c r="SX86" s="24"/>
      <c r="SY86" s="24"/>
      <c r="SZ86" s="24"/>
      <c r="TA86" s="24"/>
      <c r="TB86" s="24"/>
      <c r="TC86" s="24"/>
      <c r="TD86" s="24"/>
      <c r="TE86" s="24"/>
      <c r="TF86" s="24"/>
      <c r="TG86" s="24"/>
      <c r="TH86" s="24"/>
      <c r="TI86" s="24"/>
      <c r="TJ86" s="24"/>
      <c r="TK86" s="24"/>
      <c r="TL86" s="24"/>
      <c r="TM86" s="24"/>
      <c r="TN86" s="24"/>
      <c r="TO86" s="24"/>
      <c r="TP86" s="24"/>
      <c r="TQ86" s="24"/>
      <c r="TR86" s="24"/>
      <c r="TS86" s="24"/>
      <c r="TT86" s="24"/>
      <c r="TU86" s="24"/>
      <c r="TV86" s="24"/>
      <c r="TW86" s="24"/>
      <c r="TX86" s="24"/>
      <c r="TY86" s="24"/>
      <c r="TZ86" s="24"/>
      <c r="UA86" s="24"/>
      <c r="UB86" s="24"/>
      <c r="UC86" s="24"/>
      <c r="UD86" s="24"/>
      <c r="UE86" s="24"/>
      <c r="UF86" s="24"/>
      <c r="UG86" s="24"/>
      <c r="UH86" s="24"/>
      <c r="UI86" s="24"/>
      <c r="UJ86" s="24"/>
      <c r="UK86" s="24"/>
      <c r="UL86" s="24"/>
      <c r="UM86" s="24"/>
      <c r="UN86" s="24"/>
      <c r="UO86" s="24"/>
      <c r="UP86" s="24"/>
      <c r="UQ86" s="24"/>
      <c r="UR86" s="24"/>
      <c r="US86" s="24"/>
      <c r="UT86" s="24"/>
      <c r="UU86" s="24"/>
      <c r="UV86" s="24"/>
      <c r="UW86" s="24"/>
      <c r="UX86" s="24"/>
      <c r="UY86" s="24"/>
      <c r="UZ86" s="24"/>
      <c r="VA86" s="24"/>
      <c r="VB86" s="24"/>
      <c r="VC86" s="24"/>
      <c r="VD86" s="24"/>
      <c r="VE86" s="24"/>
      <c r="VF86" s="24"/>
      <c r="VG86" s="24"/>
      <c r="VH86" s="24"/>
      <c r="VI86" s="24"/>
      <c r="VJ86" s="24"/>
      <c r="VK86" s="24"/>
      <c r="VL86" s="24"/>
      <c r="VM86" s="24"/>
      <c r="VN86" s="24"/>
      <c r="VO86" s="24"/>
      <c r="VP86" s="24"/>
      <c r="VQ86" s="24"/>
      <c r="VR86" s="24"/>
      <c r="VS86" s="24"/>
      <c r="VT86" s="24"/>
      <c r="VU86" s="24"/>
      <c r="VV86" s="24"/>
      <c r="VW86" s="24"/>
      <c r="VX86" s="24"/>
      <c r="VY86" s="24"/>
      <c r="VZ86" s="24"/>
      <c r="WA86" s="24"/>
      <c r="WB86" s="24"/>
      <c r="WC86" s="24"/>
      <c r="WD86" s="24"/>
      <c r="WE86" s="24"/>
      <c r="WF86" s="24"/>
      <c r="WG86" s="24"/>
      <c r="WH86" s="24"/>
      <c r="WI86" s="24"/>
      <c r="WJ86" s="24"/>
      <c r="WK86" s="24"/>
      <c r="WL86" s="24"/>
      <c r="WM86" s="24"/>
      <c r="WN86" s="24"/>
      <c r="WO86" s="24"/>
      <c r="WP86" s="24"/>
      <c r="WQ86" s="24"/>
      <c r="WR86" s="24"/>
      <c r="WS86" s="24"/>
      <c r="WT86" s="24"/>
      <c r="WU86" s="24"/>
      <c r="WV86" s="24"/>
      <c r="WW86" s="24"/>
      <c r="WX86" s="24"/>
      <c r="WY86" s="24"/>
      <c r="WZ86" s="24"/>
      <c r="XA86" s="24"/>
      <c r="XB86" s="24"/>
      <c r="XC86" s="24"/>
      <c r="XD86" s="24"/>
      <c r="XE86" s="24"/>
      <c r="XF86" s="24"/>
      <c r="XG86" s="24"/>
      <c r="XH86" s="24"/>
      <c r="XI86" s="24"/>
      <c r="XJ86" s="24"/>
      <c r="XK86" s="24"/>
      <c r="XL86" s="24"/>
      <c r="XM86" s="24"/>
      <c r="XN86" s="24"/>
      <c r="XO86" s="24"/>
      <c r="XP86" s="24"/>
      <c r="XQ86" s="24"/>
      <c r="XR86" s="24"/>
      <c r="XS86" s="24"/>
      <c r="XT86" s="24"/>
      <c r="XU86" s="24"/>
      <c r="XV86" s="24"/>
      <c r="XW86" s="24"/>
      <c r="XX86" s="24"/>
      <c r="XY86" s="24"/>
      <c r="XZ86" s="24"/>
      <c r="YA86" s="24"/>
      <c r="YB86" s="24"/>
      <c r="YC86" s="24"/>
      <c r="YD86" s="24"/>
      <c r="YE86" s="24"/>
      <c r="YF86" s="24"/>
      <c r="YG86" s="24"/>
      <c r="YH86" s="24"/>
      <c r="YI86" s="24"/>
      <c r="YJ86" s="24"/>
      <c r="YK86" s="24"/>
      <c r="YL86" s="24"/>
      <c r="YM86" s="24"/>
      <c r="YN86" s="24"/>
      <c r="YO86" s="24"/>
      <c r="YP86" s="24"/>
      <c r="YQ86" s="24"/>
      <c r="YR86" s="24"/>
      <c r="YS86" s="24"/>
      <c r="YT86" s="24"/>
      <c r="YU86" s="24"/>
      <c r="YV86" s="24"/>
      <c r="YW86" s="24"/>
      <c r="YX86" s="24"/>
      <c r="YY86" s="24"/>
      <c r="YZ86" s="24"/>
      <c r="ZA86" s="24"/>
      <c r="ZB86" s="24"/>
      <c r="ZC86" s="24"/>
      <c r="ZD86" s="24"/>
      <c r="ZE86" s="24"/>
      <c r="ZF86" s="24"/>
      <c r="ZG86" s="24"/>
      <c r="ZH86" s="24"/>
      <c r="ZI86" s="24"/>
      <c r="ZJ86" s="24"/>
      <c r="ZK86" s="24"/>
      <c r="ZL86" s="24"/>
      <c r="ZM86" s="24"/>
      <c r="ZN86" s="24"/>
      <c r="ZO86" s="24"/>
      <c r="ZP86" s="24"/>
      <c r="ZQ86" s="24"/>
      <c r="ZR86" s="24"/>
      <c r="ZS86" s="24"/>
      <c r="ZT86" s="24"/>
      <c r="ZU86" s="24"/>
      <c r="ZV86" s="24"/>
      <c r="ZW86" s="24"/>
      <c r="ZX86" s="24"/>
      <c r="ZY86" s="24"/>
      <c r="ZZ86" s="24"/>
      <c r="AAA86" s="24"/>
      <c r="AAB86" s="24"/>
      <c r="AAC86" s="24"/>
      <c r="AAD86" s="24"/>
      <c r="AAE86" s="24"/>
      <c r="AAF86" s="24"/>
      <c r="AAG86" s="24"/>
      <c r="AAH86" s="24"/>
      <c r="AAI86" s="24"/>
      <c r="AAJ86" s="24"/>
      <c r="AAK86" s="24"/>
      <c r="AAL86" s="24"/>
      <c r="AAM86" s="24"/>
      <c r="AAN86" s="24"/>
      <c r="AAO86" s="24"/>
      <c r="AAP86" s="24"/>
      <c r="AAQ86" s="24"/>
      <c r="AAR86" s="24"/>
      <c r="AAS86" s="24"/>
      <c r="AAT86" s="24"/>
      <c r="AAU86" s="24"/>
      <c r="AAV86" s="24"/>
      <c r="AAW86" s="24"/>
      <c r="AAX86" s="24"/>
      <c r="AAY86" s="24"/>
      <c r="AAZ86" s="24"/>
      <c r="ABA86" s="24"/>
      <c r="ABB86" s="24"/>
      <c r="ABC86" s="24"/>
      <c r="ABD86" s="24"/>
      <c r="ABE86" s="24"/>
      <c r="ABF86" s="24"/>
      <c r="ABG86" s="24"/>
      <c r="ABH86" s="24"/>
      <c r="ABI86" s="24"/>
      <c r="ABJ86" s="24"/>
      <c r="ABK86" s="24"/>
      <c r="ABL86" s="24"/>
      <c r="ABM86" s="24"/>
      <c r="ABN86" s="24"/>
      <c r="ABO86" s="24"/>
      <c r="ABP86" s="24"/>
      <c r="ABQ86" s="24"/>
      <c r="ABR86" s="24"/>
      <c r="ABS86" s="24"/>
      <c r="ABT86" s="24"/>
      <c r="ABU86" s="24"/>
      <c r="ABV86" s="24"/>
      <c r="ABW86" s="24"/>
      <c r="ABX86" s="24"/>
      <c r="ABY86" s="24"/>
      <c r="ABZ86" s="24"/>
      <c r="ACA86" s="24"/>
      <c r="ACB86" s="24"/>
      <c r="ACC86" s="24"/>
      <c r="ACD86" s="24"/>
      <c r="ACE86" s="24"/>
      <c r="ACF86" s="24"/>
      <c r="ACG86" s="24"/>
      <c r="ACH86" s="24"/>
      <c r="ACI86" s="24"/>
      <c r="ACJ86" s="24"/>
      <c r="ACK86" s="24"/>
      <c r="ACL86" s="24"/>
      <c r="ACM86" s="24"/>
      <c r="ACN86" s="24"/>
      <c r="ACO86" s="24"/>
      <c r="ACP86" s="24"/>
      <c r="ACQ86" s="24"/>
      <c r="ACR86" s="24"/>
      <c r="ACS86" s="24"/>
      <c r="ACT86" s="24"/>
      <c r="ACU86" s="24"/>
      <c r="ACV86" s="24"/>
      <c r="ACW86" s="24"/>
      <c r="ACX86" s="24"/>
      <c r="ACY86" s="24"/>
      <c r="ACZ86" s="24"/>
      <c r="ADA86" s="24"/>
      <c r="ADB86" s="24"/>
      <c r="ADC86" s="24"/>
      <c r="ADD86" s="24"/>
      <c r="ADE86" s="24"/>
      <c r="ADF86" s="24"/>
      <c r="ADG86" s="24"/>
      <c r="ADH86" s="24"/>
      <c r="ADI86" s="24"/>
      <c r="ADJ86" s="24"/>
      <c r="ADK86" s="24"/>
      <c r="ADL86" s="24"/>
      <c r="ADM86" s="24"/>
      <c r="ADN86" s="24"/>
      <c r="ADO86" s="24"/>
      <c r="ADP86" s="24"/>
      <c r="ADQ86" s="24"/>
      <c r="ADR86" s="24"/>
      <c r="ADS86" s="24"/>
      <c r="ADT86" s="24"/>
      <c r="ADU86" s="24"/>
      <c r="ADV86" s="24"/>
      <c r="ADW86" s="24"/>
      <c r="ADX86" s="24"/>
      <c r="ADY86" s="24"/>
      <c r="ADZ86" s="24"/>
      <c r="AEA86" s="24"/>
      <c r="AEB86" s="24"/>
      <c r="AEC86" s="24"/>
      <c r="AED86" s="24"/>
      <c r="AEE86" s="24"/>
      <c r="AEF86" s="24"/>
      <c r="AEG86" s="24"/>
      <c r="AEH86" s="24"/>
      <c r="AEI86" s="24"/>
      <c r="AEJ86" s="24"/>
      <c r="AEK86" s="24"/>
      <c r="AEL86" s="24"/>
      <c r="AEM86" s="24"/>
      <c r="AEN86" s="24"/>
      <c r="AEO86" s="24"/>
      <c r="AEP86" s="24"/>
      <c r="AEQ86" s="24"/>
      <c r="AER86" s="24"/>
      <c r="AES86" s="24"/>
      <c r="AET86" s="24"/>
      <c r="AEU86" s="24"/>
      <c r="AEV86" s="24"/>
      <c r="AEW86" s="24"/>
      <c r="AEX86" s="24"/>
      <c r="AEY86" s="24"/>
      <c r="AEZ86" s="24"/>
      <c r="AFA86" s="24"/>
      <c r="AFB86" s="24"/>
      <c r="AFC86" s="24"/>
      <c r="AFD86" s="24"/>
      <c r="AFE86" s="24"/>
      <c r="AFF86" s="24"/>
      <c r="AFG86" s="24"/>
      <c r="AFH86" s="24"/>
      <c r="AFI86" s="24"/>
      <c r="AFJ86" s="24"/>
      <c r="AFK86" s="24"/>
      <c r="AFL86" s="24"/>
      <c r="AFM86" s="24"/>
      <c r="AFN86" s="24"/>
      <c r="AFO86" s="24"/>
      <c r="AFP86" s="24"/>
      <c r="AFQ86" s="24"/>
      <c r="AFR86" s="24"/>
      <c r="AFS86" s="24"/>
      <c r="AFT86" s="24"/>
      <c r="AFU86" s="24"/>
      <c r="AFV86" s="24"/>
      <c r="AFW86" s="24"/>
      <c r="AFX86" s="24"/>
      <c r="AFY86" s="24"/>
      <c r="AFZ86" s="24"/>
      <c r="AGA86" s="24"/>
      <c r="AGB86" s="24"/>
      <c r="AGC86" s="24"/>
      <c r="AGD86" s="24"/>
      <c r="AGE86" s="24"/>
      <c r="AGF86" s="24"/>
      <c r="AGG86" s="24"/>
      <c r="AGH86" s="24"/>
      <c r="AGI86" s="24"/>
      <c r="AGJ86" s="24"/>
      <c r="AGK86" s="24"/>
      <c r="AGL86" s="24"/>
      <c r="AGM86" s="24"/>
      <c r="AGN86" s="24"/>
      <c r="AGO86" s="24"/>
      <c r="AGP86" s="24"/>
      <c r="AGQ86" s="24"/>
      <c r="AGR86" s="24"/>
      <c r="AGS86" s="24"/>
      <c r="AGT86" s="24"/>
      <c r="AGU86" s="24"/>
      <c r="AGV86" s="24"/>
      <c r="AGW86" s="24"/>
      <c r="AGX86" s="24"/>
      <c r="AGY86" s="24"/>
      <c r="AGZ86" s="24"/>
      <c r="AHA86" s="24"/>
      <c r="AHB86" s="24"/>
      <c r="AHC86" s="24"/>
      <c r="AHD86" s="24"/>
      <c r="AHE86" s="24"/>
      <c r="AHF86" s="24"/>
      <c r="AHG86" s="24"/>
      <c r="AHH86" s="24"/>
      <c r="AHI86" s="24"/>
      <c r="AHJ86" s="24"/>
      <c r="AHK86" s="24"/>
      <c r="AHL86" s="24"/>
      <c r="AHM86" s="24"/>
      <c r="AHN86" s="24"/>
      <c r="AHO86" s="24"/>
      <c r="AHP86" s="24"/>
      <c r="AHQ86" s="24"/>
      <c r="AHR86" s="24"/>
      <c r="AHS86" s="24"/>
      <c r="AHT86" s="24"/>
      <c r="AHU86" s="24"/>
      <c r="AHV86" s="24"/>
      <c r="AHW86" s="24"/>
      <c r="AHX86" s="24"/>
      <c r="AHY86" s="24"/>
      <c r="AHZ86" s="24"/>
      <c r="AIA86" s="24"/>
      <c r="AIB86" s="24"/>
      <c r="AIC86" s="24"/>
      <c r="AID86" s="24"/>
      <c r="AIE86" s="24"/>
      <c r="AIF86" s="24"/>
      <c r="AIG86" s="24"/>
      <c r="AIH86" s="24"/>
      <c r="AII86" s="24"/>
      <c r="AIJ86" s="24"/>
      <c r="AIK86" s="24"/>
      <c r="AIL86" s="24"/>
      <c r="AIM86" s="24"/>
      <c r="AIN86" s="24"/>
      <c r="AIO86" s="24"/>
      <c r="AIP86" s="24"/>
      <c r="AIQ86" s="24"/>
      <c r="AIR86" s="24"/>
      <c r="AIS86" s="24"/>
      <c r="AIT86" s="24"/>
      <c r="AIU86" s="24"/>
      <c r="AIV86" s="24"/>
      <c r="AIW86" s="24"/>
      <c r="AIX86" s="24"/>
      <c r="AIY86" s="24"/>
      <c r="AIZ86" s="24"/>
      <c r="AJA86" s="24"/>
      <c r="AJB86" s="24"/>
      <c r="AJC86" s="24"/>
      <c r="AJD86" s="24"/>
      <c r="AJE86" s="24"/>
      <c r="AJF86" s="24"/>
      <c r="AJG86" s="24"/>
      <c r="AJH86" s="24"/>
      <c r="AJI86" s="24"/>
      <c r="AJJ86" s="24"/>
      <c r="AJK86" s="24"/>
      <c r="AJL86" s="24"/>
      <c r="AJM86" s="24"/>
      <c r="AJN86" s="24"/>
      <c r="AJO86" s="24"/>
      <c r="AJP86" s="24"/>
      <c r="AJQ86" s="24"/>
      <c r="AJR86" s="24"/>
      <c r="AJS86" s="24"/>
      <c r="AJT86" s="24"/>
      <c r="AJU86" s="24"/>
      <c r="AJV86" s="24"/>
      <c r="AJW86" s="24"/>
      <c r="AJX86" s="24"/>
      <c r="AJY86" s="24"/>
      <c r="AJZ86" s="24"/>
      <c r="AKA86" s="24"/>
      <c r="AKB86" s="24"/>
      <c r="AKC86" s="24"/>
      <c r="AKD86" s="24"/>
      <c r="AKE86" s="24"/>
      <c r="AKF86" s="24"/>
      <c r="AKG86" s="24"/>
      <c r="AKH86" s="24"/>
      <c r="AKI86" s="24"/>
      <c r="AKJ86" s="24"/>
      <c r="AKK86" s="24"/>
      <c r="AKL86" s="24"/>
      <c r="AKM86" s="24"/>
      <c r="AKN86" s="24"/>
      <c r="AKO86" s="24"/>
      <c r="AKP86" s="24"/>
      <c r="AKQ86" s="24"/>
      <c r="AKR86" s="24"/>
      <c r="AKS86" s="24"/>
      <c r="AKT86" s="24"/>
      <c r="AKU86" s="24"/>
      <c r="AKV86" s="24"/>
      <c r="AKW86" s="24"/>
      <c r="AKX86" s="24"/>
      <c r="AKY86" s="24"/>
      <c r="AKZ86" s="24"/>
      <c r="ALA86" s="24"/>
      <c r="ALB86" s="24"/>
      <c r="ALC86" s="24"/>
      <c r="ALD86" s="24"/>
      <c r="ALE86" s="24"/>
      <c r="ALF86" s="24"/>
      <c r="ALG86" s="24"/>
      <c r="ALH86" s="24"/>
      <c r="ALI86" s="24"/>
      <c r="ALJ86" s="24"/>
      <c r="ALK86" s="24"/>
      <c r="ALL86" s="24"/>
      <c r="ALM86" s="24"/>
      <c r="ALN86" s="24"/>
      <c r="ALO86" s="24"/>
      <c r="ALP86" s="24"/>
      <c r="ALQ86" s="24"/>
      <c r="ALR86" s="24"/>
      <c r="ALS86" s="24"/>
      <c r="ALT86" s="24"/>
      <c r="ALU86" s="24"/>
      <c r="ALV86" s="24"/>
      <c r="ALW86" s="24"/>
      <c r="ALX86" s="24"/>
      <c r="ALY86" s="24"/>
      <c r="ALZ86" s="24"/>
      <c r="AMA86" s="24"/>
      <c r="AMB86" s="24"/>
      <c r="AMC86" s="24"/>
      <c r="AMD86" s="24"/>
      <c r="AME86" s="24"/>
      <c r="AMF86" s="24"/>
      <c r="AMG86" s="24"/>
      <c r="AMH86" s="24"/>
      <c r="AMI86" s="24"/>
      <c r="AMJ86" s="24"/>
      <c r="AMK86" s="24"/>
      <c r="AML86" s="24"/>
      <c r="AMM86" s="24"/>
      <c r="AMN86" s="24"/>
      <c r="AMO86" s="24"/>
      <c r="AMP86" s="24"/>
      <c r="AMQ86" s="24"/>
      <c r="AMR86" s="24"/>
      <c r="AMS86" s="24"/>
      <c r="AMT86" s="24"/>
      <c r="AMU86" s="24"/>
      <c r="AMV86" s="24"/>
      <c r="AMW86" s="24"/>
      <c r="AMX86" s="24"/>
      <c r="AMY86" s="24"/>
      <c r="AMZ86" s="24"/>
      <c r="ANA86" s="24"/>
      <c r="ANB86" s="24"/>
      <c r="ANC86" s="24"/>
      <c r="AND86" s="24"/>
      <c r="ANE86" s="24"/>
      <c r="ANF86" s="24"/>
      <c r="ANG86" s="24"/>
      <c r="ANH86" s="24"/>
      <c r="ANI86" s="24"/>
      <c r="ANJ86" s="24"/>
      <c r="ANK86" s="24"/>
      <c r="ANL86" s="24"/>
      <c r="ANM86" s="24"/>
      <c r="ANN86" s="24"/>
      <c r="ANO86" s="24"/>
      <c r="ANP86" s="24"/>
      <c r="ANQ86" s="24"/>
      <c r="ANR86" s="24"/>
      <c r="ANS86" s="24"/>
      <c r="ANT86" s="24"/>
      <c r="ANU86" s="24"/>
      <c r="ANV86" s="24"/>
      <c r="ANW86" s="24"/>
      <c r="ANX86" s="24"/>
      <c r="ANY86" s="24"/>
      <c r="ANZ86" s="24"/>
      <c r="AOA86" s="24"/>
      <c r="AOB86" s="24"/>
      <c r="AOC86" s="24"/>
      <c r="AOD86" s="24"/>
      <c r="AOE86" s="24"/>
      <c r="AOF86" s="24"/>
      <c r="AOG86" s="24"/>
      <c r="AOH86" s="24"/>
      <c r="AOI86" s="24"/>
      <c r="AOJ86" s="24"/>
      <c r="AOK86" s="24"/>
      <c r="AOL86" s="24"/>
      <c r="AOM86" s="24"/>
      <c r="AON86" s="24"/>
      <c r="AOO86" s="24"/>
      <c r="AOP86" s="24"/>
      <c r="AOQ86" s="24"/>
      <c r="AOR86" s="24"/>
      <c r="AOS86" s="24"/>
      <c r="AOT86" s="24"/>
      <c r="AOU86" s="24"/>
      <c r="AOV86" s="24"/>
      <c r="AOW86" s="24"/>
      <c r="AOX86" s="24"/>
      <c r="AOY86" s="24"/>
      <c r="AOZ86" s="24"/>
      <c r="APA86" s="24"/>
      <c r="APB86" s="24"/>
      <c r="APC86" s="24"/>
      <c r="APD86" s="24"/>
      <c r="APE86" s="24"/>
      <c r="APF86" s="24"/>
      <c r="APG86" s="24"/>
      <c r="APH86" s="24"/>
      <c r="API86" s="24"/>
      <c r="APJ86" s="24"/>
      <c r="APK86" s="24"/>
      <c r="APL86" s="24"/>
      <c r="APM86" s="24"/>
      <c r="APN86" s="24"/>
      <c r="APO86" s="24"/>
      <c r="APP86" s="24"/>
      <c r="APQ86" s="24"/>
      <c r="APR86" s="24"/>
      <c r="APS86" s="24"/>
      <c r="APT86" s="24"/>
      <c r="APU86" s="24"/>
      <c r="APV86" s="24"/>
      <c r="APW86" s="24"/>
      <c r="APX86" s="24"/>
      <c r="APY86" s="24"/>
      <c r="APZ86" s="24"/>
      <c r="AQA86" s="24"/>
      <c r="AQB86" s="24"/>
      <c r="AQC86" s="24"/>
      <c r="AQD86" s="24"/>
      <c r="AQE86" s="24"/>
      <c r="AQF86" s="24"/>
      <c r="AQG86" s="24"/>
      <c r="AQH86" s="24"/>
      <c r="AQI86" s="24"/>
      <c r="AQJ86" s="24"/>
      <c r="AQK86" s="24"/>
      <c r="AQL86" s="24"/>
      <c r="AQM86" s="24"/>
      <c r="AQN86" s="24"/>
      <c r="AQO86" s="24"/>
      <c r="AQP86" s="24"/>
      <c r="AQQ86" s="24"/>
      <c r="AQR86" s="24"/>
      <c r="AQS86" s="24"/>
      <c r="AQT86" s="24"/>
      <c r="AQU86" s="24"/>
      <c r="AQV86" s="24"/>
      <c r="AQW86" s="24"/>
      <c r="AQX86" s="24"/>
      <c r="AQY86" s="24"/>
      <c r="AQZ86" s="24"/>
      <c r="ARA86" s="24"/>
      <c r="ARB86" s="24"/>
      <c r="ARC86" s="24"/>
      <c r="ARD86" s="24"/>
      <c r="ARE86" s="24"/>
      <c r="ARF86" s="24"/>
      <c r="ARG86" s="24"/>
      <c r="ARH86" s="24"/>
      <c r="ARI86" s="24"/>
      <c r="ARJ86" s="24"/>
      <c r="ARK86" s="24"/>
      <c r="ARL86" s="24"/>
      <c r="ARM86" s="24"/>
      <c r="ARN86" s="24"/>
      <c r="ARO86" s="24"/>
      <c r="ARP86" s="24"/>
      <c r="ARQ86" s="24"/>
      <c r="ARR86" s="24"/>
      <c r="ARS86" s="24"/>
      <c r="ART86" s="24"/>
      <c r="ARU86" s="24"/>
      <c r="ARV86" s="24"/>
      <c r="ARW86" s="24"/>
      <c r="ARX86" s="24"/>
      <c r="ARY86" s="24"/>
      <c r="ARZ86" s="24"/>
      <c r="ASA86" s="24"/>
      <c r="ASB86" s="24"/>
      <c r="ASC86" s="24"/>
      <c r="ASD86" s="24"/>
      <c r="ASE86" s="24"/>
      <c r="ASF86" s="24"/>
      <c r="ASG86" s="24"/>
      <c r="ASH86" s="24"/>
      <c r="ASI86" s="24"/>
      <c r="ASJ86" s="24"/>
      <c r="ASK86" s="24"/>
      <c r="ASL86" s="24"/>
      <c r="ASM86" s="24"/>
      <c r="ASN86" s="24"/>
      <c r="ASO86" s="24"/>
      <c r="ASP86" s="24"/>
      <c r="ASQ86" s="24"/>
      <c r="ASR86" s="24"/>
      <c r="ASS86" s="24"/>
      <c r="AST86" s="24"/>
      <c r="ASU86" s="24"/>
      <c r="ASV86" s="24"/>
      <c r="ASW86" s="24"/>
      <c r="ASX86" s="24"/>
      <c r="ASY86" s="24"/>
      <c r="ASZ86" s="24"/>
      <c r="ATA86" s="24"/>
      <c r="ATB86" s="24"/>
      <c r="ATC86" s="24"/>
      <c r="ATD86" s="24"/>
      <c r="ATE86" s="24"/>
      <c r="ATF86" s="24"/>
      <c r="ATG86" s="24"/>
      <c r="ATH86" s="24"/>
      <c r="ATI86" s="24"/>
      <c r="ATJ86" s="24"/>
      <c r="ATK86" s="24"/>
      <c r="ATL86" s="24"/>
      <c r="ATM86" s="24"/>
      <c r="ATN86" s="24"/>
      <c r="ATO86" s="24"/>
      <c r="ATP86" s="24"/>
      <c r="ATQ86" s="24"/>
      <c r="ATR86" s="24"/>
      <c r="ATS86" s="24"/>
      <c r="ATT86" s="24"/>
      <c r="ATU86" s="24"/>
      <c r="ATV86" s="24"/>
      <c r="ATW86" s="24"/>
      <c r="ATX86" s="24"/>
      <c r="ATY86" s="24"/>
      <c r="ATZ86" s="24"/>
      <c r="AUA86" s="24"/>
      <c r="AUB86" s="24"/>
      <c r="AUC86" s="24"/>
      <c r="AUD86" s="24"/>
      <c r="AUE86" s="24"/>
      <c r="AUF86" s="24"/>
      <c r="AUG86" s="24"/>
      <c r="AUH86" s="24"/>
      <c r="AUI86" s="24"/>
      <c r="AUJ86" s="24"/>
      <c r="AUK86" s="24"/>
      <c r="AUL86" s="24"/>
      <c r="AUM86" s="24"/>
      <c r="AUN86" s="24"/>
      <c r="AUO86" s="24"/>
      <c r="AUP86" s="24"/>
      <c r="AUQ86" s="24"/>
      <c r="AUR86" s="24"/>
      <c r="AUS86" s="24"/>
      <c r="AUT86" s="24"/>
      <c r="AUU86" s="24"/>
      <c r="AUV86" s="24"/>
      <c r="AUW86" s="24"/>
      <c r="AUX86" s="24"/>
      <c r="AUY86" s="24"/>
      <c r="AUZ86" s="24"/>
      <c r="AVA86" s="24"/>
      <c r="AVB86" s="24"/>
      <c r="AVC86" s="24"/>
      <c r="AVD86" s="24"/>
      <c r="AVE86" s="24"/>
      <c r="AVF86" s="24"/>
      <c r="AVG86" s="24"/>
      <c r="AVH86" s="24"/>
      <c r="AVI86" s="24"/>
      <c r="AVJ86" s="24"/>
      <c r="AVK86" s="24"/>
      <c r="AVL86" s="24"/>
      <c r="AVM86" s="24"/>
      <c r="AVN86" s="24"/>
      <c r="AVO86" s="24"/>
      <c r="AVP86" s="24"/>
      <c r="AVQ86" s="24"/>
      <c r="AVR86" s="24"/>
      <c r="AVS86" s="24"/>
      <c r="AVT86" s="24"/>
      <c r="AVU86" s="24"/>
      <c r="AVV86" s="24"/>
      <c r="AVW86" s="24"/>
      <c r="AVX86" s="24"/>
      <c r="AVY86" s="24"/>
      <c r="AVZ86" s="24"/>
      <c r="AWA86" s="24"/>
      <c r="AWB86" s="24"/>
      <c r="AWC86" s="24"/>
      <c r="AWD86" s="24"/>
      <c r="AWE86" s="24"/>
      <c r="AWF86" s="24"/>
      <c r="AWG86" s="24"/>
      <c r="AWH86" s="24"/>
      <c r="AWI86" s="24"/>
      <c r="AWJ86" s="24"/>
      <c r="AWK86" s="24"/>
      <c r="AWL86" s="24"/>
      <c r="AWM86" s="24"/>
      <c r="AWN86" s="24"/>
      <c r="AWO86" s="24"/>
      <c r="AWP86" s="24"/>
      <c r="AWQ86" s="24"/>
      <c r="AWR86" s="24"/>
      <c r="AWS86" s="24"/>
      <c r="AWT86" s="24"/>
      <c r="AWU86" s="24"/>
      <c r="AWV86" s="24"/>
      <c r="AWW86" s="24"/>
      <c r="AWX86" s="24"/>
      <c r="AWY86" s="24"/>
      <c r="AWZ86" s="24"/>
      <c r="AXA86" s="24"/>
      <c r="AXB86" s="24"/>
      <c r="AXC86" s="24"/>
      <c r="AXD86" s="24"/>
      <c r="AXE86" s="24"/>
      <c r="AXF86" s="24"/>
      <c r="AXG86" s="24"/>
      <c r="AXH86" s="24"/>
      <c r="AXI86" s="24"/>
      <c r="AXJ86" s="24"/>
      <c r="AXK86" s="24"/>
      <c r="AXL86" s="24"/>
      <c r="AXM86" s="24"/>
      <c r="AXN86" s="24"/>
      <c r="AXO86" s="24"/>
      <c r="AXP86" s="24"/>
      <c r="AXQ86" s="24"/>
      <c r="AXR86" s="24"/>
      <c r="AXS86" s="24"/>
      <c r="AXT86" s="24"/>
      <c r="AXU86" s="24"/>
      <c r="AXV86" s="24"/>
      <c r="AXW86" s="24"/>
      <c r="AXX86" s="24"/>
      <c r="AXY86" s="24"/>
      <c r="AXZ86" s="24"/>
      <c r="AYA86" s="24"/>
      <c r="AYB86" s="24"/>
      <c r="AYC86" s="24"/>
      <c r="AYD86" s="24"/>
      <c r="AYE86" s="24"/>
      <c r="AYF86" s="24"/>
      <c r="AYG86" s="24"/>
      <c r="AYH86" s="24"/>
      <c r="AYI86" s="24"/>
      <c r="AYJ86" s="24"/>
      <c r="AYK86" s="24"/>
      <c r="AYL86" s="24"/>
      <c r="AYM86" s="24"/>
      <c r="AYN86" s="24"/>
      <c r="AYO86" s="24"/>
      <c r="AYP86" s="24"/>
      <c r="AYQ86" s="24"/>
      <c r="AYR86" s="24"/>
      <c r="AYS86" s="24"/>
      <c r="AYT86" s="24"/>
      <c r="AYU86" s="24"/>
      <c r="AYV86" s="24"/>
      <c r="AYW86" s="24"/>
      <c r="AYX86" s="24"/>
      <c r="AYY86" s="24"/>
      <c r="AYZ86" s="24"/>
      <c r="AZA86" s="24"/>
      <c r="AZB86" s="24"/>
      <c r="AZC86" s="24"/>
      <c r="AZD86" s="24"/>
      <c r="AZE86" s="24"/>
      <c r="AZF86" s="24"/>
      <c r="AZG86" s="24"/>
      <c r="AZH86" s="24"/>
      <c r="AZI86" s="24"/>
      <c r="AZJ86" s="24"/>
      <c r="AZK86" s="24"/>
      <c r="AZL86" s="24"/>
      <c r="AZM86" s="24"/>
      <c r="AZN86" s="24"/>
      <c r="AZO86" s="24"/>
      <c r="AZP86" s="24"/>
      <c r="AZQ86" s="24"/>
      <c r="AZR86" s="24"/>
      <c r="AZS86" s="24"/>
      <c r="AZT86" s="24"/>
      <c r="AZU86" s="24"/>
      <c r="AZV86" s="24"/>
      <c r="AZW86" s="24"/>
      <c r="AZX86" s="24"/>
      <c r="AZY86" s="24"/>
      <c r="AZZ86" s="24"/>
      <c r="BAA86" s="24"/>
      <c r="BAB86" s="24"/>
      <c r="BAC86" s="24"/>
      <c r="BAD86" s="24"/>
      <c r="BAE86" s="24"/>
      <c r="BAF86" s="24"/>
      <c r="BAG86" s="24"/>
      <c r="BAH86" s="24"/>
      <c r="BAI86" s="24"/>
      <c r="BAJ86" s="24"/>
      <c r="BAK86" s="24"/>
      <c r="BAL86" s="24"/>
      <c r="BAM86" s="24"/>
      <c r="BAN86" s="24"/>
      <c r="BAO86" s="24"/>
      <c r="BAP86" s="24"/>
      <c r="BAQ86" s="24"/>
      <c r="BAR86" s="24"/>
      <c r="BAS86" s="24"/>
      <c r="BAT86" s="24"/>
      <c r="BAU86" s="24"/>
      <c r="BAV86" s="24"/>
      <c r="BAW86" s="24"/>
      <c r="BAX86" s="24"/>
      <c r="BAY86" s="24"/>
      <c r="BAZ86" s="24"/>
      <c r="BBA86" s="24"/>
      <c r="BBB86" s="24"/>
      <c r="BBC86" s="24"/>
      <c r="BBD86" s="24"/>
      <c r="BBE86" s="24"/>
      <c r="BBF86" s="24"/>
      <c r="BBG86" s="24"/>
      <c r="BBH86" s="24"/>
      <c r="BBI86" s="24"/>
      <c r="BBJ86" s="24"/>
      <c r="BBK86" s="24"/>
      <c r="BBL86" s="24"/>
      <c r="BBM86" s="24"/>
      <c r="BBN86" s="24"/>
      <c r="BBO86" s="24"/>
      <c r="BBP86" s="24"/>
      <c r="BBQ86" s="24"/>
      <c r="BBR86" s="24"/>
      <c r="BBS86" s="24"/>
      <c r="BBT86" s="24"/>
      <c r="BBU86" s="24"/>
      <c r="BBV86" s="24"/>
      <c r="BBW86" s="24"/>
      <c r="BBX86" s="24"/>
      <c r="BBY86" s="24"/>
      <c r="BBZ86" s="24"/>
      <c r="BCA86" s="24"/>
      <c r="BCB86" s="24"/>
      <c r="BCC86" s="24"/>
      <c r="BCD86" s="24"/>
      <c r="BCE86" s="24"/>
      <c r="BCF86" s="24"/>
      <c r="BCG86" s="24"/>
      <c r="BCH86" s="24"/>
      <c r="BCI86" s="24"/>
      <c r="BCJ86" s="24"/>
      <c r="BCK86" s="24"/>
      <c r="BCL86" s="24"/>
      <c r="BCM86" s="24"/>
      <c r="BCN86" s="24"/>
      <c r="BCO86" s="24"/>
      <c r="BCP86" s="24"/>
      <c r="BCQ86" s="24"/>
      <c r="BCR86" s="24"/>
      <c r="BCS86" s="24"/>
      <c r="BCT86" s="24"/>
      <c r="BCU86" s="24"/>
      <c r="BCV86" s="24"/>
      <c r="BCW86" s="24"/>
      <c r="BCX86" s="24"/>
      <c r="BCY86" s="24"/>
      <c r="BCZ86" s="24"/>
      <c r="BDA86" s="24"/>
      <c r="BDB86" s="24"/>
      <c r="BDC86" s="24"/>
      <c r="BDD86" s="24"/>
      <c r="BDE86" s="24"/>
      <c r="BDF86" s="24"/>
      <c r="BDG86" s="24"/>
      <c r="BDH86" s="24"/>
      <c r="BDI86" s="24"/>
      <c r="BDJ86" s="24"/>
      <c r="BDK86" s="24"/>
      <c r="BDL86" s="24"/>
      <c r="BDM86" s="24"/>
      <c r="BDN86" s="24"/>
      <c r="BDO86" s="24"/>
      <c r="BDP86" s="24"/>
      <c r="BDQ86" s="24"/>
      <c r="BDR86" s="24"/>
      <c r="BDS86" s="24"/>
      <c r="BDT86" s="24"/>
      <c r="BDU86" s="24"/>
      <c r="BDV86" s="24"/>
      <c r="BDW86" s="24"/>
      <c r="BDX86" s="24"/>
      <c r="BDY86" s="24"/>
      <c r="BDZ86" s="24"/>
      <c r="BEA86" s="24"/>
      <c r="BEB86" s="24"/>
      <c r="BEC86" s="24"/>
      <c r="BED86" s="24"/>
      <c r="BEE86" s="24"/>
      <c r="BEF86" s="24"/>
      <c r="BEG86" s="24"/>
      <c r="BEH86" s="24"/>
      <c r="BEI86" s="24"/>
      <c r="BEJ86" s="24"/>
      <c r="BEK86" s="24"/>
      <c r="BEL86" s="24"/>
      <c r="BEM86" s="24"/>
      <c r="BEN86" s="24"/>
      <c r="BEO86" s="24"/>
      <c r="BEP86" s="24"/>
      <c r="BEQ86" s="24"/>
      <c r="BER86" s="24"/>
      <c r="BES86" s="24"/>
      <c r="BET86" s="24"/>
      <c r="BEU86" s="24"/>
      <c r="BEV86" s="24"/>
      <c r="BEW86" s="24"/>
      <c r="BEX86" s="24"/>
      <c r="BEY86" s="24"/>
      <c r="BEZ86" s="24"/>
      <c r="BFA86" s="24"/>
      <c r="BFB86" s="24"/>
      <c r="BFC86" s="24"/>
      <c r="BFD86" s="24"/>
      <c r="BFE86" s="24"/>
      <c r="BFF86" s="24"/>
      <c r="BFG86" s="24"/>
      <c r="BFH86" s="24"/>
      <c r="BFI86" s="24"/>
      <c r="BFJ86" s="24"/>
      <c r="BFK86" s="24"/>
      <c r="BFL86" s="24"/>
      <c r="BFM86" s="24"/>
      <c r="BFN86" s="24"/>
      <c r="BFO86" s="24"/>
      <c r="BFP86" s="24"/>
      <c r="BFQ86" s="24"/>
      <c r="BFR86" s="24"/>
      <c r="BFS86" s="24"/>
      <c r="BFT86" s="24"/>
      <c r="BFU86" s="24"/>
      <c r="BFV86" s="24"/>
      <c r="BFW86" s="24"/>
      <c r="BFX86" s="24"/>
      <c r="BFY86" s="24"/>
      <c r="BFZ86" s="24"/>
      <c r="BGA86" s="24"/>
      <c r="BGB86" s="24"/>
      <c r="BGC86" s="24"/>
      <c r="BGD86" s="24"/>
      <c r="BGE86" s="24"/>
      <c r="BGF86" s="24"/>
      <c r="BGG86" s="24"/>
      <c r="BGH86" s="24"/>
      <c r="BGI86" s="24"/>
      <c r="BGJ86" s="24"/>
      <c r="BGK86" s="24"/>
      <c r="BGL86" s="24"/>
      <c r="BGM86" s="24"/>
      <c r="BGN86" s="24"/>
      <c r="BGO86" s="24"/>
      <c r="BGP86" s="24"/>
      <c r="BGQ86" s="24"/>
      <c r="BGR86" s="24"/>
      <c r="BGS86" s="24"/>
      <c r="BGT86" s="24"/>
      <c r="BGU86" s="24"/>
      <c r="BGV86" s="24"/>
      <c r="BGW86" s="24"/>
      <c r="BGX86" s="24"/>
      <c r="BGY86" s="24"/>
      <c r="BGZ86" s="24"/>
      <c r="BHA86" s="24"/>
      <c r="BHB86" s="24"/>
      <c r="BHC86" s="24"/>
      <c r="BHD86" s="24"/>
      <c r="BHE86" s="24"/>
      <c r="BHF86" s="24"/>
      <c r="BHG86" s="24"/>
      <c r="BHH86" s="24"/>
      <c r="BHI86" s="24"/>
      <c r="BHJ86" s="24"/>
      <c r="BHK86" s="24"/>
      <c r="BHL86" s="24"/>
      <c r="BHM86" s="24"/>
      <c r="BHN86" s="24"/>
      <c r="BHO86" s="24"/>
      <c r="BHP86" s="24"/>
      <c r="BHQ86" s="24"/>
      <c r="BHR86" s="24"/>
      <c r="BHS86" s="24"/>
      <c r="BHT86" s="24"/>
      <c r="BHU86" s="24"/>
      <c r="BHV86" s="24"/>
      <c r="BHW86" s="24"/>
      <c r="BHX86" s="24"/>
      <c r="BHY86" s="24"/>
      <c r="BHZ86" s="24"/>
      <c r="BIA86" s="24"/>
      <c r="BIB86" s="24"/>
      <c r="BIC86" s="24"/>
      <c r="BID86" s="24"/>
      <c r="BIE86" s="24"/>
      <c r="BIF86" s="24"/>
      <c r="BIG86" s="24"/>
      <c r="BIH86" s="24"/>
      <c r="BII86" s="24"/>
      <c r="BIJ86" s="24"/>
      <c r="BIK86" s="24"/>
      <c r="BIL86" s="24"/>
      <c r="BIM86" s="24"/>
      <c r="BIN86" s="24"/>
      <c r="BIO86" s="24"/>
      <c r="BIP86" s="24"/>
      <c r="BIQ86" s="24"/>
      <c r="BIR86" s="24"/>
      <c r="BIS86" s="24"/>
      <c r="BIT86" s="24"/>
      <c r="BIU86" s="24"/>
      <c r="BIV86" s="24"/>
      <c r="BIW86" s="24"/>
      <c r="BIX86" s="24"/>
      <c r="BIY86" s="24"/>
      <c r="BIZ86" s="24"/>
      <c r="BJA86" s="24"/>
      <c r="BJB86" s="24"/>
      <c r="BJC86" s="24"/>
      <c r="BJD86" s="24"/>
      <c r="BJE86" s="24"/>
      <c r="BJF86" s="24"/>
      <c r="BJG86" s="24"/>
      <c r="BJH86" s="24"/>
      <c r="BJI86" s="24"/>
      <c r="BJJ86" s="24"/>
      <c r="BJK86" s="24"/>
      <c r="BJL86" s="24"/>
      <c r="BJM86" s="24"/>
      <c r="BJN86" s="24"/>
      <c r="BJO86" s="24"/>
      <c r="BJP86" s="24"/>
      <c r="BJQ86" s="24"/>
      <c r="BJR86" s="24"/>
      <c r="BJS86" s="24"/>
      <c r="BJT86" s="24"/>
      <c r="BJU86" s="24"/>
      <c r="BJV86" s="24"/>
      <c r="BJW86" s="24"/>
      <c r="BJX86" s="24"/>
      <c r="BJY86" s="24"/>
      <c r="BJZ86" s="24"/>
      <c r="BKA86" s="24"/>
      <c r="BKB86" s="24"/>
      <c r="BKC86" s="24"/>
      <c r="BKD86" s="24"/>
      <c r="BKE86" s="24"/>
      <c r="BKF86" s="24"/>
      <c r="BKG86" s="24"/>
      <c r="BKH86" s="24"/>
      <c r="BKI86" s="24"/>
      <c r="BKJ86" s="24"/>
      <c r="BKK86" s="24"/>
      <c r="BKL86" s="24"/>
      <c r="BKM86" s="24"/>
      <c r="BKN86" s="24"/>
      <c r="BKO86" s="24"/>
      <c r="BKP86" s="24"/>
      <c r="BKQ86" s="24"/>
      <c r="BKR86" s="24"/>
      <c r="BKS86" s="24"/>
      <c r="BKT86" s="24"/>
      <c r="BKU86" s="24"/>
      <c r="BKV86" s="24"/>
      <c r="BKW86" s="24"/>
      <c r="BKX86" s="24"/>
      <c r="BKY86" s="24"/>
      <c r="BKZ86" s="24"/>
      <c r="BLA86" s="24"/>
      <c r="BLB86" s="24"/>
      <c r="BLC86" s="24"/>
      <c r="BLD86" s="24"/>
      <c r="BLE86" s="24"/>
      <c r="BLF86" s="24"/>
      <c r="BLG86" s="24"/>
      <c r="BLH86" s="24"/>
      <c r="BLI86" s="24"/>
      <c r="BLJ86" s="24"/>
      <c r="BLK86" s="24"/>
      <c r="BLL86" s="24"/>
      <c r="BLM86" s="24"/>
      <c r="BLN86" s="24"/>
      <c r="BLO86" s="24"/>
      <c r="BLP86" s="24"/>
      <c r="BLQ86" s="24"/>
      <c r="BLR86" s="24"/>
      <c r="BLS86" s="24"/>
      <c r="BLT86" s="24"/>
      <c r="BLU86" s="24"/>
      <c r="BLV86" s="24"/>
      <c r="BLW86" s="24"/>
      <c r="BLX86" s="24"/>
      <c r="BLY86" s="24"/>
      <c r="BLZ86" s="24"/>
      <c r="BMA86" s="24"/>
      <c r="BMB86" s="24"/>
      <c r="BMC86" s="24"/>
      <c r="BMD86" s="24"/>
      <c r="BME86" s="24"/>
      <c r="BMF86" s="24"/>
      <c r="BMG86" s="24"/>
      <c r="BMH86" s="24"/>
      <c r="BMI86" s="24"/>
      <c r="BMJ86" s="24"/>
      <c r="BMK86" s="24"/>
      <c r="BML86" s="24"/>
      <c r="BMM86" s="24"/>
      <c r="BMN86" s="24"/>
      <c r="BMO86" s="24"/>
      <c r="BMP86" s="24"/>
      <c r="BMQ86" s="24"/>
      <c r="BMR86" s="24"/>
      <c r="BMS86" s="24"/>
      <c r="BMT86" s="24"/>
      <c r="BMU86" s="24"/>
      <c r="BMV86" s="24"/>
      <c r="BMW86" s="24"/>
      <c r="BMX86" s="24"/>
      <c r="BMY86" s="24"/>
      <c r="BMZ86" s="24"/>
      <c r="BNA86" s="24"/>
      <c r="BNB86" s="24"/>
      <c r="BNC86" s="24"/>
      <c r="BND86" s="24"/>
      <c r="BNE86" s="24"/>
      <c r="BNF86" s="24"/>
      <c r="BNG86" s="24"/>
      <c r="BNH86" s="24"/>
      <c r="BNI86" s="24"/>
      <c r="BNJ86" s="24"/>
      <c r="BNK86" s="24"/>
      <c r="BNL86" s="24"/>
      <c r="BNM86" s="24"/>
      <c r="BNN86" s="24"/>
      <c r="BNO86" s="24"/>
      <c r="BNP86" s="24"/>
      <c r="BNQ86" s="24"/>
      <c r="BNR86" s="24"/>
      <c r="BNS86" s="24"/>
      <c r="BNT86" s="24"/>
      <c r="BNU86" s="24"/>
      <c r="BNV86" s="24"/>
      <c r="BNW86" s="24"/>
      <c r="BNX86" s="24"/>
      <c r="BNY86" s="24"/>
      <c r="BNZ86" s="24"/>
      <c r="BOA86" s="24"/>
      <c r="BOB86" s="24"/>
      <c r="BOC86" s="24"/>
      <c r="BOD86" s="24"/>
      <c r="BOE86" s="24"/>
      <c r="BOF86" s="24"/>
      <c r="BOG86" s="24"/>
      <c r="BOH86" s="24"/>
      <c r="BOI86" s="24"/>
      <c r="BOJ86" s="24"/>
      <c r="BOK86" s="24"/>
      <c r="BOL86" s="24"/>
      <c r="BOM86" s="24"/>
      <c r="BON86" s="24"/>
      <c r="BOO86" s="24"/>
      <c r="BOP86" s="24"/>
      <c r="BOQ86" s="24"/>
      <c r="BOR86" s="24"/>
      <c r="BOS86" s="24"/>
      <c r="BOT86" s="24"/>
      <c r="BOU86" s="24"/>
      <c r="BOV86" s="24"/>
      <c r="BOW86" s="24"/>
      <c r="BOX86" s="24"/>
      <c r="BOY86" s="24"/>
      <c r="BOZ86" s="24"/>
      <c r="BPA86" s="24"/>
      <c r="BPB86" s="24"/>
      <c r="BPC86" s="24"/>
      <c r="BPD86" s="24"/>
      <c r="BPE86" s="24"/>
      <c r="BPF86" s="24"/>
      <c r="BPG86" s="24"/>
      <c r="BPH86" s="24"/>
      <c r="BPI86" s="24"/>
      <c r="BPJ86" s="24"/>
      <c r="BPK86" s="24"/>
      <c r="BPL86" s="24"/>
      <c r="BPM86" s="24"/>
      <c r="BPN86" s="24"/>
      <c r="BPO86" s="24"/>
      <c r="BPP86" s="24"/>
      <c r="BPQ86" s="24"/>
      <c r="BPR86" s="24"/>
      <c r="BPS86" s="24"/>
      <c r="BPT86" s="24"/>
      <c r="BPU86" s="24"/>
      <c r="BPV86" s="24"/>
      <c r="BPW86" s="24"/>
      <c r="BPX86" s="24"/>
      <c r="BPY86" s="24"/>
      <c r="BPZ86" s="24"/>
      <c r="BQA86" s="24"/>
      <c r="BQB86" s="24"/>
      <c r="BQC86" s="24"/>
      <c r="BQD86" s="24"/>
      <c r="BQE86" s="24"/>
      <c r="BQF86" s="24"/>
      <c r="BQG86" s="24"/>
      <c r="BQH86" s="24"/>
      <c r="BQI86" s="24"/>
      <c r="BQJ86" s="24"/>
      <c r="BQK86" s="24"/>
      <c r="BQL86" s="24"/>
      <c r="BQM86" s="24"/>
      <c r="BQN86" s="24"/>
      <c r="BQO86" s="24"/>
      <c r="BQP86" s="24"/>
      <c r="BQQ86" s="24"/>
      <c r="BQR86" s="24"/>
      <c r="BQS86" s="24"/>
      <c r="BQT86" s="24"/>
      <c r="BQU86" s="24"/>
      <c r="BQV86" s="24"/>
      <c r="BQW86" s="24"/>
      <c r="BQX86" s="24"/>
      <c r="BQY86" s="24"/>
      <c r="BQZ86" s="24"/>
      <c r="BRA86" s="24"/>
      <c r="BRB86" s="24"/>
      <c r="BRC86" s="24"/>
      <c r="BRD86" s="24"/>
      <c r="BRE86" s="24"/>
      <c r="BRF86" s="24"/>
      <c r="BRG86" s="24"/>
      <c r="BRH86" s="24"/>
      <c r="BRI86" s="24"/>
      <c r="BRJ86" s="24"/>
      <c r="BRK86" s="24"/>
      <c r="BRL86" s="24"/>
      <c r="BRM86" s="24"/>
      <c r="BRN86" s="24"/>
      <c r="BRO86" s="24"/>
      <c r="BRP86" s="24"/>
      <c r="BRQ86" s="24"/>
      <c r="BRR86" s="24"/>
      <c r="BRS86" s="24"/>
      <c r="BRT86" s="24"/>
      <c r="BRU86" s="24"/>
      <c r="BRV86" s="24"/>
      <c r="BRW86" s="24"/>
      <c r="BRX86" s="24"/>
      <c r="BRY86" s="24"/>
      <c r="BRZ86" s="24"/>
      <c r="BSA86" s="24"/>
      <c r="BSB86" s="24"/>
      <c r="BSC86" s="24"/>
      <c r="BSD86" s="24"/>
      <c r="BSE86" s="24"/>
      <c r="BSF86" s="24"/>
      <c r="BSG86" s="24"/>
      <c r="BSH86" s="24"/>
      <c r="BSI86" s="24"/>
      <c r="BSJ86" s="24"/>
      <c r="BSK86" s="24"/>
      <c r="BSL86" s="24"/>
      <c r="BSM86" s="24"/>
      <c r="BSN86" s="24"/>
      <c r="BSO86" s="24"/>
      <c r="BSP86" s="24"/>
      <c r="BSQ86" s="24"/>
      <c r="BSR86" s="24"/>
      <c r="BSS86" s="24"/>
      <c r="BST86" s="24"/>
      <c r="BSU86" s="24"/>
      <c r="BSV86" s="24"/>
      <c r="BSW86" s="24"/>
      <c r="BSX86" s="24"/>
      <c r="BSY86" s="24"/>
      <c r="BSZ86" s="24"/>
      <c r="BTA86" s="24"/>
      <c r="BTB86" s="24"/>
      <c r="BTC86" s="24"/>
      <c r="BTD86" s="24"/>
      <c r="BTE86" s="24"/>
      <c r="BTF86" s="24"/>
      <c r="BTG86" s="24"/>
      <c r="BTH86" s="24"/>
      <c r="BTI86" s="24"/>
      <c r="BTJ86" s="24"/>
      <c r="BTK86" s="24"/>
      <c r="BTL86" s="24"/>
      <c r="BTM86" s="24"/>
      <c r="BTN86" s="24"/>
      <c r="BTO86" s="24"/>
      <c r="BTP86" s="24"/>
      <c r="BTQ86" s="24"/>
      <c r="BTR86" s="24"/>
      <c r="BTS86" s="24"/>
      <c r="BTT86" s="24"/>
      <c r="BTU86" s="24"/>
      <c r="BTV86" s="24"/>
      <c r="BTW86" s="24"/>
      <c r="BTX86" s="24"/>
      <c r="BTY86" s="24"/>
      <c r="BTZ86" s="24"/>
      <c r="BUA86" s="24"/>
      <c r="BUB86" s="24"/>
      <c r="BUC86" s="24"/>
      <c r="BUD86" s="24"/>
      <c r="BUE86" s="24"/>
      <c r="BUF86" s="24"/>
      <c r="BUG86" s="24"/>
      <c r="BUH86" s="24"/>
      <c r="BUI86" s="24"/>
      <c r="BUJ86" s="24"/>
      <c r="BUK86" s="24"/>
      <c r="BUL86" s="24"/>
      <c r="BUM86" s="24"/>
      <c r="BUN86" s="24"/>
      <c r="BUO86" s="24"/>
      <c r="BUP86" s="24"/>
      <c r="BUQ86" s="24"/>
      <c r="BUR86" s="24"/>
      <c r="BUS86" s="24"/>
      <c r="BUT86" s="24"/>
      <c r="BUU86" s="24"/>
      <c r="BUV86" s="24"/>
      <c r="BUW86" s="24"/>
      <c r="BUX86" s="24"/>
      <c r="BUY86" s="24"/>
      <c r="BUZ86" s="24"/>
      <c r="BVA86" s="24"/>
      <c r="BVB86" s="24"/>
      <c r="BVC86" s="24"/>
      <c r="BVD86" s="24"/>
      <c r="BVE86" s="24"/>
      <c r="BVF86" s="24"/>
      <c r="BVG86" s="24"/>
      <c r="BVH86" s="24"/>
      <c r="BVI86" s="24"/>
      <c r="BVJ86" s="24"/>
      <c r="BVK86" s="24"/>
      <c r="BVL86" s="24"/>
      <c r="BVM86" s="24"/>
      <c r="BVN86" s="24"/>
      <c r="BVO86" s="24"/>
      <c r="BVP86" s="24"/>
      <c r="BVQ86" s="24"/>
      <c r="BVR86" s="24"/>
      <c r="BVS86" s="24"/>
      <c r="BVT86" s="24"/>
      <c r="BVU86" s="24"/>
      <c r="BVV86" s="24"/>
      <c r="BVW86" s="24"/>
      <c r="BVX86" s="24"/>
      <c r="BVY86" s="24"/>
      <c r="BVZ86" s="24"/>
      <c r="BWA86" s="24"/>
      <c r="BWB86" s="24"/>
      <c r="BWC86" s="24"/>
      <c r="BWD86" s="24"/>
      <c r="BWE86" s="24"/>
      <c r="BWF86" s="24"/>
      <c r="BWG86" s="24"/>
      <c r="BWH86" s="24"/>
      <c r="BWI86" s="24"/>
      <c r="BWJ86" s="24"/>
      <c r="BWK86" s="24"/>
      <c r="BWL86" s="24"/>
      <c r="BWM86" s="24"/>
      <c r="BWN86" s="24"/>
      <c r="BWO86" s="24"/>
      <c r="BWP86" s="24"/>
      <c r="BWQ86" s="24"/>
      <c r="BWR86" s="24"/>
      <c r="BWS86" s="24"/>
      <c r="BWT86" s="24"/>
      <c r="BWU86" s="24"/>
      <c r="BWV86" s="24"/>
      <c r="BWW86" s="24"/>
      <c r="BWX86" s="24"/>
      <c r="BWY86" s="24"/>
      <c r="BWZ86" s="24"/>
      <c r="BXA86" s="24"/>
      <c r="BXB86" s="24"/>
      <c r="BXC86" s="24"/>
      <c r="BXD86" s="24"/>
      <c r="BXE86" s="24"/>
      <c r="BXF86" s="24"/>
      <c r="BXG86" s="24"/>
      <c r="BXH86" s="24"/>
      <c r="BXI86" s="24"/>
      <c r="BXJ86" s="24"/>
      <c r="BXK86" s="24"/>
      <c r="BXL86" s="24"/>
      <c r="BXM86" s="24"/>
      <c r="BXN86" s="24"/>
      <c r="BXO86" s="24"/>
      <c r="BXP86" s="24"/>
      <c r="BXQ86" s="24"/>
      <c r="BXR86" s="24"/>
      <c r="BXS86" s="24"/>
      <c r="BXT86" s="24"/>
      <c r="BXU86" s="24"/>
      <c r="BXV86" s="24"/>
      <c r="BXW86" s="24"/>
      <c r="BXX86" s="24"/>
      <c r="BXY86" s="24"/>
      <c r="BXZ86" s="24"/>
      <c r="BYA86" s="24"/>
      <c r="BYB86" s="24"/>
      <c r="BYC86" s="24"/>
      <c r="BYD86" s="24"/>
      <c r="BYE86" s="24"/>
      <c r="BYF86" s="24"/>
      <c r="BYG86" s="24"/>
      <c r="BYH86" s="24"/>
      <c r="BYI86" s="24"/>
      <c r="BYJ86" s="24"/>
      <c r="BYK86" s="24"/>
      <c r="BYL86" s="24"/>
      <c r="BYM86" s="24"/>
      <c r="BYN86" s="24"/>
      <c r="BYO86" s="24"/>
      <c r="BYP86" s="24"/>
      <c r="BYQ86" s="24"/>
      <c r="BYR86" s="24"/>
      <c r="BYS86" s="24"/>
      <c r="BYT86" s="24"/>
      <c r="BYU86" s="24"/>
      <c r="BYV86" s="24"/>
      <c r="BYW86" s="24"/>
      <c r="BYX86" s="24"/>
      <c r="BYY86" s="24"/>
      <c r="BYZ86" s="24"/>
      <c r="BZA86" s="24"/>
      <c r="BZB86" s="24"/>
      <c r="BZC86" s="24"/>
      <c r="BZD86" s="24"/>
      <c r="BZE86" s="24"/>
      <c r="BZF86" s="24"/>
      <c r="BZG86" s="24"/>
      <c r="BZH86" s="24"/>
      <c r="BZI86" s="24"/>
      <c r="BZJ86" s="24"/>
      <c r="BZK86" s="24"/>
      <c r="BZL86" s="24"/>
      <c r="BZM86" s="24"/>
      <c r="BZN86" s="24"/>
      <c r="BZO86" s="24"/>
      <c r="BZP86" s="24"/>
      <c r="BZQ86" s="24"/>
      <c r="BZR86" s="24"/>
      <c r="BZS86" s="24"/>
      <c r="BZT86" s="24"/>
      <c r="BZU86" s="24"/>
      <c r="BZV86" s="24"/>
      <c r="BZW86" s="24"/>
      <c r="BZX86" s="24"/>
      <c r="BZY86" s="24"/>
      <c r="BZZ86" s="24"/>
      <c r="CAA86" s="24"/>
      <c r="CAB86" s="24"/>
      <c r="CAC86" s="24"/>
      <c r="CAD86" s="24"/>
      <c r="CAE86" s="24"/>
      <c r="CAF86" s="24"/>
      <c r="CAG86" s="24"/>
      <c r="CAH86" s="24"/>
      <c r="CAI86" s="24"/>
      <c r="CAJ86" s="24"/>
      <c r="CAK86" s="24"/>
      <c r="CAL86" s="24"/>
      <c r="CAM86" s="24"/>
      <c r="CAN86" s="24"/>
      <c r="CAO86" s="24"/>
      <c r="CAP86" s="24"/>
      <c r="CAQ86" s="24"/>
      <c r="CAR86" s="24"/>
      <c r="CAS86" s="24"/>
      <c r="CAT86" s="24"/>
      <c r="CAU86" s="24"/>
      <c r="CAV86" s="24"/>
      <c r="CAW86" s="24"/>
      <c r="CAX86" s="24"/>
      <c r="CAY86" s="24"/>
      <c r="CAZ86" s="24"/>
      <c r="CBA86" s="24"/>
      <c r="CBB86" s="24"/>
      <c r="CBC86" s="24"/>
      <c r="CBD86" s="24"/>
      <c r="CBE86" s="24"/>
      <c r="CBF86" s="24"/>
      <c r="CBG86" s="24"/>
      <c r="CBH86" s="24"/>
      <c r="CBI86" s="24"/>
      <c r="CBJ86" s="24"/>
      <c r="CBK86" s="24"/>
      <c r="CBL86" s="24"/>
      <c r="CBM86" s="24"/>
      <c r="CBN86" s="24"/>
      <c r="CBO86" s="24"/>
      <c r="CBP86" s="24"/>
      <c r="CBQ86" s="24"/>
      <c r="CBR86" s="24"/>
      <c r="CBS86" s="24"/>
      <c r="CBT86" s="24"/>
      <c r="CBU86" s="24"/>
      <c r="CBV86" s="24"/>
      <c r="CBW86" s="24"/>
      <c r="CBX86" s="24"/>
      <c r="CBY86" s="24"/>
      <c r="CBZ86" s="24"/>
      <c r="CCA86" s="24"/>
      <c r="CCB86" s="24"/>
      <c r="CCC86" s="24"/>
      <c r="CCD86" s="24"/>
      <c r="CCE86" s="24"/>
      <c r="CCF86" s="24"/>
      <c r="CCG86" s="24"/>
      <c r="CCH86" s="24"/>
      <c r="CCI86" s="24"/>
      <c r="CCJ86" s="24"/>
      <c r="CCK86" s="24"/>
      <c r="CCL86" s="24"/>
      <c r="CCM86" s="24"/>
      <c r="CCN86" s="24"/>
      <c r="CCO86" s="24"/>
      <c r="CCP86" s="24"/>
      <c r="CCQ86" s="24"/>
      <c r="CCR86" s="24"/>
      <c r="CCS86" s="24"/>
      <c r="CCT86" s="24"/>
      <c r="CCU86" s="24"/>
      <c r="CCV86" s="24"/>
      <c r="CCW86" s="24"/>
      <c r="CCX86" s="24"/>
      <c r="CCY86" s="24"/>
      <c r="CCZ86" s="24"/>
      <c r="CDA86" s="24"/>
      <c r="CDB86" s="24"/>
      <c r="CDC86" s="24"/>
      <c r="CDD86" s="24"/>
      <c r="CDE86" s="24"/>
      <c r="CDF86" s="24"/>
      <c r="CDG86" s="24"/>
      <c r="CDH86" s="24"/>
      <c r="CDI86" s="24"/>
      <c r="CDJ86" s="24"/>
      <c r="CDK86" s="24"/>
      <c r="CDL86" s="24"/>
      <c r="CDM86" s="24"/>
      <c r="CDN86" s="24"/>
      <c r="CDO86" s="24"/>
      <c r="CDP86" s="24"/>
      <c r="CDQ86" s="24"/>
      <c r="CDR86" s="24"/>
      <c r="CDS86" s="24"/>
      <c r="CDT86" s="24"/>
      <c r="CDU86" s="24"/>
      <c r="CDV86" s="24"/>
      <c r="CDW86" s="24"/>
      <c r="CDX86" s="24"/>
      <c r="CDY86" s="24"/>
      <c r="CDZ86" s="24"/>
      <c r="CEA86" s="24"/>
      <c r="CEB86" s="24"/>
      <c r="CEC86" s="24"/>
      <c r="CED86" s="24"/>
      <c r="CEE86" s="24"/>
      <c r="CEF86" s="24"/>
      <c r="CEG86" s="24"/>
      <c r="CEH86" s="24"/>
      <c r="CEI86" s="24"/>
      <c r="CEJ86" s="24"/>
      <c r="CEK86" s="24"/>
      <c r="CEL86" s="24"/>
      <c r="CEM86" s="24"/>
      <c r="CEN86" s="24"/>
      <c r="CEO86" s="24"/>
      <c r="CEP86" s="24"/>
      <c r="CEQ86" s="24"/>
      <c r="CER86" s="24"/>
      <c r="CES86" s="24"/>
      <c r="CET86" s="24"/>
      <c r="CEU86" s="24"/>
      <c r="CEV86" s="24"/>
      <c r="CEW86" s="24"/>
      <c r="CEX86" s="24"/>
      <c r="CEY86" s="24"/>
      <c r="CEZ86" s="24"/>
      <c r="CFA86" s="24"/>
      <c r="CFB86" s="24"/>
      <c r="CFC86" s="24"/>
      <c r="CFD86" s="24"/>
      <c r="CFE86" s="24"/>
      <c r="CFF86" s="24"/>
      <c r="CFG86" s="24"/>
      <c r="CFH86" s="24"/>
      <c r="CFI86" s="24"/>
      <c r="CFJ86" s="24"/>
      <c r="CFK86" s="24"/>
      <c r="CFL86" s="24"/>
      <c r="CFM86" s="24"/>
      <c r="CFN86" s="24"/>
      <c r="CFO86" s="24"/>
      <c r="CFP86" s="24"/>
      <c r="CFQ86" s="24"/>
      <c r="CFR86" s="24"/>
      <c r="CFS86" s="24"/>
      <c r="CFT86" s="24"/>
      <c r="CFU86" s="24"/>
      <c r="CFV86" s="24"/>
      <c r="CFW86" s="24"/>
      <c r="CFX86" s="24"/>
      <c r="CFY86" s="24"/>
      <c r="CFZ86" s="24"/>
      <c r="CGA86" s="24"/>
      <c r="CGB86" s="24"/>
      <c r="CGC86" s="24"/>
      <c r="CGD86" s="24"/>
      <c r="CGE86" s="24"/>
      <c r="CGF86" s="24"/>
      <c r="CGG86" s="24"/>
      <c r="CGH86" s="24"/>
      <c r="CGI86" s="24"/>
      <c r="CGJ86" s="24"/>
      <c r="CGK86" s="24"/>
      <c r="CGL86" s="24"/>
      <c r="CGM86" s="24"/>
      <c r="CGN86" s="24"/>
      <c r="CGO86" s="24"/>
      <c r="CGP86" s="24"/>
      <c r="CGQ86" s="24"/>
      <c r="CGR86" s="24"/>
      <c r="CGS86" s="24"/>
      <c r="CGT86" s="24"/>
      <c r="CGU86" s="24"/>
      <c r="CGV86" s="24"/>
      <c r="CGW86" s="24"/>
      <c r="CGX86" s="24"/>
      <c r="CGY86" s="24"/>
      <c r="CGZ86" s="24"/>
      <c r="CHA86" s="24"/>
      <c r="CHB86" s="24"/>
      <c r="CHC86" s="24"/>
      <c r="CHD86" s="24"/>
      <c r="CHE86" s="24"/>
      <c r="CHF86" s="24"/>
      <c r="CHG86" s="24"/>
      <c r="CHH86" s="24"/>
      <c r="CHI86" s="24"/>
      <c r="CHJ86" s="24"/>
      <c r="CHK86" s="24"/>
      <c r="CHL86" s="24"/>
      <c r="CHM86" s="24"/>
      <c r="CHN86" s="24"/>
      <c r="CHO86" s="24"/>
      <c r="CHP86" s="24"/>
      <c r="CHQ86" s="24"/>
      <c r="CHR86" s="24"/>
      <c r="CHS86" s="24"/>
      <c r="CHT86" s="24"/>
      <c r="CHU86" s="24"/>
      <c r="CHV86" s="24"/>
      <c r="CHW86" s="24"/>
      <c r="CHX86" s="24"/>
      <c r="CHY86" s="24"/>
      <c r="CHZ86" s="24"/>
      <c r="CIA86" s="24"/>
      <c r="CIB86" s="24"/>
      <c r="CIC86" s="24"/>
      <c r="CID86" s="24"/>
      <c r="CIE86" s="24"/>
      <c r="CIF86" s="24"/>
      <c r="CIG86" s="24"/>
      <c r="CIH86" s="24"/>
      <c r="CII86" s="24"/>
      <c r="CIJ86" s="24"/>
      <c r="CIK86" s="24"/>
      <c r="CIL86" s="24"/>
      <c r="CIM86" s="24"/>
      <c r="CIN86" s="24"/>
      <c r="CIO86" s="24"/>
      <c r="CIP86" s="24"/>
      <c r="CIQ86" s="24"/>
      <c r="CIR86" s="24"/>
      <c r="CIS86" s="24"/>
      <c r="CIT86" s="24"/>
      <c r="CIU86" s="24"/>
      <c r="CIV86" s="24"/>
      <c r="CIW86" s="24"/>
      <c r="CIX86" s="24"/>
      <c r="CIY86" s="24"/>
      <c r="CIZ86" s="24"/>
      <c r="CJA86" s="24"/>
      <c r="CJB86" s="24"/>
      <c r="CJC86" s="24"/>
      <c r="CJD86" s="24"/>
      <c r="CJE86" s="24"/>
      <c r="CJF86" s="24"/>
      <c r="CJG86" s="24"/>
      <c r="CJH86" s="24"/>
      <c r="CJI86" s="24"/>
      <c r="CJJ86" s="24"/>
      <c r="CJK86" s="24"/>
      <c r="CJL86" s="24"/>
      <c r="CJM86" s="24"/>
      <c r="CJN86" s="24"/>
      <c r="CJO86" s="24"/>
      <c r="CJP86" s="24"/>
      <c r="CJQ86" s="24"/>
      <c r="CJR86" s="24"/>
      <c r="CJS86" s="24"/>
      <c r="CJT86" s="24"/>
      <c r="CJU86" s="24"/>
      <c r="CJV86" s="24"/>
      <c r="CJW86" s="24"/>
      <c r="CJX86" s="24"/>
      <c r="CJY86" s="24"/>
      <c r="CJZ86" s="24"/>
      <c r="CKA86" s="24"/>
      <c r="CKB86" s="24"/>
      <c r="CKC86" s="24"/>
      <c r="CKD86" s="24"/>
      <c r="CKE86" s="24"/>
      <c r="CKF86" s="24"/>
      <c r="CKG86" s="24"/>
      <c r="CKH86" s="24"/>
      <c r="CKI86" s="24"/>
      <c r="CKJ86" s="24"/>
      <c r="CKK86" s="24"/>
      <c r="CKL86" s="24"/>
      <c r="CKM86" s="24"/>
      <c r="CKN86" s="24"/>
      <c r="CKO86" s="24"/>
      <c r="CKP86" s="24"/>
      <c r="CKQ86" s="24"/>
      <c r="CKR86" s="24"/>
      <c r="CKS86" s="24"/>
      <c r="CKT86" s="24"/>
      <c r="CKU86" s="24"/>
      <c r="CKV86" s="24"/>
      <c r="CKW86" s="24"/>
      <c r="CKX86" s="24"/>
      <c r="CKY86" s="24"/>
      <c r="CKZ86" s="24"/>
      <c r="CLA86" s="24"/>
      <c r="CLB86" s="24"/>
      <c r="CLC86" s="24"/>
      <c r="CLD86" s="24"/>
      <c r="CLE86" s="24"/>
      <c r="CLF86" s="24"/>
      <c r="CLG86" s="24"/>
      <c r="CLH86" s="24"/>
      <c r="CLI86" s="24"/>
      <c r="CLJ86" s="24"/>
      <c r="CLK86" s="24"/>
      <c r="CLL86" s="24"/>
      <c r="CLM86" s="24"/>
      <c r="CLN86" s="24"/>
      <c r="CLO86" s="24"/>
      <c r="CLP86" s="24"/>
      <c r="CLQ86" s="24"/>
      <c r="CLR86" s="24"/>
      <c r="CLS86" s="24"/>
      <c r="CLT86" s="24"/>
      <c r="CLU86" s="24"/>
      <c r="CLV86" s="24"/>
      <c r="CLW86" s="24"/>
      <c r="CLX86" s="24"/>
      <c r="CLY86" s="24"/>
      <c r="CLZ86" s="24"/>
      <c r="CMA86" s="24"/>
      <c r="CMB86" s="24"/>
      <c r="CMC86" s="24"/>
      <c r="CMD86" s="24"/>
      <c r="CME86" s="24"/>
      <c r="CMF86" s="24"/>
      <c r="CMG86" s="24"/>
      <c r="CMH86" s="24"/>
      <c r="CMI86" s="24"/>
      <c r="CMJ86" s="24"/>
      <c r="CMK86" s="24"/>
      <c r="CML86" s="24"/>
      <c r="CMM86" s="24"/>
      <c r="CMN86" s="24"/>
      <c r="CMO86" s="24"/>
      <c r="CMP86" s="24"/>
      <c r="CMQ86" s="24"/>
      <c r="CMR86" s="24"/>
      <c r="CMS86" s="24"/>
      <c r="CMT86" s="24"/>
      <c r="CMU86" s="24"/>
      <c r="CMV86" s="24"/>
      <c r="CMW86" s="24"/>
      <c r="CMX86" s="24"/>
      <c r="CMY86" s="24"/>
      <c r="CMZ86" s="24"/>
      <c r="CNA86" s="24"/>
      <c r="CNB86" s="24"/>
      <c r="CNC86" s="24"/>
      <c r="CND86" s="24"/>
      <c r="CNE86" s="24"/>
      <c r="CNF86" s="24"/>
      <c r="CNG86" s="24"/>
      <c r="CNH86" s="24"/>
      <c r="CNI86" s="24"/>
      <c r="CNJ86" s="24"/>
      <c r="CNK86" s="24"/>
      <c r="CNL86" s="24"/>
      <c r="CNM86" s="24"/>
      <c r="CNN86" s="24"/>
      <c r="CNO86" s="24"/>
      <c r="CNP86" s="24"/>
      <c r="CNQ86" s="24"/>
      <c r="CNR86" s="24"/>
      <c r="CNS86" s="24"/>
      <c r="CNT86" s="24"/>
      <c r="CNU86" s="24"/>
      <c r="CNV86" s="24"/>
      <c r="CNW86" s="24"/>
      <c r="CNX86" s="24"/>
      <c r="CNY86" s="24"/>
      <c r="CNZ86" s="24"/>
      <c r="COA86" s="24"/>
      <c r="COB86" s="24"/>
      <c r="COC86" s="24"/>
      <c r="COD86" s="24"/>
      <c r="COE86" s="24"/>
      <c r="COF86" s="24"/>
      <c r="COG86" s="24"/>
      <c r="COH86" s="24"/>
      <c r="COI86" s="24"/>
      <c r="COJ86" s="24"/>
      <c r="COK86" s="24"/>
      <c r="COL86" s="24"/>
      <c r="COM86" s="24"/>
      <c r="CON86" s="24"/>
      <c r="COO86" s="24"/>
      <c r="COP86" s="24"/>
      <c r="COQ86" s="24"/>
      <c r="COR86" s="24"/>
      <c r="COS86" s="24"/>
      <c r="COT86" s="24"/>
      <c r="COU86" s="24"/>
      <c r="COV86" s="24"/>
      <c r="COW86" s="24"/>
      <c r="COX86" s="24"/>
      <c r="COY86" s="24"/>
      <c r="COZ86" s="24"/>
      <c r="CPA86" s="24"/>
      <c r="CPB86" s="24"/>
      <c r="CPC86" s="24"/>
      <c r="CPD86" s="24"/>
      <c r="CPE86" s="24"/>
      <c r="CPF86" s="24"/>
      <c r="CPG86" s="24"/>
      <c r="CPH86" s="24"/>
      <c r="CPI86" s="24"/>
      <c r="CPJ86" s="24"/>
      <c r="CPK86" s="24"/>
      <c r="CPL86" s="24"/>
      <c r="CPM86" s="24"/>
      <c r="CPN86" s="24"/>
      <c r="CPO86" s="24"/>
      <c r="CPP86" s="24"/>
      <c r="CPQ86" s="24"/>
      <c r="CPR86" s="24"/>
      <c r="CPS86" s="24"/>
      <c r="CPT86" s="24"/>
      <c r="CPU86" s="24"/>
      <c r="CPV86" s="24"/>
      <c r="CPW86" s="24"/>
      <c r="CPX86" s="24"/>
      <c r="CPY86" s="24"/>
      <c r="CPZ86" s="24"/>
      <c r="CQA86" s="24"/>
      <c r="CQB86" s="24"/>
      <c r="CQC86" s="24"/>
      <c r="CQD86" s="24"/>
      <c r="CQE86" s="24"/>
      <c r="CQF86" s="24"/>
      <c r="CQG86" s="24"/>
      <c r="CQH86" s="24"/>
      <c r="CQI86" s="24"/>
      <c r="CQJ86" s="24"/>
      <c r="CQK86" s="24"/>
      <c r="CQL86" s="24"/>
      <c r="CQM86" s="24"/>
      <c r="CQN86" s="24"/>
      <c r="CQO86" s="24"/>
      <c r="CQP86" s="24"/>
      <c r="CQQ86" s="24"/>
      <c r="CQR86" s="24"/>
      <c r="CQS86" s="24"/>
      <c r="CQT86" s="24"/>
      <c r="CQU86" s="24"/>
      <c r="CQV86" s="24"/>
      <c r="CQW86" s="24"/>
      <c r="CQX86" s="24"/>
      <c r="CQY86" s="24"/>
      <c r="CQZ86" s="24"/>
      <c r="CRA86" s="24"/>
      <c r="CRB86" s="24"/>
      <c r="CRC86" s="24"/>
      <c r="CRD86" s="24"/>
      <c r="CRE86" s="24"/>
      <c r="CRF86" s="24"/>
      <c r="CRG86" s="24"/>
      <c r="CRH86" s="24"/>
      <c r="CRI86" s="24"/>
      <c r="CRJ86" s="24"/>
      <c r="CRK86" s="24"/>
      <c r="CRL86" s="24"/>
      <c r="CRM86" s="24"/>
      <c r="CRN86" s="24"/>
      <c r="CRO86" s="24"/>
      <c r="CRP86" s="24"/>
      <c r="CRQ86" s="24"/>
      <c r="CRR86" s="24"/>
      <c r="CRS86" s="24"/>
      <c r="CRT86" s="24"/>
      <c r="CRU86" s="24"/>
      <c r="CRV86" s="24"/>
      <c r="CRW86" s="24"/>
      <c r="CRX86" s="24"/>
      <c r="CRY86" s="24"/>
      <c r="CRZ86" s="24"/>
      <c r="CSA86" s="24"/>
      <c r="CSB86" s="24"/>
      <c r="CSC86" s="24"/>
      <c r="CSD86" s="24"/>
      <c r="CSE86" s="24"/>
      <c r="CSF86" s="24"/>
      <c r="CSG86" s="24"/>
      <c r="CSH86" s="24"/>
      <c r="CSI86" s="24"/>
      <c r="CSJ86" s="24"/>
      <c r="CSK86" s="24"/>
      <c r="CSL86" s="24"/>
      <c r="CSM86" s="24"/>
      <c r="CSN86" s="24"/>
      <c r="CSO86" s="24"/>
      <c r="CSP86" s="24"/>
      <c r="CSQ86" s="24"/>
      <c r="CSR86" s="24"/>
      <c r="CSS86" s="24"/>
      <c r="CST86" s="24"/>
      <c r="CSU86" s="24"/>
      <c r="CSV86" s="24"/>
      <c r="CSW86" s="24"/>
      <c r="CSX86" s="24"/>
      <c r="CSY86" s="24"/>
      <c r="CSZ86" s="24"/>
      <c r="CTA86" s="24"/>
      <c r="CTB86" s="24"/>
      <c r="CTC86" s="24"/>
      <c r="CTD86" s="24"/>
      <c r="CTE86" s="24"/>
      <c r="CTF86" s="24"/>
      <c r="CTG86" s="24"/>
      <c r="CTH86" s="24"/>
      <c r="CTI86" s="24"/>
      <c r="CTJ86" s="24"/>
      <c r="CTK86" s="24"/>
      <c r="CTL86" s="24"/>
      <c r="CTM86" s="24"/>
      <c r="CTN86" s="24"/>
      <c r="CTO86" s="24"/>
      <c r="CTP86" s="24"/>
      <c r="CTQ86" s="24"/>
      <c r="CTR86" s="24"/>
      <c r="CTS86" s="24"/>
      <c r="CTT86" s="24"/>
      <c r="CTU86" s="24"/>
      <c r="CTV86" s="24"/>
      <c r="CTW86" s="24"/>
      <c r="CTX86" s="24"/>
      <c r="CTY86" s="24"/>
      <c r="CTZ86" s="24"/>
      <c r="CUA86" s="24"/>
      <c r="CUB86" s="24"/>
      <c r="CUC86" s="24"/>
      <c r="CUD86" s="24"/>
      <c r="CUE86" s="24"/>
      <c r="CUF86" s="24"/>
      <c r="CUG86" s="24"/>
      <c r="CUH86" s="24"/>
      <c r="CUI86" s="24"/>
      <c r="CUJ86" s="24"/>
      <c r="CUK86" s="24"/>
      <c r="CUL86" s="24"/>
      <c r="CUM86" s="24"/>
      <c r="CUN86" s="24"/>
      <c r="CUO86" s="24"/>
      <c r="CUP86" s="24"/>
      <c r="CUQ86" s="24"/>
      <c r="CUR86" s="24"/>
      <c r="CUS86" s="24"/>
      <c r="CUT86" s="24"/>
      <c r="CUU86" s="24"/>
      <c r="CUV86" s="24"/>
      <c r="CUW86" s="24"/>
      <c r="CUX86" s="24"/>
      <c r="CUY86" s="24"/>
      <c r="CUZ86" s="24"/>
      <c r="CVA86" s="24"/>
      <c r="CVB86" s="24"/>
      <c r="CVC86" s="24"/>
      <c r="CVD86" s="24"/>
      <c r="CVE86" s="24"/>
      <c r="CVF86" s="24"/>
      <c r="CVG86" s="24"/>
      <c r="CVH86" s="24"/>
      <c r="CVI86" s="24"/>
      <c r="CVJ86" s="24"/>
      <c r="CVK86" s="24"/>
      <c r="CVL86" s="24"/>
      <c r="CVM86" s="24"/>
      <c r="CVN86" s="24"/>
      <c r="CVO86" s="24"/>
      <c r="CVP86" s="24"/>
      <c r="CVQ86" s="24"/>
      <c r="CVR86" s="24"/>
      <c r="CVS86" s="24"/>
      <c r="CVT86" s="24"/>
      <c r="CVU86" s="24"/>
      <c r="CVV86" s="24"/>
      <c r="CVW86" s="24"/>
      <c r="CVX86" s="24"/>
      <c r="CVY86" s="24"/>
      <c r="CVZ86" s="24"/>
      <c r="CWA86" s="24"/>
      <c r="CWB86" s="24"/>
      <c r="CWC86" s="24"/>
      <c r="CWD86" s="24"/>
      <c r="CWE86" s="24"/>
      <c r="CWF86" s="24"/>
      <c r="CWG86" s="24"/>
      <c r="CWH86" s="24"/>
      <c r="CWI86" s="24"/>
      <c r="CWJ86" s="24"/>
      <c r="CWK86" s="24"/>
      <c r="CWL86" s="24"/>
      <c r="CWM86" s="24"/>
      <c r="CWN86" s="24"/>
      <c r="CWO86" s="24"/>
      <c r="CWP86" s="24"/>
      <c r="CWQ86" s="24"/>
      <c r="CWR86" s="24"/>
      <c r="CWS86" s="24"/>
      <c r="CWT86" s="24"/>
      <c r="CWU86" s="24"/>
      <c r="CWV86" s="24"/>
      <c r="CWW86" s="24"/>
      <c r="CWX86" s="24"/>
      <c r="CWY86" s="24"/>
      <c r="CWZ86" s="24"/>
      <c r="CXA86" s="24"/>
      <c r="CXB86" s="24"/>
      <c r="CXC86" s="24"/>
      <c r="CXD86" s="24"/>
      <c r="CXE86" s="24"/>
      <c r="CXF86" s="24"/>
      <c r="CXG86" s="24"/>
      <c r="CXH86" s="24"/>
      <c r="CXI86" s="24"/>
      <c r="CXJ86" s="24"/>
      <c r="CXK86" s="24"/>
      <c r="CXL86" s="24"/>
      <c r="CXM86" s="24"/>
      <c r="CXN86" s="24"/>
      <c r="CXO86" s="24"/>
      <c r="CXP86" s="24"/>
      <c r="CXQ86" s="24"/>
      <c r="CXR86" s="24"/>
      <c r="CXS86" s="24"/>
      <c r="CXT86" s="24"/>
      <c r="CXU86" s="24"/>
      <c r="CXV86" s="24"/>
      <c r="CXW86" s="24"/>
      <c r="CXX86" s="24"/>
      <c r="CXY86" s="24"/>
      <c r="CXZ86" s="24"/>
      <c r="CYA86" s="24"/>
      <c r="CYB86" s="24"/>
      <c r="CYC86" s="24"/>
      <c r="CYD86" s="24"/>
      <c r="CYE86" s="24"/>
      <c r="CYF86" s="24"/>
      <c r="CYG86" s="24"/>
      <c r="CYH86" s="24"/>
      <c r="CYI86" s="24"/>
      <c r="CYJ86" s="24"/>
      <c r="CYK86" s="24"/>
      <c r="CYL86" s="24"/>
      <c r="CYM86" s="24"/>
      <c r="CYN86" s="24"/>
      <c r="CYO86" s="24"/>
      <c r="CYP86" s="24"/>
      <c r="CYQ86" s="24"/>
      <c r="CYR86" s="24"/>
      <c r="CYS86" s="24"/>
      <c r="CYT86" s="24"/>
      <c r="CYU86" s="24"/>
      <c r="CYV86" s="24"/>
      <c r="CYW86" s="24"/>
      <c r="CYX86" s="24"/>
      <c r="CYY86" s="24"/>
      <c r="CYZ86" s="24"/>
      <c r="CZA86" s="24"/>
      <c r="CZB86" s="24"/>
      <c r="CZC86" s="24"/>
      <c r="CZD86" s="24"/>
      <c r="CZE86" s="24"/>
      <c r="CZF86" s="24"/>
      <c r="CZG86" s="24"/>
      <c r="CZH86" s="24"/>
      <c r="CZI86" s="24"/>
      <c r="CZJ86" s="24"/>
      <c r="CZK86" s="24"/>
      <c r="CZL86" s="24"/>
      <c r="CZM86" s="24"/>
      <c r="CZN86" s="24"/>
      <c r="CZO86" s="24"/>
      <c r="CZP86" s="24"/>
      <c r="CZQ86" s="24"/>
      <c r="CZR86" s="24"/>
      <c r="CZS86" s="24"/>
      <c r="CZT86" s="24"/>
      <c r="CZU86" s="24"/>
      <c r="CZV86" s="24"/>
      <c r="CZW86" s="24"/>
      <c r="CZX86" s="24"/>
      <c r="CZY86" s="24"/>
      <c r="CZZ86" s="24"/>
      <c r="DAA86" s="24"/>
      <c r="DAB86" s="24"/>
      <c r="DAC86" s="24"/>
      <c r="DAD86" s="24"/>
      <c r="DAE86" s="24"/>
      <c r="DAF86" s="24"/>
      <c r="DAG86" s="24"/>
      <c r="DAH86" s="24"/>
      <c r="DAI86" s="24"/>
      <c r="DAJ86" s="24"/>
      <c r="DAK86" s="24"/>
      <c r="DAL86" s="24"/>
      <c r="DAM86" s="24"/>
      <c r="DAN86" s="24"/>
      <c r="DAO86" s="24"/>
      <c r="DAP86" s="24"/>
      <c r="DAQ86" s="24"/>
      <c r="DAR86" s="24"/>
      <c r="DAS86" s="24"/>
      <c r="DAT86" s="24"/>
      <c r="DAU86" s="24"/>
      <c r="DAV86" s="24"/>
      <c r="DAW86" s="24"/>
      <c r="DAX86" s="24"/>
      <c r="DAY86" s="24"/>
      <c r="DAZ86" s="24"/>
      <c r="DBA86" s="24"/>
      <c r="DBB86" s="24"/>
      <c r="DBC86" s="24"/>
      <c r="DBD86" s="24"/>
      <c r="DBE86" s="24"/>
      <c r="DBF86" s="24"/>
      <c r="DBG86" s="24"/>
      <c r="DBH86" s="24"/>
      <c r="DBI86" s="24"/>
      <c r="DBJ86" s="24"/>
      <c r="DBK86" s="24"/>
      <c r="DBL86" s="24"/>
      <c r="DBM86" s="24"/>
      <c r="DBN86" s="24"/>
      <c r="DBO86" s="24"/>
      <c r="DBP86" s="24"/>
      <c r="DBQ86" s="24"/>
      <c r="DBR86" s="24"/>
      <c r="DBS86" s="24"/>
      <c r="DBT86" s="24"/>
      <c r="DBU86" s="24"/>
      <c r="DBV86" s="24"/>
      <c r="DBW86" s="24"/>
      <c r="DBX86" s="24"/>
      <c r="DBY86" s="24"/>
      <c r="DBZ86" s="24"/>
      <c r="DCA86" s="24"/>
      <c r="DCB86" s="24"/>
      <c r="DCC86" s="24"/>
      <c r="DCD86" s="24"/>
      <c r="DCE86" s="24"/>
      <c r="DCF86" s="24"/>
      <c r="DCG86" s="24"/>
      <c r="DCH86" s="24"/>
      <c r="DCI86" s="24"/>
      <c r="DCJ86" s="24"/>
      <c r="DCK86" s="24"/>
      <c r="DCL86" s="24"/>
      <c r="DCM86" s="24"/>
      <c r="DCN86" s="24"/>
      <c r="DCO86" s="24"/>
      <c r="DCP86" s="24"/>
      <c r="DCQ86" s="24"/>
      <c r="DCR86" s="24"/>
      <c r="DCS86" s="24"/>
      <c r="DCT86" s="24"/>
      <c r="DCU86" s="24"/>
      <c r="DCV86" s="24"/>
      <c r="DCW86" s="24"/>
      <c r="DCX86" s="24"/>
      <c r="DCY86" s="24"/>
      <c r="DCZ86" s="24"/>
      <c r="DDA86" s="24"/>
      <c r="DDB86" s="24"/>
      <c r="DDC86" s="24"/>
      <c r="DDD86" s="24"/>
      <c r="DDE86" s="24"/>
      <c r="DDF86" s="24"/>
      <c r="DDG86" s="24"/>
      <c r="DDH86" s="24"/>
      <c r="DDI86" s="24"/>
      <c r="DDJ86" s="24"/>
      <c r="DDK86" s="24"/>
      <c r="DDL86" s="24"/>
      <c r="DDM86" s="24"/>
      <c r="DDN86" s="24"/>
      <c r="DDO86" s="24"/>
      <c r="DDP86" s="24"/>
      <c r="DDQ86" s="24"/>
      <c r="DDR86" s="24"/>
      <c r="DDS86" s="24"/>
      <c r="DDT86" s="24"/>
      <c r="DDU86" s="24"/>
      <c r="DDV86" s="24"/>
      <c r="DDW86" s="24"/>
      <c r="DDX86" s="24"/>
      <c r="DDY86" s="24"/>
      <c r="DDZ86" s="24"/>
      <c r="DEA86" s="24"/>
      <c r="DEB86" s="24"/>
      <c r="DEC86" s="24"/>
      <c r="DED86" s="24"/>
      <c r="DEE86" s="24"/>
      <c r="DEF86" s="24"/>
      <c r="DEG86" s="24"/>
      <c r="DEH86" s="24"/>
      <c r="DEI86" s="24"/>
      <c r="DEJ86" s="24"/>
      <c r="DEK86" s="24"/>
      <c r="DEL86" s="24"/>
      <c r="DEM86" s="24"/>
      <c r="DEN86" s="24"/>
      <c r="DEO86" s="24"/>
      <c r="DEP86" s="24"/>
      <c r="DEQ86" s="24"/>
      <c r="DER86" s="24"/>
      <c r="DES86" s="24"/>
      <c r="DET86" s="24"/>
      <c r="DEU86" s="24"/>
      <c r="DEV86" s="24"/>
      <c r="DEW86" s="24"/>
      <c r="DEX86" s="24"/>
      <c r="DEY86" s="24"/>
      <c r="DEZ86" s="24"/>
      <c r="DFA86" s="24"/>
      <c r="DFB86" s="24"/>
      <c r="DFC86" s="24"/>
      <c r="DFD86" s="24"/>
      <c r="DFE86" s="24"/>
      <c r="DFF86" s="24"/>
      <c r="DFG86" s="24"/>
      <c r="DFH86" s="24"/>
      <c r="DFI86" s="24"/>
      <c r="DFJ86" s="24"/>
      <c r="DFK86" s="24"/>
      <c r="DFL86" s="24"/>
      <c r="DFM86" s="24"/>
      <c r="DFN86" s="24"/>
      <c r="DFO86" s="24"/>
      <c r="DFP86" s="24"/>
      <c r="DFQ86" s="24"/>
      <c r="DFR86" s="24"/>
      <c r="DFS86" s="24"/>
      <c r="DFT86" s="24"/>
      <c r="DFU86" s="24"/>
      <c r="DFV86" s="24"/>
      <c r="DFW86" s="24"/>
      <c r="DFX86" s="24"/>
      <c r="DFY86" s="24"/>
      <c r="DFZ86" s="24"/>
      <c r="DGA86" s="24"/>
      <c r="DGB86" s="24"/>
      <c r="DGC86" s="24"/>
      <c r="DGD86" s="24"/>
      <c r="DGE86" s="24"/>
      <c r="DGF86" s="24"/>
      <c r="DGG86" s="24"/>
      <c r="DGH86" s="24"/>
      <c r="DGI86" s="24"/>
      <c r="DGJ86" s="24"/>
      <c r="DGK86" s="24"/>
      <c r="DGL86" s="24"/>
      <c r="DGM86" s="24"/>
      <c r="DGN86" s="24"/>
      <c r="DGO86" s="24"/>
      <c r="DGP86" s="24"/>
      <c r="DGQ86" s="24"/>
      <c r="DGR86" s="24"/>
      <c r="DGS86" s="24"/>
      <c r="DGT86" s="24"/>
      <c r="DGU86" s="24"/>
      <c r="DGV86" s="24"/>
      <c r="DGW86" s="24"/>
      <c r="DGX86" s="24"/>
      <c r="DGY86" s="24"/>
      <c r="DGZ86" s="24"/>
      <c r="DHA86" s="24"/>
      <c r="DHB86" s="24"/>
      <c r="DHC86" s="24"/>
      <c r="DHD86" s="24"/>
      <c r="DHE86" s="24"/>
      <c r="DHF86" s="24"/>
      <c r="DHG86" s="24"/>
      <c r="DHH86" s="24"/>
      <c r="DHI86" s="24"/>
      <c r="DHJ86" s="24"/>
      <c r="DHK86" s="24"/>
      <c r="DHL86" s="24"/>
      <c r="DHM86" s="24"/>
      <c r="DHN86" s="24"/>
      <c r="DHO86" s="24"/>
      <c r="DHP86" s="24"/>
      <c r="DHQ86" s="24"/>
      <c r="DHR86" s="24"/>
      <c r="DHS86" s="24"/>
      <c r="DHT86" s="24"/>
      <c r="DHU86" s="24"/>
      <c r="DHV86" s="24"/>
      <c r="DHW86" s="24"/>
      <c r="DHX86" s="24"/>
      <c r="DHY86" s="24"/>
      <c r="DHZ86" s="24"/>
      <c r="DIA86" s="24"/>
      <c r="DIB86" s="24"/>
      <c r="DIC86" s="24"/>
      <c r="DID86" s="24"/>
      <c r="DIE86" s="24"/>
      <c r="DIF86" s="24"/>
      <c r="DIG86" s="24"/>
      <c r="DIH86" s="24"/>
      <c r="DII86" s="24"/>
      <c r="DIJ86" s="24"/>
      <c r="DIK86" s="24"/>
      <c r="DIL86" s="24"/>
      <c r="DIM86" s="24"/>
      <c r="DIN86" s="24"/>
      <c r="DIO86" s="24"/>
      <c r="DIP86" s="24"/>
      <c r="DIQ86" s="24"/>
      <c r="DIR86" s="24"/>
      <c r="DIS86" s="24"/>
      <c r="DIT86" s="24"/>
      <c r="DIU86" s="24"/>
      <c r="DIV86" s="24"/>
      <c r="DIW86" s="24"/>
      <c r="DIX86" s="24"/>
      <c r="DIY86" s="24"/>
      <c r="DIZ86" s="24"/>
      <c r="DJA86" s="24"/>
      <c r="DJB86" s="24"/>
      <c r="DJC86" s="24"/>
      <c r="DJD86" s="24"/>
      <c r="DJE86" s="24"/>
      <c r="DJF86" s="24"/>
      <c r="DJG86" s="24"/>
      <c r="DJH86" s="24"/>
      <c r="DJI86" s="24"/>
      <c r="DJJ86" s="24"/>
      <c r="DJK86" s="24"/>
      <c r="DJL86" s="24"/>
      <c r="DJM86" s="24"/>
      <c r="DJN86" s="24"/>
      <c r="DJO86" s="24"/>
      <c r="DJP86" s="24"/>
      <c r="DJQ86" s="24"/>
      <c r="DJR86" s="24"/>
      <c r="DJS86" s="24"/>
      <c r="DJT86" s="24"/>
      <c r="DJU86" s="24"/>
      <c r="DJV86" s="24"/>
      <c r="DJW86" s="24"/>
      <c r="DJX86" s="24"/>
      <c r="DJY86" s="24"/>
      <c r="DJZ86" s="24"/>
      <c r="DKA86" s="24"/>
      <c r="DKB86" s="24"/>
      <c r="DKC86" s="24"/>
      <c r="DKD86" s="24"/>
      <c r="DKE86" s="24"/>
      <c r="DKF86" s="24"/>
      <c r="DKG86" s="24"/>
      <c r="DKH86" s="24"/>
      <c r="DKI86" s="24"/>
      <c r="DKJ86" s="24"/>
      <c r="DKK86" s="24"/>
      <c r="DKL86" s="24"/>
      <c r="DKM86" s="24"/>
      <c r="DKN86" s="24"/>
      <c r="DKO86" s="24"/>
      <c r="DKP86" s="24"/>
      <c r="DKQ86" s="24"/>
      <c r="DKR86" s="24"/>
      <c r="DKS86" s="24"/>
      <c r="DKT86" s="24"/>
      <c r="DKU86" s="24"/>
      <c r="DKV86" s="24"/>
      <c r="DKW86" s="24"/>
      <c r="DKX86" s="24"/>
      <c r="DKY86" s="24"/>
      <c r="DKZ86" s="24"/>
      <c r="DLA86" s="24"/>
      <c r="DLB86" s="24"/>
      <c r="DLC86" s="24"/>
      <c r="DLD86" s="24"/>
      <c r="DLE86" s="24"/>
      <c r="DLF86" s="24"/>
      <c r="DLG86" s="24"/>
      <c r="DLH86" s="24"/>
      <c r="DLI86" s="24"/>
      <c r="DLJ86" s="24"/>
      <c r="DLK86" s="24"/>
      <c r="DLL86" s="24"/>
      <c r="DLM86" s="24"/>
      <c r="DLN86" s="24"/>
      <c r="DLO86" s="24"/>
      <c r="DLP86" s="24"/>
      <c r="DLQ86" s="24"/>
      <c r="DLR86" s="24"/>
      <c r="DLS86" s="24"/>
      <c r="DLT86" s="24"/>
      <c r="DLU86" s="24"/>
      <c r="DLV86" s="24"/>
      <c r="DLW86" s="24"/>
      <c r="DLX86" s="24"/>
      <c r="DLY86" s="24"/>
      <c r="DLZ86" s="24"/>
      <c r="DMA86" s="24"/>
      <c r="DMB86" s="24"/>
      <c r="DMC86" s="24"/>
      <c r="DMD86" s="24"/>
      <c r="DME86" s="24"/>
      <c r="DMF86" s="24"/>
      <c r="DMG86" s="24"/>
      <c r="DMH86" s="24"/>
      <c r="DMI86" s="24"/>
      <c r="DMJ86" s="24"/>
      <c r="DMK86" s="24"/>
      <c r="DML86" s="24"/>
      <c r="DMM86" s="24"/>
      <c r="DMN86" s="24"/>
      <c r="DMO86" s="24"/>
      <c r="DMP86" s="24"/>
      <c r="DMQ86" s="24"/>
      <c r="DMR86" s="24"/>
      <c r="DMS86" s="24"/>
      <c r="DMT86" s="24"/>
      <c r="DMU86" s="24"/>
      <c r="DMV86" s="24"/>
      <c r="DMW86" s="24"/>
      <c r="DMX86" s="24"/>
      <c r="DMY86" s="24"/>
      <c r="DMZ86" s="24"/>
      <c r="DNA86" s="24"/>
      <c r="DNB86" s="24"/>
      <c r="DNC86" s="24"/>
      <c r="DND86" s="24"/>
      <c r="DNE86" s="24"/>
      <c r="DNF86" s="24"/>
      <c r="DNG86" s="24"/>
      <c r="DNH86" s="24"/>
      <c r="DNI86" s="24"/>
      <c r="DNJ86" s="24"/>
      <c r="DNK86" s="24"/>
      <c r="DNL86" s="24"/>
      <c r="DNM86" s="24"/>
      <c r="DNN86" s="24"/>
      <c r="DNO86" s="24"/>
      <c r="DNP86" s="24"/>
      <c r="DNQ86" s="24"/>
      <c r="DNR86" s="24"/>
      <c r="DNS86" s="24"/>
      <c r="DNT86" s="24"/>
      <c r="DNU86" s="24"/>
      <c r="DNV86" s="24"/>
      <c r="DNW86" s="24"/>
      <c r="DNX86" s="24"/>
      <c r="DNY86" s="24"/>
      <c r="DNZ86" s="24"/>
      <c r="DOA86" s="24"/>
      <c r="DOB86" s="24"/>
      <c r="DOC86" s="24"/>
      <c r="DOD86" s="24"/>
      <c r="DOE86" s="24"/>
      <c r="DOF86" s="24"/>
      <c r="DOG86" s="24"/>
      <c r="DOH86" s="24"/>
      <c r="DOI86" s="24"/>
      <c r="DOJ86" s="24"/>
      <c r="DOK86" s="24"/>
      <c r="DOL86" s="24"/>
      <c r="DOM86" s="24"/>
      <c r="DON86" s="24"/>
      <c r="DOO86" s="24"/>
      <c r="DOP86" s="24"/>
      <c r="DOQ86" s="24"/>
      <c r="DOR86" s="24"/>
      <c r="DOS86" s="24"/>
      <c r="DOT86" s="24"/>
      <c r="DOU86" s="24"/>
      <c r="DOV86" s="24"/>
      <c r="DOW86" s="24"/>
      <c r="DOX86" s="24"/>
      <c r="DOY86" s="24"/>
      <c r="DOZ86" s="24"/>
      <c r="DPA86" s="24"/>
      <c r="DPB86" s="24"/>
      <c r="DPC86" s="24"/>
      <c r="DPD86" s="24"/>
      <c r="DPE86" s="24"/>
      <c r="DPF86" s="24"/>
      <c r="DPG86" s="24"/>
      <c r="DPH86" s="24"/>
      <c r="DPI86" s="24"/>
      <c r="DPJ86" s="24"/>
      <c r="DPK86" s="24"/>
      <c r="DPL86" s="24"/>
      <c r="DPM86" s="24"/>
      <c r="DPN86" s="24"/>
      <c r="DPO86" s="24"/>
      <c r="DPP86" s="24"/>
      <c r="DPQ86" s="24"/>
      <c r="DPR86" s="24"/>
      <c r="DPS86" s="24"/>
      <c r="DPT86" s="24"/>
      <c r="DPU86" s="24"/>
      <c r="DPV86" s="24"/>
      <c r="DPW86" s="24"/>
      <c r="DPX86" s="24"/>
      <c r="DPY86" s="24"/>
      <c r="DPZ86" s="24"/>
      <c r="DQA86" s="24"/>
      <c r="DQB86" s="24"/>
      <c r="DQC86" s="24"/>
      <c r="DQD86" s="24"/>
      <c r="DQE86" s="24"/>
      <c r="DQF86" s="24"/>
      <c r="DQG86" s="24"/>
      <c r="DQH86" s="24"/>
      <c r="DQI86" s="24"/>
      <c r="DQJ86" s="24"/>
      <c r="DQK86" s="24"/>
      <c r="DQL86" s="24"/>
      <c r="DQM86" s="24"/>
      <c r="DQN86" s="24"/>
      <c r="DQO86" s="24"/>
      <c r="DQP86" s="24"/>
      <c r="DQQ86" s="24"/>
      <c r="DQR86" s="24"/>
      <c r="DQS86" s="24"/>
      <c r="DQT86" s="24"/>
      <c r="DQU86" s="24"/>
      <c r="DQV86" s="24"/>
      <c r="DQW86" s="24"/>
      <c r="DQX86" s="24"/>
      <c r="DQY86" s="24"/>
      <c r="DQZ86" s="24"/>
      <c r="DRA86" s="24"/>
      <c r="DRB86" s="24"/>
      <c r="DRC86" s="24"/>
      <c r="DRD86" s="24"/>
      <c r="DRE86" s="24"/>
      <c r="DRF86" s="24"/>
      <c r="DRG86" s="24"/>
      <c r="DRH86" s="24"/>
      <c r="DRI86" s="24"/>
      <c r="DRJ86" s="24"/>
      <c r="DRK86" s="24"/>
      <c r="DRL86" s="24"/>
      <c r="DRM86" s="24"/>
      <c r="DRN86" s="24"/>
      <c r="DRO86" s="24"/>
      <c r="DRP86" s="24"/>
      <c r="DRQ86" s="24"/>
      <c r="DRR86" s="24"/>
      <c r="DRS86" s="24"/>
      <c r="DRT86" s="24"/>
      <c r="DRU86" s="24"/>
      <c r="DRV86" s="24"/>
      <c r="DRW86" s="24"/>
      <c r="DRX86" s="24"/>
      <c r="DRY86" s="24"/>
      <c r="DRZ86" s="24"/>
      <c r="DSA86" s="24"/>
      <c r="DSB86" s="24"/>
      <c r="DSC86" s="24"/>
      <c r="DSD86" s="24"/>
      <c r="DSE86" s="24"/>
      <c r="DSF86" s="24"/>
      <c r="DSG86" s="24"/>
      <c r="DSH86" s="24"/>
      <c r="DSI86" s="24"/>
      <c r="DSJ86" s="24"/>
      <c r="DSK86" s="24"/>
      <c r="DSL86" s="24"/>
      <c r="DSM86" s="24"/>
      <c r="DSN86" s="24"/>
      <c r="DSO86" s="24"/>
      <c r="DSP86" s="24"/>
      <c r="DSQ86" s="24"/>
      <c r="DSR86" s="24"/>
      <c r="DSS86" s="24"/>
      <c r="DST86" s="24"/>
      <c r="DSU86" s="24"/>
      <c r="DSV86" s="24"/>
      <c r="DSW86" s="24"/>
      <c r="DSX86" s="24"/>
      <c r="DSY86" s="24"/>
      <c r="DSZ86" s="24"/>
      <c r="DTA86" s="24"/>
      <c r="DTB86" s="24"/>
      <c r="DTC86" s="24"/>
      <c r="DTD86" s="24"/>
      <c r="DTE86" s="24"/>
      <c r="DTF86" s="24"/>
      <c r="DTG86" s="24"/>
      <c r="DTH86" s="24"/>
      <c r="DTI86" s="24"/>
      <c r="DTJ86" s="24"/>
      <c r="DTK86" s="24"/>
      <c r="DTL86" s="24"/>
      <c r="DTM86" s="24"/>
      <c r="DTN86" s="24"/>
      <c r="DTO86" s="24"/>
      <c r="DTP86" s="24"/>
      <c r="DTQ86" s="24"/>
      <c r="DTR86" s="24"/>
      <c r="DTS86" s="24"/>
      <c r="DTT86" s="24"/>
      <c r="DTU86" s="24"/>
      <c r="DTV86" s="24"/>
      <c r="DTW86" s="24"/>
      <c r="DTX86" s="24"/>
      <c r="DTY86" s="24"/>
      <c r="DTZ86" s="24"/>
      <c r="DUA86" s="24"/>
      <c r="DUB86" s="24"/>
      <c r="DUC86" s="24"/>
      <c r="DUD86" s="24"/>
      <c r="DUE86" s="24"/>
      <c r="DUF86" s="24"/>
      <c r="DUG86" s="24"/>
      <c r="DUH86" s="24"/>
      <c r="DUI86" s="24"/>
      <c r="DUJ86" s="24"/>
      <c r="DUK86" s="24"/>
      <c r="DUL86" s="24"/>
      <c r="DUM86" s="24"/>
      <c r="DUN86" s="24"/>
      <c r="DUO86" s="24"/>
      <c r="DUP86" s="24"/>
      <c r="DUQ86" s="24"/>
      <c r="DUR86" s="24"/>
      <c r="DUS86" s="24"/>
      <c r="DUT86" s="24"/>
      <c r="DUU86" s="24"/>
      <c r="DUV86" s="24"/>
      <c r="DUW86" s="24"/>
      <c r="DUX86" s="24"/>
      <c r="DUY86" s="24"/>
      <c r="DUZ86" s="24"/>
      <c r="DVA86" s="24"/>
      <c r="DVB86" s="24"/>
      <c r="DVC86" s="24"/>
      <c r="DVD86" s="24"/>
      <c r="DVE86" s="24"/>
      <c r="DVF86" s="24"/>
      <c r="DVG86" s="24"/>
      <c r="DVH86" s="24"/>
      <c r="DVI86" s="24"/>
      <c r="DVJ86" s="24"/>
      <c r="DVK86" s="24"/>
      <c r="DVL86" s="24"/>
      <c r="DVM86" s="24"/>
      <c r="DVN86" s="24"/>
      <c r="DVO86" s="24"/>
      <c r="DVP86" s="24"/>
      <c r="DVQ86" s="24"/>
      <c r="DVR86" s="24"/>
      <c r="DVS86" s="24"/>
      <c r="DVT86" s="24"/>
      <c r="DVU86" s="24"/>
      <c r="DVV86" s="24"/>
      <c r="DVW86" s="24"/>
      <c r="DVX86" s="24"/>
      <c r="DVY86" s="24"/>
      <c r="DVZ86" s="24"/>
      <c r="DWA86" s="24"/>
      <c r="DWB86" s="24"/>
      <c r="DWC86" s="24"/>
      <c r="DWD86" s="24"/>
      <c r="DWE86" s="24"/>
      <c r="DWF86" s="24"/>
      <c r="DWG86" s="24"/>
      <c r="DWH86" s="24"/>
      <c r="DWI86" s="24"/>
      <c r="DWJ86" s="24"/>
      <c r="DWK86" s="24"/>
      <c r="DWL86" s="24"/>
      <c r="DWM86" s="24"/>
      <c r="DWN86" s="24"/>
      <c r="DWO86" s="24"/>
      <c r="DWP86" s="24"/>
      <c r="DWQ86" s="24"/>
      <c r="DWR86" s="24"/>
      <c r="DWS86" s="24"/>
      <c r="DWT86" s="24"/>
      <c r="DWU86" s="24"/>
      <c r="DWV86" s="24"/>
      <c r="DWW86" s="24"/>
      <c r="DWX86" s="24"/>
      <c r="DWY86" s="24"/>
      <c r="DWZ86" s="24"/>
      <c r="DXA86" s="24"/>
      <c r="DXB86" s="24"/>
      <c r="DXC86" s="24"/>
      <c r="DXD86" s="24"/>
      <c r="DXE86" s="24"/>
      <c r="DXF86" s="24"/>
      <c r="DXG86" s="24"/>
      <c r="DXH86" s="24"/>
      <c r="DXI86" s="24"/>
      <c r="DXJ86" s="24"/>
      <c r="DXK86" s="24"/>
      <c r="DXL86" s="24"/>
      <c r="DXM86" s="24"/>
      <c r="DXN86" s="24"/>
      <c r="DXO86" s="24"/>
      <c r="DXP86" s="24"/>
      <c r="DXQ86" s="24"/>
      <c r="DXR86" s="24"/>
      <c r="DXS86" s="24"/>
      <c r="DXT86" s="24"/>
      <c r="DXU86" s="24"/>
      <c r="DXV86" s="24"/>
      <c r="DXW86" s="24"/>
      <c r="DXX86" s="24"/>
      <c r="DXY86" s="24"/>
      <c r="DXZ86" s="24"/>
      <c r="DYA86" s="24"/>
      <c r="DYB86" s="24"/>
      <c r="DYC86" s="24"/>
      <c r="DYD86" s="24"/>
      <c r="DYE86" s="24"/>
      <c r="DYF86" s="24"/>
      <c r="DYG86" s="24"/>
      <c r="DYH86" s="24"/>
      <c r="DYI86" s="24"/>
      <c r="DYJ86" s="24"/>
      <c r="DYK86" s="24"/>
      <c r="DYL86" s="24"/>
      <c r="DYM86" s="24"/>
      <c r="DYN86" s="24"/>
      <c r="DYO86" s="24"/>
      <c r="DYP86" s="24"/>
      <c r="DYQ86" s="24"/>
      <c r="DYR86" s="24"/>
      <c r="DYS86" s="24"/>
      <c r="DYT86" s="24"/>
      <c r="DYU86" s="24"/>
      <c r="DYV86" s="24"/>
      <c r="DYW86" s="24"/>
      <c r="DYX86" s="24"/>
      <c r="DYY86" s="24"/>
      <c r="DYZ86" s="24"/>
      <c r="DZA86" s="24"/>
      <c r="DZB86" s="24"/>
      <c r="DZC86" s="24"/>
      <c r="DZD86" s="24"/>
      <c r="DZE86" s="24"/>
      <c r="DZF86" s="24"/>
      <c r="DZG86" s="24"/>
      <c r="DZH86" s="24"/>
      <c r="DZI86" s="24"/>
      <c r="DZJ86" s="24"/>
      <c r="DZK86" s="24"/>
      <c r="DZL86" s="24"/>
      <c r="DZM86" s="24"/>
      <c r="DZN86" s="24"/>
      <c r="DZO86" s="24"/>
      <c r="DZP86" s="24"/>
      <c r="DZQ86" s="24"/>
      <c r="DZR86" s="24"/>
      <c r="DZS86" s="24"/>
      <c r="DZT86" s="24"/>
      <c r="DZU86" s="24"/>
      <c r="DZV86" s="24"/>
      <c r="DZW86" s="24"/>
      <c r="DZX86" s="24"/>
      <c r="DZY86" s="24"/>
      <c r="DZZ86" s="24"/>
      <c r="EAA86" s="24"/>
      <c r="EAB86" s="24"/>
      <c r="EAC86" s="24"/>
      <c r="EAD86" s="24"/>
      <c r="EAE86" s="24"/>
      <c r="EAF86" s="24"/>
      <c r="EAG86" s="24"/>
      <c r="EAH86" s="24"/>
      <c r="EAI86" s="24"/>
      <c r="EAJ86" s="24"/>
      <c r="EAK86" s="24"/>
      <c r="EAL86" s="24"/>
      <c r="EAM86" s="24"/>
      <c r="EAN86" s="24"/>
      <c r="EAO86" s="24"/>
      <c r="EAP86" s="24"/>
      <c r="EAQ86" s="24"/>
      <c r="EAR86" s="24"/>
      <c r="EAS86" s="24"/>
      <c r="EAT86" s="24"/>
      <c r="EAU86" s="24"/>
      <c r="EAV86" s="24"/>
      <c r="EAW86" s="24"/>
      <c r="EAX86" s="24"/>
      <c r="EAY86" s="24"/>
      <c r="EAZ86" s="24"/>
      <c r="EBA86" s="24"/>
      <c r="EBB86" s="24"/>
      <c r="EBC86" s="24"/>
      <c r="EBD86" s="24"/>
      <c r="EBE86" s="24"/>
      <c r="EBF86" s="24"/>
      <c r="EBG86" s="24"/>
      <c r="EBH86" s="24"/>
      <c r="EBI86" s="24"/>
      <c r="EBJ86" s="24"/>
      <c r="EBK86" s="24"/>
      <c r="EBL86" s="24"/>
      <c r="EBM86" s="24"/>
      <c r="EBN86" s="24"/>
      <c r="EBO86" s="24"/>
      <c r="EBP86" s="24"/>
      <c r="EBQ86" s="24"/>
      <c r="EBR86" s="24"/>
      <c r="EBS86" s="24"/>
      <c r="EBT86" s="24"/>
      <c r="EBU86" s="24"/>
      <c r="EBV86" s="24"/>
      <c r="EBW86" s="24"/>
      <c r="EBX86" s="24"/>
      <c r="EBY86" s="24"/>
      <c r="EBZ86" s="24"/>
      <c r="ECA86" s="24"/>
      <c r="ECB86" s="24"/>
      <c r="ECC86" s="24"/>
      <c r="ECD86" s="24"/>
      <c r="ECE86" s="24"/>
      <c r="ECF86" s="24"/>
      <c r="ECG86" s="24"/>
      <c r="ECH86" s="24"/>
      <c r="ECI86" s="24"/>
      <c r="ECJ86" s="24"/>
      <c r="ECK86" s="24"/>
      <c r="ECL86" s="24"/>
      <c r="ECM86" s="24"/>
      <c r="ECN86" s="24"/>
      <c r="ECO86" s="24"/>
      <c r="ECP86" s="24"/>
      <c r="ECQ86" s="24"/>
      <c r="ECR86" s="24"/>
      <c r="ECS86" s="24"/>
      <c r="ECT86" s="24"/>
      <c r="ECU86" s="24"/>
      <c r="ECV86" s="24"/>
      <c r="ECW86" s="24"/>
      <c r="ECX86" s="24"/>
      <c r="ECY86" s="24"/>
      <c r="ECZ86" s="24"/>
      <c r="EDA86" s="24"/>
      <c r="EDB86" s="24"/>
      <c r="EDC86" s="24"/>
      <c r="EDD86" s="24"/>
      <c r="EDE86" s="24"/>
      <c r="EDF86" s="24"/>
      <c r="EDG86" s="24"/>
      <c r="EDH86" s="24"/>
      <c r="EDI86" s="24"/>
      <c r="EDJ86" s="24"/>
      <c r="EDK86" s="24"/>
      <c r="EDL86" s="24"/>
      <c r="EDM86" s="24"/>
      <c r="EDN86" s="24"/>
      <c r="EDO86" s="24"/>
      <c r="EDP86" s="24"/>
      <c r="EDQ86" s="24"/>
      <c r="EDR86" s="24"/>
      <c r="EDS86" s="24"/>
      <c r="EDT86" s="24"/>
      <c r="EDU86" s="24"/>
      <c r="EDV86" s="24"/>
      <c r="EDW86" s="24"/>
      <c r="EDX86" s="24"/>
      <c r="EDY86" s="24"/>
      <c r="EDZ86" s="24"/>
      <c r="EEA86" s="24"/>
      <c r="EEB86" s="24"/>
      <c r="EEC86" s="24"/>
      <c r="EED86" s="24"/>
      <c r="EEE86" s="24"/>
      <c r="EEF86" s="24"/>
      <c r="EEG86" s="24"/>
      <c r="EEH86" s="24"/>
      <c r="EEI86" s="24"/>
      <c r="EEJ86" s="24"/>
      <c r="EEK86" s="24"/>
      <c r="EEL86" s="24"/>
      <c r="EEM86" s="24"/>
      <c r="EEN86" s="24"/>
      <c r="EEO86" s="24"/>
      <c r="EEP86" s="24"/>
      <c r="EEQ86" s="24"/>
      <c r="EER86" s="24"/>
      <c r="EES86" s="24"/>
      <c r="EET86" s="24"/>
      <c r="EEU86" s="24"/>
      <c r="EEV86" s="24"/>
      <c r="EEW86" s="24"/>
      <c r="EEX86" s="24"/>
      <c r="EEY86" s="24"/>
      <c r="EEZ86" s="24"/>
      <c r="EFA86" s="24"/>
      <c r="EFB86" s="24"/>
      <c r="EFC86" s="24"/>
      <c r="EFD86" s="24"/>
      <c r="EFE86" s="24"/>
      <c r="EFF86" s="24"/>
    </row>
    <row r="87" spans="2:3542" ht="13.5" customHeight="1" x14ac:dyDescent="0.3">
      <c r="B87" s="545"/>
      <c r="C87" s="545"/>
      <c r="D87" s="545"/>
      <c r="E87" s="545"/>
      <c r="F87" s="545"/>
      <c r="G87" s="545"/>
    </row>
    <row r="88" spans="2:3542" s="526" customFormat="1" ht="23.25" x14ac:dyDescent="0.3">
      <c r="B88" s="529" t="s">
        <v>255</v>
      </c>
      <c r="C88" s="528"/>
      <c r="D88" s="528"/>
      <c r="E88" s="528"/>
      <c r="F88" s="528"/>
      <c r="G88" s="528"/>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c r="LX88" s="24"/>
      <c r="LY88" s="24"/>
      <c r="LZ88" s="24"/>
      <c r="MA88" s="24"/>
      <c r="MB88" s="24"/>
      <c r="MC88" s="24"/>
      <c r="MD88" s="24"/>
      <c r="ME88" s="24"/>
      <c r="MF88" s="24"/>
      <c r="MG88" s="24"/>
      <c r="MH88" s="24"/>
      <c r="MI88" s="24"/>
      <c r="MJ88" s="24"/>
      <c r="MK88" s="24"/>
      <c r="ML88" s="24"/>
      <c r="MM88" s="24"/>
      <c r="MN88" s="24"/>
      <c r="MO88" s="24"/>
      <c r="MP88" s="24"/>
      <c r="MQ88" s="24"/>
      <c r="MR88" s="24"/>
      <c r="MS88" s="24"/>
      <c r="MT88" s="24"/>
      <c r="MU88" s="24"/>
      <c r="MV88" s="24"/>
      <c r="MW88" s="24"/>
      <c r="MX88" s="24"/>
      <c r="MY88" s="24"/>
      <c r="MZ88" s="24"/>
      <c r="NA88" s="24"/>
      <c r="NB88" s="24"/>
      <c r="NC88" s="24"/>
      <c r="ND88" s="24"/>
      <c r="NE88" s="24"/>
      <c r="NF88" s="24"/>
      <c r="NG88" s="24"/>
      <c r="NH88" s="24"/>
      <c r="NI88" s="24"/>
      <c r="NJ88" s="24"/>
      <c r="NK88" s="24"/>
      <c r="NL88" s="24"/>
      <c r="NM88" s="24"/>
      <c r="NN88" s="24"/>
      <c r="NO88" s="24"/>
      <c r="NP88" s="24"/>
      <c r="NQ88" s="24"/>
      <c r="NR88" s="24"/>
      <c r="NS88" s="24"/>
      <c r="NT88" s="24"/>
      <c r="NU88" s="24"/>
      <c r="NV88" s="24"/>
      <c r="NW88" s="24"/>
      <c r="NX88" s="24"/>
      <c r="NY88" s="24"/>
      <c r="NZ88" s="24"/>
      <c r="OA88" s="24"/>
      <c r="OB88" s="24"/>
      <c r="OC88" s="24"/>
      <c r="OD88" s="24"/>
      <c r="OE88" s="24"/>
      <c r="OF88" s="24"/>
      <c r="OG88" s="24"/>
      <c r="OH88" s="24"/>
      <c r="OI88" s="24"/>
      <c r="OJ88" s="24"/>
      <c r="OK88" s="24"/>
      <c r="OL88" s="24"/>
      <c r="OM88" s="24"/>
      <c r="ON88" s="24"/>
      <c r="OO88" s="24"/>
      <c r="OP88" s="24"/>
      <c r="OQ88" s="24"/>
      <c r="OR88" s="24"/>
      <c r="OS88" s="24"/>
      <c r="OT88" s="24"/>
      <c r="OU88" s="24"/>
      <c r="OV88" s="24"/>
      <c r="OW88" s="24"/>
      <c r="OX88" s="24"/>
      <c r="OY88" s="24"/>
      <c r="OZ88" s="24"/>
      <c r="PA88" s="24"/>
      <c r="PB88" s="24"/>
      <c r="PC88" s="24"/>
      <c r="PD88" s="24"/>
      <c r="PE88" s="24"/>
      <c r="PF88" s="24"/>
      <c r="PG88" s="24"/>
      <c r="PH88" s="24"/>
      <c r="PI88" s="24"/>
      <c r="PJ88" s="24"/>
      <c r="PK88" s="24"/>
      <c r="PL88" s="24"/>
      <c r="PM88" s="24"/>
      <c r="PN88" s="24"/>
      <c r="PO88" s="24"/>
      <c r="PP88" s="24"/>
      <c r="PQ88" s="24"/>
      <c r="PR88" s="24"/>
      <c r="PS88" s="24"/>
      <c r="PT88" s="24"/>
      <c r="PU88" s="24"/>
      <c r="PV88" s="24"/>
      <c r="PW88" s="24"/>
      <c r="PX88" s="24"/>
      <c r="PY88" s="24"/>
      <c r="PZ88" s="24"/>
      <c r="QA88" s="24"/>
      <c r="QB88" s="24"/>
      <c r="QC88" s="24"/>
      <c r="QD88" s="24"/>
      <c r="QE88" s="24"/>
      <c r="QF88" s="24"/>
      <c r="QG88" s="24"/>
      <c r="QH88" s="24"/>
      <c r="QI88" s="24"/>
      <c r="QJ88" s="24"/>
      <c r="QK88" s="24"/>
      <c r="QL88" s="24"/>
      <c r="QM88" s="24"/>
      <c r="QN88" s="24"/>
      <c r="QO88" s="24"/>
      <c r="QP88" s="24"/>
      <c r="QQ88" s="24"/>
      <c r="QR88" s="24"/>
      <c r="QS88" s="24"/>
      <c r="QT88" s="24"/>
      <c r="QU88" s="24"/>
      <c r="QV88" s="24"/>
      <c r="QW88" s="24"/>
      <c r="QX88" s="24"/>
      <c r="QY88" s="24"/>
      <c r="QZ88" s="24"/>
      <c r="RA88" s="24"/>
      <c r="RB88" s="24"/>
      <c r="RC88" s="24"/>
      <c r="RD88" s="24"/>
      <c r="RE88" s="24"/>
      <c r="RF88" s="24"/>
      <c r="RG88" s="24"/>
      <c r="RH88" s="24"/>
      <c r="RI88" s="24"/>
      <c r="RJ88" s="24"/>
      <c r="RK88" s="24"/>
      <c r="RL88" s="24"/>
      <c r="RM88" s="24"/>
      <c r="RN88" s="24"/>
      <c r="RO88" s="24"/>
      <c r="RP88" s="24"/>
      <c r="RQ88" s="24"/>
      <c r="RR88" s="24"/>
      <c r="RS88" s="24"/>
      <c r="RT88" s="24"/>
      <c r="RU88" s="24"/>
      <c r="RV88" s="24"/>
      <c r="RW88" s="24"/>
      <c r="RX88" s="24"/>
      <c r="RY88" s="24"/>
      <c r="RZ88" s="24"/>
      <c r="SA88" s="24"/>
      <c r="SB88" s="24"/>
      <c r="SC88" s="24"/>
      <c r="SD88" s="24"/>
      <c r="SE88" s="24"/>
      <c r="SF88" s="24"/>
      <c r="SG88" s="24"/>
      <c r="SH88" s="24"/>
      <c r="SI88" s="24"/>
      <c r="SJ88" s="24"/>
      <c r="SK88" s="24"/>
      <c r="SL88" s="24"/>
      <c r="SM88" s="24"/>
      <c r="SN88" s="24"/>
      <c r="SO88" s="24"/>
      <c r="SP88" s="24"/>
      <c r="SQ88" s="24"/>
      <c r="SR88" s="24"/>
      <c r="SS88" s="24"/>
      <c r="ST88" s="24"/>
      <c r="SU88" s="24"/>
      <c r="SV88" s="24"/>
      <c r="SW88" s="24"/>
      <c r="SX88" s="24"/>
      <c r="SY88" s="24"/>
      <c r="SZ88" s="24"/>
      <c r="TA88" s="24"/>
      <c r="TB88" s="24"/>
      <c r="TC88" s="24"/>
      <c r="TD88" s="24"/>
      <c r="TE88" s="24"/>
      <c r="TF88" s="24"/>
      <c r="TG88" s="24"/>
      <c r="TH88" s="24"/>
      <c r="TI88" s="24"/>
      <c r="TJ88" s="24"/>
      <c r="TK88" s="24"/>
      <c r="TL88" s="24"/>
      <c r="TM88" s="24"/>
      <c r="TN88" s="24"/>
      <c r="TO88" s="24"/>
      <c r="TP88" s="24"/>
      <c r="TQ88" s="24"/>
      <c r="TR88" s="24"/>
      <c r="TS88" s="24"/>
      <c r="TT88" s="24"/>
      <c r="TU88" s="24"/>
      <c r="TV88" s="24"/>
      <c r="TW88" s="24"/>
      <c r="TX88" s="24"/>
      <c r="TY88" s="24"/>
      <c r="TZ88" s="24"/>
      <c r="UA88" s="24"/>
      <c r="UB88" s="24"/>
      <c r="UC88" s="24"/>
      <c r="UD88" s="24"/>
      <c r="UE88" s="24"/>
      <c r="UF88" s="24"/>
      <c r="UG88" s="24"/>
      <c r="UH88" s="24"/>
      <c r="UI88" s="24"/>
      <c r="UJ88" s="24"/>
      <c r="UK88" s="24"/>
      <c r="UL88" s="24"/>
      <c r="UM88" s="24"/>
      <c r="UN88" s="24"/>
      <c r="UO88" s="24"/>
      <c r="UP88" s="24"/>
      <c r="UQ88" s="24"/>
      <c r="UR88" s="24"/>
      <c r="US88" s="24"/>
      <c r="UT88" s="24"/>
      <c r="UU88" s="24"/>
      <c r="UV88" s="24"/>
      <c r="UW88" s="24"/>
      <c r="UX88" s="24"/>
      <c r="UY88" s="24"/>
      <c r="UZ88" s="24"/>
      <c r="VA88" s="24"/>
      <c r="VB88" s="24"/>
      <c r="VC88" s="24"/>
      <c r="VD88" s="24"/>
      <c r="VE88" s="24"/>
      <c r="VF88" s="24"/>
      <c r="VG88" s="24"/>
      <c r="VH88" s="24"/>
      <c r="VI88" s="24"/>
      <c r="VJ88" s="24"/>
      <c r="VK88" s="24"/>
      <c r="VL88" s="24"/>
      <c r="VM88" s="24"/>
      <c r="VN88" s="24"/>
      <c r="VO88" s="24"/>
      <c r="VP88" s="24"/>
      <c r="VQ88" s="24"/>
      <c r="VR88" s="24"/>
      <c r="VS88" s="24"/>
      <c r="VT88" s="24"/>
      <c r="VU88" s="24"/>
      <c r="VV88" s="24"/>
      <c r="VW88" s="24"/>
      <c r="VX88" s="24"/>
      <c r="VY88" s="24"/>
      <c r="VZ88" s="24"/>
      <c r="WA88" s="24"/>
      <c r="WB88" s="24"/>
      <c r="WC88" s="24"/>
      <c r="WD88" s="24"/>
      <c r="WE88" s="24"/>
      <c r="WF88" s="24"/>
      <c r="WG88" s="24"/>
      <c r="WH88" s="24"/>
      <c r="WI88" s="24"/>
      <c r="WJ88" s="24"/>
      <c r="WK88" s="24"/>
      <c r="WL88" s="24"/>
      <c r="WM88" s="24"/>
      <c r="WN88" s="24"/>
      <c r="WO88" s="24"/>
      <c r="WP88" s="24"/>
      <c r="WQ88" s="24"/>
      <c r="WR88" s="24"/>
      <c r="WS88" s="24"/>
      <c r="WT88" s="24"/>
      <c r="WU88" s="24"/>
      <c r="WV88" s="24"/>
      <c r="WW88" s="24"/>
      <c r="WX88" s="24"/>
      <c r="WY88" s="24"/>
      <c r="WZ88" s="24"/>
      <c r="XA88" s="24"/>
      <c r="XB88" s="24"/>
      <c r="XC88" s="24"/>
      <c r="XD88" s="24"/>
      <c r="XE88" s="24"/>
      <c r="XF88" s="24"/>
      <c r="XG88" s="24"/>
      <c r="XH88" s="24"/>
      <c r="XI88" s="24"/>
      <c r="XJ88" s="24"/>
      <c r="XK88" s="24"/>
      <c r="XL88" s="24"/>
      <c r="XM88" s="24"/>
      <c r="XN88" s="24"/>
      <c r="XO88" s="24"/>
      <c r="XP88" s="24"/>
      <c r="XQ88" s="24"/>
      <c r="XR88" s="24"/>
      <c r="XS88" s="24"/>
      <c r="XT88" s="24"/>
      <c r="XU88" s="24"/>
      <c r="XV88" s="24"/>
      <c r="XW88" s="24"/>
      <c r="XX88" s="24"/>
      <c r="XY88" s="24"/>
      <c r="XZ88" s="24"/>
      <c r="YA88" s="24"/>
      <c r="YB88" s="24"/>
      <c r="YC88" s="24"/>
      <c r="YD88" s="24"/>
      <c r="YE88" s="24"/>
      <c r="YF88" s="24"/>
      <c r="YG88" s="24"/>
      <c r="YH88" s="24"/>
      <c r="YI88" s="24"/>
      <c r="YJ88" s="24"/>
      <c r="YK88" s="24"/>
      <c r="YL88" s="24"/>
      <c r="YM88" s="24"/>
      <c r="YN88" s="24"/>
      <c r="YO88" s="24"/>
      <c r="YP88" s="24"/>
      <c r="YQ88" s="24"/>
      <c r="YR88" s="24"/>
      <c r="YS88" s="24"/>
      <c r="YT88" s="24"/>
      <c r="YU88" s="24"/>
      <c r="YV88" s="24"/>
      <c r="YW88" s="24"/>
      <c r="YX88" s="24"/>
      <c r="YY88" s="24"/>
      <c r="YZ88" s="24"/>
      <c r="ZA88" s="24"/>
      <c r="ZB88" s="24"/>
      <c r="ZC88" s="24"/>
      <c r="ZD88" s="24"/>
      <c r="ZE88" s="24"/>
      <c r="ZF88" s="24"/>
      <c r="ZG88" s="24"/>
      <c r="ZH88" s="24"/>
      <c r="ZI88" s="24"/>
      <c r="ZJ88" s="24"/>
      <c r="ZK88" s="24"/>
      <c r="ZL88" s="24"/>
      <c r="ZM88" s="24"/>
      <c r="ZN88" s="24"/>
      <c r="ZO88" s="24"/>
      <c r="ZP88" s="24"/>
      <c r="ZQ88" s="24"/>
      <c r="ZR88" s="24"/>
      <c r="ZS88" s="24"/>
      <c r="ZT88" s="24"/>
      <c r="ZU88" s="24"/>
      <c r="ZV88" s="24"/>
      <c r="ZW88" s="24"/>
      <c r="ZX88" s="24"/>
      <c r="ZY88" s="24"/>
      <c r="ZZ88" s="24"/>
      <c r="AAA88" s="24"/>
      <c r="AAB88" s="24"/>
      <c r="AAC88" s="24"/>
      <c r="AAD88" s="24"/>
      <c r="AAE88" s="24"/>
      <c r="AAF88" s="24"/>
      <c r="AAG88" s="24"/>
      <c r="AAH88" s="24"/>
      <c r="AAI88" s="24"/>
      <c r="AAJ88" s="24"/>
      <c r="AAK88" s="24"/>
      <c r="AAL88" s="24"/>
      <c r="AAM88" s="24"/>
      <c r="AAN88" s="24"/>
      <c r="AAO88" s="24"/>
      <c r="AAP88" s="24"/>
      <c r="AAQ88" s="24"/>
      <c r="AAR88" s="24"/>
      <c r="AAS88" s="24"/>
      <c r="AAT88" s="24"/>
      <c r="AAU88" s="24"/>
      <c r="AAV88" s="24"/>
      <c r="AAW88" s="24"/>
      <c r="AAX88" s="24"/>
      <c r="AAY88" s="24"/>
      <c r="AAZ88" s="24"/>
      <c r="ABA88" s="24"/>
      <c r="ABB88" s="24"/>
      <c r="ABC88" s="24"/>
      <c r="ABD88" s="24"/>
      <c r="ABE88" s="24"/>
      <c r="ABF88" s="24"/>
      <c r="ABG88" s="24"/>
      <c r="ABH88" s="24"/>
      <c r="ABI88" s="24"/>
      <c r="ABJ88" s="24"/>
      <c r="ABK88" s="24"/>
      <c r="ABL88" s="24"/>
      <c r="ABM88" s="24"/>
      <c r="ABN88" s="24"/>
      <c r="ABO88" s="24"/>
      <c r="ABP88" s="24"/>
      <c r="ABQ88" s="24"/>
      <c r="ABR88" s="24"/>
      <c r="ABS88" s="24"/>
      <c r="ABT88" s="24"/>
      <c r="ABU88" s="24"/>
      <c r="ABV88" s="24"/>
      <c r="ABW88" s="24"/>
      <c r="ABX88" s="24"/>
      <c r="ABY88" s="24"/>
      <c r="ABZ88" s="24"/>
      <c r="ACA88" s="24"/>
      <c r="ACB88" s="24"/>
      <c r="ACC88" s="24"/>
      <c r="ACD88" s="24"/>
      <c r="ACE88" s="24"/>
      <c r="ACF88" s="24"/>
      <c r="ACG88" s="24"/>
      <c r="ACH88" s="24"/>
      <c r="ACI88" s="24"/>
      <c r="ACJ88" s="24"/>
      <c r="ACK88" s="24"/>
      <c r="ACL88" s="24"/>
      <c r="ACM88" s="24"/>
      <c r="ACN88" s="24"/>
      <c r="ACO88" s="24"/>
      <c r="ACP88" s="24"/>
      <c r="ACQ88" s="24"/>
      <c r="ACR88" s="24"/>
      <c r="ACS88" s="24"/>
      <c r="ACT88" s="24"/>
      <c r="ACU88" s="24"/>
      <c r="ACV88" s="24"/>
      <c r="ACW88" s="24"/>
      <c r="ACX88" s="24"/>
      <c r="ACY88" s="24"/>
      <c r="ACZ88" s="24"/>
      <c r="ADA88" s="24"/>
      <c r="ADB88" s="24"/>
      <c r="ADC88" s="24"/>
      <c r="ADD88" s="24"/>
      <c r="ADE88" s="24"/>
      <c r="ADF88" s="24"/>
      <c r="ADG88" s="24"/>
      <c r="ADH88" s="24"/>
      <c r="ADI88" s="24"/>
      <c r="ADJ88" s="24"/>
      <c r="ADK88" s="24"/>
      <c r="ADL88" s="24"/>
      <c r="ADM88" s="24"/>
      <c r="ADN88" s="24"/>
      <c r="ADO88" s="24"/>
      <c r="ADP88" s="24"/>
      <c r="ADQ88" s="24"/>
      <c r="ADR88" s="24"/>
      <c r="ADS88" s="24"/>
      <c r="ADT88" s="24"/>
      <c r="ADU88" s="24"/>
      <c r="ADV88" s="24"/>
      <c r="ADW88" s="24"/>
      <c r="ADX88" s="24"/>
      <c r="ADY88" s="24"/>
      <c r="ADZ88" s="24"/>
      <c r="AEA88" s="24"/>
      <c r="AEB88" s="24"/>
      <c r="AEC88" s="24"/>
      <c r="AED88" s="24"/>
      <c r="AEE88" s="24"/>
      <c r="AEF88" s="24"/>
      <c r="AEG88" s="24"/>
      <c r="AEH88" s="24"/>
      <c r="AEI88" s="24"/>
      <c r="AEJ88" s="24"/>
      <c r="AEK88" s="24"/>
      <c r="AEL88" s="24"/>
      <c r="AEM88" s="24"/>
      <c r="AEN88" s="24"/>
      <c r="AEO88" s="24"/>
      <c r="AEP88" s="24"/>
      <c r="AEQ88" s="24"/>
      <c r="AER88" s="24"/>
      <c r="AES88" s="24"/>
      <c r="AET88" s="24"/>
      <c r="AEU88" s="24"/>
      <c r="AEV88" s="24"/>
      <c r="AEW88" s="24"/>
      <c r="AEX88" s="24"/>
      <c r="AEY88" s="24"/>
      <c r="AEZ88" s="24"/>
      <c r="AFA88" s="24"/>
      <c r="AFB88" s="24"/>
      <c r="AFC88" s="24"/>
      <c r="AFD88" s="24"/>
      <c r="AFE88" s="24"/>
      <c r="AFF88" s="24"/>
      <c r="AFG88" s="24"/>
      <c r="AFH88" s="24"/>
      <c r="AFI88" s="24"/>
      <c r="AFJ88" s="24"/>
      <c r="AFK88" s="24"/>
      <c r="AFL88" s="24"/>
      <c r="AFM88" s="24"/>
      <c r="AFN88" s="24"/>
      <c r="AFO88" s="24"/>
      <c r="AFP88" s="24"/>
      <c r="AFQ88" s="24"/>
      <c r="AFR88" s="24"/>
      <c r="AFS88" s="24"/>
      <c r="AFT88" s="24"/>
      <c r="AFU88" s="24"/>
      <c r="AFV88" s="24"/>
      <c r="AFW88" s="24"/>
      <c r="AFX88" s="24"/>
      <c r="AFY88" s="24"/>
      <c r="AFZ88" s="24"/>
      <c r="AGA88" s="24"/>
      <c r="AGB88" s="24"/>
      <c r="AGC88" s="24"/>
      <c r="AGD88" s="24"/>
      <c r="AGE88" s="24"/>
      <c r="AGF88" s="24"/>
      <c r="AGG88" s="24"/>
      <c r="AGH88" s="24"/>
      <c r="AGI88" s="24"/>
      <c r="AGJ88" s="24"/>
      <c r="AGK88" s="24"/>
      <c r="AGL88" s="24"/>
      <c r="AGM88" s="24"/>
      <c r="AGN88" s="24"/>
      <c r="AGO88" s="24"/>
      <c r="AGP88" s="24"/>
      <c r="AGQ88" s="24"/>
      <c r="AGR88" s="24"/>
      <c r="AGS88" s="24"/>
      <c r="AGT88" s="24"/>
      <c r="AGU88" s="24"/>
      <c r="AGV88" s="24"/>
      <c r="AGW88" s="24"/>
      <c r="AGX88" s="24"/>
      <c r="AGY88" s="24"/>
      <c r="AGZ88" s="24"/>
      <c r="AHA88" s="24"/>
      <c r="AHB88" s="24"/>
      <c r="AHC88" s="24"/>
      <c r="AHD88" s="24"/>
      <c r="AHE88" s="24"/>
      <c r="AHF88" s="24"/>
      <c r="AHG88" s="24"/>
      <c r="AHH88" s="24"/>
      <c r="AHI88" s="24"/>
      <c r="AHJ88" s="24"/>
      <c r="AHK88" s="24"/>
      <c r="AHL88" s="24"/>
      <c r="AHM88" s="24"/>
      <c r="AHN88" s="24"/>
      <c r="AHO88" s="24"/>
      <c r="AHP88" s="24"/>
      <c r="AHQ88" s="24"/>
      <c r="AHR88" s="24"/>
      <c r="AHS88" s="24"/>
      <c r="AHT88" s="24"/>
      <c r="AHU88" s="24"/>
      <c r="AHV88" s="24"/>
      <c r="AHW88" s="24"/>
      <c r="AHX88" s="24"/>
      <c r="AHY88" s="24"/>
      <c r="AHZ88" s="24"/>
      <c r="AIA88" s="24"/>
      <c r="AIB88" s="24"/>
      <c r="AIC88" s="24"/>
      <c r="AID88" s="24"/>
      <c r="AIE88" s="24"/>
      <c r="AIF88" s="24"/>
      <c r="AIG88" s="24"/>
      <c r="AIH88" s="24"/>
      <c r="AII88" s="24"/>
      <c r="AIJ88" s="24"/>
      <c r="AIK88" s="24"/>
      <c r="AIL88" s="24"/>
      <c r="AIM88" s="24"/>
      <c r="AIN88" s="24"/>
      <c r="AIO88" s="24"/>
      <c r="AIP88" s="24"/>
      <c r="AIQ88" s="24"/>
      <c r="AIR88" s="24"/>
      <c r="AIS88" s="24"/>
      <c r="AIT88" s="24"/>
      <c r="AIU88" s="24"/>
      <c r="AIV88" s="24"/>
      <c r="AIW88" s="24"/>
      <c r="AIX88" s="24"/>
      <c r="AIY88" s="24"/>
      <c r="AIZ88" s="24"/>
      <c r="AJA88" s="24"/>
      <c r="AJB88" s="24"/>
      <c r="AJC88" s="24"/>
      <c r="AJD88" s="24"/>
      <c r="AJE88" s="24"/>
      <c r="AJF88" s="24"/>
      <c r="AJG88" s="24"/>
      <c r="AJH88" s="24"/>
      <c r="AJI88" s="24"/>
      <c r="AJJ88" s="24"/>
      <c r="AJK88" s="24"/>
      <c r="AJL88" s="24"/>
      <c r="AJM88" s="24"/>
      <c r="AJN88" s="24"/>
      <c r="AJO88" s="24"/>
      <c r="AJP88" s="24"/>
      <c r="AJQ88" s="24"/>
      <c r="AJR88" s="24"/>
      <c r="AJS88" s="24"/>
      <c r="AJT88" s="24"/>
      <c r="AJU88" s="24"/>
      <c r="AJV88" s="24"/>
      <c r="AJW88" s="24"/>
      <c r="AJX88" s="24"/>
      <c r="AJY88" s="24"/>
      <c r="AJZ88" s="24"/>
      <c r="AKA88" s="24"/>
      <c r="AKB88" s="24"/>
      <c r="AKC88" s="24"/>
      <c r="AKD88" s="24"/>
      <c r="AKE88" s="24"/>
      <c r="AKF88" s="24"/>
      <c r="AKG88" s="24"/>
      <c r="AKH88" s="24"/>
      <c r="AKI88" s="24"/>
      <c r="AKJ88" s="24"/>
      <c r="AKK88" s="24"/>
      <c r="AKL88" s="24"/>
      <c r="AKM88" s="24"/>
      <c r="AKN88" s="24"/>
      <c r="AKO88" s="24"/>
      <c r="AKP88" s="24"/>
      <c r="AKQ88" s="24"/>
      <c r="AKR88" s="24"/>
      <c r="AKS88" s="24"/>
      <c r="AKT88" s="24"/>
      <c r="AKU88" s="24"/>
      <c r="AKV88" s="24"/>
      <c r="AKW88" s="24"/>
      <c r="AKX88" s="24"/>
      <c r="AKY88" s="24"/>
      <c r="AKZ88" s="24"/>
      <c r="ALA88" s="24"/>
      <c r="ALB88" s="24"/>
      <c r="ALC88" s="24"/>
      <c r="ALD88" s="24"/>
      <c r="ALE88" s="24"/>
      <c r="ALF88" s="24"/>
      <c r="ALG88" s="24"/>
      <c r="ALH88" s="24"/>
      <c r="ALI88" s="24"/>
      <c r="ALJ88" s="24"/>
      <c r="ALK88" s="24"/>
      <c r="ALL88" s="24"/>
      <c r="ALM88" s="24"/>
      <c r="ALN88" s="24"/>
      <c r="ALO88" s="24"/>
      <c r="ALP88" s="24"/>
      <c r="ALQ88" s="24"/>
      <c r="ALR88" s="24"/>
      <c r="ALS88" s="24"/>
      <c r="ALT88" s="24"/>
      <c r="ALU88" s="24"/>
      <c r="ALV88" s="24"/>
      <c r="ALW88" s="24"/>
      <c r="ALX88" s="24"/>
      <c r="ALY88" s="24"/>
      <c r="ALZ88" s="24"/>
      <c r="AMA88" s="24"/>
      <c r="AMB88" s="24"/>
      <c r="AMC88" s="24"/>
      <c r="AMD88" s="24"/>
      <c r="AME88" s="24"/>
      <c r="AMF88" s="24"/>
      <c r="AMG88" s="24"/>
      <c r="AMH88" s="24"/>
      <c r="AMI88" s="24"/>
      <c r="AMJ88" s="24"/>
      <c r="AMK88" s="24"/>
      <c r="AML88" s="24"/>
      <c r="AMM88" s="24"/>
      <c r="AMN88" s="24"/>
      <c r="AMO88" s="24"/>
      <c r="AMP88" s="24"/>
      <c r="AMQ88" s="24"/>
      <c r="AMR88" s="24"/>
      <c r="AMS88" s="24"/>
      <c r="AMT88" s="24"/>
      <c r="AMU88" s="24"/>
      <c r="AMV88" s="24"/>
      <c r="AMW88" s="24"/>
      <c r="AMX88" s="24"/>
      <c r="AMY88" s="24"/>
      <c r="AMZ88" s="24"/>
      <c r="ANA88" s="24"/>
      <c r="ANB88" s="24"/>
      <c r="ANC88" s="24"/>
      <c r="AND88" s="24"/>
      <c r="ANE88" s="24"/>
      <c r="ANF88" s="24"/>
      <c r="ANG88" s="24"/>
      <c r="ANH88" s="24"/>
      <c r="ANI88" s="24"/>
      <c r="ANJ88" s="24"/>
      <c r="ANK88" s="24"/>
      <c r="ANL88" s="24"/>
      <c r="ANM88" s="24"/>
      <c r="ANN88" s="24"/>
      <c r="ANO88" s="24"/>
      <c r="ANP88" s="24"/>
      <c r="ANQ88" s="24"/>
      <c r="ANR88" s="24"/>
      <c r="ANS88" s="24"/>
      <c r="ANT88" s="24"/>
      <c r="ANU88" s="24"/>
      <c r="ANV88" s="24"/>
      <c r="ANW88" s="24"/>
      <c r="ANX88" s="24"/>
      <c r="ANY88" s="24"/>
      <c r="ANZ88" s="24"/>
      <c r="AOA88" s="24"/>
      <c r="AOB88" s="24"/>
      <c r="AOC88" s="24"/>
      <c r="AOD88" s="24"/>
      <c r="AOE88" s="24"/>
      <c r="AOF88" s="24"/>
      <c r="AOG88" s="24"/>
      <c r="AOH88" s="24"/>
      <c r="AOI88" s="24"/>
      <c r="AOJ88" s="24"/>
      <c r="AOK88" s="24"/>
      <c r="AOL88" s="24"/>
      <c r="AOM88" s="24"/>
      <c r="AON88" s="24"/>
      <c r="AOO88" s="24"/>
      <c r="AOP88" s="24"/>
      <c r="AOQ88" s="24"/>
      <c r="AOR88" s="24"/>
      <c r="AOS88" s="24"/>
      <c r="AOT88" s="24"/>
      <c r="AOU88" s="24"/>
      <c r="AOV88" s="24"/>
      <c r="AOW88" s="24"/>
      <c r="AOX88" s="24"/>
      <c r="AOY88" s="24"/>
      <c r="AOZ88" s="24"/>
      <c r="APA88" s="24"/>
      <c r="APB88" s="24"/>
      <c r="APC88" s="24"/>
      <c r="APD88" s="24"/>
      <c r="APE88" s="24"/>
      <c r="APF88" s="24"/>
      <c r="APG88" s="24"/>
      <c r="APH88" s="24"/>
      <c r="API88" s="24"/>
      <c r="APJ88" s="24"/>
      <c r="APK88" s="24"/>
      <c r="APL88" s="24"/>
      <c r="APM88" s="24"/>
      <c r="APN88" s="24"/>
      <c r="APO88" s="24"/>
      <c r="APP88" s="24"/>
      <c r="APQ88" s="24"/>
      <c r="APR88" s="24"/>
      <c r="APS88" s="24"/>
      <c r="APT88" s="24"/>
      <c r="APU88" s="24"/>
      <c r="APV88" s="24"/>
      <c r="APW88" s="24"/>
      <c r="APX88" s="24"/>
      <c r="APY88" s="24"/>
      <c r="APZ88" s="24"/>
      <c r="AQA88" s="24"/>
      <c r="AQB88" s="24"/>
      <c r="AQC88" s="24"/>
      <c r="AQD88" s="24"/>
      <c r="AQE88" s="24"/>
      <c r="AQF88" s="24"/>
      <c r="AQG88" s="24"/>
      <c r="AQH88" s="24"/>
      <c r="AQI88" s="24"/>
      <c r="AQJ88" s="24"/>
      <c r="AQK88" s="24"/>
      <c r="AQL88" s="24"/>
      <c r="AQM88" s="24"/>
      <c r="AQN88" s="24"/>
      <c r="AQO88" s="24"/>
      <c r="AQP88" s="24"/>
      <c r="AQQ88" s="24"/>
      <c r="AQR88" s="24"/>
      <c r="AQS88" s="24"/>
      <c r="AQT88" s="24"/>
      <c r="AQU88" s="24"/>
      <c r="AQV88" s="24"/>
      <c r="AQW88" s="24"/>
      <c r="AQX88" s="24"/>
      <c r="AQY88" s="24"/>
      <c r="AQZ88" s="24"/>
      <c r="ARA88" s="24"/>
      <c r="ARB88" s="24"/>
      <c r="ARC88" s="24"/>
      <c r="ARD88" s="24"/>
      <c r="ARE88" s="24"/>
      <c r="ARF88" s="24"/>
      <c r="ARG88" s="24"/>
      <c r="ARH88" s="24"/>
      <c r="ARI88" s="24"/>
      <c r="ARJ88" s="24"/>
      <c r="ARK88" s="24"/>
      <c r="ARL88" s="24"/>
      <c r="ARM88" s="24"/>
      <c r="ARN88" s="24"/>
      <c r="ARO88" s="24"/>
      <c r="ARP88" s="24"/>
      <c r="ARQ88" s="24"/>
      <c r="ARR88" s="24"/>
      <c r="ARS88" s="24"/>
      <c r="ART88" s="24"/>
      <c r="ARU88" s="24"/>
      <c r="ARV88" s="24"/>
      <c r="ARW88" s="24"/>
      <c r="ARX88" s="24"/>
      <c r="ARY88" s="24"/>
      <c r="ARZ88" s="24"/>
      <c r="ASA88" s="24"/>
      <c r="ASB88" s="24"/>
      <c r="ASC88" s="24"/>
      <c r="ASD88" s="24"/>
      <c r="ASE88" s="24"/>
      <c r="ASF88" s="24"/>
      <c r="ASG88" s="24"/>
      <c r="ASH88" s="24"/>
      <c r="ASI88" s="24"/>
      <c r="ASJ88" s="24"/>
      <c r="ASK88" s="24"/>
      <c r="ASL88" s="24"/>
      <c r="ASM88" s="24"/>
      <c r="ASN88" s="24"/>
      <c r="ASO88" s="24"/>
      <c r="ASP88" s="24"/>
      <c r="ASQ88" s="24"/>
      <c r="ASR88" s="24"/>
      <c r="ASS88" s="24"/>
      <c r="AST88" s="24"/>
      <c r="ASU88" s="24"/>
      <c r="ASV88" s="24"/>
      <c r="ASW88" s="24"/>
      <c r="ASX88" s="24"/>
      <c r="ASY88" s="24"/>
      <c r="ASZ88" s="24"/>
      <c r="ATA88" s="24"/>
      <c r="ATB88" s="24"/>
      <c r="ATC88" s="24"/>
      <c r="ATD88" s="24"/>
      <c r="ATE88" s="24"/>
      <c r="ATF88" s="24"/>
      <c r="ATG88" s="24"/>
      <c r="ATH88" s="24"/>
      <c r="ATI88" s="24"/>
      <c r="ATJ88" s="24"/>
      <c r="ATK88" s="24"/>
      <c r="ATL88" s="24"/>
      <c r="ATM88" s="24"/>
      <c r="ATN88" s="24"/>
      <c r="ATO88" s="24"/>
      <c r="ATP88" s="24"/>
      <c r="ATQ88" s="24"/>
      <c r="ATR88" s="24"/>
      <c r="ATS88" s="24"/>
      <c r="ATT88" s="24"/>
      <c r="ATU88" s="24"/>
      <c r="ATV88" s="24"/>
      <c r="ATW88" s="24"/>
      <c r="ATX88" s="24"/>
      <c r="ATY88" s="24"/>
      <c r="ATZ88" s="24"/>
      <c r="AUA88" s="24"/>
      <c r="AUB88" s="24"/>
      <c r="AUC88" s="24"/>
      <c r="AUD88" s="24"/>
      <c r="AUE88" s="24"/>
      <c r="AUF88" s="24"/>
      <c r="AUG88" s="24"/>
      <c r="AUH88" s="24"/>
      <c r="AUI88" s="24"/>
      <c r="AUJ88" s="24"/>
      <c r="AUK88" s="24"/>
      <c r="AUL88" s="24"/>
      <c r="AUM88" s="24"/>
      <c r="AUN88" s="24"/>
      <c r="AUO88" s="24"/>
      <c r="AUP88" s="24"/>
      <c r="AUQ88" s="24"/>
      <c r="AUR88" s="24"/>
      <c r="AUS88" s="24"/>
      <c r="AUT88" s="24"/>
      <c r="AUU88" s="24"/>
      <c r="AUV88" s="24"/>
      <c r="AUW88" s="24"/>
      <c r="AUX88" s="24"/>
      <c r="AUY88" s="24"/>
      <c r="AUZ88" s="24"/>
      <c r="AVA88" s="24"/>
      <c r="AVB88" s="24"/>
      <c r="AVC88" s="24"/>
      <c r="AVD88" s="24"/>
      <c r="AVE88" s="24"/>
      <c r="AVF88" s="24"/>
      <c r="AVG88" s="24"/>
      <c r="AVH88" s="24"/>
      <c r="AVI88" s="24"/>
      <c r="AVJ88" s="24"/>
      <c r="AVK88" s="24"/>
      <c r="AVL88" s="24"/>
      <c r="AVM88" s="24"/>
      <c r="AVN88" s="24"/>
      <c r="AVO88" s="24"/>
      <c r="AVP88" s="24"/>
      <c r="AVQ88" s="24"/>
      <c r="AVR88" s="24"/>
      <c r="AVS88" s="24"/>
      <c r="AVT88" s="24"/>
      <c r="AVU88" s="24"/>
      <c r="AVV88" s="24"/>
      <c r="AVW88" s="24"/>
      <c r="AVX88" s="24"/>
      <c r="AVY88" s="24"/>
      <c r="AVZ88" s="24"/>
      <c r="AWA88" s="24"/>
      <c r="AWB88" s="24"/>
      <c r="AWC88" s="24"/>
      <c r="AWD88" s="24"/>
      <c r="AWE88" s="24"/>
      <c r="AWF88" s="24"/>
      <c r="AWG88" s="24"/>
      <c r="AWH88" s="24"/>
      <c r="AWI88" s="24"/>
      <c r="AWJ88" s="24"/>
      <c r="AWK88" s="24"/>
      <c r="AWL88" s="24"/>
      <c r="AWM88" s="24"/>
      <c r="AWN88" s="24"/>
      <c r="AWO88" s="24"/>
      <c r="AWP88" s="24"/>
      <c r="AWQ88" s="24"/>
      <c r="AWR88" s="24"/>
      <c r="AWS88" s="24"/>
      <c r="AWT88" s="24"/>
      <c r="AWU88" s="24"/>
      <c r="AWV88" s="24"/>
      <c r="AWW88" s="24"/>
      <c r="AWX88" s="24"/>
      <c r="AWY88" s="24"/>
      <c r="AWZ88" s="24"/>
      <c r="AXA88" s="24"/>
      <c r="AXB88" s="24"/>
      <c r="AXC88" s="24"/>
      <c r="AXD88" s="24"/>
      <c r="AXE88" s="24"/>
      <c r="AXF88" s="24"/>
      <c r="AXG88" s="24"/>
      <c r="AXH88" s="24"/>
      <c r="AXI88" s="24"/>
      <c r="AXJ88" s="24"/>
      <c r="AXK88" s="24"/>
      <c r="AXL88" s="24"/>
      <c r="AXM88" s="24"/>
      <c r="AXN88" s="24"/>
      <c r="AXO88" s="24"/>
      <c r="AXP88" s="24"/>
      <c r="AXQ88" s="24"/>
      <c r="AXR88" s="24"/>
      <c r="AXS88" s="24"/>
      <c r="AXT88" s="24"/>
      <c r="AXU88" s="24"/>
      <c r="AXV88" s="24"/>
      <c r="AXW88" s="24"/>
      <c r="AXX88" s="24"/>
      <c r="AXY88" s="24"/>
      <c r="AXZ88" s="24"/>
      <c r="AYA88" s="24"/>
      <c r="AYB88" s="24"/>
      <c r="AYC88" s="24"/>
      <c r="AYD88" s="24"/>
      <c r="AYE88" s="24"/>
      <c r="AYF88" s="24"/>
      <c r="AYG88" s="24"/>
      <c r="AYH88" s="24"/>
      <c r="AYI88" s="24"/>
      <c r="AYJ88" s="24"/>
      <c r="AYK88" s="24"/>
      <c r="AYL88" s="24"/>
      <c r="AYM88" s="24"/>
      <c r="AYN88" s="24"/>
      <c r="AYO88" s="24"/>
      <c r="AYP88" s="24"/>
      <c r="AYQ88" s="24"/>
      <c r="AYR88" s="24"/>
      <c r="AYS88" s="24"/>
      <c r="AYT88" s="24"/>
      <c r="AYU88" s="24"/>
      <c r="AYV88" s="24"/>
      <c r="AYW88" s="24"/>
      <c r="AYX88" s="24"/>
      <c r="AYY88" s="24"/>
      <c r="AYZ88" s="24"/>
      <c r="AZA88" s="24"/>
      <c r="AZB88" s="24"/>
      <c r="AZC88" s="24"/>
      <c r="AZD88" s="24"/>
      <c r="AZE88" s="24"/>
      <c r="AZF88" s="24"/>
      <c r="AZG88" s="24"/>
      <c r="AZH88" s="24"/>
      <c r="AZI88" s="24"/>
      <c r="AZJ88" s="24"/>
      <c r="AZK88" s="24"/>
      <c r="AZL88" s="24"/>
      <c r="AZM88" s="24"/>
      <c r="AZN88" s="24"/>
      <c r="AZO88" s="24"/>
      <c r="AZP88" s="24"/>
      <c r="AZQ88" s="24"/>
      <c r="AZR88" s="24"/>
      <c r="AZS88" s="24"/>
      <c r="AZT88" s="24"/>
      <c r="AZU88" s="24"/>
      <c r="AZV88" s="24"/>
      <c r="AZW88" s="24"/>
      <c r="AZX88" s="24"/>
      <c r="AZY88" s="24"/>
      <c r="AZZ88" s="24"/>
      <c r="BAA88" s="24"/>
      <c r="BAB88" s="24"/>
      <c r="BAC88" s="24"/>
      <c r="BAD88" s="24"/>
      <c r="BAE88" s="24"/>
      <c r="BAF88" s="24"/>
      <c r="BAG88" s="24"/>
      <c r="BAH88" s="24"/>
      <c r="BAI88" s="24"/>
      <c r="BAJ88" s="24"/>
      <c r="BAK88" s="24"/>
      <c r="BAL88" s="24"/>
      <c r="BAM88" s="24"/>
      <c r="BAN88" s="24"/>
      <c r="BAO88" s="24"/>
      <c r="BAP88" s="24"/>
      <c r="BAQ88" s="24"/>
      <c r="BAR88" s="24"/>
      <c r="BAS88" s="24"/>
      <c r="BAT88" s="24"/>
      <c r="BAU88" s="24"/>
      <c r="BAV88" s="24"/>
      <c r="BAW88" s="24"/>
      <c r="BAX88" s="24"/>
      <c r="BAY88" s="24"/>
      <c r="BAZ88" s="24"/>
      <c r="BBA88" s="24"/>
      <c r="BBB88" s="24"/>
      <c r="BBC88" s="24"/>
      <c r="BBD88" s="24"/>
      <c r="BBE88" s="24"/>
      <c r="BBF88" s="24"/>
      <c r="BBG88" s="24"/>
      <c r="BBH88" s="24"/>
      <c r="BBI88" s="24"/>
      <c r="BBJ88" s="24"/>
      <c r="BBK88" s="24"/>
      <c r="BBL88" s="24"/>
      <c r="BBM88" s="24"/>
      <c r="BBN88" s="24"/>
      <c r="BBO88" s="24"/>
      <c r="BBP88" s="24"/>
      <c r="BBQ88" s="24"/>
      <c r="BBR88" s="24"/>
      <c r="BBS88" s="24"/>
      <c r="BBT88" s="24"/>
      <c r="BBU88" s="24"/>
      <c r="BBV88" s="24"/>
      <c r="BBW88" s="24"/>
      <c r="BBX88" s="24"/>
      <c r="BBY88" s="24"/>
      <c r="BBZ88" s="24"/>
      <c r="BCA88" s="24"/>
      <c r="BCB88" s="24"/>
      <c r="BCC88" s="24"/>
      <c r="BCD88" s="24"/>
      <c r="BCE88" s="24"/>
      <c r="BCF88" s="24"/>
      <c r="BCG88" s="24"/>
      <c r="BCH88" s="24"/>
      <c r="BCI88" s="24"/>
      <c r="BCJ88" s="24"/>
      <c r="BCK88" s="24"/>
      <c r="BCL88" s="24"/>
      <c r="BCM88" s="24"/>
      <c r="BCN88" s="24"/>
      <c r="BCO88" s="24"/>
      <c r="BCP88" s="24"/>
      <c r="BCQ88" s="24"/>
      <c r="BCR88" s="24"/>
      <c r="BCS88" s="24"/>
      <c r="BCT88" s="24"/>
      <c r="BCU88" s="24"/>
      <c r="BCV88" s="24"/>
      <c r="BCW88" s="24"/>
      <c r="BCX88" s="24"/>
      <c r="BCY88" s="24"/>
      <c r="BCZ88" s="24"/>
      <c r="BDA88" s="24"/>
      <c r="BDB88" s="24"/>
      <c r="BDC88" s="24"/>
      <c r="BDD88" s="24"/>
      <c r="BDE88" s="24"/>
      <c r="BDF88" s="24"/>
      <c r="BDG88" s="24"/>
      <c r="BDH88" s="24"/>
      <c r="BDI88" s="24"/>
      <c r="BDJ88" s="24"/>
      <c r="BDK88" s="24"/>
      <c r="BDL88" s="24"/>
      <c r="BDM88" s="24"/>
      <c r="BDN88" s="24"/>
      <c r="BDO88" s="24"/>
      <c r="BDP88" s="24"/>
      <c r="BDQ88" s="24"/>
      <c r="BDR88" s="24"/>
      <c r="BDS88" s="24"/>
      <c r="BDT88" s="24"/>
      <c r="BDU88" s="24"/>
      <c r="BDV88" s="24"/>
      <c r="BDW88" s="24"/>
      <c r="BDX88" s="24"/>
      <c r="BDY88" s="24"/>
      <c r="BDZ88" s="24"/>
      <c r="BEA88" s="24"/>
      <c r="BEB88" s="24"/>
      <c r="BEC88" s="24"/>
      <c r="BED88" s="24"/>
      <c r="BEE88" s="24"/>
      <c r="BEF88" s="24"/>
      <c r="BEG88" s="24"/>
      <c r="BEH88" s="24"/>
      <c r="BEI88" s="24"/>
      <c r="BEJ88" s="24"/>
      <c r="BEK88" s="24"/>
      <c r="BEL88" s="24"/>
      <c r="BEM88" s="24"/>
      <c r="BEN88" s="24"/>
      <c r="BEO88" s="24"/>
      <c r="BEP88" s="24"/>
      <c r="BEQ88" s="24"/>
      <c r="BER88" s="24"/>
      <c r="BES88" s="24"/>
      <c r="BET88" s="24"/>
      <c r="BEU88" s="24"/>
      <c r="BEV88" s="24"/>
      <c r="BEW88" s="24"/>
      <c r="BEX88" s="24"/>
      <c r="BEY88" s="24"/>
      <c r="BEZ88" s="24"/>
      <c r="BFA88" s="24"/>
      <c r="BFB88" s="24"/>
      <c r="BFC88" s="24"/>
      <c r="BFD88" s="24"/>
      <c r="BFE88" s="24"/>
      <c r="BFF88" s="24"/>
      <c r="BFG88" s="24"/>
      <c r="BFH88" s="24"/>
      <c r="BFI88" s="24"/>
      <c r="BFJ88" s="24"/>
      <c r="BFK88" s="24"/>
      <c r="BFL88" s="24"/>
      <c r="BFM88" s="24"/>
      <c r="BFN88" s="24"/>
      <c r="BFO88" s="24"/>
      <c r="BFP88" s="24"/>
      <c r="BFQ88" s="24"/>
      <c r="BFR88" s="24"/>
      <c r="BFS88" s="24"/>
      <c r="BFT88" s="24"/>
      <c r="BFU88" s="24"/>
      <c r="BFV88" s="24"/>
      <c r="BFW88" s="24"/>
      <c r="BFX88" s="24"/>
      <c r="BFY88" s="24"/>
      <c r="BFZ88" s="24"/>
      <c r="BGA88" s="24"/>
      <c r="BGB88" s="24"/>
      <c r="BGC88" s="24"/>
      <c r="BGD88" s="24"/>
      <c r="BGE88" s="24"/>
      <c r="BGF88" s="24"/>
      <c r="BGG88" s="24"/>
      <c r="BGH88" s="24"/>
      <c r="BGI88" s="24"/>
      <c r="BGJ88" s="24"/>
      <c r="BGK88" s="24"/>
      <c r="BGL88" s="24"/>
      <c r="BGM88" s="24"/>
      <c r="BGN88" s="24"/>
      <c r="BGO88" s="24"/>
      <c r="BGP88" s="24"/>
      <c r="BGQ88" s="24"/>
      <c r="BGR88" s="24"/>
      <c r="BGS88" s="24"/>
      <c r="BGT88" s="24"/>
      <c r="BGU88" s="24"/>
      <c r="BGV88" s="24"/>
      <c r="BGW88" s="24"/>
      <c r="BGX88" s="24"/>
      <c r="BGY88" s="24"/>
      <c r="BGZ88" s="24"/>
      <c r="BHA88" s="24"/>
      <c r="BHB88" s="24"/>
      <c r="BHC88" s="24"/>
      <c r="BHD88" s="24"/>
      <c r="BHE88" s="24"/>
      <c r="BHF88" s="24"/>
      <c r="BHG88" s="24"/>
      <c r="BHH88" s="24"/>
      <c r="BHI88" s="24"/>
      <c r="BHJ88" s="24"/>
      <c r="BHK88" s="24"/>
      <c r="BHL88" s="24"/>
      <c r="BHM88" s="24"/>
      <c r="BHN88" s="24"/>
      <c r="BHO88" s="24"/>
      <c r="BHP88" s="24"/>
      <c r="BHQ88" s="24"/>
      <c r="BHR88" s="24"/>
      <c r="BHS88" s="24"/>
      <c r="BHT88" s="24"/>
      <c r="BHU88" s="24"/>
      <c r="BHV88" s="24"/>
      <c r="BHW88" s="24"/>
      <c r="BHX88" s="24"/>
      <c r="BHY88" s="24"/>
      <c r="BHZ88" s="24"/>
      <c r="BIA88" s="24"/>
      <c r="BIB88" s="24"/>
      <c r="BIC88" s="24"/>
      <c r="BID88" s="24"/>
      <c r="BIE88" s="24"/>
      <c r="BIF88" s="24"/>
      <c r="BIG88" s="24"/>
      <c r="BIH88" s="24"/>
      <c r="BII88" s="24"/>
      <c r="BIJ88" s="24"/>
      <c r="BIK88" s="24"/>
      <c r="BIL88" s="24"/>
      <c r="BIM88" s="24"/>
      <c r="BIN88" s="24"/>
      <c r="BIO88" s="24"/>
      <c r="BIP88" s="24"/>
      <c r="BIQ88" s="24"/>
      <c r="BIR88" s="24"/>
      <c r="BIS88" s="24"/>
      <c r="BIT88" s="24"/>
      <c r="BIU88" s="24"/>
      <c r="BIV88" s="24"/>
      <c r="BIW88" s="24"/>
      <c r="BIX88" s="24"/>
      <c r="BIY88" s="24"/>
      <c r="BIZ88" s="24"/>
      <c r="BJA88" s="24"/>
      <c r="BJB88" s="24"/>
      <c r="BJC88" s="24"/>
      <c r="BJD88" s="24"/>
      <c r="BJE88" s="24"/>
      <c r="BJF88" s="24"/>
      <c r="BJG88" s="24"/>
      <c r="BJH88" s="24"/>
      <c r="BJI88" s="24"/>
      <c r="BJJ88" s="24"/>
      <c r="BJK88" s="24"/>
      <c r="BJL88" s="24"/>
      <c r="BJM88" s="24"/>
      <c r="BJN88" s="24"/>
      <c r="BJO88" s="24"/>
      <c r="BJP88" s="24"/>
      <c r="BJQ88" s="24"/>
      <c r="BJR88" s="24"/>
      <c r="BJS88" s="24"/>
      <c r="BJT88" s="24"/>
      <c r="BJU88" s="24"/>
      <c r="BJV88" s="24"/>
      <c r="BJW88" s="24"/>
      <c r="BJX88" s="24"/>
      <c r="BJY88" s="24"/>
      <c r="BJZ88" s="24"/>
      <c r="BKA88" s="24"/>
      <c r="BKB88" s="24"/>
      <c r="BKC88" s="24"/>
      <c r="BKD88" s="24"/>
      <c r="BKE88" s="24"/>
      <c r="BKF88" s="24"/>
      <c r="BKG88" s="24"/>
      <c r="BKH88" s="24"/>
      <c r="BKI88" s="24"/>
      <c r="BKJ88" s="24"/>
      <c r="BKK88" s="24"/>
      <c r="BKL88" s="24"/>
      <c r="BKM88" s="24"/>
      <c r="BKN88" s="24"/>
      <c r="BKO88" s="24"/>
      <c r="BKP88" s="24"/>
      <c r="BKQ88" s="24"/>
      <c r="BKR88" s="24"/>
      <c r="BKS88" s="24"/>
      <c r="BKT88" s="24"/>
      <c r="BKU88" s="24"/>
      <c r="BKV88" s="24"/>
      <c r="BKW88" s="24"/>
      <c r="BKX88" s="24"/>
      <c r="BKY88" s="24"/>
      <c r="BKZ88" s="24"/>
      <c r="BLA88" s="24"/>
      <c r="BLB88" s="24"/>
      <c r="BLC88" s="24"/>
      <c r="BLD88" s="24"/>
      <c r="BLE88" s="24"/>
      <c r="BLF88" s="24"/>
      <c r="BLG88" s="24"/>
      <c r="BLH88" s="24"/>
      <c r="BLI88" s="24"/>
      <c r="BLJ88" s="24"/>
      <c r="BLK88" s="24"/>
      <c r="BLL88" s="24"/>
      <c r="BLM88" s="24"/>
      <c r="BLN88" s="24"/>
      <c r="BLO88" s="24"/>
      <c r="BLP88" s="24"/>
      <c r="BLQ88" s="24"/>
      <c r="BLR88" s="24"/>
      <c r="BLS88" s="24"/>
      <c r="BLT88" s="24"/>
      <c r="BLU88" s="24"/>
      <c r="BLV88" s="24"/>
      <c r="BLW88" s="24"/>
      <c r="BLX88" s="24"/>
      <c r="BLY88" s="24"/>
      <c r="BLZ88" s="24"/>
      <c r="BMA88" s="24"/>
      <c r="BMB88" s="24"/>
      <c r="BMC88" s="24"/>
      <c r="BMD88" s="24"/>
      <c r="BME88" s="24"/>
      <c r="BMF88" s="24"/>
      <c r="BMG88" s="24"/>
      <c r="BMH88" s="24"/>
      <c r="BMI88" s="24"/>
      <c r="BMJ88" s="24"/>
      <c r="BMK88" s="24"/>
      <c r="BML88" s="24"/>
      <c r="BMM88" s="24"/>
      <c r="BMN88" s="24"/>
      <c r="BMO88" s="24"/>
      <c r="BMP88" s="24"/>
      <c r="BMQ88" s="24"/>
      <c r="BMR88" s="24"/>
      <c r="BMS88" s="24"/>
      <c r="BMT88" s="24"/>
      <c r="BMU88" s="24"/>
      <c r="BMV88" s="24"/>
      <c r="BMW88" s="24"/>
      <c r="BMX88" s="24"/>
      <c r="BMY88" s="24"/>
      <c r="BMZ88" s="24"/>
      <c r="BNA88" s="24"/>
      <c r="BNB88" s="24"/>
      <c r="BNC88" s="24"/>
      <c r="BND88" s="24"/>
      <c r="BNE88" s="24"/>
      <c r="BNF88" s="24"/>
      <c r="BNG88" s="24"/>
      <c r="BNH88" s="24"/>
      <c r="BNI88" s="24"/>
      <c r="BNJ88" s="24"/>
      <c r="BNK88" s="24"/>
      <c r="BNL88" s="24"/>
      <c r="BNM88" s="24"/>
      <c r="BNN88" s="24"/>
      <c r="BNO88" s="24"/>
      <c r="BNP88" s="24"/>
      <c r="BNQ88" s="24"/>
      <c r="BNR88" s="24"/>
      <c r="BNS88" s="24"/>
      <c r="BNT88" s="24"/>
      <c r="BNU88" s="24"/>
      <c r="BNV88" s="24"/>
      <c r="BNW88" s="24"/>
      <c r="BNX88" s="24"/>
      <c r="BNY88" s="24"/>
      <c r="BNZ88" s="24"/>
      <c r="BOA88" s="24"/>
      <c r="BOB88" s="24"/>
      <c r="BOC88" s="24"/>
      <c r="BOD88" s="24"/>
      <c r="BOE88" s="24"/>
      <c r="BOF88" s="24"/>
      <c r="BOG88" s="24"/>
      <c r="BOH88" s="24"/>
      <c r="BOI88" s="24"/>
      <c r="BOJ88" s="24"/>
      <c r="BOK88" s="24"/>
      <c r="BOL88" s="24"/>
      <c r="BOM88" s="24"/>
      <c r="BON88" s="24"/>
      <c r="BOO88" s="24"/>
      <c r="BOP88" s="24"/>
      <c r="BOQ88" s="24"/>
      <c r="BOR88" s="24"/>
      <c r="BOS88" s="24"/>
      <c r="BOT88" s="24"/>
      <c r="BOU88" s="24"/>
      <c r="BOV88" s="24"/>
      <c r="BOW88" s="24"/>
      <c r="BOX88" s="24"/>
      <c r="BOY88" s="24"/>
      <c r="BOZ88" s="24"/>
      <c r="BPA88" s="24"/>
      <c r="BPB88" s="24"/>
      <c r="BPC88" s="24"/>
      <c r="BPD88" s="24"/>
      <c r="BPE88" s="24"/>
      <c r="BPF88" s="24"/>
      <c r="BPG88" s="24"/>
      <c r="BPH88" s="24"/>
      <c r="BPI88" s="24"/>
      <c r="BPJ88" s="24"/>
      <c r="BPK88" s="24"/>
      <c r="BPL88" s="24"/>
      <c r="BPM88" s="24"/>
      <c r="BPN88" s="24"/>
      <c r="BPO88" s="24"/>
      <c r="BPP88" s="24"/>
      <c r="BPQ88" s="24"/>
      <c r="BPR88" s="24"/>
      <c r="BPS88" s="24"/>
      <c r="BPT88" s="24"/>
      <c r="BPU88" s="24"/>
      <c r="BPV88" s="24"/>
      <c r="BPW88" s="24"/>
      <c r="BPX88" s="24"/>
      <c r="BPY88" s="24"/>
      <c r="BPZ88" s="24"/>
      <c r="BQA88" s="24"/>
      <c r="BQB88" s="24"/>
      <c r="BQC88" s="24"/>
      <c r="BQD88" s="24"/>
      <c r="BQE88" s="24"/>
      <c r="BQF88" s="24"/>
      <c r="BQG88" s="24"/>
      <c r="BQH88" s="24"/>
      <c r="BQI88" s="24"/>
      <c r="BQJ88" s="24"/>
      <c r="BQK88" s="24"/>
      <c r="BQL88" s="24"/>
      <c r="BQM88" s="24"/>
      <c r="BQN88" s="24"/>
      <c r="BQO88" s="24"/>
      <c r="BQP88" s="24"/>
      <c r="BQQ88" s="24"/>
      <c r="BQR88" s="24"/>
      <c r="BQS88" s="24"/>
      <c r="BQT88" s="24"/>
      <c r="BQU88" s="24"/>
      <c r="BQV88" s="24"/>
      <c r="BQW88" s="24"/>
      <c r="BQX88" s="24"/>
      <c r="BQY88" s="24"/>
      <c r="BQZ88" s="24"/>
      <c r="BRA88" s="24"/>
      <c r="BRB88" s="24"/>
      <c r="BRC88" s="24"/>
      <c r="BRD88" s="24"/>
      <c r="BRE88" s="24"/>
      <c r="BRF88" s="24"/>
      <c r="BRG88" s="24"/>
      <c r="BRH88" s="24"/>
      <c r="BRI88" s="24"/>
      <c r="BRJ88" s="24"/>
      <c r="BRK88" s="24"/>
      <c r="BRL88" s="24"/>
      <c r="BRM88" s="24"/>
      <c r="BRN88" s="24"/>
      <c r="BRO88" s="24"/>
      <c r="BRP88" s="24"/>
      <c r="BRQ88" s="24"/>
      <c r="BRR88" s="24"/>
      <c r="BRS88" s="24"/>
      <c r="BRT88" s="24"/>
      <c r="BRU88" s="24"/>
      <c r="BRV88" s="24"/>
      <c r="BRW88" s="24"/>
      <c r="BRX88" s="24"/>
      <c r="BRY88" s="24"/>
      <c r="BRZ88" s="24"/>
      <c r="BSA88" s="24"/>
      <c r="BSB88" s="24"/>
      <c r="BSC88" s="24"/>
      <c r="BSD88" s="24"/>
      <c r="BSE88" s="24"/>
      <c r="BSF88" s="24"/>
      <c r="BSG88" s="24"/>
      <c r="BSH88" s="24"/>
      <c r="BSI88" s="24"/>
      <c r="BSJ88" s="24"/>
      <c r="BSK88" s="24"/>
      <c r="BSL88" s="24"/>
      <c r="BSM88" s="24"/>
      <c r="BSN88" s="24"/>
      <c r="BSO88" s="24"/>
      <c r="BSP88" s="24"/>
      <c r="BSQ88" s="24"/>
      <c r="BSR88" s="24"/>
      <c r="BSS88" s="24"/>
      <c r="BST88" s="24"/>
      <c r="BSU88" s="24"/>
      <c r="BSV88" s="24"/>
      <c r="BSW88" s="24"/>
      <c r="BSX88" s="24"/>
      <c r="BSY88" s="24"/>
      <c r="BSZ88" s="24"/>
      <c r="BTA88" s="24"/>
      <c r="BTB88" s="24"/>
      <c r="BTC88" s="24"/>
      <c r="BTD88" s="24"/>
      <c r="BTE88" s="24"/>
      <c r="BTF88" s="24"/>
      <c r="BTG88" s="24"/>
      <c r="BTH88" s="24"/>
      <c r="BTI88" s="24"/>
      <c r="BTJ88" s="24"/>
      <c r="BTK88" s="24"/>
      <c r="BTL88" s="24"/>
      <c r="BTM88" s="24"/>
      <c r="BTN88" s="24"/>
      <c r="BTO88" s="24"/>
      <c r="BTP88" s="24"/>
      <c r="BTQ88" s="24"/>
      <c r="BTR88" s="24"/>
      <c r="BTS88" s="24"/>
      <c r="BTT88" s="24"/>
      <c r="BTU88" s="24"/>
      <c r="BTV88" s="24"/>
      <c r="BTW88" s="24"/>
      <c r="BTX88" s="24"/>
      <c r="BTY88" s="24"/>
      <c r="BTZ88" s="24"/>
      <c r="BUA88" s="24"/>
      <c r="BUB88" s="24"/>
      <c r="BUC88" s="24"/>
      <c r="BUD88" s="24"/>
      <c r="BUE88" s="24"/>
      <c r="BUF88" s="24"/>
      <c r="BUG88" s="24"/>
      <c r="BUH88" s="24"/>
      <c r="BUI88" s="24"/>
      <c r="BUJ88" s="24"/>
      <c r="BUK88" s="24"/>
      <c r="BUL88" s="24"/>
      <c r="BUM88" s="24"/>
      <c r="BUN88" s="24"/>
      <c r="BUO88" s="24"/>
      <c r="BUP88" s="24"/>
      <c r="BUQ88" s="24"/>
      <c r="BUR88" s="24"/>
      <c r="BUS88" s="24"/>
      <c r="BUT88" s="24"/>
      <c r="BUU88" s="24"/>
      <c r="BUV88" s="24"/>
      <c r="BUW88" s="24"/>
      <c r="BUX88" s="24"/>
      <c r="BUY88" s="24"/>
      <c r="BUZ88" s="24"/>
      <c r="BVA88" s="24"/>
      <c r="BVB88" s="24"/>
      <c r="BVC88" s="24"/>
      <c r="BVD88" s="24"/>
      <c r="BVE88" s="24"/>
      <c r="BVF88" s="24"/>
      <c r="BVG88" s="24"/>
      <c r="BVH88" s="24"/>
      <c r="BVI88" s="24"/>
      <c r="BVJ88" s="24"/>
      <c r="BVK88" s="24"/>
      <c r="BVL88" s="24"/>
      <c r="BVM88" s="24"/>
      <c r="BVN88" s="24"/>
      <c r="BVO88" s="24"/>
      <c r="BVP88" s="24"/>
      <c r="BVQ88" s="24"/>
      <c r="BVR88" s="24"/>
      <c r="BVS88" s="24"/>
      <c r="BVT88" s="24"/>
      <c r="BVU88" s="24"/>
      <c r="BVV88" s="24"/>
      <c r="BVW88" s="24"/>
      <c r="BVX88" s="24"/>
      <c r="BVY88" s="24"/>
      <c r="BVZ88" s="24"/>
      <c r="BWA88" s="24"/>
      <c r="BWB88" s="24"/>
      <c r="BWC88" s="24"/>
      <c r="BWD88" s="24"/>
      <c r="BWE88" s="24"/>
      <c r="BWF88" s="24"/>
      <c r="BWG88" s="24"/>
      <c r="BWH88" s="24"/>
      <c r="BWI88" s="24"/>
      <c r="BWJ88" s="24"/>
      <c r="BWK88" s="24"/>
      <c r="BWL88" s="24"/>
      <c r="BWM88" s="24"/>
      <c r="BWN88" s="24"/>
      <c r="BWO88" s="24"/>
      <c r="BWP88" s="24"/>
      <c r="BWQ88" s="24"/>
      <c r="BWR88" s="24"/>
      <c r="BWS88" s="24"/>
      <c r="BWT88" s="24"/>
      <c r="BWU88" s="24"/>
      <c r="BWV88" s="24"/>
      <c r="BWW88" s="24"/>
      <c r="BWX88" s="24"/>
      <c r="BWY88" s="24"/>
      <c r="BWZ88" s="24"/>
      <c r="BXA88" s="24"/>
      <c r="BXB88" s="24"/>
      <c r="BXC88" s="24"/>
      <c r="BXD88" s="24"/>
      <c r="BXE88" s="24"/>
      <c r="BXF88" s="24"/>
      <c r="BXG88" s="24"/>
      <c r="BXH88" s="24"/>
      <c r="BXI88" s="24"/>
      <c r="BXJ88" s="24"/>
      <c r="BXK88" s="24"/>
      <c r="BXL88" s="24"/>
      <c r="BXM88" s="24"/>
      <c r="BXN88" s="24"/>
      <c r="BXO88" s="24"/>
      <c r="BXP88" s="24"/>
      <c r="BXQ88" s="24"/>
      <c r="BXR88" s="24"/>
      <c r="BXS88" s="24"/>
      <c r="BXT88" s="24"/>
      <c r="BXU88" s="24"/>
      <c r="BXV88" s="24"/>
      <c r="BXW88" s="24"/>
      <c r="BXX88" s="24"/>
      <c r="BXY88" s="24"/>
      <c r="BXZ88" s="24"/>
      <c r="BYA88" s="24"/>
      <c r="BYB88" s="24"/>
      <c r="BYC88" s="24"/>
      <c r="BYD88" s="24"/>
      <c r="BYE88" s="24"/>
      <c r="BYF88" s="24"/>
      <c r="BYG88" s="24"/>
      <c r="BYH88" s="24"/>
      <c r="BYI88" s="24"/>
      <c r="BYJ88" s="24"/>
      <c r="BYK88" s="24"/>
      <c r="BYL88" s="24"/>
      <c r="BYM88" s="24"/>
      <c r="BYN88" s="24"/>
      <c r="BYO88" s="24"/>
      <c r="BYP88" s="24"/>
      <c r="BYQ88" s="24"/>
      <c r="BYR88" s="24"/>
      <c r="BYS88" s="24"/>
      <c r="BYT88" s="24"/>
      <c r="BYU88" s="24"/>
      <c r="BYV88" s="24"/>
      <c r="BYW88" s="24"/>
      <c r="BYX88" s="24"/>
      <c r="BYY88" s="24"/>
      <c r="BYZ88" s="24"/>
      <c r="BZA88" s="24"/>
      <c r="BZB88" s="24"/>
      <c r="BZC88" s="24"/>
      <c r="BZD88" s="24"/>
      <c r="BZE88" s="24"/>
      <c r="BZF88" s="24"/>
      <c r="BZG88" s="24"/>
      <c r="BZH88" s="24"/>
      <c r="BZI88" s="24"/>
      <c r="BZJ88" s="24"/>
      <c r="BZK88" s="24"/>
      <c r="BZL88" s="24"/>
      <c r="BZM88" s="24"/>
      <c r="BZN88" s="24"/>
      <c r="BZO88" s="24"/>
      <c r="BZP88" s="24"/>
      <c r="BZQ88" s="24"/>
      <c r="BZR88" s="24"/>
      <c r="BZS88" s="24"/>
      <c r="BZT88" s="24"/>
      <c r="BZU88" s="24"/>
      <c r="BZV88" s="24"/>
      <c r="BZW88" s="24"/>
      <c r="BZX88" s="24"/>
      <c r="BZY88" s="24"/>
      <c r="BZZ88" s="24"/>
      <c r="CAA88" s="24"/>
      <c r="CAB88" s="24"/>
      <c r="CAC88" s="24"/>
      <c r="CAD88" s="24"/>
      <c r="CAE88" s="24"/>
      <c r="CAF88" s="24"/>
      <c r="CAG88" s="24"/>
      <c r="CAH88" s="24"/>
      <c r="CAI88" s="24"/>
      <c r="CAJ88" s="24"/>
      <c r="CAK88" s="24"/>
      <c r="CAL88" s="24"/>
      <c r="CAM88" s="24"/>
      <c r="CAN88" s="24"/>
      <c r="CAO88" s="24"/>
      <c r="CAP88" s="24"/>
      <c r="CAQ88" s="24"/>
      <c r="CAR88" s="24"/>
      <c r="CAS88" s="24"/>
      <c r="CAT88" s="24"/>
      <c r="CAU88" s="24"/>
      <c r="CAV88" s="24"/>
      <c r="CAW88" s="24"/>
      <c r="CAX88" s="24"/>
      <c r="CAY88" s="24"/>
      <c r="CAZ88" s="24"/>
      <c r="CBA88" s="24"/>
      <c r="CBB88" s="24"/>
      <c r="CBC88" s="24"/>
      <c r="CBD88" s="24"/>
      <c r="CBE88" s="24"/>
      <c r="CBF88" s="24"/>
      <c r="CBG88" s="24"/>
      <c r="CBH88" s="24"/>
      <c r="CBI88" s="24"/>
      <c r="CBJ88" s="24"/>
      <c r="CBK88" s="24"/>
      <c r="CBL88" s="24"/>
      <c r="CBM88" s="24"/>
      <c r="CBN88" s="24"/>
      <c r="CBO88" s="24"/>
      <c r="CBP88" s="24"/>
      <c r="CBQ88" s="24"/>
      <c r="CBR88" s="24"/>
      <c r="CBS88" s="24"/>
      <c r="CBT88" s="24"/>
      <c r="CBU88" s="24"/>
      <c r="CBV88" s="24"/>
      <c r="CBW88" s="24"/>
      <c r="CBX88" s="24"/>
      <c r="CBY88" s="24"/>
      <c r="CBZ88" s="24"/>
      <c r="CCA88" s="24"/>
      <c r="CCB88" s="24"/>
      <c r="CCC88" s="24"/>
      <c r="CCD88" s="24"/>
      <c r="CCE88" s="24"/>
      <c r="CCF88" s="24"/>
      <c r="CCG88" s="24"/>
      <c r="CCH88" s="24"/>
      <c r="CCI88" s="24"/>
      <c r="CCJ88" s="24"/>
      <c r="CCK88" s="24"/>
      <c r="CCL88" s="24"/>
      <c r="CCM88" s="24"/>
      <c r="CCN88" s="24"/>
      <c r="CCO88" s="24"/>
      <c r="CCP88" s="24"/>
      <c r="CCQ88" s="24"/>
      <c r="CCR88" s="24"/>
      <c r="CCS88" s="24"/>
      <c r="CCT88" s="24"/>
      <c r="CCU88" s="24"/>
      <c r="CCV88" s="24"/>
      <c r="CCW88" s="24"/>
      <c r="CCX88" s="24"/>
      <c r="CCY88" s="24"/>
      <c r="CCZ88" s="24"/>
      <c r="CDA88" s="24"/>
      <c r="CDB88" s="24"/>
      <c r="CDC88" s="24"/>
      <c r="CDD88" s="24"/>
      <c r="CDE88" s="24"/>
      <c r="CDF88" s="24"/>
      <c r="CDG88" s="24"/>
      <c r="CDH88" s="24"/>
      <c r="CDI88" s="24"/>
      <c r="CDJ88" s="24"/>
      <c r="CDK88" s="24"/>
      <c r="CDL88" s="24"/>
      <c r="CDM88" s="24"/>
      <c r="CDN88" s="24"/>
      <c r="CDO88" s="24"/>
      <c r="CDP88" s="24"/>
      <c r="CDQ88" s="24"/>
      <c r="CDR88" s="24"/>
      <c r="CDS88" s="24"/>
      <c r="CDT88" s="24"/>
      <c r="CDU88" s="24"/>
      <c r="CDV88" s="24"/>
      <c r="CDW88" s="24"/>
      <c r="CDX88" s="24"/>
      <c r="CDY88" s="24"/>
      <c r="CDZ88" s="24"/>
      <c r="CEA88" s="24"/>
      <c r="CEB88" s="24"/>
      <c r="CEC88" s="24"/>
      <c r="CED88" s="24"/>
      <c r="CEE88" s="24"/>
      <c r="CEF88" s="24"/>
      <c r="CEG88" s="24"/>
      <c r="CEH88" s="24"/>
      <c r="CEI88" s="24"/>
      <c r="CEJ88" s="24"/>
      <c r="CEK88" s="24"/>
      <c r="CEL88" s="24"/>
      <c r="CEM88" s="24"/>
      <c r="CEN88" s="24"/>
      <c r="CEO88" s="24"/>
      <c r="CEP88" s="24"/>
      <c r="CEQ88" s="24"/>
      <c r="CER88" s="24"/>
      <c r="CES88" s="24"/>
      <c r="CET88" s="24"/>
      <c r="CEU88" s="24"/>
      <c r="CEV88" s="24"/>
      <c r="CEW88" s="24"/>
      <c r="CEX88" s="24"/>
      <c r="CEY88" s="24"/>
      <c r="CEZ88" s="24"/>
      <c r="CFA88" s="24"/>
      <c r="CFB88" s="24"/>
      <c r="CFC88" s="24"/>
      <c r="CFD88" s="24"/>
      <c r="CFE88" s="24"/>
      <c r="CFF88" s="24"/>
      <c r="CFG88" s="24"/>
      <c r="CFH88" s="24"/>
      <c r="CFI88" s="24"/>
      <c r="CFJ88" s="24"/>
      <c r="CFK88" s="24"/>
      <c r="CFL88" s="24"/>
      <c r="CFM88" s="24"/>
      <c r="CFN88" s="24"/>
      <c r="CFO88" s="24"/>
      <c r="CFP88" s="24"/>
      <c r="CFQ88" s="24"/>
      <c r="CFR88" s="24"/>
      <c r="CFS88" s="24"/>
      <c r="CFT88" s="24"/>
      <c r="CFU88" s="24"/>
      <c r="CFV88" s="24"/>
      <c r="CFW88" s="24"/>
      <c r="CFX88" s="24"/>
      <c r="CFY88" s="24"/>
      <c r="CFZ88" s="24"/>
      <c r="CGA88" s="24"/>
      <c r="CGB88" s="24"/>
      <c r="CGC88" s="24"/>
      <c r="CGD88" s="24"/>
      <c r="CGE88" s="24"/>
      <c r="CGF88" s="24"/>
      <c r="CGG88" s="24"/>
      <c r="CGH88" s="24"/>
      <c r="CGI88" s="24"/>
      <c r="CGJ88" s="24"/>
      <c r="CGK88" s="24"/>
      <c r="CGL88" s="24"/>
      <c r="CGM88" s="24"/>
      <c r="CGN88" s="24"/>
      <c r="CGO88" s="24"/>
      <c r="CGP88" s="24"/>
      <c r="CGQ88" s="24"/>
      <c r="CGR88" s="24"/>
      <c r="CGS88" s="24"/>
      <c r="CGT88" s="24"/>
      <c r="CGU88" s="24"/>
      <c r="CGV88" s="24"/>
      <c r="CGW88" s="24"/>
      <c r="CGX88" s="24"/>
      <c r="CGY88" s="24"/>
      <c r="CGZ88" s="24"/>
      <c r="CHA88" s="24"/>
      <c r="CHB88" s="24"/>
      <c r="CHC88" s="24"/>
      <c r="CHD88" s="24"/>
      <c r="CHE88" s="24"/>
      <c r="CHF88" s="24"/>
      <c r="CHG88" s="24"/>
      <c r="CHH88" s="24"/>
      <c r="CHI88" s="24"/>
      <c r="CHJ88" s="24"/>
      <c r="CHK88" s="24"/>
      <c r="CHL88" s="24"/>
      <c r="CHM88" s="24"/>
      <c r="CHN88" s="24"/>
      <c r="CHO88" s="24"/>
      <c r="CHP88" s="24"/>
      <c r="CHQ88" s="24"/>
      <c r="CHR88" s="24"/>
      <c r="CHS88" s="24"/>
      <c r="CHT88" s="24"/>
      <c r="CHU88" s="24"/>
      <c r="CHV88" s="24"/>
      <c r="CHW88" s="24"/>
      <c r="CHX88" s="24"/>
      <c r="CHY88" s="24"/>
      <c r="CHZ88" s="24"/>
      <c r="CIA88" s="24"/>
      <c r="CIB88" s="24"/>
      <c r="CIC88" s="24"/>
      <c r="CID88" s="24"/>
      <c r="CIE88" s="24"/>
      <c r="CIF88" s="24"/>
      <c r="CIG88" s="24"/>
      <c r="CIH88" s="24"/>
      <c r="CII88" s="24"/>
      <c r="CIJ88" s="24"/>
      <c r="CIK88" s="24"/>
      <c r="CIL88" s="24"/>
      <c r="CIM88" s="24"/>
      <c r="CIN88" s="24"/>
      <c r="CIO88" s="24"/>
      <c r="CIP88" s="24"/>
      <c r="CIQ88" s="24"/>
      <c r="CIR88" s="24"/>
      <c r="CIS88" s="24"/>
      <c r="CIT88" s="24"/>
      <c r="CIU88" s="24"/>
      <c r="CIV88" s="24"/>
      <c r="CIW88" s="24"/>
      <c r="CIX88" s="24"/>
      <c r="CIY88" s="24"/>
      <c r="CIZ88" s="24"/>
      <c r="CJA88" s="24"/>
      <c r="CJB88" s="24"/>
      <c r="CJC88" s="24"/>
      <c r="CJD88" s="24"/>
      <c r="CJE88" s="24"/>
      <c r="CJF88" s="24"/>
      <c r="CJG88" s="24"/>
      <c r="CJH88" s="24"/>
      <c r="CJI88" s="24"/>
      <c r="CJJ88" s="24"/>
      <c r="CJK88" s="24"/>
      <c r="CJL88" s="24"/>
      <c r="CJM88" s="24"/>
      <c r="CJN88" s="24"/>
      <c r="CJO88" s="24"/>
      <c r="CJP88" s="24"/>
      <c r="CJQ88" s="24"/>
      <c r="CJR88" s="24"/>
      <c r="CJS88" s="24"/>
      <c r="CJT88" s="24"/>
      <c r="CJU88" s="24"/>
      <c r="CJV88" s="24"/>
      <c r="CJW88" s="24"/>
      <c r="CJX88" s="24"/>
      <c r="CJY88" s="24"/>
      <c r="CJZ88" s="24"/>
      <c r="CKA88" s="24"/>
      <c r="CKB88" s="24"/>
      <c r="CKC88" s="24"/>
      <c r="CKD88" s="24"/>
      <c r="CKE88" s="24"/>
      <c r="CKF88" s="24"/>
      <c r="CKG88" s="24"/>
      <c r="CKH88" s="24"/>
      <c r="CKI88" s="24"/>
      <c r="CKJ88" s="24"/>
      <c r="CKK88" s="24"/>
      <c r="CKL88" s="24"/>
      <c r="CKM88" s="24"/>
      <c r="CKN88" s="24"/>
      <c r="CKO88" s="24"/>
      <c r="CKP88" s="24"/>
      <c r="CKQ88" s="24"/>
      <c r="CKR88" s="24"/>
      <c r="CKS88" s="24"/>
      <c r="CKT88" s="24"/>
      <c r="CKU88" s="24"/>
      <c r="CKV88" s="24"/>
      <c r="CKW88" s="24"/>
      <c r="CKX88" s="24"/>
      <c r="CKY88" s="24"/>
      <c r="CKZ88" s="24"/>
      <c r="CLA88" s="24"/>
      <c r="CLB88" s="24"/>
      <c r="CLC88" s="24"/>
      <c r="CLD88" s="24"/>
      <c r="CLE88" s="24"/>
      <c r="CLF88" s="24"/>
      <c r="CLG88" s="24"/>
      <c r="CLH88" s="24"/>
      <c r="CLI88" s="24"/>
      <c r="CLJ88" s="24"/>
      <c r="CLK88" s="24"/>
      <c r="CLL88" s="24"/>
      <c r="CLM88" s="24"/>
      <c r="CLN88" s="24"/>
      <c r="CLO88" s="24"/>
      <c r="CLP88" s="24"/>
      <c r="CLQ88" s="24"/>
      <c r="CLR88" s="24"/>
      <c r="CLS88" s="24"/>
      <c r="CLT88" s="24"/>
      <c r="CLU88" s="24"/>
      <c r="CLV88" s="24"/>
      <c r="CLW88" s="24"/>
      <c r="CLX88" s="24"/>
      <c r="CLY88" s="24"/>
      <c r="CLZ88" s="24"/>
      <c r="CMA88" s="24"/>
      <c r="CMB88" s="24"/>
      <c r="CMC88" s="24"/>
      <c r="CMD88" s="24"/>
      <c r="CME88" s="24"/>
      <c r="CMF88" s="24"/>
      <c r="CMG88" s="24"/>
      <c r="CMH88" s="24"/>
      <c r="CMI88" s="24"/>
      <c r="CMJ88" s="24"/>
      <c r="CMK88" s="24"/>
      <c r="CML88" s="24"/>
      <c r="CMM88" s="24"/>
      <c r="CMN88" s="24"/>
      <c r="CMO88" s="24"/>
      <c r="CMP88" s="24"/>
      <c r="CMQ88" s="24"/>
      <c r="CMR88" s="24"/>
      <c r="CMS88" s="24"/>
      <c r="CMT88" s="24"/>
      <c r="CMU88" s="24"/>
      <c r="CMV88" s="24"/>
      <c r="CMW88" s="24"/>
      <c r="CMX88" s="24"/>
      <c r="CMY88" s="24"/>
      <c r="CMZ88" s="24"/>
      <c r="CNA88" s="24"/>
      <c r="CNB88" s="24"/>
      <c r="CNC88" s="24"/>
      <c r="CND88" s="24"/>
      <c r="CNE88" s="24"/>
      <c r="CNF88" s="24"/>
      <c r="CNG88" s="24"/>
      <c r="CNH88" s="24"/>
      <c r="CNI88" s="24"/>
      <c r="CNJ88" s="24"/>
      <c r="CNK88" s="24"/>
      <c r="CNL88" s="24"/>
      <c r="CNM88" s="24"/>
      <c r="CNN88" s="24"/>
      <c r="CNO88" s="24"/>
      <c r="CNP88" s="24"/>
      <c r="CNQ88" s="24"/>
      <c r="CNR88" s="24"/>
      <c r="CNS88" s="24"/>
      <c r="CNT88" s="24"/>
      <c r="CNU88" s="24"/>
      <c r="CNV88" s="24"/>
      <c r="CNW88" s="24"/>
      <c r="CNX88" s="24"/>
      <c r="CNY88" s="24"/>
      <c r="CNZ88" s="24"/>
      <c r="COA88" s="24"/>
      <c r="COB88" s="24"/>
      <c r="COC88" s="24"/>
      <c r="COD88" s="24"/>
      <c r="COE88" s="24"/>
      <c r="COF88" s="24"/>
      <c r="COG88" s="24"/>
      <c r="COH88" s="24"/>
      <c r="COI88" s="24"/>
      <c r="COJ88" s="24"/>
      <c r="COK88" s="24"/>
      <c r="COL88" s="24"/>
      <c r="COM88" s="24"/>
      <c r="CON88" s="24"/>
      <c r="COO88" s="24"/>
      <c r="COP88" s="24"/>
      <c r="COQ88" s="24"/>
      <c r="COR88" s="24"/>
      <c r="COS88" s="24"/>
      <c r="COT88" s="24"/>
      <c r="COU88" s="24"/>
      <c r="COV88" s="24"/>
      <c r="COW88" s="24"/>
      <c r="COX88" s="24"/>
      <c r="COY88" s="24"/>
      <c r="COZ88" s="24"/>
      <c r="CPA88" s="24"/>
      <c r="CPB88" s="24"/>
      <c r="CPC88" s="24"/>
      <c r="CPD88" s="24"/>
      <c r="CPE88" s="24"/>
      <c r="CPF88" s="24"/>
      <c r="CPG88" s="24"/>
      <c r="CPH88" s="24"/>
      <c r="CPI88" s="24"/>
      <c r="CPJ88" s="24"/>
      <c r="CPK88" s="24"/>
      <c r="CPL88" s="24"/>
      <c r="CPM88" s="24"/>
      <c r="CPN88" s="24"/>
      <c r="CPO88" s="24"/>
      <c r="CPP88" s="24"/>
      <c r="CPQ88" s="24"/>
      <c r="CPR88" s="24"/>
      <c r="CPS88" s="24"/>
      <c r="CPT88" s="24"/>
      <c r="CPU88" s="24"/>
      <c r="CPV88" s="24"/>
      <c r="CPW88" s="24"/>
      <c r="CPX88" s="24"/>
      <c r="CPY88" s="24"/>
      <c r="CPZ88" s="24"/>
      <c r="CQA88" s="24"/>
      <c r="CQB88" s="24"/>
      <c r="CQC88" s="24"/>
      <c r="CQD88" s="24"/>
      <c r="CQE88" s="24"/>
      <c r="CQF88" s="24"/>
      <c r="CQG88" s="24"/>
      <c r="CQH88" s="24"/>
      <c r="CQI88" s="24"/>
      <c r="CQJ88" s="24"/>
      <c r="CQK88" s="24"/>
      <c r="CQL88" s="24"/>
      <c r="CQM88" s="24"/>
      <c r="CQN88" s="24"/>
      <c r="CQO88" s="24"/>
      <c r="CQP88" s="24"/>
      <c r="CQQ88" s="24"/>
      <c r="CQR88" s="24"/>
      <c r="CQS88" s="24"/>
      <c r="CQT88" s="24"/>
      <c r="CQU88" s="24"/>
      <c r="CQV88" s="24"/>
      <c r="CQW88" s="24"/>
      <c r="CQX88" s="24"/>
      <c r="CQY88" s="24"/>
      <c r="CQZ88" s="24"/>
      <c r="CRA88" s="24"/>
      <c r="CRB88" s="24"/>
      <c r="CRC88" s="24"/>
      <c r="CRD88" s="24"/>
      <c r="CRE88" s="24"/>
      <c r="CRF88" s="24"/>
      <c r="CRG88" s="24"/>
      <c r="CRH88" s="24"/>
      <c r="CRI88" s="24"/>
      <c r="CRJ88" s="24"/>
      <c r="CRK88" s="24"/>
      <c r="CRL88" s="24"/>
      <c r="CRM88" s="24"/>
      <c r="CRN88" s="24"/>
      <c r="CRO88" s="24"/>
      <c r="CRP88" s="24"/>
      <c r="CRQ88" s="24"/>
      <c r="CRR88" s="24"/>
      <c r="CRS88" s="24"/>
      <c r="CRT88" s="24"/>
      <c r="CRU88" s="24"/>
      <c r="CRV88" s="24"/>
      <c r="CRW88" s="24"/>
      <c r="CRX88" s="24"/>
      <c r="CRY88" s="24"/>
      <c r="CRZ88" s="24"/>
      <c r="CSA88" s="24"/>
      <c r="CSB88" s="24"/>
      <c r="CSC88" s="24"/>
      <c r="CSD88" s="24"/>
      <c r="CSE88" s="24"/>
      <c r="CSF88" s="24"/>
      <c r="CSG88" s="24"/>
      <c r="CSH88" s="24"/>
      <c r="CSI88" s="24"/>
      <c r="CSJ88" s="24"/>
      <c r="CSK88" s="24"/>
      <c r="CSL88" s="24"/>
      <c r="CSM88" s="24"/>
      <c r="CSN88" s="24"/>
      <c r="CSO88" s="24"/>
      <c r="CSP88" s="24"/>
      <c r="CSQ88" s="24"/>
      <c r="CSR88" s="24"/>
      <c r="CSS88" s="24"/>
      <c r="CST88" s="24"/>
      <c r="CSU88" s="24"/>
      <c r="CSV88" s="24"/>
      <c r="CSW88" s="24"/>
      <c r="CSX88" s="24"/>
      <c r="CSY88" s="24"/>
      <c r="CSZ88" s="24"/>
      <c r="CTA88" s="24"/>
      <c r="CTB88" s="24"/>
      <c r="CTC88" s="24"/>
      <c r="CTD88" s="24"/>
      <c r="CTE88" s="24"/>
      <c r="CTF88" s="24"/>
      <c r="CTG88" s="24"/>
      <c r="CTH88" s="24"/>
      <c r="CTI88" s="24"/>
      <c r="CTJ88" s="24"/>
      <c r="CTK88" s="24"/>
      <c r="CTL88" s="24"/>
      <c r="CTM88" s="24"/>
      <c r="CTN88" s="24"/>
      <c r="CTO88" s="24"/>
      <c r="CTP88" s="24"/>
      <c r="CTQ88" s="24"/>
      <c r="CTR88" s="24"/>
      <c r="CTS88" s="24"/>
      <c r="CTT88" s="24"/>
      <c r="CTU88" s="24"/>
      <c r="CTV88" s="24"/>
      <c r="CTW88" s="24"/>
      <c r="CTX88" s="24"/>
      <c r="CTY88" s="24"/>
      <c r="CTZ88" s="24"/>
      <c r="CUA88" s="24"/>
      <c r="CUB88" s="24"/>
      <c r="CUC88" s="24"/>
      <c r="CUD88" s="24"/>
      <c r="CUE88" s="24"/>
      <c r="CUF88" s="24"/>
      <c r="CUG88" s="24"/>
      <c r="CUH88" s="24"/>
      <c r="CUI88" s="24"/>
      <c r="CUJ88" s="24"/>
      <c r="CUK88" s="24"/>
      <c r="CUL88" s="24"/>
      <c r="CUM88" s="24"/>
      <c r="CUN88" s="24"/>
      <c r="CUO88" s="24"/>
      <c r="CUP88" s="24"/>
      <c r="CUQ88" s="24"/>
      <c r="CUR88" s="24"/>
      <c r="CUS88" s="24"/>
      <c r="CUT88" s="24"/>
      <c r="CUU88" s="24"/>
      <c r="CUV88" s="24"/>
      <c r="CUW88" s="24"/>
      <c r="CUX88" s="24"/>
      <c r="CUY88" s="24"/>
      <c r="CUZ88" s="24"/>
      <c r="CVA88" s="24"/>
      <c r="CVB88" s="24"/>
      <c r="CVC88" s="24"/>
      <c r="CVD88" s="24"/>
      <c r="CVE88" s="24"/>
      <c r="CVF88" s="24"/>
      <c r="CVG88" s="24"/>
      <c r="CVH88" s="24"/>
      <c r="CVI88" s="24"/>
      <c r="CVJ88" s="24"/>
      <c r="CVK88" s="24"/>
      <c r="CVL88" s="24"/>
      <c r="CVM88" s="24"/>
      <c r="CVN88" s="24"/>
      <c r="CVO88" s="24"/>
      <c r="CVP88" s="24"/>
      <c r="CVQ88" s="24"/>
      <c r="CVR88" s="24"/>
      <c r="CVS88" s="24"/>
      <c r="CVT88" s="24"/>
      <c r="CVU88" s="24"/>
      <c r="CVV88" s="24"/>
      <c r="CVW88" s="24"/>
      <c r="CVX88" s="24"/>
      <c r="CVY88" s="24"/>
      <c r="CVZ88" s="24"/>
      <c r="CWA88" s="24"/>
      <c r="CWB88" s="24"/>
      <c r="CWC88" s="24"/>
      <c r="CWD88" s="24"/>
      <c r="CWE88" s="24"/>
      <c r="CWF88" s="24"/>
      <c r="CWG88" s="24"/>
      <c r="CWH88" s="24"/>
      <c r="CWI88" s="24"/>
      <c r="CWJ88" s="24"/>
      <c r="CWK88" s="24"/>
      <c r="CWL88" s="24"/>
      <c r="CWM88" s="24"/>
      <c r="CWN88" s="24"/>
      <c r="CWO88" s="24"/>
      <c r="CWP88" s="24"/>
      <c r="CWQ88" s="24"/>
      <c r="CWR88" s="24"/>
      <c r="CWS88" s="24"/>
      <c r="CWT88" s="24"/>
      <c r="CWU88" s="24"/>
      <c r="CWV88" s="24"/>
      <c r="CWW88" s="24"/>
      <c r="CWX88" s="24"/>
      <c r="CWY88" s="24"/>
      <c r="CWZ88" s="24"/>
      <c r="CXA88" s="24"/>
      <c r="CXB88" s="24"/>
      <c r="CXC88" s="24"/>
      <c r="CXD88" s="24"/>
      <c r="CXE88" s="24"/>
      <c r="CXF88" s="24"/>
      <c r="CXG88" s="24"/>
      <c r="CXH88" s="24"/>
      <c r="CXI88" s="24"/>
      <c r="CXJ88" s="24"/>
      <c r="CXK88" s="24"/>
      <c r="CXL88" s="24"/>
      <c r="CXM88" s="24"/>
      <c r="CXN88" s="24"/>
      <c r="CXO88" s="24"/>
      <c r="CXP88" s="24"/>
      <c r="CXQ88" s="24"/>
      <c r="CXR88" s="24"/>
      <c r="CXS88" s="24"/>
      <c r="CXT88" s="24"/>
      <c r="CXU88" s="24"/>
      <c r="CXV88" s="24"/>
      <c r="CXW88" s="24"/>
      <c r="CXX88" s="24"/>
      <c r="CXY88" s="24"/>
      <c r="CXZ88" s="24"/>
      <c r="CYA88" s="24"/>
      <c r="CYB88" s="24"/>
      <c r="CYC88" s="24"/>
      <c r="CYD88" s="24"/>
      <c r="CYE88" s="24"/>
      <c r="CYF88" s="24"/>
      <c r="CYG88" s="24"/>
      <c r="CYH88" s="24"/>
      <c r="CYI88" s="24"/>
      <c r="CYJ88" s="24"/>
      <c r="CYK88" s="24"/>
      <c r="CYL88" s="24"/>
      <c r="CYM88" s="24"/>
      <c r="CYN88" s="24"/>
      <c r="CYO88" s="24"/>
      <c r="CYP88" s="24"/>
      <c r="CYQ88" s="24"/>
      <c r="CYR88" s="24"/>
      <c r="CYS88" s="24"/>
      <c r="CYT88" s="24"/>
      <c r="CYU88" s="24"/>
      <c r="CYV88" s="24"/>
      <c r="CYW88" s="24"/>
      <c r="CYX88" s="24"/>
      <c r="CYY88" s="24"/>
      <c r="CYZ88" s="24"/>
      <c r="CZA88" s="24"/>
      <c r="CZB88" s="24"/>
      <c r="CZC88" s="24"/>
      <c r="CZD88" s="24"/>
      <c r="CZE88" s="24"/>
      <c r="CZF88" s="24"/>
      <c r="CZG88" s="24"/>
      <c r="CZH88" s="24"/>
      <c r="CZI88" s="24"/>
      <c r="CZJ88" s="24"/>
      <c r="CZK88" s="24"/>
      <c r="CZL88" s="24"/>
      <c r="CZM88" s="24"/>
      <c r="CZN88" s="24"/>
      <c r="CZO88" s="24"/>
      <c r="CZP88" s="24"/>
      <c r="CZQ88" s="24"/>
      <c r="CZR88" s="24"/>
      <c r="CZS88" s="24"/>
      <c r="CZT88" s="24"/>
      <c r="CZU88" s="24"/>
      <c r="CZV88" s="24"/>
      <c r="CZW88" s="24"/>
      <c r="CZX88" s="24"/>
      <c r="CZY88" s="24"/>
      <c r="CZZ88" s="24"/>
      <c r="DAA88" s="24"/>
      <c r="DAB88" s="24"/>
      <c r="DAC88" s="24"/>
      <c r="DAD88" s="24"/>
      <c r="DAE88" s="24"/>
      <c r="DAF88" s="24"/>
      <c r="DAG88" s="24"/>
      <c r="DAH88" s="24"/>
      <c r="DAI88" s="24"/>
      <c r="DAJ88" s="24"/>
      <c r="DAK88" s="24"/>
      <c r="DAL88" s="24"/>
      <c r="DAM88" s="24"/>
      <c r="DAN88" s="24"/>
      <c r="DAO88" s="24"/>
      <c r="DAP88" s="24"/>
      <c r="DAQ88" s="24"/>
      <c r="DAR88" s="24"/>
      <c r="DAS88" s="24"/>
      <c r="DAT88" s="24"/>
      <c r="DAU88" s="24"/>
      <c r="DAV88" s="24"/>
      <c r="DAW88" s="24"/>
      <c r="DAX88" s="24"/>
      <c r="DAY88" s="24"/>
      <c r="DAZ88" s="24"/>
      <c r="DBA88" s="24"/>
      <c r="DBB88" s="24"/>
      <c r="DBC88" s="24"/>
      <c r="DBD88" s="24"/>
      <c r="DBE88" s="24"/>
      <c r="DBF88" s="24"/>
      <c r="DBG88" s="24"/>
      <c r="DBH88" s="24"/>
      <c r="DBI88" s="24"/>
      <c r="DBJ88" s="24"/>
      <c r="DBK88" s="24"/>
      <c r="DBL88" s="24"/>
      <c r="DBM88" s="24"/>
      <c r="DBN88" s="24"/>
      <c r="DBO88" s="24"/>
      <c r="DBP88" s="24"/>
      <c r="DBQ88" s="24"/>
      <c r="DBR88" s="24"/>
      <c r="DBS88" s="24"/>
      <c r="DBT88" s="24"/>
      <c r="DBU88" s="24"/>
      <c r="DBV88" s="24"/>
      <c r="DBW88" s="24"/>
      <c r="DBX88" s="24"/>
      <c r="DBY88" s="24"/>
      <c r="DBZ88" s="24"/>
      <c r="DCA88" s="24"/>
      <c r="DCB88" s="24"/>
      <c r="DCC88" s="24"/>
      <c r="DCD88" s="24"/>
      <c r="DCE88" s="24"/>
      <c r="DCF88" s="24"/>
      <c r="DCG88" s="24"/>
      <c r="DCH88" s="24"/>
      <c r="DCI88" s="24"/>
      <c r="DCJ88" s="24"/>
      <c r="DCK88" s="24"/>
      <c r="DCL88" s="24"/>
      <c r="DCM88" s="24"/>
      <c r="DCN88" s="24"/>
      <c r="DCO88" s="24"/>
      <c r="DCP88" s="24"/>
      <c r="DCQ88" s="24"/>
      <c r="DCR88" s="24"/>
      <c r="DCS88" s="24"/>
      <c r="DCT88" s="24"/>
      <c r="DCU88" s="24"/>
      <c r="DCV88" s="24"/>
      <c r="DCW88" s="24"/>
      <c r="DCX88" s="24"/>
      <c r="DCY88" s="24"/>
      <c r="DCZ88" s="24"/>
      <c r="DDA88" s="24"/>
      <c r="DDB88" s="24"/>
      <c r="DDC88" s="24"/>
      <c r="DDD88" s="24"/>
      <c r="DDE88" s="24"/>
      <c r="DDF88" s="24"/>
      <c r="DDG88" s="24"/>
      <c r="DDH88" s="24"/>
      <c r="DDI88" s="24"/>
      <c r="DDJ88" s="24"/>
      <c r="DDK88" s="24"/>
      <c r="DDL88" s="24"/>
      <c r="DDM88" s="24"/>
      <c r="DDN88" s="24"/>
      <c r="DDO88" s="24"/>
      <c r="DDP88" s="24"/>
      <c r="DDQ88" s="24"/>
      <c r="DDR88" s="24"/>
      <c r="DDS88" s="24"/>
      <c r="DDT88" s="24"/>
      <c r="DDU88" s="24"/>
      <c r="DDV88" s="24"/>
      <c r="DDW88" s="24"/>
      <c r="DDX88" s="24"/>
      <c r="DDY88" s="24"/>
      <c r="DDZ88" s="24"/>
      <c r="DEA88" s="24"/>
      <c r="DEB88" s="24"/>
      <c r="DEC88" s="24"/>
      <c r="DED88" s="24"/>
      <c r="DEE88" s="24"/>
      <c r="DEF88" s="24"/>
      <c r="DEG88" s="24"/>
      <c r="DEH88" s="24"/>
      <c r="DEI88" s="24"/>
      <c r="DEJ88" s="24"/>
      <c r="DEK88" s="24"/>
      <c r="DEL88" s="24"/>
      <c r="DEM88" s="24"/>
      <c r="DEN88" s="24"/>
      <c r="DEO88" s="24"/>
      <c r="DEP88" s="24"/>
      <c r="DEQ88" s="24"/>
      <c r="DER88" s="24"/>
      <c r="DES88" s="24"/>
      <c r="DET88" s="24"/>
      <c r="DEU88" s="24"/>
      <c r="DEV88" s="24"/>
      <c r="DEW88" s="24"/>
      <c r="DEX88" s="24"/>
      <c r="DEY88" s="24"/>
      <c r="DEZ88" s="24"/>
      <c r="DFA88" s="24"/>
      <c r="DFB88" s="24"/>
      <c r="DFC88" s="24"/>
      <c r="DFD88" s="24"/>
      <c r="DFE88" s="24"/>
      <c r="DFF88" s="24"/>
      <c r="DFG88" s="24"/>
      <c r="DFH88" s="24"/>
      <c r="DFI88" s="24"/>
      <c r="DFJ88" s="24"/>
      <c r="DFK88" s="24"/>
      <c r="DFL88" s="24"/>
      <c r="DFM88" s="24"/>
      <c r="DFN88" s="24"/>
      <c r="DFO88" s="24"/>
      <c r="DFP88" s="24"/>
      <c r="DFQ88" s="24"/>
      <c r="DFR88" s="24"/>
      <c r="DFS88" s="24"/>
      <c r="DFT88" s="24"/>
      <c r="DFU88" s="24"/>
      <c r="DFV88" s="24"/>
      <c r="DFW88" s="24"/>
      <c r="DFX88" s="24"/>
      <c r="DFY88" s="24"/>
      <c r="DFZ88" s="24"/>
      <c r="DGA88" s="24"/>
      <c r="DGB88" s="24"/>
      <c r="DGC88" s="24"/>
      <c r="DGD88" s="24"/>
      <c r="DGE88" s="24"/>
      <c r="DGF88" s="24"/>
      <c r="DGG88" s="24"/>
      <c r="DGH88" s="24"/>
      <c r="DGI88" s="24"/>
      <c r="DGJ88" s="24"/>
      <c r="DGK88" s="24"/>
      <c r="DGL88" s="24"/>
      <c r="DGM88" s="24"/>
      <c r="DGN88" s="24"/>
      <c r="DGO88" s="24"/>
      <c r="DGP88" s="24"/>
      <c r="DGQ88" s="24"/>
      <c r="DGR88" s="24"/>
      <c r="DGS88" s="24"/>
      <c r="DGT88" s="24"/>
      <c r="DGU88" s="24"/>
      <c r="DGV88" s="24"/>
      <c r="DGW88" s="24"/>
      <c r="DGX88" s="24"/>
      <c r="DGY88" s="24"/>
      <c r="DGZ88" s="24"/>
      <c r="DHA88" s="24"/>
      <c r="DHB88" s="24"/>
      <c r="DHC88" s="24"/>
      <c r="DHD88" s="24"/>
      <c r="DHE88" s="24"/>
      <c r="DHF88" s="24"/>
      <c r="DHG88" s="24"/>
      <c r="DHH88" s="24"/>
      <c r="DHI88" s="24"/>
      <c r="DHJ88" s="24"/>
      <c r="DHK88" s="24"/>
      <c r="DHL88" s="24"/>
      <c r="DHM88" s="24"/>
      <c r="DHN88" s="24"/>
      <c r="DHO88" s="24"/>
      <c r="DHP88" s="24"/>
      <c r="DHQ88" s="24"/>
      <c r="DHR88" s="24"/>
      <c r="DHS88" s="24"/>
      <c r="DHT88" s="24"/>
      <c r="DHU88" s="24"/>
      <c r="DHV88" s="24"/>
      <c r="DHW88" s="24"/>
      <c r="DHX88" s="24"/>
      <c r="DHY88" s="24"/>
      <c r="DHZ88" s="24"/>
      <c r="DIA88" s="24"/>
      <c r="DIB88" s="24"/>
      <c r="DIC88" s="24"/>
      <c r="DID88" s="24"/>
      <c r="DIE88" s="24"/>
      <c r="DIF88" s="24"/>
      <c r="DIG88" s="24"/>
      <c r="DIH88" s="24"/>
      <c r="DII88" s="24"/>
      <c r="DIJ88" s="24"/>
      <c r="DIK88" s="24"/>
      <c r="DIL88" s="24"/>
      <c r="DIM88" s="24"/>
      <c r="DIN88" s="24"/>
      <c r="DIO88" s="24"/>
      <c r="DIP88" s="24"/>
      <c r="DIQ88" s="24"/>
      <c r="DIR88" s="24"/>
      <c r="DIS88" s="24"/>
      <c r="DIT88" s="24"/>
      <c r="DIU88" s="24"/>
      <c r="DIV88" s="24"/>
      <c r="DIW88" s="24"/>
      <c r="DIX88" s="24"/>
      <c r="DIY88" s="24"/>
      <c r="DIZ88" s="24"/>
      <c r="DJA88" s="24"/>
      <c r="DJB88" s="24"/>
      <c r="DJC88" s="24"/>
      <c r="DJD88" s="24"/>
      <c r="DJE88" s="24"/>
      <c r="DJF88" s="24"/>
      <c r="DJG88" s="24"/>
      <c r="DJH88" s="24"/>
      <c r="DJI88" s="24"/>
      <c r="DJJ88" s="24"/>
      <c r="DJK88" s="24"/>
      <c r="DJL88" s="24"/>
      <c r="DJM88" s="24"/>
      <c r="DJN88" s="24"/>
      <c r="DJO88" s="24"/>
      <c r="DJP88" s="24"/>
      <c r="DJQ88" s="24"/>
      <c r="DJR88" s="24"/>
      <c r="DJS88" s="24"/>
      <c r="DJT88" s="24"/>
      <c r="DJU88" s="24"/>
      <c r="DJV88" s="24"/>
      <c r="DJW88" s="24"/>
      <c r="DJX88" s="24"/>
      <c r="DJY88" s="24"/>
      <c r="DJZ88" s="24"/>
      <c r="DKA88" s="24"/>
      <c r="DKB88" s="24"/>
      <c r="DKC88" s="24"/>
      <c r="DKD88" s="24"/>
      <c r="DKE88" s="24"/>
      <c r="DKF88" s="24"/>
      <c r="DKG88" s="24"/>
      <c r="DKH88" s="24"/>
      <c r="DKI88" s="24"/>
      <c r="DKJ88" s="24"/>
      <c r="DKK88" s="24"/>
      <c r="DKL88" s="24"/>
      <c r="DKM88" s="24"/>
      <c r="DKN88" s="24"/>
      <c r="DKO88" s="24"/>
      <c r="DKP88" s="24"/>
      <c r="DKQ88" s="24"/>
      <c r="DKR88" s="24"/>
      <c r="DKS88" s="24"/>
      <c r="DKT88" s="24"/>
      <c r="DKU88" s="24"/>
      <c r="DKV88" s="24"/>
      <c r="DKW88" s="24"/>
      <c r="DKX88" s="24"/>
      <c r="DKY88" s="24"/>
      <c r="DKZ88" s="24"/>
      <c r="DLA88" s="24"/>
      <c r="DLB88" s="24"/>
      <c r="DLC88" s="24"/>
      <c r="DLD88" s="24"/>
      <c r="DLE88" s="24"/>
      <c r="DLF88" s="24"/>
      <c r="DLG88" s="24"/>
      <c r="DLH88" s="24"/>
      <c r="DLI88" s="24"/>
      <c r="DLJ88" s="24"/>
      <c r="DLK88" s="24"/>
      <c r="DLL88" s="24"/>
      <c r="DLM88" s="24"/>
      <c r="DLN88" s="24"/>
      <c r="DLO88" s="24"/>
      <c r="DLP88" s="24"/>
      <c r="DLQ88" s="24"/>
      <c r="DLR88" s="24"/>
      <c r="DLS88" s="24"/>
      <c r="DLT88" s="24"/>
      <c r="DLU88" s="24"/>
      <c r="DLV88" s="24"/>
      <c r="DLW88" s="24"/>
      <c r="DLX88" s="24"/>
      <c r="DLY88" s="24"/>
      <c r="DLZ88" s="24"/>
      <c r="DMA88" s="24"/>
      <c r="DMB88" s="24"/>
      <c r="DMC88" s="24"/>
      <c r="DMD88" s="24"/>
      <c r="DME88" s="24"/>
      <c r="DMF88" s="24"/>
      <c r="DMG88" s="24"/>
      <c r="DMH88" s="24"/>
      <c r="DMI88" s="24"/>
      <c r="DMJ88" s="24"/>
      <c r="DMK88" s="24"/>
      <c r="DML88" s="24"/>
      <c r="DMM88" s="24"/>
      <c r="DMN88" s="24"/>
      <c r="DMO88" s="24"/>
      <c r="DMP88" s="24"/>
      <c r="DMQ88" s="24"/>
      <c r="DMR88" s="24"/>
      <c r="DMS88" s="24"/>
      <c r="DMT88" s="24"/>
      <c r="DMU88" s="24"/>
      <c r="DMV88" s="24"/>
      <c r="DMW88" s="24"/>
      <c r="DMX88" s="24"/>
      <c r="DMY88" s="24"/>
      <c r="DMZ88" s="24"/>
      <c r="DNA88" s="24"/>
      <c r="DNB88" s="24"/>
      <c r="DNC88" s="24"/>
      <c r="DND88" s="24"/>
      <c r="DNE88" s="24"/>
      <c r="DNF88" s="24"/>
      <c r="DNG88" s="24"/>
      <c r="DNH88" s="24"/>
      <c r="DNI88" s="24"/>
      <c r="DNJ88" s="24"/>
      <c r="DNK88" s="24"/>
      <c r="DNL88" s="24"/>
      <c r="DNM88" s="24"/>
      <c r="DNN88" s="24"/>
      <c r="DNO88" s="24"/>
      <c r="DNP88" s="24"/>
      <c r="DNQ88" s="24"/>
      <c r="DNR88" s="24"/>
      <c r="DNS88" s="24"/>
      <c r="DNT88" s="24"/>
      <c r="DNU88" s="24"/>
      <c r="DNV88" s="24"/>
      <c r="DNW88" s="24"/>
      <c r="DNX88" s="24"/>
      <c r="DNY88" s="24"/>
      <c r="DNZ88" s="24"/>
      <c r="DOA88" s="24"/>
      <c r="DOB88" s="24"/>
      <c r="DOC88" s="24"/>
      <c r="DOD88" s="24"/>
      <c r="DOE88" s="24"/>
      <c r="DOF88" s="24"/>
      <c r="DOG88" s="24"/>
      <c r="DOH88" s="24"/>
      <c r="DOI88" s="24"/>
      <c r="DOJ88" s="24"/>
      <c r="DOK88" s="24"/>
      <c r="DOL88" s="24"/>
      <c r="DOM88" s="24"/>
      <c r="DON88" s="24"/>
      <c r="DOO88" s="24"/>
      <c r="DOP88" s="24"/>
      <c r="DOQ88" s="24"/>
      <c r="DOR88" s="24"/>
      <c r="DOS88" s="24"/>
      <c r="DOT88" s="24"/>
      <c r="DOU88" s="24"/>
      <c r="DOV88" s="24"/>
      <c r="DOW88" s="24"/>
      <c r="DOX88" s="24"/>
      <c r="DOY88" s="24"/>
      <c r="DOZ88" s="24"/>
      <c r="DPA88" s="24"/>
      <c r="DPB88" s="24"/>
      <c r="DPC88" s="24"/>
      <c r="DPD88" s="24"/>
      <c r="DPE88" s="24"/>
      <c r="DPF88" s="24"/>
      <c r="DPG88" s="24"/>
      <c r="DPH88" s="24"/>
      <c r="DPI88" s="24"/>
      <c r="DPJ88" s="24"/>
      <c r="DPK88" s="24"/>
      <c r="DPL88" s="24"/>
      <c r="DPM88" s="24"/>
      <c r="DPN88" s="24"/>
      <c r="DPO88" s="24"/>
      <c r="DPP88" s="24"/>
      <c r="DPQ88" s="24"/>
      <c r="DPR88" s="24"/>
      <c r="DPS88" s="24"/>
      <c r="DPT88" s="24"/>
      <c r="DPU88" s="24"/>
      <c r="DPV88" s="24"/>
      <c r="DPW88" s="24"/>
      <c r="DPX88" s="24"/>
      <c r="DPY88" s="24"/>
      <c r="DPZ88" s="24"/>
      <c r="DQA88" s="24"/>
      <c r="DQB88" s="24"/>
      <c r="DQC88" s="24"/>
      <c r="DQD88" s="24"/>
      <c r="DQE88" s="24"/>
      <c r="DQF88" s="24"/>
      <c r="DQG88" s="24"/>
      <c r="DQH88" s="24"/>
      <c r="DQI88" s="24"/>
      <c r="DQJ88" s="24"/>
      <c r="DQK88" s="24"/>
      <c r="DQL88" s="24"/>
      <c r="DQM88" s="24"/>
      <c r="DQN88" s="24"/>
      <c r="DQO88" s="24"/>
      <c r="DQP88" s="24"/>
      <c r="DQQ88" s="24"/>
      <c r="DQR88" s="24"/>
      <c r="DQS88" s="24"/>
      <c r="DQT88" s="24"/>
      <c r="DQU88" s="24"/>
      <c r="DQV88" s="24"/>
      <c r="DQW88" s="24"/>
      <c r="DQX88" s="24"/>
      <c r="DQY88" s="24"/>
      <c r="DQZ88" s="24"/>
      <c r="DRA88" s="24"/>
      <c r="DRB88" s="24"/>
      <c r="DRC88" s="24"/>
      <c r="DRD88" s="24"/>
      <c r="DRE88" s="24"/>
      <c r="DRF88" s="24"/>
      <c r="DRG88" s="24"/>
      <c r="DRH88" s="24"/>
      <c r="DRI88" s="24"/>
      <c r="DRJ88" s="24"/>
      <c r="DRK88" s="24"/>
      <c r="DRL88" s="24"/>
      <c r="DRM88" s="24"/>
      <c r="DRN88" s="24"/>
      <c r="DRO88" s="24"/>
      <c r="DRP88" s="24"/>
      <c r="DRQ88" s="24"/>
      <c r="DRR88" s="24"/>
      <c r="DRS88" s="24"/>
      <c r="DRT88" s="24"/>
      <c r="DRU88" s="24"/>
      <c r="DRV88" s="24"/>
      <c r="DRW88" s="24"/>
      <c r="DRX88" s="24"/>
      <c r="DRY88" s="24"/>
      <c r="DRZ88" s="24"/>
      <c r="DSA88" s="24"/>
      <c r="DSB88" s="24"/>
      <c r="DSC88" s="24"/>
      <c r="DSD88" s="24"/>
      <c r="DSE88" s="24"/>
      <c r="DSF88" s="24"/>
      <c r="DSG88" s="24"/>
      <c r="DSH88" s="24"/>
      <c r="DSI88" s="24"/>
      <c r="DSJ88" s="24"/>
      <c r="DSK88" s="24"/>
      <c r="DSL88" s="24"/>
      <c r="DSM88" s="24"/>
      <c r="DSN88" s="24"/>
      <c r="DSO88" s="24"/>
      <c r="DSP88" s="24"/>
      <c r="DSQ88" s="24"/>
      <c r="DSR88" s="24"/>
      <c r="DSS88" s="24"/>
      <c r="DST88" s="24"/>
      <c r="DSU88" s="24"/>
      <c r="DSV88" s="24"/>
      <c r="DSW88" s="24"/>
      <c r="DSX88" s="24"/>
      <c r="DSY88" s="24"/>
      <c r="DSZ88" s="24"/>
      <c r="DTA88" s="24"/>
      <c r="DTB88" s="24"/>
      <c r="DTC88" s="24"/>
      <c r="DTD88" s="24"/>
      <c r="DTE88" s="24"/>
      <c r="DTF88" s="24"/>
      <c r="DTG88" s="24"/>
      <c r="DTH88" s="24"/>
      <c r="DTI88" s="24"/>
      <c r="DTJ88" s="24"/>
      <c r="DTK88" s="24"/>
      <c r="DTL88" s="24"/>
      <c r="DTM88" s="24"/>
      <c r="DTN88" s="24"/>
      <c r="DTO88" s="24"/>
      <c r="DTP88" s="24"/>
      <c r="DTQ88" s="24"/>
      <c r="DTR88" s="24"/>
      <c r="DTS88" s="24"/>
      <c r="DTT88" s="24"/>
      <c r="DTU88" s="24"/>
      <c r="DTV88" s="24"/>
      <c r="DTW88" s="24"/>
      <c r="DTX88" s="24"/>
      <c r="DTY88" s="24"/>
      <c r="DTZ88" s="24"/>
      <c r="DUA88" s="24"/>
      <c r="DUB88" s="24"/>
      <c r="DUC88" s="24"/>
      <c r="DUD88" s="24"/>
      <c r="DUE88" s="24"/>
      <c r="DUF88" s="24"/>
      <c r="DUG88" s="24"/>
      <c r="DUH88" s="24"/>
      <c r="DUI88" s="24"/>
      <c r="DUJ88" s="24"/>
      <c r="DUK88" s="24"/>
      <c r="DUL88" s="24"/>
      <c r="DUM88" s="24"/>
      <c r="DUN88" s="24"/>
      <c r="DUO88" s="24"/>
      <c r="DUP88" s="24"/>
      <c r="DUQ88" s="24"/>
      <c r="DUR88" s="24"/>
      <c r="DUS88" s="24"/>
      <c r="DUT88" s="24"/>
      <c r="DUU88" s="24"/>
      <c r="DUV88" s="24"/>
      <c r="DUW88" s="24"/>
      <c r="DUX88" s="24"/>
      <c r="DUY88" s="24"/>
      <c r="DUZ88" s="24"/>
      <c r="DVA88" s="24"/>
      <c r="DVB88" s="24"/>
      <c r="DVC88" s="24"/>
      <c r="DVD88" s="24"/>
      <c r="DVE88" s="24"/>
      <c r="DVF88" s="24"/>
      <c r="DVG88" s="24"/>
      <c r="DVH88" s="24"/>
      <c r="DVI88" s="24"/>
      <c r="DVJ88" s="24"/>
      <c r="DVK88" s="24"/>
      <c r="DVL88" s="24"/>
      <c r="DVM88" s="24"/>
      <c r="DVN88" s="24"/>
      <c r="DVO88" s="24"/>
      <c r="DVP88" s="24"/>
      <c r="DVQ88" s="24"/>
      <c r="DVR88" s="24"/>
      <c r="DVS88" s="24"/>
      <c r="DVT88" s="24"/>
      <c r="DVU88" s="24"/>
      <c r="DVV88" s="24"/>
      <c r="DVW88" s="24"/>
      <c r="DVX88" s="24"/>
      <c r="DVY88" s="24"/>
      <c r="DVZ88" s="24"/>
      <c r="DWA88" s="24"/>
      <c r="DWB88" s="24"/>
      <c r="DWC88" s="24"/>
      <c r="DWD88" s="24"/>
      <c r="DWE88" s="24"/>
      <c r="DWF88" s="24"/>
      <c r="DWG88" s="24"/>
      <c r="DWH88" s="24"/>
      <c r="DWI88" s="24"/>
      <c r="DWJ88" s="24"/>
      <c r="DWK88" s="24"/>
      <c r="DWL88" s="24"/>
      <c r="DWM88" s="24"/>
      <c r="DWN88" s="24"/>
      <c r="DWO88" s="24"/>
      <c r="DWP88" s="24"/>
      <c r="DWQ88" s="24"/>
      <c r="DWR88" s="24"/>
      <c r="DWS88" s="24"/>
      <c r="DWT88" s="24"/>
      <c r="DWU88" s="24"/>
      <c r="DWV88" s="24"/>
      <c r="DWW88" s="24"/>
      <c r="DWX88" s="24"/>
      <c r="DWY88" s="24"/>
      <c r="DWZ88" s="24"/>
      <c r="DXA88" s="24"/>
      <c r="DXB88" s="24"/>
      <c r="DXC88" s="24"/>
      <c r="DXD88" s="24"/>
      <c r="DXE88" s="24"/>
      <c r="DXF88" s="24"/>
      <c r="DXG88" s="24"/>
      <c r="DXH88" s="24"/>
      <c r="DXI88" s="24"/>
      <c r="DXJ88" s="24"/>
      <c r="DXK88" s="24"/>
      <c r="DXL88" s="24"/>
      <c r="DXM88" s="24"/>
      <c r="DXN88" s="24"/>
      <c r="DXO88" s="24"/>
      <c r="DXP88" s="24"/>
      <c r="DXQ88" s="24"/>
      <c r="DXR88" s="24"/>
      <c r="DXS88" s="24"/>
      <c r="DXT88" s="24"/>
      <c r="DXU88" s="24"/>
      <c r="DXV88" s="24"/>
      <c r="DXW88" s="24"/>
      <c r="DXX88" s="24"/>
      <c r="DXY88" s="24"/>
      <c r="DXZ88" s="24"/>
      <c r="DYA88" s="24"/>
      <c r="DYB88" s="24"/>
      <c r="DYC88" s="24"/>
      <c r="DYD88" s="24"/>
      <c r="DYE88" s="24"/>
      <c r="DYF88" s="24"/>
      <c r="DYG88" s="24"/>
      <c r="DYH88" s="24"/>
      <c r="DYI88" s="24"/>
      <c r="DYJ88" s="24"/>
      <c r="DYK88" s="24"/>
      <c r="DYL88" s="24"/>
      <c r="DYM88" s="24"/>
      <c r="DYN88" s="24"/>
      <c r="DYO88" s="24"/>
      <c r="DYP88" s="24"/>
      <c r="DYQ88" s="24"/>
      <c r="DYR88" s="24"/>
      <c r="DYS88" s="24"/>
      <c r="DYT88" s="24"/>
      <c r="DYU88" s="24"/>
      <c r="DYV88" s="24"/>
      <c r="DYW88" s="24"/>
      <c r="DYX88" s="24"/>
      <c r="DYY88" s="24"/>
      <c r="DYZ88" s="24"/>
      <c r="DZA88" s="24"/>
      <c r="DZB88" s="24"/>
      <c r="DZC88" s="24"/>
      <c r="DZD88" s="24"/>
      <c r="DZE88" s="24"/>
      <c r="DZF88" s="24"/>
      <c r="DZG88" s="24"/>
      <c r="DZH88" s="24"/>
      <c r="DZI88" s="24"/>
      <c r="DZJ88" s="24"/>
      <c r="DZK88" s="24"/>
      <c r="DZL88" s="24"/>
      <c r="DZM88" s="24"/>
      <c r="DZN88" s="24"/>
      <c r="DZO88" s="24"/>
      <c r="DZP88" s="24"/>
      <c r="DZQ88" s="24"/>
      <c r="DZR88" s="24"/>
      <c r="DZS88" s="24"/>
      <c r="DZT88" s="24"/>
      <c r="DZU88" s="24"/>
      <c r="DZV88" s="24"/>
      <c r="DZW88" s="24"/>
      <c r="DZX88" s="24"/>
      <c r="DZY88" s="24"/>
      <c r="DZZ88" s="24"/>
      <c r="EAA88" s="24"/>
      <c r="EAB88" s="24"/>
      <c r="EAC88" s="24"/>
      <c r="EAD88" s="24"/>
      <c r="EAE88" s="24"/>
      <c r="EAF88" s="24"/>
      <c r="EAG88" s="24"/>
      <c r="EAH88" s="24"/>
      <c r="EAI88" s="24"/>
      <c r="EAJ88" s="24"/>
      <c r="EAK88" s="24"/>
      <c r="EAL88" s="24"/>
      <c r="EAM88" s="24"/>
      <c r="EAN88" s="24"/>
      <c r="EAO88" s="24"/>
      <c r="EAP88" s="24"/>
      <c r="EAQ88" s="24"/>
      <c r="EAR88" s="24"/>
      <c r="EAS88" s="24"/>
      <c r="EAT88" s="24"/>
      <c r="EAU88" s="24"/>
      <c r="EAV88" s="24"/>
      <c r="EAW88" s="24"/>
      <c r="EAX88" s="24"/>
      <c r="EAY88" s="24"/>
      <c r="EAZ88" s="24"/>
      <c r="EBA88" s="24"/>
      <c r="EBB88" s="24"/>
      <c r="EBC88" s="24"/>
      <c r="EBD88" s="24"/>
      <c r="EBE88" s="24"/>
      <c r="EBF88" s="24"/>
      <c r="EBG88" s="24"/>
      <c r="EBH88" s="24"/>
      <c r="EBI88" s="24"/>
      <c r="EBJ88" s="24"/>
      <c r="EBK88" s="24"/>
      <c r="EBL88" s="24"/>
      <c r="EBM88" s="24"/>
      <c r="EBN88" s="24"/>
      <c r="EBO88" s="24"/>
      <c r="EBP88" s="24"/>
      <c r="EBQ88" s="24"/>
      <c r="EBR88" s="24"/>
      <c r="EBS88" s="24"/>
      <c r="EBT88" s="24"/>
      <c r="EBU88" s="24"/>
      <c r="EBV88" s="24"/>
      <c r="EBW88" s="24"/>
      <c r="EBX88" s="24"/>
      <c r="EBY88" s="24"/>
      <c r="EBZ88" s="24"/>
      <c r="ECA88" s="24"/>
      <c r="ECB88" s="24"/>
      <c r="ECC88" s="24"/>
      <c r="ECD88" s="24"/>
      <c r="ECE88" s="24"/>
      <c r="ECF88" s="24"/>
      <c r="ECG88" s="24"/>
      <c r="ECH88" s="24"/>
      <c r="ECI88" s="24"/>
      <c r="ECJ88" s="24"/>
      <c r="ECK88" s="24"/>
      <c r="ECL88" s="24"/>
      <c r="ECM88" s="24"/>
      <c r="ECN88" s="24"/>
      <c r="ECO88" s="24"/>
      <c r="ECP88" s="24"/>
      <c r="ECQ88" s="24"/>
      <c r="ECR88" s="24"/>
      <c r="ECS88" s="24"/>
      <c r="ECT88" s="24"/>
      <c r="ECU88" s="24"/>
      <c r="ECV88" s="24"/>
      <c r="ECW88" s="24"/>
      <c r="ECX88" s="24"/>
      <c r="ECY88" s="24"/>
      <c r="ECZ88" s="24"/>
      <c r="EDA88" s="24"/>
      <c r="EDB88" s="24"/>
      <c r="EDC88" s="24"/>
      <c r="EDD88" s="24"/>
      <c r="EDE88" s="24"/>
      <c r="EDF88" s="24"/>
      <c r="EDG88" s="24"/>
      <c r="EDH88" s="24"/>
      <c r="EDI88" s="24"/>
      <c r="EDJ88" s="24"/>
      <c r="EDK88" s="24"/>
      <c r="EDL88" s="24"/>
      <c r="EDM88" s="24"/>
      <c r="EDN88" s="24"/>
      <c r="EDO88" s="24"/>
      <c r="EDP88" s="24"/>
      <c r="EDQ88" s="24"/>
      <c r="EDR88" s="24"/>
      <c r="EDS88" s="24"/>
      <c r="EDT88" s="24"/>
      <c r="EDU88" s="24"/>
      <c r="EDV88" s="24"/>
      <c r="EDW88" s="24"/>
      <c r="EDX88" s="24"/>
      <c r="EDY88" s="24"/>
      <c r="EDZ88" s="24"/>
      <c r="EEA88" s="24"/>
      <c r="EEB88" s="24"/>
      <c r="EEC88" s="24"/>
      <c r="EED88" s="24"/>
      <c r="EEE88" s="24"/>
      <c r="EEF88" s="24"/>
      <c r="EEG88" s="24"/>
      <c r="EEH88" s="24"/>
      <c r="EEI88" s="24"/>
      <c r="EEJ88" s="24"/>
      <c r="EEK88" s="24"/>
      <c r="EEL88" s="24"/>
      <c r="EEM88" s="24"/>
      <c r="EEN88" s="24"/>
      <c r="EEO88" s="24"/>
      <c r="EEP88" s="24"/>
      <c r="EEQ88" s="24"/>
      <c r="EER88" s="24"/>
      <c r="EES88" s="24"/>
      <c r="EET88" s="24"/>
      <c r="EEU88" s="24"/>
      <c r="EEV88" s="24"/>
      <c r="EEW88" s="24"/>
      <c r="EEX88" s="24"/>
      <c r="EEY88" s="24"/>
      <c r="EEZ88" s="24"/>
      <c r="EFA88" s="24"/>
      <c r="EFB88" s="24"/>
      <c r="EFC88" s="24"/>
      <c r="EFD88" s="24"/>
      <c r="EFE88" s="24"/>
      <c r="EFF88" s="24"/>
    </row>
    <row r="89" spans="2:3542" ht="51.6" customHeight="1" x14ac:dyDescent="0.3">
      <c r="B89" s="533" t="s">
        <v>133</v>
      </c>
      <c r="C89" s="578" t="s">
        <v>245</v>
      </c>
      <c r="D89" s="579"/>
      <c r="E89" s="578" t="s">
        <v>243</v>
      </c>
      <c r="F89" s="579"/>
      <c r="G89" s="48" t="s">
        <v>256</v>
      </c>
    </row>
    <row r="90" spans="2:3542" x14ac:dyDescent="0.3">
      <c r="B90" s="547" t="s">
        <v>257</v>
      </c>
      <c r="C90" s="629">
        <v>6459171.424171662</v>
      </c>
      <c r="D90" s="630"/>
      <c r="E90" s="629">
        <v>8191328818.6551361</v>
      </c>
      <c r="F90" s="630"/>
      <c r="G90" s="548">
        <f t="shared" ref="G90" si="14">IFERROR(E90/C90,"-")</f>
        <v>1268.1702157650368</v>
      </c>
    </row>
    <row r="91" spans="2:3542" s="526" customFormat="1" ht="17.25" customHeight="1" x14ac:dyDescent="0.3">
      <c r="B91" s="611" t="s">
        <v>386</v>
      </c>
      <c r="C91" s="611"/>
      <c r="D91" s="611"/>
      <c r="E91" s="611"/>
      <c r="F91" s="611"/>
      <c r="G91" s="611"/>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c r="LX91" s="24"/>
      <c r="LY91" s="24"/>
      <c r="LZ91" s="24"/>
      <c r="MA91" s="24"/>
      <c r="MB91" s="24"/>
      <c r="MC91" s="24"/>
      <c r="MD91" s="24"/>
      <c r="ME91" s="24"/>
      <c r="MF91" s="24"/>
      <c r="MG91" s="24"/>
      <c r="MH91" s="24"/>
      <c r="MI91" s="24"/>
      <c r="MJ91" s="24"/>
      <c r="MK91" s="24"/>
      <c r="ML91" s="24"/>
      <c r="MM91" s="24"/>
      <c r="MN91" s="24"/>
      <c r="MO91" s="24"/>
      <c r="MP91" s="24"/>
      <c r="MQ91" s="24"/>
      <c r="MR91" s="24"/>
      <c r="MS91" s="24"/>
      <c r="MT91" s="24"/>
      <c r="MU91" s="24"/>
      <c r="MV91" s="24"/>
      <c r="MW91" s="24"/>
      <c r="MX91" s="24"/>
      <c r="MY91" s="24"/>
      <c r="MZ91" s="24"/>
      <c r="NA91" s="24"/>
      <c r="NB91" s="24"/>
      <c r="NC91" s="24"/>
      <c r="ND91" s="24"/>
      <c r="NE91" s="24"/>
      <c r="NF91" s="24"/>
      <c r="NG91" s="24"/>
      <c r="NH91" s="24"/>
      <c r="NI91" s="24"/>
      <c r="NJ91" s="24"/>
      <c r="NK91" s="24"/>
      <c r="NL91" s="24"/>
      <c r="NM91" s="24"/>
      <c r="NN91" s="24"/>
      <c r="NO91" s="24"/>
      <c r="NP91" s="24"/>
      <c r="NQ91" s="24"/>
      <c r="NR91" s="24"/>
      <c r="NS91" s="24"/>
      <c r="NT91" s="24"/>
      <c r="NU91" s="24"/>
      <c r="NV91" s="24"/>
      <c r="NW91" s="24"/>
      <c r="NX91" s="24"/>
      <c r="NY91" s="24"/>
      <c r="NZ91" s="24"/>
      <c r="OA91" s="24"/>
      <c r="OB91" s="24"/>
      <c r="OC91" s="24"/>
      <c r="OD91" s="24"/>
      <c r="OE91" s="24"/>
      <c r="OF91" s="24"/>
      <c r="OG91" s="24"/>
      <c r="OH91" s="24"/>
      <c r="OI91" s="24"/>
      <c r="OJ91" s="24"/>
      <c r="OK91" s="24"/>
      <c r="OL91" s="24"/>
      <c r="OM91" s="24"/>
      <c r="ON91" s="24"/>
      <c r="OO91" s="24"/>
      <c r="OP91" s="24"/>
      <c r="OQ91" s="24"/>
      <c r="OR91" s="24"/>
      <c r="OS91" s="24"/>
      <c r="OT91" s="24"/>
      <c r="OU91" s="24"/>
      <c r="OV91" s="24"/>
      <c r="OW91" s="24"/>
      <c r="OX91" s="24"/>
      <c r="OY91" s="24"/>
      <c r="OZ91" s="24"/>
      <c r="PA91" s="24"/>
      <c r="PB91" s="24"/>
      <c r="PC91" s="24"/>
      <c r="PD91" s="24"/>
      <c r="PE91" s="24"/>
      <c r="PF91" s="24"/>
      <c r="PG91" s="24"/>
      <c r="PH91" s="24"/>
      <c r="PI91" s="24"/>
      <c r="PJ91" s="24"/>
      <c r="PK91" s="24"/>
      <c r="PL91" s="24"/>
      <c r="PM91" s="24"/>
      <c r="PN91" s="24"/>
      <c r="PO91" s="24"/>
      <c r="PP91" s="24"/>
      <c r="PQ91" s="24"/>
      <c r="PR91" s="24"/>
      <c r="PS91" s="24"/>
      <c r="PT91" s="24"/>
      <c r="PU91" s="24"/>
      <c r="PV91" s="24"/>
      <c r="PW91" s="24"/>
      <c r="PX91" s="24"/>
      <c r="PY91" s="24"/>
      <c r="PZ91" s="24"/>
      <c r="QA91" s="24"/>
      <c r="QB91" s="24"/>
      <c r="QC91" s="24"/>
      <c r="QD91" s="24"/>
      <c r="QE91" s="24"/>
      <c r="QF91" s="24"/>
      <c r="QG91" s="24"/>
      <c r="QH91" s="24"/>
      <c r="QI91" s="24"/>
      <c r="QJ91" s="24"/>
      <c r="QK91" s="24"/>
      <c r="QL91" s="24"/>
      <c r="QM91" s="24"/>
      <c r="QN91" s="24"/>
      <c r="QO91" s="24"/>
      <c r="QP91" s="24"/>
      <c r="QQ91" s="24"/>
      <c r="QR91" s="24"/>
      <c r="QS91" s="24"/>
      <c r="QT91" s="24"/>
      <c r="QU91" s="24"/>
      <c r="QV91" s="24"/>
      <c r="QW91" s="24"/>
      <c r="QX91" s="24"/>
      <c r="QY91" s="24"/>
      <c r="QZ91" s="24"/>
      <c r="RA91" s="24"/>
      <c r="RB91" s="24"/>
      <c r="RC91" s="24"/>
      <c r="RD91" s="24"/>
      <c r="RE91" s="24"/>
      <c r="RF91" s="24"/>
      <c r="RG91" s="24"/>
      <c r="RH91" s="24"/>
      <c r="RI91" s="24"/>
      <c r="RJ91" s="24"/>
      <c r="RK91" s="24"/>
      <c r="RL91" s="24"/>
      <c r="RM91" s="24"/>
      <c r="RN91" s="24"/>
      <c r="RO91" s="24"/>
      <c r="RP91" s="24"/>
      <c r="RQ91" s="24"/>
      <c r="RR91" s="24"/>
      <c r="RS91" s="24"/>
      <c r="RT91" s="24"/>
      <c r="RU91" s="24"/>
      <c r="RV91" s="24"/>
      <c r="RW91" s="24"/>
      <c r="RX91" s="24"/>
      <c r="RY91" s="24"/>
      <c r="RZ91" s="24"/>
      <c r="SA91" s="24"/>
      <c r="SB91" s="24"/>
      <c r="SC91" s="24"/>
      <c r="SD91" s="24"/>
      <c r="SE91" s="24"/>
      <c r="SF91" s="24"/>
      <c r="SG91" s="24"/>
      <c r="SH91" s="24"/>
      <c r="SI91" s="24"/>
      <c r="SJ91" s="24"/>
      <c r="SK91" s="24"/>
      <c r="SL91" s="24"/>
      <c r="SM91" s="24"/>
      <c r="SN91" s="24"/>
      <c r="SO91" s="24"/>
      <c r="SP91" s="24"/>
      <c r="SQ91" s="24"/>
      <c r="SR91" s="24"/>
      <c r="SS91" s="24"/>
      <c r="ST91" s="24"/>
      <c r="SU91" s="24"/>
      <c r="SV91" s="24"/>
      <c r="SW91" s="24"/>
      <c r="SX91" s="24"/>
      <c r="SY91" s="24"/>
      <c r="SZ91" s="24"/>
      <c r="TA91" s="24"/>
      <c r="TB91" s="24"/>
      <c r="TC91" s="24"/>
      <c r="TD91" s="24"/>
      <c r="TE91" s="24"/>
      <c r="TF91" s="24"/>
      <c r="TG91" s="24"/>
      <c r="TH91" s="24"/>
      <c r="TI91" s="24"/>
      <c r="TJ91" s="24"/>
      <c r="TK91" s="24"/>
      <c r="TL91" s="24"/>
      <c r="TM91" s="24"/>
      <c r="TN91" s="24"/>
      <c r="TO91" s="24"/>
      <c r="TP91" s="24"/>
      <c r="TQ91" s="24"/>
      <c r="TR91" s="24"/>
      <c r="TS91" s="24"/>
      <c r="TT91" s="24"/>
      <c r="TU91" s="24"/>
      <c r="TV91" s="24"/>
      <c r="TW91" s="24"/>
      <c r="TX91" s="24"/>
      <c r="TY91" s="24"/>
      <c r="TZ91" s="24"/>
      <c r="UA91" s="24"/>
      <c r="UB91" s="24"/>
      <c r="UC91" s="24"/>
      <c r="UD91" s="24"/>
      <c r="UE91" s="24"/>
      <c r="UF91" s="24"/>
      <c r="UG91" s="24"/>
      <c r="UH91" s="24"/>
      <c r="UI91" s="24"/>
      <c r="UJ91" s="24"/>
      <c r="UK91" s="24"/>
      <c r="UL91" s="24"/>
      <c r="UM91" s="24"/>
      <c r="UN91" s="24"/>
      <c r="UO91" s="24"/>
      <c r="UP91" s="24"/>
      <c r="UQ91" s="24"/>
      <c r="UR91" s="24"/>
      <c r="US91" s="24"/>
      <c r="UT91" s="24"/>
      <c r="UU91" s="24"/>
      <c r="UV91" s="24"/>
      <c r="UW91" s="24"/>
      <c r="UX91" s="24"/>
      <c r="UY91" s="24"/>
      <c r="UZ91" s="24"/>
      <c r="VA91" s="24"/>
      <c r="VB91" s="24"/>
      <c r="VC91" s="24"/>
      <c r="VD91" s="24"/>
      <c r="VE91" s="24"/>
      <c r="VF91" s="24"/>
      <c r="VG91" s="24"/>
      <c r="VH91" s="24"/>
      <c r="VI91" s="24"/>
      <c r="VJ91" s="24"/>
      <c r="VK91" s="24"/>
      <c r="VL91" s="24"/>
      <c r="VM91" s="24"/>
      <c r="VN91" s="24"/>
      <c r="VO91" s="24"/>
      <c r="VP91" s="24"/>
      <c r="VQ91" s="24"/>
      <c r="VR91" s="24"/>
      <c r="VS91" s="24"/>
      <c r="VT91" s="24"/>
      <c r="VU91" s="24"/>
      <c r="VV91" s="24"/>
      <c r="VW91" s="24"/>
      <c r="VX91" s="24"/>
      <c r="VY91" s="24"/>
      <c r="VZ91" s="24"/>
      <c r="WA91" s="24"/>
      <c r="WB91" s="24"/>
      <c r="WC91" s="24"/>
      <c r="WD91" s="24"/>
      <c r="WE91" s="24"/>
      <c r="WF91" s="24"/>
      <c r="WG91" s="24"/>
      <c r="WH91" s="24"/>
      <c r="WI91" s="24"/>
      <c r="WJ91" s="24"/>
      <c r="WK91" s="24"/>
      <c r="WL91" s="24"/>
      <c r="WM91" s="24"/>
      <c r="WN91" s="24"/>
      <c r="WO91" s="24"/>
      <c r="WP91" s="24"/>
      <c r="WQ91" s="24"/>
      <c r="WR91" s="24"/>
      <c r="WS91" s="24"/>
      <c r="WT91" s="24"/>
      <c r="WU91" s="24"/>
      <c r="WV91" s="24"/>
      <c r="WW91" s="24"/>
      <c r="WX91" s="24"/>
      <c r="WY91" s="24"/>
      <c r="WZ91" s="24"/>
      <c r="XA91" s="24"/>
      <c r="XB91" s="24"/>
      <c r="XC91" s="24"/>
      <c r="XD91" s="24"/>
      <c r="XE91" s="24"/>
      <c r="XF91" s="24"/>
      <c r="XG91" s="24"/>
      <c r="XH91" s="24"/>
      <c r="XI91" s="24"/>
      <c r="XJ91" s="24"/>
      <c r="XK91" s="24"/>
      <c r="XL91" s="24"/>
      <c r="XM91" s="24"/>
      <c r="XN91" s="24"/>
      <c r="XO91" s="24"/>
      <c r="XP91" s="24"/>
      <c r="XQ91" s="24"/>
      <c r="XR91" s="24"/>
      <c r="XS91" s="24"/>
      <c r="XT91" s="24"/>
      <c r="XU91" s="24"/>
      <c r="XV91" s="24"/>
      <c r="XW91" s="24"/>
      <c r="XX91" s="24"/>
      <c r="XY91" s="24"/>
      <c r="XZ91" s="24"/>
      <c r="YA91" s="24"/>
      <c r="YB91" s="24"/>
      <c r="YC91" s="24"/>
      <c r="YD91" s="24"/>
      <c r="YE91" s="24"/>
      <c r="YF91" s="24"/>
      <c r="YG91" s="24"/>
      <c r="YH91" s="24"/>
      <c r="YI91" s="24"/>
      <c r="YJ91" s="24"/>
      <c r="YK91" s="24"/>
      <c r="YL91" s="24"/>
      <c r="YM91" s="24"/>
      <c r="YN91" s="24"/>
      <c r="YO91" s="24"/>
      <c r="YP91" s="24"/>
      <c r="YQ91" s="24"/>
      <c r="YR91" s="24"/>
      <c r="YS91" s="24"/>
      <c r="YT91" s="24"/>
      <c r="YU91" s="24"/>
      <c r="YV91" s="24"/>
      <c r="YW91" s="24"/>
      <c r="YX91" s="24"/>
      <c r="YY91" s="24"/>
      <c r="YZ91" s="24"/>
      <c r="ZA91" s="24"/>
      <c r="ZB91" s="24"/>
      <c r="ZC91" s="24"/>
      <c r="ZD91" s="24"/>
      <c r="ZE91" s="24"/>
      <c r="ZF91" s="24"/>
      <c r="ZG91" s="24"/>
      <c r="ZH91" s="24"/>
      <c r="ZI91" s="24"/>
      <c r="ZJ91" s="24"/>
      <c r="ZK91" s="24"/>
      <c r="ZL91" s="24"/>
      <c r="ZM91" s="24"/>
      <c r="ZN91" s="24"/>
      <c r="ZO91" s="24"/>
      <c r="ZP91" s="24"/>
      <c r="ZQ91" s="24"/>
      <c r="ZR91" s="24"/>
      <c r="ZS91" s="24"/>
      <c r="ZT91" s="24"/>
      <c r="ZU91" s="24"/>
      <c r="ZV91" s="24"/>
      <c r="ZW91" s="24"/>
      <c r="ZX91" s="24"/>
      <c r="ZY91" s="24"/>
      <c r="ZZ91" s="24"/>
      <c r="AAA91" s="24"/>
      <c r="AAB91" s="24"/>
      <c r="AAC91" s="24"/>
      <c r="AAD91" s="24"/>
      <c r="AAE91" s="24"/>
      <c r="AAF91" s="24"/>
      <c r="AAG91" s="24"/>
      <c r="AAH91" s="24"/>
      <c r="AAI91" s="24"/>
      <c r="AAJ91" s="24"/>
      <c r="AAK91" s="24"/>
      <c r="AAL91" s="24"/>
      <c r="AAM91" s="24"/>
      <c r="AAN91" s="24"/>
      <c r="AAO91" s="24"/>
      <c r="AAP91" s="24"/>
      <c r="AAQ91" s="24"/>
      <c r="AAR91" s="24"/>
      <c r="AAS91" s="24"/>
      <c r="AAT91" s="24"/>
      <c r="AAU91" s="24"/>
      <c r="AAV91" s="24"/>
      <c r="AAW91" s="24"/>
      <c r="AAX91" s="24"/>
      <c r="AAY91" s="24"/>
      <c r="AAZ91" s="24"/>
      <c r="ABA91" s="24"/>
      <c r="ABB91" s="24"/>
      <c r="ABC91" s="24"/>
      <c r="ABD91" s="24"/>
      <c r="ABE91" s="24"/>
      <c r="ABF91" s="24"/>
      <c r="ABG91" s="24"/>
      <c r="ABH91" s="24"/>
      <c r="ABI91" s="24"/>
      <c r="ABJ91" s="24"/>
      <c r="ABK91" s="24"/>
      <c r="ABL91" s="24"/>
      <c r="ABM91" s="24"/>
      <c r="ABN91" s="24"/>
      <c r="ABO91" s="24"/>
      <c r="ABP91" s="24"/>
      <c r="ABQ91" s="24"/>
      <c r="ABR91" s="24"/>
      <c r="ABS91" s="24"/>
      <c r="ABT91" s="24"/>
      <c r="ABU91" s="24"/>
      <c r="ABV91" s="24"/>
      <c r="ABW91" s="24"/>
      <c r="ABX91" s="24"/>
      <c r="ABY91" s="24"/>
      <c r="ABZ91" s="24"/>
      <c r="ACA91" s="24"/>
      <c r="ACB91" s="24"/>
      <c r="ACC91" s="24"/>
      <c r="ACD91" s="24"/>
      <c r="ACE91" s="24"/>
      <c r="ACF91" s="24"/>
      <c r="ACG91" s="24"/>
      <c r="ACH91" s="24"/>
      <c r="ACI91" s="24"/>
      <c r="ACJ91" s="24"/>
      <c r="ACK91" s="24"/>
      <c r="ACL91" s="24"/>
      <c r="ACM91" s="24"/>
      <c r="ACN91" s="24"/>
      <c r="ACO91" s="24"/>
      <c r="ACP91" s="24"/>
      <c r="ACQ91" s="24"/>
      <c r="ACR91" s="24"/>
      <c r="ACS91" s="24"/>
      <c r="ACT91" s="24"/>
      <c r="ACU91" s="24"/>
      <c r="ACV91" s="24"/>
      <c r="ACW91" s="24"/>
      <c r="ACX91" s="24"/>
      <c r="ACY91" s="24"/>
      <c r="ACZ91" s="24"/>
      <c r="ADA91" s="24"/>
      <c r="ADB91" s="24"/>
      <c r="ADC91" s="24"/>
      <c r="ADD91" s="24"/>
      <c r="ADE91" s="24"/>
      <c r="ADF91" s="24"/>
      <c r="ADG91" s="24"/>
      <c r="ADH91" s="24"/>
      <c r="ADI91" s="24"/>
      <c r="ADJ91" s="24"/>
      <c r="ADK91" s="24"/>
      <c r="ADL91" s="24"/>
      <c r="ADM91" s="24"/>
      <c r="ADN91" s="24"/>
      <c r="ADO91" s="24"/>
      <c r="ADP91" s="24"/>
      <c r="ADQ91" s="24"/>
      <c r="ADR91" s="24"/>
      <c r="ADS91" s="24"/>
      <c r="ADT91" s="24"/>
      <c r="ADU91" s="24"/>
      <c r="ADV91" s="24"/>
      <c r="ADW91" s="24"/>
      <c r="ADX91" s="24"/>
      <c r="ADY91" s="24"/>
      <c r="ADZ91" s="24"/>
      <c r="AEA91" s="24"/>
      <c r="AEB91" s="24"/>
      <c r="AEC91" s="24"/>
      <c r="AED91" s="24"/>
      <c r="AEE91" s="24"/>
      <c r="AEF91" s="24"/>
      <c r="AEG91" s="24"/>
      <c r="AEH91" s="24"/>
      <c r="AEI91" s="24"/>
      <c r="AEJ91" s="24"/>
      <c r="AEK91" s="24"/>
      <c r="AEL91" s="24"/>
      <c r="AEM91" s="24"/>
      <c r="AEN91" s="24"/>
      <c r="AEO91" s="24"/>
      <c r="AEP91" s="24"/>
      <c r="AEQ91" s="24"/>
      <c r="AER91" s="24"/>
      <c r="AES91" s="24"/>
      <c r="AET91" s="24"/>
      <c r="AEU91" s="24"/>
      <c r="AEV91" s="24"/>
      <c r="AEW91" s="24"/>
      <c r="AEX91" s="24"/>
      <c r="AEY91" s="24"/>
      <c r="AEZ91" s="24"/>
      <c r="AFA91" s="24"/>
      <c r="AFB91" s="24"/>
      <c r="AFC91" s="24"/>
      <c r="AFD91" s="24"/>
      <c r="AFE91" s="24"/>
      <c r="AFF91" s="24"/>
      <c r="AFG91" s="24"/>
      <c r="AFH91" s="24"/>
      <c r="AFI91" s="24"/>
      <c r="AFJ91" s="24"/>
      <c r="AFK91" s="24"/>
      <c r="AFL91" s="24"/>
      <c r="AFM91" s="24"/>
      <c r="AFN91" s="24"/>
      <c r="AFO91" s="24"/>
      <c r="AFP91" s="24"/>
      <c r="AFQ91" s="24"/>
      <c r="AFR91" s="24"/>
      <c r="AFS91" s="24"/>
      <c r="AFT91" s="24"/>
      <c r="AFU91" s="24"/>
      <c r="AFV91" s="24"/>
      <c r="AFW91" s="24"/>
      <c r="AFX91" s="24"/>
      <c r="AFY91" s="24"/>
      <c r="AFZ91" s="24"/>
      <c r="AGA91" s="24"/>
      <c r="AGB91" s="24"/>
      <c r="AGC91" s="24"/>
      <c r="AGD91" s="24"/>
      <c r="AGE91" s="24"/>
      <c r="AGF91" s="24"/>
      <c r="AGG91" s="24"/>
      <c r="AGH91" s="24"/>
      <c r="AGI91" s="24"/>
      <c r="AGJ91" s="24"/>
      <c r="AGK91" s="24"/>
      <c r="AGL91" s="24"/>
      <c r="AGM91" s="24"/>
      <c r="AGN91" s="24"/>
      <c r="AGO91" s="24"/>
      <c r="AGP91" s="24"/>
      <c r="AGQ91" s="24"/>
      <c r="AGR91" s="24"/>
      <c r="AGS91" s="24"/>
      <c r="AGT91" s="24"/>
      <c r="AGU91" s="24"/>
      <c r="AGV91" s="24"/>
      <c r="AGW91" s="24"/>
      <c r="AGX91" s="24"/>
      <c r="AGY91" s="24"/>
      <c r="AGZ91" s="24"/>
      <c r="AHA91" s="24"/>
      <c r="AHB91" s="24"/>
      <c r="AHC91" s="24"/>
      <c r="AHD91" s="24"/>
      <c r="AHE91" s="24"/>
      <c r="AHF91" s="24"/>
      <c r="AHG91" s="24"/>
      <c r="AHH91" s="24"/>
      <c r="AHI91" s="24"/>
      <c r="AHJ91" s="24"/>
      <c r="AHK91" s="24"/>
      <c r="AHL91" s="24"/>
      <c r="AHM91" s="24"/>
      <c r="AHN91" s="24"/>
      <c r="AHO91" s="24"/>
      <c r="AHP91" s="24"/>
      <c r="AHQ91" s="24"/>
      <c r="AHR91" s="24"/>
      <c r="AHS91" s="24"/>
      <c r="AHT91" s="24"/>
      <c r="AHU91" s="24"/>
      <c r="AHV91" s="24"/>
      <c r="AHW91" s="24"/>
      <c r="AHX91" s="24"/>
      <c r="AHY91" s="24"/>
      <c r="AHZ91" s="24"/>
      <c r="AIA91" s="24"/>
      <c r="AIB91" s="24"/>
      <c r="AIC91" s="24"/>
      <c r="AID91" s="24"/>
      <c r="AIE91" s="24"/>
      <c r="AIF91" s="24"/>
      <c r="AIG91" s="24"/>
      <c r="AIH91" s="24"/>
      <c r="AII91" s="24"/>
      <c r="AIJ91" s="24"/>
      <c r="AIK91" s="24"/>
      <c r="AIL91" s="24"/>
      <c r="AIM91" s="24"/>
      <c r="AIN91" s="24"/>
      <c r="AIO91" s="24"/>
      <c r="AIP91" s="24"/>
      <c r="AIQ91" s="24"/>
      <c r="AIR91" s="24"/>
      <c r="AIS91" s="24"/>
      <c r="AIT91" s="24"/>
      <c r="AIU91" s="24"/>
      <c r="AIV91" s="24"/>
      <c r="AIW91" s="24"/>
      <c r="AIX91" s="24"/>
      <c r="AIY91" s="24"/>
      <c r="AIZ91" s="24"/>
      <c r="AJA91" s="24"/>
      <c r="AJB91" s="24"/>
      <c r="AJC91" s="24"/>
      <c r="AJD91" s="24"/>
      <c r="AJE91" s="24"/>
      <c r="AJF91" s="24"/>
      <c r="AJG91" s="24"/>
      <c r="AJH91" s="24"/>
      <c r="AJI91" s="24"/>
      <c r="AJJ91" s="24"/>
      <c r="AJK91" s="24"/>
      <c r="AJL91" s="24"/>
      <c r="AJM91" s="24"/>
      <c r="AJN91" s="24"/>
      <c r="AJO91" s="24"/>
      <c r="AJP91" s="24"/>
      <c r="AJQ91" s="24"/>
      <c r="AJR91" s="24"/>
      <c r="AJS91" s="24"/>
      <c r="AJT91" s="24"/>
      <c r="AJU91" s="24"/>
      <c r="AJV91" s="24"/>
      <c r="AJW91" s="24"/>
      <c r="AJX91" s="24"/>
      <c r="AJY91" s="24"/>
      <c r="AJZ91" s="24"/>
      <c r="AKA91" s="24"/>
      <c r="AKB91" s="24"/>
      <c r="AKC91" s="24"/>
      <c r="AKD91" s="24"/>
      <c r="AKE91" s="24"/>
      <c r="AKF91" s="24"/>
      <c r="AKG91" s="24"/>
      <c r="AKH91" s="24"/>
      <c r="AKI91" s="24"/>
      <c r="AKJ91" s="24"/>
      <c r="AKK91" s="24"/>
      <c r="AKL91" s="24"/>
      <c r="AKM91" s="24"/>
      <c r="AKN91" s="24"/>
      <c r="AKO91" s="24"/>
      <c r="AKP91" s="24"/>
      <c r="AKQ91" s="24"/>
      <c r="AKR91" s="24"/>
      <c r="AKS91" s="24"/>
      <c r="AKT91" s="24"/>
      <c r="AKU91" s="24"/>
      <c r="AKV91" s="24"/>
      <c r="AKW91" s="24"/>
      <c r="AKX91" s="24"/>
      <c r="AKY91" s="24"/>
      <c r="AKZ91" s="24"/>
      <c r="ALA91" s="24"/>
      <c r="ALB91" s="24"/>
      <c r="ALC91" s="24"/>
      <c r="ALD91" s="24"/>
      <c r="ALE91" s="24"/>
      <c r="ALF91" s="24"/>
      <c r="ALG91" s="24"/>
      <c r="ALH91" s="24"/>
      <c r="ALI91" s="24"/>
      <c r="ALJ91" s="24"/>
      <c r="ALK91" s="24"/>
      <c r="ALL91" s="24"/>
      <c r="ALM91" s="24"/>
      <c r="ALN91" s="24"/>
      <c r="ALO91" s="24"/>
      <c r="ALP91" s="24"/>
      <c r="ALQ91" s="24"/>
      <c r="ALR91" s="24"/>
      <c r="ALS91" s="24"/>
      <c r="ALT91" s="24"/>
      <c r="ALU91" s="24"/>
      <c r="ALV91" s="24"/>
      <c r="ALW91" s="24"/>
      <c r="ALX91" s="24"/>
      <c r="ALY91" s="24"/>
      <c r="ALZ91" s="24"/>
      <c r="AMA91" s="24"/>
      <c r="AMB91" s="24"/>
      <c r="AMC91" s="24"/>
      <c r="AMD91" s="24"/>
      <c r="AME91" s="24"/>
      <c r="AMF91" s="24"/>
      <c r="AMG91" s="24"/>
      <c r="AMH91" s="24"/>
      <c r="AMI91" s="24"/>
      <c r="AMJ91" s="24"/>
      <c r="AMK91" s="24"/>
      <c r="AML91" s="24"/>
      <c r="AMM91" s="24"/>
      <c r="AMN91" s="24"/>
      <c r="AMO91" s="24"/>
      <c r="AMP91" s="24"/>
      <c r="AMQ91" s="24"/>
      <c r="AMR91" s="24"/>
      <c r="AMS91" s="24"/>
      <c r="AMT91" s="24"/>
      <c r="AMU91" s="24"/>
      <c r="AMV91" s="24"/>
      <c r="AMW91" s="24"/>
      <c r="AMX91" s="24"/>
      <c r="AMY91" s="24"/>
      <c r="AMZ91" s="24"/>
      <c r="ANA91" s="24"/>
      <c r="ANB91" s="24"/>
      <c r="ANC91" s="24"/>
      <c r="AND91" s="24"/>
      <c r="ANE91" s="24"/>
      <c r="ANF91" s="24"/>
      <c r="ANG91" s="24"/>
      <c r="ANH91" s="24"/>
      <c r="ANI91" s="24"/>
      <c r="ANJ91" s="24"/>
      <c r="ANK91" s="24"/>
      <c r="ANL91" s="24"/>
      <c r="ANM91" s="24"/>
      <c r="ANN91" s="24"/>
      <c r="ANO91" s="24"/>
      <c r="ANP91" s="24"/>
      <c r="ANQ91" s="24"/>
      <c r="ANR91" s="24"/>
      <c r="ANS91" s="24"/>
      <c r="ANT91" s="24"/>
      <c r="ANU91" s="24"/>
      <c r="ANV91" s="24"/>
      <c r="ANW91" s="24"/>
      <c r="ANX91" s="24"/>
      <c r="ANY91" s="24"/>
      <c r="ANZ91" s="24"/>
      <c r="AOA91" s="24"/>
      <c r="AOB91" s="24"/>
      <c r="AOC91" s="24"/>
      <c r="AOD91" s="24"/>
      <c r="AOE91" s="24"/>
      <c r="AOF91" s="24"/>
      <c r="AOG91" s="24"/>
      <c r="AOH91" s="24"/>
      <c r="AOI91" s="24"/>
      <c r="AOJ91" s="24"/>
      <c r="AOK91" s="24"/>
      <c r="AOL91" s="24"/>
      <c r="AOM91" s="24"/>
      <c r="AON91" s="24"/>
      <c r="AOO91" s="24"/>
      <c r="AOP91" s="24"/>
      <c r="AOQ91" s="24"/>
      <c r="AOR91" s="24"/>
      <c r="AOS91" s="24"/>
      <c r="AOT91" s="24"/>
      <c r="AOU91" s="24"/>
      <c r="AOV91" s="24"/>
      <c r="AOW91" s="24"/>
      <c r="AOX91" s="24"/>
      <c r="AOY91" s="24"/>
      <c r="AOZ91" s="24"/>
      <c r="APA91" s="24"/>
      <c r="APB91" s="24"/>
      <c r="APC91" s="24"/>
      <c r="APD91" s="24"/>
      <c r="APE91" s="24"/>
      <c r="APF91" s="24"/>
      <c r="APG91" s="24"/>
      <c r="APH91" s="24"/>
      <c r="API91" s="24"/>
      <c r="APJ91" s="24"/>
      <c r="APK91" s="24"/>
      <c r="APL91" s="24"/>
      <c r="APM91" s="24"/>
      <c r="APN91" s="24"/>
      <c r="APO91" s="24"/>
      <c r="APP91" s="24"/>
      <c r="APQ91" s="24"/>
      <c r="APR91" s="24"/>
      <c r="APS91" s="24"/>
      <c r="APT91" s="24"/>
      <c r="APU91" s="24"/>
      <c r="APV91" s="24"/>
      <c r="APW91" s="24"/>
      <c r="APX91" s="24"/>
      <c r="APY91" s="24"/>
      <c r="APZ91" s="24"/>
      <c r="AQA91" s="24"/>
      <c r="AQB91" s="24"/>
      <c r="AQC91" s="24"/>
      <c r="AQD91" s="24"/>
      <c r="AQE91" s="24"/>
      <c r="AQF91" s="24"/>
      <c r="AQG91" s="24"/>
      <c r="AQH91" s="24"/>
      <c r="AQI91" s="24"/>
      <c r="AQJ91" s="24"/>
      <c r="AQK91" s="24"/>
      <c r="AQL91" s="24"/>
      <c r="AQM91" s="24"/>
      <c r="AQN91" s="24"/>
      <c r="AQO91" s="24"/>
      <c r="AQP91" s="24"/>
      <c r="AQQ91" s="24"/>
      <c r="AQR91" s="24"/>
      <c r="AQS91" s="24"/>
      <c r="AQT91" s="24"/>
      <c r="AQU91" s="24"/>
      <c r="AQV91" s="24"/>
      <c r="AQW91" s="24"/>
      <c r="AQX91" s="24"/>
      <c r="AQY91" s="24"/>
      <c r="AQZ91" s="24"/>
      <c r="ARA91" s="24"/>
      <c r="ARB91" s="24"/>
      <c r="ARC91" s="24"/>
      <c r="ARD91" s="24"/>
      <c r="ARE91" s="24"/>
      <c r="ARF91" s="24"/>
      <c r="ARG91" s="24"/>
      <c r="ARH91" s="24"/>
      <c r="ARI91" s="24"/>
      <c r="ARJ91" s="24"/>
      <c r="ARK91" s="24"/>
      <c r="ARL91" s="24"/>
      <c r="ARM91" s="24"/>
      <c r="ARN91" s="24"/>
      <c r="ARO91" s="24"/>
      <c r="ARP91" s="24"/>
      <c r="ARQ91" s="24"/>
      <c r="ARR91" s="24"/>
      <c r="ARS91" s="24"/>
      <c r="ART91" s="24"/>
      <c r="ARU91" s="24"/>
      <c r="ARV91" s="24"/>
      <c r="ARW91" s="24"/>
      <c r="ARX91" s="24"/>
      <c r="ARY91" s="24"/>
      <c r="ARZ91" s="24"/>
      <c r="ASA91" s="24"/>
      <c r="ASB91" s="24"/>
      <c r="ASC91" s="24"/>
      <c r="ASD91" s="24"/>
      <c r="ASE91" s="24"/>
      <c r="ASF91" s="24"/>
      <c r="ASG91" s="24"/>
      <c r="ASH91" s="24"/>
      <c r="ASI91" s="24"/>
      <c r="ASJ91" s="24"/>
      <c r="ASK91" s="24"/>
      <c r="ASL91" s="24"/>
      <c r="ASM91" s="24"/>
      <c r="ASN91" s="24"/>
      <c r="ASO91" s="24"/>
      <c r="ASP91" s="24"/>
      <c r="ASQ91" s="24"/>
      <c r="ASR91" s="24"/>
      <c r="ASS91" s="24"/>
      <c r="AST91" s="24"/>
      <c r="ASU91" s="24"/>
      <c r="ASV91" s="24"/>
      <c r="ASW91" s="24"/>
      <c r="ASX91" s="24"/>
      <c r="ASY91" s="24"/>
      <c r="ASZ91" s="24"/>
      <c r="ATA91" s="24"/>
      <c r="ATB91" s="24"/>
      <c r="ATC91" s="24"/>
      <c r="ATD91" s="24"/>
      <c r="ATE91" s="24"/>
      <c r="ATF91" s="24"/>
      <c r="ATG91" s="24"/>
      <c r="ATH91" s="24"/>
      <c r="ATI91" s="24"/>
      <c r="ATJ91" s="24"/>
      <c r="ATK91" s="24"/>
      <c r="ATL91" s="24"/>
      <c r="ATM91" s="24"/>
      <c r="ATN91" s="24"/>
      <c r="ATO91" s="24"/>
      <c r="ATP91" s="24"/>
      <c r="ATQ91" s="24"/>
      <c r="ATR91" s="24"/>
      <c r="ATS91" s="24"/>
      <c r="ATT91" s="24"/>
      <c r="ATU91" s="24"/>
      <c r="ATV91" s="24"/>
      <c r="ATW91" s="24"/>
      <c r="ATX91" s="24"/>
      <c r="ATY91" s="24"/>
      <c r="ATZ91" s="24"/>
      <c r="AUA91" s="24"/>
      <c r="AUB91" s="24"/>
      <c r="AUC91" s="24"/>
      <c r="AUD91" s="24"/>
      <c r="AUE91" s="24"/>
      <c r="AUF91" s="24"/>
      <c r="AUG91" s="24"/>
      <c r="AUH91" s="24"/>
      <c r="AUI91" s="24"/>
      <c r="AUJ91" s="24"/>
      <c r="AUK91" s="24"/>
      <c r="AUL91" s="24"/>
      <c r="AUM91" s="24"/>
      <c r="AUN91" s="24"/>
      <c r="AUO91" s="24"/>
      <c r="AUP91" s="24"/>
      <c r="AUQ91" s="24"/>
      <c r="AUR91" s="24"/>
      <c r="AUS91" s="24"/>
      <c r="AUT91" s="24"/>
      <c r="AUU91" s="24"/>
      <c r="AUV91" s="24"/>
      <c r="AUW91" s="24"/>
      <c r="AUX91" s="24"/>
      <c r="AUY91" s="24"/>
      <c r="AUZ91" s="24"/>
      <c r="AVA91" s="24"/>
      <c r="AVB91" s="24"/>
      <c r="AVC91" s="24"/>
      <c r="AVD91" s="24"/>
      <c r="AVE91" s="24"/>
      <c r="AVF91" s="24"/>
      <c r="AVG91" s="24"/>
      <c r="AVH91" s="24"/>
      <c r="AVI91" s="24"/>
      <c r="AVJ91" s="24"/>
      <c r="AVK91" s="24"/>
      <c r="AVL91" s="24"/>
      <c r="AVM91" s="24"/>
      <c r="AVN91" s="24"/>
      <c r="AVO91" s="24"/>
      <c r="AVP91" s="24"/>
      <c r="AVQ91" s="24"/>
      <c r="AVR91" s="24"/>
      <c r="AVS91" s="24"/>
      <c r="AVT91" s="24"/>
      <c r="AVU91" s="24"/>
      <c r="AVV91" s="24"/>
      <c r="AVW91" s="24"/>
      <c r="AVX91" s="24"/>
      <c r="AVY91" s="24"/>
      <c r="AVZ91" s="24"/>
      <c r="AWA91" s="24"/>
      <c r="AWB91" s="24"/>
      <c r="AWC91" s="24"/>
      <c r="AWD91" s="24"/>
      <c r="AWE91" s="24"/>
      <c r="AWF91" s="24"/>
      <c r="AWG91" s="24"/>
      <c r="AWH91" s="24"/>
      <c r="AWI91" s="24"/>
      <c r="AWJ91" s="24"/>
      <c r="AWK91" s="24"/>
      <c r="AWL91" s="24"/>
      <c r="AWM91" s="24"/>
      <c r="AWN91" s="24"/>
      <c r="AWO91" s="24"/>
      <c r="AWP91" s="24"/>
      <c r="AWQ91" s="24"/>
      <c r="AWR91" s="24"/>
      <c r="AWS91" s="24"/>
      <c r="AWT91" s="24"/>
      <c r="AWU91" s="24"/>
      <c r="AWV91" s="24"/>
      <c r="AWW91" s="24"/>
      <c r="AWX91" s="24"/>
      <c r="AWY91" s="24"/>
      <c r="AWZ91" s="24"/>
      <c r="AXA91" s="24"/>
      <c r="AXB91" s="24"/>
      <c r="AXC91" s="24"/>
      <c r="AXD91" s="24"/>
      <c r="AXE91" s="24"/>
      <c r="AXF91" s="24"/>
      <c r="AXG91" s="24"/>
      <c r="AXH91" s="24"/>
      <c r="AXI91" s="24"/>
      <c r="AXJ91" s="24"/>
      <c r="AXK91" s="24"/>
      <c r="AXL91" s="24"/>
      <c r="AXM91" s="24"/>
      <c r="AXN91" s="24"/>
      <c r="AXO91" s="24"/>
      <c r="AXP91" s="24"/>
      <c r="AXQ91" s="24"/>
      <c r="AXR91" s="24"/>
      <c r="AXS91" s="24"/>
      <c r="AXT91" s="24"/>
      <c r="AXU91" s="24"/>
      <c r="AXV91" s="24"/>
      <c r="AXW91" s="24"/>
      <c r="AXX91" s="24"/>
      <c r="AXY91" s="24"/>
      <c r="AXZ91" s="24"/>
      <c r="AYA91" s="24"/>
      <c r="AYB91" s="24"/>
      <c r="AYC91" s="24"/>
      <c r="AYD91" s="24"/>
      <c r="AYE91" s="24"/>
      <c r="AYF91" s="24"/>
      <c r="AYG91" s="24"/>
      <c r="AYH91" s="24"/>
      <c r="AYI91" s="24"/>
      <c r="AYJ91" s="24"/>
      <c r="AYK91" s="24"/>
      <c r="AYL91" s="24"/>
      <c r="AYM91" s="24"/>
      <c r="AYN91" s="24"/>
      <c r="AYO91" s="24"/>
      <c r="AYP91" s="24"/>
      <c r="AYQ91" s="24"/>
      <c r="AYR91" s="24"/>
      <c r="AYS91" s="24"/>
      <c r="AYT91" s="24"/>
      <c r="AYU91" s="24"/>
      <c r="AYV91" s="24"/>
      <c r="AYW91" s="24"/>
      <c r="AYX91" s="24"/>
      <c r="AYY91" s="24"/>
      <c r="AYZ91" s="24"/>
      <c r="AZA91" s="24"/>
      <c r="AZB91" s="24"/>
      <c r="AZC91" s="24"/>
      <c r="AZD91" s="24"/>
      <c r="AZE91" s="24"/>
      <c r="AZF91" s="24"/>
      <c r="AZG91" s="24"/>
      <c r="AZH91" s="24"/>
      <c r="AZI91" s="24"/>
      <c r="AZJ91" s="24"/>
      <c r="AZK91" s="24"/>
      <c r="AZL91" s="24"/>
      <c r="AZM91" s="24"/>
      <c r="AZN91" s="24"/>
      <c r="AZO91" s="24"/>
      <c r="AZP91" s="24"/>
      <c r="AZQ91" s="24"/>
      <c r="AZR91" s="24"/>
      <c r="AZS91" s="24"/>
      <c r="AZT91" s="24"/>
      <c r="AZU91" s="24"/>
      <c r="AZV91" s="24"/>
      <c r="AZW91" s="24"/>
      <c r="AZX91" s="24"/>
      <c r="AZY91" s="24"/>
      <c r="AZZ91" s="24"/>
      <c r="BAA91" s="24"/>
      <c r="BAB91" s="24"/>
      <c r="BAC91" s="24"/>
      <c r="BAD91" s="24"/>
      <c r="BAE91" s="24"/>
      <c r="BAF91" s="24"/>
      <c r="BAG91" s="24"/>
      <c r="BAH91" s="24"/>
      <c r="BAI91" s="24"/>
      <c r="BAJ91" s="24"/>
      <c r="BAK91" s="24"/>
      <c r="BAL91" s="24"/>
      <c r="BAM91" s="24"/>
      <c r="BAN91" s="24"/>
      <c r="BAO91" s="24"/>
      <c r="BAP91" s="24"/>
      <c r="BAQ91" s="24"/>
      <c r="BAR91" s="24"/>
      <c r="BAS91" s="24"/>
      <c r="BAT91" s="24"/>
      <c r="BAU91" s="24"/>
      <c r="BAV91" s="24"/>
      <c r="BAW91" s="24"/>
      <c r="BAX91" s="24"/>
      <c r="BAY91" s="24"/>
      <c r="BAZ91" s="24"/>
      <c r="BBA91" s="24"/>
      <c r="BBB91" s="24"/>
      <c r="BBC91" s="24"/>
      <c r="BBD91" s="24"/>
      <c r="BBE91" s="24"/>
      <c r="BBF91" s="24"/>
      <c r="BBG91" s="24"/>
      <c r="BBH91" s="24"/>
      <c r="BBI91" s="24"/>
      <c r="BBJ91" s="24"/>
      <c r="BBK91" s="24"/>
      <c r="BBL91" s="24"/>
      <c r="BBM91" s="24"/>
      <c r="BBN91" s="24"/>
      <c r="BBO91" s="24"/>
      <c r="BBP91" s="24"/>
      <c r="BBQ91" s="24"/>
      <c r="BBR91" s="24"/>
      <c r="BBS91" s="24"/>
      <c r="BBT91" s="24"/>
      <c r="BBU91" s="24"/>
      <c r="BBV91" s="24"/>
      <c r="BBW91" s="24"/>
      <c r="BBX91" s="24"/>
      <c r="BBY91" s="24"/>
      <c r="BBZ91" s="24"/>
      <c r="BCA91" s="24"/>
      <c r="BCB91" s="24"/>
      <c r="BCC91" s="24"/>
      <c r="BCD91" s="24"/>
      <c r="BCE91" s="24"/>
      <c r="BCF91" s="24"/>
      <c r="BCG91" s="24"/>
      <c r="BCH91" s="24"/>
      <c r="BCI91" s="24"/>
      <c r="BCJ91" s="24"/>
      <c r="BCK91" s="24"/>
      <c r="BCL91" s="24"/>
      <c r="BCM91" s="24"/>
      <c r="BCN91" s="24"/>
      <c r="BCO91" s="24"/>
      <c r="BCP91" s="24"/>
      <c r="BCQ91" s="24"/>
      <c r="BCR91" s="24"/>
      <c r="BCS91" s="24"/>
      <c r="BCT91" s="24"/>
      <c r="BCU91" s="24"/>
      <c r="BCV91" s="24"/>
      <c r="BCW91" s="24"/>
      <c r="BCX91" s="24"/>
      <c r="BCY91" s="24"/>
      <c r="BCZ91" s="24"/>
      <c r="BDA91" s="24"/>
      <c r="BDB91" s="24"/>
      <c r="BDC91" s="24"/>
      <c r="BDD91" s="24"/>
      <c r="BDE91" s="24"/>
      <c r="BDF91" s="24"/>
      <c r="BDG91" s="24"/>
      <c r="BDH91" s="24"/>
      <c r="BDI91" s="24"/>
      <c r="BDJ91" s="24"/>
      <c r="BDK91" s="24"/>
      <c r="BDL91" s="24"/>
      <c r="BDM91" s="24"/>
      <c r="BDN91" s="24"/>
      <c r="BDO91" s="24"/>
      <c r="BDP91" s="24"/>
      <c r="BDQ91" s="24"/>
      <c r="BDR91" s="24"/>
      <c r="BDS91" s="24"/>
      <c r="BDT91" s="24"/>
      <c r="BDU91" s="24"/>
      <c r="BDV91" s="24"/>
      <c r="BDW91" s="24"/>
      <c r="BDX91" s="24"/>
      <c r="BDY91" s="24"/>
      <c r="BDZ91" s="24"/>
      <c r="BEA91" s="24"/>
      <c r="BEB91" s="24"/>
      <c r="BEC91" s="24"/>
      <c r="BED91" s="24"/>
      <c r="BEE91" s="24"/>
      <c r="BEF91" s="24"/>
      <c r="BEG91" s="24"/>
      <c r="BEH91" s="24"/>
      <c r="BEI91" s="24"/>
      <c r="BEJ91" s="24"/>
      <c r="BEK91" s="24"/>
      <c r="BEL91" s="24"/>
      <c r="BEM91" s="24"/>
      <c r="BEN91" s="24"/>
      <c r="BEO91" s="24"/>
      <c r="BEP91" s="24"/>
      <c r="BEQ91" s="24"/>
      <c r="BER91" s="24"/>
      <c r="BES91" s="24"/>
      <c r="BET91" s="24"/>
      <c r="BEU91" s="24"/>
      <c r="BEV91" s="24"/>
      <c r="BEW91" s="24"/>
      <c r="BEX91" s="24"/>
      <c r="BEY91" s="24"/>
      <c r="BEZ91" s="24"/>
      <c r="BFA91" s="24"/>
      <c r="BFB91" s="24"/>
      <c r="BFC91" s="24"/>
      <c r="BFD91" s="24"/>
      <c r="BFE91" s="24"/>
      <c r="BFF91" s="24"/>
      <c r="BFG91" s="24"/>
      <c r="BFH91" s="24"/>
      <c r="BFI91" s="24"/>
      <c r="BFJ91" s="24"/>
      <c r="BFK91" s="24"/>
      <c r="BFL91" s="24"/>
      <c r="BFM91" s="24"/>
      <c r="BFN91" s="24"/>
      <c r="BFO91" s="24"/>
      <c r="BFP91" s="24"/>
      <c r="BFQ91" s="24"/>
      <c r="BFR91" s="24"/>
      <c r="BFS91" s="24"/>
      <c r="BFT91" s="24"/>
      <c r="BFU91" s="24"/>
      <c r="BFV91" s="24"/>
      <c r="BFW91" s="24"/>
      <c r="BFX91" s="24"/>
      <c r="BFY91" s="24"/>
      <c r="BFZ91" s="24"/>
      <c r="BGA91" s="24"/>
      <c r="BGB91" s="24"/>
      <c r="BGC91" s="24"/>
      <c r="BGD91" s="24"/>
      <c r="BGE91" s="24"/>
      <c r="BGF91" s="24"/>
      <c r="BGG91" s="24"/>
      <c r="BGH91" s="24"/>
      <c r="BGI91" s="24"/>
      <c r="BGJ91" s="24"/>
      <c r="BGK91" s="24"/>
      <c r="BGL91" s="24"/>
      <c r="BGM91" s="24"/>
      <c r="BGN91" s="24"/>
      <c r="BGO91" s="24"/>
      <c r="BGP91" s="24"/>
      <c r="BGQ91" s="24"/>
      <c r="BGR91" s="24"/>
      <c r="BGS91" s="24"/>
      <c r="BGT91" s="24"/>
      <c r="BGU91" s="24"/>
      <c r="BGV91" s="24"/>
      <c r="BGW91" s="24"/>
      <c r="BGX91" s="24"/>
      <c r="BGY91" s="24"/>
      <c r="BGZ91" s="24"/>
      <c r="BHA91" s="24"/>
      <c r="BHB91" s="24"/>
      <c r="BHC91" s="24"/>
      <c r="BHD91" s="24"/>
      <c r="BHE91" s="24"/>
      <c r="BHF91" s="24"/>
      <c r="BHG91" s="24"/>
      <c r="BHH91" s="24"/>
      <c r="BHI91" s="24"/>
      <c r="BHJ91" s="24"/>
      <c r="BHK91" s="24"/>
      <c r="BHL91" s="24"/>
      <c r="BHM91" s="24"/>
      <c r="BHN91" s="24"/>
      <c r="BHO91" s="24"/>
      <c r="BHP91" s="24"/>
      <c r="BHQ91" s="24"/>
      <c r="BHR91" s="24"/>
      <c r="BHS91" s="24"/>
      <c r="BHT91" s="24"/>
      <c r="BHU91" s="24"/>
      <c r="BHV91" s="24"/>
      <c r="BHW91" s="24"/>
      <c r="BHX91" s="24"/>
      <c r="BHY91" s="24"/>
      <c r="BHZ91" s="24"/>
      <c r="BIA91" s="24"/>
      <c r="BIB91" s="24"/>
      <c r="BIC91" s="24"/>
      <c r="BID91" s="24"/>
      <c r="BIE91" s="24"/>
      <c r="BIF91" s="24"/>
      <c r="BIG91" s="24"/>
      <c r="BIH91" s="24"/>
      <c r="BII91" s="24"/>
      <c r="BIJ91" s="24"/>
      <c r="BIK91" s="24"/>
      <c r="BIL91" s="24"/>
      <c r="BIM91" s="24"/>
      <c r="BIN91" s="24"/>
      <c r="BIO91" s="24"/>
      <c r="BIP91" s="24"/>
      <c r="BIQ91" s="24"/>
      <c r="BIR91" s="24"/>
      <c r="BIS91" s="24"/>
      <c r="BIT91" s="24"/>
      <c r="BIU91" s="24"/>
      <c r="BIV91" s="24"/>
      <c r="BIW91" s="24"/>
      <c r="BIX91" s="24"/>
      <c r="BIY91" s="24"/>
      <c r="BIZ91" s="24"/>
      <c r="BJA91" s="24"/>
      <c r="BJB91" s="24"/>
      <c r="BJC91" s="24"/>
      <c r="BJD91" s="24"/>
      <c r="BJE91" s="24"/>
      <c r="BJF91" s="24"/>
      <c r="BJG91" s="24"/>
      <c r="BJH91" s="24"/>
      <c r="BJI91" s="24"/>
      <c r="BJJ91" s="24"/>
      <c r="BJK91" s="24"/>
      <c r="BJL91" s="24"/>
      <c r="BJM91" s="24"/>
      <c r="BJN91" s="24"/>
      <c r="BJO91" s="24"/>
      <c r="BJP91" s="24"/>
      <c r="BJQ91" s="24"/>
      <c r="BJR91" s="24"/>
      <c r="BJS91" s="24"/>
      <c r="BJT91" s="24"/>
      <c r="BJU91" s="24"/>
      <c r="BJV91" s="24"/>
      <c r="BJW91" s="24"/>
      <c r="BJX91" s="24"/>
      <c r="BJY91" s="24"/>
      <c r="BJZ91" s="24"/>
      <c r="BKA91" s="24"/>
      <c r="BKB91" s="24"/>
      <c r="BKC91" s="24"/>
      <c r="BKD91" s="24"/>
      <c r="BKE91" s="24"/>
      <c r="BKF91" s="24"/>
      <c r="BKG91" s="24"/>
      <c r="BKH91" s="24"/>
      <c r="BKI91" s="24"/>
      <c r="BKJ91" s="24"/>
      <c r="BKK91" s="24"/>
      <c r="BKL91" s="24"/>
      <c r="BKM91" s="24"/>
      <c r="BKN91" s="24"/>
      <c r="BKO91" s="24"/>
      <c r="BKP91" s="24"/>
      <c r="BKQ91" s="24"/>
      <c r="BKR91" s="24"/>
      <c r="BKS91" s="24"/>
      <c r="BKT91" s="24"/>
      <c r="BKU91" s="24"/>
      <c r="BKV91" s="24"/>
      <c r="BKW91" s="24"/>
      <c r="BKX91" s="24"/>
      <c r="BKY91" s="24"/>
      <c r="BKZ91" s="24"/>
      <c r="BLA91" s="24"/>
      <c r="BLB91" s="24"/>
      <c r="BLC91" s="24"/>
      <c r="BLD91" s="24"/>
      <c r="BLE91" s="24"/>
      <c r="BLF91" s="24"/>
      <c r="BLG91" s="24"/>
      <c r="BLH91" s="24"/>
      <c r="BLI91" s="24"/>
      <c r="BLJ91" s="24"/>
      <c r="BLK91" s="24"/>
      <c r="BLL91" s="24"/>
      <c r="BLM91" s="24"/>
      <c r="BLN91" s="24"/>
      <c r="BLO91" s="24"/>
      <c r="BLP91" s="24"/>
      <c r="BLQ91" s="24"/>
      <c r="BLR91" s="24"/>
      <c r="BLS91" s="24"/>
      <c r="BLT91" s="24"/>
      <c r="BLU91" s="24"/>
      <c r="BLV91" s="24"/>
      <c r="BLW91" s="24"/>
      <c r="BLX91" s="24"/>
      <c r="BLY91" s="24"/>
      <c r="BLZ91" s="24"/>
      <c r="BMA91" s="24"/>
      <c r="BMB91" s="24"/>
      <c r="BMC91" s="24"/>
      <c r="BMD91" s="24"/>
      <c r="BME91" s="24"/>
      <c r="BMF91" s="24"/>
      <c r="BMG91" s="24"/>
      <c r="BMH91" s="24"/>
      <c r="BMI91" s="24"/>
      <c r="BMJ91" s="24"/>
      <c r="BMK91" s="24"/>
      <c r="BML91" s="24"/>
      <c r="BMM91" s="24"/>
      <c r="BMN91" s="24"/>
      <c r="BMO91" s="24"/>
      <c r="BMP91" s="24"/>
      <c r="BMQ91" s="24"/>
      <c r="BMR91" s="24"/>
      <c r="BMS91" s="24"/>
      <c r="BMT91" s="24"/>
      <c r="BMU91" s="24"/>
      <c r="BMV91" s="24"/>
      <c r="BMW91" s="24"/>
      <c r="BMX91" s="24"/>
      <c r="BMY91" s="24"/>
      <c r="BMZ91" s="24"/>
      <c r="BNA91" s="24"/>
      <c r="BNB91" s="24"/>
      <c r="BNC91" s="24"/>
      <c r="BND91" s="24"/>
      <c r="BNE91" s="24"/>
      <c r="BNF91" s="24"/>
      <c r="BNG91" s="24"/>
      <c r="BNH91" s="24"/>
      <c r="BNI91" s="24"/>
      <c r="BNJ91" s="24"/>
      <c r="BNK91" s="24"/>
      <c r="BNL91" s="24"/>
      <c r="BNM91" s="24"/>
      <c r="BNN91" s="24"/>
      <c r="BNO91" s="24"/>
      <c r="BNP91" s="24"/>
      <c r="BNQ91" s="24"/>
      <c r="BNR91" s="24"/>
      <c r="BNS91" s="24"/>
      <c r="BNT91" s="24"/>
      <c r="BNU91" s="24"/>
      <c r="BNV91" s="24"/>
      <c r="BNW91" s="24"/>
      <c r="BNX91" s="24"/>
      <c r="BNY91" s="24"/>
      <c r="BNZ91" s="24"/>
      <c r="BOA91" s="24"/>
      <c r="BOB91" s="24"/>
      <c r="BOC91" s="24"/>
      <c r="BOD91" s="24"/>
      <c r="BOE91" s="24"/>
      <c r="BOF91" s="24"/>
      <c r="BOG91" s="24"/>
      <c r="BOH91" s="24"/>
      <c r="BOI91" s="24"/>
      <c r="BOJ91" s="24"/>
      <c r="BOK91" s="24"/>
      <c r="BOL91" s="24"/>
      <c r="BOM91" s="24"/>
      <c r="BON91" s="24"/>
      <c r="BOO91" s="24"/>
      <c r="BOP91" s="24"/>
      <c r="BOQ91" s="24"/>
      <c r="BOR91" s="24"/>
      <c r="BOS91" s="24"/>
      <c r="BOT91" s="24"/>
      <c r="BOU91" s="24"/>
      <c r="BOV91" s="24"/>
      <c r="BOW91" s="24"/>
      <c r="BOX91" s="24"/>
      <c r="BOY91" s="24"/>
      <c r="BOZ91" s="24"/>
      <c r="BPA91" s="24"/>
      <c r="BPB91" s="24"/>
      <c r="BPC91" s="24"/>
      <c r="BPD91" s="24"/>
      <c r="BPE91" s="24"/>
      <c r="BPF91" s="24"/>
      <c r="BPG91" s="24"/>
      <c r="BPH91" s="24"/>
      <c r="BPI91" s="24"/>
      <c r="BPJ91" s="24"/>
      <c r="BPK91" s="24"/>
      <c r="BPL91" s="24"/>
      <c r="BPM91" s="24"/>
      <c r="BPN91" s="24"/>
      <c r="BPO91" s="24"/>
      <c r="BPP91" s="24"/>
      <c r="BPQ91" s="24"/>
      <c r="BPR91" s="24"/>
      <c r="BPS91" s="24"/>
      <c r="BPT91" s="24"/>
      <c r="BPU91" s="24"/>
      <c r="BPV91" s="24"/>
      <c r="BPW91" s="24"/>
      <c r="BPX91" s="24"/>
      <c r="BPY91" s="24"/>
      <c r="BPZ91" s="24"/>
      <c r="BQA91" s="24"/>
      <c r="BQB91" s="24"/>
      <c r="BQC91" s="24"/>
      <c r="BQD91" s="24"/>
      <c r="BQE91" s="24"/>
      <c r="BQF91" s="24"/>
      <c r="BQG91" s="24"/>
      <c r="BQH91" s="24"/>
      <c r="BQI91" s="24"/>
      <c r="BQJ91" s="24"/>
      <c r="BQK91" s="24"/>
      <c r="BQL91" s="24"/>
      <c r="BQM91" s="24"/>
      <c r="BQN91" s="24"/>
      <c r="BQO91" s="24"/>
      <c r="BQP91" s="24"/>
      <c r="BQQ91" s="24"/>
      <c r="BQR91" s="24"/>
      <c r="BQS91" s="24"/>
      <c r="BQT91" s="24"/>
      <c r="BQU91" s="24"/>
      <c r="BQV91" s="24"/>
      <c r="BQW91" s="24"/>
      <c r="BQX91" s="24"/>
      <c r="BQY91" s="24"/>
      <c r="BQZ91" s="24"/>
      <c r="BRA91" s="24"/>
      <c r="BRB91" s="24"/>
      <c r="BRC91" s="24"/>
      <c r="BRD91" s="24"/>
      <c r="BRE91" s="24"/>
      <c r="BRF91" s="24"/>
      <c r="BRG91" s="24"/>
      <c r="BRH91" s="24"/>
      <c r="BRI91" s="24"/>
      <c r="BRJ91" s="24"/>
      <c r="BRK91" s="24"/>
      <c r="BRL91" s="24"/>
      <c r="BRM91" s="24"/>
      <c r="BRN91" s="24"/>
      <c r="BRO91" s="24"/>
      <c r="BRP91" s="24"/>
      <c r="BRQ91" s="24"/>
      <c r="BRR91" s="24"/>
      <c r="BRS91" s="24"/>
      <c r="BRT91" s="24"/>
      <c r="BRU91" s="24"/>
      <c r="BRV91" s="24"/>
      <c r="BRW91" s="24"/>
      <c r="BRX91" s="24"/>
      <c r="BRY91" s="24"/>
      <c r="BRZ91" s="24"/>
      <c r="BSA91" s="24"/>
      <c r="BSB91" s="24"/>
      <c r="BSC91" s="24"/>
      <c r="BSD91" s="24"/>
      <c r="BSE91" s="24"/>
      <c r="BSF91" s="24"/>
      <c r="BSG91" s="24"/>
      <c r="BSH91" s="24"/>
      <c r="BSI91" s="24"/>
      <c r="BSJ91" s="24"/>
      <c r="BSK91" s="24"/>
      <c r="BSL91" s="24"/>
      <c r="BSM91" s="24"/>
      <c r="BSN91" s="24"/>
      <c r="BSO91" s="24"/>
      <c r="BSP91" s="24"/>
      <c r="BSQ91" s="24"/>
      <c r="BSR91" s="24"/>
      <c r="BSS91" s="24"/>
      <c r="BST91" s="24"/>
      <c r="BSU91" s="24"/>
      <c r="BSV91" s="24"/>
      <c r="BSW91" s="24"/>
      <c r="BSX91" s="24"/>
      <c r="BSY91" s="24"/>
      <c r="BSZ91" s="24"/>
      <c r="BTA91" s="24"/>
      <c r="BTB91" s="24"/>
      <c r="BTC91" s="24"/>
      <c r="BTD91" s="24"/>
      <c r="BTE91" s="24"/>
      <c r="BTF91" s="24"/>
      <c r="BTG91" s="24"/>
      <c r="BTH91" s="24"/>
      <c r="BTI91" s="24"/>
      <c r="BTJ91" s="24"/>
      <c r="BTK91" s="24"/>
      <c r="BTL91" s="24"/>
      <c r="BTM91" s="24"/>
      <c r="BTN91" s="24"/>
      <c r="BTO91" s="24"/>
      <c r="BTP91" s="24"/>
      <c r="BTQ91" s="24"/>
      <c r="BTR91" s="24"/>
      <c r="BTS91" s="24"/>
      <c r="BTT91" s="24"/>
      <c r="BTU91" s="24"/>
      <c r="BTV91" s="24"/>
      <c r="BTW91" s="24"/>
      <c r="BTX91" s="24"/>
      <c r="BTY91" s="24"/>
      <c r="BTZ91" s="24"/>
      <c r="BUA91" s="24"/>
      <c r="BUB91" s="24"/>
      <c r="BUC91" s="24"/>
      <c r="BUD91" s="24"/>
      <c r="BUE91" s="24"/>
      <c r="BUF91" s="24"/>
      <c r="BUG91" s="24"/>
      <c r="BUH91" s="24"/>
      <c r="BUI91" s="24"/>
      <c r="BUJ91" s="24"/>
      <c r="BUK91" s="24"/>
      <c r="BUL91" s="24"/>
      <c r="BUM91" s="24"/>
      <c r="BUN91" s="24"/>
      <c r="BUO91" s="24"/>
      <c r="BUP91" s="24"/>
      <c r="BUQ91" s="24"/>
      <c r="BUR91" s="24"/>
      <c r="BUS91" s="24"/>
      <c r="BUT91" s="24"/>
      <c r="BUU91" s="24"/>
      <c r="BUV91" s="24"/>
      <c r="BUW91" s="24"/>
      <c r="BUX91" s="24"/>
      <c r="BUY91" s="24"/>
      <c r="BUZ91" s="24"/>
      <c r="BVA91" s="24"/>
      <c r="BVB91" s="24"/>
      <c r="BVC91" s="24"/>
      <c r="BVD91" s="24"/>
      <c r="BVE91" s="24"/>
      <c r="BVF91" s="24"/>
      <c r="BVG91" s="24"/>
      <c r="BVH91" s="24"/>
      <c r="BVI91" s="24"/>
      <c r="BVJ91" s="24"/>
      <c r="BVK91" s="24"/>
      <c r="BVL91" s="24"/>
      <c r="BVM91" s="24"/>
      <c r="BVN91" s="24"/>
      <c r="BVO91" s="24"/>
      <c r="BVP91" s="24"/>
      <c r="BVQ91" s="24"/>
      <c r="BVR91" s="24"/>
      <c r="BVS91" s="24"/>
      <c r="BVT91" s="24"/>
      <c r="BVU91" s="24"/>
      <c r="BVV91" s="24"/>
      <c r="BVW91" s="24"/>
      <c r="BVX91" s="24"/>
      <c r="BVY91" s="24"/>
      <c r="BVZ91" s="24"/>
      <c r="BWA91" s="24"/>
      <c r="BWB91" s="24"/>
      <c r="BWC91" s="24"/>
      <c r="BWD91" s="24"/>
      <c r="BWE91" s="24"/>
      <c r="BWF91" s="24"/>
      <c r="BWG91" s="24"/>
      <c r="BWH91" s="24"/>
      <c r="BWI91" s="24"/>
      <c r="BWJ91" s="24"/>
      <c r="BWK91" s="24"/>
      <c r="BWL91" s="24"/>
      <c r="BWM91" s="24"/>
      <c r="BWN91" s="24"/>
      <c r="BWO91" s="24"/>
      <c r="BWP91" s="24"/>
      <c r="BWQ91" s="24"/>
      <c r="BWR91" s="24"/>
      <c r="BWS91" s="24"/>
      <c r="BWT91" s="24"/>
      <c r="BWU91" s="24"/>
      <c r="BWV91" s="24"/>
      <c r="BWW91" s="24"/>
      <c r="BWX91" s="24"/>
      <c r="BWY91" s="24"/>
      <c r="BWZ91" s="24"/>
      <c r="BXA91" s="24"/>
      <c r="BXB91" s="24"/>
      <c r="BXC91" s="24"/>
      <c r="BXD91" s="24"/>
      <c r="BXE91" s="24"/>
      <c r="BXF91" s="24"/>
      <c r="BXG91" s="24"/>
      <c r="BXH91" s="24"/>
      <c r="BXI91" s="24"/>
      <c r="BXJ91" s="24"/>
      <c r="BXK91" s="24"/>
      <c r="BXL91" s="24"/>
      <c r="BXM91" s="24"/>
      <c r="BXN91" s="24"/>
      <c r="BXO91" s="24"/>
      <c r="BXP91" s="24"/>
      <c r="BXQ91" s="24"/>
      <c r="BXR91" s="24"/>
      <c r="BXS91" s="24"/>
      <c r="BXT91" s="24"/>
      <c r="BXU91" s="24"/>
      <c r="BXV91" s="24"/>
      <c r="BXW91" s="24"/>
      <c r="BXX91" s="24"/>
      <c r="BXY91" s="24"/>
      <c r="BXZ91" s="24"/>
      <c r="BYA91" s="24"/>
      <c r="BYB91" s="24"/>
      <c r="BYC91" s="24"/>
      <c r="BYD91" s="24"/>
      <c r="BYE91" s="24"/>
      <c r="BYF91" s="24"/>
      <c r="BYG91" s="24"/>
      <c r="BYH91" s="24"/>
      <c r="BYI91" s="24"/>
      <c r="BYJ91" s="24"/>
      <c r="BYK91" s="24"/>
      <c r="BYL91" s="24"/>
      <c r="BYM91" s="24"/>
      <c r="BYN91" s="24"/>
      <c r="BYO91" s="24"/>
      <c r="BYP91" s="24"/>
      <c r="BYQ91" s="24"/>
      <c r="BYR91" s="24"/>
      <c r="BYS91" s="24"/>
      <c r="BYT91" s="24"/>
      <c r="BYU91" s="24"/>
      <c r="BYV91" s="24"/>
      <c r="BYW91" s="24"/>
      <c r="BYX91" s="24"/>
      <c r="BYY91" s="24"/>
      <c r="BYZ91" s="24"/>
      <c r="BZA91" s="24"/>
      <c r="BZB91" s="24"/>
      <c r="BZC91" s="24"/>
      <c r="BZD91" s="24"/>
      <c r="BZE91" s="24"/>
      <c r="BZF91" s="24"/>
      <c r="BZG91" s="24"/>
      <c r="BZH91" s="24"/>
      <c r="BZI91" s="24"/>
      <c r="BZJ91" s="24"/>
      <c r="BZK91" s="24"/>
      <c r="BZL91" s="24"/>
      <c r="BZM91" s="24"/>
      <c r="BZN91" s="24"/>
      <c r="BZO91" s="24"/>
      <c r="BZP91" s="24"/>
      <c r="BZQ91" s="24"/>
      <c r="BZR91" s="24"/>
      <c r="BZS91" s="24"/>
      <c r="BZT91" s="24"/>
      <c r="BZU91" s="24"/>
      <c r="BZV91" s="24"/>
      <c r="BZW91" s="24"/>
      <c r="BZX91" s="24"/>
      <c r="BZY91" s="24"/>
      <c r="BZZ91" s="24"/>
      <c r="CAA91" s="24"/>
      <c r="CAB91" s="24"/>
      <c r="CAC91" s="24"/>
      <c r="CAD91" s="24"/>
      <c r="CAE91" s="24"/>
      <c r="CAF91" s="24"/>
      <c r="CAG91" s="24"/>
      <c r="CAH91" s="24"/>
      <c r="CAI91" s="24"/>
      <c r="CAJ91" s="24"/>
      <c r="CAK91" s="24"/>
      <c r="CAL91" s="24"/>
      <c r="CAM91" s="24"/>
      <c r="CAN91" s="24"/>
      <c r="CAO91" s="24"/>
      <c r="CAP91" s="24"/>
      <c r="CAQ91" s="24"/>
      <c r="CAR91" s="24"/>
      <c r="CAS91" s="24"/>
      <c r="CAT91" s="24"/>
      <c r="CAU91" s="24"/>
      <c r="CAV91" s="24"/>
      <c r="CAW91" s="24"/>
      <c r="CAX91" s="24"/>
      <c r="CAY91" s="24"/>
      <c r="CAZ91" s="24"/>
      <c r="CBA91" s="24"/>
      <c r="CBB91" s="24"/>
      <c r="CBC91" s="24"/>
      <c r="CBD91" s="24"/>
      <c r="CBE91" s="24"/>
      <c r="CBF91" s="24"/>
      <c r="CBG91" s="24"/>
      <c r="CBH91" s="24"/>
      <c r="CBI91" s="24"/>
      <c r="CBJ91" s="24"/>
      <c r="CBK91" s="24"/>
      <c r="CBL91" s="24"/>
      <c r="CBM91" s="24"/>
      <c r="CBN91" s="24"/>
      <c r="CBO91" s="24"/>
      <c r="CBP91" s="24"/>
      <c r="CBQ91" s="24"/>
      <c r="CBR91" s="24"/>
      <c r="CBS91" s="24"/>
      <c r="CBT91" s="24"/>
      <c r="CBU91" s="24"/>
      <c r="CBV91" s="24"/>
      <c r="CBW91" s="24"/>
      <c r="CBX91" s="24"/>
      <c r="CBY91" s="24"/>
      <c r="CBZ91" s="24"/>
      <c r="CCA91" s="24"/>
      <c r="CCB91" s="24"/>
      <c r="CCC91" s="24"/>
      <c r="CCD91" s="24"/>
      <c r="CCE91" s="24"/>
      <c r="CCF91" s="24"/>
      <c r="CCG91" s="24"/>
      <c r="CCH91" s="24"/>
      <c r="CCI91" s="24"/>
      <c r="CCJ91" s="24"/>
      <c r="CCK91" s="24"/>
      <c r="CCL91" s="24"/>
      <c r="CCM91" s="24"/>
      <c r="CCN91" s="24"/>
      <c r="CCO91" s="24"/>
      <c r="CCP91" s="24"/>
      <c r="CCQ91" s="24"/>
      <c r="CCR91" s="24"/>
      <c r="CCS91" s="24"/>
      <c r="CCT91" s="24"/>
      <c r="CCU91" s="24"/>
      <c r="CCV91" s="24"/>
      <c r="CCW91" s="24"/>
      <c r="CCX91" s="24"/>
      <c r="CCY91" s="24"/>
      <c r="CCZ91" s="24"/>
      <c r="CDA91" s="24"/>
      <c r="CDB91" s="24"/>
      <c r="CDC91" s="24"/>
      <c r="CDD91" s="24"/>
      <c r="CDE91" s="24"/>
      <c r="CDF91" s="24"/>
      <c r="CDG91" s="24"/>
      <c r="CDH91" s="24"/>
      <c r="CDI91" s="24"/>
      <c r="CDJ91" s="24"/>
      <c r="CDK91" s="24"/>
      <c r="CDL91" s="24"/>
      <c r="CDM91" s="24"/>
      <c r="CDN91" s="24"/>
      <c r="CDO91" s="24"/>
      <c r="CDP91" s="24"/>
      <c r="CDQ91" s="24"/>
      <c r="CDR91" s="24"/>
      <c r="CDS91" s="24"/>
      <c r="CDT91" s="24"/>
      <c r="CDU91" s="24"/>
      <c r="CDV91" s="24"/>
      <c r="CDW91" s="24"/>
      <c r="CDX91" s="24"/>
      <c r="CDY91" s="24"/>
      <c r="CDZ91" s="24"/>
      <c r="CEA91" s="24"/>
      <c r="CEB91" s="24"/>
      <c r="CEC91" s="24"/>
      <c r="CED91" s="24"/>
      <c r="CEE91" s="24"/>
      <c r="CEF91" s="24"/>
      <c r="CEG91" s="24"/>
      <c r="CEH91" s="24"/>
      <c r="CEI91" s="24"/>
      <c r="CEJ91" s="24"/>
      <c r="CEK91" s="24"/>
      <c r="CEL91" s="24"/>
      <c r="CEM91" s="24"/>
      <c r="CEN91" s="24"/>
      <c r="CEO91" s="24"/>
      <c r="CEP91" s="24"/>
      <c r="CEQ91" s="24"/>
      <c r="CER91" s="24"/>
      <c r="CES91" s="24"/>
      <c r="CET91" s="24"/>
      <c r="CEU91" s="24"/>
      <c r="CEV91" s="24"/>
      <c r="CEW91" s="24"/>
      <c r="CEX91" s="24"/>
      <c r="CEY91" s="24"/>
      <c r="CEZ91" s="24"/>
      <c r="CFA91" s="24"/>
      <c r="CFB91" s="24"/>
      <c r="CFC91" s="24"/>
      <c r="CFD91" s="24"/>
      <c r="CFE91" s="24"/>
      <c r="CFF91" s="24"/>
      <c r="CFG91" s="24"/>
      <c r="CFH91" s="24"/>
      <c r="CFI91" s="24"/>
      <c r="CFJ91" s="24"/>
      <c r="CFK91" s="24"/>
      <c r="CFL91" s="24"/>
      <c r="CFM91" s="24"/>
      <c r="CFN91" s="24"/>
      <c r="CFO91" s="24"/>
      <c r="CFP91" s="24"/>
      <c r="CFQ91" s="24"/>
      <c r="CFR91" s="24"/>
      <c r="CFS91" s="24"/>
      <c r="CFT91" s="24"/>
      <c r="CFU91" s="24"/>
      <c r="CFV91" s="24"/>
      <c r="CFW91" s="24"/>
      <c r="CFX91" s="24"/>
      <c r="CFY91" s="24"/>
      <c r="CFZ91" s="24"/>
      <c r="CGA91" s="24"/>
      <c r="CGB91" s="24"/>
      <c r="CGC91" s="24"/>
      <c r="CGD91" s="24"/>
      <c r="CGE91" s="24"/>
      <c r="CGF91" s="24"/>
      <c r="CGG91" s="24"/>
      <c r="CGH91" s="24"/>
      <c r="CGI91" s="24"/>
      <c r="CGJ91" s="24"/>
      <c r="CGK91" s="24"/>
      <c r="CGL91" s="24"/>
      <c r="CGM91" s="24"/>
      <c r="CGN91" s="24"/>
      <c r="CGO91" s="24"/>
      <c r="CGP91" s="24"/>
      <c r="CGQ91" s="24"/>
      <c r="CGR91" s="24"/>
      <c r="CGS91" s="24"/>
      <c r="CGT91" s="24"/>
      <c r="CGU91" s="24"/>
      <c r="CGV91" s="24"/>
      <c r="CGW91" s="24"/>
      <c r="CGX91" s="24"/>
      <c r="CGY91" s="24"/>
      <c r="CGZ91" s="24"/>
      <c r="CHA91" s="24"/>
      <c r="CHB91" s="24"/>
      <c r="CHC91" s="24"/>
      <c r="CHD91" s="24"/>
      <c r="CHE91" s="24"/>
      <c r="CHF91" s="24"/>
      <c r="CHG91" s="24"/>
      <c r="CHH91" s="24"/>
      <c r="CHI91" s="24"/>
      <c r="CHJ91" s="24"/>
      <c r="CHK91" s="24"/>
      <c r="CHL91" s="24"/>
      <c r="CHM91" s="24"/>
      <c r="CHN91" s="24"/>
      <c r="CHO91" s="24"/>
      <c r="CHP91" s="24"/>
      <c r="CHQ91" s="24"/>
      <c r="CHR91" s="24"/>
      <c r="CHS91" s="24"/>
      <c r="CHT91" s="24"/>
      <c r="CHU91" s="24"/>
      <c r="CHV91" s="24"/>
      <c r="CHW91" s="24"/>
      <c r="CHX91" s="24"/>
      <c r="CHY91" s="24"/>
      <c r="CHZ91" s="24"/>
      <c r="CIA91" s="24"/>
      <c r="CIB91" s="24"/>
      <c r="CIC91" s="24"/>
      <c r="CID91" s="24"/>
      <c r="CIE91" s="24"/>
      <c r="CIF91" s="24"/>
      <c r="CIG91" s="24"/>
      <c r="CIH91" s="24"/>
      <c r="CII91" s="24"/>
      <c r="CIJ91" s="24"/>
      <c r="CIK91" s="24"/>
      <c r="CIL91" s="24"/>
      <c r="CIM91" s="24"/>
      <c r="CIN91" s="24"/>
      <c r="CIO91" s="24"/>
      <c r="CIP91" s="24"/>
      <c r="CIQ91" s="24"/>
      <c r="CIR91" s="24"/>
      <c r="CIS91" s="24"/>
      <c r="CIT91" s="24"/>
      <c r="CIU91" s="24"/>
      <c r="CIV91" s="24"/>
      <c r="CIW91" s="24"/>
      <c r="CIX91" s="24"/>
      <c r="CIY91" s="24"/>
      <c r="CIZ91" s="24"/>
      <c r="CJA91" s="24"/>
      <c r="CJB91" s="24"/>
      <c r="CJC91" s="24"/>
      <c r="CJD91" s="24"/>
      <c r="CJE91" s="24"/>
      <c r="CJF91" s="24"/>
      <c r="CJG91" s="24"/>
      <c r="CJH91" s="24"/>
      <c r="CJI91" s="24"/>
      <c r="CJJ91" s="24"/>
      <c r="CJK91" s="24"/>
      <c r="CJL91" s="24"/>
      <c r="CJM91" s="24"/>
      <c r="CJN91" s="24"/>
      <c r="CJO91" s="24"/>
      <c r="CJP91" s="24"/>
      <c r="CJQ91" s="24"/>
      <c r="CJR91" s="24"/>
      <c r="CJS91" s="24"/>
      <c r="CJT91" s="24"/>
      <c r="CJU91" s="24"/>
      <c r="CJV91" s="24"/>
      <c r="CJW91" s="24"/>
      <c r="CJX91" s="24"/>
      <c r="CJY91" s="24"/>
      <c r="CJZ91" s="24"/>
      <c r="CKA91" s="24"/>
      <c r="CKB91" s="24"/>
      <c r="CKC91" s="24"/>
      <c r="CKD91" s="24"/>
      <c r="CKE91" s="24"/>
      <c r="CKF91" s="24"/>
      <c r="CKG91" s="24"/>
      <c r="CKH91" s="24"/>
      <c r="CKI91" s="24"/>
      <c r="CKJ91" s="24"/>
      <c r="CKK91" s="24"/>
      <c r="CKL91" s="24"/>
      <c r="CKM91" s="24"/>
      <c r="CKN91" s="24"/>
      <c r="CKO91" s="24"/>
      <c r="CKP91" s="24"/>
      <c r="CKQ91" s="24"/>
      <c r="CKR91" s="24"/>
      <c r="CKS91" s="24"/>
      <c r="CKT91" s="24"/>
      <c r="CKU91" s="24"/>
      <c r="CKV91" s="24"/>
      <c r="CKW91" s="24"/>
      <c r="CKX91" s="24"/>
      <c r="CKY91" s="24"/>
      <c r="CKZ91" s="24"/>
      <c r="CLA91" s="24"/>
      <c r="CLB91" s="24"/>
      <c r="CLC91" s="24"/>
      <c r="CLD91" s="24"/>
      <c r="CLE91" s="24"/>
      <c r="CLF91" s="24"/>
      <c r="CLG91" s="24"/>
      <c r="CLH91" s="24"/>
      <c r="CLI91" s="24"/>
      <c r="CLJ91" s="24"/>
      <c r="CLK91" s="24"/>
      <c r="CLL91" s="24"/>
      <c r="CLM91" s="24"/>
      <c r="CLN91" s="24"/>
      <c r="CLO91" s="24"/>
      <c r="CLP91" s="24"/>
      <c r="CLQ91" s="24"/>
      <c r="CLR91" s="24"/>
      <c r="CLS91" s="24"/>
      <c r="CLT91" s="24"/>
      <c r="CLU91" s="24"/>
      <c r="CLV91" s="24"/>
      <c r="CLW91" s="24"/>
      <c r="CLX91" s="24"/>
      <c r="CLY91" s="24"/>
      <c r="CLZ91" s="24"/>
      <c r="CMA91" s="24"/>
      <c r="CMB91" s="24"/>
      <c r="CMC91" s="24"/>
      <c r="CMD91" s="24"/>
      <c r="CME91" s="24"/>
      <c r="CMF91" s="24"/>
      <c r="CMG91" s="24"/>
      <c r="CMH91" s="24"/>
      <c r="CMI91" s="24"/>
      <c r="CMJ91" s="24"/>
      <c r="CMK91" s="24"/>
      <c r="CML91" s="24"/>
      <c r="CMM91" s="24"/>
      <c r="CMN91" s="24"/>
      <c r="CMO91" s="24"/>
      <c r="CMP91" s="24"/>
      <c r="CMQ91" s="24"/>
      <c r="CMR91" s="24"/>
      <c r="CMS91" s="24"/>
      <c r="CMT91" s="24"/>
      <c r="CMU91" s="24"/>
      <c r="CMV91" s="24"/>
      <c r="CMW91" s="24"/>
      <c r="CMX91" s="24"/>
      <c r="CMY91" s="24"/>
      <c r="CMZ91" s="24"/>
      <c r="CNA91" s="24"/>
      <c r="CNB91" s="24"/>
      <c r="CNC91" s="24"/>
      <c r="CND91" s="24"/>
      <c r="CNE91" s="24"/>
      <c r="CNF91" s="24"/>
      <c r="CNG91" s="24"/>
      <c r="CNH91" s="24"/>
      <c r="CNI91" s="24"/>
      <c r="CNJ91" s="24"/>
      <c r="CNK91" s="24"/>
      <c r="CNL91" s="24"/>
      <c r="CNM91" s="24"/>
      <c r="CNN91" s="24"/>
      <c r="CNO91" s="24"/>
      <c r="CNP91" s="24"/>
      <c r="CNQ91" s="24"/>
      <c r="CNR91" s="24"/>
      <c r="CNS91" s="24"/>
      <c r="CNT91" s="24"/>
      <c r="CNU91" s="24"/>
      <c r="CNV91" s="24"/>
      <c r="CNW91" s="24"/>
      <c r="CNX91" s="24"/>
      <c r="CNY91" s="24"/>
      <c r="CNZ91" s="24"/>
      <c r="COA91" s="24"/>
      <c r="COB91" s="24"/>
      <c r="COC91" s="24"/>
      <c r="COD91" s="24"/>
      <c r="COE91" s="24"/>
      <c r="COF91" s="24"/>
      <c r="COG91" s="24"/>
      <c r="COH91" s="24"/>
      <c r="COI91" s="24"/>
      <c r="COJ91" s="24"/>
      <c r="COK91" s="24"/>
      <c r="COL91" s="24"/>
      <c r="COM91" s="24"/>
      <c r="CON91" s="24"/>
      <c r="COO91" s="24"/>
      <c r="COP91" s="24"/>
      <c r="COQ91" s="24"/>
      <c r="COR91" s="24"/>
      <c r="COS91" s="24"/>
      <c r="COT91" s="24"/>
      <c r="COU91" s="24"/>
      <c r="COV91" s="24"/>
      <c r="COW91" s="24"/>
      <c r="COX91" s="24"/>
      <c r="COY91" s="24"/>
      <c r="COZ91" s="24"/>
      <c r="CPA91" s="24"/>
      <c r="CPB91" s="24"/>
      <c r="CPC91" s="24"/>
      <c r="CPD91" s="24"/>
      <c r="CPE91" s="24"/>
      <c r="CPF91" s="24"/>
      <c r="CPG91" s="24"/>
      <c r="CPH91" s="24"/>
      <c r="CPI91" s="24"/>
      <c r="CPJ91" s="24"/>
      <c r="CPK91" s="24"/>
      <c r="CPL91" s="24"/>
      <c r="CPM91" s="24"/>
      <c r="CPN91" s="24"/>
      <c r="CPO91" s="24"/>
      <c r="CPP91" s="24"/>
      <c r="CPQ91" s="24"/>
      <c r="CPR91" s="24"/>
      <c r="CPS91" s="24"/>
      <c r="CPT91" s="24"/>
      <c r="CPU91" s="24"/>
      <c r="CPV91" s="24"/>
      <c r="CPW91" s="24"/>
      <c r="CPX91" s="24"/>
      <c r="CPY91" s="24"/>
      <c r="CPZ91" s="24"/>
      <c r="CQA91" s="24"/>
      <c r="CQB91" s="24"/>
      <c r="CQC91" s="24"/>
      <c r="CQD91" s="24"/>
      <c r="CQE91" s="24"/>
      <c r="CQF91" s="24"/>
      <c r="CQG91" s="24"/>
      <c r="CQH91" s="24"/>
      <c r="CQI91" s="24"/>
      <c r="CQJ91" s="24"/>
      <c r="CQK91" s="24"/>
      <c r="CQL91" s="24"/>
      <c r="CQM91" s="24"/>
      <c r="CQN91" s="24"/>
      <c r="CQO91" s="24"/>
      <c r="CQP91" s="24"/>
      <c r="CQQ91" s="24"/>
      <c r="CQR91" s="24"/>
      <c r="CQS91" s="24"/>
      <c r="CQT91" s="24"/>
      <c r="CQU91" s="24"/>
      <c r="CQV91" s="24"/>
      <c r="CQW91" s="24"/>
      <c r="CQX91" s="24"/>
      <c r="CQY91" s="24"/>
      <c r="CQZ91" s="24"/>
      <c r="CRA91" s="24"/>
      <c r="CRB91" s="24"/>
      <c r="CRC91" s="24"/>
      <c r="CRD91" s="24"/>
      <c r="CRE91" s="24"/>
      <c r="CRF91" s="24"/>
      <c r="CRG91" s="24"/>
      <c r="CRH91" s="24"/>
      <c r="CRI91" s="24"/>
      <c r="CRJ91" s="24"/>
      <c r="CRK91" s="24"/>
      <c r="CRL91" s="24"/>
      <c r="CRM91" s="24"/>
      <c r="CRN91" s="24"/>
      <c r="CRO91" s="24"/>
      <c r="CRP91" s="24"/>
      <c r="CRQ91" s="24"/>
      <c r="CRR91" s="24"/>
      <c r="CRS91" s="24"/>
      <c r="CRT91" s="24"/>
      <c r="CRU91" s="24"/>
      <c r="CRV91" s="24"/>
      <c r="CRW91" s="24"/>
      <c r="CRX91" s="24"/>
      <c r="CRY91" s="24"/>
      <c r="CRZ91" s="24"/>
      <c r="CSA91" s="24"/>
      <c r="CSB91" s="24"/>
      <c r="CSC91" s="24"/>
      <c r="CSD91" s="24"/>
      <c r="CSE91" s="24"/>
      <c r="CSF91" s="24"/>
      <c r="CSG91" s="24"/>
      <c r="CSH91" s="24"/>
      <c r="CSI91" s="24"/>
      <c r="CSJ91" s="24"/>
      <c r="CSK91" s="24"/>
      <c r="CSL91" s="24"/>
      <c r="CSM91" s="24"/>
      <c r="CSN91" s="24"/>
      <c r="CSO91" s="24"/>
      <c r="CSP91" s="24"/>
      <c r="CSQ91" s="24"/>
      <c r="CSR91" s="24"/>
      <c r="CSS91" s="24"/>
      <c r="CST91" s="24"/>
      <c r="CSU91" s="24"/>
      <c r="CSV91" s="24"/>
      <c r="CSW91" s="24"/>
      <c r="CSX91" s="24"/>
      <c r="CSY91" s="24"/>
      <c r="CSZ91" s="24"/>
      <c r="CTA91" s="24"/>
      <c r="CTB91" s="24"/>
      <c r="CTC91" s="24"/>
      <c r="CTD91" s="24"/>
      <c r="CTE91" s="24"/>
      <c r="CTF91" s="24"/>
      <c r="CTG91" s="24"/>
      <c r="CTH91" s="24"/>
      <c r="CTI91" s="24"/>
      <c r="CTJ91" s="24"/>
      <c r="CTK91" s="24"/>
      <c r="CTL91" s="24"/>
      <c r="CTM91" s="24"/>
      <c r="CTN91" s="24"/>
      <c r="CTO91" s="24"/>
      <c r="CTP91" s="24"/>
      <c r="CTQ91" s="24"/>
      <c r="CTR91" s="24"/>
      <c r="CTS91" s="24"/>
      <c r="CTT91" s="24"/>
      <c r="CTU91" s="24"/>
      <c r="CTV91" s="24"/>
      <c r="CTW91" s="24"/>
      <c r="CTX91" s="24"/>
      <c r="CTY91" s="24"/>
      <c r="CTZ91" s="24"/>
      <c r="CUA91" s="24"/>
      <c r="CUB91" s="24"/>
      <c r="CUC91" s="24"/>
      <c r="CUD91" s="24"/>
      <c r="CUE91" s="24"/>
      <c r="CUF91" s="24"/>
      <c r="CUG91" s="24"/>
      <c r="CUH91" s="24"/>
      <c r="CUI91" s="24"/>
      <c r="CUJ91" s="24"/>
      <c r="CUK91" s="24"/>
      <c r="CUL91" s="24"/>
      <c r="CUM91" s="24"/>
      <c r="CUN91" s="24"/>
      <c r="CUO91" s="24"/>
      <c r="CUP91" s="24"/>
      <c r="CUQ91" s="24"/>
      <c r="CUR91" s="24"/>
      <c r="CUS91" s="24"/>
      <c r="CUT91" s="24"/>
      <c r="CUU91" s="24"/>
      <c r="CUV91" s="24"/>
      <c r="CUW91" s="24"/>
      <c r="CUX91" s="24"/>
      <c r="CUY91" s="24"/>
      <c r="CUZ91" s="24"/>
      <c r="CVA91" s="24"/>
      <c r="CVB91" s="24"/>
      <c r="CVC91" s="24"/>
      <c r="CVD91" s="24"/>
      <c r="CVE91" s="24"/>
      <c r="CVF91" s="24"/>
      <c r="CVG91" s="24"/>
      <c r="CVH91" s="24"/>
      <c r="CVI91" s="24"/>
      <c r="CVJ91" s="24"/>
      <c r="CVK91" s="24"/>
      <c r="CVL91" s="24"/>
      <c r="CVM91" s="24"/>
      <c r="CVN91" s="24"/>
      <c r="CVO91" s="24"/>
      <c r="CVP91" s="24"/>
      <c r="CVQ91" s="24"/>
      <c r="CVR91" s="24"/>
      <c r="CVS91" s="24"/>
      <c r="CVT91" s="24"/>
      <c r="CVU91" s="24"/>
      <c r="CVV91" s="24"/>
      <c r="CVW91" s="24"/>
      <c r="CVX91" s="24"/>
      <c r="CVY91" s="24"/>
      <c r="CVZ91" s="24"/>
      <c r="CWA91" s="24"/>
      <c r="CWB91" s="24"/>
      <c r="CWC91" s="24"/>
      <c r="CWD91" s="24"/>
      <c r="CWE91" s="24"/>
      <c r="CWF91" s="24"/>
      <c r="CWG91" s="24"/>
      <c r="CWH91" s="24"/>
      <c r="CWI91" s="24"/>
      <c r="CWJ91" s="24"/>
      <c r="CWK91" s="24"/>
      <c r="CWL91" s="24"/>
      <c r="CWM91" s="24"/>
      <c r="CWN91" s="24"/>
      <c r="CWO91" s="24"/>
      <c r="CWP91" s="24"/>
      <c r="CWQ91" s="24"/>
      <c r="CWR91" s="24"/>
      <c r="CWS91" s="24"/>
      <c r="CWT91" s="24"/>
      <c r="CWU91" s="24"/>
      <c r="CWV91" s="24"/>
      <c r="CWW91" s="24"/>
      <c r="CWX91" s="24"/>
      <c r="CWY91" s="24"/>
      <c r="CWZ91" s="24"/>
      <c r="CXA91" s="24"/>
      <c r="CXB91" s="24"/>
      <c r="CXC91" s="24"/>
      <c r="CXD91" s="24"/>
      <c r="CXE91" s="24"/>
      <c r="CXF91" s="24"/>
      <c r="CXG91" s="24"/>
      <c r="CXH91" s="24"/>
      <c r="CXI91" s="24"/>
      <c r="CXJ91" s="24"/>
      <c r="CXK91" s="24"/>
      <c r="CXL91" s="24"/>
      <c r="CXM91" s="24"/>
      <c r="CXN91" s="24"/>
      <c r="CXO91" s="24"/>
      <c r="CXP91" s="24"/>
      <c r="CXQ91" s="24"/>
      <c r="CXR91" s="24"/>
      <c r="CXS91" s="24"/>
      <c r="CXT91" s="24"/>
      <c r="CXU91" s="24"/>
      <c r="CXV91" s="24"/>
      <c r="CXW91" s="24"/>
      <c r="CXX91" s="24"/>
      <c r="CXY91" s="24"/>
      <c r="CXZ91" s="24"/>
      <c r="CYA91" s="24"/>
      <c r="CYB91" s="24"/>
      <c r="CYC91" s="24"/>
      <c r="CYD91" s="24"/>
      <c r="CYE91" s="24"/>
      <c r="CYF91" s="24"/>
      <c r="CYG91" s="24"/>
      <c r="CYH91" s="24"/>
      <c r="CYI91" s="24"/>
      <c r="CYJ91" s="24"/>
      <c r="CYK91" s="24"/>
      <c r="CYL91" s="24"/>
      <c r="CYM91" s="24"/>
      <c r="CYN91" s="24"/>
      <c r="CYO91" s="24"/>
      <c r="CYP91" s="24"/>
      <c r="CYQ91" s="24"/>
      <c r="CYR91" s="24"/>
      <c r="CYS91" s="24"/>
      <c r="CYT91" s="24"/>
      <c r="CYU91" s="24"/>
      <c r="CYV91" s="24"/>
      <c r="CYW91" s="24"/>
      <c r="CYX91" s="24"/>
      <c r="CYY91" s="24"/>
      <c r="CYZ91" s="24"/>
      <c r="CZA91" s="24"/>
      <c r="CZB91" s="24"/>
      <c r="CZC91" s="24"/>
      <c r="CZD91" s="24"/>
      <c r="CZE91" s="24"/>
      <c r="CZF91" s="24"/>
      <c r="CZG91" s="24"/>
      <c r="CZH91" s="24"/>
      <c r="CZI91" s="24"/>
      <c r="CZJ91" s="24"/>
      <c r="CZK91" s="24"/>
      <c r="CZL91" s="24"/>
      <c r="CZM91" s="24"/>
      <c r="CZN91" s="24"/>
      <c r="CZO91" s="24"/>
      <c r="CZP91" s="24"/>
      <c r="CZQ91" s="24"/>
      <c r="CZR91" s="24"/>
      <c r="CZS91" s="24"/>
      <c r="CZT91" s="24"/>
      <c r="CZU91" s="24"/>
      <c r="CZV91" s="24"/>
      <c r="CZW91" s="24"/>
      <c r="CZX91" s="24"/>
      <c r="CZY91" s="24"/>
      <c r="CZZ91" s="24"/>
      <c r="DAA91" s="24"/>
      <c r="DAB91" s="24"/>
      <c r="DAC91" s="24"/>
      <c r="DAD91" s="24"/>
      <c r="DAE91" s="24"/>
      <c r="DAF91" s="24"/>
      <c r="DAG91" s="24"/>
      <c r="DAH91" s="24"/>
      <c r="DAI91" s="24"/>
      <c r="DAJ91" s="24"/>
      <c r="DAK91" s="24"/>
      <c r="DAL91" s="24"/>
      <c r="DAM91" s="24"/>
      <c r="DAN91" s="24"/>
      <c r="DAO91" s="24"/>
      <c r="DAP91" s="24"/>
      <c r="DAQ91" s="24"/>
      <c r="DAR91" s="24"/>
      <c r="DAS91" s="24"/>
      <c r="DAT91" s="24"/>
      <c r="DAU91" s="24"/>
      <c r="DAV91" s="24"/>
      <c r="DAW91" s="24"/>
      <c r="DAX91" s="24"/>
      <c r="DAY91" s="24"/>
      <c r="DAZ91" s="24"/>
      <c r="DBA91" s="24"/>
      <c r="DBB91" s="24"/>
      <c r="DBC91" s="24"/>
      <c r="DBD91" s="24"/>
      <c r="DBE91" s="24"/>
      <c r="DBF91" s="24"/>
      <c r="DBG91" s="24"/>
      <c r="DBH91" s="24"/>
      <c r="DBI91" s="24"/>
      <c r="DBJ91" s="24"/>
      <c r="DBK91" s="24"/>
      <c r="DBL91" s="24"/>
      <c r="DBM91" s="24"/>
      <c r="DBN91" s="24"/>
      <c r="DBO91" s="24"/>
      <c r="DBP91" s="24"/>
      <c r="DBQ91" s="24"/>
      <c r="DBR91" s="24"/>
      <c r="DBS91" s="24"/>
      <c r="DBT91" s="24"/>
      <c r="DBU91" s="24"/>
      <c r="DBV91" s="24"/>
      <c r="DBW91" s="24"/>
      <c r="DBX91" s="24"/>
      <c r="DBY91" s="24"/>
      <c r="DBZ91" s="24"/>
      <c r="DCA91" s="24"/>
      <c r="DCB91" s="24"/>
      <c r="DCC91" s="24"/>
      <c r="DCD91" s="24"/>
      <c r="DCE91" s="24"/>
      <c r="DCF91" s="24"/>
      <c r="DCG91" s="24"/>
      <c r="DCH91" s="24"/>
      <c r="DCI91" s="24"/>
      <c r="DCJ91" s="24"/>
      <c r="DCK91" s="24"/>
      <c r="DCL91" s="24"/>
      <c r="DCM91" s="24"/>
      <c r="DCN91" s="24"/>
      <c r="DCO91" s="24"/>
      <c r="DCP91" s="24"/>
      <c r="DCQ91" s="24"/>
      <c r="DCR91" s="24"/>
      <c r="DCS91" s="24"/>
      <c r="DCT91" s="24"/>
      <c r="DCU91" s="24"/>
      <c r="DCV91" s="24"/>
      <c r="DCW91" s="24"/>
      <c r="DCX91" s="24"/>
      <c r="DCY91" s="24"/>
      <c r="DCZ91" s="24"/>
      <c r="DDA91" s="24"/>
      <c r="DDB91" s="24"/>
      <c r="DDC91" s="24"/>
      <c r="DDD91" s="24"/>
      <c r="DDE91" s="24"/>
      <c r="DDF91" s="24"/>
      <c r="DDG91" s="24"/>
      <c r="DDH91" s="24"/>
      <c r="DDI91" s="24"/>
      <c r="DDJ91" s="24"/>
      <c r="DDK91" s="24"/>
      <c r="DDL91" s="24"/>
      <c r="DDM91" s="24"/>
      <c r="DDN91" s="24"/>
      <c r="DDO91" s="24"/>
      <c r="DDP91" s="24"/>
      <c r="DDQ91" s="24"/>
      <c r="DDR91" s="24"/>
      <c r="DDS91" s="24"/>
      <c r="DDT91" s="24"/>
      <c r="DDU91" s="24"/>
      <c r="DDV91" s="24"/>
      <c r="DDW91" s="24"/>
      <c r="DDX91" s="24"/>
      <c r="DDY91" s="24"/>
      <c r="DDZ91" s="24"/>
      <c r="DEA91" s="24"/>
      <c r="DEB91" s="24"/>
      <c r="DEC91" s="24"/>
      <c r="DED91" s="24"/>
      <c r="DEE91" s="24"/>
      <c r="DEF91" s="24"/>
      <c r="DEG91" s="24"/>
      <c r="DEH91" s="24"/>
      <c r="DEI91" s="24"/>
      <c r="DEJ91" s="24"/>
      <c r="DEK91" s="24"/>
      <c r="DEL91" s="24"/>
      <c r="DEM91" s="24"/>
      <c r="DEN91" s="24"/>
      <c r="DEO91" s="24"/>
      <c r="DEP91" s="24"/>
      <c r="DEQ91" s="24"/>
      <c r="DER91" s="24"/>
      <c r="DES91" s="24"/>
      <c r="DET91" s="24"/>
      <c r="DEU91" s="24"/>
      <c r="DEV91" s="24"/>
      <c r="DEW91" s="24"/>
      <c r="DEX91" s="24"/>
      <c r="DEY91" s="24"/>
      <c r="DEZ91" s="24"/>
      <c r="DFA91" s="24"/>
      <c r="DFB91" s="24"/>
      <c r="DFC91" s="24"/>
      <c r="DFD91" s="24"/>
      <c r="DFE91" s="24"/>
      <c r="DFF91" s="24"/>
      <c r="DFG91" s="24"/>
      <c r="DFH91" s="24"/>
      <c r="DFI91" s="24"/>
      <c r="DFJ91" s="24"/>
      <c r="DFK91" s="24"/>
      <c r="DFL91" s="24"/>
      <c r="DFM91" s="24"/>
      <c r="DFN91" s="24"/>
      <c r="DFO91" s="24"/>
      <c r="DFP91" s="24"/>
      <c r="DFQ91" s="24"/>
      <c r="DFR91" s="24"/>
      <c r="DFS91" s="24"/>
      <c r="DFT91" s="24"/>
      <c r="DFU91" s="24"/>
      <c r="DFV91" s="24"/>
      <c r="DFW91" s="24"/>
      <c r="DFX91" s="24"/>
      <c r="DFY91" s="24"/>
      <c r="DFZ91" s="24"/>
      <c r="DGA91" s="24"/>
      <c r="DGB91" s="24"/>
      <c r="DGC91" s="24"/>
      <c r="DGD91" s="24"/>
      <c r="DGE91" s="24"/>
      <c r="DGF91" s="24"/>
      <c r="DGG91" s="24"/>
      <c r="DGH91" s="24"/>
      <c r="DGI91" s="24"/>
      <c r="DGJ91" s="24"/>
      <c r="DGK91" s="24"/>
      <c r="DGL91" s="24"/>
      <c r="DGM91" s="24"/>
      <c r="DGN91" s="24"/>
      <c r="DGO91" s="24"/>
      <c r="DGP91" s="24"/>
      <c r="DGQ91" s="24"/>
      <c r="DGR91" s="24"/>
      <c r="DGS91" s="24"/>
      <c r="DGT91" s="24"/>
      <c r="DGU91" s="24"/>
      <c r="DGV91" s="24"/>
      <c r="DGW91" s="24"/>
      <c r="DGX91" s="24"/>
      <c r="DGY91" s="24"/>
      <c r="DGZ91" s="24"/>
      <c r="DHA91" s="24"/>
      <c r="DHB91" s="24"/>
      <c r="DHC91" s="24"/>
      <c r="DHD91" s="24"/>
      <c r="DHE91" s="24"/>
      <c r="DHF91" s="24"/>
      <c r="DHG91" s="24"/>
      <c r="DHH91" s="24"/>
      <c r="DHI91" s="24"/>
      <c r="DHJ91" s="24"/>
      <c r="DHK91" s="24"/>
      <c r="DHL91" s="24"/>
      <c r="DHM91" s="24"/>
      <c r="DHN91" s="24"/>
      <c r="DHO91" s="24"/>
      <c r="DHP91" s="24"/>
      <c r="DHQ91" s="24"/>
      <c r="DHR91" s="24"/>
      <c r="DHS91" s="24"/>
      <c r="DHT91" s="24"/>
      <c r="DHU91" s="24"/>
      <c r="DHV91" s="24"/>
      <c r="DHW91" s="24"/>
      <c r="DHX91" s="24"/>
      <c r="DHY91" s="24"/>
      <c r="DHZ91" s="24"/>
      <c r="DIA91" s="24"/>
      <c r="DIB91" s="24"/>
      <c r="DIC91" s="24"/>
      <c r="DID91" s="24"/>
      <c r="DIE91" s="24"/>
      <c r="DIF91" s="24"/>
      <c r="DIG91" s="24"/>
      <c r="DIH91" s="24"/>
      <c r="DII91" s="24"/>
      <c r="DIJ91" s="24"/>
      <c r="DIK91" s="24"/>
      <c r="DIL91" s="24"/>
      <c r="DIM91" s="24"/>
      <c r="DIN91" s="24"/>
      <c r="DIO91" s="24"/>
      <c r="DIP91" s="24"/>
      <c r="DIQ91" s="24"/>
      <c r="DIR91" s="24"/>
      <c r="DIS91" s="24"/>
      <c r="DIT91" s="24"/>
      <c r="DIU91" s="24"/>
      <c r="DIV91" s="24"/>
      <c r="DIW91" s="24"/>
      <c r="DIX91" s="24"/>
      <c r="DIY91" s="24"/>
      <c r="DIZ91" s="24"/>
      <c r="DJA91" s="24"/>
      <c r="DJB91" s="24"/>
      <c r="DJC91" s="24"/>
      <c r="DJD91" s="24"/>
      <c r="DJE91" s="24"/>
      <c r="DJF91" s="24"/>
      <c r="DJG91" s="24"/>
      <c r="DJH91" s="24"/>
      <c r="DJI91" s="24"/>
      <c r="DJJ91" s="24"/>
      <c r="DJK91" s="24"/>
      <c r="DJL91" s="24"/>
      <c r="DJM91" s="24"/>
      <c r="DJN91" s="24"/>
      <c r="DJO91" s="24"/>
      <c r="DJP91" s="24"/>
      <c r="DJQ91" s="24"/>
      <c r="DJR91" s="24"/>
      <c r="DJS91" s="24"/>
      <c r="DJT91" s="24"/>
      <c r="DJU91" s="24"/>
      <c r="DJV91" s="24"/>
      <c r="DJW91" s="24"/>
      <c r="DJX91" s="24"/>
      <c r="DJY91" s="24"/>
      <c r="DJZ91" s="24"/>
      <c r="DKA91" s="24"/>
      <c r="DKB91" s="24"/>
      <c r="DKC91" s="24"/>
      <c r="DKD91" s="24"/>
      <c r="DKE91" s="24"/>
      <c r="DKF91" s="24"/>
      <c r="DKG91" s="24"/>
      <c r="DKH91" s="24"/>
      <c r="DKI91" s="24"/>
      <c r="DKJ91" s="24"/>
      <c r="DKK91" s="24"/>
      <c r="DKL91" s="24"/>
      <c r="DKM91" s="24"/>
      <c r="DKN91" s="24"/>
      <c r="DKO91" s="24"/>
      <c r="DKP91" s="24"/>
      <c r="DKQ91" s="24"/>
      <c r="DKR91" s="24"/>
      <c r="DKS91" s="24"/>
      <c r="DKT91" s="24"/>
      <c r="DKU91" s="24"/>
      <c r="DKV91" s="24"/>
      <c r="DKW91" s="24"/>
      <c r="DKX91" s="24"/>
      <c r="DKY91" s="24"/>
      <c r="DKZ91" s="24"/>
      <c r="DLA91" s="24"/>
      <c r="DLB91" s="24"/>
      <c r="DLC91" s="24"/>
      <c r="DLD91" s="24"/>
      <c r="DLE91" s="24"/>
      <c r="DLF91" s="24"/>
      <c r="DLG91" s="24"/>
      <c r="DLH91" s="24"/>
      <c r="DLI91" s="24"/>
      <c r="DLJ91" s="24"/>
      <c r="DLK91" s="24"/>
      <c r="DLL91" s="24"/>
      <c r="DLM91" s="24"/>
      <c r="DLN91" s="24"/>
      <c r="DLO91" s="24"/>
      <c r="DLP91" s="24"/>
      <c r="DLQ91" s="24"/>
      <c r="DLR91" s="24"/>
      <c r="DLS91" s="24"/>
      <c r="DLT91" s="24"/>
      <c r="DLU91" s="24"/>
      <c r="DLV91" s="24"/>
      <c r="DLW91" s="24"/>
      <c r="DLX91" s="24"/>
      <c r="DLY91" s="24"/>
      <c r="DLZ91" s="24"/>
      <c r="DMA91" s="24"/>
      <c r="DMB91" s="24"/>
      <c r="DMC91" s="24"/>
      <c r="DMD91" s="24"/>
      <c r="DME91" s="24"/>
      <c r="DMF91" s="24"/>
      <c r="DMG91" s="24"/>
      <c r="DMH91" s="24"/>
      <c r="DMI91" s="24"/>
      <c r="DMJ91" s="24"/>
      <c r="DMK91" s="24"/>
      <c r="DML91" s="24"/>
      <c r="DMM91" s="24"/>
      <c r="DMN91" s="24"/>
      <c r="DMO91" s="24"/>
      <c r="DMP91" s="24"/>
      <c r="DMQ91" s="24"/>
      <c r="DMR91" s="24"/>
      <c r="DMS91" s="24"/>
      <c r="DMT91" s="24"/>
      <c r="DMU91" s="24"/>
      <c r="DMV91" s="24"/>
      <c r="DMW91" s="24"/>
      <c r="DMX91" s="24"/>
      <c r="DMY91" s="24"/>
      <c r="DMZ91" s="24"/>
      <c r="DNA91" s="24"/>
      <c r="DNB91" s="24"/>
      <c r="DNC91" s="24"/>
      <c r="DND91" s="24"/>
      <c r="DNE91" s="24"/>
      <c r="DNF91" s="24"/>
      <c r="DNG91" s="24"/>
      <c r="DNH91" s="24"/>
      <c r="DNI91" s="24"/>
      <c r="DNJ91" s="24"/>
      <c r="DNK91" s="24"/>
      <c r="DNL91" s="24"/>
      <c r="DNM91" s="24"/>
      <c r="DNN91" s="24"/>
      <c r="DNO91" s="24"/>
      <c r="DNP91" s="24"/>
      <c r="DNQ91" s="24"/>
      <c r="DNR91" s="24"/>
      <c r="DNS91" s="24"/>
      <c r="DNT91" s="24"/>
      <c r="DNU91" s="24"/>
      <c r="DNV91" s="24"/>
      <c r="DNW91" s="24"/>
      <c r="DNX91" s="24"/>
      <c r="DNY91" s="24"/>
      <c r="DNZ91" s="24"/>
      <c r="DOA91" s="24"/>
      <c r="DOB91" s="24"/>
      <c r="DOC91" s="24"/>
      <c r="DOD91" s="24"/>
      <c r="DOE91" s="24"/>
      <c r="DOF91" s="24"/>
      <c r="DOG91" s="24"/>
      <c r="DOH91" s="24"/>
      <c r="DOI91" s="24"/>
      <c r="DOJ91" s="24"/>
      <c r="DOK91" s="24"/>
      <c r="DOL91" s="24"/>
      <c r="DOM91" s="24"/>
      <c r="DON91" s="24"/>
      <c r="DOO91" s="24"/>
      <c r="DOP91" s="24"/>
      <c r="DOQ91" s="24"/>
      <c r="DOR91" s="24"/>
      <c r="DOS91" s="24"/>
      <c r="DOT91" s="24"/>
      <c r="DOU91" s="24"/>
      <c r="DOV91" s="24"/>
      <c r="DOW91" s="24"/>
      <c r="DOX91" s="24"/>
      <c r="DOY91" s="24"/>
      <c r="DOZ91" s="24"/>
      <c r="DPA91" s="24"/>
      <c r="DPB91" s="24"/>
      <c r="DPC91" s="24"/>
      <c r="DPD91" s="24"/>
      <c r="DPE91" s="24"/>
      <c r="DPF91" s="24"/>
      <c r="DPG91" s="24"/>
      <c r="DPH91" s="24"/>
      <c r="DPI91" s="24"/>
      <c r="DPJ91" s="24"/>
      <c r="DPK91" s="24"/>
      <c r="DPL91" s="24"/>
      <c r="DPM91" s="24"/>
      <c r="DPN91" s="24"/>
      <c r="DPO91" s="24"/>
      <c r="DPP91" s="24"/>
      <c r="DPQ91" s="24"/>
      <c r="DPR91" s="24"/>
      <c r="DPS91" s="24"/>
      <c r="DPT91" s="24"/>
      <c r="DPU91" s="24"/>
      <c r="DPV91" s="24"/>
      <c r="DPW91" s="24"/>
      <c r="DPX91" s="24"/>
      <c r="DPY91" s="24"/>
      <c r="DPZ91" s="24"/>
      <c r="DQA91" s="24"/>
      <c r="DQB91" s="24"/>
      <c r="DQC91" s="24"/>
      <c r="DQD91" s="24"/>
      <c r="DQE91" s="24"/>
      <c r="DQF91" s="24"/>
      <c r="DQG91" s="24"/>
      <c r="DQH91" s="24"/>
      <c r="DQI91" s="24"/>
      <c r="DQJ91" s="24"/>
      <c r="DQK91" s="24"/>
      <c r="DQL91" s="24"/>
      <c r="DQM91" s="24"/>
      <c r="DQN91" s="24"/>
      <c r="DQO91" s="24"/>
      <c r="DQP91" s="24"/>
      <c r="DQQ91" s="24"/>
      <c r="DQR91" s="24"/>
      <c r="DQS91" s="24"/>
      <c r="DQT91" s="24"/>
      <c r="DQU91" s="24"/>
      <c r="DQV91" s="24"/>
      <c r="DQW91" s="24"/>
      <c r="DQX91" s="24"/>
      <c r="DQY91" s="24"/>
      <c r="DQZ91" s="24"/>
      <c r="DRA91" s="24"/>
      <c r="DRB91" s="24"/>
      <c r="DRC91" s="24"/>
      <c r="DRD91" s="24"/>
      <c r="DRE91" s="24"/>
      <c r="DRF91" s="24"/>
      <c r="DRG91" s="24"/>
      <c r="DRH91" s="24"/>
      <c r="DRI91" s="24"/>
      <c r="DRJ91" s="24"/>
      <c r="DRK91" s="24"/>
      <c r="DRL91" s="24"/>
      <c r="DRM91" s="24"/>
      <c r="DRN91" s="24"/>
      <c r="DRO91" s="24"/>
      <c r="DRP91" s="24"/>
      <c r="DRQ91" s="24"/>
      <c r="DRR91" s="24"/>
      <c r="DRS91" s="24"/>
      <c r="DRT91" s="24"/>
      <c r="DRU91" s="24"/>
      <c r="DRV91" s="24"/>
      <c r="DRW91" s="24"/>
      <c r="DRX91" s="24"/>
      <c r="DRY91" s="24"/>
      <c r="DRZ91" s="24"/>
      <c r="DSA91" s="24"/>
      <c r="DSB91" s="24"/>
      <c r="DSC91" s="24"/>
      <c r="DSD91" s="24"/>
      <c r="DSE91" s="24"/>
      <c r="DSF91" s="24"/>
      <c r="DSG91" s="24"/>
      <c r="DSH91" s="24"/>
      <c r="DSI91" s="24"/>
      <c r="DSJ91" s="24"/>
      <c r="DSK91" s="24"/>
      <c r="DSL91" s="24"/>
      <c r="DSM91" s="24"/>
      <c r="DSN91" s="24"/>
      <c r="DSO91" s="24"/>
      <c r="DSP91" s="24"/>
      <c r="DSQ91" s="24"/>
      <c r="DSR91" s="24"/>
      <c r="DSS91" s="24"/>
      <c r="DST91" s="24"/>
      <c r="DSU91" s="24"/>
      <c r="DSV91" s="24"/>
      <c r="DSW91" s="24"/>
      <c r="DSX91" s="24"/>
      <c r="DSY91" s="24"/>
      <c r="DSZ91" s="24"/>
      <c r="DTA91" s="24"/>
      <c r="DTB91" s="24"/>
      <c r="DTC91" s="24"/>
      <c r="DTD91" s="24"/>
      <c r="DTE91" s="24"/>
      <c r="DTF91" s="24"/>
      <c r="DTG91" s="24"/>
      <c r="DTH91" s="24"/>
      <c r="DTI91" s="24"/>
      <c r="DTJ91" s="24"/>
      <c r="DTK91" s="24"/>
      <c r="DTL91" s="24"/>
      <c r="DTM91" s="24"/>
      <c r="DTN91" s="24"/>
      <c r="DTO91" s="24"/>
      <c r="DTP91" s="24"/>
      <c r="DTQ91" s="24"/>
      <c r="DTR91" s="24"/>
      <c r="DTS91" s="24"/>
      <c r="DTT91" s="24"/>
      <c r="DTU91" s="24"/>
      <c r="DTV91" s="24"/>
      <c r="DTW91" s="24"/>
      <c r="DTX91" s="24"/>
      <c r="DTY91" s="24"/>
      <c r="DTZ91" s="24"/>
      <c r="DUA91" s="24"/>
      <c r="DUB91" s="24"/>
      <c r="DUC91" s="24"/>
      <c r="DUD91" s="24"/>
      <c r="DUE91" s="24"/>
      <c r="DUF91" s="24"/>
      <c r="DUG91" s="24"/>
      <c r="DUH91" s="24"/>
      <c r="DUI91" s="24"/>
      <c r="DUJ91" s="24"/>
      <c r="DUK91" s="24"/>
      <c r="DUL91" s="24"/>
      <c r="DUM91" s="24"/>
      <c r="DUN91" s="24"/>
      <c r="DUO91" s="24"/>
      <c r="DUP91" s="24"/>
      <c r="DUQ91" s="24"/>
      <c r="DUR91" s="24"/>
      <c r="DUS91" s="24"/>
      <c r="DUT91" s="24"/>
      <c r="DUU91" s="24"/>
      <c r="DUV91" s="24"/>
      <c r="DUW91" s="24"/>
      <c r="DUX91" s="24"/>
      <c r="DUY91" s="24"/>
      <c r="DUZ91" s="24"/>
      <c r="DVA91" s="24"/>
      <c r="DVB91" s="24"/>
      <c r="DVC91" s="24"/>
      <c r="DVD91" s="24"/>
      <c r="DVE91" s="24"/>
      <c r="DVF91" s="24"/>
      <c r="DVG91" s="24"/>
      <c r="DVH91" s="24"/>
      <c r="DVI91" s="24"/>
      <c r="DVJ91" s="24"/>
      <c r="DVK91" s="24"/>
      <c r="DVL91" s="24"/>
      <c r="DVM91" s="24"/>
      <c r="DVN91" s="24"/>
      <c r="DVO91" s="24"/>
      <c r="DVP91" s="24"/>
      <c r="DVQ91" s="24"/>
      <c r="DVR91" s="24"/>
      <c r="DVS91" s="24"/>
      <c r="DVT91" s="24"/>
      <c r="DVU91" s="24"/>
      <c r="DVV91" s="24"/>
      <c r="DVW91" s="24"/>
      <c r="DVX91" s="24"/>
      <c r="DVY91" s="24"/>
      <c r="DVZ91" s="24"/>
      <c r="DWA91" s="24"/>
      <c r="DWB91" s="24"/>
      <c r="DWC91" s="24"/>
      <c r="DWD91" s="24"/>
      <c r="DWE91" s="24"/>
      <c r="DWF91" s="24"/>
      <c r="DWG91" s="24"/>
      <c r="DWH91" s="24"/>
      <c r="DWI91" s="24"/>
      <c r="DWJ91" s="24"/>
      <c r="DWK91" s="24"/>
      <c r="DWL91" s="24"/>
      <c r="DWM91" s="24"/>
      <c r="DWN91" s="24"/>
      <c r="DWO91" s="24"/>
      <c r="DWP91" s="24"/>
      <c r="DWQ91" s="24"/>
      <c r="DWR91" s="24"/>
      <c r="DWS91" s="24"/>
      <c r="DWT91" s="24"/>
      <c r="DWU91" s="24"/>
      <c r="DWV91" s="24"/>
      <c r="DWW91" s="24"/>
      <c r="DWX91" s="24"/>
      <c r="DWY91" s="24"/>
      <c r="DWZ91" s="24"/>
      <c r="DXA91" s="24"/>
      <c r="DXB91" s="24"/>
      <c r="DXC91" s="24"/>
      <c r="DXD91" s="24"/>
      <c r="DXE91" s="24"/>
      <c r="DXF91" s="24"/>
      <c r="DXG91" s="24"/>
      <c r="DXH91" s="24"/>
      <c r="DXI91" s="24"/>
      <c r="DXJ91" s="24"/>
      <c r="DXK91" s="24"/>
      <c r="DXL91" s="24"/>
      <c r="DXM91" s="24"/>
      <c r="DXN91" s="24"/>
      <c r="DXO91" s="24"/>
      <c r="DXP91" s="24"/>
      <c r="DXQ91" s="24"/>
      <c r="DXR91" s="24"/>
      <c r="DXS91" s="24"/>
      <c r="DXT91" s="24"/>
      <c r="DXU91" s="24"/>
      <c r="DXV91" s="24"/>
      <c r="DXW91" s="24"/>
      <c r="DXX91" s="24"/>
      <c r="DXY91" s="24"/>
      <c r="DXZ91" s="24"/>
      <c r="DYA91" s="24"/>
      <c r="DYB91" s="24"/>
      <c r="DYC91" s="24"/>
      <c r="DYD91" s="24"/>
      <c r="DYE91" s="24"/>
      <c r="DYF91" s="24"/>
      <c r="DYG91" s="24"/>
      <c r="DYH91" s="24"/>
      <c r="DYI91" s="24"/>
      <c r="DYJ91" s="24"/>
      <c r="DYK91" s="24"/>
      <c r="DYL91" s="24"/>
      <c r="DYM91" s="24"/>
      <c r="DYN91" s="24"/>
      <c r="DYO91" s="24"/>
      <c r="DYP91" s="24"/>
      <c r="DYQ91" s="24"/>
      <c r="DYR91" s="24"/>
      <c r="DYS91" s="24"/>
      <c r="DYT91" s="24"/>
      <c r="DYU91" s="24"/>
      <c r="DYV91" s="24"/>
      <c r="DYW91" s="24"/>
      <c r="DYX91" s="24"/>
      <c r="DYY91" s="24"/>
      <c r="DYZ91" s="24"/>
      <c r="DZA91" s="24"/>
      <c r="DZB91" s="24"/>
      <c r="DZC91" s="24"/>
      <c r="DZD91" s="24"/>
      <c r="DZE91" s="24"/>
      <c r="DZF91" s="24"/>
      <c r="DZG91" s="24"/>
      <c r="DZH91" s="24"/>
      <c r="DZI91" s="24"/>
      <c r="DZJ91" s="24"/>
      <c r="DZK91" s="24"/>
      <c r="DZL91" s="24"/>
      <c r="DZM91" s="24"/>
      <c r="DZN91" s="24"/>
      <c r="DZO91" s="24"/>
      <c r="DZP91" s="24"/>
      <c r="DZQ91" s="24"/>
      <c r="DZR91" s="24"/>
      <c r="DZS91" s="24"/>
      <c r="DZT91" s="24"/>
      <c r="DZU91" s="24"/>
      <c r="DZV91" s="24"/>
      <c r="DZW91" s="24"/>
      <c r="DZX91" s="24"/>
      <c r="DZY91" s="24"/>
      <c r="DZZ91" s="24"/>
      <c r="EAA91" s="24"/>
      <c r="EAB91" s="24"/>
      <c r="EAC91" s="24"/>
      <c r="EAD91" s="24"/>
      <c r="EAE91" s="24"/>
      <c r="EAF91" s="24"/>
      <c r="EAG91" s="24"/>
      <c r="EAH91" s="24"/>
      <c r="EAI91" s="24"/>
      <c r="EAJ91" s="24"/>
      <c r="EAK91" s="24"/>
      <c r="EAL91" s="24"/>
      <c r="EAM91" s="24"/>
      <c r="EAN91" s="24"/>
      <c r="EAO91" s="24"/>
      <c r="EAP91" s="24"/>
      <c r="EAQ91" s="24"/>
      <c r="EAR91" s="24"/>
      <c r="EAS91" s="24"/>
      <c r="EAT91" s="24"/>
      <c r="EAU91" s="24"/>
      <c r="EAV91" s="24"/>
      <c r="EAW91" s="24"/>
      <c r="EAX91" s="24"/>
      <c r="EAY91" s="24"/>
      <c r="EAZ91" s="24"/>
      <c r="EBA91" s="24"/>
      <c r="EBB91" s="24"/>
      <c r="EBC91" s="24"/>
      <c r="EBD91" s="24"/>
      <c r="EBE91" s="24"/>
      <c r="EBF91" s="24"/>
      <c r="EBG91" s="24"/>
      <c r="EBH91" s="24"/>
      <c r="EBI91" s="24"/>
      <c r="EBJ91" s="24"/>
      <c r="EBK91" s="24"/>
      <c r="EBL91" s="24"/>
      <c r="EBM91" s="24"/>
      <c r="EBN91" s="24"/>
      <c r="EBO91" s="24"/>
      <c r="EBP91" s="24"/>
      <c r="EBQ91" s="24"/>
      <c r="EBR91" s="24"/>
      <c r="EBS91" s="24"/>
      <c r="EBT91" s="24"/>
      <c r="EBU91" s="24"/>
      <c r="EBV91" s="24"/>
      <c r="EBW91" s="24"/>
      <c r="EBX91" s="24"/>
      <c r="EBY91" s="24"/>
      <c r="EBZ91" s="24"/>
      <c r="ECA91" s="24"/>
      <c r="ECB91" s="24"/>
      <c r="ECC91" s="24"/>
      <c r="ECD91" s="24"/>
      <c r="ECE91" s="24"/>
      <c r="ECF91" s="24"/>
      <c r="ECG91" s="24"/>
      <c r="ECH91" s="24"/>
      <c r="ECI91" s="24"/>
      <c r="ECJ91" s="24"/>
      <c r="ECK91" s="24"/>
      <c r="ECL91" s="24"/>
      <c r="ECM91" s="24"/>
      <c r="ECN91" s="24"/>
      <c r="ECO91" s="24"/>
      <c r="ECP91" s="24"/>
      <c r="ECQ91" s="24"/>
      <c r="ECR91" s="24"/>
      <c r="ECS91" s="24"/>
      <c r="ECT91" s="24"/>
      <c r="ECU91" s="24"/>
      <c r="ECV91" s="24"/>
      <c r="ECW91" s="24"/>
      <c r="ECX91" s="24"/>
      <c r="ECY91" s="24"/>
      <c r="ECZ91" s="24"/>
      <c r="EDA91" s="24"/>
      <c r="EDB91" s="24"/>
      <c r="EDC91" s="24"/>
      <c r="EDD91" s="24"/>
      <c r="EDE91" s="24"/>
      <c r="EDF91" s="24"/>
      <c r="EDG91" s="24"/>
      <c r="EDH91" s="24"/>
      <c r="EDI91" s="24"/>
      <c r="EDJ91" s="24"/>
      <c r="EDK91" s="24"/>
      <c r="EDL91" s="24"/>
      <c r="EDM91" s="24"/>
      <c r="EDN91" s="24"/>
      <c r="EDO91" s="24"/>
      <c r="EDP91" s="24"/>
      <c r="EDQ91" s="24"/>
      <c r="EDR91" s="24"/>
      <c r="EDS91" s="24"/>
      <c r="EDT91" s="24"/>
      <c r="EDU91" s="24"/>
      <c r="EDV91" s="24"/>
      <c r="EDW91" s="24"/>
      <c r="EDX91" s="24"/>
      <c r="EDY91" s="24"/>
      <c r="EDZ91" s="24"/>
      <c r="EEA91" s="24"/>
      <c r="EEB91" s="24"/>
      <c r="EEC91" s="24"/>
      <c r="EED91" s="24"/>
      <c r="EEE91" s="24"/>
      <c r="EEF91" s="24"/>
      <c r="EEG91" s="24"/>
      <c r="EEH91" s="24"/>
      <c r="EEI91" s="24"/>
      <c r="EEJ91" s="24"/>
      <c r="EEK91" s="24"/>
      <c r="EEL91" s="24"/>
      <c r="EEM91" s="24"/>
      <c r="EEN91" s="24"/>
      <c r="EEO91" s="24"/>
      <c r="EEP91" s="24"/>
      <c r="EEQ91" s="24"/>
      <c r="EER91" s="24"/>
      <c r="EES91" s="24"/>
      <c r="EET91" s="24"/>
      <c r="EEU91" s="24"/>
      <c r="EEV91" s="24"/>
      <c r="EEW91" s="24"/>
      <c r="EEX91" s="24"/>
      <c r="EEY91" s="24"/>
      <c r="EEZ91" s="24"/>
      <c r="EFA91" s="24"/>
      <c r="EFB91" s="24"/>
      <c r="EFC91" s="24"/>
      <c r="EFD91" s="24"/>
      <c r="EFE91" s="24"/>
      <c r="EFF91" s="24"/>
    </row>
    <row r="92" spans="2:3542" s="526" customFormat="1" ht="17.25" customHeight="1" x14ac:dyDescent="0.3">
      <c r="B92" s="614" t="s">
        <v>235</v>
      </c>
      <c r="C92" s="614"/>
      <c r="D92" s="614"/>
      <c r="E92" s="614"/>
      <c r="F92" s="614"/>
      <c r="G92" s="61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c r="LX92" s="24"/>
      <c r="LY92" s="24"/>
      <c r="LZ92" s="24"/>
      <c r="MA92" s="24"/>
      <c r="MB92" s="24"/>
      <c r="MC92" s="24"/>
      <c r="MD92" s="24"/>
      <c r="ME92" s="24"/>
      <c r="MF92" s="24"/>
      <c r="MG92" s="24"/>
      <c r="MH92" s="24"/>
      <c r="MI92" s="24"/>
      <c r="MJ92" s="24"/>
      <c r="MK92" s="24"/>
      <c r="ML92" s="24"/>
      <c r="MM92" s="24"/>
      <c r="MN92" s="24"/>
      <c r="MO92" s="24"/>
      <c r="MP92" s="24"/>
      <c r="MQ92" s="24"/>
      <c r="MR92" s="24"/>
      <c r="MS92" s="24"/>
      <c r="MT92" s="24"/>
      <c r="MU92" s="24"/>
      <c r="MV92" s="24"/>
      <c r="MW92" s="24"/>
      <c r="MX92" s="24"/>
      <c r="MY92" s="24"/>
      <c r="MZ92" s="24"/>
      <c r="NA92" s="24"/>
      <c r="NB92" s="24"/>
      <c r="NC92" s="24"/>
      <c r="ND92" s="24"/>
      <c r="NE92" s="24"/>
      <c r="NF92" s="24"/>
      <c r="NG92" s="24"/>
      <c r="NH92" s="24"/>
      <c r="NI92" s="24"/>
      <c r="NJ92" s="24"/>
      <c r="NK92" s="24"/>
      <c r="NL92" s="24"/>
      <c r="NM92" s="24"/>
      <c r="NN92" s="24"/>
      <c r="NO92" s="24"/>
      <c r="NP92" s="24"/>
      <c r="NQ92" s="24"/>
      <c r="NR92" s="24"/>
      <c r="NS92" s="24"/>
      <c r="NT92" s="24"/>
      <c r="NU92" s="24"/>
      <c r="NV92" s="24"/>
      <c r="NW92" s="24"/>
      <c r="NX92" s="24"/>
      <c r="NY92" s="24"/>
      <c r="NZ92" s="24"/>
      <c r="OA92" s="24"/>
      <c r="OB92" s="24"/>
      <c r="OC92" s="24"/>
      <c r="OD92" s="24"/>
      <c r="OE92" s="24"/>
      <c r="OF92" s="24"/>
      <c r="OG92" s="24"/>
      <c r="OH92" s="24"/>
      <c r="OI92" s="24"/>
      <c r="OJ92" s="24"/>
      <c r="OK92" s="24"/>
      <c r="OL92" s="24"/>
      <c r="OM92" s="24"/>
      <c r="ON92" s="24"/>
      <c r="OO92" s="24"/>
      <c r="OP92" s="24"/>
      <c r="OQ92" s="24"/>
      <c r="OR92" s="24"/>
      <c r="OS92" s="24"/>
      <c r="OT92" s="24"/>
      <c r="OU92" s="24"/>
      <c r="OV92" s="24"/>
      <c r="OW92" s="24"/>
      <c r="OX92" s="24"/>
      <c r="OY92" s="24"/>
      <c r="OZ92" s="24"/>
      <c r="PA92" s="24"/>
      <c r="PB92" s="24"/>
      <c r="PC92" s="24"/>
      <c r="PD92" s="24"/>
      <c r="PE92" s="24"/>
      <c r="PF92" s="24"/>
      <c r="PG92" s="24"/>
      <c r="PH92" s="24"/>
      <c r="PI92" s="24"/>
      <c r="PJ92" s="24"/>
      <c r="PK92" s="24"/>
      <c r="PL92" s="24"/>
      <c r="PM92" s="24"/>
      <c r="PN92" s="24"/>
      <c r="PO92" s="24"/>
      <c r="PP92" s="24"/>
      <c r="PQ92" s="24"/>
      <c r="PR92" s="24"/>
      <c r="PS92" s="24"/>
      <c r="PT92" s="24"/>
      <c r="PU92" s="24"/>
      <c r="PV92" s="24"/>
      <c r="PW92" s="24"/>
      <c r="PX92" s="24"/>
      <c r="PY92" s="24"/>
      <c r="PZ92" s="24"/>
      <c r="QA92" s="24"/>
      <c r="QB92" s="24"/>
      <c r="QC92" s="24"/>
      <c r="QD92" s="24"/>
      <c r="QE92" s="24"/>
      <c r="QF92" s="24"/>
      <c r="QG92" s="24"/>
      <c r="QH92" s="24"/>
      <c r="QI92" s="24"/>
      <c r="QJ92" s="24"/>
      <c r="QK92" s="24"/>
      <c r="QL92" s="24"/>
      <c r="QM92" s="24"/>
      <c r="QN92" s="24"/>
      <c r="QO92" s="24"/>
      <c r="QP92" s="24"/>
      <c r="QQ92" s="24"/>
      <c r="QR92" s="24"/>
      <c r="QS92" s="24"/>
      <c r="QT92" s="24"/>
      <c r="QU92" s="24"/>
      <c r="QV92" s="24"/>
      <c r="QW92" s="24"/>
      <c r="QX92" s="24"/>
      <c r="QY92" s="24"/>
      <c r="QZ92" s="24"/>
      <c r="RA92" s="24"/>
      <c r="RB92" s="24"/>
      <c r="RC92" s="24"/>
      <c r="RD92" s="24"/>
      <c r="RE92" s="24"/>
      <c r="RF92" s="24"/>
      <c r="RG92" s="24"/>
      <c r="RH92" s="24"/>
      <c r="RI92" s="24"/>
      <c r="RJ92" s="24"/>
      <c r="RK92" s="24"/>
      <c r="RL92" s="24"/>
      <c r="RM92" s="24"/>
      <c r="RN92" s="24"/>
      <c r="RO92" s="24"/>
      <c r="RP92" s="24"/>
      <c r="RQ92" s="24"/>
      <c r="RR92" s="24"/>
      <c r="RS92" s="24"/>
      <c r="RT92" s="24"/>
      <c r="RU92" s="24"/>
      <c r="RV92" s="24"/>
      <c r="RW92" s="24"/>
      <c r="RX92" s="24"/>
      <c r="RY92" s="24"/>
      <c r="RZ92" s="24"/>
      <c r="SA92" s="24"/>
      <c r="SB92" s="24"/>
      <c r="SC92" s="24"/>
      <c r="SD92" s="24"/>
      <c r="SE92" s="24"/>
      <c r="SF92" s="24"/>
      <c r="SG92" s="24"/>
      <c r="SH92" s="24"/>
      <c r="SI92" s="24"/>
      <c r="SJ92" s="24"/>
      <c r="SK92" s="24"/>
      <c r="SL92" s="24"/>
      <c r="SM92" s="24"/>
      <c r="SN92" s="24"/>
      <c r="SO92" s="24"/>
      <c r="SP92" s="24"/>
      <c r="SQ92" s="24"/>
      <c r="SR92" s="24"/>
      <c r="SS92" s="24"/>
      <c r="ST92" s="24"/>
      <c r="SU92" s="24"/>
      <c r="SV92" s="24"/>
      <c r="SW92" s="24"/>
      <c r="SX92" s="24"/>
      <c r="SY92" s="24"/>
      <c r="SZ92" s="24"/>
      <c r="TA92" s="24"/>
      <c r="TB92" s="24"/>
      <c r="TC92" s="24"/>
      <c r="TD92" s="24"/>
      <c r="TE92" s="24"/>
      <c r="TF92" s="24"/>
      <c r="TG92" s="24"/>
      <c r="TH92" s="24"/>
      <c r="TI92" s="24"/>
      <c r="TJ92" s="24"/>
      <c r="TK92" s="24"/>
      <c r="TL92" s="24"/>
      <c r="TM92" s="24"/>
      <c r="TN92" s="24"/>
      <c r="TO92" s="24"/>
      <c r="TP92" s="24"/>
      <c r="TQ92" s="24"/>
      <c r="TR92" s="24"/>
      <c r="TS92" s="24"/>
      <c r="TT92" s="24"/>
      <c r="TU92" s="24"/>
      <c r="TV92" s="24"/>
      <c r="TW92" s="24"/>
      <c r="TX92" s="24"/>
      <c r="TY92" s="24"/>
      <c r="TZ92" s="24"/>
      <c r="UA92" s="24"/>
      <c r="UB92" s="24"/>
      <c r="UC92" s="24"/>
      <c r="UD92" s="24"/>
      <c r="UE92" s="24"/>
      <c r="UF92" s="24"/>
      <c r="UG92" s="24"/>
      <c r="UH92" s="24"/>
      <c r="UI92" s="24"/>
      <c r="UJ92" s="24"/>
      <c r="UK92" s="24"/>
      <c r="UL92" s="24"/>
      <c r="UM92" s="24"/>
      <c r="UN92" s="24"/>
      <c r="UO92" s="24"/>
      <c r="UP92" s="24"/>
      <c r="UQ92" s="24"/>
      <c r="UR92" s="24"/>
      <c r="US92" s="24"/>
      <c r="UT92" s="24"/>
      <c r="UU92" s="24"/>
      <c r="UV92" s="24"/>
      <c r="UW92" s="24"/>
      <c r="UX92" s="24"/>
      <c r="UY92" s="24"/>
      <c r="UZ92" s="24"/>
      <c r="VA92" s="24"/>
      <c r="VB92" s="24"/>
      <c r="VC92" s="24"/>
      <c r="VD92" s="24"/>
      <c r="VE92" s="24"/>
      <c r="VF92" s="24"/>
      <c r="VG92" s="24"/>
      <c r="VH92" s="24"/>
      <c r="VI92" s="24"/>
      <c r="VJ92" s="24"/>
      <c r="VK92" s="24"/>
      <c r="VL92" s="24"/>
      <c r="VM92" s="24"/>
      <c r="VN92" s="24"/>
      <c r="VO92" s="24"/>
      <c r="VP92" s="24"/>
      <c r="VQ92" s="24"/>
      <c r="VR92" s="24"/>
      <c r="VS92" s="24"/>
      <c r="VT92" s="24"/>
      <c r="VU92" s="24"/>
      <c r="VV92" s="24"/>
      <c r="VW92" s="24"/>
      <c r="VX92" s="24"/>
      <c r="VY92" s="24"/>
      <c r="VZ92" s="24"/>
      <c r="WA92" s="24"/>
      <c r="WB92" s="24"/>
      <c r="WC92" s="24"/>
      <c r="WD92" s="24"/>
      <c r="WE92" s="24"/>
      <c r="WF92" s="24"/>
      <c r="WG92" s="24"/>
      <c r="WH92" s="24"/>
      <c r="WI92" s="24"/>
      <c r="WJ92" s="24"/>
      <c r="WK92" s="24"/>
      <c r="WL92" s="24"/>
      <c r="WM92" s="24"/>
      <c r="WN92" s="24"/>
      <c r="WO92" s="24"/>
      <c r="WP92" s="24"/>
      <c r="WQ92" s="24"/>
      <c r="WR92" s="24"/>
      <c r="WS92" s="24"/>
      <c r="WT92" s="24"/>
      <c r="WU92" s="24"/>
      <c r="WV92" s="24"/>
      <c r="WW92" s="24"/>
      <c r="WX92" s="24"/>
      <c r="WY92" s="24"/>
      <c r="WZ92" s="24"/>
      <c r="XA92" s="24"/>
      <c r="XB92" s="24"/>
      <c r="XC92" s="24"/>
      <c r="XD92" s="24"/>
      <c r="XE92" s="24"/>
      <c r="XF92" s="24"/>
      <c r="XG92" s="24"/>
      <c r="XH92" s="24"/>
      <c r="XI92" s="24"/>
      <c r="XJ92" s="24"/>
      <c r="XK92" s="24"/>
      <c r="XL92" s="24"/>
      <c r="XM92" s="24"/>
      <c r="XN92" s="24"/>
      <c r="XO92" s="24"/>
      <c r="XP92" s="24"/>
      <c r="XQ92" s="24"/>
      <c r="XR92" s="24"/>
      <c r="XS92" s="24"/>
      <c r="XT92" s="24"/>
      <c r="XU92" s="24"/>
      <c r="XV92" s="24"/>
      <c r="XW92" s="24"/>
      <c r="XX92" s="24"/>
      <c r="XY92" s="24"/>
      <c r="XZ92" s="24"/>
      <c r="YA92" s="24"/>
      <c r="YB92" s="24"/>
      <c r="YC92" s="24"/>
      <c r="YD92" s="24"/>
      <c r="YE92" s="24"/>
      <c r="YF92" s="24"/>
      <c r="YG92" s="24"/>
      <c r="YH92" s="24"/>
      <c r="YI92" s="24"/>
      <c r="YJ92" s="24"/>
      <c r="YK92" s="24"/>
      <c r="YL92" s="24"/>
      <c r="YM92" s="24"/>
      <c r="YN92" s="24"/>
      <c r="YO92" s="24"/>
      <c r="YP92" s="24"/>
      <c r="YQ92" s="24"/>
      <c r="YR92" s="24"/>
      <c r="YS92" s="24"/>
      <c r="YT92" s="24"/>
      <c r="YU92" s="24"/>
      <c r="YV92" s="24"/>
      <c r="YW92" s="24"/>
      <c r="YX92" s="24"/>
      <c r="YY92" s="24"/>
      <c r="YZ92" s="24"/>
      <c r="ZA92" s="24"/>
      <c r="ZB92" s="24"/>
      <c r="ZC92" s="24"/>
      <c r="ZD92" s="24"/>
      <c r="ZE92" s="24"/>
      <c r="ZF92" s="24"/>
      <c r="ZG92" s="24"/>
      <c r="ZH92" s="24"/>
      <c r="ZI92" s="24"/>
      <c r="ZJ92" s="24"/>
      <c r="ZK92" s="24"/>
      <c r="ZL92" s="24"/>
      <c r="ZM92" s="24"/>
      <c r="ZN92" s="24"/>
      <c r="ZO92" s="24"/>
      <c r="ZP92" s="24"/>
      <c r="ZQ92" s="24"/>
      <c r="ZR92" s="24"/>
      <c r="ZS92" s="24"/>
      <c r="ZT92" s="24"/>
      <c r="ZU92" s="24"/>
      <c r="ZV92" s="24"/>
      <c r="ZW92" s="24"/>
      <c r="ZX92" s="24"/>
      <c r="ZY92" s="24"/>
      <c r="ZZ92" s="24"/>
      <c r="AAA92" s="24"/>
      <c r="AAB92" s="24"/>
      <c r="AAC92" s="24"/>
      <c r="AAD92" s="24"/>
      <c r="AAE92" s="24"/>
      <c r="AAF92" s="24"/>
      <c r="AAG92" s="24"/>
      <c r="AAH92" s="24"/>
      <c r="AAI92" s="24"/>
      <c r="AAJ92" s="24"/>
      <c r="AAK92" s="24"/>
      <c r="AAL92" s="24"/>
      <c r="AAM92" s="24"/>
      <c r="AAN92" s="24"/>
      <c r="AAO92" s="24"/>
      <c r="AAP92" s="24"/>
      <c r="AAQ92" s="24"/>
      <c r="AAR92" s="24"/>
      <c r="AAS92" s="24"/>
      <c r="AAT92" s="24"/>
      <c r="AAU92" s="24"/>
      <c r="AAV92" s="24"/>
      <c r="AAW92" s="24"/>
      <c r="AAX92" s="24"/>
      <c r="AAY92" s="24"/>
      <c r="AAZ92" s="24"/>
      <c r="ABA92" s="24"/>
      <c r="ABB92" s="24"/>
      <c r="ABC92" s="24"/>
      <c r="ABD92" s="24"/>
      <c r="ABE92" s="24"/>
      <c r="ABF92" s="24"/>
      <c r="ABG92" s="24"/>
      <c r="ABH92" s="24"/>
      <c r="ABI92" s="24"/>
      <c r="ABJ92" s="24"/>
      <c r="ABK92" s="24"/>
      <c r="ABL92" s="24"/>
      <c r="ABM92" s="24"/>
      <c r="ABN92" s="24"/>
      <c r="ABO92" s="24"/>
      <c r="ABP92" s="24"/>
      <c r="ABQ92" s="24"/>
      <c r="ABR92" s="24"/>
      <c r="ABS92" s="24"/>
      <c r="ABT92" s="24"/>
      <c r="ABU92" s="24"/>
      <c r="ABV92" s="24"/>
      <c r="ABW92" s="24"/>
      <c r="ABX92" s="24"/>
      <c r="ABY92" s="24"/>
      <c r="ABZ92" s="24"/>
      <c r="ACA92" s="24"/>
      <c r="ACB92" s="24"/>
      <c r="ACC92" s="24"/>
      <c r="ACD92" s="24"/>
      <c r="ACE92" s="24"/>
      <c r="ACF92" s="24"/>
      <c r="ACG92" s="24"/>
      <c r="ACH92" s="24"/>
      <c r="ACI92" s="24"/>
      <c r="ACJ92" s="24"/>
      <c r="ACK92" s="24"/>
      <c r="ACL92" s="24"/>
      <c r="ACM92" s="24"/>
      <c r="ACN92" s="24"/>
      <c r="ACO92" s="24"/>
      <c r="ACP92" s="24"/>
      <c r="ACQ92" s="24"/>
      <c r="ACR92" s="24"/>
      <c r="ACS92" s="24"/>
      <c r="ACT92" s="24"/>
      <c r="ACU92" s="24"/>
      <c r="ACV92" s="24"/>
      <c r="ACW92" s="24"/>
      <c r="ACX92" s="24"/>
      <c r="ACY92" s="24"/>
      <c r="ACZ92" s="24"/>
      <c r="ADA92" s="24"/>
      <c r="ADB92" s="24"/>
      <c r="ADC92" s="24"/>
      <c r="ADD92" s="24"/>
      <c r="ADE92" s="24"/>
      <c r="ADF92" s="24"/>
      <c r="ADG92" s="24"/>
      <c r="ADH92" s="24"/>
      <c r="ADI92" s="24"/>
      <c r="ADJ92" s="24"/>
      <c r="ADK92" s="24"/>
      <c r="ADL92" s="24"/>
      <c r="ADM92" s="24"/>
      <c r="ADN92" s="24"/>
      <c r="ADO92" s="24"/>
      <c r="ADP92" s="24"/>
      <c r="ADQ92" s="24"/>
      <c r="ADR92" s="24"/>
      <c r="ADS92" s="24"/>
      <c r="ADT92" s="24"/>
      <c r="ADU92" s="24"/>
      <c r="ADV92" s="24"/>
      <c r="ADW92" s="24"/>
      <c r="ADX92" s="24"/>
      <c r="ADY92" s="24"/>
      <c r="ADZ92" s="24"/>
      <c r="AEA92" s="24"/>
      <c r="AEB92" s="24"/>
      <c r="AEC92" s="24"/>
      <c r="AED92" s="24"/>
      <c r="AEE92" s="24"/>
      <c r="AEF92" s="24"/>
      <c r="AEG92" s="24"/>
      <c r="AEH92" s="24"/>
      <c r="AEI92" s="24"/>
      <c r="AEJ92" s="24"/>
      <c r="AEK92" s="24"/>
      <c r="AEL92" s="24"/>
      <c r="AEM92" s="24"/>
      <c r="AEN92" s="24"/>
      <c r="AEO92" s="24"/>
      <c r="AEP92" s="24"/>
      <c r="AEQ92" s="24"/>
      <c r="AER92" s="24"/>
      <c r="AES92" s="24"/>
      <c r="AET92" s="24"/>
      <c r="AEU92" s="24"/>
      <c r="AEV92" s="24"/>
      <c r="AEW92" s="24"/>
      <c r="AEX92" s="24"/>
      <c r="AEY92" s="24"/>
      <c r="AEZ92" s="24"/>
      <c r="AFA92" s="24"/>
      <c r="AFB92" s="24"/>
      <c r="AFC92" s="24"/>
      <c r="AFD92" s="24"/>
      <c r="AFE92" s="24"/>
      <c r="AFF92" s="24"/>
      <c r="AFG92" s="24"/>
      <c r="AFH92" s="24"/>
      <c r="AFI92" s="24"/>
      <c r="AFJ92" s="24"/>
      <c r="AFK92" s="24"/>
      <c r="AFL92" s="24"/>
      <c r="AFM92" s="24"/>
      <c r="AFN92" s="24"/>
      <c r="AFO92" s="24"/>
      <c r="AFP92" s="24"/>
      <c r="AFQ92" s="24"/>
      <c r="AFR92" s="24"/>
      <c r="AFS92" s="24"/>
      <c r="AFT92" s="24"/>
      <c r="AFU92" s="24"/>
      <c r="AFV92" s="24"/>
      <c r="AFW92" s="24"/>
      <c r="AFX92" s="24"/>
      <c r="AFY92" s="24"/>
      <c r="AFZ92" s="24"/>
      <c r="AGA92" s="24"/>
      <c r="AGB92" s="24"/>
      <c r="AGC92" s="24"/>
      <c r="AGD92" s="24"/>
      <c r="AGE92" s="24"/>
      <c r="AGF92" s="24"/>
      <c r="AGG92" s="24"/>
      <c r="AGH92" s="24"/>
      <c r="AGI92" s="24"/>
      <c r="AGJ92" s="24"/>
      <c r="AGK92" s="24"/>
      <c r="AGL92" s="24"/>
      <c r="AGM92" s="24"/>
      <c r="AGN92" s="24"/>
      <c r="AGO92" s="24"/>
      <c r="AGP92" s="24"/>
      <c r="AGQ92" s="24"/>
      <c r="AGR92" s="24"/>
      <c r="AGS92" s="24"/>
      <c r="AGT92" s="24"/>
      <c r="AGU92" s="24"/>
      <c r="AGV92" s="24"/>
      <c r="AGW92" s="24"/>
      <c r="AGX92" s="24"/>
      <c r="AGY92" s="24"/>
      <c r="AGZ92" s="24"/>
      <c r="AHA92" s="24"/>
      <c r="AHB92" s="24"/>
      <c r="AHC92" s="24"/>
      <c r="AHD92" s="24"/>
      <c r="AHE92" s="24"/>
      <c r="AHF92" s="24"/>
      <c r="AHG92" s="24"/>
      <c r="AHH92" s="24"/>
      <c r="AHI92" s="24"/>
      <c r="AHJ92" s="24"/>
      <c r="AHK92" s="24"/>
      <c r="AHL92" s="24"/>
      <c r="AHM92" s="24"/>
      <c r="AHN92" s="24"/>
      <c r="AHO92" s="24"/>
      <c r="AHP92" s="24"/>
      <c r="AHQ92" s="24"/>
      <c r="AHR92" s="24"/>
      <c r="AHS92" s="24"/>
      <c r="AHT92" s="24"/>
      <c r="AHU92" s="24"/>
      <c r="AHV92" s="24"/>
      <c r="AHW92" s="24"/>
      <c r="AHX92" s="24"/>
      <c r="AHY92" s="24"/>
      <c r="AHZ92" s="24"/>
      <c r="AIA92" s="24"/>
      <c r="AIB92" s="24"/>
      <c r="AIC92" s="24"/>
      <c r="AID92" s="24"/>
      <c r="AIE92" s="24"/>
      <c r="AIF92" s="24"/>
      <c r="AIG92" s="24"/>
      <c r="AIH92" s="24"/>
      <c r="AII92" s="24"/>
      <c r="AIJ92" s="24"/>
      <c r="AIK92" s="24"/>
      <c r="AIL92" s="24"/>
      <c r="AIM92" s="24"/>
      <c r="AIN92" s="24"/>
      <c r="AIO92" s="24"/>
      <c r="AIP92" s="24"/>
      <c r="AIQ92" s="24"/>
      <c r="AIR92" s="24"/>
      <c r="AIS92" s="24"/>
      <c r="AIT92" s="24"/>
      <c r="AIU92" s="24"/>
      <c r="AIV92" s="24"/>
      <c r="AIW92" s="24"/>
      <c r="AIX92" s="24"/>
      <c r="AIY92" s="24"/>
      <c r="AIZ92" s="24"/>
      <c r="AJA92" s="24"/>
      <c r="AJB92" s="24"/>
      <c r="AJC92" s="24"/>
      <c r="AJD92" s="24"/>
      <c r="AJE92" s="24"/>
      <c r="AJF92" s="24"/>
      <c r="AJG92" s="24"/>
      <c r="AJH92" s="24"/>
      <c r="AJI92" s="24"/>
      <c r="AJJ92" s="24"/>
      <c r="AJK92" s="24"/>
      <c r="AJL92" s="24"/>
      <c r="AJM92" s="24"/>
      <c r="AJN92" s="24"/>
      <c r="AJO92" s="24"/>
      <c r="AJP92" s="24"/>
      <c r="AJQ92" s="24"/>
      <c r="AJR92" s="24"/>
      <c r="AJS92" s="24"/>
      <c r="AJT92" s="24"/>
      <c r="AJU92" s="24"/>
      <c r="AJV92" s="24"/>
      <c r="AJW92" s="24"/>
      <c r="AJX92" s="24"/>
      <c r="AJY92" s="24"/>
      <c r="AJZ92" s="24"/>
      <c r="AKA92" s="24"/>
      <c r="AKB92" s="24"/>
      <c r="AKC92" s="24"/>
      <c r="AKD92" s="24"/>
      <c r="AKE92" s="24"/>
      <c r="AKF92" s="24"/>
      <c r="AKG92" s="24"/>
      <c r="AKH92" s="24"/>
      <c r="AKI92" s="24"/>
      <c r="AKJ92" s="24"/>
      <c r="AKK92" s="24"/>
      <c r="AKL92" s="24"/>
      <c r="AKM92" s="24"/>
      <c r="AKN92" s="24"/>
      <c r="AKO92" s="24"/>
      <c r="AKP92" s="24"/>
      <c r="AKQ92" s="24"/>
      <c r="AKR92" s="24"/>
      <c r="AKS92" s="24"/>
      <c r="AKT92" s="24"/>
      <c r="AKU92" s="24"/>
      <c r="AKV92" s="24"/>
      <c r="AKW92" s="24"/>
      <c r="AKX92" s="24"/>
      <c r="AKY92" s="24"/>
      <c r="AKZ92" s="24"/>
      <c r="ALA92" s="24"/>
      <c r="ALB92" s="24"/>
      <c r="ALC92" s="24"/>
      <c r="ALD92" s="24"/>
      <c r="ALE92" s="24"/>
      <c r="ALF92" s="24"/>
      <c r="ALG92" s="24"/>
      <c r="ALH92" s="24"/>
      <c r="ALI92" s="24"/>
      <c r="ALJ92" s="24"/>
      <c r="ALK92" s="24"/>
      <c r="ALL92" s="24"/>
      <c r="ALM92" s="24"/>
      <c r="ALN92" s="24"/>
      <c r="ALO92" s="24"/>
      <c r="ALP92" s="24"/>
      <c r="ALQ92" s="24"/>
      <c r="ALR92" s="24"/>
      <c r="ALS92" s="24"/>
      <c r="ALT92" s="24"/>
      <c r="ALU92" s="24"/>
      <c r="ALV92" s="24"/>
      <c r="ALW92" s="24"/>
      <c r="ALX92" s="24"/>
      <c r="ALY92" s="24"/>
      <c r="ALZ92" s="24"/>
      <c r="AMA92" s="24"/>
      <c r="AMB92" s="24"/>
      <c r="AMC92" s="24"/>
      <c r="AMD92" s="24"/>
      <c r="AME92" s="24"/>
      <c r="AMF92" s="24"/>
      <c r="AMG92" s="24"/>
      <c r="AMH92" s="24"/>
      <c r="AMI92" s="24"/>
      <c r="AMJ92" s="24"/>
      <c r="AMK92" s="24"/>
      <c r="AML92" s="24"/>
      <c r="AMM92" s="24"/>
      <c r="AMN92" s="24"/>
      <c r="AMO92" s="24"/>
      <c r="AMP92" s="24"/>
      <c r="AMQ92" s="24"/>
      <c r="AMR92" s="24"/>
      <c r="AMS92" s="24"/>
      <c r="AMT92" s="24"/>
      <c r="AMU92" s="24"/>
      <c r="AMV92" s="24"/>
      <c r="AMW92" s="24"/>
      <c r="AMX92" s="24"/>
      <c r="AMY92" s="24"/>
      <c r="AMZ92" s="24"/>
      <c r="ANA92" s="24"/>
      <c r="ANB92" s="24"/>
      <c r="ANC92" s="24"/>
      <c r="AND92" s="24"/>
      <c r="ANE92" s="24"/>
      <c r="ANF92" s="24"/>
      <c r="ANG92" s="24"/>
      <c r="ANH92" s="24"/>
      <c r="ANI92" s="24"/>
      <c r="ANJ92" s="24"/>
      <c r="ANK92" s="24"/>
      <c r="ANL92" s="24"/>
      <c r="ANM92" s="24"/>
      <c r="ANN92" s="24"/>
      <c r="ANO92" s="24"/>
      <c r="ANP92" s="24"/>
      <c r="ANQ92" s="24"/>
      <c r="ANR92" s="24"/>
      <c r="ANS92" s="24"/>
      <c r="ANT92" s="24"/>
      <c r="ANU92" s="24"/>
      <c r="ANV92" s="24"/>
      <c r="ANW92" s="24"/>
      <c r="ANX92" s="24"/>
      <c r="ANY92" s="24"/>
      <c r="ANZ92" s="24"/>
      <c r="AOA92" s="24"/>
      <c r="AOB92" s="24"/>
      <c r="AOC92" s="24"/>
      <c r="AOD92" s="24"/>
      <c r="AOE92" s="24"/>
      <c r="AOF92" s="24"/>
      <c r="AOG92" s="24"/>
      <c r="AOH92" s="24"/>
      <c r="AOI92" s="24"/>
      <c r="AOJ92" s="24"/>
      <c r="AOK92" s="24"/>
      <c r="AOL92" s="24"/>
      <c r="AOM92" s="24"/>
      <c r="AON92" s="24"/>
      <c r="AOO92" s="24"/>
      <c r="AOP92" s="24"/>
      <c r="AOQ92" s="24"/>
      <c r="AOR92" s="24"/>
      <c r="AOS92" s="24"/>
      <c r="AOT92" s="24"/>
      <c r="AOU92" s="24"/>
      <c r="AOV92" s="24"/>
      <c r="AOW92" s="24"/>
      <c r="AOX92" s="24"/>
      <c r="AOY92" s="24"/>
      <c r="AOZ92" s="24"/>
      <c r="APA92" s="24"/>
      <c r="APB92" s="24"/>
      <c r="APC92" s="24"/>
      <c r="APD92" s="24"/>
      <c r="APE92" s="24"/>
      <c r="APF92" s="24"/>
      <c r="APG92" s="24"/>
      <c r="APH92" s="24"/>
      <c r="API92" s="24"/>
      <c r="APJ92" s="24"/>
      <c r="APK92" s="24"/>
      <c r="APL92" s="24"/>
      <c r="APM92" s="24"/>
      <c r="APN92" s="24"/>
      <c r="APO92" s="24"/>
      <c r="APP92" s="24"/>
      <c r="APQ92" s="24"/>
      <c r="APR92" s="24"/>
      <c r="APS92" s="24"/>
      <c r="APT92" s="24"/>
      <c r="APU92" s="24"/>
      <c r="APV92" s="24"/>
      <c r="APW92" s="24"/>
      <c r="APX92" s="24"/>
      <c r="APY92" s="24"/>
      <c r="APZ92" s="24"/>
      <c r="AQA92" s="24"/>
      <c r="AQB92" s="24"/>
      <c r="AQC92" s="24"/>
      <c r="AQD92" s="24"/>
      <c r="AQE92" s="24"/>
      <c r="AQF92" s="24"/>
      <c r="AQG92" s="24"/>
      <c r="AQH92" s="24"/>
      <c r="AQI92" s="24"/>
      <c r="AQJ92" s="24"/>
      <c r="AQK92" s="24"/>
      <c r="AQL92" s="24"/>
      <c r="AQM92" s="24"/>
      <c r="AQN92" s="24"/>
      <c r="AQO92" s="24"/>
      <c r="AQP92" s="24"/>
      <c r="AQQ92" s="24"/>
      <c r="AQR92" s="24"/>
      <c r="AQS92" s="24"/>
      <c r="AQT92" s="24"/>
      <c r="AQU92" s="24"/>
      <c r="AQV92" s="24"/>
      <c r="AQW92" s="24"/>
      <c r="AQX92" s="24"/>
      <c r="AQY92" s="24"/>
      <c r="AQZ92" s="24"/>
      <c r="ARA92" s="24"/>
      <c r="ARB92" s="24"/>
      <c r="ARC92" s="24"/>
      <c r="ARD92" s="24"/>
      <c r="ARE92" s="24"/>
      <c r="ARF92" s="24"/>
      <c r="ARG92" s="24"/>
      <c r="ARH92" s="24"/>
      <c r="ARI92" s="24"/>
      <c r="ARJ92" s="24"/>
      <c r="ARK92" s="24"/>
      <c r="ARL92" s="24"/>
      <c r="ARM92" s="24"/>
      <c r="ARN92" s="24"/>
      <c r="ARO92" s="24"/>
      <c r="ARP92" s="24"/>
      <c r="ARQ92" s="24"/>
      <c r="ARR92" s="24"/>
      <c r="ARS92" s="24"/>
      <c r="ART92" s="24"/>
      <c r="ARU92" s="24"/>
      <c r="ARV92" s="24"/>
      <c r="ARW92" s="24"/>
      <c r="ARX92" s="24"/>
      <c r="ARY92" s="24"/>
      <c r="ARZ92" s="24"/>
      <c r="ASA92" s="24"/>
      <c r="ASB92" s="24"/>
      <c r="ASC92" s="24"/>
      <c r="ASD92" s="24"/>
      <c r="ASE92" s="24"/>
      <c r="ASF92" s="24"/>
      <c r="ASG92" s="24"/>
      <c r="ASH92" s="24"/>
      <c r="ASI92" s="24"/>
      <c r="ASJ92" s="24"/>
      <c r="ASK92" s="24"/>
      <c r="ASL92" s="24"/>
      <c r="ASM92" s="24"/>
      <c r="ASN92" s="24"/>
      <c r="ASO92" s="24"/>
      <c r="ASP92" s="24"/>
      <c r="ASQ92" s="24"/>
      <c r="ASR92" s="24"/>
      <c r="ASS92" s="24"/>
      <c r="AST92" s="24"/>
      <c r="ASU92" s="24"/>
      <c r="ASV92" s="24"/>
      <c r="ASW92" s="24"/>
      <c r="ASX92" s="24"/>
      <c r="ASY92" s="24"/>
      <c r="ASZ92" s="24"/>
      <c r="ATA92" s="24"/>
      <c r="ATB92" s="24"/>
      <c r="ATC92" s="24"/>
      <c r="ATD92" s="24"/>
      <c r="ATE92" s="24"/>
      <c r="ATF92" s="24"/>
      <c r="ATG92" s="24"/>
      <c r="ATH92" s="24"/>
      <c r="ATI92" s="24"/>
      <c r="ATJ92" s="24"/>
      <c r="ATK92" s="24"/>
      <c r="ATL92" s="24"/>
      <c r="ATM92" s="24"/>
      <c r="ATN92" s="24"/>
      <c r="ATO92" s="24"/>
      <c r="ATP92" s="24"/>
      <c r="ATQ92" s="24"/>
      <c r="ATR92" s="24"/>
      <c r="ATS92" s="24"/>
      <c r="ATT92" s="24"/>
      <c r="ATU92" s="24"/>
      <c r="ATV92" s="24"/>
      <c r="ATW92" s="24"/>
      <c r="ATX92" s="24"/>
      <c r="ATY92" s="24"/>
      <c r="ATZ92" s="24"/>
      <c r="AUA92" s="24"/>
      <c r="AUB92" s="24"/>
      <c r="AUC92" s="24"/>
      <c r="AUD92" s="24"/>
      <c r="AUE92" s="24"/>
      <c r="AUF92" s="24"/>
      <c r="AUG92" s="24"/>
      <c r="AUH92" s="24"/>
      <c r="AUI92" s="24"/>
      <c r="AUJ92" s="24"/>
      <c r="AUK92" s="24"/>
      <c r="AUL92" s="24"/>
      <c r="AUM92" s="24"/>
      <c r="AUN92" s="24"/>
      <c r="AUO92" s="24"/>
      <c r="AUP92" s="24"/>
      <c r="AUQ92" s="24"/>
      <c r="AUR92" s="24"/>
      <c r="AUS92" s="24"/>
      <c r="AUT92" s="24"/>
      <c r="AUU92" s="24"/>
      <c r="AUV92" s="24"/>
      <c r="AUW92" s="24"/>
      <c r="AUX92" s="24"/>
      <c r="AUY92" s="24"/>
      <c r="AUZ92" s="24"/>
      <c r="AVA92" s="24"/>
      <c r="AVB92" s="24"/>
      <c r="AVC92" s="24"/>
      <c r="AVD92" s="24"/>
      <c r="AVE92" s="24"/>
      <c r="AVF92" s="24"/>
      <c r="AVG92" s="24"/>
      <c r="AVH92" s="24"/>
      <c r="AVI92" s="24"/>
      <c r="AVJ92" s="24"/>
      <c r="AVK92" s="24"/>
      <c r="AVL92" s="24"/>
      <c r="AVM92" s="24"/>
      <c r="AVN92" s="24"/>
      <c r="AVO92" s="24"/>
      <c r="AVP92" s="24"/>
      <c r="AVQ92" s="24"/>
      <c r="AVR92" s="24"/>
      <c r="AVS92" s="24"/>
      <c r="AVT92" s="24"/>
      <c r="AVU92" s="24"/>
      <c r="AVV92" s="24"/>
      <c r="AVW92" s="24"/>
      <c r="AVX92" s="24"/>
      <c r="AVY92" s="24"/>
      <c r="AVZ92" s="24"/>
      <c r="AWA92" s="24"/>
      <c r="AWB92" s="24"/>
      <c r="AWC92" s="24"/>
      <c r="AWD92" s="24"/>
      <c r="AWE92" s="24"/>
      <c r="AWF92" s="24"/>
      <c r="AWG92" s="24"/>
      <c r="AWH92" s="24"/>
      <c r="AWI92" s="24"/>
      <c r="AWJ92" s="24"/>
      <c r="AWK92" s="24"/>
      <c r="AWL92" s="24"/>
      <c r="AWM92" s="24"/>
      <c r="AWN92" s="24"/>
      <c r="AWO92" s="24"/>
      <c r="AWP92" s="24"/>
      <c r="AWQ92" s="24"/>
      <c r="AWR92" s="24"/>
      <c r="AWS92" s="24"/>
      <c r="AWT92" s="24"/>
      <c r="AWU92" s="24"/>
      <c r="AWV92" s="24"/>
      <c r="AWW92" s="24"/>
      <c r="AWX92" s="24"/>
      <c r="AWY92" s="24"/>
      <c r="AWZ92" s="24"/>
      <c r="AXA92" s="24"/>
      <c r="AXB92" s="24"/>
      <c r="AXC92" s="24"/>
      <c r="AXD92" s="24"/>
      <c r="AXE92" s="24"/>
      <c r="AXF92" s="24"/>
      <c r="AXG92" s="24"/>
      <c r="AXH92" s="24"/>
      <c r="AXI92" s="24"/>
      <c r="AXJ92" s="24"/>
      <c r="AXK92" s="24"/>
      <c r="AXL92" s="24"/>
      <c r="AXM92" s="24"/>
      <c r="AXN92" s="24"/>
      <c r="AXO92" s="24"/>
      <c r="AXP92" s="24"/>
      <c r="AXQ92" s="24"/>
      <c r="AXR92" s="24"/>
      <c r="AXS92" s="24"/>
      <c r="AXT92" s="24"/>
      <c r="AXU92" s="24"/>
      <c r="AXV92" s="24"/>
      <c r="AXW92" s="24"/>
      <c r="AXX92" s="24"/>
      <c r="AXY92" s="24"/>
      <c r="AXZ92" s="24"/>
      <c r="AYA92" s="24"/>
      <c r="AYB92" s="24"/>
      <c r="AYC92" s="24"/>
      <c r="AYD92" s="24"/>
      <c r="AYE92" s="24"/>
      <c r="AYF92" s="24"/>
      <c r="AYG92" s="24"/>
      <c r="AYH92" s="24"/>
      <c r="AYI92" s="24"/>
      <c r="AYJ92" s="24"/>
      <c r="AYK92" s="24"/>
      <c r="AYL92" s="24"/>
      <c r="AYM92" s="24"/>
      <c r="AYN92" s="24"/>
      <c r="AYO92" s="24"/>
      <c r="AYP92" s="24"/>
      <c r="AYQ92" s="24"/>
      <c r="AYR92" s="24"/>
      <c r="AYS92" s="24"/>
      <c r="AYT92" s="24"/>
      <c r="AYU92" s="24"/>
      <c r="AYV92" s="24"/>
      <c r="AYW92" s="24"/>
      <c r="AYX92" s="24"/>
      <c r="AYY92" s="24"/>
      <c r="AYZ92" s="24"/>
      <c r="AZA92" s="24"/>
      <c r="AZB92" s="24"/>
      <c r="AZC92" s="24"/>
      <c r="AZD92" s="24"/>
      <c r="AZE92" s="24"/>
      <c r="AZF92" s="24"/>
      <c r="AZG92" s="24"/>
      <c r="AZH92" s="24"/>
      <c r="AZI92" s="24"/>
      <c r="AZJ92" s="24"/>
      <c r="AZK92" s="24"/>
      <c r="AZL92" s="24"/>
      <c r="AZM92" s="24"/>
      <c r="AZN92" s="24"/>
      <c r="AZO92" s="24"/>
      <c r="AZP92" s="24"/>
      <c r="AZQ92" s="24"/>
      <c r="AZR92" s="24"/>
      <c r="AZS92" s="24"/>
      <c r="AZT92" s="24"/>
      <c r="AZU92" s="24"/>
      <c r="AZV92" s="24"/>
      <c r="AZW92" s="24"/>
      <c r="AZX92" s="24"/>
      <c r="AZY92" s="24"/>
      <c r="AZZ92" s="24"/>
      <c r="BAA92" s="24"/>
      <c r="BAB92" s="24"/>
      <c r="BAC92" s="24"/>
      <c r="BAD92" s="24"/>
      <c r="BAE92" s="24"/>
      <c r="BAF92" s="24"/>
      <c r="BAG92" s="24"/>
      <c r="BAH92" s="24"/>
      <c r="BAI92" s="24"/>
      <c r="BAJ92" s="24"/>
      <c r="BAK92" s="24"/>
      <c r="BAL92" s="24"/>
      <c r="BAM92" s="24"/>
      <c r="BAN92" s="24"/>
      <c r="BAO92" s="24"/>
      <c r="BAP92" s="24"/>
      <c r="BAQ92" s="24"/>
      <c r="BAR92" s="24"/>
      <c r="BAS92" s="24"/>
      <c r="BAT92" s="24"/>
      <c r="BAU92" s="24"/>
      <c r="BAV92" s="24"/>
      <c r="BAW92" s="24"/>
      <c r="BAX92" s="24"/>
      <c r="BAY92" s="24"/>
      <c r="BAZ92" s="24"/>
      <c r="BBA92" s="24"/>
      <c r="BBB92" s="24"/>
      <c r="BBC92" s="24"/>
      <c r="BBD92" s="24"/>
      <c r="BBE92" s="24"/>
      <c r="BBF92" s="24"/>
      <c r="BBG92" s="24"/>
      <c r="BBH92" s="24"/>
      <c r="BBI92" s="24"/>
      <c r="BBJ92" s="24"/>
      <c r="BBK92" s="24"/>
      <c r="BBL92" s="24"/>
      <c r="BBM92" s="24"/>
      <c r="BBN92" s="24"/>
      <c r="BBO92" s="24"/>
      <c r="BBP92" s="24"/>
      <c r="BBQ92" s="24"/>
      <c r="BBR92" s="24"/>
      <c r="BBS92" s="24"/>
      <c r="BBT92" s="24"/>
      <c r="BBU92" s="24"/>
      <c r="BBV92" s="24"/>
      <c r="BBW92" s="24"/>
      <c r="BBX92" s="24"/>
      <c r="BBY92" s="24"/>
      <c r="BBZ92" s="24"/>
      <c r="BCA92" s="24"/>
      <c r="BCB92" s="24"/>
      <c r="BCC92" s="24"/>
      <c r="BCD92" s="24"/>
      <c r="BCE92" s="24"/>
      <c r="BCF92" s="24"/>
      <c r="BCG92" s="24"/>
      <c r="BCH92" s="24"/>
      <c r="BCI92" s="24"/>
      <c r="BCJ92" s="24"/>
      <c r="BCK92" s="24"/>
      <c r="BCL92" s="24"/>
      <c r="BCM92" s="24"/>
      <c r="BCN92" s="24"/>
      <c r="BCO92" s="24"/>
      <c r="BCP92" s="24"/>
      <c r="BCQ92" s="24"/>
      <c r="BCR92" s="24"/>
      <c r="BCS92" s="24"/>
      <c r="BCT92" s="24"/>
      <c r="BCU92" s="24"/>
      <c r="BCV92" s="24"/>
      <c r="BCW92" s="24"/>
      <c r="BCX92" s="24"/>
      <c r="BCY92" s="24"/>
      <c r="BCZ92" s="24"/>
      <c r="BDA92" s="24"/>
      <c r="BDB92" s="24"/>
      <c r="BDC92" s="24"/>
      <c r="BDD92" s="24"/>
      <c r="BDE92" s="24"/>
      <c r="BDF92" s="24"/>
      <c r="BDG92" s="24"/>
      <c r="BDH92" s="24"/>
      <c r="BDI92" s="24"/>
      <c r="BDJ92" s="24"/>
      <c r="BDK92" s="24"/>
      <c r="BDL92" s="24"/>
      <c r="BDM92" s="24"/>
      <c r="BDN92" s="24"/>
      <c r="BDO92" s="24"/>
      <c r="BDP92" s="24"/>
      <c r="BDQ92" s="24"/>
      <c r="BDR92" s="24"/>
      <c r="BDS92" s="24"/>
      <c r="BDT92" s="24"/>
      <c r="BDU92" s="24"/>
      <c r="BDV92" s="24"/>
      <c r="BDW92" s="24"/>
      <c r="BDX92" s="24"/>
      <c r="BDY92" s="24"/>
      <c r="BDZ92" s="24"/>
      <c r="BEA92" s="24"/>
      <c r="BEB92" s="24"/>
      <c r="BEC92" s="24"/>
      <c r="BED92" s="24"/>
      <c r="BEE92" s="24"/>
      <c r="BEF92" s="24"/>
      <c r="BEG92" s="24"/>
      <c r="BEH92" s="24"/>
      <c r="BEI92" s="24"/>
      <c r="BEJ92" s="24"/>
      <c r="BEK92" s="24"/>
      <c r="BEL92" s="24"/>
      <c r="BEM92" s="24"/>
      <c r="BEN92" s="24"/>
      <c r="BEO92" s="24"/>
      <c r="BEP92" s="24"/>
      <c r="BEQ92" s="24"/>
      <c r="BER92" s="24"/>
      <c r="BES92" s="24"/>
      <c r="BET92" s="24"/>
      <c r="BEU92" s="24"/>
      <c r="BEV92" s="24"/>
      <c r="BEW92" s="24"/>
      <c r="BEX92" s="24"/>
      <c r="BEY92" s="24"/>
      <c r="BEZ92" s="24"/>
      <c r="BFA92" s="24"/>
      <c r="BFB92" s="24"/>
      <c r="BFC92" s="24"/>
      <c r="BFD92" s="24"/>
      <c r="BFE92" s="24"/>
      <c r="BFF92" s="24"/>
      <c r="BFG92" s="24"/>
      <c r="BFH92" s="24"/>
      <c r="BFI92" s="24"/>
      <c r="BFJ92" s="24"/>
      <c r="BFK92" s="24"/>
      <c r="BFL92" s="24"/>
      <c r="BFM92" s="24"/>
      <c r="BFN92" s="24"/>
      <c r="BFO92" s="24"/>
      <c r="BFP92" s="24"/>
      <c r="BFQ92" s="24"/>
      <c r="BFR92" s="24"/>
      <c r="BFS92" s="24"/>
      <c r="BFT92" s="24"/>
      <c r="BFU92" s="24"/>
      <c r="BFV92" s="24"/>
      <c r="BFW92" s="24"/>
      <c r="BFX92" s="24"/>
      <c r="BFY92" s="24"/>
      <c r="BFZ92" s="24"/>
      <c r="BGA92" s="24"/>
      <c r="BGB92" s="24"/>
      <c r="BGC92" s="24"/>
      <c r="BGD92" s="24"/>
      <c r="BGE92" s="24"/>
      <c r="BGF92" s="24"/>
      <c r="BGG92" s="24"/>
      <c r="BGH92" s="24"/>
      <c r="BGI92" s="24"/>
      <c r="BGJ92" s="24"/>
      <c r="BGK92" s="24"/>
      <c r="BGL92" s="24"/>
      <c r="BGM92" s="24"/>
      <c r="BGN92" s="24"/>
      <c r="BGO92" s="24"/>
      <c r="BGP92" s="24"/>
      <c r="BGQ92" s="24"/>
      <c r="BGR92" s="24"/>
      <c r="BGS92" s="24"/>
      <c r="BGT92" s="24"/>
      <c r="BGU92" s="24"/>
      <c r="BGV92" s="24"/>
      <c r="BGW92" s="24"/>
      <c r="BGX92" s="24"/>
      <c r="BGY92" s="24"/>
      <c r="BGZ92" s="24"/>
      <c r="BHA92" s="24"/>
      <c r="BHB92" s="24"/>
      <c r="BHC92" s="24"/>
      <c r="BHD92" s="24"/>
      <c r="BHE92" s="24"/>
      <c r="BHF92" s="24"/>
      <c r="BHG92" s="24"/>
      <c r="BHH92" s="24"/>
      <c r="BHI92" s="24"/>
      <c r="BHJ92" s="24"/>
      <c r="BHK92" s="24"/>
      <c r="BHL92" s="24"/>
      <c r="BHM92" s="24"/>
      <c r="BHN92" s="24"/>
      <c r="BHO92" s="24"/>
      <c r="BHP92" s="24"/>
      <c r="BHQ92" s="24"/>
      <c r="BHR92" s="24"/>
      <c r="BHS92" s="24"/>
      <c r="BHT92" s="24"/>
      <c r="BHU92" s="24"/>
      <c r="BHV92" s="24"/>
      <c r="BHW92" s="24"/>
      <c r="BHX92" s="24"/>
      <c r="BHY92" s="24"/>
      <c r="BHZ92" s="24"/>
      <c r="BIA92" s="24"/>
      <c r="BIB92" s="24"/>
      <c r="BIC92" s="24"/>
      <c r="BID92" s="24"/>
      <c r="BIE92" s="24"/>
      <c r="BIF92" s="24"/>
      <c r="BIG92" s="24"/>
      <c r="BIH92" s="24"/>
      <c r="BII92" s="24"/>
      <c r="BIJ92" s="24"/>
      <c r="BIK92" s="24"/>
      <c r="BIL92" s="24"/>
      <c r="BIM92" s="24"/>
      <c r="BIN92" s="24"/>
      <c r="BIO92" s="24"/>
      <c r="BIP92" s="24"/>
      <c r="BIQ92" s="24"/>
      <c r="BIR92" s="24"/>
      <c r="BIS92" s="24"/>
      <c r="BIT92" s="24"/>
      <c r="BIU92" s="24"/>
      <c r="BIV92" s="24"/>
      <c r="BIW92" s="24"/>
      <c r="BIX92" s="24"/>
      <c r="BIY92" s="24"/>
      <c r="BIZ92" s="24"/>
      <c r="BJA92" s="24"/>
      <c r="BJB92" s="24"/>
      <c r="BJC92" s="24"/>
      <c r="BJD92" s="24"/>
      <c r="BJE92" s="24"/>
      <c r="BJF92" s="24"/>
      <c r="BJG92" s="24"/>
      <c r="BJH92" s="24"/>
      <c r="BJI92" s="24"/>
      <c r="BJJ92" s="24"/>
      <c r="BJK92" s="24"/>
      <c r="BJL92" s="24"/>
      <c r="BJM92" s="24"/>
      <c r="BJN92" s="24"/>
      <c r="BJO92" s="24"/>
      <c r="BJP92" s="24"/>
      <c r="BJQ92" s="24"/>
      <c r="BJR92" s="24"/>
      <c r="BJS92" s="24"/>
      <c r="BJT92" s="24"/>
      <c r="BJU92" s="24"/>
      <c r="BJV92" s="24"/>
      <c r="BJW92" s="24"/>
      <c r="BJX92" s="24"/>
      <c r="BJY92" s="24"/>
      <c r="BJZ92" s="24"/>
      <c r="BKA92" s="24"/>
      <c r="BKB92" s="24"/>
      <c r="BKC92" s="24"/>
      <c r="BKD92" s="24"/>
      <c r="BKE92" s="24"/>
      <c r="BKF92" s="24"/>
      <c r="BKG92" s="24"/>
      <c r="BKH92" s="24"/>
      <c r="BKI92" s="24"/>
      <c r="BKJ92" s="24"/>
      <c r="BKK92" s="24"/>
      <c r="BKL92" s="24"/>
      <c r="BKM92" s="24"/>
      <c r="BKN92" s="24"/>
      <c r="BKO92" s="24"/>
      <c r="BKP92" s="24"/>
      <c r="BKQ92" s="24"/>
      <c r="BKR92" s="24"/>
      <c r="BKS92" s="24"/>
      <c r="BKT92" s="24"/>
      <c r="BKU92" s="24"/>
      <c r="BKV92" s="24"/>
      <c r="BKW92" s="24"/>
      <c r="BKX92" s="24"/>
      <c r="BKY92" s="24"/>
      <c r="BKZ92" s="24"/>
      <c r="BLA92" s="24"/>
      <c r="BLB92" s="24"/>
      <c r="BLC92" s="24"/>
      <c r="BLD92" s="24"/>
      <c r="BLE92" s="24"/>
      <c r="BLF92" s="24"/>
      <c r="BLG92" s="24"/>
      <c r="BLH92" s="24"/>
      <c r="BLI92" s="24"/>
      <c r="BLJ92" s="24"/>
      <c r="BLK92" s="24"/>
      <c r="BLL92" s="24"/>
      <c r="BLM92" s="24"/>
      <c r="BLN92" s="24"/>
      <c r="BLO92" s="24"/>
      <c r="BLP92" s="24"/>
      <c r="BLQ92" s="24"/>
      <c r="BLR92" s="24"/>
      <c r="BLS92" s="24"/>
      <c r="BLT92" s="24"/>
      <c r="BLU92" s="24"/>
      <c r="BLV92" s="24"/>
      <c r="BLW92" s="24"/>
      <c r="BLX92" s="24"/>
      <c r="BLY92" s="24"/>
      <c r="BLZ92" s="24"/>
      <c r="BMA92" s="24"/>
      <c r="BMB92" s="24"/>
      <c r="BMC92" s="24"/>
      <c r="BMD92" s="24"/>
      <c r="BME92" s="24"/>
      <c r="BMF92" s="24"/>
      <c r="BMG92" s="24"/>
      <c r="BMH92" s="24"/>
      <c r="BMI92" s="24"/>
      <c r="BMJ92" s="24"/>
      <c r="BMK92" s="24"/>
      <c r="BML92" s="24"/>
      <c r="BMM92" s="24"/>
      <c r="BMN92" s="24"/>
      <c r="BMO92" s="24"/>
      <c r="BMP92" s="24"/>
      <c r="BMQ92" s="24"/>
      <c r="BMR92" s="24"/>
      <c r="BMS92" s="24"/>
      <c r="BMT92" s="24"/>
      <c r="BMU92" s="24"/>
      <c r="BMV92" s="24"/>
      <c r="BMW92" s="24"/>
      <c r="BMX92" s="24"/>
      <c r="BMY92" s="24"/>
      <c r="BMZ92" s="24"/>
      <c r="BNA92" s="24"/>
      <c r="BNB92" s="24"/>
      <c r="BNC92" s="24"/>
      <c r="BND92" s="24"/>
      <c r="BNE92" s="24"/>
      <c r="BNF92" s="24"/>
      <c r="BNG92" s="24"/>
      <c r="BNH92" s="24"/>
      <c r="BNI92" s="24"/>
      <c r="BNJ92" s="24"/>
      <c r="BNK92" s="24"/>
      <c r="BNL92" s="24"/>
      <c r="BNM92" s="24"/>
      <c r="BNN92" s="24"/>
      <c r="BNO92" s="24"/>
      <c r="BNP92" s="24"/>
      <c r="BNQ92" s="24"/>
      <c r="BNR92" s="24"/>
      <c r="BNS92" s="24"/>
      <c r="BNT92" s="24"/>
      <c r="BNU92" s="24"/>
      <c r="BNV92" s="24"/>
      <c r="BNW92" s="24"/>
      <c r="BNX92" s="24"/>
      <c r="BNY92" s="24"/>
      <c r="BNZ92" s="24"/>
      <c r="BOA92" s="24"/>
      <c r="BOB92" s="24"/>
      <c r="BOC92" s="24"/>
      <c r="BOD92" s="24"/>
      <c r="BOE92" s="24"/>
      <c r="BOF92" s="24"/>
      <c r="BOG92" s="24"/>
      <c r="BOH92" s="24"/>
      <c r="BOI92" s="24"/>
      <c r="BOJ92" s="24"/>
      <c r="BOK92" s="24"/>
      <c r="BOL92" s="24"/>
      <c r="BOM92" s="24"/>
      <c r="BON92" s="24"/>
      <c r="BOO92" s="24"/>
      <c r="BOP92" s="24"/>
      <c r="BOQ92" s="24"/>
      <c r="BOR92" s="24"/>
      <c r="BOS92" s="24"/>
      <c r="BOT92" s="24"/>
      <c r="BOU92" s="24"/>
      <c r="BOV92" s="24"/>
      <c r="BOW92" s="24"/>
      <c r="BOX92" s="24"/>
      <c r="BOY92" s="24"/>
      <c r="BOZ92" s="24"/>
      <c r="BPA92" s="24"/>
      <c r="BPB92" s="24"/>
      <c r="BPC92" s="24"/>
      <c r="BPD92" s="24"/>
      <c r="BPE92" s="24"/>
      <c r="BPF92" s="24"/>
      <c r="BPG92" s="24"/>
      <c r="BPH92" s="24"/>
      <c r="BPI92" s="24"/>
      <c r="BPJ92" s="24"/>
      <c r="BPK92" s="24"/>
      <c r="BPL92" s="24"/>
      <c r="BPM92" s="24"/>
      <c r="BPN92" s="24"/>
      <c r="BPO92" s="24"/>
      <c r="BPP92" s="24"/>
      <c r="BPQ92" s="24"/>
      <c r="BPR92" s="24"/>
      <c r="BPS92" s="24"/>
      <c r="BPT92" s="24"/>
      <c r="BPU92" s="24"/>
      <c r="BPV92" s="24"/>
      <c r="BPW92" s="24"/>
      <c r="BPX92" s="24"/>
      <c r="BPY92" s="24"/>
      <c r="BPZ92" s="24"/>
      <c r="BQA92" s="24"/>
      <c r="BQB92" s="24"/>
      <c r="BQC92" s="24"/>
      <c r="BQD92" s="24"/>
      <c r="BQE92" s="24"/>
      <c r="BQF92" s="24"/>
      <c r="BQG92" s="24"/>
      <c r="BQH92" s="24"/>
      <c r="BQI92" s="24"/>
      <c r="BQJ92" s="24"/>
      <c r="BQK92" s="24"/>
      <c r="BQL92" s="24"/>
      <c r="BQM92" s="24"/>
      <c r="BQN92" s="24"/>
      <c r="BQO92" s="24"/>
      <c r="BQP92" s="24"/>
      <c r="BQQ92" s="24"/>
      <c r="BQR92" s="24"/>
      <c r="BQS92" s="24"/>
      <c r="BQT92" s="24"/>
      <c r="BQU92" s="24"/>
      <c r="BQV92" s="24"/>
      <c r="BQW92" s="24"/>
      <c r="BQX92" s="24"/>
      <c r="BQY92" s="24"/>
      <c r="BQZ92" s="24"/>
      <c r="BRA92" s="24"/>
      <c r="BRB92" s="24"/>
      <c r="BRC92" s="24"/>
      <c r="BRD92" s="24"/>
      <c r="BRE92" s="24"/>
      <c r="BRF92" s="24"/>
      <c r="BRG92" s="24"/>
      <c r="BRH92" s="24"/>
      <c r="BRI92" s="24"/>
      <c r="BRJ92" s="24"/>
      <c r="BRK92" s="24"/>
      <c r="BRL92" s="24"/>
      <c r="BRM92" s="24"/>
      <c r="BRN92" s="24"/>
      <c r="BRO92" s="24"/>
      <c r="BRP92" s="24"/>
      <c r="BRQ92" s="24"/>
      <c r="BRR92" s="24"/>
      <c r="BRS92" s="24"/>
      <c r="BRT92" s="24"/>
      <c r="BRU92" s="24"/>
      <c r="BRV92" s="24"/>
      <c r="BRW92" s="24"/>
      <c r="BRX92" s="24"/>
      <c r="BRY92" s="24"/>
      <c r="BRZ92" s="24"/>
      <c r="BSA92" s="24"/>
      <c r="BSB92" s="24"/>
      <c r="BSC92" s="24"/>
      <c r="BSD92" s="24"/>
      <c r="BSE92" s="24"/>
      <c r="BSF92" s="24"/>
      <c r="BSG92" s="24"/>
      <c r="BSH92" s="24"/>
      <c r="BSI92" s="24"/>
      <c r="BSJ92" s="24"/>
      <c r="BSK92" s="24"/>
      <c r="BSL92" s="24"/>
      <c r="BSM92" s="24"/>
      <c r="BSN92" s="24"/>
      <c r="BSO92" s="24"/>
      <c r="BSP92" s="24"/>
      <c r="BSQ92" s="24"/>
      <c r="BSR92" s="24"/>
      <c r="BSS92" s="24"/>
      <c r="BST92" s="24"/>
      <c r="BSU92" s="24"/>
      <c r="BSV92" s="24"/>
      <c r="BSW92" s="24"/>
      <c r="BSX92" s="24"/>
      <c r="BSY92" s="24"/>
      <c r="BSZ92" s="24"/>
      <c r="BTA92" s="24"/>
      <c r="BTB92" s="24"/>
      <c r="BTC92" s="24"/>
      <c r="BTD92" s="24"/>
      <c r="BTE92" s="24"/>
      <c r="BTF92" s="24"/>
      <c r="BTG92" s="24"/>
      <c r="BTH92" s="24"/>
      <c r="BTI92" s="24"/>
      <c r="BTJ92" s="24"/>
      <c r="BTK92" s="24"/>
      <c r="BTL92" s="24"/>
      <c r="BTM92" s="24"/>
      <c r="BTN92" s="24"/>
      <c r="BTO92" s="24"/>
      <c r="BTP92" s="24"/>
      <c r="BTQ92" s="24"/>
      <c r="BTR92" s="24"/>
      <c r="BTS92" s="24"/>
      <c r="BTT92" s="24"/>
      <c r="BTU92" s="24"/>
      <c r="BTV92" s="24"/>
      <c r="BTW92" s="24"/>
      <c r="BTX92" s="24"/>
      <c r="BTY92" s="24"/>
      <c r="BTZ92" s="24"/>
      <c r="BUA92" s="24"/>
      <c r="BUB92" s="24"/>
      <c r="BUC92" s="24"/>
      <c r="BUD92" s="24"/>
      <c r="BUE92" s="24"/>
      <c r="BUF92" s="24"/>
      <c r="BUG92" s="24"/>
      <c r="BUH92" s="24"/>
      <c r="BUI92" s="24"/>
      <c r="BUJ92" s="24"/>
      <c r="BUK92" s="24"/>
      <c r="BUL92" s="24"/>
      <c r="BUM92" s="24"/>
      <c r="BUN92" s="24"/>
      <c r="BUO92" s="24"/>
      <c r="BUP92" s="24"/>
      <c r="BUQ92" s="24"/>
      <c r="BUR92" s="24"/>
      <c r="BUS92" s="24"/>
      <c r="BUT92" s="24"/>
      <c r="BUU92" s="24"/>
      <c r="BUV92" s="24"/>
      <c r="BUW92" s="24"/>
      <c r="BUX92" s="24"/>
      <c r="BUY92" s="24"/>
      <c r="BUZ92" s="24"/>
      <c r="BVA92" s="24"/>
      <c r="BVB92" s="24"/>
      <c r="BVC92" s="24"/>
      <c r="BVD92" s="24"/>
      <c r="BVE92" s="24"/>
      <c r="BVF92" s="24"/>
      <c r="BVG92" s="24"/>
      <c r="BVH92" s="24"/>
      <c r="BVI92" s="24"/>
      <c r="BVJ92" s="24"/>
      <c r="BVK92" s="24"/>
      <c r="BVL92" s="24"/>
      <c r="BVM92" s="24"/>
      <c r="BVN92" s="24"/>
      <c r="BVO92" s="24"/>
      <c r="BVP92" s="24"/>
      <c r="BVQ92" s="24"/>
      <c r="BVR92" s="24"/>
      <c r="BVS92" s="24"/>
      <c r="BVT92" s="24"/>
      <c r="BVU92" s="24"/>
      <c r="BVV92" s="24"/>
      <c r="BVW92" s="24"/>
      <c r="BVX92" s="24"/>
      <c r="BVY92" s="24"/>
      <c r="BVZ92" s="24"/>
      <c r="BWA92" s="24"/>
      <c r="BWB92" s="24"/>
      <c r="BWC92" s="24"/>
      <c r="BWD92" s="24"/>
      <c r="BWE92" s="24"/>
      <c r="BWF92" s="24"/>
      <c r="BWG92" s="24"/>
      <c r="BWH92" s="24"/>
      <c r="BWI92" s="24"/>
      <c r="BWJ92" s="24"/>
      <c r="BWK92" s="24"/>
      <c r="BWL92" s="24"/>
      <c r="BWM92" s="24"/>
      <c r="BWN92" s="24"/>
      <c r="BWO92" s="24"/>
      <c r="BWP92" s="24"/>
      <c r="BWQ92" s="24"/>
      <c r="BWR92" s="24"/>
      <c r="BWS92" s="24"/>
      <c r="BWT92" s="24"/>
      <c r="BWU92" s="24"/>
      <c r="BWV92" s="24"/>
      <c r="BWW92" s="24"/>
      <c r="BWX92" s="24"/>
      <c r="BWY92" s="24"/>
      <c r="BWZ92" s="24"/>
      <c r="BXA92" s="24"/>
      <c r="BXB92" s="24"/>
      <c r="BXC92" s="24"/>
      <c r="BXD92" s="24"/>
      <c r="BXE92" s="24"/>
      <c r="BXF92" s="24"/>
      <c r="BXG92" s="24"/>
      <c r="BXH92" s="24"/>
      <c r="BXI92" s="24"/>
      <c r="BXJ92" s="24"/>
      <c r="BXK92" s="24"/>
      <c r="BXL92" s="24"/>
      <c r="BXM92" s="24"/>
      <c r="BXN92" s="24"/>
      <c r="BXO92" s="24"/>
      <c r="BXP92" s="24"/>
      <c r="BXQ92" s="24"/>
      <c r="BXR92" s="24"/>
      <c r="BXS92" s="24"/>
      <c r="BXT92" s="24"/>
      <c r="BXU92" s="24"/>
      <c r="BXV92" s="24"/>
      <c r="BXW92" s="24"/>
      <c r="BXX92" s="24"/>
      <c r="BXY92" s="24"/>
      <c r="BXZ92" s="24"/>
      <c r="BYA92" s="24"/>
      <c r="BYB92" s="24"/>
      <c r="BYC92" s="24"/>
      <c r="BYD92" s="24"/>
      <c r="BYE92" s="24"/>
      <c r="BYF92" s="24"/>
      <c r="BYG92" s="24"/>
      <c r="BYH92" s="24"/>
      <c r="BYI92" s="24"/>
      <c r="BYJ92" s="24"/>
      <c r="BYK92" s="24"/>
      <c r="BYL92" s="24"/>
      <c r="BYM92" s="24"/>
      <c r="BYN92" s="24"/>
      <c r="BYO92" s="24"/>
      <c r="BYP92" s="24"/>
      <c r="BYQ92" s="24"/>
      <c r="BYR92" s="24"/>
      <c r="BYS92" s="24"/>
      <c r="BYT92" s="24"/>
      <c r="BYU92" s="24"/>
      <c r="BYV92" s="24"/>
      <c r="BYW92" s="24"/>
      <c r="BYX92" s="24"/>
      <c r="BYY92" s="24"/>
      <c r="BYZ92" s="24"/>
      <c r="BZA92" s="24"/>
      <c r="BZB92" s="24"/>
      <c r="BZC92" s="24"/>
      <c r="BZD92" s="24"/>
      <c r="BZE92" s="24"/>
      <c r="BZF92" s="24"/>
      <c r="BZG92" s="24"/>
      <c r="BZH92" s="24"/>
      <c r="BZI92" s="24"/>
      <c r="BZJ92" s="24"/>
      <c r="BZK92" s="24"/>
      <c r="BZL92" s="24"/>
      <c r="BZM92" s="24"/>
      <c r="BZN92" s="24"/>
      <c r="BZO92" s="24"/>
      <c r="BZP92" s="24"/>
      <c r="BZQ92" s="24"/>
      <c r="BZR92" s="24"/>
      <c r="BZS92" s="24"/>
      <c r="BZT92" s="24"/>
      <c r="BZU92" s="24"/>
      <c r="BZV92" s="24"/>
      <c r="BZW92" s="24"/>
      <c r="BZX92" s="24"/>
      <c r="BZY92" s="24"/>
      <c r="BZZ92" s="24"/>
      <c r="CAA92" s="24"/>
      <c r="CAB92" s="24"/>
      <c r="CAC92" s="24"/>
      <c r="CAD92" s="24"/>
      <c r="CAE92" s="24"/>
      <c r="CAF92" s="24"/>
      <c r="CAG92" s="24"/>
      <c r="CAH92" s="24"/>
      <c r="CAI92" s="24"/>
      <c r="CAJ92" s="24"/>
      <c r="CAK92" s="24"/>
      <c r="CAL92" s="24"/>
      <c r="CAM92" s="24"/>
      <c r="CAN92" s="24"/>
      <c r="CAO92" s="24"/>
      <c r="CAP92" s="24"/>
      <c r="CAQ92" s="24"/>
      <c r="CAR92" s="24"/>
      <c r="CAS92" s="24"/>
      <c r="CAT92" s="24"/>
      <c r="CAU92" s="24"/>
      <c r="CAV92" s="24"/>
      <c r="CAW92" s="24"/>
      <c r="CAX92" s="24"/>
      <c r="CAY92" s="24"/>
      <c r="CAZ92" s="24"/>
      <c r="CBA92" s="24"/>
      <c r="CBB92" s="24"/>
      <c r="CBC92" s="24"/>
      <c r="CBD92" s="24"/>
      <c r="CBE92" s="24"/>
      <c r="CBF92" s="24"/>
      <c r="CBG92" s="24"/>
      <c r="CBH92" s="24"/>
      <c r="CBI92" s="24"/>
      <c r="CBJ92" s="24"/>
      <c r="CBK92" s="24"/>
      <c r="CBL92" s="24"/>
      <c r="CBM92" s="24"/>
      <c r="CBN92" s="24"/>
      <c r="CBO92" s="24"/>
      <c r="CBP92" s="24"/>
      <c r="CBQ92" s="24"/>
      <c r="CBR92" s="24"/>
      <c r="CBS92" s="24"/>
      <c r="CBT92" s="24"/>
      <c r="CBU92" s="24"/>
      <c r="CBV92" s="24"/>
      <c r="CBW92" s="24"/>
      <c r="CBX92" s="24"/>
      <c r="CBY92" s="24"/>
      <c r="CBZ92" s="24"/>
      <c r="CCA92" s="24"/>
      <c r="CCB92" s="24"/>
      <c r="CCC92" s="24"/>
      <c r="CCD92" s="24"/>
      <c r="CCE92" s="24"/>
      <c r="CCF92" s="24"/>
      <c r="CCG92" s="24"/>
      <c r="CCH92" s="24"/>
      <c r="CCI92" s="24"/>
      <c r="CCJ92" s="24"/>
      <c r="CCK92" s="24"/>
      <c r="CCL92" s="24"/>
      <c r="CCM92" s="24"/>
      <c r="CCN92" s="24"/>
      <c r="CCO92" s="24"/>
      <c r="CCP92" s="24"/>
      <c r="CCQ92" s="24"/>
      <c r="CCR92" s="24"/>
      <c r="CCS92" s="24"/>
      <c r="CCT92" s="24"/>
      <c r="CCU92" s="24"/>
      <c r="CCV92" s="24"/>
      <c r="CCW92" s="24"/>
      <c r="CCX92" s="24"/>
      <c r="CCY92" s="24"/>
      <c r="CCZ92" s="24"/>
      <c r="CDA92" s="24"/>
      <c r="CDB92" s="24"/>
      <c r="CDC92" s="24"/>
      <c r="CDD92" s="24"/>
      <c r="CDE92" s="24"/>
      <c r="CDF92" s="24"/>
      <c r="CDG92" s="24"/>
      <c r="CDH92" s="24"/>
      <c r="CDI92" s="24"/>
      <c r="CDJ92" s="24"/>
      <c r="CDK92" s="24"/>
      <c r="CDL92" s="24"/>
      <c r="CDM92" s="24"/>
      <c r="CDN92" s="24"/>
      <c r="CDO92" s="24"/>
      <c r="CDP92" s="24"/>
      <c r="CDQ92" s="24"/>
      <c r="CDR92" s="24"/>
      <c r="CDS92" s="24"/>
      <c r="CDT92" s="24"/>
      <c r="CDU92" s="24"/>
      <c r="CDV92" s="24"/>
      <c r="CDW92" s="24"/>
      <c r="CDX92" s="24"/>
      <c r="CDY92" s="24"/>
      <c r="CDZ92" s="24"/>
      <c r="CEA92" s="24"/>
      <c r="CEB92" s="24"/>
      <c r="CEC92" s="24"/>
      <c r="CED92" s="24"/>
      <c r="CEE92" s="24"/>
      <c r="CEF92" s="24"/>
      <c r="CEG92" s="24"/>
      <c r="CEH92" s="24"/>
      <c r="CEI92" s="24"/>
      <c r="CEJ92" s="24"/>
      <c r="CEK92" s="24"/>
      <c r="CEL92" s="24"/>
      <c r="CEM92" s="24"/>
      <c r="CEN92" s="24"/>
      <c r="CEO92" s="24"/>
      <c r="CEP92" s="24"/>
      <c r="CEQ92" s="24"/>
      <c r="CER92" s="24"/>
      <c r="CES92" s="24"/>
      <c r="CET92" s="24"/>
      <c r="CEU92" s="24"/>
      <c r="CEV92" s="24"/>
      <c r="CEW92" s="24"/>
      <c r="CEX92" s="24"/>
      <c r="CEY92" s="24"/>
      <c r="CEZ92" s="24"/>
      <c r="CFA92" s="24"/>
      <c r="CFB92" s="24"/>
      <c r="CFC92" s="24"/>
      <c r="CFD92" s="24"/>
      <c r="CFE92" s="24"/>
      <c r="CFF92" s="24"/>
      <c r="CFG92" s="24"/>
      <c r="CFH92" s="24"/>
      <c r="CFI92" s="24"/>
      <c r="CFJ92" s="24"/>
      <c r="CFK92" s="24"/>
      <c r="CFL92" s="24"/>
      <c r="CFM92" s="24"/>
      <c r="CFN92" s="24"/>
      <c r="CFO92" s="24"/>
      <c r="CFP92" s="24"/>
      <c r="CFQ92" s="24"/>
      <c r="CFR92" s="24"/>
      <c r="CFS92" s="24"/>
      <c r="CFT92" s="24"/>
      <c r="CFU92" s="24"/>
      <c r="CFV92" s="24"/>
      <c r="CFW92" s="24"/>
      <c r="CFX92" s="24"/>
      <c r="CFY92" s="24"/>
      <c r="CFZ92" s="24"/>
      <c r="CGA92" s="24"/>
      <c r="CGB92" s="24"/>
      <c r="CGC92" s="24"/>
      <c r="CGD92" s="24"/>
      <c r="CGE92" s="24"/>
      <c r="CGF92" s="24"/>
      <c r="CGG92" s="24"/>
      <c r="CGH92" s="24"/>
      <c r="CGI92" s="24"/>
      <c r="CGJ92" s="24"/>
      <c r="CGK92" s="24"/>
      <c r="CGL92" s="24"/>
      <c r="CGM92" s="24"/>
      <c r="CGN92" s="24"/>
      <c r="CGO92" s="24"/>
      <c r="CGP92" s="24"/>
      <c r="CGQ92" s="24"/>
      <c r="CGR92" s="24"/>
      <c r="CGS92" s="24"/>
      <c r="CGT92" s="24"/>
      <c r="CGU92" s="24"/>
      <c r="CGV92" s="24"/>
      <c r="CGW92" s="24"/>
      <c r="CGX92" s="24"/>
      <c r="CGY92" s="24"/>
      <c r="CGZ92" s="24"/>
      <c r="CHA92" s="24"/>
      <c r="CHB92" s="24"/>
      <c r="CHC92" s="24"/>
      <c r="CHD92" s="24"/>
      <c r="CHE92" s="24"/>
      <c r="CHF92" s="24"/>
      <c r="CHG92" s="24"/>
      <c r="CHH92" s="24"/>
      <c r="CHI92" s="24"/>
      <c r="CHJ92" s="24"/>
      <c r="CHK92" s="24"/>
      <c r="CHL92" s="24"/>
      <c r="CHM92" s="24"/>
      <c r="CHN92" s="24"/>
      <c r="CHO92" s="24"/>
      <c r="CHP92" s="24"/>
      <c r="CHQ92" s="24"/>
      <c r="CHR92" s="24"/>
      <c r="CHS92" s="24"/>
      <c r="CHT92" s="24"/>
      <c r="CHU92" s="24"/>
      <c r="CHV92" s="24"/>
      <c r="CHW92" s="24"/>
      <c r="CHX92" s="24"/>
      <c r="CHY92" s="24"/>
      <c r="CHZ92" s="24"/>
      <c r="CIA92" s="24"/>
      <c r="CIB92" s="24"/>
      <c r="CIC92" s="24"/>
      <c r="CID92" s="24"/>
      <c r="CIE92" s="24"/>
      <c r="CIF92" s="24"/>
      <c r="CIG92" s="24"/>
      <c r="CIH92" s="24"/>
      <c r="CII92" s="24"/>
      <c r="CIJ92" s="24"/>
      <c r="CIK92" s="24"/>
      <c r="CIL92" s="24"/>
      <c r="CIM92" s="24"/>
      <c r="CIN92" s="24"/>
      <c r="CIO92" s="24"/>
      <c r="CIP92" s="24"/>
      <c r="CIQ92" s="24"/>
      <c r="CIR92" s="24"/>
      <c r="CIS92" s="24"/>
      <c r="CIT92" s="24"/>
      <c r="CIU92" s="24"/>
      <c r="CIV92" s="24"/>
      <c r="CIW92" s="24"/>
      <c r="CIX92" s="24"/>
      <c r="CIY92" s="24"/>
      <c r="CIZ92" s="24"/>
      <c r="CJA92" s="24"/>
      <c r="CJB92" s="24"/>
      <c r="CJC92" s="24"/>
      <c r="CJD92" s="24"/>
      <c r="CJE92" s="24"/>
      <c r="CJF92" s="24"/>
      <c r="CJG92" s="24"/>
      <c r="CJH92" s="24"/>
      <c r="CJI92" s="24"/>
      <c r="CJJ92" s="24"/>
      <c r="CJK92" s="24"/>
      <c r="CJL92" s="24"/>
      <c r="CJM92" s="24"/>
      <c r="CJN92" s="24"/>
      <c r="CJO92" s="24"/>
      <c r="CJP92" s="24"/>
      <c r="CJQ92" s="24"/>
      <c r="CJR92" s="24"/>
      <c r="CJS92" s="24"/>
      <c r="CJT92" s="24"/>
      <c r="CJU92" s="24"/>
      <c r="CJV92" s="24"/>
      <c r="CJW92" s="24"/>
      <c r="CJX92" s="24"/>
      <c r="CJY92" s="24"/>
      <c r="CJZ92" s="24"/>
      <c r="CKA92" s="24"/>
      <c r="CKB92" s="24"/>
      <c r="CKC92" s="24"/>
      <c r="CKD92" s="24"/>
      <c r="CKE92" s="24"/>
      <c r="CKF92" s="24"/>
      <c r="CKG92" s="24"/>
      <c r="CKH92" s="24"/>
      <c r="CKI92" s="24"/>
      <c r="CKJ92" s="24"/>
      <c r="CKK92" s="24"/>
      <c r="CKL92" s="24"/>
      <c r="CKM92" s="24"/>
      <c r="CKN92" s="24"/>
      <c r="CKO92" s="24"/>
      <c r="CKP92" s="24"/>
      <c r="CKQ92" s="24"/>
      <c r="CKR92" s="24"/>
      <c r="CKS92" s="24"/>
      <c r="CKT92" s="24"/>
      <c r="CKU92" s="24"/>
      <c r="CKV92" s="24"/>
      <c r="CKW92" s="24"/>
      <c r="CKX92" s="24"/>
      <c r="CKY92" s="24"/>
      <c r="CKZ92" s="24"/>
      <c r="CLA92" s="24"/>
      <c r="CLB92" s="24"/>
      <c r="CLC92" s="24"/>
      <c r="CLD92" s="24"/>
      <c r="CLE92" s="24"/>
      <c r="CLF92" s="24"/>
      <c r="CLG92" s="24"/>
      <c r="CLH92" s="24"/>
      <c r="CLI92" s="24"/>
      <c r="CLJ92" s="24"/>
      <c r="CLK92" s="24"/>
      <c r="CLL92" s="24"/>
      <c r="CLM92" s="24"/>
      <c r="CLN92" s="24"/>
      <c r="CLO92" s="24"/>
      <c r="CLP92" s="24"/>
      <c r="CLQ92" s="24"/>
      <c r="CLR92" s="24"/>
      <c r="CLS92" s="24"/>
      <c r="CLT92" s="24"/>
      <c r="CLU92" s="24"/>
      <c r="CLV92" s="24"/>
      <c r="CLW92" s="24"/>
      <c r="CLX92" s="24"/>
      <c r="CLY92" s="24"/>
      <c r="CLZ92" s="24"/>
      <c r="CMA92" s="24"/>
      <c r="CMB92" s="24"/>
      <c r="CMC92" s="24"/>
      <c r="CMD92" s="24"/>
      <c r="CME92" s="24"/>
      <c r="CMF92" s="24"/>
      <c r="CMG92" s="24"/>
      <c r="CMH92" s="24"/>
      <c r="CMI92" s="24"/>
      <c r="CMJ92" s="24"/>
      <c r="CMK92" s="24"/>
      <c r="CML92" s="24"/>
      <c r="CMM92" s="24"/>
      <c r="CMN92" s="24"/>
      <c r="CMO92" s="24"/>
      <c r="CMP92" s="24"/>
      <c r="CMQ92" s="24"/>
      <c r="CMR92" s="24"/>
      <c r="CMS92" s="24"/>
      <c r="CMT92" s="24"/>
      <c r="CMU92" s="24"/>
      <c r="CMV92" s="24"/>
      <c r="CMW92" s="24"/>
      <c r="CMX92" s="24"/>
      <c r="CMY92" s="24"/>
      <c r="CMZ92" s="24"/>
      <c r="CNA92" s="24"/>
      <c r="CNB92" s="24"/>
      <c r="CNC92" s="24"/>
      <c r="CND92" s="24"/>
      <c r="CNE92" s="24"/>
      <c r="CNF92" s="24"/>
      <c r="CNG92" s="24"/>
      <c r="CNH92" s="24"/>
      <c r="CNI92" s="24"/>
      <c r="CNJ92" s="24"/>
      <c r="CNK92" s="24"/>
      <c r="CNL92" s="24"/>
      <c r="CNM92" s="24"/>
      <c r="CNN92" s="24"/>
      <c r="CNO92" s="24"/>
      <c r="CNP92" s="24"/>
      <c r="CNQ92" s="24"/>
      <c r="CNR92" s="24"/>
      <c r="CNS92" s="24"/>
      <c r="CNT92" s="24"/>
      <c r="CNU92" s="24"/>
      <c r="CNV92" s="24"/>
      <c r="CNW92" s="24"/>
      <c r="CNX92" s="24"/>
      <c r="CNY92" s="24"/>
      <c r="CNZ92" s="24"/>
      <c r="COA92" s="24"/>
      <c r="COB92" s="24"/>
      <c r="COC92" s="24"/>
      <c r="COD92" s="24"/>
      <c r="COE92" s="24"/>
      <c r="COF92" s="24"/>
      <c r="COG92" s="24"/>
      <c r="COH92" s="24"/>
      <c r="COI92" s="24"/>
      <c r="COJ92" s="24"/>
      <c r="COK92" s="24"/>
      <c r="COL92" s="24"/>
      <c r="COM92" s="24"/>
      <c r="CON92" s="24"/>
      <c r="COO92" s="24"/>
      <c r="COP92" s="24"/>
      <c r="COQ92" s="24"/>
      <c r="COR92" s="24"/>
      <c r="COS92" s="24"/>
      <c r="COT92" s="24"/>
      <c r="COU92" s="24"/>
      <c r="COV92" s="24"/>
      <c r="COW92" s="24"/>
      <c r="COX92" s="24"/>
      <c r="COY92" s="24"/>
      <c r="COZ92" s="24"/>
      <c r="CPA92" s="24"/>
      <c r="CPB92" s="24"/>
      <c r="CPC92" s="24"/>
      <c r="CPD92" s="24"/>
      <c r="CPE92" s="24"/>
      <c r="CPF92" s="24"/>
      <c r="CPG92" s="24"/>
      <c r="CPH92" s="24"/>
      <c r="CPI92" s="24"/>
      <c r="CPJ92" s="24"/>
      <c r="CPK92" s="24"/>
      <c r="CPL92" s="24"/>
      <c r="CPM92" s="24"/>
      <c r="CPN92" s="24"/>
      <c r="CPO92" s="24"/>
      <c r="CPP92" s="24"/>
      <c r="CPQ92" s="24"/>
      <c r="CPR92" s="24"/>
      <c r="CPS92" s="24"/>
      <c r="CPT92" s="24"/>
      <c r="CPU92" s="24"/>
      <c r="CPV92" s="24"/>
      <c r="CPW92" s="24"/>
      <c r="CPX92" s="24"/>
      <c r="CPY92" s="24"/>
      <c r="CPZ92" s="24"/>
      <c r="CQA92" s="24"/>
      <c r="CQB92" s="24"/>
      <c r="CQC92" s="24"/>
      <c r="CQD92" s="24"/>
      <c r="CQE92" s="24"/>
      <c r="CQF92" s="24"/>
      <c r="CQG92" s="24"/>
      <c r="CQH92" s="24"/>
      <c r="CQI92" s="24"/>
      <c r="CQJ92" s="24"/>
      <c r="CQK92" s="24"/>
      <c r="CQL92" s="24"/>
      <c r="CQM92" s="24"/>
      <c r="CQN92" s="24"/>
      <c r="CQO92" s="24"/>
      <c r="CQP92" s="24"/>
      <c r="CQQ92" s="24"/>
      <c r="CQR92" s="24"/>
      <c r="CQS92" s="24"/>
      <c r="CQT92" s="24"/>
      <c r="CQU92" s="24"/>
      <c r="CQV92" s="24"/>
      <c r="CQW92" s="24"/>
      <c r="CQX92" s="24"/>
      <c r="CQY92" s="24"/>
      <c r="CQZ92" s="24"/>
      <c r="CRA92" s="24"/>
      <c r="CRB92" s="24"/>
      <c r="CRC92" s="24"/>
      <c r="CRD92" s="24"/>
      <c r="CRE92" s="24"/>
      <c r="CRF92" s="24"/>
      <c r="CRG92" s="24"/>
      <c r="CRH92" s="24"/>
      <c r="CRI92" s="24"/>
      <c r="CRJ92" s="24"/>
      <c r="CRK92" s="24"/>
      <c r="CRL92" s="24"/>
      <c r="CRM92" s="24"/>
      <c r="CRN92" s="24"/>
      <c r="CRO92" s="24"/>
      <c r="CRP92" s="24"/>
      <c r="CRQ92" s="24"/>
      <c r="CRR92" s="24"/>
      <c r="CRS92" s="24"/>
      <c r="CRT92" s="24"/>
      <c r="CRU92" s="24"/>
      <c r="CRV92" s="24"/>
      <c r="CRW92" s="24"/>
      <c r="CRX92" s="24"/>
      <c r="CRY92" s="24"/>
      <c r="CRZ92" s="24"/>
      <c r="CSA92" s="24"/>
      <c r="CSB92" s="24"/>
      <c r="CSC92" s="24"/>
      <c r="CSD92" s="24"/>
      <c r="CSE92" s="24"/>
      <c r="CSF92" s="24"/>
      <c r="CSG92" s="24"/>
      <c r="CSH92" s="24"/>
      <c r="CSI92" s="24"/>
      <c r="CSJ92" s="24"/>
      <c r="CSK92" s="24"/>
      <c r="CSL92" s="24"/>
      <c r="CSM92" s="24"/>
      <c r="CSN92" s="24"/>
      <c r="CSO92" s="24"/>
      <c r="CSP92" s="24"/>
      <c r="CSQ92" s="24"/>
      <c r="CSR92" s="24"/>
      <c r="CSS92" s="24"/>
      <c r="CST92" s="24"/>
      <c r="CSU92" s="24"/>
      <c r="CSV92" s="24"/>
      <c r="CSW92" s="24"/>
      <c r="CSX92" s="24"/>
      <c r="CSY92" s="24"/>
      <c r="CSZ92" s="24"/>
      <c r="CTA92" s="24"/>
      <c r="CTB92" s="24"/>
      <c r="CTC92" s="24"/>
      <c r="CTD92" s="24"/>
      <c r="CTE92" s="24"/>
      <c r="CTF92" s="24"/>
      <c r="CTG92" s="24"/>
      <c r="CTH92" s="24"/>
      <c r="CTI92" s="24"/>
      <c r="CTJ92" s="24"/>
      <c r="CTK92" s="24"/>
      <c r="CTL92" s="24"/>
      <c r="CTM92" s="24"/>
      <c r="CTN92" s="24"/>
      <c r="CTO92" s="24"/>
      <c r="CTP92" s="24"/>
      <c r="CTQ92" s="24"/>
      <c r="CTR92" s="24"/>
      <c r="CTS92" s="24"/>
      <c r="CTT92" s="24"/>
      <c r="CTU92" s="24"/>
      <c r="CTV92" s="24"/>
      <c r="CTW92" s="24"/>
      <c r="CTX92" s="24"/>
      <c r="CTY92" s="24"/>
      <c r="CTZ92" s="24"/>
      <c r="CUA92" s="24"/>
      <c r="CUB92" s="24"/>
      <c r="CUC92" s="24"/>
      <c r="CUD92" s="24"/>
      <c r="CUE92" s="24"/>
      <c r="CUF92" s="24"/>
      <c r="CUG92" s="24"/>
      <c r="CUH92" s="24"/>
      <c r="CUI92" s="24"/>
      <c r="CUJ92" s="24"/>
      <c r="CUK92" s="24"/>
      <c r="CUL92" s="24"/>
      <c r="CUM92" s="24"/>
      <c r="CUN92" s="24"/>
      <c r="CUO92" s="24"/>
      <c r="CUP92" s="24"/>
      <c r="CUQ92" s="24"/>
      <c r="CUR92" s="24"/>
      <c r="CUS92" s="24"/>
      <c r="CUT92" s="24"/>
      <c r="CUU92" s="24"/>
      <c r="CUV92" s="24"/>
      <c r="CUW92" s="24"/>
      <c r="CUX92" s="24"/>
      <c r="CUY92" s="24"/>
      <c r="CUZ92" s="24"/>
      <c r="CVA92" s="24"/>
      <c r="CVB92" s="24"/>
      <c r="CVC92" s="24"/>
      <c r="CVD92" s="24"/>
      <c r="CVE92" s="24"/>
      <c r="CVF92" s="24"/>
      <c r="CVG92" s="24"/>
      <c r="CVH92" s="24"/>
      <c r="CVI92" s="24"/>
      <c r="CVJ92" s="24"/>
      <c r="CVK92" s="24"/>
      <c r="CVL92" s="24"/>
      <c r="CVM92" s="24"/>
      <c r="CVN92" s="24"/>
      <c r="CVO92" s="24"/>
      <c r="CVP92" s="24"/>
      <c r="CVQ92" s="24"/>
      <c r="CVR92" s="24"/>
      <c r="CVS92" s="24"/>
      <c r="CVT92" s="24"/>
      <c r="CVU92" s="24"/>
      <c r="CVV92" s="24"/>
      <c r="CVW92" s="24"/>
      <c r="CVX92" s="24"/>
      <c r="CVY92" s="24"/>
      <c r="CVZ92" s="24"/>
      <c r="CWA92" s="24"/>
      <c r="CWB92" s="24"/>
      <c r="CWC92" s="24"/>
      <c r="CWD92" s="24"/>
      <c r="CWE92" s="24"/>
      <c r="CWF92" s="24"/>
      <c r="CWG92" s="24"/>
      <c r="CWH92" s="24"/>
      <c r="CWI92" s="24"/>
      <c r="CWJ92" s="24"/>
      <c r="CWK92" s="24"/>
      <c r="CWL92" s="24"/>
      <c r="CWM92" s="24"/>
      <c r="CWN92" s="24"/>
      <c r="CWO92" s="24"/>
      <c r="CWP92" s="24"/>
      <c r="CWQ92" s="24"/>
      <c r="CWR92" s="24"/>
      <c r="CWS92" s="24"/>
      <c r="CWT92" s="24"/>
      <c r="CWU92" s="24"/>
      <c r="CWV92" s="24"/>
      <c r="CWW92" s="24"/>
      <c r="CWX92" s="24"/>
      <c r="CWY92" s="24"/>
      <c r="CWZ92" s="24"/>
      <c r="CXA92" s="24"/>
      <c r="CXB92" s="24"/>
      <c r="CXC92" s="24"/>
      <c r="CXD92" s="24"/>
      <c r="CXE92" s="24"/>
      <c r="CXF92" s="24"/>
      <c r="CXG92" s="24"/>
      <c r="CXH92" s="24"/>
      <c r="CXI92" s="24"/>
      <c r="CXJ92" s="24"/>
      <c r="CXK92" s="24"/>
      <c r="CXL92" s="24"/>
      <c r="CXM92" s="24"/>
      <c r="CXN92" s="24"/>
      <c r="CXO92" s="24"/>
      <c r="CXP92" s="24"/>
      <c r="CXQ92" s="24"/>
      <c r="CXR92" s="24"/>
      <c r="CXS92" s="24"/>
      <c r="CXT92" s="24"/>
      <c r="CXU92" s="24"/>
      <c r="CXV92" s="24"/>
      <c r="CXW92" s="24"/>
      <c r="CXX92" s="24"/>
      <c r="CXY92" s="24"/>
      <c r="CXZ92" s="24"/>
      <c r="CYA92" s="24"/>
      <c r="CYB92" s="24"/>
      <c r="CYC92" s="24"/>
      <c r="CYD92" s="24"/>
      <c r="CYE92" s="24"/>
      <c r="CYF92" s="24"/>
      <c r="CYG92" s="24"/>
      <c r="CYH92" s="24"/>
      <c r="CYI92" s="24"/>
      <c r="CYJ92" s="24"/>
      <c r="CYK92" s="24"/>
      <c r="CYL92" s="24"/>
      <c r="CYM92" s="24"/>
      <c r="CYN92" s="24"/>
      <c r="CYO92" s="24"/>
      <c r="CYP92" s="24"/>
      <c r="CYQ92" s="24"/>
      <c r="CYR92" s="24"/>
      <c r="CYS92" s="24"/>
      <c r="CYT92" s="24"/>
      <c r="CYU92" s="24"/>
      <c r="CYV92" s="24"/>
      <c r="CYW92" s="24"/>
      <c r="CYX92" s="24"/>
      <c r="CYY92" s="24"/>
      <c r="CYZ92" s="24"/>
      <c r="CZA92" s="24"/>
      <c r="CZB92" s="24"/>
      <c r="CZC92" s="24"/>
      <c r="CZD92" s="24"/>
      <c r="CZE92" s="24"/>
      <c r="CZF92" s="24"/>
      <c r="CZG92" s="24"/>
      <c r="CZH92" s="24"/>
      <c r="CZI92" s="24"/>
      <c r="CZJ92" s="24"/>
      <c r="CZK92" s="24"/>
      <c r="CZL92" s="24"/>
      <c r="CZM92" s="24"/>
      <c r="CZN92" s="24"/>
      <c r="CZO92" s="24"/>
      <c r="CZP92" s="24"/>
      <c r="CZQ92" s="24"/>
      <c r="CZR92" s="24"/>
      <c r="CZS92" s="24"/>
      <c r="CZT92" s="24"/>
      <c r="CZU92" s="24"/>
      <c r="CZV92" s="24"/>
      <c r="CZW92" s="24"/>
      <c r="CZX92" s="24"/>
      <c r="CZY92" s="24"/>
      <c r="CZZ92" s="24"/>
      <c r="DAA92" s="24"/>
      <c r="DAB92" s="24"/>
      <c r="DAC92" s="24"/>
      <c r="DAD92" s="24"/>
      <c r="DAE92" s="24"/>
      <c r="DAF92" s="24"/>
      <c r="DAG92" s="24"/>
      <c r="DAH92" s="24"/>
      <c r="DAI92" s="24"/>
      <c r="DAJ92" s="24"/>
      <c r="DAK92" s="24"/>
      <c r="DAL92" s="24"/>
      <c r="DAM92" s="24"/>
      <c r="DAN92" s="24"/>
      <c r="DAO92" s="24"/>
      <c r="DAP92" s="24"/>
      <c r="DAQ92" s="24"/>
      <c r="DAR92" s="24"/>
      <c r="DAS92" s="24"/>
      <c r="DAT92" s="24"/>
      <c r="DAU92" s="24"/>
      <c r="DAV92" s="24"/>
      <c r="DAW92" s="24"/>
      <c r="DAX92" s="24"/>
      <c r="DAY92" s="24"/>
      <c r="DAZ92" s="24"/>
      <c r="DBA92" s="24"/>
      <c r="DBB92" s="24"/>
      <c r="DBC92" s="24"/>
      <c r="DBD92" s="24"/>
      <c r="DBE92" s="24"/>
      <c r="DBF92" s="24"/>
      <c r="DBG92" s="24"/>
      <c r="DBH92" s="24"/>
      <c r="DBI92" s="24"/>
      <c r="DBJ92" s="24"/>
      <c r="DBK92" s="24"/>
      <c r="DBL92" s="24"/>
      <c r="DBM92" s="24"/>
      <c r="DBN92" s="24"/>
      <c r="DBO92" s="24"/>
      <c r="DBP92" s="24"/>
      <c r="DBQ92" s="24"/>
      <c r="DBR92" s="24"/>
      <c r="DBS92" s="24"/>
      <c r="DBT92" s="24"/>
      <c r="DBU92" s="24"/>
      <c r="DBV92" s="24"/>
      <c r="DBW92" s="24"/>
      <c r="DBX92" s="24"/>
      <c r="DBY92" s="24"/>
      <c r="DBZ92" s="24"/>
      <c r="DCA92" s="24"/>
      <c r="DCB92" s="24"/>
      <c r="DCC92" s="24"/>
      <c r="DCD92" s="24"/>
      <c r="DCE92" s="24"/>
      <c r="DCF92" s="24"/>
      <c r="DCG92" s="24"/>
      <c r="DCH92" s="24"/>
      <c r="DCI92" s="24"/>
      <c r="DCJ92" s="24"/>
      <c r="DCK92" s="24"/>
      <c r="DCL92" s="24"/>
      <c r="DCM92" s="24"/>
      <c r="DCN92" s="24"/>
      <c r="DCO92" s="24"/>
      <c r="DCP92" s="24"/>
      <c r="DCQ92" s="24"/>
      <c r="DCR92" s="24"/>
      <c r="DCS92" s="24"/>
      <c r="DCT92" s="24"/>
      <c r="DCU92" s="24"/>
      <c r="DCV92" s="24"/>
      <c r="DCW92" s="24"/>
      <c r="DCX92" s="24"/>
      <c r="DCY92" s="24"/>
      <c r="DCZ92" s="24"/>
      <c r="DDA92" s="24"/>
      <c r="DDB92" s="24"/>
      <c r="DDC92" s="24"/>
      <c r="DDD92" s="24"/>
      <c r="DDE92" s="24"/>
      <c r="DDF92" s="24"/>
      <c r="DDG92" s="24"/>
      <c r="DDH92" s="24"/>
      <c r="DDI92" s="24"/>
      <c r="DDJ92" s="24"/>
      <c r="DDK92" s="24"/>
      <c r="DDL92" s="24"/>
      <c r="DDM92" s="24"/>
      <c r="DDN92" s="24"/>
      <c r="DDO92" s="24"/>
      <c r="DDP92" s="24"/>
      <c r="DDQ92" s="24"/>
      <c r="DDR92" s="24"/>
      <c r="DDS92" s="24"/>
      <c r="DDT92" s="24"/>
      <c r="DDU92" s="24"/>
      <c r="DDV92" s="24"/>
      <c r="DDW92" s="24"/>
      <c r="DDX92" s="24"/>
      <c r="DDY92" s="24"/>
      <c r="DDZ92" s="24"/>
      <c r="DEA92" s="24"/>
      <c r="DEB92" s="24"/>
      <c r="DEC92" s="24"/>
      <c r="DED92" s="24"/>
      <c r="DEE92" s="24"/>
      <c r="DEF92" s="24"/>
      <c r="DEG92" s="24"/>
      <c r="DEH92" s="24"/>
      <c r="DEI92" s="24"/>
      <c r="DEJ92" s="24"/>
      <c r="DEK92" s="24"/>
      <c r="DEL92" s="24"/>
      <c r="DEM92" s="24"/>
      <c r="DEN92" s="24"/>
      <c r="DEO92" s="24"/>
      <c r="DEP92" s="24"/>
      <c r="DEQ92" s="24"/>
      <c r="DER92" s="24"/>
      <c r="DES92" s="24"/>
      <c r="DET92" s="24"/>
      <c r="DEU92" s="24"/>
      <c r="DEV92" s="24"/>
      <c r="DEW92" s="24"/>
      <c r="DEX92" s="24"/>
      <c r="DEY92" s="24"/>
      <c r="DEZ92" s="24"/>
      <c r="DFA92" s="24"/>
      <c r="DFB92" s="24"/>
      <c r="DFC92" s="24"/>
      <c r="DFD92" s="24"/>
      <c r="DFE92" s="24"/>
      <c r="DFF92" s="24"/>
      <c r="DFG92" s="24"/>
      <c r="DFH92" s="24"/>
      <c r="DFI92" s="24"/>
      <c r="DFJ92" s="24"/>
      <c r="DFK92" s="24"/>
      <c r="DFL92" s="24"/>
      <c r="DFM92" s="24"/>
      <c r="DFN92" s="24"/>
      <c r="DFO92" s="24"/>
      <c r="DFP92" s="24"/>
      <c r="DFQ92" s="24"/>
      <c r="DFR92" s="24"/>
      <c r="DFS92" s="24"/>
      <c r="DFT92" s="24"/>
      <c r="DFU92" s="24"/>
      <c r="DFV92" s="24"/>
      <c r="DFW92" s="24"/>
      <c r="DFX92" s="24"/>
      <c r="DFY92" s="24"/>
      <c r="DFZ92" s="24"/>
      <c r="DGA92" s="24"/>
      <c r="DGB92" s="24"/>
      <c r="DGC92" s="24"/>
      <c r="DGD92" s="24"/>
      <c r="DGE92" s="24"/>
      <c r="DGF92" s="24"/>
      <c r="DGG92" s="24"/>
      <c r="DGH92" s="24"/>
      <c r="DGI92" s="24"/>
      <c r="DGJ92" s="24"/>
      <c r="DGK92" s="24"/>
      <c r="DGL92" s="24"/>
      <c r="DGM92" s="24"/>
      <c r="DGN92" s="24"/>
      <c r="DGO92" s="24"/>
      <c r="DGP92" s="24"/>
      <c r="DGQ92" s="24"/>
      <c r="DGR92" s="24"/>
      <c r="DGS92" s="24"/>
      <c r="DGT92" s="24"/>
      <c r="DGU92" s="24"/>
      <c r="DGV92" s="24"/>
      <c r="DGW92" s="24"/>
      <c r="DGX92" s="24"/>
      <c r="DGY92" s="24"/>
      <c r="DGZ92" s="24"/>
      <c r="DHA92" s="24"/>
      <c r="DHB92" s="24"/>
      <c r="DHC92" s="24"/>
      <c r="DHD92" s="24"/>
      <c r="DHE92" s="24"/>
      <c r="DHF92" s="24"/>
      <c r="DHG92" s="24"/>
      <c r="DHH92" s="24"/>
      <c r="DHI92" s="24"/>
      <c r="DHJ92" s="24"/>
      <c r="DHK92" s="24"/>
      <c r="DHL92" s="24"/>
      <c r="DHM92" s="24"/>
      <c r="DHN92" s="24"/>
      <c r="DHO92" s="24"/>
      <c r="DHP92" s="24"/>
      <c r="DHQ92" s="24"/>
      <c r="DHR92" s="24"/>
      <c r="DHS92" s="24"/>
      <c r="DHT92" s="24"/>
      <c r="DHU92" s="24"/>
      <c r="DHV92" s="24"/>
      <c r="DHW92" s="24"/>
      <c r="DHX92" s="24"/>
      <c r="DHY92" s="24"/>
      <c r="DHZ92" s="24"/>
      <c r="DIA92" s="24"/>
      <c r="DIB92" s="24"/>
      <c r="DIC92" s="24"/>
      <c r="DID92" s="24"/>
      <c r="DIE92" s="24"/>
      <c r="DIF92" s="24"/>
      <c r="DIG92" s="24"/>
      <c r="DIH92" s="24"/>
      <c r="DII92" s="24"/>
      <c r="DIJ92" s="24"/>
      <c r="DIK92" s="24"/>
      <c r="DIL92" s="24"/>
      <c r="DIM92" s="24"/>
      <c r="DIN92" s="24"/>
      <c r="DIO92" s="24"/>
      <c r="DIP92" s="24"/>
      <c r="DIQ92" s="24"/>
      <c r="DIR92" s="24"/>
      <c r="DIS92" s="24"/>
      <c r="DIT92" s="24"/>
      <c r="DIU92" s="24"/>
      <c r="DIV92" s="24"/>
      <c r="DIW92" s="24"/>
      <c r="DIX92" s="24"/>
      <c r="DIY92" s="24"/>
      <c r="DIZ92" s="24"/>
      <c r="DJA92" s="24"/>
      <c r="DJB92" s="24"/>
      <c r="DJC92" s="24"/>
      <c r="DJD92" s="24"/>
      <c r="DJE92" s="24"/>
      <c r="DJF92" s="24"/>
      <c r="DJG92" s="24"/>
      <c r="DJH92" s="24"/>
      <c r="DJI92" s="24"/>
      <c r="DJJ92" s="24"/>
      <c r="DJK92" s="24"/>
      <c r="DJL92" s="24"/>
      <c r="DJM92" s="24"/>
      <c r="DJN92" s="24"/>
      <c r="DJO92" s="24"/>
      <c r="DJP92" s="24"/>
      <c r="DJQ92" s="24"/>
      <c r="DJR92" s="24"/>
      <c r="DJS92" s="24"/>
      <c r="DJT92" s="24"/>
      <c r="DJU92" s="24"/>
      <c r="DJV92" s="24"/>
      <c r="DJW92" s="24"/>
      <c r="DJX92" s="24"/>
      <c r="DJY92" s="24"/>
      <c r="DJZ92" s="24"/>
      <c r="DKA92" s="24"/>
      <c r="DKB92" s="24"/>
      <c r="DKC92" s="24"/>
      <c r="DKD92" s="24"/>
      <c r="DKE92" s="24"/>
      <c r="DKF92" s="24"/>
      <c r="DKG92" s="24"/>
      <c r="DKH92" s="24"/>
      <c r="DKI92" s="24"/>
      <c r="DKJ92" s="24"/>
      <c r="DKK92" s="24"/>
      <c r="DKL92" s="24"/>
      <c r="DKM92" s="24"/>
      <c r="DKN92" s="24"/>
      <c r="DKO92" s="24"/>
      <c r="DKP92" s="24"/>
      <c r="DKQ92" s="24"/>
      <c r="DKR92" s="24"/>
      <c r="DKS92" s="24"/>
      <c r="DKT92" s="24"/>
      <c r="DKU92" s="24"/>
      <c r="DKV92" s="24"/>
      <c r="DKW92" s="24"/>
      <c r="DKX92" s="24"/>
      <c r="DKY92" s="24"/>
      <c r="DKZ92" s="24"/>
      <c r="DLA92" s="24"/>
      <c r="DLB92" s="24"/>
      <c r="DLC92" s="24"/>
      <c r="DLD92" s="24"/>
      <c r="DLE92" s="24"/>
      <c r="DLF92" s="24"/>
      <c r="DLG92" s="24"/>
      <c r="DLH92" s="24"/>
      <c r="DLI92" s="24"/>
      <c r="DLJ92" s="24"/>
      <c r="DLK92" s="24"/>
      <c r="DLL92" s="24"/>
      <c r="DLM92" s="24"/>
      <c r="DLN92" s="24"/>
      <c r="DLO92" s="24"/>
      <c r="DLP92" s="24"/>
      <c r="DLQ92" s="24"/>
      <c r="DLR92" s="24"/>
      <c r="DLS92" s="24"/>
      <c r="DLT92" s="24"/>
      <c r="DLU92" s="24"/>
      <c r="DLV92" s="24"/>
      <c r="DLW92" s="24"/>
      <c r="DLX92" s="24"/>
      <c r="DLY92" s="24"/>
      <c r="DLZ92" s="24"/>
      <c r="DMA92" s="24"/>
      <c r="DMB92" s="24"/>
      <c r="DMC92" s="24"/>
      <c r="DMD92" s="24"/>
      <c r="DME92" s="24"/>
      <c r="DMF92" s="24"/>
      <c r="DMG92" s="24"/>
      <c r="DMH92" s="24"/>
      <c r="DMI92" s="24"/>
      <c r="DMJ92" s="24"/>
      <c r="DMK92" s="24"/>
      <c r="DML92" s="24"/>
      <c r="DMM92" s="24"/>
      <c r="DMN92" s="24"/>
      <c r="DMO92" s="24"/>
      <c r="DMP92" s="24"/>
      <c r="DMQ92" s="24"/>
      <c r="DMR92" s="24"/>
      <c r="DMS92" s="24"/>
      <c r="DMT92" s="24"/>
      <c r="DMU92" s="24"/>
      <c r="DMV92" s="24"/>
      <c r="DMW92" s="24"/>
      <c r="DMX92" s="24"/>
      <c r="DMY92" s="24"/>
      <c r="DMZ92" s="24"/>
      <c r="DNA92" s="24"/>
      <c r="DNB92" s="24"/>
      <c r="DNC92" s="24"/>
      <c r="DND92" s="24"/>
      <c r="DNE92" s="24"/>
      <c r="DNF92" s="24"/>
      <c r="DNG92" s="24"/>
      <c r="DNH92" s="24"/>
      <c r="DNI92" s="24"/>
      <c r="DNJ92" s="24"/>
      <c r="DNK92" s="24"/>
      <c r="DNL92" s="24"/>
      <c r="DNM92" s="24"/>
      <c r="DNN92" s="24"/>
      <c r="DNO92" s="24"/>
      <c r="DNP92" s="24"/>
      <c r="DNQ92" s="24"/>
      <c r="DNR92" s="24"/>
      <c r="DNS92" s="24"/>
      <c r="DNT92" s="24"/>
      <c r="DNU92" s="24"/>
      <c r="DNV92" s="24"/>
      <c r="DNW92" s="24"/>
      <c r="DNX92" s="24"/>
      <c r="DNY92" s="24"/>
      <c r="DNZ92" s="24"/>
      <c r="DOA92" s="24"/>
      <c r="DOB92" s="24"/>
      <c r="DOC92" s="24"/>
      <c r="DOD92" s="24"/>
      <c r="DOE92" s="24"/>
      <c r="DOF92" s="24"/>
      <c r="DOG92" s="24"/>
      <c r="DOH92" s="24"/>
      <c r="DOI92" s="24"/>
      <c r="DOJ92" s="24"/>
      <c r="DOK92" s="24"/>
      <c r="DOL92" s="24"/>
      <c r="DOM92" s="24"/>
      <c r="DON92" s="24"/>
      <c r="DOO92" s="24"/>
      <c r="DOP92" s="24"/>
      <c r="DOQ92" s="24"/>
      <c r="DOR92" s="24"/>
      <c r="DOS92" s="24"/>
      <c r="DOT92" s="24"/>
      <c r="DOU92" s="24"/>
      <c r="DOV92" s="24"/>
      <c r="DOW92" s="24"/>
      <c r="DOX92" s="24"/>
      <c r="DOY92" s="24"/>
      <c r="DOZ92" s="24"/>
      <c r="DPA92" s="24"/>
      <c r="DPB92" s="24"/>
      <c r="DPC92" s="24"/>
      <c r="DPD92" s="24"/>
      <c r="DPE92" s="24"/>
      <c r="DPF92" s="24"/>
      <c r="DPG92" s="24"/>
      <c r="DPH92" s="24"/>
      <c r="DPI92" s="24"/>
      <c r="DPJ92" s="24"/>
      <c r="DPK92" s="24"/>
      <c r="DPL92" s="24"/>
      <c r="DPM92" s="24"/>
      <c r="DPN92" s="24"/>
      <c r="DPO92" s="24"/>
      <c r="DPP92" s="24"/>
      <c r="DPQ92" s="24"/>
      <c r="DPR92" s="24"/>
      <c r="DPS92" s="24"/>
      <c r="DPT92" s="24"/>
      <c r="DPU92" s="24"/>
      <c r="DPV92" s="24"/>
      <c r="DPW92" s="24"/>
      <c r="DPX92" s="24"/>
      <c r="DPY92" s="24"/>
      <c r="DPZ92" s="24"/>
      <c r="DQA92" s="24"/>
      <c r="DQB92" s="24"/>
      <c r="DQC92" s="24"/>
      <c r="DQD92" s="24"/>
      <c r="DQE92" s="24"/>
      <c r="DQF92" s="24"/>
      <c r="DQG92" s="24"/>
      <c r="DQH92" s="24"/>
      <c r="DQI92" s="24"/>
      <c r="DQJ92" s="24"/>
      <c r="DQK92" s="24"/>
      <c r="DQL92" s="24"/>
      <c r="DQM92" s="24"/>
      <c r="DQN92" s="24"/>
      <c r="DQO92" s="24"/>
      <c r="DQP92" s="24"/>
      <c r="DQQ92" s="24"/>
      <c r="DQR92" s="24"/>
      <c r="DQS92" s="24"/>
      <c r="DQT92" s="24"/>
      <c r="DQU92" s="24"/>
      <c r="DQV92" s="24"/>
      <c r="DQW92" s="24"/>
      <c r="DQX92" s="24"/>
      <c r="DQY92" s="24"/>
      <c r="DQZ92" s="24"/>
      <c r="DRA92" s="24"/>
      <c r="DRB92" s="24"/>
      <c r="DRC92" s="24"/>
      <c r="DRD92" s="24"/>
      <c r="DRE92" s="24"/>
      <c r="DRF92" s="24"/>
      <c r="DRG92" s="24"/>
      <c r="DRH92" s="24"/>
      <c r="DRI92" s="24"/>
      <c r="DRJ92" s="24"/>
      <c r="DRK92" s="24"/>
      <c r="DRL92" s="24"/>
      <c r="DRM92" s="24"/>
      <c r="DRN92" s="24"/>
      <c r="DRO92" s="24"/>
      <c r="DRP92" s="24"/>
      <c r="DRQ92" s="24"/>
      <c r="DRR92" s="24"/>
      <c r="DRS92" s="24"/>
      <c r="DRT92" s="24"/>
      <c r="DRU92" s="24"/>
      <c r="DRV92" s="24"/>
      <c r="DRW92" s="24"/>
      <c r="DRX92" s="24"/>
      <c r="DRY92" s="24"/>
      <c r="DRZ92" s="24"/>
      <c r="DSA92" s="24"/>
      <c r="DSB92" s="24"/>
      <c r="DSC92" s="24"/>
      <c r="DSD92" s="24"/>
      <c r="DSE92" s="24"/>
      <c r="DSF92" s="24"/>
      <c r="DSG92" s="24"/>
      <c r="DSH92" s="24"/>
      <c r="DSI92" s="24"/>
      <c r="DSJ92" s="24"/>
      <c r="DSK92" s="24"/>
      <c r="DSL92" s="24"/>
      <c r="DSM92" s="24"/>
      <c r="DSN92" s="24"/>
      <c r="DSO92" s="24"/>
      <c r="DSP92" s="24"/>
      <c r="DSQ92" s="24"/>
      <c r="DSR92" s="24"/>
      <c r="DSS92" s="24"/>
      <c r="DST92" s="24"/>
      <c r="DSU92" s="24"/>
      <c r="DSV92" s="24"/>
      <c r="DSW92" s="24"/>
      <c r="DSX92" s="24"/>
      <c r="DSY92" s="24"/>
      <c r="DSZ92" s="24"/>
      <c r="DTA92" s="24"/>
      <c r="DTB92" s="24"/>
      <c r="DTC92" s="24"/>
      <c r="DTD92" s="24"/>
      <c r="DTE92" s="24"/>
      <c r="DTF92" s="24"/>
      <c r="DTG92" s="24"/>
      <c r="DTH92" s="24"/>
      <c r="DTI92" s="24"/>
      <c r="DTJ92" s="24"/>
      <c r="DTK92" s="24"/>
      <c r="DTL92" s="24"/>
      <c r="DTM92" s="24"/>
      <c r="DTN92" s="24"/>
      <c r="DTO92" s="24"/>
      <c r="DTP92" s="24"/>
      <c r="DTQ92" s="24"/>
      <c r="DTR92" s="24"/>
      <c r="DTS92" s="24"/>
      <c r="DTT92" s="24"/>
      <c r="DTU92" s="24"/>
      <c r="DTV92" s="24"/>
      <c r="DTW92" s="24"/>
      <c r="DTX92" s="24"/>
      <c r="DTY92" s="24"/>
      <c r="DTZ92" s="24"/>
      <c r="DUA92" s="24"/>
      <c r="DUB92" s="24"/>
      <c r="DUC92" s="24"/>
      <c r="DUD92" s="24"/>
      <c r="DUE92" s="24"/>
      <c r="DUF92" s="24"/>
      <c r="DUG92" s="24"/>
      <c r="DUH92" s="24"/>
      <c r="DUI92" s="24"/>
      <c r="DUJ92" s="24"/>
      <c r="DUK92" s="24"/>
      <c r="DUL92" s="24"/>
      <c r="DUM92" s="24"/>
      <c r="DUN92" s="24"/>
      <c r="DUO92" s="24"/>
      <c r="DUP92" s="24"/>
      <c r="DUQ92" s="24"/>
      <c r="DUR92" s="24"/>
      <c r="DUS92" s="24"/>
      <c r="DUT92" s="24"/>
      <c r="DUU92" s="24"/>
      <c r="DUV92" s="24"/>
      <c r="DUW92" s="24"/>
      <c r="DUX92" s="24"/>
      <c r="DUY92" s="24"/>
      <c r="DUZ92" s="24"/>
      <c r="DVA92" s="24"/>
      <c r="DVB92" s="24"/>
      <c r="DVC92" s="24"/>
      <c r="DVD92" s="24"/>
      <c r="DVE92" s="24"/>
      <c r="DVF92" s="24"/>
      <c r="DVG92" s="24"/>
      <c r="DVH92" s="24"/>
      <c r="DVI92" s="24"/>
      <c r="DVJ92" s="24"/>
      <c r="DVK92" s="24"/>
      <c r="DVL92" s="24"/>
      <c r="DVM92" s="24"/>
      <c r="DVN92" s="24"/>
      <c r="DVO92" s="24"/>
      <c r="DVP92" s="24"/>
      <c r="DVQ92" s="24"/>
      <c r="DVR92" s="24"/>
      <c r="DVS92" s="24"/>
      <c r="DVT92" s="24"/>
      <c r="DVU92" s="24"/>
      <c r="DVV92" s="24"/>
      <c r="DVW92" s="24"/>
      <c r="DVX92" s="24"/>
      <c r="DVY92" s="24"/>
      <c r="DVZ92" s="24"/>
      <c r="DWA92" s="24"/>
      <c r="DWB92" s="24"/>
      <c r="DWC92" s="24"/>
      <c r="DWD92" s="24"/>
      <c r="DWE92" s="24"/>
      <c r="DWF92" s="24"/>
      <c r="DWG92" s="24"/>
      <c r="DWH92" s="24"/>
      <c r="DWI92" s="24"/>
      <c r="DWJ92" s="24"/>
      <c r="DWK92" s="24"/>
      <c r="DWL92" s="24"/>
      <c r="DWM92" s="24"/>
      <c r="DWN92" s="24"/>
      <c r="DWO92" s="24"/>
      <c r="DWP92" s="24"/>
      <c r="DWQ92" s="24"/>
      <c r="DWR92" s="24"/>
      <c r="DWS92" s="24"/>
      <c r="DWT92" s="24"/>
      <c r="DWU92" s="24"/>
      <c r="DWV92" s="24"/>
      <c r="DWW92" s="24"/>
      <c r="DWX92" s="24"/>
      <c r="DWY92" s="24"/>
      <c r="DWZ92" s="24"/>
      <c r="DXA92" s="24"/>
      <c r="DXB92" s="24"/>
      <c r="DXC92" s="24"/>
      <c r="DXD92" s="24"/>
      <c r="DXE92" s="24"/>
      <c r="DXF92" s="24"/>
      <c r="DXG92" s="24"/>
      <c r="DXH92" s="24"/>
      <c r="DXI92" s="24"/>
      <c r="DXJ92" s="24"/>
      <c r="DXK92" s="24"/>
      <c r="DXL92" s="24"/>
      <c r="DXM92" s="24"/>
      <c r="DXN92" s="24"/>
      <c r="DXO92" s="24"/>
      <c r="DXP92" s="24"/>
      <c r="DXQ92" s="24"/>
      <c r="DXR92" s="24"/>
      <c r="DXS92" s="24"/>
      <c r="DXT92" s="24"/>
      <c r="DXU92" s="24"/>
      <c r="DXV92" s="24"/>
      <c r="DXW92" s="24"/>
      <c r="DXX92" s="24"/>
      <c r="DXY92" s="24"/>
      <c r="DXZ92" s="24"/>
      <c r="DYA92" s="24"/>
      <c r="DYB92" s="24"/>
      <c r="DYC92" s="24"/>
      <c r="DYD92" s="24"/>
      <c r="DYE92" s="24"/>
      <c r="DYF92" s="24"/>
      <c r="DYG92" s="24"/>
      <c r="DYH92" s="24"/>
      <c r="DYI92" s="24"/>
      <c r="DYJ92" s="24"/>
      <c r="DYK92" s="24"/>
      <c r="DYL92" s="24"/>
      <c r="DYM92" s="24"/>
      <c r="DYN92" s="24"/>
      <c r="DYO92" s="24"/>
      <c r="DYP92" s="24"/>
      <c r="DYQ92" s="24"/>
      <c r="DYR92" s="24"/>
      <c r="DYS92" s="24"/>
      <c r="DYT92" s="24"/>
      <c r="DYU92" s="24"/>
      <c r="DYV92" s="24"/>
      <c r="DYW92" s="24"/>
      <c r="DYX92" s="24"/>
      <c r="DYY92" s="24"/>
      <c r="DYZ92" s="24"/>
      <c r="DZA92" s="24"/>
      <c r="DZB92" s="24"/>
      <c r="DZC92" s="24"/>
      <c r="DZD92" s="24"/>
      <c r="DZE92" s="24"/>
      <c r="DZF92" s="24"/>
      <c r="DZG92" s="24"/>
      <c r="DZH92" s="24"/>
      <c r="DZI92" s="24"/>
      <c r="DZJ92" s="24"/>
      <c r="DZK92" s="24"/>
      <c r="DZL92" s="24"/>
      <c r="DZM92" s="24"/>
      <c r="DZN92" s="24"/>
      <c r="DZO92" s="24"/>
      <c r="DZP92" s="24"/>
      <c r="DZQ92" s="24"/>
      <c r="DZR92" s="24"/>
      <c r="DZS92" s="24"/>
      <c r="DZT92" s="24"/>
      <c r="DZU92" s="24"/>
      <c r="DZV92" s="24"/>
      <c r="DZW92" s="24"/>
      <c r="DZX92" s="24"/>
      <c r="DZY92" s="24"/>
      <c r="DZZ92" s="24"/>
      <c r="EAA92" s="24"/>
      <c r="EAB92" s="24"/>
      <c r="EAC92" s="24"/>
      <c r="EAD92" s="24"/>
      <c r="EAE92" s="24"/>
      <c r="EAF92" s="24"/>
      <c r="EAG92" s="24"/>
      <c r="EAH92" s="24"/>
      <c r="EAI92" s="24"/>
      <c r="EAJ92" s="24"/>
      <c r="EAK92" s="24"/>
      <c r="EAL92" s="24"/>
      <c r="EAM92" s="24"/>
      <c r="EAN92" s="24"/>
      <c r="EAO92" s="24"/>
      <c r="EAP92" s="24"/>
      <c r="EAQ92" s="24"/>
      <c r="EAR92" s="24"/>
      <c r="EAS92" s="24"/>
      <c r="EAT92" s="24"/>
      <c r="EAU92" s="24"/>
      <c r="EAV92" s="24"/>
      <c r="EAW92" s="24"/>
      <c r="EAX92" s="24"/>
      <c r="EAY92" s="24"/>
      <c r="EAZ92" s="24"/>
      <c r="EBA92" s="24"/>
      <c r="EBB92" s="24"/>
      <c r="EBC92" s="24"/>
      <c r="EBD92" s="24"/>
      <c r="EBE92" s="24"/>
      <c r="EBF92" s="24"/>
      <c r="EBG92" s="24"/>
      <c r="EBH92" s="24"/>
      <c r="EBI92" s="24"/>
      <c r="EBJ92" s="24"/>
      <c r="EBK92" s="24"/>
      <c r="EBL92" s="24"/>
      <c r="EBM92" s="24"/>
      <c r="EBN92" s="24"/>
      <c r="EBO92" s="24"/>
      <c r="EBP92" s="24"/>
      <c r="EBQ92" s="24"/>
      <c r="EBR92" s="24"/>
      <c r="EBS92" s="24"/>
      <c r="EBT92" s="24"/>
      <c r="EBU92" s="24"/>
      <c r="EBV92" s="24"/>
      <c r="EBW92" s="24"/>
      <c r="EBX92" s="24"/>
      <c r="EBY92" s="24"/>
      <c r="EBZ92" s="24"/>
      <c r="ECA92" s="24"/>
      <c r="ECB92" s="24"/>
      <c r="ECC92" s="24"/>
      <c r="ECD92" s="24"/>
      <c r="ECE92" s="24"/>
      <c r="ECF92" s="24"/>
      <c r="ECG92" s="24"/>
      <c r="ECH92" s="24"/>
      <c r="ECI92" s="24"/>
      <c r="ECJ92" s="24"/>
      <c r="ECK92" s="24"/>
      <c r="ECL92" s="24"/>
      <c r="ECM92" s="24"/>
      <c r="ECN92" s="24"/>
      <c r="ECO92" s="24"/>
      <c r="ECP92" s="24"/>
      <c r="ECQ92" s="24"/>
      <c r="ECR92" s="24"/>
      <c r="ECS92" s="24"/>
      <c r="ECT92" s="24"/>
      <c r="ECU92" s="24"/>
      <c r="ECV92" s="24"/>
      <c r="ECW92" s="24"/>
      <c r="ECX92" s="24"/>
      <c r="ECY92" s="24"/>
      <c r="ECZ92" s="24"/>
      <c r="EDA92" s="24"/>
      <c r="EDB92" s="24"/>
      <c r="EDC92" s="24"/>
      <c r="EDD92" s="24"/>
      <c r="EDE92" s="24"/>
      <c r="EDF92" s="24"/>
      <c r="EDG92" s="24"/>
      <c r="EDH92" s="24"/>
      <c r="EDI92" s="24"/>
      <c r="EDJ92" s="24"/>
      <c r="EDK92" s="24"/>
      <c r="EDL92" s="24"/>
      <c r="EDM92" s="24"/>
      <c r="EDN92" s="24"/>
      <c r="EDO92" s="24"/>
      <c r="EDP92" s="24"/>
      <c r="EDQ92" s="24"/>
      <c r="EDR92" s="24"/>
      <c r="EDS92" s="24"/>
      <c r="EDT92" s="24"/>
      <c r="EDU92" s="24"/>
      <c r="EDV92" s="24"/>
      <c r="EDW92" s="24"/>
      <c r="EDX92" s="24"/>
      <c r="EDY92" s="24"/>
      <c r="EDZ92" s="24"/>
      <c r="EEA92" s="24"/>
      <c r="EEB92" s="24"/>
      <c r="EEC92" s="24"/>
      <c r="EED92" s="24"/>
      <c r="EEE92" s="24"/>
      <c r="EEF92" s="24"/>
      <c r="EEG92" s="24"/>
      <c r="EEH92" s="24"/>
      <c r="EEI92" s="24"/>
      <c r="EEJ92" s="24"/>
      <c r="EEK92" s="24"/>
      <c r="EEL92" s="24"/>
      <c r="EEM92" s="24"/>
      <c r="EEN92" s="24"/>
      <c r="EEO92" s="24"/>
      <c r="EEP92" s="24"/>
      <c r="EEQ92" s="24"/>
      <c r="EER92" s="24"/>
      <c r="EES92" s="24"/>
      <c r="EET92" s="24"/>
      <c r="EEU92" s="24"/>
      <c r="EEV92" s="24"/>
      <c r="EEW92" s="24"/>
      <c r="EEX92" s="24"/>
      <c r="EEY92" s="24"/>
      <c r="EEZ92" s="24"/>
      <c r="EFA92" s="24"/>
      <c r="EFB92" s="24"/>
      <c r="EFC92" s="24"/>
      <c r="EFD92" s="24"/>
      <c r="EFE92" s="24"/>
      <c r="EFF92" s="24"/>
    </row>
    <row r="93" spans="2:3542" ht="13.5" customHeight="1" x14ac:dyDescent="0.3">
      <c r="B93" s="522"/>
      <c r="C93" s="522"/>
      <c r="D93" s="522"/>
      <c r="E93" s="522"/>
      <c r="F93" s="522"/>
      <c r="G93" s="522"/>
    </row>
    <row r="94" spans="2:3542" s="526" customFormat="1" ht="23.25" x14ac:dyDescent="0.3">
      <c r="B94" s="529" t="s">
        <v>258</v>
      </c>
      <c r="C94" s="528"/>
      <c r="D94" s="528"/>
      <c r="E94" s="528"/>
      <c r="F94" s="528"/>
      <c r="G94" s="528"/>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c r="LX94" s="24"/>
      <c r="LY94" s="24"/>
      <c r="LZ94" s="24"/>
      <c r="MA94" s="24"/>
      <c r="MB94" s="24"/>
      <c r="MC94" s="24"/>
      <c r="MD94" s="24"/>
      <c r="ME94" s="24"/>
      <c r="MF94" s="24"/>
      <c r="MG94" s="24"/>
      <c r="MH94" s="24"/>
      <c r="MI94" s="24"/>
      <c r="MJ94" s="24"/>
      <c r="MK94" s="24"/>
      <c r="ML94" s="24"/>
      <c r="MM94" s="24"/>
      <c r="MN94" s="24"/>
      <c r="MO94" s="24"/>
      <c r="MP94" s="24"/>
      <c r="MQ94" s="24"/>
      <c r="MR94" s="24"/>
      <c r="MS94" s="24"/>
      <c r="MT94" s="24"/>
      <c r="MU94" s="24"/>
      <c r="MV94" s="24"/>
      <c r="MW94" s="24"/>
      <c r="MX94" s="24"/>
      <c r="MY94" s="24"/>
      <c r="MZ94" s="24"/>
      <c r="NA94" s="24"/>
      <c r="NB94" s="24"/>
      <c r="NC94" s="24"/>
      <c r="ND94" s="24"/>
      <c r="NE94" s="24"/>
      <c r="NF94" s="24"/>
      <c r="NG94" s="24"/>
      <c r="NH94" s="24"/>
      <c r="NI94" s="24"/>
      <c r="NJ94" s="24"/>
      <c r="NK94" s="24"/>
      <c r="NL94" s="24"/>
      <c r="NM94" s="24"/>
      <c r="NN94" s="24"/>
      <c r="NO94" s="24"/>
      <c r="NP94" s="24"/>
      <c r="NQ94" s="24"/>
      <c r="NR94" s="24"/>
      <c r="NS94" s="24"/>
      <c r="NT94" s="24"/>
      <c r="NU94" s="24"/>
      <c r="NV94" s="24"/>
      <c r="NW94" s="24"/>
      <c r="NX94" s="24"/>
      <c r="NY94" s="24"/>
      <c r="NZ94" s="24"/>
      <c r="OA94" s="24"/>
      <c r="OB94" s="24"/>
      <c r="OC94" s="24"/>
      <c r="OD94" s="24"/>
      <c r="OE94" s="24"/>
      <c r="OF94" s="24"/>
      <c r="OG94" s="24"/>
      <c r="OH94" s="24"/>
      <c r="OI94" s="24"/>
      <c r="OJ94" s="24"/>
      <c r="OK94" s="24"/>
      <c r="OL94" s="24"/>
      <c r="OM94" s="24"/>
      <c r="ON94" s="24"/>
      <c r="OO94" s="24"/>
      <c r="OP94" s="24"/>
      <c r="OQ94" s="24"/>
      <c r="OR94" s="24"/>
      <c r="OS94" s="24"/>
      <c r="OT94" s="24"/>
      <c r="OU94" s="24"/>
      <c r="OV94" s="24"/>
      <c r="OW94" s="24"/>
      <c r="OX94" s="24"/>
      <c r="OY94" s="24"/>
      <c r="OZ94" s="24"/>
      <c r="PA94" s="24"/>
      <c r="PB94" s="24"/>
      <c r="PC94" s="24"/>
      <c r="PD94" s="24"/>
      <c r="PE94" s="24"/>
      <c r="PF94" s="24"/>
      <c r="PG94" s="24"/>
      <c r="PH94" s="24"/>
      <c r="PI94" s="24"/>
      <c r="PJ94" s="24"/>
      <c r="PK94" s="24"/>
      <c r="PL94" s="24"/>
      <c r="PM94" s="24"/>
      <c r="PN94" s="24"/>
      <c r="PO94" s="24"/>
      <c r="PP94" s="24"/>
      <c r="PQ94" s="24"/>
      <c r="PR94" s="24"/>
      <c r="PS94" s="24"/>
      <c r="PT94" s="24"/>
      <c r="PU94" s="24"/>
      <c r="PV94" s="24"/>
      <c r="PW94" s="24"/>
      <c r="PX94" s="24"/>
      <c r="PY94" s="24"/>
      <c r="PZ94" s="24"/>
      <c r="QA94" s="24"/>
      <c r="QB94" s="24"/>
      <c r="QC94" s="24"/>
      <c r="QD94" s="24"/>
      <c r="QE94" s="24"/>
      <c r="QF94" s="24"/>
      <c r="QG94" s="24"/>
      <c r="QH94" s="24"/>
      <c r="QI94" s="24"/>
      <c r="QJ94" s="24"/>
      <c r="QK94" s="24"/>
      <c r="QL94" s="24"/>
      <c r="QM94" s="24"/>
      <c r="QN94" s="24"/>
      <c r="QO94" s="24"/>
      <c r="QP94" s="24"/>
      <c r="QQ94" s="24"/>
      <c r="QR94" s="24"/>
      <c r="QS94" s="24"/>
      <c r="QT94" s="24"/>
      <c r="QU94" s="24"/>
      <c r="QV94" s="24"/>
      <c r="QW94" s="24"/>
      <c r="QX94" s="24"/>
      <c r="QY94" s="24"/>
      <c r="QZ94" s="24"/>
      <c r="RA94" s="24"/>
      <c r="RB94" s="24"/>
      <c r="RC94" s="24"/>
      <c r="RD94" s="24"/>
      <c r="RE94" s="24"/>
      <c r="RF94" s="24"/>
      <c r="RG94" s="24"/>
      <c r="RH94" s="24"/>
      <c r="RI94" s="24"/>
      <c r="RJ94" s="24"/>
      <c r="RK94" s="24"/>
      <c r="RL94" s="24"/>
      <c r="RM94" s="24"/>
      <c r="RN94" s="24"/>
      <c r="RO94" s="24"/>
      <c r="RP94" s="24"/>
      <c r="RQ94" s="24"/>
      <c r="RR94" s="24"/>
      <c r="RS94" s="24"/>
      <c r="RT94" s="24"/>
      <c r="RU94" s="24"/>
      <c r="RV94" s="24"/>
      <c r="RW94" s="24"/>
      <c r="RX94" s="24"/>
      <c r="RY94" s="24"/>
      <c r="RZ94" s="24"/>
      <c r="SA94" s="24"/>
      <c r="SB94" s="24"/>
      <c r="SC94" s="24"/>
      <c r="SD94" s="24"/>
      <c r="SE94" s="24"/>
      <c r="SF94" s="24"/>
      <c r="SG94" s="24"/>
      <c r="SH94" s="24"/>
      <c r="SI94" s="24"/>
      <c r="SJ94" s="24"/>
      <c r="SK94" s="24"/>
      <c r="SL94" s="24"/>
      <c r="SM94" s="24"/>
      <c r="SN94" s="24"/>
      <c r="SO94" s="24"/>
      <c r="SP94" s="24"/>
      <c r="SQ94" s="24"/>
      <c r="SR94" s="24"/>
      <c r="SS94" s="24"/>
      <c r="ST94" s="24"/>
      <c r="SU94" s="24"/>
      <c r="SV94" s="24"/>
      <c r="SW94" s="24"/>
      <c r="SX94" s="24"/>
      <c r="SY94" s="24"/>
      <c r="SZ94" s="24"/>
      <c r="TA94" s="24"/>
      <c r="TB94" s="24"/>
      <c r="TC94" s="24"/>
      <c r="TD94" s="24"/>
      <c r="TE94" s="24"/>
      <c r="TF94" s="24"/>
      <c r="TG94" s="24"/>
      <c r="TH94" s="24"/>
      <c r="TI94" s="24"/>
      <c r="TJ94" s="24"/>
      <c r="TK94" s="24"/>
      <c r="TL94" s="24"/>
      <c r="TM94" s="24"/>
      <c r="TN94" s="24"/>
      <c r="TO94" s="24"/>
      <c r="TP94" s="24"/>
      <c r="TQ94" s="24"/>
      <c r="TR94" s="24"/>
      <c r="TS94" s="24"/>
      <c r="TT94" s="24"/>
      <c r="TU94" s="24"/>
      <c r="TV94" s="24"/>
      <c r="TW94" s="24"/>
      <c r="TX94" s="24"/>
      <c r="TY94" s="24"/>
      <c r="TZ94" s="24"/>
      <c r="UA94" s="24"/>
      <c r="UB94" s="24"/>
      <c r="UC94" s="24"/>
      <c r="UD94" s="24"/>
      <c r="UE94" s="24"/>
      <c r="UF94" s="24"/>
      <c r="UG94" s="24"/>
      <c r="UH94" s="24"/>
      <c r="UI94" s="24"/>
      <c r="UJ94" s="24"/>
      <c r="UK94" s="24"/>
      <c r="UL94" s="24"/>
      <c r="UM94" s="24"/>
      <c r="UN94" s="24"/>
      <c r="UO94" s="24"/>
      <c r="UP94" s="24"/>
      <c r="UQ94" s="24"/>
      <c r="UR94" s="24"/>
      <c r="US94" s="24"/>
      <c r="UT94" s="24"/>
      <c r="UU94" s="24"/>
      <c r="UV94" s="24"/>
      <c r="UW94" s="24"/>
      <c r="UX94" s="24"/>
      <c r="UY94" s="24"/>
      <c r="UZ94" s="24"/>
      <c r="VA94" s="24"/>
      <c r="VB94" s="24"/>
      <c r="VC94" s="24"/>
      <c r="VD94" s="24"/>
      <c r="VE94" s="24"/>
      <c r="VF94" s="24"/>
      <c r="VG94" s="24"/>
      <c r="VH94" s="24"/>
      <c r="VI94" s="24"/>
      <c r="VJ94" s="24"/>
      <c r="VK94" s="24"/>
      <c r="VL94" s="24"/>
      <c r="VM94" s="24"/>
      <c r="VN94" s="24"/>
      <c r="VO94" s="24"/>
      <c r="VP94" s="24"/>
      <c r="VQ94" s="24"/>
      <c r="VR94" s="24"/>
      <c r="VS94" s="24"/>
      <c r="VT94" s="24"/>
      <c r="VU94" s="24"/>
      <c r="VV94" s="24"/>
      <c r="VW94" s="24"/>
      <c r="VX94" s="24"/>
      <c r="VY94" s="24"/>
      <c r="VZ94" s="24"/>
      <c r="WA94" s="24"/>
      <c r="WB94" s="24"/>
      <c r="WC94" s="24"/>
      <c r="WD94" s="24"/>
      <c r="WE94" s="24"/>
      <c r="WF94" s="24"/>
      <c r="WG94" s="24"/>
      <c r="WH94" s="24"/>
      <c r="WI94" s="24"/>
      <c r="WJ94" s="24"/>
      <c r="WK94" s="24"/>
      <c r="WL94" s="24"/>
      <c r="WM94" s="24"/>
      <c r="WN94" s="24"/>
      <c r="WO94" s="24"/>
      <c r="WP94" s="24"/>
      <c r="WQ94" s="24"/>
      <c r="WR94" s="24"/>
      <c r="WS94" s="24"/>
      <c r="WT94" s="24"/>
      <c r="WU94" s="24"/>
      <c r="WV94" s="24"/>
      <c r="WW94" s="24"/>
      <c r="WX94" s="24"/>
      <c r="WY94" s="24"/>
      <c r="WZ94" s="24"/>
      <c r="XA94" s="24"/>
      <c r="XB94" s="24"/>
      <c r="XC94" s="24"/>
      <c r="XD94" s="24"/>
      <c r="XE94" s="24"/>
      <c r="XF94" s="24"/>
      <c r="XG94" s="24"/>
      <c r="XH94" s="24"/>
      <c r="XI94" s="24"/>
      <c r="XJ94" s="24"/>
      <c r="XK94" s="24"/>
      <c r="XL94" s="24"/>
      <c r="XM94" s="24"/>
      <c r="XN94" s="24"/>
      <c r="XO94" s="24"/>
      <c r="XP94" s="24"/>
      <c r="XQ94" s="24"/>
      <c r="XR94" s="24"/>
      <c r="XS94" s="24"/>
      <c r="XT94" s="24"/>
      <c r="XU94" s="24"/>
      <c r="XV94" s="24"/>
      <c r="XW94" s="24"/>
      <c r="XX94" s="24"/>
      <c r="XY94" s="24"/>
      <c r="XZ94" s="24"/>
      <c r="YA94" s="24"/>
      <c r="YB94" s="24"/>
      <c r="YC94" s="24"/>
      <c r="YD94" s="24"/>
      <c r="YE94" s="24"/>
      <c r="YF94" s="24"/>
      <c r="YG94" s="24"/>
      <c r="YH94" s="24"/>
      <c r="YI94" s="24"/>
      <c r="YJ94" s="24"/>
      <c r="YK94" s="24"/>
      <c r="YL94" s="24"/>
      <c r="YM94" s="24"/>
      <c r="YN94" s="24"/>
      <c r="YO94" s="24"/>
      <c r="YP94" s="24"/>
      <c r="YQ94" s="24"/>
      <c r="YR94" s="24"/>
      <c r="YS94" s="24"/>
      <c r="YT94" s="24"/>
      <c r="YU94" s="24"/>
      <c r="YV94" s="24"/>
      <c r="YW94" s="24"/>
      <c r="YX94" s="24"/>
      <c r="YY94" s="24"/>
      <c r="YZ94" s="24"/>
      <c r="ZA94" s="24"/>
      <c r="ZB94" s="24"/>
      <c r="ZC94" s="24"/>
      <c r="ZD94" s="24"/>
      <c r="ZE94" s="24"/>
      <c r="ZF94" s="24"/>
      <c r="ZG94" s="24"/>
      <c r="ZH94" s="24"/>
      <c r="ZI94" s="24"/>
      <c r="ZJ94" s="24"/>
      <c r="ZK94" s="24"/>
      <c r="ZL94" s="24"/>
      <c r="ZM94" s="24"/>
      <c r="ZN94" s="24"/>
      <c r="ZO94" s="24"/>
      <c r="ZP94" s="24"/>
      <c r="ZQ94" s="24"/>
      <c r="ZR94" s="24"/>
      <c r="ZS94" s="24"/>
      <c r="ZT94" s="24"/>
      <c r="ZU94" s="24"/>
      <c r="ZV94" s="24"/>
      <c r="ZW94" s="24"/>
      <c r="ZX94" s="24"/>
      <c r="ZY94" s="24"/>
      <c r="ZZ94" s="24"/>
      <c r="AAA94" s="24"/>
      <c r="AAB94" s="24"/>
      <c r="AAC94" s="24"/>
      <c r="AAD94" s="24"/>
      <c r="AAE94" s="24"/>
      <c r="AAF94" s="24"/>
      <c r="AAG94" s="24"/>
      <c r="AAH94" s="24"/>
      <c r="AAI94" s="24"/>
      <c r="AAJ94" s="24"/>
      <c r="AAK94" s="24"/>
      <c r="AAL94" s="24"/>
      <c r="AAM94" s="24"/>
      <c r="AAN94" s="24"/>
      <c r="AAO94" s="24"/>
      <c r="AAP94" s="24"/>
      <c r="AAQ94" s="24"/>
      <c r="AAR94" s="24"/>
      <c r="AAS94" s="24"/>
      <c r="AAT94" s="24"/>
      <c r="AAU94" s="24"/>
      <c r="AAV94" s="24"/>
      <c r="AAW94" s="24"/>
      <c r="AAX94" s="24"/>
      <c r="AAY94" s="24"/>
      <c r="AAZ94" s="24"/>
      <c r="ABA94" s="24"/>
      <c r="ABB94" s="24"/>
      <c r="ABC94" s="24"/>
      <c r="ABD94" s="24"/>
      <c r="ABE94" s="24"/>
      <c r="ABF94" s="24"/>
      <c r="ABG94" s="24"/>
      <c r="ABH94" s="24"/>
      <c r="ABI94" s="24"/>
      <c r="ABJ94" s="24"/>
      <c r="ABK94" s="24"/>
      <c r="ABL94" s="24"/>
      <c r="ABM94" s="24"/>
      <c r="ABN94" s="24"/>
      <c r="ABO94" s="24"/>
      <c r="ABP94" s="24"/>
      <c r="ABQ94" s="24"/>
      <c r="ABR94" s="24"/>
      <c r="ABS94" s="24"/>
      <c r="ABT94" s="24"/>
      <c r="ABU94" s="24"/>
      <c r="ABV94" s="24"/>
      <c r="ABW94" s="24"/>
      <c r="ABX94" s="24"/>
      <c r="ABY94" s="24"/>
      <c r="ABZ94" s="24"/>
      <c r="ACA94" s="24"/>
      <c r="ACB94" s="24"/>
      <c r="ACC94" s="24"/>
      <c r="ACD94" s="24"/>
      <c r="ACE94" s="24"/>
      <c r="ACF94" s="24"/>
      <c r="ACG94" s="24"/>
      <c r="ACH94" s="24"/>
      <c r="ACI94" s="24"/>
      <c r="ACJ94" s="24"/>
      <c r="ACK94" s="24"/>
      <c r="ACL94" s="24"/>
      <c r="ACM94" s="24"/>
      <c r="ACN94" s="24"/>
      <c r="ACO94" s="24"/>
      <c r="ACP94" s="24"/>
      <c r="ACQ94" s="24"/>
      <c r="ACR94" s="24"/>
      <c r="ACS94" s="24"/>
      <c r="ACT94" s="24"/>
      <c r="ACU94" s="24"/>
      <c r="ACV94" s="24"/>
      <c r="ACW94" s="24"/>
      <c r="ACX94" s="24"/>
      <c r="ACY94" s="24"/>
      <c r="ACZ94" s="24"/>
      <c r="ADA94" s="24"/>
      <c r="ADB94" s="24"/>
      <c r="ADC94" s="24"/>
      <c r="ADD94" s="24"/>
      <c r="ADE94" s="24"/>
      <c r="ADF94" s="24"/>
      <c r="ADG94" s="24"/>
      <c r="ADH94" s="24"/>
      <c r="ADI94" s="24"/>
      <c r="ADJ94" s="24"/>
      <c r="ADK94" s="24"/>
      <c r="ADL94" s="24"/>
      <c r="ADM94" s="24"/>
      <c r="ADN94" s="24"/>
      <c r="ADO94" s="24"/>
      <c r="ADP94" s="24"/>
      <c r="ADQ94" s="24"/>
      <c r="ADR94" s="24"/>
      <c r="ADS94" s="24"/>
      <c r="ADT94" s="24"/>
      <c r="ADU94" s="24"/>
      <c r="ADV94" s="24"/>
      <c r="ADW94" s="24"/>
      <c r="ADX94" s="24"/>
      <c r="ADY94" s="24"/>
      <c r="ADZ94" s="24"/>
      <c r="AEA94" s="24"/>
      <c r="AEB94" s="24"/>
      <c r="AEC94" s="24"/>
      <c r="AED94" s="24"/>
      <c r="AEE94" s="24"/>
      <c r="AEF94" s="24"/>
      <c r="AEG94" s="24"/>
      <c r="AEH94" s="24"/>
      <c r="AEI94" s="24"/>
      <c r="AEJ94" s="24"/>
      <c r="AEK94" s="24"/>
      <c r="AEL94" s="24"/>
      <c r="AEM94" s="24"/>
      <c r="AEN94" s="24"/>
      <c r="AEO94" s="24"/>
      <c r="AEP94" s="24"/>
      <c r="AEQ94" s="24"/>
      <c r="AER94" s="24"/>
      <c r="AES94" s="24"/>
      <c r="AET94" s="24"/>
      <c r="AEU94" s="24"/>
      <c r="AEV94" s="24"/>
      <c r="AEW94" s="24"/>
      <c r="AEX94" s="24"/>
      <c r="AEY94" s="24"/>
      <c r="AEZ94" s="24"/>
      <c r="AFA94" s="24"/>
      <c r="AFB94" s="24"/>
      <c r="AFC94" s="24"/>
      <c r="AFD94" s="24"/>
      <c r="AFE94" s="24"/>
      <c r="AFF94" s="24"/>
      <c r="AFG94" s="24"/>
      <c r="AFH94" s="24"/>
      <c r="AFI94" s="24"/>
      <c r="AFJ94" s="24"/>
      <c r="AFK94" s="24"/>
      <c r="AFL94" s="24"/>
      <c r="AFM94" s="24"/>
      <c r="AFN94" s="24"/>
      <c r="AFO94" s="24"/>
      <c r="AFP94" s="24"/>
      <c r="AFQ94" s="24"/>
      <c r="AFR94" s="24"/>
      <c r="AFS94" s="24"/>
      <c r="AFT94" s="24"/>
      <c r="AFU94" s="24"/>
      <c r="AFV94" s="24"/>
      <c r="AFW94" s="24"/>
      <c r="AFX94" s="24"/>
      <c r="AFY94" s="24"/>
      <c r="AFZ94" s="24"/>
      <c r="AGA94" s="24"/>
      <c r="AGB94" s="24"/>
      <c r="AGC94" s="24"/>
      <c r="AGD94" s="24"/>
      <c r="AGE94" s="24"/>
      <c r="AGF94" s="24"/>
      <c r="AGG94" s="24"/>
      <c r="AGH94" s="24"/>
      <c r="AGI94" s="24"/>
      <c r="AGJ94" s="24"/>
      <c r="AGK94" s="24"/>
      <c r="AGL94" s="24"/>
      <c r="AGM94" s="24"/>
      <c r="AGN94" s="24"/>
      <c r="AGO94" s="24"/>
      <c r="AGP94" s="24"/>
      <c r="AGQ94" s="24"/>
      <c r="AGR94" s="24"/>
      <c r="AGS94" s="24"/>
      <c r="AGT94" s="24"/>
      <c r="AGU94" s="24"/>
      <c r="AGV94" s="24"/>
      <c r="AGW94" s="24"/>
      <c r="AGX94" s="24"/>
      <c r="AGY94" s="24"/>
      <c r="AGZ94" s="24"/>
      <c r="AHA94" s="24"/>
      <c r="AHB94" s="24"/>
      <c r="AHC94" s="24"/>
      <c r="AHD94" s="24"/>
      <c r="AHE94" s="24"/>
      <c r="AHF94" s="24"/>
      <c r="AHG94" s="24"/>
      <c r="AHH94" s="24"/>
      <c r="AHI94" s="24"/>
      <c r="AHJ94" s="24"/>
      <c r="AHK94" s="24"/>
      <c r="AHL94" s="24"/>
      <c r="AHM94" s="24"/>
      <c r="AHN94" s="24"/>
      <c r="AHO94" s="24"/>
      <c r="AHP94" s="24"/>
      <c r="AHQ94" s="24"/>
      <c r="AHR94" s="24"/>
      <c r="AHS94" s="24"/>
      <c r="AHT94" s="24"/>
      <c r="AHU94" s="24"/>
      <c r="AHV94" s="24"/>
      <c r="AHW94" s="24"/>
      <c r="AHX94" s="24"/>
      <c r="AHY94" s="24"/>
      <c r="AHZ94" s="24"/>
      <c r="AIA94" s="24"/>
      <c r="AIB94" s="24"/>
      <c r="AIC94" s="24"/>
      <c r="AID94" s="24"/>
      <c r="AIE94" s="24"/>
      <c r="AIF94" s="24"/>
      <c r="AIG94" s="24"/>
      <c r="AIH94" s="24"/>
      <c r="AII94" s="24"/>
      <c r="AIJ94" s="24"/>
      <c r="AIK94" s="24"/>
      <c r="AIL94" s="24"/>
      <c r="AIM94" s="24"/>
      <c r="AIN94" s="24"/>
      <c r="AIO94" s="24"/>
      <c r="AIP94" s="24"/>
      <c r="AIQ94" s="24"/>
      <c r="AIR94" s="24"/>
      <c r="AIS94" s="24"/>
      <c r="AIT94" s="24"/>
      <c r="AIU94" s="24"/>
      <c r="AIV94" s="24"/>
      <c r="AIW94" s="24"/>
      <c r="AIX94" s="24"/>
      <c r="AIY94" s="24"/>
      <c r="AIZ94" s="24"/>
      <c r="AJA94" s="24"/>
      <c r="AJB94" s="24"/>
      <c r="AJC94" s="24"/>
      <c r="AJD94" s="24"/>
      <c r="AJE94" s="24"/>
      <c r="AJF94" s="24"/>
      <c r="AJG94" s="24"/>
      <c r="AJH94" s="24"/>
      <c r="AJI94" s="24"/>
      <c r="AJJ94" s="24"/>
      <c r="AJK94" s="24"/>
      <c r="AJL94" s="24"/>
      <c r="AJM94" s="24"/>
      <c r="AJN94" s="24"/>
      <c r="AJO94" s="24"/>
      <c r="AJP94" s="24"/>
      <c r="AJQ94" s="24"/>
      <c r="AJR94" s="24"/>
      <c r="AJS94" s="24"/>
      <c r="AJT94" s="24"/>
      <c r="AJU94" s="24"/>
      <c r="AJV94" s="24"/>
      <c r="AJW94" s="24"/>
      <c r="AJX94" s="24"/>
      <c r="AJY94" s="24"/>
      <c r="AJZ94" s="24"/>
      <c r="AKA94" s="24"/>
      <c r="AKB94" s="24"/>
      <c r="AKC94" s="24"/>
      <c r="AKD94" s="24"/>
      <c r="AKE94" s="24"/>
      <c r="AKF94" s="24"/>
      <c r="AKG94" s="24"/>
      <c r="AKH94" s="24"/>
      <c r="AKI94" s="24"/>
      <c r="AKJ94" s="24"/>
      <c r="AKK94" s="24"/>
      <c r="AKL94" s="24"/>
      <c r="AKM94" s="24"/>
      <c r="AKN94" s="24"/>
      <c r="AKO94" s="24"/>
      <c r="AKP94" s="24"/>
      <c r="AKQ94" s="24"/>
      <c r="AKR94" s="24"/>
      <c r="AKS94" s="24"/>
      <c r="AKT94" s="24"/>
      <c r="AKU94" s="24"/>
      <c r="AKV94" s="24"/>
      <c r="AKW94" s="24"/>
      <c r="AKX94" s="24"/>
      <c r="AKY94" s="24"/>
      <c r="AKZ94" s="24"/>
      <c r="ALA94" s="24"/>
      <c r="ALB94" s="24"/>
      <c r="ALC94" s="24"/>
      <c r="ALD94" s="24"/>
      <c r="ALE94" s="24"/>
      <c r="ALF94" s="24"/>
      <c r="ALG94" s="24"/>
      <c r="ALH94" s="24"/>
      <c r="ALI94" s="24"/>
      <c r="ALJ94" s="24"/>
      <c r="ALK94" s="24"/>
      <c r="ALL94" s="24"/>
      <c r="ALM94" s="24"/>
      <c r="ALN94" s="24"/>
      <c r="ALO94" s="24"/>
      <c r="ALP94" s="24"/>
      <c r="ALQ94" s="24"/>
      <c r="ALR94" s="24"/>
      <c r="ALS94" s="24"/>
      <c r="ALT94" s="24"/>
      <c r="ALU94" s="24"/>
      <c r="ALV94" s="24"/>
      <c r="ALW94" s="24"/>
      <c r="ALX94" s="24"/>
      <c r="ALY94" s="24"/>
      <c r="ALZ94" s="24"/>
      <c r="AMA94" s="24"/>
      <c r="AMB94" s="24"/>
      <c r="AMC94" s="24"/>
      <c r="AMD94" s="24"/>
      <c r="AME94" s="24"/>
      <c r="AMF94" s="24"/>
      <c r="AMG94" s="24"/>
      <c r="AMH94" s="24"/>
      <c r="AMI94" s="24"/>
      <c r="AMJ94" s="24"/>
      <c r="AMK94" s="24"/>
      <c r="AML94" s="24"/>
      <c r="AMM94" s="24"/>
      <c r="AMN94" s="24"/>
      <c r="AMO94" s="24"/>
      <c r="AMP94" s="24"/>
      <c r="AMQ94" s="24"/>
      <c r="AMR94" s="24"/>
      <c r="AMS94" s="24"/>
      <c r="AMT94" s="24"/>
      <c r="AMU94" s="24"/>
      <c r="AMV94" s="24"/>
      <c r="AMW94" s="24"/>
      <c r="AMX94" s="24"/>
      <c r="AMY94" s="24"/>
      <c r="AMZ94" s="24"/>
      <c r="ANA94" s="24"/>
      <c r="ANB94" s="24"/>
      <c r="ANC94" s="24"/>
      <c r="AND94" s="24"/>
      <c r="ANE94" s="24"/>
      <c r="ANF94" s="24"/>
      <c r="ANG94" s="24"/>
      <c r="ANH94" s="24"/>
      <c r="ANI94" s="24"/>
      <c r="ANJ94" s="24"/>
      <c r="ANK94" s="24"/>
      <c r="ANL94" s="24"/>
      <c r="ANM94" s="24"/>
      <c r="ANN94" s="24"/>
      <c r="ANO94" s="24"/>
      <c r="ANP94" s="24"/>
      <c r="ANQ94" s="24"/>
      <c r="ANR94" s="24"/>
      <c r="ANS94" s="24"/>
      <c r="ANT94" s="24"/>
      <c r="ANU94" s="24"/>
      <c r="ANV94" s="24"/>
      <c r="ANW94" s="24"/>
      <c r="ANX94" s="24"/>
      <c r="ANY94" s="24"/>
      <c r="ANZ94" s="24"/>
      <c r="AOA94" s="24"/>
      <c r="AOB94" s="24"/>
      <c r="AOC94" s="24"/>
      <c r="AOD94" s="24"/>
      <c r="AOE94" s="24"/>
      <c r="AOF94" s="24"/>
      <c r="AOG94" s="24"/>
      <c r="AOH94" s="24"/>
      <c r="AOI94" s="24"/>
      <c r="AOJ94" s="24"/>
      <c r="AOK94" s="24"/>
      <c r="AOL94" s="24"/>
      <c r="AOM94" s="24"/>
      <c r="AON94" s="24"/>
      <c r="AOO94" s="24"/>
      <c r="AOP94" s="24"/>
      <c r="AOQ94" s="24"/>
      <c r="AOR94" s="24"/>
      <c r="AOS94" s="24"/>
      <c r="AOT94" s="24"/>
      <c r="AOU94" s="24"/>
      <c r="AOV94" s="24"/>
      <c r="AOW94" s="24"/>
      <c r="AOX94" s="24"/>
      <c r="AOY94" s="24"/>
      <c r="AOZ94" s="24"/>
      <c r="APA94" s="24"/>
      <c r="APB94" s="24"/>
      <c r="APC94" s="24"/>
      <c r="APD94" s="24"/>
      <c r="APE94" s="24"/>
      <c r="APF94" s="24"/>
      <c r="APG94" s="24"/>
      <c r="APH94" s="24"/>
      <c r="API94" s="24"/>
      <c r="APJ94" s="24"/>
      <c r="APK94" s="24"/>
      <c r="APL94" s="24"/>
      <c r="APM94" s="24"/>
      <c r="APN94" s="24"/>
      <c r="APO94" s="24"/>
      <c r="APP94" s="24"/>
      <c r="APQ94" s="24"/>
      <c r="APR94" s="24"/>
      <c r="APS94" s="24"/>
      <c r="APT94" s="24"/>
      <c r="APU94" s="24"/>
      <c r="APV94" s="24"/>
      <c r="APW94" s="24"/>
      <c r="APX94" s="24"/>
      <c r="APY94" s="24"/>
      <c r="APZ94" s="24"/>
      <c r="AQA94" s="24"/>
      <c r="AQB94" s="24"/>
      <c r="AQC94" s="24"/>
      <c r="AQD94" s="24"/>
      <c r="AQE94" s="24"/>
      <c r="AQF94" s="24"/>
      <c r="AQG94" s="24"/>
      <c r="AQH94" s="24"/>
      <c r="AQI94" s="24"/>
      <c r="AQJ94" s="24"/>
      <c r="AQK94" s="24"/>
      <c r="AQL94" s="24"/>
      <c r="AQM94" s="24"/>
      <c r="AQN94" s="24"/>
      <c r="AQO94" s="24"/>
      <c r="AQP94" s="24"/>
      <c r="AQQ94" s="24"/>
      <c r="AQR94" s="24"/>
      <c r="AQS94" s="24"/>
      <c r="AQT94" s="24"/>
      <c r="AQU94" s="24"/>
      <c r="AQV94" s="24"/>
      <c r="AQW94" s="24"/>
      <c r="AQX94" s="24"/>
      <c r="AQY94" s="24"/>
      <c r="AQZ94" s="24"/>
      <c r="ARA94" s="24"/>
      <c r="ARB94" s="24"/>
      <c r="ARC94" s="24"/>
      <c r="ARD94" s="24"/>
      <c r="ARE94" s="24"/>
      <c r="ARF94" s="24"/>
      <c r="ARG94" s="24"/>
      <c r="ARH94" s="24"/>
      <c r="ARI94" s="24"/>
      <c r="ARJ94" s="24"/>
      <c r="ARK94" s="24"/>
      <c r="ARL94" s="24"/>
      <c r="ARM94" s="24"/>
      <c r="ARN94" s="24"/>
      <c r="ARO94" s="24"/>
      <c r="ARP94" s="24"/>
      <c r="ARQ94" s="24"/>
      <c r="ARR94" s="24"/>
      <c r="ARS94" s="24"/>
      <c r="ART94" s="24"/>
      <c r="ARU94" s="24"/>
      <c r="ARV94" s="24"/>
      <c r="ARW94" s="24"/>
      <c r="ARX94" s="24"/>
      <c r="ARY94" s="24"/>
      <c r="ARZ94" s="24"/>
      <c r="ASA94" s="24"/>
      <c r="ASB94" s="24"/>
      <c r="ASC94" s="24"/>
      <c r="ASD94" s="24"/>
      <c r="ASE94" s="24"/>
      <c r="ASF94" s="24"/>
      <c r="ASG94" s="24"/>
      <c r="ASH94" s="24"/>
      <c r="ASI94" s="24"/>
      <c r="ASJ94" s="24"/>
      <c r="ASK94" s="24"/>
      <c r="ASL94" s="24"/>
      <c r="ASM94" s="24"/>
      <c r="ASN94" s="24"/>
      <c r="ASO94" s="24"/>
      <c r="ASP94" s="24"/>
      <c r="ASQ94" s="24"/>
      <c r="ASR94" s="24"/>
      <c r="ASS94" s="24"/>
      <c r="AST94" s="24"/>
      <c r="ASU94" s="24"/>
      <c r="ASV94" s="24"/>
      <c r="ASW94" s="24"/>
      <c r="ASX94" s="24"/>
      <c r="ASY94" s="24"/>
      <c r="ASZ94" s="24"/>
      <c r="ATA94" s="24"/>
      <c r="ATB94" s="24"/>
      <c r="ATC94" s="24"/>
      <c r="ATD94" s="24"/>
      <c r="ATE94" s="24"/>
      <c r="ATF94" s="24"/>
      <c r="ATG94" s="24"/>
      <c r="ATH94" s="24"/>
      <c r="ATI94" s="24"/>
      <c r="ATJ94" s="24"/>
      <c r="ATK94" s="24"/>
      <c r="ATL94" s="24"/>
      <c r="ATM94" s="24"/>
      <c r="ATN94" s="24"/>
      <c r="ATO94" s="24"/>
      <c r="ATP94" s="24"/>
      <c r="ATQ94" s="24"/>
      <c r="ATR94" s="24"/>
      <c r="ATS94" s="24"/>
      <c r="ATT94" s="24"/>
      <c r="ATU94" s="24"/>
      <c r="ATV94" s="24"/>
      <c r="ATW94" s="24"/>
      <c r="ATX94" s="24"/>
      <c r="ATY94" s="24"/>
      <c r="ATZ94" s="24"/>
      <c r="AUA94" s="24"/>
      <c r="AUB94" s="24"/>
      <c r="AUC94" s="24"/>
      <c r="AUD94" s="24"/>
      <c r="AUE94" s="24"/>
      <c r="AUF94" s="24"/>
      <c r="AUG94" s="24"/>
      <c r="AUH94" s="24"/>
      <c r="AUI94" s="24"/>
      <c r="AUJ94" s="24"/>
      <c r="AUK94" s="24"/>
      <c r="AUL94" s="24"/>
      <c r="AUM94" s="24"/>
      <c r="AUN94" s="24"/>
      <c r="AUO94" s="24"/>
      <c r="AUP94" s="24"/>
      <c r="AUQ94" s="24"/>
      <c r="AUR94" s="24"/>
      <c r="AUS94" s="24"/>
      <c r="AUT94" s="24"/>
      <c r="AUU94" s="24"/>
      <c r="AUV94" s="24"/>
      <c r="AUW94" s="24"/>
      <c r="AUX94" s="24"/>
      <c r="AUY94" s="24"/>
      <c r="AUZ94" s="24"/>
      <c r="AVA94" s="24"/>
      <c r="AVB94" s="24"/>
      <c r="AVC94" s="24"/>
      <c r="AVD94" s="24"/>
      <c r="AVE94" s="24"/>
      <c r="AVF94" s="24"/>
      <c r="AVG94" s="24"/>
      <c r="AVH94" s="24"/>
      <c r="AVI94" s="24"/>
      <c r="AVJ94" s="24"/>
      <c r="AVK94" s="24"/>
      <c r="AVL94" s="24"/>
      <c r="AVM94" s="24"/>
      <c r="AVN94" s="24"/>
      <c r="AVO94" s="24"/>
      <c r="AVP94" s="24"/>
      <c r="AVQ94" s="24"/>
      <c r="AVR94" s="24"/>
      <c r="AVS94" s="24"/>
      <c r="AVT94" s="24"/>
      <c r="AVU94" s="24"/>
      <c r="AVV94" s="24"/>
      <c r="AVW94" s="24"/>
      <c r="AVX94" s="24"/>
      <c r="AVY94" s="24"/>
      <c r="AVZ94" s="24"/>
      <c r="AWA94" s="24"/>
      <c r="AWB94" s="24"/>
      <c r="AWC94" s="24"/>
      <c r="AWD94" s="24"/>
      <c r="AWE94" s="24"/>
      <c r="AWF94" s="24"/>
      <c r="AWG94" s="24"/>
      <c r="AWH94" s="24"/>
      <c r="AWI94" s="24"/>
      <c r="AWJ94" s="24"/>
      <c r="AWK94" s="24"/>
      <c r="AWL94" s="24"/>
      <c r="AWM94" s="24"/>
      <c r="AWN94" s="24"/>
      <c r="AWO94" s="24"/>
      <c r="AWP94" s="24"/>
      <c r="AWQ94" s="24"/>
      <c r="AWR94" s="24"/>
      <c r="AWS94" s="24"/>
      <c r="AWT94" s="24"/>
      <c r="AWU94" s="24"/>
      <c r="AWV94" s="24"/>
      <c r="AWW94" s="24"/>
      <c r="AWX94" s="24"/>
      <c r="AWY94" s="24"/>
      <c r="AWZ94" s="24"/>
      <c r="AXA94" s="24"/>
      <c r="AXB94" s="24"/>
      <c r="AXC94" s="24"/>
      <c r="AXD94" s="24"/>
      <c r="AXE94" s="24"/>
      <c r="AXF94" s="24"/>
      <c r="AXG94" s="24"/>
      <c r="AXH94" s="24"/>
      <c r="AXI94" s="24"/>
      <c r="AXJ94" s="24"/>
      <c r="AXK94" s="24"/>
      <c r="AXL94" s="24"/>
      <c r="AXM94" s="24"/>
      <c r="AXN94" s="24"/>
      <c r="AXO94" s="24"/>
      <c r="AXP94" s="24"/>
      <c r="AXQ94" s="24"/>
      <c r="AXR94" s="24"/>
      <c r="AXS94" s="24"/>
      <c r="AXT94" s="24"/>
      <c r="AXU94" s="24"/>
      <c r="AXV94" s="24"/>
      <c r="AXW94" s="24"/>
      <c r="AXX94" s="24"/>
      <c r="AXY94" s="24"/>
      <c r="AXZ94" s="24"/>
      <c r="AYA94" s="24"/>
      <c r="AYB94" s="24"/>
      <c r="AYC94" s="24"/>
      <c r="AYD94" s="24"/>
      <c r="AYE94" s="24"/>
      <c r="AYF94" s="24"/>
      <c r="AYG94" s="24"/>
      <c r="AYH94" s="24"/>
      <c r="AYI94" s="24"/>
      <c r="AYJ94" s="24"/>
      <c r="AYK94" s="24"/>
      <c r="AYL94" s="24"/>
      <c r="AYM94" s="24"/>
      <c r="AYN94" s="24"/>
      <c r="AYO94" s="24"/>
      <c r="AYP94" s="24"/>
      <c r="AYQ94" s="24"/>
      <c r="AYR94" s="24"/>
      <c r="AYS94" s="24"/>
      <c r="AYT94" s="24"/>
      <c r="AYU94" s="24"/>
      <c r="AYV94" s="24"/>
      <c r="AYW94" s="24"/>
      <c r="AYX94" s="24"/>
      <c r="AYY94" s="24"/>
      <c r="AYZ94" s="24"/>
      <c r="AZA94" s="24"/>
      <c r="AZB94" s="24"/>
      <c r="AZC94" s="24"/>
      <c r="AZD94" s="24"/>
      <c r="AZE94" s="24"/>
      <c r="AZF94" s="24"/>
      <c r="AZG94" s="24"/>
      <c r="AZH94" s="24"/>
      <c r="AZI94" s="24"/>
      <c r="AZJ94" s="24"/>
      <c r="AZK94" s="24"/>
      <c r="AZL94" s="24"/>
      <c r="AZM94" s="24"/>
      <c r="AZN94" s="24"/>
      <c r="AZO94" s="24"/>
      <c r="AZP94" s="24"/>
      <c r="AZQ94" s="24"/>
      <c r="AZR94" s="24"/>
      <c r="AZS94" s="24"/>
      <c r="AZT94" s="24"/>
      <c r="AZU94" s="24"/>
      <c r="AZV94" s="24"/>
      <c r="AZW94" s="24"/>
      <c r="AZX94" s="24"/>
      <c r="AZY94" s="24"/>
      <c r="AZZ94" s="24"/>
      <c r="BAA94" s="24"/>
      <c r="BAB94" s="24"/>
      <c r="BAC94" s="24"/>
      <c r="BAD94" s="24"/>
      <c r="BAE94" s="24"/>
      <c r="BAF94" s="24"/>
      <c r="BAG94" s="24"/>
      <c r="BAH94" s="24"/>
      <c r="BAI94" s="24"/>
      <c r="BAJ94" s="24"/>
      <c r="BAK94" s="24"/>
      <c r="BAL94" s="24"/>
      <c r="BAM94" s="24"/>
      <c r="BAN94" s="24"/>
      <c r="BAO94" s="24"/>
      <c r="BAP94" s="24"/>
      <c r="BAQ94" s="24"/>
      <c r="BAR94" s="24"/>
      <c r="BAS94" s="24"/>
      <c r="BAT94" s="24"/>
      <c r="BAU94" s="24"/>
      <c r="BAV94" s="24"/>
      <c r="BAW94" s="24"/>
      <c r="BAX94" s="24"/>
      <c r="BAY94" s="24"/>
      <c r="BAZ94" s="24"/>
      <c r="BBA94" s="24"/>
      <c r="BBB94" s="24"/>
      <c r="BBC94" s="24"/>
      <c r="BBD94" s="24"/>
      <c r="BBE94" s="24"/>
      <c r="BBF94" s="24"/>
      <c r="BBG94" s="24"/>
      <c r="BBH94" s="24"/>
      <c r="BBI94" s="24"/>
      <c r="BBJ94" s="24"/>
      <c r="BBK94" s="24"/>
      <c r="BBL94" s="24"/>
      <c r="BBM94" s="24"/>
      <c r="BBN94" s="24"/>
      <c r="BBO94" s="24"/>
      <c r="BBP94" s="24"/>
      <c r="BBQ94" s="24"/>
      <c r="BBR94" s="24"/>
      <c r="BBS94" s="24"/>
      <c r="BBT94" s="24"/>
      <c r="BBU94" s="24"/>
      <c r="BBV94" s="24"/>
      <c r="BBW94" s="24"/>
      <c r="BBX94" s="24"/>
      <c r="BBY94" s="24"/>
      <c r="BBZ94" s="24"/>
      <c r="BCA94" s="24"/>
      <c r="BCB94" s="24"/>
      <c r="BCC94" s="24"/>
      <c r="BCD94" s="24"/>
      <c r="BCE94" s="24"/>
      <c r="BCF94" s="24"/>
      <c r="BCG94" s="24"/>
      <c r="BCH94" s="24"/>
      <c r="BCI94" s="24"/>
      <c r="BCJ94" s="24"/>
      <c r="BCK94" s="24"/>
      <c r="BCL94" s="24"/>
      <c r="BCM94" s="24"/>
      <c r="BCN94" s="24"/>
      <c r="BCO94" s="24"/>
      <c r="BCP94" s="24"/>
      <c r="BCQ94" s="24"/>
      <c r="BCR94" s="24"/>
      <c r="BCS94" s="24"/>
      <c r="BCT94" s="24"/>
      <c r="BCU94" s="24"/>
      <c r="BCV94" s="24"/>
      <c r="BCW94" s="24"/>
      <c r="BCX94" s="24"/>
      <c r="BCY94" s="24"/>
      <c r="BCZ94" s="24"/>
      <c r="BDA94" s="24"/>
      <c r="BDB94" s="24"/>
      <c r="BDC94" s="24"/>
      <c r="BDD94" s="24"/>
      <c r="BDE94" s="24"/>
      <c r="BDF94" s="24"/>
      <c r="BDG94" s="24"/>
      <c r="BDH94" s="24"/>
      <c r="BDI94" s="24"/>
      <c r="BDJ94" s="24"/>
      <c r="BDK94" s="24"/>
      <c r="BDL94" s="24"/>
      <c r="BDM94" s="24"/>
      <c r="BDN94" s="24"/>
      <c r="BDO94" s="24"/>
      <c r="BDP94" s="24"/>
      <c r="BDQ94" s="24"/>
      <c r="BDR94" s="24"/>
      <c r="BDS94" s="24"/>
      <c r="BDT94" s="24"/>
      <c r="BDU94" s="24"/>
      <c r="BDV94" s="24"/>
      <c r="BDW94" s="24"/>
      <c r="BDX94" s="24"/>
      <c r="BDY94" s="24"/>
      <c r="BDZ94" s="24"/>
      <c r="BEA94" s="24"/>
      <c r="BEB94" s="24"/>
      <c r="BEC94" s="24"/>
      <c r="BED94" s="24"/>
      <c r="BEE94" s="24"/>
      <c r="BEF94" s="24"/>
      <c r="BEG94" s="24"/>
      <c r="BEH94" s="24"/>
      <c r="BEI94" s="24"/>
      <c r="BEJ94" s="24"/>
      <c r="BEK94" s="24"/>
      <c r="BEL94" s="24"/>
      <c r="BEM94" s="24"/>
      <c r="BEN94" s="24"/>
      <c r="BEO94" s="24"/>
      <c r="BEP94" s="24"/>
      <c r="BEQ94" s="24"/>
      <c r="BER94" s="24"/>
      <c r="BES94" s="24"/>
      <c r="BET94" s="24"/>
      <c r="BEU94" s="24"/>
      <c r="BEV94" s="24"/>
      <c r="BEW94" s="24"/>
      <c r="BEX94" s="24"/>
      <c r="BEY94" s="24"/>
      <c r="BEZ94" s="24"/>
      <c r="BFA94" s="24"/>
      <c r="BFB94" s="24"/>
      <c r="BFC94" s="24"/>
      <c r="BFD94" s="24"/>
      <c r="BFE94" s="24"/>
      <c r="BFF94" s="24"/>
      <c r="BFG94" s="24"/>
      <c r="BFH94" s="24"/>
      <c r="BFI94" s="24"/>
      <c r="BFJ94" s="24"/>
      <c r="BFK94" s="24"/>
      <c r="BFL94" s="24"/>
      <c r="BFM94" s="24"/>
      <c r="BFN94" s="24"/>
      <c r="BFO94" s="24"/>
      <c r="BFP94" s="24"/>
      <c r="BFQ94" s="24"/>
      <c r="BFR94" s="24"/>
      <c r="BFS94" s="24"/>
      <c r="BFT94" s="24"/>
      <c r="BFU94" s="24"/>
      <c r="BFV94" s="24"/>
      <c r="BFW94" s="24"/>
      <c r="BFX94" s="24"/>
      <c r="BFY94" s="24"/>
      <c r="BFZ94" s="24"/>
      <c r="BGA94" s="24"/>
      <c r="BGB94" s="24"/>
      <c r="BGC94" s="24"/>
      <c r="BGD94" s="24"/>
      <c r="BGE94" s="24"/>
      <c r="BGF94" s="24"/>
      <c r="BGG94" s="24"/>
      <c r="BGH94" s="24"/>
      <c r="BGI94" s="24"/>
      <c r="BGJ94" s="24"/>
      <c r="BGK94" s="24"/>
      <c r="BGL94" s="24"/>
      <c r="BGM94" s="24"/>
      <c r="BGN94" s="24"/>
      <c r="BGO94" s="24"/>
      <c r="BGP94" s="24"/>
      <c r="BGQ94" s="24"/>
      <c r="BGR94" s="24"/>
      <c r="BGS94" s="24"/>
      <c r="BGT94" s="24"/>
      <c r="BGU94" s="24"/>
      <c r="BGV94" s="24"/>
      <c r="BGW94" s="24"/>
      <c r="BGX94" s="24"/>
      <c r="BGY94" s="24"/>
      <c r="BGZ94" s="24"/>
      <c r="BHA94" s="24"/>
      <c r="BHB94" s="24"/>
      <c r="BHC94" s="24"/>
      <c r="BHD94" s="24"/>
      <c r="BHE94" s="24"/>
      <c r="BHF94" s="24"/>
      <c r="BHG94" s="24"/>
      <c r="BHH94" s="24"/>
      <c r="BHI94" s="24"/>
      <c r="BHJ94" s="24"/>
      <c r="BHK94" s="24"/>
      <c r="BHL94" s="24"/>
      <c r="BHM94" s="24"/>
      <c r="BHN94" s="24"/>
      <c r="BHO94" s="24"/>
      <c r="BHP94" s="24"/>
      <c r="BHQ94" s="24"/>
      <c r="BHR94" s="24"/>
      <c r="BHS94" s="24"/>
      <c r="BHT94" s="24"/>
      <c r="BHU94" s="24"/>
      <c r="BHV94" s="24"/>
      <c r="BHW94" s="24"/>
      <c r="BHX94" s="24"/>
      <c r="BHY94" s="24"/>
      <c r="BHZ94" s="24"/>
      <c r="BIA94" s="24"/>
      <c r="BIB94" s="24"/>
      <c r="BIC94" s="24"/>
      <c r="BID94" s="24"/>
      <c r="BIE94" s="24"/>
      <c r="BIF94" s="24"/>
      <c r="BIG94" s="24"/>
      <c r="BIH94" s="24"/>
      <c r="BII94" s="24"/>
      <c r="BIJ94" s="24"/>
      <c r="BIK94" s="24"/>
      <c r="BIL94" s="24"/>
      <c r="BIM94" s="24"/>
      <c r="BIN94" s="24"/>
      <c r="BIO94" s="24"/>
      <c r="BIP94" s="24"/>
      <c r="BIQ94" s="24"/>
      <c r="BIR94" s="24"/>
      <c r="BIS94" s="24"/>
      <c r="BIT94" s="24"/>
      <c r="BIU94" s="24"/>
      <c r="BIV94" s="24"/>
      <c r="BIW94" s="24"/>
      <c r="BIX94" s="24"/>
      <c r="BIY94" s="24"/>
      <c r="BIZ94" s="24"/>
      <c r="BJA94" s="24"/>
      <c r="BJB94" s="24"/>
      <c r="BJC94" s="24"/>
      <c r="BJD94" s="24"/>
      <c r="BJE94" s="24"/>
      <c r="BJF94" s="24"/>
      <c r="BJG94" s="24"/>
      <c r="BJH94" s="24"/>
      <c r="BJI94" s="24"/>
      <c r="BJJ94" s="24"/>
      <c r="BJK94" s="24"/>
      <c r="BJL94" s="24"/>
      <c r="BJM94" s="24"/>
      <c r="BJN94" s="24"/>
      <c r="BJO94" s="24"/>
      <c r="BJP94" s="24"/>
      <c r="BJQ94" s="24"/>
      <c r="BJR94" s="24"/>
      <c r="BJS94" s="24"/>
      <c r="BJT94" s="24"/>
      <c r="BJU94" s="24"/>
      <c r="BJV94" s="24"/>
      <c r="BJW94" s="24"/>
      <c r="BJX94" s="24"/>
      <c r="BJY94" s="24"/>
      <c r="BJZ94" s="24"/>
      <c r="BKA94" s="24"/>
      <c r="BKB94" s="24"/>
      <c r="BKC94" s="24"/>
      <c r="BKD94" s="24"/>
      <c r="BKE94" s="24"/>
      <c r="BKF94" s="24"/>
      <c r="BKG94" s="24"/>
      <c r="BKH94" s="24"/>
      <c r="BKI94" s="24"/>
      <c r="BKJ94" s="24"/>
      <c r="BKK94" s="24"/>
      <c r="BKL94" s="24"/>
      <c r="BKM94" s="24"/>
      <c r="BKN94" s="24"/>
      <c r="BKO94" s="24"/>
      <c r="BKP94" s="24"/>
      <c r="BKQ94" s="24"/>
      <c r="BKR94" s="24"/>
      <c r="BKS94" s="24"/>
      <c r="BKT94" s="24"/>
      <c r="BKU94" s="24"/>
      <c r="BKV94" s="24"/>
      <c r="BKW94" s="24"/>
      <c r="BKX94" s="24"/>
      <c r="BKY94" s="24"/>
      <c r="BKZ94" s="24"/>
      <c r="BLA94" s="24"/>
      <c r="BLB94" s="24"/>
      <c r="BLC94" s="24"/>
      <c r="BLD94" s="24"/>
      <c r="BLE94" s="24"/>
      <c r="BLF94" s="24"/>
      <c r="BLG94" s="24"/>
      <c r="BLH94" s="24"/>
      <c r="BLI94" s="24"/>
      <c r="BLJ94" s="24"/>
      <c r="BLK94" s="24"/>
      <c r="BLL94" s="24"/>
      <c r="BLM94" s="24"/>
      <c r="BLN94" s="24"/>
      <c r="BLO94" s="24"/>
      <c r="BLP94" s="24"/>
      <c r="BLQ94" s="24"/>
      <c r="BLR94" s="24"/>
      <c r="BLS94" s="24"/>
      <c r="BLT94" s="24"/>
      <c r="BLU94" s="24"/>
      <c r="BLV94" s="24"/>
      <c r="BLW94" s="24"/>
      <c r="BLX94" s="24"/>
      <c r="BLY94" s="24"/>
      <c r="BLZ94" s="24"/>
      <c r="BMA94" s="24"/>
      <c r="BMB94" s="24"/>
      <c r="BMC94" s="24"/>
      <c r="BMD94" s="24"/>
      <c r="BME94" s="24"/>
      <c r="BMF94" s="24"/>
      <c r="BMG94" s="24"/>
      <c r="BMH94" s="24"/>
      <c r="BMI94" s="24"/>
      <c r="BMJ94" s="24"/>
      <c r="BMK94" s="24"/>
      <c r="BML94" s="24"/>
      <c r="BMM94" s="24"/>
      <c r="BMN94" s="24"/>
      <c r="BMO94" s="24"/>
      <c r="BMP94" s="24"/>
      <c r="BMQ94" s="24"/>
      <c r="BMR94" s="24"/>
      <c r="BMS94" s="24"/>
      <c r="BMT94" s="24"/>
      <c r="BMU94" s="24"/>
      <c r="BMV94" s="24"/>
      <c r="BMW94" s="24"/>
      <c r="BMX94" s="24"/>
      <c r="BMY94" s="24"/>
      <c r="BMZ94" s="24"/>
      <c r="BNA94" s="24"/>
      <c r="BNB94" s="24"/>
      <c r="BNC94" s="24"/>
      <c r="BND94" s="24"/>
      <c r="BNE94" s="24"/>
      <c r="BNF94" s="24"/>
      <c r="BNG94" s="24"/>
      <c r="BNH94" s="24"/>
      <c r="BNI94" s="24"/>
      <c r="BNJ94" s="24"/>
      <c r="BNK94" s="24"/>
      <c r="BNL94" s="24"/>
      <c r="BNM94" s="24"/>
      <c r="BNN94" s="24"/>
      <c r="BNO94" s="24"/>
      <c r="BNP94" s="24"/>
      <c r="BNQ94" s="24"/>
      <c r="BNR94" s="24"/>
      <c r="BNS94" s="24"/>
      <c r="BNT94" s="24"/>
      <c r="BNU94" s="24"/>
      <c r="BNV94" s="24"/>
      <c r="BNW94" s="24"/>
      <c r="BNX94" s="24"/>
      <c r="BNY94" s="24"/>
      <c r="BNZ94" s="24"/>
      <c r="BOA94" s="24"/>
      <c r="BOB94" s="24"/>
      <c r="BOC94" s="24"/>
      <c r="BOD94" s="24"/>
      <c r="BOE94" s="24"/>
      <c r="BOF94" s="24"/>
      <c r="BOG94" s="24"/>
      <c r="BOH94" s="24"/>
      <c r="BOI94" s="24"/>
      <c r="BOJ94" s="24"/>
      <c r="BOK94" s="24"/>
      <c r="BOL94" s="24"/>
      <c r="BOM94" s="24"/>
      <c r="BON94" s="24"/>
      <c r="BOO94" s="24"/>
      <c r="BOP94" s="24"/>
      <c r="BOQ94" s="24"/>
      <c r="BOR94" s="24"/>
      <c r="BOS94" s="24"/>
      <c r="BOT94" s="24"/>
      <c r="BOU94" s="24"/>
      <c r="BOV94" s="24"/>
      <c r="BOW94" s="24"/>
      <c r="BOX94" s="24"/>
      <c r="BOY94" s="24"/>
      <c r="BOZ94" s="24"/>
      <c r="BPA94" s="24"/>
      <c r="BPB94" s="24"/>
      <c r="BPC94" s="24"/>
      <c r="BPD94" s="24"/>
      <c r="BPE94" s="24"/>
      <c r="BPF94" s="24"/>
      <c r="BPG94" s="24"/>
      <c r="BPH94" s="24"/>
      <c r="BPI94" s="24"/>
      <c r="BPJ94" s="24"/>
      <c r="BPK94" s="24"/>
      <c r="BPL94" s="24"/>
      <c r="BPM94" s="24"/>
      <c r="BPN94" s="24"/>
      <c r="BPO94" s="24"/>
      <c r="BPP94" s="24"/>
      <c r="BPQ94" s="24"/>
      <c r="BPR94" s="24"/>
      <c r="BPS94" s="24"/>
      <c r="BPT94" s="24"/>
      <c r="BPU94" s="24"/>
      <c r="BPV94" s="24"/>
      <c r="BPW94" s="24"/>
      <c r="BPX94" s="24"/>
      <c r="BPY94" s="24"/>
      <c r="BPZ94" s="24"/>
      <c r="BQA94" s="24"/>
      <c r="BQB94" s="24"/>
      <c r="BQC94" s="24"/>
      <c r="BQD94" s="24"/>
      <c r="BQE94" s="24"/>
      <c r="BQF94" s="24"/>
      <c r="BQG94" s="24"/>
      <c r="BQH94" s="24"/>
      <c r="BQI94" s="24"/>
      <c r="BQJ94" s="24"/>
      <c r="BQK94" s="24"/>
      <c r="BQL94" s="24"/>
      <c r="BQM94" s="24"/>
      <c r="BQN94" s="24"/>
      <c r="BQO94" s="24"/>
      <c r="BQP94" s="24"/>
      <c r="BQQ94" s="24"/>
      <c r="BQR94" s="24"/>
      <c r="BQS94" s="24"/>
      <c r="BQT94" s="24"/>
      <c r="BQU94" s="24"/>
      <c r="BQV94" s="24"/>
      <c r="BQW94" s="24"/>
      <c r="BQX94" s="24"/>
      <c r="BQY94" s="24"/>
      <c r="BQZ94" s="24"/>
      <c r="BRA94" s="24"/>
      <c r="BRB94" s="24"/>
      <c r="BRC94" s="24"/>
      <c r="BRD94" s="24"/>
      <c r="BRE94" s="24"/>
      <c r="BRF94" s="24"/>
      <c r="BRG94" s="24"/>
      <c r="BRH94" s="24"/>
      <c r="BRI94" s="24"/>
      <c r="BRJ94" s="24"/>
      <c r="BRK94" s="24"/>
      <c r="BRL94" s="24"/>
      <c r="BRM94" s="24"/>
      <c r="BRN94" s="24"/>
      <c r="BRO94" s="24"/>
      <c r="BRP94" s="24"/>
      <c r="BRQ94" s="24"/>
      <c r="BRR94" s="24"/>
      <c r="BRS94" s="24"/>
      <c r="BRT94" s="24"/>
      <c r="BRU94" s="24"/>
      <c r="BRV94" s="24"/>
      <c r="BRW94" s="24"/>
      <c r="BRX94" s="24"/>
      <c r="BRY94" s="24"/>
      <c r="BRZ94" s="24"/>
      <c r="BSA94" s="24"/>
      <c r="BSB94" s="24"/>
      <c r="BSC94" s="24"/>
      <c r="BSD94" s="24"/>
      <c r="BSE94" s="24"/>
      <c r="BSF94" s="24"/>
      <c r="BSG94" s="24"/>
      <c r="BSH94" s="24"/>
      <c r="BSI94" s="24"/>
      <c r="BSJ94" s="24"/>
      <c r="BSK94" s="24"/>
      <c r="BSL94" s="24"/>
      <c r="BSM94" s="24"/>
      <c r="BSN94" s="24"/>
      <c r="BSO94" s="24"/>
      <c r="BSP94" s="24"/>
      <c r="BSQ94" s="24"/>
      <c r="BSR94" s="24"/>
      <c r="BSS94" s="24"/>
      <c r="BST94" s="24"/>
      <c r="BSU94" s="24"/>
      <c r="BSV94" s="24"/>
      <c r="BSW94" s="24"/>
      <c r="BSX94" s="24"/>
      <c r="BSY94" s="24"/>
      <c r="BSZ94" s="24"/>
      <c r="BTA94" s="24"/>
      <c r="BTB94" s="24"/>
      <c r="BTC94" s="24"/>
      <c r="BTD94" s="24"/>
      <c r="BTE94" s="24"/>
      <c r="BTF94" s="24"/>
      <c r="BTG94" s="24"/>
      <c r="BTH94" s="24"/>
      <c r="BTI94" s="24"/>
      <c r="BTJ94" s="24"/>
      <c r="BTK94" s="24"/>
      <c r="BTL94" s="24"/>
      <c r="BTM94" s="24"/>
      <c r="BTN94" s="24"/>
      <c r="BTO94" s="24"/>
      <c r="BTP94" s="24"/>
      <c r="BTQ94" s="24"/>
      <c r="BTR94" s="24"/>
      <c r="BTS94" s="24"/>
      <c r="BTT94" s="24"/>
      <c r="BTU94" s="24"/>
      <c r="BTV94" s="24"/>
      <c r="BTW94" s="24"/>
      <c r="BTX94" s="24"/>
      <c r="BTY94" s="24"/>
      <c r="BTZ94" s="24"/>
      <c r="BUA94" s="24"/>
      <c r="BUB94" s="24"/>
      <c r="BUC94" s="24"/>
      <c r="BUD94" s="24"/>
      <c r="BUE94" s="24"/>
      <c r="BUF94" s="24"/>
      <c r="BUG94" s="24"/>
      <c r="BUH94" s="24"/>
      <c r="BUI94" s="24"/>
      <c r="BUJ94" s="24"/>
      <c r="BUK94" s="24"/>
      <c r="BUL94" s="24"/>
      <c r="BUM94" s="24"/>
      <c r="BUN94" s="24"/>
      <c r="BUO94" s="24"/>
      <c r="BUP94" s="24"/>
      <c r="BUQ94" s="24"/>
      <c r="BUR94" s="24"/>
      <c r="BUS94" s="24"/>
      <c r="BUT94" s="24"/>
      <c r="BUU94" s="24"/>
      <c r="BUV94" s="24"/>
      <c r="BUW94" s="24"/>
      <c r="BUX94" s="24"/>
      <c r="BUY94" s="24"/>
      <c r="BUZ94" s="24"/>
      <c r="BVA94" s="24"/>
      <c r="BVB94" s="24"/>
      <c r="BVC94" s="24"/>
      <c r="BVD94" s="24"/>
      <c r="BVE94" s="24"/>
      <c r="BVF94" s="24"/>
      <c r="BVG94" s="24"/>
      <c r="BVH94" s="24"/>
      <c r="BVI94" s="24"/>
      <c r="BVJ94" s="24"/>
      <c r="BVK94" s="24"/>
      <c r="BVL94" s="24"/>
      <c r="BVM94" s="24"/>
      <c r="BVN94" s="24"/>
      <c r="BVO94" s="24"/>
      <c r="BVP94" s="24"/>
      <c r="BVQ94" s="24"/>
      <c r="BVR94" s="24"/>
      <c r="BVS94" s="24"/>
      <c r="BVT94" s="24"/>
      <c r="BVU94" s="24"/>
      <c r="BVV94" s="24"/>
      <c r="BVW94" s="24"/>
      <c r="BVX94" s="24"/>
      <c r="BVY94" s="24"/>
      <c r="BVZ94" s="24"/>
      <c r="BWA94" s="24"/>
      <c r="BWB94" s="24"/>
      <c r="BWC94" s="24"/>
      <c r="BWD94" s="24"/>
      <c r="BWE94" s="24"/>
      <c r="BWF94" s="24"/>
      <c r="BWG94" s="24"/>
      <c r="BWH94" s="24"/>
      <c r="BWI94" s="24"/>
      <c r="BWJ94" s="24"/>
      <c r="BWK94" s="24"/>
      <c r="BWL94" s="24"/>
      <c r="BWM94" s="24"/>
      <c r="BWN94" s="24"/>
      <c r="BWO94" s="24"/>
      <c r="BWP94" s="24"/>
      <c r="BWQ94" s="24"/>
      <c r="BWR94" s="24"/>
      <c r="BWS94" s="24"/>
      <c r="BWT94" s="24"/>
      <c r="BWU94" s="24"/>
      <c r="BWV94" s="24"/>
      <c r="BWW94" s="24"/>
      <c r="BWX94" s="24"/>
      <c r="BWY94" s="24"/>
      <c r="BWZ94" s="24"/>
      <c r="BXA94" s="24"/>
      <c r="BXB94" s="24"/>
      <c r="BXC94" s="24"/>
      <c r="BXD94" s="24"/>
      <c r="BXE94" s="24"/>
      <c r="BXF94" s="24"/>
      <c r="BXG94" s="24"/>
      <c r="BXH94" s="24"/>
      <c r="BXI94" s="24"/>
      <c r="BXJ94" s="24"/>
      <c r="BXK94" s="24"/>
      <c r="BXL94" s="24"/>
      <c r="BXM94" s="24"/>
      <c r="BXN94" s="24"/>
      <c r="BXO94" s="24"/>
      <c r="BXP94" s="24"/>
      <c r="BXQ94" s="24"/>
      <c r="BXR94" s="24"/>
      <c r="BXS94" s="24"/>
      <c r="BXT94" s="24"/>
      <c r="BXU94" s="24"/>
      <c r="BXV94" s="24"/>
      <c r="BXW94" s="24"/>
      <c r="BXX94" s="24"/>
      <c r="BXY94" s="24"/>
      <c r="BXZ94" s="24"/>
      <c r="BYA94" s="24"/>
      <c r="BYB94" s="24"/>
      <c r="BYC94" s="24"/>
      <c r="BYD94" s="24"/>
      <c r="BYE94" s="24"/>
      <c r="BYF94" s="24"/>
      <c r="BYG94" s="24"/>
      <c r="BYH94" s="24"/>
      <c r="BYI94" s="24"/>
      <c r="BYJ94" s="24"/>
      <c r="BYK94" s="24"/>
      <c r="BYL94" s="24"/>
      <c r="BYM94" s="24"/>
      <c r="BYN94" s="24"/>
      <c r="BYO94" s="24"/>
      <c r="BYP94" s="24"/>
      <c r="BYQ94" s="24"/>
      <c r="BYR94" s="24"/>
      <c r="BYS94" s="24"/>
      <c r="BYT94" s="24"/>
      <c r="BYU94" s="24"/>
      <c r="BYV94" s="24"/>
      <c r="BYW94" s="24"/>
      <c r="BYX94" s="24"/>
      <c r="BYY94" s="24"/>
      <c r="BYZ94" s="24"/>
      <c r="BZA94" s="24"/>
      <c r="BZB94" s="24"/>
      <c r="BZC94" s="24"/>
      <c r="BZD94" s="24"/>
      <c r="BZE94" s="24"/>
      <c r="BZF94" s="24"/>
      <c r="BZG94" s="24"/>
      <c r="BZH94" s="24"/>
      <c r="BZI94" s="24"/>
      <c r="BZJ94" s="24"/>
      <c r="BZK94" s="24"/>
      <c r="BZL94" s="24"/>
      <c r="BZM94" s="24"/>
      <c r="BZN94" s="24"/>
      <c r="BZO94" s="24"/>
      <c r="BZP94" s="24"/>
      <c r="BZQ94" s="24"/>
      <c r="BZR94" s="24"/>
      <c r="BZS94" s="24"/>
      <c r="BZT94" s="24"/>
      <c r="BZU94" s="24"/>
      <c r="BZV94" s="24"/>
      <c r="BZW94" s="24"/>
      <c r="BZX94" s="24"/>
      <c r="BZY94" s="24"/>
      <c r="BZZ94" s="24"/>
      <c r="CAA94" s="24"/>
      <c r="CAB94" s="24"/>
      <c r="CAC94" s="24"/>
      <c r="CAD94" s="24"/>
      <c r="CAE94" s="24"/>
      <c r="CAF94" s="24"/>
      <c r="CAG94" s="24"/>
      <c r="CAH94" s="24"/>
      <c r="CAI94" s="24"/>
      <c r="CAJ94" s="24"/>
      <c r="CAK94" s="24"/>
      <c r="CAL94" s="24"/>
      <c r="CAM94" s="24"/>
      <c r="CAN94" s="24"/>
      <c r="CAO94" s="24"/>
      <c r="CAP94" s="24"/>
      <c r="CAQ94" s="24"/>
      <c r="CAR94" s="24"/>
      <c r="CAS94" s="24"/>
      <c r="CAT94" s="24"/>
      <c r="CAU94" s="24"/>
      <c r="CAV94" s="24"/>
      <c r="CAW94" s="24"/>
      <c r="CAX94" s="24"/>
      <c r="CAY94" s="24"/>
      <c r="CAZ94" s="24"/>
      <c r="CBA94" s="24"/>
      <c r="CBB94" s="24"/>
      <c r="CBC94" s="24"/>
      <c r="CBD94" s="24"/>
      <c r="CBE94" s="24"/>
      <c r="CBF94" s="24"/>
      <c r="CBG94" s="24"/>
      <c r="CBH94" s="24"/>
      <c r="CBI94" s="24"/>
      <c r="CBJ94" s="24"/>
      <c r="CBK94" s="24"/>
      <c r="CBL94" s="24"/>
      <c r="CBM94" s="24"/>
      <c r="CBN94" s="24"/>
      <c r="CBO94" s="24"/>
      <c r="CBP94" s="24"/>
      <c r="CBQ94" s="24"/>
      <c r="CBR94" s="24"/>
      <c r="CBS94" s="24"/>
      <c r="CBT94" s="24"/>
      <c r="CBU94" s="24"/>
      <c r="CBV94" s="24"/>
      <c r="CBW94" s="24"/>
      <c r="CBX94" s="24"/>
      <c r="CBY94" s="24"/>
      <c r="CBZ94" s="24"/>
      <c r="CCA94" s="24"/>
      <c r="CCB94" s="24"/>
      <c r="CCC94" s="24"/>
      <c r="CCD94" s="24"/>
      <c r="CCE94" s="24"/>
      <c r="CCF94" s="24"/>
      <c r="CCG94" s="24"/>
      <c r="CCH94" s="24"/>
      <c r="CCI94" s="24"/>
      <c r="CCJ94" s="24"/>
      <c r="CCK94" s="24"/>
      <c r="CCL94" s="24"/>
      <c r="CCM94" s="24"/>
      <c r="CCN94" s="24"/>
      <c r="CCO94" s="24"/>
      <c r="CCP94" s="24"/>
      <c r="CCQ94" s="24"/>
      <c r="CCR94" s="24"/>
      <c r="CCS94" s="24"/>
      <c r="CCT94" s="24"/>
      <c r="CCU94" s="24"/>
      <c r="CCV94" s="24"/>
      <c r="CCW94" s="24"/>
      <c r="CCX94" s="24"/>
      <c r="CCY94" s="24"/>
      <c r="CCZ94" s="24"/>
      <c r="CDA94" s="24"/>
      <c r="CDB94" s="24"/>
      <c r="CDC94" s="24"/>
      <c r="CDD94" s="24"/>
      <c r="CDE94" s="24"/>
      <c r="CDF94" s="24"/>
      <c r="CDG94" s="24"/>
      <c r="CDH94" s="24"/>
      <c r="CDI94" s="24"/>
      <c r="CDJ94" s="24"/>
      <c r="CDK94" s="24"/>
      <c r="CDL94" s="24"/>
      <c r="CDM94" s="24"/>
      <c r="CDN94" s="24"/>
      <c r="CDO94" s="24"/>
      <c r="CDP94" s="24"/>
      <c r="CDQ94" s="24"/>
      <c r="CDR94" s="24"/>
      <c r="CDS94" s="24"/>
      <c r="CDT94" s="24"/>
      <c r="CDU94" s="24"/>
      <c r="CDV94" s="24"/>
      <c r="CDW94" s="24"/>
      <c r="CDX94" s="24"/>
      <c r="CDY94" s="24"/>
      <c r="CDZ94" s="24"/>
      <c r="CEA94" s="24"/>
      <c r="CEB94" s="24"/>
      <c r="CEC94" s="24"/>
      <c r="CED94" s="24"/>
      <c r="CEE94" s="24"/>
      <c r="CEF94" s="24"/>
      <c r="CEG94" s="24"/>
      <c r="CEH94" s="24"/>
      <c r="CEI94" s="24"/>
      <c r="CEJ94" s="24"/>
      <c r="CEK94" s="24"/>
      <c r="CEL94" s="24"/>
      <c r="CEM94" s="24"/>
      <c r="CEN94" s="24"/>
      <c r="CEO94" s="24"/>
      <c r="CEP94" s="24"/>
      <c r="CEQ94" s="24"/>
      <c r="CER94" s="24"/>
      <c r="CES94" s="24"/>
      <c r="CET94" s="24"/>
      <c r="CEU94" s="24"/>
      <c r="CEV94" s="24"/>
      <c r="CEW94" s="24"/>
      <c r="CEX94" s="24"/>
      <c r="CEY94" s="24"/>
      <c r="CEZ94" s="24"/>
      <c r="CFA94" s="24"/>
      <c r="CFB94" s="24"/>
      <c r="CFC94" s="24"/>
      <c r="CFD94" s="24"/>
      <c r="CFE94" s="24"/>
      <c r="CFF94" s="24"/>
      <c r="CFG94" s="24"/>
      <c r="CFH94" s="24"/>
      <c r="CFI94" s="24"/>
      <c r="CFJ94" s="24"/>
      <c r="CFK94" s="24"/>
      <c r="CFL94" s="24"/>
      <c r="CFM94" s="24"/>
      <c r="CFN94" s="24"/>
      <c r="CFO94" s="24"/>
      <c r="CFP94" s="24"/>
      <c r="CFQ94" s="24"/>
      <c r="CFR94" s="24"/>
      <c r="CFS94" s="24"/>
      <c r="CFT94" s="24"/>
      <c r="CFU94" s="24"/>
      <c r="CFV94" s="24"/>
      <c r="CFW94" s="24"/>
      <c r="CFX94" s="24"/>
      <c r="CFY94" s="24"/>
      <c r="CFZ94" s="24"/>
      <c r="CGA94" s="24"/>
      <c r="CGB94" s="24"/>
      <c r="CGC94" s="24"/>
      <c r="CGD94" s="24"/>
      <c r="CGE94" s="24"/>
      <c r="CGF94" s="24"/>
      <c r="CGG94" s="24"/>
      <c r="CGH94" s="24"/>
      <c r="CGI94" s="24"/>
      <c r="CGJ94" s="24"/>
      <c r="CGK94" s="24"/>
      <c r="CGL94" s="24"/>
      <c r="CGM94" s="24"/>
      <c r="CGN94" s="24"/>
      <c r="CGO94" s="24"/>
      <c r="CGP94" s="24"/>
      <c r="CGQ94" s="24"/>
      <c r="CGR94" s="24"/>
      <c r="CGS94" s="24"/>
      <c r="CGT94" s="24"/>
      <c r="CGU94" s="24"/>
      <c r="CGV94" s="24"/>
      <c r="CGW94" s="24"/>
      <c r="CGX94" s="24"/>
      <c r="CGY94" s="24"/>
      <c r="CGZ94" s="24"/>
      <c r="CHA94" s="24"/>
      <c r="CHB94" s="24"/>
      <c r="CHC94" s="24"/>
      <c r="CHD94" s="24"/>
      <c r="CHE94" s="24"/>
      <c r="CHF94" s="24"/>
      <c r="CHG94" s="24"/>
      <c r="CHH94" s="24"/>
      <c r="CHI94" s="24"/>
      <c r="CHJ94" s="24"/>
      <c r="CHK94" s="24"/>
      <c r="CHL94" s="24"/>
      <c r="CHM94" s="24"/>
      <c r="CHN94" s="24"/>
      <c r="CHO94" s="24"/>
      <c r="CHP94" s="24"/>
      <c r="CHQ94" s="24"/>
      <c r="CHR94" s="24"/>
      <c r="CHS94" s="24"/>
      <c r="CHT94" s="24"/>
      <c r="CHU94" s="24"/>
      <c r="CHV94" s="24"/>
      <c r="CHW94" s="24"/>
      <c r="CHX94" s="24"/>
      <c r="CHY94" s="24"/>
      <c r="CHZ94" s="24"/>
      <c r="CIA94" s="24"/>
      <c r="CIB94" s="24"/>
      <c r="CIC94" s="24"/>
      <c r="CID94" s="24"/>
      <c r="CIE94" s="24"/>
      <c r="CIF94" s="24"/>
      <c r="CIG94" s="24"/>
      <c r="CIH94" s="24"/>
      <c r="CII94" s="24"/>
      <c r="CIJ94" s="24"/>
      <c r="CIK94" s="24"/>
      <c r="CIL94" s="24"/>
      <c r="CIM94" s="24"/>
      <c r="CIN94" s="24"/>
      <c r="CIO94" s="24"/>
      <c r="CIP94" s="24"/>
      <c r="CIQ94" s="24"/>
      <c r="CIR94" s="24"/>
      <c r="CIS94" s="24"/>
      <c r="CIT94" s="24"/>
      <c r="CIU94" s="24"/>
      <c r="CIV94" s="24"/>
      <c r="CIW94" s="24"/>
      <c r="CIX94" s="24"/>
      <c r="CIY94" s="24"/>
      <c r="CIZ94" s="24"/>
      <c r="CJA94" s="24"/>
      <c r="CJB94" s="24"/>
      <c r="CJC94" s="24"/>
      <c r="CJD94" s="24"/>
      <c r="CJE94" s="24"/>
      <c r="CJF94" s="24"/>
      <c r="CJG94" s="24"/>
      <c r="CJH94" s="24"/>
      <c r="CJI94" s="24"/>
      <c r="CJJ94" s="24"/>
      <c r="CJK94" s="24"/>
      <c r="CJL94" s="24"/>
      <c r="CJM94" s="24"/>
      <c r="CJN94" s="24"/>
      <c r="CJO94" s="24"/>
      <c r="CJP94" s="24"/>
      <c r="CJQ94" s="24"/>
      <c r="CJR94" s="24"/>
      <c r="CJS94" s="24"/>
      <c r="CJT94" s="24"/>
      <c r="CJU94" s="24"/>
      <c r="CJV94" s="24"/>
      <c r="CJW94" s="24"/>
      <c r="CJX94" s="24"/>
      <c r="CJY94" s="24"/>
      <c r="CJZ94" s="24"/>
      <c r="CKA94" s="24"/>
      <c r="CKB94" s="24"/>
      <c r="CKC94" s="24"/>
      <c r="CKD94" s="24"/>
      <c r="CKE94" s="24"/>
      <c r="CKF94" s="24"/>
      <c r="CKG94" s="24"/>
      <c r="CKH94" s="24"/>
      <c r="CKI94" s="24"/>
      <c r="CKJ94" s="24"/>
      <c r="CKK94" s="24"/>
      <c r="CKL94" s="24"/>
      <c r="CKM94" s="24"/>
      <c r="CKN94" s="24"/>
      <c r="CKO94" s="24"/>
      <c r="CKP94" s="24"/>
      <c r="CKQ94" s="24"/>
      <c r="CKR94" s="24"/>
      <c r="CKS94" s="24"/>
      <c r="CKT94" s="24"/>
      <c r="CKU94" s="24"/>
      <c r="CKV94" s="24"/>
      <c r="CKW94" s="24"/>
      <c r="CKX94" s="24"/>
      <c r="CKY94" s="24"/>
      <c r="CKZ94" s="24"/>
      <c r="CLA94" s="24"/>
      <c r="CLB94" s="24"/>
      <c r="CLC94" s="24"/>
      <c r="CLD94" s="24"/>
      <c r="CLE94" s="24"/>
      <c r="CLF94" s="24"/>
      <c r="CLG94" s="24"/>
      <c r="CLH94" s="24"/>
      <c r="CLI94" s="24"/>
      <c r="CLJ94" s="24"/>
      <c r="CLK94" s="24"/>
      <c r="CLL94" s="24"/>
      <c r="CLM94" s="24"/>
      <c r="CLN94" s="24"/>
      <c r="CLO94" s="24"/>
      <c r="CLP94" s="24"/>
      <c r="CLQ94" s="24"/>
      <c r="CLR94" s="24"/>
      <c r="CLS94" s="24"/>
      <c r="CLT94" s="24"/>
      <c r="CLU94" s="24"/>
      <c r="CLV94" s="24"/>
      <c r="CLW94" s="24"/>
      <c r="CLX94" s="24"/>
      <c r="CLY94" s="24"/>
      <c r="CLZ94" s="24"/>
      <c r="CMA94" s="24"/>
      <c r="CMB94" s="24"/>
      <c r="CMC94" s="24"/>
      <c r="CMD94" s="24"/>
      <c r="CME94" s="24"/>
      <c r="CMF94" s="24"/>
      <c r="CMG94" s="24"/>
      <c r="CMH94" s="24"/>
      <c r="CMI94" s="24"/>
      <c r="CMJ94" s="24"/>
      <c r="CMK94" s="24"/>
      <c r="CML94" s="24"/>
      <c r="CMM94" s="24"/>
      <c r="CMN94" s="24"/>
      <c r="CMO94" s="24"/>
      <c r="CMP94" s="24"/>
      <c r="CMQ94" s="24"/>
      <c r="CMR94" s="24"/>
      <c r="CMS94" s="24"/>
      <c r="CMT94" s="24"/>
      <c r="CMU94" s="24"/>
      <c r="CMV94" s="24"/>
      <c r="CMW94" s="24"/>
      <c r="CMX94" s="24"/>
      <c r="CMY94" s="24"/>
      <c r="CMZ94" s="24"/>
      <c r="CNA94" s="24"/>
      <c r="CNB94" s="24"/>
      <c r="CNC94" s="24"/>
      <c r="CND94" s="24"/>
      <c r="CNE94" s="24"/>
      <c r="CNF94" s="24"/>
      <c r="CNG94" s="24"/>
      <c r="CNH94" s="24"/>
      <c r="CNI94" s="24"/>
      <c r="CNJ94" s="24"/>
      <c r="CNK94" s="24"/>
      <c r="CNL94" s="24"/>
      <c r="CNM94" s="24"/>
      <c r="CNN94" s="24"/>
      <c r="CNO94" s="24"/>
      <c r="CNP94" s="24"/>
      <c r="CNQ94" s="24"/>
      <c r="CNR94" s="24"/>
      <c r="CNS94" s="24"/>
      <c r="CNT94" s="24"/>
      <c r="CNU94" s="24"/>
      <c r="CNV94" s="24"/>
      <c r="CNW94" s="24"/>
      <c r="CNX94" s="24"/>
      <c r="CNY94" s="24"/>
      <c r="CNZ94" s="24"/>
      <c r="COA94" s="24"/>
      <c r="COB94" s="24"/>
      <c r="COC94" s="24"/>
      <c r="COD94" s="24"/>
      <c r="COE94" s="24"/>
      <c r="COF94" s="24"/>
      <c r="COG94" s="24"/>
      <c r="COH94" s="24"/>
      <c r="COI94" s="24"/>
      <c r="COJ94" s="24"/>
      <c r="COK94" s="24"/>
      <c r="COL94" s="24"/>
      <c r="COM94" s="24"/>
      <c r="CON94" s="24"/>
      <c r="COO94" s="24"/>
      <c r="COP94" s="24"/>
      <c r="COQ94" s="24"/>
      <c r="COR94" s="24"/>
      <c r="COS94" s="24"/>
      <c r="COT94" s="24"/>
      <c r="COU94" s="24"/>
      <c r="COV94" s="24"/>
      <c r="COW94" s="24"/>
      <c r="COX94" s="24"/>
      <c r="COY94" s="24"/>
      <c r="COZ94" s="24"/>
      <c r="CPA94" s="24"/>
      <c r="CPB94" s="24"/>
      <c r="CPC94" s="24"/>
      <c r="CPD94" s="24"/>
      <c r="CPE94" s="24"/>
      <c r="CPF94" s="24"/>
      <c r="CPG94" s="24"/>
      <c r="CPH94" s="24"/>
      <c r="CPI94" s="24"/>
      <c r="CPJ94" s="24"/>
      <c r="CPK94" s="24"/>
      <c r="CPL94" s="24"/>
      <c r="CPM94" s="24"/>
      <c r="CPN94" s="24"/>
      <c r="CPO94" s="24"/>
      <c r="CPP94" s="24"/>
      <c r="CPQ94" s="24"/>
      <c r="CPR94" s="24"/>
      <c r="CPS94" s="24"/>
      <c r="CPT94" s="24"/>
      <c r="CPU94" s="24"/>
      <c r="CPV94" s="24"/>
      <c r="CPW94" s="24"/>
      <c r="CPX94" s="24"/>
      <c r="CPY94" s="24"/>
      <c r="CPZ94" s="24"/>
      <c r="CQA94" s="24"/>
      <c r="CQB94" s="24"/>
      <c r="CQC94" s="24"/>
      <c r="CQD94" s="24"/>
      <c r="CQE94" s="24"/>
      <c r="CQF94" s="24"/>
      <c r="CQG94" s="24"/>
      <c r="CQH94" s="24"/>
      <c r="CQI94" s="24"/>
      <c r="CQJ94" s="24"/>
      <c r="CQK94" s="24"/>
      <c r="CQL94" s="24"/>
      <c r="CQM94" s="24"/>
      <c r="CQN94" s="24"/>
      <c r="CQO94" s="24"/>
      <c r="CQP94" s="24"/>
      <c r="CQQ94" s="24"/>
      <c r="CQR94" s="24"/>
      <c r="CQS94" s="24"/>
      <c r="CQT94" s="24"/>
      <c r="CQU94" s="24"/>
      <c r="CQV94" s="24"/>
      <c r="CQW94" s="24"/>
      <c r="CQX94" s="24"/>
      <c r="CQY94" s="24"/>
      <c r="CQZ94" s="24"/>
      <c r="CRA94" s="24"/>
      <c r="CRB94" s="24"/>
      <c r="CRC94" s="24"/>
      <c r="CRD94" s="24"/>
      <c r="CRE94" s="24"/>
      <c r="CRF94" s="24"/>
      <c r="CRG94" s="24"/>
      <c r="CRH94" s="24"/>
      <c r="CRI94" s="24"/>
      <c r="CRJ94" s="24"/>
      <c r="CRK94" s="24"/>
      <c r="CRL94" s="24"/>
      <c r="CRM94" s="24"/>
      <c r="CRN94" s="24"/>
      <c r="CRO94" s="24"/>
      <c r="CRP94" s="24"/>
      <c r="CRQ94" s="24"/>
      <c r="CRR94" s="24"/>
      <c r="CRS94" s="24"/>
      <c r="CRT94" s="24"/>
      <c r="CRU94" s="24"/>
      <c r="CRV94" s="24"/>
      <c r="CRW94" s="24"/>
      <c r="CRX94" s="24"/>
      <c r="CRY94" s="24"/>
      <c r="CRZ94" s="24"/>
      <c r="CSA94" s="24"/>
      <c r="CSB94" s="24"/>
      <c r="CSC94" s="24"/>
      <c r="CSD94" s="24"/>
      <c r="CSE94" s="24"/>
      <c r="CSF94" s="24"/>
      <c r="CSG94" s="24"/>
      <c r="CSH94" s="24"/>
      <c r="CSI94" s="24"/>
      <c r="CSJ94" s="24"/>
      <c r="CSK94" s="24"/>
      <c r="CSL94" s="24"/>
      <c r="CSM94" s="24"/>
      <c r="CSN94" s="24"/>
      <c r="CSO94" s="24"/>
      <c r="CSP94" s="24"/>
      <c r="CSQ94" s="24"/>
      <c r="CSR94" s="24"/>
      <c r="CSS94" s="24"/>
      <c r="CST94" s="24"/>
      <c r="CSU94" s="24"/>
      <c r="CSV94" s="24"/>
      <c r="CSW94" s="24"/>
      <c r="CSX94" s="24"/>
      <c r="CSY94" s="24"/>
      <c r="CSZ94" s="24"/>
      <c r="CTA94" s="24"/>
      <c r="CTB94" s="24"/>
      <c r="CTC94" s="24"/>
      <c r="CTD94" s="24"/>
      <c r="CTE94" s="24"/>
      <c r="CTF94" s="24"/>
      <c r="CTG94" s="24"/>
      <c r="CTH94" s="24"/>
      <c r="CTI94" s="24"/>
      <c r="CTJ94" s="24"/>
      <c r="CTK94" s="24"/>
      <c r="CTL94" s="24"/>
      <c r="CTM94" s="24"/>
      <c r="CTN94" s="24"/>
      <c r="CTO94" s="24"/>
      <c r="CTP94" s="24"/>
      <c r="CTQ94" s="24"/>
      <c r="CTR94" s="24"/>
      <c r="CTS94" s="24"/>
      <c r="CTT94" s="24"/>
      <c r="CTU94" s="24"/>
      <c r="CTV94" s="24"/>
      <c r="CTW94" s="24"/>
      <c r="CTX94" s="24"/>
      <c r="CTY94" s="24"/>
      <c r="CTZ94" s="24"/>
      <c r="CUA94" s="24"/>
      <c r="CUB94" s="24"/>
      <c r="CUC94" s="24"/>
      <c r="CUD94" s="24"/>
      <c r="CUE94" s="24"/>
      <c r="CUF94" s="24"/>
      <c r="CUG94" s="24"/>
      <c r="CUH94" s="24"/>
      <c r="CUI94" s="24"/>
      <c r="CUJ94" s="24"/>
      <c r="CUK94" s="24"/>
      <c r="CUL94" s="24"/>
      <c r="CUM94" s="24"/>
      <c r="CUN94" s="24"/>
      <c r="CUO94" s="24"/>
      <c r="CUP94" s="24"/>
      <c r="CUQ94" s="24"/>
      <c r="CUR94" s="24"/>
      <c r="CUS94" s="24"/>
      <c r="CUT94" s="24"/>
      <c r="CUU94" s="24"/>
      <c r="CUV94" s="24"/>
      <c r="CUW94" s="24"/>
      <c r="CUX94" s="24"/>
      <c r="CUY94" s="24"/>
      <c r="CUZ94" s="24"/>
      <c r="CVA94" s="24"/>
      <c r="CVB94" s="24"/>
      <c r="CVC94" s="24"/>
      <c r="CVD94" s="24"/>
      <c r="CVE94" s="24"/>
      <c r="CVF94" s="24"/>
      <c r="CVG94" s="24"/>
      <c r="CVH94" s="24"/>
      <c r="CVI94" s="24"/>
      <c r="CVJ94" s="24"/>
      <c r="CVK94" s="24"/>
      <c r="CVL94" s="24"/>
      <c r="CVM94" s="24"/>
      <c r="CVN94" s="24"/>
      <c r="CVO94" s="24"/>
      <c r="CVP94" s="24"/>
      <c r="CVQ94" s="24"/>
      <c r="CVR94" s="24"/>
      <c r="CVS94" s="24"/>
      <c r="CVT94" s="24"/>
      <c r="CVU94" s="24"/>
      <c r="CVV94" s="24"/>
      <c r="CVW94" s="24"/>
      <c r="CVX94" s="24"/>
      <c r="CVY94" s="24"/>
      <c r="CVZ94" s="24"/>
      <c r="CWA94" s="24"/>
      <c r="CWB94" s="24"/>
      <c r="CWC94" s="24"/>
      <c r="CWD94" s="24"/>
      <c r="CWE94" s="24"/>
      <c r="CWF94" s="24"/>
      <c r="CWG94" s="24"/>
      <c r="CWH94" s="24"/>
      <c r="CWI94" s="24"/>
      <c r="CWJ94" s="24"/>
      <c r="CWK94" s="24"/>
      <c r="CWL94" s="24"/>
      <c r="CWM94" s="24"/>
      <c r="CWN94" s="24"/>
      <c r="CWO94" s="24"/>
      <c r="CWP94" s="24"/>
      <c r="CWQ94" s="24"/>
      <c r="CWR94" s="24"/>
      <c r="CWS94" s="24"/>
      <c r="CWT94" s="24"/>
      <c r="CWU94" s="24"/>
      <c r="CWV94" s="24"/>
      <c r="CWW94" s="24"/>
      <c r="CWX94" s="24"/>
      <c r="CWY94" s="24"/>
      <c r="CWZ94" s="24"/>
      <c r="CXA94" s="24"/>
      <c r="CXB94" s="24"/>
      <c r="CXC94" s="24"/>
      <c r="CXD94" s="24"/>
      <c r="CXE94" s="24"/>
      <c r="CXF94" s="24"/>
      <c r="CXG94" s="24"/>
      <c r="CXH94" s="24"/>
      <c r="CXI94" s="24"/>
      <c r="CXJ94" s="24"/>
      <c r="CXK94" s="24"/>
      <c r="CXL94" s="24"/>
      <c r="CXM94" s="24"/>
      <c r="CXN94" s="24"/>
      <c r="CXO94" s="24"/>
      <c r="CXP94" s="24"/>
      <c r="CXQ94" s="24"/>
      <c r="CXR94" s="24"/>
      <c r="CXS94" s="24"/>
      <c r="CXT94" s="24"/>
      <c r="CXU94" s="24"/>
      <c r="CXV94" s="24"/>
      <c r="CXW94" s="24"/>
      <c r="CXX94" s="24"/>
      <c r="CXY94" s="24"/>
      <c r="CXZ94" s="24"/>
      <c r="CYA94" s="24"/>
      <c r="CYB94" s="24"/>
      <c r="CYC94" s="24"/>
      <c r="CYD94" s="24"/>
      <c r="CYE94" s="24"/>
      <c r="CYF94" s="24"/>
      <c r="CYG94" s="24"/>
      <c r="CYH94" s="24"/>
      <c r="CYI94" s="24"/>
      <c r="CYJ94" s="24"/>
      <c r="CYK94" s="24"/>
      <c r="CYL94" s="24"/>
      <c r="CYM94" s="24"/>
      <c r="CYN94" s="24"/>
      <c r="CYO94" s="24"/>
      <c r="CYP94" s="24"/>
      <c r="CYQ94" s="24"/>
      <c r="CYR94" s="24"/>
      <c r="CYS94" s="24"/>
      <c r="CYT94" s="24"/>
      <c r="CYU94" s="24"/>
      <c r="CYV94" s="24"/>
      <c r="CYW94" s="24"/>
      <c r="CYX94" s="24"/>
      <c r="CYY94" s="24"/>
      <c r="CYZ94" s="24"/>
      <c r="CZA94" s="24"/>
      <c r="CZB94" s="24"/>
      <c r="CZC94" s="24"/>
      <c r="CZD94" s="24"/>
      <c r="CZE94" s="24"/>
      <c r="CZF94" s="24"/>
      <c r="CZG94" s="24"/>
      <c r="CZH94" s="24"/>
      <c r="CZI94" s="24"/>
      <c r="CZJ94" s="24"/>
      <c r="CZK94" s="24"/>
      <c r="CZL94" s="24"/>
      <c r="CZM94" s="24"/>
      <c r="CZN94" s="24"/>
      <c r="CZO94" s="24"/>
      <c r="CZP94" s="24"/>
      <c r="CZQ94" s="24"/>
      <c r="CZR94" s="24"/>
      <c r="CZS94" s="24"/>
      <c r="CZT94" s="24"/>
      <c r="CZU94" s="24"/>
      <c r="CZV94" s="24"/>
      <c r="CZW94" s="24"/>
      <c r="CZX94" s="24"/>
      <c r="CZY94" s="24"/>
      <c r="CZZ94" s="24"/>
      <c r="DAA94" s="24"/>
      <c r="DAB94" s="24"/>
      <c r="DAC94" s="24"/>
      <c r="DAD94" s="24"/>
      <c r="DAE94" s="24"/>
      <c r="DAF94" s="24"/>
      <c r="DAG94" s="24"/>
      <c r="DAH94" s="24"/>
      <c r="DAI94" s="24"/>
      <c r="DAJ94" s="24"/>
      <c r="DAK94" s="24"/>
      <c r="DAL94" s="24"/>
      <c r="DAM94" s="24"/>
      <c r="DAN94" s="24"/>
      <c r="DAO94" s="24"/>
      <c r="DAP94" s="24"/>
      <c r="DAQ94" s="24"/>
      <c r="DAR94" s="24"/>
      <c r="DAS94" s="24"/>
      <c r="DAT94" s="24"/>
      <c r="DAU94" s="24"/>
      <c r="DAV94" s="24"/>
      <c r="DAW94" s="24"/>
      <c r="DAX94" s="24"/>
      <c r="DAY94" s="24"/>
      <c r="DAZ94" s="24"/>
      <c r="DBA94" s="24"/>
      <c r="DBB94" s="24"/>
      <c r="DBC94" s="24"/>
      <c r="DBD94" s="24"/>
      <c r="DBE94" s="24"/>
      <c r="DBF94" s="24"/>
      <c r="DBG94" s="24"/>
      <c r="DBH94" s="24"/>
      <c r="DBI94" s="24"/>
      <c r="DBJ94" s="24"/>
      <c r="DBK94" s="24"/>
      <c r="DBL94" s="24"/>
      <c r="DBM94" s="24"/>
      <c r="DBN94" s="24"/>
      <c r="DBO94" s="24"/>
      <c r="DBP94" s="24"/>
      <c r="DBQ94" s="24"/>
      <c r="DBR94" s="24"/>
      <c r="DBS94" s="24"/>
      <c r="DBT94" s="24"/>
      <c r="DBU94" s="24"/>
      <c r="DBV94" s="24"/>
      <c r="DBW94" s="24"/>
      <c r="DBX94" s="24"/>
      <c r="DBY94" s="24"/>
      <c r="DBZ94" s="24"/>
      <c r="DCA94" s="24"/>
      <c r="DCB94" s="24"/>
      <c r="DCC94" s="24"/>
      <c r="DCD94" s="24"/>
      <c r="DCE94" s="24"/>
      <c r="DCF94" s="24"/>
      <c r="DCG94" s="24"/>
      <c r="DCH94" s="24"/>
      <c r="DCI94" s="24"/>
      <c r="DCJ94" s="24"/>
      <c r="DCK94" s="24"/>
      <c r="DCL94" s="24"/>
      <c r="DCM94" s="24"/>
      <c r="DCN94" s="24"/>
      <c r="DCO94" s="24"/>
      <c r="DCP94" s="24"/>
      <c r="DCQ94" s="24"/>
      <c r="DCR94" s="24"/>
      <c r="DCS94" s="24"/>
      <c r="DCT94" s="24"/>
      <c r="DCU94" s="24"/>
      <c r="DCV94" s="24"/>
      <c r="DCW94" s="24"/>
      <c r="DCX94" s="24"/>
      <c r="DCY94" s="24"/>
      <c r="DCZ94" s="24"/>
      <c r="DDA94" s="24"/>
      <c r="DDB94" s="24"/>
      <c r="DDC94" s="24"/>
      <c r="DDD94" s="24"/>
      <c r="DDE94" s="24"/>
      <c r="DDF94" s="24"/>
      <c r="DDG94" s="24"/>
      <c r="DDH94" s="24"/>
      <c r="DDI94" s="24"/>
      <c r="DDJ94" s="24"/>
      <c r="DDK94" s="24"/>
      <c r="DDL94" s="24"/>
      <c r="DDM94" s="24"/>
      <c r="DDN94" s="24"/>
      <c r="DDO94" s="24"/>
      <c r="DDP94" s="24"/>
      <c r="DDQ94" s="24"/>
      <c r="DDR94" s="24"/>
      <c r="DDS94" s="24"/>
      <c r="DDT94" s="24"/>
      <c r="DDU94" s="24"/>
      <c r="DDV94" s="24"/>
      <c r="DDW94" s="24"/>
      <c r="DDX94" s="24"/>
      <c r="DDY94" s="24"/>
      <c r="DDZ94" s="24"/>
      <c r="DEA94" s="24"/>
      <c r="DEB94" s="24"/>
      <c r="DEC94" s="24"/>
      <c r="DED94" s="24"/>
      <c r="DEE94" s="24"/>
      <c r="DEF94" s="24"/>
      <c r="DEG94" s="24"/>
      <c r="DEH94" s="24"/>
      <c r="DEI94" s="24"/>
      <c r="DEJ94" s="24"/>
      <c r="DEK94" s="24"/>
      <c r="DEL94" s="24"/>
      <c r="DEM94" s="24"/>
      <c r="DEN94" s="24"/>
      <c r="DEO94" s="24"/>
      <c r="DEP94" s="24"/>
      <c r="DEQ94" s="24"/>
      <c r="DER94" s="24"/>
      <c r="DES94" s="24"/>
      <c r="DET94" s="24"/>
      <c r="DEU94" s="24"/>
      <c r="DEV94" s="24"/>
      <c r="DEW94" s="24"/>
      <c r="DEX94" s="24"/>
      <c r="DEY94" s="24"/>
      <c r="DEZ94" s="24"/>
      <c r="DFA94" s="24"/>
      <c r="DFB94" s="24"/>
      <c r="DFC94" s="24"/>
      <c r="DFD94" s="24"/>
      <c r="DFE94" s="24"/>
      <c r="DFF94" s="24"/>
      <c r="DFG94" s="24"/>
      <c r="DFH94" s="24"/>
      <c r="DFI94" s="24"/>
      <c r="DFJ94" s="24"/>
      <c r="DFK94" s="24"/>
      <c r="DFL94" s="24"/>
      <c r="DFM94" s="24"/>
      <c r="DFN94" s="24"/>
      <c r="DFO94" s="24"/>
      <c r="DFP94" s="24"/>
      <c r="DFQ94" s="24"/>
      <c r="DFR94" s="24"/>
      <c r="DFS94" s="24"/>
      <c r="DFT94" s="24"/>
      <c r="DFU94" s="24"/>
      <c r="DFV94" s="24"/>
      <c r="DFW94" s="24"/>
      <c r="DFX94" s="24"/>
      <c r="DFY94" s="24"/>
      <c r="DFZ94" s="24"/>
      <c r="DGA94" s="24"/>
      <c r="DGB94" s="24"/>
      <c r="DGC94" s="24"/>
      <c r="DGD94" s="24"/>
      <c r="DGE94" s="24"/>
      <c r="DGF94" s="24"/>
      <c r="DGG94" s="24"/>
      <c r="DGH94" s="24"/>
      <c r="DGI94" s="24"/>
      <c r="DGJ94" s="24"/>
      <c r="DGK94" s="24"/>
      <c r="DGL94" s="24"/>
      <c r="DGM94" s="24"/>
      <c r="DGN94" s="24"/>
      <c r="DGO94" s="24"/>
      <c r="DGP94" s="24"/>
      <c r="DGQ94" s="24"/>
      <c r="DGR94" s="24"/>
      <c r="DGS94" s="24"/>
      <c r="DGT94" s="24"/>
      <c r="DGU94" s="24"/>
      <c r="DGV94" s="24"/>
      <c r="DGW94" s="24"/>
      <c r="DGX94" s="24"/>
      <c r="DGY94" s="24"/>
      <c r="DGZ94" s="24"/>
      <c r="DHA94" s="24"/>
      <c r="DHB94" s="24"/>
      <c r="DHC94" s="24"/>
      <c r="DHD94" s="24"/>
      <c r="DHE94" s="24"/>
      <c r="DHF94" s="24"/>
      <c r="DHG94" s="24"/>
      <c r="DHH94" s="24"/>
      <c r="DHI94" s="24"/>
      <c r="DHJ94" s="24"/>
      <c r="DHK94" s="24"/>
      <c r="DHL94" s="24"/>
      <c r="DHM94" s="24"/>
      <c r="DHN94" s="24"/>
      <c r="DHO94" s="24"/>
      <c r="DHP94" s="24"/>
      <c r="DHQ94" s="24"/>
      <c r="DHR94" s="24"/>
      <c r="DHS94" s="24"/>
      <c r="DHT94" s="24"/>
      <c r="DHU94" s="24"/>
      <c r="DHV94" s="24"/>
      <c r="DHW94" s="24"/>
      <c r="DHX94" s="24"/>
      <c r="DHY94" s="24"/>
      <c r="DHZ94" s="24"/>
      <c r="DIA94" s="24"/>
      <c r="DIB94" s="24"/>
      <c r="DIC94" s="24"/>
      <c r="DID94" s="24"/>
      <c r="DIE94" s="24"/>
      <c r="DIF94" s="24"/>
      <c r="DIG94" s="24"/>
      <c r="DIH94" s="24"/>
      <c r="DII94" s="24"/>
      <c r="DIJ94" s="24"/>
      <c r="DIK94" s="24"/>
      <c r="DIL94" s="24"/>
      <c r="DIM94" s="24"/>
      <c r="DIN94" s="24"/>
      <c r="DIO94" s="24"/>
      <c r="DIP94" s="24"/>
      <c r="DIQ94" s="24"/>
      <c r="DIR94" s="24"/>
      <c r="DIS94" s="24"/>
      <c r="DIT94" s="24"/>
      <c r="DIU94" s="24"/>
      <c r="DIV94" s="24"/>
      <c r="DIW94" s="24"/>
      <c r="DIX94" s="24"/>
      <c r="DIY94" s="24"/>
      <c r="DIZ94" s="24"/>
      <c r="DJA94" s="24"/>
      <c r="DJB94" s="24"/>
      <c r="DJC94" s="24"/>
      <c r="DJD94" s="24"/>
      <c r="DJE94" s="24"/>
      <c r="DJF94" s="24"/>
      <c r="DJG94" s="24"/>
      <c r="DJH94" s="24"/>
      <c r="DJI94" s="24"/>
      <c r="DJJ94" s="24"/>
      <c r="DJK94" s="24"/>
      <c r="DJL94" s="24"/>
      <c r="DJM94" s="24"/>
      <c r="DJN94" s="24"/>
      <c r="DJO94" s="24"/>
      <c r="DJP94" s="24"/>
      <c r="DJQ94" s="24"/>
      <c r="DJR94" s="24"/>
      <c r="DJS94" s="24"/>
      <c r="DJT94" s="24"/>
      <c r="DJU94" s="24"/>
      <c r="DJV94" s="24"/>
      <c r="DJW94" s="24"/>
      <c r="DJX94" s="24"/>
      <c r="DJY94" s="24"/>
      <c r="DJZ94" s="24"/>
      <c r="DKA94" s="24"/>
      <c r="DKB94" s="24"/>
      <c r="DKC94" s="24"/>
      <c r="DKD94" s="24"/>
      <c r="DKE94" s="24"/>
      <c r="DKF94" s="24"/>
      <c r="DKG94" s="24"/>
      <c r="DKH94" s="24"/>
      <c r="DKI94" s="24"/>
      <c r="DKJ94" s="24"/>
      <c r="DKK94" s="24"/>
      <c r="DKL94" s="24"/>
      <c r="DKM94" s="24"/>
      <c r="DKN94" s="24"/>
      <c r="DKO94" s="24"/>
      <c r="DKP94" s="24"/>
      <c r="DKQ94" s="24"/>
      <c r="DKR94" s="24"/>
      <c r="DKS94" s="24"/>
      <c r="DKT94" s="24"/>
      <c r="DKU94" s="24"/>
      <c r="DKV94" s="24"/>
      <c r="DKW94" s="24"/>
      <c r="DKX94" s="24"/>
      <c r="DKY94" s="24"/>
      <c r="DKZ94" s="24"/>
      <c r="DLA94" s="24"/>
      <c r="DLB94" s="24"/>
      <c r="DLC94" s="24"/>
      <c r="DLD94" s="24"/>
      <c r="DLE94" s="24"/>
      <c r="DLF94" s="24"/>
      <c r="DLG94" s="24"/>
      <c r="DLH94" s="24"/>
      <c r="DLI94" s="24"/>
      <c r="DLJ94" s="24"/>
      <c r="DLK94" s="24"/>
      <c r="DLL94" s="24"/>
      <c r="DLM94" s="24"/>
      <c r="DLN94" s="24"/>
      <c r="DLO94" s="24"/>
      <c r="DLP94" s="24"/>
      <c r="DLQ94" s="24"/>
      <c r="DLR94" s="24"/>
      <c r="DLS94" s="24"/>
      <c r="DLT94" s="24"/>
      <c r="DLU94" s="24"/>
      <c r="DLV94" s="24"/>
      <c r="DLW94" s="24"/>
      <c r="DLX94" s="24"/>
      <c r="DLY94" s="24"/>
      <c r="DLZ94" s="24"/>
      <c r="DMA94" s="24"/>
      <c r="DMB94" s="24"/>
      <c r="DMC94" s="24"/>
      <c r="DMD94" s="24"/>
      <c r="DME94" s="24"/>
      <c r="DMF94" s="24"/>
      <c r="DMG94" s="24"/>
      <c r="DMH94" s="24"/>
      <c r="DMI94" s="24"/>
      <c r="DMJ94" s="24"/>
      <c r="DMK94" s="24"/>
      <c r="DML94" s="24"/>
      <c r="DMM94" s="24"/>
      <c r="DMN94" s="24"/>
      <c r="DMO94" s="24"/>
      <c r="DMP94" s="24"/>
      <c r="DMQ94" s="24"/>
      <c r="DMR94" s="24"/>
      <c r="DMS94" s="24"/>
      <c r="DMT94" s="24"/>
      <c r="DMU94" s="24"/>
      <c r="DMV94" s="24"/>
      <c r="DMW94" s="24"/>
      <c r="DMX94" s="24"/>
      <c r="DMY94" s="24"/>
      <c r="DMZ94" s="24"/>
      <c r="DNA94" s="24"/>
      <c r="DNB94" s="24"/>
      <c r="DNC94" s="24"/>
      <c r="DND94" s="24"/>
      <c r="DNE94" s="24"/>
      <c r="DNF94" s="24"/>
      <c r="DNG94" s="24"/>
      <c r="DNH94" s="24"/>
      <c r="DNI94" s="24"/>
      <c r="DNJ94" s="24"/>
      <c r="DNK94" s="24"/>
      <c r="DNL94" s="24"/>
      <c r="DNM94" s="24"/>
      <c r="DNN94" s="24"/>
      <c r="DNO94" s="24"/>
      <c r="DNP94" s="24"/>
      <c r="DNQ94" s="24"/>
      <c r="DNR94" s="24"/>
      <c r="DNS94" s="24"/>
      <c r="DNT94" s="24"/>
      <c r="DNU94" s="24"/>
      <c r="DNV94" s="24"/>
      <c r="DNW94" s="24"/>
      <c r="DNX94" s="24"/>
      <c r="DNY94" s="24"/>
      <c r="DNZ94" s="24"/>
      <c r="DOA94" s="24"/>
      <c r="DOB94" s="24"/>
      <c r="DOC94" s="24"/>
      <c r="DOD94" s="24"/>
      <c r="DOE94" s="24"/>
      <c r="DOF94" s="24"/>
      <c r="DOG94" s="24"/>
      <c r="DOH94" s="24"/>
      <c r="DOI94" s="24"/>
      <c r="DOJ94" s="24"/>
      <c r="DOK94" s="24"/>
      <c r="DOL94" s="24"/>
      <c r="DOM94" s="24"/>
      <c r="DON94" s="24"/>
      <c r="DOO94" s="24"/>
      <c r="DOP94" s="24"/>
      <c r="DOQ94" s="24"/>
      <c r="DOR94" s="24"/>
      <c r="DOS94" s="24"/>
      <c r="DOT94" s="24"/>
      <c r="DOU94" s="24"/>
      <c r="DOV94" s="24"/>
      <c r="DOW94" s="24"/>
      <c r="DOX94" s="24"/>
      <c r="DOY94" s="24"/>
      <c r="DOZ94" s="24"/>
      <c r="DPA94" s="24"/>
      <c r="DPB94" s="24"/>
      <c r="DPC94" s="24"/>
      <c r="DPD94" s="24"/>
      <c r="DPE94" s="24"/>
      <c r="DPF94" s="24"/>
      <c r="DPG94" s="24"/>
      <c r="DPH94" s="24"/>
      <c r="DPI94" s="24"/>
      <c r="DPJ94" s="24"/>
      <c r="DPK94" s="24"/>
      <c r="DPL94" s="24"/>
      <c r="DPM94" s="24"/>
      <c r="DPN94" s="24"/>
      <c r="DPO94" s="24"/>
      <c r="DPP94" s="24"/>
      <c r="DPQ94" s="24"/>
      <c r="DPR94" s="24"/>
      <c r="DPS94" s="24"/>
      <c r="DPT94" s="24"/>
      <c r="DPU94" s="24"/>
      <c r="DPV94" s="24"/>
      <c r="DPW94" s="24"/>
      <c r="DPX94" s="24"/>
      <c r="DPY94" s="24"/>
      <c r="DPZ94" s="24"/>
      <c r="DQA94" s="24"/>
      <c r="DQB94" s="24"/>
      <c r="DQC94" s="24"/>
      <c r="DQD94" s="24"/>
      <c r="DQE94" s="24"/>
      <c r="DQF94" s="24"/>
      <c r="DQG94" s="24"/>
      <c r="DQH94" s="24"/>
      <c r="DQI94" s="24"/>
      <c r="DQJ94" s="24"/>
      <c r="DQK94" s="24"/>
      <c r="DQL94" s="24"/>
      <c r="DQM94" s="24"/>
      <c r="DQN94" s="24"/>
      <c r="DQO94" s="24"/>
      <c r="DQP94" s="24"/>
      <c r="DQQ94" s="24"/>
      <c r="DQR94" s="24"/>
      <c r="DQS94" s="24"/>
      <c r="DQT94" s="24"/>
      <c r="DQU94" s="24"/>
      <c r="DQV94" s="24"/>
      <c r="DQW94" s="24"/>
      <c r="DQX94" s="24"/>
      <c r="DQY94" s="24"/>
      <c r="DQZ94" s="24"/>
      <c r="DRA94" s="24"/>
      <c r="DRB94" s="24"/>
      <c r="DRC94" s="24"/>
      <c r="DRD94" s="24"/>
      <c r="DRE94" s="24"/>
      <c r="DRF94" s="24"/>
      <c r="DRG94" s="24"/>
      <c r="DRH94" s="24"/>
      <c r="DRI94" s="24"/>
      <c r="DRJ94" s="24"/>
      <c r="DRK94" s="24"/>
      <c r="DRL94" s="24"/>
      <c r="DRM94" s="24"/>
      <c r="DRN94" s="24"/>
      <c r="DRO94" s="24"/>
      <c r="DRP94" s="24"/>
      <c r="DRQ94" s="24"/>
      <c r="DRR94" s="24"/>
      <c r="DRS94" s="24"/>
      <c r="DRT94" s="24"/>
      <c r="DRU94" s="24"/>
      <c r="DRV94" s="24"/>
      <c r="DRW94" s="24"/>
      <c r="DRX94" s="24"/>
      <c r="DRY94" s="24"/>
      <c r="DRZ94" s="24"/>
      <c r="DSA94" s="24"/>
      <c r="DSB94" s="24"/>
      <c r="DSC94" s="24"/>
      <c r="DSD94" s="24"/>
      <c r="DSE94" s="24"/>
      <c r="DSF94" s="24"/>
      <c r="DSG94" s="24"/>
      <c r="DSH94" s="24"/>
      <c r="DSI94" s="24"/>
      <c r="DSJ94" s="24"/>
      <c r="DSK94" s="24"/>
      <c r="DSL94" s="24"/>
      <c r="DSM94" s="24"/>
      <c r="DSN94" s="24"/>
      <c r="DSO94" s="24"/>
      <c r="DSP94" s="24"/>
      <c r="DSQ94" s="24"/>
      <c r="DSR94" s="24"/>
      <c r="DSS94" s="24"/>
      <c r="DST94" s="24"/>
      <c r="DSU94" s="24"/>
      <c r="DSV94" s="24"/>
      <c r="DSW94" s="24"/>
      <c r="DSX94" s="24"/>
      <c r="DSY94" s="24"/>
      <c r="DSZ94" s="24"/>
      <c r="DTA94" s="24"/>
      <c r="DTB94" s="24"/>
      <c r="DTC94" s="24"/>
      <c r="DTD94" s="24"/>
      <c r="DTE94" s="24"/>
      <c r="DTF94" s="24"/>
      <c r="DTG94" s="24"/>
      <c r="DTH94" s="24"/>
      <c r="DTI94" s="24"/>
      <c r="DTJ94" s="24"/>
      <c r="DTK94" s="24"/>
      <c r="DTL94" s="24"/>
      <c r="DTM94" s="24"/>
      <c r="DTN94" s="24"/>
      <c r="DTO94" s="24"/>
      <c r="DTP94" s="24"/>
      <c r="DTQ94" s="24"/>
      <c r="DTR94" s="24"/>
      <c r="DTS94" s="24"/>
      <c r="DTT94" s="24"/>
      <c r="DTU94" s="24"/>
      <c r="DTV94" s="24"/>
      <c r="DTW94" s="24"/>
      <c r="DTX94" s="24"/>
      <c r="DTY94" s="24"/>
      <c r="DTZ94" s="24"/>
      <c r="DUA94" s="24"/>
      <c r="DUB94" s="24"/>
      <c r="DUC94" s="24"/>
      <c r="DUD94" s="24"/>
      <c r="DUE94" s="24"/>
      <c r="DUF94" s="24"/>
      <c r="DUG94" s="24"/>
      <c r="DUH94" s="24"/>
      <c r="DUI94" s="24"/>
      <c r="DUJ94" s="24"/>
      <c r="DUK94" s="24"/>
      <c r="DUL94" s="24"/>
      <c r="DUM94" s="24"/>
      <c r="DUN94" s="24"/>
      <c r="DUO94" s="24"/>
      <c r="DUP94" s="24"/>
      <c r="DUQ94" s="24"/>
      <c r="DUR94" s="24"/>
      <c r="DUS94" s="24"/>
      <c r="DUT94" s="24"/>
      <c r="DUU94" s="24"/>
      <c r="DUV94" s="24"/>
      <c r="DUW94" s="24"/>
      <c r="DUX94" s="24"/>
      <c r="DUY94" s="24"/>
      <c r="DUZ94" s="24"/>
      <c r="DVA94" s="24"/>
      <c r="DVB94" s="24"/>
      <c r="DVC94" s="24"/>
      <c r="DVD94" s="24"/>
      <c r="DVE94" s="24"/>
      <c r="DVF94" s="24"/>
      <c r="DVG94" s="24"/>
      <c r="DVH94" s="24"/>
      <c r="DVI94" s="24"/>
      <c r="DVJ94" s="24"/>
      <c r="DVK94" s="24"/>
      <c r="DVL94" s="24"/>
      <c r="DVM94" s="24"/>
      <c r="DVN94" s="24"/>
      <c r="DVO94" s="24"/>
      <c r="DVP94" s="24"/>
      <c r="DVQ94" s="24"/>
      <c r="DVR94" s="24"/>
      <c r="DVS94" s="24"/>
      <c r="DVT94" s="24"/>
      <c r="DVU94" s="24"/>
      <c r="DVV94" s="24"/>
      <c r="DVW94" s="24"/>
      <c r="DVX94" s="24"/>
      <c r="DVY94" s="24"/>
      <c r="DVZ94" s="24"/>
      <c r="DWA94" s="24"/>
      <c r="DWB94" s="24"/>
      <c r="DWC94" s="24"/>
      <c r="DWD94" s="24"/>
      <c r="DWE94" s="24"/>
      <c r="DWF94" s="24"/>
      <c r="DWG94" s="24"/>
      <c r="DWH94" s="24"/>
      <c r="DWI94" s="24"/>
      <c r="DWJ94" s="24"/>
      <c r="DWK94" s="24"/>
      <c r="DWL94" s="24"/>
      <c r="DWM94" s="24"/>
      <c r="DWN94" s="24"/>
      <c r="DWO94" s="24"/>
      <c r="DWP94" s="24"/>
      <c r="DWQ94" s="24"/>
      <c r="DWR94" s="24"/>
      <c r="DWS94" s="24"/>
      <c r="DWT94" s="24"/>
      <c r="DWU94" s="24"/>
      <c r="DWV94" s="24"/>
      <c r="DWW94" s="24"/>
      <c r="DWX94" s="24"/>
      <c r="DWY94" s="24"/>
      <c r="DWZ94" s="24"/>
      <c r="DXA94" s="24"/>
      <c r="DXB94" s="24"/>
      <c r="DXC94" s="24"/>
      <c r="DXD94" s="24"/>
      <c r="DXE94" s="24"/>
      <c r="DXF94" s="24"/>
      <c r="DXG94" s="24"/>
      <c r="DXH94" s="24"/>
      <c r="DXI94" s="24"/>
      <c r="DXJ94" s="24"/>
      <c r="DXK94" s="24"/>
      <c r="DXL94" s="24"/>
      <c r="DXM94" s="24"/>
      <c r="DXN94" s="24"/>
      <c r="DXO94" s="24"/>
      <c r="DXP94" s="24"/>
      <c r="DXQ94" s="24"/>
      <c r="DXR94" s="24"/>
      <c r="DXS94" s="24"/>
      <c r="DXT94" s="24"/>
      <c r="DXU94" s="24"/>
      <c r="DXV94" s="24"/>
      <c r="DXW94" s="24"/>
      <c r="DXX94" s="24"/>
      <c r="DXY94" s="24"/>
      <c r="DXZ94" s="24"/>
      <c r="DYA94" s="24"/>
      <c r="DYB94" s="24"/>
      <c r="DYC94" s="24"/>
      <c r="DYD94" s="24"/>
      <c r="DYE94" s="24"/>
      <c r="DYF94" s="24"/>
      <c r="DYG94" s="24"/>
      <c r="DYH94" s="24"/>
      <c r="DYI94" s="24"/>
      <c r="DYJ94" s="24"/>
      <c r="DYK94" s="24"/>
      <c r="DYL94" s="24"/>
      <c r="DYM94" s="24"/>
      <c r="DYN94" s="24"/>
      <c r="DYO94" s="24"/>
      <c r="DYP94" s="24"/>
      <c r="DYQ94" s="24"/>
      <c r="DYR94" s="24"/>
      <c r="DYS94" s="24"/>
      <c r="DYT94" s="24"/>
      <c r="DYU94" s="24"/>
      <c r="DYV94" s="24"/>
      <c r="DYW94" s="24"/>
      <c r="DYX94" s="24"/>
      <c r="DYY94" s="24"/>
      <c r="DYZ94" s="24"/>
      <c r="DZA94" s="24"/>
      <c r="DZB94" s="24"/>
      <c r="DZC94" s="24"/>
      <c r="DZD94" s="24"/>
      <c r="DZE94" s="24"/>
      <c r="DZF94" s="24"/>
      <c r="DZG94" s="24"/>
      <c r="DZH94" s="24"/>
      <c r="DZI94" s="24"/>
      <c r="DZJ94" s="24"/>
      <c r="DZK94" s="24"/>
      <c r="DZL94" s="24"/>
      <c r="DZM94" s="24"/>
      <c r="DZN94" s="24"/>
      <c r="DZO94" s="24"/>
      <c r="DZP94" s="24"/>
      <c r="DZQ94" s="24"/>
      <c r="DZR94" s="24"/>
      <c r="DZS94" s="24"/>
      <c r="DZT94" s="24"/>
      <c r="DZU94" s="24"/>
      <c r="DZV94" s="24"/>
      <c r="DZW94" s="24"/>
      <c r="DZX94" s="24"/>
      <c r="DZY94" s="24"/>
      <c r="DZZ94" s="24"/>
      <c r="EAA94" s="24"/>
      <c r="EAB94" s="24"/>
      <c r="EAC94" s="24"/>
      <c r="EAD94" s="24"/>
      <c r="EAE94" s="24"/>
      <c r="EAF94" s="24"/>
      <c r="EAG94" s="24"/>
      <c r="EAH94" s="24"/>
      <c r="EAI94" s="24"/>
      <c r="EAJ94" s="24"/>
      <c r="EAK94" s="24"/>
      <c r="EAL94" s="24"/>
      <c r="EAM94" s="24"/>
      <c r="EAN94" s="24"/>
      <c r="EAO94" s="24"/>
      <c r="EAP94" s="24"/>
      <c r="EAQ94" s="24"/>
      <c r="EAR94" s="24"/>
      <c r="EAS94" s="24"/>
      <c r="EAT94" s="24"/>
      <c r="EAU94" s="24"/>
      <c r="EAV94" s="24"/>
      <c r="EAW94" s="24"/>
      <c r="EAX94" s="24"/>
      <c r="EAY94" s="24"/>
      <c r="EAZ94" s="24"/>
      <c r="EBA94" s="24"/>
      <c r="EBB94" s="24"/>
      <c r="EBC94" s="24"/>
      <c r="EBD94" s="24"/>
      <c r="EBE94" s="24"/>
      <c r="EBF94" s="24"/>
      <c r="EBG94" s="24"/>
      <c r="EBH94" s="24"/>
      <c r="EBI94" s="24"/>
      <c r="EBJ94" s="24"/>
      <c r="EBK94" s="24"/>
      <c r="EBL94" s="24"/>
      <c r="EBM94" s="24"/>
      <c r="EBN94" s="24"/>
      <c r="EBO94" s="24"/>
      <c r="EBP94" s="24"/>
      <c r="EBQ94" s="24"/>
      <c r="EBR94" s="24"/>
      <c r="EBS94" s="24"/>
      <c r="EBT94" s="24"/>
      <c r="EBU94" s="24"/>
      <c r="EBV94" s="24"/>
      <c r="EBW94" s="24"/>
      <c r="EBX94" s="24"/>
      <c r="EBY94" s="24"/>
      <c r="EBZ94" s="24"/>
      <c r="ECA94" s="24"/>
      <c r="ECB94" s="24"/>
      <c r="ECC94" s="24"/>
      <c r="ECD94" s="24"/>
      <c r="ECE94" s="24"/>
      <c r="ECF94" s="24"/>
      <c r="ECG94" s="24"/>
      <c r="ECH94" s="24"/>
      <c r="ECI94" s="24"/>
      <c r="ECJ94" s="24"/>
      <c r="ECK94" s="24"/>
      <c r="ECL94" s="24"/>
      <c r="ECM94" s="24"/>
      <c r="ECN94" s="24"/>
      <c r="ECO94" s="24"/>
      <c r="ECP94" s="24"/>
      <c r="ECQ94" s="24"/>
      <c r="ECR94" s="24"/>
      <c r="ECS94" s="24"/>
      <c r="ECT94" s="24"/>
      <c r="ECU94" s="24"/>
      <c r="ECV94" s="24"/>
      <c r="ECW94" s="24"/>
      <c r="ECX94" s="24"/>
      <c r="ECY94" s="24"/>
      <c r="ECZ94" s="24"/>
      <c r="EDA94" s="24"/>
      <c r="EDB94" s="24"/>
      <c r="EDC94" s="24"/>
      <c r="EDD94" s="24"/>
      <c r="EDE94" s="24"/>
      <c r="EDF94" s="24"/>
      <c r="EDG94" s="24"/>
      <c r="EDH94" s="24"/>
      <c r="EDI94" s="24"/>
      <c r="EDJ94" s="24"/>
      <c r="EDK94" s="24"/>
      <c r="EDL94" s="24"/>
      <c r="EDM94" s="24"/>
      <c r="EDN94" s="24"/>
      <c r="EDO94" s="24"/>
      <c r="EDP94" s="24"/>
      <c r="EDQ94" s="24"/>
      <c r="EDR94" s="24"/>
      <c r="EDS94" s="24"/>
      <c r="EDT94" s="24"/>
      <c r="EDU94" s="24"/>
      <c r="EDV94" s="24"/>
      <c r="EDW94" s="24"/>
      <c r="EDX94" s="24"/>
      <c r="EDY94" s="24"/>
      <c r="EDZ94" s="24"/>
      <c r="EEA94" s="24"/>
      <c r="EEB94" s="24"/>
      <c r="EEC94" s="24"/>
      <c r="EED94" s="24"/>
      <c r="EEE94" s="24"/>
      <c r="EEF94" s="24"/>
      <c r="EEG94" s="24"/>
      <c r="EEH94" s="24"/>
      <c r="EEI94" s="24"/>
      <c r="EEJ94" s="24"/>
      <c r="EEK94" s="24"/>
      <c r="EEL94" s="24"/>
      <c r="EEM94" s="24"/>
      <c r="EEN94" s="24"/>
      <c r="EEO94" s="24"/>
      <c r="EEP94" s="24"/>
      <c r="EEQ94" s="24"/>
      <c r="EER94" s="24"/>
      <c r="EES94" s="24"/>
      <c r="EET94" s="24"/>
      <c r="EEU94" s="24"/>
      <c r="EEV94" s="24"/>
      <c r="EEW94" s="24"/>
      <c r="EEX94" s="24"/>
      <c r="EEY94" s="24"/>
      <c r="EEZ94" s="24"/>
      <c r="EFA94" s="24"/>
      <c r="EFB94" s="24"/>
      <c r="EFC94" s="24"/>
      <c r="EFD94" s="24"/>
      <c r="EFE94" s="24"/>
      <c r="EFF94" s="24"/>
    </row>
    <row r="95" spans="2:3542" ht="37.15" customHeight="1" x14ac:dyDescent="0.3">
      <c r="B95" s="578" t="s">
        <v>133</v>
      </c>
      <c r="C95" s="631"/>
      <c r="D95" s="579"/>
      <c r="E95" s="578" t="s">
        <v>243</v>
      </c>
      <c r="F95" s="579"/>
    </row>
    <row r="96" spans="2:3542" x14ac:dyDescent="0.3">
      <c r="B96" s="624" t="s">
        <v>259</v>
      </c>
      <c r="C96" s="625"/>
      <c r="D96" s="626"/>
      <c r="E96" s="632">
        <v>263340790.41577971</v>
      </c>
      <c r="F96" s="633"/>
    </row>
    <row r="97" spans="2:3542" s="526" customFormat="1" ht="17.25" customHeight="1" x14ac:dyDescent="0.3">
      <c r="B97" s="611" t="s">
        <v>389</v>
      </c>
      <c r="C97" s="611"/>
      <c r="D97" s="611"/>
      <c r="E97" s="611"/>
      <c r="F97" s="611"/>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c r="LX97" s="24"/>
      <c r="LY97" s="24"/>
      <c r="LZ97" s="24"/>
      <c r="MA97" s="24"/>
      <c r="MB97" s="24"/>
      <c r="MC97" s="24"/>
      <c r="MD97" s="24"/>
      <c r="ME97" s="24"/>
      <c r="MF97" s="24"/>
      <c r="MG97" s="24"/>
      <c r="MH97" s="24"/>
      <c r="MI97" s="24"/>
      <c r="MJ97" s="24"/>
      <c r="MK97" s="24"/>
      <c r="ML97" s="24"/>
      <c r="MM97" s="24"/>
      <c r="MN97" s="24"/>
      <c r="MO97" s="24"/>
      <c r="MP97" s="24"/>
      <c r="MQ97" s="24"/>
      <c r="MR97" s="24"/>
      <c r="MS97" s="24"/>
      <c r="MT97" s="24"/>
      <c r="MU97" s="24"/>
      <c r="MV97" s="24"/>
      <c r="MW97" s="24"/>
      <c r="MX97" s="24"/>
      <c r="MY97" s="24"/>
      <c r="MZ97" s="24"/>
      <c r="NA97" s="24"/>
      <c r="NB97" s="24"/>
      <c r="NC97" s="24"/>
      <c r="ND97" s="24"/>
      <c r="NE97" s="24"/>
      <c r="NF97" s="24"/>
      <c r="NG97" s="24"/>
      <c r="NH97" s="24"/>
      <c r="NI97" s="24"/>
      <c r="NJ97" s="24"/>
      <c r="NK97" s="24"/>
      <c r="NL97" s="24"/>
      <c r="NM97" s="24"/>
      <c r="NN97" s="24"/>
      <c r="NO97" s="24"/>
      <c r="NP97" s="24"/>
      <c r="NQ97" s="24"/>
      <c r="NR97" s="24"/>
      <c r="NS97" s="24"/>
      <c r="NT97" s="24"/>
      <c r="NU97" s="24"/>
      <c r="NV97" s="24"/>
      <c r="NW97" s="24"/>
      <c r="NX97" s="24"/>
      <c r="NY97" s="24"/>
      <c r="NZ97" s="24"/>
      <c r="OA97" s="24"/>
      <c r="OB97" s="24"/>
      <c r="OC97" s="24"/>
      <c r="OD97" s="24"/>
      <c r="OE97" s="24"/>
      <c r="OF97" s="24"/>
      <c r="OG97" s="24"/>
      <c r="OH97" s="24"/>
      <c r="OI97" s="24"/>
      <c r="OJ97" s="24"/>
      <c r="OK97" s="24"/>
      <c r="OL97" s="24"/>
      <c r="OM97" s="24"/>
      <c r="ON97" s="24"/>
      <c r="OO97" s="24"/>
      <c r="OP97" s="24"/>
      <c r="OQ97" s="24"/>
      <c r="OR97" s="24"/>
      <c r="OS97" s="24"/>
      <c r="OT97" s="24"/>
      <c r="OU97" s="24"/>
      <c r="OV97" s="24"/>
      <c r="OW97" s="24"/>
      <c r="OX97" s="24"/>
      <c r="OY97" s="24"/>
      <c r="OZ97" s="24"/>
      <c r="PA97" s="24"/>
      <c r="PB97" s="24"/>
      <c r="PC97" s="24"/>
      <c r="PD97" s="24"/>
      <c r="PE97" s="24"/>
      <c r="PF97" s="24"/>
      <c r="PG97" s="24"/>
      <c r="PH97" s="24"/>
      <c r="PI97" s="24"/>
      <c r="PJ97" s="24"/>
      <c r="PK97" s="24"/>
      <c r="PL97" s="24"/>
      <c r="PM97" s="24"/>
      <c r="PN97" s="24"/>
      <c r="PO97" s="24"/>
      <c r="PP97" s="24"/>
      <c r="PQ97" s="24"/>
      <c r="PR97" s="24"/>
      <c r="PS97" s="24"/>
      <c r="PT97" s="24"/>
      <c r="PU97" s="24"/>
      <c r="PV97" s="24"/>
      <c r="PW97" s="24"/>
      <c r="PX97" s="24"/>
      <c r="PY97" s="24"/>
      <c r="PZ97" s="24"/>
      <c r="QA97" s="24"/>
      <c r="QB97" s="24"/>
      <c r="QC97" s="24"/>
      <c r="QD97" s="24"/>
      <c r="QE97" s="24"/>
      <c r="QF97" s="24"/>
      <c r="QG97" s="24"/>
      <c r="QH97" s="24"/>
      <c r="QI97" s="24"/>
      <c r="QJ97" s="24"/>
      <c r="QK97" s="24"/>
      <c r="QL97" s="24"/>
      <c r="QM97" s="24"/>
      <c r="QN97" s="24"/>
      <c r="QO97" s="24"/>
      <c r="QP97" s="24"/>
      <c r="QQ97" s="24"/>
      <c r="QR97" s="24"/>
      <c r="QS97" s="24"/>
      <c r="QT97" s="24"/>
      <c r="QU97" s="24"/>
      <c r="QV97" s="24"/>
      <c r="QW97" s="24"/>
      <c r="QX97" s="24"/>
      <c r="QY97" s="24"/>
      <c r="QZ97" s="24"/>
      <c r="RA97" s="24"/>
      <c r="RB97" s="24"/>
      <c r="RC97" s="24"/>
      <c r="RD97" s="24"/>
      <c r="RE97" s="24"/>
      <c r="RF97" s="24"/>
      <c r="RG97" s="24"/>
      <c r="RH97" s="24"/>
      <c r="RI97" s="24"/>
      <c r="RJ97" s="24"/>
      <c r="RK97" s="24"/>
      <c r="RL97" s="24"/>
      <c r="RM97" s="24"/>
      <c r="RN97" s="24"/>
      <c r="RO97" s="24"/>
      <c r="RP97" s="24"/>
      <c r="RQ97" s="24"/>
      <c r="RR97" s="24"/>
      <c r="RS97" s="24"/>
      <c r="RT97" s="24"/>
      <c r="RU97" s="24"/>
      <c r="RV97" s="24"/>
      <c r="RW97" s="24"/>
      <c r="RX97" s="24"/>
      <c r="RY97" s="24"/>
      <c r="RZ97" s="24"/>
      <c r="SA97" s="24"/>
      <c r="SB97" s="24"/>
      <c r="SC97" s="24"/>
      <c r="SD97" s="24"/>
      <c r="SE97" s="24"/>
      <c r="SF97" s="24"/>
      <c r="SG97" s="24"/>
      <c r="SH97" s="24"/>
      <c r="SI97" s="24"/>
      <c r="SJ97" s="24"/>
      <c r="SK97" s="24"/>
      <c r="SL97" s="24"/>
      <c r="SM97" s="24"/>
      <c r="SN97" s="24"/>
      <c r="SO97" s="24"/>
      <c r="SP97" s="24"/>
      <c r="SQ97" s="24"/>
      <c r="SR97" s="24"/>
      <c r="SS97" s="24"/>
      <c r="ST97" s="24"/>
      <c r="SU97" s="24"/>
      <c r="SV97" s="24"/>
      <c r="SW97" s="24"/>
      <c r="SX97" s="24"/>
      <c r="SY97" s="24"/>
      <c r="SZ97" s="24"/>
      <c r="TA97" s="24"/>
      <c r="TB97" s="24"/>
      <c r="TC97" s="24"/>
      <c r="TD97" s="24"/>
      <c r="TE97" s="24"/>
      <c r="TF97" s="24"/>
      <c r="TG97" s="24"/>
      <c r="TH97" s="24"/>
      <c r="TI97" s="24"/>
      <c r="TJ97" s="24"/>
      <c r="TK97" s="24"/>
      <c r="TL97" s="24"/>
      <c r="TM97" s="24"/>
      <c r="TN97" s="24"/>
      <c r="TO97" s="24"/>
      <c r="TP97" s="24"/>
      <c r="TQ97" s="24"/>
      <c r="TR97" s="24"/>
      <c r="TS97" s="24"/>
      <c r="TT97" s="24"/>
      <c r="TU97" s="24"/>
      <c r="TV97" s="24"/>
      <c r="TW97" s="24"/>
      <c r="TX97" s="24"/>
      <c r="TY97" s="24"/>
      <c r="TZ97" s="24"/>
      <c r="UA97" s="24"/>
      <c r="UB97" s="24"/>
      <c r="UC97" s="24"/>
      <c r="UD97" s="24"/>
      <c r="UE97" s="24"/>
      <c r="UF97" s="24"/>
      <c r="UG97" s="24"/>
      <c r="UH97" s="24"/>
      <c r="UI97" s="24"/>
      <c r="UJ97" s="24"/>
      <c r="UK97" s="24"/>
      <c r="UL97" s="24"/>
      <c r="UM97" s="24"/>
      <c r="UN97" s="24"/>
      <c r="UO97" s="24"/>
      <c r="UP97" s="24"/>
      <c r="UQ97" s="24"/>
      <c r="UR97" s="24"/>
      <c r="US97" s="24"/>
      <c r="UT97" s="24"/>
      <c r="UU97" s="24"/>
      <c r="UV97" s="24"/>
      <c r="UW97" s="24"/>
      <c r="UX97" s="24"/>
      <c r="UY97" s="24"/>
      <c r="UZ97" s="24"/>
      <c r="VA97" s="24"/>
      <c r="VB97" s="24"/>
      <c r="VC97" s="24"/>
      <c r="VD97" s="24"/>
      <c r="VE97" s="24"/>
      <c r="VF97" s="24"/>
      <c r="VG97" s="24"/>
      <c r="VH97" s="24"/>
      <c r="VI97" s="24"/>
      <c r="VJ97" s="24"/>
      <c r="VK97" s="24"/>
      <c r="VL97" s="24"/>
      <c r="VM97" s="24"/>
      <c r="VN97" s="24"/>
      <c r="VO97" s="24"/>
      <c r="VP97" s="24"/>
      <c r="VQ97" s="24"/>
      <c r="VR97" s="24"/>
      <c r="VS97" s="24"/>
      <c r="VT97" s="24"/>
      <c r="VU97" s="24"/>
      <c r="VV97" s="24"/>
      <c r="VW97" s="24"/>
      <c r="VX97" s="24"/>
      <c r="VY97" s="24"/>
      <c r="VZ97" s="24"/>
      <c r="WA97" s="24"/>
      <c r="WB97" s="24"/>
      <c r="WC97" s="24"/>
      <c r="WD97" s="24"/>
      <c r="WE97" s="24"/>
      <c r="WF97" s="24"/>
      <c r="WG97" s="24"/>
      <c r="WH97" s="24"/>
      <c r="WI97" s="24"/>
      <c r="WJ97" s="24"/>
      <c r="WK97" s="24"/>
      <c r="WL97" s="24"/>
      <c r="WM97" s="24"/>
      <c r="WN97" s="24"/>
      <c r="WO97" s="24"/>
      <c r="WP97" s="24"/>
      <c r="WQ97" s="24"/>
      <c r="WR97" s="24"/>
      <c r="WS97" s="24"/>
      <c r="WT97" s="24"/>
      <c r="WU97" s="24"/>
      <c r="WV97" s="24"/>
      <c r="WW97" s="24"/>
      <c r="WX97" s="24"/>
      <c r="WY97" s="24"/>
      <c r="WZ97" s="24"/>
      <c r="XA97" s="24"/>
      <c r="XB97" s="24"/>
      <c r="XC97" s="24"/>
      <c r="XD97" s="24"/>
      <c r="XE97" s="24"/>
      <c r="XF97" s="24"/>
      <c r="XG97" s="24"/>
      <c r="XH97" s="24"/>
      <c r="XI97" s="24"/>
      <c r="XJ97" s="24"/>
      <c r="XK97" s="24"/>
      <c r="XL97" s="24"/>
      <c r="XM97" s="24"/>
      <c r="XN97" s="24"/>
      <c r="XO97" s="24"/>
      <c r="XP97" s="24"/>
      <c r="XQ97" s="24"/>
      <c r="XR97" s="24"/>
      <c r="XS97" s="24"/>
      <c r="XT97" s="24"/>
      <c r="XU97" s="24"/>
      <c r="XV97" s="24"/>
      <c r="XW97" s="24"/>
      <c r="XX97" s="24"/>
      <c r="XY97" s="24"/>
      <c r="XZ97" s="24"/>
      <c r="YA97" s="24"/>
      <c r="YB97" s="24"/>
      <c r="YC97" s="24"/>
      <c r="YD97" s="24"/>
      <c r="YE97" s="24"/>
      <c r="YF97" s="24"/>
      <c r="YG97" s="24"/>
      <c r="YH97" s="24"/>
      <c r="YI97" s="24"/>
      <c r="YJ97" s="24"/>
      <c r="YK97" s="24"/>
      <c r="YL97" s="24"/>
      <c r="YM97" s="24"/>
      <c r="YN97" s="24"/>
      <c r="YO97" s="24"/>
      <c r="YP97" s="24"/>
      <c r="YQ97" s="24"/>
      <c r="YR97" s="24"/>
      <c r="YS97" s="24"/>
      <c r="YT97" s="24"/>
      <c r="YU97" s="24"/>
      <c r="YV97" s="24"/>
      <c r="YW97" s="24"/>
      <c r="YX97" s="24"/>
      <c r="YY97" s="24"/>
      <c r="YZ97" s="24"/>
      <c r="ZA97" s="24"/>
      <c r="ZB97" s="24"/>
      <c r="ZC97" s="24"/>
      <c r="ZD97" s="24"/>
      <c r="ZE97" s="24"/>
      <c r="ZF97" s="24"/>
      <c r="ZG97" s="24"/>
      <c r="ZH97" s="24"/>
      <c r="ZI97" s="24"/>
      <c r="ZJ97" s="24"/>
      <c r="ZK97" s="24"/>
      <c r="ZL97" s="24"/>
      <c r="ZM97" s="24"/>
      <c r="ZN97" s="24"/>
      <c r="ZO97" s="24"/>
      <c r="ZP97" s="24"/>
      <c r="ZQ97" s="24"/>
      <c r="ZR97" s="24"/>
      <c r="ZS97" s="24"/>
      <c r="ZT97" s="24"/>
      <c r="ZU97" s="24"/>
      <c r="ZV97" s="24"/>
      <c r="ZW97" s="24"/>
      <c r="ZX97" s="24"/>
      <c r="ZY97" s="24"/>
      <c r="ZZ97" s="24"/>
      <c r="AAA97" s="24"/>
      <c r="AAB97" s="24"/>
      <c r="AAC97" s="24"/>
      <c r="AAD97" s="24"/>
      <c r="AAE97" s="24"/>
      <c r="AAF97" s="24"/>
      <c r="AAG97" s="24"/>
      <c r="AAH97" s="24"/>
      <c r="AAI97" s="24"/>
      <c r="AAJ97" s="24"/>
      <c r="AAK97" s="24"/>
      <c r="AAL97" s="24"/>
      <c r="AAM97" s="24"/>
      <c r="AAN97" s="24"/>
      <c r="AAO97" s="24"/>
      <c r="AAP97" s="24"/>
      <c r="AAQ97" s="24"/>
      <c r="AAR97" s="24"/>
      <c r="AAS97" s="24"/>
      <c r="AAT97" s="24"/>
      <c r="AAU97" s="24"/>
      <c r="AAV97" s="24"/>
      <c r="AAW97" s="24"/>
      <c r="AAX97" s="24"/>
      <c r="AAY97" s="24"/>
      <c r="AAZ97" s="24"/>
      <c r="ABA97" s="24"/>
      <c r="ABB97" s="24"/>
      <c r="ABC97" s="24"/>
      <c r="ABD97" s="24"/>
      <c r="ABE97" s="24"/>
      <c r="ABF97" s="24"/>
      <c r="ABG97" s="24"/>
      <c r="ABH97" s="24"/>
      <c r="ABI97" s="24"/>
      <c r="ABJ97" s="24"/>
      <c r="ABK97" s="24"/>
      <c r="ABL97" s="24"/>
      <c r="ABM97" s="24"/>
      <c r="ABN97" s="24"/>
      <c r="ABO97" s="24"/>
      <c r="ABP97" s="24"/>
      <c r="ABQ97" s="24"/>
      <c r="ABR97" s="24"/>
      <c r="ABS97" s="24"/>
      <c r="ABT97" s="24"/>
      <c r="ABU97" s="24"/>
      <c r="ABV97" s="24"/>
      <c r="ABW97" s="24"/>
      <c r="ABX97" s="24"/>
      <c r="ABY97" s="24"/>
      <c r="ABZ97" s="24"/>
      <c r="ACA97" s="24"/>
      <c r="ACB97" s="24"/>
      <c r="ACC97" s="24"/>
      <c r="ACD97" s="24"/>
      <c r="ACE97" s="24"/>
      <c r="ACF97" s="24"/>
      <c r="ACG97" s="24"/>
      <c r="ACH97" s="24"/>
      <c r="ACI97" s="24"/>
      <c r="ACJ97" s="24"/>
      <c r="ACK97" s="24"/>
      <c r="ACL97" s="24"/>
      <c r="ACM97" s="24"/>
      <c r="ACN97" s="24"/>
      <c r="ACO97" s="24"/>
      <c r="ACP97" s="24"/>
      <c r="ACQ97" s="24"/>
      <c r="ACR97" s="24"/>
      <c r="ACS97" s="24"/>
      <c r="ACT97" s="24"/>
      <c r="ACU97" s="24"/>
      <c r="ACV97" s="24"/>
      <c r="ACW97" s="24"/>
      <c r="ACX97" s="24"/>
      <c r="ACY97" s="24"/>
      <c r="ACZ97" s="24"/>
      <c r="ADA97" s="24"/>
      <c r="ADB97" s="24"/>
      <c r="ADC97" s="24"/>
      <c r="ADD97" s="24"/>
      <c r="ADE97" s="24"/>
      <c r="ADF97" s="24"/>
      <c r="ADG97" s="24"/>
      <c r="ADH97" s="24"/>
      <c r="ADI97" s="24"/>
      <c r="ADJ97" s="24"/>
      <c r="ADK97" s="24"/>
      <c r="ADL97" s="24"/>
      <c r="ADM97" s="24"/>
      <c r="ADN97" s="24"/>
      <c r="ADO97" s="24"/>
      <c r="ADP97" s="24"/>
      <c r="ADQ97" s="24"/>
      <c r="ADR97" s="24"/>
      <c r="ADS97" s="24"/>
      <c r="ADT97" s="24"/>
      <c r="ADU97" s="24"/>
      <c r="ADV97" s="24"/>
      <c r="ADW97" s="24"/>
      <c r="ADX97" s="24"/>
      <c r="ADY97" s="24"/>
      <c r="ADZ97" s="24"/>
      <c r="AEA97" s="24"/>
      <c r="AEB97" s="24"/>
      <c r="AEC97" s="24"/>
      <c r="AED97" s="24"/>
      <c r="AEE97" s="24"/>
      <c r="AEF97" s="24"/>
      <c r="AEG97" s="24"/>
      <c r="AEH97" s="24"/>
      <c r="AEI97" s="24"/>
      <c r="AEJ97" s="24"/>
      <c r="AEK97" s="24"/>
      <c r="AEL97" s="24"/>
      <c r="AEM97" s="24"/>
      <c r="AEN97" s="24"/>
      <c r="AEO97" s="24"/>
      <c r="AEP97" s="24"/>
      <c r="AEQ97" s="24"/>
      <c r="AER97" s="24"/>
      <c r="AES97" s="24"/>
      <c r="AET97" s="24"/>
      <c r="AEU97" s="24"/>
      <c r="AEV97" s="24"/>
      <c r="AEW97" s="24"/>
      <c r="AEX97" s="24"/>
      <c r="AEY97" s="24"/>
      <c r="AEZ97" s="24"/>
      <c r="AFA97" s="24"/>
      <c r="AFB97" s="24"/>
      <c r="AFC97" s="24"/>
      <c r="AFD97" s="24"/>
      <c r="AFE97" s="24"/>
      <c r="AFF97" s="24"/>
      <c r="AFG97" s="24"/>
      <c r="AFH97" s="24"/>
      <c r="AFI97" s="24"/>
      <c r="AFJ97" s="24"/>
      <c r="AFK97" s="24"/>
      <c r="AFL97" s="24"/>
      <c r="AFM97" s="24"/>
      <c r="AFN97" s="24"/>
      <c r="AFO97" s="24"/>
      <c r="AFP97" s="24"/>
      <c r="AFQ97" s="24"/>
      <c r="AFR97" s="24"/>
      <c r="AFS97" s="24"/>
      <c r="AFT97" s="24"/>
      <c r="AFU97" s="24"/>
      <c r="AFV97" s="24"/>
      <c r="AFW97" s="24"/>
      <c r="AFX97" s="24"/>
      <c r="AFY97" s="24"/>
      <c r="AFZ97" s="24"/>
      <c r="AGA97" s="24"/>
      <c r="AGB97" s="24"/>
      <c r="AGC97" s="24"/>
      <c r="AGD97" s="24"/>
      <c r="AGE97" s="24"/>
      <c r="AGF97" s="24"/>
      <c r="AGG97" s="24"/>
      <c r="AGH97" s="24"/>
      <c r="AGI97" s="24"/>
      <c r="AGJ97" s="24"/>
      <c r="AGK97" s="24"/>
      <c r="AGL97" s="24"/>
      <c r="AGM97" s="24"/>
      <c r="AGN97" s="24"/>
      <c r="AGO97" s="24"/>
      <c r="AGP97" s="24"/>
      <c r="AGQ97" s="24"/>
      <c r="AGR97" s="24"/>
      <c r="AGS97" s="24"/>
      <c r="AGT97" s="24"/>
      <c r="AGU97" s="24"/>
      <c r="AGV97" s="24"/>
      <c r="AGW97" s="24"/>
      <c r="AGX97" s="24"/>
      <c r="AGY97" s="24"/>
      <c r="AGZ97" s="24"/>
      <c r="AHA97" s="24"/>
      <c r="AHB97" s="24"/>
      <c r="AHC97" s="24"/>
      <c r="AHD97" s="24"/>
      <c r="AHE97" s="24"/>
      <c r="AHF97" s="24"/>
      <c r="AHG97" s="24"/>
      <c r="AHH97" s="24"/>
      <c r="AHI97" s="24"/>
      <c r="AHJ97" s="24"/>
      <c r="AHK97" s="24"/>
      <c r="AHL97" s="24"/>
      <c r="AHM97" s="24"/>
      <c r="AHN97" s="24"/>
      <c r="AHO97" s="24"/>
      <c r="AHP97" s="24"/>
      <c r="AHQ97" s="24"/>
      <c r="AHR97" s="24"/>
      <c r="AHS97" s="24"/>
      <c r="AHT97" s="24"/>
      <c r="AHU97" s="24"/>
      <c r="AHV97" s="24"/>
      <c r="AHW97" s="24"/>
      <c r="AHX97" s="24"/>
      <c r="AHY97" s="24"/>
      <c r="AHZ97" s="24"/>
      <c r="AIA97" s="24"/>
      <c r="AIB97" s="24"/>
      <c r="AIC97" s="24"/>
      <c r="AID97" s="24"/>
      <c r="AIE97" s="24"/>
      <c r="AIF97" s="24"/>
      <c r="AIG97" s="24"/>
      <c r="AIH97" s="24"/>
      <c r="AII97" s="24"/>
      <c r="AIJ97" s="24"/>
      <c r="AIK97" s="24"/>
      <c r="AIL97" s="24"/>
      <c r="AIM97" s="24"/>
      <c r="AIN97" s="24"/>
      <c r="AIO97" s="24"/>
      <c r="AIP97" s="24"/>
      <c r="AIQ97" s="24"/>
      <c r="AIR97" s="24"/>
      <c r="AIS97" s="24"/>
      <c r="AIT97" s="24"/>
      <c r="AIU97" s="24"/>
      <c r="AIV97" s="24"/>
      <c r="AIW97" s="24"/>
      <c r="AIX97" s="24"/>
      <c r="AIY97" s="24"/>
      <c r="AIZ97" s="24"/>
      <c r="AJA97" s="24"/>
      <c r="AJB97" s="24"/>
      <c r="AJC97" s="24"/>
      <c r="AJD97" s="24"/>
      <c r="AJE97" s="24"/>
      <c r="AJF97" s="24"/>
      <c r="AJG97" s="24"/>
      <c r="AJH97" s="24"/>
      <c r="AJI97" s="24"/>
      <c r="AJJ97" s="24"/>
      <c r="AJK97" s="24"/>
      <c r="AJL97" s="24"/>
      <c r="AJM97" s="24"/>
      <c r="AJN97" s="24"/>
      <c r="AJO97" s="24"/>
      <c r="AJP97" s="24"/>
      <c r="AJQ97" s="24"/>
      <c r="AJR97" s="24"/>
      <c r="AJS97" s="24"/>
      <c r="AJT97" s="24"/>
      <c r="AJU97" s="24"/>
      <c r="AJV97" s="24"/>
      <c r="AJW97" s="24"/>
      <c r="AJX97" s="24"/>
      <c r="AJY97" s="24"/>
      <c r="AJZ97" s="24"/>
      <c r="AKA97" s="24"/>
      <c r="AKB97" s="24"/>
      <c r="AKC97" s="24"/>
      <c r="AKD97" s="24"/>
      <c r="AKE97" s="24"/>
      <c r="AKF97" s="24"/>
      <c r="AKG97" s="24"/>
      <c r="AKH97" s="24"/>
      <c r="AKI97" s="24"/>
      <c r="AKJ97" s="24"/>
      <c r="AKK97" s="24"/>
      <c r="AKL97" s="24"/>
      <c r="AKM97" s="24"/>
      <c r="AKN97" s="24"/>
      <c r="AKO97" s="24"/>
      <c r="AKP97" s="24"/>
      <c r="AKQ97" s="24"/>
      <c r="AKR97" s="24"/>
      <c r="AKS97" s="24"/>
      <c r="AKT97" s="24"/>
      <c r="AKU97" s="24"/>
      <c r="AKV97" s="24"/>
      <c r="AKW97" s="24"/>
      <c r="AKX97" s="24"/>
      <c r="AKY97" s="24"/>
      <c r="AKZ97" s="24"/>
      <c r="ALA97" s="24"/>
      <c r="ALB97" s="24"/>
      <c r="ALC97" s="24"/>
      <c r="ALD97" s="24"/>
      <c r="ALE97" s="24"/>
      <c r="ALF97" s="24"/>
      <c r="ALG97" s="24"/>
      <c r="ALH97" s="24"/>
      <c r="ALI97" s="24"/>
      <c r="ALJ97" s="24"/>
      <c r="ALK97" s="24"/>
      <c r="ALL97" s="24"/>
      <c r="ALM97" s="24"/>
      <c r="ALN97" s="24"/>
      <c r="ALO97" s="24"/>
      <c r="ALP97" s="24"/>
      <c r="ALQ97" s="24"/>
      <c r="ALR97" s="24"/>
      <c r="ALS97" s="24"/>
      <c r="ALT97" s="24"/>
      <c r="ALU97" s="24"/>
      <c r="ALV97" s="24"/>
      <c r="ALW97" s="24"/>
      <c r="ALX97" s="24"/>
      <c r="ALY97" s="24"/>
      <c r="ALZ97" s="24"/>
      <c r="AMA97" s="24"/>
      <c r="AMB97" s="24"/>
      <c r="AMC97" s="24"/>
      <c r="AMD97" s="24"/>
      <c r="AME97" s="24"/>
      <c r="AMF97" s="24"/>
      <c r="AMG97" s="24"/>
      <c r="AMH97" s="24"/>
      <c r="AMI97" s="24"/>
      <c r="AMJ97" s="24"/>
      <c r="AMK97" s="24"/>
      <c r="AML97" s="24"/>
      <c r="AMM97" s="24"/>
      <c r="AMN97" s="24"/>
      <c r="AMO97" s="24"/>
      <c r="AMP97" s="24"/>
      <c r="AMQ97" s="24"/>
      <c r="AMR97" s="24"/>
      <c r="AMS97" s="24"/>
      <c r="AMT97" s="24"/>
      <c r="AMU97" s="24"/>
      <c r="AMV97" s="24"/>
      <c r="AMW97" s="24"/>
      <c r="AMX97" s="24"/>
      <c r="AMY97" s="24"/>
      <c r="AMZ97" s="24"/>
      <c r="ANA97" s="24"/>
      <c r="ANB97" s="24"/>
      <c r="ANC97" s="24"/>
      <c r="AND97" s="24"/>
      <c r="ANE97" s="24"/>
      <c r="ANF97" s="24"/>
      <c r="ANG97" s="24"/>
      <c r="ANH97" s="24"/>
      <c r="ANI97" s="24"/>
      <c r="ANJ97" s="24"/>
      <c r="ANK97" s="24"/>
      <c r="ANL97" s="24"/>
      <c r="ANM97" s="24"/>
      <c r="ANN97" s="24"/>
      <c r="ANO97" s="24"/>
      <c r="ANP97" s="24"/>
      <c r="ANQ97" s="24"/>
      <c r="ANR97" s="24"/>
      <c r="ANS97" s="24"/>
      <c r="ANT97" s="24"/>
      <c r="ANU97" s="24"/>
      <c r="ANV97" s="24"/>
      <c r="ANW97" s="24"/>
      <c r="ANX97" s="24"/>
      <c r="ANY97" s="24"/>
      <c r="ANZ97" s="24"/>
      <c r="AOA97" s="24"/>
      <c r="AOB97" s="24"/>
      <c r="AOC97" s="24"/>
      <c r="AOD97" s="24"/>
      <c r="AOE97" s="24"/>
      <c r="AOF97" s="24"/>
      <c r="AOG97" s="24"/>
      <c r="AOH97" s="24"/>
      <c r="AOI97" s="24"/>
      <c r="AOJ97" s="24"/>
      <c r="AOK97" s="24"/>
      <c r="AOL97" s="24"/>
      <c r="AOM97" s="24"/>
      <c r="AON97" s="24"/>
      <c r="AOO97" s="24"/>
      <c r="AOP97" s="24"/>
      <c r="AOQ97" s="24"/>
      <c r="AOR97" s="24"/>
      <c r="AOS97" s="24"/>
      <c r="AOT97" s="24"/>
      <c r="AOU97" s="24"/>
      <c r="AOV97" s="24"/>
      <c r="AOW97" s="24"/>
      <c r="AOX97" s="24"/>
      <c r="AOY97" s="24"/>
      <c r="AOZ97" s="24"/>
      <c r="APA97" s="24"/>
      <c r="APB97" s="24"/>
      <c r="APC97" s="24"/>
      <c r="APD97" s="24"/>
      <c r="APE97" s="24"/>
      <c r="APF97" s="24"/>
      <c r="APG97" s="24"/>
      <c r="APH97" s="24"/>
      <c r="API97" s="24"/>
      <c r="APJ97" s="24"/>
      <c r="APK97" s="24"/>
      <c r="APL97" s="24"/>
      <c r="APM97" s="24"/>
      <c r="APN97" s="24"/>
      <c r="APO97" s="24"/>
      <c r="APP97" s="24"/>
      <c r="APQ97" s="24"/>
      <c r="APR97" s="24"/>
      <c r="APS97" s="24"/>
      <c r="APT97" s="24"/>
      <c r="APU97" s="24"/>
      <c r="APV97" s="24"/>
      <c r="APW97" s="24"/>
      <c r="APX97" s="24"/>
      <c r="APY97" s="24"/>
      <c r="APZ97" s="24"/>
      <c r="AQA97" s="24"/>
      <c r="AQB97" s="24"/>
      <c r="AQC97" s="24"/>
      <c r="AQD97" s="24"/>
      <c r="AQE97" s="24"/>
      <c r="AQF97" s="24"/>
      <c r="AQG97" s="24"/>
      <c r="AQH97" s="24"/>
      <c r="AQI97" s="24"/>
      <c r="AQJ97" s="24"/>
      <c r="AQK97" s="24"/>
      <c r="AQL97" s="24"/>
      <c r="AQM97" s="24"/>
      <c r="AQN97" s="24"/>
      <c r="AQO97" s="24"/>
      <c r="AQP97" s="24"/>
      <c r="AQQ97" s="24"/>
      <c r="AQR97" s="24"/>
      <c r="AQS97" s="24"/>
      <c r="AQT97" s="24"/>
      <c r="AQU97" s="24"/>
      <c r="AQV97" s="24"/>
      <c r="AQW97" s="24"/>
      <c r="AQX97" s="24"/>
      <c r="AQY97" s="24"/>
      <c r="AQZ97" s="24"/>
      <c r="ARA97" s="24"/>
      <c r="ARB97" s="24"/>
      <c r="ARC97" s="24"/>
      <c r="ARD97" s="24"/>
      <c r="ARE97" s="24"/>
      <c r="ARF97" s="24"/>
      <c r="ARG97" s="24"/>
      <c r="ARH97" s="24"/>
      <c r="ARI97" s="24"/>
      <c r="ARJ97" s="24"/>
      <c r="ARK97" s="24"/>
      <c r="ARL97" s="24"/>
      <c r="ARM97" s="24"/>
      <c r="ARN97" s="24"/>
      <c r="ARO97" s="24"/>
      <c r="ARP97" s="24"/>
      <c r="ARQ97" s="24"/>
      <c r="ARR97" s="24"/>
      <c r="ARS97" s="24"/>
      <c r="ART97" s="24"/>
      <c r="ARU97" s="24"/>
      <c r="ARV97" s="24"/>
      <c r="ARW97" s="24"/>
      <c r="ARX97" s="24"/>
      <c r="ARY97" s="24"/>
      <c r="ARZ97" s="24"/>
      <c r="ASA97" s="24"/>
      <c r="ASB97" s="24"/>
      <c r="ASC97" s="24"/>
      <c r="ASD97" s="24"/>
      <c r="ASE97" s="24"/>
      <c r="ASF97" s="24"/>
      <c r="ASG97" s="24"/>
      <c r="ASH97" s="24"/>
      <c r="ASI97" s="24"/>
      <c r="ASJ97" s="24"/>
      <c r="ASK97" s="24"/>
      <c r="ASL97" s="24"/>
      <c r="ASM97" s="24"/>
      <c r="ASN97" s="24"/>
      <c r="ASO97" s="24"/>
      <c r="ASP97" s="24"/>
      <c r="ASQ97" s="24"/>
      <c r="ASR97" s="24"/>
      <c r="ASS97" s="24"/>
      <c r="AST97" s="24"/>
      <c r="ASU97" s="24"/>
      <c r="ASV97" s="24"/>
      <c r="ASW97" s="24"/>
      <c r="ASX97" s="24"/>
      <c r="ASY97" s="24"/>
      <c r="ASZ97" s="24"/>
      <c r="ATA97" s="24"/>
      <c r="ATB97" s="24"/>
      <c r="ATC97" s="24"/>
      <c r="ATD97" s="24"/>
      <c r="ATE97" s="24"/>
      <c r="ATF97" s="24"/>
      <c r="ATG97" s="24"/>
      <c r="ATH97" s="24"/>
      <c r="ATI97" s="24"/>
      <c r="ATJ97" s="24"/>
      <c r="ATK97" s="24"/>
      <c r="ATL97" s="24"/>
      <c r="ATM97" s="24"/>
      <c r="ATN97" s="24"/>
      <c r="ATO97" s="24"/>
      <c r="ATP97" s="24"/>
      <c r="ATQ97" s="24"/>
      <c r="ATR97" s="24"/>
      <c r="ATS97" s="24"/>
      <c r="ATT97" s="24"/>
      <c r="ATU97" s="24"/>
      <c r="ATV97" s="24"/>
      <c r="ATW97" s="24"/>
      <c r="ATX97" s="24"/>
      <c r="ATY97" s="24"/>
      <c r="ATZ97" s="24"/>
      <c r="AUA97" s="24"/>
      <c r="AUB97" s="24"/>
      <c r="AUC97" s="24"/>
      <c r="AUD97" s="24"/>
      <c r="AUE97" s="24"/>
      <c r="AUF97" s="24"/>
      <c r="AUG97" s="24"/>
      <c r="AUH97" s="24"/>
      <c r="AUI97" s="24"/>
      <c r="AUJ97" s="24"/>
      <c r="AUK97" s="24"/>
      <c r="AUL97" s="24"/>
      <c r="AUM97" s="24"/>
      <c r="AUN97" s="24"/>
      <c r="AUO97" s="24"/>
      <c r="AUP97" s="24"/>
      <c r="AUQ97" s="24"/>
      <c r="AUR97" s="24"/>
      <c r="AUS97" s="24"/>
      <c r="AUT97" s="24"/>
      <c r="AUU97" s="24"/>
      <c r="AUV97" s="24"/>
      <c r="AUW97" s="24"/>
      <c r="AUX97" s="24"/>
      <c r="AUY97" s="24"/>
      <c r="AUZ97" s="24"/>
      <c r="AVA97" s="24"/>
      <c r="AVB97" s="24"/>
      <c r="AVC97" s="24"/>
      <c r="AVD97" s="24"/>
      <c r="AVE97" s="24"/>
      <c r="AVF97" s="24"/>
      <c r="AVG97" s="24"/>
      <c r="AVH97" s="24"/>
      <c r="AVI97" s="24"/>
      <c r="AVJ97" s="24"/>
      <c r="AVK97" s="24"/>
      <c r="AVL97" s="24"/>
      <c r="AVM97" s="24"/>
      <c r="AVN97" s="24"/>
      <c r="AVO97" s="24"/>
      <c r="AVP97" s="24"/>
      <c r="AVQ97" s="24"/>
      <c r="AVR97" s="24"/>
      <c r="AVS97" s="24"/>
      <c r="AVT97" s="24"/>
      <c r="AVU97" s="24"/>
      <c r="AVV97" s="24"/>
      <c r="AVW97" s="24"/>
      <c r="AVX97" s="24"/>
      <c r="AVY97" s="24"/>
      <c r="AVZ97" s="24"/>
      <c r="AWA97" s="24"/>
      <c r="AWB97" s="24"/>
      <c r="AWC97" s="24"/>
      <c r="AWD97" s="24"/>
      <c r="AWE97" s="24"/>
      <c r="AWF97" s="24"/>
      <c r="AWG97" s="24"/>
      <c r="AWH97" s="24"/>
      <c r="AWI97" s="24"/>
      <c r="AWJ97" s="24"/>
      <c r="AWK97" s="24"/>
      <c r="AWL97" s="24"/>
      <c r="AWM97" s="24"/>
      <c r="AWN97" s="24"/>
      <c r="AWO97" s="24"/>
      <c r="AWP97" s="24"/>
      <c r="AWQ97" s="24"/>
      <c r="AWR97" s="24"/>
      <c r="AWS97" s="24"/>
      <c r="AWT97" s="24"/>
      <c r="AWU97" s="24"/>
      <c r="AWV97" s="24"/>
      <c r="AWW97" s="24"/>
      <c r="AWX97" s="24"/>
      <c r="AWY97" s="24"/>
      <c r="AWZ97" s="24"/>
      <c r="AXA97" s="24"/>
      <c r="AXB97" s="24"/>
      <c r="AXC97" s="24"/>
      <c r="AXD97" s="24"/>
      <c r="AXE97" s="24"/>
      <c r="AXF97" s="24"/>
      <c r="AXG97" s="24"/>
      <c r="AXH97" s="24"/>
      <c r="AXI97" s="24"/>
      <c r="AXJ97" s="24"/>
      <c r="AXK97" s="24"/>
      <c r="AXL97" s="24"/>
      <c r="AXM97" s="24"/>
      <c r="AXN97" s="24"/>
      <c r="AXO97" s="24"/>
      <c r="AXP97" s="24"/>
      <c r="AXQ97" s="24"/>
      <c r="AXR97" s="24"/>
      <c r="AXS97" s="24"/>
      <c r="AXT97" s="24"/>
      <c r="AXU97" s="24"/>
      <c r="AXV97" s="24"/>
      <c r="AXW97" s="24"/>
      <c r="AXX97" s="24"/>
      <c r="AXY97" s="24"/>
      <c r="AXZ97" s="24"/>
      <c r="AYA97" s="24"/>
      <c r="AYB97" s="24"/>
      <c r="AYC97" s="24"/>
      <c r="AYD97" s="24"/>
      <c r="AYE97" s="24"/>
      <c r="AYF97" s="24"/>
      <c r="AYG97" s="24"/>
      <c r="AYH97" s="24"/>
      <c r="AYI97" s="24"/>
      <c r="AYJ97" s="24"/>
      <c r="AYK97" s="24"/>
      <c r="AYL97" s="24"/>
      <c r="AYM97" s="24"/>
      <c r="AYN97" s="24"/>
      <c r="AYO97" s="24"/>
      <c r="AYP97" s="24"/>
      <c r="AYQ97" s="24"/>
      <c r="AYR97" s="24"/>
      <c r="AYS97" s="24"/>
      <c r="AYT97" s="24"/>
      <c r="AYU97" s="24"/>
      <c r="AYV97" s="24"/>
      <c r="AYW97" s="24"/>
      <c r="AYX97" s="24"/>
      <c r="AYY97" s="24"/>
      <c r="AYZ97" s="24"/>
      <c r="AZA97" s="24"/>
      <c r="AZB97" s="24"/>
      <c r="AZC97" s="24"/>
      <c r="AZD97" s="24"/>
      <c r="AZE97" s="24"/>
      <c r="AZF97" s="24"/>
      <c r="AZG97" s="24"/>
      <c r="AZH97" s="24"/>
      <c r="AZI97" s="24"/>
      <c r="AZJ97" s="24"/>
      <c r="AZK97" s="24"/>
      <c r="AZL97" s="24"/>
      <c r="AZM97" s="24"/>
      <c r="AZN97" s="24"/>
      <c r="AZO97" s="24"/>
      <c r="AZP97" s="24"/>
      <c r="AZQ97" s="24"/>
      <c r="AZR97" s="24"/>
      <c r="AZS97" s="24"/>
      <c r="AZT97" s="24"/>
      <c r="AZU97" s="24"/>
      <c r="AZV97" s="24"/>
      <c r="AZW97" s="24"/>
      <c r="AZX97" s="24"/>
      <c r="AZY97" s="24"/>
      <c r="AZZ97" s="24"/>
      <c r="BAA97" s="24"/>
      <c r="BAB97" s="24"/>
      <c r="BAC97" s="24"/>
      <c r="BAD97" s="24"/>
      <c r="BAE97" s="24"/>
      <c r="BAF97" s="24"/>
      <c r="BAG97" s="24"/>
      <c r="BAH97" s="24"/>
      <c r="BAI97" s="24"/>
      <c r="BAJ97" s="24"/>
      <c r="BAK97" s="24"/>
      <c r="BAL97" s="24"/>
      <c r="BAM97" s="24"/>
      <c r="BAN97" s="24"/>
      <c r="BAO97" s="24"/>
      <c r="BAP97" s="24"/>
      <c r="BAQ97" s="24"/>
      <c r="BAR97" s="24"/>
      <c r="BAS97" s="24"/>
      <c r="BAT97" s="24"/>
      <c r="BAU97" s="24"/>
      <c r="BAV97" s="24"/>
      <c r="BAW97" s="24"/>
      <c r="BAX97" s="24"/>
      <c r="BAY97" s="24"/>
      <c r="BAZ97" s="24"/>
      <c r="BBA97" s="24"/>
      <c r="BBB97" s="24"/>
      <c r="BBC97" s="24"/>
      <c r="BBD97" s="24"/>
      <c r="BBE97" s="24"/>
      <c r="BBF97" s="24"/>
      <c r="BBG97" s="24"/>
      <c r="BBH97" s="24"/>
      <c r="BBI97" s="24"/>
      <c r="BBJ97" s="24"/>
      <c r="BBK97" s="24"/>
      <c r="BBL97" s="24"/>
      <c r="BBM97" s="24"/>
      <c r="BBN97" s="24"/>
      <c r="BBO97" s="24"/>
      <c r="BBP97" s="24"/>
      <c r="BBQ97" s="24"/>
      <c r="BBR97" s="24"/>
      <c r="BBS97" s="24"/>
      <c r="BBT97" s="24"/>
      <c r="BBU97" s="24"/>
      <c r="BBV97" s="24"/>
      <c r="BBW97" s="24"/>
      <c r="BBX97" s="24"/>
      <c r="BBY97" s="24"/>
      <c r="BBZ97" s="24"/>
      <c r="BCA97" s="24"/>
      <c r="BCB97" s="24"/>
      <c r="BCC97" s="24"/>
      <c r="BCD97" s="24"/>
      <c r="BCE97" s="24"/>
      <c r="BCF97" s="24"/>
      <c r="BCG97" s="24"/>
      <c r="BCH97" s="24"/>
      <c r="BCI97" s="24"/>
      <c r="BCJ97" s="24"/>
      <c r="BCK97" s="24"/>
      <c r="BCL97" s="24"/>
      <c r="BCM97" s="24"/>
      <c r="BCN97" s="24"/>
      <c r="BCO97" s="24"/>
      <c r="BCP97" s="24"/>
      <c r="BCQ97" s="24"/>
      <c r="BCR97" s="24"/>
      <c r="BCS97" s="24"/>
      <c r="BCT97" s="24"/>
      <c r="BCU97" s="24"/>
      <c r="BCV97" s="24"/>
      <c r="BCW97" s="24"/>
      <c r="BCX97" s="24"/>
      <c r="BCY97" s="24"/>
      <c r="BCZ97" s="24"/>
      <c r="BDA97" s="24"/>
      <c r="BDB97" s="24"/>
      <c r="BDC97" s="24"/>
      <c r="BDD97" s="24"/>
      <c r="BDE97" s="24"/>
      <c r="BDF97" s="24"/>
      <c r="BDG97" s="24"/>
      <c r="BDH97" s="24"/>
      <c r="BDI97" s="24"/>
      <c r="BDJ97" s="24"/>
      <c r="BDK97" s="24"/>
      <c r="BDL97" s="24"/>
      <c r="BDM97" s="24"/>
      <c r="BDN97" s="24"/>
      <c r="BDO97" s="24"/>
      <c r="BDP97" s="24"/>
      <c r="BDQ97" s="24"/>
      <c r="BDR97" s="24"/>
      <c r="BDS97" s="24"/>
      <c r="BDT97" s="24"/>
      <c r="BDU97" s="24"/>
      <c r="BDV97" s="24"/>
      <c r="BDW97" s="24"/>
      <c r="BDX97" s="24"/>
      <c r="BDY97" s="24"/>
      <c r="BDZ97" s="24"/>
      <c r="BEA97" s="24"/>
      <c r="BEB97" s="24"/>
      <c r="BEC97" s="24"/>
      <c r="BED97" s="24"/>
      <c r="BEE97" s="24"/>
      <c r="BEF97" s="24"/>
      <c r="BEG97" s="24"/>
      <c r="BEH97" s="24"/>
      <c r="BEI97" s="24"/>
      <c r="BEJ97" s="24"/>
      <c r="BEK97" s="24"/>
      <c r="BEL97" s="24"/>
      <c r="BEM97" s="24"/>
      <c r="BEN97" s="24"/>
      <c r="BEO97" s="24"/>
      <c r="BEP97" s="24"/>
      <c r="BEQ97" s="24"/>
      <c r="BER97" s="24"/>
      <c r="BES97" s="24"/>
      <c r="BET97" s="24"/>
      <c r="BEU97" s="24"/>
      <c r="BEV97" s="24"/>
      <c r="BEW97" s="24"/>
      <c r="BEX97" s="24"/>
      <c r="BEY97" s="24"/>
      <c r="BEZ97" s="24"/>
      <c r="BFA97" s="24"/>
      <c r="BFB97" s="24"/>
      <c r="BFC97" s="24"/>
      <c r="BFD97" s="24"/>
      <c r="BFE97" s="24"/>
      <c r="BFF97" s="24"/>
      <c r="BFG97" s="24"/>
      <c r="BFH97" s="24"/>
      <c r="BFI97" s="24"/>
      <c r="BFJ97" s="24"/>
      <c r="BFK97" s="24"/>
      <c r="BFL97" s="24"/>
      <c r="BFM97" s="24"/>
      <c r="BFN97" s="24"/>
      <c r="BFO97" s="24"/>
      <c r="BFP97" s="24"/>
      <c r="BFQ97" s="24"/>
      <c r="BFR97" s="24"/>
      <c r="BFS97" s="24"/>
      <c r="BFT97" s="24"/>
      <c r="BFU97" s="24"/>
      <c r="BFV97" s="24"/>
      <c r="BFW97" s="24"/>
      <c r="BFX97" s="24"/>
      <c r="BFY97" s="24"/>
      <c r="BFZ97" s="24"/>
      <c r="BGA97" s="24"/>
      <c r="BGB97" s="24"/>
      <c r="BGC97" s="24"/>
      <c r="BGD97" s="24"/>
      <c r="BGE97" s="24"/>
      <c r="BGF97" s="24"/>
      <c r="BGG97" s="24"/>
      <c r="BGH97" s="24"/>
      <c r="BGI97" s="24"/>
      <c r="BGJ97" s="24"/>
      <c r="BGK97" s="24"/>
      <c r="BGL97" s="24"/>
      <c r="BGM97" s="24"/>
      <c r="BGN97" s="24"/>
      <c r="BGO97" s="24"/>
      <c r="BGP97" s="24"/>
      <c r="BGQ97" s="24"/>
      <c r="BGR97" s="24"/>
      <c r="BGS97" s="24"/>
      <c r="BGT97" s="24"/>
      <c r="BGU97" s="24"/>
      <c r="BGV97" s="24"/>
      <c r="BGW97" s="24"/>
      <c r="BGX97" s="24"/>
      <c r="BGY97" s="24"/>
      <c r="BGZ97" s="24"/>
      <c r="BHA97" s="24"/>
      <c r="BHB97" s="24"/>
      <c r="BHC97" s="24"/>
      <c r="BHD97" s="24"/>
      <c r="BHE97" s="24"/>
      <c r="BHF97" s="24"/>
      <c r="BHG97" s="24"/>
      <c r="BHH97" s="24"/>
      <c r="BHI97" s="24"/>
      <c r="BHJ97" s="24"/>
      <c r="BHK97" s="24"/>
      <c r="BHL97" s="24"/>
      <c r="BHM97" s="24"/>
      <c r="BHN97" s="24"/>
      <c r="BHO97" s="24"/>
      <c r="BHP97" s="24"/>
      <c r="BHQ97" s="24"/>
      <c r="BHR97" s="24"/>
      <c r="BHS97" s="24"/>
      <c r="BHT97" s="24"/>
      <c r="BHU97" s="24"/>
      <c r="BHV97" s="24"/>
      <c r="BHW97" s="24"/>
      <c r="BHX97" s="24"/>
      <c r="BHY97" s="24"/>
      <c r="BHZ97" s="24"/>
      <c r="BIA97" s="24"/>
      <c r="BIB97" s="24"/>
      <c r="BIC97" s="24"/>
      <c r="BID97" s="24"/>
      <c r="BIE97" s="24"/>
      <c r="BIF97" s="24"/>
      <c r="BIG97" s="24"/>
      <c r="BIH97" s="24"/>
      <c r="BII97" s="24"/>
      <c r="BIJ97" s="24"/>
      <c r="BIK97" s="24"/>
      <c r="BIL97" s="24"/>
      <c r="BIM97" s="24"/>
      <c r="BIN97" s="24"/>
      <c r="BIO97" s="24"/>
      <c r="BIP97" s="24"/>
      <c r="BIQ97" s="24"/>
      <c r="BIR97" s="24"/>
      <c r="BIS97" s="24"/>
      <c r="BIT97" s="24"/>
      <c r="BIU97" s="24"/>
      <c r="BIV97" s="24"/>
      <c r="BIW97" s="24"/>
      <c r="BIX97" s="24"/>
      <c r="BIY97" s="24"/>
      <c r="BIZ97" s="24"/>
      <c r="BJA97" s="24"/>
      <c r="BJB97" s="24"/>
      <c r="BJC97" s="24"/>
      <c r="BJD97" s="24"/>
      <c r="BJE97" s="24"/>
      <c r="BJF97" s="24"/>
      <c r="BJG97" s="24"/>
      <c r="BJH97" s="24"/>
      <c r="BJI97" s="24"/>
      <c r="BJJ97" s="24"/>
      <c r="BJK97" s="24"/>
      <c r="BJL97" s="24"/>
      <c r="BJM97" s="24"/>
      <c r="BJN97" s="24"/>
      <c r="BJO97" s="24"/>
      <c r="BJP97" s="24"/>
      <c r="BJQ97" s="24"/>
      <c r="BJR97" s="24"/>
      <c r="BJS97" s="24"/>
      <c r="BJT97" s="24"/>
      <c r="BJU97" s="24"/>
      <c r="BJV97" s="24"/>
      <c r="BJW97" s="24"/>
      <c r="BJX97" s="24"/>
      <c r="BJY97" s="24"/>
      <c r="BJZ97" s="24"/>
      <c r="BKA97" s="24"/>
      <c r="BKB97" s="24"/>
      <c r="BKC97" s="24"/>
      <c r="BKD97" s="24"/>
      <c r="BKE97" s="24"/>
      <c r="BKF97" s="24"/>
      <c r="BKG97" s="24"/>
      <c r="BKH97" s="24"/>
      <c r="BKI97" s="24"/>
      <c r="BKJ97" s="24"/>
      <c r="BKK97" s="24"/>
      <c r="BKL97" s="24"/>
      <c r="BKM97" s="24"/>
      <c r="BKN97" s="24"/>
      <c r="BKO97" s="24"/>
      <c r="BKP97" s="24"/>
      <c r="BKQ97" s="24"/>
      <c r="BKR97" s="24"/>
      <c r="BKS97" s="24"/>
      <c r="BKT97" s="24"/>
      <c r="BKU97" s="24"/>
      <c r="BKV97" s="24"/>
      <c r="BKW97" s="24"/>
      <c r="BKX97" s="24"/>
      <c r="BKY97" s="24"/>
      <c r="BKZ97" s="24"/>
      <c r="BLA97" s="24"/>
      <c r="BLB97" s="24"/>
      <c r="BLC97" s="24"/>
      <c r="BLD97" s="24"/>
      <c r="BLE97" s="24"/>
      <c r="BLF97" s="24"/>
      <c r="BLG97" s="24"/>
      <c r="BLH97" s="24"/>
      <c r="BLI97" s="24"/>
      <c r="BLJ97" s="24"/>
      <c r="BLK97" s="24"/>
      <c r="BLL97" s="24"/>
      <c r="BLM97" s="24"/>
      <c r="BLN97" s="24"/>
      <c r="BLO97" s="24"/>
      <c r="BLP97" s="24"/>
      <c r="BLQ97" s="24"/>
      <c r="BLR97" s="24"/>
      <c r="BLS97" s="24"/>
      <c r="BLT97" s="24"/>
      <c r="BLU97" s="24"/>
      <c r="BLV97" s="24"/>
      <c r="BLW97" s="24"/>
      <c r="BLX97" s="24"/>
      <c r="BLY97" s="24"/>
      <c r="BLZ97" s="24"/>
      <c r="BMA97" s="24"/>
      <c r="BMB97" s="24"/>
      <c r="BMC97" s="24"/>
      <c r="BMD97" s="24"/>
      <c r="BME97" s="24"/>
      <c r="BMF97" s="24"/>
      <c r="BMG97" s="24"/>
      <c r="BMH97" s="24"/>
      <c r="BMI97" s="24"/>
      <c r="BMJ97" s="24"/>
      <c r="BMK97" s="24"/>
      <c r="BML97" s="24"/>
      <c r="BMM97" s="24"/>
      <c r="BMN97" s="24"/>
      <c r="BMO97" s="24"/>
      <c r="BMP97" s="24"/>
      <c r="BMQ97" s="24"/>
      <c r="BMR97" s="24"/>
      <c r="BMS97" s="24"/>
      <c r="BMT97" s="24"/>
      <c r="BMU97" s="24"/>
      <c r="BMV97" s="24"/>
      <c r="BMW97" s="24"/>
      <c r="BMX97" s="24"/>
      <c r="BMY97" s="24"/>
      <c r="BMZ97" s="24"/>
      <c r="BNA97" s="24"/>
      <c r="BNB97" s="24"/>
      <c r="BNC97" s="24"/>
      <c r="BND97" s="24"/>
      <c r="BNE97" s="24"/>
      <c r="BNF97" s="24"/>
      <c r="BNG97" s="24"/>
      <c r="BNH97" s="24"/>
      <c r="BNI97" s="24"/>
      <c r="BNJ97" s="24"/>
      <c r="BNK97" s="24"/>
      <c r="BNL97" s="24"/>
      <c r="BNM97" s="24"/>
      <c r="BNN97" s="24"/>
      <c r="BNO97" s="24"/>
      <c r="BNP97" s="24"/>
      <c r="BNQ97" s="24"/>
      <c r="BNR97" s="24"/>
      <c r="BNS97" s="24"/>
      <c r="BNT97" s="24"/>
      <c r="BNU97" s="24"/>
      <c r="BNV97" s="24"/>
      <c r="BNW97" s="24"/>
      <c r="BNX97" s="24"/>
      <c r="BNY97" s="24"/>
      <c r="BNZ97" s="24"/>
      <c r="BOA97" s="24"/>
      <c r="BOB97" s="24"/>
      <c r="BOC97" s="24"/>
      <c r="BOD97" s="24"/>
      <c r="BOE97" s="24"/>
      <c r="BOF97" s="24"/>
      <c r="BOG97" s="24"/>
      <c r="BOH97" s="24"/>
      <c r="BOI97" s="24"/>
      <c r="BOJ97" s="24"/>
      <c r="BOK97" s="24"/>
      <c r="BOL97" s="24"/>
      <c r="BOM97" s="24"/>
      <c r="BON97" s="24"/>
      <c r="BOO97" s="24"/>
      <c r="BOP97" s="24"/>
      <c r="BOQ97" s="24"/>
      <c r="BOR97" s="24"/>
      <c r="BOS97" s="24"/>
      <c r="BOT97" s="24"/>
      <c r="BOU97" s="24"/>
      <c r="BOV97" s="24"/>
      <c r="BOW97" s="24"/>
      <c r="BOX97" s="24"/>
      <c r="BOY97" s="24"/>
      <c r="BOZ97" s="24"/>
      <c r="BPA97" s="24"/>
      <c r="BPB97" s="24"/>
      <c r="BPC97" s="24"/>
      <c r="BPD97" s="24"/>
      <c r="BPE97" s="24"/>
      <c r="BPF97" s="24"/>
      <c r="BPG97" s="24"/>
      <c r="BPH97" s="24"/>
      <c r="BPI97" s="24"/>
      <c r="BPJ97" s="24"/>
      <c r="BPK97" s="24"/>
      <c r="BPL97" s="24"/>
      <c r="BPM97" s="24"/>
      <c r="BPN97" s="24"/>
      <c r="BPO97" s="24"/>
      <c r="BPP97" s="24"/>
      <c r="BPQ97" s="24"/>
      <c r="BPR97" s="24"/>
      <c r="BPS97" s="24"/>
      <c r="BPT97" s="24"/>
      <c r="BPU97" s="24"/>
      <c r="BPV97" s="24"/>
      <c r="BPW97" s="24"/>
      <c r="BPX97" s="24"/>
      <c r="BPY97" s="24"/>
      <c r="BPZ97" s="24"/>
      <c r="BQA97" s="24"/>
      <c r="BQB97" s="24"/>
      <c r="BQC97" s="24"/>
      <c r="BQD97" s="24"/>
      <c r="BQE97" s="24"/>
      <c r="BQF97" s="24"/>
      <c r="BQG97" s="24"/>
      <c r="BQH97" s="24"/>
      <c r="BQI97" s="24"/>
      <c r="BQJ97" s="24"/>
      <c r="BQK97" s="24"/>
      <c r="BQL97" s="24"/>
      <c r="BQM97" s="24"/>
      <c r="BQN97" s="24"/>
      <c r="BQO97" s="24"/>
      <c r="BQP97" s="24"/>
      <c r="BQQ97" s="24"/>
      <c r="BQR97" s="24"/>
      <c r="BQS97" s="24"/>
      <c r="BQT97" s="24"/>
      <c r="BQU97" s="24"/>
      <c r="BQV97" s="24"/>
      <c r="BQW97" s="24"/>
      <c r="BQX97" s="24"/>
      <c r="BQY97" s="24"/>
      <c r="BQZ97" s="24"/>
      <c r="BRA97" s="24"/>
      <c r="BRB97" s="24"/>
      <c r="BRC97" s="24"/>
      <c r="BRD97" s="24"/>
      <c r="BRE97" s="24"/>
      <c r="BRF97" s="24"/>
      <c r="BRG97" s="24"/>
      <c r="BRH97" s="24"/>
      <c r="BRI97" s="24"/>
      <c r="BRJ97" s="24"/>
      <c r="BRK97" s="24"/>
      <c r="BRL97" s="24"/>
      <c r="BRM97" s="24"/>
      <c r="BRN97" s="24"/>
      <c r="BRO97" s="24"/>
      <c r="BRP97" s="24"/>
      <c r="BRQ97" s="24"/>
      <c r="BRR97" s="24"/>
      <c r="BRS97" s="24"/>
      <c r="BRT97" s="24"/>
      <c r="BRU97" s="24"/>
      <c r="BRV97" s="24"/>
      <c r="BRW97" s="24"/>
      <c r="BRX97" s="24"/>
      <c r="BRY97" s="24"/>
      <c r="BRZ97" s="24"/>
      <c r="BSA97" s="24"/>
      <c r="BSB97" s="24"/>
      <c r="BSC97" s="24"/>
      <c r="BSD97" s="24"/>
      <c r="BSE97" s="24"/>
      <c r="BSF97" s="24"/>
      <c r="BSG97" s="24"/>
      <c r="BSH97" s="24"/>
      <c r="BSI97" s="24"/>
      <c r="BSJ97" s="24"/>
      <c r="BSK97" s="24"/>
      <c r="BSL97" s="24"/>
      <c r="BSM97" s="24"/>
      <c r="BSN97" s="24"/>
      <c r="BSO97" s="24"/>
      <c r="BSP97" s="24"/>
      <c r="BSQ97" s="24"/>
      <c r="BSR97" s="24"/>
      <c r="BSS97" s="24"/>
      <c r="BST97" s="24"/>
      <c r="BSU97" s="24"/>
      <c r="BSV97" s="24"/>
      <c r="BSW97" s="24"/>
      <c r="BSX97" s="24"/>
      <c r="BSY97" s="24"/>
      <c r="BSZ97" s="24"/>
      <c r="BTA97" s="24"/>
      <c r="BTB97" s="24"/>
      <c r="BTC97" s="24"/>
      <c r="BTD97" s="24"/>
      <c r="BTE97" s="24"/>
      <c r="BTF97" s="24"/>
      <c r="BTG97" s="24"/>
      <c r="BTH97" s="24"/>
      <c r="BTI97" s="24"/>
      <c r="BTJ97" s="24"/>
      <c r="BTK97" s="24"/>
      <c r="BTL97" s="24"/>
      <c r="BTM97" s="24"/>
      <c r="BTN97" s="24"/>
      <c r="BTO97" s="24"/>
      <c r="BTP97" s="24"/>
      <c r="BTQ97" s="24"/>
      <c r="BTR97" s="24"/>
      <c r="BTS97" s="24"/>
      <c r="BTT97" s="24"/>
      <c r="BTU97" s="24"/>
      <c r="BTV97" s="24"/>
      <c r="BTW97" s="24"/>
      <c r="BTX97" s="24"/>
      <c r="BTY97" s="24"/>
      <c r="BTZ97" s="24"/>
      <c r="BUA97" s="24"/>
      <c r="BUB97" s="24"/>
      <c r="BUC97" s="24"/>
      <c r="BUD97" s="24"/>
      <c r="BUE97" s="24"/>
      <c r="BUF97" s="24"/>
      <c r="BUG97" s="24"/>
      <c r="BUH97" s="24"/>
      <c r="BUI97" s="24"/>
      <c r="BUJ97" s="24"/>
      <c r="BUK97" s="24"/>
      <c r="BUL97" s="24"/>
      <c r="BUM97" s="24"/>
      <c r="BUN97" s="24"/>
      <c r="BUO97" s="24"/>
      <c r="BUP97" s="24"/>
      <c r="BUQ97" s="24"/>
      <c r="BUR97" s="24"/>
      <c r="BUS97" s="24"/>
      <c r="BUT97" s="24"/>
      <c r="BUU97" s="24"/>
      <c r="BUV97" s="24"/>
      <c r="BUW97" s="24"/>
      <c r="BUX97" s="24"/>
      <c r="BUY97" s="24"/>
      <c r="BUZ97" s="24"/>
      <c r="BVA97" s="24"/>
      <c r="BVB97" s="24"/>
      <c r="BVC97" s="24"/>
      <c r="BVD97" s="24"/>
      <c r="BVE97" s="24"/>
      <c r="BVF97" s="24"/>
      <c r="BVG97" s="24"/>
      <c r="BVH97" s="24"/>
      <c r="BVI97" s="24"/>
      <c r="BVJ97" s="24"/>
      <c r="BVK97" s="24"/>
      <c r="BVL97" s="24"/>
      <c r="BVM97" s="24"/>
      <c r="BVN97" s="24"/>
      <c r="BVO97" s="24"/>
      <c r="BVP97" s="24"/>
      <c r="BVQ97" s="24"/>
      <c r="BVR97" s="24"/>
      <c r="BVS97" s="24"/>
      <c r="BVT97" s="24"/>
      <c r="BVU97" s="24"/>
      <c r="BVV97" s="24"/>
      <c r="BVW97" s="24"/>
      <c r="BVX97" s="24"/>
      <c r="BVY97" s="24"/>
      <c r="BVZ97" s="24"/>
      <c r="BWA97" s="24"/>
      <c r="BWB97" s="24"/>
      <c r="BWC97" s="24"/>
      <c r="BWD97" s="24"/>
      <c r="BWE97" s="24"/>
      <c r="BWF97" s="24"/>
      <c r="BWG97" s="24"/>
      <c r="BWH97" s="24"/>
      <c r="BWI97" s="24"/>
      <c r="BWJ97" s="24"/>
      <c r="BWK97" s="24"/>
      <c r="BWL97" s="24"/>
      <c r="BWM97" s="24"/>
      <c r="BWN97" s="24"/>
      <c r="BWO97" s="24"/>
      <c r="BWP97" s="24"/>
      <c r="BWQ97" s="24"/>
      <c r="BWR97" s="24"/>
      <c r="BWS97" s="24"/>
      <c r="BWT97" s="24"/>
      <c r="BWU97" s="24"/>
      <c r="BWV97" s="24"/>
      <c r="BWW97" s="24"/>
      <c r="BWX97" s="24"/>
      <c r="BWY97" s="24"/>
      <c r="BWZ97" s="24"/>
      <c r="BXA97" s="24"/>
      <c r="BXB97" s="24"/>
      <c r="BXC97" s="24"/>
      <c r="BXD97" s="24"/>
      <c r="BXE97" s="24"/>
      <c r="BXF97" s="24"/>
      <c r="BXG97" s="24"/>
      <c r="BXH97" s="24"/>
      <c r="BXI97" s="24"/>
      <c r="BXJ97" s="24"/>
      <c r="BXK97" s="24"/>
      <c r="BXL97" s="24"/>
      <c r="BXM97" s="24"/>
      <c r="BXN97" s="24"/>
      <c r="BXO97" s="24"/>
      <c r="BXP97" s="24"/>
      <c r="BXQ97" s="24"/>
      <c r="BXR97" s="24"/>
      <c r="BXS97" s="24"/>
      <c r="BXT97" s="24"/>
      <c r="BXU97" s="24"/>
      <c r="BXV97" s="24"/>
      <c r="BXW97" s="24"/>
      <c r="BXX97" s="24"/>
      <c r="BXY97" s="24"/>
      <c r="BXZ97" s="24"/>
      <c r="BYA97" s="24"/>
      <c r="BYB97" s="24"/>
      <c r="BYC97" s="24"/>
      <c r="BYD97" s="24"/>
      <c r="BYE97" s="24"/>
      <c r="BYF97" s="24"/>
      <c r="BYG97" s="24"/>
      <c r="BYH97" s="24"/>
      <c r="BYI97" s="24"/>
      <c r="BYJ97" s="24"/>
      <c r="BYK97" s="24"/>
      <c r="BYL97" s="24"/>
      <c r="BYM97" s="24"/>
      <c r="BYN97" s="24"/>
      <c r="BYO97" s="24"/>
      <c r="BYP97" s="24"/>
      <c r="BYQ97" s="24"/>
      <c r="BYR97" s="24"/>
      <c r="BYS97" s="24"/>
      <c r="BYT97" s="24"/>
      <c r="BYU97" s="24"/>
      <c r="BYV97" s="24"/>
      <c r="BYW97" s="24"/>
      <c r="BYX97" s="24"/>
      <c r="BYY97" s="24"/>
      <c r="BYZ97" s="24"/>
      <c r="BZA97" s="24"/>
      <c r="BZB97" s="24"/>
      <c r="BZC97" s="24"/>
      <c r="BZD97" s="24"/>
      <c r="BZE97" s="24"/>
      <c r="BZF97" s="24"/>
      <c r="BZG97" s="24"/>
      <c r="BZH97" s="24"/>
      <c r="BZI97" s="24"/>
      <c r="BZJ97" s="24"/>
      <c r="BZK97" s="24"/>
      <c r="BZL97" s="24"/>
      <c r="BZM97" s="24"/>
      <c r="BZN97" s="24"/>
      <c r="BZO97" s="24"/>
      <c r="BZP97" s="24"/>
      <c r="BZQ97" s="24"/>
      <c r="BZR97" s="24"/>
      <c r="BZS97" s="24"/>
      <c r="BZT97" s="24"/>
      <c r="BZU97" s="24"/>
      <c r="BZV97" s="24"/>
      <c r="BZW97" s="24"/>
      <c r="BZX97" s="24"/>
      <c r="BZY97" s="24"/>
      <c r="BZZ97" s="24"/>
      <c r="CAA97" s="24"/>
      <c r="CAB97" s="24"/>
      <c r="CAC97" s="24"/>
      <c r="CAD97" s="24"/>
      <c r="CAE97" s="24"/>
      <c r="CAF97" s="24"/>
      <c r="CAG97" s="24"/>
      <c r="CAH97" s="24"/>
      <c r="CAI97" s="24"/>
      <c r="CAJ97" s="24"/>
      <c r="CAK97" s="24"/>
      <c r="CAL97" s="24"/>
      <c r="CAM97" s="24"/>
      <c r="CAN97" s="24"/>
      <c r="CAO97" s="24"/>
      <c r="CAP97" s="24"/>
      <c r="CAQ97" s="24"/>
      <c r="CAR97" s="24"/>
      <c r="CAS97" s="24"/>
      <c r="CAT97" s="24"/>
      <c r="CAU97" s="24"/>
      <c r="CAV97" s="24"/>
      <c r="CAW97" s="24"/>
      <c r="CAX97" s="24"/>
      <c r="CAY97" s="24"/>
      <c r="CAZ97" s="24"/>
      <c r="CBA97" s="24"/>
      <c r="CBB97" s="24"/>
      <c r="CBC97" s="24"/>
      <c r="CBD97" s="24"/>
      <c r="CBE97" s="24"/>
      <c r="CBF97" s="24"/>
      <c r="CBG97" s="24"/>
      <c r="CBH97" s="24"/>
      <c r="CBI97" s="24"/>
      <c r="CBJ97" s="24"/>
      <c r="CBK97" s="24"/>
      <c r="CBL97" s="24"/>
      <c r="CBM97" s="24"/>
      <c r="CBN97" s="24"/>
      <c r="CBO97" s="24"/>
      <c r="CBP97" s="24"/>
      <c r="CBQ97" s="24"/>
      <c r="CBR97" s="24"/>
      <c r="CBS97" s="24"/>
      <c r="CBT97" s="24"/>
      <c r="CBU97" s="24"/>
      <c r="CBV97" s="24"/>
      <c r="CBW97" s="24"/>
      <c r="CBX97" s="24"/>
      <c r="CBY97" s="24"/>
      <c r="CBZ97" s="24"/>
      <c r="CCA97" s="24"/>
      <c r="CCB97" s="24"/>
      <c r="CCC97" s="24"/>
      <c r="CCD97" s="24"/>
      <c r="CCE97" s="24"/>
      <c r="CCF97" s="24"/>
      <c r="CCG97" s="24"/>
      <c r="CCH97" s="24"/>
      <c r="CCI97" s="24"/>
      <c r="CCJ97" s="24"/>
      <c r="CCK97" s="24"/>
      <c r="CCL97" s="24"/>
      <c r="CCM97" s="24"/>
      <c r="CCN97" s="24"/>
      <c r="CCO97" s="24"/>
      <c r="CCP97" s="24"/>
      <c r="CCQ97" s="24"/>
      <c r="CCR97" s="24"/>
      <c r="CCS97" s="24"/>
      <c r="CCT97" s="24"/>
      <c r="CCU97" s="24"/>
      <c r="CCV97" s="24"/>
      <c r="CCW97" s="24"/>
      <c r="CCX97" s="24"/>
      <c r="CCY97" s="24"/>
      <c r="CCZ97" s="24"/>
      <c r="CDA97" s="24"/>
      <c r="CDB97" s="24"/>
      <c r="CDC97" s="24"/>
      <c r="CDD97" s="24"/>
      <c r="CDE97" s="24"/>
      <c r="CDF97" s="24"/>
      <c r="CDG97" s="24"/>
      <c r="CDH97" s="24"/>
      <c r="CDI97" s="24"/>
      <c r="CDJ97" s="24"/>
      <c r="CDK97" s="24"/>
      <c r="CDL97" s="24"/>
      <c r="CDM97" s="24"/>
      <c r="CDN97" s="24"/>
      <c r="CDO97" s="24"/>
      <c r="CDP97" s="24"/>
      <c r="CDQ97" s="24"/>
      <c r="CDR97" s="24"/>
      <c r="CDS97" s="24"/>
      <c r="CDT97" s="24"/>
      <c r="CDU97" s="24"/>
      <c r="CDV97" s="24"/>
      <c r="CDW97" s="24"/>
      <c r="CDX97" s="24"/>
      <c r="CDY97" s="24"/>
      <c r="CDZ97" s="24"/>
      <c r="CEA97" s="24"/>
      <c r="CEB97" s="24"/>
      <c r="CEC97" s="24"/>
      <c r="CED97" s="24"/>
      <c r="CEE97" s="24"/>
      <c r="CEF97" s="24"/>
      <c r="CEG97" s="24"/>
      <c r="CEH97" s="24"/>
      <c r="CEI97" s="24"/>
      <c r="CEJ97" s="24"/>
      <c r="CEK97" s="24"/>
      <c r="CEL97" s="24"/>
      <c r="CEM97" s="24"/>
      <c r="CEN97" s="24"/>
      <c r="CEO97" s="24"/>
      <c r="CEP97" s="24"/>
      <c r="CEQ97" s="24"/>
      <c r="CER97" s="24"/>
      <c r="CES97" s="24"/>
      <c r="CET97" s="24"/>
      <c r="CEU97" s="24"/>
      <c r="CEV97" s="24"/>
      <c r="CEW97" s="24"/>
      <c r="CEX97" s="24"/>
      <c r="CEY97" s="24"/>
      <c r="CEZ97" s="24"/>
      <c r="CFA97" s="24"/>
      <c r="CFB97" s="24"/>
      <c r="CFC97" s="24"/>
      <c r="CFD97" s="24"/>
      <c r="CFE97" s="24"/>
      <c r="CFF97" s="24"/>
      <c r="CFG97" s="24"/>
      <c r="CFH97" s="24"/>
      <c r="CFI97" s="24"/>
      <c r="CFJ97" s="24"/>
      <c r="CFK97" s="24"/>
      <c r="CFL97" s="24"/>
      <c r="CFM97" s="24"/>
      <c r="CFN97" s="24"/>
      <c r="CFO97" s="24"/>
      <c r="CFP97" s="24"/>
      <c r="CFQ97" s="24"/>
      <c r="CFR97" s="24"/>
      <c r="CFS97" s="24"/>
      <c r="CFT97" s="24"/>
      <c r="CFU97" s="24"/>
      <c r="CFV97" s="24"/>
      <c r="CFW97" s="24"/>
      <c r="CFX97" s="24"/>
      <c r="CFY97" s="24"/>
      <c r="CFZ97" s="24"/>
      <c r="CGA97" s="24"/>
      <c r="CGB97" s="24"/>
      <c r="CGC97" s="24"/>
      <c r="CGD97" s="24"/>
      <c r="CGE97" s="24"/>
      <c r="CGF97" s="24"/>
      <c r="CGG97" s="24"/>
      <c r="CGH97" s="24"/>
      <c r="CGI97" s="24"/>
      <c r="CGJ97" s="24"/>
      <c r="CGK97" s="24"/>
      <c r="CGL97" s="24"/>
      <c r="CGM97" s="24"/>
      <c r="CGN97" s="24"/>
      <c r="CGO97" s="24"/>
      <c r="CGP97" s="24"/>
      <c r="CGQ97" s="24"/>
      <c r="CGR97" s="24"/>
      <c r="CGS97" s="24"/>
      <c r="CGT97" s="24"/>
      <c r="CGU97" s="24"/>
      <c r="CGV97" s="24"/>
      <c r="CGW97" s="24"/>
      <c r="CGX97" s="24"/>
      <c r="CGY97" s="24"/>
      <c r="CGZ97" s="24"/>
      <c r="CHA97" s="24"/>
      <c r="CHB97" s="24"/>
      <c r="CHC97" s="24"/>
      <c r="CHD97" s="24"/>
      <c r="CHE97" s="24"/>
      <c r="CHF97" s="24"/>
      <c r="CHG97" s="24"/>
      <c r="CHH97" s="24"/>
      <c r="CHI97" s="24"/>
      <c r="CHJ97" s="24"/>
      <c r="CHK97" s="24"/>
      <c r="CHL97" s="24"/>
      <c r="CHM97" s="24"/>
      <c r="CHN97" s="24"/>
      <c r="CHO97" s="24"/>
      <c r="CHP97" s="24"/>
      <c r="CHQ97" s="24"/>
      <c r="CHR97" s="24"/>
      <c r="CHS97" s="24"/>
      <c r="CHT97" s="24"/>
      <c r="CHU97" s="24"/>
      <c r="CHV97" s="24"/>
      <c r="CHW97" s="24"/>
      <c r="CHX97" s="24"/>
      <c r="CHY97" s="24"/>
      <c r="CHZ97" s="24"/>
      <c r="CIA97" s="24"/>
      <c r="CIB97" s="24"/>
      <c r="CIC97" s="24"/>
      <c r="CID97" s="24"/>
      <c r="CIE97" s="24"/>
      <c r="CIF97" s="24"/>
      <c r="CIG97" s="24"/>
      <c r="CIH97" s="24"/>
      <c r="CII97" s="24"/>
      <c r="CIJ97" s="24"/>
      <c r="CIK97" s="24"/>
      <c r="CIL97" s="24"/>
      <c r="CIM97" s="24"/>
      <c r="CIN97" s="24"/>
      <c r="CIO97" s="24"/>
      <c r="CIP97" s="24"/>
      <c r="CIQ97" s="24"/>
      <c r="CIR97" s="24"/>
      <c r="CIS97" s="24"/>
      <c r="CIT97" s="24"/>
      <c r="CIU97" s="24"/>
      <c r="CIV97" s="24"/>
      <c r="CIW97" s="24"/>
      <c r="CIX97" s="24"/>
      <c r="CIY97" s="24"/>
      <c r="CIZ97" s="24"/>
      <c r="CJA97" s="24"/>
      <c r="CJB97" s="24"/>
      <c r="CJC97" s="24"/>
      <c r="CJD97" s="24"/>
      <c r="CJE97" s="24"/>
      <c r="CJF97" s="24"/>
      <c r="CJG97" s="24"/>
      <c r="CJH97" s="24"/>
      <c r="CJI97" s="24"/>
      <c r="CJJ97" s="24"/>
      <c r="CJK97" s="24"/>
      <c r="CJL97" s="24"/>
      <c r="CJM97" s="24"/>
      <c r="CJN97" s="24"/>
      <c r="CJO97" s="24"/>
      <c r="CJP97" s="24"/>
      <c r="CJQ97" s="24"/>
      <c r="CJR97" s="24"/>
      <c r="CJS97" s="24"/>
      <c r="CJT97" s="24"/>
      <c r="CJU97" s="24"/>
      <c r="CJV97" s="24"/>
      <c r="CJW97" s="24"/>
      <c r="CJX97" s="24"/>
      <c r="CJY97" s="24"/>
      <c r="CJZ97" s="24"/>
      <c r="CKA97" s="24"/>
      <c r="CKB97" s="24"/>
      <c r="CKC97" s="24"/>
      <c r="CKD97" s="24"/>
      <c r="CKE97" s="24"/>
      <c r="CKF97" s="24"/>
      <c r="CKG97" s="24"/>
      <c r="CKH97" s="24"/>
      <c r="CKI97" s="24"/>
      <c r="CKJ97" s="24"/>
      <c r="CKK97" s="24"/>
      <c r="CKL97" s="24"/>
      <c r="CKM97" s="24"/>
      <c r="CKN97" s="24"/>
      <c r="CKO97" s="24"/>
      <c r="CKP97" s="24"/>
      <c r="CKQ97" s="24"/>
      <c r="CKR97" s="24"/>
      <c r="CKS97" s="24"/>
      <c r="CKT97" s="24"/>
      <c r="CKU97" s="24"/>
      <c r="CKV97" s="24"/>
      <c r="CKW97" s="24"/>
      <c r="CKX97" s="24"/>
      <c r="CKY97" s="24"/>
      <c r="CKZ97" s="24"/>
      <c r="CLA97" s="24"/>
      <c r="CLB97" s="24"/>
      <c r="CLC97" s="24"/>
      <c r="CLD97" s="24"/>
      <c r="CLE97" s="24"/>
      <c r="CLF97" s="24"/>
      <c r="CLG97" s="24"/>
      <c r="CLH97" s="24"/>
      <c r="CLI97" s="24"/>
      <c r="CLJ97" s="24"/>
      <c r="CLK97" s="24"/>
      <c r="CLL97" s="24"/>
      <c r="CLM97" s="24"/>
      <c r="CLN97" s="24"/>
      <c r="CLO97" s="24"/>
      <c r="CLP97" s="24"/>
      <c r="CLQ97" s="24"/>
      <c r="CLR97" s="24"/>
      <c r="CLS97" s="24"/>
      <c r="CLT97" s="24"/>
      <c r="CLU97" s="24"/>
      <c r="CLV97" s="24"/>
      <c r="CLW97" s="24"/>
      <c r="CLX97" s="24"/>
      <c r="CLY97" s="24"/>
      <c r="CLZ97" s="24"/>
      <c r="CMA97" s="24"/>
      <c r="CMB97" s="24"/>
      <c r="CMC97" s="24"/>
      <c r="CMD97" s="24"/>
      <c r="CME97" s="24"/>
      <c r="CMF97" s="24"/>
      <c r="CMG97" s="24"/>
      <c r="CMH97" s="24"/>
      <c r="CMI97" s="24"/>
      <c r="CMJ97" s="24"/>
      <c r="CMK97" s="24"/>
      <c r="CML97" s="24"/>
      <c r="CMM97" s="24"/>
      <c r="CMN97" s="24"/>
      <c r="CMO97" s="24"/>
      <c r="CMP97" s="24"/>
      <c r="CMQ97" s="24"/>
      <c r="CMR97" s="24"/>
      <c r="CMS97" s="24"/>
      <c r="CMT97" s="24"/>
      <c r="CMU97" s="24"/>
      <c r="CMV97" s="24"/>
      <c r="CMW97" s="24"/>
      <c r="CMX97" s="24"/>
      <c r="CMY97" s="24"/>
      <c r="CMZ97" s="24"/>
      <c r="CNA97" s="24"/>
      <c r="CNB97" s="24"/>
      <c r="CNC97" s="24"/>
      <c r="CND97" s="24"/>
      <c r="CNE97" s="24"/>
      <c r="CNF97" s="24"/>
      <c r="CNG97" s="24"/>
      <c r="CNH97" s="24"/>
      <c r="CNI97" s="24"/>
      <c r="CNJ97" s="24"/>
      <c r="CNK97" s="24"/>
      <c r="CNL97" s="24"/>
      <c r="CNM97" s="24"/>
      <c r="CNN97" s="24"/>
      <c r="CNO97" s="24"/>
      <c r="CNP97" s="24"/>
      <c r="CNQ97" s="24"/>
      <c r="CNR97" s="24"/>
      <c r="CNS97" s="24"/>
      <c r="CNT97" s="24"/>
      <c r="CNU97" s="24"/>
      <c r="CNV97" s="24"/>
      <c r="CNW97" s="24"/>
      <c r="CNX97" s="24"/>
      <c r="CNY97" s="24"/>
      <c r="CNZ97" s="24"/>
      <c r="COA97" s="24"/>
      <c r="COB97" s="24"/>
      <c r="COC97" s="24"/>
      <c r="COD97" s="24"/>
      <c r="COE97" s="24"/>
      <c r="COF97" s="24"/>
      <c r="COG97" s="24"/>
      <c r="COH97" s="24"/>
      <c r="COI97" s="24"/>
      <c r="COJ97" s="24"/>
      <c r="COK97" s="24"/>
      <c r="COL97" s="24"/>
      <c r="COM97" s="24"/>
      <c r="CON97" s="24"/>
      <c r="COO97" s="24"/>
      <c r="COP97" s="24"/>
      <c r="COQ97" s="24"/>
      <c r="COR97" s="24"/>
      <c r="COS97" s="24"/>
      <c r="COT97" s="24"/>
      <c r="COU97" s="24"/>
      <c r="COV97" s="24"/>
      <c r="COW97" s="24"/>
      <c r="COX97" s="24"/>
      <c r="COY97" s="24"/>
      <c r="COZ97" s="24"/>
      <c r="CPA97" s="24"/>
      <c r="CPB97" s="24"/>
      <c r="CPC97" s="24"/>
      <c r="CPD97" s="24"/>
      <c r="CPE97" s="24"/>
      <c r="CPF97" s="24"/>
      <c r="CPG97" s="24"/>
      <c r="CPH97" s="24"/>
      <c r="CPI97" s="24"/>
      <c r="CPJ97" s="24"/>
      <c r="CPK97" s="24"/>
      <c r="CPL97" s="24"/>
      <c r="CPM97" s="24"/>
      <c r="CPN97" s="24"/>
      <c r="CPO97" s="24"/>
      <c r="CPP97" s="24"/>
      <c r="CPQ97" s="24"/>
      <c r="CPR97" s="24"/>
      <c r="CPS97" s="24"/>
      <c r="CPT97" s="24"/>
      <c r="CPU97" s="24"/>
      <c r="CPV97" s="24"/>
      <c r="CPW97" s="24"/>
      <c r="CPX97" s="24"/>
      <c r="CPY97" s="24"/>
      <c r="CPZ97" s="24"/>
      <c r="CQA97" s="24"/>
      <c r="CQB97" s="24"/>
      <c r="CQC97" s="24"/>
      <c r="CQD97" s="24"/>
      <c r="CQE97" s="24"/>
      <c r="CQF97" s="24"/>
      <c r="CQG97" s="24"/>
      <c r="CQH97" s="24"/>
      <c r="CQI97" s="24"/>
      <c r="CQJ97" s="24"/>
      <c r="CQK97" s="24"/>
      <c r="CQL97" s="24"/>
      <c r="CQM97" s="24"/>
      <c r="CQN97" s="24"/>
      <c r="CQO97" s="24"/>
      <c r="CQP97" s="24"/>
      <c r="CQQ97" s="24"/>
      <c r="CQR97" s="24"/>
      <c r="CQS97" s="24"/>
      <c r="CQT97" s="24"/>
      <c r="CQU97" s="24"/>
      <c r="CQV97" s="24"/>
      <c r="CQW97" s="24"/>
      <c r="CQX97" s="24"/>
      <c r="CQY97" s="24"/>
      <c r="CQZ97" s="24"/>
      <c r="CRA97" s="24"/>
      <c r="CRB97" s="24"/>
      <c r="CRC97" s="24"/>
      <c r="CRD97" s="24"/>
      <c r="CRE97" s="24"/>
      <c r="CRF97" s="24"/>
      <c r="CRG97" s="24"/>
      <c r="CRH97" s="24"/>
      <c r="CRI97" s="24"/>
      <c r="CRJ97" s="24"/>
      <c r="CRK97" s="24"/>
      <c r="CRL97" s="24"/>
      <c r="CRM97" s="24"/>
      <c r="CRN97" s="24"/>
      <c r="CRO97" s="24"/>
      <c r="CRP97" s="24"/>
      <c r="CRQ97" s="24"/>
      <c r="CRR97" s="24"/>
      <c r="CRS97" s="24"/>
      <c r="CRT97" s="24"/>
      <c r="CRU97" s="24"/>
      <c r="CRV97" s="24"/>
      <c r="CRW97" s="24"/>
      <c r="CRX97" s="24"/>
      <c r="CRY97" s="24"/>
      <c r="CRZ97" s="24"/>
      <c r="CSA97" s="24"/>
      <c r="CSB97" s="24"/>
      <c r="CSC97" s="24"/>
      <c r="CSD97" s="24"/>
      <c r="CSE97" s="24"/>
      <c r="CSF97" s="24"/>
      <c r="CSG97" s="24"/>
      <c r="CSH97" s="24"/>
      <c r="CSI97" s="24"/>
      <c r="CSJ97" s="24"/>
      <c r="CSK97" s="24"/>
      <c r="CSL97" s="24"/>
      <c r="CSM97" s="24"/>
      <c r="CSN97" s="24"/>
      <c r="CSO97" s="24"/>
      <c r="CSP97" s="24"/>
      <c r="CSQ97" s="24"/>
      <c r="CSR97" s="24"/>
      <c r="CSS97" s="24"/>
      <c r="CST97" s="24"/>
      <c r="CSU97" s="24"/>
      <c r="CSV97" s="24"/>
      <c r="CSW97" s="24"/>
      <c r="CSX97" s="24"/>
      <c r="CSY97" s="24"/>
      <c r="CSZ97" s="24"/>
      <c r="CTA97" s="24"/>
      <c r="CTB97" s="24"/>
      <c r="CTC97" s="24"/>
      <c r="CTD97" s="24"/>
      <c r="CTE97" s="24"/>
      <c r="CTF97" s="24"/>
      <c r="CTG97" s="24"/>
      <c r="CTH97" s="24"/>
      <c r="CTI97" s="24"/>
      <c r="CTJ97" s="24"/>
      <c r="CTK97" s="24"/>
      <c r="CTL97" s="24"/>
      <c r="CTM97" s="24"/>
      <c r="CTN97" s="24"/>
      <c r="CTO97" s="24"/>
      <c r="CTP97" s="24"/>
      <c r="CTQ97" s="24"/>
      <c r="CTR97" s="24"/>
      <c r="CTS97" s="24"/>
      <c r="CTT97" s="24"/>
      <c r="CTU97" s="24"/>
      <c r="CTV97" s="24"/>
      <c r="CTW97" s="24"/>
      <c r="CTX97" s="24"/>
      <c r="CTY97" s="24"/>
      <c r="CTZ97" s="24"/>
      <c r="CUA97" s="24"/>
      <c r="CUB97" s="24"/>
      <c r="CUC97" s="24"/>
      <c r="CUD97" s="24"/>
      <c r="CUE97" s="24"/>
      <c r="CUF97" s="24"/>
      <c r="CUG97" s="24"/>
      <c r="CUH97" s="24"/>
      <c r="CUI97" s="24"/>
      <c r="CUJ97" s="24"/>
      <c r="CUK97" s="24"/>
      <c r="CUL97" s="24"/>
      <c r="CUM97" s="24"/>
      <c r="CUN97" s="24"/>
      <c r="CUO97" s="24"/>
      <c r="CUP97" s="24"/>
      <c r="CUQ97" s="24"/>
      <c r="CUR97" s="24"/>
      <c r="CUS97" s="24"/>
      <c r="CUT97" s="24"/>
      <c r="CUU97" s="24"/>
      <c r="CUV97" s="24"/>
      <c r="CUW97" s="24"/>
      <c r="CUX97" s="24"/>
      <c r="CUY97" s="24"/>
      <c r="CUZ97" s="24"/>
      <c r="CVA97" s="24"/>
      <c r="CVB97" s="24"/>
      <c r="CVC97" s="24"/>
      <c r="CVD97" s="24"/>
      <c r="CVE97" s="24"/>
      <c r="CVF97" s="24"/>
      <c r="CVG97" s="24"/>
      <c r="CVH97" s="24"/>
      <c r="CVI97" s="24"/>
      <c r="CVJ97" s="24"/>
      <c r="CVK97" s="24"/>
      <c r="CVL97" s="24"/>
      <c r="CVM97" s="24"/>
      <c r="CVN97" s="24"/>
      <c r="CVO97" s="24"/>
      <c r="CVP97" s="24"/>
      <c r="CVQ97" s="24"/>
      <c r="CVR97" s="24"/>
      <c r="CVS97" s="24"/>
      <c r="CVT97" s="24"/>
      <c r="CVU97" s="24"/>
      <c r="CVV97" s="24"/>
      <c r="CVW97" s="24"/>
      <c r="CVX97" s="24"/>
      <c r="CVY97" s="24"/>
      <c r="CVZ97" s="24"/>
      <c r="CWA97" s="24"/>
      <c r="CWB97" s="24"/>
      <c r="CWC97" s="24"/>
      <c r="CWD97" s="24"/>
      <c r="CWE97" s="24"/>
      <c r="CWF97" s="24"/>
      <c r="CWG97" s="24"/>
      <c r="CWH97" s="24"/>
      <c r="CWI97" s="24"/>
      <c r="CWJ97" s="24"/>
      <c r="CWK97" s="24"/>
      <c r="CWL97" s="24"/>
      <c r="CWM97" s="24"/>
      <c r="CWN97" s="24"/>
      <c r="CWO97" s="24"/>
      <c r="CWP97" s="24"/>
      <c r="CWQ97" s="24"/>
      <c r="CWR97" s="24"/>
      <c r="CWS97" s="24"/>
      <c r="CWT97" s="24"/>
      <c r="CWU97" s="24"/>
      <c r="CWV97" s="24"/>
      <c r="CWW97" s="24"/>
      <c r="CWX97" s="24"/>
      <c r="CWY97" s="24"/>
      <c r="CWZ97" s="24"/>
      <c r="CXA97" s="24"/>
      <c r="CXB97" s="24"/>
      <c r="CXC97" s="24"/>
      <c r="CXD97" s="24"/>
      <c r="CXE97" s="24"/>
      <c r="CXF97" s="24"/>
      <c r="CXG97" s="24"/>
      <c r="CXH97" s="24"/>
      <c r="CXI97" s="24"/>
      <c r="CXJ97" s="24"/>
      <c r="CXK97" s="24"/>
      <c r="CXL97" s="24"/>
      <c r="CXM97" s="24"/>
      <c r="CXN97" s="24"/>
      <c r="CXO97" s="24"/>
      <c r="CXP97" s="24"/>
      <c r="CXQ97" s="24"/>
      <c r="CXR97" s="24"/>
      <c r="CXS97" s="24"/>
      <c r="CXT97" s="24"/>
      <c r="CXU97" s="24"/>
      <c r="CXV97" s="24"/>
      <c r="CXW97" s="24"/>
      <c r="CXX97" s="24"/>
      <c r="CXY97" s="24"/>
      <c r="CXZ97" s="24"/>
      <c r="CYA97" s="24"/>
      <c r="CYB97" s="24"/>
      <c r="CYC97" s="24"/>
      <c r="CYD97" s="24"/>
      <c r="CYE97" s="24"/>
      <c r="CYF97" s="24"/>
      <c r="CYG97" s="24"/>
      <c r="CYH97" s="24"/>
      <c r="CYI97" s="24"/>
      <c r="CYJ97" s="24"/>
      <c r="CYK97" s="24"/>
      <c r="CYL97" s="24"/>
      <c r="CYM97" s="24"/>
      <c r="CYN97" s="24"/>
      <c r="CYO97" s="24"/>
      <c r="CYP97" s="24"/>
      <c r="CYQ97" s="24"/>
      <c r="CYR97" s="24"/>
      <c r="CYS97" s="24"/>
      <c r="CYT97" s="24"/>
      <c r="CYU97" s="24"/>
      <c r="CYV97" s="24"/>
      <c r="CYW97" s="24"/>
      <c r="CYX97" s="24"/>
      <c r="CYY97" s="24"/>
      <c r="CYZ97" s="24"/>
      <c r="CZA97" s="24"/>
      <c r="CZB97" s="24"/>
      <c r="CZC97" s="24"/>
      <c r="CZD97" s="24"/>
      <c r="CZE97" s="24"/>
      <c r="CZF97" s="24"/>
      <c r="CZG97" s="24"/>
      <c r="CZH97" s="24"/>
      <c r="CZI97" s="24"/>
      <c r="CZJ97" s="24"/>
      <c r="CZK97" s="24"/>
      <c r="CZL97" s="24"/>
      <c r="CZM97" s="24"/>
      <c r="CZN97" s="24"/>
      <c r="CZO97" s="24"/>
      <c r="CZP97" s="24"/>
      <c r="CZQ97" s="24"/>
      <c r="CZR97" s="24"/>
      <c r="CZS97" s="24"/>
      <c r="CZT97" s="24"/>
      <c r="CZU97" s="24"/>
      <c r="CZV97" s="24"/>
      <c r="CZW97" s="24"/>
      <c r="CZX97" s="24"/>
      <c r="CZY97" s="24"/>
      <c r="CZZ97" s="24"/>
      <c r="DAA97" s="24"/>
      <c r="DAB97" s="24"/>
      <c r="DAC97" s="24"/>
      <c r="DAD97" s="24"/>
      <c r="DAE97" s="24"/>
      <c r="DAF97" s="24"/>
      <c r="DAG97" s="24"/>
      <c r="DAH97" s="24"/>
      <c r="DAI97" s="24"/>
      <c r="DAJ97" s="24"/>
      <c r="DAK97" s="24"/>
      <c r="DAL97" s="24"/>
      <c r="DAM97" s="24"/>
      <c r="DAN97" s="24"/>
      <c r="DAO97" s="24"/>
      <c r="DAP97" s="24"/>
      <c r="DAQ97" s="24"/>
      <c r="DAR97" s="24"/>
      <c r="DAS97" s="24"/>
      <c r="DAT97" s="24"/>
      <c r="DAU97" s="24"/>
      <c r="DAV97" s="24"/>
      <c r="DAW97" s="24"/>
      <c r="DAX97" s="24"/>
      <c r="DAY97" s="24"/>
      <c r="DAZ97" s="24"/>
      <c r="DBA97" s="24"/>
      <c r="DBB97" s="24"/>
      <c r="DBC97" s="24"/>
      <c r="DBD97" s="24"/>
      <c r="DBE97" s="24"/>
      <c r="DBF97" s="24"/>
      <c r="DBG97" s="24"/>
      <c r="DBH97" s="24"/>
      <c r="DBI97" s="24"/>
      <c r="DBJ97" s="24"/>
      <c r="DBK97" s="24"/>
      <c r="DBL97" s="24"/>
      <c r="DBM97" s="24"/>
      <c r="DBN97" s="24"/>
      <c r="DBO97" s="24"/>
      <c r="DBP97" s="24"/>
      <c r="DBQ97" s="24"/>
      <c r="DBR97" s="24"/>
      <c r="DBS97" s="24"/>
      <c r="DBT97" s="24"/>
      <c r="DBU97" s="24"/>
      <c r="DBV97" s="24"/>
      <c r="DBW97" s="24"/>
      <c r="DBX97" s="24"/>
      <c r="DBY97" s="24"/>
      <c r="DBZ97" s="24"/>
      <c r="DCA97" s="24"/>
      <c r="DCB97" s="24"/>
      <c r="DCC97" s="24"/>
      <c r="DCD97" s="24"/>
      <c r="DCE97" s="24"/>
      <c r="DCF97" s="24"/>
      <c r="DCG97" s="24"/>
      <c r="DCH97" s="24"/>
      <c r="DCI97" s="24"/>
      <c r="DCJ97" s="24"/>
      <c r="DCK97" s="24"/>
      <c r="DCL97" s="24"/>
      <c r="DCM97" s="24"/>
      <c r="DCN97" s="24"/>
      <c r="DCO97" s="24"/>
      <c r="DCP97" s="24"/>
      <c r="DCQ97" s="24"/>
      <c r="DCR97" s="24"/>
      <c r="DCS97" s="24"/>
      <c r="DCT97" s="24"/>
      <c r="DCU97" s="24"/>
      <c r="DCV97" s="24"/>
      <c r="DCW97" s="24"/>
      <c r="DCX97" s="24"/>
      <c r="DCY97" s="24"/>
      <c r="DCZ97" s="24"/>
      <c r="DDA97" s="24"/>
      <c r="DDB97" s="24"/>
      <c r="DDC97" s="24"/>
      <c r="DDD97" s="24"/>
      <c r="DDE97" s="24"/>
      <c r="DDF97" s="24"/>
      <c r="DDG97" s="24"/>
      <c r="DDH97" s="24"/>
      <c r="DDI97" s="24"/>
      <c r="DDJ97" s="24"/>
      <c r="DDK97" s="24"/>
      <c r="DDL97" s="24"/>
      <c r="DDM97" s="24"/>
      <c r="DDN97" s="24"/>
      <c r="DDO97" s="24"/>
      <c r="DDP97" s="24"/>
      <c r="DDQ97" s="24"/>
      <c r="DDR97" s="24"/>
      <c r="DDS97" s="24"/>
      <c r="DDT97" s="24"/>
      <c r="DDU97" s="24"/>
      <c r="DDV97" s="24"/>
      <c r="DDW97" s="24"/>
      <c r="DDX97" s="24"/>
      <c r="DDY97" s="24"/>
      <c r="DDZ97" s="24"/>
      <c r="DEA97" s="24"/>
      <c r="DEB97" s="24"/>
      <c r="DEC97" s="24"/>
      <c r="DED97" s="24"/>
      <c r="DEE97" s="24"/>
      <c r="DEF97" s="24"/>
      <c r="DEG97" s="24"/>
      <c r="DEH97" s="24"/>
      <c r="DEI97" s="24"/>
      <c r="DEJ97" s="24"/>
      <c r="DEK97" s="24"/>
      <c r="DEL97" s="24"/>
      <c r="DEM97" s="24"/>
      <c r="DEN97" s="24"/>
      <c r="DEO97" s="24"/>
      <c r="DEP97" s="24"/>
      <c r="DEQ97" s="24"/>
      <c r="DER97" s="24"/>
      <c r="DES97" s="24"/>
      <c r="DET97" s="24"/>
      <c r="DEU97" s="24"/>
      <c r="DEV97" s="24"/>
      <c r="DEW97" s="24"/>
      <c r="DEX97" s="24"/>
      <c r="DEY97" s="24"/>
      <c r="DEZ97" s="24"/>
      <c r="DFA97" s="24"/>
      <c r="DFB97" s="24"/>
      <c r="DFC97" s="24"/>
      <c r="DFD97" s="24"/>
      <c r="DFE97" s="24"/>
      <c r="DFF97" s="24"/>
      <c r="DFG97" s="24"/>
      <c r="DFH97" s="24"/>
      <c r="DFI97" s="24"/>
      <c r="DFJ97" s="24"/>
      <c r="DFK97" s="24"/>
      <c r="DFL97" s="24"/>
      <c r="DFM97" s="24"/>
      <c r="DFN97" s="24"/>
      <c r="DFO97" s="24"/>
      <c r="DFP97" s="24"/>
      <c r="DFQ97" s="24"/>
      <c r="DFR97" s="24"/>
      <c r="DFS97" s="24"/>
      <c r="DFT97" s="24"/>
      <c r="DFU97" s="24"/>
      <c r="DFV97" s="24"/>
      <c r="DFW97" s="24"/>
      <c r="DFX97" s="24"/>
      <c r="DFY97" s="24"/>
      <c r="DFZ97" s="24"/>
      <c r="DGA97" s="24"/>
      <c r="DGB97" s="24"/>
      <c r="DGC97" s="24"/>
      <c r="DGD97" s="24"/>
      <c r="DGE97" s="24"/>
      <c r="DGF97" s="24"/>
      <c r="DGG97" s="24"/>
      <c r="DGH97" s="24"/>
      <c r="DGI97" s="24"/>
      <c r="DGJ97" s="24"/>
      <c r="DGK97" s="24"/>
      <c r="DGL97" s="24"/>
      <c r="DGM97" s="24"/>
      <c r="DGN97" s="24"/>
      <c r="DGO97" s="24"/>
      <c r="DGP97" s="24"/>
      <c r="DGQ97" s="24"/>
      <c r="DGR97" s="24"/>
      <c r="DGS97" s="24"/>
      <c r="DGT97" s="24"/>
      <c r="DGU97" s="24"/>
      <c r="DGV97" s="24"/>
      <c r="DGW97" s="24"/>
      <c r="DGX97" s="24"/>
      <c r="DGY97" s="24"/>
      <c r="DGZ97" s="24"/>
      <c r="DHA97" s="24"/>
      <c r="DHB97" s="24"/>
      <c r="DHC97" s="24"/>
      <c r="DHD97" s="24"/>
      <c r="DHE97" s="24"/>
      <c r="DHF97" s="24"/>
      <c r="DHG97" s="24"/>
      <c r="DHH97" s="24"/>
      <c r="DHI97" s="24"/>
      <c r="DHJ97" s="24"/>
      <c r="DHK97" s="24"/>
      <c r="DHL97" s="24"/>
      <c r="DHM97" s="24"/>
      <c r="DHN97" s="24"/>
      <c r="DHO97" s="24"/>
      <c r="DHP97" s="24"/>
      <c r="DHQ97" s="24"/>
      <c r="DHR97" s="24"/>
      <c r="DHS97" s="24"/>
      <c r="DHT97" s="24"/>
      <c r="DHU97" s="24"/>
      <c r="DHV97" s="24"/>
      <c r="DHW97" s="24"/>
      <c r="DHX97" s="24"/>
      <c r="DHY97" s="24"/>
      <c r="DHZ97" s="24"/>
      <c r="DIA97" s="24"/>
      <c r="DIB97" s="24"/>
      <c r="DIC97" s="24"/>
      <c r="DID97" s="24"/>
      <c r="DIE97" s="24"/>
      <c r="DIF97" s="24"/>
      <c r="DIG97" s="24"/>
      <c r="DIH97" s="24"/>
      <c r="DII97" s="24"/>
      <c r="DIJ97" s="24"/>
      <c r="DIK97" s="24"/>
      <c r="DIL97" s="24"/>
      <c r="DIM97" s="24"/>
      <c r="DIN97" s="24"/>
      <c r="DIO97" s="24"/>
      <c r="DIP97" s="24"/>
      <c r="DIQ97" s="24"/>
      <c r="DIR97" s="24"/>
      <c r="DIS97" s="24"/>
      <c r="DIT97" s="24"/>
      <c r="DIU97" s="24"/>
      <c r="DIV97" s="24"/>
      <c r="DIW97" s="24"/>
      <c r="DIX97" s="24"/>
      <c r="DIY97" s="24"/>
      <c r="DIZ97" s="24"/>
      <c r="DJA97" s="24"/>
      <c r="DJB97" s="24"/>
      <c r="DJC97" s="24"/>
      <c r="DJD97" s="24"/>
      <c r="DJE97" s="24"/>
      <c r="DJF97" s="24"/>
      <c r="DJG97" s="24"/>
      <c r="DJH97" s="24"/>
      <c r="DJI97" s="24"/>
      <c r="DJJ97" s="24"/>
      <c r="DJK97" s="24"/>
      <c r="DJL97" s="24"/>
      <c r="DJM97" s="24"/>
      <c r="DJN97" s="24"/>
      <c r="DJO97" s="24"/>
      <c r="DJP97" s="24"/>
      <c r="DJQ97" s="24"/>
      <c r="DJR97" s="24"/>
      <c r="DJS97" s="24"/>
      <c r="DJT97" s="24"/>
      <c r="DJU97" s="24"/>
      <c r="DJV97" s="24"/>
      <c r="DJW97" s="24"/>
      <c r="DJX97" s="24"/>
      <c r="DJY97" s="24"/>
      <c r="DJZ97" s="24"/>
      <c r="DKA97" s="24"/>
      <c r="DKB97" s="24"/>
      <c r="DKC97" s="24"/>
      <c r="DKD97" s="24"/>
      <c r="DKE97" s="24"/>
      <c r="DKF97" s="24"/>
      <c r="DKG97" s="24"/>
      <c r="DKH97" s="24"/>
      <c r="DKI97" s="24"/>
      <c r="DKJ97" s="24"/>
      <c r="DKK97" s="24"/>
      <c r="DKL97" s="24"/>
      <c r="DKM97" s="24"/>
      <c r="DKN97" s="24"/>
      <c r="DKO97" s="24"/>
      <c r="DKP97" s="24"/>
      <c r="DKQ97" s="24"/>
      <c r="DKR97" s="24"/>
      <c r="DKS97" s="24"/>
      <c r="DKT97" s="24"/>
      <c r="DKU97" s="24"/>
      <c r="DKV97" s="24"/>
      <c r="DKW97" s="24"/>
      <c r="DKX97" s="24"/>
      <c r="DKY97" s="24"/>
      <c r="DKZ97" s="24"/>
      <c r="DLA97" s="24"/>
      <c r="DLB97" s="24"/>
      <c r="DLC97" s="24"/>
      <c r="DLD97" s="24"/>
      <c r="DLE97" s="24"/>
      <c r="DLF97" s="24"/>
      <c r="DLG97" s="24"/>
      <c r="DLH97" s="24"/>
      <c r="DLI97" s="24"/>
      <c r="DLJ97" s="24"/>
      <c r="DLK97" s="24"/>
      <c r="DLL97" s="24"/>
      <c r="DLM97" s="24"/>
      <c r="DLN97" s="24"/>
      <c r="DLO97" s="24"/>
      <c r="DLP97" s="24"/>
      <c r="DLQ97" s="24"/>
      <c r="DLR97" s="24"/>
      <c r="DLS97" s="24"/>
      <c r="DLT97" s="24"/>
      <c r="DLU97" s="24"/>
      <c r="DLV97" s="24"/>
      <c r="DLW97" s="24"/>
      <c r="DLX97" s="24"/>
      <c r="DLY97" s="24"/>
      <c r="DLZ97" s="24"/>
      <c r="DMA97" s="24"/>
      <c r="DMB97" s="24"/>
      <c r="DMC97" s="24"/>
      <c r="DMD97" s="24"/>
      <c r="DME97" s="24"/>
      <c r="DMF97" s="24"/>
      <c r="DMG97" s="24"/>
      <c r="DMH97" s="24"/>
      <c r="DMI97" s="24"/>
      <c r="DMJ97" s="24"/>
      <c r="DMK97" s="24"/>
      <c r="DML97" s="24"/>
      <c r="DMM97" s="24"/>
      <c r="DMN97" s="24"/>
      <c r="DMO97" s="24"/>
      <c r="DMP97" s="24"/>
      <c r="DMQ97" s="24"/>
      <c r="DMR97" s="24"/>
      <c r="DMS97" s="24"/>
      <c r="DMT97" s="24"/>
      <c r="DMU97" s="24"/>
      <c r="DMV97" s="24"/>
      <c r="DMW97" s="24"/>
      <c r="DMX97" s="24"/>
      <c r="DMY97" s="24"/>
      <c r="DMZ97" s="24"/>
      <c r="DNA97" s="24"/>
      <c r="DNB97" s="24"/>
      <c r="DNC97" s="24"/>
      <c r="DND97" s="24"/>
      <c r="DNE97" s="24"/>
      <c r="DNF97" s="24"/>
      <c r="DNG97" s="24"/>
      <c r="DNH97" s="24"/>
      <c r="DNI97" s="24"/>
      <c r="DNJ97" s="24"/>
      <c r="DNK97" s="24"/>
      <c r="DNL97" s="24"/>
      <c r="DNM97" s="24"/>
      <c r="DNN97" s="24"/>
      <c r="DNO97" s="24"/>
      <c r="DNP97" s="24"/>
      <c r="DNQ97" s="24"/>
      <c r="DNR97" s="24"/>
      <c r="DNS97" s="24"/>
      <c r="DNT97" s="24"/>
      <c r="DNU97" s="24"/>
      <c r="DNV97" s="24"/>
      <c r="DNW97" s="24"/>
      <c r="DNX97" s="24"/>
      <c r="DNY97" s="24"/>
      <c r="DNZ97" s="24"/>
      <c r="DOA97" s="24"/>
      <c r="DOB97" s="24"/>
      <c r="DOC97" s="24"/>
      <c r="DOD97" s="24"/>
      <c r="DOE97" s="24"/>
      <c r="DOF97" s="24"/>
      <c r="DOG97" s="24"/>
      <c r="DOH97" s="24"/>
      <c r="DOI97" s="24"/>
      <c r="DOJ97" s="24"/>
      <c r="DOK97" s="24"/>
      <c r="DOL97" s="24"/>
      <c r="DOM97" s="24"/>
      <c r="DON97" s="24"/>
      <c r="DOO97" s="24"/>
      <c r="DOP97" s="24"/>
      <c r="DOQ97" s="24"/>
      <c r="DOR97" s="24"/>
      <c r="DOS97" s="24"/>
      <c r="DOT97" s="24"/>
      <c r="DOU97" s="24"/>
      <c r="DOV97" s="24"/>
      <c r="DOW97" s="24"/>
      <c r="DOX97" s="24"/>
      <c r="DOY97" s="24"/>
      <c r="DOZ97" s="24"/>
      <c r="DPA97" s="24"/>
      <c r="DPB97" s="24"/>
      <c r="DPC97" s="24"/>
      <c r="DPD97" s="24"/>
      <c r="DPE97" s="24"/>
      <c r="DPF97" s="24"/>
      <c r="DPG97" s="24"/>
      <c r="DPH97" s="24"/>
      <c r="DPI97" s="24"/>
      <c r="DPJ97" s="24"/>
      <c r="DPK97" s="24"/>
      <c r="DPL97" s="24"/>
      <c r="DPM97" s="24"/>
      <c r="DPN97" s="24"/>
      <c r="DPO97" s="24"/>
      <c r="DPP97" s="24"/>
      <c r="DPQ97" s="24"/>
      <c r="DPR97" s="24"/>
      <c r="DPS97" s="24"/>
      <c r="DPT97" s="24"/>
      <c r="DPU97" s="24"/>
      <c r="DPV97" s="24"/>
      <c r="DPW97" s="24"/>
      <c r="DPX97" s="24"/>
      <c r="DPY97" s="24"/>
      <c r="DPZ97" s="24"/>
      <c r="DQA97" s="24"/>
      <c r="DQB97" s="24"/>
      <c r="DQC97" s="24"/>
      <c r="DQD97" s="24"/>
      <c r="DQE97" s="24"/>
      <c r="DQF97" s="24"/>
      <c r="DQG97" s="24"/>
      <c r="DQH97" s="24"/>
      <c r="DQI97" s="24"/>
      <c r="DQJ97" s="24"/>
      <c r="DQK97" s="24"/>
      <c r="DQL97" s="24"/>
      <c r="DQM97" s="24"/>
      <c r="DQN97" s="24"/>
      <c r="DQO97" s="24"/>
      <c r="DQP97" s="24"/>
      <c r="DQQ97" s="24"/>
      <c r="DQR97" s="24"/>
      <c r="DQS97" s="24"/>
      <c r="DQT97" s="24"/>
      <c r="DQU97" s="24"/>
      <c r="DQV97" s="24"/>
      <c r="DQW97" s="24"/>
      <c r="DQX97" s="24"/>
      <c r="DQY97" s="24"/>
      <c r="DQZ97" s="24"/>
      <c r="DRA97" s="24"/>
      <c r="DRB97" s="24"/>
      <c r="DRC97" s="24"/>
      <c r="DRD97" s="24"/>
      <c r="DRE97" s="24"/>
      <c r="DRF97" s="24"/>
      <c r="DRG97" s="24"/>
      <c r="DRH97" s="24"/>
      <c r="DRI97" s="24"/>
      <c r="DRJ97" s="24"/>
      <c r="DRK97" s="24"/>
      <c r="DRL97" s="24"/>
      <c r="DRM97" s="24"/>
      <c r="DRN97" s="24"/>
      <c r="DRO97" s="24"/>
      <c r="DRP97" s="24"/>
      <c r="DRQ97" s="24"/>
      <c r="DRR97" s="24"/>
      <c r="DRS97" s="24"/>
      <c r="DRT97" s="24"/>
      <c r="DRU97" s="24"/>
      <c r="DRV97" s="24"/>
      <c r="DRW97" s="24"/>
      <c r="DRX97" s="24"/>
      <c r="DRY97" s="24"/>
      <c r="DRZ97" s="24"/>
      <c r="DSA97" s="24"/>
      <c r="DSB97" s="24"/>
      <c r="DSC97" s="24"/>
      <c r="DSD97" s="24"/>
      <c r="DSE97" s="24"/>
      <c r="DSF97" s="24"/>
      <c r="DSG97" s="24"/>
      <c r="DSH97" s="24"/>
      <c r="DSI97" s="24"/>
      <c r="DSJ97" s="24"/>
      <c r="DSK97" s="24"/>
      <c r="DSL97" s="24"/>
      <c r="DSM97" s="24"/>
      <c r="DSN97" s="24"/>
      <c r="DSO97" s="24"/>
      <c r="DSP97" s="24"/>
      <c r="DSQ97" s="24"/>
      <c r="DSR97" s="24"/>
      <c r="DSS97" s="24"/>
      <c r="DST97" s="24"/>
      <c r="DSU97" s="24"/>
      <c r="DSV97" s="24"/>
      <c r="DSW97" s="24"/>
      <c r="DSX97" s="24"/>
      <c r="DSY97" s="24"/>
      <c r="DSZ97" s="24"/>
      <c r="DTA97" s="24"/>
      <c r="DTB97" s="24"/>
      <c r="DTC97" s="24"/>
      <c r="DTD97" s="24"/>
      <c r="DTE97" s="24"/>
      <c r="DTF97" s="24"/>
      <c r="DTG97" s="24"/>
      <c r="DTH97" s="24"/>
      <c r="DTI97" s="24"/>
      <c r="DTJ97" s="24"/>
      <c r="DTK97" s="24"/>
      <c r="DTL97" s="24"/>
      <c r="DTM97" s="24"/>
      <c r="DTN97" s="24"/>
      <c r="DTO97" s="24"/>
      <c r="DTP97" s="24"/>
      <c r="DTQ97" s="24"/>
      <c r="DTR97" s="24"/>
      <c r="DTS97" s="24"/>
      <c r="DTT97" s="24"/>
      <c r="DTU97" s="24"/>
      <c r="DTV97" s="24"/>
      <c r="DTW97" s="24"/>
      <c r="DTX97" s="24"/>
      <c r="DTY97" s="24"/>
      <c r="DTZ97" s="24"/>
      <c r="DUA97" s="24"/>
      <c r="DUB97" s="24"/>
      <c r="DUC97" s="24"/>
      <c r="DUD97" s="24"/>
      <c r="DUE97" s="24"/>
      <c r="DUF97" s="24"/>
      <c r="DUG97" s="24"/>
      <c r="DUH97" s="24"/>
      <c r="DUI97" s="24"/>
      <c r="DUJ97" s="24"/>
      <c r="DUK97" s="24"/>
      <c r="DUL97" s="24"/>
      <c r="DUM97" s="24"/>
      <c r="DUN97" s="24"/>
      <c r="DUO97" s="24"/>
      <c r="DUP97" s="24"/>
      <c r="DUQ97" s="24"/>
      <c r="DUR97" s="24"/>
      <c r="DUS97" s="24"/>
      <c r="DUT97" s="24"/>
      <c r="DUU97" s="24"/>
      <c r="DUV97" s="24"/>
      <c r="DUW97" s="24"/>
      <c r="DUX97" s="24"/>
      <c r="DUY97" s="24"/>
      <c r="DUZ97" s="24"/>
      <c r="DVA97" s="24"/>
      <c r="DVB97" s="24"/>
      <c r="DVC97" s="24"/>
      <c r="DVD97" s="24"/>
      <c r="DVE97" s="24"/>
      <c r="DVF97" s="24"/>
      <c r="DVG97" s="24"/>
      <c r="DVH97" s="24"/>
      <c r="DVI97" s="24"/>
      <c r="DVJ97" s="24"/>
      <c r="DVK97" s="24"/>
      <c r="DVL97" s="24"/>
      <c r="DVM97" s="24"/>
      <c r="DVN97" s="24"/>
      <c r="DVO97" s="24"/>
      <c r="DVP97" s="24"/>
      <c r="DVQ97" s="24"/>
      <c r="DVR97" s="24"/>
      <c r="DVS97" s="24"/>
      <c r="DVT97" s="24"/>
      <c r="DVU97" s="24"/>
      <c r="DVV97" s="24"/>
      <c r="DVW97" s="24"/>
      <c r="DVX97" s="24"/>
      <c r="DVY97" s="24"/>
      <c r="DVZ97" s="24"/>
      <c r="DWA97" s="24"/>
      <c r="DWB97" s="24"/>
      <c r="DWC97" s="24"/>
      <c r="DWD97" s="24"/>
      <c r="DWE97" s="24"/>
      <c r="DWF97" s="24"/>
      <c r="DWG97" s="24"/>
      <c r="DWH97" s="24"/>
      <c r="DWI97" s="24"/>
      <c r="DWJ97" s="24"/>
      <c r="DWK97" s="24"/>
      <c r="DWL97" s="24"/>
      <c r="DWM97" s="24"/>
      <c r="DWN97" s="24"/>
      <c r="DWO97" s="24"/>
      <c r="DWP97" s="24"/>
      <c r="DWQ97" s="24"/>
      <c r="DWR97" s="24"/>
      <c r="DWS97" s="24"/>
      <c r="DWT97" s="24"/>
      <c r="DWU97" s="24"/>
      <c r="DWV97" s="24"/>
      <c r="DWW97" s="24"/>
      <c r="DWX97" s="24"/>
      <c r="DWY97" s="24"/>
      <c r="DWZ97" s="24"/>
      <c r="DXA97" s="24"/>
      <c r="DXB97" s="24"/>
      <c r="DXC97" s="24"/>
      <c r="DXD97" s="24"/>
      <c r="DXE97" s="24"/>
      <c r="DXF97" s="24"/>
      <c r="DXG97" s="24"/>
      <c r="DXH97" s="24"/>
      <c r="DXI97" s="24"/>
      <c r="DXJ97" s="24"/>
      <c r="DXK97" s="24"/>
      <c r="DXL97" s="24"/>
      <c r="DXM97" s="24"/>
      <c r="DXN97" s="24"/>
      <c r="DXO97" s="24"/>
      <c r="DXP97" s="24"/>
      <c r="DXQ97" s="24"/>
      <c r="DXR97" s="24"/>
      <c r="DXS97" s="24"/>
      <c r="DXT97" s="24"/>
      <c r="DXU97" s="24"/>
      <c r="DXV97" s="24"/>
      <c r="DXW97" s="24"/>
      <c r="DXX97" s="24"/>
      <c r="DXY97" s="24"/>
      <c r="DXZ97" s="24"/>
      <c r="DYA97" s="24"/>
      <c r="DYB97" s="24"/>
      <c r="DYC97" s="24"/>
      <c r="DYD97" s="24"/>
      <c r="DYE97" s="24"/>
      <c r="DYF97" s="24"/>
      <c r="DYG97" s="24"/>
      <c r="DYH97" s="24"/>
      <c r="DYI97" s="24"/>
      <c r="DYJ97" s="24"/>
      <c r="DYK97" s="24"/>
      <c r="DYL97" s="24"/>
      <c r="DYM97" s="24"/>
      <c r="DYN97" s="24"/>
      <c r="DYO97" s="24"/>
      <c r="DYP97" s="24"/>
      <c r="DYQ97" s="24"/>
      <c r="DYR97" s="24"/>
      <c r="DYS97" s="24"/>
      <c r="DYT97" s="24"/>
      <c r="DYU97" s="24"/>
      <c r="DYV97" s="24"/>
      <c r="DYW97" s="24"/>
      <c r="DYX97" s="24"/>
      <c r="DYY97" s="24"/>
      <c r="DYZ97" s="24"/>
      <c r="DZA97" s="24"/>
      <c r="DZB97" s="24"/>
      <c r="DZC97" s="24"/>
      <c r="DZD97" s="24"/>
      <c r="DZE97" s="24"/>
      <c r="DZF97" s="24"/>
      <c r="DZG97" s="24"/>
      <c r="DZH97" s="24"/>
      <c r="DZI97" s="24"/>
      <c r="DZJ97" s="24"/>
      <c r="DZK97" s="24"/>
      <c r="DZL97" s="24"/>
      <c r="DZM97" s="24"/>
      <c r="DZN97" s="24"/>
      <c r="DZO97" s="24"/>
      <c r="DZP97" s="24"/>
      <c r="DZQ97" s="24"/>
      <c r="DZR97" s="24"/>
      <c r="DZS97" s="24"/>
      <c r="DZT97" s="24"/>
      <c r="DZU97" s="24"/>
      <c r="DZV97" s="24"/>
      <c r="DZW97" s="24"/>
      <c r="DZX97" s="24"/>
      <c r="DZY97" s="24"/>
      <c r="DZZ97" s="24"/>
      <c r="EAA97" s="24"/>
      <c r="EAB97" s="24"/>
      <c r="EAC97" s="24"/>
      <c r="EAD97" s="24"/>
      <c r="EAE97" s="24"/>
      <c r="EAF97" s="24"/>
      <c r="EAG97" s="24"/>
      <c r="EAH97" s="24"/>
      <c r="EAI97" s="24"/>
      <c r="EAJ97" s="24"/>
      <c r="EAK97" s="24"/>
      <c r="EAL97" s="24"/>
      <c r="EAM97" s="24"/>
      <c r="EAN97" s="24"/>
      <c r="EAO97" s="24"/>
      <c r="EAP97" s="24"/>
      <c r="EAQ97" s="24"/>
      <c r="EAR97" s="24"/>
      <c r="EAS97" s="24"/>
      <c r="EAT97" s="24"/>
      <c r="EAU97" s="24"/>
      <c r="EAV97" s="24"/>
      <c r="EAW97" s="24"/>
      <c r="EAX97" s="24"/>
      <c r="EAY97" s="24"/>
      <c r="EAZ97" s="24"/>
      <c r="EBA97" s="24"/>
      <c r="EBB97" s="24"/>
      <c r="EBC97" s="24"/>
      <c r="EBD97" s="24"/>
      <c r="EBE97" s="24"/>
      <c r="EBF97" s="24"/>
      <c r="EBG97" s="24"/>
      <c r="EBH97" s="24"/>
      <c r="EBI97" s="24"/>
      <c r="EBJ97" s="24"/>
      <c r="EBK97" s="24"/>
      <c r="EBL97" s="24"/>
      <c r="EBM97" s="24"/>
      <c r="EBN97" s="24"/>
      <c r="EBO97" s="24"/>
      <c r="EBP97" s="24"/>
      <c r="EBQ97" s="24"/>
      <c r="EBR97" s="24"/>
      <c r="EBS97" s="24"/>
      <c r="EBT97" s="24"/>
      <c r="EBU97" s="24"/>
      <c r="EBV97" s="24"/>
      <c r="EBW97" s="24"/>
      <c r="EBX97" s="24"/>
      <c r="EBY97" s="24"/>
      <c r="EBZ97" s="24"/>
      <c r="ECA97" s="24"/>
      <c r="ECB97" s="24"/>
      <c r="ECC97" s="24"/>
      <c r="ECD97" s="24"/>
      <c r="ECE97" s="24"/>
      <c r="ECF97" s="24"/>
      <c r="ECG97" s="24"/>
      <c r="ECH97" s="24"/>
      <c r="ECI97" s="24"/>
      <c r="ECJ97" s="24"/>
      <c r="ECK97" s="24"/>
      <c r="ECL97" s="24"/>
      <c r="ECM97" s="24"/>
      <c r="ECN97" s="24"/>
      <c r="ECO97" s="24"/>
      <c r="ECP97" s="24"/>
      <c r="ECQ97" s="24"/>
      <c r="ECR97" s="24"/>
      <c r="ECS97" s="24"/>
      <c r="ECT97" s="24"/>
      <c r="ECU97" s="24"/>
      <c r="ECV97" s="24"/>
      <c r="ECW97" s="24"/>
      <c r="ECX97" s="24"/>
      <c r="ECY97" s="24"/>
      <c r="ECZ97" s="24"/>
      <c r="EDA97" s="24"/>
      <c r="EDB97" s="24"/>
      <c r="EDC97" s="24"/>
      <c r="EDD97" s="24"/>
      <c r="EDE97" s="24"/>
      <c r="EDF97" s="24"/>
      <c r="EDG97" s="24"/>
      <c r="EDH97" s="24"/>
      <c r="EDI97" s="24"/>
      <c r="EDJ97" s="24"/>
      <c r="EDK97" s="24"/>
      <c r="EDL97" s="24"/>
      <c r="EDM97" s="24"/>
      <c r="EDN97" s="24"/>
      <c r="EDO97" s="24"/>
      <c r="EDP97" s="24"/>
      <c r="EDQ97" s="24"/>
      <c r="EDR97" s="24"/>
      <c r="EDS97" s="24"/>
      <c r="EDT97" s="24"/>
      <c r="EDU97" s="24"/>
      <c r="EDV97" s="24"/>
      <c r="EDW97" s="24"/>
      <c r="EDX97" s="24"/>
      <c r="EDY97" s="24"/>
      <c r="EDZ97" s="24"/>
      <c r="EEA97" s="24"/>
      <c r="EEB97" s="24"/>
      <c r="EEC97" s="24"/>
      <c r="EED97" s="24"/>
      <c r="EEE97" s="24"/>
      <c r="EEF97" s="24"/>
      <c r="EEG97" s="24"/>
      <c r="EEH97" s="24"/>
      <c r="EEI97" s="24"/>
      <c r="EEJ97" s="24"/>
      <c r="EEK97" s="24"/>
      <c r="EEL97" s="24"/>
      <c r="EEM97" s="24"/>
      <c r="EEN97" s="24"/>
      <c r="EEO97" s="24"/>
      <c r="EEP97" s="24"/>
      <c r="EEQ97" s="24"/>
      <c r="EER97" s="24"/>
      <c r="EES97" s="24"/>
      <c r="EET97" s="24"/>
      <c r="EEU97" s="24"/>
      <c r="EEV97" s="24"/>
      <c r="EEW97" s="24"/>
      <c r="EEX97" s="24"/>
      <c r="EEY97" s="24"/>
      <c r="EEZ97" s="24"/>
      <c r="EFA97" s="24"/>
      <c r="EFB97" s="24"/>
      <c r="EFC97" s="24"/>
      <c r="EFD97" s="24"/>
      <c r="EFE97" s="24"/>
      <c r="EFF97" s="24"/>
    </row>
    <row r="98" spans="2:3542" ht="13.5" customHeight="1" x14ac:dyDescent="0.3">
      <c r="B98" s="549"/>
      <c r="C98" s="549"/>
      <c r="D98" s="549"/>
      <c r="E98" s="549"/>
      <c r="F98" s="549"/>
    </row>
    <row r="99" spans="2:3542" s="526" customFormat="1" ht="18" customHeight="1" x14ac:dyDescent="0.3">
      <c r="B99" s="529" t="s">
        <v>261</v>
      </c>
      <c r="C99" s="528"/>
      <c r="D99" s="528"/>
      <c r="E99" s="528"/>
      <c r="F99" s="528"/>
      <c r="G99" s="528"/>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c r="LX99" s="24"/>
      <c r="LY99" s="24"/>
      <c r="LZ99" s="24"/>
      <c r="MA99" s="24"/>
      <c r="MB99" s="24"/>
      <c r="MC99" s="24"/>
      <c r="MD99" s="24"/>
      <c r="ME99" s="24"/>
      <c r="MF99" s="24"/>
      <c r="MG99" s="24"/>
      <c r="MH99" s="24"/>
      <c r="MI99" s="24"/>
      <c r="MJ99" s="24"/>
      <c r="MK99" s="24"/>
      <c r="ML99" s="24"/>
      <c r="MM99" s="24"/>
      <c r="MN99" s="24"/>
      <c r="MO99" s="24"/>
      <c r="MP99" s="24"/>
      <c r="MQ99" s="24"/>
      <c r="MR99" s="24"/>
      <c r="MS99" s="24"/>
      <c r="MT99" s="24"/>
      <c r="MU99" s="24"/>
      <c r="MV99" s="24"/>
      <c r="MW99" s="24"/>
      <c r="MX99" s="24"/>
      <c r="MY99" s="24"/>
      <c r="MZ99" s="24"/>
      <c r="NA99" s="24"/>
      <c r="NB99" s="24"/>
      <c r="NC99" s="24"/>
      <c r="ND99" s="24"/>
      <c r="NE99" s="24"/>
      <c r="NF99" s="24"/>
      <c r="NG99" s="24"/>
      <c r="NH99" s="24"/>
      <c r="NI99" s="24"/>
      <c r="NJ99" s="24"/>
      <c r="NK99" s="24"/>
      <c r="NL99" s="24"/>
      <c r="NM99" s="24"/>
      <c r="NN99" s="24"/>
      <c r="NO99" s="24"/>
      <c r="NP99" s="24"/>
      <c r="NQ99" s="24"/>
      <c r="NR99" s="24"/>
      <c r="NS99" s="24"/>
      <c r="NT99" s="24"/>
      <c r="NU99" s="24"/>
      <c r="NV99" s="24"/>
      <c r="NW99" s="24"/>
      <c r="NX99" s="24"/>
      <c r="NY99" s="24"/>
      <c r="NZ99" s="24"/>
      <c r="OA99" s="24"/>
      <c r="OB99" s="24"/>
      <c r="OC99" s="24"/>
      <c r="OD99" s="24"/>
      <c r="OE99" s="24"/>
      <c r="OF99" s="24"/>
      <c r="OG99" s="24"/>
      <c r="OH99" s="24"/>
      <c r="OI99" s="24"/>
      <c r="OJ99" s="24"/>
      <c r="OK99" s="24"/>
      <c r="OL99" s="24"/>
      <c r="OM99" s="24"/>
      <c r="ON99" s="24"/>
      <c r="OO99" s="24"/>
      <c r="OP99" s="24"/>
      <c r="OQ99" s="24"/>
      <c r="OR99" s="24"/>
      <c r="OS99" s="24"/>
      <c r="OT99" s="24"/>
      <c r="OU99" s="24"/>
      <c r="OV99" s="24"/>
      <c r="OW99" s="24"/>
      <c r="OX99" s="24"/>
      <c r="OY99" s="24"/>
      <c r="OZ99" s="24"/>
      <c r="PA99" s="24"/>
      <c r="PB99" s="24"/>
      <c r="PC99" s="24"/>
      <c r="PD99" s="24"/>
      <c r="PE99" s="24"/>
      <c r="PF99" s="24"/>
      <c r="PG99" s="24"/>
      <c r="PH99" s="24"/>
      <c r="PI99" s="24"/>
      <c r="PJ99" s="24"/>
      <c r="PK99" s="24"/>
      <c r="PL99" s="24"/>
      <c r="PM99" s="24"/>
      <c r="PN99" s="24"/>
      <c r="PO99" s="24"/>
      <c r="PP99" s="24"/>
      <c r="PQ99" s="24"/>
      <c r="PR99" s="24"/>
      <c r="PS99" s="24"/>
      <c r="PT99" s="24"/>
      <c r="PU99" s="24"/>
      <c r="PV99" s="24"/>
      <c r="PW99" s="24"/>
      <c r="PX99" s="24"/>
      <c r="PY99" s="24"/>
      <c r="PZ99" s="24"/>
      <c r="QA99" s="24"/>
      <c r="QB99" s="24"/>
      <c r="QC99" s="24"/>
      <c r="QD99" s="24"/>
      <c r="QE99" s="24"/>
      <c r="QF99" s="24"/>
      <c r="QG99" s="24"/>
      <c r="QH99" s="24"/>
      <c r="QI99" s="24"/>
      <c r="QJ99" s="24"/>
      <c r="QK99" s="24"/>
      <c r="QL99" s="24"/>
      <c r="QM99" s="24"/>
      <c r="QN99" s="24"/>
      <c r="QO99" s="24"/>
      <c r="QP99" s="24"/>
      <c r="QQ99" s="24"/>
      <c r="QR99" s="24"/>
      <c r="QS99" s="24"/>
      <c r="QT99" s="24"/>
      <c r="QU99" s="24"/>
      <c r="QV99" s="24"/>
      <c r="QW99" s="24"/>
      <c r="QX99" s="24"/>
      <c r="QY99" s="24"/>
      <c r="QZ99" s="24"/>
      <c r="RA99" s="24"/>
      <c r="RB99" s="24"/>
      <c r="RC99" s="24"/>
      <c r="RD99" s="24"/>
      <c r="RE99" s="24"/>
      <c r="RF99" s="24"/>
      <c r="RG99" s="24"/>
      <c r="RH99" s="24"/>
      <c r="RI99" s="24"/>
      <c r="RJ99" s="24"/>
      <c r="RK99" s="24"/>
      <c r="RL99" s="24"/>
      <c r="RM99" s="24"/>
      <c r="RN99" s="24"/>
      <c r="RO99" s="24"/>
      <c r="RP99" s="24"/>
      <c r="RQ99" s="24"/>
      <c r="RR99" s="24"/>
      <c r="RS99" s="24"/>
      <c r="RT99" s="24"/>
      <c r="RU99" s="24"/>
      <c r="RV99" s="24"/>
      <c r="RW99" s="24"/>
      <c r="RX99" s="24"/>
      <c r="RY99" s="24"/>
      <c r="RZ99" s="24"/>
      <c r="SA99" s="24"/>
      <c r="SB99" s="24"/>
      <c r="SC99" s="24"/>
      <c r="SD99" s="24"/>
      <c r="SE99" s="24"/>
      <c r="SF99" s="24"/>
      <c r="SG99" s="24"/>
      <c r="SH99" s="24"/>
      <c r="SI99" s="24"/>
      <c r="SJ99" s="24"/>
      <c r="SK99" s="24"/>
      <c r="SL99" s="24"/>
      <c r="SM99" s="24"/>
      <c r="SN99" s="24"/>
      <c r="SO99" s="24"/>
      <c r="SP99" s="24"/>
      <c r="SQ99" s="24"/>
      <c r="SR99" s="24"/>
      <c r="SS99" s="24"/>
      <c r="ST99" s="24"/>
      <c r="SU99" s="24"/>
      <c r="SV99" s="24"/>
      <c r="SW99" s="24"/>
      <c r="SX99" s="24"/>
      <c r="SY99" s="24"/>
      <c r="SZ99" s="24"/>
      <c r="TA99" s="24"/>
      <c r="TB99" s="24"/>
      <c r="TC99" s="24"/>
      <c r="TD99" s="24"/>
      <c r="TE99" s="24"/>
      <c r="TF99" s="24"/>
      <c r="TG99" s="24"/>
      <c r="TH99" s="24"/>
      <c r="TI99" s="24"/>
      <c r="TJ99" s="24"/>
      <c r="TK99" s="24"/>
      <c r="TL99" s="24"/>
      <c r="TM99" s="24"/>
      <c r="TN99" s="24"/>
      <c r="TO99" s="24"/>
      <c r="TP99" s="24"/>
      <c r="TQ99" s="24"/>
      <c r="TR99" s="24"/>
      <c r="TS99" s="24"/>
      <c r="TT99" s="24"/>
      <c r="TU99" s="24"/>
      <c r="TV99" s="24"/>
      <c r="TW99" s="24"/>
      <c r="TX99" s="24"/>
      <c r="TY99" s="24"/>
      <c r="TZ99" s="24"/>
      <c r="UA99" s="24"/>
      <c r="UB99" s="24"/>
      <c r="UC99" s="24"/>
      <c r="UD99" s="24"/>
      <c r="UE99" s="24"/>
      <c r="UF99" s="24"/>
      <c r="UG99" s="24"/>
      <c r="UH99" s="24"/>
      <c r="UI99" s="24"/>
      <c r="UJ99" s="24"/>
      <c r="UK99" s="24"/>
      <c r="UL99" s="24"/>
      <c r="UM99" s="24"/>
      <c r="UN99" s="24"/>
      <c r="UO99" s="24"/>
      <c r="UP99" s="24"/>
      <c r="UQ99" s="24"/>
      <c r="UR99" s="24"/>
      <c r="US99" s="24"/>
      <c r="UT99" s="24"/>
      <c r="UU99" s="24"/>
      <c r="UV99" s="24"/>
      <c r="UW99" s="24"/>
      <c r="UX99" s="24"/>
      <c r="UY99" s="24"/>
      <c r="UZ99" s="24"/>
      <c r="VA99" s="24"/>
      <c r="VB99" s="24"/>
      <c r="VC99" s="24"/>
      <c r="VD99" s="24"/>
      <c r="VE99" s="24"/>
      <c r="VF99" s="24"/>
      <c r="VG99" s="24"/>
      <c r="VH99" s="24"/>
      <c r="VI99" s="24"/>
      <c r="VJ99" s="24"/>
      <c r="VK99" s="24"/>
      <c r="VL99" s="24"/>
      <c r="VM99" s="24"/>
      <c r="VN99" s="24"/>
      <c r="VO99" s="24"/>
      <c r="VP99" s="24"/>
      <c r="VQ99" s="24"/>
      <c r="VR99" s="24"/>
      <c r="VS99" s="24"/>
      <c r="VT99" s="24"/>
      <c r="VU99" s="24"/>
      <c r="VV99" s="24"/>
      <c r="VW99" s="24"/>
      <c r="VX99" s="24"/>
      <c r="VY99" s="24"/>
      <c r="VZ99" s="24"/>
      <c r="WA99" s="24"/>
      <c r="WB99" s="24"/>
      <c r="WC99" s="24"/>
      <c r="WD99" s="24"/>
      <c r="WE99" s="24"/>
      <c r="WF99" s="24"/>
      <c r="WG99" s="24"/>
      <c r="WH99" s="24"/>
      <c r="WI99" s="24"/>
      <c r="WJ99" s="24"/>
      <c r="WK99" s="24"/>
      <c r="WL99" s="24"/>
      <c r="WM99" s="24"/>
      <c r="WN99" s="24"/>
      <c r="WO99" s="24"/>
      <c r="WP99" s="24"/>
      <c r="WQ99" s="24"/>
      <c r="WR99" s="24"/>
      <c r="WS99" s="24"/>
      <c r="WT99" s="24"/>
      <c r="WU99" s="24"/>
      <c r="WV99" s="24"/>
      <c r="WW99" s="24"/>
      <c r="WX99" s="24"/>
      <c r="WY99" s="24"/>
      <c r="WZ99" s="24"/>
      <c r="XA99" s="24"/>
      <c r="XB99" s="24"/>
      <c r="XC99" s="24"/>
      <c r="XD99" s="24"/>
      <c r="XE99" s="24"/>
      <c r="XF99" s="24"/>
      <c r="XG99" s="24"/>
      <c r="XH99" s="24"/>
      <c r="XI99" s="24"/>
      <c r="XJ99" s="24"/>
      <c r="XK99" s="24"/>
      <c r="XL99" s="24"/>
      <c r="XM99" s="24"/>
      <c r="XN99" s="24"/>
      <c r="XO99" s="24"/>
      <c r="XP99" s="24"/>
      <c r="XQ99" s="24"/>
      <c r="XR99" s="24"/>
      <c r="XS99" s="24"/>
      <c r="XT99" s="24"/>
      <c r="XU99" s="24"/>
      <c r="XV99" s="24"/>
      <c r="XW99" s="24"/>
      <c r="XX99" s="24"/>
      <c r="XY99" s="24"/>
      <c r="XZ99" s="24"/>
      <c r="YA99" s="24"/>
      <c r="YB99" s="24"/>
      <c r="YC99" s="24"/>
      <c r="YD99" s="24"/>
      <c r="YE99" s="24"/>
      <c r="YF99" s="24"/>
      <c r="YG99" s="24"/>
      <c r="YH99" s="24"/>
      <c r="YI99" s="24"/>
      <c r="YJ99" s="24"/>
      <c r="YK99" s="24"/>
      <c r="YL99" s="24"/>
      <c r="YM99" s="24"/>
      <c r="YN99" s="24"/>
      <c r="YO99" s="24"/>
      <c r="YP99" s="24"/>
      <c r="YQ99" s="24"/>
      <c r="YR99" s="24"/>
      <c r="YS99" s="24"/>
      <c r="YT99" s="24"/>
      <c r="YU99" s="24"/>
      <c r="YV99" s="24"/>
      <c r="YW99" s="24"/>
      <c r="YX99" s="24"/>
      <c r="YY99" s="24"/>
      <c r="YZ99" s="24"/>
      <c r="ZA99" s="24"/>
      <c r="ZB99" s="24"/>
      <c r="ZC99" s="24"/>
      <c r="ZD99" s="24"/>
      <c r="ZE99" s="24"/>
      <c r="ZF99" s="24"/>
      <c r="ZG99" s="24"/>
      <c r="ZH99" s="24"/>
      <c r="ZI99" s="24"/>
      <c r="ZJ99" s="24"/>
      <c r="ZK99" s="24"/>
      <c r="ZL99" s="24"/>
      <c r="ZM99" s="24"/>
      <c r="ZN99" s="24"/>
      <c r="ZO99" s="24"/>
      <c r="ZP99" s="24"/>
      <c r="ZQ99" s="24"/>
      <c r="ZR99" s="24"/>
      <c r="ZS99" s="24"/>
      <c r="ZT99" s="24"/>
      <c r="ZU99" s="24"/>
      <c r="ZV99" s="24"/>
      <c r="ZW99" s="24"/>
      <c r="ZX99" s="24"/>
      <c r="ZY99" s="24"/>
      <c r="ZZ99" s="24"/>
      <c r="AAA99" s="24"/>
      <c r="AAB99" s="24"/>
      <c r="AAC99" s="24"/>
      <c r="AAD99" s="24"/>
      <c r="AAE99" s="24"/>
      <c r="AAF99" s="24"/>
      <c r="AAG99" s="24"/>
      <c r="AAH99" s="24"/>
      <c r="AAI99" s="24"/>
      <c r="AAJ99" s="24"/>
      <c r="AAK99" s="24"/>
      <c r="AAL99" s="24"/>
      <c r="AAM99" s="24"/>
      <c r="AAN99" s="24"/>
      <c r="AAO99" s="24"/>
      <c r="AAP99" s="24"/>
      <c r="AAQ99" s="24"/>
      <c r="AAR99" s="24"/>
      <c r="AAS99" s="24"/>
      <c r="AAT99" s="24"/>
      <c r="AAU99" s="24"/>
      <c r="AAV99" s="24"/>
      <c r="AAW99" s="24"/>
      <c r="AAX99" s="24"/>
      <c r="AAY99" s="24"/>
      <c r="AAZ99" s="24"/>
      <c r="ABA99" s="24"/>
      <c r="ABB99" s="24"/>
      <c r="ABC99" s="24"/>
      <c r="ABD99" s="24"/>
      <c r="ABE99" s="24"/>
      <c r="ABF99" s="24"/>
      <c r="ABG99" s="24"/>
      <c r="ABH99" s="24"/>
      <c r="ABI99" s="24"/>
      <c r="ABJ99" s="24"/>
      <c r="ABK99" s="24"/>
      <c r="ABL99" s="24"/>
      <c r="ABM99" s="24"/>
      <c r="ABN99" s="24"/>
      <c r="ABO99" s="24"/>
      <c r="ABP99" s="24"/>
      <c r="ABQ99" s="24"/>
      <c r="ABR99" s="24"/>
      <c r="ABS99" s="24"/>
      <c r="ABT99" s="24"/>
      <c r="ABU99" s="24"/>
      <c r="ABV99" s="24"/>
      <c r="ABW99" s="24"/>
      <c r="ABX99" s="24"/>
      <c r="ABY99" s="24"/>
      <c r="ABZ99" s="24"/>
      <c r="ACA99" s="24"/>
      <c r="ACB99" s="24"/>
      <c r="ACC99" s="24"/>
      <c r="ACD99" s="24"/>
      <c r="ACE99" s="24"/>
      <c r="ACF99" s="24"/>
      <c r="ACG99" s="24"/>
      <c r="ACH99" s="24"/>
      <c r="ACI99" s="24"/>
      <c r="ACJ99" s="24"/>
      <c r="ACK99" s="24"/>
      <c r="ACL99" s="24"/>
      <c r="ACM99" s="24"/>
      <c r="ACN99" s="24"/>
      <c r="ACO99" s="24"/>
      <c r="ACP99" s="24"/>
      <c r="ACQ99" s="24"/>
      <c r="ACR99" s="24"/>
      <c r="ACS99" s="24"/>
      <c r="ACT99" s="24"/>
      <c r="ACU99" s="24"/>
      <c r="ACV99" s="24"/>
      <c r="ACW99" s="24"/>
      <c r="ACX99" s="24"/>
      <c r="ACY99" s="24"/>
      <c r="ACZ99" s="24"/>
      <c r="ADA99" s="24"/>
      <c r="ADB99" s="24"/>
      <c r="ADC99" s="24"/>
      <c r="ADD99" s="24"/>
      <c r="ADE99" s="24"/>
      <c r="ADF99" s="24"/>
      <c r="ADG99" s="24"/>
      <c r="ADH99" s="24"/>
      <c r="ADI99" s="24"/>
      <c r="ADJ99" s="24"/>
      <c r="ADK99" s="24"/>
      <c r="ADL99" s="24"/>
      <c r="ADM99" s="24"/>
      <c r="ADN99" s="24"/>
      <c r="ADO99" s="24"/>
      <c r="ADP99" s="24"/>
      <c r="ADQ99" s="24"/>
      <c r="ADR99" s="24"/>
      <c r="ADS99" s="24"/>
      <c r="ADT99" s="24"/>
      <c r="ADU99" s="24"/>
      <c r="ADV99" s="24"/>
      <c r="ADW99" s="24"/>
      <c r="ADX99" s="24"/>
      <c r="ADY99" s="24"/>
      <c r="ADZ99" s="24"/>
      <c r="AEA99" s="24"/>
      <c r="AEB99" s="24"/>
      <c r="AEC99" s="24"/>
      <c r="AED99" s="24"/>
      <c r="AEE99" s="24"/>
      <c r="AEF99" s="24"/>
      <c r="AEG99" s="24"/>
      <c r="AEH99" s="24"/>
      <c r="AEI99" s="24"/>
      <c r="AEJ99" s="24"/>
      <c r="AEK99" s="24"/>
      <c r="AEL99" s="24"/>
      <c r="AEM99" s="24"/>
      <c r="AEN99" s="24"/>
      <c r="AEO99" s="24"/>
      <c r="AEP99" s="24"/>
      <c r="AEQ99" s="24"/>
      <c r="AER99" s="24"/>
      <c r="AES99" s="24"/>
      <c r="AET99" s="24"/>
      <c r="AEU99" s="24"/>
      <c r="AEV99" s="24"/>
      <c r="AEW99" s="24"/>
      <c r="AEX99" s="24"/>
      <c r="AEY99" s="24"/>
      <c r="AEZ99" s="24"/>
      <c r="AFA99" s="24"/>
      <c r="AFB99" s="24"/>
      <c r="AFC99" s="24"/>
      <c r="AFD99" s="24"/>
      <c r="AFE99" s="24"/>
      <c r="AFF99" s="24"/>
      <c r="AFG99" s="24"/>
      <c r="AFH99" s="24"/>
      <c r="AFI99" s="24"/>
      <c r="AFJ99" s="24"/>
      <c r="AFK99" s="24"/>
      <c r="AFL99" s="24"/>
      <c r="AFM99" s="24"/>
      <c r="AFN99" s="24"/>
      <c r="AFO99" s="24"/>
      <c r="AFP99" s="24"/>
      <c r="AFQ99" s="24"/>
      <c r="AFR99" s="24"/>
      <c r="AFS99" s="24"/>
      <c r="AFT99" s="24"/>
      <c r="AFU99" s="24"/>
      <c r="AFV99" s="24"/>
      <c r="AFW99" s="24"/>
      <c r="AFX99" s="24"/>
      <c r="AFY99" s="24"/>
      <c r="AFZ99" s="24"/>
      <c r="AGA99" s="24"/>
      <c r="AGB99" s="24"/>
      <c r="AGC99" s="24"/>
      <c r="AGD99" s="24"/>
      <c r="AGE99" s="24"/>
      <c r="AGF99" s="24"/>
      <c r="AGG99" s="24"/>
      <c r="AGH99" s="24"/>
      <c r="AGI99" s="24"/>
      <c r="AGJ99" s="24"/>
      <c r="AGK99" s="24"/>
      <c r="AGL99" s="24"/>
      <c r="AGM99" s="24"/>
      <c r="AGN99" s="24"/>
      <c r="AGO99" s="24"/>
      <c r="AGP99" s="24"/>
      <c r="AGQ99" s="24"/>
      <c r="AGR99" s="24"/>
      <c r="AGS99" s="24"/>
      <c r="AGT99" s="24"/>
      <c r="AGU99" s="24"/>
      <c r="AGV99" s="24"/>
      <c r="AGW99" s="24"/>
      <c r="AGX99" s="24"/>
      <c r="AGY99" s="24"/>
      <c r="AGZ99" s="24"/>
      <c r="AHA99" s="24"/>
      <c r="AHB99" s="24"/>
      <c r="AHC99" s="24"/>
      <c r="AHD99" s="24"/>
      <c r="AHE99" s="24"/>
      <c r="AHF99" s="24"/>
      <c r="AHG99" s="24"/>
      <c r="AHH99" s="24"/>
      <c r="AHI99" s="24"/>
      <c r="AHJ99" s="24"/>
      <c r="AHK99" s="24"/>
      <c r="AHL99" s="24"/>
      <c r="AHM99" s="24"/>
      <c r="AHN99" s="24"/>
      <c r="AHO99" s="24"/>
      <c r="AHP99" s="24"/>
      <c r="AHQ99" s="24"/>
      <c r="AHR99" s="24"/>
      <c r="AHS99" s="24"/>
      <c r="AHT99" s="24"/>
      <c r="AHU99" s="24"/>
      <c r="AHV99" s="24"/>
      <c r="AHW99" s="24"/>
      <c r="AHX99" s="24"/>
      <c r="AHY99" s="24"/>
      <c r="AHZ99" s="24"/>
      <c r="AIA99" s="24"/>
      <c r="AIB99" s="24"/>
      <c r="AIC99" s="24"/>
      <c r="AID99" s="24"/>
      <c r="AIE99" s="24"/>
      <c r="AIF99" s="24"/>
      <c r="AIG99" s="24"/>
      <c r="AIH99" s="24"/>
      <c r="AII99" s="24"/>
      <c r="AIJ99" s="24"/>
      <c r="AIK99" s="24"/>
      <c r="AIL99" s="24"/>
      <c r="AIM99" s="24"/>
      <c r="AIN99" s="24"/>
      <c r="AIO99" s="24"/>
      <c r="AIP99" s="24"/>
      <c r="AIQ99" s="24"/>
      <c r="AIR99" s="24"/>
      <c r="AIS99" s="24"/>
      <c r="AIT99" s="24"/>
      <c r="AIU99" s="24"/>
      <c r="AIV99" s="24"/>
      <c r="AIW99" s="24"/>
      <c r="AIX99" s="24"/>
      <c r="AIY99" s="24"/>
      <c r="AIZ99" s="24"/>
      <c r="AJA99" s="24"/>
      <c r="AJB99" s="24"/>
      <c r="AJC99" s="24"/>
      <c r="AJD99" s="24"/>
      <c r="AJE99" s="24"/>
      <c r="AJF99" s="24"/>
      <c r="AJG99" s="24"/>
      <c r="AJH99" s="24"/>
      <c r="AJI99" s="24"/>
      <c r="AJJ99" s="24"/>
      <c r="AJK99" s="24"/>
      <c r="AJL99" s="24"/>
      <c r="AJM99" s="24"/>
      <c r="AJN99" s="24"/>
      <c r="AJO99" s="24"/>
      <c r="AJP99" s="24"/>
      <c r="AJQ99" s="24"/>
      <c r="AJR99" s="24"/>
      <c r="AJS99" s="24"/>
      <c r="AJT99" s="24"/>
      <c r="AJU99" s="24"/>
      <c r="AJV99" s="24"/>
      <c r="AJW99" s="24"/>
      <c r="AJX99" s="24"/>
      <c r="AJY99" s="24"/>
      <c r="AJZ99" s="24"/>
      <c r="AKA99" s="24"/>
      <c r="AKB99" s="24"/>
      <c r="AKC99" s="24"/>
      <c r="AKD99" s="24"/>
      <c r="AKE99" s="24"/>
      <c r="AKF99" s="24"/>
      <c r="AKG99" s="24"/>
      <c r="AKH99" s="24"/>
      <c r="AKI99" s="24"/>
      <c r="AKJ99" s="24"/>
      <c r="AKK99" s="24"/>
      <c r="AKL99" s="24"/>
      <c r="AKM99" s="24"/>
      <c r="AKN99" s="24"/>
      <c r="AKO99" s="24"/>
      <c r="AKP99" s="24"/>
      <c r="AKQ99" s="24"/>
      <c r="AKR99" s="24"/>
      <c r="AKS99" s="24"/>
      <c r="AKT99" s="24"/>
      <c r="AKU99" s="24"/>
      <c r="AKV99" s="24"/>
      <c r="AKW99" s="24"/>
      <c r="AKX99" s="24"/>
      <c r="AKY99" s="24"/>
      <c r="AKZ99" s="24"/>
      <c r="ALA99" s="24"/>
      <c r="ALB99" s="24"/>
      <c r="ALC99" s="24"/>
      <c r="ALD99" s="24"/>
      <c r="ALE99" s="24"/>
      <c r="ALF99" s="24"/>
      <c r="ALG99" s="24"/>
      <c r="ALH99" s="24"/>
      <c r="ALI99" s="24"/>
      <c r="ALJ99" s="24"/>
      <c r="ALK99" s="24"/>
      <c r="ALL99" s="24"/>
      <c r="ALM99" s="24"/>
      <c r="ALN99" s="24"/>
      <c r="ALO99" s="24"/>
      <c r="ALP99" s="24"/>
      <c r="ALQ99" s="24"/>
      <c r="ALR99" s="24"/>
      <c r="ALS99" s="24"/>
      <c r="ALT99" s="24"/>
      <c r="ALU99" s="24"/>
      <c r="ALV99" s="24"/>
      <c r="ALW99" s="24"/>
      <c r="ALX99" s="24"/>
      <c r="ALY99" s="24"/>
      <c r="ALZ99" s="24"/>
      <c r="AMA99" s="24"/>
      <c r="AMB99" s="24"/>
      <c r="AMC99" s="24"/>
      <c r="AMD99" s="24"/>
      <c r="AME99" s="24"/>
      <c r="AMF99" s="24"/>
      <c r="AMG99" s="24"/>
      <c r="AMH99" s="24"/>
      <c r="AMI99" s="24"/>
      <c r="AMJ99" s="24"/>
      <c r="AMK99" s="24"/>
      <c r="AML99" s="24"/>
      <c r="AMM99" s="24"/>
      <c r="AMN99" s="24"/>
      <c r="AMO99" s="24"/>
      <c r="AMP99" s="24"/>
      <c r="AMQ99" s="24"/>
      <c r="AMR99" s="24"/>
      <c r="AMS99" s="24"/>
      <c r="AMT99" s="24"/>
      <c r="AMU99" s="24"/>
      <c r="AMV99" s="24"/>
      <c r="AMW99" s="24"/>
      <c r="AMX99" s="24"/>
      <c r="AMY99" s="24"/>
      <c r="AMZ99" s="24"/>
      <c r="ANA99" s="24"/>
      <c r="ANB99" s="24"/>
      <c r="ANC99" s="24"/>
      <c r="AND99" s="24"/>
      <c r="ANE99" s="24"/>
      <c r="ANF99" s="24"/>
      <c r="ANG99" s="24"/>
      <c r="ANH99" s="24"/>
      <c r="ANI99" s="24"/>
      <c r="ANJ99" s="24"/>
      <c r="ANK99" s="24"/>
      <c r="ANL99" s="24"/>
      <c r="ANM99" s="24"/>
      <c r="ANN99" s="24"/>
      <c r="ANO99" s="24"/>
      <c r="ANP99" s="24"/>
      <c r="ANQ99" s="24"/>
      <c r="ANR99" s="24"/>
      <c r="ANS99" s="24"/>
      <c r="ANT99" s="24"/>
      <c r="ANU99" s="24"/>
      <c r="ANV99" s="24"/>
      <c r="ANW99" s="24"/>
      <c r="ANX99" s="24"/>
      <c r="ANY99" s="24"/>
      <c r="ANZ99" s="24"/>
      <c r="AOA99" s="24"/>
      <c r="AOB99" s="24"/>
      <c r="AOC99" s="24"/>
      <c r="AOD99" s="24"/>
      <c r="AOE99" s="24"/>
      <c r="AOF99" s="24"/>
      <c r="AOG99" s="24"/>
      <c r="AOH99" s="24"/>
      <c r="AOI99" s="24"/>
      <c r="AOJ99" s="24"/>
      <c r="AOK99" s="24"/>
      <c r="AOL99" s="24"/>
      <c r="AOM99" s="24"/>
      <c r="AON99" s="24"/>
      <c r="AOO99" s="24"/>
      <c r="AOP99" s="24"/>
      <c r="AOQ99" s="24"/>
      <c r="AOR99" s="24"/>
      <c r="AOS99" s="24"/>
      <c r="AOT99" s="24"/>
      <c r="AOU99" s="24"/>
      <c r="AOV99" s="24"/>
      <c r="AOW99" s="24"/>
      <c r="AOX99" s="24"/>
      <c r="AOY99" s="24"/>
      <c r="AOZ99" s="24"/>
      <c r="APA99" s="24"/>
      <c r="APB99" s="24"/>
      <c r="APC99" s="24"/>
      <c r="APD99" s="24"/>
      <c r="APE99" s="24"/>
      <c r="APF99" s="24"/>
      <c r="APG99" s="24"/>
      <c r="APH99" s="24"/>
      <c r="API99" s="24"/>
      <c r="APJ99" s="24"/>
      <c r="APK99" s="24"/>
      <c r="APL99" s="24"/>
      <c r="APM99" s="24"/>
      <c r="APN99" s="24"/>
      <c r="APO99" s="24"/>
      <c r="APP99" s="24"/>
      <c r="APQ99" s="24"/>
      <c r="APR99" s="24"/>
      <c r="APS99" s="24"/>
      <c r="APT99" s="24"/>
      <c r="APU99" s="24"/>
      <c r="APV99" s="24"/>
      <c r="APW99" s="24"/>
      <c r="APX99" s="24"/>
      <c r="APY99" s="24"/>
      <c r="APZ99" s="24"/>
      <c r="AQA99" s="24"/>
      <c r="AQB99" s="24"/>
      <c r="AQC99" s="24"/>
      <c r="AQD99" s="24"/>
      <c r="AQE99" s="24"/>
      <c r="AQF99" s="24"/>
      <c r="AQG99" s="24"/>
      <c r="AQH99" s="24"/>
      <c r="AQI99" s="24"/>
      <c r="AQJ99" s="24"/>
      <c r="AQK99" s="24"/>
      <c r="AQL99" s="24"/>
      <c r="AQM99" s="24"/>
      <c r="AQN99" s="24"/>
      <c r="AQO99" s="24"/>
      <c r="AQP99" s="24"/>
      <c r="AQQ99" s="24"/>
      <c r="AQR99" s="24"/>
      <c r="AQS99" s="24"/>
      <c r="AQT99" s="24"/>
      <c r="AQU99" s="24"/>
      <c r="AQV99" s="24"/>
      <c r="AQW99" s="24"/>
      <c r="AQX99" s="24"/>
      <c r="AQY99" s="24"/>
      <c r="AQZ99" s="24"/>
      <c r="ARA99" s="24"/>
      <c r="ARB99" s="24"/>
      <c r="ARC99" s="24"/>
      <c r="ARD99" s="24"/>
      <c r="ARE99" s="24"/>
      <c r="ARF99" s="24"/>
      <c r="ARG99" s="24"/>
      <c r="ARH99" s="24"/>
      <c r="ARI99" s="24"/>
      <c r="ARJ99" s="24"/>
      <c r="ARK99" s="24"/>
      <c r="ARL99" s="24"/>
      <c r="ARM99" s="24"/>
      <c r="ARN99" s="24"/>
      <c r="ARO99" s="24"/>
      <c r="ARP99" s="24"/>
      <c r="ARQ99" s="24"/>
      <c r="ARR99" s="24"/>
      <c r="ARS99" s="24"/>
      <c r="ART99" s="24"/>
      <c r="ARU99" s="24"/>
      <c r="ARV99" s="24"/>
      <c r="ARW99" s="24"/>
      <c r="ARX99" s="24"/>
      <c r="ARY99" s="24"/>
      <c r="ARZ99" s="24"/>
      <c r="ASA99" s="24"/>
      <c r="ASB99" s="24"/>
      <c r="ASC99" s="24"/>
      <c r="ASD99" s="24"/>
      <c r="ASE99" s="24"/>
      <c r="ASF99" s="24"/>
      <c r="ASG99" s="24"/>
      <c r="ASH99" s="24"/>
      <c r="ASI99" s="24"/>
      <c r="ASJ99" s="24"/>
      <c r="ASK99" s="24"/>
      <c r="ASL99" s="24"/>
      <c r="ASM99" s="24"/>
      <c r="ASN99" s="24"/>
      <c r="ASO99" s="24"/>
      <c r="ASP99" s="24"/>
      <c r="ASQ99" s="24"/>
      <c r="ASR99" s="24"/>
      <c r="ASS99" s="24"/>
      <c r="AST99" s="24"/>
      <c r="ASU99" s="24"/>
      <c r="ASV99" s="24"/>
      <c r="ASW99" s="24"/>
      <c r="ASX99" s="24"/>
      <c r="ASY99" s="24"/>
      <c r="ASZ99" s="24"/>
      <c r="ATA99" s="24"/>
      <c r="ATB99" s="24"/>
      <c r="ATC99" s="24"/>
      <c r="ATD99" s="24"/>
      <c r="ATE99" s="24"/>
      <c r="ATF99" s="24"/>
      <c r="ATG99" s="24"/>
      <c r="ATH99" s="24"/>
      <c r="ATI99" s="24"/>
      <c r="ATJ99" s="24"/>
      <c r="ATK99" s="24"/>
      <c r="ATL99" s="24"/>
      <c r="ATM99" s="24"/>
      <c r="ATN99" s="24"/>
      <c r="ATO99" s="24"/>
      <c r="ATP99" s="24"/>
      <c r="ATQ99" s="24"/>
      <c r="ATR99" s="24"/>
      <c r="ATS99" s="24"/>
      <c r="ATT99" s="24"/>
      <c r="ATU99" s="24"/>
      <c r="ATV99" s="24"/>
      <c r="ATW99" s="24"/>
      <c r="ATX99" s="24"/>
      <c r="ATY99" s="24"/>
      <c r="ATZ99" s="24"/>
      <c r="AUA99" s="24"/>
      <c r="AUB99" s="24"/>
      <c r="AUC99" s="24"/>
      <c r="AUD99" s="24"/>
      <c r="AUE99" s="24"/>
      <c r="AUF99" s="24"/>
      <c r="AUG99" s="24"/>
      <c r="AUH99" s="24"/>
      <c r="AUI99" s="24"/>
      <c r="AUJ99" s="24"/>
      <c r="AUK99" s="24"/>
      <c r="AUL99" s="24"/>
      <c r="AUM99" s="24"/>
      <c r="AUN99" s="24"/>
      <c r="AUO99" s="24"/>
      <c r="AUP99" s="24"/>
      <c r="AUQ99" s="24"/>
      <c r="AUR99" s="24"/>
      <c r="AUS99" s="24"/>
      <c r="AUT99" s="24"/>
      <c r="AUU99" s="24"/>
      <c r="AUV99" s="24"/>
      <c r="AUW99" s="24"/>
      <c r="AUX99" s="24"/>
      <c r="AUY99" s="24"/>
      <c r="AUZ99" s="24"/>
      <c r="AVA99" s="24"/>
      <c r="AVB99" s="24"/>
      <c r="AVC99" s="24"/>
      <c r="AVD99" s="24"/>
      <c r="AVE99" s="24"/>
      <c r="AVF99" s="24"/>
      <c r="AVG99" s="24"/>
      <c r="AVH99" s="24"/>
      <c r="AVI99" s="24"/>
      <c r="AVJ99" s="24"/>
      <c r="AVK99" s="24"/>
      <c r="AVL99" s="24"/>
      <c r="AVM99" s="24"/>
      <c r="AVN99" s="24"/>
      <c r="AVO99" s="24"/>
      <c r="AVP99" s="24"/>
      <c r="AVQ99" s="24"/>
      <c r="AVR99" s="24"/>
      <c r="AVS99" s="24"/>
      <c r="AVT99" s="24"/>
      <c r="AVU99" s="24"/>
      <c r="AVV99" s="24"/>
      <c r="AVW99" s="24"/>
      <c r="AVX99" s="24"/>
      <c r="AVY99" s="24"/>
      <c r="AVZ99" s="24"/>
      <c r="AWA99" s="24"/>
      <c r="AWB99" s="24"/>
      <c r="AWC99" s="24"/>
      <c r="AWD99" s="24"/>
      <c r="AWE99" s="24"/>
      <c r="AWF99" s="24"/>
      <c r="AWG99" s="24"/>
      <c r="AWH99" s="24"/>
      <c r="AWI99" s="24"/>
      <c r="AWJ99" s="24"/>
      <c r="AWK99" s="24"/>
      <c r="AWL99" s="24"/>
      <c r="AWM99" s="24"/>
      <c r="AWN99" s="24"/>
      <c r="AWO99" s="24"/>
      <c r="AWP99" s="24"/>
      <c r="AWQ99" s="24"/>
      <c r="AWR99" s="24"/>
      <c r="AWS99" s="24"/>
      <c r="AWT99" s="24"/>
      <c r="AWU99" s="24"/>
      <c r="AWV99" s="24"/>
      <c r="AWW99" s="24"/>
      <c r="AWX99" s="24"/>
      <c r="AWY99" s="24"/>
      <c r="AWZ99" s="24"/>
      <c r="AXA99" s="24"/>
      <c r="AXB99" s="24"/>
      <c r="AXC99" s="24"/>
      <c r="AXD99" s="24"/>
      <c r="AXE99" s="24"/>
      <c r="AXF99" s="24"/>
      <c r="AXG99" s="24"/>
      <c r="AXH99" s="24"/>
      <c r="AXI99" s="24"/>
      <c r="AXJ99" s="24"/>
      <c r="AXK99" s="24"/>
      <c r="AXL99" s="24"/>
      <c r="AXM99" s="24"/>
      <c r="AXN99" s="24"/>
      <c r="AXO99" s="24"/>
      <c r="AXP99" s="24"/>
      <c r="AXQ99" s="24"/>
      <c r="AXR99" s="24"/>
      <c r="AXS99" s="24"/>
      <c r="AXT99" s="24"/>
      <c r="AXU99" s="24"/>
      <c r="AXV99" s="24"/>
      <c r="AXW99" s="24"/>
      <c r="AXX99" s="24"/>
      <c r="AXY99" s="24"/>
      <c r="AXZ99" s="24"/>
      <c r="AYA99" s="24"/>
      <c r="AYB99" s="24"/>
      <c r="AYC99" s="24"/>
      <c r="AYD99" s="24"/>
      <c r="AYE99" s="24"/>
      <c r="AYF99" s="24"/>
      <c r="AYG99" s="24"/>
      <c r="AYH99" s="24"/>
      <c r="AYI99" s="24"/>
      <c r="AYJ99" s="24"/>
      <c r="AYK99" s="24"/>
      <c r="AYL99" s="24"/>
      <c r="AYM99" s="24"/>
      <c r="AYN99" s="24"/>
      <c r="AYO99" s="24"/>
      <c r="AYP99" s="24"/>
      <c r="AYQ99" s="24"/>
      <c r="AYR99" s="24"/>
      <c r="AYS99" s="24"/>
      <c r="AYT99" s="24"/>
      <c r="AYU99" s="24"/>
      <c r="AYV99" s="24"/>
      <c r="AYW99" s="24"/>
      <c r="AYX99" s="24"/>
      <c r="AYY99" s="24"/>
      <c r="AYZ99" s="24"/>
      <c r="AZA99" s="24"/>
      <c r="AZB99" s="24"/>
      <c r="AZC99" s="24"/>
      <c r="AZD99" s="24"/>
      <c r="AZE99" s="24"/>
      <c r="AZF99" s="24"/>
      <c r="AZG99" s="24"/>
      <c r="AZH99" s="24"/>
      <c r="AZI99" s="24"/>
      <c r="AZJ99" s="24"/>
      <c r="AZK99" s="24"/>
      <c r="AZL99" s="24"/>
      <c r="AZM99" s="24"/>
      <c r="AZN99" s="24"/>
      <c r="AZO99" s="24"/>
      <c r="AZP99" s="24"/>
      <c r="AZQ99" s="24"/>
      <c r="AZR99" s="24"/>
      <c r="AZS99" s="24"/>
      <c r="AZT99" s="24"/>
      <c r="AZU99" s="24"/>
      <c r="AZV99" s="24"/>
      <c r="AZW99" s="24"/>
      <c r="AZX99" s="24"/>
      <c r="AZY99" s="24"/>
      <c r="AZZ99" s="24"/>
      <c r="BAA99" s="24"/>
      <c r="BAB99" s="24"/>
      <c r="BAC99" s="24"/>
      <c r="BAD99" s="24"/>
      <c r="BAE99" s="24"/>
      <c r="BAF99" s="24"/>
      <c r="BAG99" s="24"/>
      <c r="BAH99" s="24"/>
      <c r="BAI99" s="24"/>
      <c r="BAJ99" s="24"/>
      <c r="BAK99" s="24"/>
      <c r="BAL99" s="24"/>
      <c r="BAM99" s="24"/>
      <c r="BAN99" s="24"/>
      <c r="BAO99" s="24"/>
      <c r="BAP99" s="24"/>
      <c r="BAQ99" s="24"/>
      <c r="BAR99" s="24"/>
      <c r="BAS99" s="24"/>
      <c r="BAT99" s="24"/>
      <c r="BAU99" s="24"/>
      <c r="BAV99" s="24"/>
      <c r="BAW99" s="24"/>
      <c r="BAX99" s="24"/>
      <c r="BAY99" s="24"/>
      <c r="BAZ99" s="24"/>
      <c r="BBA99" s="24"/>
      <c r="BBB99" s="24"/>
      <c r="BBC99" s="24"/>
      <c r="BBD99" s="24"/>
      <c r="BBE99" s="24"/>
      <c r="BBF99" s="24"/>
      <c r="BBG99" s="24"/>
      <c r="BBH99" s="24"/>
      <c r="BBI99" s="24"/>
      <c r="BBJ99" s="24"/>
      <c r="BBK99" s="24"/>
      <c r="BBL99" s="24"/>
      <c r="BBM99" s="24"/>
      <c r="BBN99" s="24"/>
      <c r="BBO99" s="24"/>
      <c r="BBP99" s="24"/>
      <c r="BBQ99" s="24"/>
      <c r="BBR99" s="24"/>
      <c r="BBS99" s="24"/>
      <c r="BBT99" s="24"/>
      <c r="BBU99" s="24"/>
      <c r="BBV99" s="24"/>
      <c r="BBW99" s="24"/>
      <c r="BBX99" s="24"/>
      <c r="BBY99" s="24"/>
      <c r="BBZ99" s="24"/>
      <c r="BCA99" s="24"/>
      <c r="BCB99" s="24"/>
      <c r="BCC99" s="24"/>
      <c r="BCD99" s="24"/>
      <c r="BCE99" s="24"/>
      <c r="BCF99" s="24"/>
      <c r="BCG99" s="24"/>
      <c r="BCH99" s="24"/>
      <c r="BCI99" s="24"/>
      <c r="BCJ99" s="24"/>
      <c r="BCK99" s="24"/>
      <c r="BCL99" s="24"/>
      <c r="BCM99" s="24"/>
      <c r="BCN99" s="24"/>
      <c r="BCO99" s="24"/>
      <c r="BCP99" s="24"/>
      <c r="BCQ99" s="24"/>
      <c r="BCR99" s="24"/>
      <c r="BCS99" s="24"/>
      <c r="BCT99" s="24"/>
      <c r="BCU99" s="24"/>
      <c r="BCV99" s="24"/>
      <c r="BCW99" s="24"/>
      <c r="BCX99" s="24"/>
      <c r="BCY99" s="24"/>
      <c r="BCZ99" s="24"/>
      <c r="BDA99" s="24"/>
      <c r="BDB99" s="24"/>
      <c r="BDC99" s="24"/>
      <c r="BDD99" s="24"/>
      <c r="BDE99" s="24"/>
      <c r="BDF99" s="24"/>
      <c r="BDG99" s="24"/>
      <c r="BDH99" s="24"/>
      <c r="BDI99" s="24"/>
      <c r="BDJ99" s="24"/>
      <c r="BDK99" s="24"/>
      <c r="BDL99" s="24"/>
      <c r="BDM99" s="24"/>
      <c r="BDN99" s="24"/>
      <c r="BDO99" s="24"/>
      <c r="BDP99" s="24"/>
      <c r="BDQ99" s="24"/>
      <c r="BDR99" s="24"/>
      <c r="BDS99" s="24"/>
      <c r="BDT99" s="24"/>
      <c r="BDU99" s="24"/>
      <c r="BDV99" s="24"/>
      <c r="BDW99" s="24"/>
      <c r="BDX99" s="24"/>
      <c r="BDY99" s="24"/>
      <c r="BDZ99" s="24"/>
      <c r="BEA99" s="24"/>
      <c r="BEB99" s="24"/>
      <c r="BEC99" s="24"/>
      <c r="BED99" s="24"/>
      <c r="BEE99" s="24"/>
      <c r="BEF99" s="24"/>
      <c r="BEG99" s="24"/>
      <c r="BEH99" s="24"/>
      <c r="BEI99" s="24"/>
      <c r="BEJ99" s="24"/>
      <c r="BEK99" s="24"/>
      <c r="BEL99" s="24"/>
      <c r="BEM99" s="24"/>
      <c r="BEN99" s="24"/>
      <c r="BEO99" s="24"/>
      <c r="BEP99" s="24"/>
      <c r="BEQ99" s="24"/>
      <c r="BER99" s="24"/>
      <c r="BES99" s="24"/>
      <c r="BET99" s="24"/>
      <c r="BEU99" s="24"/>
      <c r="BEV99" s="24"/>
      <c r="BEW99" s="24"/>
      <c r="BEX99" s="24"/>
      <c r="BEY99" s="24"/>
      <c r="BEZ99" s="24"/>
      <c r="BFA99" s="24"/>
      <c r="BFB99" s="24"/>
      <c r="BFC99" s="24"/>
      <c r="BFD99" s="24"/>
      <c r="BFE99" s="24"/>
      <c r="BFF99" s="24"/>
      <c r="BFG99" s="24"/>
      <c r="BFH99" s="24"/>
      <c r="BFI99" s="24"/>
      <c r="BFJ99" s="24"/>
      <c r="BFK99" s="24"/>
      <c r="BFL99" s="24"/>
      <c r="BFM99" s="24"/>
      <c r="BFN99" s="24"/>
      <c r="BFO99" s="24"/>
      <c r="BFP99" s="24"/>
      <c r="BFQ99" s="24"/>
      <c r="BFR99" s="24"/>
      <c r="BFS99" s="24"/>
      <c r="BFT99" s="24"/>
      <c r="BFU99" s="24"/>
      <c r="BFV99" s="24"/>
      <c r="BFW99" s="24"/>
      <c r="BFX99" s="24"/>
      <c r="BFY99" s="24"/>
      <c r="BFZ99" s="24"/>
      <c r="BGA99" s="24"/>
      <c r="BGB99" s="24"/>
      <c r="BGC99" s="24"/>
      <c r="BGD99" s="24"/>
      <c r="BGE99" s="24"/>
      <c r="BGF99" s="24"/>
      <c r="BGG99" s="24"/>
      <c r="BGH99" s="24"/>
      <c r="BGI99" s="24"/>
      <c r="BGJ99" s="24"/>
      <c r="BGK99" s="24"/>
      <c r="BGL99" s="24"/>
      <c r="BGM99" s="24"/>
      <c r="BGN99" s="24"/>
      <c r="BGO99" s="24"/>
      <c r="BGP99" s="24"/>
      <c r="BGQ99" s="24"/>
      <c r="BGR99" s="24"/>
      <c r="BGS99" s="24"/>
      <c r="BGT99" s="24"/>
      <c r="BGU99" s="24"/>
      <c r="BGV99" s="24"/>
      <c r="BGW99" s="24"/>
      <c r="BGX99" s="24"/>
      <c r="BGY99" s="24"/>
      <c r="BGZ99" s="24"/>
      <c r="BHA99" s="24"/>
      <c r="BHB99" s="24"/>
      <c r="BHC99" s="24"/>
      <c r="BHD99" s="24"/>
      <c r="BHE99" s="24"/>
      <c r="BHF99" s="24"/>
      <c r="BHG99" s="24"/>
      <c r="BHH99" s="24"/>
      <c r="BHI99" s="24"/>
      <c r="BHJ99" s="24"/>
      <c r="BHK99" s="24"/>
      <c r="BHL99" s="24"/>
      <c r="BHM99" s="24"/>
      <c r="BHN99" s="24"/>
      <c r="BHO99" s="24"/>
      <c r="BHP99" s="24"/>
      <c r="BHQ99" s="24"/>
      <c r="BHR99" s="24"/>
      <c r="BHS99" s="24"/>
      <c r="BHT99" s="24"/>
      <c r="BHU99" s="24"/>
      <c r="BHV99" s="24"/>
      <c r="BHW99" s="24"/>
      <c r="BHX99" s="24"/>
      <c r="BHY99" s="24"/>
      <c r="BHZ99" s="24"/>
      <c r="BIA99" s="24"/>
      <c r="BIB99" s="24"/>
      <c r="BIC99" s="24"/>
      <c r="BID99" s="24"/>
      <c r="BIE99" s="24"/>
      <c r="BIF99" s="24"/>
      <c r="BIG99" s="24"/>
      <c r="BIH99" s="24"/>
      <c r="BII99" s="24"/>
      <c r="BIJ99" s="24"/>
      <c r="BIK99" s="24"/>
      <c r="BIL99" s="24"/>
      <c r="BIM99" s="24"/>
      <c r="BIN99" s="24"/>
      <c r="BIO99" s="24"/>
      <c r="BIP99" s="24"/>
      <c r="BIQ99" s="24"/>
      <c r="BIR99" s="24"/>
      <c r="BIS99" s="24"/>
      <c r="BIT99" s="24"/>
      <c r="BIU99" s="24"/>
      <c r="BIV99" s="24"/>
      <c r="BIW99" s="24"/>
      <c r="BIX99" s="24"/>
      <c r="BIY99" s="24"/>
      <c r="BIZ99" s="24"/>
      <c r="BJA99" s="24"/>
      <c r="BJB99" s="24"/>
      <c r="BJC99" s="24"/>
      <c r="BJD99" s="24"/>
      <c r="BJE99" s="24"/>
      <c r="BJF99" s="24"/>
      <c r="BJG99" s="24"/>
      <c r="BJH99" s="24"/>
      <c r="BJI99" s="24"/>
      <c r="BJJ99" s="24"/>
      <c r="BJK99" s="24"/>
      <c r="BJL99" s="24"/>
      <c r="BJM99" s="24"/>
      <c r="BJN99" s="24"/>
      <c r="BJO99" s="24"/>
      <c r="BJP99" s="24"/>
      <c r="BJQ99" s="24"/>
      <c r="BJR99" s="24"/>
      <c r="BJS99" s="24"/>
      <c r="BJT99" s="24"/>
      <c r="BJU99" s="24"/>
      <c r="BJV99" s="24"/>
      <c r="BJW99" s="24"/>
      <c r="BJX99" s="24"/>
      <c r="BJY99" s="24"/>
      <c r="BJZ99" s="24"/>
      <c r="BKA99" s="24"/>
      <c r="BKB99" s="24"/>
      <c r="BKC99" s="24"/>
      <c r="BKD99" s="24"/>
      <c r="BKE99" s="24"/>
      <c r="BKF99" s="24"/>
      <c r="BKG99" s="24"/>
      <c r="BKH99" s="24"/>
      <c r="BKI99" s="24"/>
      <c r="BKJ99" s="24"/>
      <c r="BKK99" s="24"/>
      <c r="BKL99" s="24"/>
      <c r="BKM99" s="24"/>
      <c r="BKN99" s="24"/>
      <c r="BKO99" s="24"/>
      <c r="BKP99" s="24"/>
      <c r="BKQ99" s="24"/>
      <c r="BKR99" s="24"/>
      <c r="BKS99" s="24"/>
      <c r="BKT99" s="24"/>
      <c r="BKU99" s="24"/>
      <c r="BKV99" s="24"/>
      <c r="BKW99" s="24"/>
      <c r="BKX99" s="24"/>
      <c r="BKY99" s="24"/>
      <c r="BKZ99" s="24"/>
      <c r="BLA99" s="24"/>
      <c r="BLB99" s="24"/>
      <c r="BLC99" s="24"/>
      <c r="BLD99" s="24"/>
      <c r="BLE99" s="24"/>
      <c r="BLF99" s="24"/>
      <c r="BLG99" s="24"/>
      <c r="BLH99" s="24"/>
      <c r="BLI99" s="24"/>
      <c r="BLJ99" s="24"/>
      <c r="BLK99" s="24"/>
      <c r="BLL99" s="24"/>
      <c r="BLM99" s="24"/>
      <c r="BLN99" s="24"/>
      <c r="BLO99" s="24"/>
      <c r="BLP99" s="24"/>
      <c r="BLQ99" s="24"/>
      <c r="BLR99" s="24"/>
      <c r="BLS99" s="24"/>
      <c r="BLT99" s="24"/>
      <c r="BLU99" s="24"/>
      <c r="BLV99" s="24"/>
      <c r="BLW99" s="24"/>
      <c r="BLX99" s="24"/>
      <c r="BLY99" s="24"/>
      <c r="BLZ99" s="24"/>
      <c r="BMA99" s="24"/>
      <c r="BMB99" s="24"/>
      <c r="BMC99" s="24"/>
      <c r="BMD99" s="24"/>
      <c r="BME99" s="24"/>
      <c r="BMF99" s="24"/>
      <c r="BMG99" s="24"/>
      <c r="BMH99" s="24"/>
      <c r="BMI99" s="24"/>
      <c r="BMJ99" s="24"/>
      <c r="BMK99" s="24"/>
      <c r="BML99" s="24"/>
      <c r="BMM99" s="24"/>
      <c r="BMN99" s="24"/>
      <c r="BMO99" s="24"/>
      <c r="BMP99" s="24"/>
      <c r="BMQ99" s="24"/>
      <c r="BMR99" s="24"/>
      <c r="BMS99" s="24"/>
      <c r="BMT99" s="24"/>
      <c r="BMU99" s="24"/>
      <c r="BMV99" s="24"/>
      <c r="BMW99" s="24"/>
      <c r="BMX99" s="24"/>
      <c r="BMY99" s="24"/>
      <c r="BMZ99" s="24"/>
      <c r="BNA99" s="24"/>
      <c r="BNB99" s="24"/>
      <c r="BNC99" s="24"/>
      <c r="BND99" s="24"/>
      <c r="BNE99" s="24"/>
      <c r="BNF99" s="24"/>
      <c r="BNG99" s="24"/>
      <c r="BNH99" s="24"/>
      <c r="BNI99" s="24"/>
      <c r="BNJ99" s="24"/>
      <c r="BNK99" s="24"/>
      <c r="BNL99" s="24"/>
      <c r="BNM99" s="24"/>
      <c r="BNN99" s="24"/>
      <c r="BNO99" s="24"/>
      <c r="BNP99" s="24"/>
      <c r="BNQ99" s="24"/>
      <c r="BNR99" s="24"/>
      <c r="BNS99" s="24"/>
      <c r="BNT99" s="24"/>
      <c r="BNU99" s="24"/>
      <c r="BNV99" s="24"/>
      <c r="BNW99" s="24"/>
      <c r="BNX99" s="24"/>
      <c r="BNY99" s="24"/>
      <c r="BNZ99" s="24"/>
      <c r="BOA99" s="24"/>
      <c r="BOB99" s="24"/>
      <c r="BOC99" s="24"/>
      <c r="BOD99" s="24"/>
      <c r="BOE99" s="24"/>
      <c r="BOF99" s="24"/>
      <c r="BOG99" s="24"/>
      <c r="BOH99" s="24"/>
      <c r="BOI99" s="24"/>
      <c r="BOJ99" s="24"/>
      <c r="BOK99" s="24"/>
      <c r="BOL99" s="24"/>
      <c r="BOM99" s="24"/>
      <c r="BON99" s="24"/>
      <c r="BOO99" s="24"/>
      <c r="BOP99" s="24"/>
      <c r="BOQ99" s="24"/>
      <c r="BOR99" s="24"/>
      <c r="BOS99" s="24"/>
      <c r="BOT99" s="24"/>
      <c r="BOU99" s="24"/>
      <c r="BOV99" s="24"/>
      <c r="BOW99" s="24"/>
      <c r="BOX99" s="24"/>
      <c r="BOY99" s="24"/>
      <c r="BOZ99" s="24"/>
      <c r="BPA99" s="24"/>
      <c r="BPB99" s="24"/>
      <c r="BPC99" s="24"/>
      <c r="BPD99" s="24"/>
      <c r="BPE99" s="24"/>
      <c r="BPF99" s="24"/>
      <c r="BPG99" s="24"/>
      <c r="BPH99" s="24"/>
      <c r="BPI99" s="24"/>
      <c r="BPJ99" s="24"/>
      <c r="BPK99" s="24"/>
      <c r="BPL99" s="24"/>
      <c r="BPM99" s="24"/>
      <c r="BPN99" s="24"/>
      <c r="BPO99" s="24"/>
      <c r="BPP99" s="24"/>
      <c r="BPQ99" s="24"/>
      <c r="BPR99" s="24"/>
      <c r="BPS99" s="24"/>
      <c r="BPT99" s="24"/>
      <c r="BPU99" s="24"/>
      <c r="BPV99" s="24"/>
      <c r="BPW99" s="24"/>
      <c r="BPX99" s="24"/>
      <c r="BPY99" s="24"/>
      <c r="BPZ99" s="24"/>
      <c r="BQA99" s="24"/>
      <c r="BQB99" s="24"/>
      <c r="BQC99" s="24"/>
      <c r="BQD99" s="24"/>
      <c r="BQE99" s="24"/>
      <c r="BQF99" s="24"/>
      <c r="BQG99" s="24"/>
      <c r="BQH99" s="24"/>
      <c r="BQI99" s="24"/>
      <c r="BQJ99" s="24"/>
      <c r="BQK99" s="24"/>
      <c r="BQL99" s="24"/>
      <c r="BQM99" s="24"/>
      <c r="BQN99" s="24"/>
      <c r="BQO99" s="24"/>
      <c r="BQP99" s="24"/>
      <c r="BQQ99" s="24"/>
      <c r="BQR99" s="24"/>
      <c r="BQS99" s="24"/>
      <c r="BQT99" s="24"/>
      <c r="BQU99" s="24"/>
      <c r="BQV99" s="24"/>
      <c r="BQW99" s="24"/>
      <c r="BQX99" s="24"/>
      <c r="BQY99" s="24"/>
      <c r="BQZ99" s="24"/>
      <c r="BRA99" s="24"/>
      <c r="BRB99" s="24"/>
      <c r="BRC99" s="24"/>
      <c r="BRD99" s="24"/>
      <c r="BRE99" s="24"/>
      <c r="BRF99" s="24"/>
      <c r="BRG99" s="24"/>
      <c r="BRH99" s="24"/>
      <c r="BRI99" s="24"/>
      <c r="BRJ99" s="24"/>
      <c r="BRK99" s="24"/>
      <c r="BRL99" s="24"/>
      <c r="BRM99" s="24"/>
      <c r="BRN99" s="24"/>
      <c r="BRO99" s="24"/>
      <c r="BRP99" s="24"/>
      <c r="BRQ99" s="24"/>
      <c r="BRR99" s="24"/>
      <c r="BRS99" s="24"/>
      <c r="BRT99" s="24"/>
      <c r="BRU99" s="24"/>
      <c r="BRV99" s="24"/>
      <c r="BRW99" s="24"/>
      <c r="BRX99" s="24"/>
      <c r="BRY99" s="24"/>
      <c r="BRZ99" s="24"/>
      <c r="BSA99" s="24"/>
      <c r="BSB99" s="24"/>
      <c r="BSC99" s="24"/>
      <c r="BSD99" s="24"/>
      <c r="BSE99" s="24"/>
      <c r="BSF99" s="24"/>
      <c r="BSG99" s="24"/>
      <c r="BSH99" s="24"/>
      <c r="BSI99" s="24"/>
      <c r="BSJ99" s="24"/>
      <c r="BSK99" s="24"/>
      <c r="BSL99" s="24"/>
      <c r="BSM99" s="24"/>
      <c r="BSN99" s="24"/>
      <c r="BSO99" s="24"/>
      <c r="BSP99" s="24"/>
      <c r="BSQ99" s="24"/>
      <c r="BSR99" s="24"/>
      <c r="BSS99" s="24"/>
      <c r="BST99" s="24"/>
      <c r="BSU99" s="24"/>
      <c r="BSV99" s="24"/>
      <c r="BSW99" s="24"/>
      <c r="BSX99" s="24"/>
      <c r="BSY99" s="24"/>
      <c r="BSZ99" s="24"/>
      <c r="BTA99" s="24"/>
      <c r="BTB99" s="24"/>
      <c r="BTC99" s="24"/>
      <c r="BTD99" s="24"/>
      <c r="BTE99" s="24"/>
      <c r="BTF99" s="24"/>
      <c r="BTG99" s="24"/>
      <c r="BTH99" s="24"/>
      <c r="BTI99" s="24"/>
      <c r="BTJ99" s="24"/>
      <c r="BTK99" s="24"/>
      <c r="BTL99" s="24"/>
      <c r="BTM99" s="24"/>
      <c r="BTN99" s="24"/>
      <c r="BTO99" s="24"/>
      <c r="BTP99" s="24"/>
      <c r="BTQ99" s="24"/>
      <c r="BTR99" s="24"/>
      <c r="BTS99" s="24"/>
      <c r="BTT99" s="24"/>
      <c r="BTU99" s="24"/>
      <c r="BTV99" s="24"/>
      <c r="BTW99" s="24"/>
      <c r="BTX99" s="24"/>
      <c r="BTY99" s="24"/>
      <c r="BTZ99" s="24"/>
      <c r="BUA99" s="24"/>
      <c r="BUB99" s="24"/>
      <c r="BUC99" s="24"/>
      <c r="BUD99" s="24"/>
      <c r="BUE99" s="24"/>
      <c r="BUF99" s="24"/>
      <c r="BUG99" s="24"/>
      <c r="BUH99" s="24"/>
      <c r="BUI99" s="24"/>
      <c r="BUJ99" s="24"/>
      <c r="BUK99" s="24"/>
      <c r="BUL99" s="24"/>
      <c r="BUM99" s="24"/>
      <c r="BUN99" s="24"/>
      <c r="BUO99" s="24"/>
      <c r="BUP99" s="24"/>
      <c r="BUQ99" s="24"/>
      <c r="BUR99" s="24"/>
      <c r="BUS99" s="24"/>
      <c r="BUT99" s="24"/>
      <c r="BUU99" s="24"/>
      <c r="BUV99" s="24"/>
      <c r="BUW99" s="24"/>
      <c r="BUX99" s="24"/>
      <c r="BUY99" s="24"/>
      <c r="BUZ99" s="24"/>
      <c r="BVA99" s="24"/>
      <c r="BVB99" s="24"/>
      <c r="BVC99" s="24"/>
      <c r="BVD99" s="24"/>
      <c r="BVE99" s="24"/>
      <c r="BVF99" s="24"/>
      <c r="BVG99" s="24"/>
      <c r="BVH99" s="24"/>
      <c r="BVI99" s="24"/>
      <c r="BVJ99" s="24"/>
      <c r="BVK99" s="24"/>
      <c r="BVL99" s="24"/>
      <c r="BVM99" s="24"/>
      <c r="BVN99" s="24"/>
      <c r="BVO99" s="24"/>
      <c r="BVP99" s="24"/>
      <c r="BVQ99" s="24"/>
      <c r="BVR99" s="24"/>
      <c r="BVS99" s="24"/>
      <c r="BVT99" s="24"/>
      <c r="BVU99" s="24"/>
      <c r="BVV99" s="24"/>
      <c r="BVW99" s="24"/>
      <c r="BVX99" s="24"/>
      <c r="BVY99" s="24"/>
      <c r="BVZ99" s="24"/>
      <c r="BWA99" s="24"/>
      <c r="BWB99" s="24"/>
      <c r="BWC99" s="24"/>
      <c r="BWD99" s="24"/>
      <c r="BWE99" s="24"/>
      <c r="BWF99" s="24"/>
      <c r="BWG99" s="24"/>
      <c r="BWH99" s="24"/>
      <c r="BWI99" s="24"/>
      <c r="BWJ99" s="24"/>
      <c r="BWK99" s="24"/>
      <c r="BWL99" s="24"/>
      <c r="BWM99" s="24"/>
      <c r="BWN99" s="24"/>
      <c r="BWO99" s="24"/>
      <c r="BWP99" s="24"/>
      <c r="BWQ99" s="24"/>
      <c r="BWR99" s="24"/>
      <c r="BWS99" s="24"/>
      <c r="BWT99" s="24"/>
      <c r="BWU99" s="24"/>
      <c r="BWV99" s="24"/>
      <c r="BWW99" s="24"/>
      <c r="BWX99" s="24"/>
      <c r="BWY99" s="24"/>
      <c r="BWZ99" s="24"/>
      <c r="BXA99" s="24"/>
      <c r="BXB99" s="24"/>
      <c r="BXC99" s="24"/>
      <c r="BXD99" s="24"/>
      <c r="BXE99" s="24"/>
      <c r="BXF99" s="24"/>
      <c r="BXG99" s="24"/>
      <c r="BXH99" s="24"/>
      <c r="BXI99" s="24"/>
      <c r="BXJ99" s="24"/>
      <c r="BXK99" s="24"/>
      <c r="BXL99" s="24"/>
      <c r="BXM99" s="24"/>
      <c r="BXN99" s="24"/>
      <c r="BXO99" s="24"/>
      <c r="BXP99" s="24"/>
      <c r="BXQ99" s="24"/>
      <c r="BXR99" s="24"/>
      <c r="BXS99" s="24"/>
      <c r="BXT99" s="24"/>
      <c r="BXU99" s="24"/>
      <c r="BXV99" s="24"/>
      <c r="BXW99" s="24"/>
      <c r="BXX99" s="24"/>
      <c r="BXY99" s="24"/>
      <c r="BXZ99" s="24"/>
      <c r="BYA99" s="24"/>
      <c r="BYB99" s="24"/>
      <c r="BYC99" s="24"/>
      <c r="BYD99" s="24"/>
      <c r="BYE99" s="24"/>
      <c r="BYF99" s="24"/>
      <c r="BYG99" s="24"/>
      <c r="BYH99" s="24"/>
      <c r="BYI99" s="24"/>
      <c r="BYJ99" s="24"/>
      <c r="BYK99" s="24"/>
      <c r="BYL99" s="24"/>
      <c r="BYM99" s="24"/>
      <c r="BYN99" s="24"/>
      <c r="BYO99" s="24"/>
      <c r="BYP99" s="24"/>
      <c r="BYQ99" s="24"/>
      <c r="BYR99" s="24"/>
      <c r="BYS99" s="24"/>
      <c r="BYT99" s="24"/>
      <c r="BYU99" s="24"/>
      <c r="BYV99" s="24"/>
      <c r="BYW99" s="24"/>
      <c r="BYX99" s="24"/>
      <c r="BYY99" s="24"/>
      <c r="BYZ99" s="24"/>
      <c r="BZA99" s="24"/>
      <c r="BZB99" s="24"/>
      <c r="BZC99" s="24"/>
      <c r="BZD99" s="24"/>
      <c r="BZE99" s="24"/>
      <c r="BZF99" s="24"/>
      <c r="BZG99" s="24"/>
      <c r="BZH99" s="24"/>
      <c r="BZI99" s="24"/>
      <c r="BZJ99" s="24"/>
      <c r="BZK99" s="24"/>
      <c r="BZL99" s="24"/>
      <c r="BZM99" s="24"/>
      <c r="BZN99" s="24"/>
      <c r="BZO99" s="24"/>
      <c r="BZP99" s="24"/>
      <c r="BZQ99" s="24"/>
      <c r="BZR99" s="24"/>
      <c r="BZS99" s="24"/>
      <c r="BZT99" s="24"/>
      <c r="BZU99" s="24"/>
      <c r="BZV99" s="24"/>
      <c r="BZW99" s="24"/>
      <c r="BZX99" s="24"/>
      <c r="BZY99" s="24"/>
      <c r="BZZ99" s="24"/>
      <c r="CAA99" s="24"/>
      <c r="CAB99" s="24"/>
      <c r="CAC99" s="24"/>
      <c r="CAD99" s="24"/>
      <c r="CAE99" s="24"/>
      <c r="CAF99" s="24"/>
      <c r="CAG99" s="24"/>
      <c r="CAH99" s="24"/>
      <c r="CAI99" s="24"/>
      <c r="CAJ99" s="24"/>
      <c r="CAK99" s="24"/>
      <c r="CAL99" s="24"/>
      <c r="CAM99" s="24"/>
      <c r="CAN99" s="24"/>
      <c r="CAO99" s="24"/>
      <c r="CAP99" s="24"/>
      <c r="CAQ99" s="24"/>
      <c r="CAR99" s="24"/>
      <c r="CAS99" s="24"/>
      <c r="CAT99" s="24"/>
      <c r="CAU99" s="24"/>
      <c r="CAV99" s="24"/>
      <c r="CAW99" s="24"/>
      <c r="CAX99" s="24"/>
      <c r="CAY99" s="24"/>
      <c r="CAZ99" s="24"/>
      <c r="CBA99" s="24"/>
      <c r="CBB99" s="24"/>
      <c r="CBC99" s="24"/>
      <c r="CBD99" s="24"/>
      <c r="CBE99" s="24"/>
      <c r="CBF99" s="24"/>
      <c r="CBG99" s="24"/>
      <c r="CBH99" s="24"/>
      <c r="CBI99" s="24"/>
      <c r="CBJ99" s="24"/>
      <c r="CBK99" s="24"/>
      <c r="CBL99" s="24"/>
      <c r="CBM99" s="24"/>
      <c r="CBN99" s="24"/>
      <c r="CBO99" s="24"/>
      <c r="CBP99" s="24"/>
      <c r="CBQ99" s="24"/>
      <c r="CBR99" s="24"/>
      <c r="CBS99" s="24"/>
      <c r="CBT99" s="24"/>
      <c r="CBU99" s="24"/>
      <c r="CBV99" s="24"/>
      <c r="CBW99" s="24"/>
      <c r="CBX99" s="24"/>
      <c r="CBY99" s="24"/>
      <c r="CBZ99" s="24"/>
      <c r="CCA99" s="24"/>
      <c r="CCB99" s="24"/>
      <c r="CCC99" s="24"/>
      <c r="CCD99" s="24"/>
      <c r="CCE99" s="24"/>
      <c r="CCF99" s="24"/>
      <c r="CCG99" s="24"/>
      <c r="CCH99" s="24"/>
      <c r="CCI99" s="24"/>
      <c r="CCJ99" s="24"/>
      <c r="CCK99" s="24"/>
      <c r="CCL99" s="24"/>
      <c r="CCM99" s="24"/>
      <c r="CCN99" s="24"/>
      <c r="CCO99" s="24"/>
      <c r="CCP99" s="24"/>
      <c r="CCQ99" s="24"/>
      <c r="CCR99" s="24"/>
      <c r="CCS99" s="24"/>
      <c r="CCT99" s="24"/>
      <c r="CCU99" s="24"/>
      <c r="CCV99" s="24"/>
      <c r="CCW99" s="24"/>
      <c r="CCX99" s="24"/>
      <c r="CCY99" s="24"/>
      <c r="CCZ99" s="24"/>
      <c r="CDA99" s="24"/>
      <c r="CDB99" s="24"/>
      <c r="CDC99" s="24"/>
      <c r="CDD99" s="24"/>
      <c r="CDE99" s="24"/>
      <c r="CDF99" s="24"/>
      <c r="CDG99" s="24"/>
      <c r="CDH99" s="24"/>
      <c r="CDI99" s="24"/>
      <c r="CDJ99" s="24"/>
      <c r="CDK99" s="24"/>
      <c r="CDL99" s="24"/>
      <c r="CDM99" s="24"/>
      <c r="CDN99" s="24"/>
      <c r="CDO99" s="24"/>
      <c r="CDP99" s="24"/>
      <c r="CDQ99" s="24"/>
      <c r="CDR99" s="24"/>
      <c r="CDS99" s="24"/>
      <c r="CDT99" s="24"/>
      <c r="CDU99" s="24"/>
      <c r="CDV99" s="24"/>
      <c r="CDW99" s="24"/>
      <c r="CDX99" s="24"/>
      <c r="CDY99" s="24"/>
      <c r="CDZ99" s="24"/>
      <c r="CEA99" s="24"/>
      <c r="CEB99" s="24"/>
      <c r="CEC99" s="24"/>
      <c r="CED99" s="24"/>
      <c r="CEE99" s="24"/>
      <c r="CEF99" s="24"/>
      <c r="CEG99" s="24"/>
      <c r="CEH99" s="24"/>
      <c r="CEI99" s="24"/>
      <c r="CEJ99" s="24"/>
      <c r="CEK99" s="24"/>
      <c r="CEL99" s="24"/>
      <c r="CEM99" s="24"/>
      <c r="CEN99" s="24"/>
      <c r="CEO99" s="24"/>
      <c r="CEP99" s="24"/>
      <c r="CEQ99" s="24"/>
      <c r="CER99" s="24"/>
      <c r="CES99" s="24"/>
      <c r="CET99" s="24"/>
      <c r="CEU99" s="24"/>
      <c r="CEV99" s="24"/>
      <c r="CEW99" s="24"/>
      <c r="CEX99" s="24"/>
      <c r="CEY99" s="24"/>
      <c r="CEZ99" s="24"/>
      <c r="CFA99" s="24"/>
      <c r="CFB99" s="24"/>
      <c r="CFC99" s="24"/>
      <c r="CFD99" s="24"/>
      <c r="CFE99" s="24"/>
      <c r="CFF99" s="24"/>
      <c r="CFG99" s="24"/>
      <c r="CFH99" s="24"/>
      <c r="CFI99" s="24"/>
      <c r="CFJ99" s="24"/>
      <c r="CFK99" s="24"/>
      <c r="CFL99" s="24"/>
      <c r="CFM99" s="24"/>
      <c r="CFN99" s="24"/>
      <c r="CFO99" s="24"/>
      <c r="CFP99" s="24"/>
      <c r="CFQ99" s="24"/>
      <c r="CFR99" s="24"/>
      <c r="CFS99" s="24"/>
      <c r="CFT99" s="24"/>
      <c r="CFU99" s="24"/>
      <c r="CFV99" s="24"/>
      <c r="CFW99" s="24"/>
      <c r="CFX99" s="24"/>
      <c r="CFY99" s="24"/>
      <c r="CFZ99" s="24"/>
      <c r="CGA99" s="24"/>
      <c r="CGB99" s="24"/>
      <c r="CGC99" s="24"/>
      <c r="CGD99" s="24"/>
      <c r="CGE99" s="24"/>
      <c r="CGF99" s="24"/>
      <c r="CGG99" s="24"/>
      <c r="CGH99" s="24"/>
      <c r="CGI99" s="24"/>
      <c r="CGJ99" s="24"/>
      <c r="CGK99" s="24"/>
      <c r="CGL99" s="24"/>
      <c r="CGM99" s="24"/>
      <c r="CGN99" s="24"/>
      <c r="CGO99" s="24"/>
      <c r="CGP99" s="24"/>
      <c r="CGQ99" s="24"/>
      <c r="CGR99" s="24"/>
      <c r="CGS99" s="24"/>
      <c r="CGT99" s="24"/>
      <c r="CGU99" s="24"/>
      <c r="CGV99" s="24"/>
      <c r="CGW99" s="24"/>
      <c r="CGX99" s="24"/>
      <c r="CGY99" s="24"/>
      <c r="CGZ99" s="24"/>
      <c r="CHA99" s="24"/>
      <c r="CHB99" s="24"/>
      <c r="CHC99" s="24"/>
      <c r="CHD99" s="24"/>
      <c r="CHE99" s="24"/>
      <c r="CHF99" s="24"/>
      <c r="CHG99" s="24"/>
      <c r="CHH99" s="24"/>
      <c r="CHI99" s="24"/>
      <c r="CHJ99" s="24"/>
      <c r="CHK99" s="24"/>
      <c r="CHL99" s="24"/>
      <c r="CHM99" s="24"/>
      <c r="CHN99" s="24"/>
      <c r="CHO99" s="24"/>
      <c r="CHP99" s="24"/>
      <c r="CHQ99" s="24"/>
      <c r="CHR99" s="24"/>
      <c r="CHS99" s="24"/>
      <c r="CHT99" s="24"/>
      <c r="CHU99" s="24"/>
      <c r="CHV99" s="24"/>
      <c r="CHW99" s="24"/>
      <c r="CHX99" s="24"/>
      <c r="CHY99" s="24"/>
      <c r="CHZ99" s="24"/>
      <c r="CIA99" s="24"/>
      <c r="CIB99" s="24"/>
      <c r="CIC99" s="24"/>
      <c r="CID99" s="24"/>
      <c r="CIE99" s="24"/>
      <c r="CIF99" s="24"/>
      <c r="CIG99" s="24"/>
      <c r="CIH99" s="24"/>
      <c r="CII99" s="24"/>
      <c r="CIJ99" s="24"/>
      <c r="CIK99" s="24"/>
      <c r="CIL99" s="24"/>
      <c r="CIM99" s="24"/>
      <c r="CIN99" s="24"/>
      <c r="CIO99" s="24"/>
      <c r="CIP99" s="24"/>
      <c r="CIQ99" s="24"/>
      <c r="CIR99" s="24"/>
      <c r="CIS99" s="24"/>
      <c r="CIT99" s="24"/>
      <c r="CIU99" s="24"/>
      <c r="CIV99" s="24"/>
      <c r="CIW99" s="24"/>
      <c r="CIX99" s="24"/>
      <c r="CIY99" s="24"/>
      <c r="CIZ99" s="24"/>
      <c r="CJA99" s="24"/>
      <c r="CJB99" s="24"/>
      <c r="CJC99" s="24"/>
      <c r="CJD99" s="24"/>
      <c r="CJE99" s="24"/>
      <c r="CJF99" s="24"/>
      <c r="CJG99" s="24"/>
      <c r="CJH99" s="24"/>
      <c r="CJI99" s="24"/>
      <c r="CJJ99" s="24"/>
      <c r="CJK99" s="24"/>
      <c r="CJL99" s="24"/>
      <c r="CJM99" s="24"/>
      <c r="CJN99" s="24"/>
      <c r="CJO99" s="24"/>
      <c r="CJP99" s="24"/>
      <c r="CJQ99" s="24"/>
      <c r="CJR99" s="24"/>
      <c r="CJS99" s="24"/>
      <c r="CJT99" s="24"/>
      <c r="CJU99" s="24"/>
      <c r="CJV99" s="24"/>
      <c r="CJW99" s="24"/>
      <c r="CJX99" s="24"/>
      <c r="CJY99" s="24"/>
      <c r="CJZ99" s="24"/>
      <c r="CKA99" s="24"/>
      <c r="CKB99" s="24"/>
      <c r="CKC99" s="24"/>
      <c r="CKD99" s="24"/>
      <c r="CKE99" s="24"/>
      <c r="CKF99" s="24"/>
      <c r="CKG99" s="24"/>
      <c r="CKH99" s="24"/>
      <c r="CKI99" s="24"/>
      <c r="CKJ99" s="24"/>
      <c r="CKK99" s="24"/>
      <c r="CKL99" s="24"/>
      <c r="CKM99" s="24"/>
      <c r="CKN99" s="24"/>
      <c r="CKO99" s="24"/>
      <c r="CKP99" s="24"/>
      <c r="CKQ99" s="24"/>
      <c r="CKR99" s="24"/>
      <c r="CKS99" s="24"/>
      <c r="CKT99" s="24"/>
      <c r="CKU99" s="24"/>
      <c r="CKV99" s="24"/>
      <c r="CKW99" s="24"/>
      <c r="CKX99" s="24"/>
      <c r="CKY99" s="24"/>
      <c r="CKZ99" s="24"/>
      <c r="CLA99" s="24"/>
      <c r="CLB99" s="24"/>
      <c r="CLC99" s="24"/>
      <c r="CLD99" s="24"/>
      <c r="CLE99" s="24"/>
      <c r="CLF99" s="24"/>
      <c r="CLG99" s="24"/>
      <c r="CLH99" s="24"/>
      <c r="CLI99" s="24"/>
      <c r="CLJ99" s="24"/>
      <c r="CLK99" s="24"/>
      <c r="CLL99" s="24"/>
      <c r="CLM99" s="24"/>
      <c r="CLN99" s="24"/>
      <c r="CLO99" s="24"/>
      <c r="CLP99" s="24"/>
      <c r="CLQ99" s="24"/>
      <c r="CLR99" s="24"/>
      <c r="CLS99" s="24"/>
      <c r="CLT99" s="24"/>
      <c r="CLU99" s="24"/>
      <c r="CLV99" s="24"/>
      <c r="CLW99" s="24"/>
      <c r="CLX99" s="24"/>
      <c r="CLY99" s="24"/>
      <c r="CLZ99" s="24"/>
      <c r="CMA99" s="24"/>
      <c r="CMB99" s="24"/>
      <c r="CMC99" s="24"/>
      <c r="CMD99" s="24"/>
      <c r="CME99" s="24"/>
      <c r="CMF99" s="24"/>
      <c r="CMG99" s="24"/>
      <c r="CMH99" s="24"/>
      <c r="CMI99" s="24"/>
      <c r="CMJ99" s="24"/>
      <c r="CMK99" s="24"/>
      <c r="CML99" s="24"/>
      <c r="CMM99" s="24"/>
      <c r="CMN99" s="24"/>
      <c r="CMO99" s="24"/>
      <c r="CMP99" s="24"/>
      <c r="CMQ99" s="24"/>
      <c r="CMR99" s="24"/>
      <c r="CMS99" s="24"/>
      <c r="CMT99" s="24"/>
      <c r="CMU99" s="24"/>
      <c r="CMV99" s="24"/>
      <c r="CMW99" s="24"/>
      <c r="CMX99" s="24"/>
      <c r="CMY99" s="24"/>
      <c r="CMZ99" s="24"/>
      <c r="CNA99" s="24"/>
      <c r="CNB99" s="24"/>
      <c r="CNC99" s="24"/>
      <c r="CND99" s="24"/>
      <c r="CNE99" s="24"/>
      <c r="CNF99" s="24"/>
      <c r="CNG99" s="24"/>
      <c r="CNH99" s="24"/>
      <c r="CNI99" s="24"/>
      <c r="CNJ99" s="24"/>
      <c r="CNK99" s="24"/>
      <c r="CNL99" s="24"/>
      <c r="CNM99" s="24"/>
      <c r="CNN99" s="24"/>
      <c r="CNO99" s="24"/>
      <c r="CNP99" s="24"/>
      <c r="CNQ99" s="24"/>
      <c r="CNR99" s="24"/>
      <c r="CNS99" s="24"/>
      <c r="CNT99" s="24"/>
      <c r="CNU99" s="24"/>
      <c r="CNV99" s="24"/>
      <c r="CNW99" s="24"/>
      <c r="CNX99" s="24"/>
      <c r="CNY99" s="24"/>
      <c r="CNZ99" s="24"/>
      <c r="COA99" s="24"/>
      <c r="COB99" s="24"/>
      <c r="COC99" s="24"/>
      <c r="COD99" s="24"/>
      <c r="COE99" s="24"/>
      <c r="COF99" s="24"/>
      <c r="COG99" s="24"/>
      <c r="COH99" s="24"/>
      <c r="COI99" s="24"/>
      <c r="COJ99" s="24"/>
      <c r="COK99" s="24"/>
      <c r="COL99" s="24"/>
      <c r="COM99" s="24"/>
      <c r="CON99" s="24"/>
      <c r="COO99" s="24"/>
      <c r="COP99" s="24"/>
      <c r="COQ99" s="24"/>
      <c r="COR99" s="24"/>
      <c r="COS99" s="24"/>
      <c r="COT99" s="24"/>
      <c r="COU99" s="24"/>
      <c r="COV99" s="24"/>
      <c r="COW99" s="24"/>
      <c r="COX99" s="24"/>
      <c r="COY99" s="24"/>
      <c r="COZ99" s="24"/>
      <c r="CPA99" s="24"/>
      <c r="CPB99" s="24"/>
      <c r="CPC99" s="24"/>
      <c r="CPD99" s="24"/>
      <c r="CPE99" s="24"/>
      <c r="CPF99" s="24"/>
      <c r="CPG99" s="24"/>
      <c r="CPH99" s="24"/>
      <c r="CPI99" s="24"/>
      <c r="CPJ99" s="24"/>
      <c r="CPK99" s="24"/>
      <c r="CPL99" s="24"/>
      <c r="CPM99" s="24"/>
      <c r="CPN99" s="24"/>
      <c r="CPO99" s="24"/>
      <c r="CPP99" s="24"/>
      <c r="CPQ99" s="24"/>
      <c r="CPR99" s="24"/>
      <c r="CPS99" s="24"/>
      <c r="CPT99" s="24"/>
      <c r="CPU99" s="24"/>
      <c r="CPV99" s="24"/>
      <c r="CPW99" s="24"/>
      <c r="CPX99" s="24"/>
      <c r="CPY99" s="24"/>
      <c r="CPZ99" s="24"/>
      <c r="CQA99" s="24"/>
      <c r="CQB99" s="24"/>
      <c r="CQC99" s="24"/>
      <c r="CQD99" s="24"/>
      <c r="CQE99" s="24"/>
      <c r="CQF99" s="24"/>
      <c r="CQG99" s="24"/>
      <c r="CQH99" s="24"/>
      <c r="CQI99" s="24"/>
      <c r="CQJ99" s="24"/>
      <c r="CQK99" s="24"/>
      <c r="CQL99" s="24"/>
      <c r="CQM99" s="24"/>
      <c r="CQN99" s="24"/>
      <c r="CQO99" s="24"/>
      <c r="CQP99" s="24"/>
      <c r="CQQ99" s="24"/>
      <c r="CQR99" s="24"/>
      <c r="CQS99" s="24"/>
      <c r="CQT99" s="24"/>
      <c r="CQU99" s="24"/>
      <c r="CQV99" s="24"/>
      <c r="CQW99" s="24"/>
      <c r="CQX99" s="24"/>
      <c r="CQY99" s="24"/>
      <c r="CQZ99" s="24"/>
      <c r="CRA99" s="24"/>
      <c r="CRB99" s="24"/>
      <c r="CRC99" s="24"/>
      <c r="CRD99" s="24"/>
      <c r="CRE99" s="24"/>
      <c r="CRF99" s="24"/>
      <c r="CRG99" s="24"/>
      <c r="CRH99" s="24"/>
      <c r="CRI99" s="24"/>
      <c r="CRJ99" s="24"/>
      <c r="CRK99" s="24"/>
      <c r="CRL99" s="24"/>
      <c r="CRM99" s="24"/>
      <c r="CRN99" s="24"/>
      <c r="CRO99" s="24"/>
      <c r="CRP99" s="24"/>
      <c r="CRQ99" s="24"/>
      <c r="CRR99" s="24"/>
      <c r="CRS99" s="24"/>
      <c r="CRT99" s="24"/>
      <c r="CRU99" s="24"/>
      <c r="CRV99" s="24"/>
      <c r="CRW99" s="24"/>
      <c r="CRX99" s="24"/>
      <c r="CRY99" s="24"/>
      <c r="CRZ99" s="24"/>
      <c r="CSA99" s="24"/>
      <c r="CSB99" s="24"/>
      <c r="CSC99" s="24"/>
      <c r="CSD99" s="24"/>
      <c r="CSE99" s="24"/>
      <c r="CSF99" s="24"/>
      <c r="CSG99" s="24"/>
      <c r="CSH99" s="24"/>
      <c r="CSI99" s="24"/>
      <c r="CSJ99" s="24"/>
      <c r="CSK99" s="24"/>
      <c r="CSL99" s="24"/>
      <c r="CSM99" s="24"/>
      <c r="CSN99" s="24"/>
      <c r="CSO99" s="24"/>
      <c r="CSP99" s="24"/>
      <c r="CSQ99" s="24"/>
      <c r="CSR99" s="24"/>
      <c r="CSS99" s="24"/>
      <c r="CST99" s="24"/>
      <c r="CSU99" s="24"/>
      <c r="CSV99" s="24"/>
      <c r="CSW99" s="24"/>
      <c r="CSX99" s="24"/>
      <c r="CSY99" s="24"/>
      <c r="CSZ99" s="24"/>
      <c r="CTA99" s="24"/>
      <c r="CTB99" s="24"/>
      <c r="CTC99" s="24"/>
      <c r="CTD99" s="24"/>
      <c r="CTE99" s="24"/>
      <c r="CTF99" s="24"/>
      <c r="CTG99" s="24"/>
      <c r="CTH99" s="24"/>
      <c r="CTI99" s="24"/>
      <c r="CTJ99" s="24"/>
      <c r="CTK99" s="24"/>
      <c r="CTL99" s="24"/>
      <c r="CTM99" s="24"/>
      <c r="CTN99" s="24"/>
      <c r="CTO99" s="24"/>
      <c r="CTP99" s="24"/>
      <c r="CTQ99" s="24"/>
      <c r="CTR99" s="24"/>
      <c r="CTS99" s="24"/>
      <c r="CTT99" s="24"/>
      <c r="CTU99" s="24"/>
      <c r="CTV99" s="24"/>
      <c r="CTW99" s="24"/>
      <c r="CTX99" s="24"/>
      <c r="CTY99" s="24"/>
      <c r="CTZ99" s="24"/>
      <c r="CUA99" s="24"/>
      <c r="CUB99" s="24"/>
      <c r="CUC99" s="24"/>
      <c r="CUD99" s="24"/>
      <c r="CUE99" s="24"/>
      <c r="CUF99" s="24"/>
      <c r="CUG99" s="24"/>
      <c r="CUH99" s="24"/>
      <c r="CUI99" s="24"/>
      <c r="CUJ99" s="24"/>
      <c r="CUK99" s="24"/>
      <c r="CUL99" s="24"/>
      <c r="CUM99" s="24"/>
      <c r="CUN99" s="24"/>
      <c r="CUO99" s="24"/>
      <c r="CUP99" s="24"/>
      <c r="CUQ99" s="24"/>
      <c r="CUR99" s="24"/>
      <c r="CUS99" s="24"/>
      <c r="CUT99" s="24"/>
      <c r="CUU99" s="24"/>
      <c r="CUV99" s="24"/>
      <c r="CUW99" s="24"/>
      <c r="CUX99" s="24"/>
      <c r="CUY99" s="24"/>
      <c r="CUZ99" s="24"/>
      <c r="CVA99" s="24"/>
      <c r="CVB99" s="24"/>
      <c r="CVC99" s="24"/>
      <c r="CVD99" s="24"/>
      <c r="CVE99" s="24"/>
      <c r="CVF99" s="24"/>
      <c r="CVG99" s="24"/>
      <c r="CVH99" s="24"/>
      <c r="CVI99" s="24"/>
      <c r="CVJ99" s="24"/>
      <c r="CVK99" s="24"/>
      <c r="CVL99" s="24"/>
      <c r="CVM99" s="24"/>
      <c r="CVN99" s="24"/>
      <c r="CVO99" s="24"/>
      <c r="CVP99" s="24"/>
      <c r="CVQ99" s="24"/>
      <c r="CVR99" s="24"/>
      <c r="CVS99" s="24"/>
      <c r="CVT99" s="24"/>
      <c r="CVU99" s="24"/>
      <c r="CVV99" s="24"/>
      <c r="CVW99" s="24"/>
      <c r="CVX99" s="24"/>
      <c r="CVY99" s="24"/>
      <c r="CVZ99" s="24"/>
      <c r="CWA99" s="24"/>
      <c r="CWB99" s="24"/>
      <c r="CWC99" s="24"/>
      <c r="CWD99" s="24"/>
      <c r="CWE99" s="24"/>
      <c r="CWF99" s="24"/>
      <c r="CWG99" s="24"/>
      <c r="CWH99" s="24"/>
      <c r="CWI99" s="24"/>
      <c r="CWJ99" s="24"/>
      <c r="CWK99" s="24"/>
      <c r="CWL99" s="24"/>
      <c r="CWM99" s="24"/>
      <c r="CWN99" s="24"/>
      <c r="CWO99" s="24"/>
      <c r="CWP99" s="24"/>
      <c r="CWQ99" s="24"/>
      <c r="CWR99" s="24"/>
      <c r="CWS99" s="24"/>
      <c r="CWT99" s="24"/>
      <c r="CWU99" s="24"/>
      <c r="CWV99" s="24"/>
      <c r="CWW99" s="24"/>
      <c r="CWX99" s="24"/>
      <c r="CWY99" s="24"/>
      <c r="CWZ99" s="24"/>
      <c r="CXA99" s="24"/>
      <c r="CXB99" s="24"/>
      <c r="CXC99" s="24"/>
      <c r="CXD99" s="24"/>
      <c r="CXE99" s="24"/>
      <c r="CXF99" s="24"/>
      <c r="CXG99" s="24"/>
      <c r="CXH99" s="24"/>
      <c r="CXI99" s="24"/>
      <c r="CXJ99" s="24"/>
      <c r="CXK99" s="24"/>
      <c r="CXL99" s="24"/>
      <c r="CXM99" s="24"/>
      <c r="CXN99" s="24"/>
      <c r="CXO99" s="24"/>
      <c r="CXP99" s="24"/>
      <c r="CXQ99" s="24"/>
      <c r="CXR99" s="24"/>
      <c r="CXS99" s="24"/>
      <c r="CXT99" s="24"/>
      <c r="CXU99" s="24"/>
      <c r="CXV99" s="24"/>
      <c r="CXW99" s="24"/>
      <c r="CXX99" s="24"/>
      <c r="CXY99" s="24"/>
      <c r="CXZ99" s="24"/>
      <c r="CYA99" s="24"/>
      <c r="CYB99" s="24"/>
      <c r="CYC99" s="24"/>
      <c r="CYD99" s="24"/>
      <c r="CYE99" s="24"/>
      <c r="CYF99" s="24"/>
      <c r="CYG99" s="24"/>
      <c r="CYH99" s="24"/>
      <c r="CYI99" s="24"/>
      <c r="CYJ99" s="24"/>
      <c r="CYK99" s="24"/>
      <c r="CYL99" s="24"/>
      <c r="CYM99" s="24"/>
      <c r="CYN99" s="24"/>
      <c r="CYO99" s="24"/>
      <c r="CYP99" s="24"/>
      <c r="CYQ99" s="24"/>
      <c r="CYR99" s="24"/>
      <c r="CYS99" s="24"/>
      <c r="CYT99" s="24"/>
      <c r="CYU99" s="24"/>
      <c r="CYV99" s="24"/>
      <c r="CYW99" s="24"/>
      <c r="CYX99" s="24"/>
      <c r="CYY99" s="24"/>
      <c r="CYZ99" s="24"/>
      <c r="CZA99" s="24"/>
      <c r="CZB99" s="24"/>
      <c r="CZC99" s="24"/>
      <c r="CZD99" s="24"/>
      <c r="CZE99" s="24"/>
      <c r="CZF99" s="24"/>
      <c r="CZG99" s="24"/>
      <c r="CZH99" s="24"/>
      <c r="CZI99" s="24"/>
      <c r="CZJ99" s="24"/>
      <c r="CZK99" s="24"/>
      <c r="CZL99" s="24"/>
      <c r="CZM99" s="24"/>
      <c r="CZN99" s="24"/>
      <c r="CZO99" s="24"/>
      <c r="CZP99" s="24"/>
      <c r="CZQ99" s="24"/>
      <c r="CZR99" s="24"/>
      <c r="CZS99" s="24"/>
      <c r="CZT99" s="24"/>
      <c r="CZU99" s="24"/>
      <c r="CZV99" s="24"/>
      <c r="CZW99" s="24"/>
      <c r="CZX99" s="24"/>
      <c r="CZY99" s="24"/>
      <c r="CZZ99" s="24"/>
      <c r="DAA99" s="24"/>
      <c r="DAB99" s="24"/>
      <c r="DAC99" s="24"/>
      <c r="DAD99" s="24"/>
      <c r="DAE99" s="24"/>
      <c r="DAF99" s="24"/>
      <c r="DAG99" s="24"/>
      <c r="DAH99" s="24"/>
      <c r="DAI99" s="24"/>
      <c r="DAJ99" s="24"/>
      <c r="DAK99" s="24"/>
      <c r="DAL99" s="24"/>
      <c r="DAM99" s="24"/>
      <c r="DAN99" s="24"/>
      <c r="DAO99" s="24"/>
      <c r="DAP99" s="24"/>
      <c r="DAQ99" s="24"/>
      <c r="DAR99" s="24"/>
      <c r="DAS99" s="24"/>
      <c r="DAT99" s="24"/>
      <c r="DAU99" s="24"/>
      <c r="DAV99" s="24"/>
      <c r="DAW99" s="24"/>
      <c r="DAX99" s="24"/>
      <c r="DAY99" s="24"/>
      <c r="DAZ99" s="24"/>
      <c r="DBA99" s="24"/>
      <c r="DBB99" s="24"/>
      <c r="DBC99" s="24"/>
      <c r="DBD99" s="24"/>
      <c r="DBE99" s="24"/>
      <c r="DBF99" s="24"/>
      <c r="DBG99" s="24"/>
      <c r="DBH99" s="24"/>
      <c r="DBI99" s="24"/>
      <c r="DBJ99" s="24"/>
      <c r="DBK99" s="24"/>
      <c r="DBL99" s="24"/>
      <c r="DBM99" s="24"/>
      <c r="DBN99" s="24"/>
      <c r="DBO99" s="24"/>
      <c r="DBP99" s="24"/>
      <c r="DBQ99" s="24"/>
      <c r="DBR99" s="24"/>
      <c r="DBS99" s="24"/>
      <c r="DBT99" s="24"/>
      <c r="DBU99" s="24"/>
      <c r="DBV99" s="24"/>
      <c r="DBW99" s="24"/>
      <c r="DBX99" s="24"/>
      <c r="DBY99" s="24"/>
      <c r="DBZ99" s="24"/>
      <c r="DCA99" s="24"/>
      <c r="DCB99" s="24"/>
      <c r="DCC99" s="24"/>
      <c r="DCD99" s="24"/>
      <c r="DCE99" s="24"/>
      <c r="DCF99" s="24"/>
      <c r="DCG99" s="24"/>
      <c r="DCH99" s="24"/>
      <c r="DCI99" s="24"/>
      <c r="DCJ99" s="24"/>
      <c r="DCK99" s="24"/>
      <c r="DCL99" s="24"/>
      <c r="DCM99" s="24"/>
      <c r="DCN99" s="24"/>
      <c r="DCO99" s="24"/>
      <c r="DCP99" s="24"/>
      <c r="DCQ99" s="24"/>
      <c r="DCR99" s="24"/>
      <c r="DCS99" s="24"/>
      <c r="DCT99" s="24"/>
      <c r="DCU99" s="24"/>
      <c r="DCV99" s="24"/>
      <c r="DCW99" s="24"/>
      <c r="DCX99" s="24"/>
      <c r="DCY99" s="24"/>
      <c r="DCZ99" s="24"/>
      <c r="DDA99" s="24"/>
      <c r="DDB99" s="24"/>
      <c r="DDC99" s="24"/>
      <c r="DDD99" s="24"/>
      <c r="DDE99" s="24"/>
      <c r="DDF99" s="24"/>
      <c r="DDG99" s="24"/>
      <c r="DDH99" s="24"/>
      <c r="DDI99" s="24"/>
      <c r="DDJ99" s="24"/>
      <c r="DDK99" s="24"/>
      <c r="DDL99" s="24"/>
      <c r="DDM99" s="24"/>
      <c r="DDN99" s="24"/>
      <c r="DDO99" s="24"/>
      <c r="DDP99" s="24"/>
      <c r="DDQ99" s="24"/>
      <c r="DDR99" s="24"/>
      <c r="DDS99" s="24"/>
      <c r="DDT99" s="24"/>
      <c r="DDU99" s="24"/>
      <c r="DDV99" s="24"/>
      <c r="DDW99" s="24"/>
      <c r="DDX99" s="24"/>
      <c r="DDY99" s="24"/>
      <c r="DDZ99" s="24"/>
      <c r="DEA99" s="24"/>
      <c r="DEB99" s="24"/>
      <c r="DEC99" s="24"/>
      <c r="DED99" s="24"/>
      <c r="DEE99" s="24"/>
      <c r="DEF99" s="24"/>
      <c r="DEG99" s="24"/>
      <c r="DEH99" s="24"/>
      <c r="DEI99" s="24"/>
      <c r="DEJ99" s="24"/>
      <c r="DEK99" s="24"/>
      <c r="DEL99" s="24"/>
      <c r="DEM99" s="24"/>
      <c r="DEN99" s="24"/>
      <c r="DEO99" s="24"/>
      <c r="DEP99" s="24"/>
      <c r="DEQ99" s="24"/>
      <c r="DER99" s="24"/>
      <c r="DES99" s="24"/>
      <c r="DET99" s="24"/>
      <c r="DEU99" s="24"/>
      <c r="DEV99" s="24"/>
      <c r="DEW99" s="24"/>
      <c r="DEX99" s="24"/>
      <c r="DEY99" s="24"/>
      <c r="DEZ99" s="24"/>
      <c r="DFA99" s="24"/>
      <c r="DFB99" s="24"/>
      <c r="DFC99" s="24"/>
      <c r="DFD99" s="24"/>
      <c r="DFE99" s="24"/>
      <c r="DFF99" s="24"/>
      <c r="DFG99" s="24"/>
      <c r="DFH99" s="24"/>
      <c r="DFI99" s="24"/>
      <c r="DFJ99" s="24"/>
      <c r="DFK99" s="24"/>
      <c r="DFL99" s="24"/>
      <c r="DFM99" s="24"/>
      <c r="DFN99" s="24"/>
      <c r="DFO99" s="24"/>
      <c r="DFP99" s="24"/>
      <c r="DFQ99" s="24"/>
      <c r="DFR99" s="24"/>
      <c r="DFS99" s="24"/>
      <c r="DFT99" s="24"/>
      <c r="DFU99" s="24"/>
      <c r="DFV99" s="24"/>
      <c r="DFW99" s="24"/>
      <c r="DFX99" s="24"/>
      <c r="DFY99" s="24"/>
      <c r="DFZ99" s="24"/>
      <c r="DGA99" s="24"/>
      <c r="DGB99" s="24"/>
      <c r="DGC99" s="24"/>
      <c r="DGD99" s="24"/>
      <c r="DGE99" s="24"/>
      <c r="DGF99" s="24"/>
      <c r="DGG99" s="24"/>
      <c r="DGH99" s="24"/>
      <c r="DGI99" s="24"/>
      <c r="DGJ99" s="24"/>
      <c r="DGK99" s="24"/>
      <c r="DGL99" s="24"/>
      <c r="DGM99" s="24"/>
      <c r="DGN99" s="24"/>
      <c r="DGO99" s="24"/>
      <c r="DGP99" s="24"/>
      <c r="DGQ99" s="24"/>
      <c r="DGR99" s="24"/>
      <c r="DGS99" s="24"/>
      <c r="DGT99" s="24"/>
      <c r="DGU99" s="24"/>
      <c r="DGV99" s="24"/>
      <c r="DGW99" s="24"/>
      <c r="DGX99" s="24"/>
      <c r="DGY99" s="24"/>
      <c r="DGZ99" s="24"/>
      <c r="DHA99" s="24"/>
      <c r="DHB99" s="24"/>
      <c r="DHC99" s="24"/>
      <c r="DHD99" s="24"/>
      <c r="DHE99" s="24"/>
      <c r="DHF99" s="24"/>
      <c r="DHG99" s="24"/>
      <c r="DHH99" s="24"/>
      <c r="DHI99" s="24"/>
      <c r="DHJ99" s="24"/>
      <c r="DHK99" s="24"/>
      <c r="DHL99" s="24"/>
      <c r="DHM99" s="24"/>
      <c r="DHN99" s="24"/>
      <c r="DHO99" s="24"/>
      <c r="DHP99" s="24"/>
      <c r="DHQ99" s="24"/>
      <c r="DHR99" s="24"/>
      <c r="DHS99" s="24"/>
      <c r="DHT99" s="24"/>
      <c r="DHU99" s="24"/>
      <c r="DHV99" s="24"/>
      <c r="DHW99" s="24"/>
      <c r="DHX99" s="24"/>
      <c r="DHY99" s="24"/>
      <c r="DHZ99" s="24"/>
      <c r="DIA99" s="24"/>
      <c r="DIB99" s="24"/>
      <c r="DIC99" s="24"/>
      <c r="DID99" s="24"/>
      <c r="DIE99" s="24"/>
      <c r="DIF99" s="24"/>
      <c r="DIG99" s="24"/>
      <c r="DIH99" s="24"/>
      <c r="DII99" s="24"/>
      <c r="DIJ99" s="24"/>
      <c r="DIK99" s="24"/>
      <c r="DIL99" s="24"/>
      <c r="DIM99" s="24"/>
      <c r="DIN99" s="24"/>
      <c r="DIO99" s="24"/>
      <c r="DIP99" s="24"/>
      <c r="DIQ99" s="24"/>
      <c r="DIR99" s="24"/>
      <c r="DIS99" s="24"/>
      <c r="DIT99" s="24"/>
      <c r="DIU99" s="24"/>
      <c r="DIV99" s="24"/>
      <c r="DIW99" s="24"/>
      <c r="DIX99" s="24"/>
      <c r="DIY99" s="24"/>
      <c r="DIZ99" s="24"/>
      <c r="DJA99" s="24"/>
      <c r="DJB99" s="24"/>
      <c r="DJC99" s="24"/>
      <c r="DJD99" s="24"/>
      <c r="DJE99" s="24"/>
      <c r="DJF99" s="24"/>
      <c r="DJG99" s="24"/>
      <c r="DJH99" s="24"/>
      <c r="DJI99" s="24"/>
      <c r="DJJ99" s="24"/>
      <c r="DJK99" s="24"/>
      <c r="DJL99" s="24"/>
      <c r="DJM99" s="24"/>
      <c r="DJN99" s="24"/>
      <c r="DJO99" s="24"/>
      <c r="DJP99" s="24"/>
      <c r="DJQ99" s="24"/>
      <c r="DJR99" s="24"/>
      <c r="DJS99" s="24"/>
      <c r="DJT99" s="24"/>
      <c r="DJU99" s="24"/>
      <c r="DJV99" s="24"/>
      <c r="DJW99" s="24"/>
      <c r="DJX99" s="24"/>
      <c r="DJY99" s="24"/>
      <c r="DJZ99" s="24"/>
      <c r="DKA99" s="24"/>
      <c r="DKB99" s="24"/>
      <c r="DKC99" s="24"/>
      <c r="DKD99" s="24"/>
      <c r="DKE99" s="24"/>
      <c r="DKF99" s="24"/>
      <c r="DKG99" s="24"/>
      <c r="DKH99" s="24"/>
      <c r="DKI99" s="24"/>
      <c r="DKJ99" s="24"/>
      <c r="DKK99" s="24"/>
      <c r="DKL99" s="24"/>
      <c r="DKM99" s="24"/>
      <c r="DKN99" s="24"/>
      <c r="DKO99" s="24"/>
      <c r="DKP99" s="24"/>
      <c r="DKQ99" s="24"/>
      <c r="DKR99" s="24"/>
      <c r="DKS99" s="24"/>
      <c r="DKT99" s="24"/>
      <c r="DKU99" s="24"/>
      <c r="DKV99" s="24"/>
      <c r="DKW99" s="24"/>
      <c r="DKX99" s="24"/>
      <c r="DKY99" s="24"/>
      <c r="DKZ99" s="24"/>
      <c r="DLA99" s="24"/>
      <c r="DLB99" s="24"/>
      <c r="DLC99" s="24"/>
      <c r="DLD99" s="24"/>
      <c r="DLE99" s="24"/>
      <c r="DLF99" s="24"/>
      <c r="DLG99" s="24"/>
      <c r="DLH99" s="24"/>
      <c r="DLI99" s="24"/>
      <c r="DLJ99" s="24"/>
      <c r="DLK99" s="24"/>
      <c r="DLL99" s="24"/>
      <c r="DLM99" s="24"/>
      <c r="DLN99" s="24"/>
      <c r="DLO99" s="24"/>
      <c r="DLP99" s="24"/>
      <c r="DLQ99" s="24"/>
      <c r="DLR99" s="24"/>
      <c r="DLS99" s="24"/>
      <c r="DLT99" s="24"/>
      <c r="DLU99" s="24"/>
      <c r="DLV99" s="24"/>
      <c r="DLW99" s="24"/>
      <c r="DLX99" s="24"/>
      <c r="DLY99" s="24"/>
      <c r="DLZ99" s="24"/>
      <c r="DMA99" s="24"/>
      <c r="DMB99" s="24"/>
      <c r="DMC99" s="24"/>
      <c r="DMD99" s="24"/>
      <c r="DME99" s="24"/>
      <c r="DMF99" s="24"/>
      <c r="DMG99" s="24"/>
      <c r="DMH99" s="24"/>
      <c r="DMI99" s="24"/>
      <c r="DMJ99" s="24"/>
      <c r="DMK99" s="24"/>
      <c r="DML99" s="24"/>
      <c r="DMM99" s="24"/>
      <c r="DMN99" s="24"/>
      <c r="DMO99" s="24"/>
      <c r="DMP99" s="24"/>
      <c r="DMQ99" s="24"/>
      <c r="DMR99" s="24"/>
      <c r="DMS99" s="24"/>
      <c r="DMT99" s="24"/>
      <c r="DMU99" s="24"/>
      <c r="DMV99" s="24"/>
      <c r="DMW99" s="24"/>
      <c r="DMX99" s="24"/>
      <c r="DMY99" s="24"/>
      <c r="DMZ99" s="24"/>
      <c r="DNA99" s="24"/>
      <c r="DNB99" s="24"/>
      <c r="DNC99" s="24"/>
      <c r="DND99" s="24"/>
      <c r="DNE99" s="24"/>
      <c r="DNF99" s="24"/>
      <c r="DNG99" s="24"/>
      <c r="DNH99" s="24"/>
      <c r="DNI99" s="24"/>
      <c r="DNJ99" s="24"/>
      <c r="DNK99" s="24"/>
      <c r="DNL99" s="24"/>
      <c r="DNM99" s="24"/>
      <c r="DNN99" s="24"/>
      <c r="DNO99" s="24"/>
      <c r="DNP99" s="24"/>
      <c r="DNQ99" s="24"/>
      <c r="DNR99" s="24"/>
      <c r="DNS99" s="24"/>
      <c r="DNT99" s="24"/>
      <c r="DNU99" s="24"/>
      <c r="DNV99" s="24"/>
      <c r="DNW99" s="24"/>
      <c r="DNX99" s="24"/>
      <c r="DNY99" s="24"/>
      <c r="DNZ99" s="24"/>
      <c r="DOA99" s="24"/>
      <c r="DOB99" s="24"/>
      <c r="DOC99" s="24"/>
      <c r="DOD99" s="24"/>
      <c r="DOE99" s="24"/>
      <c r="DOF99" s="24"/>
      <c r="DOG99" s="24"/>
      <c r="DOH99" s="24"/>
      <c r="DOI99" s="24"/>
      <c r="DOJ99" s="24"/>
      <c r="DOK99" s="24"/>
      <c r="DOL99" s="24"/>
      <c r="DOM99" s="24"/>
      <c r="DON99" s="24"/>
      <c r="DOO99" s="24"/>
      <c r="DOP99" s="24"/>
      <c r="DOQ99" s="24"/>
      <c r="DOR99" s="24"/>
      <c r="DOS99" s="24"/>
      <c r="DOT99" s="24"/>
      <c r="DOU99" s="24"/>
      <c r="DOV99" s="24"/>
      <c r="DOW99" s="24"/>
      <c r="DOX99" s="24"/>
      <c r="DOY99" s="24"/>
      <c r="DOZ99" s="24"/>
      <c r="DPA99" s="24"/>
      <c r="DPB99" s="24"/>
      <c r="DPC99" s="24"/>
      <c r="DPD99" s="24"/>
      <c r="DPE99" s="24"/>
      <c r="DPF99" s="24"/>
      <c r="DPG99" s="24"/>
      <c r="DPH99" s="24"/>
      <c r="DPI99" s="24"/>
      <c r="DPJ99" s="24"/>
      <c r="DPK99" s="24"/>
      <c r="DPL99" s="24"/>
      <c r="DPM99" s="24"/>
      <c r="DPN99" s="24"/>
      <c r="DPO99" s="24"/>
      <c r="DPP99" s="24"/>
      <c r="DPQ99" s="24"/>
      <c r="DPR99" s="24"/>
      <c r="DPS99" s="24"/>
      <c r="DPT99" s="24"/>
      <c r="DPU99" s="24"/>
      <c r="DPV99" s="24"/>
      <c r="DPW99" s="24"/>
      <c r="DPX99" s="24"/>
      <c r="DPY99" s="24"/>
      <c r="DPZ99" s="24"/>
      <c r="DQA99" s="24"/>
      <c r="DQB99" s="24"/>
      <c r="DQC99" s="24"/>
      <c r="DQD99" s="24"/>
      <c r="DQE99" s="24"/>
      <c r="DQF99" s="24"/>
      <c r="DQG99" s="24"/>
      <c r="DQH99" s="24"/>
      <c r="DQI99" s="24"/>
      <c r="DQJ99" s="24"/>
      <c r="DQK99" s="24"/>
      <c r="DQL99" s="24"/>
      <c r="DQM99" s="24"/>
      <c r="DQN99" s="24"/>
      <c r="DQO99" s="24"/>
      <c r="DQP99" s="24"/>
      <c r="DQQ99" s="24"/>
      <c r="DQR99" s="24"/>
      <c r="DQS99" s="24"/>
      <c r="DQT99" s="24"/>
      <c r="DQU99" s="24"/>
      <c r="DQV99" s="24"/>
      <c r="DQW99" s="24"/>
      <c r="DQX99" s="24"/>
      <c r="DQY99" s="24"/>
      <c r="DQZ99" s="24"/>
      <c r="DRA99" s="24"/>
      <c r="DRB99" s="24"/>
      <c r="DRC99" s="24"/>
      <c r="DRD99" s="24"/>
      <c r="DRE99" s="24"/>
      <c r="DRF99" s="24"/>
      <c r="DRG99" s="24"/>
      <c r="DRH99" s="24"/>
      <c r="DRI99" s="24"/>
      <c r="DRJ99" s="24"/>
      <c r="DRK99" s="24"/>
      <c r="DRL99" s="24"/>
      <c r="DRM99" s="24"/>
      <c r="DRN99" s="24"/>
      <c r="DRO99" s="24"/>
      <c r="DRP99" s="24"/>
      <c r="DRQ99" s="24"/>
      <c r="DRR99" s="24"/>
      <c r="DRS99" s="24"/>
      <c r="DRT99" s="24"/>
      <c r="DRU99" s="24"/>
      <c r="DRV99" s="24"/>
      <c r="DRW99" s="24"/>
      <c r="DRX99" s="24"/>
      <c r="DRY99" s="24"/>
      <c r="DRZ99" s="24"/>
      <c r="DSA99" s="24"/>
      <c r="DSB99" s="24"/>
      <c r="DSC99" s="24"/>
      <c r="DSD99" s="24"/>
      <c r="DSE99" s="24"/>
      <c r="DSF99" s="24"/>
      <c r="DSG99" s="24"/>
      <c r="DSH99" s="24"/>
      <c r="DSI99" s="24"/>
      <c r="DSJ99" s="24"/>
      <c r="DSK99" s="24"/>
      <c r="DSL99" s="24"/>
      <c r="DSM99" s="24"/>
      <c r="DSN99" s="24"/>
      <c r="DSO99" s="24"/>
      <c r="DSP99" s="24"/>
      <c r="DSQ99" s="24"/>
      <c r="DSR99" s="24"/>
      <c r="DSS99" s="24"/>
      <c r="DST99" s="24"/>
      <c r="DSU99" s="24"/>
      <c r="DSV99" s="24"/>
      <c r="DSW99" s="24"/>
      <c r="DSX99" s="24"/>
      <c r="DSY99" s="24"/>
      <c r="DSZ99" s="24"/>
      <c r="DTA99" s="24"/>
      <c r="DTB99" s="24"/>
      <c r="DTC99" s="24"/>
      <c r="DTD99" s="24"/>
      <c r="DTE99" s="24"/>
      <c r="DTF99" s="24"/>
      <c r="DTG99" s="24"/>
      <c r="DTH99" s="24"/>
      <c r="DTI99" s="24"/>
      <c r="DTJ99" s="24"/>
      <c r="DTK99" s="24"/>
      <c r="DTL99" s="24"/>
      <c r="DTM99" s="24"/>
      <c r="DTN99" s="24"/>
      <c r="DTO99" s="24"/>
      <c r="DTP99" s="24"/>
      <c r="DTQ99" s="24"/>
      <c r="DTR99" s="24"/>
      <c r="DTS99" s="24"/>
      <c r="DTT99" s="24"/>
      <c r="DTU99" s="24"/>
      <c r="DTV99" s="24"/>
      <c r="DTW99" s="24"/>
      <c r="DTX99" s="24"/>
      <c r="DTY99" s="24"/>
      <c r="DTZ99" s="24"/>
      <c r="DUA99" s="24"/>
      <c r="DUB99" s="24"/>
      <c r="DUC99" s="24"/>
      <c r="DUD99" s="24"/>
      <c r="DUE99" s="24"/>
      <c r="DUF99" s="24"/>
      <c r="DUG99" s="24"/>
      <c r="DUH99" s="24"/>
      <c r="DUI99" s="24"/>
      <c r="DUJ99" s="24"/>
      <c r="DUK99" s="24"/>
      <c r="DUL99" s="24"/>
      <c r="DUM99" s="24"/>
      <c r="DUN99" s="24"/>
      <c r="DUO99" s="24"/>
      <c r="DUP99" s="24"/>
      <c r="DUQ99" s="24"/>
      <c r="DUR99" s="24"/>
      <c r="DUS99" s="24"/>
      <c r="DUT99" s="24"/>
      <c r="DUU99" s="24"/>
      <c r="DUV99" s="24"/>
      <c r="DUW99" s="24"/>
      <c r="DUX99" s="24"/>
      <c r="DUY99" s="24"/>
      <c r="DUZ99" s="24"/>
      <c r="DVA99" s="24"/>
      <c r="DVB99" s="24"/>
      <c r="DVC99" s="24"/>
      <c r="DVD99" s="24"/>
      <c r="DVE99" s="24"/>
      <c r="DVF99" s="24"/>
      <c r="DVG99" s="24"/>
      <c r="DVH99" s="24"/>
      <c r="DVI99" s="24"/>
      <c r="DVJ99" s="24"/>
      <c r="DVK99" s="24"/>
      <c r="DVL99" s="24"/>
      <c r="DVM99" s="24"/>
      <c r="DVN99" s="24"/>
      <c r="DVO99" s="24"/>
      <c r="DVP99" s="24"/>
      <c r="DVQ99" s="24"/>
      <c r="DVR99" s="24"/>
      <c r="DVS99" s="24"/>
      <c r="DVT99" s="24"/>
      <c r="DVU99" s="24"/>
      <c r="DVV99" s="24"/>
      <c r="DVW99" s="24"/>
      <c r="DVX99" s="24"/>
      <c r="DVY99" s="24"/>
      <c r="DVZ99" s="24"/>
      <c r="DWA99" s="24"/>
      <c r="DWB99" s="24"/>
      <c r="DWC99" s="24"/>
      <c r="DWD99" s="24"/>
      <c r="DWE99" s="24"/>
      <c r="DWF99" s="24"/>
      <c r="DWG99" s="24"/>
      <c r="DWH99" s="24"/>
      <c r="DWI99" s="24"/>
      <c r="DWJ99" s="24"/>
      <c r="DWK99" s="24"/>
      <c r="DWL99" s="24"/>
      <c r="DWM99" s="24"/>
      <c r="DWN99" s="24"/>
      <c r="DWO99" s="24"/>
      <c r="DWP99" s="24"/>
      <c r="DWQ99" s="24"/>
      <c r="DWR99" s="24"/>
      <c r="DWS99" s="24"/>
      <c r="DWT99" s="24"/>
      <c r="DWU99" s="24"/>
      <c r="DWV99" s="24"/>
      <c r="DWW99" s="24"/>
      <c r="DWX99" s="24"/>
      <c r="DWY99" s="24"/>
      <c r="DWZ99" s="24"/>
      <c r="DXA99" s="24"/>
      <c r="DXB99" s="24"/>
      <c r="DXC99" s="24"/>
      <c r="DXD99" s="24"/>
      <c r="DXE99" s="24"/>
      <c r="DXF99" s="24"/>
      <c r="DXG99" s="24"/>
      <c r="DXH99" s="24"/>
      <c r="DXI99" s="24"/>
      <c r="DXJ99" s="24"/>
      <c r="DXK99" s="24"/>
      <c r="DXL99" s="24"/>
      <c r="DXM99" s="24"/>
      <c r="DXN99" s="24"/>
      <c r="DXO99" s="24"/>
      <c r="DXP99" s="24"/>
      <c r="DXQ99" s="24"/>
      <c r="DXR99" s="24"/>
      <c r="DXS99" s="24"/>
      <c r="DXT99" s="24"/>
      <c r="DXU99" s="24"/>
      <c r="DXV99" s="24"/>
      <c r="DXW99" s="24"/>
      <c r="DXX99" s="24"/>
      <c r="DXY99" s="24"/>
      <c r="DXZ99" s="24"/>
      <c r="DYA99" s="24"/>
      <c r="DYB99" s="24"/>
      <c r="DYC99" s="24"/>
      <c r="DYD99" s="24"/>
      <c r="DYE99" s="24"/>
      <c r="DYF99" s="24"/>
      <c r="DYG99" s="24"/>
      <c r="DYH99" s="24"/>
      <c r="DYI99" s="24"/>
      <c r="DYJ99" s="24"/>
      <c r="DYK99" s="24"/>
      <c r="DYL99" s="24"/>
      <c r="DYM99" s="24"/>
      <c r="DYN99" s="24"/>
      <c r="DYO99" s="24"/>
      <c r="DYP99" s="24"/>
      <c r="DYQ99" s="24"/>
      <c r="DYR99" s="24"/>
      <c r="DYS99" s="24"/>
      <c r="DYT99" s="24"/>
      <c r="DYU99" s="24"/>
      <c r="DYV99" s="24"/>
      <c r="DYW99" s="24"/>
      <c r="DYX99" s="24"/>
      <c r="DYY99" s="24"/>
      <c r="DYZ99" s="24"/>
      <c r="DZA99" s="24"/>
      <c r="DZB99" s="24"/>
      <c r="DZC99" s="24"/>
      <c r="DZD99" s="24"/>
      <c r="DZE99" s="24"/>
      <c r="DZF99" s="24"/>
      <c r="DZG99" s="24"/>
      <c r="DZH99" s="24"/>
      <c r="DZI99" s="24"/>
      <c r="DZJ99" s="24"/>
      <c r="DZK99" s="24"/>
      <c r="DZL99" s="24"/>
      <c r="DZM99" s="24"/>
      <c r="DZN99" s="24"/>
      <c r="DZO99" s="24"/>
      <c r="DZP99" s="24"/>
      <c r="DZQ99" s="24"/>
      <c r="DZR99" s="24"/>
      <c r="DZS99" s="24"/>
      <c r="DZT99" s="24"/>
      <c r="DZU99" s="24"/>
      <c r="DZV99" s="24"/>
      <c r="DZW99" s="24"/>
      <c r="DZX99" s="24"/>
      <c r="DZY99" s="24"/>
      <c r="DZZ99" s="24"/>
      <c r="EAA99" s="24"/>
      <c r="EAB99" s="24"/>
      <c r="EAC99" s="24"/>
      <c r="EAD99" s="24"/>
      <c r="EAE99" s="24"/>
      <c r="EAF99" s="24"/>
      <c r="EAG99" s="24"/>
      <c r="EAH99" s="24"/>
      <c r="EAI99" s="24"/>
      <c r="EAJ99" s="24"/>
      <c r="EAK99" s="24"/>
      <c r="EAL99" s="24"/>
      <c r="EAM99" s="24"/>
      <c r="EAN99" s="24"/>
      <c r="EAO99" s="24"/>
      <c r="EAP99" s="24"/>
      <c r="EAQ99" s="24"/>
      <c r="EAR99" s="24"/>
      <c r="EAS99" s="24"/>
      <c r="EAT99" s="24"/>
      <c r="EAU99" s="24"/>
      <c r="EAV99" s="24"/>
      <c r="EAW99" s="24"/>
      <c r="EAX99" s="24"/>
      <c r="EAY99" s="24"/>
      <c r="EAZ99" s="24"/>
      <c r="EBA99" s="24"/>
      <c r="EBB99" s="24"/>
      <c r="EBC99" s="24"/>
      <c r="EBD99" s="24"/>
      <c r="EBE99" s="24"/>
      <c r="EBF99" s="24"/>
      <c r="EBG99" s="24"/>
      <c r="EBH99" s="24"/>
      <c r="EBI99" s="24"/>
      <c r="EBJ99" s="24"/>
      <c r="EBK99" s="24"/>
      <c r="EBL99" s="24"/>
      <c r="EBM99" s="24"/>
      <c r="EBN99" s="24"/>
      <c r="EBO99" s="24"/>
      <c r="EBP99" s="24"/>
      <c r="EBQ99" s="24"/>
      <c r="EBR99" s="24"/>
      <c r="EBS99" s="24"/>
      <c r="EBT99" s="24"/>
      <c r="EBU99" s="24"/>
      <c r="EBV99" s="24"/>
      <c r="EBW99" s="24"/>
      <c r="EBX99" s="24"/>
      <c r="EBY99" s="24"/>
      <c r="EBZ99" s="24"/>
      <c r="ECA99" s="24"/>
      <c r="ECB99" s="24"/>
      <c r="ECC99" s="24"/>
      <c r="ECD99" s="24"/>
      <c r="ECE99" s="24"/>
      <c r="ECF99" s="24"/>
      <c r="ECG99" s="24"/>
      <c r="ECH99" s="24"/>
      <c r="ECI99" s="24"/>
      <c r="ECJ99" s="24"/>
      <c r="ECK99" s="24"/>
      <c r="ECL99" s="24"/>
      <c r="ECM99" s="24"/>
      <c r="ECN99" s="24"/>
      <c r="ECO99" s="24"/>
      <c r="ECP99" s="24"/>
      <c r="ECQ99" s="24"/>
      <c r="ECR99" s="24"/>
      <c r="ECS99" s="24"/>
      <c r="ECT99" s="24"/>
      <c r="ECU99" s="24"/>
      <c r="ECV99" s="24"/>
      <c r="ECW99" s="24"/>
      <c r="ECX99" s="24"/>
      <c r="ECY99" s="24"/>
      <c r="ECZ99" s="24"/>
      <c r="EDA99" s="24"/>
      <c r="EDB99" s="24"/>
      <c r="EDC99" s="24"/>
      <c r="EDD99" s="24"/>
      <c r="EDE99" s="24"/>
      <c r="EDF99" s="24"/>
      <c r="EDG99" s="24"/>
      <c r="EDH99" s="24"/>
      <c r="EDI99" s="24"/>
      <c r="EDJ99" s="24"/>
      <c r="EDK99" s="24"/>
      <c r="EDL99" s="24"/>
      <c r="EDM99" s="24"/>
      <c r="EDN99" s="24"/>
      <c r="EDO99" s="24"/>
      <c r="EDP99" s="24"/>
      <c r="EDQ99" s="24"/>
      <c r="EDR99" s="24"/>
      <c r="EDS99" s="24"/>
      <c r="EDT99" s="24"/>
      <c r="EDU99" s="24"/>
      <c r="EDV99" s="24"/>
      <c r="EDW99" s="24"/>
      <c r="EDX99" s="24"/>
      <c r="EDY99" s="24"/>
      <c r="EDZ99" s="24"/>
      <c r="EEA99" s="24"/>
      <c r="EEB99" s="24"/>
      <c r="EEC99" s="24"/>
      <c r="EED99" s="24"/>
      <c r="EEE99" s="24"/>
      <c r="EEF99" s="24"/>
      <c r="EEG99" s="24"/>
      <c r="EEH99" s="24"/>
      <c r="EEI99" s="24"/>
      <c r="EEJ99" s="24"/>
      <c r="EEK99" s="24"/>
      <c r="EEL99" s="24"/>
      <c r="EEM99" s="24"/>
      <c r="EEN99" s="24"/>
      <c r="EEO99" s="24"/>
      <c r="EEP99" s="24"/>
      <c r="EEQ99" s="24"/>
      <c r="EER99" s="24"/>
      <c r="EES99" s="24"/>
      <c r="EET99" s="24"/>
      <c r="EEU99" s="24"/>
      <c r="EEV99" s="24"/>
      <c r="EEW99" s="24"/>
      <c r="EEX99" s="24"/>
      <c r="EEY99" s="24"/>
      <c r="EEZ99" s="24"/>
      <c r="EFA99" s="24"/>
      <c r="EFB99" s="24"/>
      <c r="EFC99" s="24"/>
      <c r="EFD99" s="24"/>
      <c r="EFE99" s="24"/>
      <c r="EFF99" s="24"/>
    </row>
    <row r="100" spans="2:3542" ht="37.15" customHeight="1" x14ac:dyDescent="0.3">
      <c r="B100" s="578" t="s">
        <v>133</v>
      </c>
      <c r="C100" s="631"/>
      <c r="D100" s="579"/>
      <c r="E100" s="578" t="s">
        <v>243</v>
      </c>
      <c r="F100" s="579"/>
    </row>
    <row r="101" spans="2:3542" x14ac:dyDescent="0.3">
      <c r="B101" s="624" t="s">
        <v>262</v>
      </c>
      <c r="C101" s="625"/>
      <c r="D101" s="626"/>
      <c r="E101" s="627">
        <v>2421606.2799999998</v>
      </c>
      <c r="F101" s="628"/>
    </row>
    <row r="102" spans="2:3542" s="526" customFormat="1" ht="17.25" customHeight="1" x14ac:dyDescent="0.3">
      <c r="B102" s="611" t="s">
        <v>386</v>
      </c>
      <c r="C102" s="611"/>
      <c r="D102" s="611"/>
      <c r="E102" s="611"/>
      <c r="F102" s="611"/>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c r="EN102" s="24"/>
      <c r="EO102" s="24"/>
      <c r="EP102" s="24"/>
      <c r="EQ102" s="24"/>
      <c r="ER102" s="24"/>
      <c r="ES102" s="24"/>
      <c r="ET102" s="24"/>
      <c r="EU102" s="24"/>
      <c r="EV102" s="24"/>
      <c r="EW102" s="24"/>
      <c r="EX102" s="24"/>
      <c r="EY102" s="24"/>
      <c r="EZ102" s="24"/>
      <c r="FA102" s="24"/>
      <c r="FB102" s="24"/>
      <c r="FC102" s="24"/>
      <c r="FD102" s="24"/>
      <c r="FE102" s="24"/>
      <c r="FF102" s="24"/>
      <c r="FG102" s="24"/>
      <c r="FH102" s="24"/>
      <c r="FI102" s="24"/>
      <c r="FJ102" s="24"/>
      <c r="FK102" s="24"/>
      <c r="FL102" s="24"/>
      <c r="FM102" s="24"/>
      <c r="FN102" s="24"/>
      <c r="FO102" s="24"/>
      <c r="FP102" s="24"/>
      <c r="FQ102" s="24"/>
      <c r="FR102" s="24"/>
      <c r="FS102" s="24"/>
      <c r="FT102" s="24"/>
      <c r="FU102" s="24"/>
      <c r="FV102" s="24"/>
      <c r="FW102" s="24"/>
      <c r="FX102" s="24"/>
      <c r="FY102" s="24"/>
      <c r="FZ102" s="24"/>
      <c r="GA102" s="24"/>
      <c r="GB102" s="24"/>
      <c r="GC102" s="24"/>
      <c r="GD102" s="24"/>
      <c r="GE102" s="24"/>
      <c r="GF102" s="24"/>
      <c r="GG102" s="24"/>
      <c r="GH102" s="24"/>
      <c r="GI102" s="24"/>
      <c r="GJ102" s="24"/>
      <c r="GK102" s="24"/>
      <c r="GL102" s="24"/>
      <c r="GM102" s="24"/>
      <c r="GN102" s="24"/>
      <c r="GO102" s="24"/>
      <c r="GP102" s="24"/>
      <c r="GQ102" s="24"/>
      <c r="GR102" s="24"/>
      <c r="GS102" s="24"/>
      <c r="GT102" s="24"/>
      <c r="GU102" s="24"/>
      <c r="GV102" s="24"/>
      <c r="GW102" s="24"/>
      <c r="GX102" s="24"/>
      <c r="GY102" s="24"/>
      <c r="GZ102" s="24"/>
      <c r="HA102" s="24"/>
      <c r="HB102" s="24"/>
      <c r="HC102" s="24"/>
      <c r="HD102" s="24"/>
      <c r="HE102" s="24"/>
      <c r="HF102" s="24"/>
      <c r="HG102" s="24"/>
      <c r="HH102" s="24"/>
      <c r="HI102" s="24"/>
      <c r="HJ102" s="24"/>
      <c r="HK102" s="24"/>
      <c r="HL102" s="24"/>
      <c r="HM102" s="24"/>
      <c r="HN102" s="24"/>
      <c r="HO102" s="24"/>
      <c r="HP102" s="24"/>
      <c r="HQ102" s="24"/>
      <c r="HR102" s="24"/>
      <c r="HS102" s="24"/>
      <c r="HT102" s="24"/>
      <c r="HU102" s="24"/>
      <c r="HV102" s="24"/>
      <c r="HW102" s="24"/>
      <c r="HX102" s="24"/>
      <c r="HY102" s="24"/>
      <c r="HZ102" s="24"/>
      <c r="IA102" s="24"/>
      <c r="IB102" s="24"/>
      <c r="IC102" s="24"/>
      <c r="ID102" s="24"/>
      <c r="IE102" s="24"/>
      <c r="IF102" s="24"/>
      <c r="IG102" s="24"/>
      <c r="IH102" s="24"/>
      <c r="II102" s="24"/>
      <c r="IJ102" s="24"/>
      <c r="IK102" s="24"/>
      <c r="IL102" s="24"/>
      <c r="IM102" s="24"/>
      <c r="IN102" s="24"/>
      <c r="IO102" s="24"/>
      <c r="IP102" s="24"/>
      <c r="IQ102" s="24"/>
      <c r="IR102" s="24"/>
      <c r="IS102" s="24"/>
      <c r="IT102" s="24"/>
      <c r="IU102" s="24"/>
      <c r="IV102" s="24"/>
      <c r="IW102" s="24"/>
      <c r="IX102" s="24"/>
      <c r="IY102" s="24"/>
      <c r="IZ102" s="24"/>
      <c r="JA102" s="24"/>
      <c r="JB102" s="24"/>
      <c r="JC102" s="24"/>
      <c r="JD102" s="24"/>
      <c r="JE102" s="24"/>
      <c r="JF102" s="24"/>
      <c r="JG102" s="24"/>
      <c r="JH102" s="24"/>
      <c r="JI102" s="24"/>
      <c r="JJ102" s="24"/>
      <c r="JK102" s="24"/>
      <c r="JL102" s="24"/>
      <c r="JM102" s="24"/>
      <c r="JN102" s="24"/>
      <c r="JO102" s="24"/>
      <c r="JP102" s="24"/>
      <c r="JQ102" s="24"/>
      <c r="JR102" s="24"/>
      <c r="JS102" s="24"/>
      <c r="JT102" s="24"/>
      <c r="JU102" s="24"/>
      <c r="JV102" s="24"/>
      <c r="JW102" s="24"/>
      <c r="JX102" s="24"/>
      <c r="JY102" s="24"/>
      <c r="JZ102" s="24"/>
      <c r="KA102" s="24"/>
      <c r="KB102" s="24"/>
      <c r="KC102" s="24"/>
      <c r="KD102" s="24"/>
      <c r="KE102" s="24"/>
      <c r="KF102" s="24"/>
      <c r="KG102" s="24"/>
      <c r="KH102" s="24"/>
      <c r="KI102" s="24"/>
      <c r="KJ102" s="24"/>
      <c r="KK102" s="24"/>
      <c r="KL102" s="24"/>
      <c r="KM102" s="24"/>
      <c r="KN102" s="24"/>
      <c r="KO102" s="24"/>
      <c r="KP102" s="24"/>
      <c r="KQ102" s="24"/>
      <c r="KR102" s="24"/>
      <c r="KS102" s="24"/>
      <c r="KT102" s="24"/>
      <c r="KU102" s="24"/>
      <c r="KV102" s="24"/>
      <c r="KW102" s="24"/>
      <c r="KX102" s="24"/>
      <c r="KY102" s="24"/>
      <c r="KZ102" s="24"/>
      <c r="LA102" s="24"/>
      <c r="LB102" s="24"/>
      <c r="LC102" s="24"/>
      <c r="LD102" s="24"/>
      <c r="LE102" s="24"/>
      <c r="LF102" s="24"/>
      <c r="LG102" s="24"/>
      <c r="LH102" s="24"/>
      <c r="LI102" s="24"/>
      <c r="LJ102" s="24"/>
      <c r="LK102" s="24"/>
      <c r="LL102" s="24"/>
      <c r="LM102" s="24"/>
      <c r="LN102" s="24"/>
      <c r="LO102" s="24"/>
      <c r="LP102" s="24"/>
      <c r="LQ102" s="24"/>
      <c r="LR102" s="24"/>
      <c r="LS102" s="24"/>
      <c r="LT102" s="24"/>
      <c r="LU102" s="24"/>
      <c r="LV102" s="24"/>
      <c r="LW102" s="24"/>
      <c r="LX102" s="24"/>
      <c r="LY102" s="24"/>
      <c r="LZ102" s="24"/>
      <c r="MA102" s="24"/>
      <c r="MB102" s="24"/>
      <c r="MC102" s="24"/>
      <c r="MD102" s="24"/>
      <c r="ME102" s="24"/>
      <c r="MF102" s="24"/>
      <c r="MG102" s="24"/>
      <c r="MH102" s="24"/>
      <c r="MI102" s="24"/>
      <c r="MJ102" s="24"/>
      <c r="MK102" s="24"/>
      <c r="ML102" s="24"/>
      <c r="MM102" s="24"/>
      <c r="MN102" s="24"/>
      <c r="MO102" s="24"/>
      <c r="MP102" s="24"/>
      <c r="MQ102" s="24"/>
      <c r="MR102" s="24"/>
      <c r="MS102" s="24"/>
      <c r="MT102" s="24"/>
      <c r="MU102" s="24"/>
      <c r="MV102" s="24"/>
      <c r="MW102" s="24"/>
      <c r="MX102" s="24"/>
      <c r="MY102" s="24"/>
      <c r="MZ102" s="24"/>
      <c r="NA102" s="24"/>
      <c r="NB102" s="24"/>
      <c r="NC102" s="24"/>
      <c r="ND102" s="24"/>
      <c r="NE102" s="24"/>
      <c r="NF102" s="24"/>
      <c r="NG102" s="24"/>
      <c r="NH102" s="24"/>
      <c r="NI102" s="24"/>
      <c r="NJ102" s="24"/>
      <c r="NK102" s="24"/>
      <c r="NL102" s="24"/>
      <c r="NM102" s="24"/>
      <c r="NN102" s="24"/>
      <c r="NO102" s="24"/>
      <c r="NP102" s="24"/>
      <c r="NQ102" s="24"/>
      <c r="NR102" s="24"/>
      <c r="NS102" s="24"/>
      <c r="NT102" s="24"/>
      <c r="NU102" s="24"/>
      <c r="NV102" s="24"/>
      <c r="NW102" s="24"/>
      <c r="NX102" s="24"/>
      <c r="NY102" s="24"/>
      <c r="NZ102" s="24"/>
      <c r="OA102" s="24"/>
      <c r="OB102" s="24"/>
      <c r="OC102" s="24"/>
      <c r="OD102" s="24"/>
      <c r="OE102" s="24"/>
      <c r="OF102" s="24"/>
      <c r="OG102" s="24"/>
      <c r="OH102" s="24"/>
      <c r="OI102" s="24"/>
      <c r="OJ102" s="24"/>
      <c r="OK102" s="24"/>
      <c r="OL102" s="24"/>
      <c r="OM102" s="24"/>
      <c r="ON102" s="24"/>
      <c r="OO102" s="24"/>
      <c r="OP102" s="24"/>
      <c r="OQ102" s="24"/>
      <c r="OR102" s="24"/>
      <c r="OS102" s="24"/>
      <c r="OT102" s="24"/>
      <c r="OU102" s="24"/>
      <c r="OV102" s="24"/>
      <c r="OW102" s="24"/>
      <c r="OX102" s="24"/>
      <c r="OY102" s="24"/>
      <c r="OZ102" s="24"/>
      <c r="PA102" s="24"/>
      <c r="PB102" s="24"/>
      <c r="PC102" s="24"/>
      <c r="PD102" s="24"/>
      <c r="PE102" s="24"/>
      <c r="PF102" s="24"/>
      <c r="PG102" s="24"/>
      <c r="PH102" s="24"/>
      <c r="PI102" s="24"/>
      <c r="PJ102" s="24"/>
      <c r="PK102" s="24"/>
      <c r="PL102" s="24"/>
      <c r="PM102" s="24"/>
      <c r="PN102" s="24"/>
      <c r="PO102" s="24"/>
      <c r="PP102" s="24"/>
      <c r="PQ102" s="24"/>
      <c r="PR102" s="24"/>
      <c r="PS102" s="24"/>
      <c r="PT102" s="24"/>
      <c r="PU102" s="24"/>
      <c r="PV102" s="24"/>
      <c r="PW102" s="24"/>
      <c r="PX102" s="24"/>
      <c r="PY102" s="24"/>
      <c r="PZ102" s="24"/>
      <c r="QA102" s="24"/>
      <c r="QB102" s="24"/>
      <c r="QC102" s="24"/>
      <c r="QD102" s="24"/>
      <c r="QE102" s="24"/>
      <c r="QF102" s="24"/>
      <c r="QG102" s="24"/>
      <c r="QH102" s="24"/>
      <c r="QI102" s="24"/>
      <c r="QJ102" s="24"/>
      <c r="QK102" s="24"/>
      <c r="QL102" s="24"/>
      <c r="QM102" s="24"/>
      <c r="QN102" s="24"/>
      <c r="QO102" s="24"/>
      <c r="QP102" s="24"/>
      <c r="QQ102" s="24"/>
      <c r="QR102" s="24"/>
      <c r="QS102" s="24"/>
      <c r="QT102" s="24"/>
      <c r="QU102" s="24"/>
      <c r="QV102" s="24"/>
      <c r="QW102" s="24"/>
      <c r="QX102" s="24"/>
      <c r="QY102" s="24"/>
      <c r="QZ102" s="24"/>
      <c r="RA102" s="24"/>
      <c r="RB102" s="24"/>
      <c r="RC102" s="24"/>
      <c r="RD102" s="24"/>
      <c r="RE102" s="24"/>
      <c r="RF102" s="24"/>
      <c r="RG102" s="24"/>
      <c r="RH102" s="24"/>
      <c r="RI102" s="24"/>
      <c r="RJ102" s="24"/>
      <c r="RK102" s="24"/>
      <c r="RL102" s="24"/>
      <c r="RM102" s="24"/>
      <c r="RN102" s="24"/>
      <c r="RO102" s="24"/>
      <c r="RP102" s="24"/>
      <c r="RQ102" s="24"/>
      <c r="RR102" s="24"/>
      <c r="RS102" s="24"/>
      <c r="RT102" s="24"/>
      <c r="RU102" s="24"/>
      <c r="RV102" s="24"/>
      <c r="RW102" s="24"/>
      <c r="RX102" s="24"/>
      <c r="RY102" s="24"/>
      <c r="RZ102" s="24"/>
      <c r="SA102" s="24"/>
      <c r="SB102" s="24"/>
      <c r="SC102" s="24"/>
      <c r="SD102" s="24"/>
      <c r="SE102" s="24"/>
      <c r="SF102" s="24"/>
      <c r="SG102" s="24"/>
      <c r="SH102" s="24"/>
      <c r="SI102" s="24"/>
      <c r="SJ102" s="24"/>
      <c r="SK102" s="24"/>
      <c r="SL102" s="24"/>
      <c r="SM102" s="24"/>
      <c r="SN102" s="24"/>
      <c r="SO102" s="24"/>
      <c r="SP102" s="24"/>
      <c r="SQ102" s="24"/>
      <c r="SR102" s="24"/>
      <c r="SS102" s="24"/>
      <c r="ST102" s="24"/>
      <c r="SU102" s="24"/>
      <c r="SV102" s="24"/>
      <c r="SW102" s="24"/>
      <c r="SX102" s="24"/>
      <c r="SY102" s="24"/>
      <c r="SZ102" s="24"/>
      <c r="TA102" s="24"/>
      <c r="TB102" s="24"/>
      <c r="TC102" s="24"/>
      <c r="TD102" s="24"/>
      <c r="TE102" s="24"/>
      <c r="TF102" s="24"/>
      <c r="TG102" s="24"/>
      <c r="TH102" s="24"/>
      <c r="TI102" s="24"/>
      <c r="TJ102" s="24"/>
      <c r="TK102" s="24"/>
      <c r="TL102" s="24"/>
      <c r="TM102" s="24"/>
      <c r="TN102" s="24"/>
      <c r="TO102" s="24"/>
      <c r="TP102" s="24"/>
      <c r="TQ102" s="24"/>
      <c r="TR102" s="24"/>
      <c r="TS102" s="24"/>
      <c r="TT102" s="24"/>
      <c r="TU102" s="24"/>
      <c r="TV102" s="24"/>
      <c r="TW102" s="24"/>
      <c r="TX102" s="24"/>
      <c r="TY102" s="24"/>
      <c r="TZ102" s="24"/>
      <c r="UA102" s="24"/>
      <c r="UB102" s="24"/>
      <c r="UC102" s="24"/>
      <c r="UD102" s="24"/>
      <c r="UE102" s="24"/>
      <c r="UF102" s="24"/>
      <c r="UG102" s="24"/>
      <c r="UH102" s="24"/>
      <c r="UI102" s="24"/>
      <c r="UJ102" s="24"/>
      <c r="UK102" s="24"/>
      <c r="UL102" s="24"/>
      <c r="UM102" s="24"/>
      <c r="UN102" s="24"/>
      <c r="UO102" s="24"/>
      <c r="UP102" s="24"/>
      <c r="UQ102" s="24"/>
      <c r="UR102" s="24"/>
      <c r="US102" s="24"/>
      <c r="UT102" s="24"/>
      <c r="UU102" s="24"/>
      <c r="UV102" s="24"/>
      <c r="UW102" s="24"/>
      <c r="UX102" s="24"/>
      <c r="UY102" s="24"/>
      <c r="UZ102" s="24"/>
      <c r="VA102" s="24"/>
      <c r="VB102" s="24"/>
      <c r="VC102" s="24"/>
      <c r="VD102" s="24"/>
      <c r="VE102" s="24"/>
      <c r="VF102" s="24"/>
      <c r="VG102" s="24"/>
      <c r="VH102" s="24"/>
      <c r="VI102" s="24"/>
      <c r="VJ102" s="24"/>
      <c r="VK102" s="24"/>
      <c r="VL102" s="24"/>
      <c r="VM102" s="24"/>
      <c r="VN102" s="24"/>
      <c r="VO102" s="24"/>
      <c r="VP102" s="24"/>
      <c r="VQ102" s="24"/>
      <c r="VR102" s="24"/>
      <c r="VS102" s="24"/>
      <c r="VT102" s="24"/>
      <c r="VU102" s="24"/>
      <c r="VV102" s="24"/>
      <c r="VW102" s="24"/>
      <c r="VX102" s="24"/>
      <c r="VY102" s="24"/>
      <c r="VZ102" s="24"/>
      <c r="WA102" s="24"/>
      <c r="WB102" s="24"/>
      <c r="WC102" s="24"/>
      <c r="WD102" s="24"/>
      <c r="WE102" s="24"/>
      <c r="WF102" s="24"/>
      <c r="WG102" s="24"/>
      <c r="WH102" s="24"/>
      <c r="WI102" s="24"/>
      <c r="WJ102" s="24"/>
      <c r="WK102" s="24"/>
      <c r="WL102" s="24"/>
      <c r="WM102" s="24"/>
      <c r="WN102" s="24"/>
      <c r="WO102" s="24"/>
      <c r="WP102" s="24"/>
      <c r="WQ102" s="24"/>
      <c r="WR102" s="24"/>
      <c r="WS102" s="24"/>
      <c r="WT102" s="24"/>
      <c r="WU102" s="24"/>
      <c r="WV102" s="24"/>
      <c r="WW102" s="24"/>
      <c r="WX102" s="24"/>
      <c r="WY102" s="24"/>
      <c r="WZ102" s="24"/>
      <c r="XA102" s="24"/>
      <c r="XB102" s="24"/>
      <c r="XC102" s="24"/>
      <c r="XD102" s="24"/>
      <c r="XE102" s="24"/>
      <c r="XF102" s="24"/>
      <c r="XG102" s="24"/>
      <c r="XH102" s="24"/>
      <c r="XI102" s="24"/>
      <c r="XJ102" s="24"/>
      <c r="XK102" s="24"/>
      <c r="XL102" s="24"/>
      <c r="XM102" s="24"/>
      <c r="XN102" s="24"/>
      <c r="XO102" s="24"/>
      <c r="XP102" s="24"/>
      <c r="XQ102" s="24"/>
      <c r="XR102" s="24"/>
      <c r="XS102" s="24"/>
      <c r="XT102" s="24"/>
      <c r="XU102" s="24"/>
      <c r="XV102" s="24"/>
      <c r="XW102" s="24"/>
      <c r="XX102" s="24"/>
      <c r="XY102" s="24"/>
      <c r="XZ102" s="24"/>
      <c r="YA102" s="24"/>
      <c r="YB102" s="24"/>
      <c r="YC102" s="24"/>
      <c r="YD102" s="24"/>
      <c r="YE102" s="24"/>
      <c r="YF102" s="24"/>
      <c r="YG102" s="24"/>
      <c r="YH102" s="24"/>
      <c r="YI102" s="24"/>
      <c r="YJ102" s="24"/>
      <c r="YK102" s="24"/>
      <c r="YL102" s="24"/>
      <c r="YM102" s="24"/>
      <c r="YN102" s="24"/>
      <c r="YO102" s="24"/>
      <c r="YP102" s="24"/>
      <c r="YQ102" s="24"/>
      <c r="YR102" s="24"/>
      <c r="YS102" s="24"/>
      <c r="YT102" s="24"/>
      <c r="YU102" s="24"/>
      <c r="YV102" s="24"/>
      <c r="YW102" s="24"/>
      <c r="YX102" s="24"/>
      <c r="YY102" s="24"/>
      <c r="YZ102" s="24"/>
      <c r="ZA102" s="24"/>
      <c r="ZB102" s="24"/>
      <c r="ZC102" s="24"/>
      <c r="ZD102" s="24"/>
      <c r="ZE102" s="24"/>
      <c r="ZF102" s="24"/>
      <c r="ZG102" s="24"/>
      <c r="ZH102" s="24"/>
      <c r="ZI102" s="24"/>
      <c r="ZJ102" s="24"/>
      <c r="ZK102" s="24"/>
      <c r="ZL102" s="24"/>
      <c r="ZM102" s="24"/>
      <c r="ZN102" s="24"/>
      <c r="ZO102" s="24"/>
      <c r="ZP102" s="24"/>
      <c r="ZQ102" s="24"/>
      <c r="ZR102" s="24"/>
      <c r="ZS102" s="24"/>
      <c r="ZT102" s="24"/>
      <c r="ZU102" s="24"/>
      <c r="ZV102" s="24"/>
      <c r="ZW102" s="24"/>
      <c r="ZX102" s="24"/>
      <c r="ZY102" s="24"/>
      <c r="ZZ102" s="24"/>
      <c r="AAA102" s="24"/>
      <c r="AAB102" s="24"/>
      <c r="AAC102" s="24"/>
      <c r="AAD102" s="24"/>
      <c r="AAE102" s="24"/>
      <c r="AAF102" s="24"/>
      <c r="AAG102" s="24"/>
      <c r="AAH102" s="24"/>
      <c r="AAI102" s="24"/>
      <c r="AAJ102" s="24"/>
      <c r="AAK102" s="24"/>
      <c r="AAL102" s="24"/>
      <c r="AAM102" s="24"/>
      <c r="AAN102" s="24"/>
      <c r="AAO102" s="24"/>
      <c r="AAP102" s="24"/>
      <c r="AAQ102" s="24"/>
      <c r="AAR102" s="24"/>
      <c r="AAS102" s="24"/>
      <c r="AAT102" s="24"/>
      <c r="AAU102" s="24"/>
      <c r="AAV102" s="24"/>
      <c r="AAW102" s="24"/>
      <c r="AAX102" s="24"/>
      <c r="AAY102" s="24"/>
      <c r="AAZ102" s="24"/>
      <c r="ABA102" s="24"/>
      <c r="ABB102" s="24"/>
      <c r="ABC102" s="24"/>
      <c r="ABD102" s="24"/>
      <c r="ABE102" s="24"/>
      <c r="ABF102" s="24"/>
      <c r="ABG102" s="24"/>
      <c r="ABH102" s="24"/>
      <c r="ABI102" s="24"/>
      <c r="ABJ102" s="24"/>
      <c r="ABK102" s="24"/>
      <c r="ABL102" s="24"/>
      <c r="ABM102" s="24"/>
      <c r="ABN102" s="24"/>
      <c r="ABO102" s="24"/>
      <c r="ABP102" s="24"/>
      <c r="ABQ102" s="24"/>
      <c r="ABR102" s="24"/>
      <c r="ABS102" s="24"/>
      <c r="ABT102" s="24"/>
      <c r="ABU102" s="24"/>
      <c r="ABV102" s="24"/>
      <c r="ABW102" s="24"/>
      <c r="ABX102" s="24"/>
      <c r="ABY102" s="24"/>
      <c r="ABZ102" s="24"/>
      <c r="ACA102" s="24"/>
      <c r="ACB102" s="24"/>
      <c r="ACC102" s="24"/>
      <c r="ACD102" s="24"/>
      <c r="ACE102" s="24"/>
      <c r="ACF102" s="24"/>
      <c r="ACG102" s="24"/>
      <c r="ACH102" s="24"/>
      <c r="ACI102" s="24"/>
      <c r="ACJ102" s="24"/>
      <c r="ACK102" s="24"/>
      <c r="ACL102" s="24"/>
      <c r="ACM102" s="24"/>
      <c r="ACN102" s="24"/>
      <c r="ACO102" s="24"/>
      <c r="ACP102" s="24"/>
      <c r="ACQ102" s="24"/>
      <c r="ACR102" s="24"/>
      <c r="ACS102" s="24"/>
      <c r="ACT102" s="24"/>
      <c r="ACU102" s="24"/>
      <c r="ACV102" s="24"/>
      <c r="ACW102" s="24"/>
      <c r="ACX102" s="24"/>
      <c r="ACY102" s="24"/>
      <c r="ACZ102" s="24"/>
      <c r="ADA102" s="24"/>
      <c r="ADB102" s="24"/>
      <c r="ADC102" s="24"/>
      <c r="ADD102" s="24"/>
      <c r="ADE102" s="24"/>
      <c r="ADF102" s="24"/>
      <c r="ADG102" s="24"/>
      <c r="ADH102" s="24"/>
      <c r="ADI102" s="24"/>
      <c r="ADJ102" s="24"/>
      <c r="ADK102" s="24"/>
      <c r="ADL102" s="24"/>
      <c r="ADM102" s="24"/>
      <c r="ADN102" s="24"/>
      <c r="ADO102" s="24"/>
      <c r="ADP102" s="24"/>
      <c r="ADQ102" s="24"/>
      <c r="ADR102" s="24"/>
      <c r="ADS102" s="24"/>
      <c r="ADT102" s="24"/>
      <c r="ADU102" s="24"/>
      <c r="ADV102" s="24"/>
      <c r="ADW102" s="24"/>
      <c r="ADX102" s="24"/>
      <c r="ADY102" s="24"/>
      <c r="ADZ102" s="24"/>
      <c r="AEA102" s="24"/>
      <c r="AEB102" s="24"/>
      <c r="AEC102" s="24"/>
      <c r="AED102" s="24"/>
      <c r="AEE102" s="24"/>
      <c r="AEF102" s="24"/>
      <c r="AEG102" s="24"/>
      <c r="AEH102" s="24"/>
      <c r="AEI102" s="24"/>
      <c r="AEJ102" s="24"/>
      <c r="AEK102" s="24"/>
      <c r="AEL102" s="24"/>
      <c r="AEM102" s="24"/>
      <c r="AEN102" s="24"/>
      <c r="AEO102" s="24"/>
      <c r="AEP102" s="24"/>
      <c r="AEQ102" s="24"/>
      <c r="AER102" s="24"/>
      <c r="AES102" s="24"/>
      <c r="AET102" s="24"/>
      <c r="AEU102" s="24"/>
      <c r="AEV102" s="24"/>
      <c r="AEW102" s="24"/>
      <c r="AEX102" s="24"/>
      <c r="AEY102" s="24"/>
      <c r="AEZ102" s="24"/>
      <c r="AFA102" s="24"/>
      <c r="AFB102" s="24"/>
      <c r="AFC102" s="24"/>
      <c r="AFD102" s="24"/>
      <c r="AFE102" s="24"/>
      <c r="AFF102" s="24"/>
      <c r="AFG102" s="24"/>
      <c r="AFH102" s="24"/>
      <c r="AFI102" s="24"/>
      <c r="AFJ102" s="24"/>
      <c r="AFK102" s="24"/>
      <c r="AFL102" s="24"/>
      <c r="AFM102" s="24"/>
      <c r="AFN102" s="24"/>
      <c r="AFO102" s="24"/>
      <c r="AFP102" s="24"/>
      <c r="AFQ102" s="24"/>
      <c r="AFR102" s="24"/>
      <c r="AFS102" s="24"/>
      <c r="AFT102" s="24"/>
      <c r="AFU102" s="24"/>
      <c r="AFV102" s="24"/>
      <c r="AFW102" s="24"/>
      <c r="AFX102" s="24"/>
      <c r="AFY102" s="24"/>
      <c r="AFZ102" s="24"/>
      <c r="AGA102" s="24"/>
      <c r="AGB102" s="24"/>
      <c r="AGC102" s="24"/>
      <c r="AGD102" s="24"/>
      <c r="AGE102" s="24"/>
      <c r="AGF102" s="24"/>
      <c r="AGG102" s="24"/>
      <c r="AGH102" s="24"/>
      <c r="AGI102" s="24"/>
      <c r="AGJ102" s="24"/>
      <c r="AGK102" s="24"/>
      <c r="AGL102" s="24"/>
      <c r="AGM102" s="24"/>
      <c r="AGN102" s="24"/>
      <c r="AGO102" s="24"/>
      <c r="AGP102" s="24"/>
      <c r="AGQ102" s="24"/>
      <c r="AGR102" s="24"/>
      <c r="AGS102" s="24"/>
      <c r="AGT102" s="24"/>
      <c r="AGU102" s="24"/>
      <c r="AGV102" s="24"/>
      <c r="AGW102" s="24"/>
      <c r="AGX102" s="24"/>
      <c r="AGY102" s="24"/>
      <c r="AGZ102" s="24"/>
      <c r="AHA102" s="24"/>
      <c r="AHB102" s="24"/>
      <c r="AHC102" s="24"/>
      <c r="AHD102" s="24"/>
      <c r="AHE102" s="24"/>
      <c r="AHF102" s="24"/>
      <c r="AHG102" s="24"/>
      <c r="AHH102" s="24"/>
      <c r="AHI102" s="24"/>
      <c r="AHJ102" s="24"/>
      <c r="AHK102" s="24"/>
      <c r="AHL102" s="24"/>
      <c r="AHM102" s="24"/>
      <c r="AHN102" s="24"/>
      <c r="AHO102" s="24"/>
      <c r="AHP102" s="24"/>
      <c r="AHQ102" s="24"/>
      <c r="AHR102" s="24"/>
      <c r="AHS102" s="24"/>
      <c r="AHT102" s="24"/>
      <c r="AHU102" s="24"/>
      <c r="AHV102" s="24"/>
      <c r="AHW102" s="24"/>
      <c r="AHX102" s="24"/>
      <c r="AHY102" s="24"/>
      <c r="AHZ102" s="24"/>
      <c r="AIA102" s="24"/>
      <c r="AIB102" s="24"/>
      <c r="AIC102" s="24"/>
      <c r="AID102" s="24"/>
      <c r="AIE102" s="24"/>
      <c r="AIF102" s="24"/>
      <c r="AIG102" s="24"/>
      <c r="AIH102" s="24"/>
      <c r="AII102" s="24"/>
      <c r="AIJ102" s="24"/>
      <c r="AIK102" s="24"/>
      <c r="AIL102" s="24"/>
      <c r="AIM102" s="24"/>
      <c r="AIN102" s="24"/>
      <c r="AIO102" s="24"/>
      <c r="AIP102" s="24"/>
      <c r="AIQ102" s="24"/>
      <c r="AIR102" s="24"/>
      <c r="AIS102" s="24"/>
      <c r="AIT102" s="24"/>
      <c r="AIU102" s="24"/>
      <c r="AIV102" s="24"/>
      <c r="AIW102" s="24"/>
      <c r="AIX102" s="24"/>
      <c r="AIY102" s="24"/>
      <c r="AIZ102" s="24"/>
      <c r="AJA102" s="24"/>
      <c r="AJB102" s="24"/>
      <c r="AJC102" s="24"/>
      <c r="AJD102" s="24"/>
      <c r="AJE102" s="24"/>
      <c r="AJF102" s="24"/>
      <c r="AJG102" s="24"/>
      <c r="AJH102" s="24"/>
      <c r="AJI102" s="24"/>
      <c r="AJJ102" s="24"/>
      <c r="AJK102" s="24"/>
      <c r="AJL102" s="24"/>
      <c r="AJM102" s="24"/>
      <c r="AJN102" s="24"/>
      <c r="AJO102" s="24"/>
      <c r="AJP102" s="24"/>
      <c r="AJQ102" s="24"/>
      <c r="AJR102" s="24"/>
      <c r="AJS102" s="24"/>
      <c r="AJT102" s="24"/>
      <c r="AJU102" s="24"/>
      <c r="AJV102" s="24"/>
      <c r="AJW102" s="24"/>
      <c r="AJX102" s="24"/>
      <c r="AJY102" s="24"/>
      <c r="AJZ102" s="24"/>
      <c r="AKA102" s="24"/>
      <c r="AKB102" s="24"/>
      <c r="AKC102" s="24"/>
      <c r="AKD102" s="24"/>
      <c r="AKE102" s="24"/>
      <c r="AKF102" s="24"/>
      <c r="AKG102" s="24"/>
      <c r="AKH102" s="24"/>
      <c r="AKI102" s="24"/>
      <c r="AKJ102" s="24"/>
      <c r="AKK102" s="24"/>
      <c r="AKL102" s="24"/>
      <c r="AKM102" s="24"/>
      <c r="AKN102" s="24"/>
      <c r="AKO102" s="24"/>
      <c r="AKP102" s="24"/>
      <c r="AKQ102" s="24"/>
      <c r="AKR102" s="24"/>
      <c r="AKS102" s="24"/>
      <c r="AKT102" s="24"/>
      <c r="AKU102" s="24"/>
      <c r="AKV102" s="24"/>
      <c r="AKW102" s="24"/>
      <c r="AKX102" s="24"/>
      <c r="AKY102" s="24"/>
      <c r="AKZ102" s="24"/>
      <c r="ALA102" s="24"/>
      <c r="ALB102" s="24"/>
      <c r="ALC102" s="24"/>
      <c r="ALD102" s="24"/>
      <c r="ALE102" s="24"/>
      <c r="ALF102" s="24"/>
      <c r="ALG102" s="24"/>
      <c r="ALH102" s="24"/>
      <c r="ALI102" s="24"/>
      <c r="ALJ102" s="24"/>
      <c r="ALK102" s="24"/>
      <c r="ALL102" s="24"/>
      <c r="ALM102" s="24"/>
      <c r="ALN102" s="24"/>
      <c r="ALO102" s="24"/>
      <c r="ALP102" s="24"/>
      <c r="ALQ102" s="24"/>
      <c r="ALR102" s="24"/>
      <c r="ALS102" s="24"/>
      <c r="ALT102" s="24"/>
      <c r="ALU102" s="24"/>
      <c r="ALV102" s="24"/>
      <c r="ALW102" s="24"/>
      <c r="ALX102" s="24"/>
      <c r="ALY102" s="24"/>
      <c r="ALZ102" s="24"/>
      <c r="AMA102" s="24"/>
      <c r="AMB102" s="24"/>
      <c r="AMC102" s="24"/>
      <c r="AMD102" s="24"/>
      <c r="AME102" s="24"/>
      <c r="AMF102" s="24"/>
      <c r="AMG102" s="24"/>
      <c r="AMH102" s="24"/>
      <c r="AMI102" s="24"/>
      <c r="AMJ102" s="24"/>
      <c r="AMK102" s="24"/>
      <c r="AML102" s="24"/>
      <c r="AMM102" s="24"/>
      <c r="AMN102" s="24"/>
      <c r="AMO102" s="24"/>
      <c r="AMP102" s="24"/>
      <c r="AMQ102" s="24"/>
      <c r="AMR102" s="24"/>
      <c r="AMS102" s="24"/>
      <c r="AMT102" s="24"/>
      <c r="AMU102" s="24"/>
      <c r="AMV102" s="24"/>
      <c r="AMW102" s="24"/>
      <c r="AMX102" s="24"/>
      <c r="AMY102" s="24"/>
      <c r="AMZ102" s="24"/>
      <c r="ANA102" s="24"/>
      <c r="ANB102" s="24"/>
      <c r="ANC102" s="24"/>
      <c r="AND102" s="24"/>
      <c r="ANE102" s="24"/>
      <c r="ANF102" s="24"/>
      <c r="ANG102" s="24"/>
      <c r="ANH102" s="24"/>
      <c r="ANI102" s="24"/>
      <c r="ANJ102" s="24"/>
      <c r="ANK102" s="24"/>
      <c r="ANL102" s="24"/>
      <c r="ANM102" s="24"/>
      <c r="ANN102" s="24"/>
      <c r="ANO102" s="24"/>
      <c r="ANP102" s="24"/>
      <c r="ANQ102" s="24"/>
      <c r="ANR102" s="24"/>
      <c r="ANS102" s="24"/>
      <c r="ANT102" s="24"/>
      <c r="ANU102" s="24"/>
      <c r="ANV102" s="24"/>
      <c r="ANW102" s="24"/>
      <c r="ANX102" s="24"/>
      <c r="ANY102" s="24"/>
      <c r="ANZ102" s="24"/>
      <c r="AOA102" s="24"/>
      <c r="AOB102" s="24"/>
      <c r="AOC102" s="24"/>
      <c r="AOD102" s="24"/>
      <c r="AOE102" s="24"/>
      <c r="AOF102" s="24"/>
      <c r="AOG102" s="24"/>
      <c r="AOH102" s="24"/>
      <c r="AOI102" s="24"/>
      <c r="AOJ102" s="24"/>
      <c r="AOK102" s="24"/>
      <c r="AOL102" s="24"/>
      <c r="AOM102" s="24"/>
      <c r="AON102" s="24"/>
      <c r="AOO102" s="24"/>
      <c r="AOP102" s="24"/>
      <c r="AOQ102" s="24"/>
      <c r="AOR102" s="24"/>
      <c r="AOS102" s="24"/>
      <c r="AOT102" s="24"/>
      <c r="AOU102" s="24"/>
      <c r="AOV102" s="24"/>
      <c r="AOW102" s="24"/>
      <c r="AOX102" s="24"/>
      <c r="AOY102" s="24"/>
      <c r="AOZ102" s="24"/>
      <c r="APA102" s="24"/>
      <c r="APB102" s="24"/>
      <c r="APC102" s="24"/>
      <c r="APD102" s="24"/>
      <c r="APE102" s="24"/>
      <c r="APF102" s="24"/>
      <c r="APG102" s="24"/>
      <c r="APH102" s="24"/>
      <c r="API102" s="24"/>
      <c r="APJ102" s="24"/>
      <c r="APK102" s="24"/>
      <c r="APL102" s="24"/>
      <c r="APM102" s="24"/>
      <c r="APN102" s="24"/>
      <c r="APO102" s="24"/>
      <c r="APP102" s="24"/>
      <c r="APQ102" s="24"/>
      <c r="APR102" s="24"/>
      <c r="APS102" s="24"/>
      <c r="APT102" s="24"/>
      <c r="APU102" s="24"/>
      <c r="APV102" s="24"/>
      <c r="APW102" s="24"/>
      <c r="APX102" s="24"/>
      <c r="APY102" s="24"/>
      <c r="APZ102" s="24"/>
      <c r="AQA102" s="24"/>
      <c r="AQB102" s="24"/>
      <c r="AQC102" s="24"/>
      <c r="AQD102" s="24"/>
      <c r="AQE102" s="24"/>
      <c r="AQF102" s="24"/>
      <c r="AQG102" s="24"/>
      <c r="AQH102" s="24"/>
      <c r="AQI102" s="24"/>
      <c r="AQJ102" s="24"/>
      <c r="AQK102" s="24"/>
      <c r="AQL102" s="24"/>
      <c r="AQM102" s="24"/>
      <c r="AQN102" s="24"/>
      <c r="AQO102" s="24"/>
      <c r="AQP102" s="24"/>
      <c r="AQQ102" s="24"/>
      <c r="AQR102" s="24"/>
      <c r="AQS102" s="24"/>
      <c r="AQT102" s="24"/>
      <c r="AQU102" s="24"/>
      <c r="AQV102" s="24"/>
      <c r="AQW102" s="24"/>
      <c r="AQX102" s="24"/>
      <c r="AQY102" s="24"/>
      <c r="AQZ102" s="24"/>
      <c r="ARA102" s="24"/>
      <c r="ARB102" s="24"/>
      <c r="ARC102" s="24"/>
      <c r="ARD102" s="24"/>
      <c r="ARE102" s="24"/>
      <c r="ARF102" s="24"/>
      <c r="ARG102" s="24"/>
      <c r="ARH102" s="24"/>
      <c r="ARI102" s="24"/>
      <c r="ARJ102" s="24"/>
      <c r="ARK102" s="24"/>
      <c r="ARL102" s="24"/>
      <c r="ARM102" s="24"/>
      <c r="ARN102" s="24"/>
      <c r="ARO102" s="24"/>
      <c r="ARP102" s="24"/>
      <c r="ARQ102" s="24"/>
      <c r="ARR102" s="24"/>
      <c r="ARS102" s="24"/>
      <c r="ART102" s="24"/>
      <c r="ARU102" s="24"/>
      <c r="ARV102" s="24"/>
      <c r="ARW102" s="24"/>
      <c r="ARX102" s="24"/>
      <c r="ARY102" s="24"/>
      <c r="ARZ102" s="24"/>
      <c r="ASA102" s="24"/>
      <c r="ASB102" s="24"/>
      <c r="ASC102" s="24"/>
      <c r="ASD102" s="24"/>
      <c r="ASE102" s="24"/>
      <c r="ASF102" s="24"/>
      <c r="ASG102" s="24"/>
      <c r="ASH102" s="24"/>
      <c r="ASI102" s="24"/>
      <c r="ASJ102" s="24"/>
      <c r="ASK102" s="24"/>
      <c r="ASL102" s="24"/>
      <c r="ASM102" s="24"/>
      <c r="ASN102" s="24"/>
      <c r="ASO102" s="24"/>
      <c r="ASP102" s="24"/>
      <c r="ASQ102" s="24"/>
      <c r="ASR102" s="24"/>
      <c r="ASS102" s="24"/>
      <c r="AST102" s="24"/>
      <c r="ASU102" s="24"/>
      <c r="ASV102" s="24"/>
      <c r="ASW102" s="24"/>
      <c r="ASX102" s="24"/>
      <c r="ASY102" s="24"/>
      <c r="ASZ102" s="24"/>
      <c r="ATA102" s="24"/>
      <c r="ATB102" s="24"/>
      <c r="ATC102" s="24"/>
      <c r="ATD102" s="24"/>
      <c r="ATE102" s="24"/>
      <c r="ATF102" s="24"/>
      <c r="ATG102" s="24"/>
      <c r="ATH102" s="24"/>
      <c r="ATI102" s="24"/>
      <c r="ATJ102" s="24"/>
      <c r="ATK102" s="24"/>
      <c r="ATL102" s="24"/>
      <c r="ATM102" s="24"/>
      <c r="ATN102" s="24"/>
      <c r="ATO102" s="24"/>
      <c r="ATP102" s="24"/>
      <c r="ATQ102" s="24"/>
      <c r="ATR102" s="24"/>
      <c r="ATS102" s="24"/>
      <c r="ATT102" s="24"/>
      <c r="ATU102" s="24"/>
      <c r="ATV102" s="24"/>
      <c r="ATW102" s="24"/>
      <c r="ATX102" s="24"/>
      <c r="ATY102" s="24"/>
      <c r="ATZ102" s="24"/>
      <c r="AUA102" s="24"/>
      <c r="AUB102" s="24"/>
      <c r="AUC102" s="24"/>
      <c r="AUD102" s="24"/>
      <c r="AUE102" s="24"/>
      <c r="AUF102" s="24"/>
      <c r="AUG102" s="24"/>
      <c r="AUH102" s="24"/>
      <c r="AUI102" s="24"/>
      <c r="AUJ102" s="24"/>
      <c r="AUK102" s="24"/>
      <c r="AUL102" s="24"/>
      <c r="AUM102" s="24"/>
      <c r="AUN102" s="24"/>
      <c r="AUO102" s="24"/>
      <c r="AUP102" s="24"/>
      <c r="AUQ102" s="24"/>
      <c r="AUR102" s="24"/>
      <c r="AUS102" s="24"/>
      <c r="AUT102" s="24"/>
      <c r="AUU102" s="24"/>
      <c r="AUV102" s="24"/>
      <c r="AUW102" s="24"/>
      <c r="AUX102" s="24"/>
      <c r="AUY102" s="24"/>
      <c r="AUZ102" s="24"/>
      <c r="AVA102" s="24"/>
      <c r="AVB102" s="24"/>
      <c r="AVC102" s="24"/>
      <c r="AVD102" s="24"/>
      <c r="AVE102" s="24"/>
      <c r="AVF102" s="24"/>
      <c r="AVG102" s="24"/>
      <c r="AVH102" s="24"/>
      <c r="AVI102" s="24"/>
      <c r="AVJ102" s="24"/>
      <c r="AVK102" s="24"/>
      <c r="AVL102" s="24"/>
      <c r="AVM102" s="24"/>
      <c r="AVN102" s="24"/>
      <c r="AVO102" s="24"/>
      <c r="AVP102" s="24"/>
      <c r="AVQ102" s="24"/>
      <c r="AVR102" s="24"/>
      <c r="AVS102" s="24"/>
      <c r="AVT102" s="24"/>
      <c r="AVU102" s="24"/>
      <c r="AVV102" s="24"/>
      <c r="AVW102" s="24"/>
      <c r="AVX102" s="24"/>
      <c r="AVY102" s="24"/>
      <c r="AVZ102" s="24"/>
      <c r="AWA102" s="24"/>
      <c r="AWB102" s="24"/>
      <c r="AWC102" s="24"/>
      <c r="AWD102" s="24"/>
      <c r="AWE102" s="24"/>
      <c r="AWF102" s="24"/>
      <c r="AWG102" s="24"/>
      <c r="AWH102" s="24"/>
      <c r="AWI102" s="24"/>
      <c r="AWJ102" s="24"/>
      <c r="AWK102" s="24"/>
      <c r="AWL102" s="24"/>
      <c r="AWM102" s="24"/>
      <c r="AWN102" s="24"/>
      <c r="AWO102" s="24"/>
      <c r="AWP102" s="24"/>
      <c r="AWQ102" s="24"/>
      <c r="AWR102" s="24"/>
      <c r="AWS102" s="24"/>
      <c r="AWT102" s="24"/>
      <c r="AWU102" s="24"/>
      <c r="AWV102" s="24"/>
      <c r="AWW102" s="24"/>
      <c r="AWX102" s="24"/>
      <c r="AWY102" s="24"/>
      <c r="AWZ102" s="24"/>
      <c r="AXA102" s="24"/>
      <c r="AXB102" s="24"/>
      <c r="AXC102" s="24"/>
      <c r="AXD102" s="24"/>
      <c r="AXE102" s="24"/>
      <c r="AXF102" s="24"/>
      <c r="AXG102" s="24"/>
      <c r="AXH102" s="24"/>
      <c r="AXI102" s="24"/>
      <c r="AXJ102" s="24"/>
      <c r="AXK102" s="24"/>
      <c r="AXL102" s="24"/>
      <c r="AXM102" s="24"/>
      <c r="AXN102" s="24"/>
      <c r="AXO102" s="24"/>
      <c r="AXP102" s="24"/>
      <c r="AXQ102" s="24"/>
      <c r="AXR102" s="24"/>
      <c r="AXS102" s="24"/>
      <c r="AXT102" s="24"/>
      <c r="AXU102" s="24"/>
      <c r="AXV102" s="24"/>
      <c r="AXW102" s="24"/>
      <c r="AXX102" s="24"/>
      <c r="AXY102" s="24"/>
      <c r="AXZ102" s="24"/>
      <c r="AYA102" s="24"/>
      <c r="AYB102" s="24"/>
      <c r="AYC102" s="24"/>
      <c r="AYD102" s="24"/>
      <c r="AYE102" s="24"/>
      <c r="AYF102" s="24"/>
      <c r="AYG102" s="24"/>
      <c r="AYH102" s="24"/>
      <c r="AYI102" s="24"/>
      <c r="AYJ102" s="24"/>
      <c r="AYK102" s="24"/>
      <c r="AYL102" s="24"/>
      <c r="AYM102" s="24"/>
      <c r="AYN102" s="24"/>
      <c r="AYO102" s="24"/>
      <c r="AYP102" s="24"/>
      <c r="AYQ102" s="24"/>
      <c r="AYR102" s="24"/>
      <c r="AYS102" s="24"/>
      <c r="AYT102" s="24"/>
      <c r="AYU102" s="24"/>
      <c r="AYV102" s="24"/>
      <c r="AYW102" s="24"/>
      <c r="AYX102" s="24"/>
      <c r="AYY102" s="24"/>
      <c r="AYZ102" s="24"/>
      <c r="AZA102" s="24"/>
      <c r="AZB102" s="24"/>
      <c r="AZC102" s="24"/>
      <c r="AZD102" s="24"/>
      <c r="AZE102" s="24"/>
      <c r="AZF102" s="24"/>
      <c r="AZG102" s="24"/>
      <c r="AZH102" s="24"/>
      <c r="AZI102" s="24"/>
      <c r="AZJ102" s="24"/>
      <c r="AZK102" s="24"/>
      <c r="AZL102" s="24"/>
      <c r="AZM102" s="24"/>
      <c r="AZN102" s="24"/>
      <c r="AZO102" s="24"/>
      <c r="AZP102" s="24"/>
      <c r="AZQ102" s="24"/>
      <c r="AZR102" s="24"/>
      <c r="AZS102" s="24"/>
      <c r="AZT102" s="24"/>
      <c r="AZU102" s="24"/>
      <c r="AZV102" s="24"/>
      <c r="AZW102" s="24"/>
      <c r="AZX102" s="24"/>
      <c r="AZY102" s="24"/>
      <c r="AZZ102" s="24"/>
      <c r="BAA102" s="24"/>
      <c r="BAB102" s="24"/>
      <c r="BAC102" s="24"/>
      <c r="BAD102" s="24"/>
      <c r="BAE102" s="24"/>
      <c r="BAF102" s="24"/>
      <c r="BAG102" s="24"/>
      <c r="BAH102" s="24"/>
      <c r="BAI102" s="24"/>
      <c r="BAJ102" s="24"/>
      <c r="BAK102" s="24"/>
      <c r="BAL102" s="24"/>
      <c r="BAM102" s="24"/>
      <c r="BAN102" s="24"/>
      <c r="BAO102" s="24"/>
      <c r="BAP102" s="24"/>
      <c r="BAQ102" s="24"/>
      <c r="BAR102" s="24"/>
      <c r="BAS102" s="24"/>
      <c r="BAT102" s="24"/>
      <c r="BAU102" s="24"/>
      <c r="BAV102" s="24"/>
      <c r="BAW102" s="24"/>
      <c r="BAX102" s="24"/>
      <c r="BAY102" s="24"/>
      <c r="BAZ102" s="24"/>
      <c r="BBA102" s="24"/>
      <c r="BBB102" s="24"/>
      <c r="BBC102" s="24"/>
      <c r="BBD102" s="24"/>
      <c r="BBE102" s="24"/>
      <c r="BBF102" s="24"/>
      <c r="BBG102" s="24"/>
      <c r="BBH102" s="24"/>
      <c r="BBI102" s="24"/>
      <c r="BBJ102" s="24"/>
      <c r="BBK102" s="24"/>
      <c r="BBL102" s="24"/>
      <c r="BBM102" s="24"/>
      <c r="BBN102" s="24"/>
      <c r="BBO102" s="24"/>
      <c r="BBP102" s="24"/>
      <c r="BBQ102" s="24"/>
      <c r="BBR102" s="24"/>
      <c r="BBS102" s="24"/>
      <c r="BBT102" s="24"/>
      <c r="BBU102" s="24"/>
      <c r="BBV102" s="24"/>
      <c r="BBW102" s="24"/>
      <c r="BBX102" s="24"/>
      <c r="BBY102" s="24"/>
      <c r="BBZ102" s="24"/>
      <c r="BCA102" s="24"/>
      <c r="BCB102" s="24"/>
      <c r="BCC102" s="24"/>
      <c r="BCD102" s="24"/>
      <c r="BCE102" s="24"/>
      <c r="BCF102" s="24"/>
      <c r="BCG102" s="24"/>
      <c r="BCH102" s="24"/>
      <c r="BCI102" s="24"/>
      <c r="BCJ102" s="24"/>
      <c r="BCK102" s="24"/>
      <c r="BCL102" s="24"/>
      <c r="BCM102" s="24"/>
      <c r="BCN102" s="24"/>
      <c r="BCO102" s="24"/>
      <c r="BCP102" s="24"/>
      <c r="BCQ102" s="24"/>
      <c r="BCR102" s="24"/>
      <c r="BCS102" s="24"/>
      <c r="BCT102" s="24"/>
      <c r="BCU102" s="24"/>
      <c r="BCV102" s="24"/>
      <c r="BCW102" s="24"/>
      <c r="BCX102" s="24"/>
      <c r="BCY102" s="24"/>
      <c r="BCZ102" s="24"/>
      <c r="BDA102" s="24"/>
      <c r="BDB102" s="24"/>
      <c r="BDC102" s="24"/>
      <c r="BDD102" s="24"/>
      <c r="BDE102" s="24"/>
      <c r="BDF102" s="24"/>
      <c r="BDG102" s="24"/>
      <c r="BDH102" s="24"/>
      <c r="BDI102" s="24"/>
      <c r="BDJ102" s="24"/>
      <c r="BDK102" s="24"/>
      <c r="BDL102" s="24"/>
      <c r="BDM102" s="24"/>
      <c r="BDN102" s="24"/>
      <c r="BDO102" s="24"/>
      <c r="BDP102" s="24"/>
      <c r="BDQ102" s="24"/>
      <c r="BDR102" s="24"/>
      <c r="BDS102" s="24"/>
      <c r="BDT102" s="24"/>
      <c r="BDU102" s="24"/>
      <c r="BDV102" s="24"/>
      <c r="BDW102" s="24"/>
      <c r="BDX102" s="24"/>
      <c r="BDY102" s="24"/>
      <c r="BDZ102" s="24"/>
      <c r="BEA102" s="24"/>
      <c r="BEB102" s="24"/>
      <c r="BEC102" s="24"/>
      <c r="BED102" s="24"/>
      <c r="BEE102" s="24"/>
      <c r="BEF102" s="24"/>
      <c r="BEG102" s="24"/>
      <c r="BEH102" s="24"/>
      <c r="BEI102" s="24"/>
      <c r="BEJ102" s="24"/>
      <c r="BEK102" s="24"/>
      <c r="BEL102" s="24"/>
      <c r="BEM102" s="24"/>
      <c r="BEN102" s="24"/>
      <c r="BEO102" s="24"/>
      <c r="BEP102" s="24"/>
      <c r="BEQ102" s="24"/>
      <c r="BER102" s="24"/>
      <c r="BES102" s="24"/>
      <c r="BET102" s="24"/>
      <c r="BEU102" s="24"/>
      <c r="BEV102" s="24"/>
      <c r="BEW102" s="24"/>
      <c r="BEX102" s="24"/>
      <c r="BEY102" s="24"/>
      <c r="BEZ102" s="24"/>
      <c r="BFA102" s="24"/>
      <c r="BFB102" s="24"/>
      <c r="BFC102" s="24"/>
      <c r="BFD102" s="24"/>
      <c r="BFE102" s="24"/>
      <c r="BFF102" s="24"/>
      <c r="BFG102" s="24"/>
      <c r="BFH102" s="24"/>
      <c r="BFI102" s="24"/>
      <c r="BFJ102" s="24"/>
      <c r="BFK102" s="24"/>
      <c r="BFL102" s="24"/>
      <c r="BFM102" s="24"/>
      <c r="BFN102" s="24"/>
      <c r="BFO102" s="24"/>
      <c r="BFP102" s="24"/>
      <c r="BFQ102" s="24"/>
      <c r="BFR102" s="24"/>
      <c r="BFS102" s="24"/>
      <c r="BFT102" s="24"/>
      <c r="BFU102" s="24"/>
      <c r="BFV102" s="24"/>
      <c r="BFW102" s="24"/>
      <c r="BFX102" s="24"/>
      <c r="BFY102" s="24"/>
      <c r="BFZ102" s="24"/>
      <c r="BGA102" s="24"/>
      <c r="BGB102" s="24"/>
      <c r="BGC102" s="24"/>
      <c r="BGD102" s="24"/>
      <c r="BGE102" s="24"/>
      <c r="BGF102" s="24"/>
      <c r="BGG102" s="24"/>
      <c r="BGH102" s="24"/>
      <c r="BGI102" s="24"/>
      <c r="BGJ102" s="24"/>
      <c r="BGK102" s="24"/>
      <c r="BGL102" s="24"/>
      <c r="BGM102" s="24"/>
      <c r="BGN102" s="24"/>
      <c r="BGO102" s="24"/>
      <c r="BGP102" s="24"/>
      <c r="BGQ102" s="24"/>
      <c r="BGR102" s="24"/>
      <c r="BGS102" s="24"/>
      <c r="BGT102" s="24"/>
      <c r="BGU102" s="24"/>
      <c r="BGV102" s="24"/>
      <c r="BGW102" s="24"/>
      <c r="BGX102" s="24"/>
      <c r="BGY102" s="24"/>
      <c r="BGZ102" s="24"/>
      <c r="BHA102" s="24"/>
      <c r="BHB102" s="24"/>
      <c r="BHC102" s="24"/>
      <c r="BHD102" s="24"/>
      <c r="BHE102" s="24"/>
      <c r="BHF102" s="24"/>
      <c r="BHG102" s="24"/>
      <c r="BHH102" s="24"/>
      <c r="BHI102" s="24"/>
      <c r="BHJ102" s="24"/>
      <c r="BHK102" s="24"/>
      <c r="BHL102" s="24"/>
      <c r="BHM102" s="24"/>
      <c r="BHN102" s="24"/>
      <c r="BHO102" s="24"/>
      <c r="BHP102" s="24"/>
      <c r="BHQ102" s="24"/>
      <c r="BHR102" s="24"/>
      <c r="BHS102" s="24"/>
      <c r="BHT102" s="24"/>
      <c r="BHU102" s="24"/>
      <c r="BHV102" s="24"/>
      <c r="BHW102" s="24"/>
      <c r="BHX102" s="24"/>
      <c r="BHY102" s="24"/>
      <c r="BHZ102" s="24"/>
      <c r="BIA102" s="24"/>
      <c r="BIB102" s="24"/>
      <c r="BIC102" s="24"/>
      <c r="BID102" s="24"/>
      <c r="BIE102" s="24"/>
      <c r="BIF102" s="24"/>
      <c r="BIG102" s="24"/>
      <c r="BIH102" s="24"/>
      <c r="BII102" s="24"/>
      <c r="BIJ102" s="24"/>
      <c r="BIK102" s="24"/>
      <c r="BIL102" s="24"/>
      <c r="BIM102" s="24"/>
      <c r="BIN102" s="24"/>
      <c r="BIO102" s="24"/>
      <c r="BIP102" s="24"/>
      <c r="BIQ102" s="24"/>
      <c r="BIR102" s="24"/>
      <c r="BIS102" s="24"/>
      <c r="BIT102" s="24"/>
      <c r="BIU102" s="24"/>
      <c r="BIV102" s="24"/>
      <c r="BIW102" s="24"/>
      <c r="BIX102" s="24"/>
      <c r="BIY102" s="24"/>
      <c r="BIZ102" s="24"/>
      <c r="BJA102" s="24"/>
      <c r="BJB102" s="24"/>
      <c r="BJC102" s="24"/>
      <c r="BJD102" s="24"/>
      <c r="BJE102" s="24"/>
      <c r="BJF102" s="24"/>
      <c r="BJG102" s="24"/>
      <c r="BJH102" s="24"/>
      <c r="BJI102" s="24"/>
      <c r="BJJ102" s="24"/>
      <c r="BJK102" s="24"/>
      <c r="BJL102" s="24"/>
      <c r="BJM102" s="24"/>
      <c r="BJN102" s="24"/>
      <c r="BJO102" s="24"/>
      <c r="BJP102" s="24"/>
      <c r="BJQ102" s="24"/>
      <c r="BJR102" s="24"/>
      <c r="BJS102" s="24"/>
      <c r="BJT102" s="24"/>
      <c r="BJU102" s="24"/>
      <c r="BJV102" s="24"/>
      <c r="BJW102" s="24"/>
      <c r="BJX102" s="24"/>
      <c r="BJY102" s="24"/>
      <c r="BJZ102" s="24"/>
      <c r="BKA102" s="24"/>
      <c r="BKB102" s="24"/>
      <c r="BKC102" s="24"/>
      <c r="BKD102" s="24"/>
      <c r="BKE102" s="24"/>
      <c r="BKF102" s="24"/>
      <c r="BKG102" s="24"/>
      <c r="BKH102" s="24"/>
      <c r="BKI102" s="24"/>
      <c r="BKJ102" s="24"/>
      <c r="BKK102" s="24"/>
      <c r="BKL102" s="24"/>
      <c r="BKM102" s="24"/>
      <c r="BKN102" s="24"/>
      <c r="BKO102" s="24"/>
      <c r="BKP102" s="24"/>
      <c r="BKQ102" s="24"/>
      <c r="BKR102" s="24"/>
      <c r="BKS102" s="24"/>
      <c r="BKT102" s="24"/>
      <c r="BKU102" s="24"/>
      <c r="BKV102" s="24"/>
      <c r="BKW102" s="24"/>
      <c r="BKX102" s="24"/>
      <c r="BKY102" s="24"/>
      <c r="BKZ102" s="24"/>
      <c r="BLA102" s="24"/>
      <c r="BLB102" s="24"/>
      <c r="BLC102" s="24"/>
      <c r="BLD102" s="24"/>
      <c r="BLE102" s="24"/>
      <c r="BLF102" s="24"/>
      <c r="BLG102" s="24"/>
      <c r="BLH102" s="24"/>
      <c r="BLI102" s="24"/>
      <c r="BLJ102" s="24"/>
      <c r="BLK102" s="24"/>
      <c r="BLL102" s="24"/>
      <c r="BLM102" s="24"/>
      <c r="BLN102" s="24"/>
      <c r="BLO102" s="24"/>
      <c r="BLP102" s="24"/>
      <c r="BLQ102" s="24"/>
      <c r="BLR102" s="24"/>
      <c r="BLS102" s="24"/>
      <c r="BLT102" s="24"/>
      <c r="BLU102" s="24"/>
      <c r="BLV102" s="24"/>
      <c r="BLW102" s="24"/>
      <c r="BLX102" s="24"/>
      <c r="BLY102" s="24"/>
      <c r="BLZ102" s="24"/>
      <c r="BMA102" s="24"/>
      <c r="BMB102" s="24"/>
      <c r="BMC102" s="24"/>
      <c r="BMD102" s="24"/>
      <c r="BME102" s="24"/>
      <c r="BMF102" s="24"/>
      <c r="BMG102" s="24"/>
      <c r="BMH102" s="24"/>
      <c r="BMI102" s="24"/>
      <c r="BMJ102" s="24"/>
      <c r="BMK102" s="24"/>
      <c r="BML102" s="24"/>
      <c r="BMM102" s="24"/>
      <c r="BMN102" s="24"/>
      <c r="BMO102" s="24"/>
      <c r="BMP102" s="24"/>
      <c r="BMQ102" s="24"/>
      <c r="BMR102" s="24"/>
      <c r="BMS102" s="24"/>
      <c r="BMT102" s="24"/>
      <c r="BMU102" s="24"/>
      <c r="BMV102" s="24"/>
      <c r="BMW102" s="24"/>
      <c r="BMX102" s="24"/>
      <c r="BMY102" s="24"/>
      <c r="BMZ102" s="24"/>
      <c r="BNA102" s="24"/>
      <c r="BNB102" s="24"/>
      <c r="BNC102" s="24"/>
      <c r="BND102" s="24"/>
      <c r="BNE102" s="24"/>
      <c r="BNF102" s="24"/>
      <c r="BNG102" s="24"/>
      <c r="BNH102" s="24"/>
      <c r="BNI102" s="24"/>
      <c r="BNJ102" s="24"/>
      <c r="BNK102" s="24"/>
      <c r="BNL102" s="24"/>
      <c r="BNM102" s="24"/>
      <c r="BNN102" s="24"/>
      <c r="BNO102" s="24"/>
      <c r="BNP102" s="24"/>
      <c r="BNQ102" s="24"/>
      <c r="BNR102" s="24"/>
      <c r="BNS102" s="24"/>
      <c r="BNT102" s="24"/>
      <c r="BNU102" s="24"/>
      <c r="BNV102" s="24"/>
      <c r="BNW102" s="24"/>
      <c r="BNX102" s="24"/>
      <c r="BNY102" s="24"/>
      <c r="BNZ102" s="24"/>
      <c r="BOA102" s="24"/>
      <c r="BOB102" s="24"/>
      <c r="BOC102" s="24"/>
      <c r="BOD102" s="24"/>
      <c r="BOE102" s="24"/>
      <c r="BOF102" s="24"/>
      <c r="BOG102" s="24"/>
      <c r="BOH102" s="24"/>
      <c r="BOI102" s="24"/>
      <c r="BOJ102" s="24"/>
      <c r="BOK102" s="24"/>
      <c r="BOL102" s="24"/>
      <c r="BOM102" s="24"/>
      <c r="BON102" s="24"/>
      <c r="BOO102" s="24"/>
      <c r="BOP102" s="24"/>
      <c r="BOQ102" s="24"/>
      <c r="BOR102" s="24"/>
      <c r="BOS102" s="24"/>
      <c r="BOT102" s="24"/>
      <c r="BOU102" s="24"/>
      <c r="BOV102" s="24"/>
      <c r="BOW102" s="24"/>
      <c r="BOX102" s="24"/>
      <c r="BOY102" s="24"/>
      <c r="BOZ102" s="24"/>
      <c r="BPA102" s="24"/>
      <c r="BPB102" s="24"/>
      <c r="BPC102" s="24"/>
      <c r="BPD102" s="24"/>
      <c r="BPE102" s="24"/>
      <c r="BPF102" s="24"/>
      <c r="BPG102" s="24"/>
      <c r="BPH102" s="24"/>
      <c r="BPI102" s="24"/>
      <c r="BPJ102" s="24"/>
      <c r="BPK102" s="24"/>
      <c r="BPL102" s="24"/>
      <c r="BPM102" s="24"/>
      <c r="BPN102" s="24"/>
      <c r="BPO102" s="24"/>
      <c r="BPP102" s="24"/>
      <c r="BPQ102" s="24"/>
      <c r="BPR102" s="24"/>
      <c r="BPS102" s="24"/>
      <c r="BPT102" s="24"/>
      <c r="BPU102" s="24"/>
      <c r="BPV102" s="24"/>
      <c r="BPW102" s="24"/>
      <c r="BPX102" s="24"/>
      <c r="BPY102" s="24"/>
      <c r="BPZ102" s="24"/>
      <c r="BQA102" s="24"/>
      <c r="BQB102" s="24"/>
      <c r="BQC102" s="24"/>
      <c r="BQD102" s="24"/>
      <c r="BQE102" s="24"/>
      <c r="BQF102" s="24"/>
      <c r="BQG102" s="24"/>
      <c r="BQH102" s="24"/>
      <c r="BQI102" s="24"/>
      <c r="BQJ102" s="24"/>
      <c r="BQK102" s="24"/>
      <c r="BQL102" s="24"/>
      <c r="BQM102" s="24"/>
      <c r="BQN102" s="24"/>
      <c r="BQO102" s="24"/>
      <c r="BQP102" s="24"/>
      <c r="BQQ102" s="24"/>
      <c r="BQR102" s="24"/>
      <c r="BQS102" s="24"/>
      <c r="BQT102" s="24"/>
      <c r="BQU102" s="24"/>
      <c r="BQV102" s="24"/>
      <c r="BQW102" s="24"/>
      <c r="BQX102" s="24"/>
      <c r="BQY102" s="24"/>
      <c r="BQZ102" s="24"/>
      <c r="BRA102" s="24"/>
      <c r="BRB102" s="24"/>
      <c r="BRC102" s="24"/>
      <c r="BRD102" s="24"/>
      <c r="BRE102" s="24"/>
      <c r="BRF102" s="24"/>
      <c r="BRG102" s="24"/>
      <c r="BRH102" s="24"/>
      <c r="BRI102" s="24"/>
      <c r="BRJ102" s="24"/>
      <c r="BRK102" s="24"/>
      <c r="BRL102" s="24"/>
      <c r="BRM102" s="24"/>
      <c r="BRN102" s="24"/>
      <c r="BRO102" s="24"/>
      <c r="BRP102" s="24"/>
      <c r="BRQ102" s="24"/>
      <c r="BRR102" s="24"/>
      <c r="BRS102" s="24"/>
      <c r="BRT102" s="24"/>
      <c r="BRU102" s="24"/>
      <c r="BRV102" s="24"/>
      <c r="BRW102" s="24"/>
      <c r="BRX102" s="24"/>
      <c r="BRY102" s="24"/>
      <c r="BRZ102" s="24"/>
      <c r="BSA102" s="24"/>
      <c r="BSB102" s="24"/>
      <c r="BSC102" s="24"/>
      <c r="BSD102" s="24"/>
      <c r="BSE102" s="24"/>
      <c r="BSF102" s="24"/>
      <c r="BSG102" s="24"/>
      <c r="BSH102" s="24"/>
      <c r="BSI102" s="24"/>
      <c r="BSJ102" s="24"/>
      <c r="BSK102" s="24"/>
      <c r="BSL102" s="24"/>
      <c r="BSM102" s="24"/>
      <c r="BSN102" s="24"/>
      <c r="BSO102" s="24"/>
      <c r="BSP102" s="24"/>
      <c r="BSQ102" s="24"/>
      <c r="BSR102" s="24"/>
      <c r="BSS102" s="24"/>
      <c r="BST102" s="24"/>
      <c r="BSU102" s="24"/>
      <c r="BSV102" s="24"/>
      <c r="BSW102" s="24"/>
      <c r="BSX102" s="24"/>
      <c r="BSY102" s="24"/>
      <c r="BSZ102" s="24"/>
      <c r="BTA102" s="24"/>
      <c r="BTB102" s="24"/>
      <c r="BTC102" s="24"/>
      <c r="BTD102" s="24"/>
      <c r="BTE102" s="24"/>
      <c r="BTF102" s="24"/>
      <c r="BTG102" s="24"/>
      <c r="BTH102" s="24"/>
      <c r="BTI102" s="24"/>
      <c r="BTJ102" s="24"/>
      <c r="BTK102" s="24"/>
      <c r="BTL102" s="24"/>
      <c r="BTM102" s="24"/>
      <c r="BTN102" s="24"/>
      <c r="BTO102" s="24"/>
      <c r="BTP102" s="24"/>
      <c r="BTQ102" s="24"/>
      <c r="BTR102" s="24"/>
      <c r="BTS102" s="24"/>
      <c r="BTT102" s="24"/>
      <c r="BTU102" s="24"/>
      <c r="BTV102" s="24"/>
      <c r="BTW102" s="24"/>
      <c r="BTX102" s="24"/>
      <c r="BTY102" s="24"/>
      <c r="BTZ102" s="24"/>
      <c r="BUA102" s="24"/>
      <c r="BUB102" s="24"/>
      <c r="BUC102" s="24"/>
      <c r="BUD102" s="24"/>
      <c r="BUE102" s="24"/>
      <c r="BUF102" s="24"/>
      <c r="BUG102" s="24"/>
      <c r="BUH102" s="24"/>
      <c r="BUI102" s="24"/>
      <c r="BUJ102" s="24"/>
      <c r="BUK102" s="24"/>
      <c r="BUL102" s="24"/>
      <c r="BUM102" s="24"/>
      <c r="BUN102" s="24"/>
      <c r="BUO102" s="24"/>
      <c r="BUP102" s="24"/>
      <c r="BUQ102" s="24"/>
      <c r="BUR102" s="24"/>
      <c r="BUS102" s="24"/>
      <c r="BUT102" s="24"/>
      <c r="BUU102" s="24"/>
      <c r="BUV102" s="24"/>
      <c r="BUW102" s="24"/>
      <c r="BUX102" s="24"/>
      <c r="BUY102" s="24"/>
      <c r="BUZ102" s="24"/>
      <c r="BVA102" s="24"/>
      <c r="BVB102" s="24"/>
      <c r="BVC102" s="24"/>
      <c r="BVD102" s="24"/>
      <c r="BVE102" s="24"/>
      <c r="BVF102" s="24"/>
      <c r="BVG102" s="24"/>
      <c r="BVH102" s="24"/>
      <c r="BVI102" s="24"/>
      <c r="BVJ102" s="24"/>
      <c r="BVK102" s="24"/>
      <c r="BVL102" s="24"/>
      <c r="BVM102" s="24"/>
      <c r="BVN102" s="24"/>
      <c r="BVO102" s="24"/>
      <c r="BVP102" s="24"/>
      <c r="BVQ102" s="24"/>
      <c r="BVR102" s="24"/>
      <c r="BVS102" s="24"/>
      <c r="BVT102" s="24"/>
      <c r="BVU102" s="24"/>
      <c r="BVV102" s="24"/>
      <c r="BVW102" s="24"/>
      <c r="BVX102" s="24"/>
      <c r="BVY102" s="24"/>
      <c r="BVZ102" s="24"/>
      <c r="BWA102" s="24"/>
      <c r="BWB102" s="24"/>
      <c r="BWC102" s="24"/>
      <c r="BWD102" s="24"/>
      <c r="BWE102" s="24"/>
      <c r="BWF102" s="24"/>
      <c r="BWG102" s="24"/>
      <c r="BWH102" s="24"/>
      <c r="BWI102" s="24"/>
      <c r="BWJ102" s="24"/>
      <c r="BWK102" s="24"/>
      <c r="BWL102" s="24"/>
      <c r="BWM102" s="24"/>
      <c r="BWN102" s="24"/>
      <c r="BWO102" s="24"/>
      <c r="BWP102" s="24"/>
      <c r="BWQ102" s="24"/>
      <c r="BWR102" s="24"/>
      <c r="BWS102" s="24"/>
      <c r="BWT102" s="24"/>
      <c r="BWU102" s="24"/>
      <c r="BWV102" s="24"/>
      <c r="BWW102" s="24"/>
      <c r="BWX102" s="24"/>
      <c r="BWY102" s="24"/>
      <c r="BWZ102" s="24"/>
      <c r="BXA102" s="24"/>
      <c r="BXB102" s="24"/>
      <c r="BXC102" s="24"/>
      <c r="BXD102" s="24"/>
      <c r="BXE102" s="24"/>
      <c r="BXF102" s="24"/>
      <c r="BXG102" s="24"/>
      <c r="BXH102" s="24"/>
      <c r="BXI102" s="24"/>
      <c r="BXJ102" s="24"/>
      <c r="BXK102" s="24"/>
      <c r="BXL102" s="24"/>
      <c r="BXM102" s="24"/>
      <c r="BXN102" s="24"/>
      <c r="BXO102" s="24"/>
      <c r="BXP102" s="24"/>
      <c r="BXQ102" s="24"/>
      <c r="BXR102" s="24"/>
      <c r="BXS102" s="24"/>
      <c r="BXT102" s="24"/>
      <c r="BXU102" s="24"/>
      <c r="BXV102" s="24"/>
      <c r="BXW102" s="24"/>
      <c r="BXX102" s="24"/>
      <c r="BXY102" s="24"/>
      <c r="BXZ102" s="24"/>
      <c r="BYA102" s="24"/>
      <c r="BYB102" s="24"/>
      <c r="BYC102" s="24"/>
      <c r="BYD102" s="24"/>
      <c r="BYE102" s="24"/>
      <c r="BYF102" s="24"/>
      <c r="BYG102" s="24"/>
      <c r="BYH102" s="24"/>
      <c r="BYI102" s="24"/>
      <c r="BYJ102" s="24"/>
      <c r="BYK102" s="24"/>
      <c r="BYL102" s="24"/>
      <c r="BYM102" s="24"/>
      <c r="BYN102" s="24"/>
      <c r="BYO102" s="24"/>
      <c r="BYP102" s="24"/>
      <c r="BYQ102" s="24"/>
      <c r="BYR102" s="24"/>
      <c r="BYS102" s="24"/>
      <c r="BYT102" s="24"/>
      <c r="BYU102" s="24"/>
      <c r="BYV102" s="24"/>
      <c r="BYW102" s="24"/>
      <c r="BYX102" s="24"/>
      <c r="BYY102" s="24"/>
      <c r="BYZ102" s="24"/>
      <c r="BZA102" s="24"/>
      <c r="BZB102" s="24"/>
      <c r="BZC102" s="24"/>
      <c r="BZD102" s="24"/>
      <c r="BZE102" s="24"/>
      <c r="BZF102" s="24"/>
      <c r="BZG102" s="24"/>
      <c r="BZH102" s="24"/>
      <c r="BZI102" s="24"/>
      <c r="BZJ102" s="24"/>
      <c r="BZK102" s="24"/>
      <c r="BZL102" s="24"/>
      <c r="BZM102" s="24"/>
      <c r="BZN102" s="24"/>
      <c r="BZO102" s="24"/>
      <c r="BZP102" s="24"/>
      <c r="BZQ102" s="24"/>
      <c r="BZR102" s="24"/>
      <c r="BZS102" s="24"/>
      <c r="BZT102" s="24"/>
      <c r="BZU102" s="24"/>
      <c r="BZV102" s="24"/>
      <c r="BZW102" s="24"/>
      <c r="BZX102" s="24"/>
      <c r="BZY102" s="24"/>
      <c r="BZZ102" s="24"/>
      <c r="CAA102" s="24"/>
      <c r="CAB102" s="24"/>
      <c r="CAC102" s="24"/>
      <c r="CAD102" s="24"/>
      <c r="CAE102" s="24"/>
      <c r="CAF102" s="24"/>
      <c r="CAG102" s="24"/>
      <c r="CAH102" s="24"/>
      <c r="CAI102" s="24"/>
      <c r="CAJ102" s="24"/>
      <c r="CAK102" s="24"/>
      <c r="CAL102" s="24"/>
      <c r="CAM102" s="24"/>
      <c r="CAN102" s="24"/>
      <c r="CAO102" s="24"/>
      <c r="CAP102" s="24"/>
      <c r="CAQ102" s="24"/>
      <c r="CAR102" s="24"/>
      <c r="CAS102" s="24"/>
      <c r="CAT102" s="24"/>
      <c r="CAU102" s="24"/>
      <c r="CAV102" s="24"/>
      <c r="CAW102" s="24"/>
      <c r="CAX102" s="24"/>
      <c r="CAY102" s="24"/>
      <c r="CAZ102" s="24"/>
      <c r="CBA102" s="24"/>
      <c r="CBB102" s="24"/>
      <c r="CBC102" s="24"/>
      <c r="CBD102" s="24"/>
      <c r="CBE102" s="24"/>
      <c r="CBF102" s="24"/>
      <c r="CBG102" s="24"/>
      <c r="CBH102" s="24"/>
      <c r="CBI102" s="24"/>
      <c r="CBJ102" s="24"/>
      <c r="CBK102" s="24"/>
      <c r="CBL102" s="24"/>
      <c r="CBM102" s="24"/>
      <c r="CBN102" s="24"/>
      <c r="CBO102" s="24"/>
      <c r="CBP102" s="24"/>
      <c r="CBQ102" s="24"/>
      <c r="CBR102" s="24"/>
      <c r="CBS102" s="24"/>
      <c r="CBT102" s="24"/>
      <c r="CBU102" s="24"/>
      <c r="CBV102" s="24"/>
      <c r="CBW102" s="24"/>
      <c r="CBX102" s="24"/>
      <c r="CBY102" s="24"/>
      <c r="CBZ102" s="24"/>
      <c r="CCA102" s="24"/>
      <c r="CCB102" s="24"/>
      <c r="CCC102" s="24"/>
      <c r="CCD102" s="24"/>
      <c r="CCE102" s="24"/>
      <c r="CCF102" s="24"/>
      <c r="CCG102" s="24"/>
      <c r="CCH102" s="24"/>
      <c r="CCI102" s="24"/>
      <c r="CCJ102" s="24"/>
      <c r="CCK102" s="24"/>
      <c r="CCL102" s="24"/>
      <c r="CCM102" s="24"/>
      <c r="CCN102" s="24"/>
      <c r="CCO102" s="24"/>
      <c r="CCP102" s="24"/>
      <c r="CCQ102" s="24"/>
      <c r="CCR102" s="24"/>
      <c r="CCS102" s="24"/>
      <c r="CCT102" s="24"/>
      <c r="CCU102" s="24"/>
      <c r="CCV102" s="24"/>
      <c r="CCW102" s="24"/>
      <c r="CCX102" s="24"/>
      <c r="CCY102" s="24"/>
      <c r="CCZ102" s="24"/>
      <c r="CDA102" s="24"/>
      <c r="CDB102" s="24"/>
      <c r="CDC102" s="24"/>
      <c r="CDD102" s="24"/>
      <c r="CDE102" s="24"/>
      <c r="CDF102" s="24"/>
      <c r="CDG102" s="24"/>
      <c r="CDH102" s="24"/>
      <c r="CDI102" s="24"/>
      <c r="CDJ102" s="24"/>
      <c r="CDK102" s="24"/>
      <c r="CDL102" s="24"/>
      <c r="CDM102" s="24"/>
      <c r="CDN102" s="24"/>
      <c r="CDO102" s="24"/>
      <c r="CDP102" s="24"/>
      <c r="CDQ102" s="24"/>
      <c r="CDR102" s="24"/>
      <c r="CDS102" s="24"/>
      <c r="CDT102" s="24"/>
      <c r="CDU102" s="24"/>
      <c r="CDV102" s="24"/>
      <c r="CDW102" s="24"/>
      <c r="CDX102" s="24"/>
      <c r="CDY102" s="24"/>
      <c r="CDZ102" s="24"/>
      <c r="CEA102" s="24"/>
      <c r="CEB102" s="24"/>
      <c r="CEC102" s="24"/>
      <c r="CED102" s="24"/>
      <c r="CEE102" s="24"/>
      <c r="CEF102" s="24"/>
      <c r="CEG102" s="24"/>
      <c r="CEH102" s="24"/>
      <c r="CEI102" s="24"/>
      <c r="CEJ102" s="24"/>
      <c r="CEK102" s="24"/>
      <c r="CEL102" s="24"/>
      <c r="CEM102" s="24"/>
      <c r="CEN102" s="24"/>
      <c r="CEO102" s="24"/>
      <c r="CEP102" s="24"/>
      <c r="CEQ102" s="24"/>
      <c r="CER102" s="24"/>
      <c r="CES102" s="24"/>
      <c r="CET102" s="24"/>
      <c r="CEU102" s="24"/>
      <c r="CEV102" s="24"/>
      <c r="CEW102" s="24"/>
      <c r="CEX102" s="24"/>
      <c r="CEY102" s="24"/>
      <c r="CEZ102" s="24"/>
      <c r="CFA102" s="24"/>
      <c r="CFB102" s="24"/>
      <c r="CFC102" s="24"/>
      <c r="CFD102" s="24"/>
      <c r="CFE102" s="24"/>
      <c r="CFF102" s="24"/>
      <c r="CFG102" s="24"/>
      <c r="CFH102" s="24"/>
      <c r="CFI102" s="24"/>
      <c r="CFJ102" s="24"/>
      <c r="CFK102" s="24"/>
      <c r="CFL102" s="24"/>
      <c r="CFM102" s="24"/>
      <c r="CFN102" s="24"/>
      <c r="CFO102" s="24"/>
      <c r="CFP102" s="24"/>
      <c r="CFQ102" s="24"/>
      <c r="CFR102" s="24"/>
      <c r="CFS102" s="24"/>
      <c r="CFT102" s="24"/>
      <c r="CFU102" s="24"/>
      <c r="CFV102" s="24"/>
      <c r="CFW102" s="24"/>
      <c r="CFX102" s="24"/>
      <c r="CFY102" s="24"/>
      <c r="CFZ102" s="24"/>
      <c r="CGA102" s="24"/>
      <c r="CGB102" s="24"/>
      <c r="CGC102" s="24"/>
      <c r="CGD102" s="24"/>
      <c r="CGE102" s="24"/>
      <c r="CGF102" s="24"/>
      <c r="CGG102" s="24"/>
      <c r="CGH102" s="24"/>
      <c r="CGI102" s="24"/>
      <c r="CGJ102" s="24"/>
      <c r="CGK102" s="24"/>
      <c r="CGL102" s="24"/>
      <c r="CGM102" s="24"/>
      <c r="CGN102" s="24"/>
      <c r="CGO102" s="24"/>
      <c r="CGP102" s="24"/>
      <c r="CGQ102" s="24"/>
      <c r="CGR102" s="24"/>
      <c r="CGS102" s="24"/>
      <c r="CGT102" s="24"/>
      <c r="CGU102" s="24"/>
      <c r="CGV102" s="24"/>
      <c r="CGW102" s="24"/>
      <c r="CGX102" s="24"/>
      <c r="CGY102" s="24"/>
      <c r="CGZ102" s="24"/>
      <c r="CHA102" s="24"/>
      <c r="CHB102" s="24"/>
      <c r="CHC102" s="24"/>
      <c r="CHD102" s="24"/>
      <c r="CHE102" s="24"/>
      <c r="CHF102" s="24"/>
      <c r="CHG102" s="24"/>
      <c r="CHH102" s="24"/>
      <c r="CHI102" s="24"/>
      <c r="CHJ102" s="24"/>
      <c r="CHK102" s="24"/>
      <c r="CHL102" s="24"/>
      <c r="CHM102" s="24"/>
      <c r="CHN102" s="24"/>
      <c r="CHO102" s="24"/>
      <c r="CHP102" s="24"/>
      <c r="CHQ102" s="24"/>
      <c r="CHR102" s="24"/>
      <c r="CHS102" s="24"/>
      <c r="CHT102" s="24"/>
      <c r="CHU102" s="24"/>
      <c r="CHV102" s="24"/>
      <c r="CHW102" s="24"/>
      <c r="CHX102" s="24"/>
      <c r="CHY102" s="24"/>
      <c r="CHZ102" s="24"/>
      <c r="CIA102" s="24"/>
      <c r="CIB102" s="24"/>
      <c r="CIC102" s="24"/>
      <c r="CID102" s="24"/>
      <c r="CIE102" s="24"/>
      <c r="CIF102" s="24"/>
      <c r="CIG102" s="24"/>
      <c r="CIH102" s="24"/>
      <c r="CII102" s="24"/>
      <c r="CIJ102" s="24"/>
      <c r="CIK102" s="24"/>
      <c r="CIL102" s="24"/>
      <c r="CIM102" s="24"/>
      <c r="CIN102" s="24"/>
      <c r="CIO102" s="24"/>
      <c r="CIP102" s="24"/>
      <c r="CIQ102" s="24"/>
      <c r="CIR102" s="24"/>
      <c r="CIS102" s="24"/>
      <c r="CIT102" s="24"/>
      <c r="CIU102" s="24"/>
      <c r="CIV102" s="24"/>
      <c r="CIW102" s="24"/>
      <c r="CIX102" s="24"/>
      <c r="CIY102" s="24"/>
      <c r="CIZ102" s="24"/>
      <c r="CJA102" s="24"/>
      <c r="CJB102" s="24"/>
      <c r="CJC102" s="24"/>
      <c r="CJD102" s="24"/>
      <c r="CJE102" s="24"/>
      <c r="CJF102" s="24"/>
      <c r="CJG102" s="24"/>
      <c r="CJH102" s="24"/>
      <c r="CJI102" s="24"/>
      <c r="CJJ102" s="24"/>
      <c r="CJK102" s="24"/>
      <c r="CJL102" s="24"/>
      <c r="CJM102" s="24"/>
      <c r="CJN102" s="24"/>
      <c r="CJO102" s="24"/>
      <c r="CJP102" s="24"/>
      <c r="CJQ102" s="24"/>
      <c r="CJR102" s="24"/>
      <c r="CJS102" s="24"/>
      <c r="CJT102" s="24"/>
      <c r="CJU102" s="24"/>
      <c r="CJV102" s="24"/>
      <c r="CJW102" s="24"/>
      <c r="CJX102" s="24"/>
      <c r="CJY102" s="24"/>
      <c r="CJZ102" s="24"/>
      <c r="CKA102" s="24"/>
      <c r="CKB102" s="24"/>
      <c r="CKC102" s="24"/>
      <c r="CKD102" s="24"/>
      <c r="CKE102" s="24"/>
      <c r="CKF102" s="24"/>
      <c r="CKG102" s="24"/>
      <c r="CKH102" s="24"/>
      <c r="CKI102" s="24"/>
      <c r="CKJ102" s="24"/>
      <c r="CKK102" s="24"/>
      <c r="CKL102" s="24"/>
      <c r="CKM102" s="24"/>
      <c r="CKN102" s="24"/>
      <c r="CKO102" s="24"/>
      <c r="CKP102" s="24"/>
      <c r="CKQ102" s="24"/>
      <c r="CKR102" s="24"/>
      <c r="CKS102" s="24"/>
      <c r="CKT102" s="24"/>
      <c r="CKU102" s="24"/>
      <c r="CKV102" s="24"/>
      <c r="CKW102" s="24"/>
      <c r="CKX102" s="24"/>
      <c r="CKY102" s="24"/>
      <c r="CKZ102" s="24"/>
      <c r="CLA102" s="24"/>
      <c r="CLB102" s="24"/>
      <c r="CLC102" s="24"/>
      <c r="CLD102" s="24"/>
      <c r="CLE102" s="24"/>
      <c r="CLF102" s="24"/>
      <c r="CLG102" s="24"/>
      <c r="CLH102" s="24"/>
      <c r="CLI102" s="24"/>
      <c r="CLJ102" s="24"/>
      <c r="CLK102" s="24"/>
      <c r="CLL102" s="24"/>
      <c r="CLM102" s="24"/>
      <c r="CLN102" s="24"/>
      <c r="CLO102" s="24"/>
      <c r="CLP102" s="24"/>
      <c r="CLQ102" s="24"/>
      <c r="CLR102" s="24"/>
      <c r="CLS102" s="24"/>
      <c r="CLT102" s="24"/>
      <c r="CLU102" s="24"/>
      <c r="CLV102" s="24"/>
      <c r="CLW102" s="24"/>
      <c r="CLX102" s="24"/>
      <c r="CLY102" s="24"/>
      <c r="CLZ102" s="24"/>
      <c r="CMA102" s="24"/>
      <c r="CMB102" s="24"/>
      <c r="CMC102" s="24"/>
      <c r="CMD102" s="24"/>
      <c r="CME102" s="24"/>
      <c r="CMF102" s="24"/>
      <c r="CMG102" s="24"/>
      <c r="CMH102" s="24"/>
      <c r="CMI102" s="24"/>
      <c r="CMJ102" s="24"/>
      <c r="CMK102" s="24"/>
      <c r="CML102" s="24"/>
      <c r="CMM102" s="24"/>
      <c r="CMN102" s="24"/>
      <c r="CMO102" s="24"/>
      <c r="CMP102" s="24"/>
      <c r="CMQ102" s="24"/>
      <c r="CMR102" s="24"/>
      <c r="CMS102" s="24"/>
      <c r="CMT102" s="24"/>
      <c r="CMU102" s="24"/>
      <c r="CMV102" s="24"/>
      <c r="CMW102" s="24"/>
      <c r="CMX102" s="24"/>
      <c r="CMY102" s="24"/>
      <c r="CMZ102" s="24"/>
      <c r="CNA102" s="24"/>
      <c r="CNB102" s="24"/>
      <c r="CNC102" s="24"/>
      <c r="CND102" s="24"/>
      <c r="CNE102" s="24"/>
      <c r="CNF102" s="24"/>
      <c r="CNG102" s="24"/>
      <c r="CNH102" s="24"/>
      <c r="CNI102" s="24"/>
      <c r="CNJ102" s="24"/>
      <c r="CNK102" s="24"/>
      <c r="CNL102" s="24"/>
      <c r="CNM102" s="24"/>
      <c r="CNN102" s="24"/>
      <c r="CNO102" s="24"/>
      <c r="CNP102" s="24"/>
      <c r="CNQ102" s="24"/>
      <c r="CNR102" s="24"/>
      <c r="CNS102" s="24"/>
      <c r="CNT102" s="24"/>
      <c r="CNU102" s="24"/>
      <c r="CNV102" s="24"/>
      <c r="CNW102" s="24"/>
      <c r="CNX102" s="24"/>
      <c r="CNY102" s="24"/>
      <c r="CNZ102" s="24"/>
      <c r="COA102" s="24"/>
      <c r="COB102" s="24"/>
      <c r="COC102" s="24"/>
      <c r="COD102" s="24"/>
      <c r="COE102" s="24"/>
      <c r="COF102" s="24"/>
      <c r="COG102" s="24"/>
      <c r="COH102" s="24"/>
      <c r="COI102" s="24"/>
      <c r="COJ102" s="24"/>
      <c r="COK102" s="24"/>
      <c r="COL102" s="24"/>
      <c r="COM102" s="24"/>
      <c r="CON102" s="24"/>
      <c r="COO102" s="24"/>
      <c r="COP102" s="24"/>
      <c r="COQ102" s="24"/>
      <c r="COR102" s="24"/>
      <c r="COS102" s="24"/>
      <c r="COT102" s="24"/>
      <c r="COU102" s="24"/>
      <c r="COV102" s="24"/>
      <c r="COW102" s="24"/>
      <c r="COX102" s="24"/>
      <c r="COY102" s="24"/>
      <c r="COZ102" s="24"/>
      <c r="CPA102" s="24"/>
      <c r="CPB102" s="24"/>
      <c r="CPC102" s="24"/>
      <c r="CPD102" s="24"/>
      <c r="CPE102" s="24"/>
      <c r="CPF102" s="24"/>
      <c r="CPG102" s="24"/>
      <c r="CPH102" s="24"/>
      <c r="CPI102" s="24"/>
      <c r="CPJ102" s="24"/>
      <c r="CPK102" s="24"/>
      <c r="CPL102" s="24"/>
      <c r="CPM102" s="24"/>
      <c r="CPN102" s="24"/>
      <c r="CPO102" s="24"/>
      <c r="CPP102" s="24"/>
      <c r="CPQ102" s="24"/>
      <c r="CPR102" s="24"/>
      <c r="CPS102" s="24"/>
      <c r="CPT102" s="24"/>
      <c r="CPU102" s="24"/>
      <c r="CPV102" s="24"/>
      <c r="CPW102" s="24"/>
      <c r="CPX102" s="24"/>
      <c r="CPY102" s="24"/>
      <c r="CPZ102" s="24"/>
      <c r="CQA102" s="24"/>
      <c r="CQB102" s="24"/>
      <c r="CQC102" s="24"/>
      <c r="CQD102" s="24"/>
      <c r="CQE102" s="24"/>
      <c r="CQF102" s="24"/>
      <c r="CQG102" s="24"/>
      <c r="CQH102" s="24"/>
      <c r="CQI102" s="24"/>
      <c r="CQJ102" s="24"/>
      <c r="CQK102" s="24"/>
      <c r="CQL102" s="24"/>
      <c r="CQM102" s="24"/>
      <c r="CQN102" s="24"/>
      <c r="CQO102" s="24"/>
      <c r="CQP102" s="24"/>
      <c r="CQQ102" s="24"/>
      <c r="CQR102" s="24"/>
      <c r="CQS102" s="24"/>
      <c r="CQT102" s="24"/>
      <c r="CQU102" s="24"/>
      <c r="CQV102" s="24"/>
      <c r="CQW102" s="24"/>
      <c r="CQX102" s="24"/>
      <c r="CQY102" s="24"/>
      <c r="CQZ102" s="24"/>
      <c r="CRA102" s="24"/>
      <c r="CRB102" s="24"/>
      <c r="CRC102" s="24"/>
      <c r="CRD102" s="24"/>
      <c r="CRE102" s="24"/>
      <c r="CRF102" s="24"/>
      <c r="CRG102" s="24"/>
      <c r="CRH102" s="24"/>
      <c r="CRI102" s="24"/>
      <c r="CRJ102" s="24"/>
      <c r="CRK102" s="24"/>
      <c r="CRL102" s="24"/>
      <c r="CRM102" s="24"/>
      <c r="CRN102" s="24"/>
      <c r="CRO102" s="24"/>
      <c r="CRP102" s="24"/>
      <c r="CRQ102" s="24"/>
      <c r="CRR102" s="24"/>
      <c r="CRS102" s="24"/>
      <c r="CRT102" s="24"/>
      <c r="CRU102" s="24"/>
      <c r="CRV102" s="24"/>
      <c r="CRW102" s="24"/>
      <c r="CRX102" s="24"/>
      <c r="CRY102" s="24"/>
      <c r="CRZ102" s="24"/>
      <c r="CSA102" s="24"/>
      <c r="CSB102" s="24"/>
      <c r="CSC102" s="24"/>
      <c r="CSD102" s="24"/>
      <c r="CSE102" s="24"/>
      <c r="CSF102" s="24"/>
      <c r="CSG102" s="24"/>
      <c r="CSH102" s="24"/>
      <c r="CSI102" s="24"/>
      <c r="CSJ102" s="24"/>
      <c r="CSK102" s="24"/>
      <c r="CSL102" s="24"/>
      <c r="CSM102" s="24"/>
      <c r="CSN102" s="24"/>
      <c r="CSO102" s="24"/>
      <c r="CSP102" s="24"/>
      <c r="CSQ102" s="24"/>
      <c r="CSR102" s="24"/>
      <c r="CSS102" s="24"/>
      <c r="CST102" s="24"/>
      <c r="CSU102" s="24"/>
      <c r="CSV102" s="24"/>
      <c r="CSW102" s="24"/>
      <c r="CSX102" s="24"/>
      <c r="CSY102" s="24"/>
      <c r="CSZ102" s="24"/>
      <c r="CTA102" s="24"/>
      <c r="CTB102" s="24"/>
      <c r="CTC102" s="24"/>
      <c r="CTD102" s="24"/>
      <c r="CTE102" s="24"/>
      <c r="CTF102" s="24"/>
      <c r="CTG102" s="24"/>
      <c r="CTH102" s="24"/>
      <c r="CTI102" s="24"/>
      <c r="CTJ102" s="24"/>
      <c r="CTK102" s="24"/>
      <c r="CTL102" s="24"/>
      <c r="CTM102" s="24"/>
      <c r="CTN102" s="24"/>
      <c r="CTO102" s="24"/>
      <c r="CTP102" s="24"/>
      <c r="CTQ102" s="24"/>
      <c r="CTR102" s="24"/>
      <c r="CTS102" s="24"/>
      <c r="CTT102" s="24"/>
      <c r="CTU102" s="24"/>
      <c r="CTV102" s="24"/>
      <c r="CTW102" s="24"/>
      <c r="CTX102" s="24"/>
      <c r="CTY102" s="24"/>
      <c r="CTZ102" s="24"/>
      <c r="CUA102" s="24"/>
      <c r="CUB102" s="24"/>
      <c r="CUC102" s="24"/>
      <c r="CUD102" s="24"/>
      <c r="CUE102" s="24"/>
      <c r="CUF102" s="24"/>
      <c r="CUG102" s="24"/>
      <c r="CUH102" s="24"/>
      <c r="CUI102" s="24"/>
      <c r="CUJ102" s="24"/>
      <c r="CUK102" s="24"/>
      <c r="CUL102" s="24"/>
      <c r="CUM102" s="24"/>
      <c r="CUN102" s="24"/>
      <c r="CUO102" s="24"/>
      <c r="CUP102" s="24"/>
      <c r="CUQ102" s="24"/>
      <c r="CUR102" s="24"/>
      <c r="CUS102" s="24"/>
      <c r="CUT102" s="24"/>
      <c r="CUU102" s="24"/>
      <c r="CUV102" s="24"/>
      <c r="CUW102" s="24"/>
      <c r="CUX102" s="24"/>
      <c r="CUY102" s="24"/>
      <c r="CUZ102" s="24"/>
      <c r="CVA102" s="24"/>
      <c r="CVB102" s="24"/>
      <c r="CVC102" s="24"/>
      <c r="CVD102" s="24"/>
      <c r="CVE102" s="24"/>
      <c r="CVF102" s="24"/>
      <c r="CVG102" s="24"/>
      <c r="CVH102" s="24"/>
      <c r="CVI102" s="24"/>
      <c r="CVJ102" s="24"/>
      <c r="CVK102" s="24"/>
      <c r="CVL102" s="24"/>
      <c r="CVM102" s="24"/>
      <c r="CVN102" s="24"/>
      <c r="CVO102" s="24"/>
      <c r="CVP102" s="24"/>
      <c r="CVQ102" s="24"/>
      <c r="CVR102" s="24"/>
      <c r="CVS102" s="24"/>
      <c r="CVT102" s="24"/>
      <c r="CVU102" s="24"/>
      <c r="CVV102" s="24"/>
      <c r="CVW102" s="24"/>
      <c r="CVX102" s="24"/>
      <c r="CVY102" s="24"/>
      <c r="CVZ102" s="24"/>
      <c r="CWA102" s="24"/>
      <c r="CWB102" s="24"/>
      <c r="CWC102" s="24"/>
      <c r="CWD102" s="24"/>
      <c r="CWE102" s="24"/>
      <c r="CWF102" s="24"/>
      <c r="CWG102" s="24"/>
      <c r="CWH102" s="24"/>
      <c r="CWI102" s="24"/>
      <c r="CWJ102" s="24"/>
      <c r="CWK102" s="24"/>
      <c r="CWL102" s="24"/>
      <c r="CWM102" s="24"/>
      <c r="CWN102" s="24"/>
      <c r="CWO102" s="24"/>
      <c r="CWP102" s="24"/>
      <c r="CWQ102" s="24"/>
      <c r="CWR102" s="24"/>
      <c r="CWS102" s="24"/>
      <c r="CWT102" s="24"/>
      <c r="CWU102" s="24"/>
      <c r="CWV102" s="24"/>
      <c r="CWW102" s="24"/>
      <c r="CWX102" s="24"/>
      <c r="CWY102" s="24"/>
      <c r="CWZ102" s="24"/>
      <c r="CXA102" s="24"/>
      <c r="CXB102" s="24"/>
      <c r="CXC102" s="24"/>
      <c r="CXD102" s="24"/>
      <c r="CXE102" s="24"/>
      <c r="CXF102" s="24"/>
      <c r="CXG102" s="24"/>
      <c r="CXH102" s="24"/>
      <c r="CXI102" s="24"/>
      <c r="CXJ102" s="24"/>
      <c r="CXK102" s="24"/>
      <c r="CXL102" s="24"/>
      <c r="CXM102" s="24"/>
      <c r="CXN102" s="24"/>
      <c r="CXO102" s="24"/>
      <c r="CXP102" s="24"/>
      <c r="CXQ102" s="24"/>
      <c r="CXR102" s="24"/>
      <c r="CXS102" s="24"/>
      <c r="CXT102" s="24"/>
      <c r="CXU102" s="24"/>
      <c r="CXV102" s="24"/>
      <c r="CXW102" s="24"/>
      <c r="CXX102" s="24"/>
      <c r="CXY102" s="24"/>
      <c r="CXZ102" s="24"/>
      <c r="CYA102" s="24"/>
      <c r="CYB102" s="24"/>
      <c r="CYC102" s="24"/>
      <c r="CYD102" s="24"/>
      <c r="CYE102" s="24"/>
      <c r="CYF102" s="24"/>
      <c r="CYG102" s="24"/>
      <c r="CYH102" s="24"/>
      <c r="CYI102" s="24"/>
      <c r="CYJ102" s="24"/>
      <c r="CYK102" s="24"/>
      <c r="CYL102" s="24"/>
      <c r="CYM102" s="24"/>
      <c r="CYN102" s="24"/>
      <c r="CYO102" s="24"/>
      <c r="CYP102" s="24"/>
      <c r="CYQ102" s="24"/>
      <c r="CYR102" s="24"/>
      <c r="CYS102" s="24"/>
      <c r="CYT102" s="24"/>
      <c r="CYU102" s="24"/>
      <c r="CYV102" s="24"/>
      <c r="CYW102" s="24"/>
      <c r="CYX102" s="24"/>
      <c r="CYY102" s="24"/>
      <c r="CYZ102" s="24"/>
      <c r="CZA102" s="24"/>
      <c r="CZB102" s="24"/>
      <c r="CZC102" s="24"/>
      <c r="CZD102" s="24"/>
      <c r="CZE102" s="24"/>
      <c r="CZF102" s="24"/>
      <c r="CZG102" s="24"/>
      <c r="CZH102" s="24"/>
      <c r="CZI102" s="24"/>
      <c r="CZJ102" s="24"/>
      <c r="CZK102" s="24"/>
      <c r="CZL102" s="24"/>
      <c r="CZM102" s="24"/>
      <c r="CZN102" s="24"/>
      <c r="CZO102" s="24"/>
      <c r="CZP102" s="24"/>
      <c r="CZQ102" s="24"/>
      <c r="CZR102" s="24"/>
      <c r="CZS102" s="24"/>
      <c r="CZT102" s="24"/>
      <c r="CZU102" s="24"/>
      <c r="CZV102" s="24"/>
      <c r="CZW102" s="24"/>
      <c r="CZX102" s="24"/>
      <c r="CZY102" s="24"/>
      <c r="CZZ102" s="24"/>
      <c r="DAA102" s="24"/>
      <c r="DAB102" s="24"/>
      <c r="DAC102" s="24"/>
      <c r="DAD102" s="24"/>
      <c r="DAE102" s="24"/>
      <c r="DAF102" s="24"/>
      <c r="DAG102" s="24"/>
      <c r="DAH102" s="24"/>
      <c r="DAI102" s="24"/>
      <c r="DAJ102" s="24"/>
      <c r="DAK102" s="24"/>
      <c r="DAL102" s="24"/>
      <c r="DAM102" s="24"/>
      <c r="DAN102" s="24"/>
      <c r="DAO102" s="24"/>
      <c r="DAP102" s="24"/>
      <c r="DAQ102" s="24"/>
      <c r="DAR102" s="24"/>
      <c r="DAS102" s="24"/>
      <c r="DAT102" s="24"/>
      <c r="DAU102" s="24"/>
      <c r="DAV102" s="24"/>
      <c r="DAW102" s="24"/>
      <c r="DAX102" s="24"/>
      <c r="DAY102" s="24"/>
      <c r="DAZ102" s="24"/>
      <c r="DBA102" s="24"/>
      <c r="DBB102" s="24"/>
      <c r="DBC102" s="24"/>
      <c r="DBD102" s="24"/>
      <c r="DBE102" s="24"/>
      <c r="DBF102" s="24"/>
      <c r="DBG102" s="24"/>
      <c r="DBH102" s="24"/>
      <c r="DBI102" s="24"/>
      <c r="DBJ102" s="24"/>
      <c r="DBK102" s="24"/>
      <c r="DBL102" s="24"/>
      <c r="DBM102" s="24"/>
      <c r="DBN102" s="24"/>
      <c r="DBO102" s="24"/>
      <c r="DBP102" s="24"/>
      <c r="DBQ102" s="24"/>
      <c r="DBR102" s="24"/>
      <c r="DBS102" s="24"/>
      <c r="DBT102" s="24"/>
      <c r="DBU102" s="24"/>
      <c r="DBV102" s="24"/>
      <c r="DBW102" s="24"/>
      <c r="DBX102" s="24"/>
      <c r="DBY102" s="24"/>
      <c r="DBZ102" s="24"/>
      <c r="DCA102" s="24"/>
      <c r="DCB102" s="24"/>
      <c r="DCC102" s="24"/>
      <c r="DCD102" s="24"/>
      <c r="DCE102" s="24"/>
      <c r="DCF102" s="24"/>
      <c r="DCG102" s="24"/>
      <c r="DCH102" s="24"/>
      <c r="DCI102" s="24"/>
      <c r="DCJ102" s="24"/>
      <c r="DCK102" s="24"/>
      <c r="DCL102" s="24"/>
      <c r="DCM102" s="24"/>
      <c r="DCN102" s="24"/>
      <c r="DCO102" s="24"/>
      <c r="DCP102" s="24"/>
      <c r="DCQ102" s="24"/>
      <c r="DCR102" s="24"/>
      <c r="DCS102" s="24"/>
      <c r="DCT102" s="24"/>
      <c r="DCU102" s="24"/>
      <c r="DCV102" s="24"/>
      <c r="DCW102" s="24"/>
      <c r="DCX102" s="24"/>
      <c r="DCY102" s="24"/>
      <c r="DCZ102" s="24"/>
      <c r="DDA102" s="24"/>
      <c r="DDB102" s="24"/>
      <c r="DDC102" s="24"/>
      <c r="DDD102" s="24"/>
      <c r="DDE102" s="24"/>
      <c r="DDF102" s="24"/>
      <c r="DDG102" s="24"/>
      <c r="DDH102" s="24"/>
      <c r="DDI102" s="24"/>
      <c r="DDJ102" s="24"/>
      <c r="DDK102" s="24"/>
      <c r="DDL102" s="24"/>
      <c r="DDM102" s="24"/>
      <c r="DDN102" s="24"/>
      <c r="DDO102" s="24"/>
      <c r="DDP102" s="24"/>
      <c r="DDQ102" s="24"/>
      <c r="DDR102" s="24"/>
      <c r="DDS102" s="24"/>
      <c r="DDT102" s="24"/>
      <c r="DDU102" s="24"/>
      <c r="DDV102" s="24"/>
      <c r="DDW102" s="24"/>
      <c r="DDX102" s="24"/>
      <c r="DDY102" s="24"/>
      <c r="DDZ102" s="24"/>
      <c r="DEA102" s="24"/>
      <c r="DEB102" s="24"/>
      <c r="DEC102" s="24"/>
      <c r="DED102" s="24"/>
      <c r="DEE102" s="24"/>
      <c r="DEF102" s="24"/>
      <c r="DEG102" s="24"/>
      <c r="DEH102" s="24"/>
      <c r="DEI102" s="24"/>
      <c r="DEJ102" s="24"/>
      <c r="DEK102" s="24"/>
      <c r="DEL102" s="24"/>
      <c r="DEM102" s="24"/>
      <c r="DEN102" s="24"/>
      <c r="DEO102" s="24"/>
      <c r="DEP102" s="24"/>
      <c r="DEQ102" s="24"/>
      <c r="DER102" s="24"/>
      <c r="DES102" s="24"/>
      <c r="DET102" s="24"/>
      <c r="DEU102" s="24"/>
      <c r="DEV102" s="24"/>
      <c r="DEW102" s="24"/>
      <c r="DEX102" s="24"/>
      <c r="DEY102" s="24"/>
      <c r="DEZ102" s="24"/>
      <c r="DFA102" s="24"/>
      <c r="DFB102" s="24"/>
      <c r="DFC102" s="24"/>
      <c r="DFD102" s="24"/>
      <c r="DFE102" s="24"/>
      <c r="DFF102" s="24"/>
      <c r="DFG102" s="24"/>
      <c r="DFH102" s="24"/>
      <c r="DFI102" s="24"/>
      <c r="DFJ102" s="24"/>
      <c r="DFK102" s="24"/>
      <c r="DFL102" s="24"/>
      <c r="DFM102" s="24"/>
      <c r="DFN102" s="24"/>
      <c r="DFO102" s="24"/>
      <c r="DFP102" s="24"/>
      <c r="DFQ102" s="24"/>
      <c r="DFR102" s="24"/>
      <c r="DFS102" s="24"/>
      <c r="DFT102" s="24"/>
      <c r="DFU102" s="24"/>
      <c r="DFV102" s="24"/>
      <c r="DFW102" s="24"/>
      <c r="DFX102" s="24"/>
      <c r="DFY102" s="24"/>
      <c r="DFZ102" s="24"/>
      <c r="DGA102" s="24"/>
      <c r="DGB102" s="24"/>
      <c r="DGC102" s="24"/>
      <c r="DGD102" s="24"/>
      <c r="DGE102" s="24"/>
      <c r="DGF102" s="24"/>
      <c r="DGG102" s="24"/>
      <c r="DGH102" s="24"/>
      <c r="DGI102" s="24"/>
      <c r="DGJ102" s="24"/>
      <c r="DGK102" s="24"/>
      <c r="DGL102" s="24"/>
      <c r="DGM102" s="24"/>
      <c r="DGN102" s="24"/>
      <c r="DGO102" s="24"/>
      <c r="DGP102" s="24"/>
      <c r="DGQ102" s="24"/>
      <c r="DGR102" s="24"/>
      <c r="DGS102" s="24"/>
      <c r="DGT102" s="24"/>
      <c r="DGU102" s="24"/>
      <c r="DGV102" s="24"/>
      <c r="DGW102" s="24"/>
      <c r="DGX102" s="24"/>
      <c r="DGY102" s="24"/>
      <c r="DGZ102" s="24"/>
      <c r="DHA102" s="24"/>
      <c r="DHB102" s="24"/>
      <c r="DHC102" s="24"/>
      <c r="DHD102" s="24"/>
      <c r="DHE102" s="24"/>
      <c r="DHF102" s="24"/>
      <c r="DHG102" s="24"/>
      <c r="DHH102" s="24"/>
      <c r="DHI102" s="24"/>
      <c r="DHJ102" s="24"/>
      <c r="DHK102" s="24"/>
      <c r="DHL102" s="24"/>
      <c r="DHM102" s="24"/>
      <c r="DHN102" s="24"/>
      <c r="DHO102" s="24"/>
      <c r="DHP102" s="24"/>
      <c r="DHQ102" s="24"/>
      <c r="DHR102" s="24"/>
      <c r="DHS102" s="24"/>
      <c r="DHT102" s="24"/>
      <c r="DHU102" s="24"/>
      <c r="DHV102" s="24"/>
      <c r="DHW102" s="24"/>
      <c r="DHX102" s="24"/>
      <c r="DHY102" s="24"/>
      <c r="DHZ102" s="24"/>
      <c r="DIA102" s="24"/>
      <c r="DIB102" s="24"/>
      <c r="DIC102" s="24"/>
      <c r="DID102" s="24"/>
      <c r="DIE102" s="24"/>
      <c r="DIF102" s="24"/>
      <c r="DIG102" s="24"/>
      <c r="DIH102" s="24"/>
      <c r="DII102" s="24"/>
      <c r="DIJ102" s="24"/>
      <c r="DIK102" s="24"/>
      <c r="DIL102" s="24"/>
      <c r="DIM102" s="24"/>
      <c r="DIN102" s="24"/>
      <c r="DIO102" s="24"/>
      <c r="DIP102" s="24"/>
      <c r="DIQ102" s="24"/>
      <c r="DIR102" s="24"/>
      <c r="DIS102" s="24"/>
      <c r="DIT102" s="24"/>
      <c r="DIU102" s="24"/>
      <c r="DIV102" s="24"/>
      <c r="DIW102" s="24"/>
      <c r="DIX102" s="24"/>
      <c r="DIY102" s="24"/>
      <c r="DIZ102" s="24"/>
      <c r="DJA102" s="24"/>
      <c r="DJB102" s="24"/>
      <c r="DJC102" s="24"/>
      <c r="DJD102" s="24"/>
      <c r="DJE102" s="24"/>
      <c r="DJF102" s="24"/>
      <c r="DJG102" s="24"/>
      <c r="DJH102" s="24"/>
      <c r="DJI102" s="24"/>
      <c r="DJJ102" s="24"/>
      <c r="DJK102" s="24"/>
      <c r="DJL102" s="24"/>
      <c r="DJM102" s="24"/>
      <c r="DJN102" s="24"/>
      <c r="DJO102" s="24"/>
      <c r="DJP102" s="24"/>
      <c r="DJQ102" s="24"/>
      <c r="DJR102" s="24"/>
      <c r="DJS102" s="24"/>
      <c r="DJT102" s="24"/>
      <c r="DJU102" s="24"/>
      <c r="DJV102" s="24"/>
      <c r="DJW102" s="24"/>
      <c r="DJX102" s="24"/>
      <c r="DJY102" s="24"/>
      <c r="DJZ102" s="24"/>
      <c r="DKA102" s="24"/>
      <c r="DKB102" s="24"/>
      <c r="DKC102" s="24"/>
      <c r="DKD102" s="24"/>
      <c r="DKE102" s="24"/>
      <c r="DKF102" s="24"/>
      <c r="DKG102" s="24"/>
      <c r="DKH102" s="24"/>
      <c r="DKI102" s="24"/>
      <c r="DKJ102" s="24"/>
      <c r="DKK102" s="24"/>
      <c r="DKL102" s="24"/>
      <c r="DKM102" s="24"/>
      <c r="DKN102" s="24"/>
      <c r="DKO102" s="24"/>
      <c r="DKP102" s="24"/>
      <c r="DKQ102" s="24"/>
      <c r="DKR102" s="24"/>
      <c r="DKS102" s="24"/>
      <c r="DKT102" s="24"/>
      <c r="DKU102" s="24"/>
      <c r="DKV102" s="24"/>
      <c r="DKW102" s="24"/>
      <c r="DKX102" s="24"/>
      <c r="DKY102" s="24"/>
      <c r="DKZ102" s="24"/>
      <c r="DLA102" s="24"/>
      <c r="DLB102" s="24"/>
      <c r="DLC102" s="24"/>
      <c r="DLD102" s="24"/>
      <c r="DLE102" s="24"/>
      <c r="DLF102" s="24"/>
      <c r="DLG102" s="24"/>
      <c r="DLH102" s="24"/>
      <c r="DLI102" s="24"/>
      <c r="DLJ102" s="24"/>
      <c r="DLK102" s="24"/>
      <c r="DLL102" s="24"/>
      <c r="DLM102" s="24"/>
      <c r="DLN102" s="24"/>
      <c r="DLO102" s="24"/>
      <c r="DLP102" s="24"/>
      <c r="DLQ102" s="24"/>
      <c r="DLR102" s="24"/>
      <c r="DLS102" s="24"/>
      <c r="DLT102" s="24"/>
      <c r="DLU102" s="24"/>
      <c r="DLV102" s="24"/>
      <c r="DLW102" s="24"/>
      <c r="DLX102" s="24"/>
      <c r="DLY102" s="24"/>
      <c r="DLZ102" s="24"/>
      <c r="DMA102" s="24"/>
      <c r="DMB102" s="24"/>
      <c r="DMC102" s="24"/>
      <c r="DMD102" s="24"/>
      <c r="DME102" s="24"/>
      <c r="DMF102" s="24"/>
      <c r="DMG102" s="24"/>
      <c r="DMH102" s="24"/>
      <c r="DMI102" s="24"/>
      <c r="DMJ102" s="24"/>
      <c r="DMK102" s="24"/>
      <c r="DML102" s="24"/>
      <c r="DMM102" s="24"/>
      <c r="DMN102" s="24"/>
      <c r="DMO102" s="24"/>
      <c r="DMP102" s="24"/>
      <c r="DMQ102" s="24"/>
      <c r="DMR102" s="24"/>
      <c r="DMS102" s="24"/>
      <c r="DMT102" s="24"/>
      <c r="DMU102" s="24"/>
      <c r="DMV102" s="24"/>
      <c r="DMW102" s="24"/>
      <c r="DMX102" s="24"/>
      <c r="DMY102" s="24"/>
      <c r="DMZ102" s="24"/>
      <c r="DNA102" s="24"/>
      <c r="DNB102" s="24"/>
      <c r="DNC102" s="24"/>
      <c r="DND102" s="24"/>
      <c r="DNE102" s="24"/>
      <c r="DNF102" s="24"/>
      <c r="DNG102" s="24"/>
      <c r="DNH102" s="24"/>
      <c r="DNI102" s="24"/>
      <c r="DNJ102" s="24"/>
      <c r="DNK102" s="24"/>
      <c r="DNL102" s="24"/>
      <c r="DNM102" s="24"/>
      <c r="DNN102" s="24"/>
      <c r="DNO102" s="24"/>
      <c r="DNP102" s="24"/>
      <c r="DNQ102" s="24"/>
      <c r="DNR102" s="24"/>
      <c r="DNS102" s="24"/>
      <c r="DNT102" s="24"/>
      <c r="DNU102" s="24"/>
      <c r="DNV102" s="24"/>
      <c r="DNW102" s="24"/>
      <c r="DNX102" s="24"/>
      <c r="DNY102" s="24"/>
      <c r="DNZ102" s="24"/>
      <c r="DOA102" s="24"/>
      <c r="DOB102" s="24"/>
      <c r="DOC102" s="24"/>
      <c r="DOD102" s="24"/>
      <c r="DOE102" s="24"/>
      <c r="DOF102" s="24"/>
      <c r="DOG102" s="24"/>
      <c r="DOH102" s="24"/>
      <c r="DOI102" s="24"/>
      <c r="DOJ102" s="24"/>
      <c r="DOK102" s="24"/>
      <c r="DOL102" s="24"/>
      <c r="DOM102" s="24"/>
      <c r="DON102" s="24"/>
      <c r="DOO102" s="24"/>
      <c r="DOP102" s="24"/>
      <c r="DOQ102" s="24"/>
      <c r="DOR102" s="24"/>
      <c r="DOS102" s="24"/>
      <c r="DOT102" s="24"/>
      <c r="DOU102" s="24"/>
      <c r="DOV102" s="24"/>
      <c r="DOW102" s="24"/>
      <c r="DOX102" s="24"/>
      <c r="DOY102" s="24"/>
      <c r="DOZ102" s="24"/>
      <c r="DPA102" s="24"/>
      <c r="DPB102" s="24"/>
      <c r="DPC102" s="24"/>
      <c r="DPD102" s="24"/>
      <c r="DPE102" s="24"/>
      <c r="DPF102" s="24"/>
      <c r="DPG102" s="24"/>
      <c r="DPH102" s="24"/>
      <c r="DPI102" s="24"/>
      <c r="DPJ102" s="24"/>
      <c r="DPK102" s="24"/>
      <c r="DPL102" s="24"/>
      <c r="DPM102" s="24"/>
      <c r="DPN102" s="24"/>
      <c r="DPO102" s="24"/>
      <c r="DPP102" s="24"/>
      <c r="DPQ102" s="24"/>
      <c r="DPR102" s="24"/>
      <c r="DPS102" s="24"/>
      <c r="DPT102" s="24"/>
      <c r="DPU102" s="24"/>
      <c r="DPV102" s="24"/>
      <c r="DPW102" s="24"/>
      <c r="DPX102" s="24"/>
      <c r="DPY102" s="24"/>
      <c r="DPZ102" s="24"/>
      <c r="DQA102" s="24"/>
      <c r="DQB102" s="24"/>
      <c r="DQC102" s="24"/>
      <c r="DQD102" s="24"/>
      <c r="DQE102" s="24"/>
      <c r="DQF102" s="24"/>
      <c r="DQG102" s="24"/>
      <c r="DQH102" s="24"/>
      <c r="DQI102" s="24"/>
      <c r="DQJ102" s="24"/>
      <c r="DQK102" s="24"/>
      <c r="DQL102" s="24"/>
      <c r="DQM102" s="24"/>
      <c r="DQN102" s="24"/>
      <c r="DQO102" s="24"/>
      <c r="DQP102" s="24"/>
      <c r="DQQ102" s="24"/>
      <c r="DQR102" s="24"/>
      <c r="DQS102" s="24"/>
      <c r="DQT102" s="24"/>
      <c r="DQU102" s="24"/>
      <c r="DQV102" s="24"/>
      <c r="DQW102" s="24"/>
      <c r="DQX102" s="24"/>
      <c r="DQY102" s="24"/>
      <c r="DQZ102" s="24"/>
      <c r="DRA102" s="24"/>
      <c r="DRB102" s="24"/>
      <c r="DRC102" s="24"/>
      <c r="DRD102" s="24"/>
      <c r="DRE102" s="24"/>
      <c r="DRF102" s="24"/>
      <c r="DRG102" s="24"/>
      <c r="DRH102" s="24"/>
      <c r="DRI102" s="24"/>
      <c r="DRJ102" s="24"/>
      <c r="DRK102" s="24"/>
      <c r="DRL102" s="24"/>
      <c r="DRM102" s="24"/>
      <c r="DRN102" s="24"/>
      <c r="DRO102" s="24"/>
      <c r="DRP102" s="24"/>
      <c r="DRQ102" s="24"/>
      <c r="DRR102" s="24"/>
      <c r="DRS102" s="24"/>
      <c r="DRT102" s="24"/>
      <c r="DRU102" s="24"/>
      <c r="DRV102" s="24"/>
      <c r="DRW102" s="24"/>
      <c r="DRX102" s="24"/>
      <c r="DRY102" s="24"/>
      <c r="DRZ102" s="24"/>
      <c r="DSA102" s="24"/>
      <c r="DSB102" s="24"/>
      <c r="DSC102" s="24"/>
      <c r="DSD102" s="24"/>
      <c r="DSE102" s="24"/>
      <c r="DSF102" s="24"/>
      <c r="DSG102" s="24"/>
      <c r="DSH102" s="24"/>
      <c r="DSI102" s="24"/>
      <c r="DSJ102" s="24"/>
      <c r="DSK102" s="24"/>
      <c r="DSL102" s="24"/>
      <c r="DSM102" s="24"/>
      <c r="DSN102" s="24"/>
      <c r="DSO102" s="24"/>
      <c r="DSP102" s="24"/>
      <c r="DSQ102" s="24"/>
      <c r="DSR102" s="24"/>
      <c r="DSS102" s="24"/>
      <c r="DST102" s="24"/>
      <c r="DSU102" s="24"/>
      <c r="DSV102" s="24"/>
      <c r="DSW102" s="24"/>
      <c r="DSX102" s="24"/>
      <c r="DSY102" s="24"/>
      <c r="DSZ102" s="24"/>
      <c r="DTA102" s="24"/>
      <c r="DTB102" s="24"/>
      <c r="DTC102" s="24"/>
      <c r="DTD102" s="24"/>
      <c r="DTE102" s="24"/>
      <c r="DTF102" s="24"/>
      <c r="DTG102" s="24"/>
      <c r="DTH102" s="24"/>
      <c r="DTI102" s="24"/>
      <c r="DTJ102" s="24"/>
      <c r="DTK102" s="24"/>
      <c r="DTL102" s="24"/>
      <c r="DTM102" s="24"/>
      <c r="DTN102" s="24"/>
      <c r="DTO102" s="24"/>
      <c r="DTP102" s="24"/>
      <c r="DTQ102" s="24"/>
      <c r="DTR102" s="24"/>
      <c r="DTS102" s="24"/>
      <c r="DTT102" s="24"/>
      <c r="DTU102" s="24"/>
      <c r="DTV102" s="24"/>
      <c r="DTW102" s="24"/>
      <c r="DTX102" s="24"/>
      <c r="DTY102" s="24"/>
      <c r="DTZ102" s="24"/>
      <c r="DUA102" s="24"/>
      <c r="DUB102" s="24"/>
      <c r="DUC102" s="24"/>
      <c r="DUD102" s="24"/>
      <c r="DUE102" s="24"/>
      <c r="DUF102" s="24"/>
      <c r="DUG102" s="24"/>
      <c r="DUH102" s="24"/>
      <c r="DUI102" s="24"/>
      <c r="DUJ102" s="24"/>
      <c r="DUK102" s="24"/>
      <c r="DUL102" s="24"/>
      <c r="DUM102" s="24"/>
      <c r="DUN102" s="24"/>
      <c r="DUO102" s="24"/>
      <c r="DUP102" s="24"/>
      <c r="DUQ102" s="24"/>
      <c r="DUR102" s="24"/>
      <c r="DUS102" s="24"/>
      <c r="DUT102" s="24"/>
      <c r="DUU102" s="24"/>
      <c r="DUV102" s="24"/>
      <c r="DUW102" s="24"/>
      <c r="DUX102" s="24"/>
      <c r="DUY102" s="24"/>
      <c r="DUZ102" s="24"/>
      <c r="DVA102" s="24"/>
      <c r="DVB102" s="24"/>
      <c r="DVC102" s="24"/>
      <c r="DVD102" s="24"/>
      <c r="DVE102" s="24"/>
      <c r="DVF102" s="24"/>
      <c r="DVG102" s="24"/>
      <c r="DVH102" s="24"/>
      <c r="DVI102" s="24"/>
      <c r="DVJ102" s="24"/>
      <c r="DVK102" s="24"/>
      <c r="DVL102" s="24"/>
      <c r="DVM102" s="24"/>
      <c r="DVN102" s="24"/>
      <c r="DVO102" s="24"/>
      <c r="DVP102" s="24"/>
      <c r="DVQ102" s="24"/>
      <c r="DVR102" s="24"/>
      <c r="DVS102" s="24"/>
      <c r="DVT102" s="24"/>
      <c r="DVU102" s="24"/>
      <c r="DVV102" s="24"/>
      <c r="DVW102" s="24"/>
      <c r="DVX102" s="24"/>
      <c r="DVY102" s="24"/>
      <c r="DVZ102" s="24"/>
      <c r="DWA102" s="24"/>
      <c r="DWB102" s="24"/>
      <c r="DWC102" s="24"/>
      <c r="DWD102" s="24"/>
      <c r="DWE102" s="24"/>
      <c r="DWF102" s="24"/>
      <c r="DWG102" s="24"/>
      <c r="DWH102" s="24"/>
      <c r="DWI102" s="24"/>
      <c r="DWJ102" s="24"/>
      <c r="DWK102" s="24"/>
      <c r="DWL102" s="24"/>
      <c r="DWM102" s="24"/>
      <c r="DWN102" s="24"/>
      <c r="DWO102" s="24"/>
      <c r="DWP102" s="24"/>
      <c r="DWQ102" s="24"/>
      <c r="DWR102" s="24"/>
      <c r="DWS102" s="24"/>
      <c r="DWT102" s="24"/>
      <c r="DWU102" s="24"/>
      <c r="DWV102" s="24"/>
      <c r="DWW102" s="24"/>
      <c r="DWX102" s="24"/>
      <c r="DWY102" s="24"/>
      <c r="DWZ102" s="24"/>
      <c r="DXA102" s="24"/>
      <c r="DXB102" s="24"/>
      <c r="DXC102" s="24"/>
      <c r="DXD102" s="24"/>
      <c r="DXE102" s="24"/>
      <c r="DXF102" s="24"/>
      <c r="DXG102" s="24"/>
      <c r="DXH102" s="24"/>
      <c r="DXI102" s="24"/>
      <c r="DXJ102" s="24"/>
      <c r="DXK102" s="24"/>
      <c r="DXL102" s="24"/>
      <c r="DXM102" s="24"/>
      <c r="DXN102" s="24"/>
      <c r="DXO102" s="24"/>
      <c r="DXP102" s="24"/>
      <c r="DXQ102" s="24"/>
      <c r="DXR102" s="24"/>
      <c r="DXS102" s="24"/>
      <c r="DXT102" s="24"/>
      <c r="DXU102" s="24"/>
      <c r="DXV102" s="24"/>
      <c r="DXW102" s="24"/>
      <c r="DXX102" s="24"/>
      <c r="DXY102" s="24"/>
      <c r="DXZ102" s="24"/>
      <c r="DYA102" s="24"/>
      <c r="DYB102" s="24"/>
      <c r="DYC102" s="24"/>
      <c r="DYD102" s="24"/>
      <c r="DYE102" s="24"/>
      <c r="DYF102" s="24"/>
      <c r="DYG102" s="24"/>
      <c r="DYH102" s="24"/>
      <c r="DYI102" s="24"/>
      <c r="DYJ102" s="24"/>
      <c r="DYK102" s="24"/>
      <c r="DYL102" s="24"/>
      <c r="DYM102" s="24"/>
      <c r="DYN102" s="24"/>
      <c r="DYO102" s="24"/>
      <c r="DYP102" s="24"/>
      <c r="DYQ102" s="24"/>
      <c r="DYR102" s="24"/>
      <c r="DYS102" s="24"/>
      <c r="DYT102" s="24"/>
      <c r="DYU102" s="24"/>
      <c r="DYV102" s="24"/>
      <c r="DYW102" s="24"/>
      <c r="DYX102" s="24"/>
      <c r="DYY102" s="24"/>
      <c r="DYZ102" s="24"/>
      <c r="DZA102" s="24"/>
      <c r="DZB102" s="24"/>
      <c r="DZC102" s="24"/>
      <c r="DZD102" s="24"/>
      <c r="DZE102" s="24"/>
      <c r="DZF102" s="24"/>
      <c r="DZG102" s="24"/>
      <c r="DZH102" s="24"/>
      <c r="DZI102" s="24"/>
      <c r="DZJ102" s="24"/>
      <c r="DZK102" s="24"/>
      <c r="DZL102" s="24"/>
      <c r="DZM102" s="24"/>
      <c r="DZN102" s="24"/>
      <c r="DZO102" s="24"/>
      <c r="DZP102" s="24"/>
      <c r="DZQ102" s="24"/>
      <c r="DZR102" s="24"/>
      <c r="DZS102" s="24"/>
      <c r="DZT102" s="24"/>
      <c r="DZU102" s="24"/>
      <c r="DZV102" s="24"/>
      <c r="DZW102" s="24"/>
      <c r="DZX102" s="24"/>
      <c r="DZY102" s="24"/>
      <c r="DZZ102" s="24"/>
      <c r="EAA102" s="24"/>
      <c r="EAB102" s="24"/>
      <c r="EAC102" s="24"/>
      <c r="EAD102" s="24"/>
      <c r="EAE102" s="24"/>
      <c r="EAF102" s="24"/>
      <c r="EAG102" s="24"/>
      <c r="EAH102" s="24"/>
      <c r="EAI102" s="24"/>
      <c r="EAJ102" s="24"/>
      <c r="EAK102" s="24"/>
      <c r="EAL102" s="24"/>
      <c r="EAM102" s="24"/>
      <c r="EAN102" s="24"/>
      <c r="EAO102" s="24"/>
      <c r="EAP102" s="24"/>
      <c r="EAQ102" s="24"/>
      <c r="EAR102" s="24"/>
      <c r="EAS102" s="24"/>
      <c r="EAT102" s="24"/>
      <c r="EAU102" s="24"/>
      <c r="EAV102" s="24"/>
      <c r="EAW102" s="24"/>
      <c r="EAX102" s="24"/>
      <c r="EAY102" s="24"/>
      <c r="EAZ102" s="24"/>
      <c r="EBA102" s="24"/>
      <c r="EBB102" s="24"/>
      <c r="EBC102" s="24"/>
      <c r="EBD102" s="24"/>
      <c r="EBE102" s="24"/>
      <c r="EBF102" s="24"/>
      <c r="EBG102" s="24"/>
      <c r="EBH102" s="24"/>
      <c r="EBI102" s="24"/>
      <c r="EBJ102" s="24"/>
      <c r="EBK102" s="24"/>
      <c r="EBL102" s="24"/>
      <c r="EBM102" s="24"/>
      <c r="EBN102" s="24"/>
      <c r="EBO102" s="24"/>
      <c r="EBP102" s="24"/>
      <c r="EBQ102" s="24"/>
      <c r="EBR102" s="24"/>
      <c r="EBS102" s="24"/>
      <c r="EBT102" s="24"/>
      <c r="EBU102" s="24"/>
      <c r="EBV102" s="24"/>
      <c r="EBW102" s="24"/>
      <c r="EBX102" s="24"/>
      <c r="EBY102" s="24"/>
      <c r="EBZ102" s="24"/>
      <c r="ECA102" s="24"/>
      <c r="ECB102" s="24"/>
      <c r="ECC102" s="24"/>
      <c r="ECD102" s="24"/>
      <c r="ECE102" s="24"/>
      <c r="ECF102" s="24"/>
      <c r="ECG102" s="24"/>
      <c r="ECH102" s="24"/>
      <c r="ECI102" s="24"/>
      <c r="ECJ102" s="24"/>
      <c r="ECK102" s="24"/>
      <c r="ECL102" s="24"/>
      <c r="ECM102" s="24"/>
      <c r="ECN102" s="24"/>
      <c r="ECO102" s="24"/>
      <c r="ECP102" s="24"/>
      <c r="ECQ102" s="24"/>
      <c r="ECR102" s="24"/>
      <c r="ECS102" s="24"/>
      <c r="ECT102" s="24"/>
      <c r="ECU102" s="24"/>
      <c r="ECV102" s="24"/>
      <c r="ECW102" s="24"/>
      <c r="ECX102" s="24"/>
      <c r="ECY102" s="24"/>
      <c r="ECZ102" s="24"/>
      <c r="EDA102" s="24"/>
      <c r="EDB102" s="24"/>
      <c r="EDC102" s="24"/>
      <c r="EDD102" s="24"/>
      <c r="EDE102" s="24"/>
      <c r="EDF102" s="24"/>
      <c r="EDG102" s="24"/>
      <c r="EDH102" s="24"/>
      <c r="EDI102" s="24"/>
      <c r="EDJ102" s="24"/>
      <c r="EDK102" s="24"/>
      <c r="EDL102" s="24"/>
      <c r="EDM102" s="24"/>
      <c r="EDN102" s="24"/>
      <c r="EDO102" s="24"/>
      <c r="EDP102" s="24"/>
      <c r="EDQ102" s="24"/>
      <c r="EDR102" s="24"/>
      <c r="EDS102" s="24"/>
      <c r="EDT102" s="24"/>
      <c r="EDU102" s="24"/>
      <c r="EDV102" s="24"/>
      <c r="EDW102" s="24"/>
      <c r="EDX102" s="24"/>
      <c r="EDY102" s="24"/>
      <c r="EDZ102" s="24"/>
      <c r="EEA102" s="24"/>
      <c r="EEB102" s="24"/>
      <c r="EEC102" s="24"/>
      <c r="EED102" s="24"/>
      <c r="EEE102" s="24"/>
      <c r="EEF102" s="24"/>
      <c r="EEG102" s="24"/>
      <c r="EEH102" s="24"/>
      <c r="EEI102" s="24"/>
      <c r="EEJ102" s="24"/>
      <c r="EEK102" s="24"/>
      <c r="EEL102" s="24"/>
      <c r="EEM102" s="24"/>
      <c r="EEN102" s="24"/>
      <c r="EEO102" s="24"/>
      <c r="EEP102" s="24"/>
      <c r="EEQ102" s="24"/>
      <c r="EER102" s="24"/>
      <c r="EES102" s="24"/>
      <c r="EET102" s="24"/>
      <c r="EEU102" s="24"/>
      <c r="EEV102" s="24"/>
      <c r="EEW102" s="24"/>
      <c r="EEX102" s="24"/>
      <c r="EEY102" s="24"/>
      <c r="EEZ102" s="24"/>
      <c r="EFA102" s="24"/>
      <c r="EFB102" s="24"/>
      <c r="EFC102" s="24"/>
      <c r="EFD102" s="24"/>
      <c r="EFE102" s="24"/>
      <c r="EFF102" s="24"/>
    </row>
    <row r="103" spans="2:3542" s="526" customFormat="1" ht="17.25" customHeight="1" x14ac:dyDescent="0.3">
      <c r="B103" s="614" t="s">
        <v>235</v>
      </c>
      <c r="C103" s="614"/>
      <c r="D103" s="614"/>
      <c r="E103" s="614"/>
      <c r="F103" s="522"/>
      <c r="G103" s="522"/>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c r="EN103" s="24"/>
      <c r="EO103" s="24"/>
      <c r="EP103" s="24"/>
      <c r="EQ103" s="24"/>
      <c r="ER103" s="24"/>
      <c r="ES103" s="24"/>
      <c r="ET103" s="24"/>
      <c r="EU103" s="24"/>
      <c r="EV103" s="24"/>
      <c r="EW103" s="24"/>
      <c r="EX103" s="24"/>
      <c r="EY103" s="24"/>
      <c r="EZ103" s="24"/>
      <c r="FA103" s="24"/>
      <c r="FB103" s="24"/>
      <c r="FC103" s="24"/>
      <c r="FD103" s="24"/>
      <c r="FE103" s="24"/>
      <c r="FF103" s="24"/>
      <c r="FG103" s="24"/>
      <c r="FH103" s="24"/>
      <c r="FI103" s="24"/>
      <c r="FJ103" s="24"/>
      <c r="FK103" s="24"/>
      <c r="FL103" s="24"/>
      <c r="FM103" s="24"/>
      <c r="FN103" s="24"/>
      <c r="FO103" s="24"/>
      <c r="FP103" s="24"/>
      <c r="FQ103" s="24"/>
      <c r="FR103" s="24"/>
      <c r="FS103" s="24"/>
      <c r="FT103" s="24"/>
      <c r="FU103" s="24"/>
      <c r="FV103" s="24"/>
      <c r="FW103" s="24"/>
      <c r="FX103" s="24"/>
      <c r="FY103" s="24"/>
      <c r="FZ103" s="24"/>
      <c r="GA103" s="24"/>
      <c r="GB103" s="24"/>
      <c r="GC103" s="24"/>
      <c r="GD103" s="24"/>
      <c r="GE103" s="24"/>
      <c r="GF103" s="24"/>
      <c r="GG103" s="24"/>
      <c r="GH103" s="24"/>
      <c r="GI103" s="24"/>
      <c r="GJ103" s="24"/>
      <c r="GK103" s="24"/>
      <c r="GL103" s="24"/>
      <c r="GM103" s="24"/>
      <c r="GN103" s="24"/>
      <c r="GO103" s="24"/>
      <c r="GP103" s="24"/>
      <c r="GQ103" s="24"/>
      <c r="GR103" s="24"/>
      <c r="GS103" s="24"/>
      <c r="GT103" s="24"/>
      <c r="GU103" s="24"/>
      <c r="GV103" s="24"/>
      <c r="GW103" s="24"/>
      <c r="GX103" s="24"/>
      <c r="GY103" s="24"/>
      <c r="GZ103" s="24"/>
      <c r="HA103" s="24"/>
      <c r="HB103" s="24"/>
      <c r="HC103" s="24"/>
      <c r="HD103" s="24"/>
      <c r="HE103" s="24"/>
      <c r="HF103" s="24"/>
      <c r="HG103" s="24"/>
      <c r="HH103" s="24"/>
      <c r="HI103" s="24"/>
      <c r="HJ103" s="24"/>
      <c r="HK103" s="24"/>
      <c r="HL103" s="24"/>
      <c r="HM103" s="24"/>
      <c r="HN103" s="24"/>
      <c r="HO103" s="24"/>
      <c r="HP103" s="24"/>
      <c r="HQ103" s="24"/>
      <c r="HR103" s="24"/>
      <c r="HS103" s="24"/>
      <c r="HT103" s="24"/>
      <c r="HU103" s="24"/>
      <c r="HV103" s="24"/>
      <c r="HW103" s="24"/>
      <c r="HX103" s="24"/>
      <c r="HY103" s="24"/>
      <c r="HZ103" s="24"/>
      <c r="IA103" s="24"/>
      <c r="IB103" s="24"/>
      <c r="IC103" s="24"/>
      <c r="ID103" s="24"/>
      <c r="IE103" s="24"/>
      <c r="IF103" s="24"/>
      <c r="IG103" s="24"/>
      <c r="IH103" s="24"/>
      <c r="II103" s="24"/>
      <c r="IJ103" s="24"/>
      <c r="IK103" s="24"/>
      <c r="IL103" s="24"/>
      <c r="IM103" s="24"/>
      <c r="IN103" s="24"/>
      <c r="IO103" s="24"/>
      <c r="IP103" s="24"/>
      <c r="IQ103" s="24"/>
      <c r="IR103" s="24"/>
      <c r="IS103" s="24"/>
      <c r="IT103" s="24"/>
      <c r="IU103" s="24"/>
      <c r="IV103" s="24"/>
      <c r="IW103" s="24"/>
      <c r="IX103" s="24"/>
      <c r="IY103" s="24"/>
      <c r="IZ103" s="24"/>
      <c r="JA103" s="24"/>
      <c r="JB103" s="24"/>
      <c r="JC103" s="24"/>
      <c r="JD103" s="24"/>
      <c r="JE103" s="24"/>
      <c r="JF103" s="24"/>
      <c r="JG103" s="24"/>
      <c r="JH103" s="24"/>
      <c r="JI103" s="24"/>
      <c r="JJ103" s="24"/>
      <c r="JK103" s="24"/>
      <c r="JL103" s="24"/>
      <c r="JM103" s="24"/>
      <c r="JN103" s="24"/>
      <c r="JO103" s="24"/>
      <c r="JP103" s="24"/>
      <c r="JQ103" s="24"/>
      <c r="JR103" s="24"/>
      <c r="JS103" s="24"/>
      <c r="JT103" s="24"/>
      <c r="JU103" s="24"/>
      <c r="JV103" s="24"/>
      <c r="JW103" s="24"/>
      <c r="JX103" s="24"/>
      <c r="JY103" s="24"/>
      <c r="JZ103" s="24"/>
      <c r="KA103" s="24"/>
      <c r="KB103" s="24"/>
      <c r="KC103" s="24"/>
      <c r="KD103" s="24"/>
      <c r="KE103" s="24"/>
      <c r="KF103" s="24"/>
      <c r="KG103" s="24"/>
      <c r="KH103" s="24"/>
      <c r="KI103" s="24"/>
      <c r="KJ103" s="24"/>
      <c r="KK103" s="24"/>
      <c r="KL103" s="24"/>
      <c r="KM103" s="24"/>
      <c r="KN103" s="24"/>
      <c r="KO103" s="24"/>
      <c r="KP103" s="24"/>
      <c r="KQ103" s="24"/>
      <c r="KR103" s="24"/>
      <c r="KS103" s="24"/>
      <c r="KT103" s="24"/>
      <c r="KU103" s="24"/>
      <c r="KV103" s="24"/>
      <c r="KW103" s="24"/>
      <c r="KX103" s="24"/>
      <c r="KY103" s="24"/>
      <c r="KZ103" s="24"/>
      <c r="LA103" s="24"/>
      <c r="LB103" s="24"/>
      <c r="LC103" s="24"/>
      <c r="LD103" s="24"/>
      <c r="LE103" s="24"/>
      <c r="LF103" s="24"/>
      <c r="LG103" s="24"/>
      <c r="LH103" s="24"/>
      <c r="LI103" s="24"/>
      <c r="LJ103" s="24"/>
      <c r="LK103" s="24"/>
      <c r="LL103" s="24"/>
      <c r="LM103" s="24"/>
      <c r="LN103" s="24"/>
      <c r="LO103" s="24"/>
      <c r="LP103" s="24"/>
      <c r="LQ103" s="24"/>
      <c r="LR103" s="24"/>
      <c r="LS103" s="24"/>
      <c r="LT103" s="24"/>
      <c r="LU103" s="24"/>
      <c r="LV103" s="24"/>
      <c r="LW103" s="24"/>
      <c r="LX103" s="24"/>
      <c r="LY103" s="24"/>
      <c r="LZ103" s="24"/>
      <c r="MA103" s="24"/>
      <c r="MB103" s="24"/>
      <c r="MC103" s="24"/>
      <c r="MD103" s="24"/>
      <c r="ME103" s="24"/>
      <c r="MF103" s="24"/>
      <c r="MG103" s="24"/>
      <c r="MH103" s="24"/>
      <c r="MI103" s="24"/>
      <c r="MJ103" s="24"/>
      <c r="MK103" s="24"/>
      <c r="ML103" s="24"/>
      <c r="MM103" s="24"/>
      <c r="MN103" s="24"/>
      <c r="MO103" s="24"/>
      <c r="MP103" s="24"/>
      <c r="MQ103" s="24"/>
      <c r="MR103" s="24"/>
      <c r="MS103" s="24"/>
      <c r="MT103" s="24"/>
      <c r="MU103" s="24"/>
      <c r="MV103" s="24"/>
      <c r="MW103" s="24"/>
      <c r="MX103" s="24"/>
      <c r="MY103" s="24"/>
      <c r="MZ103" s="24"/>
      <c r="NA103" s="24"/>
      <c r="NB103" s="24"/>
      <c r="NC103" s="24"/>
      <c r="ND103" s="24"/>
      <c r="NE103" s="24"/>
      <c r="NF103" s="24"/>
      <c r="NG103" s="24"/>
      <c r="NH103" s="24"/>
      <c r="NI103" s="24"/>
      <c r="NJ103" s="24"/>
      <c r="NK103" s="24"/>
      <c r="NL103" s="24"/>
      <c r="NM103" s="24"/>
      <c r="NN103" s="24"/>
      <c r="NO103" s="24"/>
      <c r="NP103" s="24"/>
      <c r="NQ103" s="24"/>
      <c r="NR103" s="24"/>
      <c r="NS103" s="24"/>
      <c r="NT103" s="24"/>
      <c r="NU103" s="24"/>
      <c r="NV103" s="24"/>
      <c r="NW103" s="24"/>
      <c r="NX103" s="24"/>
      <c r="NY103" s="24"/>
      <c r="NZ103" s="24"/>
      <c r="OA103" s="24"/>
      <c r="OB103" s="24"/>
      <c r="OC103" s="24"/>
      <c r="OD103" s="24"/>
      <c r="OE103" s="24"/>
      <c r="OF103" s="24"/>
      <c r="OG103" s="24"/>
      <c r="OH103" s="24"/>
      <c r="OI103" s="24"/>
      <c r="OJ103" s="24"/>
      <c r="OK103" s="24"/>
      <c r="OL103" s="24"/>
      <c r="OM103" s="24"/>
      <c r="ON103" s="24"/>
      <c r="OO103" s="24"/>
      <c r="OP103" s="24"/>
      <c r="OQ103" s="24"/>
      <c r="OR103" s="24"/>
      <c r="OS103" s="24"/>
      <c r="OT103" s="24"/>
      <c r="OU103" s="24"/>
      <c r="OV103" s="24"/>
      <c r="OW103" s="24"/>
      <c r="OX103" s="24"/>
      <c r="OY103" s="24"/>
      <c r="OZ103" s="24"/>
      <c r="PA103" s="24"/>
      <c r="PB103" s="24"/>
      <c r="PC103" s="24"/>
      <c r="PD103" s="24"/>
      <c r="PE103" s="24"/>
      <c r="PF103" s="24"/>
      <c r="PG103" s="24"/>
      <c r="PH103" s="24"/>
      <c r="PI103" s="24"/>
      <c r="PJ103" s="24"/>
      <c r="PK103" s="24"/>
      <c r="PL103" s="24"/>
      <c r="PM103" s="24"/>
      <c r="PN103" s="24"/>
      <c r="PO103" s="24"/>
      <c r="PP103" s="24"/>
      <c r="PQ103" s="24"/>
      <c r="PR103" s="24"/>
      <c r="PS103" s="24"/>
      <c r="PT103" s="24"/>
      <c r="PU103" s="24"/>
      <c r="PV103" s="24"/>
      <c r="PW103" s="24"/>
      <c r="PX103" s="24"/>
      <c r="PY103" s="24"/>
      <c r="PZ103" s="24"/>
      <c r="QA103" s="24"/>
      <c r="QB103" s="24"/>
      <c r="QC103" s="24"/>
      <c r="QD103" s="24"/>
      <c r="QE103" s="24"/>
      <c r="QF103" s="24"/>
      <c r="QG103" s="24"/>
      <c r="QH103" s="24"/>
      <c r="QI103" s="24"/>
      <c r="QJ103" s="24"/>
      <c r="QK103" s="24"/>
      <c r="QL103" s="24"/>
      <c r="QM103" s="24"/>
      <c r="QN103" s="24"/>
      <c r="QO103" s="24"/>
      <c r="QP103" s="24"/>
      <c r="QQ103" s="24"/>
      <c r="QR103" s="24"/>
      <c r="QS103" s="24"/>
      <c r="QT103" s="24"/>
      <c r="QU103" s="24"/>
      <c r="QV103" s="24"/>
      <c r="QW103" s="24"/>
      <c r="QX103" s="24"/>
      <c r="QY103" s="24"/>
      <c r="QZ103" s="24"/>
      <c r="RA103" s="24"/>
      <c r="RB103" s="24"/>
      <c r="RC103" s="24"/>
      <c r="RD103" s="24"/>
      <c r="RE103" s="24"/>
      <c r="RF103" s="24"/>
      <c r="RG103" s="24"/>
      <c r="RH103" s="24"/>
      <c r="RI103" s="24"/>
      <c r="RJ103" s="24"/>
      <c r="RK103" s="24"/>
      <c r="RL103" s="24"/>
      <c r="RM103" s="24"/>
      <c r="RN103" s="24"/>
      <c r="RO103" s="24"/>
      <c r="RP103" s="24"/>
      <c r="RQ103" s="24"/>
      <c r="RR103" s="24"/>
      <c r="RS103" s="24"/>
      <c r="RT103" s="24"/>
      <c r="RU103" s="24"/>
      <c r="RV103" s="24"/>
      <c r="RW103" s="24"/>
      <c r="RX103" s="24"/>
      <c r="RY103" s="24"/>
      <c r="RZ103" s="24"/>
      <c r="SA103" s="24"/>
      <c r="SB103" s="24"/>
      <c r="SC103" s="24"/>
      <c r="SD103" s="24"/>
      <c r="SE103" s="24"/>
      <c r="SF103" s="24"/>
      <c r="SG103" s="24"/>
      <c r="SH103" s="24"/>
      <c r="SI103" s="24"/>
      <c r="SJ103" s="24"/>
      <c r="SK103" s="24"/>
      <c r="SL103" s="24"/>
      <c r="SM103" s="24"/>
      <c r="SN103" s="24"/>
      <c r="SO103" s="24"/>
      <c r="SP103" s="24"/>
      <c r="SQ103" s="24"/>
      <c r="SR103" s="24"/>
      <c r="SS103" s="24"/>
      <c r="ST103" s="24"/>
      <c r="SU103" s="24"/>
      <c r="SV103" s="24"/>
      <c r="SW103" s="24"/>
      <c r="SX103" s="24"/>
      <c r="SY103" s="24"/>
      <c r="SZ103" s="24"/>
      <c r="TA103" s="24"/>
      <c r="TB103" s="24"/>
      <c r="TC103" s="24"/>
      <c r="TD103" s="24"/>
      <c r="TE103" s="24"/>
      <c r="TF103" s="24"/>
      <c r="TG103" s="24"/>
      <c r="TH103" s="24"/>
      <c r="TI103" s="24"/>
      <c r="TJ103" s="24"/>
      <c r="TK103" s="24"/>
      <c r="TL103" s="24"/>
      <c r="TM103" s="24"/>
      <c r="TN103" s="24"/>
      <c r="TO103" s="24"/>
      <c r="TP103" s="24"/>
      <c r="TQ103" s="24"/>
      <c r="TR103" s="24"/>
      <c r="TS103" s="24"/>
      <c r="TT103" s="24"/>
      <c r="TU103" s="24"/>
      <c r="TV103" s="24"/>
      <c r="TW103" s="24"/>
      <c r="TX103" s="24"/>
      <c r="TY103" s="24"/>
      <c r="TZ103" s="24"/>
      <c r="UA103" s="24"/>
      <c r="UB103" s="24"/>
      <c r="UC103" s="24"/>
      <c r="UD103" s="24"/>
      <c r="UE103" s="24"/>
      <c r="UF103" s="24"/>
      <c r="UG103" s="24"/>
      <c r="UH103" s="24"/>
      <c r="UI103" s="24"/>
      <c r="UJ103" s="24"/>
      <c r="UK103" s="24"/>
      <c r="UL103" s="24"/>
      <c r="UM103" s="24"/>
      <c r="UN103" s="24"/>
      <c r="UO103" s="24"/>
      <c r="UP103" s="24"/>
      <c r="UQ103" s="24"/>
      <c r="UR103" s="24"/>
      <c r="US103" s="24"/>
      <c r="UT103" s="24"/>
      <c r="UU103" s="24"/>
      <c r="UV103" s="24"/>
      <c r="UW103" s="24"/>
      <c r="UX103" s="24"/>
      <c r="UY103" s="24"/>
      <c r="UZ103" s="24"/>
      <c r="VA103" s="24"/>
      <c r="VB103" s="24"/>
      <c r="VC103" s="24"/>
      <c r="VD103" s="24"/>
      <c r="VE103" s="24"/>
      <c r="VF103" s="24"/>
      <c r="VG103" s="24"/>
      <c r="VH103" s="24"/>
      <c r="VI103" s="24"/>
      <c r="VJ103" s="24"/>
      <c r="VK103" s="24"/>
      <c r="VL103" s="24"/>
      <c r="VM103" s="24"/>
      <c r="VN103" s="24"/>
      <c r="VO103" s="24"/>
      <c r="VP103" s="24"/>
      <c r="VQ103" s="24"/>
      <c r="VR103" s="24"/>
      <c r="VS103" s="24"/>
      <c r="VT103" s="24"/>
      <c r="VU103" s="24"/>
      <c r="VV103" s="24"/>
      <c r="VW103" s="24"/>
      <c r="VX103" s="24"/>
      <c r="VY103" s="24"/>
      <c r="VZ103" s="24"/>
      <c r="WA103" s="24"/>
      <c r="WB103" s="24"/>
      <c r="WC103" s="24"/>
      <c r="WD103" s="24"/>
      <c r="WE103" s="24"/>
      <c r="WF103" s="24"/>
      <c r="WG103" s="24"/>
      <c r="WH103" s="24"/>
      <c r="WI103" s="24"/>
      <c r="WJ103" s="24"/>
      <c r="WK103" s="24"/>
      <c r="WL103" s="24"/>
      <c r="WM103" s="24"/>
      <c r="WN103" s="24"/>
      <c r="WO103" s="24"/>
      <c r="WP103" s="24"/>
      <c r="WQ103" s="24"/>
      <c r="WR103" s="24"/>
      <c r="WS103" s="24"/>
      <c r="WT103" s="24"/>
      <c r="WU103" s="24"/>
      <c r="WV103" s="24"/>
      <c r="WW103" s="24"/>
      <c r="WX103" s="24"/>
      <c r="WY103" s="24"/>
      <c r="WZ103" s="24"/>
      <c r="XA103" s="24"/>
      <c r="XB103" s="24"/>
      <c r="XC103" s="24"/>
      <c r="XD103" s="24"/>
      <c r="XE103" s="24"/>
      <c r="XF103" s="24"/>
      <c r="XG103" s="24"/>
      <c r="XH103" s="24"/>
      <c r="XI103" s="24"/>
      <c r="XJ103" s="24"/>
      <c r="XK103" s="24"/>
      <c r="XL103" s="24"/>
      <c r="XM103" s="24"/>
      <c r="XN103" s="24"/>
      <c r="XO103" s="24"/>
      <c r="XP103" s="24"/>
      <c r="XQ103" s="24"/>
      <c r="XR103" s="24"/>
      <c r="XS103" s="24"/>
      <c r="XT103" s="24"/>
      <c r="XU103" s="24"/>
      <c r="XV103" s="24"/>
      <c r="XW103" s="24"/>
      <c r="XX103" s="24"/>
      <c r="XY103" s="24"/>
      <c r="XZ103" s="24"/>
      <c r="YA103" s="24"/>
      <c r="YB103" s="24"/>
      <c r="YC103" s="24"/>
      <c r="YD103" s="24"/>
      <c r="YE103" s="24"/>
      <c r="YF103" s="24"/>
      <c r="YG103" s="24"/>
      <c r="YH103" s="24"/>
      <c r="YI103" s="24"/>
      <c r="YJ103" s="24"/>
      <c r="YK103" s="24"/>
      <c r="YL103" s="24"/>
      <c r="YM103" s="24"/>
      <c r="YN103" s="24"/>
      <c r="YO103" s="24"/>
      <c r="YP103" s="24"/>
      <c r="YQ103" s="24"/>
      <c r="YR103" s="24"/>
      <c r="YS103" s="24"/>
      <c r="YT103" s="24"/>
      <c r="YU103" s="24"/>
      <c r="YV103" s="24"/>
      <c r="YW103" s="24"/>
      <c r="YX103" s="24"/>
      <c r="YY103" s="24"/>
      <c r="YZ103" s="24"/>
      <c r="ZA103" s="24"/>
      <c r="ZB103" s="24"/>
      <c r="ZC103" s="24"/>
      <c r="ZD103" s="24"/>
      <c r="ZE103" s="24"/>
      <c r="ZF103" s="24"/>
      <c r="ZG103" s="24"/>
      <c r="ZH103" s="24"/>
      <c r="ZI103" s="24"/>
      <c r="ZJ103" s="24"/>
      <c r="ZK103" s="24"/>
      <c r="ZL103" s="24"/>
      <c r="ZM103" s="24"/>
      <c r="ZN103" s="24"/>
      <c r="ZO103" s="24"/>
      <c r="ZP103" s="24"/>
      <c r="ZQ103" s="24"/>
      <c r="ZR103" s="24"/>
      <c r="ZS103" s="24"/>
      <c r="ZT103" s="24"/>
      <c r="ZU103" s="24"/>
      <c r="ZV103" s="24"/>
      <c r="ZW103" s="24"/>
      <c r="ZX103" s="24"/>
      <c r="ZY103" s="24"/>
      <c r="ZZ103" s="24"/>
      <c r="AAA103" s="24"/>
      <c r="AAB103" s="24"/>
      <c r="AAC103" s="24"/>
      <c r="AAD103" s="24"/>
      <c r="AAE103" s="24"/>
      <c r="AAF103" s="24"/>
      <c r="AAG103" s="24"/>
      <c r="AAH103" s="24"/>
      <c r="AAI103" s="24"/>
      <c r="AAJ103" s="24"/>
      <c r="AAK103" s="24"/>
      <c r="AAL103" s="24"/>
      <c r="AAM103" s="24"/>
      <c r="AAN103" s="24"/>
      <c r="AAO103" s="24"/>
      <c r="AAP103" s="24"/>
      <c r="AAQ103" s="24"/>
      <c r="AAR103" s="24"/>
      <c r="AAS103" s="24"/>
      <c r="AAT103" s="24"/>
      <c r="AAU103" s="24"/>
      <c r="AAV103" s="24"/>
      <c r="AAW103" s="24"/>
      <c r="AAX103" s="24"/>
      <c r="AAY103" s="24"/>
      <c r="AAZ103" s="24"/>
      <c r="ABA103" s="24"/>
      <c r="ABB103" s="24"/>
      <c r="ABC103" s="24"/>
      <c r="ABD103" s="24"/>
      <c r="ABE103" s="24"/>
      <c r="ABF103" s="24"/>
      <c r="ABG103" s="24"/>
      <c r="ABH103" s="24"/>
      <c r="ABI103" s="24"/>
      <c r="ABJ103" s="24"/>
      <c r="ABK103" s="24"/>
      <c r="ABL103" s="24"/>
      <c r="ABM103" s="24"/>
      <c r="ABN103" s="24"/>
      <c r="ABO103" s="24"/>
      <c r="ABP103" s="24"/>
      <c r="ABQ103" s="24"/>
      <c r="ABR103" s="24"/>
      <c r="ABS103" s="24"/>
      <c r="ABT103" s="24"/>
      <c r="ABU103" s="24"/>
      <c r="ABV103" s="24"/>
      <c r="ABW103" s="24"/>
      <c r="ABX103" s="24"/>
      <c r="ABY103" s="24"/>
      <c r="ABZ103" s="24"/>
      <c r="ACA103" s="24"/>
      <c r="ACB103" s="24"/>
      <c r="ACC103" s="24"/>
      <c r="ACD103" s="24"/>
      <c r="ACE103" s="24"/>
      <c r="ACF103" s="24"/>
      <c r="ACG103" s="24"/>
      <c r="ACH103" s="24"/>
      <c r="ACI103" s="24"/>
      <c r="ACJ103" s="24"/>
      <c r="ACK103" s="24"/>
      <c r="ACL103" s="24"/>
      <c r="ACM103" s="24"/>
      <c r="ACN103" s="24"/>
      <c r="ACO103" s="24"/>
      <c r="ACP103" s="24"/>
      <c r="ACQ103" s="24"/>
      <c r="ACR103" s="24"/>
      <c r="ACS103" s="24"/>
      <c r="ACT103" s="24"/>
      <c r="ACU103" s="24"/>
      <c r="ACV103" s="24"/>
      <c r="ACW103" s="24"/>
      <c r="ACX103" s="24"/>
      <c r="ACY103" s="24"/>
      <c r="ACZ103" s="24"/>
      <c r="ADA103" s="24"/>
      <c r="ADB103" s="24"/>
      <c r="ADC103" s="24"/>
      <c r="ADD103" s="24"/>
      <c r="ADE103" s="24"/>
      <c r="ADF103" s="24"/>
      <c r="ADG103" s="24"/>
      <c r="ADH103" s="24"/>
      <c r="ADI103" s="24"/>
      <c r="ADJ103" s="24"/>
      <c r="ADK103" s="24"/>
      <c r="ADL103" s="24"/>
      <c r="ADM103" s="24"/>
      <c r="ADN103" s="24"/>
      <c r="ADO103" s="24"/>
      <c r="ADP103" s="24"/>
      <c r="ADQ103" s="24"/>
      <c r="ADR103" s="24"/>
      <c r="ADS103" s="24"/>
      <c r="ADT103" s="24"/>
      <c r="ADU103" s="24"/>
      <c r="ADV103" s="24"/>
      <c r="ADW103" s="24"/>
      <c r="ADX103" s="24"/>
      <c r="ADY103" s="24"/>
      <c r="ADZ103" s="24"/>
      <c r="AEA103" s="24"/>
      <c r="AEB103" s="24"/>
      <c r="AEC103" s="24"/>
      <c r="AED103" s="24"/>
      <c r="AEE103" s="24"/>
      <c r="AEF103" s="24"/>
      <c r="AEG103" s="24"/>
      <c r="AEH103" s="24"/>
      <c r="AEI103" s="24"/>
      <c r="AEJ103" s="24"/>
      <c r="AEK103" s="24"/>
      <c r="AEL103" s="24"/>
      <c r="AEM103" s="24"/>
      <c r="AEN103" s="24"/>
      <c r="AEO103" s="24"/>
      <c r="AEP103" s="24"/>
      <c r="AEQ103" s="24"/>
      <c r="AER103" s="24"/>
      <c r="AES103" s="24"/>
      <c r="AET103" s="24"/>
      <c r="AEU103" s="24"/>
      <c r="AEV103" s="24"/>
      <c r="AEW103" s="24"/>
      <c r="AEX103" s="24"/>
      <c r="AEY103" s="24"/>
      <c r="AEZ103" s="24"/>
      <c r="AFA103" s="24"/>
      <c r="AFB103" s="24"/>
      <c r="AFC103" s="24"/>
      <c r="AFD103" s="24"/>
      <c r="AFE103" s="24"/>
      <c r="AFF103" s="24"/>
      <c r="AFG103" s="24"/>
      <c r="AFH103" s="24"/>
      <c r="AFI103" s="24"/>
      <c r="AFJ103" s="24"/>
      <c r="AFK103" s="24"/>
      <c r="AFL103" s="24"/>
      <c r="AFM103" s="24"/>
      <c r="AFN103" s="24"/>
      <c r="AFO103" s="24"/>
      <c r="AFP103" s="24"/>
      <c r="AFQ103" s="24"/>
      <c r="AFR103" s="24"/>
      <c r="AFS103" s="24"/>
      <c r="AFT103" s="24"/>
      <c r="AFU103" s="24"/>
      <c r="AFV103" s="24"/>
      <c r="AFW103" s="24"/>
      <c r="AFX103" s="24"/>
      <c r="AFY103" s="24"/>
      <c r="AFZ103" s="24"/>
      <c r="AGA103" s="24"/>
      <c r="AGB103" s="24"/>
      <c r="AGC103" s="24"/>
      <c r="AGD103" s="24"/>
      <c r="AGE103" s="24"/>
      <c r="AGF103" s="24"/>
      <c r="AGG103" s="24"/>
      <c r="AGH103" s="24"/>
      <c r="AGI103" s="24"/>
      <c r="AGJ103" s="24"/>
      <c r="AGK103" s="24"/>
      <c r="AGL103" s="24"/>
      <c r="AGM103" s="24"/>
      <c r="AGN103" s="24"/>
      <c r="AGO103" s="24"/>
      <c r="AGP103" s="24"/>
      <c r="AGQ103" s="24"/>
      <c r="AGR103" s="24"/>
      <c r="AGS103" s="24"/>
      <c r="AGT103" s="24"/>
      <c r="AGU103" s="24"/>
      <c r="AGV103" s="24"/>
      <c r="AGW103" s="24"/>
      <c r="AGX103" s="24"/>
      <c r="AGY103" s="24"/>
      <c r="AGZ103" s="24"/>
      <c r="AHA103" s="24"/>
      <c r="AHB103" s="24"/>
      <c r="AHC103" s="24"/>
      <c r="AHD103" s="24"/>
      <c r="AHE103" s="24"/>
      <c r="AHF103" s="24"/>
      <c r="AHG103" s="24"/>
      <c r="AHH103" s="24"/>
      <c r="AHI103" s="24"/>
      <c r="AHJ103" s="24"/>
      <c r="AHK103" s="24"/>
      <c r="AHL103" s="24"/>
      <c r="AHM103" s="24"/>
      <c r="AHN103" s="24"/>
      <c r="AHO103" s="24"/>
      <c r="AHP103" s="24"/>
      <c r="AHQ103" s="24"/>
      <c r="AHR103" s="24"/>
      <c r="AHS103" s="24"/>
      <c r="AHT103" s="24"/>
      <c r="AHU103" s="24"/>
      <c r="AHV103" s="24"/>
      <c r="AHW103" s="24"/>
      <c r="AHX103" s="24"/>
      <c r="AHY103" s="24"/>
      <c r="AHZ103" s="24"/>
      <c r="AIA103" s="24"/>
      <c r="AIB103" s="24"/>
      <c r="AIC103" s="24"/>
      <c r="AID103" s="24"/>
      <c r="AIE103" s="24"/>
      <c r="AIF103" s="24"/>
      <c r="AIG103" s="24"/>
      <c r="AIH103" s="24"/>
      <c r="AII103" s="24"/>
      <c r="AIJ103" s="24"/>
      <c r="AIK103" s="24"/>
      <c r="AIL103" s="24"/>
      <c r="AIM103" s="24"/>
      <c r="AIN103" s="24"/>
      <c r="AIO103" s="24"/>
      <c r="AIP103" s="24"/>
      <c r="AIQ103" s="24"/>
      <c r="AIR103" s="24"/>
      <c r="AIS103" s="24"/>
      <c r="AIT103" s="24"/>
      <c r="AIU103" s="24"/>
      <c r="AIV103" s="24"/>
      <c r="AIW103" s="24"/>
      <c r="AIX103" s="24"/>
      <c r="AIY103" s="24"/>
      <c r="AIZ103" s="24"/>
      <c r="AJA103" s="24"/>
      <c r="AJB103" s="24"/>
      <c r="AJC103" s="24"/>
      <c r="AJD103" s="24"/>
      <c r="AJE103" s="24"/>
      <c r="AJF103" s="24"/>
      <c r="AJG103" s="24"/>
      <c r="AJH103" s="24"/>
      <c r="AJI103" s="24"/>
      <c r="AJJ103" s="24"/>
      <c r="AJK103" s="24"/>
      <c r="AJL103" s="24"/>
      <c r="AJM103" s="24"/>
      <c r="AJN103" s="24"/>
      <c r="AJO103" s="24"/>
      <c r="AJP103" s="24"/>
      <c r="AJQ103" s="24"/>
      <c r="AJR103" s="24"/>
      <c r="AJS103" s="24"/>
      <c r="AJT103" s="24"/>
      <c r="AJU103" s="24"/>
      <c r="AJV103" s="24"/>
      <c r="AJW103" s="24"/>
      <c r="AJX103" s="24"/>
      <c r="AJY103" s="24"/>
      <c r="AJZ103" s="24"/>
      <c r="AKA103" s="24"/>
      <c r="AKB103" s="24"/>
      <c r="AKC103" s="24"/>
      <c r="AKD103" s="24"/>
      <c r="AKE103" s="24"/>
      <c r="AKF103" s="24"/>
      <c r="AKG103" s="24"/>
      <c r="AKH103" s="24"/>
      <c r="AKI103" s="24"/>
      <c r="AKJ103" s="24"/>
      <c r="AKK103" s="24"/>
      <c r="AKL103" s="24"/>
      <c r="AKM103" s="24"/>
      <c r="AKN103" s="24"/>
      <c r="AKO103" s="24"/>
      <c r="AKP103" s="24"/>
      <c r="AKQ103" s="24"/>
      <c r="AKR103" s="24"/>
      <c r="AKS103" s="24"/>
      <c r="AKT103" s="24"/>
      <c r="AKU103" s="24"/>
      <c r="AKV103" s="24"/>
      <c r="AKW103" s="24"/>
      <c r="AKX103" s="24"/>
      <c r="AKY103" s="24"/>
      <c r="AKZ103" s="24"/>
      <c r="ALA103" s="24"/>
      <c r="ALB103" s="24"/>
      <c r="ALC103" s="24"/>
      <c r="ALD103" s="24"/>
      <c r="ALE103" s="24"/>
      <c r="ALF103" s="24"/>
      <c r="ALG103" s="24"/>
      <c r="ALH103" s="24"/>
      <c r="ALI103" s="24"/>
      <c r="ALJ103" s="24"/>
      <c r="ALK103" s="24"/>
      <c r="ALL103" s="24"/>
      <c r="ALM103" s="24"/>
      <c r="ALN103" s="24"/>
      <c r="ALO103" s="24"/>
      <c r="ALP103" s="24"/>
      <c r="ALQ103" s="24"/>
      <c r="ALR103" s="24"/>
      <c r="ALS103" s="24"/>
      <c r="ALT103" s="24"/>
      <c r="ALU103" s="24"/>
      <c r="ALV103" s="24"/>
      <c r="ALW103" s="24"/>
      <c r="ALX103" s="24"/>
      <c r="ALY103" s="24"/>
      <c r="ALZ103" s="24"/>
      <c r="AMA103" s="24"/>
      <c r="AMB103" s="24"/>
      <c r="AMC103" s="24"/>
      <c r="AMD103" s="24"/>
      <c r="AME103" s="24"/>
      <c r="AMF103" s="24"/>
      <c r="AMG103" s="24"/>
      <c r="AMH103" s="24"/>
      <c r="AMI103" s="24"/>
      <c r="AMJ103" s="24"/>
      <c r="AMK103" s="24"/>
      <c r="AML103" s="24"/>
      <c r="AMM103" s="24"/>
      <c r="AMN103" s="24"/>
      <c r="AMO103" s="24"/>
      <c r="AMP103" s="24"/>
      <c r="AMQ103" s="24"/>
      <c r="AMR103" s="24"/>
      <c r="AMS103" s="24"/>
      <c r="AMT103" s="24"/>
      <c r="AMU103" s="24"/>
      <c r="AMV103" s="24"/>
      <c r="AMW103" s="24"/>
      <c r="AMX103" s="24"/>
      <c r="AMY103" s="24"/>
      <c r="AMZ103" s="24"/>
      <c r="ANA103" s="24"/>
      <c r="ANB103" s="24"/>
      <c r="ANC103" s="24"/>
      <c r="AND103" s="24"/>
      <c r="ANE103" s="24"/>
      <c r="ANF103" s="24"/>
      <c r="ANG103" s="24"/>
      <c r="ANH103" s="24"/>
      <c r="ANI103" s="24"/>
      <c r="ANJ103" s="24"/>
      <c r="ANK103" s="24"/>
      <c r="ANL103" s="24"/>
      <c r="ANM103" s="24"/>
      <c r="ANN103" s="24"/>
      <c r="ANO103" s="24"/>
      <c r="ANP103" s="24"/>
      <c r="ANQ103" s="24"/>
      <c r="ANR103" s="24"/>
      <c r="ANS103" s="24"/>
      <c r="ANT103" s="24"/>
      <c r="ANU103" s="24"/>
      <c r="ANV103" s="24"/>
      <c r="ANW103" s="24"/>
      <c r="ANX103" s="24"/>
      <c r="ANY103" s="24"/>
      <c r="ANZ103" s="24"/>
      <c r="AOA103" s="24"/>
      <c r="AOB103" s="24"/>
      <c r="AOC103" s="24"/>
      <c r="AOD103" s="24"/>
      <c r="AOE103" s="24"/>
      <c r="AOF103" s="24"/>
      <c r="AOG103" s="24"/>
      <c r="AOH103" s="24"/>
      <c r="AOI103" s="24"/>
      <c r="AOJ103" s="24"/>
      <c r="AOK103" s="24"/>
      <c r="AOL103" s="24"/>
      <c r="AOM103" s="24"/>
      <c r="AON103" s="24"/>
      <c r="AOO103" s="24"/>
      <c r="AOP103" s="24"/>
      <c r="AOQ103" s="24"/>
      <c r="AOR103" s="24"/>
      <c r="AOS103" s="24"/>
      <c r="AOT103" s="24"/>
      <c r="AOU103" s="24"/>
      <c r="AOV103" s="24"/>
      <c r="AOW103" s="24"/>
      <c r="AOX103" s="24"/>
      <c r="AOY103" s="24"/>
      <c r="AOZ103" s="24"/>
      <c r="APA103" s="24"/>
      <c r="APB103" s="24"/>
      <c r="APC103" s="24"/>
      <c r="APD103" s="24"/>
      <c r="APE103" s="24"/>
      <c r="APF103" s="24"/>
      <c r="APG103" s="24"/>
      <c r="APH103" s="24"/>
      <c r="API103" s="24"/>
      <c r="APJ103" s="24"/>
      <c r="APK103" s="24"/>
      <c r="APL103" s="24"/>
      <c r="APM103" s="24"/>
      <c r="APN103" s="24"/>
      <c r="APO103" s="24"/>
      <c r="APP103" s="24"/>
      <c r="APQ103" s="24"/>
      <c r="APR103" s="24"/>
      <c r="APS103" s="24"/>
      <c r="APT103" s="24"/>
      <c r="APU103" s="24"/>
      <c r="APV103" s="24"/>
      <c r="APW103" s="24"/>
      <c r="APX103" s="24"/>
      <c r="APY103" s="24"/>
      <c r="APZ103" s="24"/>
      <c r="AQA103" s="24"/>
      <c r="AQB103" s="24"/>
      <c r="AQC103" s="24"/>
      <c r="AQD103" s="24"/>
      <c r="AQE103" s="24"/>
      <c r="AQF103" s="24"/>
      <c r="AQG103" s="24"/>
      <c r="AQH103" s="24"/>
      <c r="AQI103" s="24"/>
      <c r="AQJ103" s="24"/>
      <c r="AQK103" s="24"/>
      <c r="AQL103" s="24"/>
      <c r="AQM103" s="24"/>
      <c r="AQN103" s="24"/>
      <c r="AQO103" s="24"/>
      <c r="AQP103" s="24"/>
      <c r="AQQ103" s="24"/>
      <c r="AQR103" s="24"/>
      <c r="AQS103" s="24"/>
      <c r="AQT103" s="24"/>
      <c r="AQU103" s="24"/>
      <c r="AQV103" s="24"/>
      <c r="AQW103" s="24"/>
      <c r="AQX103" s="24"/>
      <c r="AQY103" s="24"/>
      <c r="AQZ103" s="24"/>
      <c r="ARA103" s="24"/>
      <c r="ARB103" s="24"/>
      <c r="ARC103" s="24"/>
      <c r="ARD103" s="24"/>
      <c r="ARE103" s="24"/>
      <c r="ARF103" s="24"/>
      <c r="ARG103" s="24"/>
      <c r="ARH103" s="24"/>
      <c r="ARI103" s="24"/>
      <c r="ARJ103" s="24"/>
      <c r="ARK103" s="24"/>
      <c r="ARL103" s="24"/>
      <c r="ARM103" s="24"/>
      <c r="ARN103" s="24"/>
      <c r="ARO103" s="24"/>
      <c r="ARP103" s="24"/>
      <c r="ARQ103" s="24"/>
      <c r="ARR103" s="24"/>
      <c r="ARS103" s="24"/>
      <c r="ART103" s="24"/>
      <c r="ARU103" s="24"/>
      <c r="ARV103" s="24"/>
      <c r="ARW103" s="24"/>
      <c r="ARX103" s="24"/>
      <c r="ARY103" s="24"/>
      <c r="ARZ103" s="24"/>
      <c r="ASA103" s="24"/>
      <c r="ASB103" s="24"/>
      <c r="ASC103" s="24"/>
      <c r="ASD103" s="24"/>
      <c r="ASE103" s="24"/>
      <c r="ASF103" s="24"/>
      <c r="ASG103" s="24"/>
      <c r="ASH103" s="24"/>
      <c r="ASI103" s="24"/>
      <c r="ASJ103" s="24"/>
      <c r="ASK103" s="24"/>
      <c r="ASL103" s="24"/>
      <c r="ASM103" s="24"/>
      <c r="ASN103" s="24"/>
      <c r="ASO103" s="24"/>
      <c r="ASP103" s="24"/>
      <c r="ASQ103" s="24"/>
      <c r="ASR103" s="24"/>
      <c r="ASS103" s="24"/>
      <c r="AST103" s="24"/>
      <c r="ASU103" s="24"/>
      <c r="ASV103" s="24"/>
      <c r="ASW103" s="24"/>
      <c r="ASX103" s="24"/>
      <c r="ASY103" s="24"/>
      <c r="ASZ103" s="24"/>
      <c r="ATA103" s="24"/>
      <c r="ATB103" s="24"/>
      <c r="ATC103" s="24"/>
      <c r="ATD103" s="24"/>
      <c r="ATE103" s="24"/>
      <c r="ATF103" s="24"/>
      <c r="ATG103" s="24"/>
      <c r="ATH103" s="24"/>
      <c r="ATI103" s="24"/>
      <c r="ATJ103" s="24"/>
      <c r="ATK103" s="24"/>
      <c r="ATL103" s="24"/>
      <c r="ATM103" s="24"/>
      <c r="ATN103" s="24"/>
      <c r="ATO103" s="24"/>
      <c r="ATP103" s="24"/>
      <c r="ATQ103" s="24"/>
      <c r="ATR103" s="24"/>
      <c r="ATS103" s="24"/>
      <c r="ATT103" s="24"/>
      <c r="ATU103" s="24"/>
      <c r="ATV103" s="24"/>
      <c r="ATW103" s="24"/>
      <c r="ATX103" s="24"/>
      <c r="ATY103" s="24"/>
      <c r="ATZ103" s="24"/>
      <c r="AUA103" s="24"/>
      <c r="AUB103" s="24"/>
      <c r="AUC103" s="24"/>
      <c r="AUD103" s="24"/>
      <c r="AUE103" s="24"/>
      <c r="AUF103" s="24"/>
      <c r="AUG103" s="24"/>
      <c r="AUH103" s="24"/>
      <c r="AUI103" s="24"/>
      <c r="AUJ103" s="24"/>
      <c r="AUK103" s="24"/>
      <c r="AUL103" s="24"/>
      <c r="AUM103" s="24"/>
      <c r="AUN103" s="24"/>
      <c r="AUO103" s="24"/>
      <c r="AUP103" s="24"/>
      <c r="AUQ103" s="24"/>
      <c r="AUR103" s="24"/>
      <c r="AUS103" s="24"/>
      <c r="AUT103" s="24"/>
      <c r="AUU103" s="24"/>
      <c r="AUV103" s="24"/>
      <c r="AUW103" s="24"/>
      <c r="AUX103" s="24"/>
      <c r="AUY103" s="24"/>
      <c r="AUZ103" s="24"/>
      <c r="AVA103" s="24"/>
      <c r="AVB103" s="24"/>
      <c r="AVC103" s="24"/>
      <c r="AVD103" s="24"/>
      <c r="AVE103" s="24"/>
      <c r="AVF103" s="24"/>
      <c r="AVG103" s="24"/>
      <c r="AVH103" s="24"/>
      <c r="AVI103" s="24"/>
      <c r="AVJ103" s="24"/>
      <c r="AVK103" s="24"/>
      <c r="AVL103" s="24"/>
      <c r="AVM103" s="24"/>
      <c r="AVN103" s="24"/>
      <c r="AVO103" s="24"/>
      <c r="AVP103" s="24"/>
      <c r="AVQ103" s="24"/>
      <c r="AVR103" s="24"/>
      <c r="AVS103" s="24"/>
      <c r="AVT103" s="24"/>
      <c r="AVU103" s="24"/>
      <c r="AVV103" s="24"/>
      <c r="AVW103" s="24"/>
      <c r="AVX103" s="24"/>
      <c r="AVY103" s="24"/>
      <c r="AVZ103" s="24"/>
      <c r="AWA103" s="24"/>
      <c r="AWB103" s="24"/>
      <c r="AWC103" s="24"/>
      <c r="AWD103" s="24"/>
      <c r="AWE103" s="24"/>
      <c r="AWF103" s="24"/>
      <c r="AWG103" s="24"/>
      <c r="AWH103" s="24"/>
      <c r="AWI103" s="24"/>
      <c r="AWJ103" s="24"/>
      <c r="AWK103" s="24"/>
      <c r="AWL103" s="24"/>
      <c r="AWM103" s="24"/>
      <c r="AWN103" s="24"/>
      <c r="AWO103" s="24"/>
      <c r="AWP103" s="24"/>
      <c r="AWQ103" s="24"/>
      <c r="AWR103" s="24"/>
      <c r="AWS103" s="24"/>
      <c r="AWT103" s="24"/>
      <c r="AWU103" s="24"/>
      <c r="AWV103" s="24"/>
      <c r="AWW103" s="24"/>
      <c r="AWX103" s="24"/>
      <c r="AWY103" s="24"/>
      <c r="AWZ103" s="24"/>
      <c r="AXA103" s="24"/>
      <c r="AXB103" s="24"/>
      <c r="AXC103" s="24"/>
      <c r="AXD103" s="24"/>
      <c r="AXE103" s="24"/>
      <c r="AXF103" s="24"/>
      <c r="AXG103" s="24"/>
      <c r="AXH103" s="24"/>
      <c r="AXI103" s="24"/>
      <c r="AXJ103" s="24"/>
      <c r="AXK103" s="24"/>
      <c r="AXL103" s="24"/>
      <c r="AXM103" s="24"/>
      <c r="AXN103" s="24"/>
      <c r="AXO103" s="24"/>
      <c r="AXP103" s="24"/>
      <c r="AXQ103" s="24"/>
      <c r="AXR103" s="24"/>
      <c r="AXS103" s="24"/>
      <c r="AXT103" s="24"/>
      <c r="AXU103" s="24"/>
      <c r="AXV103" s="24"/>
      <c r="AXW103" s="24"/>
      <c r="AXX103" s="24"/>
      <c r="AXY103" s="24"/>
      <c r="AXZ103" s="24"/>
      <c r="AYA103" s="24"/>
      <c r="AYB103" s="24"/>
      <c r="AYC103" s="24"/>
      <c r="AYD103" s="24"/>
      <c r="AYE103" s="24"/>
      <c r="AYF103" s="24"/>
      <c r="AYG103" s="24"/>
      <c r="AYH103" s="24"/>
      <c r="AYI103" s="24"/>
      <c r="AYJ103" s="24"/>
      <c r="AYK103" s="24"/>
      <c r="AYL103" s="24"/>
      <c r="AYM103" s="24"/>
      <c r="AYN103" s="24"/>
      <c r="AYO103" s="24"/>
      <c r="AYP103" s="24"/>
      <c r="AYQ103" s="24"/>
      <c r="AYR103" s="24"/>
      <c r="AYS103" s="24"/>
      <c r="AYT103" s="24"/>
      <c r="AYU103" s="24"/>
      <c r="AYV103" s="24"/>
      <c r="AYW103" s="24"/>
      <c r="AYX103" s="24"/>
      <c r="AYY103" s="24"/>
      <c r="AYZ103" s="24"/>
      <c r="AZA103" s="24"/>
      <c r="AZB103" s="24"/>
      <c r="AZC103" s="24"/>
      <c r="AZD103" s="24"/>
      <c r="AZE103" s="24"/>
      <c r="AZF103" s="24"/>
      <c r="AZG103" s="24"/>
      <c r="AZH103" s="24"/>
      <c r="AZI103" s="24"/>
      <c r="AZJ103" s="24"/>
      <c r="AZK103" s="24"/>
      <c r="AZL103" s="24"/>
      <c r="AZM103" s="24"/>
      <c r="AZN103" s="24"/>
      <c r="AZO103" s="24"/>
      <c r="AZP103" s="24"/>
      <c r="AZQ103" s="24"/>
      <c r="AZR103" s="24"/>
      <c r="AZS103" s="24"/>
      <c r="AZT103" s="24"/>
      <c r="AZU103" s="24"/>
      <c r="AZV103" s="24"/>
      <c r="AZW103" s="24"/>
      <c r="AZX103" s="24"/>
      <c r="AZY103" s="24"/>
      <c r="AZZ103" s="24"/>
      <c r="BAA103" s="24"/>
      <c r="BAB103" s="24"/>
      <c r="BAC103" s="24"/>
      <c r="BAD103" s="24"/>
      <c r="BAE103" s="24"/>
      <c r="BAF103" s="24"/>
      <c r="BAG103" s="24"/>
      <c r="BAH103" s="24"/>
      <c r="BAI103" s="24"/>
      <c r="BAJ103" s="24"/>
      <c r="BAK103" s="24"/>
      <c r="BAL103" s="24"/>
      <c r="BAM103" s="24"/>
      <c r="BAN103" s="24"/>
      <c r="BAO103" s="24"/>
      <c r="BAP103" s="24"/>
      <c r="BAQ103" s="24"/>
      <c r="BAR103" s="24"/>
      <c r="BAS103" s="24"/>
      <c r="BAT103" s="24"/>
      <c r="BAU103" s="24"/>
      <c r="BAV103" s="24"/>
      <c r="BAW103" s="24"/>
      <c r="BAX103" s="24"/>
      <c r="BAY103" s="24"/>
      <c r="BAZ103" s="24"/>
      <c r="BBA103" s="24"/>
      <c r="BBB103" s="24"/>
      <c r="BBC103" s="24"/>
      <c r="BBD103" s="24"/>
      <c r="BBE103" s="24"/>
      <c r="BBF103" s="24"/>
      <c r="BBG103" s="24"/>
      <c r="BBH103" s="24"/>
      <c r="BBI103" s="24"/>
      <c r="BBJ103" s="24"/>
      <c r="BBK103" s="24"/>
      <c r="BBL103" s="24"/>
      <c r="BBM103" s="24"/>
      <c r="BBN103" s="24"/>
      <c r="BBO103" s="24"/>
      <c r="BBP103" s="24"/>
      <c r="BBQ103" s="24"/>
      <c r="BBR103" s="24"/>
      <c r="BBS103" s="24"/>
      <c r="BBT103" s="24"/>
      <c r="BBU103" s="24"/>
      <c r="BBV103" s="24"/>
      <c r="BBW103" s="24"/>
      <c r="BBX103" s="24"/>
      <c r="BBY103" s="24"/>
      <c r="BBZ103" s="24"/>
      <c r="BCA103" s="24"/>
      <c r="BCB103" s="24"/>
      <c r="BCC103" s="24"/>
      <c r="BCD103" s="24"/>
      <c r="BCE103" s="24"/>
      <c r="BCF103" s="24"/>
      <c r="BCG103" s="24"/>
      <c r="BCH103" s="24"/>
      <c r="BCI103" s="24"/>
      <c r="BCJ103" s="24"/>
      <c r="BCK103" s="24"/>
      <c r="BCL103" s="24"/>
      <c r="BCM103" s="24"/>
      <c r="BCN103" s="24"/>
      <c r="BCO103" s="24"/>
      <c r="BCP103" s="24"/>
      <c r="BCQ103" s="24"/>
      <c r="BCR103" s="24"/>
      <c r="BCS103" s="24"/>
      <c r="BCT103" s="24"/>
      <c r="BCU103" s="24"/>
      <c r="BCV103" s="24"/>
      <c r="BCW103" s="24"/>
      <c r="BCX103" s="24"/>
      <c r="BCY103" s="24"/>
      <c r="BCZ103" s="24"/>
      <c r="BDA103" s="24"/>
      <c r="BDB103" s="24"/>
      <c r="BDC103" s="24"/>
      <c r="BDD103" s="24"/>
      <c r="BDE103" s="24"/>
      <c r="BDF103" s="24"/>
      <c r="BDG103" s="24"/>
      <c r="BDH103" s="24"/>
      <c r="BDI103" s="24"/>
      <c r="BDJ103" s="24"/>
      <c r="BDK103" s="24"/>
      <c r="BDL103" s="24"/>
      <c r="BDM103" s="24"/>
      <c r="BDN103" s="24"/>
      <c r="BDO103" s="24"/>
      <c r="BDP103" s="24"/>
      <c r="BDQ103" s="24"/>
      <c r="BDR103" s="24"/>
      <c r="BDS103" s="24"/>
      <c r="BDT103" s="24"/>
      <c r="BDU103" s="24"/>
      <c r="BDV103" s="24"/>
      <c r="BDW103" s="24"/>
      <c r="BDX103" s="24"/>
      <c r="BDY103" s="24"/>
      <c r="BDZ103" s="24"/>
      <c r="BEA103" s="24"/>
      <c r="BEB103" s="24"/>
      <c r="BEC103" s="24"/>
      <c r="BED103" s="24"/>
      <c r="BEE103" s="24"/>
      <c r="BEF103" s="24"/>
      <c r="BEG103" s="24"/>
      <c r="BEH103" s="24"/>
      <c r="BEI103" s="24"/>
      <c r="BEJ103" s="24"/>
      <c r="BEK103" s="24"/>
      <c r="BEL103" s="24"/>
      <c r="BEM103" s="24"/>
      <c r="BEN103" s="24"/>
      <c r="BEO103" s="24"/>
      <c r="BEP103" s="24"/>
      <c r="BEQ103" s="24"/>
      <c r="BER103" s="24"/>
      <c r="BES103" s="24"/>
      <c r="BET103" s="24"/>
      <c r="BEU103" s="24"/>
      <c r="BEV103" s="24"/>
      <c r="BEW103" s="24"/>
      <c r="BEX103" s="24"/>
      <c r="BEY103" s="24"/>
      <c r="BEZ103" s="24"/>
      <c r="BFA103" s="24"/>
      <c r="BFB103" s="24"/>
      <c r="BFC103" s="24"/>
      <c r="BFD103" s="24"/>
      <c r="BFE103" s="24"/>
      <c r="BFF103" s="24"/>
      <c r="BFG103" s="24"/>
      <c r="BFH103" s="24"/>
      <c r="BFI103" s="24"/>
      <c r="BFJ103" s="24"/>
      <c r="BFK103" s="24"/>
      <c r="BFL103" s="24"/>
      <c r="BFM103" s="24"/>
      <c r="BFN103" s="24"/>
      <c r="BFO103" s="24"/>
      <c r="BFP103" s="24"/>
      <c r="BFQ103" s="24"/>
      <c r="BFR103" s="24"/>
      <c r="BFS103" s="24"/>
      <c r="BFT103" s="24"/>
      <c r="BFU103" s="24"/>
      <c r="BFV103" s="24"/>
      <c r="BFW103" s="24"/>
      <c r="BFX103" s="24"/>
      <c r="BFY103" s="24"/>
      <c r="BFZ103" s="24"/>
      <c r="BGA103" s="24"/>
      <c r="BGB103" s="24"/>
      <c r="BGC103" s="24"/>
      <c r="BGD103" s="24"/>
      <c r="BGE103" s="24"/>
      <c r="BGF103" s="24"/>
      <c r="BGG103" s="24"/>
      <c r="BGH103" s="24"/>
      <c r="BGI103" s="24"/>
      <c r="BGJ103" s="24"/>
      <c r="BGK103" s="24"/>
      <c r="BGL103" s="24"/>
      <c r="BGM103" s="24"/>
      <c r="BGN103" s="24"/>
      <c r="BGO103" s="24"/>
      <c r="BGP103" s="24"/>
      <c r="BGQ103" s="24"/>
      <c r="BGR103" s="24"/>
      <c r="BGS103" s="24"/>
      <c r="BGT103" s="24"/>
      <c r="BGU103" s="24"/>
      <c r="BGV103" s="24"/>
      <c r="BGW103" s="24"/>
      <c r="BGX103" s="24"/>
      <c r="BGY103" s="24"/>
      <c r="BGZ103" s="24"/>
      <c r="BHA103" s="24"/>
      <c r="BHB103" s="24"/>
      <c r="BHC103" s="24"/>
      <c r="BHD103" s="24"/>
      <c r="BHE103" s="24"/>
      <c r="BHF103" s="24"/>
      <c r="BHG103" s="24"/>
      <c r="BHH103" s="24"/>
      <c r="BHI103" s="24"/>
      <c r="BHJ103" s="24"/>
      <c r="BHK103" s="24"/>
      <c r="BHL103" s="24"/>
      <c r="BHM103" s="24"/>
      <c r="BHN103" s="24"/>
      <c r="BHO103" s="24"/>
      <c r="BHP103" s="24"/>
      <c r="BHQ103" s="24"/>
      <c r="BHR103" s="24"/>
      <c r="BHS103" s="24"/>
      <c r="BHT103" s="24"/>
      <c r="BHU103" s="24"/>
      <c r="BHV103" s="24"/>
      <c r="BHW103" s="24"/>
      <c r="BHX103" s="24"/>
      <c r="BHY103" s="24"/>
      <c r="BHZ103" s="24"/>
      <c r="BIA103" s="24"/>
      <c r="BIB103" s="24"/>
      <c r="BIC103" s="24"/>
      <c r="BID103" s="24"/>
      <c r="BIE103" s="24"/>
      <c r="BIF103" s="24"/>
      <c r="BIG103" s="24"/>
      <c r="BIH103" s="24"/>
      <c r="BII103" s="24"/>
      <c r="BIJ103" s="24"/>
      <c r="BIK103" s="24"/>
      <c r="BIL103" s="24"/>
      <c r="BIM103" s="24"/>
      <c r="BIN103" s="24"/>
      <c r="BIO103" s="24"/>
      <c r="BIP103" s="24"/>
      <c r="BIQ103" s="24"/>
      <c r="BIR103" s="24"/>
      <c r="BIS103" s="24"/>
      <c r="BIT103" s="24"/>
      <c r="BIU103" s="24"/>
      <c r="BIV103" s="24"/>
      <c r="BIW103" s="24"/>
      <c r="BIX103" s="24"/>
      <c r="BIY103" s="24"/>
      <c r="BIZ103" s="24"/>
      <c r="BJA103" s="24"/>
      <c r="BJB103" s="24"/>
      <c r="BJC103" s="24"/>
      <c r="BJD103" s="24"/>
      <c r="BJE103" s="24"/>
      <c r="BJF103" s="24"/>
      <c r="BJG103" s="24"/>
      <c r="BJH103" s="24"/>
      <c r="BJI103" s="24"/>
      <c r="BJJ103" s="24"/>
      <c r="BJK103" s="24"/>
      <c r="BJL103" s="24"/>
      <c r="BJM103" s="24"/>
      <c r="BJN103" s="24"/>
      <c r="BJO103" s="24"/>
      <c r="BJP103" s="24"/>
      <c r="BJQ103" s="24"/>
      <c r="BJR103" s="24"/>
      <c r="BJS103" s="24"/>
      <c r="BJT103" s="24"/>
      <c r="BJU103" s="24"/>
      <c r="BJV103" s="24"/>
      <c r="BJW103" s="24"/>
      <c r="BJX103" s="24"/>
      <c r="BJY103" s="24"/>
      <c r="BJZ103" s="24"/>
      <c r="BKA103" s="24"/>
      <c r="BKB103" s="24"/>
      <c r="BKC103" s="24"/>
      <c r="BKD103" s="24"/>
      <c r="BKE103" s="24"/>
      <c r="BKF103" s="24"/>
      <c r="BKG103" s="24"/>
      <c r="BKH103" s="24"/>
      <c r="BKI103" s="24"/>
      <c r="BKJ103" s="24"/>
      <c r="BKK103" s="24"/>
      <c r="BKL103" s="24"/>
      <c r="BKM103" s="24"/>
      <c r="BKN103" s="24"/>
      <c r="BKO103" s="24"/>
      <c r="BKP103" s="24"/>
      <c r="BKQ103" s="24"/>
      <c r="BKR103" s="24"/>
      <c r="BKS103" s="24"/>
      <c r="BKT103" s="24"/>
      <c r="BKU103" s="24"/>
      <c r="BKV103" s="24"/>
      <c r="BKW103" s="24"/>
      <c r="BKX103" s="24"/>
      <c r="BKY103" s="24"/>
      <c r="BKZ103" s="24"/>
      <c r="BLA103" s="24"/>
      <c r="BLB103" s="24"/>
      <c r="BLC103" s="24"/>
      <c r="BLD103" s="24"/>
      <c r="BLE103" s="24"/>
      <c r="BLF103" s="24"/>
      <c r="BLG103" s="24"/>
      <c r="BLH103" s="24"/>
      <c r="BLI103" s="24"/>
      <c r="BLJ103" s="24"/>
      <c r="BLK103" s="24"/>
      <c r="BLL103" s="24"/>
      <c r="BLM103" s="24"/>
      <c r="BLN103" s="24"/>
      <c r="BLO103" s="24"/>
      <c r="BLP103" s="24"/>
      <c r="BLQ103" s="24"/>
      <c r="BLR103" s="24"/>
      <c r="BLS103" s="24"/>
      <c r="BLT103" s="24"/>
      <c r="BLU103" s="24"/>
      <c r="BLV103" s="24"/>
      <c r="BLW103" s="24"/>
      <c r="BLX103" s="24"/>
      <c r="BLY103" s="24"/>
      <c r="BLZ103" s="24"/>
      <c r="BMA103" s="24"/>
      <c r="BMB103" s="24"/>
      <c r="BMC103" s="24"/>
      <c r="BMD103" s="24"/>
      <c r="BME103" s="24"/>
      <c r="BMF103" s="24"/>
      <c r="BMG103" s="24"/>
      <c r="BMH103" s="24"/>
      <c r="BMI103" s="24"/>
      <c r="BMJ103" s="24"/>
      <c r="BMK103" s="24"/>
      <c r="BML103" s="24"/>
      <c r="BMM103" s="24"/>
      <c r="BMN103" s="24"/>
      <c r="BMO103" s="24"/>
      <c r="BMP103" s="24"/>
      <c r="BMQ103" s="24"/>
      <c r="BMR103" s="24"/>
      <c r="BMS103" s="24"/>
      <c r="BMT103" s="24"/>
      <c r="BMU103" s="24"/>
      <c r="BMV103" s="24"/>
      <c r="BMW103" s="24"/>
      <c r="BMX103" s="24"/>
      <c r="BMY103" s="24"/>
      <c r="BMZ103" s="24"/>
      <c r="BNA103" s="24"/>
      <c r="BNB103" s="24"/>
      <c r="BNC103" s="24"/>
      <c r="BND103" s="24"/>
      <c r="BNE103" s="24"/>
      <c r="BNF103" s="24"/>
      <c r="BNG103" s="24"/>
      <c r="BNH103" s="24"/>
      <c r="BNI103" s="24"/>
      <c r="BNJ103" s="24"/>
      <c r="BNK103" s="24"/>
      <c r="BNL103" s="24"/>
      <c r="BNM103" s="24"/>
      <c r="BNN103" s="24"/>
      <c r="BNO103" s="24"/>
      <c r="BNP103" s="24"/>
      <c r="BNQ103" s="24"/>
      <c r="BNR103" s="24"/>
      <c r="BNS103" s="24"/>
      <c r="BNT103" s="24"/>
      <c r="BNU103" s="24"/>
      <c r="BNV103" s="24"/>
      <c r="BNW103" s="24"/>
      <c r="BNX103" s="24"/>
      <c r="BNY103" s="24"/>
      <c r="BNZ103" s="24"/>
      <c r="BOA103" s="24"/>
      <c r="BOB103" s="24"/>
      <c r="BOC103" s="24"/>
      <c r="BOD103" s="24"/>
      <c r="BOE103" s="24"/>
      <c r="BOF103" s="24"/>
      <c r="BOG103" s="24"/>
      <c r="BOH103" s="24"/>
      <c r="BOI103" s="24"/>
      <c r="BOJ103" s="24"/>
      <c r="BOK103" s="24"/>
      <c r="BOL103" s="24"/>
      <c r="BOM103" s="24"/>
      <c r="BON103" s="24"/>
      <c r="BOO103" s="24"/>
      <c r="BOP103" s="24"/>
      <c r="BOQ103" s="24"/>
      <c r="BOR103" s="24"/>
      <c r="BOS103" s="24"/>
      <c r="BOT103" s="24"/>
      <c r="BOU103" s="24"/>
      <c r="BOV103" s="24"/>
      <c r="BOW103" s="24"/>
      <c r="BOX103" s="24"/>
      <c r="BOY103" s="24"/>
      <c r="BOZ103" s="24"/>
      <c r="BPA103" s="24"/>
      <c r="BPB103" s="24"/>
      <c r="BPC103" s="24"/>
      <c r="BPD103" s="24"/>
      <c r="BPE103" s="24"/>
      <c r="BPF103" s="24"/>
      <c r="BPG103" s="24"/>
      <c r="BPH103" s="24"/>
      <c r="BPI103" s="24"/>
      <c r="BPJ103" s="24"/>
      <c r="BPK103" s="24"/>
      <c r="BPL103" s="24"/>
      <c r="BPM103" s="24"/>
      <c r="BPN103" s="24"/>
      <c r="BPO103" s="24"/>
      <c r="BPP103" s="24"/>
      <c r="BPQ103" s="24"/>
      <c r="BPR103" s="24"/>
      <c r="BPS103" s="24"/>
      <c r="BPT103" s="24"/>
      <c r="BPU103" s="24"/>
      <c r="BPV103" s="24"/>
      <c r="BPW103" s="24"/>
      <c r="BPX103" s="24"/>
      <c r="BPY103" s="24"/>
      <c r="BPZ103" s="24"/>
      <c r="BQA103" s="24"/>
      <c r="BQB103" s="24"/>
      <c r="BQC103" s="24"/>
      <c r="BQD103" s="24"/>
      <c r="BQE103" s="24"/>
      <c r="BQF103" s="24"/>
      <c r="BQG103" s="24"/>
      <c r="BQH103" s="24"/>
      <c r="BQI103" s="24"/>
      <c r="BQJ103" s="24"/>
      <c r="BQK103" s="24"/>
      <c r="BQL103" s="24"/>
      <c r="BQM103" s="24"/>
      <c r="BQN103" s="24"/>
      <c r="BQO103" s="24"/>
      <c r="BQP103" s="24"/>
      <c r="BQQ103" s="24"/>
      <c r="BQR103" s="24"/>
      <c r="BQS103" s="24"/>
      <c r="BQT103" s="24"/>
      <c r="BQU103" s="24"/>
      <c r="BQV103" s="24"/>
      <c r="BQW103" s="24"/>
      <c r="BQX103" s="24"/>
      <c r="BQY103" s="24"/>
      <c r="BQZ103" s="24"/>
      <c r="BRA103" s="24"/>
      <c r="BRB103" s="24"/>
      <c r="BRC103" s="24"/>
      <c r="BRD103" s="24"/>
      <c r="BRE103" s="24"/>
      <c r="BRF103" s="24"/>
      <c r="BRG103" s="24"/>
      <c r="BRH103" s="24"/>
      <c r="BRI103" s="24"/>
      <c r="BRJ103" s="24"/>
      <c r="BRK103" s="24"/>
      <c r="BRL103" s="24"/>
      <c r="BRM103" s="24"/>
      <c r="BRN103" s="24"/>
      <c r="BRO103" s="24"/>
      <c r="BRP103" s="24"/>
      <c r="BRQ103" s="24"/>
      <c r="BRR103" s="24"/>
      <c r="BRS103" s="24"/>
      <c r="BRT103" s="24"/>
      <c r="BRU103" s="24"/>
      <c r="BRV103" s="24"/>
      <c r="BRW103" s="24"/>
      <c r="BRX103" s="24"/>
      <c r="BRY103" s="24"/>
      <c r="BRZ103" s="24"/>
      <c r="BSA103" s="24"/>
      <c r="BSB103" s="24"/>
      <c r="BSC103" s="24"/>
      <c r="BSD103" s="24"/>
      <c r="BSE103" s="24"/>
      <c r="BSF103" s="24"/>
      <c r="BSG103" s="24"/>
      <c r="BSH103" s="24"/>
      <c r="BSI103" s="24"/>
      <c r="BSJ103" s="24"/>
      <c r="BSK103" s="24"/>
      <c r="BSL103" s="24"/>
      <c r="BSM103" s="24"/>
      <c r="BSN103" s="24"/>
      <c r="BSO103" s="24"/>
      <c r="BSP103" s="24"/>
      <c r="BSQ103" s="24"/>
      <c r="BSR103" s="24"/>
      <c r="BSS103" s="24"/>
      <c r="BST103" s="24"/>
      <c r="BSU103" s="24"/>
      <c r="BSV103" s="24"/>
      <c r="BSW103" s="24"/>
      <c r="BSX103" s="24"/>
      <c r="BSY103" s="24"/>
      <c r="BSZ103" s="24"/>
      <c r="BTA103" s="24"/>
      <c r="BTB103" s="24"/>
      <c r="BTC103" s="24"/>
      <c r="BTD103" s="24"/>
      <c r="BTE103" s="24"/>
      <c r="BTF103" s="24"/>
      <c r="BTG103" s="24"/>
      <c r="BTH103" s="24"/>
      <c r="BTI103" s="24"/>
      <c r="BTJ103" s="24"/>
      <c r="BTK103" s="24"/>
      <c r="BTL103" s="24"/>
      <c r="BTM103" s="24"/>
      <c r="BTN103" s="24"/>
      <c r="BTO103" s="24"/>
      <c r="BTP103" s="24"/>
      <c r="BTQ103" s="24"/>
      <c r="BTR103" s="24"/>
      <c r="BTS103" s="24"/>
      <c r="BTT103" s="24"/>
      <c r="BTU103" s="24"/>
      <c r="BTV103" s="24"/>
      <c r="BTW103" s="24"/>
      <c r="BTX103" s="24"/>
      <c r="BTY103" s="24"/>
      <c r="BTZ103" s="24"/>
      <c r="BUA103" s="24"/>
      <c r="BUB103" s="24"/>
      <c r="BUC103" s="24"/>
      <c r="BUD103" s="24"/>
      <c r="BUE103" s="24"/>
      <c r="BUF103" s="24"/>
      <c r="BUG103" s="24"/>
      <c r="BUH103" s="24"/>
      <c r="BUI103" s="24"/>
      <c r="BUJ103" s="24"/>
      <c r="BUK103" s="24"/>
      <c r="BUL103" s="24"/>
      <c r="BUM103" s="24"/>
      <c r="BUN103" s="24"/>
      <c r="BUO103" s="24"/>
      <c r="BUP103" s="24"/>
      <c r="BUQ103" s="24"/>
      <c r="BUR103" s="24"/>
      <c r="BUS103" s="24"/>
      <c r="BUT103" s="24"/>
      <c r="BUU103" s="24"/>
      <c r="BUV103" s="24"/>
      <c r="BUW103" s="24"/>
      <c r="BUX103" s="24"/>
      <c r="BUY103" s="24"/>
      <c r="BUZ103" s="24"/>
      <c r="BVA103" s="24"/>
      <c r="BVB103" s="24"/>
      <c r="BVC103" s="24"/>
      <c r="BVD103" s="24"/>
      <c r="BVE103" s="24"/>
      <c r="BVF103" s="24"/>
      <c r="BVG103" s="24"/>
      <c r="BVH103" s="24"/>
      <c r="BVI103" s="24"/>
      <c r="BVJ103" s="24"/>
      <c r="BVK103" s="24"/>
      <c r="BVL103" s="24"/>
      <c r="BVM103" s="24"/>
      <c r="BVN103" s="24"/>
      <c r="BVO103" s="24"/>
      <c r="BVP103" s="24"/>
      <c r="BVQ103" s="24"/>
      <c r="BVR103" s="24"/>
      <c r="BVS103" s="24"/>
      <c r="BVT103" s="24"/>
      <c r="BVU103" s="24"/>
      <c r="BVV103" s="24"/>
      <c r="BVW103" s="24"/>
      <c r="BVX103" s="24"/>
      <c r="BVY103" s="24"/>
      <c r="BVZ103" s="24"/>
      <c r="BWA103" s="24"/>
      <c r="BWB103" s="24"/>
      <c r="BWC103" s="24"/>
      <c r="BWD103" s="24"/>
      <c r="BWE103" s="24"/>
      <c r="BWF103" s="24"/>
      <c r="BWG103" s="24"/>
      <c r="BWH103" s="24"/>
      <c r="BWI103" s="24"/>
      <c r="BWJ103" s="24"/>
      <c r="BWK103" s="24"/>
      <c r="BWL103" s="24"/>
      <c r="BWM103" s="24"/>
      <c r="BWN103" s="24"/>
      <c r="BWO103" s="24"/>
      <c r="BWP103" s="24"/>
      <c r="BWQ103" s="24"/>
      <c r="BWR103" s="24"/>
      <c r="BWS103" s="24"/>
      <c r="BWT103" s="24"/>
      <c r="BWU103" s="24"/>
      <c r="BWV103" s="24"/>
      <c r="BWW103" s="24"/>
      <c r="BWX103" s="24"/>
      <c r="BWY103" s="24"/>
      <c r="BWZ103" s="24"/>
      <c r="BXA103" s="24"/>
      <c r="BXB103" s="24"/>
      <c r="BXC103" s="24"/>
      <c r="BXD103" s="24"/>
      <c r="BXE103" s="24"/>
      <c r="BXF103" s="24"/>
      <c r="BXG103" s="24"/>
      <c r="BXH103" s="24"/>
      <c r="BXI103" s="24"/>
      <c r="BXJ103" s="24"/>
      <c r="BXK103" s="24"/>
      <c r="BXL103" s="24"/>
      <c r="BXM103" s="24"/>
      <c r="BXN103" s="24"/>
      <c r="BXO103" s="24"/>
      <c r="BXP103" s="24"/>
      <c r="BXQ103" s="24"/>
      <c r="BXR103" s="24"/>
      <c r="BXS103" s="24"/>
      <c r="BXT103" s="24"/>
      <c r="BXU103" s="24"/>
      <c r="BXV103" s="24"/>
      <c r="BXW103" s="24"/>
      <c r="BXX103" s="24"/>
      <c r="BXY103" s="24"/>
      <c r="BXZ103" s="24"/>
      <c r="BYA103" s="24"/>
      <c r="BYB103" s="24"/>
      <c r="BYC103" s="24"/>
      <c r="BYD103" s="24"/>
      <c r="BYE103" s="24"/>
      <c r="BYF103" s="24"/>
      <c r="BYG103" s="24"/>
      <c r="BYH103" s="24"/>
      <c r="BYI103" s="24"/>
      <c r="BYJ103" s="24"/>
      <c r="BYK103" s="24"/>
      <c r="BYL103" s="24"/>
      <c r="BYM103" s="24"/>
      <c r="BYN103" s="24"/>
      <c r="BYO103" s="24"/>
      <c r="BYP103" s="24"/>
      <c r="BYQ103" s="24"/>
      <c r="BYR103" s="24"/>
      <c r="BYS103" s="24"/>
      <c r="BYT103" s="24"/>
      <c r="BYU103" s="24"/>
      <c r="BYV103" s="24"/>
      <c r="BYW103" s="24"/>
      <c r="BYX103" s="24"/>
      <c r="BYY103" s="24"/>
      <c r="BYZ103" s="24"/>
      <c r="BZA103" s="24"/>
      <c r="BZB103" s="24"/>
      <c r="BZC103" s="24"/>
      <c r="BZD103" s="24"/>
      <c r="BZE103" s="24"/>
      <c r="BZF103" s="24"/>
      <c r="BZG103" s="24"/>
      <c r="BZH103" s="24"/>
      <c r="BZI103" s="24"/>
      <c r="BZJ103" s="24"/>
      <c r="BZK103" s="24"/>
      <c r="BZL103" s="24"/>
      <c r="BZM103" s="24"/>
      <c r="BZN103" s="24"/>
      <c r="BZO103" s="24"/>
      <c r="BZP103" s="24"/>
      <c r="BZQ103" s="24"/>
      <c r="BZR103" s="24"/>
      <c r="BZS103" s="24"/>
      <c r="BZT103" s="24"/>
      <c r="BZU103" s="24"/>
      <c r="BZV103" s="24"/>
      <c r="BZW103" s="24"/>
      <c r="BZX103" s="24"/>
      <c r="BZY103" s="24"/>
      <c r="BZZ103" s="24"/>
      <c r="CAA103" s="24"/>
      <c r="CAB103" s="24"/>
      <c r="CAC103" s="24"/>
      <c r="CAD103" s="24"/>
      <c r="CAE103" s="24"/>
      <c r="CAF103" s="24"/>
      <c r="CAG103" s="24"/>
      <c r="CAH103" s="24"/>
      <c r="CAI103" s="24"/>
      <c r="CAJ103" s="24"/>
      <c r="CAK103" s="24"/>
      <c r="CAL103" s="24"/>
      <c r="CAM103" s="24"/>
      <c r="CAN103" s="24"/>
      <c r="CAO103" s="24"/>
      <c r="CAP103" s="24"/>
      <c r="CAQ103" s="24"/>
      <c r="CAR103" s="24"/>
      <c r="CAS103" s="24"/>
      <c r="CAT103" s="24"/>
      <c r="CAU103" s="24"/>
      <c r="CAV103" s="24"/>
      <c r="CAW103" s="24"/>
      <c r="CAX103" s="24"/>
      <c r="CAY103" s="24"/>
      <c r="CAZ103" s="24"/>
      <c r="CBA103" s="24"/>
      <c r="CBB103" s="24"/>
      <c r="CBC103" s="24"/>
      <c r="CBD103" s="24"/>
      <c r="CBE103" s="24"/>
      <c r="CBF103" s="24"/>
      <c r="CBG103" s="24"/>
      <c r="CBH103" s="24"/>
      <c r="CBI103" s="24"/>
      <c r="CBJ103" s="24"/>
      <c r="CBK103" s="24"/>
      <c r="CBL103" s="24"/>
      <c r="CBM103" s="24"/>
      <c r="CBN103" s="24"/>
      <c r="CBO103" s="24"/>
      <c r="CBP103" s="24"/>
      <c r="CBQ103" s="24"/>
      <c r="CBR103" s="24"/>
      <c r="CBS103" s="24"/>
      <c r="CBT103" s="24"/>
      <c r="CBU103" s="24"/>
      <c r="CBV103" s="24"/>
      <c r="CBW103" s="24"/>
      <c r="CBX103" s="24"/>
      <c r="CBY103" s="24"/>
      <c r="CBZ103" s="24"/>
      <c r="CCA103" s="24"/>
      <c r="CCB103" s="24"/>
      <c r="CCC103" s="24"/>
      <c r="CCD103" s="24"/>
      <c r="CCE103" s="24"/>
      <c r="CCF103" s="24"/>
      <c r="CCG103" s="24"/>
      <c r="CCH103" s="24"/>
      <c r="CCI103" s="24"/>
      <c r="CCJ103" s="24"/>
      <c r="CCK103" s="24"/>
      <c r="CCL103" s="24"/>
      <c r="CCM103" s="24"/>
      <c r="CCN103" s="24"/>
      <c r="CCO103" s="24"/>
      <c r="CCP103" s="24"/>
      <c r="CCQ103" s="24"/>
      <c r="CCR103" s="24"/>
      <c r="CCS103" s="24"/>
      <c r="CCT103" s="24"/>
      <c r="CCU103" s="24"/>
      <c r="CCV103" s="24"/>
      <c r="CCW103" s="24"/>
      <c r="CCX103" s="24"/>
      <c r="CCY103" s="24"/>
      <c r="CCZ103" s="24"/>
      <c r="CDA103" s="24"/>
      <c r="CDB103" s="24"/>
      <c r="CDC103" s="24"/>
      <c r="CDD103" s="24"/>
      <c r="CDE103" s="24"/>
      <c r="CDF103" s="24"/>
      <c r="CDG103" s="24"/>
      <c r="CDH103" s="24"/>
      <c r="CDI103" s="24"/>
      <c r="CDJ103" s="24"/>
      <c r="CDK103" s="24"/>
      <c r="CDL103" s="24"/>
      <c r="CDM103" s="24"/>
      <c r="CDN103" s="24"/>
      <c r="CDO103" s="24"/>
      <c r="CDP103" s="24"/>
      <c r="CDQ103" s="24"/>
      <c r="CDR103" s="24"/>
      <c r="CDS103" s="24"/>
      <c r="CDT103" s="24"/>
      <c r="CDU103" s="24"/>
      <c r="CDV103" s="24"/>
      <c r="CDW103" s="24"/>
      <c r="CDX103" s="24"/>
      <c r="CDY103" s="24"/>
      <c r="CDZ103" s="24"/>
      <c r="CEA103" s="24"/>
      <c r="CEB103" s="24"/>
      <c r="CEC103" s="24"/>
      <c r="CED103" s="24"/>
      <c r="CEE103" s="24"/>
      <c r="CEF103" s="24"/>
      <c r="CEG103" s="24"/>
      <c r="CEH103" s="24"/>
      <c r="CEI103" s="24"/>
      <c r="CEJ103" s="24"/>
      <c r="CEK103" s="24"/>
      <c r="CEL103" s="24"/>
      <c r="CEM103" s="24"/>
      <c r="CEN103" s="24"/>
      <c r="CEO103" s="24"/>
      <c r="CEP103" s="24"/>
      <c r="CEQ103" s="24"/>
      <c r="CER103" s="24"/>
      <c r="CES103" s="24"/>
      <c r="CET103" s="24"/>
      <c r="CEU103" s="24"/>
      <c r="CEV103" s="24"/>
      <c r="CEW103" s="24"/>
      <c r="CEX103" s="24"/>
      <c r="CEY103" s="24"/>
      <c r="CEZ103" s="24"/>
      <c r="CFA103" s="24"/>
      <c r="CFB103" s="24"/>
      <c r="CFC103" s="24"/>
      <c r="CFD103" s="24"/>
      <c r="CFE103" s="24"/>
      <c r="CFF103" s="24"/>
      <c r="CFG103" s="24"/>
      <c r="CFH103" s="24"/>
      <c r="CFI103" s="24"/>
      <c r="CFJ103" s="24"/>
      <c r="CFK103" s="24"/>
      <c r="CFL103" s="24"/>
      <c r="CFM103" s="24"/>
      <c r="CFN103" s="24"/>
      <c r="CFO103" s="24"/>
      <c r="CFP103" s="24"/>
      <c r="CFQ103" s="24"/>
      <c r="CFR103" s="24"/>
      <c r="CFS103" s="24"/>
      <c r="CFT103" s="24"/>
      <c r="CFU103" s="24"/>
      <c r="CFV103" s="24"/>
      <c r="CFW103" s="24"/>
      <c r="CFX103" s="24"/>
      <c r="CFY103" s="24"/>
      <c r="CFZ103" s="24"/>
      <c r="CGA103" s="24"/>
      <c r="CGB103" s="24"/>
      <c r="CGC103" s="24"/>
      <c r="CGD103" s="24"/>
      <c r="CGE103" s="24"/>
      <c r="CGF103" s="24"/>
      <c r="CGG103" s="24"/>
      <c r="CGH103" s="24"/>
      <c r="CGI103" s="24"/>
      <c r="CGJ103" s="24"/>
      <c r="CGK103" s="24"/>
      <c r="CGL103" s="24"/>
      <c r="CGM103" s="24"/>
      <c r="CGN103" s="24"/>
      <c r="CGO103" s="24"/>
      <c r="CGP103" s="24"/>
      <c r="CGQ103" s="24"/>
      <c r="CGR103" s="24"/>
      <c r="CGS103" s="24"/>
      <c r="CGT103" s="24"/>
      <c r="CGU103" s="24"/>
      <c r="CGV103" s="24"/>
      <c r="CGW103" s="24"/>
      <c r="CGX103" s="24"/>
      <c r="CGY103" s="24"/>
      <c r="CGZ103" s="24"/>
      <c r="CHA103" s="24"/>
      <c r="CHB103" s="24"/>
      <c r="CHC103" s="24"/>
      <c r="CHD103" s="24"/>
      <c r="CHE103" s="24"/>
      <c r="CHF103" s="24"/>
      <c r="CHG103" s="24"/>
      <c r="CHH103" s="24"/>
      <c r="CHI103" s="24"/>
      <c r="CHJ103" s="24"/>
      <c r="CHK103" s="24"/>
      <c r="CHL103" s="24"/>
      <c r="CHM103" s="24"/>
      <c r="CHN103" s="24"/>
      <c r="CHO103" s="24"/>
      <c r="CHP103" s="24"/>
      <c r="CHQ103" s="24"/>
      <c r="CHR103" s="24"/>
      <c r="CHS103" s="24"/>
      <c r="CHT103" s="24"/>
      <c r="CHU103" s="24"/>
      <c r="CHV103" s="24"/>
      <c r="CHW103" s="24"/>
      <c r="CHX103" s="24"/>
      <c r="CHY103" s="24"/>
      <c r="CHZ103" s="24"/>
      <c r="CIA103" s="24"/>
      <c r="CIB103" s="24"/>
      <c r="CIC103" s="24"/>
      <c r="CID103" s="24"/>
      <c r="CIE103" s="24"/>
      <c r="CIF103" s="24"/>
      <c r="CIG103" s="24"/>
      <c r="CIH103" s="24"/>
      <c r="CII103" s="24"/>
      <c r="CIJ103" s="24"/>
      <c r="CIK103" s="24"/>
      <c r="CIL103" s="24"/>
      <c r="CIM103" s="24"/>
      <c r="CIN103" s="24"/>
      <c r="CIO103" s="24"/>
      <c r="CIP103" s="24"/>
      <c r="CIQ103" s="24"/>
      <c r="CIR103" s="24"/>
      <c r="CIS103" s="24"/>
      <c r="CIT103" s="24"/>
      <c r="CIU103" s="24"/>
      <c r="CIV103" s="24"/>
      <c r="CIW103" s="24"/>
      <c r="CIX103" s="24"/>
      <c r="CIY103" s="24"/>
      <c r="CIZ103" s="24"/>
      <c r="CJA103" s="24"/>
      <c r="CJB103" s="24"/>
      <c r="CJC103" s="24"/>
      <c r="CJD103" s="24"/>
      <c r="CJE103" s="24"/>
      <c r="CJF103" s="24"/>
      <c r="CJG103" s="24"/>
      <c r="CJH103" s="24"/>
      <c r="CJI103" s="24"/>
      <c r="CJJ103" s="24"/>
      <c r="CJK103" s="24"/>
      <c r="CJL103" s="24"/>
      <c r="CJM103" s="24"/>
      <c r="CJN103" s="24"/>
      <c r="CJO103" s="24"/>
      <c r="CJP103" s="24"/>
      <c r="CJQ103" s="24"/>
      <c r="CJR103" s="24"/>
      <c r="CJS103" s="24"/>
      <c r="CJT103" s="24"/>
      <c r="CJU103" s="24"/>
      <c r="CJV103" s="24"/>
      <c r="CJW103" s="24"/>
      <c r="CJX103" s="24"/>
      <c r="CJY103" s="24"/>
      <c r="CJZ103" s="24"/>
      <c r="CKA103" s="24"/>
      <c r="CKB103" s="24"/>
      <c r="CKC103" s="24"/>
      <c r="CKD103" s="24"/>
      <c r="CKE103" s="24"/>
      <c r="CKF103" s="24"/>
      <c r="CKG103" s="24"/>
      <c r="CKH103" s="24"/>
      <c r="CKI103" s="24"/>
      <c r="CKJ103" s="24"/>
      <c r="CKK103" s="24"/>
      <c r="CKL103" s="24"/>
      <c r="CKM103" s="24"/>
      <c r="CKN103" s="24"/>
      <c r="CKO103" s="24"/>
      <c r="CKP103" s="24"/>
      <c r="CKQ103" s="24"/>
      <c r="CKR103" s="24"/>
      <c r="CKS103" s="24"/>
      <c r="CKT103" s="24"/>
      <c r="CKU103" s="24"/>
      <c r="CKV103" s="24"/>
      <c r="CKW103" s="24"/>
      <c r="CKX103" s="24"/>
      <c r="CKY103" s="24"/>
      <c r="CKZ103" s="24"/>
      <c r="CLA103" s="24"/>
      <c r="CLB103" s="24"/>
      <c r="CLC103" s="24"/>
      <c r="CLD103" s="24"/>
      <c r="CLE103" s="24"/>
      <c r="CLF103" s="24"/>
      <c r="CLG103" s="24"/>
      <c r="CLH103" s="24"/>
      <c r="CLI103" s="24"/>
      <c r="CLJ103" s="24"/>
      <c r="CLK103" s="24"/>
      <c r="CLL103" s="24"/>
      <c r="CLM103" s="24"/>
      <c r="CLN103" s="24"/>
      <c r="CLO103" s="24"/>
      <c r="CLP103" s="24"/>
      <c r="CLQ103" s="24"/>
      <c r="CLR103" s="24"/>
      <c r="CLS103" s="24"/>
      <c r="CLT103" s="24"/>
      <c r="CLU103" s="24"/>
      <c r="CLV103" s="24"/>
      <c r="CLW103" s="24"/>
      <c r="CLX103" s="24"/>
      <c r="CLY103" s="24"/>
      <c r="CLZ103" s="24"/>
      <c r="CMA103" s="24"/>
      <c r="CMB103" s="24"/>
      <c r="CMC103" s="24"/>
      <c r="CMD103" s="24"/>
      <c r="CME103" s="24"/>
      <c r="CMF103" s="24"/>
      <c r="CMG103" s="24"/>
      <c r="CMH103" s="24"/>
      <c r="CMI103" s="24"/>
      <c r="CMJ103" s="24"/>
      <c r="CMK103" s="24"/>
      <c r="CML103" s="24"/>
      <c r="CMM103" s="24"/>
      <c r="CMN103" s="24"/>
      <c r="CMO103" s="24"/>
      <c r="CMP103" s="24"/>
      <c r="CMQ103" s="24"/>
      <c r="CMR103" s="24"/>
      <c r="CMS103" s="24"/>
      <c r="CMT103" s="24"/>
      <c r="CMU103" s="24"/>
      <c r="CMV103" s="24"/>
      <c r="CMW103" s="24"/>
      <c r="CMX103" s="24"/>
      <c r="CMY103" s="24"/>
      <c r="CMZ103" s="24"/>
      <c r="CNA103" s="24"/>
      <c r="CNB103" s="24"/>
      <c r="CNC103" s="24"/>
      <c r="CND103" s="24"/>
      <c r="CNE103" s="24"/>
      <c r="CNF103" s="24"/>
      <c r="CNG103" s="24"/>
      <c r="CNH103" s="24"/>
      <c r="CNI103" s="24"/>
      <c r="CNJ103" s="24"/>
      <c r="CNK103" s="24"/>
      <c r="CNL103" s="24"/>
      <c r="CNM103" s="24"/>
      <c r="CNN103" s="24"/>
      <c r="CNO103" s="24"/>
      <c r="CNP103" s="24"/>
      <c r="CNQ103" s="24"/>
      <c r="CNR103" s="24"/>
      <c r="CNS103" s="24"/>
      <c r="CNT103" s="24"/>
      <c r="CNU103" s="24"/>
      <c r="CNV103" s="24"/>
      <c r="CNW103" s="24"/>
      <c r="CNX103" s="24"/>
      <c r="CNY103" s="24"/>
      <c r="CNZ103" s="24"/>
      <c r="COA103" s="24"/>
      <c r="COB103" s="24"/>
      <c r="COC103" s="24"/>
      <c r="COD103" s="24"/>
      <c r="COE103" s="24"/>
      <c r="COF103" s="24"/>
      <c r="COG103" s="24"/>
      <c r="COH103" s="24"/>
      <c r="COI103" s="24"/>
      <c r="COJ103" s="24"/>
      <c r="COK103" s="24"/>
      <c r="COL103" s="24"/>
      <c r="COM103" s="24"/>
      <c r="CON103" s="24"/>
      <c r="COO103" s="24"/>
      <c r="COP103" s="24"/>
      <c r="COQ103" s="24"/>
      <c r="COR103" s="24"/>
      <c r="COS103" s="24"/>
      <c r="COT103" s="24"/>
      <c r="COU103" s="24"/>
      <c r="COV103" s="24"/>
      <c r="COW103" s="24"/>
      <c r="COX103" s="24"/>
      <c r="COY103" s="24"/>
      <c r="COZ103" s="24"/>
      <c r="CPA103" s="24"/>
      <c r="CPB103" s="24"/>
      <c r="CPC103" s="24"/>
      <c r="CPD103" s="24"/>
      <c r="CPE103" s="24"/>
      <c r="CPF103" s="24"/>
      <c r="CPG103" s="24"/>
      <c r="CPH103" s="24"/>
      <c r="CPI103" s="24"/>
      <c r="CPJ103" s="24"/>
      <c r="CPK103" s="24"/>
      <c r="CPL103" s="24"/>
      <c r="CPM103" s="24"/>
      <c r="CPN103" s="24"/>
      <c r="CPO103" s="24"/>
      <c r="CPP103" s="24"/>
      <c r="CPQ103" s="24"/>
      <c r="CPR103" s="24"/>
      <c r="CPS103" s="24"/>
      <c r="CPT103" s="24"/>
      <c r="CPU103" s="24"/>
      <c r="CPV103" s="24"/>
      <c r="CPW103" s="24"/>
      <c r="CPX103" s="24"/>
      <c r="CPY103" s="24"/>
      <c r="CPZ103" s="24"/>
      <c r="CQA103" s="24"/>
      <c r="CQB103" s="24"/>
      <c r="CQC103" s="24"/>
      <c r="CQD103" s="24"/>
      <c r="CQE103" s="24"/>
      <c r="CQF103" s="24"/>
      <c r="CQG103" s="24"/>
      <c r="CQH103" s="24"/>
      <c r="CQI103" s="24"/>
      <c r="CQJ103" s="24"/>
      <c r="CQK103" s="24"/>
      <c r="CQL103" s="24"/>
      <c r="CQM103" s="24"/>
      <c r="CQN103" s="24"/>
      <c r="CQO103" s="24"/>
      <c r="CQP103" s="24"/>
      <c r="CQQ103" s="24"/>
      <c r="CQR103" s="24"/>
      <c r="CQS103" s="24"/>
      <c r="CQT103" s="24"/>
      <c r="CQU103" s="24"/>
      <c r="CQV103" s="24"/>
      <c r="CQW103" s="24"/>
      <c r="CQX103" s="24"/>
      <c r="CQY103" s="24"/>
      <c r="CQZ103" s="24"/>
      <c r="CRA103" s="24"/>
      <c r="CRB103" s="24"/>
      <c r="CRC103" s="24"/>
      <c r="CRD103" s="24"/>
      <c r="CRE103" s="24"/>
      <c r="CRF103" s="24"/>
      <c r="CRG103" s="24"/>
      <c r="CRH103" s="24"/>
      <c r="CRI103" s="24"/>
      <c r="CRJ103" s="24"/>
      <c r="CRK103" s="24"/>
      <c r="CRL103" s="24"/>
      <c r="CRM103" s="24"/>
      <c r="CRN103" s="24"/>
      <c r="CRO103" s="24"/>
      <c r="CRP103" s="24"/>
      <c r="CRQ103" s="24"/>
      <c r="CRR103" s="24"/>
      <c r="CRS103" s="24"/>
      <c r="CRT103" s="24"/>
      <c r="CRU103" s="24"/>
      <c r="CRV103" s="24"/>
      <c r="CRW103" s="24"/>
      <c r="CRX103" s="24"/>
      <c r="CRY103" s="24"/>
      <c r="CRZ103" s="24"/>
      <c r="CSA103" s="24"/>
      <c r="CSB103" s="24"/>
      <c r="CSC103" s="24"/>
      <c r="CSD103" s="24"/>
      <c r="CSE103" s="24"/>
      <c r="CSF103" s="24"/>
      <c r="CSG103" s="24"/>
      <c r="CSH103" s="24"/>
      <c r="CSI103" s="24"/>
      <c r="CSJ103" s="24"/>
      <c r="CSK103" s="24"/>
      <c r="CSL103" s="24"/>
      <c r="CSM103" s="24"/>
      <c r="CSN103" s="24"/>
      <c r="CSO103" s="24"/>
      <c r="CSP103" s="24"/>
      <c r="CSQ103" s="24"/>
      <c r="CSR103" s="24"/>
      <c r="CSS103" s="24"/>
      <c r="CST103" s="24"/>
      <c r="CSU103" s="24"/>
      <c r="CSV103" s="24"/>
      <c r="CSW103" s="24"/>
      <c r="CSX103" s="24"/>
      <c r="CSY103" s="24"/>
      <c r="CSZ103" s="24"/>
      <c r="CTA103" s="24"/>
      <c r="CTB103" s="24"/>
      <c r="CTC103" s="24"/>
      <c r="CTD103" s="24"/>
      <c r="CTE103" s="24"/>
      <c r="CTF103" s="24"/>
      <c r="CTG103" s="24"/>
      <c r="CTH103" s="24"/>
      <c r="CTI103" s="24"/>
      <c r="CTJ103" s="24"/>
      <c r="CTK103" s="24"/>
      <c r="CTL103" s="24"/>
      <c r="CTM103" s="24"/>
      <c r="CTN103" s="24"/>
      <c r="CTO103" s="24"/>
      <c r="CTP103" s="24"/>
      <c r="CTQ103" s="24"/>
      <c r="CTR103" s="24"/>
      <c r="CTS103" s="24"/>
      <c r="CTT103" s="24"/>
      <c r="CTU103" s="24"/>
      <c r="CTV103" s="24"/>
      <c r="CTW103" s="24"/>
      <c r="CTX103" s="24"/>
      <c r="CTY103" s="24"/>
      <c r="CTZ103" s="24"/>
      <c r="CUA103" s="24"/>
      <c r="CUB103" s="24"/>
      <c r="CUC103" s="24"/>
      <c r="CUD103" s="24"/>
      <c r="CUE103" s="24"/>
      <c r="CUF103" s="24"/>
      <c r="CUG103" s="24"/>
      <c r="CUH103" s="24"/>
      <c r="CUI103" s="24"/>
      <c r="CUJ103" s="24"/>
      <c r="CUK103" s="24"/>
      <c r="CUL103" s="24"/>
      <c r="CUM103" s="24"/>
      <c r="CUN103" s="24"/>
      <c r="CUO103" s="24"/>
      <c r="CUP103" s="24"/>
      <c r="CUQ103" s="24"/>
      <c r="CUR103" s="24"/>
      <c r="CUS103" s="24"/>
      <c r="CUT103" s="24"/>
      <c r="CUU103" s="24"/>
      <c r="CUV103" s="24"/>
      <c r="CUW103" s="24"/>
      <c r="CUX103" s="24"/>
      <c r="CUY103" s="24"/>
      <c r="CUZ103" s="24"/>
      <c r="CVA103" s="24"/>
      <c r="CVB103" s="24"/>
      <c r="CVC103" s="24"/>
      <c r="CVD103" s="24"/>
      <c r="CVE103" s="24"/>
      <c r="CVF103" s="24"/>
      <c r="CVG103" s="24"/>
      <c r="CVH103" s="24"/>
      <c r="CVI103" s="24"/>
      <c r="CVJ103" s="24"/>
      <c r="CVK103" s="24"/>
      <c r="CVL103" s="24"/>
      <c r="CVM103" s="24"/>
      <c r="CVN103" s="24"/>
      <c r="CVO103" s="24"/>
      <c r="CVP103" s="24"/>
      <c r="CVQ103" s="24"/>
      <c r="CVR103" s="24"/>
      <c r="CVS103" s="24"/>
      <c r="CVT103" s="24"/>
      <c r="CVU103" s="24"/>
      <c r="CVV103" s="24"/>
      <c r="CVW103" s="24"/>
      <c r="CVX103" s="24"/>
      <c r="CVY103" s="24"/>
      <c r="CVZ103" s="24"/>
      <c r="CWA103" s="24"/>
      <c r="CWB103" s="24"/>
      <c r="CWC103" s="24"/>
      <c r="CWD103" s="24"/>
      <c r="CWE103" s="24"/>
      <c r="CWF103" s="24"/>
      <c r="CWG103" s="24"/>
      <c r="CWH103" s="24"/>
      <c r="CWI103" s="24"/>
      <c r="CWJ103" s="24"/>
      <c r="CWK103" s="24"/>
      <c r="CWL103" s="24"/>
      <c r="CWM103" s="24"/>
      <c r="CWN103" s="24"/>
      <c r="CWO103" s="24"/>
      <c r="CWP103" s="24"/>
      <c r="CWQ103" s="24"/>
      <c r="CWR103" s="24"/>
      <c r="CWS103" s="24"/>
      <c r="CWT103" s="24"/>
      <c r="CWU103" s="24"/>
      <c r="CWV103" s="24"/>
      <c r="CWW103" s="24"/>
      <c r="CWX103" s="24"/>
      <c r="CWY103" s="24"/>
      <c r="CWZ103" s="24"/>
      <c r="CXA103" s="24"/>
      <c r="CXB103" s="24"/>
      <c r="CXC103" s="24"/>
      <c r="CXD103" s="24"/>
      <c r="CXE103" s="24"/>
      <c r="CXF103" s="24"/>
      <c r="CXG103" s="24"/>
      <c r="CXH103" s="24"/>
      <c r="CXI103" s="24"/>
      <c r="CXJ103" s="24"/>
      <c r="CXK103" s="24"/>
      <c r="CXL103" s="24"/>
      <c r="CXM103" s="24"/>
      <c r="CXN103" s="24"/>
      <c r="CXO103" s="24"/>
      <c r="CXP103" s="24"/>
      <c r="CXQ103" s="24"/>
      <c r="CXR103" s="24"/>
      <c r="CXS103" s="24"/>
      <c r="CXT103" s="24"/>
      <c r="CXU103" s="24"/>
      <c r="CXV103" s="24"/>
      <c r="CXW103" s="24"/>
      <c r="CXX103" s="24"/>
      <c r="CXY103" s="24"/>
      <c r="CXZ103" s="24"/>
      <c r="CYA103" s="24"/>
      <c r="CYB103" s="24"/>
      <c r="CYC103" s="24"/>
      <c r="CYD103" s="24"/>
      <c r="CYE103" s="24"/>
      <c r="CYF103" s="24"/>
      <c r="CYG103" s="24"/>
      <c r="CYH103" s="24"/>
      <c r="CYI103" s="24"/>
      <c r="CYJ103" s="24"/>
      <c r="CYK103" s="24"/>
      <c r="CYL103" s="24"/>
      <c r="CYM103" s="24"/>
      <c r="CYN103" s="24"/>
      <c r="CYO103" s="24"/>
      <c r="CYP103" s="24"/>
      <c r="CYQ103" s="24"/>
      <c r="CYR103" s="24"/>
      <c r="CYS103" s="24"/>
      <c r="CYT103" s="24"/>
      <c r="CYU103" s="24"/>
      <c r="CYV103" s="24"/>
      <c r="CYW103" s="24"/>
      <c r="CYX103" s="24"/>
      <c r="CYY103" s="24"/>
      <c r="CYZ103" s="24"/>
      <c r="CZA103" s="24"/>
      <c r="CZB103" s="24"/>
      <c r="CZC103" s="24"/>
      <c r="CZD103" s="24"/>
      <c r="CZE103" s="24"/>
      <c r="CZF103" s="24"/>
      <c r="CZG103" s="24"/>
      <c r="CZH103" s="24"/>
      <c r="CZI103" s="24"/>
      <c r="CZJ103" s="24"/>
      <c r="CZK103" s="24"/>
      <c r="CZL103" s="24"/>
      <c r="CZM103" s="24"/>
      <c r="CZN103" s="24"/>
      <c r="CZO103" s="24"/>
      <c r="CZP103" s="24"/>
      <c r="CZQ103" s="24"/>
      <c r="CZR103" s="24"/>
      <c r="CZS103" s="24"/>
      <c r="CZT103" s="24"/>
      <c r="CZU103" s="24"/>
      <c r="CZV103" s="24"/>
      <c r="CZW103" s="24"/>
      <c r="CZX103" s="24"/>
      <c r="CZY103" s="24"/>
      <c r="CZZ103" s="24"/>
      <c r="DAA103" s="24"/>
      <c r="DAB103" s="24"/>
      <c r="DAC103" s="24"/>
      <c r="DAD103" s="24"/>
      <c r="DAE103" s="24"/>
      <c r="DAF103" s="24"/>
      <c r="DAG103" s="24"/>
      <c r="DAH103" s="24"/>
      <c r="DAI103" s="24"/>
      <c r="DAJ103" s="24"/>
      <c r="DAK103" s="24"/>
      <c r="DAL103" s="24"/>
      <c r="DAM103" s="24"/>
      <c r="DAN103" s="24"/>
      <c r="DAO103" s="24"/>
      <c r="DAP103" s="24"/>
      <c r="DAQ103" s="24"/>
      <c r="DAR103" s="24"/>
      <c r="DAS103" s="24"/>
      <c r="DAT103" s="24"/>
      <c r="DAU103" s="24"/>
      <c r="DAV103" s="24"/>
      <c r="DAW103" s="24"/>
      <c r="DAX103" s="24"/>
      <c r="DAY103" s="24"/>
      <c r="DAZ103" s="24"/>
      <c r="DBA103" s="24"/>
      <c r="DBB103" s="24"/>
      <c r="DBC103" s="24"/>
      <c r="DBD103" s="24"/>
      <c r="DBE103" s="24"/>
      <c r="DBF103" s="24"/>
      <c r="DBG103" s="24"/>
      <c r="DBH103" s="24"/>
      <c r="DBI103" s="24"/>
      <c r="DBJ103" s="24"/>
      <c r="DBK103" s="24"/>
      <c r="DBL103" s="24"/>
      <c r="DBM103" s="24"/>
      <c r="DBN103" s="24"/>
      <c r="DBO103" s="24"/>
      <c r="DBP103" s="24"/>
      <c r="DBQ103" s="24"/>
      <c r="DBR103" s="24"/>
      <c r="DBS103" s="24"/>
      <c r="DBT103" s="24"/>
      <c r="DBU103" s="24"/>
      <c r="DBV103" s="24"/>
      <c r="DBW103" s="24"/>
      <c r="DBX103" s="24"/>
      <c r="DBY103" s="24"/>
      <c r="DBZ103" s="24"/>
      <c r="DCA103" s="24"/>
      <c r="DCB103" s="24"/>
      <c r="DCC103" s="24"/>
      <c r="DCD103" s="24"/>
      <c r="DCE103" s="24"/>
      <c r="DCF103" s="24"/>
      <c r="DCG103" s="24"/>
      <c r="DCH103" s="24"/>
      <c r="DCI103" s="24"/>
      <c r="DCJ103" s="24"/>
      <c r="DCK103" s="24"/>
      <c r="DCL103" s="24"/>
      <c r="DCM103" s="24"/>
      <c r="DCN103" s="24"/>
      <c r="DCO103" s="24"/>
      <c r="DCP103" s="24"/>
      <c r="DCQ103" s="24"/>
      <c r="DCR103" s="24"/>
      <c r="DCS103" s="24"/>
      <c r="DCT103" s="24"/>
      <c r="DCU103" s="24"/>
      <c r="DCV103" s="24"/>
      <c r="DCW103" s="24"/>
      <c r="DCX103" s="24"/>
      <c r="DCY103" s="24"/>
      <c r="DCZ103" s="24"/>
      <c r="DDA103" s="24"/>
      <c r="DDB103" s="24"/>
      <c r="DDC103" s="24"/>
      <c r="DDD103" s="24"/>
      <c r="DDE103" s="24"/>
      <c r="DDF103" s="24"/>
      <c r="DDG103" s="24"/>
      <c r="DDH103" s="24"/>
      <c r="DDI103" s="24"/>
      <c r="DDJ103" s="24"/>
      <c r="DDK103" s="24"/>
      <c r="DDL103" s="24"/>
      <c r="DDM103" s="24"/>
      <c r="DDN103" s="24"/>
      <c r="DDO103" s="24"/>
      <c r="DDP103" s="24"/>
      <c r="DDQ103" s="24"/>
      <c r="DDR103" s="24"/>
      <c r="DDS103" s="24"/>
      <c r="DDT103" s="24"/>
      <c r="DDU103" s="24"/>
      <c r="DDV103" s="24"/>
      <c r="DDW103" s="24"/>
      <c r="DDX103" s="24"/>
      <c r="DDY103" s="24"/>
      <c r="DDZ103" s="24"/>
      <c r="DEA103" s="24"/>
      <c r="DEB103" s="24"/>
      <c r="DEC103" s="24"/>
      <c r="DED103" s="24"/>
      <c r="DEE103" s="24"/>
      <c r="DEF103" s="24"/>
      <c r="DEG103" s="24"/>
      <c r="DEH103" s="24"/>
      <c r="DEI103" s="24"/>
      <c r="DEJ103" s="24"/>
      <c r="DEK103" s="24"/>
      <c r="DEL103" s="24"/>
      <c r="DEM103" s="24"/>
      <c r="DEN103" s="24"/>
      <c r="DEO103" s="24"/>
      <c r="DEP103" s="24"/>
      <c r="DEQ103" s="24"/>
      <c r="DER103" s="24"/>
      <c r="DES103" s="24"/>
      <c r="DET103" s="24"/>
      <c r="DEU103" s="24"/>
      <c r="DEV103" s="24"/>
      <c r="DEW103" s="24"/>
      <c r="DEX103" s="24"/>
      <c r="DEY103" s="24"/>
      <c r="DEZ103" s="24"/>
      <c r="DFA103" s="24"/>
      <c r="DFB103" s="24"/>
      <c r="DFC103" s="24"/>
      <c r="DFD103" s="24"/>
      <c r="DFE103" s="24"/>
      <c r="DFF103" s="24"/>
      <c r="DFG103" s="24"/>
      <c r="DFH103" s="24"/>
      <c r="DFI103" s="24"/>
      <c r="DFJ103" s="24"/>
      <c r="DFK103" s="24"/>
      <c r="DFL103" s="24"/>
      <c r="DFM103" s="24"/>
      <c r="DFN103" s="24"/>
      <c r="DFO103" s="24"/>
      <c r="DFP103" s="24"/>
      <c r="DFQ103" s="24"/>
      <c r="DFR103" s="24"/>
      <c r="DFS103" s="24"/>
      <c r="DFT103" s="24"/>
      <c r="DFU103" s="24"/>
      <c r="DFV103" s="24"/>
      <c r="DFW103" s="24"/>
      <c r="DFX103" s="24"/>
      <c r="DFY103" s="24"/>
      <c r="DFZ103" s="24"/>
      <c r="DGA103" s="24"/>
      <c r="DGB103" s="24"/>
      <c r="DGC103" s="24"/>
      <c r="DGD103" s="24"/>
      <c r="DGE103" s="24"/>
      <c r="DGF103" s="24"/>
      <c r="DGG103" s="24"/>
      <c r="DGH103" s="24"/>
      <c r="DGI103" s="24"/>
      <c r="DGJ103" s="24"/>
      <c r="DGK103" s="24"/>
      <c r="DGL103" s="24"/>
      <c r="DGM103" s="24"/>
      <c r="DGN103" s="24"/>
      <c r="DGO103" s="24"/>
      <c r="DGP103" s="24"/>
      <c r="DGQ103" s="24"/>
      <c r="DGR103" s="24"/>
      <c r="DGS103" s="24"/>
      <c r="DGT103" s="24"/>
      <c r="DGU103" s="24"/>
      <c r="DGV103" s="24"/>
      <c r="DGW103" s="24"/>
      <c r="DGX103" s="24"/>
      <c r="DGY103" s="24"/>
      <c r="DGZ103" s="24"/>
      <c r="DHA103" s="24"/>
      <c r="DHB103" s="24"/>
      <c r="DHC103" s="24"/>
      <c r="DHD103" s="24"/>
      <c r="DHE103" s="24"/>
      <c r="DHF103" s="24"/>
      <c r="DHG103" s="24"/>
      <c r="DHH103" s="24"/>
      <c r="DHI103" s="24"/>
      <c r="DHJ103" s="24"/>
      <c r="DHK103" s="24"/>
      <c r="DHL103" s="24"/>
      <c r="DHM103" s="24"/>
      <c r="DHN103" s="24"/>
      <c r="DHO103" s="24"/>
      <c r="DHP103" s="24"/>
      <c r="DHQ103" s="24"/>
      <c r="DHR103" s="24"/>
      <c r="DHS103" s="24"/>
      <c r="DHT103" s="24"/>
      <c r="DHU103" s="24"/>
      <c r="DHV103" s="24"/>
      <c r="DHW103" s="24"/>
      <c r="DHX103" s="24"/>
      <c r="DHY103" s="24"/>
      <c r="DHZ103" s="24"/>
      <c r="DIA103" s="24"/>
      <c r="DIB103" s="24"/>
      <c r="DIC103" s="24"/>
      <c r="DID103" s="24"/>
      <c r="DIE103" s="24"/>
      <c r="DIF103" s="24"/>
      <c r="DIG103" s="24"/>
      <c r="DIH103" s="24"/>
      <c r="DII103" s="24"/>
      <c r="DIJ103" s="24"/>
      <c r="DIK103" s="24"/>
      <c r="DIL103" s="24"/>
      <c r="DIM103" s="24"/>
      <c r="DIN103" s="24"/>
      <c r="DIO103" s="24"/>
      <c r="DIP103" s="24"/>
      <c r="DIQ103" s="24"/>
      <c r="DIR103" s="24"/>
      <c r="DIS103" s="24"/>
      <c r="DIT103" s="24"/>
      <c r="DIU103" s="24"/>
      <c r="DIV103" s="24"/>
      <c r="DIW103" s="24"/>
      <c r="DIX103" s="24"/>
      <c r="DIY103" s="24"/>
      <c r="DIZ103" s="24"/>
      <c r="DJA103" s="24"/>
      <c r="DJB103" s="24"/>
      <c r="DJC103" s="24"/>
      <c r="DJD103" s="24"/>
      <c r="DJE103" s="24"/>
      <c r="DJF103" s="24"/>
      <c r="DJG103" s="24"/>
      <c r="DJH103" s="24"/>
      <c r="DJI103" s="24"/>
      <c r="DJJ103" s="24"/>
      <c r="DJK103" s="24"/>
      <c r="DJL103" s="24"/>
      <c r="DJM103" s="24"/>
      <c r="DJN103" s="24"/>
      <c r="DJO103" s="24"/>
      <c r="DJP103" s="24"/>
      <c r="DJQ103" s="24"/>
      <c r="DJR103" s="24"/>
      <c r="DJS103" s="24"/>
      <c r="DJT103" s="24"/>
      <c r="DJU103" s="24"/>
      <c r="DJV103" s="24"/>
      <c r="DJW103" s="24"/>
      <c r="DJX103" s="24"/>
      <c r="DJY103" s="24"/>
      <c r="DJZ103" s="24"/>
      <c r="DKA103" s="24"/>
      <c r="DKB103" s="24"/>
      <c r="DKC103" s="24"/>
      <c r="DKD103" s="24"/>
      <c r="DKE103" s="24"/>
      <c r="DKF103" s="24"/>
      <c r="DKG103" s="24"/>
      <c r="DKH103" s="24"/>
      <c r="DKI103" s="24"/>
      <c r="DKJ103" s="24"/>
      <c r="DKK103" s="24"/>
      <c r="DKL103" s="24"/>
      <c r="DKM103" s="24"/>
      <c r="DKN103" s="24"/>
      <c r="DKO103" s="24"/>
      <c r="DKP103" s="24"/>
      <c r="DKQ103" s="24"/>
      <c r="DKR103" s="24"/>
      <c r="DKS103" s="24"/>
      <c r="DKT103" s="24"/>
      <c r="DKU103" s="24"/>
      <c r="DKV103" s="24"/>
      <c r="DKW103" s="24"/>
      <c r="DKX103" s="24"/>
      <c r="DKY103" s="24"/>
      <c r="DKZ103" s="24"/>
      <c r="DLA103" s="24"/>
      <c r="DLB103" s="24"/>
      <c r="DLC103" s="24"/>
      <c r="DLD103" s="24"/>
      <c r="DLE103" s="24"/>
      <c r="DLF103" s="24"/>
      <c r="DLG103" s="24"/>
      <c r="DLH103" s="24"/>
      <c r="DLI103" s="24"/>
      <c r="DLJ103" s="24"/>
      <c r="DLK103" s="24"/>
      <c r="DLL103" s="24"/>
      <c r="DLM103" s="24"/>
      <c r="DLN103" s="24"/>
      <c r="DLO103" s="24"/>
      <c r="DLP103" s="24"/>
      <c r="DLQ103" s="24"/>
      <c r="DLR103" s="24"/>
      <c r="DLS103" s="24"/>
      <c r="DLT103" s="24"/>
      <c r="DLU103" s="24"/>
      <c r="DLV103" s="24"/>
      <c r="DLW103" s="24"/>
      <c r="DLX103" s="24"/>
      <c r="DLY103" s="24"/>
      <c r="DLZ103" s="24"/>
      <c r="DMA103" s="24"/>
      <c r="DMB103" s="24"/>
      <c r="DMC103" s="24"/>
      <c r="DMD103" s="24"/>
      <c r="DME103" s="24"/>
      <c r="DMF103" s="24"/>
      <c r="DMG103" s="24"/>
      <c r="DMH103" s="24"/>
      <c r="DMI103" s="24"/>
      <c r="DMJ103" s="24"/>
      <c r="DMK103" s="24"/>
      <c r="DML103" s="24"/>
      <c r="DMM103" s="24"/>
      <c r="DMN103" s="24"/>
      <c r="DMO103" s="24"/>
      <c r="DMP103" s="24"/>
      <c r="DMQ103" s="24"/>
      <c r="DMR103" s="24"/>
      <c r="DMS103" s="24"/>
      <c r="DMT103" s="24"/>
      <c r="DMU103" s="24"/>
      <c r="DMV103" s="24"/>
      <c r="DMW103" s="24"/>
      <c r="DMX103" s="24"/>
      <c r="DMY103" s="24"/>
      <c r="DMZ103" s="24"/>
      <c r="DNA103" s="24"/>
      <c r="DNB103" s="24"/>
      <c r="DNC103" s="24"/>
      <c r="DND103" s="24"/>
      <c r="DNE103" s="24"/>
      <c r="DNF103" s="24"/>
      <c r="DNG103" s="24"/>
      <c r="DNH103" s="24"/>
      <c r="DNI103" s="24"/>
      <c r="DNJ103" s="24"/>
      <c r="DNK103" s="24"/>
      <c r="DNL103" s="24"/>
      <c r="DNM103" s="24"/>
      <c r="DNN103" s="24"/>
      <c r="DNO103" s="24"/>
      <c r="DNP103" s="24"/>
      <c r="DNQ103" s="24"/>
      <c r="DNR103" s="24"/>
      <c r="DNS103" s="24"/>
      <c r="DNT103" s="24"/>
      <c r="DNU103" s="24"/>
      <c r="DNV103" s="24"/>
      <c r="DNW103" s="24"/>
      <c r="DNX103" s="24"/>
      <c r="DNY103" s="24"/>
      <c r="DNZ103" s="24"/>
      <c r="DOA103" s="24"/>
      <c r="DOB103" s="24"/>
      <c r="DOC103" s="24"/>
      <c r="DOD103" s="24"/>
      <c r="DOE103" s="24"/>
      <c r="DOF103" s="24"/>
      <c r="DOG103" s="24"/>
      <c r="DOH103" s="24"/>
      <c r="DOI103" s="24"/>
      <c r="DOJ103" s="24"/>
      <c r="DOK103" s="24"/>
      <c r="DOL103" s="24"/>
      <c r="DOM103" s="24"/>
      <c r="DON103" s="24"/>
      <c r="DOO103" s="24"/>
      <c r="DOP103" s="24"/>
      <c r="DOQ103" s="24"/>
      <c r="DOR103" s="24"/>
      <c r="DOS103" s="24"/>
      <c r="DOT103" s="24"/>
      <c r="DOU103" s="24"/>
      <c r="DOV103" s="24"/>
      <c r="DOW103" s="24"/>
      <c r="DOX103" s="24"/>
      <c r="DOY103" s="24"/>
      <c r="DOZ103" s="24"/>
      <c r="DPA103" s="24"/>
      <c r="DPB103" s="24"/>
      <c r="DPC103" s="24"/>
      <c r="DPD103" s="24"/>
      <c r="DPE103" s="24"/>
      <c r="DPF103" s="24"/>
      <c r="DPG103" s="24"/>
      <c r="DPH103" s="24"/>
      <c r="DPI103" s="24"/>
      <c r="DPJ103" s="24"/>
      <c r="DPK103" s="24"/>
      <c r="DPL103" s="24"/>
      <c r="DPM103" s="24"/>
      <c r="DPN103" s="24"/>
      <c r="DPO103" s="24"/>
      <c r="DPP103" s="24"/>
      <c r="DPQ103" s="24"/>
      <c r="DPR103" s="24"/>
      <c r="DPS103" s="24"/>
      <c r="DPT103" s="24"/>
      <c r="DPU103" s="24"/>
      <c r="DPV103" s="24"/>
      <c r="DPW103" s="24"/>
      <c r="DPX103" s="24"/>
      <c r="DPY103" s="24"/>
      <c r="DPZ103" s="24"/>
      <c r="DQA103" s="24"/>
      <c r="DQB103" s="24"/>
      <c r="DQC103" s="24"/>
      <c r="DQD103" s="24"/>
      <c r="DQE103" s="24"/>
      <c r="DQF103" s="24"/>
      <c r="DQG103" s="24"/>
      <c r="DQH103" s="24"/>
      <c r="DQI103" s="24"/>
      <c r="DQJ103" s="24"/>
      <c r="DQK103" s="24"/>
      <c r="DQL103" s="24"/>
      <c r="DQM103" s="24"/>
      <c r="DQN103" s="24"/>
      <c r="DQO103" s="24"/>
      <c r="DQP103" s="24"/>
      <c r="DQQ103" s="24"/>
      <c r="DQR103" s="24"/>
      <c r="DQS103" s="24"/>
      <c r="DQT103" s="24"/>
      <c r="DQU103" s="24"/>
      <c r="DQV103" s="24"/>
      <c r="DQW103" s="24"/>
      <c r="DQX103" s="24"/>
      <c r="DQY103" s="24"/>
      <c r="DQZ103" s="24"/>
      <c r="DRA103" s="24"/>
      <c r="DRB103" s="24"/>
      <c r="DRC103" s="24"/>
      <c r="DRD103" s="24"/>
      <c r="DRE103" s="24"/>
      <c r="DRF103" s="24"/>
      <c r="DRG103" s="24"/>
      <c r="DRH103" s="24"/>
      <c r="DRI103" s="24"/>
      <c r="DRJ103" s="24"/>
      <c r="DRK103" s="24"/>
      <c r="DRL103" s="24"/>
      <c r="DRM103" s="24"/>
      <c r="DRN103" s="24"/>
      <c r="DRO103" s="24"/>
      <c r="DRP103" s="24"/>
      <c r="DRQ103" s="24"/>
      <c r="DRR103" s="24"/>
      <c r="DRS103" s="24"/>
      <c r="DRT103" s="24"/>
      <c r="DRU103" s="24"/>
      <c r="DRV103" s="24"/>
      <c r="DRW103" s="24"/>
      <c r="DRX103" s="24"/>
      <c r="DRY103" s="24"/>
      <c r="DRZ103" s="24"/>
      <c r="DSA103" s="24"/>
      <c r="DSB103" s="24"/>
      <c r="DSC103" s="24"/>
      <c r="DSD103" s="24"/>
      <c r="DSE103" s="24"/>
      <c r="DSF103" s="24"/>
      <c r="DSG103" s="24"/>
      <c r="DSH103" s="24"/>
      <c r="DSI103" s="24"/>
      <c r="DSJ103" s="24"/>
      <c r="DSK103" s="24"/>
      <c r="DSL103" s="24"/>
      <c r="DSM103" s="24"/>
      <c r="DSN103" s="24"/>
      <c r="DSO103" s="24"/>
      <c r="DSP103" s="24"/>
      <c r="DSQ103" s="24"/>
      <c r="DSR103" s="24"/>
      <c r="DSS103" s="24"/>
      <c r="DST103" s="24"/>
      <c r="DSU103" s="24"/>
      <c r="DSV103" s="24"/>
      <c r="DSW103" s="24"/>
      <c r="DSX103" s="24"/>
      <c r="DSY103" s="24"/>
      <c r="DSZ103" s="24"/>
      <c r="DTA103" s="24"/>
      <c r="DTB103" s="24"/>
      <c r="DTC103" s="24"/>
      <c r="DTD103" s="24"/>
      <c r="DTE103" s="24"/>
      <c r="DTF103" s="24"/>
      <c r="DTG103" s="24"/>
      <c r="DTH103" s="24"/>
      <c r="DTI103" s="24"/>
      <c r="DTJ103" s="24"/>
      <c r="DTK103" s="24"/>
      <c r="DTL103" s="24"/>
      <c r="DTM103" s="24"/>
      <c r="DTN103" s="24"/>
      <c r="DTO103" s="24"/>
      <c r="DTP103" s="24"/>
      <c r="DTQ103" s="24"/>
      <c r="DTR103" s="24"/>
      <c r="DTS103" s="24"/>
      <c r="DTT103" s="24"/>
      <c r="DTU103" s="24"/>
      <c r="DTV103" s="24"/>
      <c r="DTW103" s="24"/>
      <c r="DTX103" s="24"/>
      <c r="DTY103" s="24"/>
      <c r="DTZ103" s="24"/>
      <c r="DUA103" s="24"/>
      <c r="DUB103" s="24"/>
      <c r="DUC103" s="24"/>
      <c r="DUD103" s="24"/>
      <c r="DUE103" s="24"/>
      <c r="DUF103" s="24"/>
      <c r="DUG103" s="24"/>
      <c r="DUH103" s="24"/>
      <c r="DUI103" s="24"/>
      <c r="DUJ103" s="24"/>
      <c r="DUK103" s="24"/>
      <c r="DUL103" s="24"/>
      <c r="DUM103" s="24"/>
      <c r="DUN103" s="24"/>
      <c r="DUO103" s="24"/>
      <c r="DUP103" s="24"/>
      <c r="DUQ103" s="24"/>
      <c r="DUR103" s="24"/>
      <c r="DUS103" s="24"/>
      <c r="DUT103" s="24"/>
      <c r="DUU103" s="24"/>
      <c r="DUV103" s="24"/>
      <c r="DUW103" s="24"/>
      <c r="DUX103" s="24"/>
      <c r="DUY103" s="24"/>
      <c r="DUZ103" s="24"/>
      <c r="DVA103" s="24"/>
      <c r="DVB103" s="24"/>
      <c r="DVC103" s="24"/>
      <c r="DVD103" s="24"/>
      <c r="DVE103" s="24"/>
      <c r="DVF103" s="24"/>
      <c r="DVG103" s="24"/>
      <c r="DVH103" s="24"/>
      <c r="DVI103" s="24"/>
      <c r="DVJ103" s="24"/>
      <c r="DVK103" s="24"/>
      <c r="DVL103" s="24"/>
      <c r="DVM103" s="24"/>
      <c r="DVN103" s="24"/>
      <c r="DVO103" s="24"/>
      <c r="DVP103" s="24"/>
      <c r="DVQ103" s="24"/>
      <c r="DVR103" s="24"/>
      <c r="DVS103" s="24"/>
      <c r="DVT103" s="24"/>
      <c r="DVU103" s="24"/>
      <c r="DVV103" s="24"/>
      <c r="DVW103" s="24"/>
      <c r="DVX103" s="24"/>
      <c r="DVY103" s="24"/>
      <c r="DVZ103" s="24"/>
      <c r="DWA103" s="24"/>
      <c r="DWB103" s="24"/>
      <c r="DWC103" s="24"/>
      <c r="DWD103" s="24"/>
      <c r="DWE103" s="24"/>
      <c r="DWF103" s="24"/>
      <c r="DWG103" s="24"/>
      <c r="DWH103" s="24"/>
      <c r="DWI103" s="24"/>
      <c r="DWJ103" s="24"/>
      <c r="DWK103" s="24"/>
      <c r="DWL103" s="24"/>
      <c r="DWM103" s="24"/>
      <c r="DWN103" s="24"/>
      <c r="DWO103" s="24"/>
      <c r="DWP103" s="24"/>
      <c r="DWQ103" s="24"/>
      <c r="DWR103" s="24"/>
      <c r="DWS103" s="24"/>
      <c r="DWT103" s="24"/>
      <c r="DWU103" s="24"/>
      <c r="DWV103" s="24"/>
      <c r="DWW103" s="24"/>
      <c r="DWX103" s="24"/>
      <c r="DWY103" s="24"/>
      <c r="DWZ103" s="24"/>
      <c r="DXA103" s="24"/>
      <c r="DXB103" s="24"/>
      <c r="DXC103" s="24"/>
      <c r="DXD103" s="24"/>
      <c r="DXE103" s="24"/>
      <c r="DXF103" s="24"/>
      <c r="DXG103" s="24"/>
      <c r="DXH103" s="24"/>
      <c r="DXI103" s="24"/>
      <c r="DXJ103" s="24"/>
      <c r="DXK103" s="24"/>
      <c r="DXL103" s="24"/>
      <c r="DXM103" s="24"/>
      <c r="DXN103" s="24"/>
      <c r="DXO103" s="24"/>
      <c r="DXP103" s="24"/>
      <c r="DXQ103" s="24"/>
      <c r="DXR103" s="24"/>
      <c r="DXS103" s="24"/>
      <c r="DXT103" s="24"/>
      <c r="DXU103" s="24"/>
      <c r="DXV103" s="24"/>
      <c r="DXW103" s="24"/>
      <c r="DXX103" s="24"/>
      <c r="DXY103" s="24"/>
      <c r="DXZ103" s="24"/>
      <c r="DYA103" s="24"/>
      <c r="DYB103" s="24"/>
      <c r="DYC103" s="24"/>
      <c r="DYD103" s="24"/>
      <c r="DYE103" s="24"/>
      <c r="DYF103" s="24"/>
      <c r="DYG103" s="24"/>
      <c r="DYH103" s="24"/>
      <c r="DYI103" s="24"/>
      <c r="DYJ103" s="24"/>
      <c r="DYK103" s="24"/>
      <c r="DYL103" s="24"/>
      <c r="DYM103" s="24"/>
      <c r="DYN103" s="24"/>
      <c r="DYO103" s="24"/>
      <c r="DYP103" s="24"/>
      <c r="DYQ103" s="24"/>
      <c r="DYR103" s="24"/>
      <c r="DYS103" s="24"/>
      <c r="DYT103" s="24"/>
      <c r="DYU103" s="24"/>
      <c r="DYV103" s="24"/>
      <c r="DYW103" s="24"/>
      <c r="DYX103" s="24"/>
      <c r="DYY103" s="24"/>
      <c r="DYZ103" s="24"/>
      <c r="DZA103" s="24"/>
      <c r="DZB103" s="24"/>
      <c r="DZC103" s="24"/>
      <c r="DZD103" s="24"/>
      <c r="DZE103" s="24"/>
      <c r="DZF103" s="24"/>
      <c r="DZG103" s="24"/>
      <c r="DZH103" s="24"/>
      <c r="DZI103" s="24"/>
      <c r="DZJ103" s="24"/>
      <c r="DZK103" s="24"/>
      <c r="DZL103" s="24"/>
      <c r="DZM103" s="24"/>
      <c r="DZN103" s="24"/>
      <c r="DZO103" s="24"/>
      <c r="DZP103" s="24"/>
      <c r="DZQ103" s="24"/>
      <c r="DZR103" s="24"/>
      <c r="DZS103" s="24"/>
      <c r="DZT103" s="24"/>
      <c r="DZU103" s="24"/>
      <c r="DZV103" s="24"/>
      <c r="DZW103" s="24"/>
      <c r="DZX103" s="24"/>
      <c r="DZY103" s="24"/>
      <c r="DZZ103" s="24"/>
      <c r="EAA103" s="24"/>
      <c r="EAB103" s="24"/>
      <c r="EAC103" s="24"/>
      <c r="EAD103" s="24"/>
      <c r="EAE103" s="24"/>
      <c r="EAF103" s="24"/>
      <c r="EAG103" s="24"/>
      <c r="EAH103" s="24"/>
      <c r="EAI103" s="24"/>
      <c r="EAJ103" s="24"/>
      <c r="EAK103" s="24"/>
      <c r="EAL103" s="24"/>
      <c r="EAM103" s="24"/>
      <c r="EAN103" s="24"/>
      <c r="EAO103" s="24"/>
      <c r="EAP103" s="24"/>
      <c r="EAQ103" s="24"/>
      <c r="EAR103" s="24"/>
      <c r="EAS103" s="24"/>
      <c r="EAT103" s="24"/>
      <c r="EAU103" s="24"/>
      <c r="EAV103" s="24"/>
      <c r="EAW103" s="24"/>
      <c r="EAX103" s="24"/>
      <c r="EAY103" s="24"/>
      <c r="EAZ103" s="24"/>
      <c r="EBA103" s="24"/>
      <c r="EBB103" s="24"/>
      <c r="EBC103" s="24"/>
      <c r="EBD103" s="24"/>
      <c r="EBE103" s="24"/>
      <c r="EBF103" s="24"/>
      <c r="EBG103" s="24"/>
      <c r="EBH103" s="24"/>
      <c r="EBI103" s="24"/>
      <c r="EBJ103" s="24"/>
      <c r="EBK103" s="24"/>
      <c r="EBL103" s="24"/>
      <c r="EBM103" s="24"/>
      <c r="EBN103" s="24"/>
      <c r="EBO103" s="24"/>
      <c r="EBP103" s="24"/>
      <c r="EBQ103" s="24"/>
      <c r="EBR103" s="24"/>
      <c r="EBS103" s="24"/>
      <c r="EBT103" s="24"/>
      <c r="EBU103" s="24"/>
      <c r="EBV103" s="24"/>
      <c r="EBW103" s="24"/>
      <c r="EBX103" s="24"/>
      <c r="EBY103" s="24"/>
      <c r="EBZ103" s="24"/>
      <c r="ECA103" s="24"/>
      <c r="ECB103" s="24"/>
      <c r="ECC103" s="24"/>
      <c r="ECD103" s="24"/>
      <c r="ECE103" s="24"/>
      <c r="ECF103" s="24"/>
      <c r="ECG103" s="24"/>
      <c r="ECH103" s="24"/>
      <c r="ECI103" s="24"/>
      <c r="ECJ103" s="24"/>
      <c r="ECK103" s="24"/>
      <c r="ECL103" s="24"/>
      <c r="ECM103" s="24"/>
      <c r="ECN103" s="24"/>
      <c r="ECO103" s="24"/>
      <c r="ECP103" s="24"/>
      <c r="ECQ103" s="24"/>
      <c r="ECR103" s="24"/>
      <c r="ECS103" s="24"/>
      <c r="ECT103" s="24"/>
      <c r="ECU103" s="24"/>
      <c r="ECV103" s="24"/>
      <c r="ECW103" s="24"/>
      <c r="ECX103" s="24"/>
      <c r="ECY103" s="24"/>
      <c r="ECZ103" s="24"/>
      <c r="EDA103" s="24"/>
      <c r="EDB103" s="24"/>
      <c r="EDC103" s="24"/>
      <c r="EDD103" s="24"/>
      <c r="EDE103" s="24"/>
      <c r="EDF103" s="24"/>
      <c r="EDG103" s="24"/>
      <c r="EDH103" s="24"/>
      <c r="EDI103" s="24"/>
      <c r="EDJ103" s="24"/>
      <c r="EDK103" s="24"/>
      <c r="EDL103" s="24"/>
      <c r="EDM103" s="24"/>
      <c r="EDN103" s="24"/>
      <c r="EDO103" s="24"/>
      <c r="EDP103" s="24"/>
      <c r="EDQ103" s="24"/>
      <c r="EDR103" s="24"/>
      <c r="EDS103" s="24"/>
      <c r="EDT103" s="24"/>
      <c r="EDU103" s="24"/>
      <c r="EDV103" s="24"/>
      <c r="EDW103" s="24"/>
      <c r="EDX103" s="24"/>
      <c r="EDY103" s="24"/>
      <c r="EDZ103" s="24"/>
      <c r="EEA103" s="24"/>
      <c r="EEB103" s="24"/>
      <c r="EEC103" s="24"/>
      <c r="EED103" s="24"/>
      <c r="EEE103" s="24"/>
      <c r="EEF103" s="24"/>
      <c r="EEG103" s="24"/>
      <c r="EEH103" s="24"/>
      <c r="EEI103" s="24"/>
      <c r="EEJ103" s="24"/>
      <c r="EEK103" s="24"/>
      <c r="EEL103" s="24"/>
      <c r="EEM103" s="24"/>
      <c r="EEN103" s="24"/>
      <c r="EEO103" s="24"/>
      <c r="EEP103" s="24"/>
      <c r="EEQ103" s="24"/>
      <c r="EER103" s="24"/>
      <c r="EES103" s="24"/>
      <c r="EET103" s="24"/>
      <c r="EEU103" s="24"/>
      <c r="EEV103" s="24"/>
      <c r="EEW103" s="24"/>
      <c r="EEX103" s="24"/>
      <c r="EEY103" s="24"/>
      <c r="EEZ103" s="24"/>
      <c r="EFA103" s="24"/>
      <c r="EFB103" s="24"/>
      <c r="EFC103" s="24"/>
      <c r="EFD103" s="24"/>
      <c r="EFE103" s="24"/>
      <c r="EFF103" s="24"/>
    </row>
    <row r="104" spans="2:3542" ht="13.5" customHeight="1" x14ac:dyDescent="0.3">
      <c r="B104" s="522"/>
      <c r="C104" s="522"/>
      <c r="D104" s="522"/>
      <c r="E104" s="522"/>
      <c r="F104" s="522"/>
      <c r="G104" s="522"/>
    </row>
    <row r="105" spans="2:3542" s="526" customFormat="1" x14ac:dyDescent="0.3">
      <c r="B105" s="529" t="s">
        <v>263</v>
      </c>
      <c r="C105" s="528"/>
      <c r="D105" s="528"/>
      <c r="E105" s="528"/>
      <c r="F105" s="528"/>
      <c r="G105" s="528"/>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c r="EB105" s="24"/>
      <c r="EC105" s="24"/>
      <c r="ED105" s="24"/>
      <c r="EE105" s="24"/>
      <c r="EF105" s="24"/>
      <c r="EG105" s="24"/>
      <c r="EH105" s="24"/>
      <c r="EI105" s="24"/>
      <c r="EJ105" s="24"/>
      <c r="EK105" s="24"/>
      <c r="EL105" s="24"/>
      <c r="EM105" s="24"/>
      <c r="EN105" s="24"/>
      <c r="EO105" s="24"/>
      <c r="EP105" s="24"/>
      <c r="EQ105" s="24"/>
      <c r="ER105" s="24"/>
      <c r="ES105" s="24"/>
      <c r="ET105" s="24"/>
      <c r="EU105" s="24"/>
      <c r="EV105" s="24"/>
      <c r="EW105" s="24"/>
      <c r="EX105" s="24"/>
      <c r="EY105" s="24"/>
      <c r="EZ105" s="24"/>
      <c r="FA105" s="24"/>
      <c r="FB105" s="24"/>
      <c r="FC105" s="24"/>
      <c r="FD105" s="24"/>
      <c r="FE105" s="24"/>
      <c r="FF105" s="24"/>
      <c r="FG105" s="24"/>
      <c r="FH105" s="24"/>
      <c r="FI105" s="24"/>
      <c r="FJ105" s="24"/>
      <c r="FK105" s="24"/>
      <c r="FL105" s="24"/>
      <c r="FM105" s="24"/>
      <c r="FN105" s="24"/>
      <c r="FO105" s="24"/>
      <c r="FP105" s="24"/>
      <c r="FQ105" s="24"/>
      <c r="FR105" s="24"/>
      <c r="FS105" s="24"/>
      <c r="FT105" s="24"/>
      <c r="FU105" s="24"/>
      <c r="FV105" s="24"/>
      <c r="FW105" s="24"/>
      <c r="FX105" s="24"/>
      <c r="FY105" s="24"/>
      <c r="FZ105" s="24"/>
      <c r="GA105" s="24"/>
      <c r="GB105" s="24"/>
      <c r="GC105" s="24"/>
      <c r="GD105" s="24"/>
      <c r="GE105" s="24"/>
      <c r="GF105" s="24"/>
      <c r="GG105" s="24"/>
      <c r="GH105" s="24"/>
      <c r="GI105" s="24"/>
      <c r="GJ105" s="24"/>
      <c r="GK105" s="24"/>
      <c r="GL105" s="24"/>
      <c r="GM105" s="24"/>
      <c r="GN105" s="24"/>
      <c r="GO105" s="24"/>
      <c r="GP105" s="24"/>
      <c r="GQ105" s="24"/>
      <c r="GR105" s="24"/>
      <c r="GS105" s="24"/>
      <c r="GT105" s="24"/>
      <c r="GU105" s="24"/>
      <c r="GV105" s="24"/>
      <c r="GW105" s="24"/>
      <c r="GX105" s="24"/>
      <c r="GY105" s="24"/>
      <c r="GZ105" s="24"/>
      <c r="HA105" s="24"/>
      <c r="HB105" s="24"/>
      <c r="HC105" s="24"/>
      <c r="HD105" s="24"/>
      <c r="HE105" s="24"/>
      <c r="HF105" s="24"/>
      <c r="HG105" s="24"/>
      <c r="HH105" s="24"/>
      <c r="HI105" s="24"/>
      <c r="HJ105" s="24"/>
      <c r="HK105" s="24"/>
      <c r="HL105" s="24"/>
      <c r="HM105" s="24"/>
      <c r="HN105" s="24"/>
      <c r="HO105" s="24"/>
      <c r="HP105" s="24"/>
      <c r="HQ105" s="24"/>
      <c r="HR105" s="24"/>
      <c r="HS105" s="24"/>
      <c r="HT105" s="24"/>
      <c r="HU105" s="24"/>
      <c r="HV105" s="24"/>
      <c r="HW105" s="24"/>
      <c r="HX105" s="24"/>
      <c r="HY105" s="24"/>
      <c r="HZ105" s="24"/>
      <c r="IA105" s="24"/>
      <c r="IB105" s="24"/>
      <c r="IC105" s="24"/>
      <c r="ID105" s="24"/>
      <c r="IE105" s="24"/>
      <c r="IF105" s="24"/>
      <c r="IG105" s="24"/>
      <c r="IH105" s="24"/>
      <c r="II105" s="24"/>
      <c r="IJ105" s="24"/>
      <c r="IK105" s="24"/>
      <c r="IL105" s="24"/>
      <c r="IM105" s="24"/>
      <c r="IN105" s="24"/>
      <c r="IO105" s="24"/>
      <c r="IP105" s="24"/>
      <c r="IQ105" s="24"/>
      <c r="IR105" s="24"/>
      <c r="IS105" s="24"/>
      <c r="IT105" s="24"/>
      <c r="IU105" s="24"/>
      <c r="IV105" s="24"/>
      <c r="IW105" s="24"/>
      <c r="IX105" s="24"/>
      <c r="IY105" s="24"/>
      <c r="IZ105" s="24"/>
      <c r="JA105" s="24"/>
      <c r="JB105" s="24"/>
      <c r="JC105" s="24"/>
      <c r="JD105" s="24"/>
      <c r="JE105" s="24"/>
      <c r="JF105" s="24"/>
      <c r="JG105" s="24"/>
      <c r="JH105" s="24"/>
      <c r="JI105" s="24"/>
      <c r="JJ105" s="24"/>
      <c r="JK105" s="24"/>
      <c r="JL105" s="24"/>
      <c r="JM105" s="24"/>
      <c r="JN105" s="24"/>
      <c r="JO105" s="24"/>
      <c r="JP105" s="24"/>
      <c r="JQ105" s="24"/>
      <c r="JR105" s="24"/>
      <c r="JS105" s="24"/>
      <c r="JT105" s="24"/>
      <c r="JU105" s="24"/>
      <c r="JV105" s="24"/>
      <c r="JW105" s="24"/>
      <c r="JX105" s="24"/>
      <c r="JY105" s="24"/>
      <c r="JZ105" s="24"/>
      <c r="KA105" s="24"/>
      <c r="KB105" s="24"/>
      <c r="KC105" s="24"/>
      <c r="KD105" s="24"/>
      <c r="KE105" s="24"/>
      <c r="KF105" s="24"/>
      <c r="KG105" s="24"/>
      <c r="KH105" s="24"/>
      <c r="KI105" s="24"/>
      <c r="KJ105" s="24"/>
      <c r="KK105" s="24"/>
      <c r="KL105" s="24"/>
      <c r="KM105" s="24"/>
      <c r="KN105" s="24"/>
      <c r="KO105" s="24"/>
      <c r="KP105" s="24"/>
      <c r="KQ105" s="24"/>
      <c r="KR105" s="24"/>
      <c r="KS105" s="24"/>
      <c r="KT105" s="24"/>
      <c r="KU105" s="24"/>
      <c r="KV105" s="24"/>
      <c r="KW105" s="24"/>
      <c r="KX105" s="24"/>
      <c r="KY105" s="24"/>
      <c r="KZ105" s="24"/>
      <c r="LA105" s="24"/>
      <c r="LB105" s="24"/>
      <c r="LC105" s="24"/>
      <c r="LD105" s="24"/>
      <c r="LE105" s="24"/>
      <c r="LF105" s="24"/>
      <c r="LG105" s="24"/>
      <c r="LH105" s="24"/>
      <c r="LI105" s="24"/>
      <c r="LJ105" s="24"/>
      <c r="LK105" s="24"/>
      <c r="LL105" s="24"/>
      <c r="LM105" s="24"/>
      <c r="LN105" s="24"/>
      <c r="LO105" s="24"/>
      <c r="LP105" s="24"/>
      <c r="LQ105" s="24"/>
      <c r="LR105" s="24"/>
      <c r="LS105" s="24"/>
      <c r="LT105" s="24"/>
      <c r="LU105" s="24"/>
      <c r="LV105" s="24"/>
      <c r="LW105" s="24"/>
      <c r="LX105" s="24"/>
      <c r="LY105" s="24"/>
      <c r="LZ105" s="24"/>
      <c r="MA105" s="24"/>
      <c r="MB105" s="24"/>
      <c r="MC105" s="24"/>
      <c r="MD105" s="24"/>
      <c r="ME105" s="24"/>
      <c r="MF105" s="24"/>
      <c r="MG105" s="24"/>
      <c r="MH105" s="24"/>
      <c r="MI105" s="24"/>
      <c r="MJ105" s="24"/>
      <c r="MK105" s="24"/>
      <c r="ML105" s="24"/>
      <c r="MM105" s="24"/>
      <c r="MN105" s="24"/>
      <c r="MO105" s="24"/>
      <c r="MP105" s="24"/>
      <c r="MQ105" s="24"/>
      <c r="MR105" s="24"/>
      <c r="MS105" s="24"/>
      <c r="MT105" s="24"/>
      <c r="MU105" s="24"/>
      <c r="MV105" s="24"/>
      <c r="MW105" s="24"/>
      <c r="MX105" s="24"/>
      <c r="MY105" s="24"/>
      <c r="MZ105" s="24"/>
      <c r="NA105" s="24"/>
      <c r="NB105" s="24"/>
      <c r="NC105" s="24"/>
      <c r="ND105" s="24"/>
      <c r="NE105" s="24"/>
      <c r="NF105" s="24"/>
      <c r="NG105" s="24"/>
      <c r="NH105" s="24"/>
      <c r="NI105" s="24"/>
      <c r="NJ105" s="24"/>
      <c r="NK105" s="24"/>
      <c r="NL105" s="24"/>
      <c r="NM105" s="24"/>
      <c r="NN105" s="24"/>
      <c r="NO105" s="24"/>
      <c r="NP105" s="24"/>
      <c r="NQ105" s="24"/>
      <c r="NR105" s="24"/>
      <c r="NS105" s="24"/>
      <c r="NT105" s="24"/>
      <c r="NU105" s="24"/>
      <c r="NV105" s="24"/>
      <c r="NW105" s="24"/>
      <c r="NX105" s="24"/>
      <c r="NY105" s="24"/>
      <c r="NZ105" s="24"/>
      <c r="OA105" s="24"/>
      <c r="OB105" s="24"/>
      <c r="OC105" s="24"/>
      <c r="OD105" s="24"/>
      <c r="OE105" s="24"/>
      <c r="OF105" s="24"/>
      <c r="OG105" s="24"/>
      <c r="OH105" s="24"/>
      <c r="OI105" s="24"/>
      <c r="OJ105" s="24"/>
      <c r="OK105" s="24"/>
      <c r="OL105" s="24"/>
      <c r="OM105" s="24"/>
      <c r="ON105" s="24"/>
      <c r="OO105" s="24"/>
      <c r="OP105" s="24"/>
      <c r="OQ105" s="24"/>
      <c r="OR105" s="24"/>
      <c r="OS105" s="24"/>
      <c r="OT105" s="24"/>
      <c r="OU105" s="24"/>
      <c r="OV105" s="24"/>
      <c r="OW105" s="24"/>
      <c r="OX105" s="24"/>
      <c r="OY105" s="24"/>
      <c r="OZ105" s="24"/>
      <c r="PA105" s="24"/>
      <c r="PB105" s="24"/>
      <c r="PC105" s="24"/>
      <c r="PD105" s="24"/>
      <c r="PE105" s="24"/>
      <c r="PF105" s="24"/>
      <c r="PG105" s="24"/>
      <c r="PH105" s="24"/>
      <c r="PI105" s="24"/>
      <c r="PJ105" s="24"/>
      <c r="PK105" s="24"/>
      <c r="PL105" s="24"/>
      <c r="PM105" s="24"/>
      <c r="PN105" s="24"/>
      <c r="PO105" s="24"/>
      <c r="PP105" s="24"/>
      <c r="PQ105" s="24"/>
      <c r="PR105" s="24"/>
      <c r="PS105" s="24"/>
      <c r="PT105" s="24"/>
      <c r="PU105" s="24"/>
      <c r="PV105" s="24"/>
      <c r="PW105" s="24"/>
      <c r="PX105" s="24"/>
      <c r="PY105" s="24"/>
      <c r="PZ105" s="24"/>
      <c r="QA105" s="24"/>
      <c r="QB105" s="24"/>
      <c r="QC105" s="24"/>
      <c r="QD105" s="24"/>
      <c r="QE105" s="24"/>
      <c r="QF105" s="24"/>
      <c r="QG105" s="24"/>
      <c r="QH105" s="24"/>
      <c r="QI105" s="24"/>
      <c r="QJ105" s="24"/>
      <c r="QK105" s="24"/>
      <c r="QL105" s="24"/>
      <c r="QM105" s="24"/>
      <c r="QN105" s="24"/>
      <c r="QO105" s="24"/>
      <c r="QP105" s="24"/>
      <c r="QQ105" s="24"/>
      <c r="QR105" s="24"/>
      <c r="QS105" s="24"/>
      <c r="QT105" s="24"/>
      <c r="QU105" s="24"/>
      <c r="QV105" s="24"/>
      <c r="QW105" s="24"/>
      <c r="QX105" s="24"/>
      <c r="QY105" s="24"/>
      <c r="QZ105" s="24"/>
      <c r="RA105" s="24"/>
      <c r="RB105" s="24"/>
      <c r="RC105" s="24"/>
      <c r="RD105" s="24"/>
      <c r="RE105" s="24"/>
      <c r="RF105" s="24"/>
      <c r="RG105" s="24"/>
      <c r="RH105" s="24"/>
      <c r="RI105" s="24"/>
      <c r="RJ105" s="24"/>
      <c r="RK105" s="24"/>
      <c r="RL105" s="24"/>
      <c r="RM105" s="24"/>
      <c r="RN105" s="24"/>
      <c r="RO105" s="24"/>
      <c r="RP105" s="24"/>
      <c r="RQ105" s="24"/>
      <c r="RR105" s="24"/>
      <c r="RS105" s="24"/>
      <c r="RT105" s="24"/>
      <c r="RU105" s="24"/>
      <c r="RV105" s="24"/>
      <c r="RW105" s="24"/>
      <c r="RX105" s="24"/>
      <c r="RY105" s="24"/>
      <c r="RZ105" s="24"/>
      <c r="SA105" s="24"/>
      <c r="SB105" s="24"/>
      <c r="SC105" s="24"/>
      <c r="SD105" s="24"/>
      <c r="SE105" s="24"/>
      <c r="SF105" s="24"/>
      <c r="SG105" s="24"/>
      <c r="SH105" s="24"/>
      <c r="SI105" s="24"/>
      <c r="SJ105" s="24"/>
      <c r="SK105" s="24"/>
      <c r="SL105" s="24"/>
      <c r="SM105" s="24"/>
      <c r="SN105" s="24"/>
      <c r="SO105" s="24"/>
      <c r="SP105" s="24"/>
      <c r="SQ105" s="24"/>
      <c r="SR105" s="24"/>
      <c r="SS105" s="24"/>
      <c r="ST105" s="24"/>
      <c r="SU105" s="24"/>
      <c r="SV105" s="24"/>
      <c r="SW105" s="24"/>
      <c r="SX105" s="24"/>
      <c r="SY105" s="24"/>
      <c r="SZ105" s="24"/>
      <c r="TA105" s="24"/>
      <c r="TB105" s="24"/>
      <c r="TC105" s="24"/>
      <c r="TD105" s="24"/>
      <c r="TE105" s="24"/>
      <c r="TF105" s="24"/>
      <c r="TG105" s="24"/>
      <c r="TH105" s="24"/>
      <c r="TI105" s="24"/>
      <c r="TJ105" s="24"/>
      <c r="TK105" s="24"/>
      <c r="TL105" s="24"/>
      <c r="TM105" s="24"/>
      <c r="TN105" s="24"/>
      <c r="TO105" s="24"/>
      <c r="TP105" s="24"/>
      <c r="TQ105" s="24"/>
      <c r="TR105" s="24"/>
      <c r="TS105" s="24"/>
      <c r="TT105" s="24"/>
      <c r="TU105" s="24"/>
      <c r="TV105" s="24"/>
      <c r="TW105" s="24"/>
      <c r="TX105" s="24"/>
      <c r="TY105" s="24"/>
      <c r="TZ105" s="24"/>
      <c r="UA105" s="24"/>
      <c r="UB105" s="24"/>
      <c r="UC105" s="24"/>
      <c r="UD105" s="24"/>
      <c r="UE105" s="24"/>
      <c r="UF105" s="24"/>
      <c r="UG105" s="24"/>
      <c r="UH105" s="24"/>
      <c r="UI105" s="24"/>
      <c r="UJ105" s="24"/>
      <c r="UK105" s="24"/>
      <c r="UL105" s="24"/>
      <c r="UM105" s="24"/>
      <c r="UN105" s="24"/>
      <c r="UO105" s="24"/>
      <c r="UP105" s="24"/>
      <c r="UQ105" s="24"/>
      <c r="UR105" s="24"/>
      <c r="US105" s="24"/>
      <c r="UT105" s="24"/>
      <c r="UU105" s="24"/>
      <c r="UV105" s="24"/>
      <c r="UW105" s="24"/>
      <c r="UX105" s="24"/>
      <c r="UY105" s="24"/>
      <c r="UZ105" s="24"/>
      <c r="VA105" s="24"/>
      <c r="VB105" s="24"/>
      <c r="VC105" s="24"/>
      <c r="VD105" s="24"/>
      <c r="VE105" s="24"/>
      <c r="VF105" s="24"/>
      <c r="VG105" s="24"/>
      <c r="VH105" s="24"/>
      <c r="VI105" s="24"/>
      <c r="VJ105" s="24"/>
      <c r="VK105" s="24"/>
      <c r="VL105" s="24"/>
      <c r="VM105" s="24"/>
      <c r="VN105" s="24"/>
      <c r="VO105" s="24"/>
      <c r="VP105" s="24"/>
      <c r="VQ105" s="24"/>
      <c r="VR105" s="24"/>
      <c r="VS105" s="24"/>
      <c r="VT105" s="24"/>
      <c r="VU105" s="24"/>
      <c r="VV105" s="24"/>
      <c r="VW105" s="24"/>
      <c r="VX105" s="24"/>
      <c r="VY105" s="24"/>
      <c r="VZ105" s="24"/>
      <c r="WA105" s="24"/>
      <c r="WB105" s="24"/>
      <c r="WC105" s="24"/>
      <c r="WD105" s="24"/>
      <c r="WE105" s="24"/>
      <c r="WF105" s="24"/>
      <c r="WG105" s="24"/>
      <c r="WH105" s="24"/>
      <c r="WI105" s="24"/>
      <c r="WJ105" s="24"/>
      <c r="WK105" s="24"/>
      <c r="WL105" s="24"/>
      <c r="WM105" s="24"/>
      <c r="WN105" s="24"/>
      <c r="WO105" s="24"/>
      <c r="WP105" s="24"/>
      <c r="WQ105" s="24"/>
      <c r="WR105" s="24"/>
      <c r="WS105" s="24"/>
      <c r="WT105" s="24"/>
      <c r="WU105" s="24"/>
      <c r="WV105" s="24"/>
      <c r="WW105" s="24"/>
      <c r="WX105" s="24"/>
      <c r="WY105" s="24"/>
      <c r="WZ105" s="24"/>
      <c r="XA105" s="24"/>
      <c r="XB105" s="24"/>
      <c r="XC105" s="24"/>
      <c r="XD105" s="24"/>
      <c r="XE105" s="24"/>
      <c r="XF105" s="24"/>
      <c r="XG105" s="24"/>
      <c r="XH105" s="24"/>
      <c r="XI105" s="24"/>
      <c r="XJ105" s="24"/>
      <c r="XK105" s="24"/>
      <c r="XL105" s="24"/>
      <c r="XM105" s="24"/>
      <c r="XN105" s="24"/>
      <c r="XO105" s="24"/>
      <c r="XP105" s="24"/>
      <c r="XQ105" s="24"/>
      <c r="XR105" s="24"/>
      <c r="XS105" s="24"/>
      <c r="XT105" s="24"/>
      <c r="XU105" s="24"/>
      <c r="XV105" s="24"/>
      <c r="XW105" s="24"/>
      <c r="XX105" s="24"/>
      <c r="XY105" s="24"/>
      <c r="XZ105" s="24"/>
      <c r="YA105" s="24"/>
      <c r="YB105" s="24"/>
      <c r="YC105" s="24"/>
      <c r="YD105" s="24"/>
      <c r="YE105" s="24"/>
      <c r="YF105" s="24"/>
      <c r="YG105" s="24"/>
      <c r="YH105" s="24"/>
      <c r="YI105" s="24"/>
      <c r="YJ105" s="24"/>
      <c r="YK105" s="24"/>
      <c r="YL105" s="24"/>
      <c r="YM105" s="24"/>
      <c r="YN105" s="24"/>
      <c r="YO105" s="24"/>
      <c r="YP105" s="24"/>
      <c r="YQ105" s="24"/>
      <c r="YR105" s="24"/>
      <c r="YS105" s="24"/>
      <c r="YT105" s="24"/>
      <c r="YU105" s="24"/>
      <c r="YV105" s="24"/>
      <c r="YW105" s="24"/>
      <c r="YX105" s="24"/>
      <c r="YY105" s="24"/>
      <c r="YZ105" s="24"/>
      <c r="ZA105" s="24"/>
      <c r="ZB105" s="24"/>
      <c r="ZC105" s="24"/>
      <c r="ZD105" s="24"/>
      <c r="ZE105" s="24"/>
      <c r="ZF105" s="24"/>
      <c r="ZG105" s="24"/>
      <c r="ZH105" s="24"/>
      <c r="ZI105" s="24"/>
      <c r="ZJ105" s="24"/>
      <c r="ZK105" s="24"/>
      <c r="ZL105" s="24"/>
      <c r="ZM105" s="24"/>
      <c r="ZN105" s="24"/>
      <c r="ZO105" s="24"/>
      <c r="ZP105" s="24"/>
      <c r="ZQ105" s="24"/>
      <c r="ZR105" s="24"/>
      <c r="ZS105" s="24"/>
      <c r="ZT105" s="24"/>
      <c r="ZU105" s="24"/>
      <c r="ZV105" s="24"/>
      <c r="ZW105" s="24"/>
      <c r="ZX105" s="24"/>
      <c r="ZY105" s="24"/>
      <c r="ZZ105" s="24"/>
      <c r="AAA105" s="24"/>
      <c r="AAB105" s="24"/>
      <c r="AAC105" s="24"/>
      <c r="AAD105" s="24"/>
      <c r="AAE105" s="24"/>
      <c r="AAF105" s="24"/>
      <c r="AAG105" s="24"/>
      <c r="AAH105" s="24"/>
      <c r="AAI105" s="24"/>
      <c r="AAJ105" s="24"/>
      <c r="AAK105" s="24"/>
      <c r="AAL105" s="24"/>
      <c r="AAM105" s="24"/>
      <c r="AAN105" s="24"/>
      <c r="AAO105" s="24"/>
      <c r="AAP105" s="24"/>
      <c r="AAQ105" s="24"/>
      <c r="AAR105" s="24"/>
      <c r="AAS105" s="24"/>
      <c r="AAT105" s="24"/>
      <c r="AAU105" s="24"/>
      <c r="AAV105" s="24"/>
      <c r="AAW105" s="24"/>
      <c r="AAX105" s="24"/>
      <c r="AAY105" s="24"/>
      <c r="AAZ105" s="24"/>
      <c r="ABA105" s="24"/>
      <c r="ABB105" s="24"/>
      <c r="ABC105" s="24"/>
      <c r="ABD105" s="24"/>
      <c r="ABE105" s="24"/>
      <c r="ABF105" s="24"/>
      <c r="ABG105" s="24"/>
      <c r="ABH105" s="24"/>
      <c r="ABI105" s="24"/>
      <c r="ABJ105" s="24"/>
      <c r="ABK105" s="24"/>
      <c r="ABL105" s="24"/>
      <c r="ABM105" s="24"/>
      <c r="ABN105" s="24"/>
      <c r="ABO105" s="24"/>
      <c r="ABP105" s="24"/>
      <c r="ABQ105" s="24"/>
      <c r="ABR105" s="24"/>
      <c r="ABS105" s="24"/>
      <c r="ABT105" s="24"/>
      <c r="ABU105" s="24"/>
      <c r="ABV105" s="24"/>
      <c r="ABW105" s="24"/>
      <c r="ABX105" s="24"/>
      <c r="ABY105" s="24"/>
      <c r="ABZ105" s="24"/>
      <c r="ACA105" s="24"/>
      <c r="ACB105" s="24"/>
      <c r="ACC105" s="24"/>
      <c r="ACD105" s="24"/>
      <c r="ACE105" s="24"/>
      <c r="ACF105" s="24"/>
      <c r="ACG105" s="24"/>
      <c r="ACH105" s="24"/>
      <c r="ACI105" s="24"/>
      <c r="ACJ105" s="24"/>
      <c r="ACK105" s="24"/>
      <c r="ACL105" s="24"/>
      <c r="ACM105" s="24"/>
      <c r="ACN105" s="24"/>
      <c r="ACO105" s="24"/>
      <c r="ACP105" s="24"/>
      <c r="ACQ105" s="24"/>
      <c r="ACR105" s="24"/>
      <c r="ACS105" s="24"/>
      <c r="ACT105" s="24"/>
      <c r="ACU105" s="24"/>
      <c r="ACV105" s="24"/>
      <c r="ACW105" s="24"/>
      <c r="ACX105" s="24"/>
      <c r="ACY105" s="24"/>
      <c r="ACZ105" s="24"/>
      <c r="ADA105" s="24"/>
      <c r="ADB105" s="24"/>
      <c r="ADC105" s="24"/>
      <c r="ADD105" s="24"/>
      <c r="ADE105" s="24"/>
      <c r="ADF105" s="24"/>
      <c r="ADG105" s="24"/>
      <c r="ADH105" s="24"/>
      <c r="ADI105" s="24"/>
      <c r="ADJ105" s="24"/>
      <c r="ADK105" s="24"/>
      <c r="ADL105" s="24"/>
      <c r="ADM105" s="24"/>
      <c r="ADN105" s="24"/>
      <c r="ADO105" s="24"/>
      <c r="ADP105" s="24"/>
      <c r="ADQ105" s="24"/>
      <c r="ADR105" s="24"/>
      <c r="ADS105" s="24"/>
      <c r="ADT105" s="24"/>
      <c r="ADU105" s="24"/>
      <c r="ADV105" s="24"/>
      <c r="ADW105" s="24"/>
      <c r="ADX105" s="24"/>
      <c r="ADY105" s="24"/>
      <c r="ADZ105" s="24"/>
      <c r="AEA105" s="24"/>
      <c r="AEB105" s="24"/>
      <c r="AEC105" s="24"/>
      <c r="AED105" s="24"/>
      <c r="AEE105" s="24"/>
      <c r="AEF105" s="24"/>
      <c r="AEG105" s="24"/>
      <c r="AEH105" s="24"/>
      <c r="AEI105" s="24"/>
      <c r="AEJ105" s="24"/>
      <c r="AEK105" s="24"/>
      <c r="AEL105" s="24"/>
      <c r="AEM105" s="24"/>
      <c r="AEN105" s="24"/>
      <c r="AEO105" s="24"/>
      <c r="AEP105" s="24"/>
      <c r="AEQ105" s="24"/>
      <c r="AER105" s="24"/>
      <c r="AES105" s="24"/>
      <c r="AET105" s="24"/>
      <c r="AEU105" s="24"/>
      <c r="AEV105" s="24"/>
      <c r="AEW105" s="24"/>
      <c r="AEX105" s="24"/>
      <c r="AEY105" s="24"/>
      <c r="AEZ105" s="24"/>
      <c r="AFA105" s="24"/>
      <c r="AFB105" s="24"/>
      <c r="AFC105" s="24"/>
      <c r="AFD105" s="24"/>
      <c r="AFE105" s="24"/>
      <c r="AFF105" s="24"/>
      <c r="AFG105" s="24"/>
      <c r="AFH105" s="24"/>
      <c r="AFI105" s="24"/>
      <c r="AFJ105" s="24"/>
      <c r="AFK105" s="24"/>
      <c r="AFL105" s="24"/>
      <c r="AFM105" s="24"/>
      <c r="AFN105" s="24"/>
      <c r="AFO105" s="24"/>
      <c r="AFP105" s="24"/>
      <c r="AFQ105" s="24"/>
      <c r="AFR105" s="24"/>
      <c r="AFS105" s="24"/>
      <c r="AFT105" s="24"/>
      <c r="AFU105" s="24"/>
      <c r="AFV105" s="24"/>
      <c r="AFW105" s="24"/>
      <c r="AFX105" s="24"/>
      <c r="AFY105" s="24"/>
      <c r="AFZ105" s="24"/>
      <c r="AGA105" s="24"/>
      <c r="AGB105" s="24"/>
      <c r="AGC105" s="24"/>
      <c r="AGD105" s="24"/>
      <c r="AGE105" s="24"/>
      <c r="AGF105" s="24"/>
      <c r="AGG105" s="24"/>
      <c r="AGH105" s="24"/>
      <c r="AGI105" s="24"/>
      <c r="AGJ105" s="24"/>
      <c r="AGK105" s="24"/>
      <c r="AGL105" s="24"/>
      <c r="AGM105" s="24"/>
      <c r="AGN105" s="24"/>
      <c r="AGO105" s="24"/>
      <c r="AGP105" s="24"/>
      <c r="AGQ105" s="24"/>
      <c r="AGR105" s="24"/>
      <c r="AGS105" s="24"/>
      <c r="AGT105" s="24"/>
      <c r="AGU105" s="24"/>
      <c r="AGV105" s="24"/>
      <c r="AGW105" s="24"/>
      <c r="AGX105" s="24"/>
      <c r="AGY105" s="24"/>
      <c r="AGZ105" s="24"/>
      <c r="AHA105" s="24"/>
      <c r="AHB105" s="24"/>
      <c r="AHC105" s="24"/>
      <c r="AHD105" s="24"/>
      <c r="AHE105" s="24"/>
      <c r="AHF105" s="24"/>
      <c r="AHG105" s="24"/>
      <c r="AHH105" s="24"/>
      <c r="AHI105" s="24"/>
      <c r="AHJ105" s="24"/>
      <c r="AHK105" s="24"/>
      <c r="AHL105" s="24"/>
      <c r="AHM105" s="24"/>
      <c r="AHN105" s="24"/>
      <c r="AHO105" s="24"/>
      <c r="AHP105" s="24"/>
      <c r="AHQ105" s="24"/>
      <c r="AHR105" s="24"/>
      <c r="AHS105" s="24"/>
      <c r="AHT105" s="24"/>
      <c r="AHU105" s="24"/>
      <c r="AHV105" s="24"/>
      <c r="AHW105" s="24"/>
      <c r="AHX105" s="24"/>
      <c r="AHY105" s="24"/>
      <c r="AHZ105" s="24"/>
      <c r="AIA105" s="24"/>
      <c r="AIB105" s="24"/>
      <c r="AIC105" s="24"/>
      <c r="AID105" s="24"/>
      <c r="AIE105" s="24"/>
      <c r="AIF105" s="24"/>
      <c r="AIG105" s="24"/>
      <c r="AIH105" s="24"/>
      <c r="AII105" s="24"/>
      <c r="AIJ105" s="24"/>
      <c r="AIK105" s="24"/>
      <c r="AIL105" s="24"/>
      <c r="AIM105" s="24"/>
      <c r="AIN105" s="24"/>
      <c r="AIO105" s="24"/>
      <c r="AIP105" s="24"/>
      <c r="AIQ105" s="24"/>
      <c r="AIR105" s="24"/>
      <c r="AIS105" s="24"/>
      <c r="AIT105" s="24"/>
      <c r="AIU105" s="24"/>
      <c r="AIV105" s="24"/>
      <c r="AIW105" s="24"/>
      <c r="AIX105" s="24"/>
      <c r="AIY105" s="24"/>
      <c r="AIZ105" s="24"/>
      <c r="AJA105" s="24"/>
      <c r="AJB105" s="24"/>
      <c r="AJC105" s="24"/>
      <c r="AJD105" s="24"/>
      <c r="AJE105" s="24"/>
      <c r="AJF105" s="24"/>
      <c r="AJG105" s="24"/>
      <c r="AJH105" s="24"/>
      <c r="AJI105" s="24"/>
      <c r="AJJ105" s="24"/>
      <c r="AJK105" s="24"/>
      <c r="AJL105" s="24"/>
      <c r="AJM105" s="24"/>
      <c r="AJN105" s="24"/>
      <c r="AJO105" s="24"/>
      <c r="AJP105" s="24"/>
      <c r="AJQ105" s="24"/>
      <c r="AJR105" s="24"/>
      <c r="AJS105" s="24"/>
      <c r="AJT105" s="24"/>
      <c r="AJU105" s="24"/>
      <c r="AJV105" s="24"/>
      <c r="AJW105" s="24"/>
      <c r="AJX105" s="24"/>
      <c r="AJY105" s="24"/>
      <c r="AJZ105" s="24"/>
      <c r="AKA105" s="24"/>
      <c r="AKB105" s="24"/>
      <c r="AKC105" s="24"/>
      <c r="AKD105" s="24"/>
      <c r="AKE105" s="24"/>
      <c r="AKF105" s="24"/>
      <c r="AKG105" s="24"/>
      <c r="AKH105" s="24"/>
      <c r="AKI105" s="24"/>
      <c r="AKJ105" s="24"/>
      <c r="AKK105" s="24"/>
      <c r="AKL105" s="24"/>
      <c r="AKM105" s="24"/>
      <c r="AKN105" s="24"/>
      <c r="AKO105" s="24"/>
      <c r="AKP105" s="24"/>
      <c r="AKQ105" s="24"/>
      <c r="AKR105" s="24"/>
      <c r="AKS105" s="24"/>
      <c r="AKT105" s="24"/>
      <c r="AKU105" s="24"/>
      <c r="AKV105" s="24"/>
      <c r="AKW105" s="24"/>
      <c r="AKX105" s="24"/>
      <c r="AKY105" s="24"/>
      <c r="AKZ105" s="24"/>
      <c r="ALA105" s="24"/>
      <c r="ALB105" s="24"/>
      <c r="ALC105" s="24"/>
      <c r="ALD105" s="24"/>
      <c r="ALE105" s="24"/>
      <c r="ALF105" s="24"/>
      <c r="ALG105" s="24"/>
      <c r="ALH105" s="24"/>
      <c r="ALI105" s="24"/>
      <c r="ALJ105" s="24"/>
      <c r="ALK105" s="24"/>
      <c r="ALL105" s="24"/>
      <c r="ALM105" s="24"/>
      <c r="ALN105" s="24"/>
      <c r="ALO105" s="24"/>
      <c r="ALP105" s="24"/>
      <c r="ALQ105" s="24"/>
      <c r="ALR105" s="24"/>
      <c r="ALS105" s="24"/>
      <c r="ALT105" s="24"/>
      <c r="ALU105" s="24"/>
      <c r="ALV105" s="24"/>
      <c r="ALW105" s="24"/>
      <c r="ALX105" s="24"/>
      <c r="ALY105" s="24"/>
      <c r="ALZ105" s="24"/>
      <c r="AMA105" s="24"/>
      <c r="AMB105" s="24"/>
      <c r="AMC105" s="24"/>
      <c r="AMD105" s="24"/>
      <c r="AME105" s="24"/>
      <c r="AMF105" s="24"/>
      <c r="AMG105" s="24"/>
      <c r="AMH105" s="24"/>
      <c r="AMI105" s="24"/>
      <c r="AMJ105" s="24"/>
      <c r="AMK105" s="24"/>
      <c r="AML105" s="24"/>
      <c r="AMM105" s="24"/>
      <c r="AMN105" s="24"/>
      <c r="AMO105" s="24"/>
      <c r="AMP105" s="24"/>
      <c r="AMQ105" s="24"/>
      <c r="AMR105" s="24"/>
      <c r="AMS105" s="24"/>
      <c r="AMT105" s="24"/>
      <c r="AMU105" s="24"/>
      <c r="AMV105" s="24"/>
      <c r="AMW105" s="24"/>
      <c r="AMX105" s="24"/>
      <c r="AMY105" s="24"/>
      <c r="AMZ105" s="24"/>
      <c r="ANA105" s="24"/>
      <c r="ANB105" s="24"/>
      <c r="ANC105" s="24"/>
      <c r="AND105" s="24"/>
      <c r="ANE105" s="24"/>
      <c r="ANF105" s="24"/>
      <c r="ANG105" s="24"/>
      <c r="ANH105" s="24"/>
      <c r="ANI105" s="24"/>
      <c r="ANJ105" s="24"/>
      <c r="ANK105" s="24"/>
      <c r="ANL105" s="24"/>
      <c r="ANM105" s="24"/>
      <c r="ANN105" s="24"/>
      <c r="ANO105" s="24"/>
      <c r="ANP105" s="24"/>
      <c r="ANQ105" s="24"/>
      <c r="ANR105" s="24"/>
      <c r="ANS105" s="24"/>
      <c r="ANT105" s="24"/>
      <c r="ANU105" s="24"/>
      <c r="ANV105" s="24"/>
      <c r="ANW105" s="24"/>
      <c r="ANX105" s="24"/>
      <c r="ANY105" s="24"/>
      <c r="ANZ105" s="24"/>
      <c r="AOA105" s="24"/>
      <c r="AOB105" s="24"/>
      <c r="AOC105" s="24"/>
      <c r="AOD105" s="24"/>
      <c r="AOE105" s="24"/>
      <c r="AOF105" s="24"/>
      <c r="AOG105" s="24"/>
      <c r="AOH105" s="24"/>
      <c r="AOI105" s="24"/>
      <c r="AOJ105" s="24"/>
      <c r="AOK105" s="24"/>
      <c r="AOL105" s="24"/>
      <c r="AOM105" s="24"/>
      <c r="AON105" s="24"/>
      <c r="AOO105" s="24"/>
      <c r="AOP105" s="24"/>
      <c r="AOQ105" s="24"/>
      <c r="AOR105" s="24"/>
      <c r="AOS105" s="24"/>
      <c r="AOT105" s="24"/>
      <c r="AOU105" s="24"/>
      <c r="AOV105" s="24"/>
      <c r="AOW105" s="24"/>
      <c r="AOX105" s="24"/>
      <c r="AOY105" s="24"/>
      <c r="AOZ105" s="24"/>
      <c r="APA105" s="24"/>
      <c r="APB105" s="24"/>
      <c r="APC105" s="24"/>
      <c r="APD105" s="24"/>
      <c r="APE105" s="24"/>
      <c r="APF105" s="24"/>
      <c r="APG105" s="24"/>
      <c r="APH105" s="24"/>
      <c r="API105" s="24"/>
      <c r="APJ105" s="24"/>
      <c r="APK105" s="24"/>
      <c r="APL105" s="24"/>
      <c r="APM105" s="24"/>
      <c r="APN105" s="24"/>
      <c r="APO105" s="24"/>
      <c r="APP105" s="24"/>
      <c r="APQ105" s="24"/>
      <c r="APR105" s="24"/>
      <c r="APS105" s="24"/>
      <c r="APT105" s="24"/>
      <c r="APU105" s="24"/>
      <c r="APV105" s="24"/>
      <c r="APW105" s="24"/>
      <c r="APX105" s="24"/>
      <c r="APY105" s="24"/>
      <c r="APZ105" s="24"/>
      <c r="AQA105" s="24"/>
      <c r="AQB105" s="24"/>
      <c r="AQC105" s="24"/>
      <c r="AQD105" s="24"/>
      <c r="AQE105" s="24"/>
      <c r="AQF105" s="24"/>
      <c r="AQG105" s="24"/>
      <c r="AQH105" s="24"/>
      <c r="AQI105" s="24"/>
      <c r="AQJ105" s="24"/>
      <c r="AQK105" s="24"/>
      <c r="AQL105" s="24"/>
      <c r="AQM105" s="24"/>
      <c r="AQN105" s="24"/>
      <c r="AQO105" s="24"/>
      <c r="AQP105" s="24"/>
      <c r="AQQ105" s="24"/>
      <c r="AQR105" s="24"/>
      <c r="AQS105" s="24"/>
      <c r="AQT105" s="24"/>
      <c r="AQU105" s="24"/>
      <c r="AQV105" s="24"/>
      <c r="AQW105" s="24"/>
      <c r="AQX105" s="24"/>
      <c r="AQY105" s="24"/>
      <c r="AQZ105" s="24"/>
      <c r="ARA105" s="24"/>
      <c r="ARB105" s="24"/>
      <c r="ARC105" s="24"/>
      <c r="ARD105" s="24"/>
      <c r="ARE105" s="24"/>
      <c r="ARF105" s="24"/>
      <c r="ARG105" s="24"/>
      <c r="ARH105" s="24"/>
      <c r="ARI105" s="24"/>
      <c r="ARJ105" s="24"/>
      <c r="ARK105" s="24"/>
      <c r="ARL105" s="24"/>
      <c r="ARM105" s="24"/>
      <c r="ARN105" s="24"/>
      <c r="ARO105" s="24"/>
      <c r="ARP105" s="24"/>
      <c r="ARQ105" s="24"/>
      <c r="ARR105" s="24"/>
      <c r="ARS105" s="24"/>
      <c r="ART105" s="24"/>
      <c r="ARU105" s="24"/>
      <c r="ARV105" s="24"/>
      <c r="ARW105" s="24"/>
      <c r="ARX105" s="24"/>
      <c r="ARY105" s="24"/>
      <c r="ARZ105" s="24"/>
      <c r="ASA105" s="24"/>
      <c r="ASB105" s="24"/>
      <c r="ASC105" s="24"/>
      <c r="ASD105" s="24"/>
      <c r="ASE105" s="24"/>
      <c r="ASF105" s="24"/>
      <c r="ASG105" s="24"/>
      <c r="ASH105" s="24"/>
      <c r="ASI105" s="24"/>
      <c r="ASJ105" s="24"/>
      <c r="ASK105" s="24"/>
      <c r="ASL105" s="24"/>
      <c r="ASM105" s="24"/>
      <c r="ASN105" s="24"/>
      <c r="ASO105" s="24"/>
      <c r="ASP105" s="24"/>
      <c r="ASQ105" s="24"/>
      <c r="ASR105" s="24"/>
      <c r="ASS105" s="24"/>
      <c r="AST105" s="24"/>
      <c r="ASU105" s="24"/>
      <c r="ASV105" s="24"/>
      <c r="ASW105" s="24"/>
      <c r="ASX105" s="24"/>
      <c r="ASY105" s="24"/>
      <c r="ASZ105" s="24"/>
      <c r="ATA105" s="24"/>
      <c r="ATB105" s="24"/>
      <c r="ATC105" s="24"/>
      <c r="ATD105" s="24"/>
      <c r="ATE105" s="24"/>
      <c r="ATF105" s="24"/>
      <c r="ATG105" s="24"/>
      <c r="ATH105" s="24"/>
      <c r="ATI105" s="24"/>
      <c r="ATJ105" s="24"/>
      <c r="ATK105" s="24"/>
      <c r="ATL105" s="24"/>
      <c r="ATM105" s="24"/>
      <c r="ATN105" s="24"/>
      <c r="ATO105" s="24"/>
      <c r="ATP105" s="24"/>
      <c r="ATQ105" s="24"/>
      <c r="ATR105" s="24"/>
      <c r="ATS105" s="24"/>
      <c r="ATT105" s="24"/>
      <c r="ATU105" s="24"/>
      <c r="ATV105" s="24"/>
      <c r="ATW105" s="24"/>
      <c r="ATX105" s="24"/>
      <c r="ATY105" s="24"/>
      <c r="ATZ105" s="24"/>
      <c r="AUA105" s="24"/>
      <c r="AUB105" s="24"/>
      <c r="AUC105" s="24"/>
      <c r="AUD105" s="24"/>
      <c r="AUE105" s="24"/>
      <c r="AUF105" s="24"/>
      <c r="AUG105" s="24"/>
      <c r="AUH105" s="24"/>
      <c r="AUI105" s="24"/>
      <c r="AUJ105" s="24"/>
      <c r="AUK105" s="24"/>
      <c r="AUL105" s="24"/>
      <c r="AUM105" s="24"/>
      <c r="AUN105" s="24"/>
      <c r="AUO105" s="24"/>
      <c r="AUP105" s="24"/>
      <c r="AUQ105" s="24"/>
      <c r="AUR105" s="24"/>
      <c r="AUS105" s="24"/>
      <c r="AUT105" s="24"/>
      <c r="AUU105" s="24"/>
      <c r="AUV105" s="24"/>
      <c r="AUW105" s="24"/>
      <c r="AUX105" s="24"/>
      <c r="AUY105" s="24"/>
      <c r="AUZ105" s="24"/>
      <c r="AVA105" s="24"/>
      <c r="AVB105" s="24"/>
      <c r="AVC105" s="24"/>
      <c r="AVD105" s="24"/>
      <c r="AVE105" s="24"/>
      <c r="AVF105" s="24"/>
      <c r="AVG105" s="24"/>
      <c r="AVH105" s="24"/>
      <c r="AVI105" s="24"/>
      <c r="AVJ105" s="24"/>
      <c r="AVK105" s="24"/>
      <c r="AVL105" s="24"/>
      <c r="AVM105" s="24"/>
      <c r="AVN105" s="24"/>
      <c r="AVO105" s="24"/>
      <c r="AVP105" s="24"/>
      <c r="AVQ105" s="24"/>
      <c r="AVR105" s="24"/>
      <c r="AVS105" s="24"/>
      <c r="AVT105" s="24"/>
      <c r="AVU105" s="24"/>
      <c r="AVV105" s="24"/>
      <c r="AVW105" s="24"/>
      <c r="AVX105" s="24"/>
      <c r="AVY105" s="24"/>
      <c r="AVZ105" s="24"/>
      <c r="AWA105" s="24"/>
      <c r="AWB105" s="24"/>
      <c r="AWC105" s="24"/>
      <c r="AWD105" s="24"/>
      <c r="AWE105" s="24"/>
      <c r="AWF105" s="24"/>
      <c r="AWG105" s="24"/>
      <c r="AWH105" s="24"/>
      <c r="AWI105" s="24"/>
      <c r="AWJ105" s="24"/>
      <c r="AWK105" s="24"/>
      <c r="AWL105" s="24"/>
      <c r="AWM105" s="24"/>
      <c r="AWN105" s="24"/>
      <c r="AWO105" s="24"/>
      <c r="AWP105" s="24"/>
      <c r="AWQ105" s="24"/>
      <c r="AWR105" s="24"/>
      <c r="AWS105" s="24"/>
      <c r="AWT105" s="24"/>
      <c r="AWU105" s="24"/>
      <c r="AWV105" s="24"/>
      <c r="AWW105" s="24"/>
      <c r="AWX105" s="24"/>
      <c r="AWY105" s="24"/>
      <c r="AWZ105" s="24"/>
      <c r="AXA105" s="24"/>
      <c r="AXB105" s="24"/>
      <c r="AXC105" s="24"/>
      <c r="AXD105" s="24"/>
      <c r="AXE105" s="24"/>
      <c r="AXF105" s="24"/>
      <c r="AXG105" s="24"/>
      <c r="AXH105" s="24"/>
      <c r="AXI105" s="24"/>
      <c r="AXJ105" s="24"/>
      <c r="AXK105" s="24"/>
      <c r="AXL105" s="24"/>
      <c r="AXM105" s="24"/>
      <c r="AXN105" s="24"/>
      <c r="AXO105" s="24"/>
      <c r="AXP105" s="24"/>
      <c r="AXQ105" s="24"/>
      <c r="AXR105" s="24"/>
      <c r="AXS105" s="24"/>
      <c r="AXT105" s="24"/>
      <c r="AXU105" s="24"/>
      <c r="AXV105" s="24"/>
      <c r="AXW105" s="24"/>
      <c r="AXX105" s="24"/>
      <c r="AXY105" s="24"/>
      <c r="AXZ105" s="24"/>
      <c r="AYA105" s="24"/>
      <c r="AYB105" s="24"/>
      <c r="AYC105" s="24"/>
      <c r="AYD105" s="24"/>
      <c r="AYE105" s="24"/>
      <c r="AYF105" s="24"/>
      <c r="AYG105" s="24"/>
      <c r="AYH105" s="24"/>
      <c r="AYI105" s="24"/>
      <c r="AYJ105" s="24"/>
      <c r="AYK105" s="24"/>
      <c r="AYL105" s="24"/>
      <c r="AYM105" s="24"/>
      <c r="AYN105" s="24"/>
      <c r="AYO105" s="24"/>
      <c r="AYP105" s="24"/>
      <c r="AYQ105" s="24"/>
      <c r="AYR105" s="24"/>
      <c r="AYS105" s="24"/>
      <c r="AYT105" s="24"/>
      <c r="AYU105" s="24"/>
      <c r="AYV105" s="24"/>
      <c r="AYW105" s="24"/>
      <c r="AYX105" s="24"/>
      <c r="AYY105" s="24"/>
      <c r="AYZ105" s="24"/>
      <c r="AZA105" s="24"/>
      <c r="AZB105" s="24"/>
      <c r="AZC105" s="24"/>
      <c r="AZD105" s="24"/>
      <c r="AZE105" s="24"/>
      <c r="AZF105" s="24"/>
      <c r="AZG105" s="24"/>
      <c r="AZH105" s="24"/>
      <c r="AZI105" s="24"/>
      <c r="AZJ105" s="24"/>
      <c r="AZK105" s="24"/>
      <c r="AZL105" s="24"/>
      <c r="AZM105" s="24"/>
      <c r="AZN105" s="24"/>
      <c r="AZO105" s="24"/>
      <c r="AZP105" s="24"/>
      <c r="AZQ105" s="24"/>
      <c r="AZR105" s="24"/>
      <c r="AZS105" s="24"/>
      <c r="AZT105" s="24"/>
      <c r="AZU105" s="24"/>
      <c r="AZV105" s="24"/>
      <c r="AZW105" s="24"/>
      <c r="AZX105" s="24"/>
      <c r="AZY105" s="24"/>
      <c r="AZZ105" s="24"/>
      <c r="BAA105" s="24"/>
      <c r="BAB105" s="24"/>
      <c r="BAC105" s="24"/>
      <c r="BAD105" s="24"/>
      <c r="BAE105" s="24"/>
      <c r="BAF105" s="24"/>
      <c r="BAG105" s="24"/>
      <c r="BAH105" s="24"/>
      <c r="BAI105" s="24"/>
      <c r="BAJ105" s="24"/>
      <c r="BAK105" s="24"/>
      <c r="BAL105" s="24"/>
      <c r="BAM105" s="24"/>
      <c r="BAN105" s="24"/>
      <c r="BAO105" s="24"/>
      <c r="BAP105" s="24"/>
      <c r="BAQ105" s="24"/>
      <c r="BAR105" s="24"/>
      <c r="BAS105" s="24"/>
      <c r="BAT105" s="24"/>
      <c r="BAU105" s="24"/>
      <c r="BAV105" s="24"/>
      <c r="BAW105" s="24"/>
      <c r="BAX105" s="24"/>
      <c r="BAY105" s="24"/>
      <c r="BAZ105" s="24"/>
      <c r="BBA105" s="24"/>
      <c r="BBB105" s="24"/>
      <c r="BBC105" s="24"/>
      <c r="BBD105" s="24"/>
      <c r="BBE105" s="24"/>
      <c r="BBF105" s="24"/>
      <c r="BBG105" s="24"/>
      <c r="BBH105" s="24"/>
      <c r="BBI105" s="24"/>
      <c r="BBJ105" s="24"/>
      <c r="BBK105" s="24"/>
      <c r="BBL105" s="24"/>
      <c r="BBM105" s="24"/>
      <c r="BBN105" s="24"/>
      <c r="BBO105" s="24"/>
      <c r="BBP105" s="24"/>
      <c r="BBQ105" s="24"/>
      <c r="BBR105" s="24"/>
      <c r="BBS105" s="24"/>
      <c r="BBT105" s="24"/>
      <c r="BBU105" s="24"/>
      <c r="BBV105" s="24"/>
      <c r="BBW105" s="24"/>
      <c r="BBX105" s="24"/>
      <c r="BBY105" s="24"/>
      <c r="BBZ105" s="24"/>
      <c r="BCA105" s="24"/>
      <c r="BCB105" s="24"/>
      <c r="BCC105" s="24"/>
      <c r="BCD105" s="24"/>
      <c r="BCE105" s="24"/>
      <c r="BCF105" s="24"/>
      <c r="BCG105" s="24"/>
      <c r="BCH105" s="24"/>
      <c r="BCI105" s="24"/>
      <c r="BCJ105" s="24"/>
      <c r="BCK105" s="24"/>
      <c r="BCL105" s="24"/>
      <c r="BCM105" s="24"/>
      <c r="BCN105" s="24"/>
      <c r="BCO105" s="24"/>
      <c r="BCP105" s="24"/>
      <c r="BCQ105" s="24"/>
      <c r="BCR105" s="24"/>
      <c r="BCS105" s="24"/>
      <c r="BCT105" s="24"/>
      <c r="BCU105" s="24"/>
      <c r="BCV105" s="24"/>
      <c r="BCW105" s="24"/>
      <c r="BCX105" s="24"/>
      <c r="BCY105" s="24"/>
      <c r="BCZ105" s="24"/>
      <c r="BDA105" s="24"/>
      <c r="BDB105" s="24"/>
      <c r="BDC105" s="24"/>
      <c r="BDD105" s="24"/>
      <c r="BDE105" s="24"/>
      <c r="BDF105" s="24"/>
      <c r="BDG105" s="24"/>
      <c r="BDH105" s="24"/>
      <c r="BDI105" s="24"/>
      <c r="BDJ105" s="24"/>
      <c r="BDK105" s="24"/>
      <c r="BDL105" s="24"/>
      <c r="BDM105" s="24"/>
      <c r="BDN105" s="24"/>
      <c r="BDO105" s="24"/>
      <c r="BDP105" s="24"/>
      <c r="BDQ105" s="24"/>
      <c r="BDR105" s="24"/>
      <c r="BDS105" s="24"/>
      <c r="BDT105" s="24"/>
      <c r="BDU105" s="24"/>
      <c r="BDV105" s="24"/>
      <c r="BDW105" s="24"/>
      <c r="BDX105" s="24"/>
      <c r="BDY105" s="24"/>
      <c r="BDZ105" s="24"/>
      <c r="BEA105" s="24"/>
      <c r="BEB105" s="24"/>
      <c r="BEC105" s="24"/>
      <c r="BED105" s="24"/>
      <c r="BEE105" s="24"/>
      <c r="BEF105" s="24"/>
      <c r="BEG105" s="24"/>
      <c r="BEH105" s="24"/>
      <c r="BEI105" s="24"/>
      <c r="BEJ105" s="24"/>
      <c r="BEK105" s="24"/>
      <c r="BEL105" s="24"/>
      <c r="BEM105" s="24"/>
      <c r="BEN105" s="24"/>
      <c r="BEO105" s="24"/>
      <c r="BEP105" s="24"/>
      <c r="BEQ105" s="24"/>
      <c r="BER105" s="24"/>
      <c r="BES105" s="24"/>
      <c r="BET105" s="24"/>
      <c r="BEU105" s="24"/>
      <c r="BEV105" s="24"/>
      <c r="BEW105" s="24"/>
      <c r="BEX105" s="24"/>
      <c r="BEY105" s="24"/>
      <c r="BEZ105" s="24"/>
      <c r="BFA105" s="24"/>
      <c r="BFB105" s="24"/>
      <c r="BFC105" s="24"/>
      <c r="BFD105" s="24"/>
      <c r="BFE105" s="24"/>
      <c r="BFF105" s="24"/>
      <c r="BFG105" s="24"/>
      <c r="BFH105" s="24"/>
      <c r="BFI105" s="24"/>
      <c r="BFJ105" s="24"/>
      <c r="BFK105" s="24"/>
      <c r="BFL105" s="24"/>
      <c r="BFM105" s="24"/>
      <c r="BFN105" s="24"/>
      <c r="BFO105" s="24"/>
      <c r="BFP105" s="24"/>
      <c r="BFQ105" s="24"/>
      <c r="BFR105" s="24"/>
      <c r="BFS105" s="24"/>
      <c r="BFT105" s="24"/>
      <c r="BFU105" s="24"/>
      <c r="BFV105" s="24"/>
      <c r="BFW105" s="24"/>
      <c r="BFX105" s="24"/>
      <c r="BFY105" s="24"/>
      <c r="BFZ105" s="24"/>
      <c r="BGA105" s="24"/>
      <c r="BGB105" s="24"/>
      <c r="BGC105" s="24"/>
      <c r="BGD105" s="24"/>
      <c r="BGE105" s="24"/>
      <c r="BGF105" s="24"/>
      <c r="BGG105" s="24"/>
      <c r="BGH105" s="24"/>
      <c r="BGI105" s="24"/>
      <c r="BGJ105" s="24"/>
      <c r="BGK105" s="24"/>
      <c r="BGL105" s="24"/>
      <c r="BGM105" s="24"/>
      <c r="BGN105" s="24"/>
      <c r="BGO105" s="24"/>
      <c r="BGP105" s="24"/>
      <c r="BGQ105" s="24"/>
      <c r="BGR105" s="24"/>
      <c r="BGS105" s="24"/>
      <c r="BGT105" s="24"/>
      <c r="BGU105" s="24"/>
      <c r="BGV105" s="24"/>
      <c r="BGW105" s="24"/>
      <c r="BGX105" s="24"/>
      <c r="BGY105" s="24"/>
      <c r="BGZ105" s="24"/>
      <c r="BHA105" s="24"/>
      <c r="BHB105" s="24"/>
      <c r="BHC105" s="24"/>
      <c r="BHD105" s="24"/>
      <c r="BHE105" s="24"/>
      <c r="BHF105" s="24"/>
      <c r="BHG105" s="24"/>
      <c r="BHH105" s="24"/>
      <c r="BHI105" s="24"/>
      <c r="BHJ105" s="24"/>
      <c r="BHK105" s="24"/>
      <c r="BHL105" s="24"/>
      <c r="BHM105" s="24"/>
      <c r="BHN105" s="24"/>
      <c r="BHO105" s="24"/>
      <c r="BHP105" s="24"/>
      <c r="BHQ105" s="24"/>
      <c r="BHR105" s="24"/>
      <c r="BHS105" s="24"/>
      <c r="BHT105" s="24"/>
      <c r="BHU105" s="24"/>
      <c r="BHV105" s="24"/>
      <c r="BHW105" s="24"/>
      <c r="BHX105" s="24"/>
      <c r="BHY105" s="24"/>
      <c r="BHZ105" s="24"/>
      <c r="BIA105" s="24"/>
      <c r="BIB105" s="24"/>
      <c r="BIC105" s="24"/>
      <c r="BID105" s="24"/>
      <c r="BIE105" s="24"/>
      <c r="BIF105" s="24"/>
      <c r="BIG105" s="24"/>
      <c r="BIH105" s="24"/>
      <c r="BII105" s="24"/>
      <c r="BIJ105" s="24"/>
      <c r="BIK105" s="24"/>
      <c r="BIL105" s="24"/>
      <c r="BIM105" s="24"/>
      <c r="BIN105" s="24"/>
      <c r="BIO105" s="24"/>
      <c r="BIP105" s="24"/>
      <c r="BIQ105" s="24"/>
      <c r="BIR105" s="24"/>
      <c r="BIS105" s="24"/>
      <c r="BIT105" s="24"/>
      <c r="BIU105" s="24"/>
      <c r="BIV105" s="24"/>
      <c r="BIW105" s="24"/>
      <c r="BIX105" s="24"/>
      <c r="BIY105" s="24"/>
      <c r="BIZ105" s="24"/>
      <c r="BJA105" s="24"/>
      <c r="BJB105" s="24"/>
      <c r="BJC105" s="24"/>
      <c r="BJD105" s="24"/>
      <c r="BJE105" s="24"/>
      <c r="BJF105" s="24"/>
      <c r="BJG105" s="24"/>
      <c r="BJH105" s="24"/>
      <c r="BJI105" s="24"/>
      <c r="BJJ105" s="24"/>
      <c r="BJK105" s="24"/>
      <c r="BJL105" s="24"/>
      <c r="BJM105" s="24"/>
      <c r="BJN105" s="24"/>
      <c r="BJO105" s="24"/>
      <c r="BJP105" s="24"/>
      <c r="BJQ105" s="24"/>
      <c r="BJR105" s="24"/>
      <c r="BJS105" s="24"/>
      <c r="BJT105" s="24"/>
      <c r="BJU105" s="24"/>
      <c r="BJV105" s="24"/>
      <c r="BJW105" s="24"/>
      <c r="BJX105" s="24"/>
      <c r="BJY105" s="24"/>
      <c r="BJZ105" s="24"/>
      <c r="BKA105" s="24"/>
      <c r="BKB105" s="24"/>
      <c r="BKC105" s="24"/>
      <c r="BKD105" s="24"/>
      <c r="BKE105" s="24"/>
      <c r="BKF105" s="24"/>
      <c r="BKG105" s="24"/>
      <c r="BKH105" s="24"/>
      <c r="BKI105" s="24"/>
      <c r="BKJ105" s="24"/>
      <c r="BKK105" s="24"/>
      <c r="BKL105" s="24"/>
      <c r="BKM105" s="24"/>
      <c r="BKN105" s="24"/>
      <c r="BKO105" s="24"/>
      <c r="BKP105" s="24"/>
      <c r="BKQ105" s="24"/>
      <c r="BKR105" s="24"/>
      <c r="BKS105" s="24"/>
      <c r="BKT105" s="24"/>
      <c r="BKU105" s="24"/>
      <c r="BKV105" s="24"/>
      <c r="BKW105" s="24"/>
      <c r="BKX105" s="24"/>
      <c r="BKY105" s="24"/>
      <c r="BKZ105" s="24"/>
      <c r="BLA105" s="24"/>
      <c r="BLB105" s="24"/>
      <c r="BLC105" s="24"/>
      <c r="BLD105" s="24"/>
      <c r="BLE105" s="24"/>
      <c r="BLF105" s="24"/>
      <c r="BLG105" s="24"/>
      <c r="BLH105" s="24"/>
      <c r="BLI105" s="24"/>
      <c r="BLJ105" s="24"/>
      <c r="BLK105" s="24"/>
      <c r="BLL105" s="24"/>
      <c r="BLM105" s="24"/>
      <c r="BLN105" s="24"/>
      <c r="BLO105" s="24"/>
      <c r="BLP105" s="24"/>
      <c r="BLQ105" s="24"/>
      <c r="BLR105" s="24"/>
      <c r="BLS105" s="24"/>
      <c r="BLT105" s="24"/>
      <c r="BLU105" s="24"/>
      <c r="BLV105" s="24"/>
      <c r="BLW105" s="24"/>
      <c r="BLX105" s="24"/>
      <c r="BLY105" s="24"/>
      <c r="BLZ105" s="24"/>
      <c r="BMA105" s="24"/>
      <c r="BMB105" s="24"/>
      <c r="BMC105" s="24"/>
      <c r="BMD105" s="24"/>
      <c r="BME105" s="24"/>
      <c r="BMF105" s="24"/>
      <c r="BMG105" s="24"/>
      <c r="BMH105" s="24"/>
      <c r="BMI105" s="24"/>
      <c r="BMJ105" s="24"/>
      <c r="BMK105" s="24"/>
      <c r="BML105" s="24"/>
      <c r="BMM105" s="24"/>
      <c r="BMN105" s="24"/>
      <c r="BMO105" s="24"/>
      <c r="BMP105" s="24"/>
      <c r="BMQ105" s="24"/>
      <c r="BMR105" s="24"/>
      <c r="BMS105" s="24"/>
      <c r="BMT105" s="24"/>
      <c r="BMU105" s="24"/>
      <c r="BMV105" s="24"/>
      <c r="BMW105" s="24"/>
      <c r="BMX105" s="24"/>
      <c r="BMY105" s="24"/>
      <c r="BMZ105" s="24"/>
      <c r="BNA105" s="24"/>
      <c r="BNB105" s="24"/>
      <c r="BNC105" s="24"/>
      <c r="BND105" s="24"/>
      <c r="BNE105" s="24"/>
      <c r="BNF105" s="24"/>
      <c r="BNG105" s="24"/>
      <c r="BNH105" s="24"/>
      <c r="BNI105" s="24"/>
      <c r="BNJ105" s="24"/>
      <c r="BNK105" s="24"/>
      <c r="BNL105" s="24"/>
      <c r="BNM105" s="24"/>
      <c r="BNN105" s="24"/>
      <c r="BNO105" s="24"/>
      <c r="BNP105" s="24"/>
      <c r="BNQ105" s="24"/>
      <c r="BNR105" s="24"/>
      <c r="BNS105" s="24"/>
      <c r="BNT105" s="24"/>
      <c r="BNU105" s="24"/>
      <c r="BNV105" s="24"/>
      <c r="BNW105" s="24"/>
      <c r="BNX105" s="24"/>
      <c r="BNY105" s="24"/>
      <c r="BNZ105" s="24"/>
      <c r="BOA105" s="24"/>
      <c r="BOB105" s="24"/>
      <c r="BOC105" s="24"/>
      <c r="BOD105" s="24"/>
      <c r="BOE105" s="24"/>
      <c r="BOF105" s="24"/>
      <c r="BOG105" s="24"/>
      <c r="BOH105" s="24"/>
      <c r="BOI105" s="24"/>
      <c r="BOJ105" s="24"/>
      <c r="BOK105" s="24"/>
      <c r="BOL105" s="24"/>
      <c r="BOM105" s="24"/>
      <c r="BON105" s="24"/>
      <c r="BOO105" s="24"/>
      <c r="BOP105" s="24"/>
      <c r="BOQ105" s="24"/>
      <c r="BOR105" s="24"/>
      <c r="BOS105" s="24"/>
      <c r="BOT105" s="24"/>
      <c r="BOU105" s="24"/>
      <c r="BOV105" s="24"/>
      <c r="BOW105" s="24"/>
      <c r="BOX105" s="24"/>
      <c r="BOY105" s="24"/>
      <c r="BOZ105" s="24"/>
      <c r="BPA105" s="24"/>
      <c r="BPB105" s="24"/>
      <c r="BPC105" s="24"/>
      <c r="BPD105" s="24"/>
      <c r="BPE105" s="24"/>
      <c r="BPF105" s="24"/>
      <c r="BPG105" s="24"/>
      <c r="BPH105" s="24"/>
      <c r="BPI105" s="24"/>
      <c r="BPJ105" s="24"/>
      <c r="BPK105" s="24"/>
      <c r="BPL105" s="24"/>
      <c r="BPM105" s="24"/>
      <c r="BPN105" s="24"/>
      <c r="BPO105" s="24"/>
      <c r="BPP105" s="24"/>
      <c r="BPQ105" s="24"/>
      <c r="BPR105" s="24"/>
      <c r="BPS105" s="24"/>
      <c r="BPT105" s="24"/>
      <c r="BPU105" s="24"/>
      <c r="BPV105" s="24"/>
      <c r="BPW105" s="24"/>
      <c r="BPX105" s="24"/>
      <c r="BPY105" s="24"/>
      <c r="BPZ105" s="24"/>
      <c r="BQA105" s="24"/>
      <c r="BQB105" s="24"/>
      <c r="BQC105" s="24"/>
      <c r="BQD105" s="24"/>
      <c r="BQE105" s="24"/>
      <c r="BQF105" s="24"/>
      <c r="BQG105" s="24"/>
      <c r="BQH105" s="24"/>
      <c r="BQI105" s="24"/>
      <c r="BQJ105" s="24"/>
      <c r="BQK105" s="24"/>
      <c r="BQL105" s="24"/>
      <c r="BQM105" s="24"/>
      <c r="BQN105" s="24"/>
      <c r="BQO105" s="24"/>
      <c r="BQP105" s="24"/>
      <c r="BQQ105" s="24"/>
      <c r="BQR105" s="24"/>
      <c r="BQS105" s="24"/>
      <c r="BQT105" s="24"/>
      <c r="BQU105" s="24"/>
      <c r="BQV105" s="24"/>
      <c r="BQW105" s="24"/>
      <c r="BQX105" s="24"/>
      <c r="BQY105" s="24"/>
      <c r="BQZ105" s="24"/>
      <c r="BRA105" s="24"/>
      <c r="BRB105" s="24"/>
      <c r="BRC105" s="24"/>
      <c r="BRD105" s="24"/>
      <c r="BRE105" s="24"/>
      <c r="BRF105" s="24"/>
      <c r="BRG105" s="24"/>
      <c r="BRH105" s="24"/>
      <c r="BRI105" s="24"/>
      <c r="BRJ105" s="24"/>
      <c r="BRK105" s="24"/>
      <c r="BRL105" s="24"/>
      <c r="BRM105" s="24"/>
      <c r="BRN105" s="24"/>
      <c r="BRO105" s="24"/>
      <c r="BRP105" s="24"/>
      <c r="BRQ105" s="24"/>
      <c r="BRR105" s="24"/>
      <c r="BRS105" s="24"/>
      <c r="BRT105" s="24"/>
      <c r="BRU105" s="24"/>
      <c r="BRV105" s="24"/>
      <c r="BRW105" s="24"/>
      <c r="BRX105" s="24"/>
      <c r="BRY105" s="24"/>
      <c r="BRZ105" s="24"/>
      <c r="BSA105" s="24"/>
      <c r="BSB105" s="24"/>
      <c r="BSC105" s="24"/>
      <c r="BSD105" s="24"/>
      <c r="BSE105" s="24"/>
      <c r="BSF105" s="24"/>
      <c r="BSG105" s="24"/>
      <c r="BSH105" s="24"/>
      <c r="BSI105" s="24"/>
      <c r="BSJ105" s="24"/>
      <c r="BSK105" s="24"/>
      <c r="BSL105" s="24"/>
      <c r="BSM105" s="24"/>
      <c r="BSN105" s="24"/>
      <c r="BSO105" s="24"/>
      <c r="BSP105" s="24"/>
      <c r="BSQ105" s="24"/>
      <c r="BSR105" s="24"/>
      <c r="BSS105" s="24"/>
      <c r="BST105" s="24"/>
      <c r="BSU105" s="24"/>
      <c r="BSV105" s="24"/>
      <c r="BSW105" s="24"/>
      <c r="BSX105" s="24"/>
      <c r="BSY105" s="24"/>
      <c r="BSZ105" s="24"/>
      <c r="BTA105" s="24"/>
      <c r="BTB105" s="24"/>
      <c r="BTC105" s="24"/>
      <c r="BTD105" s="24"/>
      <c r="BTE105" s="24"/>
      <c r="BTF105" s="24"/>
      <c r="BTG105" s="24"/>
      <c r="BTH105" s="24"/>
      <c r="BTI105" s="24"/>
      <c r="BTJ105" s="24"/>
      <c r="BTK105" s="24"/>
      <c r="BTL105" s="24"/>
      <c r="BTM105" s="24"/>
      <c r="BTN105" s="24"/>
      <c r="BTO105" s="24"/>
      <c r="BTP105" s="24"/>
      <c r="BTQ105" s="24"/>
      <c r="BTR105" s="24"/>
      <c r="BTS105" s="24"/>
      <c r="BTT105" s="24"/>
      <c r="BTU105" s="24"/>
      <c r="BTV105" s="24"/>
      <c r="BTW105" s="24"/>
      <c r="BTX105" s="24"/>
      <c r="BTY105" s="24"/>
      <c r="BTZ105" s="24"/>
      <c r="BUA105" s="24"/>
      <c r="BUB105" s="24"/>
      <c r="BUC105" s="24"/>
      <c r="BUD105" s="24"/>
      <c r="BUE105" s="24"/>
      <c r="BUF105" s="24"/>
      <c r="BUG105" s="24"/>
      <c r="BUH105" s="24"/>
      <c r="BUI105" s="24"/>
      <c r="BUJ105" s="24"/>
      <c r="BUK105" s="24"/>
      <c r="BUL105" s="24"/>
      <c r="BUM105" s="24"/>
      <c r="BUN105" s="24"/>
      <c r="BUO105" s="24"/>
      <c r="BUP105" s="24"/>
      <c r="BUQ105" s="24"/>
      <c r="BUR105" s="24"/>
      <c r="BUS105" s="24"/>
      <c r="BUT105" s="24"/>
      <c r="BUU105" s="24"/>
      <c r="BUV105" s="24"/>
      <c r="BUW105" s="24"/>
      <c r="BUX105" s="24"/>
      <c r="BUY105" s="24"/>
      <c r="BUZ105" s="24"/>
      <c r="BVA105" s="24"/>
      <c r="BVB105" s="24"/>
      <c r="BVC105" s="24"/>
      <c r="BVD105" s="24"/>
      <c r="BVE105" s="24"/>
      <c r="BVF105" s="24"/>
      <c r="BVG105" s="24"/>
      <c r="BVH105" s="24"/>
      <c r="BVI105" s="24"/>
      <c r="BVJ105" s="24"/>
      <c r="BVK105" s="24"/>
      <c r="BVL105" s="24"/>
      <c r="BVM105" s="24"/>
      <c r="BVN105" s="24"/>
      <c r="BVO105" s="24"/>
      <c r="BVP105" s="24"/>
      <c r="BVQ105" s="24"/>
      <c r="BVR105" s="24"/>
      <c r="BVS105" s="24"/>
      <c r="BVT105" s="24"/>
      <c r="BVU105" s="24"/>
      <c r="BVV105" s="24"/>
      <c r="BVW105" s="24"/>
      <c r="BVX105" s="24"/>
      <c r="BVY105" s="24"/>
      <c r="BVZ105" s="24"/>
      <c r="BWA105" s="24"/>
      <c r="BWB105" s="24"/>
      <c r="BWC105" s="24"/>
      <c r="BWD105" s="24"/>
      <c r="BWE105" s="24"/>
      <c r="BWF105" s="24"/>
      <c r="BWG105" s="24"/>
      <c r="BWH105" s="24"/>
      <c r="BWI105" s="24"/>
      <c r="BWJ105" s="24"/>
      <c r="BWK105" s="24"/>
      <c r="BWL105" s="24"/>
      <c r="BWM105" s="24"/>
      <c r="BWN105" s="24"/>
      <c r="BWO105" s="24"/>
      <c r="BWP105" s="24"/>
      <c r="BWQ105" s="24"/>
      <c r="BWR105" s="24"/>
      <c r="BWS105" s="24"/>
      <c r="BWT105" s="24"/>
      <c r="BWU105" s="24"/>
      <c r="BWV105" s="24"/>
      <c r="BWW105" s="24"/>
      <c r="BWX105" s="24"/>
      <c r="BWY105" s="24"/>
      <c r="BWZ105" s="24"/>
      <c r="BXA105" s="24"/>
      <c r="BXB105" s="24"/>
      <c r="BXC105" s="24"/>
      <c r="BXD105" s="24"/>
      <c r="BXE105" s="24"/>
      <c r="BXF105" s="24"/>
      <c r="BXG105" s="24"/>
      <c r="BXH105" s="24"/>
      <c r="BXI105" s="24"/>
      <c r="BXJ105" s="24"/>
      <c r="BXK105" s="24"/>
      <c r="BXL105" s="24"/>
      <c r="BXM105" s="24"/>
      <c r="BXN105" s="24"/>
      <c r="BXO105" s="24"/>
      <c r="BXP105" s="24"/>
      <c r="BXQ105" s="24"/>
      <c r="BXR105" s="24"/>
      <c r="BXS105" s="24"/>
      <c r="BXT105" s="24"/>
      <c r="BXU105" s="24"/>
      <c r="BXV105" s="24"/>
      <c r="BXW105" s="24"/>
      <c r="BXX105" s="24"/>
      <c r="BXY105" s="24"/>
      <c r="BXZ105" s="24"/>
      <c r="BYA105" s="24"/>
      <c r="BYB105" s="24"/>
      <c r="BYC105" s="24"/>
      <c r="BYD105" s="24"/>
      <c r="BYE105" s="24"/>
      <c r="BYF105" s="24"/>
      <c r="BYG105" s="24"/>
      <c r="BYH105" s="24"/>
      <c r="BYI105" s="24"/>
      <c r="BYJ105" s="24"/>
      <c r="BYK105" s="24"/>
      <c r="BYL105" s="24"/>
      <c r="BYM105" s="24"/>
      <c r="BYN105" s="24"/>
      <c r="BYO105" s="24"/>
      <c r="BYP105" s="24"/>
      <c r="BYQ105" s="24"/>
      <c r="BYR105" s="24"/>
      <c r="BYS105" s="24"/>
      <c r="BYT105" s="24"/>
      <c r="BYU105" s="24"/>
      <c r="BYV105" s="24"/>
      <c r="BYW105" s="24"/>
      <c r="BYX105" s="24"/>
      <c r="BYY105" s="24"/>
      <c r="BYZ105" s="24"/>
      <c r="BZA105" s="24"/>
      <c r="BZB105" s="24"/>
      <c r="BZC105" s="24"/>
      <c r="BZD105" s="24"/>
      <c r="BZE105" s="24"/>
      <c r="BZF105" s="24"/>
      <c r="BZG105" s="24"/>
      <c r="BZH105" s="24"/>
      <c r="BZI105" s="24"/>
      <c r="BZJ105" s="24"/>
      <c r="BZK105" s="24"/>
      <c r="BZL105" s="24"/>
      <c r="BZM105" s="24"/>
      <c r="BZN105" s="24"/>
      <c r="BZO105" s="24"/>
      <c r="BZP105" s="24"/>
      <c r="BZQ105" s="24"/>
      <c r="BZR105" s="24"/>
      <c r="BZS105" s="24"/>
      <c r="BZT105" s="24"/>
      <c r="BZU105" s="24"/>
      <c r="BZV105" s="24"/>
      <c r="BZW105" s="24"/>
      <c r="BZX105" s="24"/>
      <c r="BZY105" s="24"/>
      <c r="BZZ105" s="24"/>
      <c r="CAA105" s="24"/>
      <c r="CAB105" s="24"/>
      <c r="CAC105" s="24"/>
      <c r="CAD105" s="24"/>
      <c r="CAE105" s="24"/>
      <c r="CAF105" s="24"/>
      <c r="CAG105" s="24"/>
      <c r="CAH105" s="24"/>
      <c r="CAI105" s="24"/>
      <c r="CAJ105" s="24"/>
      <c r="CAK105" s="24"/>
      <c r="CAL105" s="24"/>
      <c r="CAM105" s="24"/>
      <c r="CAN105" s="24"/>
      <c r="CAO105" s="24"/>
      <c r="CAP105" s="24"/>
      <c r="CAQ105" s="24"/>
      <c r="CAR105" s="24"/>
      <c r="CAS105" s="24"/>
      <c r="CAT105" s="24"/>
      <c r="CAU105" s="24"/>
      <c r="CAV105" s="24"/>
      <c r="CAW105" s="24"/>
      <c r="CAX105" s="24"/>
      <c r="CAY105" s="24"/>
      <c r="CAZ105" s="24"/>
      <c r="CBA105" s="24"/>
      <c r="CBB105" s="24"/>
      <c r="CBC105" s="24"/>
      <c r="CBD105" s="24"/>
      <c r="CBE105" s="24"/>
      <c r="CBF105" s="24"/>
      <c r="CBG105" s="24"/>
      <c r="CBH105" s="24"/>
      <c r="CBI105" s="24"/>
      <c r="CBJ105" s="24"/>
      <c r="CBK105" s="24"/>
      <c r="CBL105" s="24"/>
      <c r="CBM105" s="24"/>
      <c r="CBN105" s="24"/>
      <c r="CBO105" s="24"/>
      <c r="CBP105" s="24"/>
      <c r="CBQ105" s="24"/>
      <c r="CBR105" s="24"/>
      <c r="CBS105" s="24"/>
      <c r="CBT105" s="24"/>
      <c r="CBU105" s="24"/>
      <c r="CBV105" s="24"/>
      <c r="CBW105" s="24"/>
      <c r="CBX105" s="24"/>
      <c r="CBY105" s="24"/>
      <c r="CBZ105" s="24"/>
      <c r="CCA105" s="24"/>
      <c r="CCB105" s="24"/>
      <c r="CCC105" s="24"/>
      <c r="CCD105" s="24"/>
      <c r="CCE105" s="24"/>
      <c r="CCF105" s="24"/>
      <c r="CCG105" s="24"/>
      <c r="CCH105" s="24"/>
      <c r="CCI105" s="24"/>
      <c r="CCJ105" s="24"/>
      <c r="CCK105" s="24"/>
      <c r="CCL105" s="24"/>
      <c r="CCM105" s="24"/>
      <c r="CCN105" s="24"/>
      <c r="CCO105" s="24"/>
      <c r="CCP105" s="24"/>
      <c r="CCQ105" s="24"/>
      <c r="CCR105" s="24"/>
      <c r="CCS105" s="24"/>
      <c r="CCT105" s="24"/>
      <c r="CCU105" s="24"/>
      <c r="CCV105" s="24"/>
      <c r="CCW105" s="24"/>
      <c r="CCX105" s="24"/>
      <c r="CCY105" s="24"/>
      <c r="CCZ105" s="24"/>
      <c r="CDA105" s="24"/>
      <c r="CDB105" s="24"/>
      <c r="CDC105" s="24"/>
      <c r="CDD105" s="24"/>
      <c r="CDE105" s="24"/>
      <c r="CDF105" s="24"/>
      <c r="CDG105" s="24"/>
      <c r="CDH105" s="24"/>
      <c r="CDI105" s="24"/>
      <c r="CDJ105" s="24"/>
      <c r="CDK105" s="24"/>
      <c r="CDL105" s="24"/>
      <c r="CDM105" s="24"/>
      <c r="CDN105" s="24"/>
      <c r="CDO105" s="24"/>
      <c r="CDP105" s="24"/>
      <c r="CDQ105" s="24"/>
      <c r="CDR105" s="24"/>
      <c r="CDS105" s="24"/>
      <c r="CDT105" s="24"/>
      <c r="CDU105" s="24"/>
      <c r="CDV105" s="24"/>
      <c r="CDW105" s="24"/>
      <c r="CDX105" s="24"/>
      <c r="CDY105" s="24"/>
      <c r="CDZ105" s="24"/>
      <c r="CEA105" s="24"/>
      <c r="CEB105" s="24"/>
      <c r="CEC105" s="24"/>
      <c r="CED105" s="24"/>
      <c r="CEE105" s="24"/>
      <c r="CEF105" s="24"/>
      <c r="CEG105" s="24"/>
      <c r="CEH105" s="24"/>
      <c r="CEI105" s="24"/>
      <c r="CEJ105" s="24"/>
      <c r="CEK105" s="24"/>
      <c r="CEL105" s="24"/>
      <c r="CEM105" s="24"/>
      <c r="CEN105" s="24"/>
      <c r="CEO105" s="24"/>
      <c r="CEP105" s="24"/>
      <c r="CEQ105" s="24"/>
      <c r="CER105" s="24"/>
      <c r="CES105" s="24"/>
      <c r="CET105" s="24"/>
      <c r="CEU105" s="24"/>
      <c r="CEV105" s="24"/>
      <c r="CEW105" s="24"/>
      <c r="CEX105" s="24"/>
      <c r="CEY105" s="24"/>
      <c r="CEZ105" s="24"/>
      <c r="CFA105" s="24"/>
      <c r="CFB105" s="24"/>
      <c r="CFC105" s="24"/>
      <c r="CFD105" s="24"/>
      <c r="CFE105" s="24"/>
      <c r="CFF105" s="24"/>
      <c r="CFG105" s="24"/>
      <c r="CFH105" s="24"/>
      <c r="CFI105" s="24"/>
      <c r="CFJ105" s="24"/>
      <c r="CFK105" s="24"/>
      <c r="CFL105" s="24"/>
      <c r="CFM105" s="24"/>
      <c r="CFN105" s="24"/>
      <c r="CFO105" s="24"/>
      <c r="CFP105" s="24"/>
      <c r="CFQ105" s="24"/>
      <c r="CFR105" s="24"/>
      <c r="CFS105" s="24"/>
      <c r="CFT105" s="24"/>
      <c r="CFU105" s="24"/>
      <c r="CFV105" s="24"/>
      <c r="CFW105" s="24"/>
      <c r="CFX105" s="24"/>
      <c r="CFY105" s="24"/>
      <c r="CFZ105" s="24"/>
      <c r="CGA105" s="24"/>
      <c r="CGB105" s="24"/>
      <c r="CGC105" s="24"/>
      <c r="CGD105" s="24"/>
      <c r="CGE105" s="24"/>
      <c r="CGF105" s="24"/>
      <c r="CGG105" s="24"/>
      <c r="CGH105" s="24"/>
      <c r="CGI105" s="24"/>
      <c r="CGJ105" s="24"/>
      <c r="CGK105" s="24"/>
      <c r="CGL105" s="24"/>
      <c r="CGM105" s="24"/>
      <c r="CGN105" s="24"/>
      <c r="CGO105" s="24"/>
      <c r="CGP105" s="24"/>
      <c r="CGQ105" s="24"/>
      <c r="CGR105" s="24"/>
      <c r="CGS105" s="24"/>
      <c r="CGT105" s="24"/>
      <c r="CGU105" s="24"/>
      <c r="CGV105" s="24"/>
      <c r="CGW105" s="24"/>
      <c r="CGX105" s="24"/>
      <c r="CGY105" s="24"/>
      <c r="CGZ105" s="24"/>
      <c r="CHA105" s="24"/>
      <c r="CHB105" s="24"/>
      <c r="CHC105" s="24"/>
      <c r="CHD105" s="24"/>
      <c r="CHE105" s="24"/>
      <c r="CHF105" s="24"/>
      <c r="CHG105" s="24"/>
      <c r="CHH105" s="24"/>
      <c r="CHI105" s="24"/>
      <c r="CHJ105" s="24"/>
      <c r="CHK105" s="24"/>
      <c r="CHL105" s="24"/>
      <c r="CHM105" s="24"/>
      <c r="CHN105" s="24"/>
      <c r="CHO105" s="24"/>
      <c r="CHP105" s="24"/>
      <c r="CHQ105" s="24"/>
      <c r="CHR105" s="24"/>
      <c r="CHS105" s="24"/>
      <c r="CHT105" s="24"/>
      <c r="CHU105" s="24"/>
      <c r="CHV105" s="24"/>
      <c r="CHW105" s="24"/>
      <c r="CHX105" s="24"/>
      <c r="CHY105" s="24"/>
      <c r="CHZ105" s="24"/>
      <c r="CIA105" s="24"/>
      <c r="CIB105" s="24"/>
      <c r="CIC105" s="24"/>
      <c r="CID105" s="24"/>
      <c r="CIE105" s="24"/>
      <c r="CIF105" s="24"/>
      <c r="CIG105" s="24"/>
      <c r="CIH105" s="24"/>
      <c r="CII105" s="24"/>
      <c r="CIJ105" s="24"/>
      <c r="CIK105" s="24"/>
      <c r="CIL105" s="24"/>
      <c r="CIM105" s="24"/>
      <c r="CIN105" s="24"/>
      <c r="CIO105" s="24"/>
      <c r="CIP105" s="24"/>
      <c r="CIQ105" s="24"/>
      <c r="CIR105" s="24"/>
      <c r="CIS105" s="24"/>
      <c r="CIT105" s="24"/>
      <c r="CIU105" s="24"/>
      <c r="CIV105" s="24"/>
      <c r="CIW105" s="24"/>
      <c r="CIX105" s="24"/>
      <c r="CIY105" s="24"/>
      <c r="CIZ105" s="24"/>
      <c r="CJA105" s="24"/>
      <c r="CJB105" s="24"/>
      <c r="CJC105" s="24"/>
      <c r="CJD105" s="24"/>
      <c r="CJE105" s="24"/>
      <c r="CJF105" s="24"/>
      <c r="CJG105" s="24"/>
      <c r="CJH105" s="24"/>
      <c r="CJI105" s="24"/>
      <c r="CJJ105" s="24"/>
      <c r="CJK105" s="24"/>
      <c r="CJL105" s="24"/>
      <c r="CJM105" s="24"/>
      <c r="CJN105" s="24"/>
      <c r="CJO105" s="24"/>
      <c r="CJP105" s="24"/>
      <c r="CJQ105" s="24"/>
      <c r="CJR105" s="24"/>
      <c r="CJS105" s="24"/>
      <c r="CJT105" s="24"/>
      <c r="CJU105" s="24"/>
      <c r="CJV105" s="24"/>
      <c r="CJW105" s="24"/>
      <c r="CJX105" s="24"/>
      <c r="CJY105" s="24"/>
      <c r="CJZ105" s="24"/>
      <c r="CKA105" s="24"/>
      <c r="CKB105" s="24"/>
      <c r="CKC105" s="24"/>
      <c r="CKD105" s="24"/>
      <c r="CKE105" s="24"/>
      <c r="CKF105" s="24"/>
      <c r="CKG105" s="24"/>
      <c r="CKH105" s="24"/>
      <c r="CKI105" s="24"/>
      <c r="CKJ105" s="24"/>
      <c r="CKK105" s="24"/>
      <c r="CKL105" s="24"/>
      <c r="CKM105" s="24"/>
      <c r="CKN105" s="24"/>
      <c r="CKO105" s="24"/>
      <c r="CKP105" s="24"/>
      <c r="CKQ105" s="24"/>
      <c r="CKR105" s="24"/>
      <c r="CKS105" s="24"/>
      <c r="CKT105" s="24"/>
      <c r="CKU105" s="24"/>
      <c r="CKV105" s="24"/>
      <c r="CKW105" s="24"/>
      <c r="CKX105" s="24"/>
      <c r="CKY105" s="24"/>
      <c r="CKZ105" s="24"/>
      <c r="CLA105" s="24"/>
      <c r="CLB105" s="24"/>
      <c r="CLC105" s="24"/>
      <c r="CLD105" s="24"/>
      <c r="CLE105" s="24"/>
      <c r="CLF105" s="24"/>
      <c r="CLG105" s="24"/>
      <c r="CLH105" s="24"/>
      <c r="CLI105" s="24"/>
      <c r="CLJ105" s="24"/>
      <c r="CLK105" s="24"/>
      <c r="CLL105" s="24"/>
      <c r="CLM105" s="24"/>
      <c r="CLN105" s="24"/>
      <c r="CLO105" s="24"/>
      <c r="CLP105" s="24"/>
      <c r="CLQ105" s="24"/>
      <c r="CLR105" s="24"/>
      <c r="CLS105" s="24"/>
      <c r="CLT105" s="24"/>
      <c r="CLU105" s="24"/>
      <c r="CLV105" s="24"/>
      <c r="CLW105" s="24"/>
      <c r="CLX105" s="24"/>
      <c r="CLY105" s="24"/>
      <c r="CLZ105" s="24"/>
      <c r="CMA105" s="24"/>
      <c r="CMB105" s="24"/>
      <c r="CMC105" s="24"/>
      <c r="CMD105" s="24"/>
      <c r="CME105" s="24"/>
      <c r="CMF105" s="24"/>
      <c r="CMG105" s="24"/>
      <c r="CMH105" s="24"/>
      <c r="CMI105" s="24"/>
      <c r="CMJ105" s="24"/>
      <c r="CMK105" s="24"/>
      <c r="CML105" s="24"/>
      <c r="CMM105" s="24"/>
      <c r="CMN105" s="24"/>
      <c r="CMO105" s="24"/>
      <c r="CMP105" s="24"/>
      <c r="CMQ105" s="24"/>
      <c r="CMR105" s="24"/>
      <c r="CMS105" s="24"/>
      <c r="CMT105" s="24"/>
      <c r="CMU105" s="24"/>
      <c r="CMV105" s="24"/>
      <c r="CMW105" s="24"/>
      <c r="CMX105" s="24"/>
      <c r="CMY105" s="24"/>
      <c r="CMZ105" s="24"/>
      <c r="CNA105" s="24"/>
      <c r="CNB105" s="24"/>
      <c r="CNC105" s="24"/>
      <c r="CND105" s="24"/>
      <c r="CNE105" s="24"/>
      <c r="CNF105" s="24"/>
      <c r="CNG105" s="24"/>
      <c r="CNH105" s="24"/>
      <c r="CNI105" s="24"/>
      <c r="CNJ105" s="24"/>
      <c r="CNK105" s="24"/>
      <c r="CNL105" s="24"/>
      <c r="CNM105" s="24"/>
      <c r="CNN105" s="24"/>
      <c r="CNO105" s="24"/>
      <c r="CNP105" s="24"/>
      <c r="CNQ105" s="24"/>
      <c r="CNR105" s="24"/>
      <c r="CNS105" s="24"/>
      <c r="CNT105" s="24"/>
      <c r="CNU105" s="24"/>
      <c r="CNV105" s="24"/>
      <c r="CNW105" s="24"/>
      <c r="CNX105" s="24"/>
      <c r="CNY105" s="24"/>
      <c r="CNZ105" s="24"/>
      <c r="COA105" s="24"/>
      <c r="COB105" s="24"/>
      <c r="COC105" s="24"/>
      <c r="COD105" s="24"/>
      <c r="COE105" s="24"/>
      <c r="COF105" s="24"/>
      <c r="COG105" s="24"/>
      <c r="COH105" s="24"/>
      <c r="COI105" s="24"/>
      <c r="COJ105" s="24"/>
      <c r="COK105" s="24"/>
      <c r="COL105" s="24"/>
      <c r="COM105" s="24"/>
      <c r="CON105" s="24"/>
      <c r="COO105" s="24"/>
      <c r="COP105" s="24"/>
      <c r="COQ105" s="24"/>
      <c r="COR105" s="24"/>
      <c r="COS105" s="24"/>
      <c r="COT105" s="24"/>
      <c r="COU105" s="24"/>
      <c r="COV105" s="24"/>
      <c r="COW105" s="24"/>
      <c r="COX105" s="24"/>
      <c r="COY105" s="24"/>
      <c r="COZ105" s="24"/>
      <c r="CPA105" s="24"/>
      <c r="CPB105" s="24"/>
      <c r="CPC105" s="24"/>
      <c r="CPD105" s="24"/>
      <c r="CPE105" s="24"/>
      <c r="CPF105" s="24"/>
      <c r="CPG105" s="24"/>
      <c r="CPH105" s="24"/>
      <c r="CPI105" s="24"/>
      <c r="CPJ105" s="24"/>
      <c r="CPK105" s="24"/>
      <c r="CPL105" s="24"/>
      <c r="CPM105" s="24"/>
      <c r="CPN105" s="24"/>
      <c r="CPO105" s="24"/>
      <c r="CPP105" s="24"/>
      <c r="CPQ105" s="24"/>
      <c r="CPR105" s="24"/>
      <c r="CPS105" s="24"/>
      <c r="CPT105" s="24"/>
      <c r="CPU105" s="24"/>
      <c r="CPV105" s="24"/>
      <c r="CPW105" s="24"/>
      <c r="CPX105" s="24"/>
      <c r="CPY105" s="24"/>
      <c r="CPZ105" s="24"/>
      <c r="CQA105" s="24"/>
      <c r="CQB105" s="24"/>
      <c r="CQC105" s="24"/>
      <c r="CQD105" s="24"/>
      <c r="CQE105" s="24"/>
      <c r="CQF105" s="24"/>
      <c r="CQG105" s="24"/>
      <c r="CQH105" s="24"/>
      <c r="CQI105" s="24"/>
      <c r="CQJ105" s="24"/>
      <c r="CQK105" s="24"/>
      <c r="CQL105" s="24"/>
      <c r="CQM105" s="24"/>
      <c r="CQN105" s="24"/>
      <c r="CQO105" s="24"/>
      <c r="CQP105" s="24"/>
      <c r="CQQ105" s="24"/>
      <c r="CQR105" s="24"/>
      <c r="CQS105" s="24"/>
      <c r="CQT105" s="24"/>
      <c r="CQU105" s="24"/>
      <c r="CQV105" s="24"/>
      <c r="CQW105" s="24"/>
      <c r="CQX105" s="24"/>
      <c r="CQY105" s="24"/>
      <c r="CQZ105" s="24"/>
      <c r="CRA105" s="24"/>
      <c r="CRB105" s="24"/>
      <c r="CRC105" s="24"/>
      <c r="CRD105" s="24"/>
      <c r="CRE105" s="24"/>
      <c r="CRF105" s="24"/>
      <c r="CRG105" s="24"/>
      <c r="CRH105" s="24"/>
      <c r="CRI105" s="24"/>
      <c r="CRJ105" s="24"/>
      <c r="CRK105" s="24"/>
      <c r="CRL105" s="24"/>
      <c r="CRM105" s="24"/>
      <c r="CRN105" s="24"/>
      <c r="CRO105" s="24"/>
      <c r="CRP105" s="24"/>
      <c r="CRQ105" s="24"/>
      <c r="CRR105" s="24"/>
      <c r="CRS105" s="24"/>
      <c r="CRT105" s="24"/>
      <c r="CRU105" s="24"/>
      <c r="CRV105" s="24"/>
      <c r="CRW105" s="24"/>
      <c r="CRX105" s="24"/>
      <c r="CRY105" s="24"/>
      <c r="CRZ105" s="24"/>
      <c r="CSA105" s="24"/>
      <c r="CSB105" s="24"/>
      <c r="CSC105" s="24"/>
      <c r="CSD105" s="24"/>
      <c r="CSE105" s="24"/>
      <c r="CSF105" s="24"/>
      <c r="CSG105" s="24"/>
      <c r="CSH105" s="24"/>
      <c r="CSI105" s="24"/>
      <c r="CSJ105" s="24"/>
      <c r="CSK105" s="24"/>
      <c r="CSL105" s="24"/>
      <c r="CSM105" s="24"/>
      <c r="CSN105" s="24"/>
      <c r="CSO105" s="24"/>
      <c r="CSP105" s="24"/>
      <c r="CSQ105" s="24"/>
      <c r="CSR105" s="24"/>
      <c r="CSS105" s="24"/>
      <c r="CST105" s="24"/>
      <c r="CSU105" s="24"/>
      <c r="CSV105" s="24"/>
      <c r="CSW105" s="24"/>
      <c r="CSX105" s="24"/>
      <c r="CSY105" s="24"/>
      <c r="CSZ105" s="24"/>
      <c r="CTA105" s="24"/>
      <c r="CTB105" s="24"/>
      <c r="CTC105" s="24"/>
      <c r="CTD105" s="24"/>
      <c r="CTE105" s="24"/>
      <c r="CTF105" s="24"/>
      <c r="CTG105" s="24"/>
      <c r="CTH105" s="24"/>
      <c r="CTI105" s="24"/>
      <c r="CTJ105" s="24"/>
      <c r="CTK105" s="24"/>
      <c r="CTL105" s="24"/>
      <c r="CTM105" s="24"/>
      <c r="CTN105" s="24"/>
      <c r="CTO105" s="24"/>
      <c r="CTP105" s="24"/>
      <c r="CTQ105" s="24"/>
      <c r="CTR105" s="24"/>
      <c r="CTS105" s="24"/>
      <c r="CTT105" s="24"/>
      <c r="CTU105" s="24"/>
      <c r="CTV105" s="24"/>
      <c r="CTW105" s="24"/>
      <c r="CTX105" s="24"/>
      <c r="CTY105" s="24"/>
      <c r="CTZ105" s="24"/>
      <c r="CUA105" s="24"/>
      <c r="CUB105" s="24"/>
      <c r="CUC105" s="24"/>
      <c r="CUD105" s="24"/>
      <c r="CUE105" s="24"/>
      <c r="CUF105" s="24"/>
      <c r="CUG105" s="24"/>
      <c r="CUH105" s="24"/>
      <c r="CUI105" s="24"/>
      <c r="CUJ105" s="24"/>
      <c r="CUK105" s="24"/>
      <c r="CUL105" s="24"/>
      <c r="CUM105" s="24"/>
      <c r="CUN105" s="24"/>
      <c r="CUO105" s="24"/>
      <c r="CUP105" s="24"/>
      <c r="CUQ105" s="24"/>
      <c r="CUR105" s="24"/>
      <c r="CUS105" s="24"/>
      <c r="CUT105" s="24"/>
      <c r="CUU105" s="24"/>
      <c r="CUV105" s="24"/>
      <c r="CUW105" s="24"/>
      <c r="CUX105" s="24"/>
      <c r="CUY105" s="24"/>
      <c r="CUZ105" s="24"/>
      <c r="CVA105" s="24"/>
      <c r="CVB105" s="24"/>
      <c r="CVC105" s="24"/>
      <c r="CVD105" s="24"/>
      <c r="CVE105" s="24"/>
      <c r="CVF105" s="24"/>
      <c r="CVG105" s="24"/>
      <c r="CVH105" s="24"/>
      <c r="CVI105" s="24"/>
      <c r="CVJ105" s="24"/>
      <c r="CVK105" s="24"/>
      <c r="CVL105" s="24"/>
      <c r="CVM105" s="24"/>
      <c r="CVN105" s="24"/>
      <c r="CVO105" s="24"/>
      <c r="CVP105" s="24"/>
      <c r="CVQ105" s="24"/>
      <c r="CVR105" s="24"/>
      <c r="CVS105" s="24"/>
      <c r="CVT105" s="24"/>
      <c r="CVU105" s="24"/>
      <c r="CVV105" s="24"/>
      <c r="CVW105" s="24"/>
      <c r="CVX105" s="24"/>
      <c r="CVY105" s="24"/>
      <c r="CVZ105" s="24"/>
      <c r="CWA105" s="24"/>
      <c r="CWB105" s="24"/>
      <c r="CWC105" s="24"/>
      <c r="CWD105" s="24"/>
      <c r="CWE105" s="24"/>
      <c r="CWF105" s="24"/>
      <c r="CWG105" s="24"/>
      <c r="CWH105" s="24"/>
      <c r="CWI105" s="24"/>
      <c r="CWJ105" s="24"/>
      <c r="CWK105" s="24"/>
      <c r="CWL105" s="24"/>
      <c r="CWM105" s="24"/>
      <c r="CWN105" s="24"/>
      <c r="CWO105" s="24"/>
      <c r="CWP105" s="24"/>
      <c r="CWQ105" s="24"/>
      <c r="CWR105" s="24"/>
      <c r="CWS105" s="24"/>
      <c r="CWT105" s="24"/>
      <c r="CWU105" s="24"/>
      <c r="CWV105" s="24"/>
      <c r="CWW105" s="24"/>
      <c r="CWX105" s="24"/>
      <c r="CWY105" s="24"/>
      <c r="CWZ105" s="24"/>
      <c r="CXA105" s="24"/>
      <c r="CXB105" s="24"/>
      <c r="CXC105" s="24"/>
      <c r="CXD105" s="24"/>
      <c r="CXE105" s="24"/>
      <c r="CXF105" s="24"/>
      <c r="CXG105" s="24"/>
      <c r="CXH105" s="24"/>
      <c r="CXI105" s="24"/>
      <c r="CXJ105" s="24"/>
      <c r="CXK105" s="24"/>
      <c r="CXL105" s="24"/>
      <c r="CXM105" s="24"/>
      <c r="CXN105" s="24"/>
      <c r="CXO105" s="24"/>
      <c r="CXP105" s="24"/>
      <c r="CXQ105" s="24"/>
      <c r="CXR105" s="24"/>
      <c r="CXS105" s="24"/>
      <c r="CXT105" s="24"/>
      <c r="CXU105" s="24"/>
      <c r="CXV105" s="24"/>
      <c r="CXW105" s="24"/>
      <c r="CXX105" s="24"/>
      <c r="CXY105" s="24"/>
      <c r="CXZ105" s="24"/>
      <c r="CYA105" s="24"/>
      <c r="CYB105" s="24"/>
      <c r="CYC105" s="24"/>
      <c r="CYD105" s="24"/>
      <c r="CYE105" s="24"/>
      <c r="CYF105" s="24"/>
      <c r="CYG105" s="24"/>
      <c r="CYH105" s="24"/>
      <c r="CYI105" s="24"/>
      <c r="CYJ105" s="24"/>
      <c r="CYK105" s="24"/>
      <c r="CYL105" s="24"/>
      <c r="CYM105" s="24"/>
      <c r="CYN105" s="24"/>
      <c r="CYO105" s="24"/>
      <c r="CYP105" s="24"/>
      <c r="CYQ105" s="24"/>
      <c r="CYR105" s="24"/>
      <c r="CYS105" s="24"/>
      <c r="CYT105" s="24"/>
      <c r="CYU105" s="24"/>
      <c r="CYV105" s="24"/>
      <c r="CYW105" s="24"/>
      <c r="CYX105" s="24"/>
      <c r="CYY105" s="24"/>
      <c r="CYZ105" s="24"/>
      <c r="CZA105" s="24"/>
      <c r="CZB105" s="24"/>
      <c r="CZC105" s="24"/>
      <c r="CZD105" s="24"/>
      <c r="CZE105" s="24"/>
      <c r="CZF105" s="24"/>
      <c r="CZG105" s="24"/>
      <c r="CZH105" s="24"/>
      <c r="CZI105" s="24"/>
      <c r="CZJ105" s="24"/>
      <c r="CZK105" s="24"/>
      <c r="CZL105" s="24"/>
      <c r="CZM105" s="24"/>
      <c r="CZN105" s="24"/>
      <c r="CZO105" s="24"/>
      <c r="CZP105" s="24"/>
      <c r="CZQ105" s="24"/>
      <c r="CZR105" s="24"/>
      <c r="CZS105" s="24"/>
      <c r="CZT105" s="24"/>
      <c r="CZU105" s="24"/>
      <c r="CZV105" s="24"/>
      <c r="CZW105" s="24"/>
      <c r="CZX105" s="24"/>
      <c r="CZY105" s="24"/>
      <c r="CZZ105" s="24"/>
      <c r="DAA105" s="24"/>
      <c r="DAB105" s="24"/>
      <c r="DAC105" s="24"/>
      <c r="DAD105" s="24"/>
      <c r="DAE105" s="24"/>
      <c r="DAF105" s="24"/>
      <c r="DAG105" s="24"/>
      <c r="DAH105" s="24"/>
      <c r="DAI105" s="24"/>
      <c r="DAJ105" s="24"/>
      <c r="DAK105" s="24"/>
      <c r="DAL105" s="24"/>
      <c r="DAM105" s="24"/>
      <c r="DAN105" s="24"/>
      <c r="DAO105" s="24"/>
      <c r="DAP105" s="24"/>
      <c r="DAQ105" s="24"/>
      <c r="DAR105" s="24"/>
      <c r="DAS105" s="24"/>
      <c r="DAT105" s="24"/>
      <c r="DAU105" s="24"/>
      <c r="DAV105" s="24"/>
      <c r="DAW105" s="24"/>
      <c r="DAX105" s="24"/>
      <c r="DAY105" s="24"/>
      <c r="DAZ105" s="24"/>
      <c r="DBA105" s="24"/>
      <c r="DBB105" s="24"/>
      <c r="DBC105" s="24"/>
      <c r="DBD105" s="24"/>
      <c r="DBE105" s="24"/>
      <c r="DBF105" s="24"/>
      <c r="DBG105" s="24"/>
      <c r="DBH105" s="24"/>
      <c r="DBI105" s="24"/>
      <c r="DBJ105" s="24"/>
      <c r="DBK105" s="24"/>
      <c r="DBL105" s="24"/>
      <c r="DBM105" s="24"/>
      <c r="DBN105" s="24"/>
      <c r="DBO105" s="24"/>
      <c r="DBP105" s="24"/>
      <c r="DBQ105" s="24"/>
      <c r="DBR105" s="24"/>
      <c r="DBS105" s="24"/>
      <c r="DBT105" s="24"/>
      <c r="DBU105" s="24"/>
      <c r="DBV105" s="24"/>
      <c r="DBW105" s="24"/>
      <c r="DBX105" s="24"/>
      <c r="DBY105" s="24"/>
      <c r="DBZ105" s="24"/>
      <c r="DCA105" s="24"/>
      <c r="DCB105" s="24"/>
      <c r="DCC105" s="24"/>
      <c r="DCD105" s="24"/>
      <c r="DCE105" s="24"/>
      <c r="DCF105" s="24"/>
      <c r="DCG105" s="24"/>
      <c r="DCH105" s="24"/>
      <c r="DCI105" s="24"/>
      <c r="DCJ105" s="24"/>
      <c r="DCK105" s="24"/>
      <c r="DCL105" s="24"/>
      <c r="DCM105" s="24"/>
      <c r="DCN105" s="24"/>
      <c r="DCO105" s="24"/>
      <c r="DCP105" s="24"/>
      <c r="DCQ105" s="24"/>
      <c r="DCR105" s="24"/>
      <c r="DCS105" s="24"/>
      <c r="DCT105" s="24"/>
      <c r="DCU105" s="24"/>
      <c r="DCV105" s="24"/>
      <c r="DCW105" s="24"/>
      <c r="DCX105" s="24"/>
      <c r="DCY105" s="24"/>
      <c r="DCZ105" s="24"/>
      <c r="DDA105" s="24"/>
      <c r="DDB105" s="24"/>
      <c r="DDC105" s="24"/>
      <c r="DDD105" s="24"/>
      <c r="DDE105" s="24"/>
      <c r="DDF105" s="24"/>
      <c r="DDG105" s="24"/>
      <c r="DDH105" s="24"/>
      <c r="DDI105" s="24"/>
      <c r="DDJ105" s="24"/>
      <c r="DDK105" s="24"/>
      <c r="DDL105" s="24"/>
      <c r="DDM105" s="24"/>
      <c r="DDN105" s="24"/>
      <c r="DDO105" s="24"/>
      <c r="DDP105" s="24"/>
      <c r="DDQ105" s="24"/>
      <c r="DDR105" s="24"/>
      <c r="DDS105" s="24"/>
      <c r="DDT105" s="24"/>
      <c r="DDU105" s="24"/>
      <c r="DDV105" s="24"/>
      <c r="DDW105" s="24"/>
      <c r="DDX105" s="24"/>
      <c r="DDY105" s="24"/>
      <c r="DDZ105" s="24"/>
      <c r="DEA105" s="24"/>
      <c r="DEB105" s="24"/>
      <c r="DEC105" s="24"/>
      <c r="DED105" s="24"/>
      <c r="DEE105" s="24"/>
      <c r="DEF105" s="24"/>
      <c r="DEG105" s="24"/>
      <c r="DEH105" s="24"/>
      <c r="DEI105" s="24"/>
      <c r="DEJ105" s="24"/>
      <c r="DEK105" s="24"/>
      <c r="DEL105" s="24"/>
      <c r="DEM105" s="24"/>
      <c r="DEN105" s="24"/>
      <c r="DEO105" s="24"/>
      <c r="DEP105" s="24"/>
      <c r="DEQ105" s="24"/>
      <c r="DER105" s="24"/>
      <c r="DES105" s="24"/>
      <c r="DET105" s="24"/>
      <c r="DEU105" s="24"/>
      <c r="DEV105" s="24"/>
      <c r="DEW105" s="24"/>
      <c r="DEX105" s="24"/>
      <c r="DEY105" s="24"/>
      <c r="DEZ105" s="24"/>
      <c r="DFA105" s="24"/>
      <c r="DFB105" s="24"/>
      <c r="DFC105" s="24"/>
      <c r="DFD105" s="24"/>
      <c r="DFE105" s="24"/>
      <c r="DFF105" s="24"/>
      <c r="DFG105" s="24"/>
      <c r="DFH105" s="24"/>
      <c r="DFI105" s="24"/>
      <c r="DFJ105" s="24"/>
      <c r="DFK105" s="24"/>
      <c r="DFL105" s="24"/>
      <c r="DFM105" s="24"/>
      <c r="DFN105" s="24"/>
      <c r="DFO105" s="24"/>
      <c r="DFP105" s="24"/>
      <c r="DFQ105" s="24"/>
      <c r="DFR105" s="24"/>
      <c r="DFS105" s="24"/>
      <c r="DFT105" s="24"/>
      <c r="DFU105" s="24"/>
      <c r="DFV105" s="24"/>
      <c r="DFW105" s="24"/>
      <c r="DFX105" s="24"/>
      <c r="DFY105" s="24"/>
      <c r="DFZ105" s="24"/>
      <c r="DGA105" s="24"/>
      <c r="DGB105" s="24"/>
      <c r="DGC105" s="24"/>
      <c r="DGD105" s="24"/>
      <c r="DGE105" s="24"/>
      <c r="DGF105" s="24"/>
      <c r="DGG105" s="24"/>
      <c r="DGH105" s="24"/>
      <c r="DGI105" s="24"/>
      <c r="DGJ105" s="24"/>
      <c r="DGK105" s="24"/>
      <c r="DGL105" s="24"/>
      <c r="DGM105" s="24"/>
      <c r="DGN105" s="24"/>
      <c r="DGO105" s="24"/>
      <c r="DGP105" s="24"/>
      <c r="DGQ105" s="24"/>
      <c r="DGR105" s="24"/>
      <c r="DGS105" s="24"/>
      <c r="DGT105" s="24"/>
      <c r="DGU105" s="24"/>
      <c r="DGV105" s="24"/>
      <c r="DGW105" s="24"/>
      <c r="DGX105" s="24"/>
      <c r="DGY105" s="24"/>
      <c r="DGZ105" s="24"/>
      <c r="DHA105" s="24"/>
      <c r="DHB105" s="24"/>
      <c r="DHC105" s="24"/>
      <c r="DHD105" s="24"/>
      <c r="DHE105" s="24"/>
      <c r="DHF105" s="24"/>
      <c r="DHG105" s="24"/>
      <c r="DHH105" s="24"/>
      <c r="DHI105" s="24"/>
      <c r="DHJ105" s="24"/>
      <c r="DHK105" s="24"/>
      <c r="DHL105" s="24"/>
      <c r="DHM105" s="24"/>
      <c r="DHN105" s="24"/>
      <c r="DHO105" s="24"/>
      <c r="DHP105" s="24"/>
      <c r="DHQ105" s="24"/>
      <c r="DHR105" s="24"/>
      <c r="DHS105" s="24"/>
      <c r="DHT105" s="24"/>
      <c r="DHU105" s="24"/>
      <c r="DHV105" s="24"/>
      <c r="DHW105" s="24"/>
      <c r="DHX105" s="24"/>
      <c r="DHY105" s="24"/>
      <c r="DHZ105" s="24"/>
      <c r="DIA105" s="24"/>
      <c r="DIB105" s="24"/>
      <c r="DIC105" s="24"/>
      <c r="DID105" s="24"/>
      <c r="DIE105" s="24"/>
      <c r="DIF105" s="24"/>
      <c r="DIG105" s="24"/>
      <c r="DIH105" s="24"/>
      <c r="DII105" s="24"/>
      <c r="DIJ105" s="24"/>
      <c r="DIK105" s="24"/>
      <c r="DIL105" s="24"/>
      <c r="DIM105" s="24"/>
      <c r="DIN105" s="24"/>
      <c r="DIO105" s="24"/>
      <c r="DIP105" s="24"/>
      <c r="DIQ105" s="24"/>
      <c r="DIR105" s="24"/>
      <c r="DIS105" s="24"/>
      <c r="DIT105" s="24"/>
      <c r="DIU105" s="24"/>
      <c r="DIV105" s="24"/>
      <c r="DIW105" s="24"/>
      <c r="DIX105" s="24"/>
      <c r="DIY105" s="24"/>
      <c r="DIZ105" s="24"/>
      <c r="DJA105" s="24"/>
      <c r="DJB105" s="24"/>
      <c r="DJC105" s="24"/>
      <c r="DJD105" s="24"/>
      <c r="DJE105" s="24"/>
      <c r="DJF105" s="24"/>
      <c r="DJG105" s="24"/>
      <c r="DJH105" s="24"/>
      <c r="DJI105" s="24"/>
      <c r="DJJ105" s="24"/>
      <c r="DJK105" s="24"/>
      <c r="DJL105" s="24"/>
      <c r="DJM105" s="24"/>
      <c r="DJN105" s="24"/>
      <c r="DJO105" s="24"/>
      <c r="DJP105" s="24"/>
      <c r="DJQ105" s="24"/>
      <c r="DJR105" s="24"/>
      <c r="DJS105" s="24"/>
      <c r="DJT105" s="24"/>
      <c r="DJU105" s="24"/>
      <c r="DJV105" s="24"/>
      <c r="DJW105" s="24"/>
      <c r="DJX105" s="24"/>
      <c r="DJY105" s="24"/>
      <c r="DJZ105" s="24"/>
      <c r="DKA105" s="24"/>
      <c r="DKB105" s="24"/>
      <c r="DKC105" s="24"/>
      <c r="DKD105" s="24"/>
      <c r="DKE105" s="24"/>
      <c r="DKF105" s="24"/>
      <c r="DKG105" s="24"/>
      <c r="DKH105" s="24"/>
      <c r="DKI105" s="24"/>
      <c r="DKJ105" s="24"/>
      <c r="DKK105" s="24"/>
      <c r="DKL105" s="24"/>
      <c r="DKM105" s="24"/>
      <c r="DKN105" s="24"/>
      <c r="DKO105" s="24"/>
      <c r="DKP105" s="24"/>
      <c r="DKQ105" s="24"/>
      <c r="DKR105" s="24"/>
      <c r="DKS105" s="24"/>
      <c r="DKT105" s="24"/>
      <c r="DKU105" s="24"/>
      <c r="DKV105" s="24"/>
      <c r="DKW105" s="24"/>
      <c r="DKX105" s="24"/>
      <c r="DKY105" s="24"/>
      <c r="DKZ105" s="24"/>
      <c r="DLA105" s="24"/>
      <c r="DLB105" s="24"/>
      <c r="DLC105" s="24"/>
      <c r="DLD105" s="24"/>
      <c r="DLE105" s="24"/>
      <c r="DLF105" s="24"/>
      <c r="DLG105" s="24"/>
      <c r="DLH105" s="24"/>
      <c r="DLI105" s="24"/>
      <c r="DLJ105" s="24"/>
      <c r="DLK105" s="24"/>
      <c r="DLL105" s="24"/>
      <c r="DLM105" s="24"/>
      <c r="DLN105" s="24"/>
      <c r="DLO105" s="24"/>
      <c r="DLP105" s="24"/>
      <c r="DLQ105" s="24"/>
      <c r="DLR105" s="24"/>
      <c r="DLS105" s="24"/>
      <c r="DLT105" s="24"/>
      <c r="DLU105" s="24"/>
      <c r="DLV105" s="24"/>
      <c r="DLW105" s="24"/>
      <c r="DLX105" s="24"/>
      <c r="DLY105" s="24"/>
      <c r="DLZ105" s="24"/>
      <c r="DMA105" s="24"/>
      <c r="DMB105" s="24"/>
      <c r="DMC105" s="24"/>
      <c r="DMD105" s="24"/>
      <c r="DME105" s="24"/>
      <c r="DMF105" s="24"/>
      <c r="DMG105" s="24"/>
      <c r="DMH105" s="24"/>
      <c r="DMI105" s="24"/>
      <c r="DMJ105" s="24"/>
      <c r="DMK105" s="24"/>
      <c r="DML105" s="24"/>
      <c r="DMM105" s="24"/>
      <c r="DMN105" s="24"/>
      <c r="DMO105" s="24"/>
      <c r="DMP105" s="24"/>
      <c r="DMQ105" s="24"/>
      <c r="DMR105" s="24"/>
      <c r="DMS105" s="24"/>
      <c r="DMT105" s="24"/>
      <c r="DMU105" s="24"/>
      <c r="DMV105" s="24"/>
      <c r="DMW105" s="24"/>
      <c r="DMX105" s="24"/>
      <c r="DMY105" s="24"/>
      <c r="DMZ105" s="24"/>
      <c r="DNA105" s="24"/>
      <c r="DNB105" s="24"/>
      <c r="DNC105" s="24"/>
      <c r="DND105" s="24"/>
      <c r="DNE105" s="24"/>
      <c r="DNF105" s="24"/>
      <c r="DNG105" s="24"/>
      <c r="DNH105" s="24"/>
      <c r="DNI105" s="24"/>
      <c r="DNJ105" s="24"/>
      <c r="DNK105" s="24"/>
      <c r="DNL105" s="24"/>
      <c r="DNM105" s="24"/>
      <c r="DNN105" s="24"/>
      <c r="DNO105" s="24"/>
      <c r="DNP105" s="24"/>
      <c r="DNQ105" s="24"/>
      <c r="DNR105" s="24"/>
      <c r="DNS105" s="24"/>
      <c r="DNT105" s="24"/>
      <c r="DNU105" s="24"/>
      <c r="DNV105" s="24"/>
      <c r="DNW105" s="24"/>
      <c r="DNX105" s="24"/>
      <c r="DNY105" s="24"/>
      <c r="DNZ105" s="24"/>
      <c r="DOA105" s="24"/>
      <c r="DOB105" s="24"/>
      <c r="DOC105" s="24"/>
      <c r="DOD105" s="24"/>
      <c r="DOE105" s="24"/>
      <c r="DOF105" s="24"/>
      <c r="DOG105" s="24"/>
      <c r="DOH105" s="24"/>
      <c r="DOI105" s="24"/>
      <c r="DOJ105" s="24"/>
      <c r="DOK105" s="24"/>
      <c r="DOL105" s="24"/>
      <c r="DOM105" s="24"/>
      <c r="DON105" s="24"/>
      <c r="DOO105" s="24"/>
      <c r="DOP105" s="24"/>
      <c r="DOQ105" s="24"/>
      <c r="DOR105" s="24"/>
      <c r="DOS105" s="24"/>
      <c r="DOT105" s="24"/>
      <c r="DOU105" s="24"/>
      <c r="DOV105" s="24"/>
      <c r="DOW105" s="24"/>
      <c r="DOX105" s="24"/>
      <c r="DOY105" s="24"/>
      <c r="DOZ105" s="24"/>
      <c r="DPA105" s="24"/>
      <c r="DPB105" s="24"/>
      <c r="DPC105" s="24"/>
      <c r="DPD105" s="24"/>
      <c r="DPE105" s="24"/>
      <c r="DPF105" s="24"/>
      <c r="DPG105" s="24"/>
      <c r="DPH105" s="24"/>
      <c r="DPI105" s="24"/>
      <c r="DPJ105" s="24"/>
      <c r="DPK105" s="24"/>
      <c r="DPL105" s="24"/>
      <c r="DPM105" s="24"/>
      <c r="DPN105" s="24"/>
      <c r="DPO105" s="24"/>
      <c r="DPP105" s="24"/>
      <c r="DPQ105" s="24"/>
      <c r="DPR105" s="24"/>
      <c r="DPS105" s="24"/>
      <c r="DPT105" s="24"/>
      <c r="DPU105" s="24"/>
      <c r="DPV105" s="24"/>
      <c r="DPW105" s="24"/>
      <c r="DPX105" s="24"/>
      <c r="DPY105" s="24"/>
      <c r="DPZ105" s="24"/>
      <c r="DQA105" s="24"/>
      <c r="DQB105" s="24"/>
      <c r="DQC105" s="24"/>
      <c r="DQD105" s="24"/>
      <c r="DQE105" s="24"/>
      <c r="DQF105" s="24"/>
      <c r="DQG105" s="24"/>
      <c r="DQH105" s="24"/>
      <c r="DQI105" s="24"/>
      <c r="DQJ105" s="24"/>
      <c r="DQK105" s="24"/>
      <c r="DQL105" s="24"/>
      <c r="DQM105" s="24"/>
      <c r="DQN105" s="24"/>
      <c r="DQO105" s="24"/>
      <c r="DQP105" s="24"/>
      <c r="DQQ105" s="24"/>
      <c r="DQR105" s="24"/>
      <c r="DQS105" s="24"/>
      <c r="DQT105" s="24"/>
      <c r="DQU105" s="24"/>
      <c r="DQV105" s="24"/>
      <c r="DQW105" s="24"/>
      <c r="DQX105" s="24"/>
      <c r="DQY105" s="24"/>
      <c r="DQZ105" s="24"/>
      <c r="DRA105" s="24"/>
      <c r="DRB105" s="24"/>
      <c r="DRC105" s="24"/>
      <c r="DRD105" s="24"/>
      <c r="DRE105" s="24"/>
      <c r="DRF105" s="24"/>
      <c r="DRG105" s="24"/>
      <c r="DRH105" s="24"/>
      <c r="DRI105" s="24"/>
      <c r="DRJ105" s="24"/>
      <c r="DRK105" s="24"/>
      <c r="DRL105" s="24"/>
      <c r="DRM105" s="24"/>
      <c r="DRN105" s="24"/>
      <c r="DRO105" s="24"/>
      <c r="DRP105" s="24"/>
      <c r="DRQ105" s="24"/>
      <c r="DRR105" s="24"/>
      <c r="DRS105" s="24"/>
      <c r="DRT105" s="24"/>
      <c r="DRU105" s="24"/>
      <c r="DRV105" s="24"/>
      <c r="DRW105" s="24"/>
      <c r="DRX105" s="24"/>
      <c r="DRY105" s="24"/>
      <c r="DRZ105" s="24"/>
      <c r="DSA105" s="24"/>
      <c r="DSB105" s="24"/>
      <c r="DSC105" s="24"/>
      <c r="DSD105" s="24"/>
      <c r="DSE105" s="24"/>
      <c r="DSF105" s="24"/>
      <c r="DSG105" s="24"/>
      <c r="DSH105" s="24"/>
      <c r="DSI105" s="24"/>
      <c r="DSJ105" s="24"/>
      <c r="DSK105" s="24"/>
      <c r="DSL105" s="24"/>
      <c r="DSM105" s="24"/>
      <c r="DSN105" s="24"/>
      <c r="DSO105" s="24"/>
      <c r="DSP105" s="24"/>
      <c r="DSQ105" s="24"/>
      <c r="DSR105" s="24"/>
      <c r="DSS105" s="24"/>
      <c r="DST105" s="24"/>
      <c r="DSU105" s="24"/>
      <c r="DSV105" s="24"/>
      <c r="DSW105" s="24"/>
      <c r="DSX105" s="24"/>
      <c r="DSY105" s="24"/>
      <c r="DSZ105" s="24"/>
      <c r="DTA105" s="24"/>
      <c r="DTB105" s="24"/>
      <c r="DTC105" s="24"/>
      <c r="DTD105" s="24"/>
      <c r="DTE105" s="24"/>
      <c r="DTF105" s="24"/>
      <c r="DTG105" s="24"/>
      <c r="DTH105" s="24"/>
      <c r="DTI105" s="24"/>
      <c r="DTJ105" s="24"/>
      <c r="DTK105" s="24"/>
      <c r="DTL105" s="24"/>
      <c r="DTM105" s="24"/>
      <c r="DTN105" s="24"/>
      <c r="DTO105" s="24"/>
      <c r="DTP105" s="24"/>
      <c r="DTQ105" s="24"/>
      <c r="DTR105" s="24"/>
      <c r="DTS105" s="24"/>
      <c r="DTT105" s="24"/>
      <c r="DTU105" s="24"/>
      <c r="DTV105" s="24"/>
      <c r="DTW105" s="24"/>
      <c r="DTX105" s="24"/>
      <c r="DTY105" s="24"/>
      <c r="DTZ105" s="24"/>
      <c r="DUA105" s="24"/>
      <c r="DUB105" s="24"/>
      <c r="DUC105" s="24"/>
      <c r="DUD105" s="24"/>
      <c r="DUE105" s="24"/>
      <c r="DUF105" s="24"/>
      <c r="DUG105" s="24"/>
      <c r="DUH105" s="24"/>
      <c r="DUI105" s="24"/>
      <c r="DUJ105" s="24"/>
      <c r="DUK105" s="24"/>
      <c r="DUL105" s="24"/>
      <c r="DUM105" s="24"/>
      <c r="DUN105" s="24"/>
      <c r="DUO105" s="24"/>
      <c r="DUP105" s="24"/>
      <c r="DUQ105" s="24"/>
      <c r="DUR105" s="24"/>
      <c r="DUS105" s="24"/>
      <c r="DUT105" s="24"/>
      <c r="DUU105" s="24"/>
      <c r="DUV105" s="24"/>
      <c r="DUW105" s="24"/>
      <c r="DUX105" s="24"/>
      <c r="DUY105" s="24"/>
      <c r="DUZ105" s="24"/>
      <c r="DVA105" s="24"/>
      <c r="DVB105" s="24"/>
      <c r="DVC105" s="24"/>
      <c r="DVD105" s="24"/>
      <c r="DVE105" s="24"/>
      <c r="DVF105" s="24"/>
      <c r="DVG105" s="24"/>
      <c r="DVH105" s="24"/>
      <c r="DVI105" s="24"/>
      <c r="DVJ105" s="24"/>
      <c r="DVK105" s="24"/>
      <c r="DVL105" s="24"/>
      <c r="DVM105" s="24"/>
      <c r="DVN105" s="24"/>
      <c r="DVO105" s="24"/>
      <c r="DVP105" s="24"/>
      <c r="DVQ105" s="24"/>
      <c r="DVR105" s="24"/>
      <c r="DVS105" s="24"/>
      <c r="DVT105" s="24"/>
      <c r="DVU105" s="24"/>
      <c r="DVV105" s="24"/>
      <c r="DVW105" s="24"/>
      <c r="DVX105" s="24"/>
      <c r="DVY105" s="24"/>
      <c r="DVZ105" s="24"/>
      <c r="DWA105" s="24"/>
      <c r="DWB105" s="24"/>
      <c r="DWC105" s="24"/>
      <c r="DWD105" s="24"/>
      <c r="DWE105" s="24"/>
      <c r="DWF105" s="24"/>
      <c r="DWG105" s="24"/>
      <c r="DWH105" s="24"/>
      <c r="DWI105" s="24"/>
      <c r="DWJ105" s="24"/>
      <c r="DWK105" s="24"/>
      <c r="DWL105" s="24"/>
      <c r="DWM105" s="24"/>
      <c r="DWN105" s="24"/>
      <c r="DWO105" s="24"/>
      <c r="DWP105" s="24"/>
      <c r="DWQ105" s="24"/>
      <c r="DWR105" s="24"/>
      <c r="DWS105" s="24"/>
      <c r="DWT105" s="24"/>
      <c r="DWU105" s="24"/>
      <c r="DWV105" s="24"/>
      <c r="DWW105" s="24"/>
      <c r="DWX105" s="24"/>
      <c r="DWY105" s="24"/>
      <c r="DWZ105" s="24"/>
      <c r="DXA105" s="24"/>
      <c r="DXB105" s="24"/>
      <c r="DXC105" s="24"/>
      <c r="DXD105" s="24"/>
      <c r="DXE105" s="24"/>
      <c r="DXF105" s="24"/>
      <c r="DXG105" s="24"/>
      <c r="DXH105" s="24"/>
      <c r="DXI105" s="24"/>
      <c r="DXJ105" s="24"/>
      <c r="DXK105" s="24"/>
      <c r="DXL105" s="24"/>
      <c r="DXM105" s="24"/>
      <c r="DXN105" s="24"/>
      <c r="DXO105" s="24"/>
      <c r="DXP105" s="24"/>
      <c r="DXQ105" s="24"/>
      <c r="DXR105" s="24"/>
      <c r="DXS105" s="24"/>
      <c r="DXT105" s="24"/>
      <c r="DXU105" s="24"/>
      <c r="DXV105" s="24"/>
      <c r="DXW105" s="24"/>
      <c r="DXX105" s="24"/>
      <c r="DXY105" s="24"/>
      <c r="DXZ105" s="24"/>
      <c r="DYA105" s="24"/>
      <c r="DYB105" s="24"/>
      <c r="DYC105" s="24"/>
      <c r="DYD105" s="24"/>
      <c r="DYE105" s="24"/>
      <c r="DYF105" s="24"/>
      <c r="DYG105" s="24"/>
      <c r="DYH105" s="24"/>
      <c r="DYI105" s="24"/>
      <c r="DYJ105" s="24"/>
      <c r="DYK105" s="24"/>
      <c r="DYL105" s="24"/>
      <c r="DYM105" s="24"/>
      <c r="DYN105" s="24"/>
      <c r="DYO105" s="24"/>
      <c r="DYP105" s="24"/>
      <c r="DYQ105" s="24"/>
      <c r="DYR105" s="24"/>
      <c r="DYS105" s="24"/>
      <c r="DYT105" s="24"/>
      <c r="DYU105" s="24"/>
      <c r="DYV105" s="24"/>
      <c r="DYW105" s="24"/>
      <c r="DYX105" s="24"/>
      <c r="DYY105" s="24"/>
      <c r="DYZ105" s="24"/>
      <c r="DZA105" s="24"/>
      <c r="DZB105" s="24"/>
      <c r="DZC105" s="24"/>
      <c r="DZD105" s="24"/>
      <c r="DZE105" s="24"/>
      <c r="DZF105" s="24"/>
      <c r="DZG105" s="24"/>
      <c r="DZH105" s="24"/>
      <c r="DZI105" s="24"/>
      <c r="DZJ105" s="24"/>
      <c r="DZK105" s="24"/>
      <c r="DZL105" s="24"/>
      <c r="DZM105" s="24"/>
      <c r="DZN105" s="24"/>
      <c r="DZO105" s="24"/>
      <c r="DZP105" s="24"/>
      <c r="DZQ105" s="24"/>
      <c r="DZR105" s="24"/>
      <c r="DZS105" s="24"/>
      <c r="DZT105" s="24"/>
      <c r="DZU105" s="24"/>
      <c r="DZV105" s="24"/>
      <c r="DZW105" s="24"/>
      <c r="DZX105" s="24"/>
      <c r="DZY105" s="24"/>
      <c r="DZZ105" s="24"/>
      <c r="EAA105" s="24"/>
      <c r="EAB105" s="24"/>
      <c r="EAC105" s="24"/>
      <c r="EAD105" s="24"/>
      <c r="EAE105" s="24"/>
      <c r="EAF105" s="24"/>
      <c r="EAG105" s="24"/>
      <c r="EAH105" s="24"/>
      <c r="EAI105" s="24"/>
      <c r="EAJ105" s="24"/>
      <c r="EAK105" s="24"/>
      <c r="EAL105" s="24"/>
      <c r="EAM105" s="24"/>
      <c r="EAN105" s="24"/>
      <c r="EAO105" s="24"/>
      <c r="EAP105" s="24"/>
      <c r="EAQ105" s="24"/>
      <c r="EAR105" s="24"/>
      <c r="EAS105" s="24"/>
      <c r="EAT105" s="24"/>
      <c r="EAU105" s="24"/>
      <c r="EAV105" s="24"/>
      <c r="EAW105" s="24"/>
      <c r="EAX105" s="24"/>
      <c r="EAY105" s="24"/>
      <c r="EAZ105" s="24"/>
      <c r="EBA105" s="24"/>
      <c r="EBB105" s="24"/>
      <c r="EBC105" s="24"/>
      <c r="EBD105" s="24"/>
      <c r="EBE105" s="24"/>
      <c r="EBF105" s="24"/>
      <c r="EBG105" s="24"/>
      <c r="EBH105" s="24"/>
      <c r="EBI105" s="24"/>
      <c r="EBJ105" s="24"/>
      <c r="EBK105" s="24"/>
      <c r="EBL105" s="24"/>
      <c r="EBM105" s="24"/>
      <c r="EBN105" s="24"/>
      <c r="EBO105" s="24"/>
      <c r="EBP105" s="24"/>
      <c r="EBQ105" s="24"/>
      <c r="EBR105" s="24"/>
      <c r="EBS105" s="24"/>
      <c r="EBT105" s="24"/>
      <c r="EBU105" s="24"/>
      <c r="EBV105" s="24"/>
      <c r="EBW105" s="24"/>
      <c r="EBX105" s="24"/>
      <c r="EBY105" s="24"/>
      <c r="EBZ105" s="24"/>
      <c r="ECA105" s="24"/>
      <c r="ECB105" s="24"/>
      <c r="ECC105" s="24"/>
      <c r="ECD105" s="24"/>
      <c r="ECE105" s="24"/>
      <c r="ECF105" s="24"/>
      <c r="ECG105" s="24"/>
      <c r="ECH105" s="24"/>
      <c r="ECI105" s="24"/>
      <c r="ECJ105" s="24"/>
      <c r="ECK105" s="24"/>
      <c r="ECL105" s="24"/>
      <c r="ECM105" s="24"/>
      <c r="ECN105" s="24"/>
      <c r="ECO105" s="24"/>
      <c r="ECP105" s="24"/>
      <c r="ECQ105" s="24"/>
      <c r="ECR105" s="24"/>
      <c r="ECS105" s="24"/>
      <c r="ECT105" s="24"/>
      <c r="ECU105" s="24"/>
      <c r="ECV105" s="24"/>
      <c r="ECW105" s="24"/>
      <c r="ECX105" s="24"/>
      <c r="ECY105" s="24"/>
      <c r="ECZ105" s="24"/>
      <c r="EDA105" s="24"/>
      <c r="EDB105" s="24"/>
      <c r="EDC105" s="24"/>
      <c r="EDD105" s="24"/>
      <c r="EDE105" s="24"/>
      <c r="EDF105" s="24"/>
      <c r="EDG105" s="24"/>
      <c r="EDH105" s="24"/>
      <c r="EDI105" s="24"/>
      <c r="EDJ105" s="24"/>
      <c r="EDK105" s="24"/>
      <c r="EDL105" s="24"/>
      <c r="EDM105" s="24"/>
      <c r="EDN105" s="24"/>
      <c r="EDO105" s="24"/>
      <c r="EDP105" s="24"/>
      <c r="EDQ105" s="24"/>
      <c r="EDR105" s="24"/>
      <c r="EDS105" s="24"/>
      <c r="EDT105" s="24"/>
      <c r="EDU105" s="24"/>
      <c r="EDV105" s="24"/>
      <c r="EDW105" s="24"/>
      <c r="EDX105" s="24"/>
      <c r="EDY105" s="24"/>
      <c r="EDZ105" s="24"/>
      <c r="EEA105" s="24"/>
      <c r="EEB105" s="24"/>
      <c r="EEC105" s="24"/>
      <c r="EED105" s="24"/>
      <c r="EEE105" s="24"/>
      <c r="EEF105" s="24"/>
      <c r="EEG105" s="24"/>
      <c r="EEH105" s="24"/>
      <c r="EEI105" s="24"/>
      <c r="EEJ105" s="24"/>
      <c r="EEK105" s="24"/>
      <c r="EEL105" s="24"/>
      <c r="EEM105" s="24"/>
      <c r="EEN105" s="24"/>
      <c r="EEO105" s="24"/>
      <c r="EEP105" s="24"/>
      <c r="EEQ105" s="24"/>
      <c r="EER105" s="24"/>
      <c r="EES105" s="24"/>
      <c r="EET105" s="24"/>
      <c r="EEU105" s="24"/>
      <c r="EEV105" s="24"/>
      <c r="EEW105" s="24"/>
      <c r="EEX105" s="24"/>
      <c r="EEY105" s="24"/>
      <c r="EEZ105" s="24"/>
      <c r="EFA105" s="24"/>
      <c r="EFB105" s="24"/>
      <c r="EFC105" s="24"/>
      <c r="EFD105" s="24"/>
      <c r="EFE105" s="24"/>
      <c r="EFF105" s="24"/>
    </row>
    <row r="106" spans="2:3542" ht="51.6" customHeight="1" x14ac:dyDescent="0.3">
      <c r="B106" s="343" t="s">
        <v>133</v>
      </c>
      <c r="C106" s="637" t="s">
        <v>245</v>
      </c>
      <c r="D106" s="638"/>
      <c r="E106" s="637" t="s">
        <v>243</v>
      </c>
      <c r="F106" s="638"/>
      <c r="G106" s="343" t="s">
        <v>256</v>
      </c>
    </row>
    <row r="107" spans="2:3542" x14ac:dyDescent="0.3">
      <c r="B107" s="550" t="s">
        <v>264</v>
      </c>
      <c r="C107" s="639">
        <f>C50+C61+C90</f>
        <v>19441864.007391158</v>
      </c>
      <c r="D107" s="640"/>
      <c r="E107" s="639">
        <f>F50+E61+E73+E84+E90+E101+E96</f>
        <v>31070988791.782608</v>
      </c>
      <c r="F107" s="640"/>
      <c r="G107" s="551">
        <f t="shared" ref="G107" si="15">IFERROR(E107/C107,"-")</f>
        <v>1598.1486538518343</v>
      </c>
    </row>
    <row r="108" spans="2:3542" s="526" customFormat="1" ht="17.25" customHeight="1" x14ac:dyDescent="0.3">
      <c r="B108" s="634" t="s">
        <v>265</v>
      </c>
      <c r="C108" s="634"/>
      <c r="D108" s="634"/>
      <c r="E108" s="634"/>
      <c r="F108" s="634"/>
      <c r="G108" s="635"/>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EU108" s="24"/>
      <c r="EV108" s="24"/>
      <c r="EW108" s="24"/>
      <c r="EX108" s="24"/>
      <c r="EY108" s="24"/>
      <c r="EZ108" s="24"/>
      <c r="FA108" s="24"/>
      <c r="FB108" s="24"/>
      <c r="FC108" s="24"/>
      <c r="FD108" s="24"/>
      <c r="FE108" s="24"/>
      <c r="FF108" s="24"/>
      <c r="FG108" s="24"/>
      <c r="FH108" s="24"/>
      <c r="FI108" s="24"/>
      <c r="FJ108" s="24"/>
      <c r="FK108" s="24"/>
      <c r="FL108" s="24"/>
      <c r="FM108" s="24"/>
      <c r="FN108" s="24"/>
      <c r="FO108" s="24"/>
      <c r="FP108" s="24"/>
      <c r="FQ108" s="24"/>
      <c r="FR108" s="24"/>
      <c r="FS108" s="24"/>
      <c r="FT108" s="24"/>
      <c r="FU108" s="24"/>
      <c r="FV108" s="24"/>
      <c r="FW108" s="24"/>
      <c r="FX108" s="24"/>
      <c r="FY108" s="24"/>
      <c r="FZ108" s="24"/>
      <c r="GA108" s="24"/>
      <c r="GB108" s="24"/>
      <c r="GC108" s="24"/>
      <c r="GD108" s="24"/>
      <c r="GE108" s="24"/>
      <c r="GF108" s="24"/>
      <c r="GG108" s="24"/>
      <c r="GH108" s="24"/>
      <c r="GI108" s="24"/>
      <c r="GJ108" s="24"/>
      <c r="GK108" s="24"/>
      <c r="GL108" s="24"/>
      <c r="GM108" s="24"/>
      <c r="GN108" s="24"/>
      <c r="GO108" s="24"/>
      <c r="GP108" s="24"/>
      <c r="GQ108" s="24"/>
      <c r="GR108" s="24"/>
      <c r="GS108" s="24"/>
      <c r="GT108" s="24"/>
      <c r="GU108" s="24"/>
      <c r="GV108" s="24"/>
      <c r="GW108" s="24"/>
      <c r="GX108" s="24"/>
      <c r="GY108" s="24"/>
      <c r="GZ108" s="24"/>
      <c r="HA108" s="24"/>
      <c r="HB108" s="24"/>
      <c r="HC108" s="24"/>
      <c r="HD108" s="24"/>
      <c r="HE108" s="24"/>
      <c r="HF108" s="24"/>
      <c r="HG108" s="24"/>
      <c r="HH108" s="24"/>
      <c r="HI108" s="24"/>
      <c r="HJ108" s="24"/>
      <c r="HK108" s="24"/>
      <c r="HL108" s="24"/>
      <c r="HM108" s="24"/>
      <c r="HN108" s="24"/>
      <c r="HO108" s="24"/>
      <c r="HP108" s="24"/>
      <c r="HQ108" s="24"/>
      <c r="HR108" s="24"/>
      <c r="HS108" s="24"/>
      <c r="HT108" s="24"/>
      <c r="HU108" s="24"/>
      <c r="HV108" s="24"/>
      <c r="HW108" s="24"/>
      <c r="HX108" s="24"/>
      <c r="HY108" s="24"/>
      <c r="HZ108" s="24"/>
      <c r="IA108" s="24"/>
      <c r="IB108" s="24"/>
      <c r="IC108" s="24"/>
      <c r="ID108" s="24"/>
      <c r="IE108" s="24"/>
      <c r="IF108" s="24"/>
      <c r="IG108" s="24"/>
      <c r="IH108" s="24"/>
      <c r="II108" s="24"/>
      <c r="IJ108" s="24"/>
      <c r="IK108" s="24"/>
      <c r="IL108" s="24"/>
      <c r="IM108" s="24"/>
      <c r="IN108" s="24"/>
      <c r="IO108" s="24"/>
      <c r="IP108" s="24"/>
      <c r="IQ108" s="24"/>
      <c r="IR108" s="24"/>
      <c r="IS108" s="24"/>
      <c r="IT108" s="24"/>
      <c r="IU108" s="24"/>
      <c r="IV108" s="24"/>
      <c r="IW108" s="24"/>
      <c r="IX108" s="24"/>
      <c r="IY108" s="24"/>
      <c r="IZ108" s="24"/>
      <c r="JA108" s="24"/>
      <c r="JB108" s="24"/>
      <c r="JC108" s="24"/>
      <c r="JD108" s="24"/>
      <c r="JE108" s="24"/>
      <c r="JF108" s="24"/>
      <c r="JG108" s="24"/>
      <c r="JH108" s="24"/>
      <c r="JI108" s="24"/>
      <c r="JJ108" s="24"/>
      <c r="JK108" s="24"/>
      <c r="JL108" s="24"/>
      <c r="JM108" s="24"/>
      <c r="JN108" s="24"/>
      <c r="JO108" s="24"/>
      <c r="JP108" s="24"/>
      <c r="JQ108" s="24"/>
      <c r="JR108" s="24"/>
      <c r="JS108" s="24"/>
      <c r="JT108" s="24"/>
      <c r="JU108" s="24"/>
      <c r="JV108" s="24"/>
      <c r="JW108" s="24"/>
      <c r="JX108" s="24"/>
      <c r="JY108" s="24"/>
      <c r="JZ108" s="24"/>
      <c r="KA108" s="24"/>
      <c r="KB108" s="24"/>
      <c r="KC108" s="24"/>
      <c r="KD108" s="24"/>
      <c r="KE108" s="24"/>
      <c r="KF108" s="24"/>
      <c r="KG108" s="24"/>
      <c r="KH108" s="24"/>
      <c r="KI108" s="24"/>
      <c r="KJ108" s="24"/>
      <c r="KK108" s="24"/>
      <c r="KL108" s="24"/>
      <c r="KM108" s="24"/>
      <c r="KN108" s="24"/>
      <c r="KO108" s="24"/>
      <c r="KP108" s="24"/>
      <c r="KQ108" s="24"/>
      <c r="KR108" s="24"/>
      <c r="KS108" s="24"/>
      <c r="KT108" s="24"/>
      <c r="KU108" s="24"/>
      <c r="KV108" s="24"/>
      <c r="KW108" s="24"/>
      <c r="KX108" s="24"/>
      <c r="KY108" s="24"/>
      <c r="KZ108" s="24"/>
      <c r="LA108" s="24"/>
      <c r="LB108" s="24"/>
      <c r="LC108" s="24"/>
      <c r="LD108" s="24"/>
      <c r="LE108" s="24"/>
      <c r="LF108" s="24"/>
      <c r="LG108" s="24"/>
      <c r="LH108" s="24"/>
      <c r="LI108" s="24"/>
      <c r="LJ108" s="24"/>
      <c r="LK108" s="24"/>
      <c r="LL108" s="24"/>
      <c r="LM108" s="24"/>
      <c r="LN108" s="24"/>
      <c r="LO108" s="24"/>
      <c r="LP108" s="24"/>
      <c r="LQ108" s="24"/>
      <c r="LR108" s="24"/>
      <c r="LS108" s="24"/>
      <c r="LT108" s="24"/>
      <c r="LU108" s="24"/>
      <c r="LV108" s="24"/>
      <c r="LW108" s="24"/>
      <c r="LX108" s="24"/>
      <c r="LY108" s="24"/>
      <c r="LZ108" s="24"/>
      <c r="MA108" s="24"/>
      <c r="MB108" s="24"/>
      <c r="MC108" s="24"/>
      <c r="MD108" s="24"/>
      <c r="ME108" s="24"/>
      <c r="MF108" s="24"/>
      <c r="MG108" s="24"/>
      <c r="MH108" s="24"/>
      <c r="MI108" s="24"/>
      <c r="MJ108" s="24"/>
      <c r="MK108" s="24"/>
      <c r="ML108" s="24"/>
      <c r="MM108" s="24"/>
      <c r="MN108" s="24"/>
      <c r="MO108" s="24"/>
      <c r="MP108" s="24"/>
      <c r="MQ108" s="24"/>
      <c r="MR108" s="24"/>
      <c r="MS108" s="24"/>
      <c r="MT108" s="24"/>
      <c r="MU108" s="24"/>
      <c r="MV108" s="24"/>
      <c r="MW108" s="24"/>
      <c r="MX108" s="24"/>
      <c r="MY108" s="24"/>
      <c r="MZ108" s="24"/>
      <c r="NA108" s="24"/>
      <c r="NB108" s="24"/>
      <c r="NC108" s="24"/>
      <c r="ND108" s="24"/>
      <c r="NE108" s="24"/>
      <c r="NF108" s="24"/>
      <c r="NG108" s="24"/>
      <c r="NH108" s="24"/>
      <c r="NI108" s="24"/>
      <c r="NJ108" s="24"/>
      <c r="NK108" s="24"/>
      <c r="NL108" s="24"/>
      <c r="NM108" s="24"/>
      <c r="NN108" s="24"/>
      <c r="NO108" s="24"/>
      <c r="NP108" s="24"/>
      <c r="NQ108" s="24"/>
      <c r="NR108" s="24"/>
      <c r="NS108" s="24"/>
      <c r="NT108" s="24"/>
      <c r="NU108" s="24"/>
      <c r="NV108" s="24"/>
      <c r="NW108" s="24"/>
      <c r="NX108" s="24"/>
      <c r="NY108" s="24"/>
      <c r="NZ108" s="24"/>
      <c r="OA108" s="24"/>
      <c r="OB108" s="24"/>
      <c r="OC108" s="24"/>
      <c r="OD108" s="24"/>
      <c r="OE108" s="24"/>
      <c r="OF108" s="24"/>
      <c r="OG108" s="24"/>
      <c r="OH108" s="24"/>
      <c r="OI108" s="24"/>
      <c r="OJ108" s="24"/>
      <c r="OK108" s="24"/>
      <c r="OL108" s="24"/>
      <c r="OM108" s="24"/>
      <c r="ON108" s="24"/>
      <c r="OO108" s="24"/>
      <c r="OP108" s="24"/>
      <c r="OQ108" s="24"/>
      <c r="OR108" s="24"/>
      <c r="OS108" s="24"/>
      <c r="OT108" s="24"/>
      <c r="OU108" s="24"/>
      <c r="OV108" s="24"/>
      <c r="OW108" s="24"/>
      <c r="OX108" s="24"/>
      <c r="OY108" s="24"/>
      <c r="OZ108" s="24"/>
      <c r="PA108" s="24"/>
      <c r="PB108" s="24"/>
      <c r="PC108" s="24"/>
      <c r="PD108" s="24"/>
      <c r="PE108" s="24"/>
      <c r="PF108" s="24"/>
      <c r="PG108" s="24"/>
      <c r="PH108" s="24"/>
      <c r="PI108" s="24"/>
      <c r="PJ108" s="24"/>
      <c r="PK108" s="24"/>
      <c r="PL108" s="24"/>
      <c r="PM108" s="24"/>
      <c r="PN108" s="24"/>
      <c r="PO108" s="24"/>
      <c r="PP108" s="24"/>
      <c r="PQ108" s="24"/>
      <c r="PR108" s="24"/>
      <c r="PS108" s="24"/>
      <c r="PT108" s="24"/>
      <c r="PU108" s="24"/>
      <c r="PV108" s="24"/>
      <c r="PW108" s="24"/>
      <c r="PX108" s="24"/>
      <c r="PY108" s="24"/>
      <c r="PZ108" s="24"/>
      <c r="QA108" s="24"/>
      <c r="QB108" s="24"/>
      <c r="QC108" s="24"/>
      <c r="QD108" s="24"/>
      <c r="QE108" s="24"/>
      <c r="QF108" s="24"/>
      <c r="QG108" s="24"/>
      <c r="QH108" s="24"/>
      <c r="QI108" s="24"/>
      <c r="QJ108" s="24"/>
      <c r="QK108" s="24"/>
      <c r="QL108" s="24"/>
      <c r="QM108" s="24"/>
      <c r="QN108" s="24"/>
      <c r="QO108" s="24"/>
      <c r="QP108" s="24"/>
      <c r="QQ108" s="24"/>
      <c r="QR108" s="24"/>
      <c r="QS108" s="24"/>
      <c r="QT108" s="24"/>
      <c r="QU108" s="24"/>
      <c r="QV108" s="24"/>
      <c r="QW108" s="24"/>
      <c r="QX108" s="24"/>
      <c r="QY108" s="24"/>
      <c r="QZ108" s="24"/>
      <c r="RA108" s="24"/>
      <c r="RB108" s="24"/>
      <c r="RC108" s="24"/>
      <c r="RD108" s="24"/>
      <c r="RE108" s="24"/>
      <c r="RF108" s="24"/>
      <c r="RG108" s="24"/>
      <c r="RH108" s="24"/>
      <c r="RI108" s="24"/>
      <c r="RJ108" s="24"/>
      <c r="RK108" s="24"/>
      <c r="RL108" s="24"/>
      <c r="RM108" s="24"/>
      <c r="RN108" s="24"/>
      <c r="RO108" s="24"/>
      <c r="RP108" s="24"/>
      <c r="RQ108" s="24"/>
      <c r="RR108" s="24"/>
      <c r="RS108" s="24"/>
      <c r="RT108" s="24"/>
      <c r="RU108" s="24"/>
      <c r="RV108" s="24"/>
      <c r="RW108" s="24"/>
      <c r="RX108" s="24"/>
      <c r="RY108" s="24"/>
      <c r="RZ108" s="24"/>
      <c r="SA108" s="24"/>
      <c r="SB108" s="24"/>
      <c r="SC108" s="24"/>
      <c r="SD108" s="24"/>
      <c r="SE108" s="24"/>
      <c r="SF108" s="24"/>
      <c r="SG108" s="24"/>
      <c r="SH108" s="24"/>
      <c r="SI108" s="24"/>
      <c r="SJ108" s="24"/>
      <c r="SK108" s="24"/>
      <c r="SL108" s="24"/>
      <c r="SM108" s="24"/>
      <c r="SN108" s="24"/>
      <c r="SO108" s="24"/>
      <c r="SP108" s="24"/>
      <c r="SQ108" s="24"/>
      <c r="SR108" s="24"/>
      <c r="SS108" s="24"/>
      <c r="ST108" s="24"/>
      <c r="SU108" s="24"/>
      <c r="SV108" s="24"/>
      <c r="SW108" s="24"/>
      <c r="SX108" s="24"/>
      <c r="SY108" s="24"/>
      <c r="SZ108" s="24"/>
      <c r="TA108" s="24"/>
      <c r="TB108" s="24"/>
      <c r="TC108" s="24"/>
      <c r="TD108" s="24"/>
      <c r="TE108" s="24"/>
      <c r="TF108" s="24"/>
      <c r="TG108" s="24"/>
      <c r="TH108" s="24"/>
      <c r="TI108" s="24"/>
      <c r="TJ108" s="24"/>
      <c r="TK108" s="24"/>
      <c r="TL108" s="24"/>
      <c r="TM108" s="24"/>
      <c r="TN108" s="24"/>
      <c r="TO108" s="24"/>
      <c r="TP108" s="24"/>
      <c r="TQ108" s="24"/>
      <c r="TR108" s="24"/>
      <c r="TS108" s="24"/>
      <c r="TT108" s="24"/>
      <c r="TU108" s="24"/>
      <c r="TV108" s="24"/>
      <c r="TW108" s="24"/>
      <c r="TX108" s="24"/>
      <c r="TY108" s="24"/>
      <c r="TZ108" s="24"/>
      <c r="UA108" s="24"/>
      <c r="UB108" s="24"/>
      <c r="UC108" s="24"/>
      <c r="UD108" s="24"/>
      <c r="UE108" s="24"/>
      <c r="UF108" s="24"/>
      <c r="UG108" s="24"/>
      <c r="UH108" s="24"/>
      <c r="UI108" s="24"/>
      <c r="UJ108" s="24"/>
      <c r="UK108" s="24"/>
      <c r="UL108" s="24"/>
      <c r="UM108" s="24"/>
      <c r="UN108" s="24"/>
      <c r="UO108" s="24"/>
      <c r="UP108" s="24"/>
      <c r="UQ108" s="24"/>
      <c r="UR108" s="24"/>
      <c r="US108" s="24"/>
      <c r="UT108" s="24"/>
      <c r="UU108" s="24"/>
      <c r="UV108" s="24"/>
      <c r="UW108" s="24"/>
      <c r="UX108" s="24"/>
      <c r="UY108" s="24"/>
      <c r="UZ108" s="24"/>
      <c r="VA108" s="24"/>
      <c r="VB108" s="24"/>
      <c r="VC108" s="24"/>
      <c r="VD108" s="24"/>
      <c r="VE108" s="24"/>
      <c r="VF108" s="24"/>
      <c r="VG108" s="24"/>
      <c r="VH108" s="24"/>
      <c r="VI108" s="24"/>
      <c r="VJ108" s="24"/>
      <c r="VK108" s="24"/>
      <c r="VL108" s="24"/>
      <c r="VM108" s="24"/>
      <c r="VN108" s="24"/>
      <c r="VO108" s="24"/>
      <c r="VP108" s="24"/>
      <c r="VQ108" s="24"/>
      <c r="VR108" s="24"/>
      <c r="VS108" s="24"/>
      <c r="VT108" s="24"/>
      <c r="VU108" s="24"/>
      <c r="VV108" s="24"/>
      <c r="VW108" s="24"/>
      <c r="VX108" s="24"/>
      <c r="VY108" s="24"/>
      <c r="VZ108" s="24"/>
      <c r="WA108" s="24"/>
      <c r="WB108" s="24"/>
      <c r="WC108" s="24"/>
      <c r="WD108" s="24"/>
      <c r="WE108" s="24"/>
      <c r="WF108" s="24"/>
      <c r="WG108" s="24"/>
      <c r="WH108" s="24"/>
      <c r="WI108" s="24"/>
      <c r="WJ108" s="24"/>
      <c r="WK108" s="24"/>
      <c r="WL108" s="24"/>
      <c r="WM108" s="24"/>
      <c r="WN108" s="24"/>
      <c r="WO108" s="24"/>
      <c r="WP108" s="24"/>
      <c r="WQ108" s="24"/>
      <c r="WR108" s="24"/>
      <c r="WS108" s="24"/>
      <c r="WT108" s="24"/>
      <c r="WU108" s="24"/>
      <c r="WV108" s="24"/>
      <c r="WW108" s="24"/>
      <c r="WX108" s="24"/>
      <c r="WY108" s="24"/>
      <c r="WZ108" s="24"/>
      <c r="XA108" s="24"/>
      <c r="XB108" s="24"/>
      <c r="XC108" s="24"/>
      <c r="XD108" s="24"/>
      <c r="XE108" s="24"/>
      <c r="XF108" s="24"/>
      <c r="XG108" s="24"/>
      <c r="XH108" s="24"/>
      <c r="XI108" s="24"/>
      <c r="XJ108" s="24"/>
      <c r="XK108" s="24"/>
      <c r="XL108" s="24"/>
      <c r="XM108" s="24"/>
      <c r="XN108" s="24"/>
      <c r="XO108" s="24"/>
      <c r="XP108" s="24"/>
      <c r="XQ108" s="24"/>
      <c r="XR108" s="24"/>
      <c r="XS108" s="24"/>
      <c r="XT108" s="24"/>
      <c r="XU108" s="24"/>
      <c r="XV108" s="24"/>
      <c r="XW108" s="24"/>
      <c r="XX108" s="24"/>
      <c r="XY108" s="24"/>
      <c r="XZ108" s="24"/>
      <c r="YA108" s="24"/>
      <c r="YB108" s="24"/>
      <c r="YC108" s="24"/>
      <c r="YD108" s="24"/>
      <c r="YE108" s="24"/>
      <c r="YF108" s="24"/>
      <c r="YG108" s="24"/>
      <c r="YH108" s="24"/>
      <c r="YI108" s="24"/>
      <c r="YJ108" s="24"/>
      <c r="YK108" s="24"/>
      <c r="YL108" s="24"/>
      <c r="YM108" s="24"/>
      <c r="YN108" s="24"/>
      <c r="YO108" s="24"/>
      <c r="YP108" s="24"/>
      <c r="YQ108" s="24"/>
      <c r="YR108" s="24"/>
      <c r="YS108" s="24"/>
      <c r="YT108" s="24"/>
      <c r="YU108" s="24"/>
      <c r="YV108" s="24"/>
      <c r="YW108" s="24"/>
      <c r="YX108" s="24"/>
      <c r="YY108" s="24"/>
      <c r="YZ108" s="24"/>
      <c r="ZA108" s="24"/>
      <c r="ZB108" s="24"/>
      <c r="ZC108" s="24"/>
      <c r="ZD108" s="24"/>
      <c r="ZE108" s="24"/>
      <c r="ZF108" s="24"/>
      <c r="ZG108" s="24"/>
      <c r="ZH108" s="24"/>
      <c r="ZI108" s="24"/>
      <c r="ZJ108" s="24"/>
      <c r="ZK108" s="24"/>
      <c r="ZL108" s="24"/>
      <c r="ZM108" s="24"/>
      <c r="ZN108" s="24"/>
      <c r="ZO108" s="24"/>
      <c r="ZP108" s="24"/>
      <c r="ZQ108" s="24"/>
      <c r="ZR108" s="24"/>
      <c r="ZS108" s="24"/>
      <c r="ZT108" s="24"/>
      <c r="ZU108" s="24"/>
      <c r="ZV108" s="24"/>
      <c r="ZW108" s="24"/>
      <c r="ZX108" s="24"/>
      <c r="ZY108" s="24"/>
      <c r="ZZ108" s="24"/>
      <c r="AAA108" s="24"/>
      <c r="AAB108" s="24"/>
      <c r="AAC108" s="24"/>
      <c r="AAD108" s="24"/>
      <c r="AAE108" s="24"/>
      <c r="AAF108" s="24"/>
      <c r="AAG108" s="24"/>
      <c r="AAH108" s="24"/>
      <c r="AAI108" s="24"/>
      <c r="AAJ108" s="24"/>
      <c r="AAK108" s="24"/>
      <c r="AAL108" s="24"/>
      <c r="AAM108" s="24"/>
      <c r="AAN108" s="24"/>
      <c r="AAO108" s="24"/>
      <c r="AAP108" s="24"/>
      <c r="AAQ108" s="24"/>
      <c r="AAR108" s="24"/>
      <c r="AAS108" s="24"/>
      <c r="AAT108" s="24"/>
      <c r="AAU108" s="24"/>
      <c r="AAV108" s="24"/>
      <c r="AAW108" s="24"/>
      <c r="AAX108" s="24"/>
      <c r="AAY108" s="24"/>
      <c r="AAZ108" s="24"/>
      <c r="ABA108" s="24"/>
      <c r="ABB108" s="24"/>
      <c r="ABC108" s="24"/>
      <c r="ABD108" s="24"/>
      <c r="ABE108" s="24"/>
      <c r="ABF108" s="24"/>
      <c r="ABG108" s="24"/>
      <c r="ABH108" s="24"/>
      <c r="ABI108" s="24"/>
      <c r="ABJ108" s="24"/>
      <c r="ABK108" s="24"/>
      <c r="ABL108" s="24"/>
      <c r="ABM108" s="24"/>
      <c r="ABN108" s="24"/>
      <c r="ABO108" s="24"/>
      <c r="ABP108" s="24"/>
      <c r="ABQ108" s="24"/>
      <c r="ABR108" s="24"/>
      <c r="ABS108" s="24"/>
      <c r="ABT108" s="24"/>
      <c r="ABU108" s="24"/>
      <c r="ABV108" s="24"/>
      <c r="ABW108" s="24"/>
      <c r="ABX108" s="24"/>
      <c r="ABY108" s="24"/>
      <c r="ABZ108" s="24"/>
      <c r="ACA108" s="24"/>
      <c r="ACB108" s="24"/>
      <c r="ACC108" s="24"/>
      <c r="ACD108" s="24"/>
      <c r="ACE108" s="24"/>
      <c r="ACF108" s="24"/>
      <c r="ACG108" s="24"/>
      <c r="ACH108" s="24"/>
      <c r="ACI108" s="24"/>
      <c r="ACJ108" s="24"/>
      <c r="ACK108" s="24"/>
      <c r="ACL108" s="24"/>
      <c r="ACM108" s="24"/>
      <c r="ACN108" s="24"/>
      <c r="ACO108" s="24"/>
      <c r="ACP108" s="24"/>
      <c r="ACQ108" s="24"/>
      <c r="ACR108" s="24"/>
      <c r="ACS108" s="24"/>
      <c r="ACT108" s="24"/>
      <c r="ACU108" s="24"/>
      <c r="ACV108" s="24"/>
      <c r="ACW108" s="24"/>
      <c r="ACX108" s="24"/>
      <c r="ACY108" s="24"/>
      <c r="ACZ108" s="24"/>
      <c r="ADA108" s="24"/>
      <c r="ADB108" s="24"/>
      <c r="ADC108" s="24"/>
      <c r="ADD108" s="24"/>
      <c r="ADE108" s="24"/>
      <c r="ADF108" s="24"/>
      <c r="ADG108" s="24"/>
      <c r="ADH108" s="24"/>
      <c r="ADI108" s="24"/>
      <c r="ADJ108" s="24"/>
      <c r="ADK108" s="24"/>
      <c r="ADL108" s="24"/>
      <c r="ADM108" s="24"/>
      <c r="ADN108" s="24"/>
      <c r="ADO108" s="24"/>
      <c r="ADP108" s="24"/>
      <c r="ADQ108" s="24"/>
      <c r="ADR108" s="24"/>
      <c r="ADS108" s="24"/>
      <c r="ADT108" s="24"/>
      <c r="ADU108" s="24"/>
      <c r="ADV108" s="24"/>
      <c r="ADW108" s="24"/>
      <c r="ADX108" s="24"/>
      <c r="ADY108" s="24"/>
      <c r="ADZ108" s="24"/>
      <c r="AEA108" s="24"/>
      <c r="AEB108" s="24"/>
      <c r="AEC108" s="24"/>
      <c r="AED108" s="24"/>
      <c r="AEE108" s="24"/>
      <c r="AEF108" s="24"/>
      <c r="AEG108" s="24"/>
      <c r="AEH108" s="24"/>
      <c r="AEI108" s="24"/>
      <c r="AEJ108" s="24"/>
      <c r="AEK108" s="24"/>
      <c r="AEL108" s="24"/>
      <c r="AEM108" s="24"/>
      <c r="AEN108" s="24"/>
      <c r="AEO108" s="24"/>
      <c r="AEP108" s="24"/>
      <c r="AEQ108" s="24"/>
      <c r="AER108" s="24"/>
      <c r="AES108" s="24"/>
      <c r="AET108" s="24"/>
      <c r="AEU108" s="24"/>
      <c r="AEV108" s="24"/>
      <c r="AEW108" s="24"/>
      <c r="AEX108" s="24"/>
      <c r="AEY108" s="24"/>
      <c r="AEZ108" s="24"/>
      <c r="AFA108" s="24"/>
      <c r="AFB108" s="24"/>
      <c r="AFC108" s="24"/>
      <c r="AFD108" s="24"/>
      <c r="AFE108" s="24"/>
      <c r="AFF108" s="24"/>
      <c r="AFG108" s="24"/>
      <c r="AFH108" s="24"/>
      <c r="AFI108" s="24"/>
      <c r="AFJ108" s="24"/>
      <c r="AFK108" s="24"/>
      <c r="AFL108" s="24"/>
      <c r="AFM108" s="24"/>
      <c r="AFN108" s="24"/>
      <c r="AFO108" s="24"/>
      <c r="AFP108" s="24"/>
      <c r="AFQ108" s="24"/>
      <c r="AFR108" s="24"/>
      <c r="AFS108" s="24"/>
      <c r="AFT108" s="24"/>
      <c r="AFU108" s="24"/>
      <c r="AFV108" s="24"/>
      <c r="AFW108" s="24"/>
      <c r="AFX108" s="24"/>
      <c r="AFY108" s="24"/>
      <c r="AFZ108" s="24"/>
      <c r="AGA108" s="24"/>
      <c r="AGB108" s="24"/>
      <c r="AGC108" s="24"/>
      <c r="AGD108" s="24"/>
      <c r="AGE108" s="24"/>
      <c r="AGF108" s="24"/>
      <c r="AGG108" s="24"/>
      <c r="AGH108" s="24"/>
      <c r="AGI108" s="24"/>
      <c r="AGJ108" s="24"/>
      <c r="AGK108" s="24"/>
      <c r="AGL108" s="24"/>
      <c r="AGM108" s="24"/>
      <c r="AGN108" s="24"/>
      <c r="AGO108" s="24"/>
      <c r="AGP108" s="24"/>
      <c r="AGQ108" s="24"/>
      <c r="AGR108" s="24"/>
      <c r="AGS108" s="24"/>
      <c r="AGT108" s="24"/>
      <c r="AGU108" s="24"/>
      <c r="AGV108" s="24"/>
      <c r="AGW108" s="24"/>
      <c r="AGX108" s="24"/>
      <c r="AGY108" s="24"/>
      <c r="AGZ108" s="24"/>
      <c r="AHA108" s="24"/>
      <c r="AHB108" s="24"/>
      <c r="AHC108" s="24"/>
      <c r="AHD108" s="24"/>
      <c r="AHE108" s="24"/>
      <c r="AHF108" s="24"/>
      <c r="AHG108" s="24"/>
      <c r="AHH108" s="24"/>
      <c r="AHI108" s="24"/>
      <c r="AHJ108" s="24"/>
      <c r="AHK108" s="24"/>
      <c r="AHL108" s="24"/>
      <c r="AHM108" s="24"/>
      <c r="AHN108" s="24"/>
      <c r="AHO108" s="24"/>
      <c r="AHP108" s="24"/>
      <c r="AHQ108" s="24"/>
      <c r="AHR108" s="24"/>
      <c r="AHS108" s="24"/>
      <c r="AHT108" s="24"/>
      <c r="AHU108" s="24"/>
      <c r="AHV108" s="24"/>
      <c r="AHW108" s="24"/>
      <c r="AHX108" s="24"/>
      <c r="AHY108" s="24"/>
      <c r="AHZ108" s="24"/>
      <c r="AIA108" s="24"/>
      <c r="AIB108" s="24"/>
      <c r="AIC108" s="24"/>
      <c r="AID108" s="24"/>
      <c r="AIE108" s="24"/>
      <c r="AIF108" s="24"/>
      <c r="AIG108" s="24"/>
      <c r="AIH108" s="24"/>
      <c r="AII108" s="24"/>
      <c r="AIJ108" s="24"/>
      <c r="AIK108" s="24"/>
      <c r="AIL108" s="24"/>
      <c r="AIM108" s="24"/>
      <c r="AIN108" s="24"/>
      <c r="AIO108" s="24"/>
      <c r="AIP108" s="24"/>
      <c r="AIQ108" s="24"/>
      <c r="AIR108" s="24"/>
      <c r="AIS108" s="24"/>
      <c r="AIT108" s="24"/>
      <c r="AIU108" s="24"/>
      <c r="AIV108" s="24"/>
      <c r="AIW108" s="24"/>
      <c r="AIX108" s="24"/>
      <c r="AIY108" s="24"/>
      <c r="AIZ108" s="24"/>
      <c r="AJA108" s="24"/>
      <c r="AJB108" s="24"/>
      <c r="AJC108" s="24"/>
      <c r="AJD108" s="24"/>
      <c r="AJE108" s="24"/>
      <c r="AJF108" s="24"/>
      <c r="AJG108" s="24"/>
      <c r="AJH108" s="24"/>
      <c r="AJI108" s="24"/>
      <c r="AJJ108" s="24"/>
      <c r="AJK108" s="24"/>
      <c r="AJL108" s="24"/>
      <c r="AJM108" s="24"/>
      <c r="AJN108" s="24"/>
      <c r="AJO108" s="24"/>
      <c r="AJP108" s="24"/>
      <c r="AJQ108" s="24"/>
      <c r="AJR108" s="24"/>
      <c r="AJS108" s="24"/>
      <c r="AJT108" s="24"/>
      <c r="AJU108" s="24"/>
      <c r="AJV108" s="24"/>
      <c r="AJW108" s="24"/>
      <c r="AJX108" s="24"/>
      <c r="AJY108" s="24"/>
      <c r="AJZ108" s="24"/>
      <c r="AKA108" s="24"/>
      <c r="AKB108" s="24"/>
      <c r="AKC108" s="24"/>
      <c r="AKD108" s="24"/>
      <c r="AKE108" s="24"/>
      <c r="AKF108" s="24"/>
      <c r="AKG108" s="24"/>
      <c r="AKH108" s="24"/>
      <c r="AKI108" s="24"/>
      <c r="AKJ108" s="24"/>
      <c r="AKK108" s="24"/>
      <c r="AKL108" s="24"/>
      <c r="AKM108" s="24"/>
      <c r="AKN108" s="24"/>
      <c r="AKO108" s="24"/>
      <c r="AKP108" s="24"/>
      <c r="AKQ108" s="24"/>
      <c r="AKR108" s="24"/>
      <c r="AKS108" s="24"/>
      <c r="AKT108" s="24"/>
      <c r="AKU108" s="24"/>
      <c r="AKV108" s="24"/>
      <c r="AKW108" s="24"/>
      <c r="AKX108" s="24"/>
      <c r="AKY108" s="24"/>
      <c r="AKZ108" s="24"/>
      <c r="ALA108" s="24"/>
      <c r="ALB108" s="24"/>
      <c r="ALC108" s="24"/>
      <c r="ALD108" s="24"/>
      <c r="ALE108" s="24"/>
      <c r="ALF108" s="24"/>
      <c r="ALG108" s="24"/>
      <c r="ALH108" s="24"/>
      <c r="ALI108" s="24"/>
      <c r="ALJ108" s="24"/>
      <c r="ALK108" s="24"/>
      <c r="ALL108" s="24"/>
      <c r="ALM108" s="24"/>
      <c r="ALN108" s="24"/>
      <c r="ALO108" s="24"/>
      <c r="ALP108" s="24"/>
      <c r="ALQ108" s="24"/>
      <c r="ALR108" s="24"/>
      <c r="ALS108" s="24"/>
      <c r="ALT108" s="24"/>
      <c r="ALU108" s="24"/>
      <c r="ALV108" s="24"/>
      <c r="ALW108" s="24"/>
      <c r="ALX108" s="24"/>
      <c r="ALY108" s="24"/>
      <c r="ALZ108" s="24"/>
      <c r="AMA108" s="24"/>
      <c r="AMB108" s="24"/>
      <c r="AMC108" s="24"/>
      <c r="AMD108" s="24"/>
      <c r="AME108" s="24"/>
      <c r="AMF108" s="24"/>
      <c r="AMG108" s="24"/>
      <c r="AMH108" s="24"/>
      <c r="AMI108" s="24"/>
      <c r="AMJ108" s="24"/>
      <c r="AMK108" s="24"/>
      <c r="AML108" s="24"/>
      <c r="AMM108" s="24"/>
      <c r="AMN108" s="24"/>
      <c r="AMO108" s="24"/>
      <c r="AMP108" s="24"/>
      <c r="AMQ108" s="24"/>
      <c r="AMR108" s="24"/>
      <c r="AMS108" s="24"/>
      <c r="AMT108" s="24"/>
      <c r="AMU108" s="24"/>
      <c r="AMV108" s="24"/>
      <c r="AMW108" s="24"/>
      <c r="AMX108" s="24"/>
      <c r="AMY108" s="24"/>
      <c r="AMZ108" s="24"/>
      <c r="ANA108" s="24"/>
      <c r="ANB108" s="24"/>
      <c r="ANC108" s="24"/>
      <c r="AND108" s="24"/>
      <c r="ANE108" s="24"/>
      <c r="ANF108" s="24"/>
      <c r="ANG108" s="24"/>
      <c r="ANH108" s="24"/>
      <c r="ANI108" s="24"/>
      <c r="ANJ108" s="24"/>
      <c r="ANK108" s="24"/>
      <c r="ANL108" s="24"/>
      <c r="ANM108" s="24"/>
      <c r="ANN108" s="24"/>
      <c r="ANO108" s="24"/>
      <c r="ANP108" s="24"/>
      <c r="ANQ108" s="24"/>
      <c r="ANR108" s="24"/>
      <c r="ANS108" s="24"/>
      <c r="ANT108" s="24"/>
      <c r="ANU108" s="24"/>
      <c r="ANV108" s="24"/>
      <c r="ANW108" s="24"/>
      <c r="ANX108" s="24"/>
      <c r="ANY108" s="24"/>
      <c r="ANZ108" s="24"/>
      <c r="AOA108" s="24"/>
      <c r="AOB108" s="24"/>
      <c r="AOC108" s="24"/>
      <c r="AOD108" s="24"/>
      <c r="AOE108" s="24"/>
      <c r="AOF108" s="24"/>
      <c r="AOG108" s="24"/>
      <c r="AOH108" s="24"/>
      <c r="AOI108" s="24"/>
      <c r="AOJ108" s="24"/>
      <c r="AOK108" s="24"/>
      <c r="AOL108" s="24"/>
      <c r="AOM108" s="24"/>
      <c r="AON108" s="24"/>
      <c r="AOO108" s="24"/>
      <c r="AOP108" s="24"/>
      <c r="AOQ108" s="24"/>
      <c r="AOR108" s="24"/>
      <c r="AOS108" s="24"/>
      <c r="AOT108" s="24"/>
      <c r="AOU108" s="24"/>
      <c r="AOV108" s="24"/>
      <c r="AOW108" s="24"/>
      <c r="AOX108" s="24"/>
      <c r="AOY108" s="24"/>
      <c r="AOZ108" s="24"/>
      <c r="APA108" s="24"/>
      <c r="APB108" s="24"/>
      <c r="APC108" s="24"/>
      <c r="APD108" s="24"/>
      <c r="APE108" s="24"/>
      <c r="APF108" s="24"/>
      <c r="APG108" s="24"/>
      <c r="APH108" s="24"/>
      <c r="API108" s="24"/>
      <c r="APJ108" s="24"/>
      <c r="APK108" s="24"/>
      <c r="APL108" s="24"/>
      <c r="APM108" s="24"/>
      <c r="APN108" s="24"/>
      <c r="APO108" s="24"/>
      <c r="APP108" s="24"/>
      <c r="APQ108" s="24"/>
      <c r="APR108" s="24"/>
      <c r="APS108" s="24"/>
      <c r="APT108" s="24"/>
      <c r="APU108" s="24"/>
      <c r="APV108" s="24"/>
      <c r="APW108" s="24"/>
      <c r="APX108" s="24"/>
      <c r="APY108" s="24"/>
      <c r="APZ108" s="24"/>
      <c r="AQA108" s="24"/>
      <c r="AQB108" s="24"/>
      <c r="AQC108" s="24"/>
      <c r="AQD108" s="24"/>
      <c r="AQE108" s="24"/>
      <c r="AQF108" s="24"/>
      <c r="AQG108" s="24"/>
      <c r="AQH108" s="24"/>
      <c r="AQI108" s="24"/>
      <c r="AQJ108" s="24"/>
      <c r="AQK108" s="24"/>
      <c r="AQL108" s="24"/>
      <c r="AQM108" s="24"/>
      <c r="AQN108" s="24"/>
      <c r="AQO108" s="24"/>
      <c r="AQP108" s="24"/>
      <c r="AQQ108" s="24"/>
      <c r="AQR108" s="24"/>
      <c r="AQS108" s="24"/>
      <c r="AQT108" s="24"/>
      <c r="AQU108" s="24"/>
      <c r="AQV108" s="24"/>
      <c r="AQW108" s="24"/>
      <c r="AQX108" s="24"/>
      <c r="AQY108" s="24"/>
      <c r="AQZ108" s="24"/>
      <c r="ARA108" s="24"/>
      <c r="ARB108" s="24"/>
      <c r="ARC108" s="24"/>
      <c r="ARD108" s="24"/>
      <c r="ARE108" s="24"/>
      <c r="ARF108" s="24"/>
      <c r="ARG108" s="24"/>
      <c r="ARH108" s="24"/>
      <c r="ARI108" s="24"/>
      <c r="ARJ108" s="24"/>
      <c r="ARK108" s="24"/>
      <c r="ARL108" s="24"/>
      <c r="ARM108" s="24"/>
      <c r="ARN108" s="24"/>
      <c r="ARO108" s="24"/>
      <c r="ARP108" s="24"/>
      <c r="ARQ108" s="24"/>
      <c r="ARR108" s="24"/>
      <c r="ARS108" s="24"/>
      <c r="ART108" s="24"/>
      <c r="ARU108" s="24"/>
      <c r="ARV108" s="24"/>
      <c r="ARW108" s="24"/>
      <c r="ARX108" s="24"/>
      <c r="ARY108" s="24"/>
      <c r="ARZ108" s="24"/>
      <c r="ASA108" s="24"/>
      <c r="ASB108" s="24"/>
      <c r="ASC108" s="24"/>
      <c r="ASD108" s="24"/>
      <c r="ASE108" s="24"/>
      <c r="ASF108" s="24"/>
      <c r="ASG108" s="24"/>
      <c r="ASH108" s="24"/>
      <c r="ASI108" s="24"/>
      <c r="ASJ108" s="24"/>
      <c r="ASK108" s="24"/>
      <c r="ASL108" s="24"/>
      <c r="ASM108" s="24"/>
      <c r="ASN108" s="24"/>
      <c r="ASO108" s="24"/>
      <c r="ASP108" s="24"/>
      <c r="ASQ108" s="24"/>
      <c r="ASR108" s="24"/>
      <c r="ASS108" s="24"/>
      <c r="AST108" s="24"/>
      <c r="ASU108" s="24"/>
      <c r="ASV108" s="24"/>
      <c r="ASW108" s="24"/>
      <c r="ASX108" s="24"/>
      <c r="ASY108" s="24"/>
      <c r="ASZ108" s="24"/>
      <c r="ATA108" s="24"/>
      <c r="ATB108" s="24"/>
      <c r="ATC108" s="24"/>
      <c r="ATD108" s="24"/>
      <c r="ATE108" s="24"/>
      <c r="ATF108" s="24"/>
      <c r="ATG108" s="24"/>
      <c r="ATH108" s="24"/>
      <c r="ATI108" s="24"/>
      <c r="ATJ108" s="24"/>
      <c r="ATK108" s="24"/>
      <c r="ATL108" s="24"/>
      <c r="ATM108" s="24"/>
      <c r="ATN108" s="24"/>
      <c r="ATO108" s="24"/>
      <c r="ATP108" s="24"/>
      <c r="ATQ108" s="24"/>
      <c r="ATR108" s="24"/>
      <c r="ATS108" s="24"/>
      <c r="ATT108" s="24"/>
      <c r="ATU108" s="24"/>
      <c r="ATV108" s="24"/>
      <c r="ATW108" s="24"/>
      <c r="ATX108" s="24"/>
      <c r="ATY108" s="24"/>
      <c r="ATZ108" s="24"/>
      <c r="AUA108" s="24"/>
      <c r="AUB108" s="24"/>
      <c r="AUC108" s="24"/>
      <c r="AUD108" s="24"/>
      <c r="AUE108" s="24"/>
      <c r="AUF108" s="24"/>
      <c r="AUG108" s="24"/>
      <c r="AUH108" s="24"/>
      <c r="AUI108" s="24"/>
      <c r="AUJ108" s="24"/>
      <c r="AUK108" s="24"/>
      <c r="AUL108" s="24"/>
      <c r="AUM108" s="24"/>
      <c r="AUN108" s="24"/>
      <c r="AUO108" s="24"/>
      <c r="AUP108" s="24"/>
      <c r="AUQ108" s="24"/>
      <c r="AUR108" s="24"/>
      <c r="AUS108" s="24"/>
      <c r="AUT108" s="24"/>
      <c r="AUU108" s="24"/>
      <c r="AUV108" s="24"/>
      <c r="AUW108" s="24"/>
      <c r="AUX108" s="24"/>
      <c r="AUY108" s="24"/>
      <c r="AUZ108" s="24"/>
      <c r="AVA108" s="24"/>
      <c r="AVB108" s="24"/>
      <c r="AVC108" s="24"/>
      <c r="AVD108" s="24"/>
      <c r="AVE108" s="24"/>
      <c r="AVF108" s="24"/>
      <c r="AVG108" s="24"/>
      <c r="AVH108" s="24"/>
      <c r="AVI108" s="24"/>
      <c r="AVJ108" s="24"/>
      <c r="AVK108" s="24"/>
      <c r="AVL108" s="24"/>
      <c r="AVM108" s="24"/>
      <c r="AVN108" s="24"/>
      <c r="AVO108" s="24"/>
      <c r="AVP108" s="24"/>
      <c r="AVQ108" s="24"/>
      <c r="AVR108" s="24"/>
      <c r="AVS108" s="24"/>
      <c r="AVT108" s="24"/>
      <c r="AVU108" s="24"/>
      <c r="AVV108" s="24"/>
      <c r="AVW108" s="24"/>
      <c r="AVX108" s="24"/>
      <c r="AVY108" s="24"/>
      <c r="AVZ108" s="24"/>
      <c r="AWA108" s="24"/>
      <c r="AWB108" s="24"/>
      <c r="AWC108" s="24"/>
      <c r="AWD108" s="24"/>
      <c r="AWE108" s="24"/>
      <c r="AWF108" s="24"/>
      <c r="AWG108" s="24"/>
      <c r="AWH108" s="24"/>
      <c r="AWI108" s="24"/>
      <c r="AWJ108" s="24"/>
      <c r="AWK108" s="24"/>
      <c r="AWL108" s="24"/>
      <c r="AWM108" s="24"/>
      <c r="AWN108" s="24"/>
      <c r="AWO108" s="24"/>
      <c r="AWP108" s="24"/>
      <c r="AWQ108" s="24"/>
      <c r="AWR108" s="24"/>
      <c r="AWS108" s="24"/>
      <c r="AWT108" s="24"/>
      <c r="AWU108" s="24"/>
      <c r="AWV108" s="24"/>
      <c r="AWW108" s="24"/>
      <c r="AWX108" s="24"/>
      <c r="AWY108" s="24"/>
      <c r="AWZ108" s="24"/>
      <c r="AXA108" s="24"/>
      <c r="AXB108" s="24"/>
      <c r="AXC108" s="24"/>
      <c r="AXD108" s="24"/>
      <c r="AXE108" s="24"/>
      <c r="AXF108" s="24"/>
      <c r="AXG108" s="24"/>
      <c r="AXH108" s="24"/>
      <c r="AXI108" s="24"/>
      <c r="AXJ108" s="24"/>
      <c r="AXK108" s="24"/>
      <c r="AXL108" s="24"/>
      <c r="AXM108" s="24"/>
      <c r="AXN108" s="24"/>
      <c r="AXO108" s="24"/>
      <c r="AXP108" s="24"/>
      <c r="AXQ108" s="24"/>
      <c r="AXR108" s="24"/>
      <c r="AXS108" s="24"/>
      <c r="AXT108" s="24"/>
      <c r="AXU108" s="24"/>
      <c r="AXV108" s="24"/>
      <c r="AXW108" s="24"/>
      <c r="AXX108" s="24"/>
      <c r="AXY108" s="24"/>
      <c r="AXZ108" s="24"/>
      <c r="AYA108" s="24"/>
      <c r="AYB108" s="24"/>
      <c r="AYC108" s="24"/>
      <c r="AYD108" s="24"/>
      <c r="AYE108" s="24"/>
      <c r="AYF108" s="24"/>
      <c r="AYG108" s="24"/>
      <c r="AYH108" s="24"/>
      <c r="AYI108" s="24"/>
      <c r="AYJ108" s="24"/>
      <c r="AYK108" s="24"/>
      <c r="AYL108" s="24"/>
      <c r="AYM108" s="24"/>
      <c r="AYN108" s="24"/>
      <c r="AYO108" s="24"/>
      <c r="AYP108" s="24"/>
      <c r="AYQ108" s="24"/>
      <c r="AYR108" s="24"/>
      <c r="AYS108" s="24"/>
      <c r="AYT108" s="24"/>
      <c r="AYU108" s="24"/>
      <c r="AYV108" s="24"/>
      <c r="AYW108" s="24"/>
      <c r="AYX108" s="24"/>
      <c r="AYY108" s="24"/>
      <c r="AYZ108" s="24"/>
      <c r="AZA108" s="24"/>
      <c r="AZB108" s="24"/>
      <c r="AZC108" s="24"/>
      <c r="AZD108" s="24"/>
      <c r="AZE108" s="24"/>
      <c r="AZF108" s="24"/>
      <c r="AZG108" s="24"/>
      <c r="AZH108" s="24"/>
      <c r="AZI108" s="24"/>
      <c r="AZJ108" s="24"/>
      <c r="AZK108" s="24"/>
      <c r="AZL108" s="24"/>
      <c r="AZM108" s="24"/>
      <c r="AZN108" s="24"/>
      <c r="AZO108" s="24"/>
      <c r="AZP108" s="24"/>
      <c r="AZQ108" s="24"/>
      <c r="AZR108" s="24"/>
      <c r="AZS108" s="24"/>
      <c r="AZT108" s="24"/>
      <c r="AZU108" s="24"/>
      <c r="AZV108" s="24"/>
      <c r="AZW108" s="24"/>
      <c r="AZX108" s="24"/>
      <c r="AZY108" s="24"/>
      <c r="AZZ108" s="24"/>
      <c r="BAA108" s="24"/>
      <c r="BAB108" s="24"/>
      <c r="BAC108" s="24"/>
      <c r="BAD108" s="24"/>
      <c r="BAE108" s="24"/>
      <c r="BAF108" s="24"/>
      <c r="BAG108" s="24"/>
      <c r="BAH108" s="24"/>
      <c r="BAI108" s="24"/>
      <c r="BAJ108" s="24"/>
      <c r="BAK108" s="24"/>
      <c r="BAL108" s="24"/>
      <c r="BAM108" s="24"/>
      <c r="BAN108" s="24"/>
      <c r="BAO108" s="24"/>
      <c r="BAP108" s="24"/>
      <c r="BAQ108" s="24"/>
      <c r="BAR108" s="24"/>
      <c r="BAS108" s="24"/>
      <c r="BAT108" s="24"/>
      <c r="BAU108" s="24"/>
      <c r="BAV108" s="24"/>
      <c r="BAW108" s="24"/>
      <c r="BAX108" s="24"/>
      <c r="BAY108" s="24"/>
      <c r="BAZ108" s="24"/>
      <c r="BBA108" s="24"/>
      <c r="BBB108" s="24"/>
      <c r="BBC108" s="24"/>
      <c r="BBD108" s="24"/>
      <c r="BBE108" s="24"/>
      <c r="BBF108" s="24"/>
      <c r="BBG108" s="24"/>
      <c r="BBH108" s="24"/>
      <c r="BBI108" s="24"/>
      <c r="BBJ108" s="24"/>
      <c r="BBK108" s="24"/>
      <c r="BBL108" s="24"/>
      <c r="BBM108" s="24"/>
      <c r="BBN108" s="24"/>
      <c r="BBO108" s="24"/>
      <c r="BBP108" s="24"/>
      <c r="BBQ108" s="24"/>
      <c r="BBR108" s="24"/>
      <c r="BBS108" s="24"/>
      <c r="BBT108" s="24"/>
      <c r="BBU108" s="24"/>
      <c r="BBV108" s="24"/>
      <c r="BBW108" s="24"/>
      <c r="BBX108" s="24"/>
      <c r="BBY108" s="24"/>
      <c r="BBZ108" s="24"/>
      <c r="BCA108" s="24"/>
      <c r="BCB108" s="24"/>
      <c r="BCC108" s="24"/>
      <c r="BCD108" s="24"/>
      <c r="BCE108" s="24"/>
      <c r="BCF108" s="24"/>
      <c r="BCG108" s="24"/>
      <c r="BCH108" s="24"/>
      <c r="BCI108" s="24"/>
      <c r="BCJ108" s="24"/>
      <c r="BCK108" s="24"/>
      <c r="BCL108" s="24"/>
      <c r="BCM108" s="24"/>
      <c r="BCN108" s="24"/>
      <c r="BCO108" s="24"/>
      <c r="BCP108" s="24"/>
      <c r="BCQ108" s="24"/>
      <c r="BCR108" s="24"/>
      <c r="BCS108" s="24"/>
      <c r="BCT108" s="24"/>
      <c r="BCU108" s="24"/>
      <c r="BCV108" s="24"/>
      <c r="BCW108" s="24"/>
      <c r="BCX108" s="24"/>
      <c r="BCY108" s="24"/>
      <c r="BCZ108" s="24"/>
      <c r="BDA108" s="24"/>
      <c r="BDB108" s="24"/>
      <c r="BDC108" s="24"/>
      <c r="BDD108" s="24"/>
      <c r="BDE108" s="24"/>
      <c r="BDF108" s="24"/>
      <c r="BDG108" s="24"/>
      <c r="BDH108" s="24"/>
      <c r="BDI108" s="24"/>
      <c r="BDJ108" s="24"/>
      <c r="BDK108" s="24"/>
      <c r="BDL108" s="24"/>
      <c r="BDM108" s="24"/>
      <c r="BDN108" s="24"/>
      <c r="BDO108" s="24"/>
      <c r="BDP108" s="24"/>
      <c r="BDQ108" s="24"/>
      <c r="BDR108" s="24"/>
      <c r="BDS108" s="24"/>
      <c r="BDT108" s="24"/>
      <c r="BDU108" s="24"/>
      <c r="BDV108" s="24"/>
      <c r="BDW108" s="24"/>
      <c r="BDX108" s="24"/>
      <c r="BDY108" s="24"/>
      <c r="BDZ108" s="24"/>
      <c r="BEA108" s="24"/>
      <c r="BEB108" s="24"/>
      <c r="BEC108" s="24"/>
      <c r="BED108" s="24"/>
      <c r="BEE108" s="24"/>
      <c r="BEF108" s="24"/>
      <c r="BEG108" s="24"/>
      <c r="BEH108" s="24"/>
      <c r="BEI108" s="24"/>
      <c r="BEJ108" s="24"/>
      <c r="BEK108" s="24"/>
      <c r="BEL108" s="24"/>
      <c r="BEM108" s="24"/>
      <c r="BEN108" s="24"/>
      <c r="BEO108" s="24"/>
      <c r="BEP108" s="24"/>
      <c r="BEQ108" s="24"/>
      <c r="BER108" s="24"/>
      <c r="BES108" s="24"/>
      <c r="BET108" s="24"/>
      <c r="BEU108" s="24"/>
      <c r="BEV108" s="24"/>
      <c r="BEW108" s="24"/>
      <c r="BEX108" s="24"/>
      <c r="BEY108" s="24"/>
      <c r="BEZ108" s="24"/>
      <c r="BFA108" s="24"/>
      <c r="BFB108" s="24"/>
      <c r="BFC108" s="24"/>
      <c r="BFD108" s="24"/>
      <c r="BFE108" s="24"/>
      <c r="BFF108" s="24"/>
      <c r="BFG108" s="24"/>
      <c r="BFH108" s="24"/>
      <c r="BFI108" s="24"/>
      <c r="BFJ108" s="24"/>
      <c r="BFK108" s="24"/>
      <c r="BFL108" s="24"/>
      <c r="BFM108" s="24"/>
      <c r="BFN108" s="24"/>
      <c r="BFO108" s="24"/>
      <c r="BFP108" s="24"/>
      <c r="BFQ108" s="24"/>
      <c r="BFR108" s="24"/>
      <c r="BFS108" s="24"/>
      <c r="BFT108" s="24"/>
      <c r="BFU108" s="24"/>
      <c r="BFV108" s="24"/>
      <c r="BFW108" s="24"/>
      <c r="BFX108" s="24"/>
      <c r="BFY108" s="24"/>
      <c r="BFZ108" s="24"/>
      <c r="BGA108" s="24"/>
      <c r="BGB108" s="24"/>
      <c r="BGC108" s="24"/>
      <c r="BGD108" s="24"/>
      <c r="BGE108" s="24"/>
      <c r="BGF108" s="24"/>
      <c r="BGG108" s="24"/>
      <c r="BGH108" s="24"/>
      <c r="BGI108" s="24"/>
      <c r="BGJ108" s="24"/>
      <c r="BGK108" s="24"/>
      <c r="BGL108" s="24"/>
      <c r="BGM108" s="24"/>
      <c r="BGN108" s="24"/>
      <c r="BGO108" s="24"/>
      <c r="BGP108" s="24"/>
      <c r="BGQ108" s="24"/>
      <c r="BGR108" s="24"/>
      <c r="BGS108" s="24"/>
      <c r="BGT108" s="24"/>
      <c r="BGU108" s="24"/>
      <c r="BGV108" s="24"/>
      <c r="BGW108" s="24"/>
      <c r="BGX108" s="24"/>
      <c r="BGY108" s="24"/>
      <c r="BGZ108" s="24"/>
      <c r="BHA108" s="24"/>
      <c r="BHB108" s="24"/>
      <c r="BHC108" s="24"/>
      <c r="BHD108" s="24"/>
      <c r="BHE108" s="24"/>
      <c r="BHF108" s="24"/>
      <c r="BHG108" s="24"/>
      <c r="BHH108" s="24"/>
      <c r="BHI108" s="24"/>
      <c r="BHJ108" s="24"/>
      <c r="BHK108" s="24"/>
      <c r="BHL108" s="24"/>
      <c r="BHM108" s="24"/>
      <c r="BHN108" s="24"/>
      <c r="BHO108" s="24"/>
      <c r="BHP108" s="24"/>
      <c r="BHQ108" s="24"/>
      <c r="BHR108" s="24"/>
      <c r="BHS108" s="24"/>
      <c r="BHT108" s="24"/>
      <c r="BHU108" s="24"/>
      <c r="BHV108" s="24"/>
      <c r="BHW108" s="24"/>
      <c r="BHX108" s="24"/>
      <c r="BHY108" s="24"/>
      <c r="BHZ108" s="24"/>
      <c r="BIA108" s="24"/>
      <c r="BIB108" s="24"/>
      <c r="BIC108" s="24"/>
      <c r="BID108" s="24"/>
      <c r="BIE108" s="24"/>
      <c r="BIF108" s="24"/>
      <c r="BIG108" s="24"/>
      <c r="BIH108" s="24"/>
      <c r="BII108" s="24"/>
      <c r="BIJ108" s="24"/>
      <c r="BIK108" s="24"/>
      <c r="BIL108" s="24"/>
      <c r="BIM108" s="24"/>
      <c r="BIN108" s="24"/>
      <c r="BIO108" s="24"/>
      <c r="BIP108" s="24"/>
      <c r="BIQ108" s="24"/>
      <c r="BIR108" s="24"/>
      <c r="BIS108" s="24"/>
      <c r="BIT108" s="24"/>
      <c r="BIU108" s="24"/>
      <c r="BIV108" s="24"/>
      <c r="BIW108" s="24"/>
      <c r="BIX108" s="24"/>
      <c r="BIY108" s="24"/>
      <c r="BIZ108" s="24"/>
      <c r="BJA108" s="24"/>
      <c r="BJB108" s="24"/>
      <c r="BJC108" s="24"/>
      <c r="BJD108" s="24"/>
      <c r="BJE108" s="24"/>
      <c r="BJF108" s="24"/>
      <c r="BJG108" s="24"/>
      <c r="BJH108" s="24"/>
      <c r="BJI108" s="24"/>
      <c r="BJJ108" s="24"/>
      <c r="BJK108" s="24"/>
      <c r="BJL108" s="24"/>
      <c r="BJM108" s="24"/>
      <c r="BJN108" s="24"/>
      <c r="BJO108" s="24"/>
      <c r="BJP108" s="24"/>
      <c r="BJQ108" s="24"/>
      <c r="BJR108" s="24"/>
      <c r="BJS108" s="24"/>
      <c r="BJT108" s="24"/>
      <c r="BJU108" s="24"/>
      <c r="BJV108" s="24"/>
      <c r="BJW108" s="24"/>
      <c r="BJX108" s="24"/>
      <c r="BJY108" s="24"/>
      <c r="BJZ108" s="24"/>
      <c r="BKA108" s="24"/>
      <c r="BKB108" s="24"/>
      <c r="BKC108" s="24"/>
      <c r="BKD108" s="24"/>
      <c r="BKE108" s="24"/>
      <c r="BKF108" s="24"/>
      <c r="BKG108" s="24"/>
      <c r="BKH108" s="24"/>
      <c r="BKI108" s="24"/>
      <c r="BKJ108" s="24"/>
      <c r="BKK108" s="24"/>
      <c r="BKL108" s="24"/>
      <c r="BKM108" s="24"/>
      <c r="BKN108" s="24"/>
      <c r="BKO108" s="24"/>
      <c r="BKP108" s="24"/>
      <c r="BKQ108" s="24"/>
      <c r="BKR108" s="24"/>
      <c r="BKS108" s="24"/>
      <c r="BKT108" s="24"/>
      <c r="BKU108" s="24"/>
      <c r="BKV108" s="24"/>
      <c r="BKW108" s="24"/>
      <c r="BKX108" s="24"/>
      <c r="BKY108" s="24"/>
      <c r="BKZ108" s="24"/>
      <c r="BLA108" s="24"/>
      <c r="BLB108" s="24"/>
      <c r="BLC108" s="24"/>
      <c r="BLD108" s="24"/>
      <c r="BLE108" s="24"/>
      <c r="BLF108" s="24"/>
      <c r="BLG108" s="24"/>
      <c r="BLH108" s="24"/>
      <c r="BLI108" s="24"/>
      <c r="BLJ108" s="24"/>
      <c r="BLK108" s="24"/>
      <c r="BLL108" s="24"/>
      <c r="BLM108" s="24"/>
      <c r="BLN108" s="24"/>
      <c r="BLO108" s="24"/>
      <c r="BLP108" s="24"/>
      <c r="BLQ108" s="24"/>
      <c r="BLR108" s="24"/>
      <c r="BLS108" s="24"/>
      <c r="BLT108" s="24"/>
      <c r="BLU108" s="24"/>
      <c r="BLV108" s="24"/>
      <c r="BLW108" s="24"/>
      <c r="BLX108" s="24"/>
      <c r="BLY108" s="24"/>
      <c r="BLZ108" s="24"/>
      <c r="BMA108" s="24"/>
      <c r="BMB108" s="24"/>
      <c r="BMC108" s="24"/>
      <c r="BMD108" s="24"/>
      <c r="BME108" s="24"/>
      <c r="BMF108" s="24"/>
      <c r="BMG108" s="24"/>
      <c r="BMH108" s="24"/>
      <c r="BMI108" s="24"/>
      <c r="BMJ108" s="24"/>
      <c r="BMK108" s="24"/>
      <c r="BML108" s="24"/>
      <c r="BMM108" s="24"/>
      <c r="BMN108" s="24"/>
      <c r="BMO108" s="24"/>
      <c r="BMP108" s="24"/>
      <c r="BMQ108" s="24"/>
      <c r="BMR108" s="24"/>
      <c r="BMS108" s="24"/>
      <c r="BMT108" s="24"/>
      <c r="BMU108" s="24"/>
      <c r="BMV108" s="24"/>
      <c r="BMW108" s="24"/>
      <c r="BMX108" s="24"/>
      <c r="BMY108" s="24"/>
      <c r="BMZ108" s="24"/>
      <c r="BNA108" s="24"/>
      <c r="BNB108" s="24"/>
      <c r="BNC108" s="24"/>
      <c r="BND108" s="24"/>
      <c r="BNE108" s="24"/>
      <c r="BNF108" s="24"/>
      <c r="BNG108" s="24"/>
      <c r="BNH108" s="24"/>
      <c r="BNI108" s="24"/>
      <c r="BNJ108" s="24"/>
      <c r="BNK108" s="24"/>
      <c r="BNL108" s="24"/>
      <c r="BNM108" s="24"/>
      <c r="BNN108" s="24"/>
      <c r="BNO108" s="24"/>
      <c r="BNP108" s="24"/>
      <c r="BNQ108" s="24"/>
      <c r="BNR108" s="24"/>
      <c r="BNS108" s="24"/>
      <c r="BNT108" s="24"/>
      <c r="BNU108" s="24"/>
      <c r="BNV108" s="24"/>
      <c r="BNW108" s="24"/>
      <c r="BNX108" s="24"/>
      <c r="BNY108" s="24"/>
      <c r="BNZ108" s="24"/>
      <c r="BOA108" s="24"/>
      <c r="BOB108" s="24"/>
      <c r="BOC108" s="24"/>
      <c r="BOD108" s="24"/>
      <c r="BOE108" s="24"/>
      <c r="BOF108" s="24"/>
      <c r="BOG108" s="24"/>
      <c r="BOH108" s="24"/>
      <c r="BOI108" s="24"/>
      <c r="BOJ108" s="24"/>
      <c r="BOK108" s="24"/>
      <c r="BOL108" s="24"/>
      <c r="BOM108" s="24"/>
      <c r="BON108" s="24"/>
      <c r="BOO108" s="24"/>
      <c r="BOP108" s="24"/>
      <c r="BOQ108" s="24"/>
      <c r="BOR108" s="24"/>
      <c r="BOS108" s="24"/>
      <c r="BOT108" s="24"/>
      <c r="BOU108" s="24"/>
      <c r="BOV108" s="24"/>
      <c r="BOW108" s="24"/>
      <c r="BOX108" s="24"/>
      <c r="BOY108" s="24"/>
      <c r="BOZ108" s="24"/>
      <c r="BPA108" s="24"/>
      <c r="BPB108" s="24"/>
      <c r="BPC108" s="24"/>
      <c r="BPD108" s="24"/>
      <c r="BPE108" s="24"/>
      <c r="BPF108" s="24"/>
      <c r="BPG108" s="24"/>
      <c r="BPH108" s="24"/>
      <c r="BPI108" s="24"/>
      <c r="BPJ108" s="24"/>
      <c r="BPK108" s="24"/>
      <c r="BPL108" s="24"/>
      <c r="BPM108" s="24"/>
      <c r="BPN108" s="24"/>
      <c r="BPO108" s="24"/>
      <c r="BPP108" s="24"/>
      <c r="BPQ108" s="24"/>
      <c r="BPR108" s="24"/>
      <c r="BPS108" s="24"/>
      <c r="BPT108" s="24"/>
      <c r="BPU108" s="24"/>
      <c r="BPV108" s="24"/>
      <c r="BPW108" s="24"/>
      <c r="BPX108" s="24"/>
      <c r="BPY108" s="24"/>
      <c r="BPZ108" s="24"/>
      <c r="BQA108" s="24"/>
      <c r="BQB108" s="24"/>
      <c r="BQC108" s="24"/>
      <c r="BQD108" s="24"/>
      <c r="BQE108" s="24"/>
      <c r="BQF108" s="24"/>
      <c r="BQG108" s="24"/>
      <c r="BQH108" s="24"/>
      <c r="BQI108" s="24"/>
      <c r="BQJ108" s="24"/>
      <c r="BQK108" s="24"/>
      <c r="BQL108" s="24"/>
      <c r="BQM108" s="24"/>
      <c r="BQN108" s="24"/>
      <c r="BQO108" s="24"/>
      <c r="BQP108" s="24"/>
      <c r="BQQ108" s="24"/>
      <c r="BQR108" s="24"/>
      <c r="BQS108" s="24"/>
      <c r="BQT108" s="24"/>
      <c r="BQU108" s="24"/>
      <c r="BQV108" s="24"/>
      <c r="BQW108" s="24"/>
      <c r="BQX108" s="24"/>
      <c r="BQY108" s="24"/>
      <c r="BQZ108" s="24"/>
      <c r="BRA108" s="24"/>
      <c r="BRB108" s="24"/>
      <c r="BRC108" s="24"/>
      <c r="BRD108" s="24"/>
      <c r="BRE108" s="24"/>
      <c r="BRF108" s="24"/>
      <c r="BRG108" s="24"/>
      <c r="BRH108" s="24"/>
      <c r="BRI108" s="24"/>
      <c r="BRJ108" s="24"/>
      <c r="BRK108" s="24"/>
      <c r="BRL108" s="24"/>
      <c r="BRM108" s="24"/>
      <c r="BRN108" s="24"/>
      <c r="BRO108" s="24"/>
      <c r="BRP108" s="24"/>
      <c r="BRQ108" s="24"/>
      <c r="BRR108" s="24"/>
      <c r="BRS108" s="24"/>
      <c r="BRT108" s="24"/>
      <c r="BRU108" s="24"/>
      <c r="BRV108" s="24"/>
      <c r="BRW108" s="24"/>
      <c r="BRX108" s="24"/>
      <c r="BRY108" s="24"/>
      <c r="BRZ108" s="24"/>
      <c r="BSA108" s="24"/>
      <c r="BSB108" s="24"/>
      <c r="BSC108" s="24"/>
      <c r="BSD108" s="24"/>
      <c r="BSE108" s="24"/>
      <c r="BSF108" s="24"/>
      <c r="BSG108" s="24"/>
      <c r="BSH108" s="24"/>
      <c r="BSI108" s="24"/>
      <c r="BSJ108" s="24"/>
      <c r="BSK108" s="24"/>
      <c r="BSL108" s="24"/>
      <c r="BSM108" s="24"/>
      <c r="BSN108" s="24"/>
      <c r="BSO108" s="24"/>
      <c r="BSP108" s="24"/>
      <c r="BSQ108" s="24"/>
      <c r="BSR108" s="24"/>
      <c r="BSS108" s="24"/>
      <c r="BST108" s="24"/>
      <c r="BSU108" s="24"/>
      <c r="BSV108" s="24"/>
      <c r="BSW108" s="24"/>
      <c r="BSX108" s="24"/>
      <c r="BSY108" s="24"/>
      <c r="BSZ108" s="24"/>
      <c r="BTA108" s="24"/>
      <c r="BTB108" s="24"/>
      <c r="BTC108" s="24"/>
      <c r="BTD108" s="24"/>
      <c r="BTE108" s="24"/>
      <c r="BTF108" s="24"/>
      <c r="BTG108" s="24"/>
      <c r="BTH108" s="24"/>
      <c r="BTI108" s="24"/>
      <c r="BTJ108" s="24"/>
      <c r="BTK108" s="24"/>
      <c r="BTL108" s="24"/>
      <c r="BTM108" s="24"/>
      <c r="BTN108" s="24"/>
      <c r="BTO108" s="24"/>
      <c r="BTP108" s="24"/>
      <c r="BTQ108" s="24"/>
      <c r="BTR108" s="24"/>
      <c r="BTS108" s="24"/>
      <c r="BTT108" s="24"/>
      <c r="BTU108" s="24"/>
      <c r="BTV108" s="24"/>
      <c r="BTW108" s="24"/>
      <c r="BTX108" s="24"/>
      <c r="BTY108" s="24"/>
      <c r="BTZ108" s="24"/>
      <c r="BUA108" s="24"/>
      <c r="BUB108" s="24"/>
      <c r="BUC108" s="24"/>
      <c r="BUD108" s="24"/>
      <c r="BUE108" s="24"/>
      <c r="BUF108" s="24"/>
      <c r="BUG108" s="24"/>
      <c r="BUH108" s="24"/>
      <c r="BUI108" s="24"/>
      <c r="BUJ108" s="24"/>
      <c r="BUK108" s="24"/>
      <c r="BUL108" s="24"/>
      <c r="BUM108" s="24"/>
      <c r="BUN108" s="24"/>
      <c r="BUO108" s="24"/>
      <c r="BUP108" s="24"/>
      <c r="BUQ108" s="24"/>
      <c r="BUR108" s="24"/>
      <c r="BUS108" s="24"/>
      <c r="BUT108" s="24"/>
      <c r="BUU108" s="24"/>
      <c r="BUV108" s="24"/>
      <c r="BUW108" s="24"/>
      <c r="BUX108" s="24"/>
      <c r="BUY108" s="24"/>
      <c r="BUZ108" s="24"/>
      <c r="BVA108" s="24"/>
      <c r="BVB108" s="24"/>
      <c r="BVC108" s="24"/>
      <c r="BVD108" s="24"/>
      <c r="BVE108" s="24"/>
      <c r="BVF108" s="24"/>
      <c r="BVG108" s="24"/>
      <c r="BVH108" s="24"/>
      <c r="BVI108" s="24"/>
      <c r="BVJ108" s="24"/>
      <c r="BVK108" s="24"/>
      <c r="BVL108" s="24"/>
      <c r="BVM108" s="24"/>
      <c r="BVN108" s="24"/>
      <c r="BVO108" s="24"/>
      <c r="BVP108" s="24"/>
      <c r="BVQ108" s="24"/>
      <c r="BVR108" s="24"/>
      <c r="BVS108" s="24"/>
      <c r="BVT108" s="24"/>
      <c r="BVU108" s="24"/>
      <c r="BVV108" s="24"/>
      <c r="BVW108" s="24"/>
      <c r="BVX108" s="24"/>
      <c r="BVY108" s="24"/>
      <c r="BVZ108" s="24"/>
      <c r="BWA108" s="24"/>
      <c r="BWB108" s="24"/>
      <c r="BWC108" s="24"/>
      <c r="BWD108" s="24"/>
      <c r="BWE108" s="24"/>
      <c r="BWF108" s="24"/>
      <c r="BWG108" s="24"/>
      <c r="BWH108" s="24"/>
      <c r="BWI108" s="24"/>
      <c r="BWJ108" s="24"/>
      <c r="BWK108" s="24"/>
      <c r="BWL108" s="24"/>
      <c r="BWM108" s="24"/>
      <c r="BWN108" s="24"/>
      <c r="BWO108" s="24"/>
      <c r="BWP108" s="24"/>
      <c r="BWQ108" s="24"/>
      <c r="BWR108" s="24"/>
      <c r="BWS108" s="24"/>
      <c r="BWT108" s="24"/>
      <c r="BWU108" s="24"/>
      <c r="BWV108" s="24"/>
      <c r="BWW108" s="24"/>
      <c r="BWX108" s="24"/>
      <c r="BWY108" s="24"/>
      <c r="BWZ108" s="24"/>
      <c r="BXA108" s="24"/>
      <c r="BXB108" s="24"/>
      <c r="BXC108" s="24"/>
      <c r="BXD108" s="24"/>
      <c r="BXE108" s="24"/>
      <c r="BXF108" s="24"/>
      <c r="BXG108" s="24"/>
      <c r="BXH108" s="24"/>
      <c r="BXI108" s="24"/>
      <c r="BXJ108" s="24"/>
      <c r="BXK108" s="24"/>
      <c r="BXL108" s="24"/>
      <c r="BXM108" s="24"/>
      <c r="BXN108" s="24"/>
      <c r="BXO108" s="24"/>
      <c r="BXP108" s="24"/>
      <c r="BXQ108" s="24"/>
      <c r="BXR108" s="24"/>
      <c r="BXS108" s="24"/>
      <c r="BXT108" s="24"/>
      <c r="BXU108" s="24"/>
      <c r="BXV108" s="24"/>
      <c r="BXW108" s="24"/>
      <c r="BXX108" s="24"/>
      <c r="BXY108" s="24"/>
      <c r="BXZ108" s="24"/>
      <c r="BYA108" s="24"/>
      <c r="BYB108" s="24"/>
      <c r="BYC108" s="24"/>
      <c r="BYD108" s="24"/>
      <c r="BYE108" s="24"/>
      <c r="BYF108" s="24"/>
      <c r="BYG108" s="24"/>
      <c r="BYH108" s="24"/>
      <c r="BYI108" s="24"/>
      <c r="BYJ108" s="24"/>
      <c r="BYK108" s="24"/>
      <c r="BYL108" s="24"/>
      <c r="BYM108" s="24"/>
      <c r="BYN108" s="24"/>
      <c r="BYO108" s="24"/>
      <c r="BYP108" s="24"/>
      <c r="BYQ108" s="24"/>
      <c r="BYR108" s="24"/>
      <c r="BYS108" s="24"/>
      <c r="BYT108" s="24"/>
      <c r="BYU108" s="24"/>
      <c r="BYV108" s="24"/>
      <c r="BYW108" s="24"/>
      <c r="BYX108" s="24"/>
      <c r="BYY108" s="24"/>
      <c r="BYZ108" s="24"/>
      <c r="BZA108" s="24"/>
      <c r="BZB108" s="24"/>
      <c r="BZC108" s="24"/>
      <c r="BZD108" s="24"/>
      <c r="BZE108" s="24"/>
      <c r="BZF108" s="24"/>
      <c r="BZG108" s="24"/>
      <c r="BZH108" s="24"/>
      <c r="BZI108" s="24"/>
      <c r="BZJ108" s="24"/>
      <c r="BZK108" s="24"/>
      <c r="BZL108" s="24"/>
      <c r="BZM108" s="24"/>
      <c r="BZN108" s="24"/>
      <c r="BZO108" s="24"/>
      <c r="BZP108" s="24"/>
      <c r="BZQ108" s="24"/>
      <c r="BZR108" s="24"/>
      <c r="BZS108" s="24"/>
      <c r="BZT108" s="24"/>
      <c r="BZU108" s="24"/>
      <c r="BZV108" s="24"/>
      <c r="BZW108" s="24"/>
      <c r="BZX108" s="24"/>
      <c r="BZY108" s="24"/>
      <c r="BZZ108" s="24"/>
      <c r="CAA108" s="24"/>
      <c r="CAB108" s="24"/>
      <c r="CAC108" s="24"/>
      <c r="CAD108" s="24"/>
      <c r="CAE108" s="24"/>
      <c r="CAF108" s="24"/>
      <c r="CAG108" s="24"/>
      <c r="CAH108" s="24"/>
      <c r="CAI108" s="24"/>
      <c r="CAJ108" s="24"/>
      <c r="CAK108" s="24"/>
      <c r="CAL108" s="24"/>
      <c r="CAM108" s="24"/>
      <c r="CAN108" s="24"/>
      <c r="CAO108" s="24"/>
      <c r="CAP108" s="24"/>
      <c r="CAQ108" s="24"/>
      <c r="CAR108" s="24"/>
      <c r="CAS108" s="24"/>
      <c r="CAT108" s="24"/>
      <c r="CAU108" s="24"/>
      <c r="CAV108" s="24"/>
      <c r="CAW108" s="24"/>
      <c r="CAX108" s="24"/>
      <c r="CAY108" s="24"/>
      <c r="CAZ108" s="24"/>
      <c r="CBA108" s="24"/>
      <c r="CBB108" s="24"/>
      <c r="CBC108" s="24"/>
      <c r="CBD108" s="24"/>
      <c r="CBE108" s="24"/>
      <c r="CBF108" s="24"/>
      <c r="CBG108" s="24"/>
      <c r="CBH108" s="24"/>
      <c r="CBI108" s="24"/>
      <c r="CBJ108" s="24"/>
      <c r="CBK108" s="24"/>
      <c r="CBL108" s="24"/>
      <c r="CBM108" s="24"/>
      <c r="CBN108" s="24"/>
      <c r="CBO108" s="24"/>
      <c r="CBP108" s="24"/>
      <c r="CBQ108" s="24"/>
      <c r="CBR108" s="24"/>
      <c r="CBS108" s="24"/>
      <c r="CBT108" s="24"/>
      <c r="CBU108" s="24"/>
      <c r="CBV108" s="24"/>
      <c r="CBW108" s="24"/>
      <c r="CBX108" s="24"/>
      <c r="CBY108" s="24"/>
      <c r="CBZ108" s="24"/>
      <c r="CCA108" s="24"/>
      <c r="CCB108" s="24"/>
      <c r="CCC108" s="24"/>
      <c r="CCD108" s="24"/>
      <c r="CCE108" s="24"/>
      <c r="CCF108" s="24"/>
      <c r="CCG108" s="24"/>
      <c r="CCH108" s="24"/>
      <c r="CCI108" s="24"/>
      <c r="CCJ108" s="24"/>
      <c r="CCK108" s="24"/>
      <c r="CCL108" s="24"/>
      <c r="CCM108" s="24"/>
      <c r="CCN108" s="24"/>
      <c r="CCO108" s="24"/>
      <c r="CCP108" s="24"/>
      <c r="CCQ108" s="24"/>
      <c r="CCR108" s="24"/>
      <c r="CCS108" s="24"/>
      <c r="CCT108" s="24"/>
      <c r="CCU108" s="24"/>
      <c r="CCV108" s="24"/>
      <c r="CCW108" s="24"/>
      <c r="CCX108" s="24"/>
      <c r="CCY108" s="24"/>
      <c r="CCZ108" s="24"/>
      <c r="CDA108" s="24"/>
      <c r="CDB108" s="24"/>
      <c r="CDC108" s="24"/>
      <c r="CDD108" s="24"/>
      <c r="CDE108" s="24"/>
      <c r="CDF108" s="24"/>
      <c r="CDG108" s="24"/>
      <c r="CDH108" s="24"/>
      <c r="CDI108" s="24"/>
      <c r="CDJ108" s="24"/>
      <c r="CDK108" s="24"/>
      <c r="CDL108" s="24"/>
      <c r="CDM108" s="24"/>
      <c r="CDN108" s="24"/>
      <c r="CDO108" s="24"/>
      <c r="CDP108" s="24"/>
      <c r="CDQ108" s="24"/>
      <c r="CDR108" s="24"/>
      <c r="CDS108" s="24"/>
      <c r="CDT108" s="24"/>
      <c r="CDU108" s="24"/>
      <c r="CDV108" s="24"/>
      <c r="CDW108" s="24"/>
      <c r="CDX108" s="24"/>
      <c r="CDY108" s="24"/>
      <c r="CDZ108" s="24"/>
      <c r="CEA108" s="24"/>
      <c r="CEB108" s="24"/>
      <c r="CEC108" s="24"/>
      <c r="CED108" s="24"/>
      <c r="CEE108" s="24"/>
      <c r="CEF108" s="24"/>
      <c r="CEG108" s="24"/>
      <c r="CEH108" s="24"/>
      <c r="CEI108" s="24"/>
      <c r="CEJ108" s="24"/>
      <c r="CEK108" s="24"/>
      <c r="CEL108" s="24"/>
      <c r="CEM108" s="24"/>
      <c r="CEN108" s="24"/>
      <c r="CEO108" s="24"/>
      <c r="CEP108" s="24"/>
      <c r="CEQ108" s="24"/>
      <c r="CER108" s="24"/>
      <c r="CES108" s="24"/>
      <c r="CET108" s="24"/>
      <c r="CEU108" s="24"/>
      <c r="CEV108" s="24"/>
      <c r="CEW108" s="24"/>
      <c r="CEX108" s="24"/>
      <c r="CEY108" s="24"/>
      <c r="CEZ108" s="24"/>
      <c r="CFA108" s="24"/>
      <c r="CFB108" s="24"/>
      <c r="CFC108" s="24"/>
      <c r="CFD108" s="24"/>
      <c r="CFE108" s="24"/>
      <c r="CFF108" s="24"/>
      <c r="CFG108" s="24"/>
      <c r="CFH108" s="24"/>
      <c r="CFI108" s="24"/>
      <c r="CFJ108" s="24"/>
      <c r="CFK108" s="24"/>
      <c r="CFL108" s="24"/>
      <c r="CFM108" s="24"/>
      <c r="CFN108" s="24"/>
      <c r="CFO108" s="24"/>
      <c r="CFP108" s="24"/>
      <c r="CFQ108" s="24"/>
      <c r="CFR108" s="24"/>
      <c r="CFS108" s="24"/>
      <c r="CFT108" s="24"/>
      <c r="CFU108" s="24"/>
      <c r="CFV108" s="24"/>
      <c r="CFW108" s="24"/>
      <c r="CFX108" s="24"/>
      <c r="CFY108" s="24"/>
      <c r="CFZ108" s="24"/>
      <c r="CGA108" s="24"/>
      <c r="CGB108" s="24"/>
      <c r="CGC108" s="24"/>
      <c r="CGD108" s="24"/>
      <c r="CGE108" s="24"/>
      <c r="CGF108" s="24"/>
      <c r="CGG108" s="24"/>
      <c r="CGH108" s="24"/>
      <c r="CGI108" s="24"/>
      <c r="CGJ108" s="24"/>
      <c r="CGK108" s="24"/>
      <c r="CGL108" s="24"/>
      <c r="CGM108" s="24"/>
      <c r="CGN108" s="24"/>
      <c r="CGO108" s="24"/>
      <c r="CGP108" s="24"/>
      <c r="CGQ108" s="24"/>
      <c r="CGR108" s="24"/>
      <c r="CGS108" s="24"/>
      <c r="CGT108" s="24"/>
      <c r="CGU108" s="24"/>
      <c r="CGV108" s="24"/>
      <c r="CGW108" s="24"/>
      <c r="CGX108" s="24"/>
      <c r="CGY108" s="24"/>
      <c r="CGZ108" s="24"/>
      <c r="CHA108" s="24"/>
      <c r="CHB108" s="24"/>
      <c r="CHC108" s="24"/>
      <c r="CHD108" s="24"/>
      <c r="CHE108" s="24"/>
      <c r="CHF108" s="24"/>
      <c r="CHG108" s="24"/>
      <c r="CHH108" s="24"/>
      <c r="CHI108" s="24"/>
      <c r="CHJ108" s="24"/>
      <c r="CHK108" s="24"/>
      <c r="CHL108" s="24"/>
      <c r="CHM108" s="24"/>
      <c r="CHN108" s="24"/>
      <c r="CHO108" s="24"/>
      <c r="CHP108" s="24"/>
      <c r="CHQ108" s="24"/>
      <c r="CHR108" s="24"/>
      <c r="CHS108" s="24"/>
      <c r="CHT108" s="24"/>
      <c r="CHU108" s="24"/>
      <c r="CHV108" s="24"/>
      <c r="CHW108" s="24"/>
      <c r="CHX108" s="24"/>
      <c r="CHY108" s="24"/>
      <c r="CHZ108" s="24"/>
      <c r="CIA108" s="24"/>
      <c r="CIB108" s="24"/>
      <c r="CIC108" s="24"/>
      <c r="CID108" s="24"/>
      <c r="CIE108" s="24"/>
      <c r="CIF108" s="24"/>
      <c r="CIG108" s="24"/>
      <c r="CIH108" s="24"/>
      <c r="CII108" s="24"/>
      <c r="CIJ108" s="24"/>
      <c r="CIK108" s="24"/>
      <c r="CIL108" s="24"/>
      <c r="CIM108" s="24"/>
      <c r="CIN108" s="24"/>
      <c r="CIO108" s="24"/>
      <c r="CIP108" s="24"/>
      <c r="CIQ108" s="24"/>
      <c r="CIR108" s="24"/>
      <c r="CIS108" s="24"/>
      <c r="CIT108" s="24"/>
      <c r="CIU108" s="24"/>
      <c r="CIV108" s="24"/>
      <c r="CIW108" s="24"/>
      <c r="CIX108" s="24"/>
      <c r="CIY108" s="24"/>
      <c r="CIZ108" s="24"/>
      <c r="CJA108" s="24"/>
      <c r="CJB108" s="24"/>
      <c r="CJC108" s="24"/>
      <c r="CJD108" s="24"/>
      <c r="CJE108" s="24"/>
      <c r="CJF108" s="24"/>
      <c r="CJG108" s="24"/>
      <c r="CJH108" s="24"/>
      <c r="CJI108" s="24"/>
      <c r="CJJ108" s="24"/>
      <c r="CJK108" s="24"/>
      <c r="CJL108" s="24"/>
      <c r="CJM108" s="24"/>
      <c r="CJN108" s="24"/>
      <c r="CJO108" s="24"/>
      <c r="CJP108" s="24"/>
      <c r="CJQ108" s="24"/>
      <c r="CJR108" s="24"/>
      <c r="CJS108" s="24"/>
      <c r="CJT108" s="24"/>
      <c r="CJU108" s="24"/>
      <c r="CJV108" s="24"/>
      <c r="CJW108" s="24"/>
      <c r="CJX108" s="24"/>
      <c r="CJY108" s="24"/>
      <c r="CJZ108" s="24"/>
      <c r="CKA108" s="24"/>
      <c r="CKB108" s="24"/>
      <c r="CKC108" s="24"/>
      <c r="CKD108" s="24"/>
      <c r="CKE108" s="24"/>
      <c r="CKF108" s="24"/>
      <c r="CKG108" s="24"/>
      <c r="CKH108" s="24"/>
      <c r="CKI108" s="24"/>
      <c r="CKJ108" s="24"/>
      <c r="CKK108" s="24"/>
      <c r="CKL108" s="24"/>
      <c r="CKM108" s="24"/>
      <c r="CKN108" s="24"/>
      <c r="CKO108" s="24"/>
      <c r="CKP108" s="24"/>
      <c r="CKQ108" s="24"/>
      <c r="CKR108" s="24"/>
      <c r="CKS108" s="24"/>
      <c r="CKT108" s="24"/>
      <c r="CKU108" s="24"/>
      <c r="CKV108" s="24"/>
      <c r="CKW108" s="24"/>
      <c r="CKX108" s="24"/>
      <c r="CKY108" s="24"/>
      <c r="CKZ108" s="24"/>
      <c r="CLA108" s="24"/>
      <c r="CLB108" s="24"/>
      <c r="CLC108" s="24"/>
      <c r="CLD108" s="24"/>
      <c r="CLE108" s="24"/>
      <c r="CLF108" s="24"/>
      <c r="CLG108" s="24"/>
      <c r="CLH108" s="24"/>
      <c r="CLI108" s="24"/>
      <c r="CLJ108" s="24"/>
      <c r="CLK108" s="24"/>
      <c r="CLL108" s="24"/>
      <c r="CLM108" s="24"/>
      <c r="CLN108" s="24"/>
      <c r="CLO108" s="24"/>
      <c r="CLP108" s="24"/>
      <c r="CLQ108" s="24"/>
      <c r="CLR108" s="24"/>
      <c r="CLS108" s="24"/>
      <c r="CLT108" s="24"/>
      <c r="CLU108" s="24"/>
      <c r="CLV108" s="24"/>
      <c r="CLW108" s="24"/>
      <c r="CLX108" s="24"/>
      <c r="CLY108" s="24"/>
      <c r="CLZ108" s="24"/>
      <c r="CMA108" s="24"/>
      <c r="CMB108" s="24"/>
      <c r="CMC108" s="24"/>
      <c r="CMD108" s="24"/>
      <c r="CME108" s="24"/>
      <c r="CMF108" s="24"/>
      <c r="CMG108" s="24"/>
      <c r="CMH108" s="24"/>
      <c r="CMI108" s="24"/>
      <c r="CMJ108" s="24"/>
      <c r="CMK108" s="24"/>
      <c r="CML108" s="24"/>
      <c r="CMM108" s="24"/>
      <c r="CMN108" s="24"/>
      <c r="CMO108" s="24"/>
      <c r="CMP108" s="24"/>
      <c r="CMQ108" s="24"/>
      <c r="CMR108" s="24"/>
      <c r="CMS108" s="24"/>
      <c r="CMT108" s="24"/>
      <c r="CMU108" s="24"/>
      <c r="CMV108" s="24"/>
      <c r="CMW108" s="24"/>
      <c r="CMX108" s="24"/>
      <c r="CMY108" s="24"/>
      <c r="CMZ108" s="24"/>
      <c r="CNA108" s="24"/>
      <c r="CNB108" s="24"/>
      <c r="CNC108" s="24"/>
      <c r="CND108" s="24"/>
      <c r="CNE108" s="24"/>
      <c r="CNF108" s="24"/>
      <c r="CNG108" s="24"/>
      <c r="CNH108" s="24"/>
      <c r="CNI108" s="24"/>
      <c r="CNJ108" s="24"/>
      <c r="CNK108" s="24"/>
      <c r="CNL108" s="24"/>
      <c r="CNM108" s="24"/>
      <c r="CNN108" s="24"/>
      <c r="CNO108" s="24"/>
      <c r="CNP108" s="24"/>
      <c r="CNQ108" s="24"/>
      <c r="CNR108" s="24"/>
      <c r="CNS108" s="24"/>
      <c r="CNT108" s="24"/>
      <c r="CNU108" s="24"/>
      <c r="CNV108" s="24"/>
      <c r="CNW108" s="24"/>
      <c r="CNX108" s="24"/>
      <c r="CNY108" s="24"/>
      <c r="CNZ108" s="24"/>
      <c r="COA108" s="24"/>
      <c r="COB108" s="24"/>
      <c r="COC108" s="24"/>
      <c r="COD108" s="24"/>
      <c r="COE108" s="24"/>
      <c r="COF108" s="24"/>
      <c r="COG108" s="24"/>
      <c r="COH108" s="24"/>
      <c r="COI108" s="24"/>
      <c r="COJ108" s="24"/>
      <c r="COK108" s="24"/>
      <c r="COL108" s="24"/>
      <c r="COM108" s="24"/>
      <c r="CON108" s="24"/>
      <c r="COO108" s="24"/>
      <c r="COP108" s="24"/>
      <c r="COQ108" s="24"/>
      <c r="COR108" s="24"/>
      <c r="COS108" s="24"/>
      <c r="COT108" s="24"/>
      <c r="COU108" s="24"/>
      <c r="COV108" s="24"/>
      <c r="COW108" s="24"/>
      <c r="COX108" s="24"/>
      <c r="COY108" s="24"/>
      <c r="COZ108" s="24"/>
      <c r="CPA108" s="24"/>
      <c r="CPB108" s="24"/>
      <c r="CPC108" s="24"/>
      <c r="CPD108" s="24"/>
      <c r="CPE108" s="24"/>
      <c r="CPF108" s="24"/>
      <c r="CPG108" s="24"/>
      <c r="CPH108" s="24"/>
      <c r="CPI108" s="24"/>
      <c r="CPJ108" s="24"/>
      <c r="CPK108" s="24"/>
      <c r="CPL108" s="24"/>
      <c r="CPM108" s="24"/>
      <c r="CPN108" s="24"/>
      <c r="CPO108" s="24"/>
      <c r="CPP108" s="24"/>
      <c r="CPQ108" s="24"/>
      <c r="CPR108" s="24"/>
      <c r="CPS108" s="24"/>
      <c r="CPT108" s="24"/>
      <c r="CPU108" s="24"/>
      <c r="CPV108" s="24"/>
      <c r="CPW108" s="24"/>
      <c r="CPX108" s="24"/>
      <c r="CPY108" s="24"/>
      <c r="CPZ108" s="24"/>
      <c r="CQA108" s="24"/>
      <c r="CQB108" s="24"/>
      <c r="CQC108" s="24"/>
      <c r="CQD108" s="24"/>
      <c r="CQE108" s="24"/>
      <c r="CQF108" s="24"/>
      <c r="CQG108" s="24"/>
      <c r="CQH108" s="24"/>
      <c r="CQI108" s="24"/>
      <c r="CQJ108" s="24"/>
      <c r="CQK108" s="24"/>
      <c r="CQL108" s="24"/>
      <c r="CQM108" s="24"/>
      <c r="CQN108" s="24"/>
      <c r="CQO108" s="24"/>
      <c r="CQP108" s="24"/>
      <c r="CQQ108" s="24"/>
      <c r="CQR108" s="24"/>
      <c r="CQS108" s="24"/>
      <c r="CQT108" s="24"/>
      <c r="CQU108" s="24"/>
      <c r="CQV108" s="24"/>
      <c r="CQW108" s="24"/>
      <c r="CQX108" s="24"/>
      <c r="CQY108" s="24"/>
      <c r="CQZ108" s="24"/>
      <c r="CRA108" s="24"/>
      <c r="CRB108" s="24"/>
      <c r="CRC108" s="24"/>
      <c r="CRD108" s="24"/>
      <c r="CRE108" s="24"/>
      <c r="CRF108" s="24"/>
      <c r="CRG108" s="24"/>
      <c r="CRH108" s="24"/>
      <c r="CRI108" s="24"/>
      <c r="CRJ108" s="24"/>
      <c r="CRK108" s="24"/>
      <c r="CRL108" s="24"/>
      <c r="CRM108" s="24"/>
      <c r="CRN108" s="24"/>
      <c r="CRO108" s="24"/>
      <c r="CRP108" s="24"/>
      <c r="CRQ108" s="24"/>
      <c r="CRR108" s="24"/>
      <c r="CRS108" s="24"/>
      <c r="CRT108" s="24"/>
      <c r="CRU108" s="24"/>
      <c r="CRV108" s="24"/>
      <c r="CRW108" s="24"/>
      <c r="CRX108" s="24"/>
      <c r="CRY108" s="24"/>
      <c r="CRZ108" s="24"/>
      <c r="CSA108" s="24"/>
      <c r="CSB108" s="24"/>
      <c r="CSC108" s="24"/>
      <c r="CSD108" s="24"/>
      <c r="CSE108" s="24"/>
      <c r="CSF108" s="24"/>
      <c r="CSG108" s="24"/>
      <c r="CSH108" s="24"/>
      <c r="CSI108" s="24"/>
      <c r="CSJ108" s="24"/>
      <c r="CSK108" s="24"/>
      <c r="CSL108" s="24"/>
      <c r="CSM108" s="24"/>
      <c r="CSN108" s="24"/>
      <c r="CSO108" s="24"/>
      <c r="CSP108" s="24"/>
      <c r="CSQ108" s="24"/>
      <c r="CSR108" s="24"/>
      <c r="CSS108" s="24"/>
      <c r="CST108" s="24"/>
      <c r="CSU108" s="24"/>
      <c r="CSV108" s="24"/>
      <c r="CSW108" s="24"/>
      <c r="CSX108" s="24"/>
      <c r="CSY108" s="24"/>
      <c r="CSZ108" s="24"/>
      <c r="CTA108" s="24"/>
      <c r="CTB108" s="24"/>
      <c r="CTC108" s="24"/>
      <c r="CTD108" s="24"/>
      <c r="CTE108" s="24"/>
      <c r="CTF108" s="24"/>
      <c r="CTG108" s="24"/>
      <c r="CTH108" s="24"/>
      <c r="CTI108" s="24"/>
      <c r="CTJ108" s="24"/>
      <c r="CTK108" s="24"/>
      <c r="CTL108" s="24"/>
      <c r="CTM108" s="24"/>
      <c r="CTN108" s="24"/>
      <c r="CTO108" s="24"/>
      <c r="CTP108" s="24"/>
      <c r="CTQ108" s="24"/>
      <c r="CTR108" s="24"/>
      <c r="CTS108" s="24"/>
      <c r="CTT108" s="24"/>
      <c r="CTU108" s="24"/>
      <c r="CTV108" s="24"/>
      <c r="CTW108" s="24"/>
      <c r="CTX108" s="24"/>
      <c r="CTY108" s="24"/>
      <c r="CTZ108" s="24"/>
      <c r="CUA108" s="24"/>
      <c r="CUB108" s="24"/>
      <c r="CUC108" s="24"/>
      <c r="CUD108" s="24"/>
      <c r="CUE108" s="24"/>
      <c r="CUF108" s="24"/>
      <c r="CUG108" s="24"/>
      <c r="CUH108" s="24"/>
      <c r="CUI108" s="24"/>
      <c r="CUJ108" s="24"/>
      <c r="CUK108" s="24"/>
      <c r="CUL108" s="24"/>
      <c r="CUM108" s="24"/>
      <c r="CUN108" s="24"/>
      <c r="CUO108" s="24"/>
      <c r="CUP108" s="24"/>
      <c r="CUQ108" s="24"/>
      <c r="CUR108" s="24"/>
      <c r="CUS108" s="24"/>
      <c r="CUT108" s="24"/>
      <c r="CUU108" s="24"/>
      <c r="CUV108" s="24"/>
      <c r="CUW108" s="24"/>
      <c r="CUX108" s="24"/>
      <c r="CUY108" s="24"/>
      <c r="CUZ108" s="24"/>
      <c r="CVA108" s="24"/>
      <c r="CVB108" s="24"/>
      <c r="CVC108" s="24"/>
      <c r="CVD108" s="24"/>
      <c r="CVE108" s="24"/>
      <c r="CVF108" s="24"/>
      <c r="CVG108" s="24"/>
      <c r="CVH108" s="24"/>
      <c r="CVI108" s="24"/>
      <c r="CVJ108" s="24"/>
      <c r="CVK108" s="24"/>
      <c r="CVL108" s="24"/>
      <c r="CVM108" s="24"/>
      <c r="CVN108" s="24"/>
      <c r="CVO108" s="24"/>
      <c r="CVP108" s="24"/>
      <c r="CVQ108" s="24"/>
      <c r="CVR108" s="24"/>
      <c r="CVS108" s="24"/>
      <c r="CVT108" s="24"/>
      <c r="CVU108" s="24"/>
      <c r="CVV108" s="24"/>
      <c r="CVW108" s="24"/>
      <c r="CVX108" s="24"/>
      <c r="CVY108" s="24"/>
      <c r="CVZ108" s="24"/>
      <c r="CWA108" s="24"/>
      <c r="CWB108" s="24"/>
      <c r="CWC108" s="24"/>
      <c r="CWD108" s="24"/>
      <c r="CWE108" s="24"/>
      <c r="CWF108" s="24"/>
      <c r="CWG108" s="24"/>
      <c r="CWH108" s="24"/>
      <c r="CWI108" s="24"/>
      <c r="CWJ108" s="24"/>
      <c r="CWK108" s="24"/>
      <c r="CWL108" s="24"/>
      <c r="CWM108" s="24"/>
      <c r="CWN108" s="24"/>
      <c r="CWO108" s="24"/>
      <c r="CWP108" s="24"/>
      <c r="CWQ108" s="24"/>
      <c r="CWR108" s="24"/>
      <c r="CWS108" s="24"/>
      <c r="CWT108" s="24"/>
      <c r="CWU108" s="24"/>
      <c r="CWV108" s="24"/>
      <c r="CWW108" s="24"/>
      <c r="CWX108" s="24"/>
      <c r="CWY108" s="24"/>
      <c r="CWZ108" s="24"/>
      <c r="CXA108" s="24"/>
      <c r="CXB108" s="24"/>
      <c r="CXC108" s="24"/>
      <c r="CXD108" s="24"/>
      <c r="CXE108" s="24"/>
      <c r="CXF108" s="24"/>
      <c r="CXG108" s="24"/>
      <c r="CXH108" s="24"/>
      <c r="CXI108" s="24"/>
      <c r="CXJ108" s="24"/>
      <c r="CXK108" s="24"/>
      <c r="CXL108" s="24"/>
      <c r="CXM108" s="24"/>
      <c r="CXN108" s="24"/>
      <c r="CXO108" s="24"/>
      <c r="CXP108" s="24"/>
      <c r="CXQ108" s="24"/>
      <c r="CXR108" s="24"/>
      <c r="CXS108" s="24"/>
      <c r="CXT108" s="24"/>
      <c r="CXU108" s="24"/>
      <c r="CXV108" s="24"/>
      <c r="CXW108" s="24"/>
      <c r="CXX108" s="24"/>
      <c r="CXY108" s="24"/>
      <c r="CXZ108" s="24"/>
      <c r="CYA108" s="24"/>
      <c r="CYB108" s="24"/>
      <c r="CYC108" s="24"/>
      <c r="CYD108" s="24"/>
      <c r="CYE108" s="24"/>
      <c r="CYF108" s="24"/>
      <c r="CYG108" s="24"/>
      <c r="CYH108" s="24"/>
      <c r="CYI108" s="24"/>
      <c r="CYJ108" s="24"/>
      <c r="CYK108" s="24"/>
      <c r="CYL108" s="24"/>
      <c r="CYM108" s="24"/>
      <c r="CYN108" s="24"/>
      <c r="CYO108" s="24"/>
      <c r="CYP108" s="24"/>
      <c r="CYQ108" s="24"/>
      <c r="CYR108" s="24"/>
      <c r="CYS108" s="24"/>
      <c r="CYT108" s="24"/>
      <c r="CYU108" s="24"/>
      <c r="CYV108" s="24"/>
      <c r="CYW108" s="24"/>
      <c r="CYX108" s="24"/>
      <c r="CYY108" s="24"/>
      <c r="CYZ108" s="24"/>
      <c r="CZA108" s="24"/>
      <c r="CZB108" s="24"/>
      <c r="CZC108" s="24"/>
      <c r="CZD108" s="24"/>
      <c r="CZE108" s="24"/>
      <c r="CZF108" s="24"/>
      <c r="CZG108" s="24"/>
      <c r="CZH108" s="24"/>
      <c r="CZI108" s="24"/>
      <c r="CZJ108" s="24"/>
      <c r="CZK108" s="24"/>
      <c r="CZL108" s="24"/>
      <c r="CZM108" s="24"/>
      <c r="CZN108" s="24"/>
      <c r="CZO108" s="24"/>
      <c r="CZP108" s="24"/>
      <c r="CZQ108" s="24"/>
      <c r="CZR108" s="24"/>
      <c r="CZS108" s="24"/>
      <c r="CZT108" s="24"/>
      <c r="CZU108" s="24"/>
      <c r="CZV108" s="24"/>
      <c r="CZW108" s="24"/>
      <c r="CZX108" s="24"/>
      <c r="CZY108" s="24"/>
      <c r="CZZ108" s="24"/>
      <c r="DAA108" s="24"/>
      <c r="DAB108" s="24"/>
      <c r="DAC108" s="24"/>
      <c r="DAD108" s="24"/>
      <c r="DAE108" s="24"/>
      <c r="DAF108" s="24"/>
      <c r="DAG108" s="24"/>
      <c r="DAH108" s="24"/>
      <c r="DAI108" s="24"/>
      <c r="DAJ108" s="24"/>
      <c r="DAK108" s="24"/>
      <c r="DAL108" s="24"/>
      <c r="DAM108" s="24"/>
      <c r="DAN108" s="24"/>
      <c r="DAO108" s="24"/>
      <c r="DAP108" s="24"/>
      <c r="DAQ108" s="24"/>
      <c r="DAR108" s="24"/>
      <c r="DAS108" s="24"/>
      <c r="DAT108" s="24"/>
      <c r="DAU108" s="24"/>
      <c r="DAV108" s="24"/>
      <c r="DAW108" s="24"/>
      <c r="DAX108" s="24"/>
      <c r="DAY108" s="24"/>
      <c r="DAZ108" s="24"/>
      <c r="DBA108" s="24"/>
      <c r="DBB108" s="24"/>
      <c r="DBC108" s="24"/>
      <c r="DBD108" s="24"/>
      <c r="DBE108" s="24"/>
      <c r="DBF108" s="24"/>
      <c r="DBG108" s="24"/>
      <c r="DBH108" s="24"/>
      <c r="DBI108" s="24"/>
      <c r="DBJ108" s="24"/>
      <c r="DBK108" s="24"/>
      <c r="DBL108" s="24"/>
      <c r="DBM108" s="24"/>
      <c r="DBN108" s="24"/>
      <c r="DBO108" s="24"/>
      <c r="DBP108" s="24"/>
      <c r="DBQ108" s="24"/>
      <c r="DBR108" s="24"/>
      <c r="DBS108" s="24"/>
      <c r="DBT108" s="24"/>
      <c r="DBU108" s="24"/>
      <c r="DBV108" s="24"/>
      <c r="DBW108" s="24"/>
      <c r="DBX108" s="24"/>
      <c r="DBY108" s="24"/>
      <c r="DBZ108" s="24"/>
      <c r="DCA108" s="24"/>
      <c r="DCB108" s="24"/>
      <c r="DCC108" s="24"/>
      <c r="DCD108" s="24"/>
      <c r="DCE108" s="24"/>
      <c r="DCF108" s="24"/>
      <c r="DCG108" s="24"/>
      <c r="DCH108" s="24"/>
      <c r="DCI108" s="24"/>
      <c r="DCJ108" s="24"/>
      <c r="DCK108" s="24"/>
      <c r="DCL108" s="24"/>
      <c r="DCM108" s="24"/>
      <c r="DCN108" s="24"/>
      <c r="DCO108" s="24"/>
      <c r="DCP108" s="24"/>
      <c r="DCQ108" s="24"/>
      <c r="DCR108" s="24"/>
      <c r="DCS108" s="24"/>
      <c r="DCT108" s="24"/>
      <c r="DCU108" s="24"/>
      <c r="DCV108" s="24"/>
      <c r="DCW108" s="24"/>
      <c r="DCX108" s="24"/>
      <c r="DCY108" s="24"/>
      <c r="DCZ108" s="24"/>
      <c r="DDA108" s="24"/>
      <c r="DDB108" s="24"/>
      <c r="DDC108" s="24"/>
      <c r="DDD108" s="24"/>
      <c r="DDE108" s="24"/>
      <c r="DDF108" s="24"/>
      <c r="DDG108" s="24"/>
      <c r="DDH108" s="24"/>
      <c r="DDI108" s="24"/>
      <c r="DDJ108" s="24"/>
      <c r="DDK108" s="24"/>
      <c r="DDL108" s="24"/>
      <c r="DDM108" s="24"/>
      <c r="DDN108" s="24"/>
      <c r="DDO108" s="24"/>
      <c r="DDP108" s="24"/>
      <c r="DDQ108" s="24"/>
      <c r="DDR108" s="24"/>
      <c r="DDS108" s="24"/>
      <c r="DDT108" s="24"/>
      <c r="DDU108" s="24"/>
      <c r="DDV108" s="24"/>
      <c r="DDW108" s="24"/>
      <c r="DDX108" s="24"/>
      <c r="DDY108" s="24"/>
      <c r="DDZ108" s="24"/>
      <c r="DEA108" s="24"/>
      <c r="DEB108" s="24"/>
      <c r="DEC108" s="24"/>
      <c r="DED108" s="24"/>
      <c r="DEE108" s="24"/>
      <c r="DEF108" s="24"/>
      <c r="DEG108" s="24"/>
      <c r="DEH108" s="24"/>
      <c r="DEI108" s="24"/>
      <c r="DEJ108" s="24"/>
      <c r="DEK108" s="24"/>
      <c r="DEL108" s="24"/>
      <c r="DEM108" s="24"/>
      <c r="DEN108" s="24"/>
      <c r="DEO108" s="24"/>
      <c r="DEP108" s="24"/>
      <c r="DEQ108" s="24"/>
      <c r="DER108" s="24"/>
      <c r="DES108" s="24"/>
      <c r="DET108" s="24"/>
      <c r="DEU108" s="24"/>
      <c r="DEV108" s="24"/>
      <c r="DEW108" s="24"/>
      <c r="DEX108" s="24"/>
      <c r="DEY108" s="24"/>
      <c r="DEZ108" s="24"/>
      <c r="DFA108" s="24"/>
      <c r="DFB108" s="24"/>
      <c r="DFC108" s="24"/>
      <c r="DFD108" s="24"/>
      <c r="DFE108" s="24"/>
      <c r="DFF108" s="24"/>
      <c r="DFG108" s="24"/>
      <c r="DFH108" s="24"/>
      <c r="DFI108" s="24"/>
      <c r="DFJ108" s="24"/>
      <c r="DFK108" s="24"/>
      <c r="DFL108" s="24"/>
      <c r="DFM108" s="24"/>
      <c r="DFN108" s="24"/>
      <c r="DFO108" s="24"/>
      <c r="DFP108" s="24"/>
      <c r="DFQ108" s="24"/>
      <c r="DFR108" s="24"/>
      <c r="DFS108" s="24"/>
      <c r="DFT108" s="24"/>
      <c r="DFU108" s="24"/>
      <c r="DFV108" s="24"/>
      <c r="DFW108" s="24"/>
      <c r="DFX108" s="24"/>
      <c r="DFY108" s="24"/>
      <c r="DFZ108" s="24"/>
      <c r="DGA108" s="24"/>
      <c r="DGB108" s="24"/>
      <c r="DGC108" s="24"/>
      <c r="DGD108" s="24"/>
      <c r="DGE108" s="24"/>
      <c r="DGF108" s="24"/>
      <c r="DGG108" s="24"/>
      <c r="DGH108" s="24"/>
      <c r="DGI108" s="24"/>
      <c r="DGJ108" s="24"/>
      <c r="DGK108" s="24"/>
      <c r="DGL108" s="24"/>
      <c r="DGM108" s="24"/>
      <c r="DGN108" s="24"/>
      <c r="DGO108" s="24"/>
      <c r="DGP108" s="24"/>
      <c r="DGQ108" s="24"/>
      <c r="DGR108" s="24"/>
      <c r="DGS108" s="24"/>
      <c r="DGT108" s="24"/>
      <c r="DGU108" s="24"/>
      <c r="DGV108" s="24"/>
      <c r="DGW108" s="24"/>
      <c r="DGX108" s="24"/>
      <c r="DGY108" s="24"/>
      <c r="DGZ108" s="24"/>
      <c r="DHA108" s="24"/>
      <c r="DHB108" s="24"/>
      <c r="DHC108" s="24"/>
      <c r="DHD108" s="24"/>
      <c r="DHE108" s="24"/>
      <c r="DHF108" s="24"/>
      <c r="DHG108" s="24"/>
      <c r="DHH108" s="24"/>
      <c r="DHI108" s="24"/>
      <c r="DHJ108" s="24"/>
      <c r="DHK108" s="24"/>
      <c r="DHL108" s="24"/>
      <c r="DHM108" s="24"/>
      <c r="DHN108" s="24"/>
      <c r="DHO108" s="24"/>
      <c r="DHP108" s="24"/>
      <c r="DHQ108" s="24"/>
      <c r="DHR108" s="24"/>
      <c r="DHS108" s="24"/>
      <c r="DHT108" s="24"/>
      <c r="DHU108" s="24"/>
      <c r="DHV108" s="24"/>
      <c r="DHW108" s="24"/>
      <c r="DHX108" s="24"/>
      <c r="DHY108" s="24"/>
      <c r="DHZ108" s="24"/>
      <c r="DIA108" s="24"/>
      <c r="DIB108" s="24"/>
      <c r="DIC108" s="24"/>
      <c r="DID108" s="24"/>
      <c r="DIE108" s="24"/>
      <c r="DIF108" s="24"/>
      <c r="DIG108" s="24"/>
      <c r="DIH108" s="24"/>
      <c r="DII108" s="24"/>
      <c r="DIJ108" s="24"/>
      <c r="DIK108" s="24"/>
      <c r="DIL108" s="24"/>
      <c r="DIM108" s="24"/>
      <c r="DIN108" s="24"/>
      <c r="DIO108" s="24"/>
      <c r="DIP108" s="24"/>
      <c r="DIQ108" s="24"/>
      <c r="DIR108" s="24"/>
      <c r="DIS108" s="24"/>
      <c r="DIT108" s="24"/>
      <c r="DIU108" s="24"/>
      <c r="DIV108" s="24"/>
      <c r="DIW108" s="24"/>
      <c r="DIX108" s="24"/>
      <c r="DIY108" s="24"/>
      <c r="DIZ108" s="24"/>
      <c r="DJA108" s="24"/>
      <c r="DJB108" s="24"/>
      <c r="DJC108" s="24"/>
      <c r="DJD108" s="24"/>
      <c r="DJE108" s="24"/>
      <c r="DJF108" s="24"/>
      <c r="DJG108" s="24"/>
      <c r="DJH108" s="24"/>
      <c r="DJI108" s="24"/>
      <c r="DJJ108" s="24"/>
      <c r="DJK108" s="24"/>
      <c r="DJL108" s="24"/>
      <c r="DJM108" s="24"/>
      <c r="DJN108" s="24"/>
      <c r="DJO108" s="24"/>
      <c r="DJP108" s="24"/>
      <c r="DJQ108" s="24"/>
      <c r="DJR108" s="24"/>
      <c r="DJS108" s="24"/>
      <c r="DJT108" s="24"/>
      <c r="DJU108" s="24"/>
      <c r="DJV108" s="24"/>
      <c r="DJW108" s="24"/>
      <c r="DJX108" s="24"/>
      <c r="DJY108" s="24"/>
      <c r="DJZ108" s="24"/>
      <c r="DKA108" s="24"/>
      <c r="DKB108" s="24"/>
      <c r="DKC108" s="24"/>
      <c r="DKD108" s="24"/>
      <c r="DKE108" s="24"/>
      <c r="DKF108" s="24"/>
      <c r="DKG108" s="24"/>
      <c r="DKH108" s="24"/>
      <c r="DKI108" s="24"/>
      <c r="DKJ108" s="24"/>
      <c r="DKK108" s="24"/>
      <c r="DKL108" s="24"/>
      <c r="DKM108" s="24"/>
      <c r="DKN108" s="24"/>
      <c r="DKO108" s="24"/>
      <c r="DKP108" s="24"/>
      <c r="DKQ108" s="24"/>
      <c r="DKR108" s="24"/>
      <c r="DKS108" s="24"/>
      <c r="DKT108" s="24"/>
      <c r="DKU108" s="24"/>
      <c r="DKV108" s="24"/>
      <c r="DKW108" s="24"/>
      <c r="DKX108" s="24"/>
      <c r="DKY108" s="24"/>
      <c r="DKZ108" s="24"/>
      <c r="DLA108" s="24"/>
      <c r="DLB108" s="24"/>
      <c r="DLC108" s="24"/>
      <c r="DLD108" s="24"/>
      <c r="DLE108" s="24"/>
      <c r="DLF108" s="24"/>
      <c r="DLG108" s="24"/>
      <c r="DLH108" s="24"/>
      <c r="DLI108" s="24"/>
      <c r="DLJ108" s="24"/>
      <c r="DLK108" s="24"/>
      <c r="DLL108" s="24"/>
      <c r="DLM108" s="24"/>
      <c r="DLN108" s="24"/>
      <c r="DLO108" s="24"/>
      <c r="DLP108" s="24"/>
      <c r="DLQ108" s="24"/>
      <c r="DLR108" s="24"/>
      <c r="DLS108" s="24"/>
      <c r="DLT108" s="24"/>
      <c r="DLU108" s="24"/>
      <c r="DLV108" s="24"/>
      <c r="DLW108" s="24"/>
      <c r="DLX108" s="24"/>
      <c r="DLY108" s="24"/>
      <c r="DLZ108" s="24"/>
      <c r="DMA108" s="24"/>
      <c r="DMB108" s="24"/>
      <c r="DMC108" s="24"/>
      <c r="DMD108" s="24"/>
      <c r="DME108" s="24"/>
      <c r="DMF108" s="24"/>
      <c r="DMG108" s="24"/>
      <c r="DMH108" s="24"/>
      <c r="DMI108" s="24"/>
      <c r="DMJ108" s="24"/>
      <c r="DMK108" s="24"/>
      <c r="DML108" s="24"/>
      <c r="DMM108" s="24"/>
      <c r="DMN108" s="24"/>
      <c r="DMO108" s="24"/>
      <c r="DMP108" s="24"/>
      <c r="DMQ108" s="24"/>
      <c r="DMR108" s="24"/>
      <c r="DMS108" s="24"/>
      <c r="DMT108" s="24"/>
      <c r="DMU108" s="24"/>
      <c r="DMV108" s="24"/>
      <c r="DMW108" s="24"/>
      <c r="DMX108" s="24"/>
      <c r="DMY108" s="24"/>
      <c r="DMZ108" s="24"/>
      <c r="DNA108" s="24"/>
      <c r="DNB108" s="24"/>
      <c r="DNC108" s="24"/>
      <c r="DND108" s="24"/>
      <c r="DNE108" s="24"/>
      <c r="DNF108" s="24"/>
      <c r="DNG108" s="24"/>
      <c r="DNH108" s="24"/>
      <c r="DNI108" s="24"/>
      <c r="DNJ108" s="24"/>
      <c r="DNK108" s="24"/>
      <c r="DNL108" s="24"/>
      <c r="DNM108" s="24"/>
      <c r="DNN108" s="24"/>
      <c r="DNO108" s="24"/>
      <c r="DNP108" s="24"/>
      <c r="DNQ108" s="24"/>
      <c r="DNR108" s="24"/>
      <c r="DNS108" s="24"/>
      <c r="DNT108" s="24"/>
      <c r="DNU108" s="24"/>
      <c r="DNV108" s="24"/>
      <c r="DNW108" s="24"/>
      <c r="DNX108" s="24"/>
      <c r="DNY108" s="24"/>
      <c r="DNZ108" s="24"/>
      <c r="DOA108" s="24"/>
      <c r="DOB108" s="24"/>
      <c r="DOC108" s="24"/>
      <c r="DOD108" s="24"/>
      <c r="DOE108" s="24"/>
      <c r="DOF108" s="24"/>
      <c r="DOG108" s="24"/>
      <c r="DOH108" s="24"/>
      <c r="DOI108" s="24"/>
      <c r="DOJ108" s="24"/>
      <c r="DOK108" s="24"/>
      <c r="DOL108" s="24"/>
      <c r="DOM108" s="24"/>
      <c r="DON108" s="24"/>
      <c r="DOO108" s="24"/>
      <c r="DOP108" s="24"/>
      <c r="DOQ108" s="24"/>
      <c r="DOR108" s="24"/>
      <c r="DOS108" s="24"/>
      <c r="DOT108" s="24"/>
      <c r="DOU108" s="24"/>
      <c r="DOV108" s="24"/>
      <c r="DOW108" s="24"/>
      <c r="DOX108" s="24"/>
      <c r="DOY108" s="24"/>
      <c r="DOZ108" s="24"/>
      <c r="DPA108" s="24"/>
      <c r="DPB108" s="24"/>
      <c r="DPC108" s="24"/>
      <c r="DPD108" s="24"/>
      <c r="DPE108" s="24"/>
      <c r="DPF108" s="24"/>
      <c r="DPG108" s="24"/>
      <c r="DPH108" s="24"/>
      <c r="DPI108" s="24"/>
      <c r="DPJ108" s="24"/>
      <c r="DPK108" s="24"/>
      <c r="DPL108" s="24"/>
      <c r="DPM108" s="24"/>
      <c r="DPN108" s="24"/>
      <c r="DPO108" s="24"/>
      <c r="DPP108" s="24"/>
      <c r="DPQ108" s="24"/>
      <c r="DPR108" s="24"/>
      <c r="DPS108" s="24"/>
      <c r="DPT108" s="24"/>
      <c r="DPU108" s="24"/>
      <c r="DPV108" s="24"/>
      <c r="DPW108" s="24"/>
      <c r="DPX108" s="24"/>
      <c r="DPY108" s="24"/>
      <c r="DPZ108" s="24"/>
      <c r="DQA108" s="24"/>
      <c r="DQB108" s="24"/>
      <c r="DQC108" s="24"/>
      <c r="DQD108" s="24"/>
      <c r="DQE108" s="24"/>
      <c r="DQF108" s="24"/>
      <c r="DQG108" s="24"/>
      <c r="DQH108" s="24"/>
      <c r="DQI108" s="24"/>
      <c r="DQJ108" s="24"/>
      <c r="DQK108" s="24"/>
      <c r="DQL108" s="24"/>
      <c r="DQM108" s="24"/>
      <c r="DQN108" s="24"/>
      <c r="DQO108" s="24"/>
      <c r="DQP108" s="24"/>
      <c r="DQQ108" s="24"/>
      <c r="DQR108" s="24"/>
      <c r="DQS108" s="24"/>
      <c r="DQT108" s="24"/>
      <c r="DQU108" s="24"/>
      <c r="DQV108" s="24"/>
      <c r="DQW108" s="24"/>
      <c r="DQX108" s="24"/>
      <c r="DQY108" s="24"/>
      <c r="DQZ108" s="24"/>
      <c r="DRA108" s="24"/>
      <c r="DRB108" s="24"/>
      <c r="DRC108" s="24"/>
      <c r="DRD108" s="24"/>
      <c r="DRE108" s="24"/>
      <c r="DRF108" s="24"/>
      <c r="DRG108" s="24"/>
      <c r="DRH108" s="24"/>
      <c r="DRI108" s="24"/>
      <c r="DRJ108" s="24"/>
      <c r="DRK108" s="24"/>
      <c r="DRL108" s="24"/>
      <c r="DRM108" s="24"/>
      <c r="DRN108" s="24"/>
      <c r="DRO108" s="24"/>
      <c r="DRP108" s="24"/>
      <c r="DRQ108" s="24"/>
      <c r="DRR108" s="24"/>
      <c r="DRS108" s="24"/>
      <c r="DRT108" s="24"/>
      <c r="DRU108" s="24"/>
      <c r="DRV108" s="24"/>
      <c r="DRW108" s="24"/>
      <c r="DRX108" s="24"/>
      <c r="DRY108" s="24"/>
      <c r="DRZ108" s="24"/>
      <c r="DSA108" s="24"/>
      <c r="DSB108" s="24"/>
      <c r="DSC108" s="24"/>
      <c r="DSD108" s="24"/>
      <c r="DSE108" s="24"/>
      <c r="DSF108" s="24"/>
      <c r="DSG108" s="24"/>
      <c r="DSH108" s="24"/>
      <c r="DSI108" s="24"/>
      <c r="DSJ108" s="24"/>
      <c r="DSK108" s="24"/>
      <c r="DSL108" s="24"/>
      <c r="DSM108" s="24"/>
      <c r="DSN108" s="24"/>
      <c r="DSO108" s="24"/>
      <c r="DSP108" s="24"/>
      <c r="DSQ108" s="24"/>
      <c r="DSR108" s="24"/>
      <c r="DSS108" s="24"/>
      <c r="DST108" s="24"/>
      <c r="DSU108" s="24"/>
      <c r="DSV108" s="24"/>
      <c r="DSW108" s="24"/>
      <c r="DSX108" s="24"/>
      <c r="DSY108" s="24"/>
      <c r="DSZ108" s="24"/>
      <c r="DTA108" s="24"/>
      <c r="DTB108" s="24"/>
      <c r="DTC108" s="24"/>
      <c r="DTD108" s="24"/>
      <c r="DTE108" s="24"/>
      <c r="DTF108" s="24"/>
      <c r="DTG108" s="24"/>
      <c r="DTH108" s="24"/>
      <c r="DTI108" s="24"/>
      <c r="DTJ108" s="24"/>
      <c r="DTK108" s="24"/>
      <c r="DTL108" s="24"/>
      <c r="DTM108" s="24"/>
      <c r="DTN108" s="24"/>
      <c r="DTO108" s="24"/>
      <c r="DTP108" s="24"/>
      <c r="DTQ108" s="24"/>
      <c r="DTR108" s="24"/>
      <c r="DTS108" s="24"/>
      <c r="DTT108" s="24"/>
      <c r="DTU108" s="24"/>
      <c r="DTV108" s="24"/>
      <c r="DTW108" s="24"/>
      <c r="DTX108" s="24"/>
      <c r="DTY108" s="24"/>
      <c r="DTZ108" s="24"/>
      <c r="DUA108" s="24"/>
      <c r="DUB108" s="24"/>
      <c r="DUC108" s="24"/>
      <c r="DUD108" s="24"/>
      <c r="DUE108" s="24"/>
      <c r="DUF108" s="24"/>
      <c r="DUG108" s="24"/>
      <c r="DUH108" s="24"/>
      <c r="DUI108" s="24"/>
      <c r="DUJ108" s="24"/>
      <c r="DUK108" s="24"/>
      <c r="DUL108" s="24"/>
      <c r="DUM108" s="24"/>
      <c r="DUN108" s="24"/>
      <c r="DUO108" s="24"/>
      <c r="DUP108" s="24"/>
      <c r="DUQ108" s="24"/>
      <c r="DUR108" s="24"/>
      <c r="DUS108" s="24"/>
      <c r="DUT108" s="24"/>
      <c r="DUU108" s="24"/>
      <c r="DUV108" s="24"/>
      <c r="DUW108" s="24"/>
      <c r="DUX108" s="24"/>
      <c r="DUY108" s="24"/>
      <c r="DUZ108" s="24"/>
      <c r="DVA108" s="24"/>
      <c r="DVB108" s="24"/>
      <c r="DVC108" s="24"/>
      <c r="DVD108" s="24"/>
      <c r="DVE108" s="24"/>
      <c r="DVF108" s="24"/>
      <c r="DVG108" s="24"/>
      <c r="DVH108" s="24"/>
      <c r="DVI108" s="24"/>
      <c r="DVJ108" s="24"/>
      <c r="DVK108" s="24"/>
      <c r="DVL108" s="24"/>
      <c r="DVM108" s="24"/>
      <c r="DVN108" s="24"/>
      <c r="DVO108" s="24"/>
      <c r="DVP108" s="24"/>
      <c r="DVQ108" s="24"/>
      <c r="DVR108" s="24"/>
      <c r="DVS108" s="24"/>
      <c r="DVT108" s="24"/>
      <c r="DVU108" s="24"/>
      <c r="DVV108" s="24"/>
      <c r="DVW108" s="24"/>
      <c r="DVX108" s="24"/>
      <c r="DVY108" s="24"/>
      <c r="DVZ108" s="24"/>
      <c r="DWA108" s="24"/>
      <c r="DWB108" s="24"/>
      <c r="DWC108" s="24"/>
      <c r="DWD108" s="24"/>
      <c r="DWE108" s="24"/>
      <c r="DWF108" s="24"/>
      <c r="DWG108" s="24"/>
      <c r="DWH108" s="24"/>
      <c r="DWI108" s="24"/>
      <c r="DWJ108" s="24"/>
      <c r="DWK108" s="24"/>
      <c r="DWL108" s="24"/>
      <c r="DWM108" s="24"/>
      <c r="DWN108" s="24"/>
      <c r="DWO108" s="24"/>
      <c r="DWP108" s="24"/>
      <c r="DWQ108" s="24"/>
      <c r="DWR108" s="24"/>
      <c r="DWS108" s="24"/>
      <c r="DWT108" s="24"/>
      <c r="DWU108" s="24"/>
      <c r="DWV108" s="24"/>
      <c r="DWW108" s="24"/>
      <c r="DWX108" s="24"/>
      <c r="DWY108" s="24"/>
      <c r="DWZ108" s="24"/>
      <c r="DXA108" s="24"/>
      <c r="DXB108" s="24"/>
      <c r="DXC108" s="24"/>
      <c r="DXD108" s="24"/>
      <c r="DXE108" s="24"/>
      <c r="DXF108" s="24"/>
      <c r="DXG108" s="24"/>
      <c r="DXH108" s="24"/>
      <c r="DXI108" s="24"/>
      <c r="DXJ108" s="24"/>
      <c r="DXK108" s="24"/>
      <c r="DXL108" s="24"/>
      <c r="DXM108" s="24"/>
      <c r="DXN108" s="24"/>
      <c r="DXO108" s="24"/>
      <c r="DXP108" s="24"/>
      <c r="DXQ108" s="24"/>
      <c r="DXR108" s="24"/>
      <c r="DXS108" s="24"/>
      <c r="DXT108" s="24"/>
      <c r="DXU108" s="24"/>
      <c r="DXV108" s="24"/>
      <c r="DXW108" s="24"/>
      <c r="DXX108" s="24"/>
      <c r="DXY108" s="24"/>
      <c r="DXZ108" s="24"/>
      <c r="DYA108" s="24"/>
      <c r="DYB108" s="24"/>
      <c r="DYC108" s="24"/>
      <c r="DYD108" s="24"/>
      <c r="DYE108" s="24"/>
      <c r="DYF108" s="24"/>
      <c r="DYG108" s="24"/>
      <c r="DYH108" s="24"/>
      <c r="DYI108" s="24"/>
      <c r="DYJ108" s="24"/>
      <c r="DYK108" s="24"/>
      <c r="DYL108" s="24"/>
      <c r="DYM108" s="24"/>
      <c r="DYN108" s="24"/>
      <c r="DYO108" s="24"/>
      <c r="DYP108" s="24"/>
      <c r="DYQ108" s="24"/>
      <c r="DYR108" s="24"/>
      <c r="DYS108" s="24"/>
      <c r="DYT108" s="24"/>
      <c r="DYU108" s="24"/>
      <c r="DYV108" s="24"/>
      <c r="DYW108" s="24"/>
      <c r="DYX108" s="24"/>
      <c r="DYY108" s="24"/>
      <c r="DYZ108" s="24"/>
      <c r="DZA108" s="24"/>
      <c r="DZB108" s="24"/>
      <c r="DZC108" s="24"/>
      <c r="DZD108" s="24"/>
      <c r="DZE108" s="24"/>
      <c r="DZF108" s="24"/>
      <c r="DZG108" s="24"/>
      <c r="DZH108" s="24"/>
      <c r="DZI108" s="24"/>
      <c r="DZJ108" s="24"/>
      <c r="DZK108" s="24"/>
      <c r="DZL108" s="24"/>
      <c r="DZM108" s="24"/>
      <c r="DZN108" s="24"/>
      <c r="DZO108" s="24"/>
      <c r="DZP108" s="24"/>
      <c r="DZQ108" s="24"/>
      <c r="DZR108" s="24"/>
      <c r="DZS108" s="24"/>
      <c r="DZT108" s="24"/>
      <c r="DZU108" s="24"/>
      <c r="DZV108" s="24"/>
      <c r="DZW108" s="24"/>
      <c r="DZX108" s="24"/>
      <c r="DZY108" s="24"/>
      <c r="DZZ108" s="24"/>
      <c r="EAA108" s="24"/>
      <c r="EAB108" s="24"/>
      <c r="EAC108" s="24"/>
      <c r="EAD108" s="24"/>
      <c r="EAE108" s="24"/>
      <c r="EAF108" s="24"/>
      <c r="EAG108" s="24"/>
      <c r="EAH108" s="24"/>
      <c r="EAI108" s="24"/>
      <c r="EAJ108" s="24"/>
      <c r="EAK108" s="24"/>
      <c r="EAL108" s="24"/>
      <c r="EAM108" s="24"/>
      <c r="EAN108" s="24"/>
      <c r="EAO108" s="24"/>
      <c r="EAP108" s="24"/>
      <c r="EAQ108" s="24"/>
      <c r="EAR108" s="24"/>
      <c r="EAS108" s="24"/>
      <c r="EAT108" s="24"/>
      <c r="EAU108" s="24"/>
      <c r="EAV108" s="24"/>
      <c r="EAW108" s="24"/>
      <c r="EAX108" s="24"/>
      <c r="EAY108" s="24"/>
      <c r="EAZ108" s="24"/>
      <c r="EBA108" s="24"/>
      <c r="EBB108" s="24"/>
      <c r="EBC108" s="24"/>
      <c r="EBD108" s="24"/>
      <c r="EBE108" s="24"/>
      <c r="EBF108" s="24"/>
      <c r="EBG108" s="24"/>
      <c r="EBH108" s="24"/>
      <c r="EBI108" s="24"/>
      <c r="EBJ108" s="24"/>
      <c r="EBK108" s="24"/>
      <c r="EBL108" s="24"/>
      <c r="EBM108" s="24"/>
      <c r="EBN108" s="24"/>
      <c r="EBO108" s="24"/>
      <c r="EBP108" s="24"/>
      <c r="EBQ108" s="24"/>
      <c r="EBR108" s="24"/>
      <c r="EBS108" s="24"/>
      <c r="EBT108" s="24"/>
      <c r="EBU108" s="24"/>
      <c r="EBV108" s="24"/>
      <c r="EBW108" s="24"/>
      <c r="EBX108" s="24"/>
      <c r="EBY108" s="24"/>
      <c r="EBZ108" s="24"/>
      <c r="ECA108" s="24"/>
      <c r="ECB108" s="24"/>
      <c r="ECC108" s="24"/>
      <c r="ECD108" s="24"/>
      <c r="ECE108" s="24"/>
      <c r="ECF108" s="24"/>
      <c r="ECG108" s="24"/>
      <c r="ECH108" s="24"/>
      <c r="ECI108" s="24"/>
      <c r="ECJ108" s="24"/>
      <c r="ECK108" s="24"/>
      <c r="ECL108" s="24"/>
      <c r="ECM108" s="24"/>
      <c r="ECN108" s="24"/>
      <c r="ECO108" s="24"/>
      <c r="ECP108" s="24"/>
      <c r="ECQ108" s="24"/>
      <c r="ECR108" s="24"/>
      <c r="ECS108" s="24"/>
      <c r="ECT108" s="24"/>
      <c r="ECU108" s="24"/>
      <c r="ECV108" s="24"/>
      <c r="ECW108" s="24"/>
      <c r="ECX108" s="24"/>
      <c r="ECY108" s="24"/>
      <c r="ECZ108" s="24"/>
      <c r="EDA108" s="24"/>
      <c r="EDB108" s="24"/>
      <c r="EDC108" s="24"/>
      <c r="EDD108" s="24"/>
      <c r="EDE108" s="24"/>
      <c r="EDF108" s="24"/>
      <c r="EDG108" s="24"/>
      <c r="EDH108" s="24"/>
      <c r="EDI108" s="24"/>
      <c r="EDJ108" s="24"/>
      <c r="EDK108" s="24"/>
      <c r="EDL108" s="24"/>
      <c r="EDM108" s="24"/>
      <c r="EDN108" s="24"/>
      <c r="EDO108" s="24"/>
      <c r="EDP108" s="24"/>
      <c r="EDQ108" s="24"/>
      <c r="EDR108" s="24"/>
      <c r="EDS108" s="24"/>
      <c r="EDT108" s="24"/>
      <c r="EDU108" s="24"/>
      <c r="EDV108" s="24"/>
      <c r="EDW108" s="24"/>
      <c r="EDX108" s="24"/>
      <c r="EDY108" s="24"/>
      <c r="EDZ108" s="24"/>
      <c r="EEA108" s="24"/>
      <c r="EEB108" s="24"/>
      <c r="EEC108" s="24"/>
      <c r="EED108" s="24"/>
      <c r="EEE108" s="24"/>
      <c r="EEF108" s="24"/>
      <c r="EEG108" s="24"/>
      <c r="EEH108" s="24"/>
      <c r="EEI108" s="24"/>
      <c r="EEJ108" s="24"/>
      <c r="EEK108" s="24"/>
      <c r="EEL108" s="24"/>
      <c r="EEM108" s="24"/>
      <c r="EEN108" s="24"/>
      <c r="EEO108" s="24"/>
      <c r="EEP108" s="24"/>
      <c r="EEQ108" s="24"/>
      <c r="EER108" s="24"/>
      <c r="EES108" s="24"/>
      <c r="EET108" s="24"/>
      <c r="EEU108" s="24"/>
      <c r="EEV108" s="24"/>
      <c r="EEW108" s="24"/>
      <c r="EEX108" s="24"/>
      <c r="EEY108" s="24"/>
      <c r="EEZ108" s="24"/>
      <c r="EFA108" s="24"/>
      <c r="EFB108" s="24"/>
      <c r="EFC108" s="24"/>
      <c r="EFD108" s="24"/>
      <c r="EFE108" s="24"/>
      <c r="EFF108" s="24"/>
    </row>
    <row r="109" spans="2:3542" ht="13.5" customHeight="1" x14ac:dyDescent="0.3"/>
    <row r="110" spans="2:3542" s="526" customFormat="1" x14ac:dyDescent="0.3">
      <c r="B110" s="529" t="s">
        <v>266</v>
      </c>
      <c r="C110" s="528"/>
      <c r="D110" s="528"/>
      <c r="E110" s="528"/>
      <c r="F110" s="528"/>
      <c r="G110" s="528"/>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c r="EW110" s="24"/>
      <c r="EX110" s="24"/>
      <c r="EY110" s="24"/>
      <c r="EZ110" s="24"/>
      <c r="FA110" s="24"/>
      <c r="FB110" s="24"/>
      <c r="FC110" s="24"/>
      <c r="FD110" s="24"/>
      <c r="FE110" s="24"/>
      <c r="FF110" s="24"/>
      <c r="FG110" s="24"/>
      <c r="FH110" s="24"/>
      <c r="FI110" s="24"/>
      <c r="FJ110" s="24"/>
      <c r="FK110" s="24"/>
      <c r="FL110" s="24"/>
      <c r="FM110" s="24"/>
      <c r="FN110" s="24"/>
      <c r="FO110" s="24"/>
      <c r="FP110" s="24"/>
      <c r="FQ110" s="24"/>
      <c r="FR110" s="24"/>
      <c r="FS110" s="24"/>
      <c r="FT110" s="24"/>
      <c r="FU110" s="24"/>
      <c r="FV110" s="24"/>
      <c r="FW110" s="24"/>
      <c r="FX110" s="24"/>
      <c r="FY110" s="24"/>
      <c r="FZ110" s="24"/>
      <c r="GA110" s="24"/>
      <c r="GB110" s="24"/>
      <c r="GC110" s="24"/>
      <c r="GD110" s="24"/>
      <c r="GE110" s="24"/>
      <c r="GF110" s="24"/>
      <c r="GG110" s="24"/>
      <c r="GH110" s="24"/>
      <c r="GI110" s="24"/>
      <c r="GJ110" s="24"/>
      <c r="GK110" s="24"/>
      <c r="GL110" s="24"/>
      <c r="GM110" s="24"/>
      <c r="GN110" s="24"/>
      <c r="GO110" s="24"/>
      <c r="GP110" s="24"/>
      <c r="GQ110" s="24"/>
      <c r="GR110" s="24"/>
      <c r="GS110" s="24"/>
      <c r="GT110" s="24"/>
      <c r="GU110" s="24"/>
      <c r="GV110" s="24"/>
      <c r="GW110" s="24"/>
      <c r="GX110" s="24"/>
      <c r="GY110" s="24"/>
      <c r="GZ110" s="24"/>
      <c r="HA110" s="24"/>
      <c r="HB110" s="24"/>
      <c r="HC110" s="24"/>
      <c r="HD110" s="24"/>
      <c r="HE110" s="24"/>
      <c r="HF110" s="24"/>
      <c r="HG110" s="24"/>
      <c r="HH110" s="24"/>
      <c r="HI110" s="24"/>
      <c r="HJ110" s="24"/>
      <c r="HK110" s="24"/>
      <c r="HL110" s="24"/>
      <c r="HM110" s="24"/>
      <c r="HN110" s="24"/>
      <c r="HO110" s="24"/>
      <c r="HP110" s="24"/>
      <c r="HQ110" s="24"/>
      <c r="HR110" s="24"/>
      <c r="HS110" s="24"/>
      <c r="HT110" s="24"/>
      <c r="HU110" s="24"/>
      <c r="HV110" s="24"/>
      <c r="HW110" s="24"/>
      <c r="HX110" s="24"/>
      <c r="HY110" s="24"/>
      <c r="HZ110" s="24"/>
      <c r="IA110" s="24"/>
      <c r="IB110" s="24"/>
      <c r="IC110" s="24"/>
      <c r="ID110" s="24"/>
      <c r="IE110" s="24"/>
      <c r="IF110" s="24"/>
      <c r="IG110" s="24"/>
      <c r="IH110" s="24"/>
      <c r="II110" s="24"/>
      <c r="IJ110" s="24"/>
      <c r="IK110" s="24"/>
      <c r="IL110" s="24"/>
      <c r="IM110" s="24"/>
      <c r="IN110" s="24"/>
      <c r="IO110" s="24"/>
      <c r="IP110" s="24"/>
      <c r="IQ110" s="24"/>
      <c r="IR110" s="24"/>
      <c r="IS110" s="24"/>
      <c r="IT110" s="24"/>
      <c r="IU110" s="24"/>
      <c r="IV110" s="24"/>
      <c r="IW110" s="24"/>
      <c r="IX110" s="24"/>
      <c r="IY110" s="24"/>
      <c r="IZ110" s="24"/>
      <c r="JA110" s="24"/>
      <c r="JB110" s="24"/>
      <c r="JC110" s="24"/>
      <c r="JD110" s="24"/>
      <c r="JE110" s="24"/>
      <c r="JF110" s="24"/>
      <c r="JG110" s="24"/>
      <c r="JH110" s="24"/>
      <c r="JI110" s="24"/>
      <c r="JJ110" s="24"/>
      <c r="JK110" s="24"/>
      <c r="JL110" s="24"/>
      <c r="JM110" s="24"/>
      <c r="JN110" s="24"/>
      <c r="JO110" s="24"/>
      <c r="JP110" s="24"/>
      <c r="JQ110" s="24"/>
      <c r="JR110" s="24"/>
      <c r="JS110" s="24"/>
      <c r="JT110" s="24"/>
      <c r="JU110" s="24"/>
      <c r="JV110" s="24"/>
      <c r="JW110" s="24"/>
      <c r="JX110" s="24"/>
      <c r="JY110" s="24"/>
      <c r="JZ110" s="24"/>
      <c r="KA110" s="24"/>
      <c r="KB110" s="24"/>
      <c r="KC110" s="24"/>
      <c r="KD110" s="24"/>
      <c r="KE110" s="24"/>
      <c r="KF110" s="24"/>
      <c r="KG110" s="24"/>
      <c r="KH110" s="24"/>
      <c r="KI110" s="24"/>
      <c r="KJ110" s="24"/>
      <c r="KK110" s="24"/>
      <c r="KL110" s="24"/>
      <c r="KM110" s="24"/>
      <c r="KN110" s="24"/>
      <c r="KO110" s="24"/>
      <c r="KP110" s="24"/>
      <c r="KQ110" s="24"/>
      <c r="KR110" s="24"/>
      <c r="KS110" s="24"/>
      <c r="KT110" s="24"/>
      <c r="KU110" s="24"/>
      <c r="KV110" s="24"/>
      <c r="KW110" s="24"/>
      <c r="KX110" s="24"/>
      <c r="KY110" s="24"/>
      <c r="KZ110" s="24"/>
      <c r="LA110" s="24"/>
      <c r="LB110" s="24"/>
      <c r="LC110" s="24"/>
      <c r="LD110" s="24"/>
      <c r="LE110" s="24"/>
      <c r="LF110" s="24"/>
      <c r="LG110" s="24"/>
      <c r="LH110" s="24"/>
      <c r="LI110" s="24"/>
      <c r="LJ110" s="24"/>
      <c r="LK110" s="24"/>
      <c r="LL110" s="24"/>
      <c r="LM110" s="24"/>
      <c r="LN110" s="24"/>
      <c r="LO110" s="24"/>
      <c r="LP110" s="24"/>
      <c r="LQ110" s="24"/>
      <c r="LR110" s="24"/>
      <c r="LS110" s="24"/>
      <c r="LT110" s="24"/>
      <c r="LU110" s="24"/>
      <c r="LV110" s="24"/>
      <c r="LW110" s="24"/>
      <c r="LX110" s="24"/>
      <c r="LY110" s="24"/>
      <c r="LZ110" s="24"/>
      <c r="MA110" s="24"/>
      <c r="MB110" s="24"/>
      <c r="MC110" s="24"/>
      <c r="MD110" s="24"/>
      <c r="ME110" s="24"/>
      <c r="MF110" s="24"/>
      <c r="MG110" s="24"/>
      <c r="MH110" s="24"/>
      <c r="MI110" s="24"/>
      <c r="MJ110" s="24"/>
      <c r="MK110" s="24"/>
      <c r="ML110" s="24"/>
      <c r="MM110" s="24"/>
      <c r="MN110" s="24"/>
      <c r="MO110" s="24"/>
      <c r="MP110" s="24"/>
      <c r="MQ110" s="24"/>
      <c r="MR110" s="24"/>
      <c r="MS110" s="24"/>
      <c r="MT110" s="24"/>
      <c r="MU110" s="24"/>
      <c r="MV110" s="24"/>
      <c r="MW110" s="24"/>
      <c r="MX110" s="24"/>
      <c r="MY110" s="24"/>
      <c r="MZ110" s="24"/>
      <c r="NA110" s="24"/>
      <c r="NB110" s="24"/>
      <c r="NC110" s="24"/>
      <c r="ND110" s="24"/>
      <c r="NE110" s="24"/>
      <c r="NF110" s="24"/>
      <c r="NG110" s="24"/>
      <c r="NH110" s="24"/>
      <c r="NI110" s="24"/>
      <c r="NJ110" s="24"/>
      <c r="NK110" s="24"/>
      <c r="NL110" s="24"/>
      <c r="NM110" s="24"/>
      <c r="NN110" s="24"/>
      <c r="NO110" s="24"/>
      <c r="NP110" s="24"/>
      <c r="NQ110" s="24"/>
      <c r="NR110" s="24"/>
      <c r="NS110" s="24"/>
      <c r="NT110" s="24"/>
      <c r="NU110" s="24"/>
      <c r="NV110" s="24"/>
      <c r="NW110" s="24"/>
      <c r="NX110" s="24"/>
      <c r="NY110" s="24"/>
      <c r="NZ110" s="24"/>
      <c r="OA110" s="24"/>
      <c r="OB110" s="24"/>
      <c r="OC110" s="24"/>
      <c r="OD110" s="24"/>
      <c r="OE110" s="24"/>
      <c r="OF110" s="24"/>
      <c r="OG110" s="24"/>
      <c r="OH110" s="24"/>
      <c r="OI110" s="24"/>
      <c r="OJ110" s="24"/>
      <c r="OK110" s="24"/>
      <c r="OL110" s="24"/>
      <c r="OM110" s="24"/>
      <c r="ON110" s="24"/>
      <c r="OO110" s="24"/>
      <c r="OP110" s="24"/>
      <c r="OQ110" s="24"/>
      <c r="OR110" s="24"/>
      <c r="OS110" s="24"/>
      <c r="OT110" s="24"/>
      <c r="OU110" s="24"/>
      <c r="OV110" s="24"/>
      <c r="OW110" s="24"/>
      <c r="OX110" s="24"/>
      <c r="OY110" s="24"/>
      <c r="OZ110" s="24"/>
      <c r="PA110" s="24"/>
      <c r="PB110" s="24"/>
      <c r="PC110" s="24"/>
      <c r="PD110" s="24"/>
      <c r="PE110" s="24"/>
      <c r="PF110" s="24"/>
      <c r="PG110" s="24"/>
      <c r="PH110" s="24"/>
      <c r="PI110" s="24"/>
      <c r="PJ110" s="24"/>
      <c r="PK110" s="24"/>
      <c r="PL110" s="24"/>
      <c r="PM110" s="24"/>
      <c r="PN110" s="24"/>
      <c r="PO110" s="24"/>
      <c r="PP110" s="24"/>
      <c r="PQ110" s="24"/>
      <c r="PR110" s="24"/>
      <c r="PS110" s="24"/>
      <c r="PT110" s="24"/>
      <c r="PU110" s="24"/>
      <c r="PV110" s="24"/>
      <c r="PW110" s="24"/>
      <c r="PX110" s="24"/>
      <c r="PY110" s="24"/>
      <c r="PZ110" s="24"/>
      <c r="QA110" s="24"/>
      <c r="QB110" s="24"/>
      <c r="QC110" s="24"/>
      <c r="QD110" s="24"/>
      <c r="QE110" s="24"/>
      <c r="QF110" s="24"/>
      <c r="QG110" s="24"/>
      <c r="QH110" s="24"/>
      <c r="QI110" s="24"/>
      <c r="QJ110" s="24"/>
      <c r="QK110" s="24"/>
      <c r="QL110" s="24"/>
      <c r="QM110" s="24"/>
      <c r="QN110" s="24"/>
      <c r="QO110" s="24"/>
      <c r="QP110" s="24"/>
      <c r="QQ110" s="24"/>
      <c r="QR110" s="24"/>
      <c r="QS110" s="24"/>
      <c r="QT110" s="24"/>
      <c r="QU110" s="24"/>
      <c r="QV110" s="24"/>
      <c r="QW110" s="24"/>
      <c r="QX110" s="24"/>
      <c r="QY110" s="24"/>
      <c r="QZ110" s="24"/>
      <c r="RA110" s="24"/>
      <c r="RB110" s="24"/>
      <c r="RC110" s="24"/>
      <c r="RD110" s="24"/>
      <c r="RE110" s="24"/>
      <c r="RF110" s="24"/>
      <c r="RG110" s="24"/>
      <c r="RH110" s="24"/>
      <c r="RI110" s="24"/>
      <c r="RJ110" s="24"/>
      <c r="RK110" s="24"/>
      <c r="RL110" s="24"/>
      <c r="RM110" s="24"/>
      <c r="RN110" s="24"/>
      <c r="RO110" s="24"/>
      <c r="RP110" s="24"/>
      <c r="RQ110" s="24"/>
      <c r="RR110" s="24"/>
      <c r="RS110" s="24"/>
      <c r="RT110" s="24"/>
      <c r="RU110" s="24"/>
      <c r="RV110" s="24"/>
      <c r="RW110" s="24"/>
      <c r="RX110" s="24"/>
      <c r="RY110" s="24"/>
      <c r="RZ110" s="24"/>
      <c r="SA110" s="24"/>
      <c r="SB110" s="24"/>
      <c r="SC110" s="24"/>
      <c r="SD110" s="24"/>
      <c r="SE110" s="24"/>
      <c r="SF110" s="24"/>
      <c r="SG110" s="24"/>
      <c r="SH110" s="24"/>
      <c r="SI110" s="24"/>
      <c r="SJ110" s="24"/>
      <c r="SK110" s="24"/>
      <c r="SL110" s="24"/>
      <c r="SM110" s="24"/>
      <c r="SN110" s="24"/>
      <c r="SO110" s="24"/>
      <c r="SP110" s="24"/>
      <c r="SQ110" s="24"/>
      <c r="SR110" s="24"/>
      <c r="SS110" s="24"/>
      <c r="ST110" s="24"/>
      <c r="SU110" s="24"/>
      <c r="SV110" s="24"/>
      <c r="SW110" s="24"/>
      <c r="SX110" s="24"/>
      <c r="SY110" s="24"/>
      <c r="SZ110" s="24"/>
      <c r="TA110" s="24"/>
      <c r="TB110" s="24"/>
      <c r="TC110" s="24"/>
      <c r="TD110" s="24"/>
      <c r="TE110" s="24"/>
      <c r="TF110" s="24"/>
      <c r="TG110" s="24"/>
      <c r="TH110" s="24"/>
      <c r="TI110" s="24"/>
      <c r="TJ110" s="24"/>
      <c r="TK110" s="24"/>
      <c r="TL110" s="24"/>
      <c r="TM110" s="24"/>
      <c r="TN110" s="24"/>
      <c r="TO110" s="24"/>
      <c r="TP110" s="24"/>
      <c r="TQ110" s="24"/>
      <c r="TR110" s="24"/>
      <c r="TS110" s="24"/>
      <c r="TT110" s="24"/>
      <c r="TU110" s="24"/>
      <c r="TV110" s="24"/>
      <c r="TW110" s="24"/>
      <c r="TX110" s="24"/>
      <c r="TY110" s="24"/>
      <c r="TZ110" s="24"/>
      <c r="UA110" s="24"/>
      <c r="UB110" s="24"/>
      <c r="UC110" s="24"/>
      <c r="UD110" s="24"/>
      <c r="UE110" s="24"/>
      <c r="UF110" s="24"/>
      <c r="UG110" s="24"/>
      <c r="UH110" s="24"/>
      <c r="UI110" s="24"/>
      <c r="UJ110" s="24"/>
      <c r="UK110" s="24"/>
      <c r="UL110" s="24"/>
      <c r="UM110" s="24"/>
      <c r="UN110" s="24"/>
      <c r="UO110" s="24"/>
      <c r="UP110" s="24"/>
      <c r="UQ110" s="24"/>
      <c r="UR110" s="24"/>
      <c r="US110" s="24"/>
      <c r="UT110" s="24"/>
      <c r="UU110" s="24"/>
      <c r="UV110" s="24"/>
      <c r="UW110" s="24"/>
      <c r="UX110" s="24"/>
      <c r="UY110" s="24"/>
      <c r="UZ110" s="24"/>
      <c r="VA110" s="24"/>
      <c r="VB110" s="24"/>
      <c r="VC110" s="24"/>
      <c r="VD110" s="24"/>
      <c r="VE110" s="24"/>
      <c r="VF110" s="24"/>
      <c r="VG110" s="24"/>
      <c r="VH110" s="24"/>
      <c r="VI110" s="24"/>
      <c r="VJ110" s="24"/>
      <c r="VK110" s="24"/>
      <c r="VL110" s="24"/>
      <c r="VM110" s="24"/>
      <c r="VN110" s="24"/>
      <c r="VO110" s="24"/>
      <c r="VP110" s="24"/>
      <c r="VQ110" s="24"/>
      <c r="VR110" s="24"/>
      <c r="VS110" s="24"/>
      <c r="VT110" s="24"/>
      <c r="VU110" s="24"/>
      <c r="VV110" s="24"/>
      <c r="VW110" s="24"/>
      <c r="VX110" s="24"/>
      <c r="VY110" s="24"/>
      <c r="VZ110" s="24"/>
      <c r="WA110" s="24"/>
      <c r="WB110" s="24"/>
      <c r="WC110" s="24"/>
      <c r="WD110" s="24"/>
      <c r="WE110" s="24"/>
      <c r="WF110" s="24"/>
      <c r="WG110" s="24"/>
      <c r="WH110" s="24"/>
      <c r="WI110" s="24"/>
      <c r="WJ110" s="24"/>
      <c r="WK110" s="24"/>
      <c r="WL110" s="24"/>
      <c r="WM110" s="24"/>
      <c r="WN110" s="24"/>
      <c r="WO110" s="24"/>
      <c r="WP110" s="24"/>
      <c r="WQ110" s="24"/>
      <c r="WR110" s="24"/>
      <c r="WS110" s="24"/>
      <c r="WT110" s="24"/>
      <c r="WU110" s="24"/>
      <c r="WV110" s="24"/>
      <c r="WW110" s="24"/>
      <c r="WX110" s="24"/>
      <c r="WY110" s="24"/>
      <c r="WZ110" s="24"/>
      <c r="XA110" s="24"/>
      <c r="XB110" s="24"/>
      <c r="XC110" s="24"/>
      <c r="XD110" s="24"/>
      <c r="XE110" s="24"/>
      <c r="XF110" s="24"/>
      <c r="XG110" s="24"/>
      <c r="XH110" s="24"/>
      <c r="XI110" s="24"/>
      <c r="XJ110" s="24"/>
      <c r="XK110" s="24"/>
      <c r="XL110" s="24"/>
      <c r="XM110" s="24"/>
      <c r="XN110" s="24"/>
      <c r="XO110" s="24"/>
      <c r="XP110" s="24"/>
      <c r="XQ110" s="24"/>
      <c r="XR110" s="24"/>
      <c r="XS110" s="24"/>
      <c r="XT110" s="24"/>
      <c r="XU110" s="24"/>
      <c r="XV110" s="24"/>
      <c r="XW110" s="24"/>
      <c r="XX110" s="24"/>
      <c r="XY110" s="24"/>
      <c r="XZ110" s="24"/>
      <c r="YA110" s="24"/>
      <c r="YB110" s="24"/>
      <c r="YC110" s="24"/>
      <c r="YD110" s="24"/>
      <c r="YE110" s="24"/>
      <c r="YF110" s="24"/>
      <c r="YG110" s="24"/>
      <c r="YH110" s="24"/>
      <c r="YI110" s="24"/>
      <c r="YJ110" s="24"/>
      <c r="YK110" s="24"/>
      <c r="YL110" s="24"/>
      <c r="YM110" s="24"/>
      <c r="YN110" s="24"/>
      <c r="YO110" s="24"/>
      <c r="YP110" s="24"/>
      <c r="YQ110" s="24"/>
      <c r="YR110" s="24"/>
      <c r="YS110" s="24"/>
      <c r="YT110" s="24"/>
      <c r="YU110" s="24"/>
      <c r="YV110" s="24"/>
      <c r="YW110" s="24"/>
      <c r="YX110" s="24"/>
      <c r="YY110" s="24"/>
      <c r="YZ110" s="24"/>
      <c r="ZA110" s="24"/>
      <c r="ZB110" s="24"/>
      <c r="ZC110" s="24"/>
      <c r="ZD110" s="24"/>
      <c r="ZE110" s="24"/>
      <c r="ZF110" s="24"/>
      <c r="ZG110" s="24"/>
      <c r="ZH110" s="24"/>
      <c r="ZI110" s="24"/>
      <c r="ZJ110" s="24"/>
      <c r="ZK110" s="24"/>
      <c r="ZL110" s="24"/>
      <c r="ZM110" s="24"/>
      <c r="ZN110" s="24"/>
      <c r="ZO110" s="24"/>
      <c r="ZP110" s="24"/>
      <c r="ZQ110" s="24"/>
      <c r="ZR110" s="24"/>
      <c r="ZS110" s="24"/>
      <c r="ZT110" s="24"/>
      <c r="ZU110" s="24"/>
      <c r="ZV110" s="24"/>
      <c r="ZW110" s="24"/>
      <c r="ZX110" s="24"/>
      <c r="ZY110" s="24"/>
      <c r="ZZ110" s="24"/>
      <c r="AAA110" s="24"/>
      <c r="AAB110" s="24"/>
      <c r="AAC110" s="24"/>
      <c r="AAD110" s="24"/>
      <c r="AAE110" s="24"/>
      <c r="AAF110" s="24"/>
      <c r="AAG110" s="24"/>
      <c r="AAH110" s="24"/>
      <c r="AAI110" s="24"/>
      <c r="AAJ110" s="24"/>
      <c r="AAK110" s="24"/>
      <c r="AAL110" s="24"/>
      <c r="AAM110" s="24"/>
      <c r="AAN110" s="24"/>
      <c r="AAO110" s="24"/>
      <c r="AAP110" s="24"/>
      <c r="AAQ110" s="24"/>
      <c r="AAR110" s="24"/>
      <c r="AAS110" s="24"/>
      <c r="AAT110" s="24"/>
      <c r="AAU110" s="24"/>
      <c r="AAV110" s="24"/>
      <c r="AAW110" s="24"/>
      <c r="AAX110" s="24"/>
      <c r="AAY110" s="24"/>
      <c r="AAZ110" s="24"/>
      <c r="ABA110" s="24"/>
      <c r="ABB110" s="24"/>
      <c r="ABC110" s="24"/>
      <c r="ABD110" s="24"/>
      <c r="ABE110" s="24"/>
      <c r="ABF110" s="24"/>
      <c r="ABG110" s="24"/>
      <c r="ABH110" s="24"/>
      <c r="ABI110" s="24"/>
      <c r="ABJ110" s="24"/>
      <c r="ABK110" s="24"/>
      <c r="ABL110" s="24"/>
      <c r="ABM110" s="24"/>
      <c r="ABN110" s="24"/>
      <c r="ABO110" s="24"/>
      <c r="ABP110" s="24"/>
      <c r="ABQ110" s="24"/>
      <c r="ABR110" s="24"/>
      <c r="ABS110" s="24"/>
      <c r="ABT110" s="24"/>
      <c r="ABU110" s="24"/>
      <c r="ABV110" s="24"/>
      <c r="ABW110" s="24"/>
      <c r="ABX110" s="24"/>
      <c r="ABY110" s="24"/>
      <c r="ABZ110" s="24"/>
      <c r="ACA110" s="24"/>
      <c r="ACB110" s="24"/>
      <c r="ACC110" s="24"/>
      <c r="ACD110" s="24"/>
      <c r="ACE110" s="24"/>
      <c r="ACF110" s="24"/>
      <c r="ACG110" s="24"/>
      <c r="ACH110" s="24"/>
      <c r="ACI110" s="24"/>
      <c r="ACJ110" s="24"/>
      <c r="ACK110" s="24"/>
      <c r="ACL110" s="24"/>
      <c r="ACM110" s="24"/>
      <c r="ACN110" s="24"/>
      <c r="ACO110" s="24"/>
      <c r="ACP110" s="24"/>
      <c r="ACQ110" s="24"/>
      <c r="ACR110" s="24"/>
      <c r="ACS110" s="24"/>
      <c r="ACT110" s="24"/>
      <c r="ACU110" s="24"/>
      <c r="ACV110" s="24"/>
      <c r="ACW110" s="24"/>
      <c r="ACX110" s="24"/>
      <c r="ACY110" s="24"/>
      <c r="ACZ110" s="24"/>
      <c r="ADA110" s="24"/>
      <c r="ADB110" s="24"/>
      <c r="ADC110" s="24"/>
      <c r="ADD110" s="24"/>
      <c r="ADE110" s="24"/>
      <c r="ADF110" s="24"/>
      <c r="ADG110" s="24"/>
      <c r="ADH110" s="24"/>
      <c r="ADI110" s="24"/>
      <c r="ADJ110" s="24"/>
      <c r="ADK110" s="24"/>
      <c r="ADL110" s="24"/>
      <c r="ADM110" s="24"/>
      <c r="ADN110" s="24"/>
      <c r="ADO110" s="24"/>
      <c r="ADP110" s="24"/>
      <c r="ADQ110" s="24"/>
      <c r="ADR110" s="24"/>
      <c r="ADS110" s="24"/>
      <c r="ADT110" s="24"/>
      <c r="ADU110" s="24"/>
      <c r="ADV110" s="24"/>
      <c r="ADW110" s="24"/>
      <c r="ADX110" s="24"/>
      <c r="ADY110" s="24"/>
      <c r="ADZ110" s="24"/>
      <c r="AEA110" s="24"/>
      <c r="AEB110" s="24"/>
      <c r="AEC110" s="24"/>
      <c r="AED110" s="24"/>
      <c r="AEE110" s="24"/>
      <c r="AEF110" s="24"/>
      <c r="AEG110" s="24"/>
      <c r="AEH110" s="24"/>
      <c r="AEI110" s="24"/>
      <c r="AEJ110" s="24"/>
      <c r="AEK110" s="24"/>
      <c r="AEL110" s="24"/>
      <c r="AEM110" s="24"/>
      <c r="AEN110" s="24"/>
      <c r="AEO110" s="24"/>
      <c r="AEP110" s="24"/>
      <c r="AEQ110" s="24"/>
      <c r="AER110" s="24"/>
      <c r="AES110" s="24"/>
      <c r="AET110" s="24"/>
      <c r="AEU110" s="24"/>
      <c r="AEV110" s="24"/>
      <c r="AEW110" s="24"/>
      <c r="AEX110" s="24"/>
      <c r="AEY110" s="24"/>
      <c r="AEZ110" s="24"/>
      <c r="AFA110" s="24"/>
      <c r="AFB110" s="24"/>
      <c r="AFC110" s="24"/>
      <c r="AFD110" s="24"/>
      <c r="AFE110" s="24"/>
      <c r="AFF110" s="24"/>
      <c r="AFG110" s="24"/>
      <c r="AFH110" s="24"/>
      <c r="AFI110" s="24"/>
      <c r="AFJ110" s="24"/>
      <c r="AFK110" s="24"/>
      <c r="AFL110" s="24"/>
      <c r="AFM110" s="24"/>
      <c r="AFN110" s="24"/>
      <c r="AFO110" s="24"/>
      <c r="AFP110" s="24"/>
      <c r="AFQ110" s="24"/>
      <c r="AFR110" s="24"/>
      <c r="AFS110" s="24"/>
      <c r="AFT110" s="24"/>
      <c r="AFU110" s="24"/>
      <c r="AFV110" s="24"/>
      <c r="AFW110" s="24"/>
      <c r="AFX110" s="24"/>
      <c r="AFY110" s="24"/>
      <c r="AFZ110" s="24"/>
      <c r="AGA110" s="24"/>
      <c r="AGB110" s="24"/>
      <c r="AGC110" s="24"/>
      <c r="AGD110" s="24"/>
      <c r="AGE110" s="24"/>
      <c r="AGF110" s="24"/>
      <c r="AGG110" s="24"/>
      <c r="AGH110" s="24"/>
      <c r="AGI110" s="24"/>
      <c r="AGJ110" s="24"/>
      <c r="AGK110" s="24"/>
      <c r="AGL110" s="24"/>
      <c r="AGM110" s="24"/>
      <c r="AGN110" s="24"/>
      <c r="AGO110" s="24"/>
      <c r="AGP110" s="24"/>
      <c r="AGQ110" s="24"/>
      <c r="AGR110" s="24"/>
      <c r="AGS110" s="24"/>
      <c r="AGT110" s="24"/>
      <c r="AGU110" s="24"/>
      <c r="AGV110" s="24"/>
      <c r="AGW110" s="24"/>
      <c r="AGX110" s="24"/>
      <c r="AGY110" s="24"/>
      <c r="AGZ110" s="24"/>
      <c r="AHA110" s="24"/>
      <c r="AHB110" s="24"/>
      <c r="AHC110" s="24"/>
      <c r="AHD110" s="24"/>
      <c r="AHE110" s="24"/>
      <c r="AHF110" s="24"/>
      <c r="AHG110" s="24"/>
      <c r="AHH110" s="24"/>
      <c r="AHI110" s="24"/>
      <c r="AHJ110" s="24"/>
      <c r="AHK110" s="24"/>
      <c r="AHL110" s="24"/>
      <c r="AHM110" s="24"/>
      <c r="AHN110" s="24"/>
      <c r="AHO110" s="24"/>
      <c r="AHP110" s="24"/>
      <c r="AHQ110" s="24"/>
      <c r="AHR110" s="24"/>
      <c r="AHS110" s="24"/>
      <c r="AHT110" s="24"/>
      <c r="AHU110" s="24"/>
      <c r="AHV110" s="24"/>
      <c r="AHW110" s="24"/>
      <c r="AHX110" s="24"/>
      <c r="AHY110" s="24"/>
      <c r="AHZ110" s="24"/>
      <c r="AIA110" s="24"/>
      <c r="AIB110" s="24"/>
      <c r="AIC110" s="24"/>
      <c r="AID110" s="24"/>
      <c r="AIE110" s="24"/>
      <c r="AIF110" s="24"/>
      <c r="AIG110" s="24"/>
      <c r="AIH110" s="24"/>
      <c r="AII110" s="24"/>
      <c r="AIJ110" s="24"/>
      <c r="AIK110" s="24"/>
      <c r="AIL110" s="24"/>
      <c r="AIM110" s="24"/>
      <c r="AIN110" s="24"/>
      <c r="AIO110" s="24"/>
      <c r="AIP110" s="24"/>
      <c r="AIQ110" s="24"/>
      <c r="AIR110" s="24"/>
      <c r="AIS110" s="24"/>
      <c r="AIT110" s="24"/>
      <c r="AIU110" s="24"/>
      <c r="AIV110" s="24"/>
      <c r="AIW110" s="24"/>
      <c r="AIX110" s="24"/>
      <c r="AIY110" s="24"/>
      <c r="AIZ110" s="24"/>
      <c r="AJA110" s="24"/>
      <c r="AJB110" s="24"/>
      <c r="AJC110" s="24"/>
      <c r="AJD110" s="24"/>
      <c r="AJE110" s="24"/>
      <c r="AJF110" s="24"/>
      <c r="AJG110" s="24"/>
      <c r="AJH110" s="24"/>
      <c r="AJI110" s="24"/>
      <c r="AJJ110" s="24"/>
      <c r="AJK110" s="24"/>
      <c r="AJL110" s="24"/>
      <c r="AJM110" s="24"/>
      <c r="AJN110" s="24"/>
      <c r="AJO110" s="24"/>
      <c r="AJP110" s="24"/>
      <c r="AJQ110" s="24"/>
      <c r="AJR110" s="24"/>
      <c r="AJS110" s="24"/>
      <c r="AJT110" s="24"/>
      <c r="AJU110" s="24"/>
      <c r="AJV110" s="24"/>
      <c r="AJW110" s="24"/>
      <c r="AJX110" s="24"/>
      <c r="AJY110" s="24"/>
      <c r="AJZ110" s="24"/>
      <c r="AKA110" s="24"/>
      <c r="AKB110" s="24"/>
      <c r="AKC110" s="24"/>
      <c r="AKD110" s="24"/>
      <c r="AKE110" s="24"/>
      <c r="AKF110" s="24"/>
      <c r="AKG110" s="24"/>
      <c r="AKH110" s="24"/>
      <c r="AKI110" s="24"/>
      <c r="AKJ110" s="24"/>
      <c r="AKK110" s="24"/>
      <c r="AKL110" s="24"/>
      <c r="AKM110" s="24"/>
      <c r="AKN110" s="24"/>
      <c r="AKO110" s="24"/>
      <c r="AKP110" s="24"/>
      <c r="AKQ110" s="24"/>
      <c r="AKR110" s="24"/>
      <c r="AKS110" s="24"/>
      <c r="AKT110" s="24"/>
      <c r="AKU110" s="24"/>
      <c r="AKV110" s="24"/>
      <c r="AKW110" s="24"/>
      <c r="AKX110" s="24"/>
      <c r="AKY110" s="24"/>
      <c r="AKZ110" s="24"/>
      <c r="ALA110" s="24"/>
      <c r="ALB110" s="24"/>
      <c r="ALC110" s="24"/>
      <c r="ALD110" s="24"/>
      <c r="ALE110" s="24"/>
      <c r="ALF110" s="24"/>
      <c r="ALG110" s="24"/>
      <c r="ALH110" s="24"/>
      <c r="ALI110" s="24"/>
      <c r="ALJ110" s="24"/>
      <c r="ALK110" s="24"/>
      <c r="ALL110" s="24"/>
      <c r="ALM110" s="24"/>
      <c r="ALN110" s="24"/>
      <c r="ALO110" s="24"/>
      <c r="ALP110" s="24"/>
      <c r="ALQ110" s="24"/>
      <c r="ALR110" s="24"/>
      <c r="ALS110" s="24"/>
      <c r="ALT110" s="24"/>
      <c r="ALU110" s="24"/>
      <c r="ALV110" s="24"/>
      <c r="ALW110" s="24"/>
      <c r="ALX110" s="24"/>
      <c r="ALY110" s="24"/>
      <c r="ALZ110" s="24"/>
      <c r="AMA110" s="24"/>
      <c r="AMB110" s="24"/>
      <c r="AMC110" s="24"/>
      <c r="AMD110" s="24"/>
      <c r="AME110" s="24"/>
      <c r="AMF110" s="24"/>
      <c r="AMG110" s="24"/>
      <c r="AMH110" s="24"/>
      <c r="AMI110" s="24"/>
      <c r="AMJ110" s="24"/>
      <c r="AMK110" s="24"/>
      <c r="AML110" s="24"/>
      <c r="AMM110" s="24"/>
      <c r="AMN110" s="24"/>
      <c r="AMO110" s="24"/>
      <c r="AMP110" s="24"/>
      <c r="AMQ110" s="24"/>
      <c r="AMR110" s="24"/>
      <c r="AMS110" s="24"/>
      <c r="AMT110" s="24"/>
      <c r="AMU110" s="24"/>
      <c r="AMV110" s="24"/>
      <c r="AMW110" s="24"/>
      <c r="AMX110" s="24"/>
      <c r="AMY110" s="24"/>
      <c r="AMZ110" s="24"/>
      <c r="ANA110" s="24"/>
      <c r="ANB110" s="24"/>
      <c r="ANC110" s="24"/>
      <c r="AND110" s="24"/>
      <c r="ANE110" s="24"/>
      <c r="ANF110" s="24"/>
      <c r="ANG110" s="24"/>
      <c r="ANH110" s="24"/>
      <c r="ANI110" s="24"/>
      <c r="ANJ110" s="24"/>
      <c r="ANK110" s="24"/>
      <c r="ANL110" s="24"/>
      <c r="ANM110" s="24"/>
      <c r="ANN110" s="24"/>
      <c r="ANO110" s="24"/>
      <c r="ANP110" s="24"/>
      <c r="ANQ110" s="24"/>
      <c r="ANR110" s="24"/>
      <c r="ANS110" s="24"/>
      <c r="ANT110" s="24"/>
      <c r="ANU110" s="24"/>
      <c r="ANV110" s="24"/>
      <c r="ANW110" s="24"/>
      <c r="ANX110" s="24"/>
      <c r="ANY110" s="24"/>
      <c r="ANZ110" s="24"/>
      <c r="AOA110" s="24"/>
      <c r="AOB110" s="24"/>
      <c r="AOC110" s="24"/>
      <c r="AOD110" s="24"/>
      <c r="AOE110" s="24"/>
      <c r="AOF110" s="24"/>
      <c r="AOG110" s="24"/>
      <c r="AOH110" s="24"/>
      <c r="AOI110" s="24"/>
      <c r="AOJ110" s="24"/>
      <c r="AOK110" s="24"/>
      <c r="AOL110" s="24"/>
      <c r="AOM110" s="24"/>
      <c r="AON110" s="24"/>
      <c r="AOO110" s="24"/>
      <c r="AOP110" s="24"/>
      <c r="AOQ110" s="24"/>
      <c r="AOR110" s="24"/>
      <c r="AOS110" s="24"/>
      <c r="AOT110" s="24"/>
      <c r="AOU110" s="24"/>
      <c r="AOV110" s="24"/>
      <c r="AOW110" s="24"/>
      <c r="AOX110" s="24"/>
      <c r="AOY110" s="24"/>
      <c r="AOZ110" s="24"/>
      <c r="APA110" s="24"/>
      <c r="APB110" s="24"/>
      <c r="APC110" s="24"/>
      <c r="APD110" s="24"/>
      <c r="APE110" s="24"/>
      <c r="APF110" s="24"/>
      <c r="APG110" s="24"/>
      <c r="APH110" s="24"/>
      <c r="API110" s="24"/>
      <c r="APJ110" s="24"/>
      <c r="APK110" s="24"/>
      <c r="APL110" s="24"/>
      <c r="APM110" s="24"/>
      <c r="APN110" s="24"/>
      <c r="APO110" s="24"/>
      <c r="APP110" s="24"/>
      <c r="APQ110" s="24"/>
      <c r="APR110" s="24"/>
      <c r="APS110" s="24"/>
      <c r="APT110" s="24"/>
      <c r="APU110" s="24"/>
      <c r="APV110" s="24"/>
      <c r="APW110" s="24"/>
      <c r="APX110" s="24"/>
      <c r="APY110" s="24"/>
      <c r="APZ110" s="24"/>
      <c r="AQA110" s="24"/>
      <c r="AQB110" s="24"/>
      <c r="AQC110" s="24"/>
      <c r="AQD110" s="24"/>
      <c r="AQE110" s="24"/>
      <c r="AQF110" s="24"/>
      <c r="AQG110" s="24"/>
      <c r="AQH110" s="24"/>
      <c r="AQI110" s="24"/>
      <c r="AQJ110" s="24"/>
      <c r="AQK110" s="24"/>
      <c r="AQL110" s="24"/>
      <c r="AQM110" s="24"/>
      <c r="AQN110" s="24"/>
      <c r="AQO110" s="24"/>
      <c r="AQP110" s="24"/>
      <c r="AQQ110" s="24"/>
      <c r="AQR110" s="24"/>
      <c r="AQS110" s="24"/>
      <c r="AQT110" s="24"/>
      <c r="AQU110" s="24"/>
      <c r="AQV110" s="24"/>
      <c r="AQW110" s="24"/>
      <c r="AQX110" s="24"/>
      <c r="AQY110" s="24"/>
      <c r="AQZ110" s="24"/>
      <c r="ARA110" s="24"/>
      <c r="ARB110" s="24"/>
      <c r="ARC110" s="24"/>
      <c r="ARD110" s="24"/>
      <c r="ARE110" s="24"/>
      <c r="ARF110" s="24"/>
      <c r="ARG110" s="24"/>
      <c r="ARH110" s="24"/>
      <c r="ARI110" s="24"/>
      <c r="ARJ110" s="24"/>
      <c r="ARK110" s="24"/>
      <c r="ARL110" s="24"/>
      <c r="ARM110" s="24"/>
      <c r="ARN110" s="24"/>
      <c r="ARO110" s="24"/>
      <c r="ARP110" s="24"/>
      <c r="ARQ110" s="24"/>
      <c r="ARR110" s="24"/>
      <c r="ARS110" s="24"/>
      <c r="ART110" s="24"/>
      <c r="ARU110" s="24"/>
      <c r="ARV110" s="24"/>
      <c r="ARW110" s="24"/>
      <c r="ARX110" s="24"/>
      <c r="ARY110" s="24"/>
      <c r="ARZ110" s="24"/>
      <c r="ASA110" s="24"/>
      <c r="ASB110" s="24"/>
      <c r="ASC110" s="24"/>
      <c r="ASD110" s="24"/>
      <c r="ASE110" s="24"/>
      <c r="ASF110" s="24"/>
      <c r="ASG110" s="24"/>
      <c r="ASH110" s="24"/>
      <c r="ASI110" s="24"/>
      <c r="ASJ110" s="24"/>
      <c r="ASK110" s="24"/>
      <c r="ASL110" s="24"/>
      <c r="ASM110" s="24"/>
      <c r="ASN110" s="24"/>
      <c r="ASO110" s="24"/>
      <c r="ASP110" s="24"/>
      <c r="ASQ110" s="24"/>
      <c r="ASR110" s="24"/>
      <c r="ASS110" s="24"/>
      <c r="AST110" s="24"/>
      <c r="ASU110" s="24"/>
      <c r="ASV110" s="24"/>
      <c r="ASW110" s="24"/>
      <c r="ASX110" s="24"/>
      <c r="ASY110" s="24"/>
      <c r="ASZ110" s="24"/>
      <c r="ATA110" s="24"/>
      <c r="ATB110" s="24"/>
      <c r="ATC110" s="24"/>
      <c r="ATD110" s="24"/>
      <c r="ATE110" s="24"/>
      <c r="ATF110" s="24"/>
      <c r="ATG110" s="24"/>
      <c r="ATH110" s="24"/>
      <c r="ATI110" s="24"/>
      <c r="ATJ110" s="24"/>
      <c r="ATK110" s="24"/>
      <c r="ATL110" s="24"/>
      <c r="ATM110" s="24"/>
      <c r="ATN110" s="24"/>
      <c r="ATO110" s="24"/>
      <c r="ATP110" s="24"/>
      <c r="ATQ110" s="24"/>
      <c r="ATR110" s="24"/>
      <c r="ATS110" s="24"/>
      <c r="ATT110" s="24"/>
      <c r="ATU110" s="24"/>
      <c r="ATV110" s="24"/>
      <c r="ATW110" s="24"/>
      <c r="ATX110" s="24"/>
      <c r="ATY110" s="24"/>
      <c r="ATZ110" s="24"/>
      <c r="AUA110" s="24"/>
      <c r="AUB110" s="24"/>
      <c r="AUC110" s="24"/>
      <c r="AUD110" s="24"/>
      <c r="AUE110" s="24"/>
      <c r="AUF110" s="24"/>
      <c r="AUG110" s="24"/>
      <c r="AUH110" s="24"/>
      <c r="AUI110" s="24"/>
      <c r="AUJ110" s="24"/>
      <c r="AUK110" s="24"/>
      <c r="AUL110" s="24"/>
      <c r="AUM110" s="24"/>
      <c r="AUN110" s="24"/>
      <c r="AUO110" s="24"/>
      <c r="AUP110" s="24"/>
      <c r="AUQ110" s="24"/>
      <c r="AUR110" s="24"/>
      <c r="AUS110" s="24"/>
      <c r="AUT110" s="24"/>
      <c r="AUU110" s="24"/>
      <c r="AUV110" s="24"/>
      <c r="AUW110" s="24"/>
      <c r="AUX110" s="24"/>
      <c r="AUY110" s="24"/>
      <c r="AUZ110" s="24"/>
      <c r="AVA110" s="24"/>
      <c r="AVB110" s="24"/>
      <c r="AVC110" s="24"/>
      <c r="AVD110" s="24"/>
      <c r="AVE110" s="24"/>
      <c r="AVF110" s="24"/>
      <c r="AVG110" s="24"/>
      <c r="AVH110" s="24"/>
      <c r="AVI110" s="24"/>
      <c r="AVJ110" s="24"/>
      <c r="AVK110" s="24"/>
      <c r="AVL110" s="24"/>
      <c r="AVM110" s="24"/>
      <c r="AVN110" s="24"/>
      <c r="AVO110" s="24"/>
      <c r="AVP110" s="24"/>
      <c r="AVQ110" s="24"/>
      <c r="AVR110" s="24"/>
      <c r="AVS110" s="24"/>
      <c r="AVT110" s="24"/>
      <c r="AVU110" s="24"/>
      <c r="AVV110" s="24"/>
      <c r="AVW110" s="24"/>
      <c r="AVX110" s="24"/>
      <c r="AVY110" s="24"/>
      <c r="AVZ110" s="24"/>
      <c r="AWA110" s="24"/>
      <c r="AWB110" s="24"/>
      <c r="AWC110" s="24"/>
      <c r="AWD110" s="24"/>
      <c r="AWE110" s="24"/>
      <c r="AWF110" s="24"/>
      <c r="AWG110" s="24"/>
      <c r="AWH110" s="24"/>
      <c r="AWI110" s="24"/>
      <c r="AWJ110" s="24"/>
      <c r="AWK110" s="24"/>
      <c r="AWL110" s="24"/>
      <c r="AWM110" s="24"/>
      <c r="AWN110" s="24"/>
      <c r="AWO110" s="24"/>
      <c r="AWP110" s="24"/>
      <c r="AWQ110" s="24"/>
      <c r="AWR110" s="24"/>
      <c r="AWS110" s="24"/>
      <c r="AWT110" s="24"/>
      <c r="AWU110" s="24"/>
      <c r="AWV110" s="24"/>
      <c r="AWW110" s="24"/>
      <c r="AWX110" s="24"/>
      <c r="AWY110" s="24"/>
      <c r="AWZ110" s="24"/>
      <c r="AXA110" s="24"/>
      <c r="AXB110" s="24"/>
      <c r="AXC110" s="24"/>
      <c r="AXD110" s="24"/>
      <c r="AXE110" s="24"/>
      <c r="AXF110" s="24"/>
      <c r="AXG110" s="24"/>
      <c r="AXH110" s="24"/>
      <c r="AXI110" s="24"/>
      <c r="AXJ110" s="24"/>
      <c r="AXK110" s="24"/>
      <c r="AXL110" s="24"/>
      <c r="AXM110" s="24"/>
      <c r="AXN110" s="24"/>
      <c r="AXO110" s="24"/>
      <c r="AXP110" s="24"/>
      <c r="AXQ110" s="24"/>
      <c r="AXR110" s="24"/>
      <c r="AXS110" s="24"/>
      <c r="AXT110" s="24"/>
      <c r="AXU110" s="24"/>
      <c r="AXV110" s="24"/>
      <c r="AXW110" s="24"/>
      <c r="AXX110" s="24"/>
      <c r="AXY110" s="24"/>
      <c r="AXZ110" s="24"/>
      <c r="AYA110" s="24"/>
      <c r="AYB110" s="24"/>
      <c r="AYC110" s="24"/>
      <c r="AYD110" s="24"/>
      <c r="AYE110" s="24"/>
      <c r="AYF110" s="24"/>
      <c r="AYG110" s="24"/>
      <c r="AYH110" s="24"/>
      <c r="AYI110" s="24"/>
      <c r="AYJ110" s="24"/>
      <c r="AYK110" s="24"/>
      <c r="AYL110" s="24"/>
      <c r="AYM110" s="24"/>
      <c r="AYN110" s="24"/>
      <c r="AYO110" s="24"/>
      <c r="AYP110" s="24"/>
      <c r="AYQ110" s="24"/>
      <c r="AYR110" s="24"/>
      <c r="AYS110" s="24"/>
      <c r="AYT110" s="24"/>
      <c r="AYU110" s="24"/>
      <c r="AYV110" s="24"/>
      <c r="AYW110" s="24"/>
      <c r="AYX110" s="24"/>
      <c r="AYY110" s="24"/>
      <c r="AYZ110" s="24"/>
      <c r="AZA110" s="24"/>
      <c r="AZB110" s="24"/>
      <c r="AZC110" s="24"/>
      <c r="AZD110" s="24"/>
      <c r="AZE110" s="24"/>
      <c r="AZF110" s="24"/>
      <c r="AZG110" s="24"/>
      <c r="AZH110" s="24"/>
      <c r="AZI110" s="24"/>
      <c r="AZJ110" s="24"/>
      <c r="AZK110" s="24"/>
      <c r="AZL110" s="24"/>
      <c r="AZM110" s="24"/>
      <c r="AZN110" s="24"/>
      <c r="AZO110" s="24"/>
      <c r="AZP110" s="24"/>
      <c r="AZQ110" s="24"/>
      <c r="AZR110" s="24"/>
      <c r="AZS110" s="24"/>
      <c r="AZT110" s="24"/>
      <c r="AZU110" s="24"/>
      <c r="AZV110" s="24"/>
      <c r="AZW110" s="24"/>
      <c r="AZX110" s="24"/>
      <c r="AZY110" s="24"/>
      <c r="AZZ110" s="24"/>
      <c r="BAA110" s="24"/>
      <c r="BAB110" s="24"/>
      <c r="BAC110" s="24"/>
      <c r="BAD110" s="24"/>
      <c r="BAE110" s="24"/>
      <c r="BAF110" s="24"/>
      <c r="BAG110" s="24"/>
      <c r="BAH110" s="24"/>
      <c r="BAI110" s="24"/>
      <c r="BAJ110" s="24"/>
      <c r="BAK110" s="24"/>
      <c r="BAL110" s="24"/>
      <c r="BAM110" s="24"/>
      <c r="BAN110" s="24"/>
      <c r="BAO110" s="24"/>
      <c r="BAP110" s="24"/>
      <c r="BAQ110" s="24"/>
      <c r="BAR110" s="24"/>
      <c r="BAS110" s="24"/>
      <c r="BAT110" s="24"/>
      <c r="BAU110" s="24"/>
      <c r="BAV110" s="24"/>
      <c r="BAW110" s="24"/>
      <c r="BAX110" s="24"/>
      <c r="BAY110" s="24"/>
      <c r="BAZ110" s="24"/>
      <c r="BBA110" s="24"/>
      <c r="BBB110" s="24"/>
      <c r="BBC110" s="24"/>
      <c r="BBD110" s="24"/>
      <c r="BBE110" s="24"/>
      <c r="BBF110" s="24"/>
      <c r="BBG110" s="24"/>
      <c r="BBH110" s="24"/>
      <c r="BBI110" s="24"/>
      <c r="BBJ110" s="24"/>
      <c r="BBK110" s="24"/>
      <c r="BBL110" s="24"/>
      <c r="BBM110" s="24"/>
      <c r="BBN110" s="24"/>
      <c r="BBO110" s="24"/>
      <c r="BBP110" s="24"/>
      <c r="BBQ110" s="24"/>
      <c r="BBR110" s="24"/>
      <c r="BBS110" s="24"/>
      <c r="BBT110" s="24"/>
      <c r="BBU110" s="24"/>
      <c r="BBV110" s="24"/>
      <c r="BBW110" s="24"/>
      <c r="BBX110" s="24"/>
      <c r="BBY110" s="24"/>
      <c r="BBZ110" s="24"/>
      <c r="BCA110" s="24"/>
      <c r="BCB110" s="24"/>
      <c r="BCC110" s="24"/>
      <c r="BCD110" s="24"/>
      <c r="BCE110" s="24"/>
      <c r="BCF110" s="24"/>
      <c r="BCG110" s="24"/>
      <c r="BCH110" s="24"/>
      <c r="BCI110" s="24"/>
      <c r="BCJ110" s="24"/>
      <c r="BCK110" s="24"/>
      <c r="BCL110" s="24"/>
      <c r="BCM110" s="24"/>
      <c r="BCN110" s="24"/>
      <c r="BCO110" s="24"/>
      <c r="BCP110" s="24"/>
      <c r="BCQ110" s="24"/>
      <c r="BCR110" s="24"/>
      <c r="BCS110" s="24"/>
      <c r="BCT110" s="24"/>
      <c r="BCU110" s="24"/>
      <c r="BCV110" s="24"/>
      <c r="BCW110" s="24"/>
      <c r="BCX110" s="24"/>
      <c r="BCY110" s="24"/>
      <c r="BCZ110" s="24"/>
      <c r="BDA110" s="24"/>
      <c r="BDB110" s="24"/>
      <c r="BDC110" s="24"/>
      <c r="BDD110" s="24"/>
      <c r="BDE110" s="24"/>
      <c r="BDF110" s="24"/>
      <c r="BDG110" s="24"/>
      <c r="BDH110" s="24"/>
      <c r="BDI110" s="24"/>
      <c r="BDJ110" s="24"/>
      <c r="BDK110" s="24"/>
      <c r="BDL110" s="24"/>
      <c r="BDM110" s="24"/>
      <c r="BDN110" s="24"/>
      <c r="BDO110" s="24"/>
      <c r="BDP110" s="24"/>
      <c r="BDQ110" s="24"/>
      <c r="BDR110" s="24"/>
      <c r="BDS110" s="24"/>
      <c r="BDT110" s="24"/>
      <c r="BDU110" s="24"/>
      <c r="BDV110" s="24"/>
      <c r="BDW110" s="24"/>
      <c r="BDX110" s="24"/>
      <c r="BDY110" s="24"/>
      <c r="BDZ110" s="24"/>
      <c r="BEA110" s="24"/>
      <c r="BEB110" s="24"/>
      <c r="BEC110" s="24"/>
      <c r="BED110" s="24"/>
      <c r="BEE110" s="24"/>
      <c r="BEF110" s="24"/>
      <c r="BEG110" s="24"/>
      <c r="BEH110" s="24"/>
      <c r="BEI110" s="24"/>
      <c r="BEJ110" s="24"/>
      <c r="BEK110" s="24"/>
      <c r="BEL110" s="24"/>
      <c r="BEM110" s="24"/>
      <c r="BEN110" s="24"/>
      <c r="BEO110" s="24"/>
      <c r="BEP110" s="24"/>
      <c r="BEQ110" s="24"/>
      <c r="BER110" s="24"/>
      <c r="BES110" s="24"/>
      <c r="BET110" s="24"/>
      <c r="BEU110" s="24"/>
      <c r="BEV110" s="24"/>
      <c r="BEW110" s="24"/>
      <c r="BEX110" s="24"/>
      <c r="BEY110" s="24"/>
      <c r="BEZ110" s="24"/>
      <c r="BFA110" s="24"/>
      <c r="BFB110" s="24"/>
      <c r="BFC110" s="24"/>
      <c r="BFD110" s="24"/>
      <c r="BFE110" s="24"/>
      <c r="BFF110" s="24"/>
      <c r="BFG110" s="24"/>
      <c r="BFH110" s="24"/>
      <c r="BFI110" s="24"/>
      <c r="BFJ110" s="24"/>
      <c r="BFK110" s="24"/>
      <c r="BFL110" s="24"/>
      <c r="BFM110" s="24"/>
      <c r="BFN110" s="24"/>
      <c r="BFO110" s="24"/>
      <c r="BFP110" s="24"/>
      <c r="BFQ110" s="24"/>
      <c r="BFR110" s="24"/>
      <c r="BFS110" s="24"/>
      <c r="BFT110" s="24"/>
      <c r="BFU110" s="24"/>
      <c r="BFV110" s="24"/>
      <c r="BFW110" s="24"/>
      <c r="BFX110" s="24"/>
      <c r="BFY110" s="24"/>
      <c r="BFZ110" s="24"/>
      <c r="BGA110" s="24"/>
      <c r="BGB110" s="24"/>
      <c r="BGC110" s="24"/>
      <c r="BGD110" s="24"/>
      <c r="BGE110" s="24"/>
      <c r="BGF110" s="24"/>
      <c r="BGG110" s="24"/>
      <c r="BGH110" s="24"/>
      <c r="BGI110" s="24"/>
      <c r="BGJ110" s="24"/>
      <c r="BGK110" s="24"/>
      <c r="BGL110" s="24"/>
      <c r="BGM110" s="24"/>
      <c r="BGN110" s="24"/>
      <c r="BGO110" s="24"/>
      <c r="BGP110" s="24"/>
      <c r="BGQ110" s="24"/>
      <c r="BGR110" s="24"/>
      <c r="BGS110" s="24"/>
      <c r="BGT110" s="24"/>
      <c r="BGU110" s="24"/>
      <c r="BGV110" s="24"/>
      <c r="BGW110" s="24"/>
      <c r="BGX110" s="24"/>
      <c r="BGY110" s="24"/>
      <c r="BGZ110" s="24"/>
      <c r="BHA110" s="24"/>
      <c r="BHB110" s="24"/>
      <c r="BHC110" s="24"/>
      <c r="BHD110" s="24"/>
      <c r="BHE110" s="24"/>
      <c r="BHF110" s="24"/>
      <c r="BHG110" s="24"/>
      <c r="BHH110" s="24"/>
      <c r="BHI110" s="24"/>
      <c r="BHJ110" s="24"/>
      <c r="BHK110" s="24"/>
      <c r="BHL110" s="24"/>
      <c r="BHM110" s="24"/>
      <c r="BHN110" s="24"/>
      <c r="BHO110" s="24"/>
      <c r="BHP110" s="24"/>
      <c r="BHQ110" s="24"/>
      <c r="BHR110" s="24"/>
      <c r="BHS110" s="24"/>
      <c r="BHT110" s="24"/>
      <c r="BHU110" s="24"/>
      <c r="BHV110" s="24"/>
      <c r="BHW110" s="24"/>
      <c r="BHX110" s="24"/>
      <c r="BHY110" s="24"/>
      <c r="BHZ110" s="24"/>
      <c r="BIA110" s="24"/>
      <c r="BIB110" s="24"/>
      <c r="BIC110" s="24"/>
      <c r="BID110" s="24"/>
      <c r="BIE110" s="24"/>
      <c r="BIF110" s="24"/>
      <c r="BIG110" s="24"/>
      <c r="BIH110" s="24"/>
      <c r="BII110" s="24"/>
      <c r="BIJ110" s="24"/>
      <c r="BIK110" s="24"/>
      <c r="BIL110" s="24"/>
      <c r="BIM110" s="24"/>
      <c r="BIN110" s="24"/>
      <c r="BIO110" s="24"/>
      <c r="BIP110" s="24"/>
      <c r="BIQ110" s="24"/>
      <c r="BIR110" s="24"/>
      <c r="BIS110" s="24"/>
      <c r="BIT110" s="24"/>
      <c r="BIU110" s="24"/>
      <c r="BIV110" s="24"/>
      <c r="BIW110" s="24"/>
      <c r="BIX110" s="24"/>
      <c r="BIY110" s="24"/>
      <c r="BIZ110" s="24"/>
      <c r="BJA110" s="24"/>
      <c r="BJB110" s="24"/>
      <c r="BJC110" s="24"/>
      <c r="BJD110" s="24"/>
      <c r="BJE110" s="24"/>
      <c r="BJF110" s="24"/>
      <c r="BJG110" s="24"/>
      <c r="BJH110" s="24"/>
      <c r="BJI110" s="24"/>
      <c r="BJJ110" s="24"/>
      <c r="BJK110" s="24"/>
      <c r="BJL110" s="24"/>
      <c r="BJM110" s="24"/>
      <c r="BJN110" s="24"/>
      <c r="BJO110" s="24"/>
      <c r="BJP110" s="24"/>
      <c r="BJQ110" s="24"/>
      <c r="BJR110" s="24"/>
      <c r="BJS110" s="24"/>
      <c r="BJT110" s="24"/>
      <c r="BJU110" s="24"/>
      <c r="BJV110" s="24"/>
      <c r="BJW110" s="24"/>
      <c r="BJX110" s="24"/>
      <c r="BJY110" s="24"/>
      <c r="BJZ110" s="24"/>
      <c r="BKA110" s="24"/>
      <c r="BKB110" s="24"/>
      <c r="BKC110" s="24"/>
      <c r="BKD110" s="24"/>
      <c r="BKE110" s="24"/>
      <c r="BKF110" s="24"/>
      <c r="BKG110" s="24"/>
      <c r="BKH110" s="24"/>
      <c r="BKI110" s="24"/>
      <c r="BKJ110" s="24"/>
      <c r="BKK110" s="24"/>
      <c r="BKL110" s="24"/>
      <c r="BKM110" s="24"/>
      <c r="BKN110" s="24"/>
      <c r="BKO110" s="24"/>
      <c r="BKP110" s="24"/>
      <c r="BKQ110" s="24"/>
      <c r="BKR110" s="24"/>
      <c r="BKS110" s="24"/>
      <c r="BKT110" s="24"/>
      <c r="BKU110" s="24"/>
      <c r="BKV110" s="24"/>
      <c r="BKW110" s="24"/>
      <c r="BKX110" s="24"/>
      <c r="BKY110" s="24"/>
      <c r="BKZ110" s="24"/>
      <c r="BLA110" s="24"/>
      <c r="BLB110" s="24"/>
      <c r="BLC110" s="24"/>
      <c r="BLD110" s="24"/>
      <c r="BLE110" s="24"/>
      <c r="BLF110" s="24"/>
      <c r="BLG110" s="24"/>
      <c r="BLH110" s="24"/>
      <c r="BLI110" s="24"/>
      <c r="BLJ110" s="24"/>
      <c r="BLK110" s="24"/>
      <c r="BLL110" s="24"/>
      <c r="BLM110" s="24"/>
      <c r="BLN110" s="24"/>
      <c r="BLO110" s="24"/>
      <c r="BLP110" s="24"/>
      <c r="BLQ110" s="24"/>
      <c r="BLR110" s="24"/>
      <c r="BLS110" s="24"/>
      <c r="BLT110" s="24"/>
      <c r="BLU110" s="24"/>
      <c r="BLV110" s="24"/>
      <c r="BLW110" s="24"/>
      <c r="BLX110" s="24"/>
      <c r="BLY110" s="24"/>
      <c r="BLZ110" s="24"/>
      <c r="BMA110" s="24"/>
      <c r="BMB110" s="24"/>
      <c r="BMC110" s="24"/>
      <c r="BMD110" s="24"/>
      <c r="BME110" s="24"/>
      <c r="BMF110" s="24"/>
      <c r="BMG110" s="24"/>
      <c r="BMH110" s="24"/>
      <c r="BMI110" s="24"/>
      <c r="BMJ110" s="24"/>
      <c r="BMK110" s="24"/>
      <c r="BML110" s="24"/>
      <c r="BMM110" s="24"/>
      <c r="BMN110" s="24"/>
      <c r="BMO110" s="24"/>
      <c r="BMP110" s="24"/>
      <c r="BMQ110" s="24"/>
      <c r="BMR110" s="24"/>
      <c r="BMS110" s="24"/>
      <c r="BMT110" s="24"/>
      <c r="BMU110" s="24"/>
      <c r="BMV110" s="24"/>
      <c r="BMW110" s="24"/>
      <c r="BMX110" s="24"/>
      <c r="BMY110" s="24"/>
      <c r="BMZ110" s="24"/>
      <c r="BNA110" s="24"/>
      <c r="BNB110" s="24"/>
      <c r="BNC110" s="24"/>
      <c r="BND110" s="24"/>
      <c r="BNE110" s="24"/>
      <c r="BNF110" s="24"/>
      <c r="BNG110" s="24"/>
      <c r="BNH110" s="24"/>
      <c r="BNI110" s="24"/>
      <c r="BNJ110" s="24"/>
      <c r="BNK110" s="24"/>
      <c r="BNL110" s="24"/>
      <c r="BNM110" s="24"/>
      <c r="BNN110" s="24"/>
      <c r="BNO110" s="24"/>
      <c r="BNP110" s="24"/>
      <c r="BNQ110" s="24"/>
      <c r="BNR110" s="24"/>
      <c r="BNS110" s="24"/>
      <c r="BNT110" s="24"/>
      <c r="BNU110" s="24"/>
      <c r="BNV110" s="24"/>
      <c r="BNW110" s="24"/>
      <c r="BNX110" s="24"/>
      <c r="BNY110" s="24"/>
      <c r="BNZ110" s="24"/>
      <c r="BOA110" s="24"/>
      <c r="BOB110" s="24"/>
      <c r="BOC110" s="24"/>
      <c r="BOD110" s="24"/>
      <c r="BOE110" s="24"/>
      <c r="BOF110" s="24"/>
      <c r="BOG110" s="24"/>
      <c r="BOH110" s="24"/>
      <c r="BOI110" s="24"/>
      <c r="BOJ110" s="24"/>
      <c r="BOK110" s="24"/>
      <c r="BOL110" s="24"/>
      <c r="BOM110" s="24"/>
      <c r="BON110" s="24"/>
      <c r="BOO110" s="24"/>
      <c r="BOP110" s="24"/>
      <c r="BOQ110" s="24"/>
      <c r="BOR110" s="24"/>
      <c r="BOS110" s="24"/>
      <c r="BOT110" s="24"/>
      <c r="BOU110" s="24"/>
      <c r="BOV110" s="24"/>
      <c r="BOW110" s="24"/>
      <c r="BOX110" s="24"/>
      <c r="BOY110" s="24"/>
      <c r="BOZ110" s="24"/>
      <c r="BPA110" s="24"/>
      <c r="BPB110" s="24"/>
      <c r="BPC110" s="24"/>
      <c r="BPD110" s="24"/>
      <c r="BPE110" s="24"/>
      <c r="BPF110" s="24"/>
      <c r="BPG110" s="24"/>
      <c r="BPH110" s="24"/>
      <c r="BPI110" s="24"/>
      <c r="BPJ110" s="24"/>
      <c r="BPK110" s="24"/>
      <c r="BPL110" s="24"/>
      <c r="BPM110" s="24"/>
      <c r="BPN110" s="24"/>
      <c r="BPO110" s="24"/>
      <c r="BPP110" s="24"/>
      <c r="BPQ110" s="24"/>
      <c r="BPR110" s="24"/>
      <c r="BPS110" s="24"/>
      <c r="BPT110" s="24"/>
      <c r="BPU110" s="24"/>
      <c r="BPV110" s="24"/>
      <c r="BPW110" s="24"/>
      <c r="BPX110" s="24"/>
      <c r="BPY110" s="24"/>
      <c r="BPZ110" s="24"/>
      <c r="BQA110" s="24"/>
      <c r="BQB110" s="24"/>
      <c r="BQC110" s="24"/>
      <c r="BQD110" s="24"/>
      <c r="BQE110" s="24"/>
      <c r="BQF110" s="24"/>
      <c r="BQG110" s="24"/>
      <c r="BQH110" s="24"/>
      <c r="BQI110" s="24"/>
      <c r="BQJ110" s="24"/>
      <c r="BQK110" s="24"/>
      <c r="BQL110" s="24"/>
      <c r="BQM110" s="24"/>
      <c r="BQN110" s="24"/>
      <c r="BQO110" s="24"/>
      <c r="BQP110" s="24"/>
      <c r="BQQ110" s="24"/>
      <c r="BQR110" s="24"/>
      <c r="BQS110" s="24"/>
      <c r="BQT110" s="24"/>
      <c r="BQU110" s="24"/>
      <c r="BQV110" s="24"/>
      <c r="BQW110" s="24"/>
      <c r="BQX110" s="24"/>
      <c r="BQY110" s="24"/>
      <c r="BQZ110" s="24"/>
      <c r="BRA110" s="24"/>
      <c r="BRB110" s="24"/>
      <c r="BRC110" s="24"/>
      <c r="BRD110" s="24"/>
      <c r="BRE110" s="24"/>
      <c r="BRF110" s="24"/>
      <c r="BRG110" s="24"/>
      <c r="BRH110" s="24"/>
      <c r="BRI110" s="24"/>
      <c r="BRJ110" s="24"/>
      <c r="BRK110" s="24"/>
      <c r="BRL110" s="24"/>
      <c r="BRM110" s="24"/>
      <c r="BRN110" s="24"/>
      <c r="BRO110" s="24"/>
      <c r="BRP110" s="24"/>
      <c r="BRQ110" s="24"/>
      <c r="BRR110" s="24"/>
      <c r="BRS110" s="24"/>
      <c r="BRT110" s="24"/>
      <c r="BRU110" s="24"/>
      <c r="BRV110" s="24"/>
      <c r="BRW110" s="24"/>
      <c r="BRX110" s="24"/>
      <c r="BRY110" s="24"/>
      <c r="BRZ110" s="24"/>
      <c r="BSA110" s="24"/>
      <c r="BSB110" s="24"/>
      <c r="BSC110" s="24"/>
      <c r="BSD110" s="24"/>
      <c r="BSE110" s="24"/>
      <c r="BSF110" s="24"/>
      <c r="BSG110" s="24"/>
      <c r="BSH110" s="24"/>
      <c r="BSI110" s="24"/>
      <c r="BSJ110" s="24"/>
      <c r="BSK110" s="24"/>
      <c r="BSL110" s="24"/>
      <c r="BSM110" s="24"/>
      <c r="BSN110" s="24"/>
      <c r="BSO110" s="24"/>
      <c r="BSP110" s="24"/>
      <c r="BSQ110" s="24"/>
      <c r="BSR110" s="24"/>
      <c r="BSS110" s="24"/>
      <c r="BST110" s="24"/>
      <c r="BSU110" s="24"/>
      <c r="BSV110" s="24"/>
      <c r="BSW110" s="24"/>
      <c r="BSX110" s="24"/>
      <c r="BSY110" s="24"/>
      <c r="BSZ110" s="24"/>
      <c r="BTA110" s="24"/>
      <c r="BTB110" s="24"/>
      <c r="BTC110" s="24"/>
      <c r="BTD110" s="24"/>
      <c r="BTE110" s="24"/>
      <c r="BTF110" s="24"/>
      <c r="BTG110" s="24"/>
      <c r="BTH110" s="24"/>
      <c r="BTI110" s="24"/>
      <c r="BTJ110" s="24"/>
      <c r="BTK110" s="24"/>
      <c r="BTL110" s="24"/>
      <c r="BTM110" s="24"/>
      <c r="BTN110" s="24"/>
      <c r="BTO110" s="24"/>
      <c r="BTP110" s="24"/>
      <c r="BTQ110" s="24"/>
      <c r="BTR110" s="24"/>
      <c r="BTS110" s="24"/>
      <c r="BTT110" s="24"/>
      <c r="BTU110" s="24"/>
      <c r="BTV110" s="24"/>
      <c r="BTW110" s="24"/>
      <c r="BTX110" s="24"/>
      <c r="BTY110" s="24"/>
      <c r="BTZ110" s="24"/>
      <c r="BUA110" s="24"/>
      <c r="BUB110" s="24"/>
      <c r="BUC110" s="24"/>
      <c r="BUD110" s="24"/>
      <c r="BUE110" s="24"/>
      <c r="BUF110" s="24"/>
      <c r="BUG110" s="24"/>
      <c r="BUH110" s="24"/>
      <c r="BUI110" s="24"/>
      <c r="BUJ110" s="24"/>
      <c r="BUK110" s="24"/>
      <c r="BUL110" s="24"/>
      <c r="BUM110" s="24"/>
      <c r="BUN110" s="24"/>
      <c r="BUO110" s="24"/>
      <c r="BUP110" s="24"/>
      <c r="BUQ110" s="24"/>
      <c r="BUR110" s="24"/>
      <c r="BUS110" s="24"/>
      <c r="BUT110" s="24"/>
      <c r="BUU110" s="24"/>
      <c r="BUV110" s="24"/>
      <c r="BUW110" s="24"/>
      <c r="BUX110" s="24"/>
      <c r="BUY110" s="24"/>
      <c r="BUZ110" s="24"/>
      <c r="BVA110" s="24"/>
      <c r="BVB110" s="24"/>
      <c r="BVC110" s="24"/>
      <c r="BVD110" s="24"/>
      <c r="BVE110" s="24"/>
      <c r="BVF110" s="24"/>
      <c r="BVG110" s="24"/>
      <c r="BVH110" s="24"/>
      <c r="BVI110" s="24"/>
      <c r="BVJ110" s="24"/>
      <c r="BVK110" s="24"/>
      <c r="BVL110" s="24"/>
      <c r="BVM110" s="24"/>
      <c r="BVN110" s="24"/>
      <c r="BVO110" s="24"/>
      <c r="BVP110" s="24"/>
      <c r="BVQ110" s="24"/>
      <c r="BVR110" s="24"/>
      <c r="BVS110" s="24"/>
      <c r="BVT110" s="24"/>
      <c r="BVU110" s="24"/>
      <c r="BVV110" s="24"/>
      <c r="BVW110" s="24"/>
      <c r="BVX110" s="24"/>
      <c r="BVY110" s="24"/>
      <c r="BVZ110" s="24"/>
      <c r="BWA110" s="24"/>
      <c r="BWB110" s="24"/>
      <c r="BWC110" s="24"/>
      <c r="BWD110" s="24"/>
      <c r="BWE110" s="24"/>
      <c r="BWF110" s="24"/>
      <c r="BWG110" s="24"/>
      <c r="BWH110" s="24"/>
      <c r="BWI110" s="24"/>
      <c r="BWJ110" s="24"/>
      <c r="BWK110" s="24"/>
      <c r="BWL110" s="24"/>
      <c r="BWM110" s="24"/>
      <c r="BWN110" s="24"/>
      <c r="BWO110" s="24"/>
      <c r="BWP110" s="24"/>
      <c r="BWQ110" s="24"/>
      <c r="BWR110" s="24"/>
      <c r="BWS110" s="24"/>
      <c r="BWT110" s="24"/>
      <c r="BWU110" s="24"/>
      <c r="BWV110" s="24"/>
      <c r="BWW110" s="24"/>
      <c r="BWX110" s="24"/>
      <c r="BWY110" s="24"/>
      <c r="BWZ110" s="24"/>
      <c r="BXA110" s="24"/>
      <c r="BXB110" s="24"/>
      <c r="BXC110" s="24"/>
      <c r="BXD110" s="24"/>
      <c r="BXE110" s="24"/>
      <c r="BXF110" s="24"/>
      <c r="BXG110" s="24"/>
      <c r="BXH110" s="24"/>
      <c r="BXI110" s="24"/>
      <c r="BXJ110" s="24"/>
      <c r="BXK110" s="24"/>
      <c r="BXL110" s="24"/>
      <c r="BXM110" s="24"/>
      <c r="BXN110" s="24"/>
      <c r="BXO110" s="24"/>
      <c r="BXP110" s="24"/>
      <c r="BXQ110" s="24"/>
      <c r="BXR110" s="24"/>
      <c r="BXS110" s="24"/>
      <c r="BXT110" s="24"/>
      <c r="BXU110" s="24"/>
      <c r="BXV110" s="24"/>
      <c r="BXW110" s="24"/>
      <c r="BXX110" s="24"/>
      <c r="BXY110" s="24"/>
      <c r="BXZ110" s="24"/>
      <c r="BYA110" s="24"/>
      <c r="BYB110" s="24"/>
      <c r="BYC110" s="24"/>
      <c r="BYD110" s="24"/>
      <c r="BYE110" s="24"/>
      <c r="BYF110" s="24"/>
      <c r="BYG110" s="24"/>
      <c r="BYH110" s="24"/>
      <c r="BYI110" s="24"/>
      <c r="BYJ110" s="24"/>
      <c r="BYK110" s="24"/>
      <c r="BYL110" s="24"/>
      <c r="BYM110" s="24"/>
      <c r="BYN110" s="24"/>
      <c r="BYO110" s="24"/>
      <c r="BYP110" s="24"/>
      <c r="BYQ110" s="24"/>
      <c r="BYR110" s="24"/>
      <c r="BYS110" s="24"/>
      <c r="BYT110" s="24"/>
      <c r="BYU110" s="24"/>
      <c r="BYV110" s="24"/>
      <c r="BYW110" s="24"/>
      <c r="BYX110" s="24"/>
      <c r="BYY110" s="24"/>
      <c r="BYZ110" s="24"/>
      <c r="BZA110" s="24"/>
      <c r="BZB110" s="24"/>
      <c r="BZC110" s="24"/>
      <c r="BZD110" s="24"/>
      <c r="BZE110" s="24"/>
      <c r="BZF110" s="24"/>
      <c r="BZG110" s="24"/>
      <c r="BZH110" s="24"/>
      <c r="BZI110" s="24"/>
      <c r="BZJ110" s="24"/>
      <c r="BZK110" s="24"/>
      <c r="BZL110" s="24"/>
      <c r="BZM110" s="24"/>
      <c r="BZN110" s="24"/>
      <c r="BZO110" s="24"/>
      <c r="BZP110" s="24"/>
      <c r="BZQ110" s="24"/>
      <c r="BZR110" s="24"/>
      <c r="BZS110" s="24"/>
      <c r="BZT110" s="24"/>
      <c r="BZU110" s="24"/>
      <c r="BZV110" s="24"/>
      <c r="BZW110" s="24"/>
      <c r="BZX110" s="24"/>
      <c r="BZY110" s="24"/>
      <c r="BZZ110" s="24"/>
      <c r="CAA110" s="24"/>
      <c r="CAB110" s="24"/>
      <c r="CAC110" s="24"/>
      <c r="CAD110" s="24"/>
      <c r="CAE110" s="24"/>
      <c r="CAF110" s="24"/>
      <c r="CAG110" s="24"/>
      <c r="CAH110" s="24"/>
      <c r="CAI110" s="24"/>
      <c r="CAJ110" s="24"/>
      <c r="CAK110" s="24"/>
      <c r="CAL110" s="24"/>
      <c r="CAM110" s="24"/>
      <c r="CAN110" s="24"/>
      <c r="CAO110" s="24"/>
      <c r="CAP110" s="24"/>
      <c r="CAQ110" s="24"/>
      <c r="CAR110" s="24"/>
      <c r="CAS110" s="24"/>
      <c r="CAT110" s="24"/>
      <c r="CAU110" s="24"/>
      <c r="CAV110" s="24"/>
      <c r="CAW110" s="24"/>
      <c r="CAX110" s="24"/>
      <c r="CAY110" s="24"/>
      <c r="CAZ110" s="24"/>
      <c r="CBA110" s="24"/>
      <c r="CBB110" s="24"/>
      <c r="CBC110" s="24"/>
      <c r="CBD110" s="24"/>
      <c r="CBE110" s="24"/>
      <c r="CBF110" s="24"/>
      <c r="CBG110" s="24"/>
      <c r="CBH110" s="24"/>
      <c r="CBI110" s="24"/>
      <c r="CBJ110" s="24"/>
      <c r="CBK110" s="24"/>
      <c r="CBL110" s="24"/>
      <c r="CBM110" s="24"/>
      <c r="CBN110" s="24"/>
      <c r="CBO110" s="24"/>
      <c r="CBP110" s="24"/>
      <c r="CBQ110" s="24"/>
      <c r="CBR110" s="24"/>
      <c r="CBS110" s="24"/>
      <c r="CBT110" s="24"/>
      <c r="CBU110" s="24"/>
      <c r="CBV110" s="24"/>
      <c r="CBW110" s="24"/>
      <c r="CBX110" s="24"/>
      <c r="CBY110" s="24"/>
      <c r="CBZ110" s="24"/>
      <c r="CCA110" s="24"/>
      <c r="CCB110" s="24"/>
      <c r="CCC110" s="24"/>
      <c r="CCD110" s="24"/>
      <c r="CCE110" s="24"/>
      <c r="CCF110" s="24"/>
      <c r="CCG110" s="24"/>
      <c r="CCH110" s="24"/>
      <c r="CCI110" s="24"/>
      <c r="CCJ110" s="24"/>
      <c r="CCK110" s="24"/>
      <c r="CCL110" s="24"/>
      <c r="CCM110" s="24"/>
      <c r="CCN110" s="24"/>
      <c r="CCO110" s="24"/>
      <c r="CCP110" s="24"/>
      <c r="CCQ110" s="24"/>
      <c r="CCR110" s="24"/>
      <c r="CCS110" s="24"/>
      <c r="CCT110" s="24"/>
      <c r="CCU110" s="24"/>
      <c r="CCV110" s="24"/>
      <c r="CCW110" s="24"/>
      <c r="CCX110" s="24"/>
      <c r="CCY110" s="24"/>
      <c r="CCZ110" s="24"/>
      <c r="CDA110" s="24"/>
      <c r="CDB110" s="24"/>
      <c r="CDC110" s="24"/>
      <c r="CDD110" s="24"/>
      <c r="CDE110" s="24"/>
      <c r="CDF110" s="24"/>
      <c r="CDG110" s="24"/>
      <c r="CDH110" s="24"/>
      <c r="CDI110" s="24"/>
      <c r="CDJ110" s="24"/>
      <c r="CDK110" s="24"/>
      <c r="CDL110" s="24"/>
      <c r="CDM110" s="24"/>
      <c r="CDN110" s="24"/>
      <c r="CDO110" s="24"/>
      <c r="CDP110" s="24"/>
      <c r="CDQ110" s="24"/>
      <c r="CDR110" s="24"/>
      <c r="CDS110" s="24"/>
      <c r="CDT110" s="24"/>
      <c r="CDU110" s="24"/>
      <c r="CDV110" s="24"/>
      <c r="CDW110" s="24"/>
      <c r="CDX110" s="24"/>
      <c r="CDY110" s="24"/>
      <c r="CDZ110" s="24"/>
      <c r="CEA110" s="24"/>
      <c r="CEB110" s="24"/>
      <c r="CEC110" s="24"/>
      <c r="CED110" s="24"/>
      <c r="CEE110" s="24"/>
      <c r="CEF110" s="24"/>
      <c r="CEG110" s="24"/>
      <c r="CEH110" s="24"/>
      <c r="CEI110" s="24"/>
      <c r="CEJ110" s="24"/>
      <c r="CEK110" s="24"/>
      <c r="CEL110" s="24"/>
      <c r="CEM110" s="24"/>
      <c r="CEN110" s="24"/>
      <c r="CEO110" s="24"/>
      <c r="CEP110" s="24"/>
      <c r="CEQ110" s="24"/>
      <c r="CER110" s="24"/>
      <c r="CES110" s="24"/>
      <c r="CET110" s="24"/>
      <c r="CEU110" s="24"/>
      <c r="CEV110" s="24"/>
      <c r="CEW110" s="24"/>
      <c r="CEX110" s="24"/>
      <c r="CEY110" s="24"/>
      <c r="CEZ110" s="24"/>
      <c r="CFA110" s="24"/>
      <c r="CFB110" s="24"/>
      <c r="CFC110" s="24"/>
      <c r="CFD110" s="24"/>
      <c r="CFE110" s="24"/>
      <c r="CFF110" s="24"/>
      <c r="CFG110" s="24"/>
      <c r="CFH110" s="24"/>
      <c r="CFI110" s="24"/>
      <c r="CFJ110" s="24"/>
      <c r="CFK110" s="24"/>
      <c r="CFL110" s="24"/>
      <c r="CFM110" s="24"/>
      <c r="CFN110" s="24"/>
      <c r="CFO110" s="24"/>
      <c r="CFP110" s="24"/>
      <c r="CFQ110" s="24"/>
      <c r="CFR110" s="24"/>
      <c r="CFS110" s="24"/>
      <c r="CFT110" s="24"/>
      <c r="CFU110" s="24"/>
      <c r="CFV110" s="24"/>
      <c r="CFW110" s="24"/>
      <c r="CFX110" s="24"/>
      <c r="CFY110" s="24"/>
      <c r="CFZ110" s="24"/>
      <c r="CGA110" s="24"/>
      <c r="CGB110" s="24"/>
      <c r="CGC110" s="24"/>
      <c r="CGD110" s="24"/>
      <c r="CGE110" s="24"/>
      <c r="CGF110" s="24"/>
      <c r="CGG110" s="24"/>
      <c r="CGH110" s="24"/>
      <c r="CGI110" s="24"/>
      <c r="CGJ110" s="24"/>
      <c r="CGK110" s="24"/>
      <c r="CGL110" s="24"/>
      <c r="CGM110" s="24"/>
      <c r="CGN110" s="24"/>
      <c r="CGO110" s="24"/>
      <c r="CGP110" s="24"/>
      <c r="CGQ110" s="24"/>
      <c r="CGR110" s="24"/>
      <c r="CGS110" s="24"/>
      <c r="CGT110" s="24"/>
      <c r="CGU110" s="24"/>
      <c r="CGV110" s="24"/>
      <c r="CGW110" s="24"/>
      <c r="CGX110" s="24"/>
      <c r="CGY110" s="24"/>
      <c r="CGZ110" s="24"/>
      <c r="CHA110" s="24"/>
      <c r="CHB110" s="24"/>
      <c r="CHC110" s="24"/>
      <c r="CHD110" s="24"/>
      <c r="CHE110" s="24"/>
      <c r="CHF110" s="24"/>
      <c r="CHG110" s="24"/>
      <c r="CHH110" s="24"/>
      <c r="CHI110" s="24"/>
      <c r="CHJ110" s="24"/>
      <c r="CHK110" s="24"/>
      <c r="CHL110" s="24"/>
      <c r="CHM110" s="24"/>
      <c r="CHN110" s="24"/>
      <c r="CHO110" s="24"/>
      <c r="CHP110" s="24"/>
      <c r="CHQ110" s="24"/>
      <c r="CHR110" s="24"/>
      <c r="CHS110" s="24"/>
      <c r="CHT110" s="24"/>
      <c r="CHU110" s="24"/>
      <c r="CHV110" s="24"/>
      <c r="CHW110" s="24"/>
      <c r="CHX110" s="24"/>
      <c r="CHY110" s="24"/>
      <c r="CHZ110" s="24"/>
      <c r="CIA110" s="24"/>
      <c r="CIB110" s="24"/>
      <c r="CIC110" s="24"/>
      <c r="CID110" s="24"/>
      <c r="CIE110" s="24"/>
      <c r="CIF110" s="24"/>
      <c r="CIG110" s="24"/>
      <c r="CIH110" s="24"/>
      <c r="CII110" s="24"/>
      <c r="CIJ110" s="24"/>
      <c r="CIK110" s="24"/>
      <c r="CIL110" s="24"/>
      <c r="CIM110" s="24"/>
      <c r="CIN110" s="24"/>
      <c r="CIO110" s="24"/>
      <c r="CIP110" s="24"/>
      <c r="CIQ110" s="24"/>
      <c r="CIR110" s="24"/>
      <c r="CIS110" s="24"/>
      <c r="CIT110" s="24"/>
      <c r="CIU110" s="24"/>
      <c r="CIV110" s="24"/>
      <c r="CIW110" s="24"/>
      <c r="CIX110" s="24"/>
      <c r="CIY110" s="24"/>
      <c r="CIZ110" s="24"/>
      <c r="CJA110" s="24"/>
      <c r="CJB110" s="24"/>
      <c r="CJC110" s="24"/>
      <c r="CJD110" s="24"/>
      <c r="CJE110" s="24"/>
      <c r="CJF110" s="24"/>
      <c r="CJG110" s="24"/>
      <c r="CJH110" s="24"/>
      <c r="CJI110" s="24"/>
      <c r="CJJ110" s="24"/>
      <c r="CJK110" s="24"/>
      <c r="CJL110" s="24"/>
      <c r="CJM110" s="24"/>
      <c r="CJN110" s="24"/>
      <c r="CJO110" s="24"/>
      <c r="CJP110" s="24"/>
      <c r="CJQ110" s="24"/>
      <c r="CJR110" s="24"/>
      <c r="CJS110" s="24"/>
      <c r="CJT110" s="24"/>
      <c r="CJU110" s="24"/>
      <c r="CJV110" s="24"/>
      <c r="CJW110" s="24"/>
      <c r="CJX110" s="24"/>
      <c r="CJY110" s="24"/>
      <c r="CJZ110" s="24"/>
      <c r="CKA110" s="24"/>
      <c r="CKB110" s="24"/>
      <c r="CKC110" s="24"/>
      <c r="CKD110" s="24"/>
      <c r="CKE110" s="24"/>
      <c r="CKF110" s="24"/>
      <c r="CKG110" s="24"/>
      <c r="CKH110" s="24"/>
      <c r="CKI110" s="24"/>
      <c r="CKJ110" s="24"/>
      <c r="CKK110" s="24"/>
      <c r="CKL110" s="24"/>
      <c r="CKM110" s="24"/>
      <c r="CKN110" s="24"/>
      <c r="CKO110" s="24"/>
      <c r="CKP110" s="24"/>
      <c r="CKQ110" s="24"/>
      <c r="CKR110" s="24"/>
      <c r="CKS110" s="24"/>
      <c r="CKT110" s="24"/>
      <c r="CKU110" s="24"/>
      <c r="CKV110" s="24"/>
      <c r="CKW110" s="24"/>
      <c r="CKX110" s="24"/>
      <c r="CKY110" s="24"/>
      <c r="CKZ110" s="24"/>
      <c r="CLA110" s="24"/>
      <c r="CLB110" s="24"/>
      <c r="CLC110" s="24"/>
      <c r="CLD110" s="24"/>
      <c r="CLE110" s="24"/>
      <c r="CLF110" s="24"/>
      <c r="CLG110" s="24"/>
      <c r="CLH110" s="24"/>
      <c r="CLI110" s="24"/>
      <c r="CLJ110" s="24"/>
      <c r="CLK110" s="24"/>
      <c r="CLL110" s="24"/>
      <c r="CLM110" s="24"/>
      <c r="CLN110" s="24"/>
      <c r="CLO110" s="24"/>
      <c r="CLP110" s="24"/>
      <c r="CLQ110" s="24"/>
      <c r="CLR110" s="24"/>
      <c r="CLS110" s="24"/>
      <c r="CLT110" s="24"/>
      <c r="CLU110" s="24"/>
      <c r="CLV110" s="24"/>
      <c r="CLW110" s="24"/>
      <c r="CLX110" s="24"/>
      <c r="CLY110" s="24"/>
      <c r="CLZ110" s="24"/>
      <c r="CMA110" s="24"/>
      <c r="CMB110" s="24"/>
      <c r="CMC110" s="24"/>
      <c r="CMD110" s="24"/>
      <c r="CME110" s="24"/>
      <c r="CMF110" s="24"/>
      <c r="CMG110" s="24"/>
      <c r="CMH110" s="24"/>
      <c r="CMI110" s="24"/>
      <c r="CMJ110" s="24"/>
      <c r="CMK110" s="24"/>
      <c r="CML110" s="24"/>
      <c r="CMM110" s="24"/>
      <c r="CMN110" s="24"/>
      <c r="CMO110" s="24"/>
      <c r="CMP110" s="24"/>
      <c r="CMQ110" s="24"/>
      <c r="CMR110" s="24"/>
      <c r="CMS110" s="24"/>
      <c r="CMT110" s="24"/>
      <c r="CMU110" s="24"/>
      <c r="CMV110" s="24"/>
      <c r="CMW110" s="24"/>
      <c r="CMX110" s="24"/>
      <c r="CMY110" s="24"/>
      <c r="CMZ110" s="24"/>
      <c r="CNA110" s="24"/>
      <c r="CNB110" s="24"/>
      <c r="CNC110" s="24"/>
      <c r="CND110" s="24"/>
      <c r="CNE110" s="24"/>
      <c r="CNF110" s="24"/>
      <c r="CNG110" s="24"/>
      <c r="CNH110" s="24"/>
      <c r="CNI110" s="24"/>
      <c r="CNJ110" s="24"/>
      <c r="CNK110" s="24"/>
      <c r="CNL110" s="24"/>
      <c r="CNM110" s="24"/>
      <c r="CNN110" s="24"/>
      <c r="CNO110" s="24"/>
      <c r="CNP110" s="24"/>
      <c r="CNQ110" s="24"/>
      <c r="CNR110" s="24"/>
      <c r="CNS110" s="24"/>
      <c r="CNT110" s="24"/>
      <c r="CNU110" s="24"/>
      <c r="CNV110" s="24"/>
      <c r="CNW110" s="24"/>
      <c r="CNX110" s="24"/>
      <c r="CNY110" s="24"/>
      <c r="CNZ110" s="24"/>
      <c r="COA110" s="24"/>
      <c r="COB110" s="24"/>
      <c r="COC110" s="24"/>
      <c r="COD110" s="24"/>
      <c r="COE110" s="24"/>
      <c r="COF110" s="24"/>
      <c r="COG110" s="24"/>
      <c r="COH110" s="24"/>
      <c r="COI110" s="24"/>
      <c r="COJ110" s="24"/>
      <c r="COK110" s="24"/>
      <c r="COL110" s="24"/>
      <c r="COM110" s="24"/>
      <c r="CON110" s="24"/>
      <c r="COO110" s="24"/>
      <c r="COP110" s="24"/>
      <c r="COQ110" s="24"/>
      <c r="COR110" s="24"/>
      <c r="COS110" s="24"/>
      <c r="COT110" s="24"/>
      <c r="COU110" s="24"/>
      <c r="COV110" s="24"/>
      <c r="COW110" s="24"/>
      <c r="COX110" s="24"/>
      <c r="COY110" s="24"/>
      <c r="COZ110" s="24"/>
      <c r="CPA110" s="24"/>
      <c r="CPB110" s="24"/>
      <c r="CPC110" s="24"/>
      <c r="CPD110" s="24"/>
      <c r="CPE110" s="24"/>
      <c r="CPF110" s="24"/>
      <c r="CPG110" s="24"/>
      <c r="CPH110" s="24"/>
      <c r="CPI110" s="24"/>
      <c r="CPJ110" s="24"/>
      <c r="CPK110" s="24"/>
      <c r="CPL110" s="24"/>
      <c r="CPM110" s="24"/>
      <c r="CPN110" s="24"/>
      <c r="CPO110" s="24"/>
      <c r="CPP110" s="24"/>
      <c r="CPQ110" s="24"/>
      <c r="CPR110" s="24"/>
      <c r="CPS110" s="24"/>
      <c r="CPT110" s="24"/>
      <c r="CPU110" s="24"/>
      <c r="CPV110" s="24"/>
      <c r="CPW110" s="24"/>
      <c r="CPX110" s="24"/>
      <c r="CPY110" s="24"/>
      <c r="CPZ110" s="24"/>
      <c r="CQA110" s="24"/>
      <c r="CQB110" s="24"/>
      <c r="CQC110" s="24"/>
      <c r="CQD110" s="24"/>
      <c r="CQE110" s="24"/>
      <c r="CQF110" s="24"/>
      <c r="CQG110" s="24"/>
      <c r="CQH110" s="24"/>
      <c r="CQI110" s="24"/>
      <c r="CQJ110" s="24"/>
      <c r="CQK110" s="24"/>
      <c r="CQL110" s="24"/>
      <c r="CQM110" s="24"/>
      <c r="CQN110" s="24"/>
      <c r="CQO110" s="24"/>
      <c r="CQP110" s="24"/>
      <c r="CQQ110" s="24"/>
      <c r="CQR110" s="24"/>
      <c r="CQS110" s="24"/>
      <c r="CQT110" s="24"/>
      <c r="CQU110" s="24"/>
      <c r="CQV110" s="24"/>
      <c r="CQW110" s="24"/>
      <c r="CQX110" s="24"/>
      <c r="CQY110" s="24"/>
      <c r="CQZ110" s="24"/>
      <c r="CRA110" s="24"/>
      <c r="CRB110" s="24"/>
      <c r="CRC110" s="24"/>
      <c r="CRD110" s="24"/>
      <c r="CRE110" s="24"/>
      <c r="CRF110" s="24"/>
      <c r="CRG110" s="24"/>
      <c r="CRH110" s="24"/>
      <c r="CRI110" s="24"/>
      <c r="CRJ110" s="24"/>
      <c r="CRK110" s="24"/>
      <c r="CRL110" s="24"/>
      <c r="CRM110" s="24"/>
      <c r="CRN110" s="24"/>
      <c r="CRO110" s="24"/>
      <c r="CRP110" s="24"/>
      <c r="CRQ110" s="24"/>
      <c r="CRR110" s="24"/>
      <c r="CRS110" s="24"/>
      <c r="CRT110" s="24"/>
      <c r="CRU110" s="24"/>
      <c r="CRV110" s="24"/>
      <c r="CRW110" s="24"/>
      <c r="CRX110" s="24"/>
      <c r="CRY110" s="24"/>
      <c r="CRZ110" s="24"/>
      <c r="CSA110" s="24"/>
      <c r="CSB110" s="24"/>
      <c r="CSC110" s="24"/>
      <c r="CSD110" s="24"/>
      <c r="CSE110" s="24"/>
      <c r="CSF110" s="24"/>
      <c r="CSG110" s="24"/>
      <c r="CSH110" s="24"/>
      <c r="CSI110" s="24"/>
      <c r="CSJ110" s="24"/>
      <c r="CSK110" s="24"/>
      <c r="CSL110" s="24"/>
      <c r="CSM110" s="24"/>
      <c r="CSN110" s="24"/>
      <c r="CSO110" s="24"/>
      <c r="CSP110" s="24"/>
      <c r="CSQ110" s="24"/>
      <c r="CSR110" s="24"/>
      <c r="CSS110" s="24"/>
      <c r="CST110" s="24"/>
      <c r="CSU110" s="24"/>
      <c r="CSV110" s="24"/>
      <c r="CSW110" s="24"/>
      <c r="CSX110" s="24"/>
      <c r="CSY110" s="24"/>
      <c r="CSZ110" s="24"/>
      <c r="CTA110" s="24"/>
      <c r="CTB110" s="24"/>
      <c r="CTC110" s="24"/>
      <c r="CTD110" s="24"/>
      <c r="CTE110" s="24"/>
      <c r="CTF110" s="24"/>
      <c r="CTG110" s="24"/>
      <c r="CTH110" s="24"/>
      <c r="CTI110" s="24"/>
      <c r="CTJ110" s="24"/>
      <c r="CTK110" s="24"/>
      <c r="CTL110" s="24"/>
      <c r="CTM110" s="24"/>
      <c r="CTN110" s="24"/>
      <c r="CTO110" s="24"/>
      <c r="CTP110" s="24"/>
      <c r="CTQ110" s="24"/>
      <c r="CTR110" s="24"/>
      <c r="CTS110" s="24"/>
      <c r="CTT110" s="24"/>
      <c r="CTU110" s="24"/>
      <c r="CTV110" s="24"/>
      <c r="CTW110" s="24"/>
      <c r="CTX110" s="24"/>
      <c r="CTY110" s="24"/>
      <c r="CTZ110" s="24"/>
      <c r="CUA110" s="24"/>
      <c r="CUB110" s="24"/>
      <c r="CUC110" s="24"/>
      <c r="CUD110" s="24"/>
      <c r="CUE110" s="24"/>
      <c r="CUF110" s="24"/>
      <c r="CUG110" s="24"/>
      <c r="CUH110" s="24"/>
      <c r="CUI110" s="24"/>
      <c r="CUJ110" s="24"/>
      <c r="CUK110" s="24"/>
      <c r="CUL110" s="24"/>
      <c r="CUM110" s="24"/>
      <c r="CUN110" s="24"/>
      <c r="CUO110" s="24"/>
      <c r="CUP110" s="24"/>
      <c r="CUQ110" s="24"/>
      <c r="CUR110" s="24"/>
      <c r="CUS110" s="24"/>
      <c r="CUT110" s="24"/>
      <c r="CUU110" s="24"/>
      <c r="CUV110" s="24"/>
      <c r="CUW110" s="24"/>
      <c r="CUX110" s="24"/>
      <c r="CUY110" s="24"/>
      <c r="CUZ110" s="24"/>
      <c r="CVA110" s="24"/>
      <c r="CVB110" s="24"/>
      <c r="CVC110" s="24"/>
      <c r="CVD110" s="24"/>
      <c r="CVE110" s="24"/>
      <c r="CVF110" s="24"/>
      <c r="CVG110" s="24"/>
      <c r="CVH110" s="24"/>
      <c r="CVI110" s="24"/>
      <c r="CVJ110" s="24"/>
      <c r="CVK110" s="24"/>
      <c r="CVL110" s="24"/>
      <c r="CVM110" s="24"/>
      <c r="CVN110" s="24"/>
      <c r="CVO110" s="24"/>
      <c r="CVP110" s="24"/>
      <c r="CVQ110" s="24"/>
      <c r="CVR110" s="24"/>
      <c r="CVS110" s="24"/>
      <c r="CVT110" s="24"/>
      <c r="CVU110" s="24"/>
      <c r="CVV110" s="24"/>
      <c r="CVW110" s="24"/>
      <c r="CVX110" s="24"/>
      <c r="CVY110" s="24"/>
      <c r="CVZ110" s="24"/>
      <c r="CWA110" s="24"/>
      <c r="CWB110" s="24"/>
      <c r="CWC110" s="24"/>
      <c r="CWD110" s="24"/>
      <c r="CWE110" s="24"/>
      <c r="CWF110" s="24"/>
      <c r="CWG110" s="24"/>
      <c r="CWH110" s="24"/>
      <c r="CWI110" s="24"/>
      <c r="CWJ110" s="24"/>
      <c r="CWK110" s="24"/>
      <c r="CWL110" s="24"/>
      <c r="CWM110" s="24"/>
      <c r="CWN110" s="24"/>
      <c r="CWO110" s="24"/>
      <c r="CWP110" s="24"/>
      <c r="CWQ110" s="24"/>
      <c r="CWR110" s="24"/>
      <c r="CWS110" s="24"/>
      <c r="CWT110" s="24"/>
      <c r="CWU110" s="24"/>
      <c r="CWV110" s="24"/>
      <c r="CWW110" s="24"/>
      <c r="CWX110" s="24"/>
      <c r="CWY110" s="24"/>
      <c r="CWZ110" s="24"/>
      <c r="CXA110" s="24"/>
      <c r="CXB110" s="24"/>
      <c r="CXC110" s="24"/>
      <c r="CXD110" s="24"/>
      <c r="CXE110" s="24"/>
      <c r="CXF110" s="24"/>
      <c r="CXG110" s="24"/>
      <c r="CXH110" s="24"/>
      <c r="CXI110" s="24"/>
      <c r="CXJ110" s="24"/>
      <c r="CXK110" s="24"/>
      <c r="CXL110" s="24"/>
      <c r="CXM110" s="24"/>
      <c r="CXN110" s="24"/>
      <c r="CXO110" s="24"/>
      <c r="CXP110" s="24"/>
      <c r="CXQ110" s="24"/>
      <c r="CXR110" s="24"/>
      <c r="CXS110" s="24"/>
      <c r="CXT110" s="24"/>
      <c r="CXU110" s="24"/>
      <c r="CXV110" s="24"/>
      <c r="CXW110" s="24"/>
      <c r="CXX110" s="24"/>
      <c r="CXY110" s="24"/>
      <c r="CXZ110" s="24"/>
      <c r="CYA110" s="24"/>
      <c r="CYB110" s="24"/>
      <c r="CYC110" s="24"/>
      <c r="CYD110" s="24"/>
      <c r="CYE110" s="24"/>
      <c r="CYF110" s="24"/>
      <c r="CYG110" s="24"/>
      <c r="CYH110" s="24"/>
      <c r="CYI110" s="24"/>
      <c r="CYJ110" s="24"/>
      <c r="CYK110" s="24"/>
      <c r="CYL110" s="24"/>
      <c r="CYM110" s="24"/>
      <c r="CYN110" s="24"/>
      <c r="CYO110" s="24"/>
      <c r="CYP110" s="24"/>
      <c r="CYQ110" s="24"/>
      <c r="CYR110" s="24"/>
      <c r="CYS110" s="24"/>
      <c r="CYT110" s="24"/>
      <c r="CYU110" s="24"/>
      <c r="CYV110" s="24"/>
      <c r="CYW110" s="24"/>
      <c r="CYX110" s="24"/>
      <c r="CYY110" s="24"/>
      <c r="CYZ110" s="24"/>
      <c r="CZA110" s="24"/>
      <c r="CZB110" s="24"/>
      <c r="CZC110" s="24"/>
      <c r="CZD110" s="24"/>
      <c r="CZE110" s="24"/>
      <c r="CZF110" s="24"/>
      <c r="CZG110" s="24"/>
      <c r="CZH110" s="24"/>
      <c r="CZI110" s="24"/>
      <c r="CZJ110" s="24"/>
      <c r="CZK110" s="24"/>
      <c r="CZL110" s="24"/>
      <c r="CZM110" s="24"/>
      <c r="CZN110" s="24"/>
      <c r="CZO110" s="24"/>
      <c r="CZP110" s="24"/>
      <c r="CZQ110" s="24"/>
      <c r="CZR110" s="24"/>
      <c r="CZS110" s="24"/>
      <c r="CZT110" s="24"/>
      <c r="CZU110" s="24"/>
      <c r="CZV110" s="24"/>
      <c r="CZW110" s="24"/>
      <c r="CZX110" s="24"/>
      <c r="CZY110" s="24"/>
      <c r="CZZ110" s="24"/>
      <c r="DAA110" s="24"/>
      <c r="DAB110" s="24"/>
      <c r="DAC110" s="24"/>
      <c r="DAD110" s="24"/>
      <c r="DAE110" s="24"/>
      <c r="DAF110" s="24"/>
      <c r="DAG110" s="24"/>
      <c r="DAH110" s="24"/>
      <c r="DAI110" s="24"/>
      <c r="DAJ110" s="24"/>
      <c r="DAK110" s="24"/>
      <c r="DAL110" s="24"/>
      <c r="DAM110" s="24"/>
      <c r="DAN110" s="24"/>
      <c r="DAO110" s="24"/>
      <c r="DAP110" s="24"/>
      <c r="DAQ110" s="24"/>
      <c r="DAR110" s="24"/>
      <c r="DAS110" s="24"/>
      <c r="DAT110" s="24"/>
      <c r="DAU110" s="24"/>
      <c r="DAV110" s="24"/>
      <c r="DAW110" s="24"/>
      <c r="DAX110" s="24"/>
      <c r="DAY110" s="24"/>
      <c r="DAZ110" s="24"/>
      <c r="DBA110" s="24"/>
      <c r="DBB110" s="24"/>
      <c r="DBC110" s="24"/>
      <c r="DBD110" s="24"/>
      <c r="DBE110" s="24"/>
      <c r="DBF110" s="24"/>
      <c r="DBG110" s="24"/>
      <c r="DBH110" s="24"/>
      <c r="DBI110" s="24"/>
      <c r="DBJ110" s="24"/>
      <c r="DBK110" s="24"/>
      <c r="DBL110" s="24"/>
      <c r="DBM110" s="24"/>
      <c r="DBN110" s="24"/>
      <c r="DBO110" s="24"/>
      <c r="DBP110" s="24"/>
      <c r="DBQ110" s="24"/>
      <c r="DBR110" s="24"/>
      <c r="DBS110" s="24"/>
      <c r="DBT110" s="24"/>
      <c r="DBU110" s="24"/>
      <c r="DBV110" s="24"/>
      <c r="DBW110" s="24"/>
      <c r="DBX110" s="24"/>
      <c r="DBY110" s="24"/>
      <c r="DBZ110" s="24"/>
      <c r="DCA110" s="24"/>
      <c r="DCB110" s="24"/>
      <c r="DCC110" s="24"/>
      <c r="DCD110" s="24"/>
      <c r="DCE110" s="24"/>
      <c r="DCF110" s="24"/>
      <c r="DCG110" s="24"/>
      <c r="DCH110" s="24"/>
      <c r="DCI110" s="24"/>
      <c r="DCJ110" s="24"/>
      <c r="DCK110" s="24"/>
      <c r="DCL110" s="24"/>
      <c r="DCM110" s="24"/>
      <c r="DCN110" s="24"/>
      <c r="DCO110" s="24"/>
      <c r="DCP110" s="24"/>
      <c r="DCQ110" s="24"/>
      <c r="DCR110" s="24"/>
      <c r="DCS110" s="24"/>
      <c r="DCT110" s="24"/>
      <c r="DCU110" s="24"/>
      <c r="DCV110" s="24"/>
      <c r="DCW110" s="24"/>
      <c r="DCX110" s="24"/>
      <c r="DCY110" s="24"/>
      <c r="DCZ110" s="24"/>
      <c r="DDA110" s="24"/>
      <c r="DDB110" s="24"/>
      <c r="DDC110" s="24"/>
      <c r="DDD110" s="24"/>
      <c r="DDE110" s="24"/>
      <c r="DDF110" s="24"/>
      <c r="DDG110" s="24"/>
      <c r="DDH110" s="24"/>
      <c r="DDI110" s="24"/>
      <c r="DDJ110" s="24"/>
      <c r="DDK110" s="24"/>
      <c r="DDL110" s="24"/>
      <c r="DDM110" s="24"/>
      <c r="DDN110" s="24"/>
      <c r="DDO110" s="24"/>
      <c r="DDP110" s="24"/>
      <c r="DDQ110" s="24"/>
      <c r="DDR110" s="24"/>
      <c r="DDS110" s="24"/>
      <c r="DDT110" s="24"/>
      <c r="DDU110" s="24"/>
      <c r="DDV110" s="24"/>
      <c r="DDW110" s="24"/>
      <c r="DDX110" s="24"/>
      <c r="DDY110" s="24"/>
      <c r="DDZ110" s="24"/>
      <c r="DEA110" s="24"/>
      <c r="DEB110" s="24"/>
      <c r="DEC110" s="24"/>
      <c r="DED110" s="24"/>
      <c r="DEE110" s="24"/>
      <c r="DEF110" s="24"/>
      <c r="DEG110" s="24"/>
      <c r="DEH110" s="24"/>
      <c r="DEI110" s="24"/>
      <c r="DEJ110" s="24"/>
      <c r="DEK110" s="24"/>
      <c r="DEL110" s="24"/>
      <c r="DEM110" s="24"/>
      <c r="DEN110" s="24"/>
      <c r="DEO110" s="24"/>
      <c r="DEP110" s="24"/>
      <c r="DEQ110" s="24"/>
      <c r="DER110" s="24"/>
      <c r="DES110" s="24"/>
      <c r="DET110" s="24"/>
      <c r="DEU110" s="24"/>
      <c r="DEV110" s="24"/>
      <c r="DEW110" s="24"/>
      <c r="DEX110" s="24"/>
      <c r="DEY110" s="24"/>
      <c r="DEZ110" s="24"/>
      <c r="DFA110" s="24"/>
      <c r="DFB110" s="24"/>
      <c r="DFC110" s="24"/>
      <c r="DFD110" s="24"/>
      <c r="DFE110" s="24"/>
      <c r="DFF110" s="24"/>
      <c r="DFG110" s="24"/>
      <c r="DFH110" s="24"/>
      <c r="DFI110" s="24"/>
      <c r="DFJ110" s="24"/>
      <c r="DFK110" s="24"/>
      <c r="DFL110" s="24"/>
      <c r="DFM110" s="24"/>
      <c r="DFN110" s="24"/>
      <c r="DFO110" s="24"/>
      <c r="DFP110" s="24"/>
      <c r="DFQ110" s="24"/>
      <c r="DFR110" s="24"/>
      <c r="DFS110" s="24"/>
      <c r="DFT110" s="24"/>
      <c r="DFU110" s="24"/>
      <c r="DFV110" s="24"/>
      <c r="DFW110" s="24"/>
      <c r="DFX110" s="24"/>
      <c r="DFY110" s="24"/>
      <c r="DFZ110" s="24"/>
      <c r="DGA110" s="24"/>
      <c r="DGB110" s="24"/>
      <c r="DGC110" s="24"/>
      <c r="DGD110" s="24"/>
      <c r="DGE110" s="24"/>
      <c r="DGF110" s="24"/>
      <c r="DGG110" s="24"/>
      <c r="DGH110" s="24"/>
      <c r="DGI110" s="24"/>
      <c r="DGJ110" s="24"/>
      <c r="DGK110" s="24"/>
      <c r="DGL110" s="24"/>
      <c r="DGM110" s="24"/>
      <c r="DGN110" s="24"/>
      <c r="DGO110" s="24"/>
      <c r="DGP110" s="24"/>
      <c r="DGQ110" s="24"/>
      <c r="DGR110" s="24"/>
      <c r="DGS110" s="24"/>
      <c r="DGT110" s="24"/>
      <c r="DGU110" s="24"/>
      <c r="DGV110" s="24"/>
      <c r="DGW110" s="24"/>
      <c r="DGX110" s="24"/>
      <c r="DGY110" s="24"/>
      <c r="DGZ110" s="24"/>
      <c r="DHA110" s="24"/>
      <c r="DHB110" s="24"/>
      <c r="DHC110" s="24"/>
      <c r="DHD110" s="24"/>
      <c r="DHE110" s="24"/>
      <c r="DHF110" s="24"/>
      <c r="DHG110" s="24"/>
      <c r="DHH110" s="24"/>
      <c r="DHI110" s="24"/>
      <c r="DHJ110" s="24"/>
      <c r="DHK110" s="24"/>
      <c r="DHL110" s="24"/>
      <c r="DHM110" s="24"/>
      <c r="DHN110" s="24"/>
      <c r="DHO110" s="24"/>
      <c r="DHP110" s="24"/>
      <c r="DHQ110" s="24"/>
      <c r="DHR110" s="24"/>
      <c r="DHS110" s="24"/>
      <c r="DHT110" s="24"/>
      <c r="DHU110" s="24"/>
      <c r="DHV110" s="24"/>
      <c r="DHW110" s="24"/>
      <c r="DHX110" s="24"/>
      <c r="DHY110" s="24"/>
      <c r="DHZ110" s="24"/>
      <c r="DIA110" s="24"/>
      <c r="DIB110" s="24"/>
      <c r="DIC110" s="24"/>
      <c r="DID110" s="24"/>
      <c r="DIE110" s="24"/>
      <c r="DIF110" s="24"/>
      <c r="DIG110" s="24"/>
      <c r="DIH110" s="24"/>
      <c r="DII110" s="24"/>
      <c r="DIJ110" s="24"/>
      <c r="DIK110" s="24"/>
      <c r="DIL110" s="24"/>
      <c r="DIM110" s="24"/>
      <c r="DIN110" s="24"/>
      <c r="DIO110" s="24"/>
      <c r="DIP110" s="24"/>
      <c r="DIQ110" s="24"/>
      <c r="DIR110" s="24"/>
      <c r="DIS110" s="24"/>
      <c r="DIT110" s="24"/>
      <c r="DIU110" s="24"/>
      <c r="DIV110" s="24"/>
      <c r="DIW110" s="24"/>
      <c r="DIX110" s="24"/>
      <c r="DIY110" s="24"/>
      <c r="DIZ110" s="24"/>
      <c r="DJA110" s="24"/>
      <c r="DJB110" s="24"/>
      <c r="DJC110" s="24"/>
      <c r="DJD110" s="24"/>
      <c r="DJE110" s="24"/>
      <c r="DJF110" s="24"/>
      <c r="DJG110" s="24"/>
      <c r="DJH110" s="24"/>
      <c r="DJI110" s="24"/>
      <c r="DJJ110" s="24"/>
      <c r="DJK110" s="24"/>
      <c r="DJL110" s="24"/>
      <c r="DJM110" s="24"/>
      <c r="DJN110" s="24"/>
      <c r="DJO110" s="24"/>
      <c r="DJP110" s="24"/>
      <c r="DJQ110" s="24"/>
      <c r="DJR110" s="24"/>
      <c r="DJS110" s="24"/>
      <c r="DJT110" s="24"/>
      <c r="DJU110" s="24"/>
      <c r="DJV110" s="24"/>
      <c r="DJW110" s="24"/>
      <c r="DJX110" s="24"/>
      <c r="DJY110" s="24"/>
      <c r="DJZ110" s="24"/>
      <c r="DKA110" s="24"/>
      <c r="DKB110" s="24"/>
      <c r="DKC110" s="24"/>
      <c r="DKD110" s="24"/>
      <c r="DKE110" s="24"/>
      <c r="DKF110" s="24"/>
      <c r="DKG110" s="24"/>
      <c r="DKH110" s="24"/>
      <c r="DKI110" s="24"/>
      <c r="DKJ110" s="24"/>
      <c r="DKK110" s="24"/>
      <c r="DKL110" s="24"/>
      <c r="DKM110" s="24"/>
      <c r="DKN110" s="24"/>
      <c r="DKO110" s="24"/>
      <c r="DKP110" s="24"/>
      <c r="DKQ110" s="24"/>
      <c r="DKR110" s="24"/>
      <c r="DKS110" s="24"/>
      <c r="DKT110" s="24"/>
      <c r="DKU110" s="24"/>
      <c r="DKV110" s="24"/>
      <c r="DKW110" s="24"/>
      <c r="DKX110" s="24"/>
      <c r="DKY110" s="24"/>
      <c r="DKZ110" s="24"/>
      <c r="DLA110" s="24"/>
      <c r="DLB110" s="24"/>
      <c r="DLC110" s="24"/>
      <c r="DLD110" s="24"/>
      <c r="DLE110" s="24"/>
      <c r="DLF110" s="24"/>
      <c r="DLG110" s="24"/>
      <c r="DLH110" s="24"/>
      <c r="DLI110" s="24"/>
      <c r="DLJ110" s="24"/>
      <c r="DLK110" s="24"/>
      <c r="DLL110" s="24"/>
      <c r="DLM110" s="24"/>
      <c r="DLN110" s="24"/>
      <c r="DLO110" s="24"/>
      <c r="DLP110" s="24"/>
      <c r="DLQ110" s="24"/>
      <c r="DLR110" s="24"/>
      <c r="DLS110" s="24"/>
      <c r="DLT110" s="24"/>
      <c r="DLU110" s="24"/>
      <c r="DLV110" s="24"/>
      <c r="DLW110" s="24"/>
      <c r="DLX110" s="24"/>
      <c r="DLY110" s="24"/>
      <c r="DLZ110" s="24"/>
      <c r="DMA110" s="24"/>
      <c r="DMB110" s="24"/>
      <c r="DMC110" s="24"/>
      <c r="DMD110" s="24"/>
      <c r="DME110" s="24"/>
      <c r="DMF110" s="24"/>
      <c r="DMG110" s="24"/>
      <c r="DMH110" s="24"/>
      <c r="DMI110" s="24"/>
      <c r="DMJ110" s="24"/>
      <c r="DMK110" s="24"/>
      <c r="DML110" s="24"/>
      <c r="DMM110" s="24"/>
      <c r="DMN110" s="24"/>
      <c r="DMO110" s="24"/>
      <c r="DMP110" s="24"/>
      <c r="DMQ110" s="24"/>
      <c r="DMR110" s="24"/>
      <c r="DMS110" s="24"/>
      <c r="DMT110" s="24"/>
      <c r="DMU110" s="24"/>
      <c r="DMV110" s="24"/>
      <c r="DMW110" s="24"/>
      <c r="DMX110" s="24"/>
      <c r="DMY110" s="24"/>
      <c r="DMZ110" s="24"/>
      <c r="DNA110" s="24"/>
      <c r="DNB110" s="24"/>
      <c r="DNC110" s="24"/>
      <c r="DND110" s="24"/>
      <c r="DNE110" s="24"/>
      <c r="DNF110" s="24"/>
      <c r="DNG110" s="24"/>
      <c r="DNH110" s="24"/>
      <c r="DNI110" s="24"/>
      <c r="DNJ110" s="24"/>
      <c r="DNK110" s="24"/>
      <c r="DNL110" s="24"/>
      <c r="DNM110" s="24"/>
      <c r="DNN110" s="24"/>
      <c r="DNO110" s="24"/>
      <c r="DNP110" s="24"/>
      <c r="DNQ110" s="24"/>
      <c r="DNR110" s="24"/>
      <c r="DNS110" s="24"/>
      <c r="DNT110" s="24"/>
      <c r="DNU110" s="24"/>
      <c r="DNV110" s="24"/>
      <c r="DNW110" s="24"/>
      <c r="DNX110" s="24"/>
      <c r="DNY110" s="24"/>
      <c r="DNZ110" s="24"/>
      <c r="DOA110" s="24"/>
      <c r="DOB110" s="24"/>
      <c r="DOC110" s="24"/>
      <c r="DOD110" s="24"/>
      <c r="DOE110" s="24"/>
      <c r="DOF110" s="24"/>
      <c r="DOG110" s="24"/>
      <c r="DOH110" s="24"/>
      <c r="DOI110" s="24"/>
      <c r="DOJ110" s="24"/>
      <c r="DOK110" s="24"/>
      <c r="DOL110" s="24"/>
      <c r="DOM110" s="24"/>
      <c r="DON110" s="24"/>
      <c r="DOO110" s="24"/>
      <c r="DOP110" s="24"/>
      <c r="DOQ110" s="24"/>
      <c r="DOR110" s="24"/>
      <c r="DOS110" s="24"/>
      <c r="DOT110" s="24"/>
      <c r="DOU110" s="24"/>
      <c r="DOV110" s="24"/>
      <c r="DOW110" s="24"/>
      <c r="DOX110" s="24"/>
      <c r="DOY110" s="24"/>
      <c r="DOZ110" s="24"/>
      <c r="DPA110" s="24"/>
      <c r="DPB110" s="24"/>
      <c r="DPC110" s="24"/>
      <c r="DPD110" s="24"/>
      <c r="DPE110" s="24"/>
      <c r="DPF110" s="24"/>
      <c r="DPG110" s="24"/>
      <c r="DPH110" s="24"/>
      <c r="DPI110" s="24"/>
      <c r="DPJ110" s="24"/>
      <c r="DPK110" s="24"/>
      <c r="DPL110" s="24"/>
      <c r="DPM110" s="24"/>
      <c r="DPN110" s="24"/>
      <c r="DPO110" s="24"/>
      <c r="DPP110" s="24"/>
      <c r="DPQ110" s="24"/>
      <c r="DPR110" s="24"/>
      <c r="DPS110" s="24"/>
      <c r="DPT110" s="24"/>
      <c r="DPU110" s="24"/>
      <c r="DPV110" s="24"/>
      <c r="DPW110" s="24"/>
      <c r="DPX110" s="24"/>
      <c r="DPY110" s="24"/>
      <c r="DPZ110" s="24"/>
      <c r="DQA110" s="24"/>
      <c r="DQB110" s="24"/>
      <c r="DQC110" s="24"/>
      <c r="DQD110" s="24"/>
      <c r="DQE110" s="24"/>
      <c r="DQF110" s="24"/>
      <c r="DQG110" s="24"/>
      <c r="DQH110" s="24"/>
      <c r="DQI110" s="24"/>
      <c r="DQJ110" s="24"/>
      <c r="DQK110" s="24"/>
      <c r="DQL110" s="24"/>
      <c r="DQM110" s="24"/>
      <c r="DQN110" s="24"/>
      <c r="DQO110" s="24"/>
      <c r="DQP110" s="24"/>
      <c r="DQQ110" s="24"/>
      <c r="DQR110" s="24"/>
      <c r="DQS110" s="24"/>
      <c r="DQT110" s="24"/>
      <c r="DQU110" s="24"/>
      <c r="DQV110" s="24"/>
      <c r="DQW110" s="24"/>
      <c r="DQX110" s="24"/>
      <c r="DQY110" s="24"/>
      <c r="DQZ110" s="24"/>
      <c r="DRA110" s="24"/>
      <c r="DRB110" s="24"/>
      <c r="DRC110" s="24"/>
      <c r="DRD110" s="24"/>
      <c r="DRE110" s="24"/>
      <c r="DRF110" s="24"/>
      <c r="DRG110" s="24"/>
      <c r="DRH110" s="24"/>
      <c r="DRI110" s="24"/>
      <c r="DRJ110" s="24"/>
      <c r="DRK110" s="24"/>
      <c r="DRL110" s="24"/>
      <c r="DRM110" s="24"/>
      <c r="DRN110" s="24"/>
      <c r="DRO110" s="24"/>
      <c r="DRP110" s="24"/>
      <c r="DRQ110" s="24"/>
      <c r="DRR110" s="24"/>
      <c r="DRS110" s="24"/>
      <c r="DRT110" s="24"/>
      <c r="DRU110" s="24"/>
      <c r="DRV110" s="24"/>
      <c r="DRW110" s="24"/>
      <c r="DRX110" s="24"/>
      <c r="DRY110" s="24"/>
      <c r="DRZ110" s="24"/>
      <c r="DSA110" s="24"/>
      <c r="DSB110" s="24"/>
      <c r="DSC110" s="24"/>
      <c r="DSD110" s="24"/>
      <c r="DSE110" s="24"/>
      <c r="DSF110" s="24"/>
      <c r="DSG110" s="24"/>
      <c r="DSH110" s="24"/>
      <c r="DSI110" s="24"/>
      <c r="DSJ110" s="24"/>
      <c r="DSK110" s="24"/>
      <c r="DSL110" s="24"/>
      <c r="DSM110" s="24"/>
      <c r="DSN110" s="24"/>
      <c r="DSO110" s="24"/>
      <c r="DSP110" s="24"/>
      <c r="DSQ110" s="24"/>
      <c r="DSR110" s="24"/>
      <c r="DSS110" s="24"/>
      <c r="DST110" s="24"/>
      <c r="DSU110" s="24"/>
      <c r="DSV110" s="24"/>
      <c r="DSW110" s="24"/>
      <c r="DSX110" s="24"/>
      <c r="DSY110" s="24"/>
      <c r="DSZ110" s="24"/>
      <c r="DTA110" s="24"/>
      <c r="DTB110" s="24"/>
      <c r="DTC110" s="24"/>
      <c r="DTD110" s="24"/>
      <c r="DTE110" s="24"/>
      <c r="DTF110" s="24"/>
      <c r="DTG110" s="24"/>
      <c r="DTH110" s="24"/>
      <c r="DTI110" s="24"/>
      <c r="DTJ110" s="24"/>
      <c r="DTK110" s="24"/>
      <c r="DTL110" s="24"/>
      <c r="DTM110" s="24"/>
      <c r="DTN110" s="24"/>
      <c r="DTO110" s="24"/>
      <c r="DTP110" s="24"/>
      <c r="DTQ110" s="24"/>
      <c r="DTR110" s="24"/>
      <c r="DTS110" s="24"/>
      <c r="DTT110" s="24"/>
      <c r="DTU110" s="24"/>
      <c r="DTV110" s="24"/>
      <c r="DTW110" s="24"/>
      <c r="DTX110" s="24"/>
      <c r="DTY110" s="24"/>
      <c r="DTZ110" s="24"/>
      <c r="DUA110" s="24"/>
      <c r="DUB110" s="24"/>
      <c r="DUC110" s="24"/>
      <c r="DUD110" s="24"/>
      <c r="DUE110" s="24"/>
      <c r="DUF110" s="24"/>
      <c r="DUG110" s="24"/>
      <c r="DUH110" s="24"/>
      <c r="DUI110" s="24"/>
      <c r="DUJ110" s="24"/>
      <c r="DUK110" s="24"/>
      <c r="DUL110" s="24"/>
      <c r="DUM110" s="24"/>
      <c r="DUN110" s="24"/>
      <c r="DUO110" s="24"/>
      <c r="DUP110" s="24"/>
      <c r="DUQ110" s="24"/>
      <c r="DUR110" s="24"/>
      <c r="DUS110" s="24"/>
      <c r="DUT110" s="24"/>
      <c r="DUU110" s="24"/>
      <c r="DUV110" s="24"/>
      <c r="DUW110" s="24"/>
      <c r="DUX110" s="24"/>
      <c r="DUY110" s="24"/>
      <c r="DUZ110" s="24"/>
      <c r="DVA110" s="24"/>
      <c r="DVB110" s="24"/>
      <c r="DVC110" s="24"/>
      <c r="DVD110" s="24"/>
      <c r="DVE110" s="24"/>
      <c r="DVF110" s="24"/>
      <c r="DVG110" s="24"/>
      <c r="DVH110" s="24"/>
      <c r="DVI110" s="24"/>
      <c r="DVJ110" s="24"/>
      <c r="DVK110" s="24"/>
      <c r="DVL110" s="24"/>
      <c r="DVM110" s="24"/>
      <c r="DVN110" s="24"/>
      <c r="DVO110" s="24"/>
      <c r="DVP110" s="24"/>
      <c r="DVQ110" s="24"/>
      <c r="DVR110" s="24"/>
      <c r="DVS110" s="24"/>
      <c r="DVT110" s="24"/>
      <c r="DVU110" s="24"/>
      <c r="DVV110" s="24"/>
      <c r="DVW110" s="24"/>
      <c r="DVX110" s="24"/>
      <c r="DVY110" s="24"/>
      <c r="DVZ110" s="24"/>
      <c r="DWA110" s="24"/>
      <c r="DWB110" s="24"/>
      <c r="DWC110" s="24"/>
      <c r="DWD110" s="24"/>
      <c r="DWE110" s="24"/>
      <c r="DWF110" s="24"/>
      <c r="DWG110" s="24"/>
      <c r="DWH110" s="24"/>
      <c r="DWI110" s="24"/>
      <c r="DWJ110" s="24"/>
      <c r="DWK110" s="24"/>
      <c r="DWL110" s="24"/>
      <c r="DWM110" s="24"/>
      <c r="DWN110" s="24"/>
      <c r="DWO110" s="24"/>
      <c r="DWP110" s="24"/>
      <c r="DWQ110" s="24"/>
      <c r="DWR110" s="24"/>
      <c r="DWS110" s="24"/>
      <c r="DWT110" s="24"/>
      <c r="DWU110" s="24"/>
      <c r="DWV110" s="24"/>
      <c r="DWW110" s="24"/>
      <c r="DWX110" s="24"/>
      <c r="DWY110" s="24"/>
      <c r="DWZ110" s="24"/>
      <c r="DXA110" s="24"/>
      <c r="DXB110" s="24"/>
      <c r="DXC110" s="24"/>
      <c r="DXD110" s="24"/>
      <c r="DXE110" s="24"/>
      <c r="DXF110" s="24"/>
      <c r="DXG110" s="24"/>
      <c r="DXH110" s="24"/>
      <c r="DXI110" s="24"/>
      <c r="DXJ110" s="24"/>
      <c r="DXK110" s="24"/>
      <c r="DXL110" s="24"/>
      <c r="DXM110" s="24"/>
      <c r="DXN110" s="24"/>
      <c r="DXO110" s="24"/>
      <c r="DXP110" s="24"/>
      <c r="DXQ110" s="24"/>
      <c r="DXR110" s="24"/>
      <c r="DXS110" s="24"/>
      <c r="DXT110" s="24"/>
      <c r="DXU110" s="24"/>
      <c r="DXV110" s="24"/>
      <c r="DXW110" s="24"/>
      <c r="DXX110" s="24"/>
      <c r="DXY110" s="24"/>
      <c r="DXZ110" s="24"/>
      <c r="DYA110" s="24"/>
      <c r="DYB110" s="24"/>
      <c r="DYC110" s="24"/>
      <c r="DYD110" s="24"/>
      <c r="DYE110" s="24"/>
      <c r="DYF110" s="24"/>
      <c r="DYG110" s="24"/>
      <c r="DYH110" s="24"/>
      <c r="DYI110" s="24"/>
      <c r="DYJ110" s="24"/>
      <c r="DYK110" s="24"/>
      <c r="DYL110" s="24"/>
      <c r="DYM110" s="24"/>
      <c r="DYN110" s="24"/>
      <c r="DYO110" s="24"/>
      <c r="DYP110" s="24"/>
      <c r="DYQ110" s="24"/>
      <c r="DYR110" s="24"/>
      <c r="DYS110" s="24"/>
      <c r="DYT110" s="24"/>
      <c r="DYU110" s="24"/>
      <c r="DYV110" s="24"/>
      <c r="DYW110" s="24"/>
      <c r="DYX110" s="24"/>
      <c r="DYY110" s="24"/>
      <c r="DYZ110" s="24"/>
      <c r="DZA110" s="24"/>
      <c r="DZB110" s="24"/>
      <c r="DZC110" s="24"/>
      <c r="DZD110" s="24"/>
      <c r="DZE110" s="24"/>
      <c r="DZF110" s="24"/>
      <c r="DZG110" s="24"/>
      <c r="DZH110" s="24"/>
      <c r="DZI110" s="24"/>
      <c r="DZJ110" s="24"/>
      <c r="DZK110" s="24"/>
      <c r="DZL110" s="24"/>
      <c r="DZM110" s="24"/>
      <c r="DZN110" s="24"/>
      <c r="DZO110" s="24"/>
      <c r="DZP110" s="24"/>
      <c r="DZQ110" s="24"/>
      <c r="DZR110" s="24"/>
      <c r="DZS110" s="24"/>
      <c r="DZT110" s="24"/>
      <c r="DZU110" s="24"/>
      <c r="DZV110" s="24"/>
      <c r="DZW110" s="24"/>
      <c r="DZX110" s="24"/>
      <c r="DZY110" s="24"/>
      <c r="DZZ110" s="24"/>
      <c r="EAA110" s="24"/>
      <c r="EAB110" s="24"/>
      <c r="EAC110" s="24"/>
      <c r="EAD110" s="24"/>
      <c r="EAE110" s="24"/>
      <c r="EAF110" s="24"/>
      <c r="EAG110" s="24"/>
      <c r="EAH110" s="24"/>
      <c r="EAI110" s="24"/>
      <c r="EAJ110" s="24"/>
      <c r="EAK110" s="24"/>
      <c r="EAL110" s="24"/>
      <c r="EAM110" s="24"/>
      <c r="EAN110" s="24"/>
      <c r="EAO110" s="24"/>
      <c r="EAP110" s="24"/>
      <c r="EAQ110" s="24"/>
      <c r="EAR110" s="24"/>
      <c r="EAS110" s="24"/>
      <c r="EAT110" s="24"/>
      <c r="EAU110" s="24"/>
      <c r="EAV110" s="24"/>
      <c r="EAW110" s="24"/>
      <c r="EAX110" s="24"/>
      <c r="EAY110" s="24"/>
      <c r="EAZ110" s="24"/>
      <c r="EBA110" s="24"/>
      <c r="EBB110" s="24"/>
      <c r="EBC110" s="24"/>
      <c r="EBD110" s="24"/>
      <c r="EBE110" s="24"/>
      <c r="EBF110" s="24"/>
      <c r="EBG110" s="24"/>
      <c r="EBH110" s="24"/>
      <c r="EBI110" s="24"/>
      <c r="EBJ110" s="24"/>
      <c r="EBK110" s="24"/>
      <c r="EBL110" s="24"/>
      <c r="EBM110" s="24"/>
      <c r="EBN110" s="24"/>
      <c r="EBO110" s="24"/>
      <c r="EBP110" s="24"/>
      <c r="EBQ110" s="24"/>
      <c r="EBR110" s="24"/>
      <c r="EBS110" s="24"/>
      <c r="EBT110" s="24"/>
      <c r="EBU110" s="24"/>
      <c r="EBV110" s="24"/>
      <c r="EBW110" s="24"/>
      <c r="EBX110" s="24"/>
      <c r="EBY110" s="24"/>
      <c r="EBZ110" s="24"/>
      <c r="ECA110" s="24"/>
      <c r="ECB110" s="24"/>
      <c r="ECC110" s="24"/>
      <c r="ECD110" s="24"/>
      <c r="ECE110" s="24"/>
      <c r="ECF110" s="24"/>
      <c r="ECG110" s="24"/>
      <c r="ECH110" s="24"/>
      <c r="ECI110" s="24"/>
      <c r="ECJ110" s="24"/>
      <c r="ECK110" s="24"/>
      <c r="ECL110" s="24"/>
      <c r="ECM110" s="24"/>
      <c r="ECN110" s="24"/>
      <c r="ECO110" s="24"/>
      <c r="ECP110" s="24"/>
      <c r="ECQ110" s="24"/>
      <c r="ECR110" s="24"/>
      <c r="ECS110" s="24"/>
      <c r="ECT110" s="24"/>
      <c r="ECU110" s="24"/>
      <c r="ECV110" s="24"/>
      <c r="ECW110" s="24"/>
      <c r="ECX110" s="24"/>
      <c r="ECY110" s="24"/>
      <c r="ECZ110" s="24"/>
      <c r="EDA110" s="24"/>
      <c r="EDB110" s="24"/>
      <c r="EDC110" s="24"/>
      <c r="EDD110" s="24"/>
      <c r="EDE110" s="24"/>
      <c r="EDF110" s="24"/>
      <c r="EDG110" s="24"/>
      <c r="EDH110" s="24"/>
      <c r="EDI110" s="24"/>
      <c r="EDJ110" s="24"/>
      <c r="EDK110" s="24"/>
      <c r="EDL110" s="24"/>
      <c r="EDM110" s="24"/>
      <c r="EDN110" s="24"/>
      <c r="EDO110" s="24"/>
      <c r="EDP110" s="24"/>
      <c r="EDQ110" s="24"/>
      <c r="EDR110" s="24"/>
      <c r="EDS110" s="24"/>
      <c r="EDT110" s="24"/>
      <c r="EDU110" s="24"/>
      <c r="EDV110" s="24"/>
      <c r="EDW110" s="24"/>
      <c r="EDX110" s="24"/>
      <c r="EDY110" s="24"/>
      <c r="EDZ110" s="24"/>
      <c r="EEA110" s="24"/>
      <c r="EEB110" s="24"/>
      <c r="EEC110" s="24"/>
      <c r="EED110" s="24"/>
      <c r="EEE110" s="24"/>
      <c r="EEF110" s="24"/>
      <c r="EEG110" s="24"/>
      <c r="EEH110" s="24"/>
      <c r="EEI110" s="24"/>
      <c r="EEJ110" s="24"/>
      <c r="EEK110" s="24"/>
      <c r="EEL110" s="24"/>
      <c r="EEM110" s="24"/>
      <c r="EEN110" s="24"/>
      <c r="EEO110" s="24"/>
      <c r="EEP110" s="24"/>
      <c r="EEQ110" s="24"/>
      <c r="EER110" s="24"/>
      <c r="EES110" s="24"/>
      <c r="EET110" s="24"/>
      <c r="EEU110" s="24"/>
      <c r="EEV110" s="24"/>
      <c r="EEW110" s="24"/>
      <c r="EEX110" s="24"/>
      <c r="EEY110" s="24"/>
      <c r="EEZ110" s="24"/>
      <c r="EFA110" s="24"/>
      <c r="EFB110" s="24"/>
      <c r="EFC110" s="24"/>
      <c r="EFD110" s="24"/>
      <c r="EFE110" s="24"/>
      <c r="EFF110" s="24"/>
    </row>
    <row r="111" spans="2:3542" x14ac:dyDescent="0.3">
      <c r="B111" s="343" t="s">
        <v>267</v>
      </c>
      <c r="C111" s="343"/>
      <c r="D111" s="552"/>
      <c r="E111" s="552"/>
      <c r="F111" s="553"/>
      <c r="G111" s="552"/>
    </row>
    <row r="112" spans="2:3542" x14ac:dyDescent="0.3">
      <c r="B112" s="554" t="s">
        <v>268</v>
      </c>
      <c r="C112" s="555" t="s">
        <v>269</v>
      </c>
      <c r="D112" s="552"/>
      <c r="E112" s="552"/>
      <c r="F112" s="556"/>
      <c r="G112" s="552"/>
    </row>
    <row r="113" spans="2:12" x14ac:dyDescent="0.3">
      <c r="B113" s="554">
        <v>45658</v>
      </c>
      <c r="C113" s="555">
        <v>6.8533882041407368E-2</v>
      </c>
      <c r="D113" s="557"/>
      <c r="E113" s="552"/>
      <c r="F113" s="552"/>
      <c r="G113" s="552"/>
    </row>
    <row r="114" spans="2:12" x14ac:dyDescent="0.3">
      <c r="B114" s="554">
        <v>45689</v>
      </c>
      <c r="C114" s="555">
        <v>6.9528249971896314E-2</v>
      </c>
      <c r="D114" s="557"/>
      <c r="E114" s="552"/>
      <c r="F114" s="552"/>
      <c r="G114" s="552"/>
    </row>
    <row r="115" spans="2:12" x14ac:dyDescent="0.3">
      <c r="B115" s="554">
        <v>45717</v>
      </c>
      <c r="C115" s="555">
        <v>7.1179049657874957E-2</v>
      </c>
      <c r="D115" s="557"/>
      <c r="E115" s="552"/>
      <c r="F115" s="552"/>
      <c r="G115" s="552"/>
    </row>
    <row r="116" spans="2:12" x14ac:dyDescent="0.3">
      <c r="B116" s="554">
        <v>45748</v>
      </c>
      <c r="C116" s="555">
        <v>7.7332773593803819E-2</v>
      </c>
      <c r="D116" s="557"/>
      <c r="E116" s="552"/>
      <c r="F116" s="552"/>
      <c r="G116" s="552"/>
    </row>
    <row r="117" spans="2:12" x14ac:dyDescent="0.3">
      <c r="B117" s="554">
        <v>45778</v>
      </c>
      <c r="C117" s="555">
        <v>8.8705168070018658E-2</v>
      </c>
      <c r="D117" s="557"/>
      <c r="E117" s="552"/>
      <c r="F117" s="552"/>
      <c r="G117" s="552"/>
    </row>
    <row r="118" spans="2:12" x14ac:dyDescent="0.3">
      <c r="B118" s="554">
        <v>45809</v>
      </c>
      <c r="C118" s="555">
        <v>9.3682418790241015E-2</v>
      </c>
      <c r="D118" s="557"/>
      <c r="E118" s="552"/>
      <c r="F118" s="552"/>
      <c r="G118" s="552"/>
    </row>
    <row r="119" spans="2:12" x14ac:dyDescent="0.3">
      <c r="B119" s="554">
        <v>45839</v>
      </c>
      <c r="C119" s="555">
        <v>9.4995156718469351E-2</v>
      </c>
      <c r="D119" s="557"/>
      <c r="E119" s="558"/>
      <c r="F119" s="21"/>
      <c r="G119" s="21"/>
    </row>
    <row r="120" spans="2:12" x14ac:dyDescent="0.3">
      <c r="B120" s="554">
        <v>45870</v>
      </c>
      <c r="C120" s="555">
        <v>9.7233833153761273E-2</v>
      </c>
      <c r="D120" s="557"/>
      <c r="E120" s="21"/>
      <c r="F120" s="21"/>
      <c r="G120" s="21"/>
    </row>
    <row r="121" spans="2:12" x14ac:dyDescent="0.3">
      <c r="B121" s="554">
        <v>45901</v>
      </c>
      <c r="C121" s="555">
        <v>9.3059075462083168E-2</v>
      </c>
      <c r="D121" s="557"/>
      <c r="E121" s="21"/>
      <c r="F121" s="21"/>
      <c r="G121" s="21"/>
    </row>
    <row r="122" spans="2:12" x14ac:dyDescent="0.3">
      <c r="B122" s="554">
        <v>45931</v>
      </c>
      <c r="C122" s="555">
        <v>9.0146938960341358E-2</v>
      </c>
      <c r="D122" s="557"/>
    </row>
    <row r="123" spans="2:12" x14ac:dyDescent="0.3">
      <c r="B123" s="554">
        <v>45962</v>
      </c>
      <c r="C123" s="555">
        <v>8.2558579480072239E-2</v>
      </c>
      <c r="D123" s="557"/>
    </row>
    <row r="124" spans="2:12" x14ac:dyDescent="0.3">
      <c r="B124" s="554">
        <v>45992</v>
      </c>
      <c r="C124" s="559">
        <v>7.3044874100030396E-2</v>
      </c>
      <c r="D124" s="557"/>
    </row>
    <row r="125" spans="2:12" ht="13.5" customHeight="1" x14ac:dyDescent="0.3">
      <c r="B125" s="560"/>
      <c r="C125" s="561"/>
    </row>
    <row r="126" spans="2:12" ht="18" customHeight="1" x14ac:dyDescent="0.3">
      <c r="B126" s="636" t="s">
        <v>382</v>
      </c>
      <c r="C126" s="636"/>
      <c r="D126" s="636"/>
      <c r="E126" s="636"/>
      <c r="F126" s="636"/>
      <c r="G126" s="636"/>
      <c r="H126" s="636"/>
      <c r="I126" s="636"/>
      <c r="J126" s="636"/>
      <c r="K126" s="636"/>
      <c r="L126" s="562"/>
    </row>
    <row r="127" spans="2:12" x14ac:dyDescent="0.3">
      <c r="B127" s="636"/>
      <c r="C127" s="636"/>
      <c r="D127" s="636"/>
      <c r="E127" s="636"/>
      <c r="F127" s="636"/>
      <c r="G127" s="636"/>
      <c r="H127" s="636"/>
      <c r="I127" s="636"/>
      <c r="J127" s="636"/>
      <c r="K127" s="636"/>
      <c r="L127" s="562"/>
    </row>
    <row r="128" spans="2:12" x14ac:dyDescent="0.3">
      <c r="B128" s="636"/>
      <c r="C128" s="636"/>
      <c r="D128" s="636"/>
      <c r="E128" s="636"/>
      <c r="F128" s="636"/>
      <c r="G128" s="636"/>
      <c r="H128" s="636"/>
      <c r="I128" s="636"/>
      <c r="J128" s="636"/>
      <c r="K128" s="636"/>
      <c r="L128" s="562"/>
    </row>
    <row r="129" spans="2:3542" x14ac:dyDescent="0.3">
      <c r="B129" s="560"/>
      <c r="C129" s="561"/>
    </row>
    <row r="130" spans="2:3542" s="526" customFormat="1" x14ac:dyDescent="0.3">
      <c r="B130" s="529" t="s">
        <v>271</v>
      </c>
      <c r="C130" s="563"/>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M130" s="24"/>
      <c r="EN130" s="24"/>
      <c r="EO130" s="24"/>
      <c r="EP130" s="24"/>
      <c r="EQ130" s="24"/>
      <c r="ER130" s="24"/>
      <c r="ES130" s="24"/>
      <c r="ET130" s="24"/>
      <c r="EU130" s="24"/>
      <c r="EV130" s="24"/>
      <c r="EW130" s="24"/>
      <c r="EX130" s="24"/>
      <c r="EY130" s="24"/>
      <c r="EZ130" s="24"/>
      <c r="FA130" s="24"/>
      <c r="FB130" s="24"/>
      <c r="FC130" s="24"/>
      <c r="FD130" s="24"/>
      <c r="FE130" s="24"/>
      <c r="FF130" s="24"/>
      <c r="FG130" s="24"/>
      <c r="FH130" s="24"/>
      <c r="FI130" s="24"/>
      <c r="FJ130" s="24"/>
      <c r="FK130" s="24"/>
      <c r="FL130" s="24"/>
      <c r="FM130" s="24"/>
      <c r="FN130" s="24"/>
      <c r="FO130" s="24"/>
      <c r="FP130" s="24"/>
      <c r="FQ130" s="24"/>
      <c r="FR130" s="24"/>
      <c r="FS130" s="24"/>
      <c r="FT130" s="24"/>
      <c r="FU130" s="24"/>
      <c r="FV130" s="24"/>
      <c r="FW130" s="24"/>
      <c r="FX130" s="24"/>
      <c r="FY130" s="24"/>
      <c r="FZ130" s="24"/>
      <c r="GA130" s="24"/>
      <c r="GB130" s="24"/>
      <c r="GC130" s="24"/>
      <c r="GD130" s="24"/>
      <c r="GE130" s="24"/>
      <c r="GF130" s="24"/>
      <c r="GG130" s="24"/>
      <c r="GH130" s="24"/>
      <c r="GI130" s="24"/>
      <c r="GJ130" s="24"/>
      <c r="GK130" s="24"/>
      <c r="GL130" s="24"/>
      <c r="GM130" s="24"/>
      <c r="GN130" s="24"/>
      <c r="GO130" s="24"/>
      <c r="GP130" s="24"/>
      <c r="GQ130" s="24"/>
      <c r="GR130" s="24"/>
      <c r="GS130" s="24"/>
      <c r="GT130" s="24"/>
      <c r="GU130" s="24"/>
      <c r="GV130" s="24"/>
      <c r="GW130" s="24"/>
      <c r="GX130" s="24"/>
      <c r="GY130" s="24"/>
      <c r="GZ130" s="24"/>
      <c r="HA130" s="24"/>
      <c r="HB130" s="24"/>
      <c r="HC130" s="24"/>
      <c r="HD130" s="24"/>
      <c r="HE130" s="24"/>
      <c r="HF130" s="24"/>
      <c r="HG130" s="24"/>
      <c r="HH130" s="24"/>
      <c r="HI130" s="24"/>
      <c r="HJ130" s="24"/>
      <c r="HK130" s="24"/>
      <c r="HL130" s="24"/>
      <c r="HM130" s="24"/>
      <c r="HN130" s="24"/>
      <c r="HO130" s="24"/>
      <c r="HP130" s="24"/>
      <c r="HQ130" s="24"/>
      <c r="HR130" s="24"/>
      <c r="HS130" s="24"/>
      <c r="HT130" s="24"/>
      <c r="HU130" s="24"/>
      <c r="HV130" s="24"/>
      <c r="HW130" s="24"/>
      <c r="HX130" s="24"/>
      <c r="HY130" s="24"/>
      <c r="HZ130" s="24"/>
      <c r="IA130" s="24"/>
      <c r="IB130" s="24"/>
      <c r="IC130" s="24"/>
      <c r="ID130" s="24"/>
      <c r="IE130" s="24"/>
      <c r="IF130" s="24"/>
      <c r="IG130" s="24"/>
      <c r="IH130" s="24"/>
      <c r="II130" s="24"/>
      <c r="IJ130" s="24"/>
      <c r="IK130" s="24"/>
      <c r="IL130" s="24"/>
      <c r="IM130" s="24"/>
      <c r="IN130" s="24"/>
      <c r="IO130" s="24"/>
      <c r="IP130" s="24"/>
      <c r="IQ130" s="24"/>
      <c r="IR130" s="24"/>
      <c r="IS130" s="24"/>
      <c r="IT130" s="24"/>
      <c r="IU130" s="24"/>
      <c r="IV130" s="24"/>
      <c r="IW130" s="24"/>
      <c r="IX130" s="24"/>
      <c r="IY130" s="24"/>
      <c r="IZ130" s="24"/>
      <c r="JA130" s="24"/>
      <c r="JB130" s="24"/>
      <c r="JC130" s="24"/>
      <c r="JD130" s="24"/>
      <c r="JE130" s="24"/>
      <c r="JF130" s="24"/>
      <c r="JG130" s="24"/>
      <c r="JH130" s="24"/>
      <c r="JI130" s="24"/>
      <c r="JJ130" s="24"/>
      <c r="JK130" s="24"/>
      <c r="JL130" s="24"/>
      <c r="JM130" s="24"/>
      <c r="JN130" s="24"/>
      <c r="JO130" s="24"/>
      <c r="JP130" s="24"/>
      <c r="JQ130" s="24"/>
      <c r="JR130" s="24"/>
      <c r="JS130" s="24"/>
      <c r="JT130" s="24"/>
      <c r="JU130" s="24"/>
      <c r="JV130" s="24"/>
      <c r="JW130" s="24"/>
      <c r="JX130" s="24"/>
      <c r="JY130" s="24"/>
      <c r="JZ130" s="24"/>
      <c r="KA130" s="24"/>
      <c r="KB130" s="24"/>
      <c r="KC130" s="24"/>
      <c r="KD130" s="24"/>
      <c r="KE130" s="24"/>
      <c r="KF130" s="24"/>
      <c r="KG130" s="24"/>
      <c r="KH130" s="24"/>
      <c r="KI130" s="24"/>
      <c r="KJ130" s="24"/>
      <c r="KK130" s="24"/>
      <c r="KL130" s="24"/>
      <c r="KM130" s="24"/>
      <c r="KN130" s="24"/>
      <c r="KO130" s="24"/>
      <c r="KP130" s="24"/>
      <c r="KQ130" s="24"/>
      <c r="KR130" s="24"/>
      <c r="KS130" s="24"/>
      <c r="KT130" s="24"/>
      <c r="KU130" s="24"/>
      <c r="KV130" s="24"/>
      <c r="KW130" s="24"/>
      <c r="KX130" s="24"/>
      <c r="KY130" s="24"/>
      <c r="KZ130" s="24"/>
      <c r="LA130" s="24"/>
      <c r="LB130" s="24"/>
      <c r="LC130" s="24"/>
      <c r="LD130" s="24"/>
      <c r="LE130" s="24"/>
      <c r="LF130" s="24"/>
      <c r="LG130" s="24"/>
      <c r="LH130" s="24"/>
      <c r="LI130" s="24"/>
      <c r="LJ130" s="24"/>
      <c r="LK130" s="24"/>
      <c r="LL130" s="24"/>
      <c r="LM130" s="24"/>
      <c r="LN130" s="24"/>
      <c r="LO130" s="24"/>
      <c r="LP130" s="24"/>
      <c r="LQ130" s="24"/>
      <c r="LR130" s="24"/>
      <c r="LS130" s="24"/>
      <c r="LT130" s="24"/>
      <c r="LU130" s="24"/>
      <c r="LV130" s="24"/>
      <c r="LW130" s="24"/>
      <c r="LX130" s="24"/>
      <c r="LY130" s="24"/>
      <c r="LZ130" s="24"/>
      <c r="MA130" s="24"/>
      <c r="MB130" s="24"/>
      <c r="MC130" s="24"/>
      <c r="MD130" s="24"/>
      <c r="ME130" s="24"/>
      <c r="MF130" s="24"/>
      <c r="MG130" s="24"/>
      <c r="MH130" s="24"/>
      <c r="MI130" s="24"/>
      <c r="MJ130" s="24"/>
      <c r="MK130" s="24"/>
      <c r="ML130" s="24"/>
      <c r="MM130" s="24"/>
      <c r="MN130" s="24"/>
      <c r="MO130" s="24"/>
      <c r="MP130" s="24"/>
      <c r="MQ130" s="24"/>
      <c r="MR130" s="24"/>
      <c r="MS130" s="24"/>
      <c r="MT130" s="24"/>
      <c r="MU130" s="24"/>
      <c r="MV130" s="24"/>
      <c r="MW130" s="24"/>
      <c r="MX130" s="24"/>
      <c r="MY130" s="24"/>
      <c r="MZ130" s="24"/>
      <c r="NA130" s="24"/>
      <c r="NB130" s="24"/>
      <c r="NC130" s="24"/>
      <c r="ND130" s="24"/>
      <c r="NE130" s="24"/>
      <c r="NF130" s="24"/>
      <c r="NG130" s="24"/>
      <c r="NH130" s="24"/>
      <c r="NI130" s="24"/>
      <c r="NJ130" s="24"/>
      <c r="NK130" s="24"/>
      <c r="NL130" s="24"/>
      <c r="NM130" s="24"/>
      <c r="NN130" s="24"/>
      <c r="NO130" s="24"/>
      <c r="NP130" s="24"/>
      <c r="NQ130" s="24"/>
      <c r="NR130" s="24"/>
      <c r="NS130" s="24"/>
      <c r="NT130" s="24"/>
      <c r="NU130" s="24"/>
      <c r="NV130" s="24"/>
      <c r="NW130" s="24"/>
      <c r="NX130" s="24"/>
      <c r="NY130" s="24"/>
      <c r="NZ130" s="24"/>
      <c r="OA130" s="24"/>
      <c r="OB130" s="24"/>
      <c r="OC130" s="24"/>
      <c r="OD130" s="24"/>
      <c r="OE130" s="24"/>
      <c r="OF130" s="24"/>
      <c r="OG130" s="24"/>
      <c r="OH130" s="24"/>
      <c r="OI130" s="24"/>
      <c r="OJ130" s="24"/>
      <c r="OK130" s="24"/>
      <c r="OL130" s="24"/>
      <c r="OM130" s="24"/>
      <c r="ON130" s="24"/>
      <c r="OO130" s="24"/>
      <c r="OP130" s="24"/>
      <c r="OQ130" s="24"/>
      <c r="OR130" s="24"/>
      <c r="OS130" s="24"/>
      <c r="OT130" s="24"/>
      <c r="OU130" s="24"/>
      <c r="OV130" s="24"/>
      <c r="OW130" s="24"/>
      <c r="OX130" s="24"/>
      <c r="OY130" s="24"/>
      <c r="OZ130" s="24"/>
      <c r="PA130" s="24"/>
      <c r="PB130" s="24"/>
      <c r="PC130" s="24"/>
      <c r="PD130" s="24"/>
      <c r="PE130" s="24"/>
      <c r="PF130" s="24"/>
      <c r="PG130" s="24"/>
      <c r="PH130" s="24"/>
      <c r="PI130" s="24"/>
      <c r="PJ130" s="24"/>
      <c r="PK130" s="24"/>
      <c r="PL130" s="24"/>
      <c r="PM130" s="24"/>
      <c r="PN130" s="24"/>
      <c r="PO130" s="24"/>
      <c r="PP130" s="24"/>
      <c r="PQ130" s="24"/>
      <c r="PR130" s="24"/>
      <c r="PS130" s="24"/>
      <c r="PT130" s="24"/>
      <c r="PU130" s="24"/>
      <c r="PV130" s="24"/>
      <c r="PW130" s="24"/>
      <c r="PX130" s="24"/>
      <c r="PY130" s="24"/>
      <c r="PZ130" s="24"/>
      <c r="QA130" s="24"/>
      <c r="QB130" s="24"/>
      <c r="QC130" s="24"/>
      <c r="QD130" s="24"/>
      <c r="QE130" s="24"/>
      <c r="QF130" s="24"/>
      <c r="QG130" s="24"/>
      <c r="QH130" s="24"/>
      <c r="QI130" s="24"/>
      <c r="QJ130" s="24"/>
      <c r="QK130" s="24"/>
      <c r="QL130" s="24"/>
      <c r="QM130" s="24"/>
      <c r="QN130" s="24"/>
      <c r="QO130" s="24"/>
      <c r="QP130" s="24"/>
      <c r="QQ130" s="24"/>
      <c r="QR130" s="24"/>
      <c r="QS130" s="24"/>
      <c r="QT130" s="24"/>
      <c r="QU130" s="24"/>
      <c r="QV130" s="24"/>
      <c r="QW130" s="24"/>
      <c r="QX130" s="24"/>
      <c r="QY130" s="24"/>
      <c r="QZ130" s="24"/>
      <c r="RA130" s="24"/>
      <c r="RB130" s="24"/>
      <c r="RC130" s="24"/>
      <c r="RD130" s="24"/>
      <c r="RE130" s="24"/>
      <c r="RF130" s="24"/>
      <c r="RG130" s="24"/>
      <c r="RH130" s="24"/>
      <c r="RI130" s="24"/>
      <c r="RJ130" s="24"/>
      <c r="RK130" s="24"/>
      <c r="RL130" s="24"/>
      <c r="RM130" s="24"/>
      <c r="RN130" s="24"/>
      <c r="RO130" s="24"/>
      <c r="RP130" s="24"/>
      <c r="RQ130" s="24"/>
      <c r="RR130" s="24"/>
      <c r="RS130" s="24"/>
      <c r="RT130" s="24"/>
      <c r="RU130" s="24"/>
      <c r="RV130" s="24"/>
      <c r="RW130" s="24"/>
      <c r="RX130" s="24"/>
      <c r="RY130" s="24"/>
      <c r="RZ130" s="24"/>
      <c r="SA130" s="24"/>
      <c r="SB130" s="24"/>
      <c r="SC130" s="24"/>
      <c r="SD130" s="24"/>
      <c r="SE130" s="24"/>
      <c r="SF130" s="24"/>
      <c r="SG130" s="24"/>
      <c r="SH130" s="24"/>
      <c r="SI130" s="24"/>
      <c r="SJ130" s="24"/>
      <c r="SK130" s="24"/>
      <c r="SL130" s="24"/>
      <c r="SM130" s="24"/>
      <c r="SN130" s="24"/>
      <c r="SO130" s="24"/>
      <c r="SP130" s="24"/>
      <c r="SQ130" s="24"/>
      <c r="SR130" s="24"/>
      <c r="SS130" s="24"/>
      <c r="ST130" s="24"/>
      <c r="SU130" s="24"/>
      <c r="SV130" s="24"/>
      <c r="SW130" s="24"/>
      <c r="SX130" s="24"/>
      <c r="SY130" s="24"/>
      <c r="SZ130" s="24"/>
      <c r="TA130" s="24"/>
      <c r="TB130" s="24"/>
      <c r="TC130" s="24"/>
      <c r="TD130" s="24"/>
      <c r="TE130" s="24"/>
      <c r="TF130" s="24"/>
      <c r="TG130" s="24"/>
      <c r="TH130" s="24"/>
      <c r="TI130" s="24"/>
      <c r="TJ130" s="24"/>
      <c r="TK130" s="24"/>
      <c r="TL130" s="24"/>
      <c r="TM130" s="24"/>
      <c r="TN130" s="24"/>
      <c r="TO130" s="24"/>
      <c r="TP130" s="24"/>
      <c r="TQ130" s="24"/>
      <c r="TR130" s="24"/>
      <c r="TS130" s="24"/>
      <c r="TT130" s="24"/>
      <c r="TU130" s="24"/>
      <c r="TV130" s="24"/>
      <c r="TW130" s="24"/>
      <c r="TX130" s="24"/>
      <c r="TY130" s="24"/>
      <c r="TZ130" s="24"/>
      <c r="UA130" s="24"/>
      <c r="UB130" s="24"/>
      <c r="UC130" s="24"/>
      <c r="UD130" s="24"/>
      <c r="UE130" s="24"/>
      <c r="UF130" s="24"/>
      <c r="UG130" s="24"/>
      <c r="UH130" s="24"/>
      <c r="UI130" s="24"/>
      <c r="UJ130" s="24"/>
      <c r="UK130" s="24"/>
      <c r="UL130" s="24"/>
      <c r="UM130" s="24"/>
      <c r="UN130" s="24"/>
      <c r="UO130" s="24"/>
      <c r="UP130" s="24"/>
      <c r="UQ130" s="24"/>
      <c r="UR130" s="24"/>
      <c r="US130" s="24"/>
      <c r="UT130" s="24"/>
      <c r="UU130" s="24"/>
      <c r="UV130" s="24"/>
      <c r="UW130" s="24"/>
      <c r="UX130" s="24"/>
      <c r="UY130" s="24"/>
      <c r="UZ130" s="24"/>
      <c r="VA130" s="24"/>
      <c r="VB130" s="24"/>
      <c r="VC130" s="24"/>
      <c r="VD130" s="24"/>
      <c r="VE130" s="24"/>
      <c r="VF130" s="24"/>
      <c r="VG130" s="24"/>
      <c r="VH130" s="24"/>
      <c r="VI130" s="24"/>
      <c r="VJ130" s="24"/>
      <c r="VK130" s="24"/>
      <c r="VL130" s="24"/>
      <c r="VM130" s="24"/>
      <c r="VN130" s="24"/>
      <c r="VO130" s="24"/>
      <c r="VP130" s="24"/>
      <c r="VQ130" s="24"/>
      <c r="VR130" s="24"/>
      <c r="VS130" s="24"/>
      <c r="VT130" s="24"/>
      <c r="VU130" s="24"/>
      <c r="VV130" s="24"/>
      <c r="VW130" s="24"/>
      <c r="VX130" s="24"/>
      <c r="VY130" s="24"/>
      <c r="VZ130" s="24"/>
      <c r="WA130" s="24"/>
      <c r="WB130" s="24"/>
      <c r="WC130" s="24"/>
      <c r="WD130" s="24"/>
      <c r="WE130" s="24"/>
      <c r="WF130" s="24"/>
      <c r="WG130" s="24"/>
      <c r="WH130" s="24"/>
      <c r="WI130" s="24"/>
      <c r="WJ130" s="24"/>
      <c r="WK130" s="24"/>
      <c r="WL130" s="24"/>
      <c r="WM130" s="24"/>
      <c r="WN130" s="24"/>
      <c r="WO130" s="24"/>
      <c r="WP130" s="24"/>
      <c r="WQ130" s="24"/>
      <c r="WR130" s="24"/>
      <c r="WS130" s="24"/>
      <c r="WT130" s="24"/>
      <c r="WU130" s="24"/>
      <c r="WV130" s="24"/>
      <c r="WW130" s="24"/>
      <c r="WX130" s="24"/>
      <c r="WY130" s="24"/>
      <c r="WZ130" s="24"/>
      <c r="XA130" s="24"/>
      <c r="XB130" s="24"/>
      <c r="XC130" s="24"/>
      <c r="XD130" s="24"/>
      <c r="XE130" s="24"/>
      <c r="XF130" s="24"/>
      <c r="XG130" s="24"/>
      <c r="XH130" s="24"/>
      <c r="XI130" s="24"/>
      <c r="XJ130" s="24"/>
      <c r="XK130" s="24"/>
      <c r="XL130" s="24"/>
      <c r="XM130" s="24"/>
      <c r="XN130" s="24"/>
      <c r="XO130" s="24"/>
      <c r="XP130" s="24"/>
      <c r="XQ130" s="24"/>
      <c r="XR130" s="24"/>
      <c r="XS130" s="24"/>
      <c r="XT130" s="24"/>
      <c r="XU130" s="24"/>
      <c r="XV130" s="24"/>
      <c r="XW130" s="24"/>
      <c r="XX130" s="24"/>
      <c r="XY130" s="24"/>
      <c r="XZ130" s="24"/>
      <c r="YA130" s="24"/>
      <c r="YB130" s="24"/>
      <c r="YC130" s="24"/>
      <c r="YD130" s="24"/>
      <c r="YE130" s="24"/>
      <c r="YF130" s="24"/>
      <c r="YG130" s="24"/>
      <c r="YH130" s="24"/>
      <c r="YI130" s="24"/>
      <c r="YJ130" s="24"/>
      <c r="YK130" s="24"/>
      <c r="YL130" s="24"/>
      <c r="YM130" s="24"/>
      <c r="YN130" s="24"/>
      <c r="YO130" s="24"/>
      <c r="YP130" s="24"/>
      <c r="YQ130" s="24"/>
      <c r="YR130" s="24"/>
      <c r="YS130" s="24"/>
      <c r="YT130" s="24"/>
      <c r="YU130" s="24"/>
      <c r="YV130" s="24"/>
      <c r="YW130" s="24"/>
      <c r="YX130" s="24"/>
      <c r="YY130" s="24"/>
      <c r="YZ130" s="24"/>
      <c r="ZA130" s="24"/>
      <c r="ZB130" s="24"/>
      <c r="ZC130" s="24"/>
      <c r="ZD130" s="24"/>
      <c r="ZE130" s="24"/>
      <c r="ZF130" s="24"/>
      <c r="ZG130" s="24"/>
      <c r="ZH130" s="24"/>
      <c r="ZI130" s="24"/>
      <c r="ZJ130" s="24"/>
      <c r="ZK130" s="24"/>
      <c r="ZL130" s="24"/>
      <c r="ZM130" s="24"/>
      <c r="ZN130" s="24"/>
      <c r="ZO130" s="24"/>
      <c r="ZP130" s="24"/>
      <c r="ZQ130" s="24"/>
      <c r="ZR130" s="24"/>
      <c r="ZS130" s="24"/>
      <c r="ZT130" s="24"/>
      <c r="ZU130" s="24"/>
      <c r="ZV130" s="24"/>
      <c r="ZW130" s="24"/>
      <c r="ZX130" s="24"/>
      <c r="ZY130" s="24"/>
      <c r="ZZ130" s="24"/>
      <c r="AAA130" s="24"/>
      <c r="AAB130" s="24"/>
      <c r="AAC130" s="24"/>
      <c r="AAD130" s="24"/>
      <c r="AAE130" s="24"/>
      <c r="AAF130" s="24"/>
      <c r="AAG130" s="24"/>
      <c r="AAH130" s="24"/>
      <c r="AAI130" s="24"/>
      <c r="AAJ130" s="24"/>
      <c r="AAK130" s="24"/>
      <c r="AAL130" s="24"/>
      <c r="AAM130" s="24"/>
      <c r="AAN130" s="24"/>
      <c r="AAO130" s="24"/>
      <c r="AAP130" s="24"/>
      <c r="AAQ130" s="24"/>
      <c r="AAR130" s="24"/>
      <c r="AAS130" s="24"/>
      <c r="AAT130" s="24"/>
      <c r="AAU130" s="24"/>
      <c r="AAV130" s="24"/>
      <c r="AAW130" s="24"/>
      <c r="AAX130" s="24"/>
      <c r="AAY130" s="24"/>
      <c r="AAZ130" s="24"/>
      <c r="ABA130" s="24"/>
      <c r="ABB130" s="24"/>
      <c r="ABC130" s="24"/>
      <c r="ABD130" s="24"/>
      <c r="ABE130" s="24"/>
      <c r="ABF130" s="24"/>
      <c r="ABG130" s="24"/>
      <c r="ABH130" s="24"/>
      <c r="ABI130" s="24"/>
      <c r="ABJ130" s="24"/>
      <c r="ABK130" s="24"/>
      <c r="ABL130" s="24"/>
      <c r="ABM130" s="24"/>
      <c r="ABN130" s="24"/>
      <c r="ABO130" s="24"/>
      <c r="ABP130" s="24"/>
      <c r="ABQ130" s="24"/>
      <c r="ABR130" s="24"/>
      <c r="ABS130" s="24"/>
      <c r="ABT130" s="24"/>
      <c r="ABU130" s="24"/>
      <c r="ABV130" s="24"/>
      <c r="ABW130" s="24"/>
      <c r="ABX130" s="24"/>
      <c r="ABY130" s="24"/>
      <c r="ABZ130" s="24"/>
      <c r="ACA130" s="24"/>
      <c r="ACB130" s="24"/>
      <c r="ACC130" s="24"/>
      <c r="ACD130" s="24"/>
      <c r="ACE130" s="24"/>
      <c r="ACF130" s="24"/>
      <c r="ACG130" s="24"/>
      <c r="ACH130" s="24"/>
      <c r="ACI130" s="24"/>
      <c r="ACJ130" s="24"/>
      <c r="ACK130" s="24"/>
      <c r="ACL130" s="24"/>
      <c r="ACM130" s="24"/>
      <c r="ACN130" s="24"/>
      <c r="ACO130" s="24"/>
      <c r="ACP130" s="24"/>
      <c r="ACQ130" s="24"/>
      <c r="ACR130" s="24"/>
      <c r="ACS130" s="24"/>
      <c r="ACT130" s="24"/>
      <c r="ACU130" s="24"/>
      <c r="ACV130" s="24"/>
      <c r="ACW130" s="24"/>
      <c r="ACX130" s="24"/>
      <c r="ACY130" s="24"/>
      <c r="ACZ130" s="24"/>
      <c r="ADA130" s="24"/>
      <c r="ADB130" s="24"/>
      <c r="ADC130" s="24"/>
      <c r="ADD130" s="24"/>
      <c r="ADE130" s="24"/>
      <c r="ADF130" s="24"/>
      <c r="ADG130" s="24"/>
      <c r="ADH130" s="24"/>
      <c r="ADI130" s="24"/>
      <c r="ADJ130" s="24"/>
      <c r="ADK130" s="24"/>
      <c r="ADL130" s="24"/>
      <c r="ADM130" s="24"/>
      <c r="ADN130" s="24"/>
      <c r="ADO130" s="24"/>
      <c r="ADP130" s="24"/>
      <c r="ADQ130" s="24"/>
      <c r="ADR130" s="24"/>
      <c r="ADS130" s="24"/>
      <c r="ADT130" s="24"/>
      <c r="ADU130" s="24"/>
      <c r="ADV130" s="24"/>
      <c r="ADW130" s="24"/>
      <c r="ADX130" s="24"/>
      <c r="ADY130" s="24"/>
      <c r="ADZ130" s="24"/>
      <c r="AEA130" s="24"/>
      <c r="AEB130" s="24"/>
      <c r="AEC130" s="24"/>
      <c r="AED130" s="24"/>
      <c r="AEE130" s="24"/>
      <c r="AEF130" s="24"/>
      <c r="AEG130" s="24"/>
      <c r="AEH130" s="24"/>
      <c r="AEI130" s="24"/>
      <c r="AEJ130" s="24"/>
      <c r="AEK130" s="24"/>
      <c r="AEL130" s="24"/>
      <c r="AEM130" s="24"/>
      <c r="AEN130" s="24"/>
      <c r="AEO130" s="24"/>
      <c r="AEP130" s="24"/>
      <c r="AEQ130" s="24"/>
      <c r="AER130" s="24"/>
      <c r="AES130" s="24"/>
      <c r="AET130" s="24"/>
      <c r="AEU130" s="24"/>
      <c r="AEV130" s="24"/>
      <c r="AEW130" s="24"/>
      <c r="AEX130" s="24"/>
      <c r="AEY130" s="24"/>
      <c r="AEZ130" s="24"/>
      <c r="AFA130" s="24"/>
      <c r="AFB130" s="24"/>
      <c r="AFC130" s="24"/>
      <c r="AFD130" s="24"/>
      <c r="AFE130" s="24"/>
      <c r="AFF130" s="24"/>
      <c r="AFG130" s="24"/>
      <c r="AFH130" s="24"/>
      <c r="AFI130" s="24"/>
      <c r="AFJ130" s="24"/>
      <c r="AFK130" s="24"/>
      <c r="AFL130" s="24"/>
      <c r="AFM130" s="24"/>
      <c r="AFN130" s="24"/>
      <c r="AFO130" s="24"/>
      <c r="AFP130" s="24"/>
      <c r="AFQ130" s="24"/>
      <c r="AFR130" s="24"/>
      <c r="AFS130" s="24"/>
      <c r="AFT130" s="24"/>
      <c r="AFU130" s="24"/>
      <c r="AFV130" s="24"/>
      <c r="AFW130" s="24"/>
      <c r="AFX130" s="24"/>
      <c r="AFY130" s="24"/>
      <c r="AFZ130" s="24"/>
      <c r="AGA130" s="24"/>
      <c r="AGB130" s="24"/>
      <c r="AGC130" s="24"/>
      <c r="AGD130" s="24"/>
      <c r="AGE130" s="24"/>
      <c r="AGF130" s="24"/>
      <c r="AGG130" s="24"/>
      <c r="AGH130" s="24"/>
      <c r="AGI130" s="24"/>
      <c r="AGJ130" s="24"/>
      <c r="AGK130" s="24"/>
      <c r="AGL130" s="24"/>
      <c r="AGM130" s="24"/>
      <c r="AGN130" s="24"/>
      <c r="AGO130" s="24"/>
      <c r="AGP130" s="24"/>
      <c r="AGQ130" s="24"/>
      <c r="AGR130" s="24"/>
      <c r="AGS130" s="24"/>
      <c r="AGT130" s="24"/>
      <c r="AGU130" s="24"/>
      <c r="AGV130" s="24"/>
      <c r="AGW130" s="24"/>
      <c r="AGX130" s="24"/>
      <c r="AGY130" s="24"/>
      <c r="AGZ130" s="24"/>
      <c r="AHA130" s="24"/>
      <c r="AHB130" s="24"/>
      <c r="AHC130" s="24"/>
      <c r="AHD130" s="24"/>
      <c r="AHE130" s="24"/>
      <c r="AHF130" s="24"/>
      <c r="AHG130" s="24"/>
      <c r="AHH130" s="24"/>
      <c r="AHI130" s="24"/>
      <c r="AHJ130" s="24"/>
      <c r="AHK130" s="24"/>
      <c r="AHL130" s="24"/>
      <c r="AHM130" s="24"/>
      <c r="AHN130" s="24"/>
      <c r="AHO130" s="24"/>
      <c r="AHP130" s="24"/>
      <c r="AHQ130" s="24"/>
      <c r="AHR130" s="24"/>
      <c r="AHS130" s="24"/>
      <c r="AHT130" s="24"/>
      <c r="AHU130" s="24"/>
      <c r="AHV130" s="24"/>
      <c r="AHW130" s="24"/>
      <c r="AHX130" s="24"/>
      <c r="AHY130" s="24"/>
      <c r="AHZ130" s="24"/>
      <c r="AIA130" s="24"/>
      <c r="AIB130" s="24"/>
      <c r="AIC130" s="24"/>
      <c r="AID130" s="24"/>
      <c r="AIE130" s="24"/>
      <c r="AIF130" s="24"/>
      <c r="AIG130" s="24"/>
      <c r="AIH130" s="24"/>
      <c r="AII130" s="24"/>
      <c r="AIJ130" s="24"/>
      <c r="AIK130" s="24"/>
      <c r="AIL130" s="24"/>
      <c r="AIM130" s="24"/>
      <c r="AIN130" s="24"/>
      <c r="AIO130" s="24"/>
      <c r="AIP130" s="24"/>
      <c r="AIQ130" s="24"/>
      <c r="AIR130" s="24"/>
      <c r="AIS130" s="24"/>
      <c r="AIT130" s="24"/>
      <c r="AIU130" s="24"/>
      <c r="AIV130" s="24"/>
      <c r="AIW130" s="24"/>
      <c r="AIX130" s="24"/>
      <c r="AIY130" s="24"/>
      <c r="AIZ130" s="24"/>
      <c r="AJA130" s="24"/>
      <c r="AJB130" s="24"/>
      <c r="AJC130" s="24"/>
      <c r="AJD130" s="24"/>
      <c r="AJE130" s="24"/>
      <c r="AJF130" s="24"/>
      <c r="AJG130" s="24"/>
      <c r="AJH130" s="24"/>
      <c r="AJI130" s="24"/>
      <c r="AJJ130" s="24"/>
      <c r="AJK130" s="24"/>
      <c r="AJL130" s="24"/>
      <c r="AJM130" s="24"/>
      <c r="AJN130" s="24"/>
      <c r="AJO130" s="24"/>
      <c r="AJP130" s="24"/>
      <c r="AJQ130" s="24"/>
      <c r="AJR130" s="24"/>
      <c r="AJS130" s="24"/>
      <c r="AJT130" s="24"/>
      <c r="AJU130" s="24"/>
      <c r="AJV130" s="24"/>
      <c r="AJW130" s="24"/>
      <c r="AJX130" s="24"/>
      <c r="AJY130" s="24"/>
      <c r="AJZ130" s="24"/>
      <c r="AKA130" s="24"/>
      <c r="AKB130" s="24"/>
      <c r="AKC130" s="24"/>
      <c r="AKD130" s="24"/>
      <c r="AKE130" s="24"/>
      <c r="AKF130" s="24"/>
      <c r="AKG130" s="24"/>
      <c r="AKH130" s="24"/>
      <c r="AKI130" s="24"/>
      <c r="AKJ130" s="24"/>
      <c r="AKK130" s="24"/>
      <c r="AKL130" s="24"/>
      <c r="AKM130" s="24"/>
      <c r="AKN130" s="24"/>
      <c r="AKO130" s="24"/>
      <c r="AKP130" s="24"/>
      <c r="AKQ130" s="24"/>
      <c r="AKR130" s="24"/>
      <c r="AKS130" s="24"/>
      <c r="AKT130" s="24"/>
      <c r="AKU130" s="24"/>
      <c r="AKV130" s="24"/>
      <c r="AKW130" s="24"/>
      <c r="AKX130" s="24"/>
      <c r="AKY130" s="24"/>
      <c r="AKZ130" s="24"/>
      <c r="ALA130" s="24"/>
      <c r="ALB130" s="24"/>
      <c r="ALC130" s="24"/>
      <c r="ALD130" s="24"/>
      <c r="ALE130" s="24"/>
      <c r="ALF130" s="24"/>
      <c r="ALG130" s="24"/>
      <c r="ALH130" s="24"/>
      <c r="ALI130" s="24"/>
      <c r="ALJ130" s="24"/>
      <c r="ALK130" s="24"/>
      <c r="ALL130" s="24"/>
      <c r="ALM130" s="24"/>
      <c r="ALN130" s="24"/>
      <c r="ALO130" s="24"/>
      <c r="ALP130" s="24"/>
      <c r="ALQ130" s="24"/>
      <c r="ALR130" s="24"/>
      <c r="ALS130" s="24"/>
      <c r="ALT130" s="24"/>
      <c r="ALU130" s="24"/>
      <c r="ALV130" s="24"/>
      <c r="ALW130" s="24"/>
      <c r="ALX130" s="24"/>
      <c r="ALY130" s="24"/>
      <c r="ALZ130" s="24"/>
      <c r="AMA130" s="24"/>
      <c r="AMB130" s="24"/>
      <c r="AMC130" s="24"/>
      <c r="AMD130" s="24"/>
      <c r="AME130" s="24"/>
      <c r="AMF130" s="24"/>
      <c r="AMG130" s="24"/>
      <c r="AMH130" s="24"/>
      <c r="AMI130" s="24"/>
      <c r="AMJ130" s="24"/>
      <c r="AMK130" s="24"/>
      <c r="AML130" s="24"/>
      <c r="AMM130" s="24"/>
      <c r="AMN130" s="24"/>
      <c r="AMO130" s="24"/>
      <c r="AMP130" s="24"/>
      <c r="AMQ130" s="24"/>
      <c r="AMR130" s="24"/>
      <c r="AMS130" s="24"/>
      <c r="AMT130" s="24"/>
      <c r="AMU130" s="24"/>
      <c r="AMV130" s="24"/>
      <c r="AMW130" s="24"/>
      <c r="AMX130" s="24"/>
      <c r="AMY130" s="24"/>
      <c r="AMZ130" s="24"/>
      <c r="ANA130" s="24"/>
      <c r="ANB130" s="24"/>
      <c r="ANC130" s="24"/>
      <c r="AND130" s="24"/>
      <c r="ANE130" s="24"/>
      <c r="ANF130" s="24"/>
      <c r="ANG130" s="24"/>
      <c r="ANH130" s="24"/>
      <c r="ANI130" s="24"/>
      <c r="ANJ130" s="24"/>
      <c r="ANK130" s="24"/>
      <c r="ANL130" s="24"/>
      <c r="ANM130" s="24"/>
      <c r="ANN130" s="24"/>
      <c r="ANO130" s="24"/>
      <c r="ANP130" s="24"/>
      <c r="ANQ130" s="24"/>
      <c r="ANR130" s="24"/>
      <c r="ANS130" s="24"/>
      <c r="ANT130" s="24"/>
      <c r="ANU130" s="24"/>
      <c r="ANV130" s="24"/>
      <c r="ANW130" s="24"/>
      <c r="ANX130" s="24"/>
      <c r="ANY130" s="24"/>
      <c r="ANZ130" s="24"/>
      <c r="AOA130" s="24"/>
      <c r="AOB130" s="24"/>
      <c r="AOC130" s="24"/>
      <c r="AOD130" s="24"/>
      <c r="AOE130" s="24"/>
      <c r="AOF130" s="24"/>
      <c r="AOG130" s="24"/>
      <c r="AOH130" s="24"/>
      <c r="AOI130" s="24"/>
      <c r="AOJ130" s="24"/>
      <c r="AOK130" s="24"/>
      <c r="AOL130" s="24"/>
      <c r="AOM130" s="24"/>
      <c r="AON130" s="24"/>
      <c r="AOO130" s="24"/>
      <c r="AOP130" s="24"/>
      <c r="AOQ130" s="24"/>
      <c r="AOR130" s="24"/>
      <c r="AOS130" s="24"/>
      <c r="AOT130" s="24"/>
      <c r="AOU130" s="24"/>
      <c r="AOV130" s="24"/>
      <c r="AOW130" s="24"/>
      <c r="AOX130" s="24"/>
      <c r="AOY130" s="24"/>
      <c r="AOZ130" s="24"/>
      <c r="APA130" s="24"/>
      <c r="APB130" s="24"/>
      <c r="APC130" s="24"/>
      <c r="APD130" s="24"/>
      <c r="APE130" s="24"/>
      <c r="APF130" s="24"/>
      <c r="APG130" s="24"/>
      <c r="APH130" s="24"/>
      <c r="API130" s="24"/>
      <c r="APJ130" s="24"/>
      <c r="APK130" s="24"/>
      <c r="APL130" s="24"/>
      <c r="APM130" s="24"/>
      <c r="APN130" s="24"/>
      <c r="APO130" s="24"/>
      <c r="APP130" s="24"/>
      <c r="APQ130" s="24"/>
      <c r="APR130" s="24"/>
      <c r="APS130" s="24"/>
      <c r="APT130" s="24"/>
      <c r="APU130" s="24"/>
      <c r="APV130" s="24"/>
      <c r="APW130" s="24"/>
      <c r="APX130" s="24"/>
      <c r="APY130" s="24"/>
      <c r="APZ130" s="24"/>
      <c r="AQA130" s="24"/>
      <c r="AQB130" s="24"/>
      <c r="AQC130" s="24"/>
      <c r="AQD130" s="24"/>
      <c r="AQE130" s="24"/>
      <c r="AQF130" s="24"/>
      <c r="AQG130" s="24"/>
      <c r="AQH130" s="24"/>
      <c r="AQI130" s="24"/>
      <c r="AQJ130" s="24"/>
      <c r="AQK130" s="24"/>
      <c r="AQL130" s="24"/>
      <c r="AQM130" s="24"/>
      <c r="AQN130" s="24"/>
      <c r="AQO130" s="24"/>
      <c r="AQP130" s="24"/>
      <c r="AQQ130" s="24"/>
      <c r="AQR130" s="24"/>
      <c r="AQS130" s="24"/>
      <c r="AQT130" s="24"/>
      <c r="AQU130" s="24"/>
      <c r="AQV130" s="24"/>
      <c r="AQW130" s="24"/>
      <c r="AQX130" s="24"/>
      <c r="AQY130" s="24"/>
      <c r="AQZ130" s="24"/>
      <c r="ARA130" s="24"/>
      <c r="ARB130" s="24"/>
      <c r="ARC130" s="24"/>
      <c r="ARD130" s="24"/>
      <c r="ARE130" s="24"/>
      <c r="ARF130" s="24"/>
      <c r="ARG130" s="24"/>
      <c r="ARH130" s="24"/>
      <c r="ARI130" s="24"/>
      <c r="ARJ130" s="24"/>
      <c r="ARK130" s="24"/>
      <c r="ARL130" s="24"/>
      <c r="ARM130" s="24"/>
      <c r="ARN130" s="24"/>
      <c r="ARO130" s="24"/>
      <c r="ARP130" s="24"/>
      <c r="ARQ130" s="24"/>
      <c r="ARR130" s="24"/>
      <c r="ARS130" s="24"/>
      <c r="ART130" s="24"/>
      <c r="ARU130" s="24"/>
      <c r="ARV130" s="24"/>
      <c r="ARW130" s="24"/>
      <c r="ARX130" s="24"/>
      <c r="ARY130" s="24"/>
      <c r="ARZ130" s="24"/>
      <c r="ASA130" s="24"/>
      <c r="ASB130" s="24"/>
      <c r="ASC130" s="24"/>
      <c r="ASD130" s="24"/>
      <c r="ASE130" s="24"/>
      <c r="ASF130" s="24"/>
      <c r="ASG130" s="24"/>
      <c r="ASH130" s="24"/>
      <c r="ASI130" s="24"/>
      <c r="ASJ130" s="24"/>
      <c r="ASK130" s="24"/>
      <c r="ASL130" s="24"/>
      <c r="ASM130" s="24"/>
      <c r="ASN130" s="24"/>
      <c r="ASO130" s="24"/>
      <c r="ASP130" s="24"/>
      <c r="ASQ130" s="24"/>
      <c r="ASR130" s="24"/>
      <c r="ASS130" s="24"/>
      <c r="AST130" s="24"/>
      <c r="ASU130" s="24"/>
      <c r="ASV130" s="24"/>
      <c r="ASW130" s="24"/>
      <c r="ASX130" s="24"/>
      <c r="ASY130" s="24"/>
      <c r="ASZ130" s="24"/>
      <c r="ATA130" s="24"/>
      <c r="ATB130" s="24"/>
      <c r="ATC130" s="24"/>
      <c r="ATD130" s="24"/>
      <c r="ATE130" s="24"/>
      <c r="ATF130" s="24"/>
      <c r="ATG130" s="24"/>
      <c r="ATH130" s="24"/>
      <c r="ATI130" s="24"/>
      <c r="ATJ130" s="24"/>
      <c r="ATK130" s="24"/>
      <c r="ATL130" s="24"/>
      <c r="ATM130" s="24"/>
      <c r="ATN130" s="24"/>
      <c r="ATO130" s="24"/>
      <c r="ATP130" s="24"/>
      <c r="ATQ130" s="24"/>
      <c r="ATR130" s="24"/>
      <c r="ATS130" s="24"/>
      <c r="ATT130" s="24"/>
      <c r="ATU130" s="24"/>
      <c r="ATV130" s="24"/>
      <c r="ATW130" s="24"/>
      <c r="ATX130" s="24"/>
      <c r="ATY130" s="24"/>
      <c r="ATZ130" s="24"/>
      <c r="AUA130" s="24"/>
      <c r="AUB130" s="24"/>
      <c r="AUC130" s="24"/>
      <c r="AUD130" s="24"/>
      <c r="AUE130" s="24"/>
      <c r="AUF130" s="24"/>
      <c r="AUG130" s="24"/>
      <c r="AUH130" s="24"/>
      <c r="AUI130" s="24"/>
      <c r="AUJ130" s="24"/>
      <c r="AUK130" s="24"/>
      <c r="AUL130" s="24"/>
      <c r="AUM130" s="24"/>
      <c r="AUN130" s="24"/>
      <c r="AUO130" s="24"/>
      <c r="AUP130" s="24"/>
      <c r="AUQ130" s="24"/>
      <c r="AUR130" s="24"/>
      <c r="AUS130" s="24"/>
      <c r="AUT130" s="24"/>
      <c r="AUU130" s="24"/>
      <c r="AUV130" s="24"/>
      <c r="AUW130" s="24"/>
      <c r="AUX130" s="24"/>
      <c r="AUY130" s="24"/>
      <c r="AUZ130" s="24"/>
      <c r="AVA130" s="24"/>
      <c r="AVB130" s="24"/>
      <c r="AVC130" s="24"/>
      <c r="AVD130" s="24"/>
      <c r="AVE130" s="24"/>
      <c r="AVF130" s="24"/>
      <c r="AVG130" s="24"/>
      <c r="AVH130" s="24"/>
      <c r="AVI130" s="24"/>
      <c r="AVJ130" s="24"/>
      <c r="AVK130" s="24"/>
      <c r="AVL130" s="24"/>
      <c r="AVM130" s="24"/>
      <c r="AVN130" s="24"/>
      <c r="AVO130" s="24"/>
      <c r="AVP130" s="24"/>
      <c r="AVQ130" s="24"/>
      <c r="AVR130" s="24"/>
      <c r="AVS130" s="24"/>
      <c r="AVT130" s="24"/>
      <c r="AVU130" s="24"/>
      <c r="AVV130" s="24"/>
      <c r="AVW130" s="24"/>
      <c r="AVX130" s="24"/>
      <c r="AVY130" s="24"/>
      <c r="AVZ130" s="24"/>
      <c r="AWA130" s="24"/>
      <c r="AWB130" s="24"/>
      <c r="AWC130" s="24"/>
      <c r="AWD130" s="24"/>
      <c r="AWE130" s="24"/>
      <c r="AWF130" s="24"/>
      <c r="AWG130" s="24"/>
      <c r="AWH130" s="24"/>
      <c r="AWI130" s="24"/>
      <c r="AWJ130" s="24"/>
      <c r="AWK130" s="24"/>
      <c r="AWL130" s="24"/>
      <c r="AWM130" s="24"/>
      <c r="AWN130" s="24"/>
      <c r="AWO130" s="24"/>
      <c r="AWP130" s="24"/>
      <c r="AWQ130" s="24"/>
      <c r="AWR130" s="24"/>
      <c r="AWS130" s="24"/>
      <c r="AWT130" s="24"/>
      <c r="AWU130" s="24"/>
      <c r="AWV130" s="24"/>
      <c r="AWW130" s="24"/>
      <c r="AWX130" s="24"/>
      <c r="AWY130" s="24"/>
      <c r="AWZ130" s="24"/>
      <c r="AXA130" s="24"/>
      <c r="AXB130" s="24"/>
      <c r="AXC130" s="24"/>
      <c r="AXD130" s="24"/>
      <c r="AXE130" s="24"/>
      <c r="AXF130" s="24"/>
      <c r="AXG130" s="24"/>
      <c r="AXH130" s="24"/>
      <c r="AXI130" s="24"/>
      <c r="AXJ130" s="24"/>
      <c r="AXK130" s="24"/>
      <c r="AXL130" s="24"/>
      <c r="AXM130" s="24"/>
      <c r="AXN130" s="24"/>
      <c r="AXO130" s="24"/>
      <c r="AXP130" s="24"/>
      <c r="AXQ130" s="24"/>
      <c r="AXR130" s="24"/>
      <c r="AXS130" s="24"/>
      <c r="AXT130" s="24"/>
      <c r="AXU130" s="24"/>
      <c r="AXV130" s="24"/>
      <c r="AXW130" s="24"/>
      <c r="AXX130" s="24"/>
      <c r="AXY130" s="24"/>
      <c r="AXZ130" s="24"/>
      <c r="AYA130" s="24"/>
      <c r="AYB130" s="24"/>
      <c r="AYC130" s="24"/>
      <c r="AYD130" s="24"/>
      <c r="AYE130" s="24"/>
      <c r="AYF130" s="24"/>
      <c r="AYG130" s="24"/>
      <c r="AYH130" s="24"/>
      <c r="AYI130" s="24"/>
      <c r="AYJ130" s="24"/>
      <c r="AYK130" s="24"/>
      <c r="AYL130" s="24"/>
      <c r="AYM130" s="24"/>
      <c r="AYN130" s="24"/>
      <c r="AYO130" s="24"/>
      <c r="AYP130" s="24"/>
      <c r="AYQ130" s="24"/>
      <c r="AYR130" s="24"/>
      <c r="AYS130" s="24"/>
      <c r="AYT130" s="24"/>
      <c r="AYU130" s="24"/>
      <c r="AYV130" s="24"/>
      <c r="AYW130" s="24"/>
      <c r="AYX130" s="24"/>
      <c r="AYY130" s="24"/>
      <c r="AYZ130" s="24"/>
      <c r="AZA130" s="24"/>
      <c r="AZB130" s="24"/>
      <c r="AZC130" s="24"/>
      <c r="AZD130" s="24"/>
      <c r="AZE130" s="24"/>
      <c r="AZF130" s="24"/>
      <c r="AZG130" s="24"/>
      <c r="AZH130" s="24"/>
      <c r="AZI130" s="24"/>
      <c r="AZJ130" s="24"/>
      <c r="AZK130" s="24"/>
      <c r="AZL130" s="24"/>
      <c r="AZM130" s="24"/>
      <c r="AZN130" s="24"/>
      <c r="AZO130" s="24"/>
      <c r="AZP130" s="24"/>
      <c r="AZQ130" s="24"/>
      <c r="AZR130" s="24"/>
      <c r="AZS130" s="24"/>
      <c r="AZT130" s="24"/>
      <c r="AZU130" s="24"/>
      <c r="AZV130" s="24"/>
      <c r="AZW130" s="24"/>
      <c r="AZX130" s="24"/>
      <c r="AZY130" s="24"/>
      <c r="AZZ130" s="24"/>
      <c r="BAA130" s="24"/>
      <c r="BAB130" s="24"/>
      <c r="BAC130" s="24"/>
      <c r="BAD130" s="24"/>
      <c r="BAE130" s="24"/>
      <c r="BAF130" s="24"/>
      <c r="BAG130" s="24"/>
      <c r="BAH130" s="24"/>
      <c r="BAI130" s="24"/>
      <c r="BAJ130" s="24"/>
      <c r="BAK130" s="24"/>
      <c r="BAL130" s="24"/>
      <c r="BAM130" s="24"/>
      <c r="BAN130" s="24"/>
      <c r="BAO130" s="24"/>
      <c r="BAP130" s="24"/>
      <c r="BAQ130" s="24"/>
      <c r="BAR130" s="24"/>
      <c r="BAS130" s="24"/>
      <c r="BAT130" s="24"/>
      <c r="BAU130" s="24"/>
      <c r="BAV130" s="24"/>
      <c r="BAW130" s="24"/>
      <c r="BAX130" s="24"/>
      <c r="BAY130" s="24"/>
      <c r="BAZ130" s="24"/>
      <c r="BBA130" s="24"/>
      <c r="BBB130" s="24"/>
      <c r="BBC130" s="24"/>
      <c r="BBD130" s="24"/>
      <c r="BBE130" s="24"/>
      <c r="BBF130" s="24"/>
      <c r="BBG130" s="24"/>
      <c r="BBH130" s="24"/>
      <c r="BBI130" s="24"/>
      <c r="BBJ130" s="24"/>
      <c r="BBK130" s="24"/>
      <c r="BBL130" s="24"/>
      <c r="BBM130" s="24"/>
      <c r="BBN130" s="24"/>
      <c r="BBO130" s="24"/>
      <c r="BBP130" s="24"/>
      <c r="BBQ130" s="24"/>
      <c r="BBR130" s="24"/>
      <c r="BBS130" s="24"/>
      <c r="BBT130" s="24"/>
      <c r="BBU130" s="24"/>
      <c r="BBV130" s="24"/>
      <c r="BBW130" s="24"/>
      <c r="BBX130" s="24"/>
      <c r="BBY130" s="24"/>
      <c r="BBZ130" s="24"/>
      <c r="BCA130" s="24"/>
      <c r="BCB130" s="24"/>
      <c r="BCC130" s="24"/>
      <c r="BCD130" s="24"/>
      <c r="BCE130" s="24"/>
      <c r="BCF130" s="24"/>
      <c r="BCG130" s="24"/>
      <c r="BCH130" s="24"/>
      <c r="BCI130" s="24"/>
      <c r="BCJ130" s="24"/>
      <c r="BCK130" s="24"/>
      <c r="BCL130" s="24"/>
      <c r="BCM130" s="24"/>
      <c r="BCN130" s="24"/>
      <c r="BCO130" s="24"/>
      <c r="BCP130" s="24"/>
      <c r="BCQ130" s="24"/>
      <c r="BCR130" s="24"/>
      <c r="BCS130" s="24"/>
      <c r="BCT130" s="24"/>
      <c r="BCU130" s="24"/>
      <c r="BCV130" s="24"/>
      <c r="BCW130" s="24"/>
      <c r="BCX130" s="24"/>
      <c r="BCY130" s="24"/>
      <c r="BCZ130" s="24"/>
      <c r="BDA130" s="24"/>
      <c r="BDB130" s="24"/>
      <c r="BDC130" s="24"/>
      <c r="BDD130" s="24"/>
      <c r="BDE130" s="24"/>
      <c r="BDF130" s="24"/>
      <c r="BDG130" s="24"/>
      <c r="BDH130" s="24"/>
      <c r="BDI130" s="24"/>
      <c r="BDJ130" s="24"/>
      <c r="BDK130" s="24"/>
      <c r="BDL130" s="24"/>
      <c r="BDM130" s="24"/>
      <c r="BDN130" s="24"/>
      <c r="BDO130" s="24"/>
      <c r="BDP130" s="24"/>
      <c r="BDQ130" s="24"/>
      <c r="BDR130" s="24"/>
      <c r="BDS130" s="24"/>
      <c r="BDT130" s="24"/>
      <c r="BDU130" s="24"/>
      <c r="BDV130" s="24"/>
      <c r="BDW130" s="24"/>
      <c r="BDX130" s="24"/>
      <c r="BDY130" s="24"/>
      <c r="BDZ130" s="24"/>
      <c r="BEA130" s="24"/>
      <c r="BEB130" s="24"/>
      <c r="BEC130" s="24"/>
      <c r="BED130" s="24"/>
      <c r="BEE130" s="24"/>
      <c r="BEF130" s="24"/>
      <c r="BEG130" s="24"/>
      <c r="BEH130" s="24"/>
      <c r="BEI130" s="24"/>
      <c r="BEJ130" s="24"/>
      <c r="BEK130" s="24"/>
      <c r="BEL130" s="24"/>
      <c r="BEM130" s="24"/>
      <c r="BEN130" s="24"/>
      <c r="BEO130" s="24"/>
      <c r="BEP130" s="24"/>
      <c r="BEQ130" s="24"/>
      <c r="BER130" s="24"/>
      <c r="BES130" s="24"/>
      <c r="BET130" s="24"/>
      <c r="BEU130" s="24"/>
      <c r="BEV130" s="24"/>
      <c r="BEW130" s="24"/>
      <c r="BEX130" s="24"/>
      <c r="BEY130" s="24"/>
      <c r="BEZ130" s="24"/>
      <c r="BFA130" s="24"/>
      <c r="BFB130" s="24"/>
      <c r="BFC130" s="24"/>
      <c r="BFD130" s="24"/>
      <c r="BFE130" s="24"/>
      <c r="BFF130" s="24"/>
      <c r="BFG130" s="24"/>
      <c r="BFH130" s="24"/>
      <c r="BFI130" s="24"/>
      <c r="BFJ130" s="24"/>
      <c r="BFK130" s="24"/>
      <c r="BFL130" s="24"/>
      <c r="BFM130" s="24"/>
      <c r="BFN130" s="24"/>
      <c r="BFO130" s="24"/>
      <c r="BFP130" s="24"/>
      <c r="BFQ130" s="24"/>
      <c r="BFR130" s="24"/>
      <c r="BFS130" s="24"/>
      <c r="BFT130" s="24"/>
      <c r="BFU130" s="24"/>
      <c r="BFV130" s="24"/>
      <c r="BFW130" s="24"/>
      <c r="BFX130" s="24"/>
      <c r="BFY130" s="24"/>
      <c r="BFZ130" s="24"/>
      <c r="BGA130" s="24"/>
      <c r="BGB130" s="24"/>
      <c r="BGC130" s="24"/>
      <c r="BGD130" s="24"/>
      <c r="BGE130" s="24"/>
      <c r="BGF130" s="24"/>
      <c r="BGG130" s="24"/>
      <c r="BGH130" s="24"/>
      <c r="BGI130" s="24"/>
      <c r="BGJ130" s="24"/>
      <c r="BGK130" s="24"/>
      <c r="BGL130" s="24"/>
      <c r="BGM130" s="24"/>
      <c r="BGN130" s="24"/>
      <c r="BGO130" s="24"/>
      <c r="BGP130" s="24"/>
      <c r="BGQ130" s="24"/>
      <c r="BGR130" s="24"/>
      <c r="BGS130" s="24"/>
      <c r="BGT130" s="24"/>
      <c r="BGU130" s="24"/>
      <c r="BGV130" s="24"/>
      <c r="BGW130" s="24"/>
      <c r="BGX130" s="24"/>
      <c r="BGY130" s="24"/>
      <c r="BGZ130" s="24"/>
      <c r="BHA130" s="24"/>
      <c r="BHB130" s="24"/>
      <c r="BHC130" s="24"/>
      <c r="BHD130" s="24"/>
      <c r="BHE130" s="24"/>
      <c r="BHF130" s="24"/>
      <c r="BHG130" s="24"/>
      <c r="BHH130" s="24"/>
      <c r="BHI130" s="24"/>
      <c r="BHJ130" s="24"/>
      <c r="BHK130" s="24"/>
      <c r="BHL130" s="24"/>
      <c r="BHM130" s="24"/>
      <c r="BHN130" s="24"/>
      <c r="BHO130" s="24"/>
      <c r="BHP130" s="24"/>
      <c r="BHQ130" s="24"/>
      <c r="BHR130" s="24"/>
      <c r="BHS130" s="24"/>
      <c r="BHT130" s="24"/>
      <c r="BHU130" s="24"/>
      <c r="BHV130" s="24"/>
      <c r="BHW130" s="24"/>
      <c r="BHX130" s="24"/>
      <c r="BHY130" s="24"/>
      <c r="BHZ130" s="24"/>
      <c r="BIA130" s="24"/>
      <c r="BIB130" s="24"/>
      <c r="BIC130" s="24"/>
      <c r="BID130" s="24"/>
      <c r="BIE130" s="24"/>
      <c r="BIF130" s="24"/>
      <c r="BIG130" s="24"/>
      <c r="BIH130" s="24"/>
      <c r="BII130" s="24"/>
      <c r="BIJ130" s="24"/>
      <c r="BIK130" s="24"/>
      <c r="BIL130" s="24"/>
      <c r="BIM130" s="24"/>
      <c r="BIN130" s="24"/>
      <c r="BIO130" s="24"/>
      <c r="BIP130" s="24"/>
      <c r="BIQ130" s="24"/>
      <c r="BIR130" s="24"/>
      <c r="BIS130" s="24"/>
      <c r="BIT130" s="24"/>
      <c r="BIU130" s="24"/>
      <c r="BIV130" s="24"/>
      <c r="BIW130" s="24"/>
      <c r="BIX130" s="24"/>
      <c r="BIY130" s="24"/>
      <c r="BIZ130" s="24"/>
      <c r="BJA130" s="24"/>
      <c r="BJB130" s="24"/>
      <c r="BJC130" s="24"/>
      <c r="BJD130" s="24"/>
      <c r="BJE130" s="24"/>
      <c r="BJF130" s="24"/>
      <c r="BJG130" s="24"/>
      <c r="BJH130" s="24"/>
      <c r="BJI130" s="24"/>
      <c r="BJJ130" s="24"/>
      <c r="BJK130" s="24"/>
      <c r="BJL130" s="24"/>
      <c r="BJM130" s="24"/>
      <c r="BJN130" s="24"/>
      <c r="BJO130" s="24"/>
      <c r="BJP130" s="24"/>
      <c r="BJQ130" s="24"/>
      <c r="BJR130" s="24"/>
      <c r="BJS130" s="24"/>
      <c r="BJT130" s="24"/>
      <c r="BJU130" s="24"/>
      <c r="BJV130" s="24"/>
      <c r="BJW130" s="24"/>
      <c r="BJX130" s="24"/>
      <c r="BJY130" s="24"/>
      <c r="BJZ130" s="24"/>
      <c r="BKA130" s="24"/>
      <c r="BKB130" s="24"/>
      <c r="BKC130" s="24"/>
      <c r="BKD130" s="24"/>
      <c r="BKE130" s="24"/>
      <c r="BKF130" s="24"/>
      <c r="BKG130" s="24"/>
      <c r="BKH130" s="24"/>
      <c r="BKI130" s="24"/>
      <c r="BKJ130" s="24"/>
      <c r="BKK130" s="24"/>
      <c r="BKL130" s="24"/>
      <c r="BKM130" s="24"/>
      <c r="BKN130" s="24"/>
      <c r="BKO130" s="24"/>
      <c r="BKP130" s="24"/>
      <c r="BKQ130" s="24"/>
      <c r="BKR130" s="24"/>
      <c r="BKS130" s="24"/>
      <c r="BKT130" s="24"/>
      <c r="BKU130" s="24"/>
      <c r="BKV130" s="24"/>
      <c r="BKW130" s="24"/>
      <c r="BKX130" s="24"/>
      <c r="BKY130" s="24"/>
      <c r="BKZ130" s="24"/>
      <c r="BLA130" s="24"/>
      <c r="BLB130" s="24"/>
      <c r="BLC130" s="24"/>
      <c r="BLD130" s="24"/>
      <c r="BLE130" s="24"/>
      <c r="BLF130" s="24"/>
      <c r="BLG130" s="24"/>
      <c r="BLH130" s="24"/>
      <c r="BLI130" s="24"/>
      <c r="BLJ130" s="24"/>
      <c r="BLK130" s="24"/>
      <c r="BLL130" s="24"/>
      <c r="BLM130" s="24"/>
      <c r="BLN130" s="24"/>
      <c r="BLO130" s="24"/>
      <c r="BLP130" s="24"/>
      <c r="BLQ130" s="24"/>
      <c r="BLR130" s="24"/>
      <c r="BLS130" s="24"/>
      <c r="BLT130" s="24"/>
      <c r="BLU130" s="24"/>
      <c r="BLV130" s="24"/>
      <c r="BLW130" s="24"/>
      <c r="BLX130" s="24"/>
      <c r="BLY130" s="24"/>
      <c r="BLZ130" s="24"/>
      <c r="BMA130" s="24"/>
      <c r="BMB130" s="24"/>
      <c r="BMC130" s="24"/>
      <c r="BMD130" s="24"/>
      <c r="BME130" s="24"/>
      <c r="BMF130" s="24"/>
      <c r="BMG130" s="24"/>
      <c r="BMH130" s="24"/>
      <c r="BMI130" s="24"/>
      <c r="BMJ130" s="24"/>
      <c r="BMK130" s="24"/>
      <c r="BML130" s="24"/>
      <c r="BMM130" s="24"/>
      <c r="BMN130" s="24"/>
      <c r="BMO130" s="24"/>
      <c r="BMP130" s="24"/>
      <c r="BMQ130" s="24"/>
      <c r="BMR130" s="24"/>
      <c r="BMS130" s="24"/>
      <c r="BMT130" s="24"/>
      <c r="BMU130" s="24"/>
      <c r="BMV130" s="24"/>
      <c r="BMW130" s="24"/>
      <c r="BMX130" s="24"/>
      <c r="BMY130" s="24"/>
      <c r="BMZ130" s="24"/>
      <c r="BNA130" s="24"/>
      <c r="BNB130" s="24"/>
      <c r="BNC130" s="24"/>
      <c r="BND130" s="24"/>
      <c r="BNE130" s="24"/>
      <c r="BNF130" s="24"/>
      <c r="BNG130" s="24"/>
      <c r="BNH130" s="24"/>
      <c r="BNI130" s="24"/>
      <c r="BNJ130" s="24"/>
      <c r="BNK130" s="24"/>
      <c r="BNL130" s="24"/>
      <c r="BNM130" s="24"/>
      <c r="BNN130" s="24"/>
      <c r="BNO130" s="24"/>
      <c r="BNP130" s="24"/>
      <c r="BNQ130" s="24"/>
      <c r="BNR130" s="24"/>
      <c r="BNS130" s="24"/>
      <c r="BNT130" s="24"/>
      <c r="BNU130" s="24"/>
      <c r="BNV130" s="24"/>
      <c r="BNW130" s="24"/>
      <c r="BNX130" s="24"/>
      <c r="BNY130" s="24"/>
      <c r="BNZ130" s="24"/>
      <c r="BOA130" s="24"/>
      <c r="BOB130" s="24"/>
      <c r="BOC130" s="24"/>
      <c r="BOD130" s="24"/>
      <c r="BOE130" s="24"/>
      <c r="BOF130" s="24"/>
      <c r="BOG130" s="24"/>
      <c r="BOH130" s="24"/>
      <c r="BOI130" s="24"/>
      <c r="BOJ130" s="24"/>
      <c r="BOK130" s="24"/>
      <c r="BOL130" s="24"/>
      <c r="BOM130" s="24"/>
      <c r="BON130" s="24"/>
      <c r="BOO130" s="24"/>
      <c r="BOP130" s="24"/>
      <c r="BOQ130" s="24"/>
      <c r="BOR130" s="24"/>
      <c r="BOS130" s="24"/>
      <c r="BOT130" s="24"/>
      <c r="BOU130" s="24"/>
      <c r="BOV130" s="24"/>
      <c r="BOW130" s="24"/>
      <c r="BOX130" s="24"/>
      <c r="BOY130" s="24"/>
      <c r="BOZ130" s="24"/>
      <c r="BPA130" s="24"/>
      <c r="BPB130" s="24"/>
      <c r="BPC130" s="24"/>
      <c r="BPD130" s="24"/>
      <c r="BPE130" s="24"/>
      <c r="BPF130" s="24"/>
      <c r="BPG130" s="24"/>
      <c r="BPH130" s="24"/>
      <c r="BPI130" s="24"/>
      <c r="BPJ130" s="24"/>
      <c r="BPK130" s="24"/>
      <c r="BPL130" s="24"/>
      <c r="BPM130" s="24"/>
      <c r="BPN130" s="24"/>
      <c r="BPO130" s="24"/>
      <c r="BPP130" s="24"/>
      <c r="BPQ130" s="24"/>
      <c r="BPR130" s="24"/>
      <c r="BPS130" s="24"/>
      <c r="BPT130" s="24"/>
      <c r="BPU130" s="24"/>
      <c r="BPV130" s="24"/>
      <c r="BPW130" s="24"/>
      <c r="BPX130" s="24"/>
      <c r="BPY130" s="24"/>
      <c r="BPZ130" s="24"/>
      <c r="BQA130" s="24"/>
      <c r="BQB130" s="24"/>
      <c r="BQC130" s="24"/>
      <c r="BQD130" s="24"/>
      <c r="BQE130" s="24"/>
      <c r="BQF130" s="24"/>
      <c r="BQG130" s="24"/>
      <c r="BQH130" s="24"/>
      <c r="BQI130" s="24"/>
      <c r="BQJ130" s="24"/>
      <c r="BQK130" s="24"/>
      <c r="BQL130" s="24"/>
      <c r="BQM130" s="24"/>
      <c r="BQN130" s="24"/>
      <c r="BQO130" s="24"/>
      <c r="BQP130" s="24"/>
      <c r="BQQ130" s="24"/>
      <c r="BQR130" s="24"/>
      <c r="BQS130" s="24"/>
      <c r="BQT130" s="24"/>
      <c r="BQU130" s="24"/>
      <c r="BQV130" s="24"/>
      <c r="BQW130" s="24"/>
      <c r="BQX130" s="24"/>
      <c r="BQY130" s="24"/>
      <c r="BQZ130" s="24"/>
      <c r="BRA130" s="24"/>
      <c r="BRB130" s="24"/>
      <c r="BRC130" s="24"/>
      <c r="BRD130" s="24"/>
      <c r="BRE130" s="24"/>
      <c r="BRF130" s="24"/>
      <c r="BRG130" s="24"/>
      <c r="BRH130" s="24"/>
      <c r="BRI130" s="24"/>
      <c r="BRJ130" s="24"/>
      <c r="BRK130" s="24"/>
      <c r="BRL130" s="24"/>
      <c r="BRM130" s="24"/>
      <c r="BRN130" s="24"/>
      <c r="BRO130" s="24"/>
      <c r="BRP130" s="24"/>
      <c r="BRQ130" s="24"/>
      <c r="BRR130" s="24"/>
      <c r="BRS130" s="24"/>
      <c r="BRT130" s="24"/>
      <c r="BRU130" s="24"/>
      <c r="BRV130" s="24"/>
      <c r="BRW130" s="24"/>
      <c r="BRX130" s="24"/>
      <c r="BRY130" s="24"/>
      <c r="BRZ130" s="24"/>
      <c r="BSA130" s="24"/>
      <c r="BSB130" s="24"/>
      <c r="BSC130" s="24"/>
      <c r="BSD130" s="24"/>
      <c r="BSE130" s="24"/>
      <c r="BSF130" s="24"/>
      <c r="BSG130" s="24"/>
      <c r="BSH130" s="24"/>
      <c r="BSI130" s="24"/>
      <c r="BSJ130" s="24"/>
      <c r="BSK130" s="24"/>
      <c r="BSL130" s="24"/>
      <c r="BSM130" s="24"/>
      <c r="BSN130" s="24"/>
      <c r="BSO130" s="24"/>
      <c r="BSP130" s="24"/>
      <c r="BSQ130" s="24"/>
      <c r="BSR130" s="24"/>
      <c r="BSS130" s="24"/>
      <c r="BST130" s="24"/>
      <c r="BSU130" s="24"/>
      <c r="BSV130" s="24"/>
      <c r="BSW130" s="24"/>
      <c r="BSX130" s="24"/>
      <c r="BSY130" s="24"/>
      <c r="BSZ130" s="24"/>
      <c r="BTA130" s="24"/>
      <c r="BTB130" s="24"/>
      <c r="BTC130" s="24"/>
      <c r="BTD130" s="24"/>
      <c r="BTE130" s="24"/>
      <c r="BTF130" s="24"/>
      <c r="BTG130" s="24"/>
      <c r="BTH130" s="24"/>
      <c r="BTI130" s="24"/>
      <c r="BTJ130" s="24"/>
      <c r="BTK130" s="24"/>
      <c r="BTL130" s="24"/>
      <c r="BTM130" s="24"/>
      <c r="BTN130" s="24"/>
      <c r="BTO130" s="24"/>
      <c r="BTP130" s="24"/>
      <c r="BTQ130" s="24"/>
      <c r="BTR130" s="24"/>
      <c r="BTS130" s="24"/>
      <c r="BTT130" s="24"/>
      <c r="BTU130" s="24"/>
      <c r="BTV130" s="24"/>
      <c r="BTW130" s="24"/>
      <c r="BTX130" s="24"/>
      <c r="BTY130" s="24"/>
      <c r="BTZ130" s="24"/>
      <c r="BUA130" s="24"/>
      <c r="BUB130" s="24"/>
      <c r="BUC130" s="24"/>
      <c r="BUD130" s="24"/>
      <c r="BUE130" s="24"/>
      <c r="BUF130" s="24"/>
      <c r="BUG130" s="24"/>
      <c r="BUH130" s="24"/>
      <c r="BUI130" s="24"/>
      <c r="BUJ130" s="24"/>
      <c r="BUK130" s="24"/>
      <c r="BUL130" s="24"/>
      <c r="BUM130" s="24"/>
      <c r="BUN130" s="24"/>
      <c r="BUO130" s="24"/>
      <c r="BUP130" s="24"/>
      <c r="BUQ130" s="24"/>
      <c r="BUR130" s="24"/>
      <c r="BUS130" s="24"/>
      <c r="BUT130" s="24"/>
      <c r="BUU130" s="24"/>
      <c r="BUV130" s="24"/>
      <c r="BUW130" s="24"/>
      <c r="BUX130" s="24"/>
      <c r="BUY130" s="24"/>
      <c r="BUZ130" s="24"/>
      <c r="BVA130" s="24"/>
      <c r="BVB130" s="24"/>
      <c r="BVC130" s="24"/>
      <c r="BVD130" s="24"/>
      <c r="BVE130" s="24"/>
      <c r="BVF130" s="24"/>
      <c r="BVG130" s="24"/>
      <c r="BVH130" s="24"/>
      <c r="BVI130" s="24"/>
      <c r="BVJ130" s="24"/>
      <c r="BVK130" s="24"/>
      <c r="BVL130" s="24"/>
      <c r="BVM130" s="24"/>
      <c r="BVN130" s="24"/>
      <c r="BVO130" s="24"/>
      <c r="BVP130" s="24"/>
      <c r="BVQ130" s="24"/>
      <c r="BVR130" s="24"/>
      <c r="BVS130" s="24"/>
      <c r="BVT130" s="24"/>
      <c r="BVU130" s="24"/>
      <c r="BVV130" s="24"/>
      <c r="BVW130" s="24"/>
      <c r="BVX130" s="24"/>
      <c r="BVY130" s="24"/>
      <c r="BVZ130" s="24"/>
      <c r="BWA130" s="24"/>
      <c r="BWB130" s="24"/>
      <c r="BWC130" s="24"/>
      <c r="BWD130" s="24"/>
      <c r="BWE130" s="24"/>
      <c r="BWF130" s="24"/>
      <c r="BWG130" s="24"/>
      <c r="BWH130" s="24"/>
      <c r="BWI130" s="24"/>
      <c r="BWJ130" s="24"/>
      <c r="BWK130" s="24"/>
      <c r="BWL130" s="24"/>
      <c r="BWM130" s="24"/>
      <c r="BWN130" s="24"/>
      <c r="BWO130" s="24"/>
      <c r="BWP130" s="24"/>
      <c r="BWQ130" s="24"/>
      <c r="BWR130" s="24"/>
      <c r="BWS130" s="24"/>
      <c r="BWT130" s="24"/>
      <c r="BWU130" s="24"/>
      <c r="BWV130" s="24"/>
      <c r="BWW130" s="24"/>
      <c r="BWX130" s="24"/>
      <c r="BWY130" s="24"/>
      <c r="BWZ130" s="24"/>
      <c r="BXA130" s="24"/>
      <c r="BXB130" s="24"/>
      <c r="BXC130" s="24"/>
      <c r="BXD130" s="24"/>
      <c r="BXE130" s="24"/>
      <c r="BXF130" s="24"/>
      <c r="BXG130" s="24"/>
      <c r="BXH130" s="24"/>
      <c r="BXI130" s="24"/>
      <c r="BXJ130" s="24"/>
      <c r="BXK130" s="24"/>
      <c r="BXL130" s="24"/>
      <c r="BXM130" s="24"/>
      <c r="BXN130" s="24"/>
      <c r="BXO130" s="24"/>
      <c r="BXP130" s="24"/>
      <c r="BXQ130" s="24"/>
      <c r="BXR130" s="24"/>
      <c r="BXS130" s="24"/>
      <c r="BXT130" s="24"/>
      <c r="BXU130" s="24"/>
      <c r="BXV130" s="24"/>
      <c r="BXW130" s="24"/>
      <c r="BXX130" s="24"/>
      <c r="BXY130" s="24"/>
      <c r="BXZ130" s="24"/>
      <c r="BYA130" s="24"/>
      <c r="BYB130" s="24"/>
      <c r="BYC130" s="24"/>
      <c r="BYD130" s="24"/>
      <c r="BYE130" s="24"/>
      <c r="BYF130" s="24"/>
      <c r="BYG130" s="24"/>
      <c r="BYH130" s="24"/>
      <c r="BYI130" s="24"/>
      <c r="BYJ130" s="24"/>
      <c r="BYK130" s="24"/>
      <c r="BYL130" s="24"/>
      <c r="BYM130" s="24"/>
      <c r="BYN130" s="24"/>
      <c r="BYO130" s="24"/>
      <c r="BYP130" s="24"/>
      <c r="BYQ130" s="24"/>
      <c r="BYR130" s="24"/>
      <c r="BYS130" s="24"/>
      <c r="BYT130" s="24"/>
      <c r="BYU130" s="24"/>
      <c r="BYV130" s="24"/>
      <c r="BYW130" s="24"/>
      <c r="BYX130" s="24"/>
      <c r="BYY130" s="24"/>
      <c r="BYZ130" s="24"/>
      <c r="BZA130" s="24"/>
      <c r="BZB130" s="24"/>
      <c r="BZC130" s="24"/>
      <c r="BZD130" s="24"/>
      <c r="BZE130" s="24"/>
      <c r="BZF130" s="24"/>
      <c r="BZG130" s="24"/>
      <c r="BZH130" s="24"/>
      <c r="BZI130" s="24"/>
      <c r="BZJ130" s="24"/>
      <c r="BZK130" s="24"/>
      <c r="BZL130" s="24"/>
      <c r="BZM130" s="24"/>
      <c r="BZN130" s="24"/>
      <c r="BZO130" s="24"/>
      <c r="BZP130" s="24"/>
      <c r="BZQ130" s="24"/>
      <c r="BZR130" s="24"/>
      <c r="BZS130" s="24"/>
      <c r="BZT130" s="24"/>
      <c r="BZU130" s="24"/>
      <c r="BZV130" s="24"/>
      <c r="BZW130" s="24"/>
      <c r="BZX130" s="24"/>
      <c r="BZY130" s="24"/>
      <c r="BZZ130" s="24"/>
      <c r="CAA130" s="24"/>
      <c r="CAB130" s="24"/>
      <c r="CAC130" s="24"/>
      <c r="CAD130" s="24"/>
      <c r="CAE130" s="24"/>
      <c r="CAF130" s="24"/>
      <c r="CAG130" s="24"/>
      <c r="CAH130" s="24"/>
      <c r="CAI130" s="24"/>
      <c r="CAJ130" s="24"/>
      <c r="CAK130" s="24"/>
      <c r="CAL130" s="24"/>
      <c r="CAM130" s="24"/>
      <c r="CAN130" s="24"/>
      <c r="CAO130" s="24"/>
      <c r="CAP130" s="24"/>
      <c r="CAQ130" s="24"/>
      <c r="CAR130" s="24"/>
      <c r="CAS130" s="24"/>
      <c r="CAT130" s="24"/>
      <c r="CAU130" s="24"/>
      <c r="CAV130" s="24"/>
      <c r="CAW130" s="24"/>
      <c r="CAX130" s="24"/>
      <c r="CAY130" s="24"/>
      <c r="CAZ130" s="24"/>
      <c r="CBA130" s="24"/>
      <c r="CBB130" s="24"/>
      <c r="CBC130" s="24"/>
      <c r="CBD130" s="24"/>
      <c r="CBE130" s="24"/>
      <c r="CBF130" s="24"/>
      <c r="CBG130" s="24"/>
      <c r="CBH130" s="24"/>
      <c r="CBI130" s="24"/>
      <c r="CBJ130" s="24"/>
      <c r="CBK130" s="24"/>
      <c r="CBL130" s="24"/>
      <c r="CBM130" s="24"/>
      <c r="CBN130" s="24"/>
      <c r="CBO130" s="24"/>
      <c r="CBP130" s="24"/>
      <c r="CBQ130" s="24"/>
      <c r="CBR130" s="24"/>
      <c r="CBS130" s="24"/>
      <c r="CBT130" s="24"/>
      <c r="CBU130" s="24"/>
      <c r="CBV130" s="24"/>
      <c r="CBW130" s="24"/>
      <c r="CBX130" s="24"/>
      <c r="CBY130" s="24"/>
      <c r="CBZ130" s="24"/>
      <c r="CCA130" s="24"/>
      <c r="CCB130" s="24"/>
      <c r="CCC130" s="24"/>
      <c r="CCD130" s="24"/>
      <c r="CCE130" s="24"/>
      <c r="CCF130" s="24"/>
      <c r="CCG130" s="24"/>
      <c r="CCH130" s="24"/>
      <c r="CCI130" s="24"/>
      <c r="CCJ130" s="24"/>
      <c r="CCK130" s="24"/>
      <c r="CCL130" s="24"/>
      <c r="CCM130" s="24"/>
      <c r="CCN130" s="24"/>
      <c r="CCO130" s="24"/>
      <c r="CCP130" s="24"/>
      <c r="CCQ130" s="24"/>
      <c r="CCR130" s="24"/>
      <c r="CCS130" s="24"/>
      <c r="CCT130" s="24"/>
      <c r="CCU130" s="24"/>
      <c r="CCV130" s="24"/>
      <c r="CCW130" s="24"/>
      <c r="CCX130" s="24"/>
      <c r="CCY130" s="24"/>
      <c r="CCZ130" s="24"/>
      <c r="CDA130" s="24"/>
      <c r="CDB130" s="24"/>
      <c r="CDC130" s="24"/>
      <c r="CDD130" s="24"/>
      <c r="CDE130" s="24"/>
      <c r="CDF130" s="24"/>
      <c r="CDG130" s="24"/>
      <c r="CDH130" s="24"/>
      <c r="CDI130" s="24"/>
      <c r="CDJ130" s="24"/>
      <c r="CDK130" s="24"/>
      <c r="CDL130" s="24"/>
      <c r="CDM130" s="24"/>
      <c r="CDN130" s="24"/>
      <c r="CDO130" s="24"/>
      <c r="CDP130" s="24"/>
      <c r="CDQ130" s="24"/>
      <c r="CDR130" s="24"/>
      <c r="CDS130" s="24"/>
      <c r="CDT130" s="24"/>
      <c r="CDU130" s="24"/>
      <c r="CDV130" s="24"/>
      <c r="CDW130" s="24"/>
      <c r="CDX130" s="24"/>
      <c r="CDY130" s="24"/>
      <c r="CDZ130" s="24"/>
      <c r="CEA130" s="24"/>
      <c r="CEB130" s="24"/>
      <c r="CEC130" s="24"/>
      <c r="CED130" s="24"/>
      <c r="CEE130" s="24"/>
      <c r="CEF130" s="24"/>
      <c r="CEG130" s="24"/>
      <c r="CEH130" s="24"/>
      <c r="CEI130" s="24"/>
      <c r="CEJ130" s="24"/>
      <c r="CEK130" s="24"/>
      <c r="CEL130" s="24"/>
      <c r="CEM130" s="24"/>
      <c r="CEN130" s="24"/>
      <c r="CEO130" s="24"/>
      <c r="CEP130" s="24"/>
      <c r="CEQ130" s="24"/>
      <c r="CER130" s="24"/>
      <c r="CES130" s="24"/>
      <c r="CET130" s="24"/>
      <c r="CEU130" s="24"/>
      <c r="CEV130" s="24"/>
      <c r="CEW130" s="24"/>
      <c r="CEX130" s="24"/>
      <c r="CEY130" s="24"/>
      <c r="CEZ130" s="24"/>
      <c r="CFA130" s="24"/>
      <c r="CFB130" s="24"/>
      <c r="CFC130" s="24"/>
      <c r="CFD130" s="24"/>
      <c r="CFE130" s="24"/>
      <c r="CFF130" s="24"/>
      <c r="CFG130" s="24"/>
      <c r="CFH130" s="24"/>
      <c r="CFI130" s="24"/>
      <c r="CFJ130" s="24"/>
      <c r="CFK130" s="24"/>
      <c r="CFL130" s="24"/>
      <c r="CFM130" s="24"/>
      <c r="CFN130" s="24"/>
      <c r="CFO130" s="24"/>
      <c r="CFP130" s="24"/>
      <c r="CFQ130" s="24"/>
      <c r="CFR130" s="24"/>
      <c r="CFS130" s="24"/>
      <c r="CFT130" s="24"/>
      <c r="CFU130" s="24"/>
      <c r="CFV130" s="24"/>
      <c r="CFW130" s="24"/>
      <c r="CFX130" s="24"/>
      <c r="CFY130" s="24"/>
      <c r="CFZ130" s="24"/>
      <c r="CGA130" s="24"/>
      <c r="CGB130" s="24"/>
      <c r="CGC130" s="24"/>
      <c r="CGD130" s="24"/>
      <c r="CGE130" s="24"/>
      <c r="CGF130" s="24"/>
      <c r="CGG130" s="24"/>
      <c r="CGH130" s="24"/>
      <c r="CGI130" s="24"/>
      <c r="CGJ130" s="24"/>
      <c r="CGK130" s="24"/>
      <c r="CGL130" s="24"/>
      <c r="CGM130" s="24"/>
      <c r="CGN130" s="24"/>
      <c r="CGO130" s="24"/>
      <c r="CGP130" s="24"/>
      <c r="CGQ130" s="24"/>
      <c r="CGR130" s="24"/>
      <c r="CGS130" s="24"/>
      <c r="CGT130" s="24"/>
      <c r="CGU130" s="24"/>
      <c r="CGV130" s="24"/>
      <c r="CGW130" s="24"/>
      <c r="CGX130" s="24"/>
      <c r="CGY130" s="24"/>
      <c r="CGZ130" s="24"/>
      <c r="CHA130" s="24"/>
      <c r="CHB130" s="24"/>
      <c r="CHC130" s="24"/>
      <c r="CHD130" s="24"/>
      <c r="CHE130" s="24"/>
      <c r="CHF130" s="24"/>
      <c r="CHG130" s="24"/>
      <c r="CHH130" s="24"/>
      <c r="CHI130" s="24"/>
      <c r="CHJ130" s="24"/>
      <c r="CHK130" s="24"/>
      <c r="CHL130" s="24"/>
      <c r="CHM130" s="24"/>
      <c r="CHN130" s="24"/>
      <c r="CHO130" s="24"/>
      <c r="CHP130" s="24"/>
      <c r="CHQ130" s="24"/>
      <c r="CHR130" s="24"/>
      <c r="CHS130" s="24"/>
      <c r="CHT130" s="24"/>
      <c r="CHU130" s="24"/>
      <c r="CHV130" s="24"/>
      <c r="CHW130" s="24"/>
      <c r="CHX130" s="24"/>
      <c r="CHY130" s="24"/>
      <c r="CHZ130" s="24"/>
      <c r="CIA130" s="24"/>
      <c r="CIB130" s="24"/>
      <c r="CIC130" s="24"/>
      <c r="CID130" s="24"/>
      <c r="CIE130" s="24"/>
      <c r="CIF130" s="24"/>
      <c r="CIG130" s="24"/>
      <c r="CIH130" s="24"/>
      <c r="CII130" s="24"/>
      <c r="CIJ130" s="24"/>
      <c r="CIK130" s="24"/>
      <c r="CIL130" s="24"/>
      <c r="CIM130" s="24"/>
      <c r="CIN130" s="24"/>
      <c r="CIO130" s="24"/>
      <c r="CIP130" s="24"/>
      <c r="CIQ130" s="24"/>
      <c r="CIR130" s="24"/>
      <c r="CIS130" s="24"/>
      <c r="CIT130" s="24"/>
      <c r="CIU130" s="24"/>
      <c r="CIV130" s="24"/>
      <c r="CIW130" s="24"/>
      <c r="CIX130" s="24"/>
      <c r="CIY130" s="24"/>
      <c r="CIZ130" s="24"/>
      <c r="CJA130" s="24"/>
      <c r="CJB130" s="24"/>
      <c r="CJC130" s="24"/>
      <c r="CJD130" s="24"/>
      <c r="CJE130" s="24"/>
      <c r="CJF130" s="24"/>
      <c r="CJG130" s="24"/>
      <c r="CJH130" s="24"/>
      <c r="CJI130" s="24"/>
      <c r="CJJ130" s="24"/>
      <c r="CJK130" s="24"/>
      <c r="CJL130" s="24"/>
      <c r="CJM130" s="24"/>
      <c r="CJN130" s="24"/>
      <c r="CJO130" s="24"/>
      <c r="CJP130" s="24"/>
      <c r="CJQ130" s="24"/>
      <c r="CJR130" s="24"/>
      <c r="CJS130" s="24"/>
      <c r="CJT130" s="24"/>
      <c r="CJU130" s="24"/>
      <c r="CJV130" s="24"/>
      <c r="CJW130" s="24"/>
      <c r="CJX130" s="24"/>
      <c r="CJY130" s="24"/>
      <c r="CJZ130" s="24"/>
      <c r="CKA130" s="24"/>
      <c r="CKB130" s="24"/>
      <c r="CKC130" s="24"/>
      <c r="CKD130" s="24"/>
      <c r="CKE130" s="24"/>
      <c r="CKF130" s="24"/>
      <c r="CKG130" s="24"/>
      <c r="CKH130" s="24"/>
      <c r="CKI130" s="24"/>
      <c r="CKJ130" s="24"/>
      <c r="CKK130" s="24"/>
      <c r="CKL130" s="24"/>
      <c r="CKM130" s="24"/>
      <c r="CKN130" s="24"/>
      <c r="CKO130" s="24"/>
      <c r="CKP130" s="24"/>
      <c r="CKQ130" s="24"/>
      <c r="CKR130" s="24"/>
      <c r="CKS130" s="24"/>
      <c r="CKT130" s="24"/>
      <c r="CKU130" s="24"/>
      <c r="CKV130" s="24"/>
      <c r="CKW130" s="24"/>
      <c r="CKX130" s="24"/>
      <c r="CKY130" s="24"/>
      <c r="CKZ130" s="24"/>
      <c r="CLA130" s="24"/>
      <c r="CLB130" s="24"/>
      <c r="CLC130" s="24"/>
      <c r="CLD130" s="24"/>
      <c r="CLE130" s="24"/>
      <c r="CLF130" s="24"/>
      <c r="CLG130" s="24"/>
      <c r="CLH130" s="24"/>
      <c r="CLI130" s="24"/>
      <c r="CLJ130" s="24"/>
      <c r="CLK130" s="24"/>
      <c r="CLL130" s="24"/>
      <c r="CLM130" s="24"/>
      <c r="CLN130" s="24"/>
      <c r="CLO130" s="24"/>
      <c r="CLP130" s="24"/>
      <c r="CLQ130" s="24"/>
      <c r="CLR130" s="24"/>
      <c r="CLS130" s="24"/>
      <c r="CLT130" s="24"/>
      <c r="CLU130" s="24"/>
      <c r="CLV130" s="24"/>
      <c r="CLW130" s="24"/>
      <c r="CLX130" s="24"/>
      <c r="CLY130" s="24"/>
      <c r="CLZ130" s="24"/>
      <c r="CMA130" s="24"/>
      <c r="CMB130" s="24"/>
      <c r="CMC130" s="24"/>
      <c r="CMD130" s="24"/>
      <c r="CME130" s="24"/>
      <c r="CMF130" s="24"/>
      <c r="CMG130" s="24"/>
      <c r="CMH130" s="24"/>
      <c r="CMI130" s="24"/>
      <c r="CMJ130" s="24"/>
      <c r="CMK130" s="24"/>
      <c r="CML130" s="24"/>
      <c r="CMM130" s="24"/>
      <c r="CMN130" s="24"/>
      <c r="CMO130" s="24"/>
      <c r="CMP130" s="24"/>
      <c r="CMQ130" s="24"/>
      <c r="CMR130" s="24"/>
      <c r="CMS130" s="24"/>
      <c r="CMT130" s="24"/>
      <c r="CMU130" s="24"/>
      <c r="CMV130" s="24"/>
      <c r="CMW130" s="24"/>
      <c r="CMX130" s="24"/>
      <c r="CMY130" s="24"/>
      <c r="CMZ130" s="24"/>
      <c r="CNA130" s="24"/>
      <c r="CNB130" s="24"/>
      <c r="CNC130" s="24"/>
      <c r="CND130" s="24"/>
      <c r="CNE130" s="24"/>
      <c r="CNF130" s="24"/>
      <c r="CNG130" s="24"/>
      <c r="CNH130" s="24"/>
      <c r="CNI130" s="24"/>
      <c r="CNJ130" s="24"/>
      <c r="CNK130" s="24"/>
      <c r="CNL130" s="24"/>
      <c r="CNM130" s="24"/>
      <c r="CNN130" s="24"/>
      <c r="CNO130" s="24"/>
      <c r="CNP130" s="24"/>
      <c r="CNQ130" s="24"/>
      <c r="CNR130" s="24"/>
      <c r="CNS130" s="24"/>
      <c r="CNT130" s="24"/>
      <c r="CNU130" s="24"/>
      <c r="CNV130" s="24"/>
      <c r="CNW130" s="24"/>
      <c r="CNX130" s="24"/>
      <c r="CNY130" s="24"/>
      <c r="CNZ130" s="24"/>
      <c r="COA130" s="24"/>
      <c r="COB130" s="24"/>
      <c r="COC130" s="24"/>
      <c r="COD130" s="24"/>
      <c r="COE130" s="24"/>
      <c r="COF130" s="24"/>
      <c r="COG130" s="24"/>
      <c r="COH130" s="24"/>
      <c r="COI130" s="24"/>
      <c r="COJ130" s="24"/>
      <c r="COK130" s="24"/>
      <c r="COL130" s="24"/>
      <c r="COM130" s="24"/>
      <c r="CON130" s="24"/>
      <c r="COO130" s="24"/>
      <c r="COP130" s="24"/>
      <c r="COQ130" s="24"/>
      <c r="COR130" s="24"/>
      <c r="COS130" s="24"/>
      <c r="COT130" s="24"/>
      <c r="COU130" s="24"/>
      <c r="COV130" s="24"/>
      <c r="COW130" s="24"/>
      <c r="COX130" s="24"/>
      <c r="COY130" s="24"/>
      <c r="COZ130" s="24"/>
      <c r="CPA130" s="24"/>
      <c r="CPB130" s="24"/>
      <c r="CPC130" s="24"/>
      <c r="CPD130" s="24"/>
      <c r="CPE130" s="24"/>
      <c r="CPF130" s="24"/>
      <c r="CPG130" s="24"/>
      <c r="CPH130" s="24"/>
      <c r="CPI130" s="24"/>
      <c r="CPJ130" s="24"/>
      <c r="CPK130" s="24"/>
      <c r="CPL130" s="24"/>
      <c r="CPM130" s="24"/>
      <c r="CPN130" s="24"/>
      <c r="CPO130" s="24"/>
      <c r="CPP130" s="24"/>
      <c r="CPQ130" s="24"/>
      <c r="CPR130" s="24"/>
      <c r="CPS130" s="24"/>
      <c r="CPT130" s="24"/>
      <c r="CPU130" s="24"/>
      <c r="CPV130" s="24"/>
      <c r="CPW130" s="24"/>
      <c r="CPX130" s="24"/>
      <c r="CPY130" s="24"/>
      <c r="CPZ130" s="24"/>
      <c r="CQA130" s="24"/>
      <c r="CQB130" s="24"/>
      <c r="CQC130" s="24"/>
      <c r="CQD130" s="24"/>
      <c r="CQE130" s="24"/>
      <c r="CQF130" s="24"/>
      <c r="CQG130" s="24"/>
      <c r="CQH130" s="24"/>
      <c r="CQI130" s="24"/>
      <c r="CQJ130" s="24"/>
      <c r="CQK130" s="24"/>
      <c r="CQL130" s="24"/>
      <c r="CQM130" s="24"/>
      <c r="CQN130" s="24"/>
      <c r="CQO130" s="24"/>
      <c r="CQP130" s="24"/>
      <c r="CQQ130" s="24"/>
      <c r="CQR130" s="24"/>
      <c r="CQS130" s="24"/>
      <c r="CQT130" s="24"/>
      <c r="CQU130" s="24"/>
      <c r="CQV130" s="24"/>
      <c r="CQW130" s="24"/>
      <c r="CQX130" s="24"/>
      <c r="CQY130" s="24"/>
      <c r="CQZ130" s="24"/>
      <c r="CRA130" s="24"/>
      <c r="CRB130" s="24"/>
      <c r="CRC130" s="24"/>
      <c r="CRD130" s="24"/>
      <c r="CRE130" s="24"/>
      <c r="CRF130" s="24"/>
      <c r="CRG130" s="24"/>
      <c r="CRH130" s="24"/>
      <c r="CRI130" s="24"/>
      <c r="CRJ130" s="24"/>
      <c r="CRK130" s="24"/>
      <c r="CRL130" s="24"/>
      <c r="CRM130" s="24"/>
      <c r="CRN130" s="24"/>
      <c r="CRO130" s="24"/>
      <c r="CRP130" s="24"/>
      <c r="CRQ130" s="24"/>
      <c r="CRR130" s="24"/>
      <c r="CRS130" s="24"/>
      <c r="CRT130" s="24"/>
      <c r="CRU130" s="24"/>
      <c r="CRV130" s="24"/>
      <c r="CRW130" s="24"/>
      <c r="CRX130" s="24"/>
      <c r="CRY130" s="24"/>
      <c r="CRZ130" s="24"/>
      <c r="CSA130" s="24"/>
      <c r="CSB130" s="24"/>
      <c r="CSC130" s="24"/>
      <c r="CSD130" s="24"/>
      <c r="CSE130" s="24"/>
      <c r="CSF130" s="24"/>
      <c r="CSG130" s="24"/>
      <c r="CSH130" s="24"/>
      <c r="CSI130" s="24"/>
      <c r="CSJ130" s="24"/>
      <c r="CSK130" s="24"/>
      <c r="CSL130" s="24"/>
      <c r="CSM130" s="24"/>
      <c r="CSN130" s="24"/>
      <c r="CSO130" s="24"/>
      <c r="CSP130" s="24"/>
      <c r="CSQ130" s="24"/>
      <c r="CSR130" s="24"/>
      <c r="CSS130" s="24"/>
      <c r="CST130" s="24"/>
      <c r="CSU130" s="24"/>
      <c r="CSV130" s="24"/>
      <c r="CSW130" s="24"/>
      <c r="CSX130" s="24"/>
      <c r="CSY130" s="24"/>
      <c r="CSZ130" s="24"/>
      <c r="CTA130" s="24"/>
      <c r="CTB130" s="24"/>
      <c r="CTC130" s="24"/>
      <c r="CTD130" s="24"/>
      <c r="CTE130" s="24"/>
      <c r="CTF130" s="24"/>
      <c r="CTG130" s="24"/>
      <c r="CTH130" s="24"/>
      <c r="CTI130" s="24"/>
      <c r="CTJ130" s="24"/>
      <c r="CTK130" s="24"/>
      <c r="CTL130" s="24"/>
      <c r="CTM130" s="24"/>
      <c r="CTN130" s="24"/>
      <c r="CTO130" s="24"/>
      <c r="CTP130" s="24"/>
      <c r="CTQ130" s="24"/>
      <c r="CTR130" s="24"/>
      <c r="CTS130" s="24"/>
      <c r="CTT130" s="24"/>
      <c r="CTU130" s="24"/>
      <c r="CTV130" s="24"/>
      <c r="CTW130" s="24"/>
      <c r="CTX130" s="24"/>
      <c r="CTY130" s="24"/>
      <c r="CTZ130" s="24"/>
      <c r="CUA130" s="24"/>
      <c r="CUB130" s="24"/>
      <c r="CUC130" s="24"/>
      <c r="CUD130" s="24"/>
      <c r="CUE130" s="24"/>
      <c r="CUF130" s="24"/>
      <c r="CUG130" s="24"/>
      <c r="CUH130" s="24"/>
      <c r="CUI130" s="24"/>
      <c r="CUJ130" s="24"/>
      <c r="CUK130" s="24"/>
      <c r="CUL130" s="24"/>
      <c r="CUM130" s="24"/>
      <c r="CUN130" s="24"/>
      <c r="CUO130" s="24"/>
      <c r="CUP130" s="24"/>
      <c r="CUQ130" s="24"/>
      <c r="CUR130" s="24"/>
      <c r="CUS130" s="24"/>
      <c r="CUT130" s="24"/>
      <c r="CUU130" s="24"/>
      <c r="CUV130" s="24"/>
      <c r="CUW130" s="24"/>
      <c r="CUX130" s="24"/>
      <c r="CUY130" s="24"/>
      <c r="CUZ130" s="24"/>
      <c r="CVA130" s="24"/>
      <c r="CVB130" s="24"/>
      <c r="CVC130" s="24"/>
      <c r="CVD130" s="24"/>
      <c r="CVE130" s="24"/>
      <c r="CVF130" s="24"/>
      <c r="CVG130" s="24"/>
      <c r="CVH130" s="24"/>
      <c r="CVI130" s="24"/>
      <c r="CVJ130" s="24"/>
      <c r="CVK130" s="24"/>
      <c r="CVL130" s="24"/>
      <c r="CVM130" s="24"/>
      <c r="CVN130" s="24"/>
      <c r="CVO130" s="24"/>
      <c r="CVP130" s="24"/>
      <c r="CVQ130" s="24"/>
      <c r="CVR130" s="24"/>
      <c r="CVS130" s="24"/>
      <c r="CVT130" s="24"/>
      <c r="CVU130" s="24"/>
      <c r="CVV130" s="24"/>
      <c r="CVW130" s="24"/>
      <c r="CVX130" s="24"/>
      <c r="CVY130" s="24"/>
      <c r="CVZ130" s="24"/>
      <c r="CWA130" s="24"/>
      <c r="CWB130" s="24"/>
      <c r="CWC130" s="24"/>
      <c r="CWD130" s="24"/>
      <c r="CWE130" s="24"/>
      <c r="CWF130" s="24"/>
      <c r="CWG130" s="24"/>
      <c r="CWH130" s="24"/>
      <c r="CWI130" s="24"/>
      <c r="CWJ130" s="24"/>
      <c r="CWK130" s="24"/>
      <c r="CWL130" s="24"/>
      <c r="CWM130" s="24"/>
      <c r="CWN130" s="24"/>
      <c r="CWO130" s="24"/>
      <c r="CWP130" s="24"/>
      <c r="CWQ130" s="24"/>
      <c r="CWR130" s="24"/>
      <c r="CWS130" s="24"/>
      <c r="CWT130" s="24"/>
      <c r="CWU130" s="24"/>
      <c r="CWV130" s="24"/>
      <c r="CWW130" s="24"/>
      <c r="CWX130" s="24"/>
      <c r="CWY130" s="24"/>
      <c r="CWZ130" s="24"/>
      <c r="CXA130" s="24"/>
      <c r="CXB130" s="24"/>
      <c r="CXC130" s="24"/>
      <c r="CXD130" s="24"/>
      <c r="CXE130" s="24"/>
      <c r="CXF130" s="24"/>
      <c r="CXG130" s="24"/>
      <c r="CXH130" s="24"/>
      <c r="CXI130" s="24"/>
      <c r="CXJ130" s="24"/>
      <c r="CXK130" s="24"/>
      <c r="CXL130" s="24"/>
      <c r="CXM130" s="24"/>
      <c r="CXN130" s="24"/>
      <c r="CXO130" s="24"/>
      <c r="CXP130" s="24"/>
      <c r="CXQ130" s="24"/>
      <c r="CXR130" s="24"/>
      <c r="CXS130" s="24"/>
      <c r="CXT130" s="24"/>
      <c r="CXU130" s="24"/>
      <c r="CXV130" s="24"/>
      <c r="CXW130" s="24"/>
      <c r="CXX130" s="24"/>
      <c r="CXY130" s="24"/>
      <c r="CXZ130" s="24"/>
      <c r="CYA130" s="24"/>
      <c r="CYB130" s="24"/>
      <c r="CYC130" s="24"/>
      <c r="CYD130" s="24"/>
      <c r="CYE130" s="24"/>
      <c r="CYF130" s="24"/>
      <c r="CYG130" s="24"/>
      <c r="CYH130" s="24"/>
      <c r="CYI130" s="24"/>
      <c r="CYJ130" s="24"/>
      <c r="CYK130" s="24"/>
      <c r="CYL130" s="24"/>
      <c r="CYM130" s="24"/>
      <c r="CYN130" s="24"/>
      <c r="CYO130" s="24"/>
      <c r="CYP130" s="24"/>
      <c r="CYQ130" s="24"/>
      <c r="CYR130" s="24"/>
      <c r="CYS130" s="24"/>
      <c r="CYT130" s="24"/>
      <c r="CYU130" s="24"/>
      <c r="CYV130" s="24"/>
      <c r="CYW130" s="24"/>
      <c r="CYX130" s="24"/>
      <c r="CYY130" s="24"/>
      <c r="CYZ130" s="24"/>
      <c r="CZA130" s="24"/>
      <c r="CZB130" s="24"/>
      <c r="CZC130" s="24"/>
      <c r="CZD130" s="24"/>
      <c r="CZE130" s="24"/>
      <c r="CZF130" s="24"/>
      <c r="CZG130" s="24"/>
      <c r="CZH130" s="24"/>
      <c r="CZI130" s="24"/>
      <c r="CZJ130" s="24"/>
      <c r="CZK130" s="24"/>
      <c r="CZL130" s="24"/>
      <c r="CZM130" s="24"/>
      <c r="CZN130" s="24"/>
      <c r="CZO130" s="24"/>
      <c r="CZP130" s="24"/>
      <c r="CZQ130" s="24"/>
      <c r="CZR130" s="24"/>
      <c r="CZS130" s="24"/>
      <c r="CZT130" s="24"/>
      <c r="CZU130" s="24"/>
      <c r="CZV130" s="24"/>
      <c r="CZW130" s="24"/>
      <c r="CZX130" s="24"/>
      <c r="CZY130" s="24"/>
      <c r="CZZ130" s="24"/>
      <c r="DAA130" s="24"/>
      <c r="DAB130" s="24"/>
      <c r="DAC130" s="24"/>
      <c r="DAD130" s="24"/>
      <c r="DAE130" s="24"/>
      <c r="DAF130" s="24"/>
      <c r="DAG130" s="24"/>
      <c r="DAH130" s="24"/>
      <c r="DAI130" s="24"/>
      <c r="DAJ130" s="24"/>
      <c r="DAK130" s="24"/>
      <c r="DAL130" s="24"/>
      <c r="DAM130" s="24"/>
      <c r="DAN130" s="24"/>
      <c r="DAO130" s="24"/>
      <c r="DAP130" s="24"/>
      <c r="DAQ130" s="24"/>
      <c r="DAR130" s="24"/>
      <c r="DAS130" s="24"/>
      <c r="DAT130" s="24"/>
      <c r="DAU130" s="24"/>
      <c r="DAV130" s="24"/>
      <c r="DAW130" s="24"/>
      <c r="DAX130" s="24"/>
      <c r="DAY130" s="24"/>
      <c r="DAZ130" s="24"/>
      <c r="DBA130" s="24"/>
      <c r="DBB130" s="24"/>
      <c r="DBC130" s="24"/>
      <c r="DBD130" s="24"/>
      <c r="DBE130" s="24"/>
      <c r="DBF130" s="24"/>
      <c r="DBG130" s="24"/>
      <c r="DBH130" s="24"/>
      <c r="DBI130" s="24"/>
      <c r="DBJ130" s="24"/>
      <c r="DBK130" s="24"/>
      <c r="DBL130" s="24"/>
      <c r="DBM130" s="24"/>
      <c r="DBN130" s="24"/>
      <c r="DBO130" s="24"/>
      <c r="DBP130" s="24"/>
      <c r="DBQ130" s="24"/>
      <c r="DBR130" s="24"/>
      <c r="DBS130" s="24"/>
      <c r="DBT130" s="24"/>
      <c r="DBU130" s="24"/>
      <c r="DBV130" s="24"/>
      <c r="DBW130" s="24"/>
      <c r="DBX130" s="24"/>
      <c r="DBY130" s="24"/>
      <c r="DBZ130" s="24"/>
      <c r="DCA130" s="24"/>
      <c r="DCB130" s="24"/>
      <c r="DCC130" s="24"/>
      <c r="DCD130" s="24"/>
      <c r="DCE130" s="24"/>
      <c r="DCF130" s="24"/>
      <c r="DCG130" s="24"/>
      <c r="DCH130" s="24"/>
      <c r="DCI130" s="24"/>
      <c r="DCJ130" s="24"/>
      <c r="DCK130" s="24"/>
      <c r="DCL130" s="24"/>
      <c r="DCM130" s="24"/>
      <c r="DCN130" s="24"/>
      <c r="DCO130" s="24"/>
      <c r="DCP130" s="24"/>
      <c r="DCQ130" s="24"/>
      <c r="DCR130" s="24"/>
      <c r="DCS130" s="24"/>
      <c r="DCT130" s="24"/>
      <c r="DCU130" s="24"/>
      <c r="DCV130" s="24"/>
      <c r="DCW130" s="24"/>
      <c r="DCX130" s="24"/>
      <c r="DCY130" s="24"/>
      <c r="DCZ130" s="24"/>
      <c r="DDA130" s="24"/>
      <c r="DDB130" s="24"/>
      <c r="DDC130" s="24"/>
      <c r="DDD130" s="24"/>
      <c r="DDE130" s="24"/>
      <c r="DDF130" s="24"/>
      <c r="DDG130" s="24"/>
      <c r="DDH130" s="24"/>
      <c r="DDI130" s="24"/>
      <c r="DDJ130" s="24"/>
      <c r="DDK130" s="24"/>
      <c r="DDL130" s="24"/>
      <c r="DDM130" s="24"/>
      <c r="DDN130" s="24"/>
      <c r="DDO130" s="24"/>
      <c r="DDP130" s="24"/>
      <c r="DDQ130" s="24"/>
      <c r="DDR130" s="24"/>
      <c r="DDS130" s="24"/>
      <c r="DDT130" s="24"/>
      <c r="DDU130" s="24"/>
      <c r="DDV130" s="24"/>
      <c r="DDW130" s="24"/>
      <c r="DDX130" s="24"/>
      <c r="DDY130" s="24"/>
      <c r="DDZ130" s="24"/>
      <c r="DEA130" s="24"/>
      <c r="DEB130" s="24"/>
      <c r="DEC130" s="24"/>
      <c r="DED130" s="24"/>
      <c r="DEE130" s="24"/>
      <c r="DEF130" s="24"/>
      <c r="DEG130" s="24"/>
      <c r="DEH130" s="24"/>
      <c r="DEI130" s="24"/>
      <c r="DEJ130" s="24"/>
      <c r="DEK130" s="24"/>
      <c r="DEL130" s="24"/>
      <c r="DEM130" s="24"/>
      <c r="DEN130" s="24"/>
      <c r="DEO130" s="24"/>
      <c r="DEP130" s="24"/>
      <c r="DEQ130" s="24"/>
      <c r="DER130" s="24"/>
      <c r="DES130" s="24"/>
      <c r="DET130" s="24"/>
      <c r="DEU130" s="24"/>
      <c r="DEV130" s="24"/>
      <c r="DEW130" s="24"/>
      <c r="DEX130" s="24"/>
      <c r="DEY130" s="24"/>
      <c r="DEZ130" s="24"/>
      <c r="DFA130" s="24"/>
      <c r="DFB130" s="24"/>
      <c r="DFC130" s="24"/>
      <c r="DFD130" s="24"/>
      <c r="DFE130" s="24"/>
      <c r="DFF130" s="24"/>
      <c r="DFG130" s="24"/>
      <c r="DFH130" s="24"/>
      <c r="DFI130" s="24"/>
      <c r="DFJ130" s="24"/>
      <c r="DFK130" s="24"/>
      <c r="DFL130" s="24"/>
      <c r="DFM130" s="24"/>
      <c r="DFN130" s="24"/>
      <c r="DFO130" s="24"/>
      <c r="DFP130" s="24"/>
      <c r="DFQ130" s="24"/>
      <c r="DFR130" s="24"/>
      <c r="DFS130" s="24"/>
      <c r="DFT130" s="24"/>
      <c r="DFU130" s="24"/>
      <c r="DFV130" s="24"/>
      <c r="DFW130" s="24"/>
      <c r="DFX130" s="24"/>
      <c r="DFY130" s="24"/>
      <c r="DFZ130" s="24"/>
      <c r="DGA130" s="24"/>
      <c r="DGB130" s="24"/>
      <c r="DGC130" s="24"/>
      <c r="DGD130" s="24"/>
      <c r="DGE130" s="24"/>
      <c r="DGF130" s="24"/>
      <c r="DGG130" s="24"/>
      <c r="DGH130" s="24"/>
      <c r="DGI130" s="24"/>
      <c r="DGJ130" s="24"/>
      <c r="DGK130" s="24"/>
      <c r="DGL130" s="24"/>
      <c r="DGM130" s="24"/>
      <c r="DGN130" s="24"/>
      <c r="DGO130" s="24"/>
      <c r="DGP130" s="24"/>
      <c r="DGQ130" s="24"/>
      <c r="DGR130" s="24"/>
      <c r="DGS130" s="24"/>
      <c r="DGT130" s="24"/>
      <c r="DGU130" s="24"/>
      <c r="DGV130" s="24"/>
      <c r="DGW130" s="24"/>
      <c r="DGX130" s="24"/>
      <c r="DGY130" s="24"/>
      <c r="DGZ130" s="24"/>
      <c r="DHA130" s="24"/>
      <c r="DHB130" s="24"/>
      <c r="DHC130" s="24"/>
      <c r="DHD130" s="24"/>
      <c r="DHE130" s="24"/>
      <c r="DHF130" s="24"/>
      <c r="DHG130" s="24"/>
      <c r="DHH130" s="24"/>
      <c r="DHI130" s="24"/>
      <c r="DHJ130" s="24"/>
      <c r="DHK130" s="24"/>
      <c r="DHL130" s="24"/>
      <c r="DHM130" s="24"/>
      <c r="DHN130" s="24"/>
      <c r="DHO130" s="24"/>
      <c r="DHP130" s="24"/>
      <c r="DHQ130" s="24"/>
      <c r="DHR130" s="24"/>
      <c r="DHS130" s="24"/>
      <c r="DHT130" s="24"/>
      <c r="DHU130" s="24"/>
      <c r="DHV130" s="24"/>
      <c r="DHW130" s="24"/>
      <c r="DHX130" s="24"/>
      <c r="DHY130" s="24"/>
      <c r="DHZ130" s="24"/>
      <c r="DIA130" s="24"/>
      <c r="DIB130" s="24"/>
      <c r="DIC130" s="24"/>
      <c r="DID130" s="24"/>
      <c r="DIE130" s="24"/>
      <c r="DIF130" s="24"/>
      <c r="DIG130" s="24"/>
      <c r="DIH130" s="24"/>
      <c r="DII130" s="24"/>
      <c r="DIJ130" s="24"/>
      <c r="DIK130" s="24"/>
      <c r="DIL130" s="24"/>
      <c r="DIM130" s="24"/>
      <c r="DIN130" s="24"/>
      <c r="DIO130" s="24"/>
      <c r="DIP130" s="24"/>
      <c r="DIQ130" s="24"/>
      <c r="DIR130" s="24"/>
      <c r="DIS130" s="24"/>
      <c r="DIT130" s="24"/>
      <c r="DIU130" s="24"/>
      <c r="DIV130" s="24"/>
      <c r="DIW130" s="24"/>
      <c r="DIX130" s="24"/>
      <c r="DIY130" s="24"/>
      <c r="DIZ130" s="24"/>
      <c r="DJA130" s="24"/>
      <c r="DJB130" s="24"/>
      <c r="DJC130" s="24"/>
      <c r="DJD130" s="24"/>
      <c r="DJE130" s="24"/>
      <c r="DJF130" s="24"/>
      <c r="DJG130" s="24"/>
      <c r="DJH130" s="24"/>
      <c r="DJI130" s="24"/>
      <c r="DJJ130" s="24"/>
      <c r="DJK130" s="24"/>
      <c r="DJL130" s="24"/>
      <c r="DJM130" s="24"/>
      <c r="DJN130" s="24"/>
      <c r="DJO130" s="24"/>
      <c r="DJP130" s="24"/>
      <c r="DJQ130" s="24"/>
      <c r="DJR130" s="24"/>
      <c r="DJS130" s="24"/>
      <c r="DJT130" s="24"/>
      <c r="DJU130" s="24"/>
      <c r="DJV130" s="24"/>
      <c r="DJW130" s="24"/>
      <c r="DJX130" s="24"/>
      <c r="DJY130" s="24"/>
      <c r="DJZ130" s="24"/>
      <c r="DKA130" s="24"/>
      <c r="DKB130" s="24"/>
      <c r="DKC130" s="24"/>
      <c r="DKD130" s="24"/>
      <c r="DKE130" s="24"/>
      <c r="DKF130" s="24"/>
      <c r="DKG130" s="24"/>
      <c r="DKH130" s="24"/>
      <c r="DKI130" s="24"/>
      <c r="DKJ130" s="24"/>
      <c r="DKK130" s="24"/>
      <c r="DKL130" s="24"/>
      <c r="DKM130" s="24"/>
      <c r="DKN130" s="24"/>
      <c r="DKO130" s="24"/>
      <c r="DKP130" s="24"/>
      <c r="DKQ130" s="24"/>
      <c r="DKR130" s="24"/>
      <c r="DKS130" s="24"/>
      <c r="DKT130" s="24"/>
      <c r="DKU130" s="24"/>
      <c r="DKV130" s="24"/>
      <c r="DKW130" s="24"/>
      <c r="DKX130" s="24"/>
      <c r="DKY130" s="24"/>
      <c r="DKZ130" s="24"/>
      <c r="DLA130" s="24"/>
      <c r="DLB130" s="24"/>
      <c r="DLC130" s="24"/>
      <c r="DLD130" s="24"/>
      <c r="DLE130" s="24"/>
      <c r="DLF130" s="24"/>
      <c r="DLG130" s="24"/>
      <c r="DLH130" s="24"/>
      <c r="DLI130" s="24"/>
      <c r="DLJ130" s="24"/>
      <c r="DLK130" s="24"/>
      <c r="DLL130" s="24"/>
      <c r="DLM130" s="24"/>
      <c r="DLN130" s="24"/>
      <c r="DLO130" s="24"/>
      <c r="DLP130" s="24"/>
      <c r="DLQ130" s="24"/>
      <c r="DLR130" s="24"/>
      <c r="DLS130" s="24"/>
      <c r="DLT130" s="24"/>
      <c r="DLU130" s="24"/>
      <c r="DLV130" s="24"/>
      <c r="DLW130" s="24"/>
      <c r="DLX130" s="24"/>
      <c r="DLY130" s="24"/>
      <c r="DLZ130" s="24"/>
      <c r="DMA130" s="24"/>
      <c r="DMB130" s="24"/>
      <c r="DMC130" s="24"/>
      <c r="DMD130" s="24"/>
      <c r="DME130" s="24"/>
      <c r="DMF130" s="24"/>
      <c r="DMG130" s="24"/>
      <c r="DMH130" s="24"/>
      <c r="DMI130" s="24"/>
      <c r="DMJ130" s="24"/>
      <c r="DMK130" s="24"/>
      <c r="DML130" s="24"/>
      <c r="DMM130" s="24"/>
      <c r="DMN130" s="24"/>
      <c r="DMO130" s="24"/>
      <c r="DMP130" s="24"/>
      <c r="DMQ130" s="24"/>
      <c r="DMR130" s="24"/>
      <c r="DMS130" s="24"/>
      <c r="DMT130" s="24"/>
      <c r="DMU130" s="24"/>
      <c r="DMV130" s="24"/>
      <c r="DMW130" s="24"/>
      <c r="DMX130" s="24"/>
      <c r="DMY130" s="24"/>
      <c r="DMZ130" s="24"/>
      <c r="DNA130" s="24"/>
      <c r="DNB130" s="24"/>
      <c r="DNC130" s="24"/>
      <c r="DND130" s="24"/>
      <c r="DNE130" s="24"/>
      <c r="DNF130" s="24"/>
      <c r="DNG130" s="24"/>
      <c r="DNH130" s="24"/>
      <c r="DNI130" s="24"/>
      <c r="DNJ130" s="24"/>
      <c r="DNK130" s="24"/>
      <c r="DNL130" s="24"/>
      <c r="DNM130" s="24"/>
      <c r="DNN130" s="24"/>
      <c r="DNO130" s="24"/>
      <c r="DNP130" s="24"/>
      <c r="DNQ130" s="24"/>
      <c r="DNR130" s="24"/>
      <c r="DNS130" s="24"/>
      <c r="DNT130" s="24"/>
      <c r="DNU130" s="24"/>
      <c r="DNV130" s="24"/>
      <c r="DNW130" s="24"/>
      <c r="DNX130" s="24"/>
      <c r="DNY130" s="24"/>
      <c r="DNZ130" s="24"/>
      <c r="DOA130" s="24"/>
      <c r="DOB130" s="24"/>
      <c r="DOC130" s="24"/>
      <c r="DOD130" s="24"/>
      <c r="DOE130" s="24"/>
      <c r="DOF130" s="24"/>
      <c r="DOG130" s="24"/>
      <c r="DOH130" s="24"/>
      <c r="DOI130" s="24"/>
      <c r="DOJ130" s="24"/>
      <c r="DOK130" s="24"/>
      <c r="DOL130" s="24"/>
      <c r="DOM130" s="24"/>
      <c r="DON130" s="24"/>
      <c r="DOO130" s="24"/>
      <c r="DOP130" s="24"/>
      <c r="DOQ130" s="24"/>
      <c r="DOR130" s="24"/>
      <c r="DOS130" s="24"/>
      <c r="DOT130" s="24"/>
      <c r="DOU130" s="24"/>
      <c r="DOV130" s="24"/>
      <c r="DOW130" s="24"/>
      <c r="DOX130" s="24"/>
      <c r="DOY130" s="24"/>
      <c r="DOZ130" s="24"/>
      <c r="DPA130" s="24"/>
      <c r="DPB130" s="24"/>
      <c r="DPC130" s="24"/>
      <c r="DPD130" s="24"/>
      <c r="DPE130" s="24"/>
      <c r="DPF130" s="24"/>
      <c r="DPG130" s="24"/>
      <c r="DPH130" s="24"/>
      <c r="DPI130" s="24"/>
      <c r="DPJ130" s="24"/>
      <c r="DPK130" s="24"/>
      <c r="DPL130" s="24"/>
      <c r="DPM130" s="24"/>
      <c r="DPN130" s="24"/>
      <c r="DPO130" s="24"/>
      <c r="DPP130" s="24"/>
      <c r="DPQ130" s="24"/>
      <c r="DPR130" s="24"/>
      <c r="DPS130" s="24"/>
      <c r="DPT130" s="24"/>
      <c r="DPU130" s="24"/>
      <c r="DPV130" s="24"/>
      <c r="DPW130" s="24"/>
      <c r="DPX130" s="24"/>
      <c r="DPY130" s="24"/>
      <c r="DPZ130" s="24"/>
      <c r="DQA130" s="24"/>
      <c r="DQB130" s="24"/>
      <c r="DQC130" s="24"/>
      <c r="DQD130" s="24"/>
      <c r="DQE130" s="24"/>
      <c r="DQF130" s="24"/>
      <c r="DQG130" s="24"/>
      <c r="DQH130" s="24"/>
      <c r="DQI130" s="24"/>
      <c r="DQJ130" s="24"/>
      <c r="DQK130" s="24"/>
      <c r="DQL130" s="24"/>
      <c r="DQM130" s="24"/>
      <c r="DQN130" s="24"/>
      <c r="DQO130" s="24"/>
      <c r="DQP130" s="24"/>
      <c r="DQQ130" s="24"/>
      <c r="DQR130" s="24"/>
      <c r="DQS130" s="24"/>
      <c r="DQT130" s="24"/>
      <c r="DQU130" s="24"/>
      <c r="DQV130" s="24"/>
      <c r="DQW130" s="24"/>
      <c r="DQX130" s="24"/>
      <c r="DQY130" s="24"/>
      <c r="DQZ130" s="24"/>
      <c r="DRA130" s="24"/>
      <c r="DRB130" s="24"/>
      <c r="DRC130" s="24"/>
      <c r="DRD130" s="24"/>
      <c r="DRE130" s="24"/>
      <c r="DRF130" s="24"/>
      <c r="DRG130" s="24"/>
      <c r="DRH130" s="24"/>
      <c r="DRI130" s="24"/>
      <c r="DRJ130" s="24"/>
      <c r="DRK130" s="24"/>
      <c r="DRL130" s="24"/>
      <c r="DRM130" s="24"/>
      <c r="DRN130" s="24"/>
      <c r="DRO130" s="24"/>
      <c r="DRP130" s="24"/>
      <c r="DRQ130" s="24"/>
      <c r="DRR130" s="24"/>
      <c r="DRS130" s="24"/>
      <c r="DRT130" s="24"/>
      <c r="DRU130" s="24"/>
      <c r="DRV130" s="24"/>
      <c r="DRW130" s="24"/>
      <c r="DRX130" s="24"/>
      <c r="DRY130" s="24"/>
      <c r="DRZ130" s="24"/>
      <c r="DSA130" s="24"/>
      <c r="DSB130" s="24"/>
      <c r="DSC130" s="24"/>
      <c r="DSD130" s="24"/>
      <c r="DSE130" s="24"/>
      <c r="DSF130" s="24"/>
      <c r="DSG130" s="24"/>
      <c r="DSH130" s="24"/>
      <c r="DSI130" s="24"/>
      <c r="DSJ130" s="24"/>
      <c r="DSK130" s="24"/>
      <c r="DSL130" s="24"/>
      <c r="DSM130" s="24"/>
      <c r="DSN130" s="24"/>
      <c r="DSO130" s="24"/>
      <c r="DSP130" s="24"/>
      <c r="DSQ130" s="24"/>
      <c r="DSR130" s="24"/>
      <c r="DSS130" s="24"/>
      <c r="DST130" s="24"/>
      <c r="DSU130" s="24"/>
      <c r="DSV130" s="24"/>
      <c r="DSW130" s="24"/>
      <c r="DSX130" s="24"/>
      <c r="DSY130" s="24"/>
      <c r="DSZ130" s="24"/>
      <c r="DTA130" s="24"/>
      <c r="DTB130" s="24"/>
      <c r="DTC130" s="24"/>
      <c r="DTD130" s="24"/>
      <c r="DTE130" s="24"/>
      <c r="DTF130" s="24"/>
      <c r="DTG130" s="24"/>
      <c r="DTH130" s="24"/>
      <c r="DTI130" s="24"/>
      <c r="DTJ130" s="24"/>
      <c r="DTK130" s="24"/>
      <c r="DTL130" s="24"/>
      <c r="DTM130" s="24"/>
      <c r="DTN130" s="24"/>
      <c r="DTO130" s="24"/>
      <c r="DTP130" s="24"/>
      <c r="DTQ130" s="24"/>
      <c r="DTR130" s="24"/>
      <c r="DTS130" s="24"/>
      <c r="DTT130" s="24"/>
      <c r="DTU130" s="24"/>
      <c r="DTV130" s="24"/>
      <c r="DTW130" s="24"/>
      <c r="DTX130" s="24"/>
      <c r="DTY130" s="24"/>
      <c r="DTZ130" s="24"/>
      <c r="DUA130" s="24"/>
      <c r="DUB130" s="24"/>
      <c r="DUC130" s="24"/>
      <c r="DUD130" s="24"/>
      <c r="DUE130" s="24"/>
      <c r="DUF130" s="24"/>
      <c r="DUG130" s="24"/>
      <c r="DUH130" s="24"/>
      <c r="DUI130" s="24"/>
      <c r="DUJ130" s="24"/>
      <c r="DUK130" s="24"/>
      <c r="DUL130" s="24"/>
      <c r="DUM130" s="24"/>
      <c r="DUN130" s="24"/>
      <c r="DUO130" s="24"/>
      <c r="DUP130" s="24"/>
      <c r="DUQ130" s="24"/>
      <c r="DUR130" s="24"/>
      <c r="DUS130" s="24"/>
      <c r="DUT130" s="24"/>
      <c r="DUU130" s="24"/>
      <c r="DUV130" s="24"/>
      <c r="DUW130" s="24"/>
      <c r="DUX130" s="24"/>
      <c r="DUY130" s="24"/>
      <c r="DUZ130" s="24"/>
      <c r="DVA130" s="24"/>
      <c r="DVB130" s="24"/>
      <c r="DVC130" s="24"/>
      <c r="DVD130" s="24"/>
      <c r="DVE130" s="24"/>
      <c r="DVF130" s="24"/>
      <c r="DVG130" s="24"/>
      <c r="DVH130" s="24"/>
      <c r="DVI130" s="24"/>
      <c r="DVJ130" s="24"/>
      <c r="DVK130" s="24"/>
      <c r="DVL130" s="24"/>
      <c r="DVM130" s="24"/>
      <c r="DVN130" s="24"/>
      <c r="DVO130" s="24"/>
      <c r="DVP130" s="24"/>
      <c r="DVQ130" s="24"/>
      <c r="DVR130" s="24"/>
      <c r="DVS130" s="24"/>
      <c r="DVT130" s="24"/>
      <c r="DVU130" s="24"/>
      <c r="DVV130" s="24"/>
      <c r="DVW130" s="24"/>
      <c r="DVX130" s="24"/>
      <c r="DVY130" s="24"/>
      <c r="DVZ130" s="24"/>
      <c r="DWA130" s="24"/>
      <c r="DWB130" s="24"/>
      <c r="DWC130" s="24"/>
      <c r="DWD130" s="24"/>
      <c r="DWE130" s="24"/>
      <c r="DWF130" s="24"/>
      <c r="DWG130" s="24"/>
      <c r="DWH130" s="24"/>
      <c r="DWI130" s="24"/>
      <c r="DWJ130" s="24"/>
      <c r="DWK130" s="24"/>
      <c r="DWL130" s="24"/>
      <c r="DWM130" s="24"/>
      <c r="DWN130" s="24"/>
      <c r="DWO130" s="24"/>
      <c r="DWP130" s="24"/>
      <c r="DWQ130" s="24"/>
      <c r="DWR130" s="24"/>
      <c r="DWS130" s="24"/>
      <c r="DWT130" s="24"/>
      <c r="DWU130" s="24"/>
      <c r="DWV130" s="24"/>
      <c r="DWW130" s="24"/>
      <c r="DWX130" s="24"/>
      <c r="DWY130" s="24"/>
      <c r="DWZ130" s="24"/>
      <c r="DXA130" s="24"/>
      <c r="DXB130" s="24"/>
      <c r="DXC130" s="24"/>
      <c r="DXD130" s="24"/>
      <c r="DXE130" s="24"/>
      <c r="DXF130" s="24"/>
      <c r="DXG130" s="24"/>
      <c r="DXH130" s="24"/>
      <c r="DXI130" s="24"/>
      <c r="DXJ130" s="24"/>
      <c r="DXK130" s="24"/>
      <c r="DXL130" s="24"/>
      <c r="DXM130" s="24"/>
      <c r="DXN130" s="24"/>
      <c r="DXO130" s="24"/>
      <c r="DXP130" s="24"/>
      <c r="DXQ130" s="24"/>
      <c r="DXR130" s="24"/>
      <c r="DXS130" s="24"/>
      <c r="DXT130" s="24"/>
      <c r="DXU130" s="24"/>
      <c r="DXV130" s="24"/>
      <c r="DXW130" s="24"/>
      <c r="DXX130" s="24"/>
      <c r="DXY130" s="24"/>
      <c r="DXZ130" s="24"/>
      <c r="DYA130" s="24"/>
      <c r="DYB130" s="24"/>
      <c r="DYC130" s="24"/>
      <c r="DYD130" s="24"/>
      <c r="DYE130" s="24"/>
      <c r="DYF130" s="24"/>
      <c r="DYG130" s="24"/>
      <c r="DYH130" s="24"/>
      <c r="DYI130" s="24"/>
      <c r="DYJ130" s="24"/>
      <c r="DYK130" s="24"/>
      <c r="DYL130" s="24"/>
      <c r="DYM130" s="24"/>
      <c r="DYN130" s="24"/>
      <c r="DYO130" s="24"/>
      <c r="DYP130" s="24"/>
      <c r="DYQ130" s="24"/>
      <c r="DYR130" s="24"/>
      <c r="DYS130" s="24"/>
      <c r="DYT130" s="24"/>
      <c r="DYU130" s="24"/>
      <c r="DYV130" s="24"/>
      <c r="DYW130" s="24"/>
      <c r="DYX130" s="24"/>
      <c r="DYY130" s="24"/>
      <c r="DYZ130" s="24"/>
      <c r="DZA130" s="24"/>
      <c r="DZB130" s="24"/>
      <c r="DZC130" s="24"/>
      <c r="DZD130" s="24"/>
      <c r="DZE130" s="24"/>
      <c r="DZF130" s="24"/>
      <c r="DZG130" s="24"/>
      <c r="DZH130" s="24"/>
      <c r="DZI130" s="24"/>
      <c r="DZJ130" s="24"/>
      <c r="DZK130" s="24"/>
      <c r="DZL130" s="24"/>
      <c r="DZM130" s="24"/>
      <c r="DZN130" s="24"/>
      <c r="DZO130" s="24"/>
      <c r="DZP130" s="24"/>
      <c r="DZQ130" s="24"/>
      <c r="DZR130" s="24"/>
      <c r="DZS130" s="24"/>
      <c r="DZT130" s="24"/>
      <c r="DZU130" s="24"/>
      <c r="DZV130" s="24"/>
      <c r="DZW130" s="24"/>
      <c r="DZX130" s="24"/>
      <c r="DZY130" s="24"/>
      <c r="DZZ130" s="24"/>
      <c r="EAA130" s="24"/>
      <c r="EAB130" s="24"/>
      <c r="EAC130" s="24"/>
      <c r="EAD130" s="24"/>
      <c r="EAE130" s="24"/>
      <c r="EAF130" s="24"/>
      <c r="EAG130" s="24"/>
      <c r="EAH130" s="24"/>
      <c r="EAI130" s="24"/>
      <c r="EAJ130" s="24"/>
      <c r="EAK130" s="24"/>
      <c r="EAL130" s="24"/>
      <c r="EAM130" s="24"/>
      <c r="EAN130" s="24"/>
      <c r="EAO130" s="24"/>
      <c r="EAP130" s="24"/>
      <c r="EAQ130" s="24"/>
      <c r="EAR130" s="24"/>
      <c r="EAS130" s="24"/>
      <c r="EAT130" s="24"/>
      <c r="EAU130" s="24"/>
      <c r="EAV130" s="24"/>
      <c r="EAW130" s="24"/>
      <c r="EAX130" s="24"/>
      <c r="EAY130" s="24"/>
      <c r="EAZ130" s="24"/>
      <c r="EBA130" s="24"/>
      <c r="EBB130" s="24"/>
      <c r="EBC130" s="24"/>
      <c r="EBD130" s="24"/>
      <c r="EBE130" s="24"/>
      <c r="EBF130" s="24"/>
      <c r="EBG130" s="24"/>
      <c r="EBH130" s="24"/>
      <c r="EBI130" s="24"/>
      <c r="EBJ130" s="24"/>
      <c r="EBK130" s="24"/>
      <c r="EBL130" s="24"/>
      <c r="EBM130" s="24"/>
      <c r="EBN130" s="24"/>
      <c r="EBO130" s="24"/>
      <c r="EBP130" s="24"/>
      <c r="EBQ130" s="24"/>
      <c r="EBR130" s="24"/>
      <c r="EBS130" s="24"/>
      <c r="EBT130" s="24"/>
      <c r="EBU130" s="24"/>
      <c r="EBV130" s="24"/>
      <c r="EBW130" s="24"/>
      <c r="EBX130" s="24"/>
      <c r="EBY130" s="24"/>
      <c r="EBZ130" s="24"/>
      <c r="ECA130" s="24"/>
      <c r="ECB130" s="24"/>
      <c r="ECC130" s="24"/>
      <c r="ECD130" s="24"/>
      <c r="ECE130" s="24"/>
      <c r="ECF130" s="24"/>
      <c r="ECG130" s="24"/>
      <c r="ECH130" s="24"/>
      <c r="ECI130" s="24"/>
      <c r="ECJ130" s="24"/>
      <c r="ECK130" s="24"/>
      <c r="ECL130" s="24"/>
      <c r="ECM130" s="24"/>
      <c r="ECN130" s="24"/>
      <c r="ECO130" s="24"/>
      <c r="ECP130" s="24"/>
      <c r="ECQ130" s="24"/>
      <c r="ECR130" s="24"/>
      <c r="ECS130" s="24"/>
      <c r="ECT130" s="24"/>
      <c r="ECU130" s="24"/>
      <c r="ECV130" s="24"/>
      <c r="ECW130" s="24"/>
      <c r="ECX130" s="24"/>
      <c r="ECY130" s="24"/>
      <c r="ECZ130" s="24"/>
      <c r="EDA130" s="24"/>
      <c r="EDB130" s="24"/>
      <c r="EDC130" s="24"/>
      <c r="EDD130" s="24"/>
      <c r="EDE130" s="24"/>
      <c r="EDF130" s="24"/>
      <c r="EDG130" s="24"/>
      <c r="EDH130" s="24"/>
      <c r="EDI130" s="24"/>
      <c r="EDJ130" s="24"/>
      <c r="EDK130" s="24"/>
      <c r="EDL130" s="24"/>
      <c r="EDM130" s="24"/>
      <c r="EDN130" s="24"/>
      <c r="EDO130" s="24"/>
      <c r="EDP130" s="24"/>
      <c r="EDQ130" s="24"/>
      <c r="EDR130" s="24"/>
      <c r="EDS130" s="24"/>
      <c r="EDT130" s="24"/>
      <c r="EDU130" s="24"/>
      <c r="EDV130" s="24"/>
      <c r="EDW130" s="24"/>
      <c r="EDX130" s="24"/>
      <c r="EDY130" s="24"/>
      <c r="EDZ130" s="24"/>
      <c r="EEA130" s="24"/>
      <c r="EEB130" s="24"/>
      <c r="EEC130" s="24"/>
      <c r="EED130" s="24"/>
      <c r="EEE130" s="24"/>
      <c r="EEF130" s="24"/>
      <c r="EEG130" s="24"/>
      <c r="EEH130" s="24"/>
      <c r="EEI130" s="24"/>
      <c r="EEJ130" s="24"/>
      <c r="EEK130" s="24"/>
      <c r="EEL130" s="24"/>
      <c r="EEM130" s="24"/>
      <c r="EEN130" s="24"/>
      <c r="EEO130" s="24"/>
      <c r="EEP130" s="24"/>
      <c r="EEQ130" s="24"/>
      <c r="EER130" s="24"/>
      <c r="EES130" s="24"/>
      <c r="EET130" s="24"/>
      <c r="EEU130" s="24"/>
      <c r="EEV130" s="24"/>
      <c r="EEW130" s="24"/>
      <c r="EEX130" s="24"/>
      <c r="EEY130" s="24"/>
      <c r="EEZ130" s="24"/>
      <c r="EFA130" s="24"/>
      <c r="EFB130" s="24"/>
      <c r="EFC130" s="24"/>
      <c r="EFD130" s="24"/>
      <c r="EFE130" s="24"/>
      <c r="EFF130" s="24"/>
    </row>
    <row r="192" spans="2:2" x14ac:dyDescent="0.3">
      <c r="B192" s="67" t="s">
        <v>272</v>
      </c>
    </row>
    <row r="218" spans="2:6" s="440" customFormat="1" x14ac:dyDescent="0.3">
      <c r="B218" s="202" t="s">
        <v>222</v>
      </c>
      <c r="C218" s="564">
        <f>+F39</f>
        <v>10718085765.398539</v>
      </c>
      <c r="D218" s="202" t="s">
        <v>273</v>
      </c>
      <c r="E218" s="202"/>
      <c r="F218" s="202"/>
    </row>
    <row r="219" spans="2:6" s="202" customFormat="1" x14ac:dyDescent="0.3">
      <c r="B219" s="202" t="s">
        <v>223</v>
      </c>
      <c r="C219" s="564">
        <f>+F40</f>
        <v>5958424483.7522402</v>
      </c>
    </row>
    <row r="220" spans="2:6" s="567" customFormat="1" x14ac:dyDescent="0.3">
      <c r="B220" s="202" t="s">
        <v>274</v>
      </c>
      <c r="C220" s="572">
        <f>+F45</f>
        <v>4192029288.0283146</v>
      </c>
      <c r="D220" s="202" t="s">
        <v>273</v>
      </c>
      <c r="E220" s="573">
        <f>$F$50</f>
        <v>21636875800.468147</v>
      </c>
    </row>
    <row r="221" spans="2:6" s="567" customFormat="1" x14ac:dyDescent="0.3">
      <c r="B221" s="202" t="s">
        <v>229</v>
      </c>
      <c r="C221" s="572">
        <f>+F46</f>
        <v>270683308.76095605</v>
      </c>
      <c r="D221" s="202" t="s">
        <v>275</v>
      </c>
      <c r="E221" s="573">
        <f>$E$61+$E$73+$E$84</f>
        <v>977021775.96355033</v>
      </c>
    </row>
    <row r="222" spans="2:6" s="567" customFormat="1" x14ac:dyDescent="0.3">
      <c r="B222" s="202" t="s">
        <v>276</v>
      </c>
      <c r="C222" s="572">
        <f>+F49</f>
        <v>497652954.52809882</v>
      </c>
      <c r="D222" s="202" t="s">
        <v>257</v>
      </c>
      <c r="E222" s="573">
        <f>$E$90</f>
        <v>8191328818.6551361</v>
      </c>
    </row>
    <row r="223" spans="2:6" s="567" customFormat="1" x14ac:dyDescent="0.3">
      <c r="B223" s="202"/>
      <c r="D223" s="202" t="s">
        <v>277</v>
      </c>
      <c r="E223" s="573">
        <f>$E$101</f>
        <v>2421606.2799999998</v>
      </c>
    </row>
    <row r="224" spans="2:6" s="202" customFormat="1" x14ac:dyDescent="0.3">
      <c r="E224" s="573">
        <f>SUM(E220:E223)</f>
        <v>30807648001.366833</v>
      </c>
    </row>
    <row r="225" spans="16:3542" s="202" customFormat="1" x14ac:dyDescent="0.3">
      <c r="P225" s="567"/>
      <c r="Q225" s="567"/>
      <c r="R225" s="567"/>
      <c r="S225" s="567"/>
      <c r="T225" s="567"/>
      <c r="U225" s="567"/>
      <c r="V225" s="567"/>
      <c r="W225" s="567"/>
      <c r="X225" s="567"/>
      <c r="Y225" s="567"/>
      <c r="Z225" s="567"/>
      <c r="AA225" s="567"/>
      <c r="AB225" s="567"/>
      <c r="AC225" s="567"/>
      <c r="AD225" s="567"/>
      <c r="AE225" s="567"/>
      <c r="AF225" s="567"/>
      <c r="AG225" s="567"/>
      <c r="AH225" s="567"/>
      <c r="AI225" s="567"/>
      <c r="AJ225" s="567"/>
      <c r="AK225" s="567"/>
      <c r="AL225" s="567"/>
      <c r="AM225" s="567"/>
      <c r="AN225" s="567"/>
      <c r="AO225" s="567"/>
      <c r="AP225" s="567"/>
      <c r="AQ225" s="567"/>
      <c r="AR225" s="567"/>
      <c r="AS225" s="567"/>
      <c r="AT225" s="567"/>
      <c r="AU225" s="567"/>
      <c r="AV225" s="567"/>
      <c r="AW225" s="567"/>
      <c r="AX225" s="567"/>
      <c r="AY225" s="567"/>
      <c r="AZ225" s="567"/>
      <c r="BA225" s="567"/>
      <c r="BB225" s="567"/>
      <c r="BC225" s="567"/>
      <c r="BD225" s="567"/>
      <c r="BE225" s="567"/>
      <c r="BF225" s="567"/>
      <c r="BG225" s="567"/>
      <c r="BH225" s="567"/>
      <c r="BI225" s="567"/>
      <c r="BJ225" s="567"/>
      <c r="BK225" s="567"/>
      <c r="BL225" s="567"/>
      <c r="BM225" s="567"/>
      <c r="BN225" s="567"/>
      <c r="BO225" s="567"/>
      <c r="BP225" s="567"/>
      <c r="BQ225" s="567"/>
      <c r="BR225" s="567"/>
      <c r="BS225" s="567"/>
      <c r="BT225" s="567"/>
      <c r="BU225" s="567"/>
      <c r="BV225" s="567"/>
      <c r="BW225" s="567"/>
      <c r="BX225" s="567"/>
      <c r="BY225" s="567"/>
      <c r="BZ225" s="567"/>
      <c r="CA225" s="567"/>
      <c r="CB225" s="567"/>
      <c r="CC225" s="567"/>
      <c r="CD225" s="567"/>
      <c r="CE225" s="567"/>
      <c r="CF225" s="567"/>
      <c r="CG225" s="567"/>
      <c r="CH225" s="567"/>
      <c r="CI225" s="567"/>
      <c r="CJ225" s="567"/>
      <c r="CK225" s="567"/>
      <c r="CL225" s="567"/>
      <c r="CM225" s="567"/>
      <c r="CN225" s="567"/>
      <c r="CO225" s="567"/>
      <c r="CP225" s="567"/>
      <c r="CQ225" s="567"/>
      <c r="CR225" s="567"/>
      <c r="CS225" s="567"/>
      <c r="CT225" s="567"/>
      <c r="CU225" s="567"/>
      <c r="CV225" s="567"/>
      <c r="CW225" s="567"/>
      <c r="CX225" s="567"/>
      <c r="CY225" s="567"/>
      <c r="CZ225" s="567"/>
      <c r="DA225" s="567"/>
      <c r="DB225" s="567"/>
      <c r="DC225" s="567"/>
      <c r="DD225" s="567"/>
      <c r="DE225" s="567"/>
      <c r="DF225" s="567"/>
      <c r="DG225" s="567"/>
      <c r="DH225" s="567"/>
      <c r="DI225" s="567"/>
      <c r="DJ225" s="567"/>
      <c r="DK225" s="567"/>
      <c r="DL225" s="567"/>
      <c r="DM225" s="567"/>
      <c r="DN225" s="567"/>
      <c r="DO225" s="567"/>
      <c r="DP225" s="567"/>
      <c r="DQ225" s="567"/>
      <c r="DR225" s="567"/>
      <c r="DS225" s="567"/>
      <c r="DT225" s="567"/>
      <c r="DU225" s="567"/>
      <c r="DV225" s="567"/>
      <c r="DW225" s="567"/>
      <c r="DX225" s="567"/>
      <c r="DY225" s="567"/>
      <c r="DZ225" s="567"/>
      <c r="EA225" s="567"/>
      <c r="EB225" s="567"/>
      <c r="EC225" s="567"/>
      <c r="ED225" s="567"/>
      <c r="EE225" s="567"/>
      <c r="EF225" s="567"/>
      <c r="EG225" s="567"/>
      <c r="EH225" s="567"/>
      <c r="EI225" s="567"/>
      <c r="EJ225" s="567"/>
      <c r="EK225" s="567"/>
      <c r="EL225" s="567"/>
      <c r="EM225" s="567"/>
      <c r="EN225" s="567"/>
      <c r="EO225" s="567"/>
      <c r="EP225" s="567"/>
      <c r="EQ225" s="567"/>
      <c r="ER225" s="567"/>
      <c r="ES225" s="567"/>
      <c r="ET225" s="567"/>
      <c r="EU225" s="567"/>
      <c r="EV225" s="567"/>
      <c r="EW225" s="567"/>
      <c r="EX225" s="567"/>
      <c r="EY225" s="567"/>
      <c r="EZ225" s="567"/>
      <c r="FA225" s="567"/>
      <c r="FB225" s="567"/>
      <c r="FC225" s="567"/>
      <c r="FD225" s="567"/>
      <c r="FE225" s="567"/>
      <c r="FF225" s="567"/>
      <c r="FG225" s="567"/>
      <c r="FH225" s="567"/>
      <c r="FI225" s="567"/>
      <c r="FJ225" s="567"/>
      <c r="FK225" s="567"/>
      <c r="FL225" s="567"/>
      <c r="FM225" s="567"/>
      <c r="FN225" s="567"/>
      <c r="FO225" s="567"/>
      <c r="FP225" s="567"/>
      <c r="FQ225" s="567"/>
      <c r="FR225" s="567"/>
      <c r="FS225" s="567"/>
      <c r="FT225" s="567"/>
      <c r="FU225" s="567"/>
      <c r="FV225" s="567"/>
      <c r="FW225" s="567"/>
      <c r="FX225" s="567"/>
      <c r="FY225" s="567"/>
      <c r="FZ225" s="567"/>
      <c r="GA225" s="567"/>
      <c r="GB225" s="567"/>
      <c r="GC225" s="567"/>
      <c r="GD225" s="567"/>
      <c r="GE225" s="567"/>
      <c r="GF225" s="567"/>
      <c r="GG225" s="567"/>
      <c r="GH225" s="567"/>
      <c r="GI225" s="567"/>
      <c r="GJ225" s="567"/>
      <c r="GK225" s="567"/>
      <c r="GL225" s="567"/>
      <c r="GM225" s="567"/>
      <c r="GN225" s="567"/>
      <c r="GO225" s="567"/>
      <c r="GP225" s="567"/>
      <c r="GQ225" s="567"/>
      <c r="GR225" s="567"/>
      <c r="GS225" s="567"/>
      <c r="GT225" s="567"/>
      <c r="GU225" s="567"/>
      <c r="GV225" s="567"/>
      <c r="GW225" s="567"/>
      <c r="GX225" s="567"/>
      <c r="GY225" s="567"/>
      <c r="GZ225" s="567"/>
      <c r="HA225" s="567"/>
      <c r="HB225" s="567"/>
      <c r="HC225" s="567"/>
      <c r="HD225" s="567"/>
      <c r="HE225" s="567"/>
      <c r="HF225" s="567"/>
      <c r="HG225" s="567"/>
      <c r="HH225" s="567"/>
      <c r="HI225" s="567"/>
      <c r="HJ225" s="567"/>
      <c r="HK225" s="567"/>
      <c r="HL225" s="567"/>
      <c r="HM225" s="567"/>
      <c r="HN225" s="567"/>
      <c r="HO225" s="567"/>
      <c r="HP225" s="567"/>
      <c r="HQ225" s="567"/>
      <c r="HR225" s="567"/>
      <c r="HS225" s="567"/>
      <c r="HT225" s="567"/>
      <c r="HU225" s="567"/>
      <c r="HV225" s="567"/>
      <c r="HW225" s="567"/>
      <c r="HX225" s="567"/>
      <c r="HY225" s="567"/>
      <c r="HZ225" s="567"/>
      <c r="IA225" s="567"/>
      <c r="IB225" s="567"/>
      <c r="IC225" s="567"/>
      <c r="ID225" s="567"/>
      <c r="IE225" s="567"/>
      <c r="IF225" s="567"/>
      <c r="IG225" s="567"/>
      <c r="IH225" s="567"/>
      <c r="II225" s="567"/>
      <c r="IJ225" s="567"/>
      <c r="IK225" s="567"/>
      <c r="IL225" s="567"/>
      <c r="IM225" s="567"/>
      <c r="IN225" s="567"/>
      <c r="IO225" s="567"/>
      <c r="IP225" s="567"/>
      <c r="IQ225" s="567"/>
      <c r="IR225" s="567"/>
      <c r="IS225" s="567"/>
      <c r="IT225" s="567"/>
      <c r="IU225" s="567"/>
      <c r="IV225" s="567"/>
      <c r="IW225" s="567"/>
      <c r="IX225" s="567"/>
      <c r="IY225" s="567"/>
      <c r="IZ225" s="567"/>
      <c r="JA225" s="567"/>
      <c r="JB225" s="567"/>
      <c r="JC225" s="567"/>
      <c r="JD225" s="567"/>
      <c r="JE225" s="567"/>
      <c r="JF225" s="567"/>
      <c r="JG225" s="567"/>
      <c r="JH225" s="567"/>
      <c r="JI225" s="567"/>
      <c r="JJ225" s="567"/>
      <c r="JK225" s="567"/>
      <c r="JL225" s="567"/>
      <c r="JM225" s="567"/>
      <c r="JN225" s="567"/>
      <c r="JO225" s="567"/>
      <c r="JP225" s="567"/>
      <c r="JQ225" s="567"/>
      <c r="JR225" s="567"/>
      <c r="JS225" s="567"/>
      <c r="JT225" s="567"/>
      <c r="JU225" s="567"/>
      <c r="JV225" s="567"/>
      <c r="JW225" s="567"/>
      <c r="JX225" s="567"/>
      <c r="JY225" s="567"/>
      <c r="JZ225" s="567"/>
      <c r="KA225" s="567"/>
      <c r="KB225" s="567"/>
      <c r="KC225" s="567"/>
      <c r="KD225" s="567"/>
      <c r="KE225" s="567"/>
      <c r="KF225" s="567"/>
      <c r="KG225" s="567"/>
      <c r="KH225" s="567"/>
      <c r="KI225" s="567"/>
      <c r="KJ225" s="567"/>
      <c r="KK225" s="567"/>
      <c r="KL225" s="567"/>
      <c r="KM225" s="567"/>
      <c r="KN225" s="567"/>
      <c r="KO225" s="567"/>
      <c r="KP225" s="567"/>
      <c r="KQ225" s="567"/>
      <c r="KR225" s="567"/>
      <c r="KS225" s="567"/>
      <c r="KT225" s="567"/>
      <c r="KU225" s="567"/>
      <c r="KV225" s="567"/>
      <c r="KW225" s="567"/>
      <c r="KX225" s="567"/>
      <c r="KY225" s="567"/>
      <c r="KZ225" s="567"/>
      <c r="LA225" s="567"/>
      <c r="LB225" s="567"/>
      <c r="LC225" s="567"/>
      <c r="LD225" s="567"/>
      <c r="LE225" s="567"/>
      <c r="LF225" s="567"/>
      <c r="LG225" s="567"/>
      <c r="LH225" s="567"/>
      <c r="LI225" s="567"/>
      <c r="LJ225" s="567"/>
      <c r="LK225" s="567"/>
      <c r="LL225" s="567"/>
      <c r="LM225" s="567"/>
      <c r="LN225" s="567"/>
      <c r="LO225" s="567"/>
      <c r="LP225" s="567"/>
      <c r="LQ225" s="567"/>
      <c r="LR225" s="567"/>
      <c r="LS225" s="567"/>
      <c r="LT225" s="567"/>
      <c r="LU225" s="567"/>
      <c r="LV225" s="567"/>
      <c r="LW225" s="567"/>
      <c r="LX225" s="567"/>
      <c r="LY225" s="567"/>
      <c r="LZ225" s="567"/>
      <c r="MA225" s="567"/>
      <c r="MB225" s="567"/>
      <c r="MC225" s="567"/>
      <c r="MD225" s="567"/>
      <c r="ME225" s="567"/>
      <c r="MF225" s="567"/>
      <c r="MG225" s="567"/>
      <c r="MH225" s="567"/>
      <c r="MI225" s="567"/>
      <c r="MJ225" s="567"/>
      <c r="MK225" s="567"/>
      <c r="ML225" s="567"/>
      <c r="MM225" s="567"/>
      <c r="MN225" s="567"/>
      <c r="MO225" s="567"/>
      <c r="MP225" s="567"/>
      <c r="MQ225" s="567"/>
      <c r="MR225" s="567"/>
      <c r="MS225" s="567"/>
      <c r="MT225" s="567"/>
      <c r="MU225" s="567"/>
      <c r="MV225" s="567"/>
      <c r="MW225" s="567"/>
      <c r="MX225" s="567"/>
      <c r="MY225" s="567"/>
      <c r="MZ225" s="567"/>
      <c r="NA225" s="567"/>
      <c r="NB225" s="567"/>
      <c r="NC225" s="567"/>
      <c r="ND225" s="567"/>
      <c r="NE225" s="567"/>
      <c r="NF225" s="567"/>
      <c r="NG225" s="567"/>
      <c r="NH225" s="567"/>
      <c r="NI225" s="567"/>
      <c r="NJ225" s="567"/>
      <c r="NK225" s="567"/>
      <c r="NL225" s="567"/>
      <c r="NM225" s="567"/>
      <c r="NN225" s="567"/>
      <c r="NO225" s="567"/>
      <c r="NP225" s="567"/>
      <c r="NQ225" s="567"/>
      <c r="NR225" s="567"/>
      <c r="NS225" s="567"/>
      <c r="NT225" s="567"/>
      <c r="NU225" s="567"/>
      <c r="NV225" s="567"/>
      <c r="NW225" s="567"/>
      <c r="NX225" s="567"/>
      <c r="NY225" s="567"/>
      <c r="NZ225" s="567"/>
      <c r="OA225" s="567"/>
      <c r="OB225" s="567"/>
      <c r="OC225" s="567"/>
      <c r="OD225" s="567"/>
      <c r="OE225" s="567"/>
      <c r="OF225" s="567"/>
      <c r="OG225" s="567"/>
      <c r="OH225" s="567"/>
      <c r="OI225" s="567"/>
      <c r="OJ225" s="567"/>
      <c r="OK225" s="567"/>
      <c r="OL225" s="567"/>
      <c r="OM225" s="567"/>
      <c r="ON225" s="567"/>
      <c r="OO225" s="567"/>
      <c r="OP225" s="567"/>
      <c r="OQ225" s="567"/>
      <c r="OR225" s="567"/>
      <c r="OS225" s="567"/>
      <c r="OT225" s="567"/>
      <c r="OU225" s="567"/>
      <c r="OV225" s="567"/>
      <c r="OW225" s="567"/>
      <c r="OX225" s="567"/>
      <c r="OY225" s="567"/>
      <c r="OZ225" s="567"/>
      <c r="PA225" s="567"/>
      <c r="PB225" s="567"/>
      <c r="PC225" s="567"/>
      <c r="PD225" s="567"/>
      <c r="PE225" s="567"/>
      <c r="PF225" s="567"/>
      <c r="PG225" s="567"/>
      <c r="PH225" s="567"/>
      <c r="PI225" s="567"/>
      <c r="PJ225" s="567"/>
      <c r="PK225" s="567"/>
      <c r="PL225" s="567"/>
      <c r="PM225" s="567"/>
      <c r="PN225" s="567"/>
      <c r="PO225" s="567"/>
      <c r="PP225" s="567"/>
      <c r="PQ225" s="567"/>
      <c r="PR225" s="567"/>
      <c r="PS225" s="567"/>
      <c r="PT225" s="567"/>
      <c r="PU225" s="567"/>
      <c r="PV225" s="567"/>
      <c r="PW225" s="567"/>
      <c r="PX225" s="567"/>
      <c r="PY225" s="567"/>
      <c r="PZ225" s="567"/>
      <c r="QA225" s="567"/>
      <c r="QB225" s="567"/>
      <c r="QC225" s="567"/>
      <c r="QD225" s="567"/>
      <c r="QE225" s="567"/>
      <c r="QF225" s="567"/>
      <c r="QG225" s="567"/>
      <c r="QH225" s="567"/>
      <c r="QI225" s="567"/>
      <c r="QJ225" s="567"/>
      <c r="QK225" s="567"/>
      <c r="QL225" s="567"/>
      <c r="QM225" s="567"/>
      <c r="QN225" s="567"/>
      <c r="QO225" s="567"/>
      <c r="QP225" s="567"/>
      <c r="QQ225" s="567"/>
      <c r="QR225" s="567"/>
      <c r="QS225" s="567"/>
      <c r="QT225" s="567"/>
      <c r="QU225" s="567"/>
      <c r="QV225" s="567"/>
      <c r="QW225" s="567"/>
      <c r="QX225" s="567"/>
      <c r="QY225" s="567"/>
      <c r="QZ225" s="567"/>
      <c r="RA225" s="567"/>
      <c r="RB225" s="567"/>
      <c r="RC225" s="567"/>
      <c r="RD225" s="567"/>
      <c r="RE225" s="567"/>
      <c r="RF225" s="567"/>
      <c r="RG225" s="567"/>
      <c r="RH225" s="567"/>
      <c r="RI225" s="567"/>
      <c r="RJ225" s="567"/>
      <c r="RK225" s="567"/>
      <c r="RL225" s="567"/>
      <c r="RM225" s="567"/>
      <c r="RN225" s="567"/>
      <c r="RO225" s="567"/>
      <c r="RP225" s="567"/>
      <c r="RQ225" s="567"/>
      <c r="RR225" s="567"/>
      <c r="RS225" s="567"/>
      <c r="RT225" s="567"/>
      <c r="RU225" s="567"/>
      <c r="RV225" s="567"/>
      <c r="RW225" s="567"/>
      <c r="RX225" s="567"/>
      <c r="RY225" s="567"/>
      <c r="RZ225" s="567"/>
      <c r="SA225" s="567"/>
      <c r="SB225" s="567"/>
      <c r="SC225" s="567"/>
      <c r="SD225" s="567"/>
      <c r="SE225" s="567"/>
      <c r="SF225" s="567"/>
      <c r="SG225" s="567"/>
      <c r="SH225" s="567"/>
      <c r="SI225" s="567"/>
      <c r="SJ225" s="567"/>
      <c r="SK225" s="567"/>
      <c r="SL225" s="567"/>
      <c r="SM225" s="567"/>
      <c r="SN225" s="567"/>
      <c r="SO225" s="567"/>
      <c r="SP225" s="567"/>
      <c r="SQ225" s="567"/>
      <c r="SR225" s="567"/>
      <c r="SS225" s="567"/>
      <c r="ST225" s="567"/>
      <c r="SU225" s="567"/>
      <c r="SV225" s="567"/>
      <c r="SW225" s="567"/>
      <c r="SX225" s="567"/>
      <c r="SY225" s="567"/>
      <c r="SZ225" s="567"/>
      <c r="TA225" s="567"/>
      <c r="TB225" s="567"/>
      <c r="TC225" s="567"/>
      <c r="TD225" s="567"/>
      <c r="TE225" s="567"/>
      <c r="TF225" s="567"/>
      <c r="TG225" s="567"/>
      <c r="TH225" s="567"/>
      <c r="TI225" s="567"/>
      <c r="TJ225" s="567"/>
      <c r="TK225" s="567"/>
      <c r="TL225" s="567"/>
      <c r="TM225" s="567"/>
      <c r="TN225" s="567"/>
      <c r="TO225" s="567"/>
      <c r="TP225" s="567"/>
      <c r="TQ225" s="567"/>
      <c r="TR225" s="567"/>
      <c r="TS225" s="567"/>
      <c r="TT225" s="567"/>
      <c r="TU225" s="567"/>
      <c r="TV225" s="567"/>
      <c r="TW225" s="567"/>
      <c r="TX225" s="567"/>
      <c r="TY225" s="567"/>
      <c r="TZ225" s="567"/>
      <c r="UA225" s="567"/>
      <c r="UB225" s="567"/>
      <c r="UC225" s="567"/>
      <c r="UD225" s="567"/>
      <c r="UE225" s="567"/>
      <c r="UF225" s="567"/>
      <c r="UG225" s="567"/>
      <c r="UH225" s="567"/>
      <c r="UI225" s="567"/>
      <c r="UJ225" s="567"/>
      <c r="UK225" s="567"/>
      <c r="UL225" s="567"/>
      <c r="UM225" s="567"/>
      <c r="UN225" s="567"/>
      <c r="UO225" s="567"/>
      <c r="UP225" s="567"/>
      <c r="UQ225" s="567"/>
      <c r="UR225" s="567"/>
      <c r="US225" s="567"/>
      <c r="UT225" s="567"/>
      <c r="UU225" s="567"/>
      <c r="UV225" s="567"/>
      <c r="UW225" s="567"/>
      <c r="UX225" s="567"/>
      <c r="UY225" s="567"/>
      <c r="UZ225" s="567"/>
      <c r="VA225" s="567"/>
      <c r="VB225" s="567"/>
      <c r="VC225" s="567"/>
      <c r="VD225" s="567"/>
      <c r="VE225" s="567"/>
      <c r="VF225" s="567"/>
      <c r="VG225" s="567"/>
      <c r="VH225" s="567"/>
      <c r="VI225" s="567"/>
      <c r="VJ225" s="567"/>
      <c r="VK225" s="567"/>
      <c r="VL225" s="567"/>
      <c r="VM225" s="567"/>
      <c r="VN225" s="567"/>
      <c r="VO225" s="567"/>
      <c r="VP225" s="567"/>
      <c r="VQ225" s="567"/>
      <c r="VR225" s="567"/>
      <c r="VS225" s="567"/>
      <c r="VT225" s="567"/>
      <c r="VU225" s="567"/>
      <c r="VV225" s="567"/>
      <c r="VW225" s="567"/>
      <c r="VX225" s="567"/>
      <c r="VY225" s="567"/>
      <c r="VZ225" s="567"/>
      <c r="WA225" s="567"/>
      <c r="WB225" s="567"/>
      <c r="WC225" s="567"/>
      <c r="WD225" s="567"/>
      <c r="WE225" s="567"/>
      <c r="WF225" s="567"/>
      <c r="WG225" s="567"/>
      <c r="WH225" s="567"/>
      <c r="WI225" s="567"/>
      <c r="WJ225" s="567"/>
      <c r="WK225" s="567"/>
      <c r="WL225" s="567"/>
      <c r="WM225" s="567"/>
      <c r="WN225" s="567"/>
      <c r="WO225" s="567"/>
      <c r="WP225" s="567"/>
      <c r="WQ225" s="567"/>
      <c r="WR225" s="567"/>
      <c r="WS225" s="567"/>
      <c r="WT225" s="567"/>
      <c r="WU225" s="567"/>
      <c r="WV225" s="567"/>
      <c r="WW225" s="567"/>
      <c r="WX225" s="567"/>
      <c r="WY225" s="567"/>
      <c r="WZ225" s="567"/>
      <c r="XA225" s="567"/>
      <c r="XB225" s="567"/>
      <c r="XC225" s="567"/>
      <c r="XD225" s="567"/>
      <c r="XE225" s="567"/>
      <c r="XF225" s="567"/>
      <c r="XG225" s="567"/>
      <c r="XH225" s="567"/>
      <c r="XI225" s="567"/>
      <c r="XJ225" s="567"/>
      <c r="XK225" s="567"/>
      <c r="XL225" s="567"/>
      <c r="XM225" s="567"/>
      <c r="XN225" s="567"/>
      <c r="XO225" s="567"/>
      <c r="XP225" s="567"/>
      <c r="XQ225" s="567"/>
      <c r="XR225" s="567"/>
      <c r="XS225" s="567"/>
      <c r="XT225" s="567"/>
      <c r="XU225" s="567"/>
      <c r="XV225" s="567"/>
      <c r="XW225" s="567"/>
      <c r="XX225" s="567"/>
      <c r="XY225" s="567"/>
      <c r="XZ225" s="567"/>
      <c r="YA225" s="567"/>
      <c r="YB225" s="567"/>
      <c r="YC225" s="567"/>
      <c r="YD225" s="567"/>
      <c r="YE225" s="567"/>
      <c r="YF225" s="567"/>
      <c r="YG225" s="567"/>
      <c r="YH225" s="567"/>
      <c r="YI225" s="567"/>
      <c r="YJ225" s="567"/>
      <c r="YK225" s="567"/>
      <c r="YL225" s="567"/>
      <c r="YM225" s="567"/>
      <c r="YN225" s="567"/>
      <c r="YO225" s="567"/>
      <c r="YP225" s="567"/>
      <c r="YQ225" s="567"/>
      <c r="YR225" s="567"/>
      <c r="YS225" s="567"/>
      <c r="YT225" s="567"/>
      <c r="YU225" s="567"/>
      <c r="YV225" s="567"/>
      <c r="YW225" s="567"/>
      <c r="YX225" s="567"/>
      <c r="YY225" s="567"/>
      <c r="YZ225" s="567"/>
      <c r="ZA225" s="567"/>
      <c r="ZB225" s="567"/>
      <c r="ZC225" s="567"/>
      <c r="ZD225" s="567"/>
      <c r="ZE225" s="567"/>
      <c r="ZF225" s="567"/>
      <c r="ZG225" s="567"/>
      <c r="ZH225" s="567"/>
      <c r="ZI225" s="567"/>
      <c r="ZJ225" s="567"/>
      <c r="ZK225" s="567"/>
      <c r="ZL225" s="567"/>
      <c r="ZM225" s="567"/>
      <c r="ZN225" s="567"/>
      <c r="ZO225" s="567"/>
      <c r="ZP225" s="567"/>
      <c r="ZQ225" s="567"/>
      <c r="ZR225" s="567"/>
      <c r="ZS225" s="567"/>
      <c r="ZT225" s="567"/>
      <c r="ZU225" s="567"/>
      <c r="ZV225" s="567"/>
      <c r="ZW225" s="567"/>
      <c r="ZX225" s="567"/>
      <c r="ZY225" s="567"/>
      <c r="ZZ225" s="567"/>
      <c r="AAA225" s="567"/>
      <c r="AAB225" s="567"/>
      <c r="AAC225" s="567"/>
      <c r="AAD225" s="567"/>
      <c r="AAE225" s="567"/>
      <c r="AAF225" s="567"/>
      <c r="AAG225" s="567"/>
      <c r="AAH225" s="567"/>
      <c r="AAI225" s="567"/>
      <c r="AAJ225" s="567"/>
      <c r="AAK225" s="567"/>
      <c r="AAL225" s="567"/>
      <c r="AAM225" s="567"/>
      <c r="AAN225" s="567"/>
      <c r="AAO225" s="567"/>
      <c r="AAP225" s="567"/>
      <c r="AAQ225" s="567"/>
      <c r="AAR225" s="567"/>
      <c r="AAS225" s="567"/>
      <c r="AAT225" s="567"/>
      <c r="AAU225" s="567"/>
      <c r="AAV225" s="567"/>
      <c r="AAW225" s="567"/>
      <c r="AAX225" s="567"/>
      <c r="AAY225" s="567"/>
      <c r="AAZ225" s="567"/>
      <c r="ABA225" s="567"/>
      <c r="ABB225" s="567"/>
      <c r="ABC225" s="567"/>
      <c r="ABD225" s="567"/>
      <c r="ABE225" s="567"/>
      <c r="ABF225" s="567"/>
      <c r="ABG225" s="567"/>
      <c r="ABH225" s="567"/>
      <c r="ABI225" s="567"/>
      <c r="ABJ225" s="567"/>
      <c r="ABK225" s="567"/>
      <c r="ABL225" s="567"/>
      <c r="ABM225" s="567"/>
      <c r="ABN225" s="567"/>
      <c r="ABO225" s="567"/>
      <c r="ABP225" s="567"/>
      <c r="ABQ225" s="567"/>
      <c r="ABR225" s="567"/>
      <c r="ABS225" s="567"/>
      <c r="ABT225" s="567"/>
      <c r="ABU225" s="567"/>
      <c r="ABV225" s="567"/>
      <c r="ABW225" s="567"/>
      <c r="ABX225" s="567"/>
      <c r="ABY225" s="567"/>
      <c r="ABZ225" s="567"/>
      <c r="ACA225" s="567"/>
      <c r="ACB225" s="567"/>
      <c r="ACC225" s="567"/>
      <c r="ACD225" s="567"/>
      <c r="ACE225" s="567"/>
      <c r="ACF225" s="567"/>
      <c r="ACG225" s="567"/>
      <c r="ACH225" s="567"/>
      <c r="ACI225" s="567"/>
      <c r="ACJ225" s="567"/>
      <c r="ACK225" s="567"/>
      <c r="ACL225" s="567"/>
      <c r="ACM225" s="567"/>
      <c r="ACN225" s="567"/>
      <c r="ACO225" s="567"/>
      <c r="ACP225" s="567"/>
      <c r="ACQ225" s="567"/>
      <c r="ACR225" s="567"/>
      <c r="ACS225" s="567"/>
      <c r="ACT225" s="567"/>
      <c r="ACU225" s="567"/>
      <c r="ACV225" s="567"/>
      <c r="ACW225" s="567"/>
      <c r="ACX225" s="567"/>
      <c r="ACY225" s="567"/>
      <c r="ACZ225" s="567"/>
      <c r="ADA225" s="567"/>
      <c r="ADB225" s="567"/>
      <c r="ADC225" s="567"/>
      <c r="ADD225" s="567"/>
      <c r="ADE225" s="567"/>
      <c r="ADF225" s="567"/>
      <c r="ADG225" s="567"/>
      <c r="ADH225" s="567"/>
      <c r="ADI225" s="567"/>
      <c r="ADJ225" s="567"/>
      <c r="ADK225" s="567"/>
      <c r="ADL225" s="567"/>
      <c r="ADM225" s="567"/>
      <c r="ADN225" s="567"/>
      <c r="ADO225" s="567"/>
      <c r="ADP225" s="567"/>
      <c r="ADQ225" s="567"/>
      <c r="ADR225" s="567"/>
      <c r="ADS225" s="567"/>
      <c r="ADT225" s="567"/>
      <c r="ADU225" s="567"/>
      <c r="ADV225" s="567"/>
      <c r="ADW225" s="567"/>
      <c r="ADX225" s="567"/>
      <c r="ADY225" s="567"/>
      <c r="ADZ225" s="567"/>
      <c r="AEA225" s="567"/>
      <c r="AEB225" s="567"/>
      <c r="AEC225" s="567"/>
      <c r="AED225" s="567"/>
      <c r="AEE225" s="567"/>
      <c r="AEF225" s="567"/>
      <c r="AEG225" s="567"/>
      <c r="AEH225" s="567"/>
      <c r="AEI225" s="567"/>
      <c r="AEJ225" s="567"/>
      <c r="AEK225" s="567"/>
      <c r="AEL225" s="567"/>
      <c r="AEM225" s="567"/>
      <c r="AEN225" s="567"/>
      <c r="AEO225" s="567"/>
      <c r="AEP225" s="567"/>
      <c r="AEQ225" s="567"/>
      <c r="AER225" s="567"/>
      <c r="AES225" s="567"/>
      <c r="AET225" s="567"/>
      <c r="AEU225" s="567"/>
      <c r="AEV225" s="567"/>
      <c r="AEW225" s="567"/>
      <c r="AEX225" s="567"/>
      <c r="AEY225" s="567"/>
      <c r="AEZ225" s="567"/>
      <c r="AFA225" s="567"/>
      <c r="AFB225" s="567"/>
      <c r="AFC225" s="567"/>
      <c r="AFD225" s="567"/>
      <c r="AFE225" s="567"/>
      <c r="AFF225" s="567"/>
      <c r="AFG225" s="567"/>
      <c r="AFH225" s="567"/>
      <c r="AFI225" s="567"/>
      <c r="AFJ225" s="567"/>
      <c r="AFK225" s="567"/>
      <c r="AFL225" s="567"/>
      <c r="AFM225" s="567"/>
      <c r="AFN225" s="567"/>
      <c r="AFO225" s="567"/>
      <c r="AFP225" s="567"/>
      <c r="AFQ225" s="567"/>
      <c r="AFR225" s="567"/>
      <c r="AFS225" s="567"/>
      <c r="AFT225" s="567"/>
      <c r="AFU225" s="567"/>
      <c r="AFV225" s="567"/>
      <c r="AFW225" s="567"/>
      <c r="AFX225" s="567"/>
      <c r="AFY225" s="567"/>
      <c r="AFZ225" s="567"/>
      <c r="AGA225" s="567"/>
      <c r="AGB225" s="567"/>
      <c r="AGC225" s="567"/>
      <c r="AGD225" s="567"/>
      <c r="AGE225" s="567"/>
      <c r="AGF225" s="567"/>
      <c r="AGG225" s="567"/>
      <c r="AGH225" s="567"/>
      <c r="AGI225" s="567"/>
      <c r="AGJ225" s="567"/>
      <c r="AGK225" s="567"/>
      <c r="AGL225" s="567"/>
      <c r="AGM225" s="567"/>
      <c r="AGN225" s="567"/>
      <c r="AGO225" s="567"/>
      <c r="AGP225" s="567"/>
      <c r="AGQ225" s="567"/>
      <c r="AGR225" s="567"/>
      <c r="AGS225" s="567"/>
      <c r="AGT225" s="567"/>
      <c r="AGU225" s="567"/>
      <c r="AGV225" s="567"/>
      <c r="AGW225" s="567"/>
      <c r="AGX225" s="567"/>
      <c r="AGY225" s="567"/>
      <c r="AGZ225" s="567"/>
      <c r="AHA225" s="567"/>
      <c r="AHB225" s="567"/>
      <c r="AHC225" s="567"/>
      <c r="AHD225" s="567"/>
      <c r="AHE225" s="567"/>
      <c r="AHF225" s="567"/>
      <c r="AHG225" s="567"/>
      <c r="AHH225" s="567"/>
      <c r="AHI225" s="567"/>
      <c r="AHJ225" s="567"/>
      <c r="AHK225" s="567"/>
      <c r="AHL225" s="567"/>
      <c r="AHM225" s="567"/>
      <c r="AHN225" s="567"/>
      <c r="AHO225" s="567"/>
      <c r="AHP225" s="567"/>
      <c r="AHQ225" s="567"/>
      <c r="AHR225" s="567"/>
      <c r="AHS225" s="567"/>
      <c r="AHT225" s="567"/>
      <c r="AHU225" s="567"/>
      <c r="AHV225" s="567"/>
      <c r="AHW225" s="567"/>
      <c r="AHX225" s="567"/>
      <c r="AHY225" s="567"/>
      <c r="AHZ225" s="567"/>
      <c r="AIA225" s="567"/>
      <c r="AIB225" s="567"/>
      <c r="AIC225" s="567"/>
      <c r="AID225" s="567"/>
      <c r="AIE225" s="567"/>
      <c r="AIF225" s="567"/>
      <c r="AIG225" s="567"/>
      <c r="AIH225" s="567"/>
      <c r="AII225" s="567"/>
      <c r="AIJ225" s="567"/>
      <c r="AIK225" s="567"/>
      <c r="AIL225" s="567"/>
      <c r="AIM225" s="567"/>
      <c r="AIN225" s="567"/>
      <c r="AIO225" s="567"/>
      <c r="AIP225" s="567"/>
      <c r="AIQ225" s="567"/>
      <c r="AIR225" s="567"/>
      <c r="AIS225" s="567"/>
      <c r="AIT225" s="567"/>
      <c r="AIU225" s="567"/>
      <c r="AIV225" s="567"/>
      <c r="AIW225" s="567"/>
      <c r="AIX225" s="567"/>
      <c r="AIY225" s="567"/>
      <c r="AIZ225" s="567"/>
      <c r="AJA225" s="567"/>
      <c r="AJB225" s="567"/>
      <c r="AJC225" s="567"/>
      <c r="AJD225" s="567"/>
      <c r="AJE225" s="567"/>
      <c r="AJF225" s="567"/>
      <c r="AJG225" s="567"/>
      <c r="AJH225" s="567"/>
      <c r="AJI225" s="567"/>
      <c r="AJJ225" s="567"/>
      <c r="AJK225" s="567"/>
      <c r="AJL225" s="567"/>
      <c r="AJM225" s="567"/>
      <c r="AJN225" s="567"/>
      <c r="AJO225" s="567"/>
      <c r="AJP225" s="567"/>
      <c r="AJQ225" s="567"/>
      <c r="AJR225" s="567"/>
      <c r="AJS225" s="567"/>
      <c r="AJT225" s="567"/>
      <c r="AJU225" s="567"/>
      <c r="AJV225" s="567"/>
      <c r="AJW225" s="567"/>
      <c r="AJX225" s="567"/>
      <c r="AJY225" s="567"/>
      <c r="AJZ225" s="567"/>
      <c r="AKA225" s="567"/>
      <c r="AKB225" s="567"/>
      <c r="AKC225" s="567"/>
      <c r="AKD225" s="567"/>
      <c r="AKE225" s="567"/>
      <c r="AKF225" s="567"/>
      <c r="AKG225" s="567"/>
      <c r="AKH225" s="567"/>
      <c r="AKI225" s="567"/>
      <c r="AKJ225" s="567"/>
      <c r="AKK225" s="567"/>
      <c r="AKL225" s="567"/>
      <c r="AKM225" s="567"/>
      <c r="AKN225" s="567"/>
      <c r="AKO225" s="567"/>
      <c r="AKP225" s="567"/>
      <c r="AKQ225" s="567"/>
      <c r="AKR225" s="567"/>
      <c r="AKS225" s="567"/>
      <c r="AKT225" s="567"/>
      <c r="AKU225" s="567"/>
      <c r="AKV225" s="567"/>
      <c r="AKW225" s="567"/>
      <c r="AKX225" s="567"/>
      <c r="AKY225" s="567"/>
      <c r="AKZ225" s="567"/>
      <c r="ALA225" s="567"/>
      <c r="ALB225" s="567"/>
      <c r="ALC225" s="567"/>
      <c r="ALD225" s="567"/>
      <c r="ALE225" s="567"/>
      <c r="ALF225" s="567"/>
      <c r="ALG225" s="567"/>
      <c r="ALH225" s="567"/>
      <c r="ALI225" s="567"/>
      <c r="ALJ225" s="567"/>
      <c r="ALK225" s="567"/>
      <c r="ALL225" s="567"/>
      <c r="ALM225" s="567"/>
      <c r="ALN225" s="567"/>
      <c r="ALO225" s="567"/>
      <c r="ALP225" s="567"/>
      <c r="ALQ225" s="567"/>
      <c r="ALR225" s="567"/>
      <c r="ALS225" s="567"/>
      <c r="ALT225" s="567"/>
      <c r="ALU225" s="567"/>
      <c r="ALV225" s="567"/>
      <c r="ALW225" s="567"/>
      <c r="ALX225" s="567"/>
      <c r="ALY225" s="567"/>
      <c r="ALZ225" s="567"/>
      <c r="AMA225" s="567"/>
      <c r="AMB225" s="567"/>
      <c r="AMC225" s="567"/>
      <c r="AMD225" s="567"/>
      <c r="AME225" s="567"/>
      <c r="AMF225" s="567"/>
      <c r="AMG225" s="567"/>
      <c r="AMH225" s="567"/>
      <c r="AMI225" s="567"/>
      <c r="AMJ225" s="567"/>
      <c r="AMK225" s="567"/>
      <c r="AML225" s="567"/>
      <c r="AMM225" s="567"/>
      <c r="AMN225" s="567"/>
      <c r="AMO225" s="567"/>
      <c r="AMP225" s="567"/>
      <c r="AMQ225" s="567"/>
      <c r="AMR225" s="567"/>
      <c r="AMS225" s="567"/>
      <c r="AMT225" s="567"/>
      <c r="AMU225" s="567"/>
      <c r="AMV225" s="567"/>
      <c r="AMW225" s="567"/>
      <c r="AMX225" s="567"/>
      <c r="AMY225" s="567"/>
      <c r="AMZ225" s="567"/>
      <c r="ANA225" s="567"/>
      <c r="ANB225" s="567"/>
      <c r="ANC225" s="567"/>
      <c r="AND225" s="567"/>
      <c r="ANE225" s="567"/>
      <c r="ANF225" s="567"/>
      <c r="ANG225" s="567"/>
      <c r="ANH225" s="567"/>
      <c r="ANI225" s="567"/>
      <c r="ANJ225" s="567"/>
      <c r="ANK225" s="567"/>
      <c r="ANL225" s="567"/>
      <c r="ANM225" s="567"/>
      <c r="ANN225" s="567"/>
      <c r="ANO225" s="567"/>
      <c r="ANP225" s="567"/>
      <c r="ANQ225" s="567"/>
      <c r="ANR225" s="567"/>
      <c r="ANS225" s="567"/>
      <c r="ANT225" s="567"/>
      <c r="ANU225" s="567"/>
      <c r="ANV225" s="567"/>
      <c r="ANW225" s="567"/>
      <c r="ANX225" s="567"/>
      <c r="ANY225" s="567"/>
      <c r="ANZ225" s="567"/>
      <c r="AOA225" s="567"/>
      <c r="AOB225" s="567"/>
      <c r="AOC225" s="567"/>
      <c r="AOD225" s="567"/>
      <c r="AOE225" s="567"/>
      <c r="AOF225" s="567"/>
      <c r="AOG225" s="567"/>
      <c r="AOH225" s="567"/>
      <c r="AOI225" s="567"/>
      <c r="AOJ225" s="567"/>
      <c r="AOK225" s="567"/>
      <c r="AOL225" s="567"/>
      <c r="AOM225" s="567"/>
      <c r="AON225" s="567"/>
      <c r="AOO225" s="567"/>
      <c r="AOP225" s="567"/>
      <c r="AOQ225" s="567"/>
      <c r="AOR225" s="567"/>
      <c r="AOS225" s="567"/>
      <c r="AOT225" s="567"/>
      <c r="AOU225" s="567"/>
      <c r="AOV225" s="567"/>
      <c r="AOW225" s="567"/>
      <c r="AOX225" s="567"/>
      <c r="AOY225" s="567"/>
      <c r="AOZ225" s="567"/>
      <c r="APA225" s="567"/>
      <c r="APB225" s="567"/>
      <c r="APC225" s="567"/>
      <c r="APD225" s="567"/>
      <c r="APE225" s="567"/>
      <c r="APF225" s="567"/>
      <c r="APG225" s="567"/>
      <c r="APH225" s="567"/>
      <c r="API225" s="567"/>
      <c r="APJ225" s="567"/>
      <c r="APK225" s="567"/>
      <c r="APL225" s="567"/>
      <c r="APM225" s="567"/>
      <c r="APN225" s="567"/>
      <c r="APO225" s="567"/>
      <c r="APP225" s="567"/>
      <c r="APQ225" s="567"/>
      <c r="APR225" s="567"/>
      <c r="APS225" s="567"/>
      <c r="APT225" s="567"/>
      <c r="APU225" s="567"/>
      <c r="APV225" s="567"/>
      <c r="APW225" s="567"/>
      <c r="APX225" s="567"/>
      <c r="APY225" s="567"/>
      <c r="APZ225" s="567"/>
      <c r="AQA225" s="567"/>
      <c r="AQB225" s="567"/>
      <c r="AQC225" s="567"/>
      <c r="AQD225" s="567"/>
      <c r="AQE225" s="567"/>
      <c r="AQF225" s="567"/>
      <c r="AQG225" s="567"/>
      <c r="AQH225" s="567"/>
      <c r="AQI225" s="567"/>
      <c r="AQJ225" s="567"/>
      <c r="AQK225" s="567"/>
      <c r="AQL225" s="567"/>
      <c r="AQM225" s="567"/>
      <c r="AQN225" s="567"/>
      <c r="AQO225" s="567"/>
      <c r="AQP225" s="567"/>
      <c r="AQQ225" s="567"/>
      <c r="AQR225" s="567"/>
      <c r="AQS225" s="567"/>
      <c r="AQT225" s="567"/>
      <c r="AQU225" s="567"/>
      <c r="AQV225" s="567"/>
      <c r="AQW225" s="567"/>
      <c r="AQX225" s="567"/>
      <c r="AQY225" s="567"/>
      <c r="AQZ225" s="567"/>
      <c r="ARA225" s="567"/>
      <c r="ARB225" s="567"/>
      <c r="ARC225" s="567"/>
      <c r="ARD225" s="567"/>
      <c r="ARE225" s="567"/>
      <c r="ARF225" s="567"/>
      <c r="ARG225" s="567"/>
      <c r="ARH225" s="567"/>
      <c r="ARI225" s="567"/>
      <c r="ARJ225" s="567"/>
      <c r="ARK225" s="567"/>
      <c r="ARL225" s="567"/>
      <c r="ARM225" s="567"/>
      <c r="ARN225" s="567"/>
      <c r="ARO225" s="567"/>
      <c r="ARP225" s="567"/>
      <c r="ARQ225" s="567"/>
      <c r="ARR225" s="567"/>
      <c r="ARS225" s="567"/>
      <c r="ART225" s="567"/>
      <c r="ARU225" s="567"/>
      <c r="ARV225" s="567"/>
      <c r="ARW225" s="567"/>
      <c r="ARX225" s="567"/>
      <c r="ARY225" s="567"/>
      <c r="ARZ225" s="567"/>
      <c r="ASA225" s="567"/>
      <c r="ASB225" s="567"/>
      <c r="ASC225" s="567"/>
      <c r="ASD225" s="567"/>
      <c r="ASE225" s="567"/>
      <c r="ASF225" s="567"/>
      <c r="ASG225" s="567"/>
      <c r="ASH225" s="567"/>
      <c r="ASI225" s="567"/>
      <c r="ASJ225" s="567"/>
      <c r="ASK225" s="567"/>
      <c r="ASL225" s="567"/>
      <c r="ASM225" s="567"/>
      <c r="ASN225" s="567"/>
      <c r="ASO225" s="567"/>
      <c r="ASP225" s="567"/>
      <c r="ASQ225" s="567"/>
      <c r="ASR225" s="567"/>
      <c r="ASS225" s="567"/>
      <c r="AST225" s="567"/>
      <c r="ASU225" s="567"/>
      <c r="ASV225" s="567"/>
      <c r="ASW225" s="567"/>
      <c r="ASX225" s="567"/>
      <c r="ASY225" s="567"/>
      <c r="ASZ225" s="567"/>
      <c r="ATA225" s="567"/>
      <c r="ATB225" s="567"/>
      <c r="ATC225" s="567"/>
      <c r="ATD225" s="567"/>
      <c r="ATE225" s="567"/>
      <c r="ATF225" s="567"/>
      <c r="ATG225" s="567"/>
      <c r="ATH225" s="567"/>
      <c r="ATI225" s="567"/>
      <c r="ATJ225" s="567"/>
      <c r="ATK225" s="567"/>
      <c r="ATL225" s="567"/>
      <c r="ATM225" s="567"/>
      <c r="ATN225" s="567"/>
      <c r="ATO225" s="567"/>
      <c r="ATP225" s="567"/>
      <c r="ATQ225" s="567"/>
      <c r="ATR225" s="567"/>
      <c r="ATS225" s="567"/>
      <c r="ATT225" s="567"/>
      <c r="ATU225" s="567"/>
      <c r="ATV225" s="567"/>
      <c r="ATW225" s="567"/>
      <c r="ATX225" s="567"/>
      <c r="ATY225" s="567"/>
      <c r="ATZ225" s="567"/>
      <c r="AUA225" s="567"/>
      <c r="AUB225" s="567"/>
      <c r="AUC225" s="567"/>
      <c r="AUD225" s="567"/>
      <c r="AUE225" s="567"/>
      <c r="AUF225" s="567"/>
      <c r="AUG225" s="567"/>
      <c r="AUH225" s="567"/>
      <c r="AUI225" s="567"/>
      <c r="AUJ225" s="567"/>
      <c r="AUK225" s="567"/>
      <c r="AUL225" s="567"/>
      <c r="AUM225" s="567"/>
      <c r="AUN225" s="567"/>
      <c r="AUO225" s="567"/>
      <c r="AUP225" s="567"/>
      <c r="AUQ225" s="567"/>
      <c r="AUR225" s="567"/>
      <c r="AUS225" s="567"/>
      <c r="AUT225" s="567"/>
      <c r="AUU225" s="567"/>
      <c r="AUV225" s="567"/>
      <c r="AUW225" s="567"/>
      <c r="AUX225" s="567"/>
      <c r="AUY225" s="567"/>
      <c r="AUZ225" s="567"/>
      <c r="AVA225" s="567"/>
      <c r="AVB225" s="567"/>
      <c r="AVC225" s="567"/>
      <c r="AVD225" s="567"/>
      <c r="AVE225" s="567"/>
      <c r="AVF225" s="567"/>
      <c r="AVG225" s="567"/>
      <c r="AVH225" s="567"/>
      <c r="AVI225" s="567"/>
      <c r="AVJ225" s="567"/>
      <c r="AVK225" s="567"/>
      <c r="AVL225" s="567"/>
      <c r="AVM225" s="567"/>
      <c r="AVN225" s="567"/>
      <c r="AVO225" s="567"/>
      <c r="AVP225" s="567"/>
      <c r="AVQ225" s="567"/>
      <c r="AVR225" s="567"/>
      <c r="AVS225" s="567"/>
      <c r="AVT225" s="567"/>
      <c r="AVU225" s="567"/>
      <c r="AVV225" s="567"/>
      <c r="AVW225" s="567"/>
      <c r="AVX225" s="567"/>
      <c r="AVY225" s="567"/>
      <c r="AVZ225" s="567"/>
      <c r="AWA225" s="567"/>
      <c r="AWB225" s="567"/>
      <c r="AWC225" s="567"/>
      <c r="AWD225" s="567"/>
      <c r="AWE225" s="567"/>
      <c r="AWF225" s="567"/>
      <c r="AWG225" s="567"/>
      <c r="AWH225" s="567"/>
      <c r="AWI225" s="567"/>
      <c r="AWJ225" s="567"/>
      <c r="AWK225" s="567"/>
      <c r="AWL225" s="567"/>
      <c r="AWM225" s="567"/>
      <c r="AWN225" s="567"/>
      <c r="AWO225" s="567"/>
      <c r="AWP225" s="567"/>
      <c r="AWQ225" s="567"/>
      <c r="AWR225" s="567"/>
      <c r="AWS225" s="567"/>
      <c r="AWT225" s="567"/>
      <c r="AWU225" s="567"/>
      <c r="AWV225" s="567"/>
      <c r="AWW225" s="567"/>
      <c r="AWX225" s="567"/>
      <c r="AWY225" s="567"/>
      <c r="AWZ225" s="567"/>
      <c r="AXA225" s="567"/>
      <c r="AXB225" s="567"/>
      <c r="AXC225" s="567"/>
      <c r="AXD225" s="567"/>
      <c r="AXE225" s="567"/>
      <c r="AXF225" s="567"/>
      <c r="AXG225" s="567"/>
      <c r="AXH225" s="567"/>
      <c r="AXI225" s="567"/>
      <c r="AXJ225" s="567"/>
      <c r="AXK225" s="567"/>
      <c r="AXL225" s="567"/>
      <c r="AXM225" s="567"/>
      <c r="AXN225" s="567"/>
      <c r="AXO225" s="567"/>
      <c r="AXP225" s="567"/>
      <c r="AXQ225" s="567"/>
      <c r="AXR225" s="567"/>
      <c r="AXS225" s="567"/>
      <c r="AXT225" s="567"/>
      <c r="AXU225" s="567"/>
      <c r="AXV225" s="567"/>
      <c r="AXW225" s="567"/>
      <c r="AXX225" s="567"/>
      <c r="AXY225" s="567"/>
      <c r="AXZ225" s="567"/>
      <c r="AYA225" s="567"/>
      <c r="AYB225" s="567"/>
      <c r="AYC225" s="567"/>
      <c r="AYD225" s="567"/>
      <c r="AYE225" s="567"/>
      <c r="AYF225" s="567"/>
      <c r="AYG225" s="567"/>
      <c r="AYH225" s="567"/>
      <c r="AYI225" s="567"/>
      <c r="AYJ225" s="567"/>
      <c r="AYK225" s="567"/>
      <c r="AYL225" s="567"/>
      <c r="AYM225" s="567"/>
      <c r="AYN225" s="567"/>
      <c r="AYO225" s="567"/>
      <c r="AYP225" s="567"/>
      <c r="AYQ225" s="567"/>
      <c r="AYR225" s="567"/>
      <c r="AYS225" s="567"/>
      <c r="AYT225" s="567"/>
      <c r="AYU225" s="567"/>
      <c r="AYV225" s="567"/>
      <c r="AYW225" s="567"/>
      <c r="AYX225" s="567"/>
      <c r="AYY225" s="567"/>
      <c r="AYZ225" s="567"/>
      <c r="AZA225" s="567"/>
      <c r="AZB225" s="567"/>
      <c r="AZC225" s="567"/>
      <c r="AZD225" s="567"/>
      <c r="AZE225" s="567"/>
      <c r="AZF225" s="567"/>
      <c r="AZG225" s="567"/>
      <c r="AZH225" s="567"/>
      <c r="AZI225" s="567"/>
      <c r="AZJ225" s="567"/>
      <c r="AZK225" s="567"/>
      <c r="AZL225" s="567"/>
      <c r="AZM225" s="567"/>
      <c r="AZN225" s="567"/>
      <c r="AZO225" s="567"/>
      <c r="AZP225" s="567"/>
      <c r="AZQ225" s="567"/>
      <c r="AZR225" s="567"/>
      <c r="AZS225" s="567"/>
      <c r="AZT225" s="567"/>
      <c r="AZU225" s="567"/>
      <c r="AZV225" s="567"/>
      <c r="AZW225" s="567"/>
      <c r="AZX225" s="567"/>
      <c r="AZY225" s="567"/>
      <c r="AZZ225" s="567"/>
      <c r="BAA225" s="567"/>
      <c r="BAB225" s="567"/>
      <c r="BAC225" s="567"/>
      <c r="BAD225" s="567"/>
      <c r="BAE225" s="567"/>
      <c r="BAF225" s="567"/>
      <c r="BAG225" s="567"/>
      <c r="BAH225" s="567"/>
      <c r="BAI225" s="567"/>
      <c r="BAJ225" s="567"/>
      <c r="BAK225" s="567"/>
      <c r="BAL225" s="567"/>
      <c r="BAM225" s="567"/>
      <c r="BAN225" s="567"/>
      <c r="BAO225" s="567"/>
      <c r="BAP225" s="567"/>
      <c r="BAQ225" s="567"/>
      <c r="BAR225" s="567"/>
      <c r="BAS225" s="567"/>
      <c r="BAT225" s="567"/>
      <c r="BAU225" s="567"/>
      <c r="BAV225" s="567"/>
      <c r="BAW225" s="567"/>
      <c r="BAX225" s="567"/>
      <c r="BAY225" s="567"/>
      <c r="BAZ225" s="567"/>
      <c r="BBA225" s="567"/>
      <c r="BBB225" s="567"/>
      <c r="BBC225" s="567"/>
      <c r="BBD225" s="567"/>
      <c r="BBE225" s="567"/>
      <c r="BBF225" s="567"/>
      <c r="BBG225" s="567"/>
      <c r="BBH225" s="567"/>
      <c r="BBI225" s="567"/>
      <c r="BBJ225" s="567"/>
      <c r="BBK225" s="567"/>
      <c r="BBL225" s="567"/>
      <c r="BBM225" s="567"/>
      <c r="BBN225" s="567"/>
      <c r="BBO225" s="567"/>
      <c r="BBP225" s="567"/>
      <c r="BBQ225" s="567"/>
      <c r="BBR225" s="567"/>
      <c r="BBS225" s="567"/>
      <c r="BBT225" s="567"/>
      <c r="BBU225" s="567"/>
      <c r="BBV225" s="567"/>
      <c r="BBW225" s="567"/>
      <c r="BBX225" s="567"/>
      <c r="BBY225" s="567"/>
      <c r="BBZ225" s="567"/>
      <c r="BCA225" s="567"/>
      <c r="BCB225" s="567"/>
      <c r="BCC225" s="567"/>
      <c r="BCD225" s="567"/>
      <c r="BCE225" s="567"/>
      <c r="BCF225" s="567"/>
      <c r="BCG225" s="567"/>
      <c r="BCH225" s="567"/>
      <c r="BCI225" s="567"/>
      <c r="BCJ225" s="567"/>
      <c r="BCK225" s="567"/>
      <c r="BCL225" s="567"/>
      <c r="BCM225" s="567"/>
      <c r="BCN225" s="567"/>
      <c r="BCO225" s="567"/>
      <c r="BCP225" s="567"/>
      <c r="BCQ225" s="567"/>
      <c r="BCR225" s="567"/>
      <c r="BCS225" s="567"/>
      <c r="BCT225" s="567"/>
      <c r="BCU225" s="567"/>
      <c r="BCV225" s="567"/>
      <c r="BCW225" s="567"/>
      <c r="BCX225" s="567"/>
      <c r="BCY225" s="567"/>
      <c r="BCZ225" s="567"/>
      <c r="BDA225" s="567"/>
      <c r="BDB225" s="567"/>
      <c r="BDC225" s="567"/>
      <c r="BDD225" s="567"/>
      <c r="BDE225" s="567"/>
      <c r="BDF225" s="567"/>
      <c r="BDG225" s="567"/>
      <c r="BDH225" s="567"/>
      <c r="BDI225" s="567"/>
      <c r="BDJ225" s="567"/>
      <c r="BDK225" s="567"/>
      <c r="BDL225" s="567"/>
      <c r="BDM225" s="567"/>
      <c r="BDN225" s="567"/>
      <c r="BDO225" s="567"/>
      <c r="BDP225" s="567"/>
      <c r="BDQ225" s="567"/>
      <c r="BDR225" s="567"/>
      <c r="BDS225" s="567"/>
      <c r="BDT225" s="567"/>
      <c r="BDU225" s="567"/>
      <c r="BDV225" s="567"/>
      <c r="BDW225" s="567"/>
      <c r="BDX225" s="567"/>
      <c r="BDY225" s="567"/>
      <c r="BDZ225" s="567"/>
      <c r="BEA225" s="567"/>
      <c r="BEB225" s="567"/>
      <c r="BEC225" s="567"/>
      <c r="BED225" s="567"/>
      <c r="BEE225" s="567"/>
      <c r="BEF225" s="567"/>
      <c r="BEG225" s="567"/>
      <c r="BEH225" s="567"/>
      <c r="BEI225" s="567"/>
      <c r="BEJ225" s="567"/>
      <c r="BEK225" s="567"/>
      <c r="BEL225" s="567"/>
      <c r="BEM225" s="567"/>
      <c r="BEN225" s="567"/>
      <c r="BEO225" s="567"/>
      <c r="BEP225" s="567"/>
      <c r="BEQ225" s="567"/>
      <c r="BER225" s="567"/>
      <c r="BES225" s="567"/>
      <c r="BET225" s="567"/>
      <c r="BEU225" s="567"/>
      <c r="BEV225" s="567"/>
      <c r="BEW225" s="567"/>
      <c r="BEX225" s="567"/>
      <c r="BEY225" s="567"/>
      <c r="BEZ225" s="567"/>
      <c r="BFA225" s="567"/>
      <c r="BFB225" s="567"/>
      <c r="BFC225" s="567"/>
      <c r="BFD225" s="567"/>
      <c r="BFE225" s="567"/>
      <c r="BFF225" s="567"/>
      <c r="BFG225" s="567"/>
      <c r="BFH225" s="567"/>
      <c r="BFI225" s="567"/>
      <c r="BFJ225" s="567"/>
      <c r="BFK225" s="567"/>
      <c r="BFL225" s="567"/>
      <c r="BFM225" s="567"/>
      <c r="BFN225" s="567"/>
      <c r="BFO225" s="567"/>
      <c r="BFP225" s="567"/>
      <c r="BFQ225" s="567"/>
      <c r="BFR225" s="567"/>
      <c r="BFS225" s="567"/>
      <c r="BFT225" s="567"/>
      <c r="BFU225" s="567"/>
      <c r="BFV225" s="567"/>
      <c r="BFW225" s="567"/>
      <c r="BFX225" s="567"/>
      <c r="BFY225" s="567"/>
      <c r="BFZ225" s="567"/>
      <c r="BGA225" s="567"/>
      <c r="BGB225" s="567"/>
      <c r="BGC225" s="567"/>
      <c r="BGD225" s="567"/>
      <c r="BGE225" s="567"/>
      <c r="BGF225" s="567"/>
      <c r="BGG225" s="567"/>
      <c r="BGH225" s="567"/>
      <c r="BGI225" s="567"/>
      <c r="BGJ225" s="567"/>
      <c r="BGK225" s="567"/>
      <c r="BGL225" s="567"/>
      <c r="BGM225" s="567"/>
      <c r="BGN225" s="567"/>
      <c r="BGO225" s="567"/>
      <c r="BGP225" s="567"/>
      <c r="BGQ225" s="567"/>
      <c r="BGR225" s="567"/>
      <c r="BGS225" s="567"/>
      <c r="BGT225" s="567"/>
      <c r="BGU225" s="567"/>
      <c r="BGV225" s="567"/>
      <c r="BGW225" s="567"/>
      <c r="BGX225" s="567"/>
      <c r="BGY225" s="567"/>
      <c r="BGZ225" s="567"/>
      <c r="BHA225" s="567"/>
      <c r="BHB225" s="567"/>
      <c r="BHC225" s="567"/>
      <c r="BHD225" s="567"/>
      <c r="BHE225" s="567"/>
      <c r="BHF225" s="567"/>
      <c r="BHG225" s="567"/>
      <c r="BHH225" s="567"/>
      <c r="BHI225" s="567"/>
      <c r="BHJ225" s="567"/>
      <c r="BHK225" s="567"/>
      <c r="BHL225" s="567"/>
      <c r="BHM225" s="567"/>
      <c r="BHN225" s="567"/>
      <c r="BHO225" s="567"/>
      <c r="BHP225" s="567"/>
      <c r="BHQ225" s="567"/>
      <c r="BHR225" s="567"/>
      <c r="BHS225" s="567"/>
      <c r="BHT225" s="567"/>
      <c r="BHU225" s="567"/>
      <c r="BHV225" s="567"/>
      <c r="BHW225" s="567"/>
      <c r="BHX225" s="567"/>
      <c r="BHY225" s="567"/>
      <c r="BHZ225" s="567"/>
      <c r="BIA225" s="567"/>
      <c r="BIB225" s="567"/>
      <c r="BIC225" s="567"/>
      <c r="BID225" s="567"/>
      <c r="BIE225" s="567"/>
      <c r="BIF225" s="567"/>
      <c r="BIG225" s="567"/>
      <c r="BIH225" s="567"/>
      <c r="BII225" s="567"/>
      <c r="BIJ225" s="567"/>
      <c r="BIK225" s="567"/>
      <c r="BIL225" s="567"/>
      <c r="BIM225" s="567"/>
      <c r="BIN225" s="567"/>
      <c r="BIO225" s="567"/>
      <c r="BIP225" s="567"/>
      <c r="BIQ225" s="567"/>
      <c r="BIR225" s="567"/>
      <c r="BIS225" s="567"/>
      <c r="BIT225" s="567"/>
      <c r="BIU225" s="567"/>
      <c r="BIV225" s="567"/>
      <c r="BIW225" s="567"/>
      <c r="BIX225" s="567"/>
      <c r="BIY225" s="567"/>
      <c r="BIZ225" s="567"/>
      <c r="BJA225" s="567"/>
      <c r="BJB225" s="567"/>
      <c r="BJC225" s="567"/>
      <c r="BJD225" s="567"/>
      <c r="BJE225" s="567"/>
      <c r="BJF225" s="567"/>
      <c r="BJG225" s="567"/>
      <c r="BJH225" s="567"/>
      <c r="BJI225" s="567"/>
      <c r="BJJ225" s="567"/>
      <c r="BJK225" s="567"/>
      <c r="BJL225" s="567"/>
      <c r="BJM225" s="567"/>
      <c r="BJN225" s="567"/>
      <c r="BJO225" s="567"/>
      <c r="BJP225" s="567"/>
      <c r="BJQ225" s="567"/>
      <c r="BJR225" s="567"/>
      <c r="BJS225" s="567"/>
      <c r="BJT225" s="567"/>
      <c r="BJU225" s="567"/>
      <c r="BJV225" s="567"/>
      <c r="BJW225" s="567"/>
      <c r="BJX225" s="567"/>
      <c r="BJY225" s="567"/>
      <c r="BJZ225" s="567"/>
      <c r="BKA225" s="567"/>
      <c r="BKB225" s="567"/>
      <c r="BKC225" s="567"/>
      <c r="BKD225" s="567"/>
      <c r="BKE225" s="567"/>
      <c r="BKF225" s="567"/>
      <c r="BKG225" s="567"/>
      <c r="BKH225" s="567"/>
      <c r="BKI225" s="567"/>
      <c r="BKJ225" s="567"/>
      <c r="BKK225" s="567"/>
      <c r="BKL225" s="567"/>
      <c r="BKM225" s="567"/>
      <c r="BKN225" s="567"/>
      <c r="BKO225" s="567"/>
      <c r="BKP225" s="567"/>
      <c r="BKQ225" s="567"/>
      <c r="BKR225" s="567"/>
      <c r="BKS225" s="567"/>
      <c r="BKT225" s="567"/>
      <c r="BKU225" s="567"/>
      <c r="BKV225" s="567"/>
      <c r="BKW225" s="567"/>
      <c r="BKX225" s="567"/>
      <c r="BKY225" s="567"/>
      <c r="BKZ225" s="567"/>
      <c r="BLA225" s="567"/>
      <c r="BLB225" s="567"/>
      <c r="BLC225" s="567"/>
      <c r="BLD225" s="567"/>
      <c r="BLE225" s="567"/>
      <c r="BLF225" s="567"/>
      <c r="BLG225" s="567"/>
      <c r="BLH225" s="567"/>
      <c r="BLI225" s="567"/>
      <c r="BLJ225" s="567"/>
      <c r="BLK225" s="567"/>
      <c r="BLL225" s="567"/>
      <c r="BLM225" s="567"/>
      <c r="BLN225" s="567"/>
      <c r="BLO225" s="567"/>
      <c r="BLP225" s="567"/>
      <c r="BLQ225" s="567"/>
      <c r="BLR225" s="567"/>
      <c r="BLS225" s="567"/>
      <c r="BLT225" s="567"/>
      <c r="BLU225" s="567"/>
      <c r="BLV225" s="567"/>
      <c r="BLW225" s="567"/>
      <c r="BLX225" s="567"/>
      <c r="BLY225" s="567"/>
      <c r="BLZ225" s="567"/>
      <c r="BMA225" s="567"/>
      <c r="BMB225" s="567"/>
      <c r="BMC225" s="567"/>
      <c r="BMD225" s="567"/>
      <c r="BME225" s="567"/>
      <c r="BMF225" s="567"/>
      <c r="BMG225" s="567"/>
      <c r="BMH225" s="567"/>
      <c r="BMI225" s="567"/>
      <c r="BMJ225" s="567"/>
      <c r="BMK225" s="567"/>
      <c r="BML225" s="567"/>
      <c r="BMM225" s="567"/>
      <c r="BMN225" s="567"/>
      <c r="BMO225" s="567"/>
      <c r="BMP225" s="567"/>
      <c r="BMQ225" s="567"/>
      <c r="BMR225" s="567"/>
      <c r="BMS225" s="567"/>
      <c r="BMT225" s="567"/>
      <c r="BMU225" s="567"/>
      <c r="BMV225" s="567"/>
      <c r="BMW225" s="567"/>
      <c r="BMX225" s="567"/>
      <c r="BMY225" s="567"/>
      <c r="BMZ225" s="567"/>
      <c r="BNA225" s="567"/>
      <c r="BNB225" s="567"/>
      <c r="BNC225" s="567"/>
      <c r="BND225" s="567"/>
      <c r="BNE225" s="567"/>
      <c r="BNF225" s="567"/>
      <c r="BNG225" s="567"/>
      <c r="BNH225" s="567"/>
      <c r="BNI225" s="567"/>
      <c r="BNJ225" s="567"/>
      <c r="BNK225" s="567"/>
      <c r="BNL225" s="567"/>
      <c r="BNM225" s="567"/>
      <c r="BNN225" s="567"/>
      <c r="BNO225" s="567"/>
      <c r="BNP225" s="567"/>
      <c r="BNQ225" s="567"/>
      <c r="BNR225" s="567"/>
      <c r="BNS225" s="567"/>
      <c r="BNT225" s="567"/>
      <c r="BNU225" s="567"/>
      <c r="BNV225" s="567"/>
      <c r="BNW225" s="567"/>
      <c r="BNX225" s="567"/>
      <c r="BNY225" s="567"/>
      <c r="BNZ225" s="567"/>
      <c r="BOA225" s="567"/>
      <c r="BOB225" s="567"/>
      <c r="BOC225" s="567"/>
      <c r="BOD225" s="567"/>
      <c r="BOE225" s="567"/>
      <c r="BOF225" s="567"/>
      <c r="BOG225" s="567"/>
      <c r="BOH225" s="567"/>
      <c r="BOI225" s="567"/>
      <c r="BOJ225" s="567"/>
      <c r="BOK225" s="567"/>
      <c r="BOL225" s="567"/>
      <c r="BOM225" s="567"/>
      <c r="BON225" s="567"/>
      <c r="BOO225" s="567"/>
      <c r="BOP225" s="567"/>
      <c r="BOQ225" s="567"/>
      <c r="BOR225" s="567"/>
      <c r="BOS225" s="567"/>
      <c r="BOT225" s="567"/>
      <c r="BOU225" s="567"/>
      <c r="BOV225" s="567"/>
      <c r="BOW225" s="567"/>
      <c r="BOX225" s="567"/>
      <c r="BOY225" s="567"/>
      <c r="BOZ225" s="567"/>
      <c r="BPA225" s="567"/>
      <c r="BPB225" s="567"/>
      <c r="BPC225" s="567"/>
      <c r="BPD225" s="567"/>
      <c r="BPE225" s="567"/>
      <c r="BPF225" s="567"/>
      <c r="BPG225" s="567"/>
      <c r="BPH225" s="567"/>
      <c r="BPI225" s="567"/>
      <c r="BPJ225" s="567"/>
      <c r="BPK225" s="567"/>
      <c r="BPL225" s="567"/>
      <c r="BPM225" s="567"/>
      <c r="BPN225" s="567"/>
      <c r="BPO225" s="567"/>
      <c r="BPP225" s="567"/>
      <c r="BPQ225" s="567"/>
      <c r="BPR225" s="567"/>
      <c r="BPS225" s="567"/>
      <c r="BPT225" s="567"/>
      <c r="BPU225" s="567"/>
      <c r="BPV225" s="567"/>
      <c r="BPW225" s="567"/>
      <c r="BPX225" s="567"/>
      <c r="BPY225" s="567"/>
      <c r="BPZ225" s="567"/>
      <c r="BQA225" s="567"/>
      <c r="BQB225" s="567"/>
      <c r="BQC225" s="567"/>
      <c r="BQD225" s="567"/>
      <c r="BQE225" s="567"/>
      <c r="BQF225" s="567"/>
      <c r="BQG225" s="567"/>
      <c r="BQH225" s="567"/>
      <c r="BQI225" s="567"/>
      <c r="BQJ225" s="567"/>
      <c r="BQK225" s="567"/>
      <c r="BQL225" s="567"/>
      <c r="BQM225" s="567"/>
      <c r="BQN225" s="567"/>
      <c r="BQO225" s="567"/>
      <c r="BQP225" s="567"/>
      <c r="BQQ225" s="567"/>
      <c r="BQR225" s="567"/>
      <c r="BQS225" s="567"/>
      <c r="BQT225" s="567"/>
      <c r="BQU225" s="567"/>
      <c r="BQV225" s="567"/>
      <c r="BQW225" s="567"/>
      <c r="BQX225" s="567"/>
      <c r="BQY225" s="567"/>
      <c r="BQZ225" s="567"/>
      <c r="BRA225" s="567"/>
      <c r="BRB225" s="567"/>
      <c r="BRC225" s="567"/>
      <c r="BRD225" s="567"/>
      <c r="BRE225" s="567"/>
      <c r="BRF225" s="567"/>
      <c r="BRG225" s="567"/>
      <c r="BRH225" s="567"/>
      <c r="BRI225" s="567"/>
      <c r="BRJ225" s="567"/>
      <c r="BRK225" s="567"/>
      <c r="BRL225" s="567"/>
      <c r="BRM225" s="567"/>
      <c r="BRN225" s="567"/>
      <c r="BRO225" s="567"/>
      <c r="BRP225" s="567"/>
      <c r="BRQ225" s="567"/>
      <c r="BRR225" s="567"/>
      <c r="BRS225" s="567"/>
      <c r="BRT225" s="567"/>
      <c r="BRU225" s="567"/>
      <c r="BRV225" s="567"/>
      <c r="BRW225" s="567"/>
      <c r="BRX225" s="567"/>
      <c r="BRY225" s="567"/>
      <c r="BRZ225" s="567"/>
      <c r="BSA225" s="567"/>
      <c r="BSB225" s="567"/>
      <c r="BSC225" s="567"/>
      <c r="BSD225" s="567"/>
      <c r="BSE225" s="567"/>
      <c r="BSF225" s="567"/>
      <c r="BSG225" s="567"/>
      <c r="BSH225" s="567"/>
      <c r="BSI225" s="567"/>
      <c r="BSJ225" s="567"/>
      <c r="BSK225" s="567"/>
      <c r="BSL225" s="567"/>
      <c r="BSM225" s="567"/>
      <c r="BSN225" s="567"/>
      <c r="BSO225" s="567"/>
      <c r="BSP225" s="567"/>
      <c r="BSQ225" s="567"/>
      <c r="BSR225" s="567"/>
      <c r="BSS225" s="567"/>
      <c r="BST225" s="567"/>
      <c r="BSU225" s="567"/>
      <c r="BSV225" s="567"/>
      <c r="BSW225" s="567"/>
      <c r="BSX225" s="567"/>
      <c r="BSY225" s="567"/>
      <c r="BSZ225" s="567"/>
      <c r="BTA225" s="567"/>
      <c r="BTB225" s="567"/>
      <c r="BTC225" s="567"/>
      <c r="BTD225" s="567"/>
      <c r="BTE225" s="567"/>
      <c r="BTF225" s="567"/>
      <c r="BTG225" s="567"/>
      <c r="BTH225" s="567"/>
      <c r="BTI225" s="567"/>
      <c r="BTJ225" s="567"/>
      <c r="BTK225" s="567"/>
      <c r="BTL225" s="567"/>
      <c r="BTM225" s="567"/>
      <c r="BTN225" s="567"/>
      <c r="BTO225" s="567"/>
      <c r="BTP225" s="567"/>
      <c r="BTQ225" s="567"/>
      <c r="BTR225" s="567"/>
      <c r="BTS225" s="567"/>
      <c r="BTT225" s="567"/>
      <c r="BTU225" s="567"/>
      <c r="BTV225" s="567"/>
      <c r="BTW225" s="567"/>
      <c r="BTX225" s="567"/>
      <c r="BTY225" s="567"/>
      <c r="BTZ225" s="567"/>
      <c r="BUA225" s="567"/>
      <c r="BUB225" s="567"/>
      <c r="BUC225" s="567"/>
      <c r="BUD225" s="567"/>
      <c r="BUE225" s="567"/>
      <c r="BUF225" s="567"/>
      <c r="BUG225" s="567"/>
      <c r="BUH225" s="567"/>
      <c r="BUI225" s="567"/>
      <c r="BUJ225" s="567"/>
      <c r="BUK225" s="567"/>
      <c r="BUL225" s="567"/>
      <c r="BUM225" s="567"/>
      <c r="BUN225" s="567"/>
      <c r="BUO225" s="567"/>
      <c r="BUP225" s="567"/>
      <c r="BUQ225" s="567"/>
      <c r="BUR225" s="567"/>
      <c r="BUS225" s="567"/>
      <c r="BUT225" s="567"/>
      <c r="BUU225" s="567"/>
      <c r="BUV225" s="567"/>
      <c r="BUW225" s="567"/>
      <c r="BUX225" s="567"/>
      <c r="BUY225" s="567"/>
      <c r="BUZ225" s="567"/>
      <c r="BVA225" s="567"/>
      <c r="BVB225" s="567"/>
      <c r="BVC225" s="567"/>
      <c r="BVD225" s="567"/>
      <c r="BVE225" s="567"/>
      <c r="BVF225" s="567"/>
      <c r="BVG225" s="567"/>
      <c r="BVH225" s="567"/>
      <c r="BVI225" s="567"/>
      <c r="BVJ225" s="567"/>
      <c r="BVK225" s="567"/>
      <c r="BVL225" s="567"/>
      <c r="BVM225" s="567"/>
      <c r="BVN225" s="567"/>
      <c r="BVO225" s="567"/>
      <c r="BVP225" s="567"/>
      <c r="BVQ225" s="567"/>
      <c r="BVR225" s="567"/>
      <c r="BVS225" s="567"/>
      <c r="BVT225" s="567"/>
      <c r="BVU225" s="567"/>
      <c r="BVV225" s="567"/>
      <c r="BVW225" s="567"/>
      <c r="BVX225" s="567"/>
      <c r="BVY225" s="567"/>
      <c r="BVZ225" s="567"/>
      <c r="BWA225" s="567"/>
      <c r="BWB225" s="567"/>
      <c r="BWC225" s="567"/>
      <c r="BWD225" s="567"/>
      <c r="BWE225" s="567"/>
      <c r="BWF225" s="567"/>
      <c r="BWG225" s="567"/>
      <c r="BWH225" s="567"/>
      <c r="BWI225" s="567"/>
      <c r="BWJ225" s="567"/>
      <c r="BWK225" s="567"/>
      <c r="BWL225" s="567"/>
      <c r="BWM225" s="567"/>
      <c r="BWN225" s="567"/>
      <c r="BWO225" s="567"/>
      <c r="BWP225" s="567"/>
      <c r="BWQ225" s="567"/>
      <c r="BWR225" s="567"/>
      <c r="BWS225" s="567"/>
      <c r="BWT225" s="567"/>
      <c r="BWU225" s="567"/>
      <c r="BWV225" s="567"/>
      <c r="BWW225" s="567"/>
      <c r="BWX225" s="567"/>
      <c r="BWY225" s="567"/>
      <c r="BWZ225" s="567"/>
      <c r="BXA225" s="567"/>
      <c r="BXB225" s="567"/>
      <c r="BXC225" s="567"/>
      <c r="BXD225" s="567"/>
      <c r="BXE225" s="567"/>
      <c r="BXF225" s="567"/>
      <c r="BXG225" s="567"/>
      <c r="BXH225" s="567"/>
      <c r="BXI225" s="567"/>
      <c r="BXJ225" s="567"/>
      <c r="BXK225" s="567"/>
      <c r="BXL225" s="567"/>
      <c r="BXM225" s="567"/>
      <c r="BXN225" s="567"/>
      <c r="BXO225" s="567"/>
      <c r="BXP225" s="567"/>
      <c r="BXQ225" s="567"/>
      <c r="BXR225" s="567"/>
      <c r="BXS225" s="567"/>
      <c r="BXT225" s="567"/>
      <c r="BXU225" s="567"/>
      <c r="BXV225" s="567"/>
      <c r="BXW225" s="567"/>
      <c r="BXX225" s="567"/>
      <c r="BXY225" s="567"/>
      <c r="BXZ225" s="567"/>
      <c r="BYA225" s="567"/>
      <c r="BYB225" s="567"/>
      <c r="BYC225" s="567"/>
      <c r="BYD225" s="567"/>
      <c r="BYE225" s="567"/>
      <c r="BYF225" s="567"/>
      <c r="BYG225" s="567"/>
      <c r="BYH225" s="567"/>
      <c r="BYI225" s="567"/>
      <c r="BYJ225" s="567"/>
      <c r="BYK225" s="567"/>
      <c r="BYL225" s="567"/>
      <c r="BYM225" s="567"/>
      <c r="BYN225" s="567"/>
      <c r="BYO225" s="567"/>
      <c r="BYP225" s="567"/>
      <c r="BYQ225" s="567"/>
      <c r="BYR225" s="567"/>
      <c r="BYS225" s="567"/>
      <c r="BYT225" s="567"/>
      <c r="BYU225" s="567"/>
      <c r="BYV225" s="567"/>
      <c r="BYW225" s="567"/>
      <c r="BYX225" s="567"/>
      <c r="BYY225" s="567"/>
      <c r="BYZ225" s="567"/>
      <c r="BZA225" s="567"/>
      <c r="BZB225" s="567"/>
      <c r="BZC225" s="567"/>
      <c r="BZD225" s="567"/>
      <c r="BZE225" s="567"/>
      <c r="BZF225" s="567"/>
      <c r="BZG225" s="567"/>
      <c r="BZH225" s="567"/>
      <c r="BZI225" s="567"/>
      <c r="BZJ225" s="567"/>
      <c r="BZK225" s="567"/>
      <c r="BZL225" s="567"/>
      <c r="BZM225" s="567"/>
      <c r="BZN225" s="567"/>
      <c r="BZO225" s="567"/>
      <c r="BZP225" s="567"/>
      <c r="BZQ225" s="567"/>
      <c r="BZR225" s="567"/>
      <c r="BZS225" s="567"/>
      <c r="BZT225" s="567"/>
      <c r="BZU225" s="567"/>
      <c r="BZV225" s="567"/>
      <c r="BZW225" s="567"/>
      <c r="BZX225" s="567"/>
      <c r="BZY225" s="567"/>
      <c r="BZZ225" s="567"/>
      <c r="CAA225" s="567"/>
      <c r="CAB225" s="567"/>
      <c r="CAC225" s="567"/>
      <c r="CAD225" s="567"/>
      <c r="CAE225" s="567"/>
      <c r="CAF225" s="567"/>
      <c r="CAG225" s="567"/>
      <c r="CAH225" s="567"/>
      <c r="CAI225" s="567"/>
      <c r="CAJ225" s="567"/>
      <c r="CAK225" s="567"/>
      <c r="CAL225" s="567"/>
      <c r="CAM225" s="567"/>
      <c r="CAN225" s="567"/>
      <c r="CAO225" s="567"/>
      <c r="CAP225" s="567"/>
      <c r="CAQ225" s="567"/>
      <c r="CAR225" s="567"/>
      <c r="CAS225" s="567"/>
      <c r="CAT225" s="567"/>
      <c r="CAU225" s="567"/>
      <c r="CAV225" s="567"/>
      <c r="CAW225" s="567"/>
      <c r="CAX225" s="567"/>
      <c r="CAY225" s="567"/>
      <c r="CAZ225" s="567"/>
      <c r="CBA225" s="567"/>
      <c r="CBB225" s="567"/>
      <c r="CBC225" s="567"/>
      <c r="CBD225" s="567"/>
      <c r="CBE225" s="567"/>
      <c r="CBF225" s="567"/>
      <c r="CBG225" s="567"/>
      <c r="CBH225" s="567"/>
      <c r="CBI225" s="567"/>
      <c r="CBJ225" s="567"/>
      <c r="CBK225" s="567"/>
      <c r="CBL225" s="567"/>
      <c r="CBM225" s="567"/>
      <c r="CBN225" s="567"/>
      <c r="CBO225" s="567"/>
      <c r="CBP225" s="567"/>
      <c r="CBQ225" s="567"/>
      <c r="CBR225" s="567"/>
      <c r="CBS225" s="567"/>
      <c r="CBT225" s="567"/>
      <c r="CBU225" s="567"/>
      <c r="CBV225" s="567"/>
      <c r="CBW225" s="567"/>
      <c r="CBX225" s="567"/>
      <c r="CBY225" s="567"/>
      <c r="CBZ225" s="567"/>
      <c r="CCA225" s="567"/>
      <c r="CCB225" s="567"/>
      <c r="CCC225" s="567"/>
      <c r="CCD225" s="567"/>
      <c r="CCE225" s="567"/>
      <c r="CCF225" s="567"/>
      <c r="CCG225" s="567"/>
      <c r="CCH225" s="567"/>
      <c r="CCI225" s="567"/>
      <c r="CCJ225" s="567"/>
      <c r="CCK225" s="567"/>
      <c r="CCL225" s="567"/>
      <c r="CCM225" s="567"/>
      <c r="CCN225" s="567"/>
      <c r="CCO225" s="567"/>
      <c r="CCP225" s="567"/>
      <c r="CCQ225" s="567"/>
      <c r="CCR225" s="567"/>
      <c r="CCS225" s="567"/>
      <c r="CCT225" s="567"/>
      <c r="CCU225" s="567"/>
      <c r="CCV225" s="567"/>
      <c r="CCW225" s="567"/>
      <c r="CCX225" s="567"/>
      <c r="CCY225" s="567"/>
      <c r="CCZ225" s="567"/>
      <c r="CDA225" s="567"/>
      <c r="CDB225" s="567"/>
      <c r="CDC225" s="567"/>
      <c r="CDD225" s="567"/>
      <c r="CDE225" s="567"/>
      <c r="CDF225" s="567"/>
      <c r="CDG225" s="567"/>
      <c r="CDH225" s="567"/>
      <c r="CDI225" s="567"/>
      <c r="CDJ225" s="567"/>
      <c r="CDK225" s="567"/>
      <c r="CDL225" s="567"/>
      <c r="CDM225" s="567"/>
      <c r="CDN225" s="567"/>
      <c r="CDO225" s="567"/>
      <c r="CDP225" s="567"/>
      <c r="CDQ225" s="567"/>
      <c r="CDR225" s="567"/>
      <c r="CDS225" s="567"/>
      <c r="CDT225" s="567"/>
      <c r="CDU225" s="567"/>
      <c r="CDV225" s="567"/>
      <c r="CDW225" s="567"/>
      <c r="CDX225" s="567"/>
      <c r="CDY225" s="567"/>
      <c r="CDZ225" s="567"/>
      <c r="CEA225" s="567"/>
      <c r="CEB225" s="567"/>
      <c r="CEC225" s="567"/>
      <c r="CED225" s="567"/>
      <c r="CEE225" s="567"/>
      <c r="CEF225" s="567"/>
      <c r="CEG225" s="567"/>
      <c r="CEH225" s="567"/>
      <c r="CEI225" s="567"/>
      <c r="CEJ225" s="567"/>
      <c r="CEK225" s="567"/>
      <c r="CEL225" s="567"/>
      <c r="CEM225" s="567"/>
      <c r="CEN225" s="567"/>
      <c r="CEO225" s="567"/>
      <c r="CEP225" s="567"/>
      <c r="CEQ225" s="567"/>
      <c r="CER225" s="567"/>
      <c r="CES225" s="567"/>
      <c r="CET225" s="567"/>
      <c r="CEU225" s="567"/>
      <c r="CEV225" s="567"/>
      <c r="CEW225" s="567"/>
      <c r="CEX225" s="567"/>
      <c r="CEY225" s="567"/>
      <c r="CEZ225" s="567"/>
      <c r="CFA225" s="567"/>
      <c r="CFB225" s="567"/>
      <c r="CFC225" s="567"/>
      <c r="CFD225" s="567"/>
      <c r="CFE225" s="567"/>
      <c r="CFF225" s="567"/>
      <c r="CFG225" s="567"/>
      <c r="CFH225" s="567"/>
      <c r="CFI225" s="567"/>
      <c r="CFJ225" s="567"/>
      <c r="CFK225" s="567"/>
      <c r="CFL225" s="567"/>
      <c r="CFM225" s="567"/>
      <c r="CFN225" s="567"/>
      <c r="CFO225" s="567"/>
      <c r="CFP225" s="567"/>
      <c r="CFQ225" s="567"/>
      <c r="CFR225" s="567"/>
      <c r="CFS225" s="567"/>
      <c r="CFT225" s="567"/>
      <c r="CFU225" s="567"/>
      <c r="CFV225" s="567"/>
      <c r="CFW225" s="567"/>
      <c r="CFX225" s="567"/>
      <c r="CFY225" s="567"/>
      <c r="CFZ225" s="567"/>
      <c r="CGA225" s="567"/>
      <c r="CGB225" s="567"/>
      <c r="CGC225" s="567"/>
      <c r="CGD225" s="567"/>
      <c r="CGE225" s="567"/>
      <c r="CGF225" s="567"/>
      <c r="CGG225" s="567"/>
      <c r="CGH225" s="567"/>
      <c r="CGI225" s="567"/>
      <c r="CGJ225" s="567"/>
      <c r="CGK225" s="567"/>
      <c r="CGL225" s="567"/>
      <c r="CGM225" s="567"/>
      <c r="CGN225" s="567"/>
      <c r="CGO225" s="567"/>
      <c r="CGP225" s="567"/>
      <c r="CGQ225" s="567"/>
      <c r="CGR225" s="567"/>
      <c r="CGS225" s="567"/>
      <c r="CGT225" s="567"/>
      <c r="CGU225" s="567"/>
      <c r="CGV225" s="567"/>
      <c r="CGW225" s="567"/>
      <c r="CGX225" s="567"/>
      <c r="CGY225" s="567"/>
      <c r="CGZ225" s="567"/>
      <c r="CHA225" s="567"/>
      <c r="CHB225" s="567"/>
      <c r="CHC225" s="567"/>
      <c r="CHD225" s="567"/>
      <c r="CHE225" s="567"/>
      <c r="CHF225" s="567"/>
      <c r="CHG225" s="567"/>
      <c r="CHH225" s="567"/>
      <c r="CHI225" s="567"/>
      <c r="CHJ225" s="567"/>
      <c r="CHK225" s="567"/>
      <c r="CHL225" s="567"/>
      <c r="CHM225" s="567"/>
      <c r="CHN225" s="567"/>
      <c r="CHO225" s="567"/>
      <c r="CHP225" s="567"/>
      <c r="CHQ225" s="567"/>
      <c r="CHR225" s="567"/>
      <c r="CHS225" s="567"/>
      <c r="CHT225" s="567"/>
      <c r="CHU225" s="567"/>
      <c r="CHV225" s="567"/>
      <c r="CHW225" s="567"/>
      <c r="CHX225" s="567"/>
      <c r="CHY225" s="567"/>
      <c r="CHZ225" s="567"/>
      <c r="CIA225" s="567"/>
      <c r="CIB225" s="567"/>
      <c r="CIC225" s="567"/>
      <c r="CID225" s="567"/>
      <c r="CIE225" s="567"/>
      <c r="CIF225" s="567"/>
      <c r="CIG225" s="567"/>
      <c r="CIH225" s="567"/>
      <c r="CII225" s="567"/>
      <c r="CIJ225" s="567"/>
      <c r="CIK225" s="567"/>
      <c r="CIL225" s="567"/>
      <c r="CIM225" s="567"/>
      <c r="CIN225" s="567"/>
      <c r="CIO225" s="567"/>
      <c r="CIP225" s="567"/>
      <c r="CIQ225" s="567"/>
      <c r="CIR225" s="567"/>
      <c r="CIS225" s="567"/>
      <c r="CIT225" s="567"/>
      <c r="CIU225" s="567"/>
      <c r="CIV225" s="567"/>
      <c r="CIW225" s="567"/>
      <c r="CIX225" s="567"/>
      <c r="CIY225" s="567"/>
      <c r="CIZ225" s="567"/>
      <c r="CJA225" s="567"/>
      <c r="CJB225" s="567"/>
      <c r="CJC225" s="567"/>
      <c r="CJD225" s="567"/>
      <c r="CJE225" s="567"/>
      <c r="CJF225" s="567"/>
      <c r="CJG225" s="567"/>
      <c r="CJH225" s="567"/>
      <c r="CJI225" s="567"/>
      <c r="CJJ225" s="567"/>
      <c r="CJK225" s="567"/>
      <c r="CJL225" s="567"/>
      <c r="CJM225" s="567"/>
      <c r="CJN225" s="567"/>
      <c r="CJO225" s="567"/>
      <c r="CJP225" s="567"/>
      <c r="CJQ225" s="567"/>
      <c r="CJR225" s="567"/>
      <c r="CJS225" s="567"/>
      <c r="CJT225" s="567"/>
      <c r="CJU225" s="567"/>
      <c r="CJV225" s="567"/>
      <c r="CJW225" s="567"/>
      <c r="CJX225" s="567"/>
      <c r="CJY225" s="567"/>
      <c r="CJZ225" s="567"/>
      <c r="CKA225" s="567"/>
      <c r="CKB225" s="567"/>
      <c r="CKC225" s="567"/>
      <c r="CKD225" s="567"/>
      <c r="CKE225" s="567"/>
      <c r="CKF225" s="567"/>
      <c r="CKG225" s="567"/>
      <c r="CKH225" s="567"/>
      <c r="CKI225" s="567"/>
      <c r="CKJ225" s="567"/>
      <c r="CKK225" s="567"/>
      <c r="CKL225" s="567"/>
      <c r="CKM225" s="567"/>
      <c r="CKN225" s="567"/>
      <c r="CKO225" s="567"/>
      <c r="CKP225" s="567"/>
      <c r="CKQ225" s="567"/>
      <c r="CKR225" s="567"/>
      <c r="CKS225" s="567"/>
      <c r="CKT225" s="567"/>
      <c r="CKU225" s="567"/>
      <c r="CKV225" s="567"/>
      <c r="CKW225" s="567"/>
      <c r="CKX225" s="567"/>
      <c r="CKY225" s="567"/>
      <c r="CKZ225" s="567"/>
      <c r="CLA225" s="567"/>
      <c r="CLB225" s="567"/>
      <c r="CLC225" s="567"/>
      <c r="CLD225" s="567"/>
      <c r="CLE225" s="567"/>
      <c r="CLF225" s="567"/>
      <c r="CLG225" s="567"/>
      <c r="CLH225" s="567"/>
      <c r="CLI225" s="567"/>
      <c r="CLJ225" s="567"/>
      <c r="CLK225" s="567"/>
      <c r="CLL225" s="567"/>
      <c r="CLM225" s="567"/>
      <c r="CLN225" s="567"/>
      <c r="CLO225" s="567"/>
      <c r="CLP225" s="567"/>
      <c r="CLQ225" s="567"/>
      <c r="CLR225" s="567"/>
      <c r="CLS225" s="567"/>
      <c r="CLT225" s="567"/>
      <c r="CLU225" s="567"/>
      <c r="CLV225" s="567"/>
      <c r="CLW225" s="567"/>
      <c r="CLX225" s="567"/>
      <c r="CLY225" s="567"/>
      <c r="CLZ225" s="567"/>
      <c r="CMA225" s="567"/>
      <c r="CMB225" s="567"/>
      <c r="CMC225" s="567"/>
      <c r="CMD225" s="567"/>
      <c r="CME225" s="567"/>
      <c r="CMF225" s="567"/>
      <c r="CMG225" s="567"/>
      <c r="CMH225" s="567"/>
      <c r="CMI225" s="567"/>
      <c r="CMJ225" s="567"/>
      <c r="CMK225" s="567"/>
      <c r="CML225" s="567"/>
      <c r="CMM225" s="567"/>
      <c r="CMN225" s="567"/>
      <c r="CMO225" s="567"/>
      <c r="CMP225" s="567"/>
      <c r="CMQ225" s="567"/>
      <c r="CMR225" s="567"/>
      <c r="CMS225" s="567"/>
      <c r="CMT225" s="567"/>
      <c r="CMU225" s="567"/>
      <c r="CMV225" s="567"/>
      <c r="CMW225" s="567"/>
      <c r="CMX225" s="567"/>
      <c r="CMY225" s="567"/>
      <c r="CMZ225" s="567"/>
      <c r="CNA225" s="567"/>
      <c r="CNB225" s="567"/>
      <c r="CNC225" s="567"/>
      <c r="CND225" s="567"/>
      <c r="CNE225" s="567"/>
      <c r="CNF225" s="567"/>
      <c r="CNG225" s="567"/>
      <c r="CNH225" s="567"/>
      <c r="CNI225" s="567"/>
      <c r="CNJ225" s="567"/>
      <c r="CNK225" s="567"/>
      <c r="CNL225" s="567"/>
      <c r="CNM225" s="567"/>
      <c r="CNN225" s="567"/>
      <c r="CNO225" s="567"/>
      <c r="CNP225" s="567"/>
      <c r="CNQ225" s="567"/>
      <c r="CNR225" s="567"/>
      <c r="CNS225" s="567"/>
      <c r="CNT225" s="567"/>
      <c r="CNU225" s="567"/>
      <c r="CNV225" s="567"/>
      <c r="CNW225" s="567"/>
      <c r="CNX225" s="567"/>
      <c r="CNY225" s="567"/>
      <c r="CNZ225" s="567"/>
      <c r="COA225" s="567"/>
      <c r="COB225" s="567"/>
      <c r="COC225" s="567"/>
      <c r="COD225" s="567"/>
      <c r="COE225" s="567"/>
      <c r="COF225" s="567"/>
      <c r="COG225" s="567"/>
      <c r="COH225" s="567"/>
      <c r="COI225" s="567"/>
      <c r="COJ225" s="567"/>
      <c r="COK225" s="567"/>
      <c r="COL225" s="567"/>
      <c r="COM225" s="567"/>
      <c r="CON225" s="567"/>
      <c r="COO225" s="567"/>
      <c r="COP225" s="567"/>
      <c r="COQ225" s="567"/>
      <c r="COR225" s="567"/>
      <c r="COS225" s="567"/>
      <c r="COT225" s="567"/>
      <c r="COU225" s="567"/>
      <c r="COV225" s="567"/>
      <c r="COW225" s="567"/>
      <c r="COX225" s="567"/>
      <c r="COY225" s="567"/>
      <c r="COZ225" s="567"/>
      <c r="CPA225" s="567"/>
      <c r="CPB225" s="567"/>
      <c r="CPC225" s="567"/>
      <c r="CPD225" s="567"/>
      <c r="CPE225" s="567"/>
      <c r="CPF225" s="567"/>
      <c r="CPG225" s="567"/>
      <c r="CPH225" s="567"/>
      <c r="CPI225" s="567"/>
      <c r="CPJ225" s="567"/>
      <c r="CPK225" s="567"/>
      <c r="CPL225" s="567"/>
      <c r="CPM225" s="567"/>
      <c r="CPN225" s="567"/>
      <c r="CPO225" s="567"/>
      <c r="CPP225" s="567"/>
      <c r="CPQ225" s="567"/>
      <c r="CPR225" s="567"/>
      <c r="CPS225" s="567"/>
      <c r="CPT225" s="567"/>
      <c r="CPU225" s="567"/>
      <c r="CPV225" s="567"/>
      <c r="CPW225" s="567"/>
      <c r="CPX225" s="567"/>
      <c r="CPY225" s="567"/>
      <c r="CPZ225" s="567"/>
      <c r="CQA225" s="567"/>
      <c r="CQB225" s="567"/>
      <c r="CQC225" s="567"/>
      <c r="CQD225" s="567"/>
      <c r="CQE225" s="567"/>
      <c r="CQF225" s="567"/>
      <c r="CQG225" s="567"/>
      <c r="CQH225" s="567"/>
      <c r="CQI225" s="567"/>
      <c r="CQJ225" s="567"/>
      <c r="CQK225" s="567"/>
      <c r="CQL225" s="567"/>
      <c r="CQM225" s="567"/>
      <c r="CQN225" s="567"/>
      <c r="CQO225" s="567"/>
      <c r="CQP225" s="567"/>
      <c r="CQQ225" s="567"/>
      <c r="CQR225" s="567"/>
      <c r="CQS225" s="567"/>
      <c r="CQT225" s="567"/>
      <c r="CQU225" s="567"/>
      <c r="CQV225" s="567"/>
      <c r="CQW225" s="567"/>
      <c r="CQX225" s="567"/>
      <c r="CQY225" s="567"/>
      <c r="CQZ225" s="567"/>
      <c r="CRA225" s="567"/>
      <c r="CRB225" s="567"/>
      <c r="CRC225" s="567"/>
      <c r="CRD225" s="567"/>
      <c r="CRE225" s="567"/>
      <c r="CRF225" s="567"/>
      <c r="CRG225" s="567"/>
      <c r="CRH225" s="567"/>
      <c r="CRI225" s="567"/>
      <c r="CRJ225" s="567"/>
      <c r="CRK225" s="567"/>
      <c r="CRL225" s="567"/>
      <c r="CRM225" s="567"/>
      <c r="CRN225" s="567"/>
      <c r="CRO225" s="567"/>
      <c r="CRP225" s="567"/>
      <c r="CRQ225" s="567"/>
      <c r="CRR225" s="567"/>
      <c r="CRS225" s="567"/>
      <c r="CRT225" s="567"/>
      <c r="CRU225" s="567"/>
      <c r="CRV225" s="567"/>
      <c r="CRW225" s="567"/>
      <c r="CRX225" s="567"/>
      <c r="CRY225" s="567"/>
      <c r="CRZ225" s="567"/>
      <c r="CSA225" s="567"/>
      <c r="CSB225" s="567"/>
      <c r="CSC225" s="567"/>
      <c r="CSD225" s="567"/>
      <c r="CSE225" s="567"/>
      <c r="CSF225" s="567"/>
      <c r="CSG225" s="567"/>
      <c r="CSH225" s="567"/>
      <c r="CSI225" s="567"/>
      <c r="CSJ225" s="567"/>
      <c r="CSK225" s="567"/>
      <c r="CSL225" s="567"/>
      <c r="CSM225" s="567"/>
      <c r="CSN225" s="567"/>
      <c r="CSO225" s="567"/>
      <c r="CSP225" s="567"/>
      <c r="CSQ225" s="567"/>
      <c r="CSR225" s="567"/>
      <c r="CSS225" s="567"/>
      <c r="CST225" s="567"/>
      <c r="CSU225" s="567"/>
      <c r="CSV225" s="567"/>
      <c r="CSW225" s="567"/>
      <c r="CSX225" s="567"/>
      <c r="CSY225" s="567"/>
      <c r="CSZ225" s="567"/>
      <c r="CTA225" s="567"/>
      <c r="CTB225" s="567"/>
      <c r="CTC225" s="567"/>
      <c r="CTD225" s="567"/>
      <c r="CTE225" s="567"/>
      <c r="CTF225" s="567"/>
      <c r="CTG225" s="567"/>
      <c r="CTH225" s="567"/>
      <c r="CTI225" s="567"/>
      <c r="CTJ225" s="567"/>
      <c r="CTK225" s="567"/>
      <c r="CTL225" s="567"/>
      <c r="CTM225" s="567"/>
      <c r="CTN225" s="567"/>
      <c r="CTO225" s="567"/>
      <c r="CTP225" s="567"/>
      <c r="CTQ225" s="567"/>
      <c r="CTR225" s="567"/>
      <c r="CTS225" s="567"/>
      <c r="CTT225" s="567"/>
      <c r="CTU225" s="567"/>
      <c r="CTV225" s="567"/>
      <c r="CTW225" s="567"/>
      <c r="CTX225" s="567"/>
      <c r="CTY225" s="567"/>
      <c r="CTZ225" s="567"/>
      <c r="CUA225" s="567"/>
      <c r="CUB225" s="567"/>
      <c r="CUC225" s="567"/>
      <c r="CUD225" s="567"/>
      <c r="CUE225" s="567"/>
      <c r="CUF225" s="567"/>
      <c r="CUG225" s="567"/>
      <c r="CUH225" s="567"/>
      <c r="CUI225" s="567"/>
      <c r="CUJ225" s="567"/>
      <c r="CUK225" s="567"/>
      <c r="CUL225" s="567"/>
      <c r="CUM225" s="567"/>
      <c r="CUN225" s="567"/>
      <c r="CUO225" s="567"/>
      <c r="CUP225" s="567"/>
      <c r="CUQ225" s="567"/>
      <c r="CUR225" s="567"/>
      <c r="CUS225" s="567"/>
      <c r="CUT225" s="567"/>
      <c r="CUU225" s="567"/>
      <c r="CUV225" s="567"/>
      <c r="CUW225" s="567"/>
      <c r="CUX225" s="567"/>
      <c r="CUY225" s="567"/>
      <c r="CUZ225" s="567"/>
      <c r="CVA225" s="567"/>
      <c r="CVB225" s="567"/>
      <c r="CVC225" s="567"/>
      <c r="CVD225" s="567"/>
      <c r="CVE225" s="567"/>
      <c r="CVF225" s="567"/>
      <c r="CVG225" s="567"/>
      <c r="CVH225" s="567"/>
      <c r="CVI225" s="567"/>
      <c r="CVJ225" s="567"/>
      <c r="CVK225" s="567"/>
      <c r="CVL225" s="567"/>
      <c r="CVM225" s="567"/>
      <c r="CVN225" s="567"/>
      <c r="CVO225" s="567"/>
      <c r="CVP225" s="567"/>
      <c r="CVQ225" s="567"/>
      <c r="CVR225" s="567"/>
      <c r="CVS225" s="567"/>
      <c r="CVT225" s="567"/>
      <c r="CVU225" s="567"/>
      <c r="CVV225" s="567"/>
      <c r="CVW225" s="567"/>
      <c r="CVX225" s="567"/>
      <c r="CVY225" s="567"/>
      <c r="CVZ225" s="567"/>
      <c r="CWA225" s="567"/>
      <c r="CWB225" s="567"/>
      <c r="CWC225" s="567"/>
      <c r="CWD225" s="567"/>
      <c r="CWE225" s="567"/>
      <c r="CWF225" s="567"/>
      <c r="CWG225" s="567"/>
      <c r="CWH225" s="567"/>
      <c r="CWI225" s="567"/>
      <c r="CWJ225" s="567"/>
      <c r="CWK225" s="567"/>
      <c r="CWL225" s="567"/>
      <c r="CWM225" s="567"/>
      <c r="CWN225" s="567"/>
      <c r="CWO225" s="567"/>
      <c r="CWP225" s="567"/>
      <c r="CWQ225" s="567"/>
      <c r="CWR225" s="567"/>
      <c r="CWS225" s="567"/>
      <c r="CWT225" s="567"/>
      <c r="CWU225" s="567"/>
      <c r="CWV225" s="567"/>
      <c r="CWW225" s="567"/>
      <c r="CWX225" s="567"/>
      <c r="CWY225" s="567"/>
      <c r="CWZ225" s="567"/>
      <c r="CXA225" s="567"/>
      <c r="CXB225" s="567"/>
      <c r="CXC225" s="567"/>
      <c r="CXD225" s="567"/>
      <c r="CXE225" s="567"/>
      <c r="CXF225" s="567"/>
      <c r="CXG225" s="567"/>
      <c r="CXH225" s="567"/>
      <c r="CXI225" s="567"/>
      <c r="CXJ225" s="567"/>
      <c r="CXK225" s="567"/>
      <c r="CXL225" s="567"/>
      <c r="CXM225" s="567"/>
      <c r="CXN225" s="567"/>
      <c r="CXO225" s="567"/>
      <c r="CXP225" s="567"/>
      <c r="CXQ225" s="567"/>
      <c r="CXR225" s="567"/>
      <c r="CXS225" s="567"/>
      <c r="CXT225" s="567"/>
      <c r="CXU225" s="567"/>
      <c r="CXV225" s="567"/>
      <c r="CXW225" s="567"/>
      <c r="CXX225" s="567"/>
      <c r="CXY225" s="567"/>
      <c r="CXZ225" s="567"/>
      <c r="CYA225" s="567"/>
      <c r="CYB225" s="567"/>
      <c r="CYC225" s="567"/>
      <c r="CYD225" s="567"/>
      <c r="CYE225" s="567"/>
      <c r="CYF225" s="567"/>
      <c r="CYG225" s="567"/>
      <c r="CYH225" s="567"/>
      <c r="CYI225" s="567"/>
      <c r="CYJ225" s="567"/>
      <c r="CYK225" s="567"/>
      <c r="CYL225" s="567"/>
      <c r="CYM225" s="567"/>
      <c r="CYN225" s="567"/>
      <c r="CYO225" s="567"/>
      <c r="CYP225" s="567"/>
      <c r="CYQ225" s="567"/>
      <c r="CYR225" s="567"/>
      <c r="CYS225" s="567"/>
      <c r="CYT225" s="567"/>
      <c r="CYU225" s="567"/>
      <c r="CYV225" s="567"/>
      <c r="CYW225" s="567"/>
      <c r="CYX225" s="567"/>
      <c r="CYY225" s="567"/>
      <c r="CYZ225" s="567"/>
      <c r="CZA225" s="567"/>
      <c r="CZB225" s="567"/>
      <c r="CZC225" s="567"/>
      <c r="CZD225" s="567"/>
      <c r="CZE225" s="567"/>
      <c r="CZF225" s="567"/>
      <c r="CZG225" s="567"/>
      <c r="CZH225" s="567"/>
      <c r="CZI225" s="567"/>
      <c r="CZJ225" s="567"/>
      <c r="CZK225" s="567"/>
      <c r="CZL225" s="567"/>
      <c r="CZM225" s="567"/>
      <c r="CZN225" s="567"/>
      <c r="CZO225" s="567"/>
      <c r="CZP225" s="567"/>
      <c r="CZQ225" s="567"/>
      <c r="CZR225" s="567"/>
      <c r="CZS225" s="567"/>
      <c r="CZT225" s="567"/>
      <c r="CZU225" s="567"/>
      <c r="CZV225" s="567"/>
      <c r="CZW225" s="567"/>
      <c r="CZX225" s="567"/>
      <c r="CZY225" s="567"/>
      <c r="CZZ225" s="567"/>
      <c r="DAA225" s="567"/>
      <c r="DAB225" s="567"/>
      <c r="DAC225" s="567"/>
      <c r="DAD225" s="567"/>
      <c r="DAE225" s="567"/>
      <c r="DAF225" s="567"/>
      <c r="DAG225" s="567"/>
      <c r="DAH225" s="567"/>
      <c r="DAI225" s="567"/>
      <c r="DAJ225" s="567"/>
      <c r="DAK225" s="567"/>
      <c r="DAL225" s="567"/>
      <c r="DAM225" s="567"/>
      <c r="DAN225" s="567"/>
      <c r="DAO225" s="567"/>
      <c r="DAP225" s="567"/>
      <c r="DAQ225" s="567"/>
      <c r="DAR225" s="567"/>
      <c r="DAS225" s="567"/>
      <c r="DAT225" s="567"/>
      <c r="DAU225" s="567"/>
      <c r="DAV225" s="567"/>
      <c r="DAW225" s="567"/>
      <c r="DAX225" s="567"/>
      <c r="DAY225" s="567"/>
      <c r="DAZ225" s="567"/>
      <c r="DBA225" s="567"/>
      <c r="DBB225" s="567"/>
      <c r="DBC225" s="567"/>
      <c r="DBD225" s="567"/>
      <c r="DBE225" s="567"/>
      <c r="DBF225" s="567"/>
      <c r="DBG225" s="567"/>
      <c r="DBH225" s="567"/>
      <c r="DBI225" s="567"/>
      <c r="DBJ225" s="567"/>
      <c r="DBK225" s="567"/>
      <c r="DBL225" s="567"/>
      <c r="DBM225" s="567"/>
      <c r="DBN225" s="567"/>
      <c r="DBO225" s="567"/>
      <c r="DBP225" s="567"/>
      <c r="DBQ225" s="567"/>
      <c r="DBR225" s="567"/>
      <c r="DBS225" s="567"/>
      <c r="DBT225" s="567"/>
      <c r="DBU225" s="567"/>
      <c r="DBV225" s="567"/>
      <c r="DBW225" s="567"/>
      <c r="DBX225" s="567"/>
      <c r="DBY225" s="567"/>
      <c r="DBZ225" s="567"/>
      <c r="DCA225" s="567"/>
      <c r="DCB225" s="567"/>
      <c r="DCC225" s="567"/>
      <c r="DCD225" s="567"/>
      <c r="DCE225" s="567"/>
      <c r="DCF225" s="567"/>
      <c r="DCG225" s="567"/>
      <c r="DCH225" s="567"/>
      <c r="DCI225" s="567"/>
      <c r="DCJ225" s="567"/>
      <c r="DCK225" s="567"/>
      <c r="DCL225" s="567"/>
      <c r="DCM225" s="567"/>
      <c r="DCN225" s="567"/>
      <c r="DCO225" s="567"/>
      <c r="DCP225" s="567"/>
      <c r="DCQ225" s="567"/>
      <c r="DCR225" s="567"/>
      <c r="DCS225" s="567"/>
      <c r="DCT225" s="567"/>
      <c r="DCU225" s="567"/>
      <c r="DCV225" s="567"/>
      <c r="DCW225" s="567"/>
      <c r="DCX225" s="567"/>
      <c r="DCY225" s="567"/>
      <c r="DCZ225" s="567"/>
      <c r="DDA225" s="567"/>
      <c r="DDB225" s="567"/>
      <c r="DDC225" s="567"/>
      <c r="DDD225" s="567"/>
      <c r="DDE225" s="567"/>
      <c r="DDF225" s="567"/>
      <c r="DDG225" s="567"/>
      <c r="DDH225" s="567"/>
      <c r="DDI225" s="567"/>
      <c r="DDJ225" s="567"/>
      <c r="DDK225" s="567"/>
      <c r="DDL225" s="567"/>
      <c r="DDM225" s="567"/>
      <c r="DDN225" s="567"/>
      <c r="DDO225" s="567"/>
      <c r="DDP225" s="567"/>
      <c r="DDQ225" s="567"/>
      <c r="DDR225" s="567"/>
      <c r="DDS225" s="567"/>
      <c r="DDT225" s="567"/>
      <c r="DDU225" s="567"/>
      <c r="DDV225" s="567"/>
      <c r="DDW225" s="567"/>
      <c r="DDX225" s="567"/>
      <c r="DDY225" s="567"/>
      <c r="DDZ225" s="567"/>
      <c r="DEA225" s="567"/>
      <c r="DEB225" s="567"/>
      <c r="DEC225" s="567"/>
      <c r="DED225" s="567"/>
      <c r="DEE225" s="567"/>
      <c r="DEF225" s="567"/>
      <c r="DEG225" s="567"/>
      <c r="DEH225" s="567"/>
      <c r="DEI225" s="567"/>
      <c r="DEJ225" s="567"/>
      <c r="DEK225" s="567"/>
      <c r="DEL225" s="567"/>
      <c r="DEM225" s="567"/>
      <c r="DEN225" s="567"/>
      <c r="DEO225" s="567"/>
      <c r="DEP225" s="567"/>
      <c r="DEQ225" s="567"/>
      <c r="DER225" s="567"/>
      <c r="DES225" s="567"/>
      <c r="DET225" s="567"/>
      <c r="DEU225" s="567"/>
      <c r="DEV225" s="567"/>
      <c r="DEW225" s="567"/>
      <c r="DEX225" s="567"/>
      <c r="DEY225" s="567"/>
      <c r="DEZ225" s="567"/>
      <c r="DFA225" s="567"/>
      <c r="DFB225" s="567"/>
      <c r="DFC225" s="567"/>
      <c r="DFD225" s="567"/>
      <c r="DFE225" s="567"/>
      <c r="DFF225" s="567"/>
      <c r="DFG225" s="567"/>
      <c r="DFH225" s="567"/>
      <c r="DFI225" s="567"/>
      <c r="DFJ225" s="567"/>
      <c r="DFK225" s="567"/>
      <c r="DFL225" s="567"/>
      <c r="DFM225" s="567"/>
      <c r="DFN225" s="567"/>
      <c r="DFO225" s="567"/>
      <c r="DFP225" s="567"/>
      <c r="DFQ225" s="567"/>
      <c r="DFR225" s="567"/>
      <c r="DFS225" s="567"/>
      <c r="DFT225" s="567"/>
      <c r="DFU225" s="567"/>
      <c r="DFV225" s="567"/>
      <c r="DFW225" s="567"/>
      <c r="DFX225" s="567"/>
      <c r="DFY225" s="567"/>
      <c r="DFZ225" s="567"/>
      <c r="DGA225" s="567"/>
      <c r="DGB225" s="567"/>
      <c r="DGC225" s="567"/>
      <c r="DGD225" s="567"/>
      <c r="DGE225" s="567"/>
      <c r="DGF225" s="567"/>
      <c r="DGG225" s="567"/>
      <c r="DGH225" s="567"/>
      <c r="DGI225" s="567"/>
      <c r="DGJ225" s="567"/>
      <c r="DGK225" s="567"/>
      <c r="DGL225" s="567"/>
      <c r="DGM225" s="567"/>
      <c r="DGN225" s="567"/>
      <c r="DGO225" s="567"/>
      <c r="DGP225" s="567"/>
      <c r="DGQ225" s="567"/>
      <c r="DGR225" s="567"/>
      <c r="DGS225" s="567"/>
      <c r="DGT225" s="567"/>
      <c r="DGU225" s="567"/>
      <c r="DGV225" s="567"/>
      <c r="DGW225" s="567"/>
      <c r="DGX225" s="567"/>
      <c r="DGY225" s="567"/>
      <c r="DGZ225" s="567"/>
      <c r="DHA225" s="567"/>
      <c r="DHB225" s="567"/>
      <c r="DHC225" s="567"/>
      <c r="DHD225" s="567"/>
      <c r="DHE225" s="567"/>
      <c r="DHF225" s="567"/>
      <c r="DHG225" s="567"/>
      <c r="DHH225" s="567"/>
      <c r="DHI225" s="567"/>
      <c r="DHJ225" s="567"/>
      <c r="DHK225" s="567"/>
      <c r="DHL225" s="567"/>
      <c r="DHM225" s="567"/>
      <c r="DHN225" s="567"/>
      <c r="DHO225" s="567"/>
      <c r="DHP225" s="567"/>
      <c r="DHQ225" s="567"/>
      <c r="DHR225" s="567"/>
      <c r="DHS225" s="567"/>
      <c r="DHT225" s="567"/>
      <c r="DHU225" s="567"/>
      <c r="DHV225" s="567"/>
      <c r="DHW225" s="567"/>
      <c r="DHX225" s="567"/>
      <c r="DHY225" s="567"/>
      <c r="DHZ225" s="567"/>
      <c r="DIA225" s="567"/>
      <c r="DIB225" s="567"/>
      <c r="DIC225" s="567"/>
      <c r="DID225" s="567"/>
      <c r="DIE225" s="567"/>
      <c r="DIF225" s="567"/>
      <c r="DIG225" s="567"/>
      <c r="DIH225" s="567"/>
      <c r="DII225" s="567"/>
      <c r="DIJ225" s="567"/>
      <c r="DIK225" s="567"/>
      <c r="DIL225" s="567"/>
      <c r="DIM225" s="567"/>
      <c r="DIN225" s="567"/>
      <c r="DIO225" s="567"/>
      <c r="DIP225" s="567"/>
      <c r="DIQ225" s="567"/>
      <c r="DIR225" s="567"/>
      <c r="DIS225" s="567"/>
      <c r="DIT225" s="567"/>
      <c r="DIU225" s="567"/>
      <c r="DIV225" s="567"/>
      <c r="DIW225" s="567"/>
      <c r="DIX225" s="567"/>
      <c r="DIY225" s="567"/>
      <c r="DIZ225" s="567"/>
      <c r="DJA225" s="567"/>
      <c r="DJB225" s="567"/>
      <c r="DJC225" s="567"/>
      <c r="DJD225" s="567"/>
      <c r="DJE225" s="567"/>
      <c r="DJF225" s="567"/>
      <c r="DJG225" s="567"/>
      <c r="DJH225" s="567"/>
      <c r="DJI225" s="567"/>
      <c r="DJJ225" s="567"/>
      <c r="DJK225" s="567"/>
      <c r="DJL225" s="567"/>
      <c r="DJM225" s="567"/>
      <c r="DJN225" s="567"/>
      <c r="DJO225" s="567"/>
      <c r="DJP225" s="567"/>
      <c r="DJQ225" s="567"/>
      <c r="DJR225" s="567"/>
      <c r="DJS225" s="567"/>
      <c r="DJT225" s="567"/>
      <c r="DJU225" s="567"/>
      <c r="DJV225" s="567"/>
      <c r="DJW225" s="567"/>
      <c r="DJX225" s="567"/>
      <c r="DJY225" s="567"/>
      <c r="DJZ225" s="567"/>
      <c r="DKA225" s="567"/>
      <c r="DKB225" s="567"/>
      <c r="DKC225" s="567"/>
      <c r="DKD225" s="567"/>
      <c r="DKE225" s="567"/>
      <c r="DKF225" s="567"/>
      <c r="DKG225" s="567"/>
      <c r="DKH225" s="567"/>
      <c r="DKI225" s="567"/>
      <c r="DKJ225" s="567"/>
      <c r="DKK225" s="567"/>
      <c r="DKL225" s="567"/>
      <c r="DKM225" s="567"/>
      <c r="DKN225" s="567"/>
      <c r="DKO225" s="567"/>
      <c r="DKP225" s="567"/>
      <c r="DKQ225" s="567"/>
      <c r="DKR225" s="567"/>
      <c r="DKS225" s="567"/>
      <c r="DKT225" s="567"/>
      <c r="DKU225" s="567"/>
      <c r="DKV225" s="567"/>
      <c r="DKW225" s="567"/>
      <c r="DKX225" s="567"/>
      <c r="DKY225" s="567"/>
      <c r="DKZ225" s="567"/>
      <c r="DLA225" s="567"/>
      <c r="DLB225" s="567"/>
      <c r="DLC225" s="567"/>
      <c r="DLD225" s="567"/>
      <c r="DLE225" s="567"/>
      <c r="DLF225" s="567"/>
      <c r="DLG225" s="567"/>
      <c r="DLH225" s="567"/>
      <c r="DLI225" s="567"/>
      <c r="DLJ225" s="567"/>
      <c r="DLK225" s="567"/>
      <c r="DLL225" s="567"/>
      <c r="DLM225" s="567"/>
      <c r="DLN225" s="567"/>
      <c r="DLO225" s="567"/>
      <c r="DLP225" s="567"/>
      <c r="DLQ225" s="567"/>
      <c r="DLR225" s="567"/>
      <c r="DLS225" s="567"/>
      <c r="DLT225" s="567"/>
      <c r="DLU225" s="567"/>
      <c r="DLV225" s="567"/>
      <c r="DLW225" s="567"/>
      <c r="DLX225" s="567"/>
      <c r="DLY225" s="567"/>
      <c r="DLZ225" s="567"/>
      <c r="DMA225" s="567"/>
      <c r="DMB225" s="567"/>
      <c r="DMC225" s="567"/>
      <c r="DMD225" s="567"/>
      <c r="DME225" s="567"/>
      <c r="DMF225" s="567"/>
      <c r="DMG225" s="567"/>
      <c r="DMH225" s="567"/>
      <c r="DMI225" s="567"/>
      <c r="DMJ225" s="567"/>
      <c r="DMK225" s="567"/>
      <c r="DML225" s="567"/>
      <c r="DMM225" s="567"/>
      <c r="DMN225" s="567"/>
      <c r="DMO225" s="567"/>
      <c r="DMP225" s="567"/>
      <c r="DMQ225" s="567"/>
      <c r="DMR225" s="567"/>
      <c r="DMS225" s="567"/>
      <c r="DMT225" s="567"/>
      <c r="DMU225" s="567"/>
      <c r="DMV225" s="567"/>
      <c r="DMW225" s="567"/>
      <c r="DMX225" s="567"/>
      <c r="DMY225" s="567"/>
      <c r="DMZ225" s="567"/>
      <c r="DNA225" s="567"/>
      <c r="DNB225" s="567"/>
      <c r="DNC225" s="567"/>
      <c r="DND225" s="567"/>
      <c r="DNE225" s="567"/>
      <c r="DNF225" s="567"/>
      <c r="DNG225" s="567"/>
      <c r="DNH225" s="567"/>
      <c r="DNI225" s="567"/>
      <c r="DNJ225" s="567"/>
      <c r="DNK225" s="567"/>
      <c r="DNL225" s="567"/>
      <c r="DNM225" s="567"/>
      <c r="DNN225" s="567"/>
      <c r="DNO225" s="567"/>
      <c r="DNP225" s="567"/>
      <c r="DNQ225" s="567"/>
      <c r="DNR225" s="567"/>
      <c r="DNS225" s="567"/>
      <c r="DNT225" s="567"/>
      <c r="DNU225" s="567"/>
      <c r="DNV225" s="567"/>
      <c r="DNW225" s="567"/>
      <c r="DNX225" s="567"/>
      <c r="DNY225" s="567"/>
      <c r="DNZ225" s="567"/>
      <c r="DOA225" s="567"/>
      <c r="DOB225" s="567"/>
      <c r="DOC225" s="567"/>
      <c r="DOD225" s="567"/>
      <c r="DOE225" s="567"/>
      <c r="DOF225" s="567"/>
      <c r="DOG225" s="567"/>
      <c r="DOH225" s="567"/>
      <c r="DOI225" s="567"/>
      <c r="DOJ225" s="567"/>
      <c r="DOK225" s="567"/>
      <c r="DOL225" s="567"/>
      <c r="DOM225" s="567"/>
      <c r="DON225" s="567"/>
      <c r="DOO225" s="567"/>
      <c r="DOP225" s="567"/>
      <c r="DOQ225" s="567"/>
      <c r="DOR225" s="567"/>
      <c r="DOS225" s="567"/>
      <c r="DOT225" s="567"/>
      <c r="DOU225" s="567"/>
      <c r="DOV225" s="567"/>
      <c r="DOW225" s="567"/>
      <c r="DOX225" s="567"/>
      <c r="DOY225" s="567"/>
      <c r="DOZ225" s="567"/>
      <c r="DPA225" s="567"/>
      <c r="DPB225" s="567"/>
      <c r="DPC225" s="567"/>
      <c r="DPD225" s="567"/>
      <c r="DPE225" s="567"/>
      <c r="DPF225" s="567"/>
      <c r="DPG225" s="567"/>
      <c r="DPH225" s="567"/>
      <c r="DPI225" s="567"/>
      <c r="DPJ225" s="567"/>
      <c r="DPK225" s="567"/>
      <c r="DPL225" s="567"/>
      <c r="DPM225" s="567"/>
      <c r="DPN225" s="567"/>
      <c r="DPO225" s="567"/>
      <c r="DPP225" s="567"/>
      <c r="DPQ225" s="567"/>
      <c r="DPR225" s="567"/>
      <c r="DPS225" s="567"/>
      <c r="DPT225" s="567"/>
      <c r="DPU225" s="567"/>
      <c r="DPV225" s="567"/>
      <c r="DPW225" s="567"/>
      <c r="DPX225" s="567"/>
      <c r="DPY225" s="567"/>
      <c r="DPZ225" s="567"/>
      <c r="DQA225" s="567"/>
      <c r="DQB225" s="567"/>
      <c r="DQC225" s="567"/>
      <c r="DQD225" s="567"/>
      <c r="DQE225" s="567"/>
      <c r="DQF225" s="567"/>
      <c r="DQG225" s="567"/>
      <c r="DQH225" s="567"/>
      <c r="DQI225" s="567"/>
      <c r="DQJ225" s="567"/>
      <c r="DQK225" s="567"/>
      <c r="DQL225" s="567"/>
      <c r="DQM225" s="567"/>
      <c r="DQN225" s="567"/>
      <c r="DQO225" s="567"/>
      <c r="DQP225" s="567"/>
      <c r="DQQ225" s="567"/>
      <c r="DQR225" s="567"/>
      <c r="DQS225" s="567"/>
      <c r="DQT225" s="567"/>
      <c r="DQU225" s="567"/>
      <c r="DQV225" s="567"/>
      <c r="DQW225" s="567"/>
      <c r="DQX225" s="567"/>
      <c r="DQY225" s="567"/>
      <c r="DQZ225" s="567"/>
      <c r="DRA225" s="567"/>
      <c r="DRB225" s="567"/>
      <c r="DRC225" s="567"/>
      <c r="DRD225" s="567"/>
      <c r="DRE225" s="567"/>
      <c r="DRF225" s="567"/>
      <c r="DRG225" s="567"/>
      <c r="DRH225" s="567"/>
      <c r="DRI225" s="567"/>
      <c r="DRJ225" s="567"/>
      <c r="DRK225" s="567"/>
      <c r="DRL225" s="567"/>
      <c r="DRM225" s="567"/>
      <c r="DRN225" s="567"/>
      <c r="DRO225" s="567"/>
      <c r="DRP225" s="567"/>
      <c r="DRQ225" s="567"/>
      <c r="DRR225" s="567"/>
      <c r="DRS225" s="567"/>
      <c r="DRT225" s="567"/>
      <c r="DRU225" s="567"/>
      <c r="DRV225" s="567"/>
      <c r="DRW225" s="567"/>
      <c r="DRX225" s="567"/>
      <c r="DRY225" s="567"/>
      <c r="DRZ225" s="567"/>
      <c r="DSA225" s="567"/>
      <c r="DSB225" s="567"/>
      <c r="DSC225" s="567"/>
      <c r="DSD225" s="567"/>
      <c r="DSE225" s="567"/>
      <c r="DSF225" s="567"/>
      <c r="DSG225" s="567"/>
      <c r="DSH225" s="567"/>
      <c r="DSI225" s="567"/>
      <c r="DSJ225" s="567"/>
      <c r="DSK225" s="567"/>
      <c r="DSL225" s="567"/>
      <c r="DSM225" s="567"/>
      <c r="DSN225" s="567"/>
      <c r="DSO225" s="567"/>
      <c r="DSP225" s="567"/>
      <c r="DSQ225" s="567"/>
      <c r="DSR225" s="567"/>
      <c r="DSS225" s="567"/>
      <c r="DST225" s="567"/>
      <c r="DSU225" s="567"/>
      <c r="DSV225" s="567"/>
      <c r="DSW225" s="567"/>
      <c r="DSX225" s="567"/>
      <c r="DSY225" s="567"/>
      <c r="DSZ225" s="567"/>
      <c r="DTA225" s="567"/>
      <c r="DTB225" s="567"/>
      <c r="DTC225" s="567"/>
      <c r="DTD225" s="567"/>
      <c r="DTE225" s="567"/>
      <c r="DTF225" s="567"/>
      <c r="DTG225" s="567"/>
      <c r="DTH225" s="567"/>
      <c r="DTI225" s="567"/>
      <c r="DTJ225" s="567"/>
      <c r="DTK225" s="567"/>
      <c r="DTL225" s="567"/>
      <c r="DTM225" s="567"/>
      <c r="DTN225" s="567"/>
      <c r="DTO225" s="567"/>
      <c r="DTP225" s="567"/>
      <c r="DTQ225" s="567"/>
      <c r="DTR225" s="567"/>
      <c r="DTS225" s="567"/>
      <c r="DTT225" s="567"/>
      <c r="DTU225" s="567"/>
      <c r="DTV225" s="567"/>
      <c r="DTW225" s="567"/>
      <c r="DTX225" s="567"/>
      <c r="DTY225" s="567"/>
      <c r="DTZ225" s="567"/>
      <c r="DUA225" s="567"/>
      <c r="DUB225" s="567"/>
      <c r="DUC225" s="567"/>
      <c r="DUD225" s="567"/>
      <c r="DUE225" s="567"/>
      <c r="DUF225" s="567"/>
      <c r="DUG225" s="567"/>
      <c r="DUH225" s="567"/>
      <c r="DUI225" s="567"/>
      <c r="DUJ225" s="567"/>
      <c r="DUK225" s="567"/>
      <c r="DUL225" s="567"/>
      <c r="DUM225" s="567"/>
      <c r="DUN225" s="567"/>
      <c r="DUO225" s="567"/>
      <c r="DUP225" s="567"/>
      <c r="DUQ225" s="567"/>
      <c r="DUR225" s="567"/>
      <c r="DUS225" s="567"/>
      <c r="DUT225" s="567"/>
      <c r="DUU225" s="567"/>
      <c r="DUV225" s="567"/>
      <c r="DUW225" s="567"/>
      <c r="DUX225" s="567"/>
      <c r="DUY225" s="567"/>
      <c r="DUZ225" s="567"/>
      <c r="DVA225" s="567"/>
      <c r="DVB225" s="567"/>
      <c r="DVC225" s="567"/>
      <c r="DVD225" s="567"/>
      <c r="DVE225" s="567"/>
      <c r="DVF225" s="567"/>
      <c r="DVG225" s="567"/>
      <c r="DVH225" s="567"/>
      <c r="DVI225" s="567"/>
      <c r="DVJ225" s="567"/>
      <c r="DVK225" s="567"/>
      <c r="DVL225" s="567"/>
      <c r="DVM225" s="567"/>
      <c r="DVN225" s="567"/>
      <c r="DVO225" s="567"/>
      <c r="DVP225" s="567"/>
      <c r="DVQ225" s="567"/>
      <c r="DVR225" s="567"/>
      <c r="DVS225" s="567"/>
      <c r="DVT225" s="567"/>
      <c r="DVU225" s="567"/>
      <c r="DVV225" s="567"/>
      <c r="DVW225" s="567"/>
      <c r="DVX225" s="567"/>
      <c r="DVY225" s="567"/>
      <c r="DVZ225" s="567"/>
      <c r="DWA225" s="567"/>
      <c r="DWB225" s="567"/>
      <c r="DWC225" s="567"/>
      <c r="DWD225" s="567"/>
      <c r="DWE225" s="567"/>
      <c r="DWF225" s="567"/>
      <c r="DWG225" s="567"/>
      <c r="DWH225" s="567"/>
      <c r="DWI225" s="567"/>
      <c r="DWJ225" s="567"/>
      <c r="DWK225" s="567"/>
      <c r="DWL225" s="567"/>
      <c r="DWM225" s="567"/>
      <c r="DWN225" s="567"/>
      <c r="DWO225" s="567"/>
      <c r="DWP225" s="567"/>
      <c r="DWQ225" s="567"/>
      <c r="DWR225" s="567"/>
      <c r="DWS225" s="567"/>
      <c r="DWT225" s="567"/>
      <c r="DWU225" s="567"/>
      <c r="DWV225" s="567"/>
      <c r="DWW225" s="567"/>
      <c r="DWX225" s="567"/>
      <c r="DWY225" s="567"/>
      <c r="DWZ225" s="567"/>
      <c r="DXA225" s="567"/>
      <c r="DXB225" s="567"/>
      <c r="DXC225" s="567"/>
      <c r="DXD225" s="567"/>
      <c r="DXE225" s="567"/>
      <c r="DXF225" s="567"/>
      <c r="DXG225" s="567"/>
      <c r="DXH225" s="567"/>
      <c r="DXI225" s="567"/>
      <c r="DXJ225" s="567"/>
      <c r="DXK225" s="567"/>
      <c r="DXL225" s="567"/>
      <c r="DXM225" s="567"/>
      <c r="DXN225" s="567"/>
      <c r="DXO225" s="567"/>
      <c r="DXP225" s="567"/>
      <c r="DXQ225" s="567"/>
      <c r="DXR225" s="567"/>
      <c r="DXS225" s="567"/>
      <c r="DXT225" s="567"/>
      <c r="DXU225" s="567"/>
      <c r="DXV225" s="567"/>
      <c r="DXW225" s="567"/>
      <c r="DXX225" s="567"/>
      <c r="DXY225" s="567"/>
      <c r="DXZ225" s="567"/>
      <c r="DYA225" s="567"/>
      <c r="DYB225" s="567"/>
      <c r="DYC225" s="567"/>
      <c r="DYD225" s="567"/>
      <c r="DYE225" s="567"/>
      <c r="DYF225" s="567"/>
      <c r="DYG225" s="567"/>
      <c r="DYH225" s="567"/>
      <c r="DYI225" s="567"/>
      <c r="DYJ225" s="567"/>
      <c r="DYK225" s="567"/>
      <c r="DYL225" s="567"/>
      <c r="DYM225" s="567"/>
      <c r="DYN225" s="567"/>
      <c r="DYO225" s="567"/>
      <c r="DYP225" s="567"/>
      <c r="DYQ225" s="567"/>
      <c r="DYR225" s="567"/>
      <c r="DYS225" s="567"/>
      <c r="DYT225" s="567"/>
      <c r="DYU225" s="567"/>
      <c r="DYV225" s="567"/>
      <c r="DYW225" s="567"/>
      <c r="DYX225" s="567"/>
      <c r="DYY225" s="567"/>
      <c r="DYZ225" s="567"/>
      <c r="DZA225" s="567"/>
      <c r="DZB225" s="567"/>
      <c r="DZC225" s="567"/>
      <c r="DZD225" s="567"/>
      <c r="DZE225" s="567"/>
      <c r="DZF225" s="567"/>
      <c r="DZG225" s="567"/>
      <c r="DZH225" s="567"/>
      <c r="DZI225" s="567"/>
      <c r="DZJ225" s="567"/>
      <c r="DZK225" s="567"/>
      <c r="DZL225" s="567"/>
      <c r="DZM225" s="567"/>
      <c r="DZN225" s="567"/>
      <c r="DZO225" s="567"/>
      <c r="DZP225" s="567"/>
      <c r="DZQ225" s="567"/>
      <c r="DZR225" s="567"/>
      <c r="DZS225" s="567"/>
      <c r="DZT225" s="567"/>
      <c r="DZU225" s="567"/>
      <c r="DZV225" s="567"/>
      <c r="DZW225" s="567"/>
      <c r="DZX225" s="567"/>
      <c r="DZY225" s="567"/>
      <c r="DZZ225" s="567"/>
      <c r="EAA225" s="567"/>
      <c r="EAB225" s="567"/>
      <c r="EAC225" s="567"/>
      <c r="EAD225" s="567"/>
      <c r="EAE225" s="567"/>
      <c r="EAF225" s="567"/>
      <c r="EAG225" s="567"/>
      <c r="EAH225" s="567"/>
      <c r="EAI225" s="567"/>
      <c r="EAJ225" s="567"/>
      <c r="EAK225" s="567"/>
      <c r="EAL225" s="567"/>
      <c r="EAM225" s="567"/>
      <c r="EAN225" s="567"/>
      <c r="EAO225" s="567"/>
      <c r="EAP225" s="567"/>
      <c r="EAQ225" s="567"/>
      <c r="EAR225" s="567"/>
      <c r="EAS225" s="567"/>
      <c r="EAT225" s="567"/>
      <c r="EAU225" s="567"/>
      <c r="EAV225" s="567"/>
      <c r="EAW225" s="567"/>
      <c r="EAX225" s="567"/>
      <c r="EAY225" s="567"/>
      <c r="EAZ225" s="567"/>
      <c r="EBA225" s="567"/>
      <c r="EBB225" s="567"/>
      <c r="EBC225" s="567"/>
      <c r="EBD225" s="567"/>
      <c r="EBE225" s="567"/>
      <c r="EBF225" s="567"/>
      <c r="EBG225" s="567"/>
      <c r="EBH225" s="567"/>
      <c r="EBI225" s="567"/>
      <c r="EBJ225" s="567"/>
      <c r="EBK225" s="567"/>
      <c r="EBL225" s="567"/>
      <c r="EBM225" s="567"/>
      <c r="EBN225" s="567"/>
      <c r="EBO225" s="567"/>
      <c r="EBP225" s="567"/>
      <c r="EBQ225" s="567"/>
      <c r="EBR225" s="567"/>
      <c r="EBS225" s="567"/>
      <c r="EBT225" s="567"/>
      <c r="EBU225" s="567"/>
      <c r="EBV225" s="567"/>
      <c r="EBW225" s="567"/>
      <c r="EBX225" s="567"/>
      <c r="EBY225" s="567"/>
      <c r="EBZ225" s="567"/>
      <c r="ECA225" s="567"/>
      <c r="ECB225" s="567"/>
      <c r="ECC225" s="567"/>
      <c r="ECD225" s="567"/>
      <c r="ECE225" s="567"/>
      <c r="ECF225" s="567"/>
      <c r="ECG225" s="567"/>
      <c r="ECH225" s="567"/>
      <c r="ECI225" s="567"/>
      <c r="ECJ225" s="567"/>
      <c r="ECK225" s="567"/>
      <c r="ECL225" s="567"/>
      <c r="ECM225" s="567"/>
      <c r="ECN225" s="567"/>
      <c r="ECO225" s="567"/>
      <c r="ECP225" s="567"/>
      <c r="ECQ225" s="567"/>
      <c r="ECR225" s="567"/>
      <c r="ECS225" s="567"/>
      <c r="ECT225" s="567"/>
      <c r="ECU225" s="567"/>
      <c r="ECV225" s="567"/>
      <c r="ECW225" s="567"/>
      <c r="ECX225" s="567"/>
      <c r="ECY225" s="567"/>
      <c r="ECZ225" s="567"/>
      <c r="EDA225" s="567"/>
      <c r="EDB225" s="567"/>
      <c r="EDC225" s="567"/>
      <c r="EDD225" s="567"/>
      <c r="EDE225" s="567"/>
      <c r="EDF225" s="567"/>
      <c r="EDG225" s="567"/>
      <c r="EDH225" s="567"/>
      <c r="EDI225" s="567"/>
      <c r="EDJ225" s="567"/>
      <c r="EDK225" s="567"/>
      <c r="EDL225" s="567"/>
      <c r="EDM225" s="567"/>
      <c r="EDN225" s="567"/>
      <c r="EDO225" s="567"/>
      <c r="EDP225" s="567"/>
      <c r="EDQ225" s="567"/>
      <c r="EDR225" s="567"/>
      <c r="EDS225" s="567"/>
      <c r="EDT225" s="567"/>
      <c r="EDU225" s="567"/>
      <c r="EDV225" s="567"/>
      <c r="EDW225" s="567"/>
      <c r="EDX225" s="567"/>
      <c r="EDY225" s="567"/>
      <c r="EDZ225" s="567"/>
      <c r="EEA225" s="567"/>
      <c r="EEB225" s="567"/>
      <c r="EEC225" s="567"/>
      <c r="EED225" s="567"/>
      <c r="EEE225" s="567"/>
      <c r="EEF225" s="567"/>
      <c r="EEG225" s="567"/>
      <c r="EEH225" s="567"/>
      <c r="EEI225" s="567"/>
      <c r="EEJ225" s="567"/>
      <c r="EEK225" s="567"/>
      <c r="EEL225" s="567"/>
      <c r="EEM225" s="567"/>
      <c r="EEN225" s="567"/>
      <c r="EEO225" s="567"/>
      <c r="EEP225" s="567"/>
      <c r="EEQ225" s="567"/>
      <c r="EER225" s="567"/>
      <c r="EES225" s="567"/>
      <c r="EET225" s="567"/>
      <c r="EEU225" s="567"/>
      <c r="EEV225" s="567"/>
      <c r="EEW225" s="567"/>
      <c r="EEX225" s="567"/>
      <c r="EEY225" s="567"/>
      <c r="EEZ225" s="567"/>
      <c r="EFA225" s="567"/>
      <c r="EFB225" s="567"/>
      <c r="EFC225" s="567"/>
      <c r="EFD225" s="567"/>
      <c r="EFE225" s="567"/>
      <c r="EFF225" s="567"/>
    </row>
    <row r="226" spans="16:3542" s="202" customFormat="1" x14ac:dyDescent="0.3">
      <c r="P226" s="567"/>
      <c r="Q226" s="567"/>
      <c r="R226" s="567"/>
      <c r="S226" s="567"/>
      <c r="T226" s="567"/>
      <c r="U226" s="567"/>
      <c r="V226" s="567"/>
      <c r="W226" s="567"/>
      <c r="X226" s="567"/>
      <c r="Y226" s="567"/>
      <c r="Z226" s="567"/>
      <c r="AA226" s="567"/>
      <c r="AB226" s="567"/>
      <c r="AC226" s="567"/>
      <c r="AD226" s="567"/>
      <c r="AE226" s="567"/>
      <c r="AF226" s="567"/>
      <c r="AG226" s="567"/>
      <c r="AH226" s="567"/>
      <c r="AI226" s="567"/>
      <c r="AJ226" s="567"/>
      <c r="AK226" s="567"/>
      <c r="AL226" s="567"/>
      <c r="AM226" s="567"/>
      <c r="AN226" s="567"/>
      <c r="AO226" s="567"/>
      <c r="AP226" s="567"/>
      <c r="AQ226" s="567"/>
      <c r="AR226" s="567"/>
      <c r="AS226" s="567"/>
      <c r="AT226" s="567"/>
      <c r="AU226" s="567"/>
      <c r="AV226" s="567"/>
      <c r="AW226" s="567"/>
      <c r="AX226" s="567"/>
      <c r="AY226" s="567"/>
      <c r="AZ226" s="567"/>
      <c r="BA226" s="567"/>
      <c r="BB226" s="567"/>
      <c r="BC226" s="567"/>
      <c r="BD226" s="567"/>
      <c r="BE226" s="567"/>
      <c r="BF226" s="567"/>
      <c r="BG226" s="567"/>
      <c r="BH226" s="567"/>
      <c r="BI226" s="567"/>
      <c r="BJ226" s="567"/>
      <c r="BK226" s="567"/>
      <c r="BL226" s="567"/>
      <c r="BM226" s="567"/>
      <c r="BN226" s="567"/>
      <c r="BO226" s="567"/>
      <c r="BP226" s="567"/>
      <c r="BQ226" s="567"/>
      <c r="BR226" s="567"/>
      <c r="BS226" s="567"/>
      <c r="BT226" s="567"/>
      <c r="BU226" s="567"/>
      <c r="BV226" s="567"/>
      <c r="BW226" s="567"/>
      <c r="BX226" s="567"/>
      <c r="BY226" s="567"/>
      <c r="BZ226" s="567"/>
      <c r="CA226" s="567"/>
      <c r="CB226" s="567"/>
      <c r="CC226" s="567"/>
      <c r="CD226" s="567"/>
      <c r="CE226" s="567"/>
      <c r="CF226" s="567"/>
      <c r="CG226" s="567"/>
      <c r="CH226" s="567"/>
      <c r="CI226" s="567"/>
      <c r="CJ226" s="567"/>
      <c r="CK226" s="567"/>
      <c r="CL226" s="567"/>
      <c r="CM226" s="567"/>
      <c r="CN226" s="567"/>
      <c r="CO226" s="567"/>
      <c r="CP226" s="567"/>
      <c r="CQ226" s="567"/>
      <c r="CR226" s="567"/>
      <c r="CS226" s="567"/>
      <c r="CT226" s="567"/>
      <c r="CU226" s="567"/>
      <c r="CV226" s="567"/>
      <c r="CW226" s="567"/>
      <c r="CX226" s="567"/>
      <c r="CY226" s="567"/>
      <c r="CZ226" s="567"/>
      <c r="DA226" s="567"/>
      <c r="DB226" s="567"/>
      <c r="DC226" s="567"/>
      <c r="DD226" s="567"/>
      <c r="DE226" s="567"/>
      <c r="DF226" s="567"/>
      <c r="DG226" s="567"/>
      <c r="DH226" s="567"/>
      <c r="DI226" s="567"/>
      <c r="DJ226" s="567"/>
      <c r="DK226" s="567"/>
      <c r="DL226" s="567"/>
      <c r="DM226" s="567"/>
      <c r="DN226" s="567"/>
      <c r="DO226" s="567"/>
      <c r="DP226" s="567"/>
      <c r="DQ226" s="567"/>
      <c r="DR226" s="567"/>
      <c r="DS226" s="567"/>
      <c r="DT226" s="567"/>
      <c r="DU226" s="567"/>
      <c r="DV226" s="567"/>
      <c r="DW226" s="567"/>
      <c r="DX226" s="567"/>
      <c r="DY226" s="567"/>
      <c r="DZ226" s="567"/>
      <c r="EA226" s="567"/>
      <c r="EB226" s="567"/>
      <c r="EC226" s="567"/>
      <c r="ED226" s="567"/>
      <c r="EE226" s="567"/>
      <c r="EF226" s="567"/>
      <c r="EG226" s="567"/>
      <c r="EH226" s="567"/>
      <c r="EI226" s="567"/>
      <c r="EJ226" s="567"/>
      <c r="EK226" s="567"/>
      <c r="EL226" s="567"/>
      <c r="EM226" s="567"/>
      <c r="EN226" s="567"/>
      <c r="EO226" s="567"/>
      <c r="EP226" s="567"/>
      <c r="EQ226" s="567"/>
      <c r="ER226" s="567"/>
      <c r="ES226" s="567"/>
      <c r="ET226" s="567"/>
      <c r="EU226" s="567"/>
      <c r="EV226" s="567"/>
      <c r="EW226" s="567"/>
      <c r="EX226" s="567"/>
      <c r="EY226" s="567"/>
      <c r="EZ226" s="567"/>
      <c r="FA226" s="567"/>
      <c r="FB226" s="567"/>
      <c r="FC226" s="567"/>
      <c r="FD226" s="567"/>
      <c r="FE226" s="567"/>
      <c r="FF226" s="567"/>
      <c r="FG226" s="567"/>
      <c r="FH226" s="567"/>
      <c r="FI226" s="567"/>
      <c r="FJ226" s="567"/>
      <c r="FK226" s="567"/>
      <c r="FL226" s="567"/>
      <c r="FM226" s="567"/>
      <c r="FN226" s="567"/>
      <c r="FO226" s="567"/>
      <c r="FP226" s="567"/>
      <c r="FQ226" s="567"/>
      <c r="FR226" s="567"/>
      <c r="FS226" s="567"/>
      <c r="FT226" s="567"/>
      <c r="FU226" s="567"/>
      <c r="FV226" s="567"/>
      <c r="FW226" s="567"/>
      <c r="FX226" s="567"/>
      <c r="FY226" s="567"/>
      <c r="FZ226" s="567"/>
      <c r="GA226" s="567"/>
      <c r="GB226" s="567"/>
      <c r="GC226" s="567"/>
      <c r="GD226" s="567"/>
      <c r="GE226" s="567"/>
      <c r="GF226" s="567"/>
      <c r="GG226" s="567"/>
      <c r="GH226" s="567"/>
      <c r="GI226" s="567"/>
      <c r="GJ226" s="567"/>
      <c r="GK226" s="567"/>
      <c r="GL226" s="567"/>
      <c r="GM226" s="567"/>
      <c r="GN226" s="567"/>
      <c r="GO226" s="567"/>
      <c r="GP226" s="567"/>
      <c r="GQ226" s="567"/>
      <c r="GR226" s="567"/>
      <c r="GS226" s="567"/>
      <c r="GT226" s="567"/>
      <c r="GU226" s="567"/>
      <c r="GV226" s="567"/>
      <c r="GW226" s="567"/>
      <c r="GX226" s="567"/>
      <c r="GY226" s="567"/>
      <c r="GZ226" s="567"/>
      <c r="HA226" s="567"/>
      <c r="HB226" s="567"/>
      <c r="HC226" s="567"/>
      <c r="HD226" s="567"/>
      <c r="HE226" s="567"/>
      <c r="HF226" s="567"/>
      <c r="HG226" s="567"/>
      <c r="HH226" s="567"/>
      <c r="HI226" s="567"/>
      <c r="HJ226" s="567"/>
      <c r="HK226" s="567"/>
      <c r="HL226" s="567"/>
      <c r="HM226" s="567"/>
      <c r="HN226" s="567"/>
      <c r="HO226" s="567"/>
      <c r="HP226" s="567"/>
      <c r="HQ226" s="567"/>
      <c r="HR226" s="567"/>
      <c r="HS226" s="567"/>
      <c r="HT226" s="567"/>
      <c r="HU226" s="567"/>
      <c r="HV226" s="567"/>
      <c r="HW226" s="567"/>
      <c r="HX226" s="567"/>
      <c r="HY226" s="567"/>
      <c r="HZ226" s="567"/>
      <c r="IA226" s="567"/>
      <c r="IB226" s="567"/>
      <c r="IC226" s="567"/>
      <c r="ID226" s="567"/>
      <c r="IE226" s="567"/>
      <c r="IF226" s="567"/>
      <c r="IG226" s="567"/>
      <c r="IH226" s="567"/>
      <c r="II226" s="567"/>
      <c r="IJ226" s="567"/>
      <c r="IK226" s="567"/>
      <c r="IL226" s="567"/>
      <c r="IM226" s="567"/>
      <c r="IN226" s="567"/>
      <c r="IO226" s="567"/>
      <c r="IP226" s="567"/>
      <c r="IQ226" s="567"/>
      <c r="IR226" s="567"/>
      <c r="IS226" s="567"/>
      <c r="IT226" s="567"/>
      <c r="IU226" s="567"/>
      <c r="IV226" s="567"/>
      <c r="IW226" s="567"/>
      <c r="IX226" s="567"/>
      <c r="IY226" s="567"/>
      <c r="IZ226" s="567"/>
      <c r="JA226" s="567"/>
      <c r="JB226" s="567"/>
      <c r="JC226" s="567"/>
      <c r="JD226" s="567"/>
      <c r="JE226" s="567"/>
      <c r="JF226" s="567"/>
      <c r="JG226" s="567"/>
      <c r="JH226" s="567"/>
      <c r="JI226" s="567"/>
      <c r="JJ226" s="567"/>
      <c r="JK226" s="567"/>
      <c r="JL226" s="567"/>
      <c r="JM226" s="567"/>
      <c r="JN226" s="567"/>
      <c r="JO226" s="567"/>
      <c r="JP226" s="567"/>
      <c r="JQ226" s="567"/>
      <c r="JR226" s="567"/>
      <c r="JS226" s="567"/>
      <c r="JT226" s="567"/>
      <c r="JU226" s="567"/>
      <c r="JV226" s="567"/>
      <c r="JW226" s="567"/>
      <c r="JX226" s="567"/>
      <c r="JY226" s="567"/>
      <c r="JZ226" s="567"/>
      <c r="KA226" s="567"/>
      <c r="KB226" s="567"/>
      <c r="KC226" s="567"/>
      <c r="KD226" s="567"/>
      <c r="KE226" s="567"/>
      <c r="KF226" s="567"/>
      <c r="KG226" s="567"/>
      <c r="KH226" s="567"/>
      <c r="KI226" s="567"/>
      <c r="KJ226" s="567"/>
      <c r="KK226" s="567"/>
      <c r="KL226" s="567"/>
      <c r="KM226" s="567"/>
      <c r="KN226" s="567"/>
      <c r="KO226" s="567"/>
      <c r="KP226" s="567"/>
      <c r="KQ226" s="567"/>
      <c r="KR226" s="567"/>
      <c r="KS226" s="567"/>
      <c r="KT226" s="567"/>
      <c r="KU226" s="567"/>
      <c r="KV226" s="567"/>
      <c r="KW226" s="567"/>
      <c r="KX226" s="567"/>
      <c r="KY226" s="567"/>
      <c r="KZ226" s="567"/>
      <c r="LA226" s="567"/>
      <c r="LB226" s="567"/>
      <c r="LC226" s="567"/>
      <c r="LD226" s="567"/>
      <c r="LE226" s="567"/>
      <c r="LF226" s="567"/>
      <c r="LG226" s="567"/>
      <c r="LH226" s="567"/>
      <c r="LI226" s="567"/>
      <c r="LJ226" s="567"/>
      <c r="LK226" s="567"/>
      <c r="LL226" s="567"/>
      <c r="LM226" s="567"/>
      <c r="LN226" s="567"/>
      <c r="LO226" s="567"/>
      <c r="LP226" s="567"/>
      <c r="LQ226" s="567"/>
      <c r="LR226" s="567"/>
      <c r="LS226" s="567"/>
      <c r="LT226" s="567"/>
      <c r="LU226" s="567"/>
      <c r="LV226" s="567"/>
      <c r="LW226" s="567"/>
      <c r="LX226" s="567"/>
      <c r="LY226" s="567"/>
      <c r="LZ226" s="567"/>
      <c r="MA226" s="567"/>
      <c r="MB226" s="567"/>
      <c r="MC226" s="567"/>
      <c r="MD226" s="567"/>
      <c r="ME226" s="567"/>
      <c r="MF226" s="567"/>
      <c r="MG226" s="567"/>
      <c r="MH226" s="567"/>
      <c r="MI226" s="567"/>
      <c r="MJ226" s="567"/>
      <c r="MK226" s="567"/>
      <c r="ML226" s="567"/>
      <c r="MM226" s="567"/>
      <c r="MN226" s="567"/>
      <c r="MO226" s="567"/>
      <c r="MP226" s="567"/>
      <c r="MQ226" s="567"/>
      <c r="MR226" s="567"/>
      <c r="MS226" s="567"/>
      <c r="MT226" s="567"/>
      <c r="MU226" s="567"/>
      <c r="MV226" s="567"/>
      <c r="MW226" s="567"/>
      <c r="MX226" s="567"/>
      <c r="MY226" s="567"/>
      <c r="MZ226" s="567"/>
      <c r="NA226" s="567"/>
      <c r="NB226" s="567"/>
      <c r="NC226" s="567"/>
      <c r="ND226" s="567"/>
      <c r="NE226" s="567"/>
      <c r="NF226" s="567"/>
      <c r="NG226" s="567"/>
      <c r="NH226" s="567"/>
      <c r="NI226" s="567"/>
      <c r="NJ226" s="567"/>
      <c r="NK226" s="567"/>
      <c r="NL226" s="567"/>
      <c r="NM226" s="567"/>
      <c r="NN226" s="567"/>
      <c r="NO226" s="567"/>
      <c r="NP226" s="567"/>
      <c r="NQ226" s="567"/>
      <c r="NR226" s="567"/>
      <c r="NS226" s="567"/>
      <c r="NT226" s="567"/>
      <c r="NU226" s="567"/>
      <c r="NV226" s="567"/>
      <c r="NW226" s="567"/>
      <c r="NX226" s="567"/>
      <c r="NY226" s="567"/>
      <c r="NZ226" s="567"/>
      <c r="OA226" s="567"/>
      <c r="OB226" s="567"/>
      <c r="OC226" s="567"/>
      <c r="OD226" s="567"/>
      <c r="OE226" s="567"/>
      <c r="OF226" s="567"/>
      <c r="OG226" s="567"/>
      <c r="OH226" s="567"/>
      <c r="OI226" s="567"/>
      <c r="OJ226" s="567"/>
      <c r="OK226" s="567"/>
      <c r="OL226" s="567"/>
      <c r="OM226" s="567"/>
      <c r="ON226" s="567"/>
      <c r="OO226" s="567"/>
      <c r="OP226" s="567"/>
      <c r="OQ226" s="567"/>
      <c r="OR226" s="567"/>
      <c r="OS226" s="567"/>
      <c r="OT226" s="567"/>
      <c r="OU226" s="567"/>
      <c r="OV226" s="567"/>
      <c r="OW226" s="567"/>
      <c r="OX226" s="567"/>
      <c r="OY226" s="567"/>
      <c r="OZ226" s="567"/>
      <c r="PA226" s="567"/>
      <c r="PB226" s="567"/>
      <c r="PC226" s="567"/>
      <c r="PD226" s="567"/>
      <c r="PE226" s="567"/>
      <c r="PF226" s="567"/>
      <c r="PG226" s="567"/>
      <c r="PH226" s="567"/>
      <c r="PI226" s="567"/>
      <c r="PJ226" s="567"/>
      <c r="PK226" s="567"/>
      <c r="PL226" s="567"/>
      <c r="PM226" s="567"/>
      <c r="PN226" s="567"/>
      <c r="PO226" s="567"/>
      <c r="PP226" s="567"/>
      <c r="PQ226" s="567"/>
      <c r="PR226" s="567"/>
      <c r="PS226" s="567"/>
      <c r="PT226" s="567"/>
      <c r="PU226" s="567"/>
      <c r="PV226" s="567"/>
      <c r="PW226" s="567"/>
      <c r="PX226" s="567"/>
      <c r="PY226" s="567"/>
      <c r="PZ226" s="567"/>
      <c r="QA226" s="567"/>
      <c r="QB226" s="567"/>
      <c r="QC226" s="567"/>
      <c r="QD226" s="567"/>
      <c r="QE226" s="567"/>
      <c r="QF226" s="567"/>
      <c r="QG226" s="567"/>
      <c r="QH226" s="567"/>
      <c r="QI226" s="567"/>
      <c r="QJ226" s="567"/>
      <c r="QK226" s="567"/>
      <c r="QL226" s="567"/>
      <c r="QM226" s="567"/>
      <c r="QN226" s="567"/>
      <c r="QO226" s="567"/>
      <c r="QP226" s="567"/>
      <c r="QQ226" s="567"/>
      <c r="QR226" s="567"/>
      <c r="QS226" s="567"/>
      <c r="QT226" s="567"/>
      <c r="QU226" s="567"/>
      <c r="QV226" s="567"/>
      <c r="QW226" s="567"/>
      <c r="QX226" s="567"/>
      <c r="QY226" s="567"/>
      <c r="QZ226" s="567"/>
      <c r="RA226" s="567"/>
      <c r="RB226" s="567"/>
      <c r="RC226" s="567"/>
      <c r="RD226" s="567"/>
      <c r="RE226" s="567"/>
      <c r="RF226" s="567"/>
      <c r="RG226" s="567"/>
      <c r="RH226" s="567"/>
      <c r="RI226" s="567"/>
      <c r="RJ226" s="567"/>
      <c r="RK226" s="567"/>
      <c r="RL226" s="567"/>
      <c r="RM226" s="567"/>
      <c r="RN226" s="567"/>
      <c r="RO226" s="567"/>
      <c r="RP226" s="567"/>
      <c r="RQ226" s="567"/>
      <c r="RR226" s="567"/>
      <c r="RS226" s="567"/>
      <c r="RT226" s="567"/>
      <c r="RU226" s="567"/>
      <c r="RV226" s="567"/>
      <c r="RW226" s="567"/>
      <c r="RX226" s="567"/>
      <c r="RY226" s="567"/>
      <c r="RZ226" s="567"/>
      <c r="SA226" s="567"/>
      <c r="SB226" s="567"/>
      <c r="SC226" s="567"/>
      <c r="SD226" s="567"/>
      <c r="SE226" s="567"/>
      <c r="SF226" s="567"/>
      <c r="SG226" s="567"/>
      <c r="SH226" s="567"/>
      <c r="SI226" s="567"/>
      <c r="SJ226" s="567"/>
      <c r="SK226" s="567"/>
      <c r="SL226" s="567"/>
      <c r="SM226" s="567"/>
      <c r="SN226" s="567"/>
      <c r="SO226" s="567"/>
      <c r="SP226" s="567"/>
      <c r="SQ226" s="567"/>
      <c r="SR226" s="567"/>
      <c r="SS226" s="567"/>
      <c r="ST226" s="567"/>
      <c r="SU226" s="567"/>
      <c r="SV226" s="567"/>
      <c r="SW226" s="567"/>
      <c r="SX226" s="567"/>
      <c r="SY226" s="567"/>
      <c r="SZ226" s="567"/>
      <c r="TA226" s="567"/>
      <c r="TB226" s="567"/>
      <c r="TC226" s="567"/>
      <c r="TD226" s="567"/>
      <c r="TE226" s="567"/>
      <c r="TF226" s="567"/>
      <c r="TG226" s="567"/>
      <c r="TH226" s="567"/>
      <c r="TI226" s="567"/>
      <c r="TJ226" s="567"/>
      <c r="TK226" s="567"/>
      <c r="TL226" s="567"/>
      <c r="TM226" s="567"/>
      <c r="TN226" s="567"/>
      <c r="TO226" s="567"/>
      <c r="TP226" s="567"/>
      <c r="TQ226" s="567"/>
      <c r="TR226" s="567"/>
      <c r="TS226" s="567"/>
      <c r="TT226" s="567"/>
      <c r="TU226" s="567"/>
      <c r="TV226" s="567"/>
      <c r="TW226" s="567"/>
      <c r="TX226" s="567"/>
      <c r="TY226" s="567"/>
      <c r="TZ226" s="567"/>
      <c r="UA226" s="567"/>
      <c r="UB226" s="567"/>
      <c r="UC226" s="567"/>
      <c r="UD226" s="567"/>
      <c r="UE226" s="567"/>
      <c r="UF226" s="567"/>
      <c r="UG226" s="567"/>
      <c r="UH226" s="567"/>
      <c r="UI226" s="567"/>
      <c r="UJ226" s="567"/>
      <c r="UK226" s="567"/>
      <c r="UL226" s="567"/>
      <c r="UM226" s="567"/>
      <c r="UN226" s="567"/>
      <c r="UO226" s="567"/>
      <c r="UP226" s="567"/>
      <c r="UQ226" s="567"/>
      <c r="UR226" s="567"/>
      <c r="US226" s="567"/>
      <c r="UT226" s="567"/>
      <c r="UU226" s="567"/>
      <c r="UV226" s="567"/>
      <c r="UW226" s="567"/>
      <c r="UX226" s="567"/>
      <c r="UY226" s="567"/>
      <c r="UZ226" s="567"/>
      <c r="VA226" s="567"/>
      <c r="VB226" s="567"/>
      <c r="VC226" s="567"/>
      <c r="VD226" s="567"/>
      <c r="VE226" s="567"/>
      <c r="VF226" s="567"/>
      <c r="VG226" s="567"/>
      <c r="VH226" s="567"/>
      <c r="VI226" s="567"/>
      <c r="VJ226" s="567"/>
      <c r="VK226" s="567"/>
      <c r="VL226" s="567"/>
      <c r="VM226" s="567"/>
      <c r="VN226" s="567"/>
      <c r="VO226" s="567"/>
      <c r="VP226" s="567"/>
      <c r="VQ226" s="567"/>
      <c r="VR226" s="567"/>
      <c r="VS226" s="567"/>
      <c r="VT226" s="567"/>
      <c r="VU226" s="567"/>
      <c r="VV226" s="567"/>
      <c r="VW226" s="567"/>
      <c r="VX226" s="567"/>
      <c r="VY226" s="567"/>
      <c r="VZ226" s="567"/>
      <c r="WA226" s="567"/>
      <c r="WB226" s="567"/>
      <c r="WC226" s="567"/>
      <c r="WD226" s="567"/>
      <c r="WE226" s="567"/>
      <c r="WF226" s="567"/>
      <c r="WG226" s="567"/>
      <c r="WH226" s="567"/>
      <c r="WI226" s="567"/>
      <c r="WJ226" s="567"/>
      <c r="WK226" s="567"/>
      <c r="WL226" s="567"/>
      <c r="WM226" s="567"/>
      <c r="WN226" s="567"/>
      <c r="WO226" s="567"/>
      <c r="WP226" s="567"/>
      <c r="WQ226" s="567"/>
      <c r="WR226" s="567"/>
      <c r="WS226" s="567"/>
      <c r="WT226" s="567"/>
      <c r="WU226" s="567"/>
      <c r="WV226" s="567"/>
      <c r="WW226" s="567"/>
      <c r="WX226" s="567"/>
      <c r="WY226" s="567"/>
      <c r="WZ226" s="567"/>
      <c r="XA226" s="567"/>
      <c r="XB226" s="567"/>
      <c r="XC226" s="567"/>
      <c r="XD226" s="567"/>
      <c r="XE226" s="567"/>
      <c r="XF226" s="567"/>
      <c r="XG226" s="567"/>
      <c r="XH226" s="567"/>
      <c r="XI226" s="567"/>
      <c r="XJ226" s="567"/>
      <c r="XK226" s="567"/>
      <c r="XL226" s="567"/>
      <c r="XM226" s="567"/>
      <c r="XN226" s="567"/>
      <c r="XO226" s="567"/>
      <c r="XP226" s="567"/>
      <c r="XQ226" s="567"/>
      <c r="XR226" s="567"/>
      <c r="XS226" s="567"/>
      <c r="XT226" s="567"/>
      <c r="XU226" s="567"/>
      <c r="XV226" s="567"/>
      <c r="XW226" s="567"/>
      <c r="XX226" s="567"/>
      <c r="XY226" s="567"/>
      <c r="XZ226" s="567"/>
      <c r="YA226" s="567"/>
      <c r="YB226" s="567"/>
      <c r="YC226" s="567"/>
      <c r="YD226" s="567"/>
      <c r="YE226" s="567"/>
      <c r="YF226" s="567"/>
      <c r="YG226" s="567"/>
      <c r="YH226" s="567"/>
      <c r="YI226" s="567"/>
      <c r="YJ226" s="567"/>
      <c r="YK226" s="567"/>
      <c r="YL226" s="567"/>
      <c r="YM226" s="567"/>
      <c r="YN226" s="567"/>
      <c r="YO226" s="567"/>
      <c r="YP226" s="567"/>
      <c r="YQ226" s="567"/>
      <c r="YR226" s="567"/>
      <c r="YS226" s="567"/>
      <c r="YT226" s="567"/>
      <c r="YU226" s="567"/>
      <c r="YV226" s="567"/>
      <c r="YW226" s="567"/>
      <c r="YX226" s="567"/>
      <c r="YY226" s="567"/>
      <c r="YZ226" s="567"/>
      <c r="ZA226" s="567"/>
      <c r="ZB226" s="567"/>
      <c r="ZC226" s="567"/>
      <c r="ZD226" s="567"/>
      <c r="ZE226" s="567"/>
      <c r="ZF226" s="567"/>
      <c r="ZG226" s="567"/>
      <c r="ZH226" s="567"/>
      <c r="ZI226" s="567"/>
      <c r="ZJ226" s="567"/>
      <c r="ZK226" s="567"/>
      <c r="ZL226" s="567"/>
      <c r="ZM226" s="567"/>
      <c r="ZN226" s="567"/>
      <c r="ZO226" s="567"/>
      <c r="ZP226" s="567"/>
      <c r="ZQ226" s="567"/>
      <c r="ZR226" s="567"/>
      <c r="ZS226" s="567"/>
      <c r="ZT226" s="567"/>
      <c r="ZU226" s="567"/>
      <c r="ZV226" s="567"/>
      <c r="ZW226" s="567"/>
      <c r="ZX226" s="567"/>
      <c r="ZY226" s="567"/>
      <c r="ZZ226" s="567"/>
      <c r="AAA226" s="567"/>
      <c r="AAB226" s="567"/>
      <c r="AAC226" s="567"/>
      <c r="AAD226" s="567"/>
      <c r="AAE226" s="567"/>
      <c r="AAF226" s="567"/>
      <c r="AAG226" s="567"/>
      <c r="AAH226" s="567"/>
      <c r="AAI226" s="567"/>
      <c r="AAJ226" s="567"/>
      <c r="AAK226" s="567"/>
      <c r="AAL226" s="567"/>
      <c r="AAM226" s="567"/>
      <c r="AAN226" s="567"/>
      <c r="AAO226" s="567"/>
      <c r="AAP226" s="567"/>
      <c r="AAQ226" s="567"/>
      <c r="AAR226" s="567"/>
      <c r="AAS226" s="567"/>
      <c r="AAT226" s="567"/>
      <c r="AAU226" s="567"/>
      <c r="AAV226" s="567"/>
      <c r="AAW226" s="567"/>
      <c r="AAX226" s="567"/>
      <c r="AAY226" s="567"/>
      <c r="AAZ226" s="567"/>
      <c r="ABA226" s="567"/>
      <c r="ABB226" s="567"/>
      <c r="ABC226" s="567"/>
      <c r="ABD226" s="567"/>
      <c r="ABE226" s="567"/>
      <c r="ABF226" s="567"/>
      <c r="ABG226" s="567"/>
      <c r="ABH226" s="567"/>
      <c r="ABI226" s="567"/>
      <c r="ABJ226" s="567"/>
      <c r="ABK226" s="567"/>
      <c r="ABL226" s="567"/>
      <c r="ABM226" s="567"/>
      <c r="ABN226" s="567"/>
      <c r="ABO226" s="567"/>
      <c r="ABP226" s="567"/>
      <c r="ABQ226" s="567"/>
      <c r="ABR226" s="567"/>
      <c r="ABS226" s="567"/>
      <c r="ABT226" s="567"/>
      <c r="ABU226" s="567"/>
      <c r="ABV226" s="567"/>
      <c r="ABW226" s="567"/>
      <c r="ABX226" s="567"/>
      <c r="ABY226" s="567"/>
      <c r="ABZ226" s="567"/>
      <c r="ACA226" s="567"/>
      <c r="ACB226" s="567"/>
      <c r="ACC226" s="567"/>
      <c r="ACD226" s="567"/>
      <c r="ACE226" s="567"/>
      <c r="ACF226" s="567"/>
      <c r="ACG226" s="567"/>
      <c r="ACH226" s="567"/>
      <c r="ACI226" s="567"/>
      <c r="ACJ226" s="567"/>
      <c r="ACK226" s="567"/>
      <c r="ACL226" s="567"/>
      <c r="ACM226" s="567"/>
      <c r="ACN226" s="567"/>
      <c r="ACO226" s="567"/>
      <c r="ACP226" s="567"/>
      <c r="ACQ226" s="567"/>
      <c r="ACR226" s="567"/>
      <c r="ACS226" s="567"/>
      <c r="ACT226" s="567"/>
      <c r="ACU226" s="567"/>
      <c r="ACV226" s="567"/>
      <c r="ACW226" s="567"/>
      <c r="ACX226" s="567"/>
      <c r="ACY226" s="567"/>
      <c r="ACZ226" s="567"/>
      <c r="ADA226" s="567"/>
      <c r="ADB226" s="567"/>
      <c r="ADC226" s="567"/>
      <c r="ADD226" s="567"/>
      <c r="ADE226" s="567"/>
      <c r="ADF226" s="567"/>
      <c r="ADG226" s="567"/>
      <c r="ADH226" s="567"/>
      <c r="ADI226" s="567"/>
      <c r="ADJ226" s="567"/>
      <c r="ADK226" s="567"/>
      <c r="ADL226" s="567"/>
      <c r="ADM226" s="567"/>
      <c r="ADN226" s="567"/>
      <c r="ADO226" s="567"/>
      <c r="ADP226" s="567"/>
      <c r="ADQ226" s="567"/>
      <c r="ADR226" s="567"/>
      <c r="ADS226" s="567"/>
      <c r="ADT226" s="567"/>
      <c r="ADU226" s="567"/>
      <c r="ADV226" s="567"/>
      <c r="ADW226" s="567"/>
      <c r="ADX226" s="567"/>
      <c r="ADY226" s="567"/>
      <c r="ADZ226" s="567"/>
      <c r="AEA226" s="567"/>
      <c r="AEB226" s="567"/>
      <c r="AEC226" s="567"/>
      <c r="AED226" s="567"/>
      <c r="AEE226" s="567"/>
      <c r="AEF226" s="567"/>
      <c r="AEG226" s="567"/>
      <c r="AEH226" s="567"/>
      <c r="AEI226" s="567"/>
      <c r="AEJ226" s="567"/>
      <c r="AEK226" s="567"/>
      <c r="AEL226" s="567"/>
      <c r="AEM226" s="567"/>
      <c r="AEN226" s="567"/>
      <c r="AEO226" s="567"/>
      <c r="AEP226" s="567"/>
      <c r="AEQ226" s="567"/>
      <c r="AER226" s="567"/>
      <c r="AES226" s="567"/>
      <c r="AET226" s="567"/>
      <c r="AEU226" s="567"/>
      <c r="AEV226" s="567"/>
      <c r="AEW226" s="567"/>
      <c r="AEX226" s="567"/>
      <c r="AEY226" s="567"/>
      <c r="AEZ226" s="567"/>
      <c r="AFA226" s="567"/>
      <c r="AFB226" s="567"/>
      <c r="AFC226" s="567"/>
      <c r="AFD226" s="567"/>
      <c r="AFE226" s="567"/>
      <c r="AFF226" s="567"/>
      <c r="AFG226" s="567"/>
      <c r="AFH226" s="567"/>
      <c r="AFI226" s="567"/>
      <c r="AFJ226" s="567"/>
      <c r="AFK226" s="567"/>
      <c r="AFL226" s="567"/>
      <c r="AFM226" s="567"/>
      <c r="AFN226" s="567"/>
      <c r="AFO226" s="567"/>
      <c r="AFP226" s="567"/>
      <c r="AFQ226" s="567"/>
      <c r="AFR226" s="567"/>
      <c r="AFS226" s="567"/>
      <c r="AFT226" s="567"/>
      <c r="AFU226" s="567"/>
      <c r="AFV226" s="567"/>
      <c r="AFW226" s="567"/>
      <c r="AFX226" s="567"/>
      <c r="AFY226" s="567"/>
      <c r="AFZ226" s="567"/>
      <c r="AGA226" s="567"/>
      <c r="AGB226" s="567"/>
      <c r="AGC226" s="567"/>
      <c r="AGD226" s="567"/>
      <c r="AGE226" s="567"/>
      <c r="AGF226" s="567"/>
      <c r="AGG226" s="567"/>
      <c r="AGH226" s="567"/>
      <c r="AGI226" s="567"/>
      <c r="AGJ226" s="567"/>
      <c r="AGK226" s="567"/>
      <c r="AGL226" s="567"/>
      <c r="AGM226" s="567"/>
      <c r="AGN226" s="567"/>
      <c r="AGO226" s="567"/>
      <c r="AGP226" s="567"/>
      <c r="AGQ226" s="567"/>
      <c r="AGR226" s="567"/>
      <c r="AGS226" s="567"/>
      <c r="AGT226" s="567"/>
      <c r="AGU226" s="567"/>
      <c r="AGV226" s="567"/>
      <c r="AGW226" s="567"/>
      <c r="AGX226" s="567"/>
      <c r="AGY226" s="567"/>
      <c r="AGZ226" s="567"/>
      <c r="AHA226" s="567"/>
      <c r="AHB226" s="567"/>
      <c r="AHC226" s="567"/>
      <c r="AHD226" s="567"/>
      <c r="AHE226" s="567"/>
      <c r="AHF226" s="567"/>
      <c r="AHG226" s="567"/>
      <c r="AHH226" s="567"/>
      <c r="AHI226" s="567"/>
      <c r="AHJ226" s="567"/>
      <c r="AHK226" s="567"/>
      <c r="AHL226" s="567"/>
      <c r="AHM226" s="567"/>
      <c r="AHN226" s="567"/>
      <c r="AHO226" s="567"/>
      <c r="AHP226" s="567"/>
      <c r="AHQ226" s="567"/>
      <c r="AHR226" s="567"/>
      <c r="AHS226" s="567"/>
      <c r="AHT226" s="567"/>
      <c r="AHU226" s="567"/>
      <c r="AHV226" s="567"/>
      <c r="AHW226" s="567"/>
      <c r="AHX226" s="567"/>
      <c r="AHY226" s="567"/>
      <c r="AHZ226" s="567"/>
      <c r="AIA226" s="567"/>
      <c r="AIB226" s="567"/>
      <c r="AIC226" s="567"/>
      <c r="AID226" s="567"/>
      <c r="AIE226" s="567"/>
      <c r="AIF226" s="567"/>
      <c r="AIG226" s="567"/>
      <c r="AIH226" s="567"/>
      <c r="AII226" s="567"/>
      <c r="AIJ226" s="567"/>
      <c r="AIK226" s="567"/>
      <c r="AIL226" s="567"/>
      <c r="AIM226" s="567"/>
      <c r="AIN226" s="567"/>
      <c r="AIO226" s="567"/>
      <c r="AIP226" s="567"/>
      <c r="AIQ226" s="567"/>
      <c r="AIR226" s="567"/>
      <c r="AIS226" s="567"/>
      <c r="AIT226" s="567"/>
      <c r="AIU226" s="567"/>
      <c r="AIV226" s="567"/>
      <c r="AIW226" s="567"/>
      <c r="AIX226" s="567"/>
      <c r="AIY226" s="567"/>
      <c r="AIZ226" s="567"/>
      <c r="AJA226" s="567"/>
      <c r="AJB226" s="567"/>
      <c r="AJC226" s="567"/>
      <c r="AJD226" s="567"/>
      <c r="AJE226" s="567"/>
      <c r="AJF226" s="567"/>
      <c r="AJG226" s="567"/>
      <c r="AJH226" s="567"/>
      <c r="AJI226" s="567"/>
      <c r="AJJ226" s="567"/>
      <c r="AJK226" s="567"/>
      <c r="AJL226" s="567"/>
      <c r="AJM226" s="567"/>
      <c r="AJN226" s="567"/>
      <c r="AJO226" s="567"/>
      <c r="AJP226" s="567"/>
      <c r="AJQ226" s="567"/>
      <c r="AJR226" s="567"/>
      <c r="AJS226" s="567"/>
      <c r="AJT226" s="567"/>
      <c r="AJU226" s="567"/>
      <c r="AJV226" s="567"/>
      <c r="AJW226" s="567"/>
      <c r="AJX226" s="567"/>
      <c r="AJY226" s="567"/>
      <c r="AJZ226" s="567"/>
      <c r="AKA226" s="567"/>
      <c r="AKB226" s="567"/>
      <c r="AKC226" s="567"/>
      <c r="AKD226" s="567"/>
      <c r="AKE226" s="567"/>
      <c r="AKF226" s="567"/>
      <c r="AKG226" s="567"/>
      <c r="AKH226" s="567"/>
      <c r="AKI226" s="567"/>
      <c r="AKJ226" s="567"/>
      <c r="AKK226" s="567"/>
      <c r="AKL226" s="567"/>
      <c r="AKM226" s="567"/>
      <c r="AKN226" s="567"/>
      <c r="AKO226" s="567"/>
      <c r="AKP226" s="567"/>
      <c r="AKQ226" s="567"/>
      <c r="AKR226" s="567"/>
      <c r="AKS226" s="567"/>
      <c r="AKT226" s="567"/>
      <c r="AKU226" s="567"/>
      <c r="AKV226" s="567"/>
      <c r="AKW226" s="567"/>
      <c r="AKX226" s="567"/>
      <c r="AKY226" s="567"/>
      <c r="AKZ226" s="567"/>
      <c r="ALA226" s="567"/>
      <c r="ALB226" s="567"/>
      <c r="ALC226" s="567"/>
      <c r="ALD226" s="567"/>
      <c r="ALE226" s="567"/>
      <c r="ALF226" s="567"/>
      <c r="ALG226" s="567"/>
      <c r="ALH226" s="567"/>
      <c r="ALI226" s="567"/>
      <c r="ALJ226" s="567"/>
      <c r="ALK226" s="567"/>
      <c r="ALL226" s="567"/>
      <c r="ALM226" s="567"/>
      <c r="ALN226" s="567"/>
      <c r="ALO226" s="567"/>
      <c r="ALP226" s="567"/>
      <c r="ALQ226" s="567"/>
      <c r="ALR226" s="567"/>
      <c r="ALS226" s="567"/>
      <c r="ALT226" s="567"/>
      <c r="ALU226" s="567"/>
      <c r="ALV226" s="567"/>
      <c r="ALW226" s="567"/>
      <c r="ALX226" s="567"/>
      <c r="ALY226" s="567"/>
      <c r="ALZ226" s="567"/>
      <c r="AMA226" s="567"/>
      <c r="AMB226" s="567"/>
      <c r="AMC226" s="567"/>
      <c r="AMD226" s="567"/>
      <c r="AME226" s="567"/>
      <c r="AMF226" s="567"/>
      <c r="AMG226" s="567"/>
      <c r="AMH226" s="567"/>
      <c r="AMI226" s="567"/>
      <c r="AMJ226" s="567"/>
      <c r="AMK226" s="567"/>
      <c r="AML226" s="567"/>
      <c r="AMM226" s="567"/>
      <c r="AMN226" s="567"/>
      <c r="AMO226" s="567"/>
      <c r="AMP226" s="567"/>
      <c r="AMQ226" s="567"/>
      <c r="AMR226" s="567"/>
      <c r="AMS226" s="567"/>
      <c r="AMT226" s="567"/>
      <c r="AMU226" s="567"/>
      <c r="AMV226" s="567"/>
      <c r="AMW226" s="567"/>
      <c r="AMX226" s="567"/>
      <c r="AMY226" s="567"/>
      <c r="AMZ226" s="567"/>
      <c r="ANA226" s="567"/>
      <c r="ANB226" s="567"/>
      <c r="ANC226" s="567"/>
      <c r="AND226" s="567"/>
      <c r="ANE226" s="567"/>
      <c r="ANF226" s="567"/>
      <c r="ANG226" s="567"/>
      <c r="ANH226" s="567"/>
      <c r="ANI226" s="567"/>
      <c r="ANJ226" s="567"/>
      <c r="ANK226" s="567"/>
      <c r="ANL226" s="567"/>
      <c r="ANM226" s="567"/>
      <c r="ANN226" s="567"/>
      <c r="ANO226" s="567"/>
      <c r="ANP226" s="567"/>
      <c r="ANQ226" s="567"/>
      <c r="ANR226" s="567"/>
      <c r="ANS226" s="567"/>
      <c r="ANT226" s="567"/>
      <c r="ANU226" s="567"/>
      <c r="ANV226" s="567"/>
      <c r="ANW226" s="567"/>
      <c r="ANX226" s="567"/>
      <c r="ANY226" s="567"/>
      <c r="ANZ226" s="567"/>
      <c r="AOA226" s="567"/>
      <c r="AOB226" s="567"/>
      <c r="AOC226" s="567"/>
      <c r="AOD226" s="567"/>
      <c r="AOE226" s="567"/>
      <c r="AOF226" s="567"/>
      <c r="AOG226" s="567"/>
      <c r="AOH226" s="567"/>
      <c r="AOI226" s="567"/>
      <c r="AOJ226" s="567"/>
      <c r="AOK226" s="567"/>
      <c r="AOL226" s="567"/>
      <c r="AOM226" s="567"/>
      <c r="AON226" s="567"/>
      <c r="AOO226" s="567"/>
      <c r="AOP226" s="567"/>
      <c r="AOQ226" s="567"/>
      <c r="AOR226" s="567"/>
      <c r="AOS226" s="567"/>
      <c r="AOT226" s="567"/>
      <c r="AOU226" s="567"/>
      <c r="AOV226" s="567"/>
      <c r="AOW226" s="567"/>
      <c r="AOX226" s="567"/>
      <c r="AOY226" s="567"/>
      <c r="AOZ226" s="567"/>
      <c r="APA226" s="567"/>
      <c r="APB226" s="567"/>
      <c r="APC226" s="567"/>
      <c r="APD226" s="567"/>
      <c r="APE226" s="567"/>
      <c r="APF226" s="567"/>
      <c r="APG226" s="567"/>
      <c r="APH226" s="567"/>
      <c r="API226" s="567"/>
      <c r="APJ226" s="567"/>
      <c r="APK226" s="567"/>
      <c r="APL226" s="567"/>
      <c r="APM226" s="567"/>
      <c r="APN226" s="567"/>
      <c r="APO226" s="567"/>
      <c r="APP226" s="567"/>
      <c r="APQ226" s="567"/>
      <c r="APR226" s="567"/>
      <c r="APS226" s="567"/>
      <c r="APT226" s="567"/>
      <c r="APU226" s="567"/>
      <c r="APV226" s="567"/>
      <c r="APW226" s="567"/>
      <c r="APX226" s="567"/>
      <c r="APY226" s="567"/>
      <c r="APZ226" s="567"/>
      <c r="AQA226" s="567"/>
      <c r="AQB226" s="567"/>
      <c r="AQC226" s="567"/>
      <c r="AQD226" s="567"/>
      <c r="AQE226" s="567"/>
      <c r="AQF226" s="567"/>
      <c r="AQG226" s="567"/>
      <c r="AQH226" s="567"/>
      <c r="AQI226" s="567"/>
      <c r="AQJ226" s="567"/>
      <c r="AQK226" s="567"/>
      <c r="AQL226" s="567"/>
      <c r="AQM226" s="567"/>
      <c r="AQN226" s="567"/>
      <c r="AQO226" s="567"/>
      <c r="AQP226" s="567"/>
      <c r="AQQ226" s="567"/>
      <c r="AQR226" s="567"/>
      <c r="AQS226" s="567"/>
      <c r="AQT226" s="567"/>
      <c r="AQU226" s="567"/>
      <c r="AQV226" s="567"/>
      <c r="AQW226" s="567"/>
      <c r="AQX226" s="567"/>
      <c r="AQY226" s="567"/>
      <c r="AQZ226" s="567"/>
      <c r="ARA226" s="567"/>
      <c r="ARB226" s="567"/>
      <c r="ARC226" s="567"/>
      <c r="ARD226" s="567"/>
      <c r="ARE226" s="567"/>
      <c r="ARF226" s="567"/>
      <c r="ARG226" s="567"/>
      <c r="ARH226" s="567"/>
      <c r="ARI226" s="567"/>
      <c r="ARJ226" s="567"/>
      <c r="ARK226" s="567"/>
      <c r="ARL226" s="567"/>
      <c r="ARM226" s="567"/>
      <c r="ARN226" s="567"/>
      <c r="ARO226" s="567"/>
      <c r="ARP226" s="567"/>
      <c r="ARQ226" s="567"/>
      <c r="ARR226" s="567"/>
      <c r="ARS226" s="567"/>
      <c r="ART226" s="567"/>
      <c r="ARU226" s="567"/>
      <c r="ARV226" s="567"/>
      <c r="ARW226" s="567"/>
      <c r="ARX226" s="567"/>
      <c r="ARY226" s="567"/>
      <c r="ARZ226" s="567"/>
      <c r="ASA226" s="567"/>
      <c r="ASB226" s="567"/>
      <c r="ASC226" s="567"/>
      <c r="ASD226" s="567"/>
      <c r="ASE226" s="567"/>
      <c r="ASF226" s="567"/>
      <c r="ASG226" s="567"/>
      <c r="ASH226" s="567"/>
      <c r="ASI226" s="567"/>
      <c r="ASJ226" s="567"/>
      <c r="ASK226" s="567"/>
      <c r="ASL226" s="567"/>
      <c r="ASM226" s="567"/>
      <c r="ASN226" s="567"/>
      <c r="ASO226" s="567"/>
      <c r="ASP226" s="567"/>
      <c r="ASQ226" s="567"/>
      <c r="ASR226" s="567"/>
      <c r="ASS226" s="567"/>
      <c r="AST226" s="567"/>
      <c r="ASU226" s="567"/>
      <c r="ASV226" s="567"/>
      <c r="ASW226" s="567"/>
      <c r="ASX226" s="567"/>
      <c r="ASY226" s="567"/>
      <c r="ASZ226" s="567"/>
      <c r="ATA226" s="567"/>
      <c r="ATB226" s="567"/>
      <c r="ATC226" s="567"/>
      <c r="ATD226" s="567"/>
      <c r="ATE226" s="567"/>
      <c r="ATF226" s="567"/>
      <c r="ATG226" s="567"/>
      <c r="ATH226" s="567"/>
      <c r="ATI226" s="567"/>
      <c r="ATJ226" s="567"/>
      <c r="ATK226" s="567"/>
      <c r="ATL226" s="567"/>
      <c r="ATM226" s="567"/>
      <c r="ATN226" s="567"/>
      <c r="ATO226" s="567"/>
      <c r="ATP226" s="567"/>
      <c r="ATQ226" s="567"/>
      <c r="ATR226" s="567"/>
      <c r="ATS226" s="567"/>
      <c r="ATT226" s="567"/>
      <c r="ATU226" s="567"/>
      <c r="ATV226" s="567"/>
      <c r="ATW226" s="567"/>
      <c r="ATX226" s="567"/>
      <c r="ATY226" s="567"/>
      <c r="ATZ226" s="567"/>
      <c r="AUA226" s="567"/>
      <c r="AUB226" s="567"/>
      <c r="AUC226" s="567"/>
      <c r="AUD226" s="567"/>
      <c r="AUE226" s="567"/>
      <c r="AUF226" s="567"/>
      <c r="AUG226" s="567"/>
      <c r="AUH226" s="567"/>
      <c r="AUI226" s="567"/>
      <c r="AUJ226" s="567"/>
      <c r="AUK226" s="567"/>
      <c r="AUL226" s="567"/>
      <c r="AUM226" s="567"/>
      <c r="AUN226" s="567"/>
      <c r="AUO226" s="567"/>
      <c r="AUP226" s="567"/>
      <c r="AUQ226" s="567"/>
      <c r="AUR226" s="567"/>
      <c r="AUS226" s="567"/>
      <c r="AUT226" s="567"/>
      <c r="AUU226" s="567"/>
      <c r="AUV226" s="567"/>
      <c r="AUW226" s="567"/>
      <c r="AUX226" s="567"/>
      <c r="AUY226" s="567"/>
      <c r="AUZ226" s="567"/>
      <c r="AVA226" s="567"/>
      <c r="AVB226" s="567"/>
      <c r="AVC226" s="567"/>
      <c r="AVD226" s="567"/>
      <c r="AVE226" s="567"/>
      <c r="AVF226" s="567"/>
      <c r="AVG226" s="567"/>
      <c r="AVH226" s="567"/>
      <c r="AVI226" s="567"/>
      <c r="AVJ226" s="567"/>
      <c r="AVK226" s="567"/>
      <c r="AVL226" s="567"/>
      <c r="AVM226" s="567"/>
      <c r="AVN226" s="567"/>
      <c r="AVO226" s="567"/>
      <c r="AVP226" s="567"/>
      <c r="AVQ226" s="567"/>
      <c r="AVR226" s="567"/>
      <c r="AVS226" s="567"/>
      <c r="AVT226" s="567"/>
      <c r="AVU226" s="567"/>
      <c r="AVV226" s="567"/>
      <c r="AVW226" s="567"/>
      <c r="AVX226" s="567"/>
      <c r="AVY226" s="567"/>
      <c r="AVZ226" s="567"/>
      <c r="AWA226" s="567"/>
      <c r="AWB226" s="567"/>
      <c r="AWC226" s="567"/>
      <c r="AWD226" s="567"/>
      <c r="AWE226" s="567"/>
      <c r="AWF226" s="567"/>
      <c r="AWG226" s="567"/>
      <c r="AWH226" s="567"/>
      <c r="AWI226" s="567"/>
      <c r="AWJ226" s="567"/>
      <c r="AWK226" s="567"/>
      <c r="AWL226" s="567"/>
      <c r="AWM226" s="567"/>
      <c r="AWN226" s="567"/>
      <c r="AWO226" s="567"/>
      <c r="AWP226" s="567"/>
      <c r="AWQ226" s="567"/>
      <c r="AWR226" s="567"/>
      <c r="AWS226" s="567"/>
      <c r="AWT226" s="567"/>
      <c r="AWU226" s="567"/>
      <c r="AWV226" s="567"/>
      <c r="AWW226" s="567"/>
      <c r="AWX226" s="567"/>
      <c r="AWY226" s="567"/>
      <c r="AWZ226" s="567"/>
      <c r="AXA226" s="567"/>
      <c r="AXB226" s="567"/>
      <c r="AXC226" s="567"/>
      <c r="AXD226" s="567"/>
      <c r="AXE226" s="567"/>
      <c r="AXF226" s="567"/>
      <c r="AXG226" s="567"/>
      <c r="AXH226" s="567"/>
      <c r="AXI226" s="567"/>
      <c r="AXJ226" s="567"/>
      <c r="AXK226" s="567"/>
      <c r="AXL226" s="567"/>
      <c r="AXM226" s="567"/>
      <c r="AXN226" s="567"/>
      <c r="AXO226" s="567"/>
      <c r="AXP226" s="567"/>
      <c r="AXQ226" s="567"/>
      <c r="AXR226" s="567"/>
      <c r="AXS226" s="567"/>
      <c r="AXT226" s="567"/>
      <c r="AXU226" s="567"/>
      <c r="AXV226" s="567"/>
      <c r="AXW226" s="567"/>
      <c r="AXX226" s="567"/>
      <c r="AXY226" s="567"/>
      <c r="AXZ226" s="567"/>
      <c r="AYA226" s="567"/>
      <c r="AYB226" s="567"/>
      <c r="AYC226" s="567"/>
      <c r="AYD226" s="567"/>
      <c r="AYE226" s="567"/>
      <c r="AYF226" s="567"/>
      <c r="AYG226" s="567"/>
      <c r="AYH226" s="567"/>
      <c r="AYI226" s="567"/>
      <c r="AYJ226" s="567"/>
      <c r="AYK226" s="567"/>
      <c r="AYL226" s="567"/>
      <c r="AYM226" s="567"/>
      <c r="AYN226" s="567"/>
      <c r="AYO226" s="567"/>
      <c r="AYP226" s="567"/>
      <c r="AYQ226" s="567"/>
      <c r="AYR226" s="567"/>
      <c r="AYS226" s="567"/>
      <c r="AYT226" s="567"/>
      <c r="AYU226" s="567"/>
      <c r="AYV226" s="567"/>
      <c r="AYW226" s="567"/>
      <c r="AYX226" s="567"/>
      <c r="AYY226" s="567"/>
      <c r="AYZ226" s="567"/>
      <c r="AZA226" s="567"/>
      <c r="AZB226" s="567"/>
      <c r="AZC226" s="567"/>
      <c r="AZD226" s="567"/>
      <c r="AZE226" s="567"/>
      <c r="AZF226" s="567"/>
      <c r="AZG226" s="567"/>
      <c r="AZH226" s="567"/>
      <c r="AZI226" s="567"/>
      <c r="AZJ226" s="567"/>
      <c r="AZK226" s="567"/>
      <c r="AZL226" s="567"/>
      <c r="AZM226" s="567"/>
      <c r="AZN226" s="567"/>
      <c r="AZO226" s="567"/>
      <c r="AZP226" s="567"/>
      <c r="AZQ226" s="567"/>
      <c r="AZR226" s="567"/>
      <c r="AZS226" s="567"/>
      <c r="AZT226" s="567"/>
      <c r="AZU226" s="567"/>
      <c r="AZV226" s="567"/>
      <c r="AZW226" s="567"/>
      <c r="AZX226" s="567"/>
      <c r="AZY226" s="567"/>
      <c r="AZZ226" s="567"/>
      <c r="BAA226" s="567"/>
      <c r="BAB226" s="567"/>
      <c r="BAC226" s="567"/>
      <c r="BAD226" s="567"/>
      <c r="BAE226" s="567"/>
      <c r="BAF226" s="567"/>
      <c r="BAG226" s="567"/>
      <c r="BAH226" s="567"/>
      <c r="BAI226" s="567"/>
      <c r="BAJ226" s="567"/>
      <c r="BAK226" s="567"/>
      <c r="BAL226" s="567"/>
      <c r="BAM226" s="567"/>
      <c r="BAN226" s="567"/>
      <c r="BAO226" s="567"/>
      <c r="BAP226" s="567"/>
      <c r="BAQ226" s="567"/>
      <c r="BAR226" s="567"/>
      <c r="BAS226" s="567"/>
      <c r="BAT226" s="567"/>
      <c r="BAU226" s="567"/>
      <c r="BAV226" s="567"/>
      <c r="BAW226" s="567"/>
      <c r="BAX226" s="567"/>
      <c r="BAY226" s="567"/>
      <c r="BAZ226" s="567"/>
      <c r="BBA226" s="567"/>
      <c r="BBB226" s="567"/>
      <c r="BBC226" s="567"/>
      <c r="BBD226" s="567"/>
      <c r="BBE226" s="567"/>
      <c r="BBF226" s="567"/>
      <c r="BBG226" s="567"/>
      <c r="BBH226" s="567"/>
      <c r="BBI226" s="567"/>
      <c r="BBJ226" s="567"/>
      <c r="BBK226" s="567"/>
      <c r="BBL226" s="567"/>
      <c r="BBM226" s="567"/>
      <c r="BBN226" s="567"/>
      <c r="BBO226" s="567"/>
      <c r="BBP226" s="567"/>
      <c r="BBQ226" s="567"/>
      <c r="BBR226" s="567"/>
      <c r="BBS226" s="567"/>
      <c r="BBT226" s="567"/>
      <c r="BBU226" s="567"/>
      <c r="BBV226" s="567"/>
      <c r="BBW226" s="567"/>
      <c r="BBX226" s="567"/>
      <c r="BBY226" s="567"/>
      <c r="BBZ226" s="567"/>
      <c r="BCA226" s="567"/>
      <c r="BCB226" s="567"/>
      <c r="BCC226" s="567"/>
      <c r="BCD226" s="567"/>
      <c r="BCE226" s="567"/>
      <c r="BCF226" s="567"/>
      <c r="BCG226" s="567"/>
      <c r="BCH226" s="567"/>
      <c r="BCI226" s="567"/>
      <c r="BCJ226" s="567"/>
      <c r="BCK226" s="567"/>
      <c r="BCL226" s="567"/>
      <c r="BCM226" s="567"/>
      <c r="BCN226" s="567"/>
      <c r="BCO226" s="567"/>
      <c r="BCP226" s="567"/>
      <c r="BCQ226" s="567"/>
      <c r="BCR226" s="567"/>
      <c r="BCS226" s="567"/>
      <c r="BCT226" s="567"/>
      <c r="BCU226" s="567"/>
      <c r="BCV226" s="567"/>
      <c r="BCW226" s="567"/>
      <c r="BCX226" s="567"/>
      <c r="BCY226" s="567"/>
      <c r="BCZ226" s="567"/>
      <c r="BDA226" s="567"/>
      <c r="BDB226" s="567"/>
      <c r="BDC226" s="567"/>
      <c r="BDD226" s="567"/>
      <c r="BDE226" s="567"/>
      <c r="BDF226" s="567"/>
      <c r="BDG226" s="567"/>
      <c r="BDH226" s="567"/>
      <c r="BDI226" s="567"/>
      <c r="BDJ226" s="567"/>
      <c r="BDK226" s="567"/>
      <c r="BDL226" s="567"/>
      <c r="BDM226" s="567"/>
      <c r="BDN226" s="567"/>
      <c r="BDO226" s="567"/>
      <c r="BDP226" s="567"/>
      <c r="BDQ226" s="567"/>
      <c r="BDR226" s="567"/>
      <c r="BDS226" s="567"/>
      <c r="BDT226" s="567"/>
      <c r="BDU226" s="567"/>
      <c r="BDV226" s="567"/>
      <c r="BDW226" s="567"/>
      <c r="BDX226" s="567"/>
      <c r="BDY226" s="567"/>
      <c r="BDZ226" s="567"/>
      <c r="BEA226" s="567"/>
      <c r="BEB226" s="567"/>
      <c r="BEC226" s="567"/>
      <c r="BED226" s="567"/>
      <c r="BEE226" s="567"/>
      <c r="BEF226" s="567"/>
      <c r="BEG226" s="567"/>
      <c r="BEH226" s="567"/>
      <c r="BEI226" s="567"/>
      <c r="BEJ226" s="567"/>
      <c r="BEK226" s="567"/>
      <c r="BEL226" s="567"/>
      <c r="BEM226" s="567"/>
      <c r="BEN226" s="567"/>
      <c r="BEO226" s="567"/>
      <c r="BEP226" s="567"/>
      <c r="BEQ226" s="567"/>
      <c r="BER226" s="567"/>
      <c r="BES226" s="567"/>
      <c r="BET226" s="567"/>
      <c r="BEU226" s="567"/>
      <c r="BEV226" s="567"/>
      <c r="BEW226" s="567"/>
      <c r="BEX226" s="567"/>
      <c r="BEY226" s="567"/>
      <c r="BEZ226" s="567"/>
      <c r="BFA226" s="567"/>
      <c r="BFB226" s="567"/>
      <c r="BFC226" s="567"/>
      <c r="BFD226" s="567"/>
      <c r="BFE226" s="567"/>
      <c r="BFF226" s="567"/>
      <c r="BFG226" s="567"/>
      <c r="BFH226" s="567"/>
      <c r="BFI226" s="567"/>
      <c r="BFJ226" s="567"/>
      <c r="BFK226" s="567"/>
      <c r="BFL226" s="567"/>
      <c r="BFM226" s="567"/>
      <c r="BFN226" s="567"/>
      <c r="BFO226" s="567"/>
      <c r="BFP226" s="567"/>
      <c r="BFQ226" s="567"/>
      <c r="BFR226" s="567"/>
      <c r="BFS226" s="567"/>
      <c r="BFT226" s="567"/>
      <c r="BFU226" s="567"/>
      <c r="BFV226" s="567"/>
      <c r="BFW226" s="567"/>
      <c r="BFX226" s="567"/>
      <c r="BFY226" s="567"/>
      <c r="BFZ226" s="567"/>
      <c r="BGA226" s="567"/>
      <c r="BGB226" s="567"/>
      <c r="BGC226" s="567"/>
      <c r="BGD226" s="567"/>
      <c r="BGE226" s="567"/>
      <c r="BGF226" s="567"/>
      <c r="BGG226" s="567"/>
      <c r="BGH226" s="567"/>
      <c r="BGI226" s="567"/>
      <c r="BGJ226" s="567"/>
      <c r="BGK226" s="567"/>
      <c r="BGL226" s="567"/>
      <c r="BGM226" s="567"/>
      <c r="BGN226" s="567"/>
      <c r="BGO226" s="567"/>
      <c r="BGP226" s="567"/>
      <c r="BGQ226" s="567"/>
      <c r="BGR226" s="567"/>
      <c r="BGS226" s="567"/>
      <c r="BGT226" s="567"/>
      <c r="BGU226" s="567"/>
      <c r="BGV226" s="567"/>
      <c r="BGW226" s="567"/>
      <c r="BGX226" s="567"/>
      <c r="BGY226" s="567"/>
      <c r="BGZ226" s="567"/>
      <c r="BHA226" s="567"/>
      <c r="BHB226" s="567"/>
      <c r="BHC226" s="567"/>
      <c r="BHD226" s="567"/>
      <c r="BHE226" s="567"/>
      <c r="BHF226" s="567"/>
      <c r="BHG226" s="567"/>
      <c r="BHH226" s="567"/>
      <c r="BHI226" s="567"/>
      <c r="BHJ226" s="567"/>
      <c r="BHK226" s="567"/>
      <c r="BHL226" s="567"/>
      <c r="BHM226" s="567"/>
      <c r="BHN226" s="567"/>
      <c r="BHO226" s="567"/>
      <c r="BHP226" s="567"/>
      <c r="BHQ226" s="567"/>
      <c r="BHR226" s="567"/>
      <c r="BHS226" s="567"/>
      <c r="BHT226" s="567"/>
      <c r="BHU226" s="567"/>
      <c r="BHV226" s="567"/>
      <c r="BHW226" s="567"/>
      <c r="BHX226" s="567"/>
      <c r="BHY226" s="567"/>
      <c r="BHZ226" s="567"/>
      <c r="BIA226" s="567"/>
      <c r="BIB226" s="567"/>
      <c r="BIC226" s="567"/>
      <c r="BID226" s="567"/>
      <c r="BIE226" s="567"/>
      <c r="BIF226" s="567"/>
      <c r="BIG226" s="567"/>
      <c r="BIH226" s="567"/>
      <c r="BII226" s="567"/>
      <c r="BIJ226" s="567"/>
      <c r="BIK226" s="567"/>
      <c r="BIL226" s="567"/>
      <c r="BIM226" s="567"/>
      <c r="BIN226" s="567"/>
      <c r="BIO226" s="567"/>
      <c r="BIP226" s="567"/>
      <c r="BIQ226" s="567"/>
      <c r="BIR226" s="567"/>
      <c r="BIS226" s="567"/>
      <c r="BIT226" s="567"/>
      <c r="BIU226" s="567"/>
      <c r="BIV226" s="567"/>
      <c r="BIW226" s="567"/>
      <c r="BIX226" s="567"/>
      <c r="BIY226" s="567"/>
      <c r="BIZ226" s="567"/>
      <c r="BJA226" s="567"/>
      <c r="BJB226" s="567"/>
      <c r="BJC226" s="567"/>
      <c r="BJD226" s="567"/>
      <c r="BJE226" s="567"/>
      <c r="BJF226" s="567"/>
      <c r="BJG226" s="567"/>
      <c r="BJH226" s="567"/>
      <c r="BJI226" s="567"/>
      <c r="BJJ226" s="567"/>
      <c r="BJK226" s="567"/>
      <c r="BJL226" s="567"/>
      <c r="BJM226" s="567"/>
      <c r="BJN226" s="567"/>
      <c r="BJO226" s="567"/>
      <c r="BJP226" s="567"/>
      <c r="BJQ226" s="567"/>
      <c r="BJR226" s="567"/>
      <c r="BJS226" s="567"/>
      <c r="BJT226" s="567"/>
      <c r="BJU226" s="567"/>
      <c r="BJV226" s="567"/>
      <c r="BJW226" s="567"/>
      <c r="BJX226" s="567"/>
      <c r="BJY226" s="567"/>
      <c r="BJZ226" s="567"/>
      <c r="BKA226" s="567"/>
      <c r="BKB226" s="567"/>
      <c r="BKC226" s="567"/>
      <c r="BKD226" s="567"/>
      <c r="BKE226" s="567"/>
      <c r="BKF226" s="567"/>
      <c r="BKG226" s="567"/>
      <c r="BKH226" s="567"/>
      <c r="BKI226" s="567"/>
      <c r="BKJ226" s="567"/>
      <c r="BKK226" s="567"/>
      <c r="BKL226" s="567"/>
      <c r="BKM226" s="567"/>
      <c r="BKN226" s="567"/>
      <c r="BKO226" s="567"/>
      <c r="BKP226" s="567"/>
      <c r="BKQ226" s="567"/>
      <c r="BKR226" s="567"/>
      <c r="BKS226" s="567"/>
      <c r="BKT226" s="567"/>
      <c r="BKU226" s="567"/>
      <c r="BKV226" s="567"/>
      <c r="BKW226" s="567"/>
      <c r="BKX226" s="567"/>
      <c r="BKY226" s="567"/>
      <c r="BKZ226" s="567"/>
      <c r="BLA226" s="567"/>
      <c r="BLB226" s="567"/>
      <c r="BLC226" s="567"/>
      <c r="BLD226" s="567"/>
      <c r="BLE226" s="567"/>
      <c r="BLF226" s="567"/>
      <c r="BLG226" s="567"/>
      <c r="BLH226" s="567"/>
      <c r="BLI226" s="567"/>
      <c r="BLJ226" s="567"/>
      <c r="BLK226" s="567"/>
      <c r="BLL226" s="567"/>
      <c r="BLM226" s="567"/>
      <c r="BLN226" s="567"/>
      <c r="BLO226" s="567"/>
      <c r="BLP226" s="567"/>
      <c r="BLQ226" s="567"/>
      <c r="BLR226" s="567"/>
      <c r="BLS226" s="567"/>
      <c r="BLT226" s="567"/>
      <c r="BLU226" s="567"/>
      <c r="BLV226" s="567"/>
      <c r="BLW226" s="567"/>
      <c r="BLX226" s="567"/>
      <c r="BLY226" s="567"/>
      <c r="BLZ226" s="567"/>
      <c r="BMA226" s="567"/>
      <c r="BMB226" s="567"/>
      <c r="BMC226" s="567"/>
      <c r="BMD226" s="567"/>
      <c r="BME226" s="567"/>
      <c r="BMF226" s="567"/>
      <c r="BMG226" s="567"/>
      <c r="BMH226" s="567"/>
      <c r="BMI226" s="567"/>
      <c r="BMJ226" s="567"/>
      <c r="BMK226" s="567"/>
      <c r="BML226" s="567"/>
      <c r="BMM226" s="567"/>
      <c r="BMN226" s="567"/>
      <c r="BMO226" s="567"/>
      <c r="BMP226" s="567"/>
      <c r="BMQ226" s="567"/>
      <c r="BMR226" s="567"/>
      <c r="BMS226" s="567"/>
      <c r="BMT226" s="567"/>
      <c r="BMU226" s="567"/>
      <c r="BMV226" s="567"/>
      <c r="BMW226" s="567"/>
      <c r="BMX226" s="567"/>
      <c r="BMY226" s="567"/>
      <c r="BMZ226" s="567"/>
      <c r="BNA226" s="567"/>
      <c r="BNB226" s="567"/>
      <c r="BNC226" s="567"/>
      <c r="BND226" s="567"/>
      <c r="BNE226" s="567"/>
      <c r="BNF226" s="567"/>
      <c r="BNG226" s="567"/>
      <c r="BNH226" s="567"/>
      <c r="BNI226" s="567"/>
      <c r="BNJ226" s="567"/>
      <c r="BNK226" s="567"/>
      <c r="BNL226" s="567"/>
      <c r="BNM226" s="567"/>
      <c r="BNN226" s="567"/>
      <c r="BNO226" s="567"/>
      <c r="BNP226" s="567"/>
      <c r="BNQ226" s="567"/>
      <c r="BNR226" s="567"/>
      <c r="BNS226" s="567"/>
      <c r="BNT226" s="567"/>
      <c r="BNU226" s="567"/>
      <c r="BNV226" s="567"/>
      <c r="BNW226" s="567"/>
      <c r="BNX226" s="567"/>
      <c r="BNY226" s="567"/>
      <c r="BNZ226" s="567"/>
      <c r="BOA226" s="567"/>
      <c r="BOB226" s="567"/>
      <c r="BOC226" s="567"/>
      <c r="BOD226" s="567"/>
      <c r="BOE226" s="567"/>
      <c r="BOF226" s="567"/>
      <c r="BOG226" s="567"/>
      <c r="BOH226" s="567"/>
      <c r="BOI226" s="567"/>
      <c r="BOJ226" s="567"/>
      <c r="BOK226" s="567"/>
      <c r="BOL226" s="567"/>
      <c r="BOM226" s="567"/>
      <c r="BON226" s="567"/>
      <c r="BOO226" s="567"/>
      <c r="BOP226" s="567"/>
      <c r="BOQ226" s="567"/>
      <c r="BOR226" s="567"/>
      <c r="BOS226" s="567"/>
      <c r="BOT226" s="567"/>
      <c r="BOU226" s="567"/>
      <c r="BOV226" s="567"/>
      <c r="BOW226" s="567"/>
      <c r="BOX226" s="567"/>
      <c r="BOY226" s="567"/>
      <c r="BOZ226" s="567"/>
      <c r="BPA226" s="567"/>
      <c r="BPB226" s="567"/>
      <c r="BPC226" s="567"/>
      <c r="BPD226" s="567"/>
      <c r="BPE226" s="567"/>
      <c r="BPF226" s="567"/>
      <c r="BPG226" s="567"/>
      <c r="BPH226" s="567"/>
      <c r="BPI226" s="567"/>
      <c r="BPJ226" s="567"/>
      <c r="BPK226" s="567"/>
      <c r="BPL226" s="567"/>
      <c r="BPM226" s="567"/>
      <c r="BPN226" s="567"/>
      <c r="BPO226" s="567"/>
      <c r="BPP226" s="567"/>
      <c r="BPQ226" s="567"/>
      <c r="BPR226" s="567"/>
      <c r="BPS226" s="567"/>
      <c r="BPT226" s="567"/>
      <c r="BPU226" s="567"/>
      <c r="BPV226" s="567"/>
      <c r="BPW226" s="567"/>
      <c r="BPX226" s="567"/>
      <c r="BPY226" s="567"/>
      <c r="BPZ226" s="567"/>
      <c r="BQA226" s="567"/>
      <c r="BQB226" s="567"/>
      <c r="BQC226" s="567"/>
      <c r="BQD226" s="567"/>
      <c r="BQE226" s="567"/>
      <c r="BQF226" s="567"/>
      <c r="BQG226" s="567"/>
      <c r="BQH226" s="567"/>
      <c r="BQI226" s="567"/>
      <c r="BQJ226" s="567"/>
      <c r="BQK226" s="567"/>
      <c r="BQL226" s="567"/>
      <c r="BQM226" s="567"/>
      <c r="BQN226" s="567"/>
      <c r="BQO226" s="567"/>
      <c r="BQP226" s="567"/>
      <c r="BQQ226" s="567"/>
      <c r="BQR226" s="567"/>
      <c r="BQS226" s="567"/>
      <c r="BQT226" s="567"/>
      <c r="BQU226" s="567"/>
      <c r="BQV226" s="567"/>
      <c r="BQW226" s="567"/>
      <c r="BQX226" s="567"/>
      <c r="BQY226" s="567"/>
      <c r="BQZ226" s="567"/>
      <c r="BRA226" s="567"/>
      <c r="BRB226" s="567"/>
      <c r="BRC226" s="567"/>
      <c r="BRD226" s="567"/>
      <c r="BRE226" s="567"/>
      <c r="BRF226" s="567"/>
      <c r="BRG226" s="567"/>
      <c r="BRH226" s="567"/>
      <c r="BRI226" s="567"/>
      <c r="BRJ226" s="567"/>
      <c r="BRK226" s="567"/>
      <c r="BRL226" s="567"/>
      <c r="BRM226" s="567"/>
      <c r="BRN226" s="567"/>
      <c r="BRO226" s="567"/>
      <c r="BRP226" s="567"/>
      <c r="BRQ226" s="567"/>
      <c r="BRR226" s="567"/>
      <c r="BRS226" s="567"/>
      <c r="BRT226" s="567"/>
      <c r="BRU226" s="567"/>
      <c r="BRV226" s="567"/>
      <c r="BRW226" s="567"/>
      <c r="BRX226" s="567"/>
      <c r="BRY226" s="567"/>
      <c r="BRZ226" s="567"/>
      <c r="BSA226" s="567"/>
      <c r="BSB226" s="567"/>
      <c r="BSC226" s="567"/>
      <c r="BSD226" s="567"/>
      <c r="BSE226" s="567"/>
      <c r="BSF226" s="567"/>
      <c r="BSG226" s="567"/>
      <c r="BSH226" s="567"/>
      <c r="BSI226" s="567"/>
      <c r="BSJ226" s="567"/>
      <c r="BSK226" s="567"/>
      <c r="BSL226" s="567"/>
      <c r="BSM226" s="567"/>
      <c r="BSN226" s="567"/>
      <c r="BSO226" s="567"/>
      <c r="BSP226" s="567"/>
      <c r="BSQ226" s="567"/>
      <c r="BSR226" s="567"/>
      <c r="BSS226" s="567"/>
      <c r="BST226" s="567"/>
      <c r="BSU226" s="567"/>
      <c r="BSV226" s="567"/>
      <c r="BSW226" s="567"/>
      <c r="BSX226" s="567"/>
      <c r="BSY226" s="567"/>
      <c r="BSZ226" s="567"/>
      <c r="BTA226" s="567"/>
      <c r="BTB226" s="567"/>
      <c r="BTC226" s="567"/>
      <c r="BTD226" s="567"/>
      <c r="BTE226" s="567"/>
      <c r="BTF226" s="567"/>
      <c r="BTG226" s="567"/>
      <c r="BTH226" s="567"/>
      <c r="BTI226" s="567"/>
      <c r="BTJ226" s="567"/>
      <c r="BTK226" s="567"/>
      <c r="BTL226" s="567"/>
      <c r="BTM226" s="567"/>
      <c r="BTN226" s="567"/>
      <c r="BTO226" s="567"/>
      <c r="BTP226" s="567"/>
      <c r="BTQ226" s="567"/>
      <c r="BTR226" s="567"/>
      <c r="BTS226" s="567"/>
      <c r="BTT226" s="567"/>
      <c r="BTU226" s="567"/>
      <c r="BTV226" s="567"/>
      <c r="BTW226" s="567"/>
      <c r="BTX226" s="567"/>
      <c r="BTY226" s="567"/>
      <c r="BTZ226" s="567"/>
      <c r="BUA226" s="567"/>
      <c r="BUB226" s="567"/>
      <c r="BUC226" s="567"/>
      <c r="BUD226" s="567"/>
      <c r="BUE226" s="567"/>
      <c r="BUF226" s="567"/>
      <c r="BUG226" s="567"/>
      <c r="BUH226" s="567"/>
      <c r="BUI226" s="567"/>
      <c r="BUJ226" s="567"/>
      <c r="BUK226" s="567"/>
      <c r="BUL226" s="567"/>
      <c r="BUM226" s="567"/>
      <c r="BUN226" s="567"/>
      <c r="BUO226" s="567"/>
      <c r="BUP226" s="567"/>
      <c r="BUQ226" s="567"/>
      <c r="BUR226" s="567"/>
      <c r="BUS226" s="567"/>
      <c r="BUT226" s="567"/>
      <c r="BUU226" s="567"/>
      <c r="BUV226" s="567"/>
      <c r="BUW226" s="567"/>
      <c r="BUX226" s="567"/>
      <c r="BUY226" s="567"/>
      <c r="BUZ226" s="567"/>
      <c r="BVA226" s="567"/>
      <c r="BVB226" s="567"/>
      <c r="BVC226" s="567"/>
      <c r="BVD226" s="567"/>
      <c r="BVE226" s="567"/>
      <c r="BVF226" s="567"/>
      <c r="BVG226" s="567"/>
      <c r="BVH226" s="567"/>
      <c r="BVI226" s="567"/>
      <c r="BVJ226" s="567"/>
      <c r="BVK226" s="567"/>
      <c r="BVL226" s="567"/>
      <c r="BVM226" s="567"/>
      <c r="BVN226" s="567"/>
      <c r="BVO226" s="567"/>
      <c r="BVP226" s="567"/>
      <c r="BVQ226" s="567"/>
      <c r="BVR226" s="567"/>
      <c r="BVS226" s="567"/>
      <c r="BVT226" s="567"/>
      <c r="BVU226" s="567"/>
      <c r="BVV226" s="567"/>
      <c r="BVW226" s="567"/>
      <c r="BVX226" s="567"/>
      <c r="BVY226" s="567"/>
      <c r="BVZ226" s="567"/>
      <c r="BWA226" s="567"/>
      <c r="BWB226" s="567"/>
      <c r="BWC226" s="567"/>
      <c r="BWD226" s="567"/>
      <c r="BWE226" s="567"/>
      <c r="BWF226" s="567"/>
      <c r="BWG226" s="567"/>
      <c r="BWH226" s="567"/>
      <c r="BWI226" s="567"/>
      <c r="BWJ226" s="567"/>
      <c r="BWK226" s="567"/>
      <c r="BWL226" s="567"/>
      <c r="BWM226" s="567"/>
      <c r="BWN226" s="567"/>
      <c r="BWO226" s="567"/>
      <c r="BWP226" s="567"/>
      <c r="BWQ226" s="567"/>
      <c r="BWR226" s="567"/>
      <c r="BWS226" s="567"/>
      <c r="BWT226" s="567"/>
      <c r="BWU226" s="567"/>
      <c r="BWV226" s="567"/>
      <c r="BWW226" s="567"/>
      <c r="BWX226" s="567"/>
      <c r="BWY226" s="567"/>
      <c r="BWZ226" s="567"/>
      <c r="BXA226" s="567"/>
      <c r="BXB226" s="567"/>
      <c r="BXC226" s="567"/>
      <c r="BXD226" s="567"/>
      <c r="BXE226" s="567"/>
      <c r="BXF226" s="567"/>
      <c r="BXG226" s="567"/>
      <c r="BXH226" s="567"/>
      <c r="BXI226" s="567"/>
      <c r="BXJ226" s="567"/>
      <c r="BXK226" s="567"/>
      <c r="BXL226" s="567"/>
      <c r="BXM226" s="567"/>
      <c r="BXN226" s="567"/>
      <c r="BXO226" s="567"/>
      <c r="BXP226" s="567"/>
      <c r="BXQ226" s="567"/>
      <c r="BXR226" s="567"/>
      <c r="BXS226" s="567"/>
      <c r="BXT226" s="567"/>
      <c r="BXU226" s="567"/>
      <c r="BXV226" s="567"/>
      <c r="BXW226" s="567"/>
      <c r="BXX226" s="567"/>
      <c r="BXY226" s="567"/>
      <c r="BXZ226" s="567"/>
      <c r="BYA226" s="567"/>
      <c r="BYB226" s="567"/>
      <c r="BYC226" s="567"/>
      <c r="BYD226" s="567"/>
      <c r="BYE226" s="567"/>
      <c r="BYF226" s="567"/>
      <c r="BYG226" s="567"/>
      <c r="BYH226" s="567"/>
      <c r="BYI226" s="567"/>
      <c r="BYJ226" s="567"/>
      <c r="BYK226" s="567"/>
      <c r="BYL226" s="567"/>
      <c r="BYM226" s="567"/>
      <c r="BYN226" s="567"/>
      <c r="BYO226" s="567"/>
      <c r="BYP226" s="567"/>
      <c r="BYQ226" s="567"/>
      <c r="BYR226" s="567"/>
      <c r="BYS226" s="567"/>
      <c r="BYT226" s="567"/>
      <c r="BYU226" s="567"/>
      <c r="BYV226" s="567"/>
      <c r="BYW226" s="567"/>
      <c r="BYX226" s="567"/>
      <c r="BYY226" s="567"/>
      <c r="BYZ226" s="567"/>
      <c r="BZA226" s="567"/>
      <c r="BZB226" s="567"/>
      <c r="BZC226" s="567"/>
      <c r="BZD226" s="567"/>
      <c r="BZE226" s="567"/>
      <c r="BZF226" s="567"/>
      <c r="BZG226" s="567"/>
      <c r="BZH226" s="567"/>
      <c r="BZI226" s="567"/>
      <c r="BZJ226" s="567"/>
      <c r="BZK226" s="567"/>
      <c r="BZL226" s="567"/>
      <c r="BZM226" s="567"/>
      <c r="BZN226" s="567"/>
      <c r="BZO226" s="567"/>
      <c r="BZP226" s="567"/>
      <c r="BZQ226" s="567"/>
      <c r="BZR226" s="567"/>
      <c r="BZS226" s="567"/>
      <c r="BZT226" s="567"/>
      <c r="BZU226" s="567"/>
      <c r="BZV226" s="567"/>
      <c r="BZW226" s="567"/>
      <c r="BZX226" s="567"/>
      <c r="BZY226" s="567"/>
      <c r="BZZ226" s="567"/>
      <c r="CAA226" s="567"/>
      <c r="CAB226" s="567"/>
      <c r="CAC226" s="567"/>
      <c r="CAD226" s="567"/>
      <c r="CAE226" s="567"/>
      <c r="CAF226" s="567"/>
      <c r="CAG226" s="567"/>
      <c r="CAH226" s="567"/>
      <c r="CAI226" s="567"/>
      <c r="CAJ226" s="567"/>
      <c r="CAK226" s="567"/>
      <c r="CAL226" s="567"/>
      <c r="CAM226" s="567"/>
      <c r="CAN226" s="567"/>
      <c r="CAO226" s="567"/>
      <c r="CAP226" s="567"/>
      <c r="CAQ226" s="567"/>
      <c r="CAR226" s="567"/>
      <c r="CAS226" s="567"/>
      <c r="CAT226" s="567"/>
      <c r="CAU226" s="567"/>
      <c r="CAV226" s="567"/>
      <c r="CAW226" s="567"/>
      <c r="CAX226" s="567"/>
      <c r="CAY226" s="567"/>
      <c r="CAZ226" s="567"/>
      <c r="CBA226" s="567"/>
      <c r="CBB226" s="567"/>
      <c r="CBC226" s="567"/>
      <c r="CBD226" s="567"/>
      <c r="CBE226" s="567"/>
      <c r="CBF226" s="567"/>
      <c r="CBG226" s="567"/>
      <c r="CBH226" s="567"/>
      <c r="CBI226" s="567"/>
      <c r="CBJ226" s="567"/>
      <c r="CBK226" s="567"/>
      <c r="CBL226" s="567"/>
      <c r="CBM226" s="567"/>
      <c r="CBN226" s="567"/>
      <c r="CBO226" s="567"/>
      <c r="CBP226" s="567"/>
      <c r="CBQ226" s="567"/>
      <c r="CBR226" s="567"/>
      <c r="CBS226" s="567"/>
      <c r="CBT226" s="567"/>
      <c r="CBU226" s="567"/>
      <c r="CBV226" s="567"/>
      <c r="CBW226" s="567"/>
      <c r="CBX226" s="567"/>
      <c r="CBY226" s="567"/>
      <c r="CBZ226" s="567"/>
      <c r="CCA226" s="567"/>
      <c r="CCB226" s="567"/>
      <c r="CCC226" s="567"/>
      <c r="CCD226" s="567"/>
      <c r="CCE226" s="567"/>
      <c r="CCF226" s="567"/>
      <c r="CCG226" s="567"/>
      <c r="CCH226" s="567"/>
      <c r="CCI226" s="567"/>
      <c r="CCJ226" s="567"/>
      <c r="CCK226" s="567"/>
      <c r="CCL226" s="567"/>
      <c r="CCM226" s="567"/>
      <c r="CCN226" s="567"/>
      <c r="CCO226" s="567"/>
      <c r="CCP226" s="567"/>
      <c r="CCQ226" s="567"/>
      <c r="CCR226" s="567"/>
      <c r="CCS226" s="567"/>
      <c r="CCT226" s="567"/>
      <c r="CCU226" s="567"/>
      <c r="CCV226" s="567"/>
      <c r="CCW226" s="567"/>
      <c r="CCX226" s="567"/>
      <c r="CCY226" s="567"/>
      <c r="CCZ226" s="567"/>
      <c r="CDA226" s="567"/>
      <c r="CDB226" s="567"/>
      <c r="CDC226" s="567"/>
      <c r="CDD226" s="567"/>
      <c r="CDE226" s="567"/>
      <c r="CDF226" s="567"/>
      <c r="CDG226" s="567"/>
      <c r="CDH226" s="567"/>
      <c r="CDI226" s="567"/>
      <c r="CDJ226" s="567"/>
      <c r="CDK226" s="567"/>
      <c r="CDL226" s="567"/>
      <c r="CDM226" s="567"/>
      <c r="CDN226" s="567"/>
      <c r="CDO226" s="567"/>
      <c r="CDP226" s="567"/>
      <c r="CDQ226" s="567"/>
      <c r="CDR226" s="567"/>
      <c r="CDS226" s="567"/>
      <c r="CDT226" s="567"/>
      <c r="CDU226" s="567"/>
      <c r="CDV226" s="567"/>
      <c r="CDW226" s="567"/>
      <c r="CDX226" s="567"/>
      <c r="CDY226" s="567"/>
      <c r="CDZ226" s="567"/>
      <c r="CEA226" s="567"/>
      <c r="CEB226" s="567"/>
      <c r="CEC226" s="567"/>
      <c r="CED226" s="567"/>
      <c r="CEE226" s="567"/>
      <c r="CEF226" s="567"/>
      <c r="CEG226" s="567"/>
      <c r="CEH226" s="567"/>
      <c r="CEI226" s="567"/>
      <c r="CEJ226" s="567"/>
      <c r="CEK226" s="567"/>
      <c r="CEL226" s="567"/>
      <c r="CEM226" s="567"/>
      <c r="CEN226" s="567"/>
      <c r="CEO226" s="567"/>
      <c r="CEP226" s="567"/>
      <c r="CEQ226" s="567"/>
      <c r="CER226" s="567"/>
      <c r="CES226" s="567"/>
      <c r="CET226" s="567"/>
      <c r="CEU226" s="567"/>
      <c r="CEV226" s="567"/>
      <c r="CEW226" s="567"/>
      <c r="CEX226" s="567"/>
      <c r="CEY226" s="567"/>
      <c r="CEZ226" s="567"/>
      <c r="CFA226" s="567"/>
      <c r="CFB226" s="567"/>
      <c r="CFC226" s="567"/>
      <c r="CFD226" s="567"/>
      <c r="CFE226" s="567"/>
      <c r="CFF226" s="567"/>
      <c r="CFG226" s="567"/>
      <c r="CFH226" s="567"/>
      <c r="CFI226" s="567"/>
      <c r="CFJ226" s="567"/>
      <c r="CFK226" s="567"/>
      <c r="CFL226" s="567"/>
      <c r="CFM226" s="567"/>
      <c r="CFN226" s="567"/>
      <c r="CFO226" s="567"/>
      <c r="CFP226" s="567"/>
      <c r="CFQ226" s="567"/>
      <c r="CFR226" s="567"/>
      <c r="CFS226" s="567"/>
      <c r="CFT226" s="567"/>
      <c r="CFU226" s="567"/>
      <c r="CFV226" s="567"/>
      <c r="CFW226" s="567"/>
      <c r="CFX226" s="567"/>
      <c r="CFY226" s="567"/>
      <c r="CFZ226" s="567"/>
      <c r="CGA226" s="567"/>
      <c r="CGB226" s="567"/>
      <c r="CGC226" s="567"/>
      <c r="CGD226" s="567"/>
      <c r="CGE226" s="567"/>
      <c r="CGF226" s="567"/>
      <c r="CGG226" s="567"/>
      <c r="CGH226" s="567"/>
      <c r="CGI226" s="567"/>
      <c r="CGJ226" s="567"/>
      <c r="CGK226" s="567"/>
      <c r="CGL226" s="567"/>
      <c r="CGM226" s="567"/>
      <c r="CGN226" s="567"/>
      <c r="CGO226" s="567"/>
      <c r="CGP226" s="567"/>
      <c r="CGQ226" s="567"/>
      <c r="CGR226" s="567"/>
      <c r="CGS226" s="567"/>
      <c r="CGT226" s="567"/>
      <c r="CGU226" s="567"/>
      <c r="CGV226" s="567"/>
      <c r="CGW226" s="567"/>
      <c r="CGX226" s="567"/>
      <c r="CGY226" s="567"/>
      <c r="CGZ226" s="567"/>
      <c r="CHA226" s="567"/>
      <c r="CHB226" s="567"/>
      <c r="CHC226" s="567"/>
      <c r="CHD226" s="567"/>
      <c r="CHE226" s="567"/>
      <c r="CHF226" s="567"/>
      <c r="CHG226" s="567"/>
      <c r="CHH226" s="567"/>
      <c r="CHI226" s="567"/>
      <c r="CHJ226" s="567"/>
      <c r="CHK226" s="567"/>
      <c r="CHL226" s="567"/>
      <c r="CHM226" s="567"/>
      <c r="CHN226" s="567"/>
      <c r="CHO226" s="567"/>
      <c r="CHP226" s="567"/>
      <c r="CHQ226" s="567"/>
      <c r="CHR226" s="567"/>
      <c r="CHS226" s="567"/>
      <c r="CHT226" s="567"/>
      <c r="CHU226" s="567"/>
      <c r="CHV226" s="567"/>
      <c r="CHW226" s="567"/>
      <c r="CHX226" s="567"/>
      <c r="CHY226" s="567"/>
      <c r="CHZ226" s="567"/>
      <c r="CIA226" s="567"/>
      <c r="CIB226" s="567"/>
      <c r="CIC226" s="567"/>
      <c r="CID226" s="567"/>
      <c r="CIE226" s="567"/>
      <c r="CIF226" s="567"/>
      <c r="CIG226" s="567"/>
      <c r="CIH226" s="567"/>
      <c r="CII226" s="567"/>
      <c r="CIJ226" s="567"/>
      <c r="CIK226" s="567"/>
      <c r="CIL226" s="567"/>
      <c r="CIM226" s="567"/>
      <c r="CIN226" s="567"/>
      <c r="CIO226" s="567"/>
      <c r="CIP226" s="567"/>
      <c r="CIQ226" s="567"/>
      <c r="CIR226" s="567"/>
      <c r="CIS226" s="567"/>
      <c r="CIT226" s="567"/>
      <c r="CIU226" s="567"/>
      <c r="CIV226" s="567"/>
      <c r="CIW226" s="567"/>
      <c r="CIX226" s="567"/>
      <c r="CIY226" s="567"/>
      <c r="CIZ226" s="567"/>
      <c r="CJA226" s="567"/>
      <c r="CJB226" s="567"/>
      <c r="CJC226" s="567"/>
      <c r="CJD226" s="567"/>
      <c r="CJE226" s="567"/>
      <c r="CJF226" s="567"/>
      <c r="CJG226" s="567"/>
      <c r="CJH226" s="567"/>
      <c r="CJI226" s="567"/>
      <c r="CJJ226" s="567"/>
      <c r="CJK226" s="567"/>
      <c r="CJL226" s="567"/>
      <c r="CJM226" s="567"/>
      <c r="CJN226" s="567"/>
      <c r="CJO226" s="567"/>
      <c r="CJP226" s="567"/>
      <c r="CJQ226" s="567"/>
      <c r="CJR226" s="567"/>
      <c r="CJS226" s="567"/>
      <c r="CJT226" s="567"/>
      <c r="CJU226" s="567"/>
      <c r="CJV226" s="567"/>
      <c r="CJW226" s="567"/>
      <c r="CJX226" s="567"/>
      <c r="CJY226" s="567"/>
      <c r="CJZ226" s="567"/>
      <c r="CKA226" s="567"/>
      <c r="CKB226" s="567"/>
      <c r="CKC226" s="567"/>
      <c r="CKD226" s="567"/>
      <c r="CKE226" s="567"/>
      <c r="CKF226" s="567"/>
      <c r="CKG226" s="567"/>
      <c r="CKH226" s="567"/>
      <c r="CKI226" s="567"/>
      <c r="CKJ226" s="567"/>
      <c r="CKK226" s="567"/>
      <c r="CKL226" s="567"/>
      <c r="CKM226" s="567"/>
      <c r="CKN226" s="567"/>
      <c r="CKO226" s="567"/>
      <c r="CKP226" s="567"/>
      <c r="CKQ226" s="567"/>
      <c r="CKR226" s="567"/>
      <c r="CKS226" s="567"/>
      <c r="CKT226" s="567"/>
      <c r="CKU226" s="567"/>
      <c r="CKV226" s="567"/>
      <c r="CKW226" s="567"/>
      <c r="CKX226" s="567"/>
      <c r="CKY226" s="567"/>
      <c r="CKZ226" s="567"/>
      <c r="CLA226" s="567"/>
      <c r="CLB226" s="567"/>
      <c r="CLC226" s="567"/>
      <c r="CLD226" s="567"/>
      <c r="CLE226" s="567"/>
      <c r="CLF226" s="567"/>
      <c r="CLG226" s="567"/>
      <c r="CLH226" s="567"/>
      <c r="CLI226" s="567"/>
      <c r="CLJ226" s="567"/>
      <c r="CLK226" s="567"/>
      <c r="CLL226" s="567"/>
      <c r="CLM226" s="567"/>
      <c r="CLN226" s="567"/>
      <c r="CLO226" s="567"/>
      <c r="CLP226" s="567"/>
      <c r="CLQ226" s="567"/>
      <c r="CLR226" s="567"/>
      <c r="CLS226" s="567"/>
      <c r="CLT226" s="567"/>
      <c r="CLU226" s="567"/>
      <c r="CLV226" s="567"/>
      <c r="CLW226" s="567"/>
      <c r="CLX226" s="567"/>
      <c r="CLY226" s="567"/>
      <c r="CLZ226" s="567"/>
      <c r="CMA226" s="567"/>
      <c r="CMB226" s="567"/>
      <c r="CMC226" s="567"/>
      <c r="CMD226" s="567"/>
      <c r="CME226" s="567"/>
      <c r="CMF226" s="567"/>
      <c r="CMG226" s="567"/>
      <c r="CMH226" s="567"/>
      <c r="CMI226" s="567"/>
      <c r="CMJ226" s="567"/>
      <c r="CMK226" s="567"/>
      <c r="CML226" s="567"/>
      <c r="CMM226" s="567"/>
      <c r="CMN226" s="567"/>
      <c r="CMO226" s="567"/>
      <c r="CMP226" s="567"/>
      <c r="CMQ226" s="567"/>
      <c r="CMR226" s="567"/>
      <c r="CMS226" s="567"/>
      <c r="CMT226" s="567"/>
      <c r="CMU226" s="567"/>
      <c r="CMV226" s="567"/>
      <c r="CMW226" s="567"/>
      <c r="CMX226" s="567"/>
      <c r="CMY226" s="567"/>
      <c r="CMZ226" s="567"/>
      <c r="CNA226" s="567"/>
      <c r="CNB226" s="567"/>
      <c r="CNC226" s="567"/>
      <c r="CND226" s="567"/>
      <c r="CNE226" s="567"/>
      <c r="CNF226" s="567"/>
      <c r="CNG226" s="567"/>
      <c r="CNH226" s="567"/>
      <c r="CNI226" s="567"/>
      <c r="CNJ226" s="567"/>
      <c r="CNK226" s="567"/>
      <c r="CNL226" s="567"/>
      <c r="CNM226" s="567"/>
      <c r="CNN226" s="567"/>
      <c r="CNO226" s="567"/>
      <c r="CNP226" s="567"/>
      <c r="CNQ226" s="567"/>
      <c r="CNR226" s="567"/>
      <c r="CNS226" s="567"/>
      <c r="CNT226" s="567"/>
      <c r="CNU226" s="567"/>
      <c r="CNV226" s="567"/>
      <c r="CNW226" s="567"/>
      <c r="CNX226" s="567"/>
      <c r="CNY226" s="567"/>
      <c r="CNZ226" s="567"/>
      <c r="COA226" s="567"/>
      <c r="COB226" s="567"/>
      <c r="COC226" s="567"/>
      <c r="COD226" s="567"/>
      <c r="COE226" s="567"/>
      <c r="COF226" s="567"/>
      <c r="COG226" s="567"/>
      <c r="COH226" s="567"/>
      <c r="COI226" s="567"/>
      <c r="COJ226" s="567"/>
      <c r="COK226" s="567"/>
      <c r="COL226" s="567"/>
      <c r="COM226" s="567"/>
      <c r="CON226" s="567"/>
      <c r="COO226" s="567"/>
      <c r="COP226" s="567"/>
      <c r="COQ226" s="567"/>
      <c r="COR226" s="567"/>
      <c r="COS226" s="567"/>
      <c r="COT226" s="567"/>
      <c r="COU226" s="567"/>
      <c r="COV226" s="567"/>
      <c r="COW226" s="567"/>
      <c r="COX226" s="567"/>
      <c r="COY226" s="567"/>
      <c r="COZ226" s="567"/>
      <c r="CPA226" s="567"/>
      <c r="CPB226" s="567"/>
      <c r="CPC226" s="567"/>
      <c r="CPD226" s="567"/>
      <c r="CPE226" s="567"/>
      <c r="CPF226" s="567"/>
      <c r="CPG226" s="567"/>
      <c r="CPH226" s="567"/>
      <c r="CPI226" s="567"/>
      <c r="CPJ226" s="567"/>
      <c r="CPK226" s="567"/>
      <c r="CPL226" s="567"/>
      <c r="CPM226" s="567"/>
      <c r="CPN226" s="567"/>
      <c r="CPO226" s="567"/>
      <c r="CPP226" s="567"/>
      <c r="CPQ226" s="567"/>
      <c r="CPR226" s="567"/>
      <c r="CPS226" s="567"/>
      <c r="CPT226" s="567"/>
      <c r="CPU226" s="567"/>
      <c r="CPV226" s="567"/>
      <c r="CPW226" s="567"/>
      <c r="CPX226" s="567"/>
      <c r="CPY226" s="567"/>
      <c r="CPZ226" s="567"/>
      <c r="CQA226" s="567"/>
      <c r="CQB226" s="567"/>
      <c r="CQC226" s="567"/>
      <c r="CQD226" s="567"/>
      <c r="CQE226" s="567"/>
      <c r="CQF226" s="567"/>
      <c r="CQG226" s="567"/>
      <c r="CQH226" s="567"/>
      <c r="CQI226" s="567"/>
      <c r="CQJ226" s="567"/>
      <c r="CQK226" s="567"/>
      <c r="CQL226" s="567"/>
      <c r="CQM226" s="567"/>
      <c r="CQN226" s="567"/>
      <c r="CQO226" s="567"/>
      <c r="CQP226" s="567"/>
      <c r="CQQ226" s="567"/>
      <c r="CQR226" s="567"/>
      <c r="CQS226" s="567"/>
      <c r="CQT226" s="567"/>
      <c r="CQU226" s="567"/>
      <c r="CQV226" s="567"/>
      <c r="CQW226" s="567"/>
      <c r="CQX226" s="567"/>
      <c r="CQY226" s="567"/>
      <c r="CQZ226" s="567"/>
      <c r="CRA226" s="567"/>
      <c r="CRB226" s="567"/>
      <c r="CRC226" s="567"/>
      <c r="CRD226" s="567"/>
      <c r="CRE226" s="567"/>
      <c r="CRF226" s="567"/>
      <c r="CRG226" s="567"/>
      <c r="CRH226" s="567"/>
      <c r="CRI226" s="567"/>
      <c r="CRJ226" s="567"/>
      <c r="CRK226" s="567"/>
      <c r="CRL226" s="567"/>
      <c r="CRM226" s="567"/>
      <c r="CRN226" s="567"/>
      <c r="CRO226" s="567"/>
      <c r="CRP226" s="567"/>
      <c r="CRQ226" s="567"/>
      <c r="CRR226" s="567"/>
      <c r="CRS226" s="567"/>
      <c r="CRT226" s="567"/>
      <c r="CRU226" s="567"/>
      <c r="CRV226" s="567"/>
      <c r="CRW226" s="567"/>
      <c r="CRX226" s="567"/>
      <c r="CRY226" s="567"/>
      <c r="CRZ226" s="567"/>
      <c r="CSA226" s="567"/>
      <c r="CSB226" s="567"/>
      <c r="CSC226" s="567"/>
      <c r="CSD226" s="567"/>
      <c r="CSE226" s="567"/>
      <c r="CSF226" s="567"/>
      <c r="CSG226" s="567"/>
      <c r="CSH226" s="567"/>
      <c r="CSI226" s="567"/>
      <c r="CSJ226" s="567"/>
      <c r="CSK226" s="567"/>
      <c r="CSL226" s="567"/>
      <c r="CSM226" s="567"/>
      <c r="CSN226" s="567"/>
      <c r="CSO226" s="567"/>
      <c r="CSP226" s="567"/>
      <c r="CSQ226" s="567"/>
      <c r="CSR226" s="567"/>
      <c r="CSS226" s="567"/>
      <c r="CST226" s="567"/>
      <c r="CSU226" s="567"/>
      <c r="CSV226" s="567"/>
      <c r="CSW226" s="567"/>
      <c r="CSX226" s="567"/>
      <c r="CSY226" s="567"/>
      <c r="CSZ226" s="567"/>
      <c r="CTA226" s="567"/>
      <c r="CTB226" s="567"/>
      <c r="CTC226" s="567"/>
      <c r="CTD226" s="567"/>
      <c r="CTE226" s="567"/>
      <c r="CTF226" s="567"/>
      <c r="CTG226" s="567"/>
      <c r="CTH226" s="567"/>
      <c r="CTI226" s="567"/>
      <c r="CTJ226" s="567"/>
      <c r="CTK226" s="567"/>
      <c r="CTL226" s="567"/>
      <c r="CTM226" s="567"/>
      <c r="CTN226" s="567"/>
      <c r="CTO226" s="567"/>
      <c r="CTP226" s="567"/>
      <c r="CTQ226" s="567"/>
      <c r="CTR226" s="567"/>
      <c r="CTS226" s="567"/>
      <c r="CTT226" s="567"/>
      <c r="CTU226" s="567"/>
      <c r="CTV226" s="567"/>
      <c r="CTW226" s="567"/>
      <c r="CTX226" s="567"/>
      <c r="CTY226" s="567"/>
      <c r="CTZ226" s="567"/>
      <c r="CUA226" s="567"/>
      <c r="CUB226" s="567"/>
      <c r="CUC226" s="567"/>
      <c r="CUD226" s="567"/>
      <c r="CUE226" s="567"/>
      <c r="CUF226" s="567"/>
      <c r="CUG226" s="567"/>
      <c r="CUH226" s="567"/>
      <c r="CUI226" s="567"/>
      <c r="CUJ226" s="567"/>
      <c r="CUK226" s="567"/>
      <c r="CUL226" s="567"/>
      <c r="CUM226" s="567"/>
      <c r="CUN226" s="567"/>
      <c r="CUO226" s="567"/>
      <c r="CUP226" s="567"/>
      <c r="CUQ226" s="567"/>
      <c r="CUR226" s="567"/>
      <c r="CUS226" s="567"/>
      <c r="CUT226" s="567"/>
      <c r="CUU226" s="567"/>
      <c r="CUV226" s="567"/>
      <c r="CUW226" s="567"/>
      <c r="CUX226" s="567"/>
      <c r="CUY226" s="567"/>
      <c r="CUZ226" s="567"/>
      <c r="CVA226" s="567"/>
      <c r="CVB226" s="567"/>
      <c r="CVC226" s="567"/>
      <c r="CVD226" s="567"/>
      <c r="CVE226" s="567"/>
      <c r="CVF226" s="567"/>
      <c r="CVG226" s="567"/>
      <c r="CVH226" s="567"/>
      <c r="CVI226" s="567"/>
      <c r="CVJ226" s="567"/>
      <c r="CVK226" s="567"/>
      <c r="CVL226" s="567"/>
      <c r="CVM226" s="567"/>
      <c r="CVN226" s="567"/>
      <c r="CVO226" s="567"/>
      <c r="CVP226" s="567"/>
      <c r="CVQ226" s="567"/>
      <c r="CVR226" s="567"/>
      <c r="CVS226" s="567"/>
      <c r="CVT226" s="567"/>
      <c r="CVU226" s="567"/>
      <c r="CVV226" s="567"/>
      <c r="CVW226" s="567"/>
      <c r="CVX226" s="567"/>
      <c r="CVY226" s="567"/>
      <c r="CVZ226" s="567"/>
      <c r="CWA226" s="567"/>
      <c r="CWB226" s="567"/>
      <c r="CWC226" s="567"/>
      <c r="CWD226" s="567"/>
      <c r="CWE226" s="567"/>
      <c r="CWF226" s="567"/>
      <c r="CWG226" s="567"/>
      <c r="CWH226" s="567"/>
      <c r="CWI226" s="567"/>
      <c r="CWJ226" s="567"/>
      <c r="CWK226" s="567"/>
      <c r="CWL226" s="567"/>
      <c r="CWM226" s="567"/>
      <c r="CWN226" s="567"/>
      <c r="CWO226" s="567"/>
      <c r="CWP226" s="567"/>
      <c r="CWQ226" s="567"/>
      <c r="CWR226" s="567"/>
      <c r="CWS226" s="567"/>
      <c r="CWT226" s="567"/>
      <c r="CWU226" s="567"/>
      <c r="CWV226" s="567"/>
      <c r="CWW226" s="567"/>
      <c r="CWX226" s="567"/>
      <c r="CWY226" s="567"/>
      <c r="CWZ226" s="567"/>
      <c r="CXA226" s="567"/>
      <c r="CXB226" s="567"/>
      <c r="CXC226" s="567"/>
      <c r="CXD226" s="567"/>
      <c r="CXE226" s="567"/>
      <c r="CXF226" s="567"/>
      <c r="CXG226" s="567"/>
      <c r="CXH226" s="567"/>
      <c r="CXI226" s="567"/>
      <c r="CXJ226" s="567"/>
      <c r="CXK226" s="567"/>
      <c r="CXL226" s="567"/>
      <c r="CXM226" s="567"/>
      <c r="CXN226" s="567"/>
      <c r="CXO226" s="567"/>
      <c r="CXP226" s="567"/>
      <c r="CXQ226" s="567"/>
      <c r="CXR226" s="567"/>
      <c r="CXS226" s="567"/>
      <c r="CXT226" s="567"/>
      <c r="CXU226" s="567"/>
      <c r="CXV226" s="567"/>
      <c r="CXW226" s="567"/>
      <c r="CXX226" s="567"/>
      <c r="CXY226" s="567"/>
      <c r="CXZ226" s="567"/>
      <c r="CYA226" s="567"/>
      <c r="CYB226" s="567"/>
      <c r="CYC226" s="567"/>
      <c r="CYD226" s="567"/>
      <c r="CYE226" s="567"/>
      <c r="CYF226" s="567"/>
      <c r="CYG226" s="567"/>
      <c r="CYH226" s="567"/>
      <c r="CYI226" s="567"/>
      <c r="CYJ226" s="567"/>
      <c r="CYK226" s="567"/>
      <c r="CYL226" s="567"/>
      <c r="CYM226" s="567"/>
      <c r="CYN226" s="567"/>
      <c r="CYO226" s="567"/>
      <c r="CYP226" s="567"/>
      <c r="CYQ226" s="567"/>
      <c r="CYR226" s="567"/>
      <c r="CYS226" s="567"/>
      <c r="CYT226" s="567"/>
      <c r="CYU226" s="567"/>
      <c r="CYV226" s="567"/>
      <c r="CYW226" s="567"/>
      <c r="CYX226" s="567"/>
      <c r="CYY226" s="567"/>
      <c r="CYZ226" s="567"/>
      <c r="CZA226" s="567"/>
      <c r="CZB226" s="567"/>
      <c r="CZC226" s="567"/>
      <c r="CZD226" s="567"/>
      <c r="CZE226" s="567"/>
      <c r="CZF226" s="567"/>
      <c r="CZG226" s="567"/>
      <c r="CZH226" s="567"/>
      <c r="CZI226" s="567"/>
      <c r="CZJ226" s="567"/>
      <c r="CZK226" s="567"/>
      <c r="CZL226" s="567"/>
      <c r="CZM226" s="567"/>
      <c r="CZN226" s="567"/>
      <c r="CZO226" s="567"/>
      <c r="CZP226" s="567"/>
      <c r="CZQ226" s="567"/>
      <c r="CZR226" s="567"/>
      <c r="CZS226" s="567"/>
      <c r="CZT226" s="567"/>
      <c r="CZU226" s="567"/>
      <c r="CZV226" s="567"/>
      <c r="CZW226" s="567"/>
      <c r="CZX226" s="567"/>
      <c r="CZY226" s="567"/>
      <c r="CZZ226" s="567"/>
      <c r="DAA226" s="567"/>
      <c r="DAB226" s="567"/>
      <c r="DAC226" s="567"/>
      <c r="DAD226" s="567"/>
      <c r="DAE226" s="567"/>
      <c r="DAF226" s="567"/>
      <c r="DAG226" s="567"/>
      <c r="DAH226" s="567"/>
      <c r="DAI226" s="567"/>
      <c r="DAJ226" s="567"/>
      <c r="DAK226" s="567"/>
      <c r="DAL226" s="567"/>
      <c r="DAM226" s="567"/>
      <c r="DAN226" s="567"/>
      <c r="DAO226" s="567"/>
      <c r="DAP226" s="567"/>
      <c r="DAQ226" s="567"/>
      <c r="DAR226" s="567"/>
      <c r="DAS226" s="567"/>
      <c r="DAT226" s="567"/>
      <c r="DAU226" s="567"/>
      <c r="DAV226" s="567"/>
      <c r="DAW226" s="567"/>
      <c r="DAX226" s="567"/>
      <c r="DAY226" s="567"/>
      <c r="DAZ226" s="567"/>
      <c r="DBA226" s="567"/>
      <c r="DBB226" s="567"/>
      <c r="DBC226" s="567"/>
      <c r="DBD226" s="567"/>
      <c r="DBE226" s="567"/>
      <c r="DBF226" s="567"/>
      <c r="DBG226" s="567"/>
      <c r="DBH226" s="567"/>
      <c r="DBI226" s="567"/>
      <c r="DBJ226" s="567"/>
      <c r="DBK226" s="567"/>
      <c r="DBL226" s="567"/>
      <c r="DBM226" s="567"/>
      <c r="DBN226" s="567"/>
      <c r="DBO226" s="567"/>
      <c r="DBP226" s="567"/>
      <c r="DBQ226" s="567"/>
      <c r="DBR226" s="567"/>
      <c r="DBS226" s="567"/>
      <c r="DBT226" s="567"/>
      <c r="DBU226" s="567"/>
      <c r="DBV226" s="567"/>
      <c r="DBW226" s="567"/>
      <c r="DBX226" s="567"/>
      <c r="DBY226" s="567"/>
      <c r="DBZ226" s="567"/>
      <c r="DCA226" s="567"/>
      <c r="DCB226" s="567"/>
      <c r="DCC226" s="567"/>
      <c r="DCD226" s="567"/>
      <c r="DCE226" s="567"/>
      <c r="DCF226" s="567"/>
      <c r="DCG226" s="567"/>
      <c r="DCH226" s="567"/>
      <c r="DCI226" s="567"/>
      <c r="DCJ226" s="567"/>
      <c r="DCK226" s="567"/>
      <c r="DCL226" s="567"/>
      <c r="DCM226" s="567"/>
      <c r="DCN226" s="567"/>
      <c r="DCO226" s="567"/>
      <c r="DCP226" s="567"/>
      <c r="DCQ226" s="567"/>
      <c r="DCR226" s="567"/>
      <c r="DCS226" s="567"/>
      <c r="DCT226" s="567"/>
      <c r="DCU226" s="567"/>
      <c r="DCV226" s="567"/>
      <c r="DCW226" s="567"/>
      <c r="DCX226" s="567"/>
      <c r="DCY226" s="567"/>
      <c r="DCZ226" s="567"/>
      <c r="DDA226" s="567"/>
      <c r="DDB226" s="567"/>
      <c r="DDC226" s="567"/>
      <c r="DDD226" s="567"/>
      <c r="DDE226" s="567"/>
      <c r="DDF226" s="567"/>
      <c r="DDG226" s="567"/>
      <c r="DDH226" s="567"/>
      <c r="DDI226" s="567"/>
      <c r="DDJ226" s="567"/>
      <c r="DDK226" s="567"/>
      <c r="DDL226" s="567"/>
      <c r="DDM226" s="567"/>
      <c r="DDN226" s="567"/>
      <c r="DDO226" s="567"/>
      <c r="DDP226" s="567"/>
      <c r="DDQ226" s="567"/>
      <c r="DDR226" s="567"/>
      <c r="DDS226" s="567"/>
      <c r="DDT226" s="567"/>
      <c r="DDU226" s="567"/>
      <c r="DDV226" s="567"/>
      <c r="DDW226" s="567"/>
      <c r="DDX226" s="567"/>
      <c r="DDY226" s="567"/>
      <c r="DDZ226" s="567"/>
      <c r="DEA226" s="567"/>
      <c r="DEB226" s="567"/>
      <c r="DEC226" s="567"/>
      <c r="DED226" s="567"/>
      <c r="DEE226" s="567"/>
      <c r="DEF226" s="567"/>
      <c r="DEG226" s="567"/>
      <c r="DEH226" s="567"/>
      <c r="DEI226" s="567"/>
      <c r="DEJ226" s="567"/>
      <c r="DEK226" s="567"/>
      <c r="DEL226" s="567"/>
      <c r="DEM226" s="567"/>
      <c r="DEN226" s="567"/>
      <c r="DEO226" s="567"/>
      <c r="DEP226" s="567"/>
      <c r="DEQ226" s="567"/>
      <c r="DER226" s="567"/>
      <c r="DES226" s="567"/>
      <c r="DET226" s="567"/>
      <c r="DEU226" s="567"/>
      <c r="DEV226" s="567"/>
      <c r="DEW226" s="567"/>
      <c r="DEX226" s="567"/>
      <c r="DEY226" s="567"/>
      <c r="DEZ226" s="567"/>
      <c r="DFA226" s="567"/>
      <c r="DFB226" s="567"/>
      <c r="DFC226" s="567"/>
      <c r="DFD226" s="567"/>
      <c r="DFE226" s="567"/>
      <c r="DFF226" s="567"/>
      <c r="DFG226" s="567"/>
      <c r="DFH226" s="567"/>
      <c r="DFI226" s="567"/>
      <c r="DFJ226" s="567"/>
      <c r="DFK226" s="567"/>
      <c r="DFL226" s="567"/>
      <c r="DFM226" s="567"/>
      <c r="DFN226" s="567"/>
      <c r="DFO226" s="567"/>
      <c r="DFP226" s="567"/>
      <c r="DFQ226" s="567"/>
      <c r="DFR226" s="567"/>
      <c r="DFS226" s="567"/>
      <c r="DFT226" s="567"/>
      <c r="DFU226" s="567"/>
      <c r="DFV226" s="567"/>
      <c r="DFW226" s="567"/>
      <c r="DFX226" s="567"/>
      <c r="DFY226" s="567"/>
      <c r="DFZ226" s="567"/>
      <c r="DGA226" s="567"/>
      <c r="DGB226" s="567"/>
      <c r="DGC226" s="567"/>
      <c r="DGD226" s="567"/>
      <c r="DGE226" s="567"/>
      <c r="DGF226" s="567"/>
      <c r="DGG226" s="567"/>
      <c r="DGH226" s="567"/>
      <c r="DGI226" s="567"/>
      <c r="DGJ226" s="567"/>
      <c r="DGK226" s="567"/>
      <c r="DGL226" s="567"/>
      <c r="DGM226" s="567"/>
      <c r="DGN226" s="567"/>
      <c r="DGO226" s="567"/>
      <c r="DGP226" s="567"/>
      <c r="DGQ226" s="567"/>
      <c r="DGR226" s="567"/>
      <c r="DGS226" s="567"/>
      <c r="DGT226" s="567"/>
      <c r="DGU226" s="567"/>
      <c r="DGV226" s="567"/>
      <c r="DGW226" s="567"/>
      <c r="DGX226" s="567"/>
      <c r="DGY226" s="567"/>
      <c r="DGZ226" s="567"/>
      <c r="DHA226" s="567"/>
      <c r="DHB226" s="567"/>
      <c r="DHC226" s="567"/>
      <c r="DHD226" s="567"/>
      <c r="DHE226" s="567"/>
      <c r="DHF226" s="567"/>
      <c r="DHG226" s="567"/>
      <c r="DHH226" s="567"/>
      <c r="DHI226" s="567"/>
      <c r="DHJ226" s="567"/>
      <c r="DHK226" s="567"/>
      <c r="DHL226" s="567"/>
      <c r="DHM226" s="567"/>
      <c r="DHN226" s="567"/>
      <c r="DHO226" s="567"/>
      <c r="DHP226" s="567"/>
      <c r="DHQ226" s="567"/>
      <c r="DHR226" s="567"/>
      <c r="DHS226" s="567"/>
      <c r="DHT226" s="567"/>
      <c r="DHU226" s="567"/>
      <c r="DHV226" s="567"/>
      <c r="DHW226" s="567"/>
      <c r="DHX226" s="567"/>
      <c r="DHY226" s="567"/>
      <c r="DHZ226" s="567"/>
      <c r="DIA226" s="567"/>
      <c r="DIB226" s="567"/>
      <c r="DIC226" s="567"/>
      <c r="DID226" s="567"/>
      <c r="DIE226" s="567"/>
      <c r="DIF226" s="567"/>
      <c r="DIG226" s="567"/>
      <c r="DIH226" s="567"/>
      <c r="DII226" s="567"/>
      <c r="DIJ226" s="567"/>
      <c r="DIK226" s="567"/>
      <c r="DIL226" s="567"/>
      <c r="DIM226" s="567"/>
      <c r="DIN226" s="567"/>
      <c r="DIO226" s="567"/>
      <c r="DIP226" s="567"/>
      <c r="DIQ226" s="567"/>
      <c r="DIR226" s="567"/>
      <c r="DIS226" s="567"/>
      <c r="DIT226" s="567"/>
      <c r="DIU226" s="567"/>
      <c r="DIV226" s="567"/>
      <c r="DIW226" s="567"/>
      <c r="DIX226" s="567"/>
      <c r="DIY226" s="567"/>
      <c r="DIZ226" s="567"/>
      <c r="DJA226" s="567"/>
      <c r="DJB226" s="567"/>
      <c r="DJC226" s="567"/>
      <c r="DJD226" s="567"/>
      <c r="DJE226" s="567"/>
      <c r="DJF226" s="567"/>
      <c r="DJG226" s="567"/>
      <c r="DJH226" s="567"/>
      <c r="DJI226" s="567"/>
      <c r="DJJ226" s="567"/>
      <c r="DJK226" s="567"/>
      <c r="DJL226" s="567"/>
      <c r="DJM226" s="567"/>
      <c r="DJN226" s="567"/>
      <c r="DJO226" s="567"/>
      <c r="DJP226" s="567"/>
      <c r="DJQ226" s="567"/>
      <c r="DJR226" s="567"/>
      <c r="DJS226" s="567"/>
      <c r="DJT226" s="567"/>
      <c r="DJU226" s="567"/>
      <c r="DJV226" s="567"/>
      <c r="DJW226" s="567"/>
      <c r="DJX226" s="567"/>
      <c r="DJY226" s="567"/>
      <c r="DJZ226" s="567"/>
      <c r="DKA226" s="567"/>
      <c r="DKB226" s="567"/>
      <c r="DKC226" s="567"/>
      <c r="DKD226" s="567"/>
      <c r="DKE226" s="567"/>
      <c r="DKF226" s="567"/>
      <c r="DKG226" s="567"/>
      <c r="DKH226" s="567"/>
      <c r="DKI226" s="567"/>
      <c r="DKJ226" s="567"/>
      <c r="DKK226" s="567"/>
      <c r="DKL226" s="567"/>
      <c r="DKM226" s="567"/>
      <c r="DKN226" s="567"/>
      <c r="DKO226" s="567"/>
      <c r="DKP226" s="567"/>
      <c r="DKQ226" s="567"/>
      <c r="DKR226" s="567"/>
      <c r="DKS226" s="567"/>
      <c r="DKT226" s="567"/>
      <c r="DKU226" s="567"/>
      <c r="DKV226" s="567"/>
      <c r="DKW226" s="567"/>
      <c r="DKX226" s="567"/>
      <c r="DKY226" s="567"/>
      <c r="DKZ226" s="567"/>
      <c r="DLA226" s="567"/>
      <c r="DLB226" s="567"/>
      <c r="DLC226" s="567"/>
      <c r="DLD226" s="567"/>
      <c r="DLE226" s="567"/>
      <c r="DLF226" s="567"/>
      <c r="DLG226" s="567"/>
      <c r="DLH226" s="567"/>
      <c r="DLI226" s="567"/>
      <c r="DLJ226" s="567"/>
      <c r="DLK226" s="567"/>
      <c r="DLL226" s="567"/>
      <c r="DLM226" s="567"/>
      <c r="DLN226" s="567"/>
      <c r="DLO226" s="567"/>
      <c r="DLP226" s="567"/>
      <c r="DLQ226" s="567"/>
      <c r="DLR226" s="567"/>
      <c r="DLS226" s="567"/>
      <c r="DLT226" s="567"/>
      <c r="DLU226" s="567"/>
      <c r="DLV226" s="567"/>
      <c r="DLW226" s="567"/>
      <c r="DLX226" s="567"/>
      <c r="DLY226" s="567"/>
      <c r="DLZ226" s="567"/>
      <c r="DMA226" s="567"/>
      <c r="DMB226" s="567"/>
      <c r="DMC226" s="567"/>
      <c r="DMD226" s="567"/>
      <c r="DME226" s="567"/>
      <c r="DMF226" s="567"/>
      <c r="DMG226" s="567"/>
      <c r="DMH226" s="567"/>
      <c r="DMI226" s="567"/>
      <c r="DMJ226" s="567"/>
      <c r="DMK226" s="567"/>
      <c r="DML226" s="567"/>
      <c r="DMM226" s="567"/>
      <c r="DMN226" s="567"/>
      <c r="DMO226" s="567"/>
      <c r="DMP226" s="567"/>
      <c r="DMQ226" s="567"/>
      <c r="DMR226" s="567"/>
      <c r="DMS226" s="567"/>
      <c r="DMT226" s="567"/>
      <c r="DMU226" s="567"/>
      <c r="DMV226" s="567"/>
      <c r="DMW226" s="567"/>
      <c r="DMX226" s="567"/>
      <c r="DMY226" s="567"/>
      <c r="DMZ226" s="567"/>
      <c r="DNA226" s="567"/>
      <c r="DNB226" s="567"/>
      <c r="DNC226" s="567"/>
      <c r="DND226" s="567"/>
      <c r="DNE226" s="567"/>
      <c r="DNF226" s="567"/>
      <c r="DNG226" s="567"/>
      <c r="DNH226" s="567"/>
      <c r="DNI226" s="567"/>
      <c r="DNJ226" s="567"/>
      <c r="DNK226" s="567"/>
      <c r="DNL226" s="567"/>
      <c r="DNM226" s="567"/>
      <c r="DNN226" s="567"/>
      <c r="DNO226" s="567"/>
      <c r="DNP226" s="567"/>
      <c r="DNQ226" s="567"/>
      <c r="DNR226" s="567"/>
      <c r="DNS226" s="567"/>
      <c r="DNT226" s="567"/>
      <c r="DNU226" s="567"/>
      <c r="DNV226" s="567"/>
      <c r="DNW226" s="567"/>
      <c r="DNX226" s="567"/>
      <c r="DNY226" s="567"/>
      <c r="DNZ226" s="567"/>
      <c r="DOA226" s="567"/>
      <c r="DOB226" s="567"/>
      <c r="DOC226" s="567"/>
      <c r="DOD226" s="567"/>
      <c r="DOE226" s="567"/>
      <c r="DOF226" s="567"/>
      <c r="DOG226" s="567"/>
      <c r="DOH226" s="567"/>
      <c r="DOI226" s="567"/>
      <c r="DOJ226" s="567"/>
      <c r="DOK226" s="567"/>
      <c r="DOL226" s="567"/>
      <c r="DOM226" s="567"/>
      <c r="DON226" s="567"/>
      <c r="DOO226" s="567"/>
      <c r="DOP226" s="567"/>
      <c r="DOQ226" s="567"/>
      <c r="DOR226" s="567"/>
      <c r="DOS226" s="567"/>
      <c r="DOT226" s="567"/>
      <c r="DOU226" s="567"/>
      <c r="DOV226" s="567"/>
      <c r="DOW226" s="567"/>
      <c r="DOX226" s="567"/>
      <c r="DOY226" s="567"/>
      <c r="DOZ226" s="567"/>
      <c r="DPA226" s="567"/>
      <c r="DPB226" s="567"/>
      <c r="DPC226" s="567"/>
      <c r="DPD226" s="567"/>
      <c r="DPE226" s="567"/>
      <c r="DPF226" s="567"/>
      <c r="DPG226" s="567"/>
      <c r="DPH226" s="567"/>
      <c r="DPI226" s="567"/>
      <c r="DPJ226" s="567"/>
      <c r="DPK226" s="567"/>
      <c r="DPL226" s="567"/>
      <c r="DPM226" s="567"/>
      <c r="DPN226" s="567"/>
      <c r="DPO226" s="567"/>
      <c r="DPP226" s="567"/>
      <c r="DPQ226" s="567"/>
      <c r="DPR226" s="567"/>
      <c r="DPS226" s="567"/>
      <c r="DPT226" s="567"/>
      <c r="DPU226" s="567"/>
      <c r="DPV226" s="567"/>
      <c r="DPW226" s="567"/>
      <c r="DPX226" s="567"/>
      <c r="DPY226" s="567"/>
      <c r="DPZ226" s="567"/>
      <c r="DQA226" s="567"/>
      <c r="DQB226" s="567"/>
      <c r="DQC226" s="567"/>
      <c r="DQD226" s="567"/>
      <c r="DQE226" s="567"/>
      <c r="DQF226" s="567"/>
      <c r="DQG226" s="567"/>
      <c r="DQH226" s="567"/>
      <c r="DQI226" s="567"/>
      <c r="DQJ226" s="567"/>
      <c r="DQK226" s="567"/>
      <c r="DQL226" s="567"/>
      <c r="DQM226" s="567"/>
      <c r="DQN226" s="567"/>
      <c r="DQO226" s="567"/>
      <c r="DQP226" s="567"/>
      <c r="DQQ226" s="567"/>
      <c r="DQR226" s="567"/>
      <c r="DQS226" s="567"/>
      <c r="DQT226" s="567"/>
      <c r="DQU226" s="567"/>
      <c r="DQV226" s="567"/>
      <c r="DQW226" s="567"/>
      <c r="DQX226" s="567"/>
      <c r="DQY226" s="567"/>
      <c r="DQZ226" s="567"/>
      <c r="DRA226" s="567"/>
      <c r="DRB226" s="567"/>
      <c r="DRC226" s="567"/>
      <c r="DRD226" s="567"/>
      <c r="DRE226" s="567"/>
      <c r="DRF226" s="567"/>
      <c r="DRG226" s="567"/>
      <c r="DRH226" s="567"/>
      <c r="DRI226" s="567"/>
      <c r="DRJ226" s="567"/>
      <c r="DRK226" s="567"/>
      <c r="DRL226" s="567"/>
      <c r="DRM226" s="567"/>
      <c r="DRN226" s="567"/>
      <c r="DRO226" s="567"/>
      <c r="DRP226" s="567"/>
      <c r="DRQ226" s="567"/>
      <c r="DRR226" s="567"/>
      <c r="DRS226" s="567"/>
      <c r="DRT226" s="567"/>
      <c r="DRU226" s="567"/>
      <c r="DRV226" s="567"/>
      <c r="DRW226" s="567"/>
      <c r="DRX226" s="567"/>
      <c r="DRY226" s="567"/>
      <c r="DRZ226" s="567"/>
      <c r="DSA226" s="567"/>
      <c r="DSB226" s="567"/>
      <c r="DSC226" s="567"/>
      <c r="DSD226" s="567"/>
      <c r="DSE226" s="567"/>
      <c r="DSF226" s="567"/>
      <c r="DSG226" s="567"/>
      <c r="DSH226" s="567"/>
      <c r="DSI226" s="567"/>
      <c r="DSJ226" s="567"/>
      <c r="DSK226" s="567"/>
      <c r="DSL226" s="567"/>
      <c r="DSM226" s="567"/>
      <c r="DSN226" s="567"/>
      <c r="DSO226" s="567"/>
      <c r="DSP226" s="567"/>
      <c r="DSQ226" s="567"/>
      <c r="DSR226" s="567"/>
      <c r="DSS226" s="567"/>
      <c r="DST226" s="567"/>
      <c r="DSU226" s="567"/>
      <c r="DSV226" s="567"/>
      <c r="DSW226" s="567"/>
      <c r="DSX226" s="567"/>
      <c r="DSY226" s="567"/>
      <c r="DSZ226" s="567"/>
      <c r="DTA226" s="567"/>
      <c r="DTB226" s="567"/>
      <c r="DTC226" s="567"/>
      <c r="DTD226" s="567"/>
      <c r="DTE226" s="567"/>
      <c r="DTF226" s="567"/>
      <c r="DTG226" s="567"/>
      <c r="DTH226" s="567"/>
      <c r="DTI226" s="567"/>
      <c r="DTJ226" s="567"/>
      <c r="DTK226" s="567"/>
      <c r="DTL226" s="567"/>
      <c r="DTM226" s="567"/>
      <c r="DTN226" s="567"/>
      <c r="DTO226" s="567"/>
      <c r="DTP226" s="567"/>
      <c r="DTQ226" s="567"/>
      <c r="DTR226" s="567"/>
      <c r="DTS226" s="567"/>
      <c r="DTT226" s="567"/>
      <c r="DTU226" s="567"/>
      <c r="DTV226" s="567"/>
      <c r="DTW226" s="567"/>
      <c r="DTX226" s="567"/>
      <c r="DTY226" s="567"/>
      <c r="DTZ226" s="567"/>
      <c r="DUA226" s="567"/>
      <c r="DUB226" s="567"/>
      <c r="DUC226" s="567"/>
      <c r="DUD226" s="567"/>
      <c r="DUE226" s="567"/>
      <c r="DUF226" s="567"/>
      <c r="DUG226" s="567"/>
      <c r="DUH226" s="567"/>
      <c r="DUI226" s="567"/>
      <c r="DUJ226" s="567"/>
      <c r="DUK226" s="567"/>
      <c r="DUL226" s="567"/>
      <c r="DUM226" s="567"/>
      <c r="DUN226" s="567"/>
      <c r="DUO226" s="567"/>
      <c r="DUP226" s="567"/>
      <c r="DUQ226" s="567"/>
      <c r="DUR226" s="567"/>
      <c r="DUS226" s="567"/>
      <c r="DUT226" s="567"/>
      <c r="DUU226" s="567"/>
      <c r="DUV226" s="567"/>
      <c r="DUW226" s="567"/>
      <c r="DUX226" s="567"/>
      <c r="DUY226" s="567"/>
      <c r="DUZ226" s="567"/>
      <c r="DVA226" s="567"/>
      <c r="DVB226" s="567"/>
      <c r="DVC226" s="567"/>
      <c r="DVD226" s="567"/>
      <c r="DVE226" s="567"/>
      <c r="DVF226" s="567"/>
      <c r="DVG226" s="567"/>
      <c r="DVH226" s="567"/>
      <c r="DVI226" s="567"/>
      <c r="DVJ226" s="567"/>
      <c r="DVK226" s="567"/>
      <c r="DVL226" s="567"/>
      <c r="DVM226" s="567"/>
      <c r="DVN226" s="567"/>
      <c r="DVO226" s="567"/>
      <c r="DVP226" s="567"/>
      <c r="DVQ226" s="567"/>
      <c r="DVR226" s="567"/>
      <c r="DVS226" s="567"/>
      <c r="DVT226" s="567"/>
      <c r="DVU226" s="567"/>
      <c r="DVV226" s="567"/>
      <c r="DVW226" s="567"/>
      <c r="DVX226" s="567"/>
      <c r="DVY226" s="567"/>
      <c r="DVZ226" s="567"/>
      <c r="DWA226" s="567"/>
      <c r="DWB226" s="567"/>
      <c r="DWC226" s="567"/>
      <c r="DWD226" s="567"/>
      <c r="DWE226" s="567"/>
      <c r="DWF226" s="567"/>
      <c r="DWG226" s="567"/>
      <c r="DWH226" s="567"/>
      <c r="DWI226" s="567"/>
      <c r="DWJ226" s="567"/>
      <c r="DWK226" s="567"/>
      <c r="DWL226" s="567"/>
      <c r="DWM226" s="567"/>
      <c r="DWN226" s="567"/>
      <c r="DWO226" s="567"/>
      <c r="DWP226" s="567"/>
      <c r="DWQ226" s="567"/>
      <c r="DWR226" s="567"/>
      <c r="DWS226" s="567"/>
      <c r="DWT226" s="567"/>
      <c r="DWU226" s="567"/>
      <c r="DWV226" s="567"/>
      <c r="DWW226" s="567"/>
      <c r="DWX226" s="567"/>
      <c r="DWY226" s="567"/>
      <c r="DWZ226" s="567"/>
      <c r="DXA226" s="567"/>
      <c r="DXB226" s="567"/>
      <c r="DXC226" s="567"/>
      <c r="DXD226" s="567"/>
      <c r="DXE226" s="567"/>
      <c r="DXF226" s="567"/>
      <c r="DXG226" s="567"/>
      <c r="DXH226" s="567"/>
      <c r="DXI226" s="567"/>
      <c r="DXJ226" s="567"/>
      <c r="DXK226" s="567"/>
      <c r="DXL226" s="567"/>
      <c r="DXM226" s="567"/>
      <c r="DXN226" s="567"/>
      <c r="DXO226" s="567"/>
      <c r="DXP226" s="567"/>
      <c r="DXQ226" s="567"/>
      <c r="DXR226" s="567"/>
      <c r="DXS226" s="567"/>
      <c r="DXT226" s="567"/>
      <c r="DXU226" s="567"/>
      <c r="DXV226" s="567"/>
      <c r="DXW226" s="567"/>
      <c r="DXX226" s="567"/>
      <c r="DXY226" s="567"/>
      <c r="DXZ226" s="567"/>
      <c r="DYA226" s="567"/>
      <c r="DYB226" s="567"/>
      <c r="DYC226" s="567"/>
      <c r="DYD226" s="567"/>
      <c r="DYE226" s="567"/>
      <c r="DYF226" s="567"/>
      <c r="DYG226" s="567"/>
      <c r="DYH226" s="567"/>
      <c r="DYI226" s="567"/>
      <c r="DYJ226" s="567"/>
      <c r="DYK226" s="567"/>
      <c r="DYL226" s="567"/>
      <c r="DYM226" s="567"/>
      <c r="DYN226" s="567"/>
      <c r="DYO226" s="567"/>
      <c r="DYP226" s="567"/>
      <c r="DYQ226" s="567"/>
      <c r="DYR226" s="567"/>
      <c r="DYS226" s="567"/>
      <c r="DYT226" s="567"/>
      <c r="DYU226" s="567"/>
      <c r="DYV226" s="567"/>
      <c r="DYW226" s="567"/>
      <c r="DYX226" s="567"/>
      <c r="DYY226" s="567"/>
      <c r="DYZ226" s="567"/>
      <c r="DZA226" s="567"/>
      <c r="DZB226" s="567"/>
      <c r="DZC226" s="567"/>
      <c r="DZD226" s="567"/>
      <c r="DZE226" s="567"/>
      <c r="DZF226" s="567"/>
      <c r="DZG226" s="567"/>
      <c r="DZH226" s="567"/>
      <c r="DZI226" s="567"/>
      <c r="DZJ226" s="567"/>
      <c r="DZK226" s="567"/>
      <c r="DZL226" s="567"/>
      <c r="DZM226" s="567"/>
      <c r="DZN226" s="567"/>
      <c r="DZO226" s="567"/>
      <c r="DZP226" s="567"/>
      <c r="DZQ226" s="567"/>
      <c r="DZR226" s="567"/>
      <c r="DZS226" s="567"/>
      <c r="DZT226" s="567"/>
      <c r="DZU226" s="567"/>
      <c r="DZV226" s="567"/>
      <c r="DZW226" s="567"/>
      <c r="DZX226" s="567"/>
      <c r="DZY226" s="567"/>
      <c r="DZZ226" s="567"/>
      <c r="EAA226" s="567"/>
      <c r="EAB226" s="567"/>
      <c r="EAC226" s="567"/>
      <c r="EAD226" s="567"/>
      <c r="EAE226" s="567"/>
      <c r="EAF226" s="567"/>
      <c r="EAG226" s="567"/>
      <c r="EAH226" s="567"/>
      <c r="EAI226" s="567"/>
      <c r="EAJ226" s="567"/>
      <c r="EAK226" s="567"/>
      <c r="EAL226" s="567"/>
      <c r="EAM226" s="567"/>
      <c r="EAN226" s="567"/>
      <c r="EAO226" s="567"/>
      <c r="EAP226" s="567"/>
      <c r="EAQ226" s="567"/>
      <c r="EAR226" s="567"/>
      <c r="EAS226" s="567"/>
      <c r="EAT226" s="567"/>
      <c r="EAU226" s="567"/>
      <c r="EAV226" s="567"/>
      <c r="EAW226" s="567"/>
      <c r="EAX226" s="567"/>
      <c r="EAY226" s="567"/>
      <c r="EAZ226" s="567"/>
      <c r="EBA226" s="567"/>
      <c r="EBB226" s="567"/>
      <c r="EBC226" s="567"/>
      <c r="EBD226" s="567"/>
      <c r="EBE226" s="567"/>
      <c r="EBF226" s="567"/>
      <c r="EBG226" s="567"/>
      <c r="EBH226" s="567"/>
      <c r="EBI226" s="567"/>
      <c r="EBJ226" s="567"/>
      <c r="EBK226" s="567"/>
      <c r="EBL226" s="567"/>
      <c r="EBM226" s="567"/>
      <c r="EBN226" s="567"/>
      <c r="EBO226" s="567"/>
      <c r="EBP226" s="567"/>
      <c r="EBQ226" s="567"/>
      <c r="EBR226" s="567"/>
      <c r="EBS226" s="567"/>
      <c r="EBT226" s="567"/>
      <c r="EBU226" s="567"/>
      <c r="EBV226" s="567"/>
      <c r="EBW226" s="567"/>
      <c r="EBX226" s="567"/>
      <c r="EBY226" s="567"/>
      <c r="EBZ226" s="567"/>
      <c r="ECA226" s="567"/>
      <c r="ECB226" s="567"/>
      <c r="ECC226" s="567"/>
      <c r="ECD226" s="567"/>
      <c r="ECE226" s="567"/>
      <c r="ECF226" s="567"/>
      <c r="ECG226" s="567"/>
      <c r="ECH226" s="567"/>
      <c r="ECI226" s="567"/>
      <c r="ECJ226" s="567"/>
      <c r="ECK226" s="567"/>
      <c r="ECL226" s="567"/>
      <c r="ECM226" s="567"/>
      <c r="ECN226" s="567"/>
      <c r="ECO226" s="567"/>
      <c r="ECP226" s="567"/>
      <c r="ECQ226" s="567"/>
      <c r="ECR226" s="567"/>
      <c r="ECS226" s="567"/>
      <c r="ECT226" s="567"/>
      <c r="ECU226" s="567"/>
      <c r="ECV226" s="567"/>
      <c r="ECW226" s="567"/>
      <c r="ECX226" s="567"/>
      <c r="ECY226" s="567"/>
      <c r="ECZ226" s="567"/>
      <c r="EDA226" s="567"/>
      <c r="EDB226" s="567"/>
      <c r="EDC226" s="567"/>
      <c r="EDD226" s="567"/>
      <c r="EDE226" s="567"/>
      <c r="EDF226" s="567"/>
      <c r="EDG226" s="567"/>
      <c r="EDH226" s="567"/>
      <c r="EDI226" s="567"/>
      <c r="EDJ226" s="567"/>
      <c r="EDK226" s="567"/>
      <c r="EDL226" s="567"/>
      <c r="EDM226" s="567"/>
      <c r="EDN226" s="567"/>
      <c r="EDO226" s="567"/>
      <c r="EDP226" s="567"/>
      <c r="EDQ226" s="567"/>
      <c r="EDR226" s="567"/>
      <c r="EDS226" s="567"/>
      <c r="EDT226" s="567"/>
      <c r="EDU226" s="567"/>
      <c r="EDV226" s="567"/>
      <c r="EDW226" s="567"/>
      <c r="EDX226" s="567"/>
      <c r="EDY226" s="567"/>
      <c r="EDZ226" s="567"/>
      <c r="EEA226" s="567"/>
      <c r="EEB226" s="567"/>
      <c r="EEC226" s="567"/>
      <c r="EED226" s="567"/>
      <c r="EEE226" s="567"/>
      <c r="EEF226" s="567"/>
      <c r="EEG226" s="567"/>
      <c r="EEH226" s="567"/>
      <c r="EEI226" s="567"/>
      <c r="EEJ226" s="567"/>
      <c r="EEK226" s="567"/>
      <c r="EEL226" s="567"/>
      <c r="EEM226" s="567"/>
      <c r="EEN226" s="567"/>
      <c r="EEO226" s="567"/>
      <c r="EEP226" s="567"/>
      <c r="EEQ226" s="567"/>
      <c r="EER226" s="567"/>
      <c r="EES226" s="567"/>
      <c r="EET226" s="567"/>
      <c r="EEU226" s="567"/>
      <c r="EEV226" s="567"/>
      <c r="EEW226" s="567"/>
      <c r="EEX226" s="567"/>
      <c r="EEY226" s="567"/>
      <c r="EEZ226" s="567"/>
      <c r="EFA226" s="567"/>
      <c r="EFB226" s="567"/>
      <c r="EFC226" s="567"/>
      <c r="EFD226" s="567"/>
      <c r="EFE226" s="567"/>
      <c r="EFF226" s="567"/>
    </row>
    <row r="227" spans="16:3542" s="202" customFormat="1" x14ac:dyDescent="0.3">
      <c r="P227" s="567"/>
      <c r="Q227" s="567"/>
      <c r="R227" s="567"/>
      <c r="S227" s="567"/>
      <c r="T227" s="567"/>
      <c r="U227" s="567"/>
      <c r="V227" s="567"/>
      <c r="W227" s="567"/>
      <c r="X227" s="567"/>
      <c r="Y227" s="567"/>
      <c r="Z227" s="567"/>
      <c r="AA227" s="567"/>
      <c r="AB227" s="567"/>
      <c r="AC227" s="567"/>
      <c r="AD227" s="567"/>
      <c r="AE227" s="567"/>
      <c r="AF227" s="567"/>
      <c r="AG227" s="567"/>
      <c r="AH227" s="567"/>
      <c r="AI227" s="567"/>
      <c r="AJ227" s="567"/>
      <c r="AK227" s="567"/>
      <c r="AL227" s="567"/>
      <c r="AM227" s="567"/>
      <c r="AN227" s="567"/>
      <c r="AO227" s="567"/>
      <c r="AP227" s="567"/>
      <c r="AQ227" s="567"/>
      <c r="AR227" s="567"/>
      <c r="AS227" s="567"/>
      <c r="AT227" s="567"/>
      <c r="AU227" s="567"/>
      <c r="AV227" s="567"/>
      <c r="AW227" s="567"/>
      <c r="AX227" s="567"/>
      <c r="AY227" s="567"/>
      <c r="AZ227" s="567"/>
      <c r="BA227" s="567"/>
      <c r="BB227" s="567"/>
      <c r="BC227" s="567"/>
      <c r="BD227" s="567"/>
      <c r="BE227" s="567"/>
      <c r="BF227" s="567"/>
      <c r="BG227" s="567"/>
      <c r="BH227" s="567"/>
      <c r="BI227" s="567"/>
      <c r="BJ227" s="567"/>
      <c r="BK227" s="567"/>
      <c r="BL227" s="567"/>
      <c r="BM227" s="567"/>
      <c r="BN227" s="567"/>
      <c r="BO227" s="567"/>
      <c r="BP227" s="567"/>
      <c r="BQ227" s="567"/>
      <c r="BR227" s="567"/>
      <c r="BS227" s="567"/>
      <c r="BT227" s="567"/>
      <c r="BU227" s="567"/>
      <c r="BV227" s="567"/>
      <c r="BW227" s="567"/>
      <c r="BX227" s="567"/>
      <c r="BY227" s="567"/>
      <c r="BZ227" s="567"/>
      <c r="CA227" s="567"/>
      <c r="CB227" s="567"/>
      <c r="CC227" s="567"/>
      <c r="CD227" s="567"/>
      <c r="CE227" s="567"/>
      <c r="CF227" s="567"/>
      <c r="CG227" s="567"/>
      <c r="CH227" s="567"/>
      <c r="CI227" s="567"/>
      <c r="CJ227" s="567"/>
      <c r="CK227" s="567"/>
      <c r="CL227" s="567"/>
      <c r="CM227" s="567"/>
      <c r="CN227" s="567"/>
      <c r="CO227" s="567"/>
      <c r="CP227" s="567"/>
      <c r="CQ227" s="567"/>
      <c r="CR227" s="567"/>
      <c r="CS227" s="567"/>
      <c r="CT227" s="567"/>
      <c r="CU227" s="567"/>
      <c r="CV227" s="567"/>
      <c r="CW227" s="567"/>
      <c r="CX227" s="567"/>
      <c r="CY227" s="567"/>
      <c r="CZ227" s="567"/>
      <c r="DA227" s="567"/>
      <c r="DB227" s="567"/>
      <c r="DC227" s="567"/>
      <c r="DD227" s="567"/>
      <c r="DE227" s="567"/>
      <c r="DF227" s="567"/>
      <c r="DG227" s="567"/>
      <c r="DH227" s="567"/>
      <c r="DI227" s="567"/>
      <c r="DJ227" s="567"/>
      <c r="DK227" s="567"/>
      <c r="DL227" s="567"/>
      <c r="DM227" s="567"/>
      <c r="DN227" s="567"/>
      <c r="DO227" s="567"/>
      <c r="DP227" s="567"/>
      <c r="DQ227" s="567"/>
      <c r="DR227" s="567"/>
      <c r="DS227" s="567"/>
      <c r="DT227" s="567"/>
      <c r="DU227" s="567"/>
      <c r="DV227" s="567"/>
      <c r="DW227" s="567"/>
      <c r="DX227" s="567"/>
      <c r="DY227" s="567"/>
      <c r="DZ227" s="567"/>
      <c r="EA227" s="567"/>
      <c r="EB227" s="567"/>
      <c r="EC227" s="567"/>
      <c r="ED227" s="567"/>
      <c r="EE227" s="567"/>
      <c r="EF227" s="567"/>
      <c r="EG227" s="567"/>
      <c r="EH227" s="567"/>
      <c r="EI227" s="567"/>
      <c r="EJ227" s="567"/>
      <c r="EK227" s="567"/>
      <c r="EL227" s="567"/>
      <c r="EM227" s="567"/>
      <c r="EN227" s="567"/>
      <c r="EO227" s="567"/>
      <c r="EP227" s="567"/>
      <c r="EQ227" s="567"/>
      <c r="ER227" s="567"/>
      <c r="ES227" s="567"/>
      <c r="ET227" s="567"/>
      <c r="EU227" s="567"/>
      <c r="EV227" s="567"/>
      <c r="EW227" s="567"/>
      <c r="EX227" s="567"/>
      <c r="EY227" s="567"/>
      <c r="EZ227" s="567"/>
      <c r="FA227" s="567"/>
      <c r="FB227" s="567"/>
      <c r="FC227" s="567"/>
      <c r="FD227" s="567"/>
      <c r="FE227" s="567"/>
      <c r="FF227" s="567"/>
      <c r="FG227" s="567"/>
      <c r="FH227" s="567"/>
      <c r="FI227" s="567"/>
      <c r="FJ227" s="567"/>
      <c r="FK227" s="567"/>
      <c r="FL227" s="567"/>
      <c r="FM227" s="567"/>
      <c r="FN227" s="567"/>
      <c r="FO227" s="567"/>
      <c r="FP227" s="567"/>
      <c r="FQ227" s="567"/>
      <c r="FR227" s="567"/>
      <c r="FS227" s="567"/>
      <c r="FT227" s="567"/>
      <c r="FU227" s="567"/>
      <c r="FV227" s="567"/>
      <c r="FW227" s="567"/>
      <c r="FX227" s="567"/>
      <c r="FY227" s="567"/>
      <c r="FZ227" s="567"/>
      <c r="GA227" s="567"/>
      <c r="GB227" s="567"/>
      <c r="GC227" s="567"/>
      <c r="GD227" s="567"/>
      <c r="GE227" s="567"/>
      <c r="GF227" s="567"/>
      <c r="GG227" s="567"/>
      <c r="GH227" s="567"/>
      <c r="GI227" s="567"/>
      <c r="GJ227" s="567"/>
      <c r="GK227" s="567"/>
      <c r="GL227" s="567"/>
      <c r="GM227" s="567"/>
      <c r="GN227" s="567"/>
      <c r="GO227" s="567"/>
      <c r="GP227" s="567"/>
      <c r="GQ227" s="567"/>
      <c r="GR227" s="567"/>
      <c r="GS227" s="567"/>
      <c r="GT227" s="567"/>
      <c r="GU227" s="567"/>
      <c r="GV227" s="567"/>
      <c r="GW227" s="567"/>
      <c r="GX227" s="567"/>
      <c r="GY227" s="567"/>
      <c r="GZ227" s="567"/>
      <c r="HA227" s="567"/>
      <c r="HB227" s="567"/>
      <c r="HC227" s="567"/>
      <c r="HD227" s="567"/>
      <c r="HE227" s="567"/>
      <c r="HF227" s="567"/>
      <c r="HG227" s="567"/>
      <c r="HH227" s="567"/>
      <c r="HI227" s="567"/>
      <c r="HJ227" s="567"/>
      <c r="HK227" s="567"/>
      <c r="HL227" s="567"/>
      <c r="HM227" s="567"/>
      <c r="HN227" s="567"/>
      <c r="HO227" s="567"/>
      <c r="HP227" s="567"/>
      <c r="HQ227" s="567"/>
      <c r="HR227" s="567"/>
      <c r="HS227" s="567"/>
      <c r="HT227" s="567"/>
      <c r="HU227" s="567"/>
      <c r="HV227" s="567"/>
      <c r="HW227" s="567"/>
      <c r="HX227" s="567"/>
      <c r="HY227" s="567"/>
      <c r="HZ227" s="567"/>
      <c r="IA227" s="567"/>
      <c r="IB227" s="567"/>
      <c r="IC227" s="567"/>
      <c r="ID227" s="567"/>
      <c r="IE227" s="567"/>
      <c r="IF227" s="567"/>
      <c r="IG227" s="567"/>
      <c r="IH227" s="567"/>
      <c r="II227" s="567"/>
      <c r="IJ227" s="567"/>
      <c r="IK227" s="567"/>
      <c r="IL227" s="567"/>
      <c r="IM227" s="567"/>
      <c r="IN227" s="567"/>
      <c r="IO227" s="567"/>
      <c r="IP227" s="567"/>
      <c r="IQ227" s="567"/>
      <c r="IR227" s="567"/>
      <c r="IS227" s="567"/>
      <c r="IT227" s="567"/>
      <c r="IU227" s="567"/>
      <c r="IV227" s="567"/>
      <c r="IW227" s="567"/>
      <c r="IX227" s="567"/>
      <c r="IY227" s="567"/>
      <c r="IZ227" s="567"/>
      <c r="JA227" s="567"/>
      <c r="JB227" s="567"/>
      <c r="JC227" s="567"/>
      <c r="JD227" s="567"/>
      <c r="JE227" s="567"/>
      <c r="JF227" s="567"/>
      <c r="JG227" s="567"/>
      <c r="JH227" s="567"/>
      <c r="JI227" s="567"/>
      <c r="JJ227" s="567"/>
      <c r="JK227" s="567"/>
      <c r="JL227" s="567"/>
      <c r="JM227" s="567"/>
      <c r="JN227" s="567"/>
      <c r="JO227" s="567"/>
      <c r="JP227" s="567"/>
      <c r="JQ227" s="567"/>
      <c r="JR227" s="567"/>
      <c r="JS227" s="567"/>
      <c r="JT227" s="567"/>
      <c r="JU227" s="567"/>
      <c r="JV227" s="567"/>
      <c r="JW227" s="567"/>
      <c r="JX227" s="567"/>
      <c r="JY227" s="567"/>
      <c r="JZ227" s="567"/>
      <c r="KA227" s="567"/>
      <c r="KB227" s="567"/>
      <c r="KC227" s="567"/>
      <c r="KD227" s="567"/>
      <c r="KE227" s="567"/>
      <c r="KF227" s="567"/>
      <c r="KG227" s="567"/>
      <c r="KH227" s="567"/>
      <c r="KI227" s="567"/>
      <c r="KJ227" s="567"/>
      <c r="KK227" s="567"/>
      <c r="KL227" s="567"/>
      <c r="KM227" s="567"/>
      <c r="KN227" s="567"/>
      <c r="KO227" s="567"/>
      <c r="KP227" s="567"/>
      <c r="KQ227" s="567"/>
      <c r="KR227" s="567"/>
      <c r="KS227" s="567"/>
      <c r="KT227" s="567"/>
      <c r="KU227" s="567"/>
      <c r="KV227" s="567"/>
      <c r="KW227" s="567"/>
      <c r="KX227" s="567"/>
      <c r="KY227" s="567"/>
      <c r="KZ227" s="567"/>
      <c r="LA227" s="567"/>
      <c r="LB227" s="567"/>
      <c r="LC227" s="567"/>
      <c r="LD227" s="567"/>
      <c r="LE227" s="567"/>
      <c r="LF227" s="567"/>
      <c r="LG227" s="567"/>
      <c r="LH227" s="567"/>
      <c r="LI227" s="567"/>
      <c r="LJ227" s="567"/>
      <c r="LK227" s="567"/>
      <c r="LL227" s="567"/>
      <c r="LM227" s="567"/>
      <c r="LN227" s="567"/>
      <c r="LO227" s="567"/>
      <c r="LP227" s="567"/>
      <c r="LQ227" s="567"/>
      <c r="LR227" s="567"/>
      <c r="LS227" s="567"/>
      <c r="LT227" s="567"/>
      <c r="LU227" s="567"/>
      <c r="LV227" s="567"/>
      <c r="LW227" s="567"/>
      <c r="LX227" s="567"/>
      <c r="LY227" s="567"/>
      <c r="LZ227" s="567"/>
      <c r="MA227" s="567"/>
      <c r="MB227" s="567"/>
      <c r="MC227" s="567"/>
      <c r="MD227" s="567"/>
      <c r="ME227" s="567"/>
      <c r="MF227" s="567"/>
      <c r="MG227" s="567"/>
      <c r="MH227" s="567"/>
      <c r="MI227" s="567"/>
      <c r="MJ227" s="567"/>
      <c r="MK227" s="567"/>
      <c r="ML227" s="567"/>
      <c r="MM227" s="567"/>
      <c r="MN227" s="567"/>
      <c r="MO227" s="567"/>
      <c r="MP227" s="567"/>
      <c r="MQ227" s="567"/>
      <c r="MR227" s="567"/>
      <c r="MS227" s="567"/>
      <c r="MT227" s="567"/>
      <c r="MU227" s="567"/>
      <c r="MV227" s="567"/>
      <c r="MW227" s="567"/>
      <c r="MX227" s="567"/>
      <c r="MY227" s="567"/>
      <c r="MZ227" s="567"/>
      <c r="NA227" s="567"/>
      <c r="NB227" s="567"/>
      <c r="NC227" s="567"/>
      <c r="ND227" s="567"/>
      <c r="NE227" s="567"/>
      <c r="NF227" s="567"/>
      <c r="NG227" s="567"/>
      <c r="NH227" s="567"/>
      <c r="NI227" s="567"/>
      <c r="NJ227" s="567"/>
      <c r="NK227" s="567"/>
      <c r="NL227" s="567"/>
      <c r="NM227" s="567"/>
      <c r="NN227" s="567"/>
      <c r="NO227" s="567"/>
      <c r="NP227" s="567"/>
      <c r="NQ227" s="567"/>
      <c r="NR227" s="567"/>
      <c r="NS227" s="567"/>
      <c r="NT227" s="567"/>
      <c r="NU227" s="567"/>
      <c r="NV227" s="567"/>
      <c r="NW227" s="567"/>
      <c r="NX227" s="567"/>
      <c r="NY227" s="567"/>
      <c r="NZ227" s="567"/>
      <c r="OA227" s="567"/>
      <c r="OB227" s="567"/>
      <c r="OC227" s="567"/>
      <c r="OD227" s="567"/>
      <c r="OE227" s="567"/>
      <c r="OF227" s="567"/>
      <c r="OG227" s="567"/>
      <c r="OH227" s="567"/>
      <c r="OI227" s="567"/>
      <c r="OJ227" s="567"/>
      <c r="OK227" s="567"/>
      <c r="OL227" s="567"/>
      <c r="OM227" s="567"/>
      <c r="ON227" s="567"/>
      <c r="OO227" s="567"/>
      <c r="OP227" s="567"/>
      <c r="OQ227" s="567"/>
      <c r="OR227" s="567"/>
      <c r="OS227" s="567"/>
      <c r="OT227" s="567"/>
      <c r="OU227" s="567"/>
      <c r="OV227" s="567"/>
      <c r="OW227" s="567"/>
      <c r="OX227" s="567"/>
      <c r="OY227" s="567"/>
      <c r="OZ227" s="567"/>
      <c r="PA227" s="567"/>
      <c r="PB227" s="567"/>
      <c r="PC227" s="567"/>
      <c r="PD227" s="567"/>
      <c r="PE227" s="567"/>
      <c r="PF227" s="567"/>
      <c r="PG227" s="567"/>
      <c r="PH227" s="567"/>
      <c r="PI227" s="567"/>
      <c r="PJ227" s="567"/>
      <c r="PK227" s="567"/>
      <c r="PL227" s="567"/>
      <c r="PM227" s="567"/>
      <c r="PN227" s="567"/>
      <c r="PO227" s="567"/>
      <c r="PP227" s="567"/>
      <c r="PQ227" s="567"/>
      <c r="PR227" s="567"/>
      <c r="PS227" s="567"/>
      <c r="PT227" s="567"/>
      <c r="PU227" s="567"/>
      <c r="PV227" s="567"/>
      <c r="PW227" s="567"/>
      <c r="PX227" s="567"/>
      <c r="PY227" s="567"/>
      <c r="PZ227" s="567"/>
      <c r="QA227" s="567"/>
      <c r="QB227" s="567"/>
      <c r="QC227" s="567"/>
      <c r="QD227" s="567"/>
      <c r="QE227" s="567"/>
      <c r="QF227" s="567"/>
      <c r="QG227" s="567"/>
      <c r="QH227" s="567"/>
      <c r="QI227" s="567"/>
      <c r="QJ227" s="567"/>
      <c r="QK227" s="567"/>
      <c r="QL227" s="567"/>
      <c r="QM227" s="567"/>
      <c r="QN227" s="567"/>
      <c r="QO227" s="567"/>
      <c r="QP227" s="567"/>
      <c r="QQ227" s="567"/>
      <c r="QR227" s="567"/>
      <c r="QS227" s="567"/>
      <c r="QT227" s="567"/>
      <c r="QU227" s="567"/>
      <c r="QV227" s="567"/>
      <c r="QW227" s="567"/>
      <c r="QX227" s="567"/>
      <c r="QY227" s="567"/>
      <c r="QZ227" s="567"/>
      <c r="RA227" s="567"/>
      <c r="RB227" s="567"/>
      <c r="RC227" s="567"/>
      <c r="RD227" s="567"/>
      <c r="RE227" s="567"/>
      <c r="RF227" s="567"/>
      <c r="RG227" s="567"/>
      <c r="RH227" s="567"/>
      <c r="RI227" s="567"/>
      <c r="RJ227" s="567"/>
      <c r="RK227" s="567"/>
      <c r="RL227" s="567"/>
      <c r="RM227" s="567"/>
      <c r="RN227" s="567"/>
      <c r="RO227" s="567"/>
      <c r="RP227" s="567"/>
      <c r="RQ227" s="567"/>
      <c r="RR227" s="567"/>
      <c r="RS227" s="567"/>
      <c r="RT227" s="567"/>
      <c r="RU227" s="567"/>
      <c r="RV227" s="567"/>
      <c r="RW227" s="567"/>
      <c r="RX227" s="567"/>
      <c r="RY227" s="567"/>
      <c r="RZ227" s="567"/>
      <c r="SA227" s="567"/>
      <c r="SB227" s="567"/>
      <c r="SC227" s="567"/>
      <c r="SD227" s="567"/>
      <c r="SE227" s="567"/>
      <c r="SF227" s="567"/>
      <c r="SG227" s="567"/>
      <c r="SH227" s="567"/>
      <c r="SI227" s="567"/>
      <c r="SJ227" s="567"/>
      <c r="SK227" s="567"/>
      <c r="SL227" s="567"/>
      <c r="SM227" s="567"/>
      <c r="SN227" s="567"/>
      <c r="SO227" s="567"/>
      <c r="SP227" s="567"/>
      <c r="SQ227" s="567"/>
      <c r="SR227" s="567"/>
      <c r="SS227" s="567"/>
      <c r="ST227" s="567"/>
      <c r="SU227" s="567"/>
      <c r="SV227" s="567"/>
      <c r="SW227" s="567"/>
      <c r="SX227" s="567"/>
      <c r="SY227" s="567"/>
      <c r="SZ227" s="567"/>
      <c r="TA227" s="567"/>
      <c r="TB227" s="567"/>
      <c r="TC227" s="567"/>
      <c r="TD227" s="567"/>
      <c r="TE227" s="567"/>
      <c r="TF227" s="567"/>
      <c r="TG227" s="567"/>
      <c r="TH227" s="567"/>
      <c r="TI227" s="567"/>
      <c r="TJ227" s="567"/>
      <c r="TK227" s="567"/>
      <c r="TL227" s="567"/>
      <c r="TM227" s="567"/>
      <c r="TN227" s="567"/>
      <c r="TO227" s="567"/>
      <c r="TP227" s="567"/>
      <c r="TQ227" s="567"/>
      <c r="TR227" s="567"/>
      <c r="TS227" s="567"/>
      <c r="TT227" s="567"/>
      <c r="TU227" s="567"/>
      <c r="TV227" s="567"/>
      <c r="TW227" s="567"/>
      <c r="TX227" s="567"/>
      <c r="TY227" s="567"/>
      <c r="TZ227" s="567"/>
      <c r="UA227" s="567"/>
      <c r="UB227" s="567"/>
      <c r="UC227" s="567"/>
      <c r="UD227" s="567"/>
      <c r="UE227" s="567"/>
      <c r="UF227" s="567"/>
      <c r="UG227" s="567"/>
      <c r="UH227" s="567"/>
      <c r="UI227" s="567"/>
      <c r="UJ227" s="567"/>
      <c r="UK227" s="567"/>
      <c r="UL227" s="567"/>
      <c r="UM227" s="567"/>
      <c r="UN227" s="567"/>
      <c r="UO227" s="567"/>
      <c r="UP227" s="567"/>
      <c r="UQ227" s="567"/>
      <c r="UR227" s="567"/>
      <c r="US227" s="567"/>
      <c r="UT227" s="567"/>
      <c r="UU227" s="567"/>
      <c r="UV227" s="567"/>
      <c r="UW227" s="567"/>
      <c r="UX227" s="567"/>
      <c r="UY227" s="567"/>
      <c r="UZ227" s="567"/>
      <c r="VA227" s="567"/>
      <c r="VB227" s="567"/>
      <c r="VC227" s="567"/>
      <c r="VD227" s="567"/>
      <c r="VE227" s="567"/>
      <c r="VF227" s="567"/>
      <c r="VG227" s="567"/>
      <c r="VH227" s="567"/>
      <c r="VI227" s="567"/>
      <c r="VJ227" s="567"/>
      <c r="VK227" s="567"/>
      <c r="VL227" s="567"/>
      <c r="VM227" s="567"/>
      <c r="VN227" s="567"/>
      <c r="VO227" s="567"/>
      <c r="VP227" s="567"/>
      <c r="VQ227" s="567"/>
      <c r="VR227" s="567"/>
      <c r="VS227" s="567"/>
      <c r="VT227" s="567"/>
      <c r="VU227" s="567"/>
      <c r="VV227" s="567"/>
      <c r="VW227" s="567"/>
      <c r="VX227" s="567"/>
      <c r="VY227" s="567"/>
      <c r="VZ227" s="567"/>
      <c r="WA227" s="567"/>
      <c r="WB227" s="567"/>
      <c r="WC227" s="567"/>
      <c r="WD227" s="567"/>
      <c r="WE227" s="567"/>
      <c r="WF227" s="567"/>
      <c r="WG227" s="567"/>
      <c r="WH227" s="567"/>
      <c r="WI227" s="567"/>
      <c r="WJ227" s="567"/>
      <c r="WK227" s="567"/>
      <c r="WL227" s="567"/>
      <c r="WM227" s="567"/>
      <c r="WN227" s="567"/>
      <c r="WO227" s="567"/>
      <c r="WP227" s="567"/>
      <c r="WQ227" s="567"/>
      <c r="WR227" s="567"/>
      <c r="WS227" s="567"/>
      <c r="WT227" s="567"/>
      <c r="WU227" s="567"/>
      <c r="WV227" s="567"/>
      <c r="WW227" s="567"/>
      <c r="WX227" s="567"/>
      <c r="WY227" s="567"/>
      <c r="WZ227" s="567"/>
      <c r="XA227" s="567"/>
      <c r="XB227" s="567"/>
      <c r="XC227" s="567"/>
      <c r="XD227" s="567"/>
      <c r="XE227" s="567"/>
      <c r="XF227" s="567"/>
      <c r="XG227" s="567"/>
      <c r="XH227" s="567"/>
      <c r="XI227" s="567"/>
      <c r="XJ227" s="567"/>
      <c r="XK227" s="567"/>
      <c r="XL227" s="567"/>
      <c r="XM227" s="567"/>
      <c r="XN227" s="567"/>
      <c r="XO227" s="567"/>
      <c r="XP227" s="567"/>
      <c r="XQ227" s="567"/>
      <c r="XR227" s="567"/>
      <c r="XS227" s="567"/>
      <c r="XT227" s="567"/>
      <c r="XU227" s="567"/>
      <c r="XV227" s="567"/>
      <c r="XW227" s="567"/>
      <c r="XX227" s="567"/>
      <c r="XY227" s="567"/>
      <c r="XZ227" s="567"/>
      <c r="YA227" s="567"/>
      <c r="YB227" s="567"/>
      <c r="YC227" s="567"/>
      <c r="YD227" s="567"/>
      <c r="YE227" s="567"/>
      <c r="YF227" s="567"/>
      <c r="YG227" s="567"/>
      <c r="YH227" s="567"/>
      <c r="YI227" s="567"/>
      <c r="YJ227" s="567"/>
      <c r="YK227" s="567"/>
      <c r="YL227" s="567"/>
      <c r="YM227" s="567"/>
      <c r="YN227" s="567"/>
      <c r="YO227" s="567"/>
      <c r="YP227" s="567"/>
      <c r="YQ227" s="567"/>
      <c r="YR227" s="567"/>
      <c r="YS227" s="567"/>
      <c r="YT227" s="567"/>
      <c r="YU227" s="567"/>
      <c r="YV227" s="567"/>
      <c r="YW227" s="567"/>
      <c r="YX227" s="567"/>
      <c r="YY227" s="567"/>
      <c r="YZ227" s="567"/>
      <c r="ZA227" s="567"/>
      <c r="ZB227" s="567"/>
      <c r="ZC227" s="567"/>
      <c r="ZD227" s="567"/>
      <c r="ZE227" s="567"/>
      <c r="ZF227" s="567"/>
      <c r="ZG227" s="567"/>
      <c r="ZH227" s="567"/>
      <c r="ZI227" s="567"/>
      <c r="ZJ227" s="567"/>
      <c r="ZK227" s="567"/>
      <c r="ZL227" s="567"/>
      <c r="ZM227" s="567"/>
      <c r="ZN227" s="567"/>
      <c r="ZO227" s="567"/>
      <c r="ZP227" s="567"/>
      <c r="ZQ227" s="567"/>
      <c r="ZR227" s="567"/>
      <c r="ZS227" s="567"/>
      <c r="ZT227" s="567"/>
      <c r="ZU227" s="567"/>
      <c r="ZV227" s="567"/>
      <c r="ZW227" s="567"/>
      <c r="ZX227" s="567"/>
      <c r="ZY227" s="567"/>
      <c r="ZZ227" s="567"/>
      <c r="AAA227" s="567"/>
      <c r="AAB227" s="567"/>
      <c r="AAC227" s="567"/>
      <c r="AAD227" s="567"/>
      <c r="AAE227" s="567"/>
      <c r="AAF227" s="567"/>
      <c r="AAG227" s="567"/>
      <c r="AAH227" s="567"/>
      <c r="AAI227" s="567"/>
      <c r="AAJ227" s="567"/>
      <c r="AAK227" s="567"/>
      <c r="AAL227" s="567"/>
      <c r="AAM227" s="567"/>
      <c r="AAN227" s="567"/>
      <c r="AAO227" s="567"/>
      <c r="AAP227" s="567"/>
      <c r="AAQ227" s="567"/>
      <c r="AAR227" s="567"/>
      <c r="AAS227" s="567"/>
      <c r="AAT227" s="567"/>
      <c r="AAU227" s="567"/>
      <c r="AAV227" s="567"/>
      <c r="AAW227" s="567"/>
      <c r="AAX227" s="567"/>
      <c r="AAY227" s="567"/>
      <c r="AAZ227" s="567"/>
      <c r="ABA227" s="567"/>
      <c r="ABB227" s="567"/>
      <c r="ABC227" s="567"/>
      <c r="ABD227" s="567"/>
      <c r="ABE227" s="567"/>
      <c r="ABF227" s="567"/>
      <c r="ABG227" s="567"/>
      <c r="ABH227" s="567"/>
      <c r="ABI227" s="567"/>
      <c r="ABJ227" s="567"/>
      <c r="ABK227" s="567"/>
      <c r="ABL227" s="567"/>
      <c r="ABM227" s="567"/>
      <c r="ABN227" s="567"/>
      <c r="ABO227" s="567"/>
      <c r="ABP227" s="567"/>
      <c r="ABQ227" s="567"/>
      <c r="ABR227" s="567"/>
      <c r="ABS227" s="567"/>
      <c r="ABT227" s="567"/>
      <c r="ABU227" s="567"/>
      <c r="ABV227" s="567"/>
      <c r="ABW227" s="567"/>
      <c r="ABX227" s="567"/>
      <c r="ABY227" s="567"/>
      <c r="ABZ227" s="567"/>
      <c r="ACA227" s="567"/>
      <c r="ACB227" s="567"/>
      <c r="ACC227" s="567"/>
      <c r="ACD227" s="567"/>
      <c r="ACE227" s="567"/>
      <c r="ACF227" s="567"/>
      <c r="ACG227" s="567"/>
      <c r="ACH227" s="567"/>
      <c r="ACI227" s="567"/>
      <c r="ACJ227" s="567"/>
      <c r="ACK227" s="567"/>
      <c r="ACL227" s="567"/>
      <c r="ACM227" s="567"/>
      <c r="ACN227" s="567"/>
      <c r="ACO227" s="567"/>
      <c r="ACP227" s="567"/>
      <c r="ACQ227" s="567"/>
      <c r="ACR227" s="567"/>
      <c r="ACS227" s="567"/>
      <c r="ACT227" s="567"/>
      <c r="ACU227" s="567"/>
      <c r="ACV227" s="567"/>
      <c r="ACW227" s="567"/>
      <c r="ACX227" s="567"/>
      <c r="ACY227" s="567"/>
      <c r="ACZ227" s="567"/>
      <c r="ADA227" s="567"/>
      <c r="ADB227" s="567"/>
      <c r="ADC227" s="567"/>
      <c r="ADD227" s="567"/>
      <c r="ADE227" s="567"/>
      <c r="ADF227" s="567"/>
      <c r="ADG227" s="567"/>
      <c r="ADH227" s="567"/>
      <c r="ADI227" s="567"/>
      <c r="ADJ227" s="567"/>
      <c r="ADK227" s="567"/>
      <c r="ADL227" s="567"/>
      <c r="ADM227" s="567"/>
      <c r="ADN227" s="567"/>
      <c r="ADO227" s="567"/>
      <c r="ADP227" s="567"/>
      <c r="ADQ227" s="567"/>
      <c r="ADR227" s="567"/>
      <c r="ADS227" s="567"/>
      <c r="ADT227" s="567"/>
      <c r="ADU227" s="567"/>
      <c r="ADV227" s="567"/>
      <c r="ADW227" s="567"/>
      <c r="ADX227" s="567"/>
      <c r="ADY227" s="567"/>
      <c r="ADZ227" s="567"/>
      <c r="AEA227" s="567"/>
      <c r="AEB227" s="567"/>
      <c r="AEC227" s="567"/>
      <c r="AED227" s="567"/>
      <c r="AEE227" s="567"/>
      <c r="AEF227" s="567"/>
      <c r="AEG227" s="567"/>
      <c r="AEH227" s="567"/>
      <c r="AEI227" s="567"/>
      <c r="AEJ227" s="567"/>
      <c r="AEK227" s="567"/>
      <c r="AEL227" s="567"/>
      <c r="AEM227" s="567"/>
      <c r="AEN227" s="567"/>
      <c r="AEO227" s="567"/>
      <c r="AEP227" s="567"/>
      <c r="AEQ227" s="567"/>
      <c r="AER227" s="567"/>
      <c r="AES227" s="567"/>
      <c r="AET227" s="567"/>
      <c r="AEU227" s="567"/>
      <c r="AEV227" s="567"/>
      <c r="AEW227" s="567"/>
      <c r="AEX227" s="567"/>
      <c r="AEY227" s="567"/>
      <c r="AEZ227" s="567"/>
      <c r="AFA227" s="567"/>
      <c r="AFB227" s="567"/>
      <c r="AFC227" s="567"/>
      <c r="AFD227" s="567"/>
      <c r="AFE227" s="567"/>
      <c r="AFF227" s="567"/>
      <c r="AFG227" s="567"/>
      <c r="AFH227" s="567"/>
      <c r="AFI227" s="567"/>
      <c r="AFJ227" s="567"/>
      <c r="AFK227" s="567"/>
      <c r="AFL227" s="567"/>
      <c r="AFM227" s="567"/>
      <c r="AFN227" s="567"/>
      <c r="AFO227" s="567"/>
      <c r="AFP227" s="567"/>
      <c r="AFQ227" s="567"/>
      <c r="AFR227" s="567"/>
      <c r="AFS227" s="567"/>
      <c r="AFT227" s="567"/>
      <c r="AFU227" s="567"/>
      <c r="AFV227" s="567"/>
      <c r="AFW227" s="567"/>
      <c r="AFX227" s="567"/>
      <c r="AFY227" s="567"/>
      <c r="AFZ227" s="567"/>
      <c r="AGA227" s="567"/>
      <c r="AGB227" s="567"/>
      <c r="AGC227" s="567"/>
      <c r="AGD227" s="567"/>
      <c r="AGE227" s="567"/>
      <c r="AGF227" s="567"/>
      <c r="AGG227" s="567"/>
      <c r="AGH227" s="567"/>
      <c r="AGI227" s="567"/>
      <c r="AGJ227" s="567"/>
      <c r="AGK227" s="567"/>
      <c r="AGL227" s="567"/>
      <c r="AGM227" s="567"/>
      <c r="AGN227" s="567"/>
      <c r="AGO227" s="567"/>
      <c r="AGP227" s="567"/>
      <c r="AGQ227" s="567"/>
      <c r="AGR227" s="567"/>
      <c r="AGS227" s="567"/>
      <c r="AGT227" s="567"/>
      <c r="AGU227" s="567"/>
      <c r="AGV227" s="567"/>
      <c r="AGW227" s="567"/>
      <c r="AGX227" s="567"/>
      <c r="AGY227" s="567"/>
      <c r="AGZ227" s="567"/>
      <c r="AHA227" s="567"/>
      <c r="AHB227" s="567"/>
      <c r="AHC227" s="567"/>
      <c r="AHD227" s="567"/>
      <c r="AHE227" s="567"/>
      <c r="AHF227" s="567"/>
      <c r="AHG227" s="567"/>
      <c r="AHH227" s="567"/>
      <c r="AHI227" s="567"/>
      <c r="AHJ227" s="567"/>
      <c r="AHK227" s="567"/>
      <c r="AHL227" s="567"/>
      <c r="AHM227" s="567"/>
      <c r="AHN227" s="567"/>
      <c r="AHO227" s="567"/>
      <c r="AHP227" s="567"/>
      <c r="AHQ227" s="567"/>
      <c r="AHR227" s="567"/>
      <c r="AHS227" s="567"/>
      <c r="AHT227" s="567"/>
      <c r="AHU227" s="567"/>
      <c r="AHV227" s="567"/>
      <c r="AHW227" s="567"/>
      <c r="AHX227" s="567"/>
      <c r="AHY227" s="567"/>
      <c r="AHZ227" s="567"/>
      <c r="AIA227" s="567"/>
      <c r="AIB227" s="567"/>
      <c r="AIC227" s="567"/>
      <c r="AID227" s="567"/>
      <c r="AIE227" s="567"/>
      <c r="AIF227" s="567"/>
      <c r="AIG227" s="567"/>
      <c r="AIH227" s="567"/>
      <c r="AII227" s="567"/>
      <c r="AIJ227" s="567"/>
      <c r="AIK227" s="567"/>
      <c r="AIL227" s="567"/>
      <c r="AIM227" s="567"/>
      <c r="AIN227" s="567"/>
      <c r="AIO227" s="567"/>
      <c r="AIP227" s="567"/>
      <c r="AIQ227" s="567"/>
      <c r="AIR227" s="567"/>
      <c r="AIS227" s="567"/>
      <c r="AIT227" s="567"/>
      <c r="AIU227" s="567"/>
      <c r="AIV227" s="567"/>
      <c r="AIW227" s="567"/>
      <c r="AIX227" s="567"/>
      <c r="AIY227" s="567"/>
      <c r="AIZ227" s="567"/>
      <c r="AJA227" s="567"/>
      <c r="AJB227" s="567"/>
      <c r="AJC227" s="567"/>
      <c r="AJD227" s="567"/>
      <c r="AJE227" s="567"/>
      <c r="AJF227" s="567"/>
      <c r="AJG227" s="567"/>
      <c r="AJH227" s="567"/>
      <c r="AJI227" s="567"/>
      <c r="AJJ227" s="567"/>
      <c r="AJK227" s="567"/>
      <c r="AJL227" s="567"/>
      <c r="AJM227" s="567"/>
      <c r="AJN227" s="567"/>
      <c r="AJO227" s="567"/>
      <c r="AJP227" s="567"/>
      <c r="AJQ227" s="567"/>
      <c r="AJR227" s="567"/>
      <c r="AJS227" s="567"/>
      <c r="AJT227" s="567"/>
      <c r="AJU227" s="567"/>
      <c r="AJV227" s="567"/>
      <c r="AJW227" s="567"/>
      <c r="AJX227" s="567"/>
      <c r="AJY227" s="567"/>
      <c r="AJZ227" s="567"/>
      <c r="AKA227" s="567"/>
      <c r="AKB227" s="567"/>
      <c r="AKC227" s="567"/>
      <c r="AKD227" s="567"/>
      <c r="AKE227" s="567"/>
      <c r="AKF227" s="567"/>
      <c r="AKG227" s="567"/>
      <c r="AKH227" s="567"/>
      <c r="AKI227" s="567"/>
      <c r="AKJ227" s="567"/>
      <c r="AKK227" s="567"/>
      <c r="AKL227" s="567"/>
      <c r="AKM227" s="567"/>
      <c r="AKN227" s="567"/>
      <c r="AKO227" s="567"/>
      <c r="AKP227" s="567"/>
      <c r="AKQ227" s="567"/>
      <c r="AKR227" s="567"/>
      <c r="AKS227" s="567"/>
      <c r="AKT227" s="567"/>
      <c r="AKU227" s="567"/>
      <c r="AKV227" s="567"/>
      <c r="AKW227" s="567"/>
      <c r="AKX227" s="567"/>
      <c r="AKY227" s="567"/>
      <c r="AKZ227" s="567"/>
      <c r="ALA227" s="567"/>
      <c r="ALB227" s="567"/>
      <c r="ALC227" s="567"/>
      <c r="ALD227" s="567"/>
      <c r="ALE227" s="567"/>
      <c r="ALF227" s="567"/>
      <c r="ALG227" s="567"/>
      <c r="ALH227" s="567"/>
      <c r="ALI227" s="567"/>
      <c r="ALJ227" s="567"/>
      <c r="ALK227" s="567"/>
      <c r="ALL227" s="567"/>
      <c r="ALM227" s="567"/>
      <c r="ALN227" s="567"/>
      <c r="ALO227" s="567"/>
      <c r="ALP227" s="567"/>
      <c r="ALQ227" s="567"/>
      <c r="ALR227" s="567"/>
      <c r="ALS227" s="567"/>
      <c r="ALT227" s="567"/>
      <c r="ALU227" s="567"/>
      <c r="ALV227" s="567"/>
      <c r="ALW227" s="567"/>
      <c r="ALX227" s="567"/>
      <c r="ALY227" s="567"/>
      <c r="ALZ227" s="567"/>
      <c r="AMA227" s="567"/>
      <c r="AMB227" s="567"/>
      <c r="AMC227" s="567"/>
      <c r="AMD227" s="567"/>
      <c r="AME227" s="567"/>
      <c r="AMF227" s="567"/>
      <c r="AMG227" s="567"/>
      <c r="AMH227" s="567"/>
      <c r="AMI227" s="567"/>
      <c r="AMJ227" s="567"/>
      <c r="AMK227" s="567"/>
      <c r="AML227" s="567"/>
      <c r="AMM227" s="567"/>
      <c r="AMN227" s="567"/>
      <c r="AMO227" s="567"/>
      <c r="AMP227" s="567"/>
      <c r="AMQ227" s="567"/>
      <c r="AMR227" s="567"/>
      <c r="AMS227" s="567"/>
      <c r="AMT227" s="567"/>
      <c r="AMU227" s="567"/>
      <c r="AMV227" s="567"/>
      <c r="AMW227" s="567"/>
      <c r="AMX227" s="567"/>
      <c r="AMY227" s="567"/>
      <c r="AMZ227" s="567"/>
      <c r="ANA227" s="567"/>
      <c r="ANB227" s="567"/>
      <c r="ANC227" s="567"/>
      <c r="AND227" s="567"/>
      <c r="ANE227" s="567"/>
      <c r="ANF227" s="567"/>
      <c r="ANG227" s="567"/>
      <c r="ANH227" s="567"/>
      <c r="ANI227" s="567"/>
      <c r="ANJ227" s="567"/>
      <c r="ANK227" s="567"/>
      <c r="ANL227" s="567"/>
      <c r="ANM227" s="567"/>
      <c r="ANN227" s="567"/>
      <c r="ANO227" s="567"/>
      <c r="ANP227" s="567"/>
      <c r="ANQ227" s="567"/>
      <c r="ANR227" s="567"/>
      <c r="ANS227" s="567"/>
      <c r="ANT227" s="567"/>
      <c r="ANU227" s="567"/>
      <c r="ANV227" s="567"/>
      <c r="ANW227" s="567"/>
      <c r="ANX227" s="567"/>
      <c r="ANY227" s="567"/>
      <c r="ANZ227" s="567"/>
      <c r="AOA227" s="567"/>
      <c r="AOB227" s="567"/>
      <c r="AOC227" s="567"/>
      <c r="AOD227" s="567"/>
      <c r="AOE227" s="567"/>
      <c r="AOF227" s="567"/>
      <c r="AOG227" s="567"/>
      <c r="AOH227" s="567"/>
      <c r="AOI227" s="567"/>
      <c r="AOJ227" s="567"/>
      <c r="AOK227" s="567"/>
      <c r="AOL227" s="567"/>
      <c r="AOM227" s="567"/>
      <c r="AON227" s="567"/>
      <c r="AOO227" s="567"/>
      <c r="AOP227" s="567"/>
      <c r="AOQ227" s="567"/>
      <c r="AOR227" s="567"/>
      <c r="AOS227" s="567"/>
      <c r="AOT227" s="567"/>
      <c r="AOU227" s="567"/>
      <c r="AOV227" s="567"/>
      <c r="AOW227" s="567"/>
      <c r="AOX227" s="567"/>
      <c r="AOY227" s="567"/>
      <c r="AOZ227" s="567"/>
      <c r="APA227" s="567"/>
      <c r="APB227" s="567"/>
      <c r="APC227" s="567"/>
      <c r="APD227" s="567"/>
      <c r="APE227" s="567"/>
      <c r="APF227" s="567"/>
      <c r="APG227" s="567"/>
      <c r="APH227" s="567"/>
      <c r="API227" s="567"/>
      <c r="APJ227" s="567"/>
      <c r="APK227" s="567"/>
      <c r="APL227" s="567"/>
      <c r="APM227" s="567"/>
      <c r="APN227" s="567"/>
      <c r="APO227" s="567"/>
      <c r="APP227" s="567"/>
      <c r="APQ227" s="567"/>
      <c r="APR227" s="567"/>
      <c r="APS227" s="567"/>
      <c r="APT227" s="567"/>
      <c r="APU227" s="567"/>
      <c r="APV227" s="567"/>
      <c r="APW227" s="567"/>
      <c r="APX227" s="567"/>
      <c r="APY227" s="567"/>
      <c r="APZ227" s="567"/>
      <c r="AQA227" s="567"/>
      <c r="AQB227" s="567"/>
      <c r="AQC227" s="567"/>
      <c r="AQD227" s="567"/>
      <c r="AQE227" s="567"/>
      <c r="AQF227" s="567"/>
      <c r="AQG227" s="567"/>
      <c r="AQH227" s="567"/>
      <c r="AQI227" s="567"/>
      <c r="AQJ227" s="567"/>
      <c r="AQK227" s="567"/>
      <c r="AQL227" s="567"/>
      <c r="AQM227" s="567"/>
      <c r="AQN227" s="567"/>
      <c r="AQO227" s="567"/>
      <c r="AQP227" s="567"/>
      <c r="AQQ227" s="567"/>
      <c r="AQR227" s="567"/>
      <c r="AQS227" s="567"/>
      <c r="AQT227" s="567"/>
      <c r="AQU227" s="567"/>
      <c r="AQV227" s="567"/>
      <c r="AQW227" s="567"/>
      <c r="AQX227" s="567"/>
      <c r="AQY227" s="567"/>
      <c r="AQZ227" s="567"/>
      <c r="ARA227" s="567"/>
      <c r="ARB227" s="567"/>
      <c r="ARC227" s="567"/>
      <c r="ARD227" s="567"/>
      <c r="ARE227" s="567"/>
      <c r="ARF227" s="567"/>
      <c r="ARG227" s="567"/>
      <c r="ARH227" s="567"/>
      <c r="ARI227" s="567"/>
      <c r="ARJ227" s="567"/>
      <c r="ARK227" s="567"/>
      <c r="ARL227" s="567"/>
      <c r="ARM227" s="567"/>
      <c r="ARN227" s="567"/>
      <c r="ARO227" s="567"/>
      <c r="ARP227" s="567"/>
      <c r="ARQ227" s="567"/>
      <c r="ARR227" s="567"/>
      <c r="ARS227" s="567"/>
      <c r="ART227" s="567"/>
      <c r="ARU227" s="567"/>
      <c r="ARV227" s="567"/>
      <c r="ARW227" s="567"/>
      <c r="ARX227" s="567"/>
      <c r="ARY227" s="567"/>
      <c r="ARZ227" s="567"/>
      <c r="ASA227" s="567"/>
      <c r="ASB227" s="567"/>
      <c r="ASC227" s="567"/>
      <c r="ASD227" s="567"/>
      <c r="ASE227" s="567"/>
      <c r="ASF227" s="567"/>
      <c r="ASG227" s="567"/>
      <c r="ASH227" s="567"/>
      <c r="ASI227" s="567"/>
      <c r="ASJ227" s="567"/>
      <c r="ASK227" s="567"/>
      <c r="ASL227" s="567"/>
      <c r="ASM227" s="567"/>
      <c r="ASN227" s="567"/>
      <c r="ASO227" s="567"/>
      <c r="ASP227" s="567"/>
      <c r="ASQ227" s="567"/>
      <c r="ASR227" s="567"/>
      <c r="ASS227" s="567"/>
      <c r="AST227" s="567"/>
      <c r="ASU227" s="567"/>
      <c r="ASV227" s="567"/>
      <c r="ASW227" s="567"/>
      <c r="ASX227" s="567"/>
      <c r="ASY227" s="567"/>
      <c r="ASZ227" s="567"/>
      <c r="ATA227" s="567"/>
      <c r="ATB227" s="567"/>
      <c r="ATC227" s="567"/>
      <c r="ATD227" s="567"/>
      <c r="ATE227" s="567"/>
      <c r="ATF227" s="567"/>
      <c r="ATG227" s="567"/>
      <c r="ATH227" s="567"/>
      <c r="ATI227" s="567"/>
      <c r="ATJ227" s="567"/>
      <c r="ATK227" s="567"/>
      <c r="ATL227" s="567"/>
      <c r="ATM227" s="567"/>
      <c r="ATN227" s="567"/>
      <c r="ATO227" s="567"/>
      <c r="ATP227" s="567"/>
      <c r="ATQ227" s="567"/>
      <c r="ATR227" s="567"/>
      <c r="ATS227" s="567"/>
      <c r="ATT227" s="567"/>
      <c r="ATU227" s="567"/>
      <c r="ATV227" s="567"/>
      <c r="ATW227" s="567"/>
      <c r="ATX227" s="567"/>
      <c r="ATY227" s="567"/>
      <c r="ATZ227" s="567"/>
      <c r="AUA227" s="567"/>
      <c r="AUB227" s="567"/>
      <c r="AUC227" s="567"/>
      <c r="AUD227" s="567"/>
      <c r="AUE227" s="567"/>
      <c r="AUF227" s="567"/>
      <c r="AUG227" s="567"/>
      <c r="AUH227" s="567"/>
      <c r="AUI227" s="567"/>
      <c r="AUJ227" s="567"/>
      <c r="AUK227" s="567"/>
      <c r="AUL227" s="567"/>
      <c r="AUM227" s="567"/>
      <c r="AUN227" s="567"/>
      <c r="AUO227" s="567"/>
      <c r="AUP227" s="567"/>
      <c r="AUQ227" s="567"/>
      <c r="AUR227" s="567"/>
      <c r="AUS227" s="567"/>
      <c r="AUT227" s="567"/>
      <c r="AUU227" s="567"/>
      <c r="AUV227" s="567"/>
      <c r="AUW227" s="567"/>
      <c r="AUX227" s="567"/>
      <c r="AUY227" s="567"/>
      <c r="AUZ227" s="567"/>
      <c r="AVA227" s="567"/>
      <c r="AVB227" s="567"/>
      <c r="AVC227" s="567"/>
      <c r="AVD227" s="567"/>
      <c r="AVE227" s="567"/>
      <c r="AVF227" s="567"/>
      <c r="AVG227" s="567"/>
      <c r="AVH227" s="567"/>
      <c r="AVI227" s="567"/>
      <c r="AVJ227" s="567"/>
      <c r="AVK227" s="567"/>
      <c r="AVL227" s="567"/>
      <c r="AVM227" s="567"/>
      <c r="AVN227" s="567"/>
      <c r="AVO227" s="567"/>
      <c r="AVP227" s="567"/>
      <c r="AVQ227" s="567"/>
      <c r="AVR227" s="567"/>
      <c r="AVS227" s="567"/>
      <c r="AVT227" s="567"/>
      <c r="AVU227" s="567"/>
      <c r="AVV227" s="567"/>
      <c r="AVW227" s="567"/>
      <c r="AVX227" s="567"/>
      <c r="AVY227" s="567"/>
      <c r="AVZ227" s="567"/>
      <c r="AWA227" s="567"/>
      <c r="AWB227" s="567"/>
      <c r="AWC227" s="567"/>
      <c r="AWD227" s="567"/>
      <c r="AWE227" s="567"/>
      <c r="AWF227" s="567"/>
      <c r="AWG227" s="567"/>
      <c r="AWH227" s="567"/>
      <c r="AWI227" s="567"/>
      <c r="AWJ227" s="567"/>
      <c r="AWK227" s="567"/>
      <c r="AWL227" s="567"/>
      <c r="AWM227" s="567"/>
      <c r="AWN227" s="567"/>
      <c r="AWO227" s="567"/>
      <c r="AWP227" s="567"/>
      <c r="AWQ227" s="567"/>
      <c r="AWR227" s="567"/>
      <c r="AWS227" s="567"/>
      <c r="AWT227" s="567"/>
      <c r="AWU227" s="567"/>
      <c r="AWV227" s="567"/>
      <c r="AWW227" s="567"/>
      <c r="AWX227" s="567"/>
      <c r="AWY227" s="567"/>
      <c r="AWZ227" s="567"/>
      <c r="AXA227" s="567"/>
      <c r="AXB227" s="567"/>
      <c r="AXC227" s="567"/>
      <c r="AXD227" s="567"/>
      <c r="AXE227" s="567"/>
      <c r="AXF227" s="567"/>
      <c r="AXG227" s="567"/>
      <c r="AXH227" s="567"/>
      <c r="AXI227" s="567"/>
      <c r="AXJ227" s="567"/>
      <c r="AXK227" s="567"/>
      <c r="AXL227" s="567"/>
      <c r="AXM227" s="567"/>
      <c r="AXN227" s="567"/>
      <c r="AXO227" s="567"/>
      <c r="AXP227" s="567"/>
      <c r="AXQ227" s="567"/>
      <c r="AXR227" s="567"/>
      <c r="AXS227" s="567"/>
      <c r="AXT227" s="567"/>
      <c r="AXU227" s="567"/>
      <c r="AXV227" s="567"/>
      <c r="AXW227" s="567"/>
      <c r="AXX227" s="567"/>
      <c r="AXY227" s="567"/>
      <c r="AXZ227" s="567"/>
      <c r="AYA227" s="567"/>
      <c r="AYB227" s="567"/>
      <c r="AYC227" s="567"/>
      <c r="AYD227" s="567"/>
      <c r="AYE227" s="567"/>
      <c r="AYF227" s="567"/>
      <c r="AYG227" s="567"/>
      <c r="AYH227" s="567"/>
      <c r="AYI227" s="567"/>
      <c r="AYJ227" s="567"/>
      <c r="AYK227" s="567"/>
      <c r="AYL227" s="567"/>
      <c r="AYM227" s="567"/>
      <c r="AYN227" s="567"/>
      <c r="AYO227" s="567"/>
      <c r="AYP227" s="567"/>
      <c r="AYQ227" s="567"/>
      <c r="AYR227" s="567"/>
      <c r="AYS227" s="567"/>
      <c r="AYT227" s="567"/>
      <c r="AYU227" s="567"/>
      <c r="AYV227" s="567"/>
      <c r="AYW227" s="567"/>
      <c r="AYX227" s="567"/>
      <c r="AYY227" s="567"/>
      <c r="AYZ227" s="567"/>
      <c r="AZA227" s="567"/>
      <c r="AZB227" s="567"/>
      <c r="AZC227" s="567"/>
      <c r="AZD227" s="567"/>
      <c r="AZE227" s="567"/>
      <c r="AZF227" s="567"/>
      <c r="AZG227" s="567"/>
      <c r="AZH227" s="567"/>
      <c r="AZI227" s="567"/>
      <c r="AZJ227" s="567"/>
      <c r="AZK227" s="567"/>
      <c r="AZL227" s="567"/>
      <c r="AZM227" s="567"/>
      <c r="AZN227" s="567"/>
      <c r="AZO227" s="567"/>
      <c r="AZP227" s="567"/>
      <c r="AZQ227" s="567"/>
      <c r="AZR227" s="567"/>
      <c r="AZS227" s="567"/>
      <c r="AZT227" s="567"/>
      <c r="AZU227" s="567"/>
      <c r="AZV227" s="567"/>
      <c r="AZW227" s="567"/>
      <c r="AZX227" s="567"/>
      <c r="AZY227" s="567"/>
      <c r="AZZ227" s="567"/>
      <c r="BAA227" s="567"/>
      <c r="BAB227" s="567"/>
      <c r="BAC227" s="567"/>
      <c r="BAD227" s="567"/>
      <c r="BAE227" s="567"/>
      <c r="BAF227" s="567"/>
      <c r="BAG227" s="567"/>
      <c r="BAH227" s="567"/>
      <c r="BAI227" s="567"/>
      <c r="BAJ227" s="567"/>
      <c r="BAK227" s="567"/>
      <c r="BAL227" s="567"/>
      <c r="BAM227" s="567"/>
      <c r="BAN227" s="567"/>
      <c r="BAO227" s="567"/>
      <c r="BAP227" s="567"/>
      <c r="BAQ227" s="567"/>
      <c r="BAR227" s="567"/>
      <c r="BAS227" s="567"/>
      <c r="BAT227" s="567"/>
      <c r="BAU227" s="567"/>
      <c r="BAV227" s="567"/>
      <c r="BAW227" s="567"/>
      <c r="BAX227" s="567"/>
      <c r="BAY227" s="567"/>
      <c r="BAZ227" s="567"/>
      <c r="BBA227" s="567"/>
      <c r="BBB227" s="567"/>
      <c r="BBC227" s="567"/>
      <c r="BBD227" s="567"/>
      <c r="BBE227" s="567"/>
      <c r="BBF227" s="567"/>
      <c r="BBG227" s="567"/>
      <c r="BBH227" s="567"/>
      <c r="BBI227" s="567"/>
      <c r="BBJ227" s="567"/>
      <c r="BBK227" s="567"/>
      <c r="BBL227" s="567"/>
      <c r="BBM227" s="567"/>
      <c r="BBN227" s="567"/>
      <c r="BBO227" s="567"/>
      <c r="BBP227" s="567"/>
      <c r="BBQ227" s="567"/>
      <c r="BBR227" s="567"/>
      <c r="BBS227" s="567"/>
      <c r="BBT227" s="567"/>
      <c r="BBU227" s="567"/>
      <c r="BBV227" s="567"/>
      <c r="BBW227" s="567"/>
      <c r="BBX227" s="567"/>
      <c r="BBY227" s="567"/>
      <c r="BBZ227" s="567"/>
      <c r="BCA227" s="567"/>
      <c r="BCB227" s="567"/>
      <c r="BCC227" s="567"/>
      <c r="BCD227" s="567"/>
      <c r="BCE227" s="567"/>
      <c r="BCF227" s="567"/>
      <c r="BCG227" s="567"/>
      <c r="BCH227" s="567"/>
      <c r="BCI227" s="567"/>
      <c r="BCJ227" s="567"/>
      <c r="BCK227" s="567"/>
      <c r="BCL227" s="567"/>
      <c r="BCM227" s="567"/>
      <c r="BCN227" s="567"/>
      <c r="BCO227" s="567"/>
      <c r="BCP227" s="567"/>
      <c r="BCQ227" s="567"/>
      <c r="BCR227" s="567"/>
      <c r="BCS227" s="567"/>
      <c r="BCT227" s="567"/>
      <c r="BCU227" s="567"/>
      <c r="BCV227" s="567"/>
      <c r="BCW227" s="567"/>
      <c r="BCX227" s="567"/>
      <c r="BCY227" s="567"/>
      <c r="BCZ227" s="567"/>
      <c r="BDA227" s="567"/>
      <c r="BDB227" s="567"/>
      <c r="BDC227" s="567"/>
      <c r="BDD227" s="567"/>
      <c r="BDE227" s="567"/>
      <c r="BDF227" s="567"/>
      <c r="BDG227" s="567"/>
      <c r="BDH227" s="567"/>
      <c r="BDI227" s="567"/>
      <c r="BDJ227" s="567"/>
      <c r="BDK227" s="567"/>
      <c r="BDL227" s="567"/>
      <c r="BDM227" s="567"/>
      <c r="BDN227" s="567"/>
      <c r="BDO227" s="567"/>
      <c r="BDP227" s="567"/>
      <c r="BDQ227" s="567"/>
      <c r="BDR227" s="567"/>
      <c r="BDS227" s="567"/>
      <c r="BDT227" s="567"/>
      <c r="BDU227" s="567"/>
      <c r="BDV227" s="567"/>
      <c r="BDW227" s="567"/>
      <c r="BDX227" s="567"/>
      <c r="BDY227" s="567"/>
      <c r="BDZ227" s="567"/>
      <c r="BEA227" s="567"/>
      <c r="BEB227" s="567"/>
      <c r="BEC227" s="567"/>
      <c r="BED227" s="567"/>
      <c r="BEE227" s="567"/>
      <c r="BEF227" s="567"/>
      <c r="BEG227" s="567"/>
      <c r="BEH227" s="567"/>
      <c r="BEI227" s="567"/>
      <c r="BEJ227" s="567"/>
      <c r="BEK227" s="567"/>
      <c r="BEL227" s="567"/>
      <c r="BEM227" s="567"/>
      <c r="BEN227" s="567"/>
      <c r="BEO227" s="567"/>
      <c r="BEP227" s="567"/>
      <c r="BEQ227" s="567"/>
      <c r="BER227" s="567"/>
      <c r="BES227" s="567"/>
      <c r="BET227" s="567"/>
      <c r="BEU227" s="567"/>
      <c r="BEV227" s="567"/>
      <c r="BEW227" s="567"/>
      <c r="BEX227" s="567"/>
      <c r="BEY227" s="567"/>
      <c r="BEZ227" s="567"/>
      <c r="BFA227" s="567"/>
      <c r="BFB227" s="567"/>
      <c r="BFC227" s="567"/>
      <c r="BFD227" s="567"/>
      <c r="BFE227" s="567"/>
      <c r="BFF227" s="567"/>
      <c r="BFG227" s="567"/>
      <c r="BFH227" s="567"/>
      <c r="BFI227" s="567"/>
      <c r="BFJ227" s="567"/>
      <c r="BFK227" s="567"/>
      <c r="BFL227" s="567"/>
      <c r="BFM227" s="567"/>
      <c r="BFN227" s="567"/>
      <c r="BFO227" s="567"/>
      <c r="BFP227" s="567"/>
      <c r="BFQ227" s="567"/>
      <c r="BFR227" s="567"/>
      <c r="BFS227" s="567"/>
      <c r="BFT227" s="567"/>
      <c r="BFU227" s="567"/>
      <c r="BFV227" s="567"/>
      <c r="BFW227" s="567"/>
      <c r="BFX227" s="567"/>
      <c r="BFY227" s="567"/>
      <c r="BFZ227" s="567"/>
      <c r="BGA227" s="567"/>
      <c r="BGB227" s="567"/>
      <c r="BGC227" s="567"/>
      <c r="BGD227" s="567"/>
      <c r="BGE227" s="567"/>
      <c r="BGF227" s="567"/>
      <c r="BGG227" s="567"/>
      <c r="BGH227" s="567"/>
      <c r="BGI227" s="567"/>
      <c r="BGJ227" s="567"/>
      <c r="BGK227" s="567"/>
      <c r="BGL227" s="567"/>
      <c r="BGM227" s="567"/>
      <c r="BGN227" s="567"/>
      <c r="BGO227" s="567"/>
      <c r="BGP227" s="567"/>
      <c r="BGQ227" s="567"/>
      <c r="BGR227" s="567"/>
      <c r="BGS227" s="567"/>
      <c r="BGT227" s="567"/>
      <c r="BGU227" s="567"/>
      <c r="BGV227" s="567"/>
      <c r="BGW227" s="567"/>
      <c r="BGX227" s="567"/>
      <c r="BGY227" s="567"/>
      <c r="BGZ227" s="567"/>
      <c r="BHA227" s="567"/>
      <c r="BHB227" s="567"/>
      <c r="BHC227" s="567"/>
      <c r="BHD227" s="567"/>
      <c r="BHE227" s="567"/>
      <c r="BHF227" s="567"/>
      <c r="BHG227" s="567"/>
      <c r="BHH227" s="567"/>
      <c r="BHI227" s="567"/>
      <c r="BHJ227" s="567"/>
      <c r="BHK227" s="567"/>
      <c r="BHL227" s="567"/>
      <c r="BHM227" s="567"/>
      <c r="BHN227" s="567"/>
      <c r="BHO227" s="567"/>
      <c r="BHP227" s="567"/>
      <c r="BHQ227" s="567"/>
      <c r="BHR227" s="567"/>
      <c r="BHS227" s="567"/>
      <c r="BHT227" s="567"/>
      <c r="BHU227" s="567"/>
      <c r="BHV227" s="567"/>
      <c r="BHW227" s="567"/>
      <c r="BHX227" s="567"/>
      <c r="BHY227" s="567"/>
      <c r="BHZ227" s="567"/>
      <c r="BIA227" s="567"/>
      <c r="BIB227" s="567"/>
      <c r="BIC227" s="567"/>
      <c r="BID227" s="567"/>
      <c r="BIE227" s="567"/>
      <c r="BIF227" s="567"/>
      <c r="BIG227" s="567"/>
      <c r="BIH227" s="567"/>
      <c r="BII227" s="567"/>
      <c r="BIJ227" s="567"/>
      <c r="BIK227" s="567"/>
      <c r="BIL227" s="567"/>
      <c r="BIM227" s="567"/>
      <c r="BIN227" s="567"/>
      <c r="BIO227" s="567"/>
      <c r="BIP227" s="567"/>
      <c r="BIQ227" s="567"/>
      <c r="BIR227" s="567"/>
      <c r="BIS227" s="567"/>
      <c r="BIT227" s="567"/>
      <c r="BIU227" s="567"/>
      <c r="BIV227" s="567"/>
      <c r="BIW227" s="567"/>
      <c r="BIX227" s="567"/>
      <c r="BIY227" s="567"/>
      <c r="BIZ227" s="567"/>
      <c r="BJA227" s="567"/>
      <c r="BJB227" s="567"/>
      <c r="BJC227" s="567"/>
      <c r="BJD227" s="567"/>
      <c r="BJE227" s="567"/>
      <c r="BJF227" s="567"/>
      <c r="BJG227" s="567"/>
      <c r="BJH227" s="567"/>
      <c r="BJI227" s="567"/>
      <c r="BJJ227" s="567"/>
      <c r="BJK227" s="567"/>
      <c r="BJL227" s="567"/>
      <c r="BJM227" s="567"/>
      <c r="BJN227" s="567"/>
      <c r="BJO227" s="567"/>
      <c r="BJP227" s="567"/>
      <c r="BJQ227" s="567"/>
      <c r="BJR227" s="567"/>
      <c r="BJS227" s="567"/>
      <c r="BJT227" s="567"/>
      <c r="BJU227" s="567"/>
      <c r="BJV227" s="567"/>
      <c r="BJW227" s="567"/>
      <c r="BJX227" s="567"/>
      <c r="BJY227" s="567"/>
      <c r="BJZ227" s="567"/>
      <c r="BKA227" s="567"/>
      <c r="BKB227" s="567"/>
      <c r="BKC227" s="567"/>
      <c r="BKD227" s="567"/>
      <c r="BKE227" s="567"/>
      <c r="BKF227" s="567"/>
      <c r="BKG227" s="567"/>
      <c r="BKH227" s="567"/>
      <c r="BKI227" s="567"/>
      <c r="BKJ227" s="567"/>
      <c r="BKK227" s="567"/>
      <c r="BKL227" s="567"/>
      <c r="BKM227" s="567"/>
      <c r="BKN227" s="567"/>
      <c r="BKO227" s="567"/>
      <c r="BKP227" s="567"/>
      <c r="BKQ227" s="567"/>
      <c r="BKR227" s="567"/>
      <c r="BKS227" s="567"/>
      <c r="BKT227" s="567"/>
      <c r="BKU227" s="567"/>
      <c r="BKV227" s="567"/>
      <c r="BKW227" s="567"/>
      <c r="BKX227" s="567"/>
      <c r="BKY227" s="567"/>
      <c r="BKZ227" s="567"/>
      <c r="BLA227" s="567"/>
      <c r="BLB227" s="567"/>
      <c r="BLC227" s="567"/>
      <c r="BLD227" s="567"/>
      <c r="BLE227" s="567"/>
      <c r="BLF227" s="567"/>
      <c r="BLG227" s="567"/>
      <c r="BLH227" s="567"/>
      <c r="BLI227" s="567"/>
      <c r="BLJ227" s="567"/>
      <c r="BLK227" s="567"/>
      <c r="BLL227" s="567"/>
      <c r="BLM227" s="567"/>
      <c r="BLN227" s="567"/>
      <c r="BLO227" s="567"/>
      <c r="BLP227" s="567"/>
      <c r="BLQ227" s="567"/>
      <c r="BLR227" s="567"/>
      <c r="BLS227" s="567"/>
      <c r="BLT227" s="567"/>
      <c r="BLU227" s="567"/>
      <c r="BLV227" s="567"/>
      <c r="BLW227" s="567"/>
      <c r="BLX227" s="567"/>
      <c r="BLY227" s="567"/>
      <c r="BLZ227" s="567"/>
      <c r="BMA227" s="567"/>
      <c r="BMB227" s="567"/>
      <c r="BMC227" s="567"/>
      <c r="BMD227" s="567"/>
      <c r="BME227" s="567"/>
      <c r="BMF227" s="567"/>
      <c r="BMG227" s="567"/>
      <c r="BMH227" s="567"/>
      <c r="BMI227" s="567"/>
      <c r="BMJ227" s="567"/>
      <c r="BMK227" s="567"/>
      <c r="BML227" s="567"/>
      <c r="BMM227" s="567"/>
      <c r="BMN227" s="567"/>
      <c r="BMO227" s="567"/>
      <c r="BMP227" s="567"/>
      <c r="BMQ227" s="567"/>
      <c r="BMR227" s="567"/>
      <c r="BMS227" s="567"/>
      <c r="BMT227" s="567"/>
      <c r="BMU227" s="567"/>
      <c r="BMV227" s="567"/>
      <c r="BMW227" s="567"/>
      <c r="BMX227" s="567"/>
      <c r="BMY227" s="567"/>
      <c r="BMZ227" s="567"/>
      <c r="BNA227" s="567"/>
      <c r="BNB227" s="567"/>
      <c r="BNC227" s="567"/>
      <c r="BND227" s="567"/>
      <c r="BNE227" s="567"/>
      <c r="BNF227" s="567"/>
      <c r="BNG227" s="567"/>
      <c r="BNH227" s="567"/>
      <c r="BNI227" s="567"/>
      <c r="BNJ227" s="567"/>
      <c r="BNK227" s="567"/>
      <c r="BNL227" s="567"/>
      <c r="BNM227" s="567"/>
      <c r="BNN227" s="567"/>
      <c r="BNO227" s="567"/>
      <c r="BNP227" s="567"/>
      <c r="BNQ227" s="567"/>
      <c r="BNR227" s="567"/>
      <c r="BNS227" s="567"/>
      <c r="BNT227" s="567"/>
      <c r="BNU227" s="567"/>
      <c r="BNV227" s="567"/>
      <c r="BNW227" s="567"/>
      <c r="BNX227" s="567"/>
      <c r="BNY227" s="567"/>
      <c r="BNZ227" s="567"/>
      <c r="BOA227" s="567"/>
      <c r="BOB227" s="567"/>
      <c r="BOC227" s="567"/>
      <c r="BOD227" s="567"/>
      <c r="BOE227" s="567"/>
      <c r="BOF227" s="567"/>
      <c r="BOG227" s="567"/>
      <c r="BOH227" s="567"/>
      <c r="BOI227" s="567"/>
      <c r="BOJ227" s="567"/>
      <c r="BOK227" s="567"/>
      <c r="BOL227" s="567"/>
      <c r="BOM227" s="567"/>
      <c r="BON227" s="567"/>
      <c r="BOO227" s="567"/>
      <c r="BOP227" s="567"/>
      <c r="BOQ227" s="567"/>
      <c r="BOR227" s="567"/>
      <c r="BOS227" s="567"/>
      <c r="BOT227" s="567"/>
      <c r="BOU227" s="567"/>
      <c r="BOV227" s="567"/>
      <c r="BOW227" s="567"/>
      <c r="BOX227" s="567"/>
      <c r="BOY227" s="567"/>
      <c r="BOZ227" s="567"/>
      <c r="BPA227" s="567"/>
      <c r="BPB227" s="567"/>
      <c r="BPC227" s="567"/>
      <c r="BPD227" s="567"/>
      <c r="BPE227" s="567"/>
      <c r="BPF227" s="567"/>
      <c r="BPG227" s="567"/>
      <c r="BPH227" s="567"/>
      <c r="BPI227" s="567"/>
      <c r="BPJ227" s="567"/>
      <c r="BPK227" s="567"/>
      <c r="BPL227" s="567"/>
      <c r="BPM227" s="567"/>
      <c r="BPN227" s="567"/>
      <c r="BPO227" s="567"/>
      <c r="BPP227" s="567"/>
      <c r="BPQ227" s="567"/>
      <c r="BPR227" s="567"/>
      <c r="BPS227" s="567"/>
      <c r="BPT227" s="567"/>
      <c r="BPU227" s="567"/>
      <c r="BPV227" s="567"/>
      <c r="BPW227" s="567"/>
      <c r="BPX227" s="567"/>
      <c r="BPY227" s="567"/>
      <c r="BPZ227" s="567"/>
      <c r="BQA227" s="567"/>
      <c r="BQB227" s="567"/>
      <c r="BQC227" s="567"/>
      <c r="BQD227" s="567"/>
      <c r="BQE227" s="567"/>
      <c r="BQF227" s="567"/>
      <c r="BQG227" s="567"/>
      <c r="BQH227" s="567"/>
      <c r="BQI227" s="567"/>
      <c r="BQJ227" s="567"/>
      <c r="BQK227" s="567"/>
      <c r="BQL227" s="567"/>
      <c r="BQM227" s="567"/>
      <c r="BQN227" s="567"/>
      <c r="BQO227" s="567"/>
      <c r="BQP227" s="567"/>
      <c r="BQQ227" s="567"/>
      <c r="BQR227" s="567"/>
      <c r="BQS227" s="567"/>
      <c r="BQT227" s="567"/>
      <c r="BQU227" s="567"/>
      <c r="BQV227" s="567"/>
      <c r="BQW227" s="567"/>
      <c r="BQX227" s="567"/>
      <c r="BQY227" s="567"/>
      <c r="BQZ227" s="567"/>
      <c r="BRA227" s="567"/>
      <c r="BRB227" s="567"/>
      <c r="BRC227" s="567"/>
      <c r="BRD227" s="567"/>
      <c r="BRE227" s="567"/>
      <c r="BRF227" s="567"/>
      <c r="BRG227" s="567"/>
      <c r="BRH227" s="567"/>
      <c r="BRI227" s="567"/>
      <c r="BRJ227" s="567"/>
      <c r="BRK227" s="567"/>
      <c r="BRL227" s="567"/>
      <c r="BRM227" s="567"/>
      <c r="BRN227" s="567"/>
      <c r="BRO227" s="567"/>
      <c r="BRP227" s="567"/>
      <c r="BRQ227" s="567"/>
      <c r="BRR227" s="567"/>
      <c r="BRS227" s="567"/>
      <c r="BRT227" s="567"/>
      <c r="BRU227" s="567"/>
      <c r="BRV227" s="567"/>
      <c r="BRW227" s="567"/>
      <c r="BRX227" s="567"/>
      <c r="BRY227" s="567"/>
      <c r="BRZ227" s="567"/>
      <c r="BSA227" s="567"/>
      <c r="BSB227" s="567"/>
      <c r="BSC227" s="567"/>
      <c r="BSD227" s="567"/>
      <c r="BSE227" s="567"/>
      <c r="BSF227" s="567"/>
      <c r="BSG227" s="567"/>
      <c r="BSH227" s="567"/>
      <c r="BSI227" s="567"/>
      <c r="BSJ227" s="567"/>
      <c r="BSK227" s="567"/>
      <c r="BSL227" s="567"/>
      <c r="BSM227" s="567"/>
      <c r="BSN227" s="567"/>
      <c r="BSO227" s="567"/>
      <c r="BSP227" s="567"/>
      <c r="BSQ227" s="567"/>
      <c r="BSR227" s="567"/>
      <c r="BSS227" s="567"/>
      <c r="BST227" s="567"/>
      <c r="BSU227" s="567"/>
      <c r="BSV227" s="567"/>
      <c r="BSW227" s="567"/>
      <c r="BSX227" s="567"/>
      <c r="BSY227" s="567"/>
      <c r="BSZ227" s="567"/>
      <c r="BTA227" s="567"/>
      <c r="BTB227" s="567"/>
      <c r="BTC227" s="567"/>
      <c r="BTD227" s="567"/>
      <c r="BTE227" s="567"/>
      <c r="BTF227" s="567"/>
      <c r="BTG227" s="567"/>
      <c r="BTH227" s="567"/>
      <c r="BTI227" s="567"/>
      <c r="BTJ227" s="567"/>
      <c r="BTK227" s="567"/>
      <c r="BTL227" s="567"/>
      <c r="BTM227" s="567"/>
      <c r="BTN227" s="567"/>
      <c r="BTO227" s="567"/>
      <c r="BTP227" s="567"/>
      <c r="BTQ227" s="567"/>
      <c r="BTR227" s="567"/>
      <c r="BTS227" s="567"/>
      <c r="BTT227" s="567"/>
      <c r="BTU227" s="567"/>
      <c r="BTV227" s="567"/>
      <c r="BTW227" s="567"/>
      <c r="BTX227" s="567"/>
      <c r="BTY227" s="567"/>
      <c r="BTZ227" s="567"/>
      <c r="BUA227" s="567"/>
      <c r="BUB227" s="567"/>
      <c r="BUC227" s="567"/>
      <c r="BUD227" s="567"/>
      <c r="BUE227" s="567"/>
      <c r="BUF227" s="567"/>
      <c r="BUG227" s="567"/>
      <c r="BUH227" s="567"/>
      <c r="BUI227" s="567"/>
      <c r="BUJ227" s="567"/>
      <c r="BUK227" s="567"/>
      <c r="BUL227" s="567"/>
      <c r="BUM227" s="567"/>
      <c r="BUN227" s="567"/>
      <c r="BUO227" s="567"/>
      <c r="BUP227" s="567"/>
      <c r="BUQ227" s="567"/>
      <c r="BUR227" s="567"/>
      <c r="BUS227" s="567"/>
      <c r="BUT227" s="567"/>
      <c r="BUU227" s="567"/>
      <c r="BUV227" s="567"/>
      <c r="BUW227" s="567"/>
      <c r="BUX227" s="567"/>
      <c r="BUY227" s="567"/>
      <c r="BUZ227" s="567"/>
      <c r="BVA227" s="567"/>
      <c r="BVB227" s="567"/>
      <c r="BVC227" s="567"/>
      <c r="BVD227" s="567"/>
      <c r="BVE227" s="567"/>
      <c r="BVF227" s="567"/>
      <c r="BVG227" s="567"/>
      <c r="BVH227" s="567"/>
      <c r="BVI227" s="567"/>
      <c r="BVJ227" s="567"/>
      <c r="BVK227" s="567"/>
      <c r="BVL227" s="567"/>
      <c r="BVM227" s="567"/>
      <c r="BVN227" s="567"/>
      <c r="BVO227" s="567"/>
      <c r="BVP227" s="567"/>
      <c r="BVQ227" s="567"/>
      <c r="BVR227" s="567"/>
      <c r="BVS227" s="567"/>
      <c r="BVT227" s="567"/>
      <c r="BVU227" s="567"/>
      <c r="BVV227" s="567"/>
      <c r="BVW227" s="567"/>
      <c r="BVX227" s="567"/>
      <c r="BVY227" s="567"/>
      <c r="BVZ227" s="567"/>
      <c r="BWA227" s="567"/>
      <c r="BWB227" s="567"/>
      <c r="BWC227" s="567"/>
      <c r="BWD227" s="567"/>
      <c r="BWE227" s="567"/>
      <c r="BWF227" s="567"/>
      <c r="BWG227" s="567"/>
      <c r="BWH227" s="567"/>
      <c r="BWI227" s="567"/>
      <c r="BWJ227" s="567"/>
      <c r="BWK227" s="567"/>
      <c r="BWL227" s="567"/>
      <c r="BWM227" s="567"/>
      <c r="BWN227" s="567"/>
      <c r="BWO227" s="567"/>
      <c r="BWP227" s="567"/>
      <c r="BWQ227" s="567"/>
      <c r="BWR227" s="567"/>
      <c r="BWS227" s="567"/>
      <c r="BWT227" s="567"/>
      <c r="BWU227" s="567"/>
      <c r="BWV227" s="567"/>
      <c r="BWW227" s="567"/>
      <c r="BWX227" s="567"/>
      <c r="BWY227" s="567"/>
      <c r="BWZ227" s="567"/>
      <c r="BXA227" s="567"/>
      <c r="BXB227" s="567"/>
      <c r="BXC227" s="567"/>
      <c r="BXD227" s="567"/>
      <c r="BXE227" s="567"/>
      <c r="BXF227" s="567"/>
      <c r="BXG227" s="567"/>
      <c r="BXH227" s="567"/>
      <c r="BXI227" s="567"/>
      <c r="BXJ227" s="567"/>
      <c r="BXK227" s="567"/>
      <c r="BXL227" s="567"/>
      <c r="BXM227" s="567"/>
      <c r="BXN227" s="567"/>
      <c r="BXO227" s="567"/>
      <c r="BXP227" s="567"/>
      <c r="BXQ227" s="567"/>
      <c r="BXR227" s="567"/>
      <c r="BXS227" s="567"/>
      <c r="BXT227" s="567"/>
      <c r="BXU227" s="567"/>
      <c r="BXV227" s="567"/>
      <c r="BXW227" s="567"/>
      <c r="BXX227" s="567"/>
      <c r="BXY227" s="567"/>
      <c r="BXZ227" s="567"/>
      <c r="BYA227" s="567"/>
      <c r="BYB227" s="567"/>
      <c r="BYC227" s="567"/>
      <c r="BYD227" s="567"/>
      <c r="BYE227" s="567"/>
      <c r="BYF227" s="567"/>
      <c r="BYG227" s="567"/>
      <c r="BYH227" s="567"/>
      <c r="BYI227" s="567"/>
      <c r="BYJ227" s="567"/>
      <c r="BYK227" s="567"/>
      <c r="BYL227" s="567"/>
      <c r="BYM227" s="567"/>
      <c r="BYN227" s="567"/>
      <c r="BYO227" s="567"/>
      <c r="BYP227" s="567"/>
      <c r="BYQ227" s="567"/>
      <c r="BYR227" s="567"/>
      <c r="BYS227" s="567"/>
      <c r="BYT227" s="567"/>
      <c r="BYU227" s="567"/>
      <c r="BYV227" s="567"/>
      <c r="BYW227" s="567"/>
      <c r="BYX227" s="567"/>
      <c r="BYY227" s="567"/>
      <c r="BYZ227" s="567"/>
      <c r="BZA227" s="567"/>
      <c r="BZB227" s="567"/>
      <c r="BZC227" s="567"/>
      <c r="BZD227" s="567"/>
      <c r="BZE227" s="567"/>
      <c r="BZF227" s="567"/>
      <c r="BZG227" s="567"/>
      <c r="BZH227" s="567"/>
      <c r="BZI227" s="567"/>
      <c r="BZJ227" s="567"/>
      <c r="BZK227" s="567"/>
      <c r="BZL227" s="567"/>
      <c r="BZM227" s="567"/>
      <c r="BZN227" s="567"/>
      <c r="BZO227" s="567"/>
      <c r="BZP227" s="567"/>
      <c r="BZQ227" s="567"/>
      <c r="BZR227" s="567"/>
      <c r="BZS227" s="567"/>
      <c r="BZT227" s="567"/>
      <c r="BZU227" s="567"/>
      <c r="BZV227" s="567"/>
      <c r="BZW227" s="567"/>
      <c r="BZX227" s="567"/>
      <c r="BZY227" s="567"/>
      <c r="BZZ227" s="567"/>
      <c r="CAA227" s="567"/>
      <c r="CAB227" s="567"/>
      <c r="CAC227" s="567"/>
      <c r="CAD227" s="567"/>
      <c r="CAE227" s="567"/>
      <c r="CAF227" s="567"/>
      <c r="CAG227" s="567"/>
      <c r="CAH227" s="567"/>
      <c r="CAI227" s="567"/>
      <c r="CAJ227" s="567"/>
      <c r="CAK227" s="567"/>
      <c r="CAL227" s="567"/>
      <c r="CAM227" s="567"/>
      <c r="CAN227" s="567"/>
      <c r="CAO227" s="567"/>
      <c r="CAP227" s="567"/>
      <c r="CAQ227" s="567"/>
      <c r="CAR227" s="567"/>
      <c r="CAS227" s="567"/>
      <c r="CAT227" s="567"/>
      <c r="CAU227" s="567"/>
      <c r="CAV227" s="567"/>
      <c r="CAW227" s="567"/>
      <c r="CAX227" s="567"/>
      <c r="CAY227" s="567"/>
      <c r="CAZ227" s="567"/>
      <c r="CBA227" s="567"/>
      <c r="CBB227" s="567"/>
      <c r="CBC227" s="567"/>
      <c r="CBD227" s="567"/>
      <c r="CBE227" s="567"/>
      <c r="CBF227" s="567"/>
      <c r="CBG227" s="567"/>
      <c r="CBH227" s="567"/>
      <c r="CBI227" s="567"/>
      <c r="CBJ227" s="567"/>
      <c r="CBK227" s="567"/>
      <c r="CBL227" s="567"/>
      <c r="CBM227" s="567"/>
      <c r="CBN227" s="567"/>
      <c r="CBO227" s="567"/>
      <c r="CBP227" s="567"/>
      <c r="CBQ227" s="567"/>
      <c r="CBR227" s="567"/>
      <c r="CBS227" s="567"/>
      <c r="CBT227" s="567"/>
      <c r="CBU227" s="567"/>
      <c r="CBV227" s="567"/>
      <c r="CBW227" s="567"/>
      <c r="CBX227" s="567"/>
      <c r="CBY227" s="567"/>
      <c r="CBZ227" s="567"/>
      <c r="CCA227" s="567"/>
      <c r="CCB227" s="567"/>
      <c r="CCC227" s="567"/>
      <c r="CCD227" s="567"/>
      <c r="CCE227" s="567"/>
      <c r="CCF227" s="567"/>
      <c r="CCG227" s="567"/>
      <c r="CCH227" s="567"/>
      <c r="CCI227" s="567"/>
      <c r="CCJ227" s="567"/>
      <c r="CCK227" s="567"/>
      <c r="CCL227" s="567"/>
      <c r="CCM227" s="567"/>
      <c r="CCN227" s="567"/>
      <c r="CCO227" s="567"/>
      <c r="CCP227" s="567"/>
      <c r="CCQ227" s="567"/>
      <c r="CCR227" s="567"/>
      <c r="CCS227" s="567"/>
      <c r="CCT227" s="567"/>
      <c r="CCU227" s="567"/>
      <c r="CCV227" s="567"/>
      <c r="CCW227" s="567"/>
      <c r="CCX227" s="567"/>
      <c r="CCY227" s="567"/>
      <c r="CCZ227" s="567"/>
      <c r="CDA227" s="567"/>
      <c r="CDB227" s="567"/>
      <c r="CDC227" s="567"/>
      <c r="CDD227" s="567"/>
      <c r="CDE227" s="567"/>
      <c r="CDF227" s="567"/>
      <c r="CDG227" s="567"/>
      <c r="CDH227" s="567"/>
      <c r="CDI227" s="567"/>
      <c r="CDJ227" s="567"/>
      <c r="CDK227" s="567"/>
      <c r="CDL227" s="567"/>
      <c r="CDM227" s="567"/>
      <c r="CDN227" s="567"/>
      <c r="CDO227" s="567"/>
      <c r="CDP227" s="567"/>
      <c r="CDQ227" s="567"/>
      <c r="CDR227" s="567"/>
      <c r="CDS227" s="567"/>
      <c r="CDT227" s="567"/>
      <c r="CDU227" s="567"/>
      <c r="CDV227" s="567"/>
      <c r="CDW227" s="567"/>
      <c r="CDX227" s="567"/>
      <c r="CDY227" s="567"/>
      <c r="CDZ227" s="567"/>
      <c r="CEA227" s="567"/>
      <c r="CEB227" s="567"/>
      <c r="CEC227" s="567"/>
      <c r="CED227" s="567"/>
      <c r="CEE227" s="567"/>
      <c r="CEF227" s="567"/>
      <c r="CEG227" s="567"/>
      <c r="CEH227" s="567"/>
      <c r="CEI227" s="567"/>
      <c r="CEJ227" s="567"/>
      <c r="CEK227" s="567"/>
      <c r="CEL227" s="567"/>
      <c r="CEM227" s="567"/>
      <c r="CEN227" s="567"/>
      <c r="CEO227" s="567"/>
      <c r="CEP227" s="567"/>
      <c r="CEQ227" s="567"/>
      <c r="CER227" s="567"/>
      <c r="CES227" s="567"/>
      <c r="CET227" s="567"/>
      <c r="CEU227" s="567"/>
      <c r="CEV227" s="567"/>
      <c r="CEW227" s="567"/>
      <c r="CEX227" s="567"/>
      <c r="CEY227" s="567"/>
      <c r="CEZ227" s="567"/>
      <c r="CFA227" s="567"/>
      <c r="CFB227" s="567"/>
      <c r="CFC227" s="567"/>
      <c r="CFD227" s="567"/>
      <c r="CFE227" s="567"/>
      <c r="CFF227" s="567"/>
      <c r="CFG227" s="567"/>
      <c r="CFH227" s="567"/>
      <c r="CFI227" s="567"/>
      <c r="CFJ227" s="567"/>
      <c r="CFK227" s="567"/>
      <c r="CFL227" s="567"/>
      <c r="CFM227" s="567"/>
      <c r="CFN227" s="567"/>
      <c r="CFO227" s="567"/>
      <c r="CFP227" s="567"/>
      <c r="CFQ227" s="567"/>
      <c r="CFR227" s="567"/>
      <c r="CFS227" s="567"/>
      <c r="CFT227" s="567"/>
      <c r="CFU227" s="567"/>
      <c r="CFV227" s="567"/>
      <c r="CFW227" s="567"/>
      <c r="CFX227" s="567"/>
      <c r="CFY227" s="567"/>
      <c r="CFZ227" s="567"/>
      <c r="CGA227" s="567"/>
      <c r="CGB227" s="567"/>
      <c r="CGC227" s="567"/>
      <c r="CGD227" s="567"/>
      <c r="CGE227" s="567"/>
      <c r="CGF227" s="567"/>
      <c r="CGG227" s="567"/>
      <c r="CGH227" s="567"/>
      <c r="CGI227" s="567"/>
      <c r="CGJ227" s="567"/>
      <c r="CGK227" s="567"/>
      <c r="CGL227" s="567"/>
      <c r="CGM227" s="567"/>
      <c r="CGN227" s="567"/>
      <c r="CGO227" s="567"/>
      <c r="CGP227" s="567"/>
      <c r="CGQ227" s="567"/>
      <c r="CGR227" s="567"/>
      <c r="CGS227" s="567"/>
      <c r="CGT227" s="567"/>
      <c r="CGU227" s="567"/>
      <c r="CGV227" s="567"/>
      <c r="CGW227" s="567"/>
      <c r="CGX227" s="567"/>
      <c r="CGY227" s="567"/>
      <c r="CGZ227" s="567"/>
      <c r="CHA227" s="567"/>
      <c r="CHB227" s="567"/>
      <c r="CHC227" s="567"/>
      <c r="CHD227" s="567"/>
      <c r="CHE227" s="567"/>
      <c r="CHF227" s="567"/>
      <c r="CHG227" s="567"/>
      <c r="CHH227" s="567"/>
      <c r="CHI227" s="567"/>
      <c r="CHJ227" s="567"/>
      <c r="CHK227" s="567"/>
      <c r="CHL227" s="567"/>
      <c r="CHM227" s="567"/>
      <c r="CHN227" s="567"/>
      <c r="CHO227" s="567"/>
      <c r="CHP227" s="567"/>
      <c r="CHQ227" s="567"/>
      <c r="CHR227" s="567"/>
      <c r="CHS227" s="567"/>
      <c r="CHT227" s="567"/>
      <c r="CHU227" s="567"/>
      <c r="CHV227" s="567"/>
      <c r="CHW227" s="567"/>
      <c r="CHX227" s="567"/>
      <c r="CHY227" s="567"/>
      <c r="CHZ227" s="567"/>
      <c r="CIA227" s="567"/>
      <c r="CIB227" s="567"/>
      <c r="CIC227" s="567"/>
      <c r="CID227" s="567"/>
      <c r="CIE227" s="567"/>
      <c r="CIF227" s="567"/>
      <c r="CIG227" s="567"/>
      <c r="CIH227" s="567"/>
      <c r="CII227" s="567"/>
      <c r="CIJ227" s="567"/>
      <c r="CIK227" s="567"/>
      <c r="CIL227" s="567"/>
      <c r="CIM227" s="567"/>
      <c r="CIN227" s="567"/>
      <c r="CIO227" s="567"/>
      <c r="CIP227" s="567"/>
      <c r="CIQ227" s="567"/>
      <c r="CIR227" s="567"/>
      <c r="CIS227" s="567"/>
      <c r="CIT227" s="567"/>
      <c r="CIU227" s="567"/>
      <c r="CIV227" s="567"/>
      <c r="CIW227" s="567"/>
      <c r="CIX227" s="567"/>
      <c r="CIY227" s="567"/>
      <c r="CIZ227" s="567"/>
      <c r="CJA227" s="567"/>
      <c r="CJB227" s="567"/>
      <c r="CJC227" s="567"/>
      <c r="CJD227" s="567"/>
      <c r="CJE227" s="567"/>
      <c r="CJF227" s="567"/>
      <c r="CJG227" s="567"/>
      <c r="CJH227" s="567"/>
      <c r="CJI227" s="567"/>
      <c r="CJJ227" s="567"/>
      <c r="CJK227" s="567"/>
      <c r="CJL227" s="567"/>
      <c r="CJM227" s="567"/>
      <c r="CJN227" s="567"/>
      <c r="CJO227" s="567"/>
      <c r="CJP227" s="567"/>
      <c r="CJQ227" s="567"/>
      <c r="CJR227" s="567"/>
      <c r="CJS227" s="567"/>
      <c r="CJT227" s="567"/>
      <c r="CJU227" s="567"/>
      <c r="CJV227" s="567"/>
      <c r="CJW227" s="567"/>
      <c r="CJX227" s="567"/>
      <c r="CJY227" s="567"/>
      <c r="CJZ227" s="567"/>
      <c r="CKA227" s="567"/>
      <c r="CKB227" s="567"/>
      <c r="CKC227" s="567"/>
      <c r="CKD227" s="567"/>
      <c r="CKE227" s="567"/>
      <c r="CKF227" s="567"/>
      <c r="CKG227" s="567"/>
      <c r="CKH227" s="567"/>
      <c r="CKI227" s="567"/>
      <c r="CKJ227" s="567"/>
      <c r="CKK227" s="567"/>
      <c r="CKL227" s="567"/>
      <c r="CKM227" s="567"/>
      <c r="CKN227" s="567"/>
      <c r="CKO227" s="567"/>
      <c r="CKP227" s="567"/>
      <c r="CKQ227" s="567"/>
      <c r="CKR227" s="567"/>
      <c r="CKS227" s="567"/>
      <c r="CKT227" s="567"/>
      <c r="CKU227" s="567"/>
      <c r="CKV227" s="567"/>
      <c r="CKW227" s="567"/>
      <c r="CKX227" s="567"/>
      <c r="CKY227" s="567"/>
      <c r="CKZ227" s="567"/>
      <c r="CLA227" s="567"/>
      <c r="CLB227" s="567"/>
      <c r="CLC227" s="567"/>
      <c r="CLD227" s="567"/>
      <c r="CLE227" s="567"/>
      <c r="CLF227" s="567"/>
      <c r="CLG227" s="567"/>
      <c r="CLH227" s="567"/>
      <c r="CLI227" s="567"/>
      <c r="CLJ227" s="567"/>
      <c r="CLK227" s="567"/>
      <c r="CLL227" s="567"/>
      <c r="CLM227" s="567"/>
      <c r="CLN227" s="567"/>
      <c r="CLO227" s="567"/>
      <c r="CLP227" s="567"/>
      <c r="CLQ227" s="567"/>
      <c r="CLR227" s="567"/>
      <c r="CLS227" s="567"/>
      <c r="CLT227" s="567"/>
      <c r="CLU227" s="567"/>
      <c r="CLV227" s="567"/>
      <c r="CLW227" s="567"/>
      <c r="CLX227" s="567"/>
      <c r="CLY227" s="567"/>
      <c r="CLZ227" s="567"/>
      <c r="CMA227" s="567"/>
      <c r="CMB227" s="567"/>
      <c r="CMC227" s="567"/>
      <c r="CMD227" s="567"/>
      <c r="CME227" s="567"/>
      <c r="CMF227" s="567"/>
      <c r="CMG227" s="567"/>
      <c r="CMH227" s="567"/>
      <c r="CMI227" s="567"/>
      <c r="CMJ227" s="567"/>
      <c r="CMK227" s="567"/>
      <c r="CML227" s="567"/>
      <c r="CMM227" s="567"/>
      <c r="CMN227" s="567"/>
      <c r="CMO227" s="567"/>
      <c r="CMP227" s="567"/>
      <c r="CMQ227" s="567"/>
      <c r="CMR227" s="567"/>
      <c r="CMS227" s="567"/>
      <c r="CMT227" s="567"/>
      <c r="CMU227" s="567"/>
      <c r="CMV227" s="567"/>
      <c r="CMW227" s="567"/>
      <c r="CMX227" s="567"/>
      <c r="CMY227" s="567"/>
      <c r="CMZ227" s="567"/>
      <c r="CNA227" s="567"/>
      <c r="CNB227" s="567"/>
      <c r="CNC227" s="567"/>
      <c r="CND227" s="567"/>
      <c r="CNE227" s="567"/>
      <c r="CNF227" s="567"/>
      <c r="CNG227" s="567"/>
      <c r="CNH227" s="567"/>
      <c r="CNI227" s="567"/>
      <c r="CNJ227" s="567"/>
      <c r="CNK227" s="567"/>
      <c r="CNL227" s="567"/>
      <c r="CNM227" s="567"/>
      <c r="CNN227" s="567"/>
      <c r="CNO227" s="567"/>
      <c r="CNP227" s="567"/>
      <c r="CNQ227" s="567"/>
      <c r="CNR227" s="567"/>
      <c r="CNS227" s="567"/>
      <c r="CNT227" s="567"/>
      <c r="CNU227" s="567"/>
      <c r="CNV227" s="567"/>
      <c r="CNW227" s="567"/>
      <c r="CNX227" s="567"/>
      <c r="CNY227" s="567"/>
      <c r="CNZ227" s="567"/>
      <c r="COA227" s="567"/>
      <c r="COB227" s="567"/>
      <c r="COC227" s="567"/>
      <c r="COD227" s="567"/>
      <c r="COE227" s="567"/>
      <c r="COF227" s="567"/>
      <c r="COG227" s="567"/>
      <c r="COH227" s="567"/>
      <c r="COI227" s="567"/>
      <c r="COJ227" s="567"/>
      <c r="COK227" s="567"/>
      <c r="COL227" s="567"/>
      <c r="COM227" s="567"/>
      <c r="CON227" s="567"/>
      <c r="COO227" s="567"/>
      <c r="COP227" s="567"/>
      <c r="COQ227" s="567"/>
      <c r="COR227" s="567"/>
      <c r="COS227" s="567"/>
      <c r="COT227" s="567"/>
      <c r="COU227" s="567"/>
      <c r="COV227" s="567"/>
      <c r="COW227" s="567"/>
      <c r="COX227" s="567"/>
      <c r="COY227" s="567"/>
      <c r="COZ227" s="567"/>
      <c r="CPA227" s="567"/>
      <c r="CPB227" s="567"/>
      <c r="CPC227" s="567"/>
      <c r="CPD227" s="567"/>
      <c r="CPE227" s="567"/>
      <c r="CPF227" s="567"/>
      <c r="CPG227" s="567"/>
      <c r="CPH227" s="567"/>
      <c r="CPI227" s="567"/>
      <c r="CPJ227" s="567"/>
      <c r="CPK227" s="567"/>
      <c r="CPL227" s="567"/>
      <c r="CPM227" s="567"/>
      <c r="CPN227" s="567"/>
      <c r="CPO227" s="567"/>
      <c r="CPP227" s="567"/>
      <c r="CPQ227" s="567"/>
      <c r="CPR227" s="567"/>
      <c r="CPS227" s="567"/>
      <c r="CPT227" s="567"/>
      <c r="CPU227" s="567"/>
      <c r="CPV227" s="567"/>
      <c r="CPW227" s="567"/>
      <c r="CPX227" s="567"/>
      <c r="CPY227" s="567"/>
      <c r="CPZ227" s="567"/>
      <c r="CQA227" s="567"/>
      <c r="CQB227" s="567"/>
      <c r="CQC227" s="567"/>
      <c r="CQD227" s="567"/>
      <c r="CQE227" s="567"/>
      <c r="CQF227" s="567"/>
      <c r="CQG227" s="567"/>
      <c r="CQH227" s="567"/>
      <c r="CQI227" s="567"/>
      <c r="CQJ227" s="567"/>
      <c r="CQK227" s="567"/>
      <c r="CQL227" s="567"/>
      <c r="CQM227" s="567"/>
      <c r="CQN227" s="567"/>
      <c r="CQO227" s="567"/>
      <c r="CQP227" s="567"/>
      <c r="CQQ227" s="567"/>
      <c r="CQR227" s="567"/>
      <c r="CQS227" s="567"/>
      <c r="CQT227" s="567"/>
      <c r="CQU227" s="567"/>
      <c r="CQV227" s="567"/>
      <c r="CQW227" s="567"/>
      <c r="CQX227" s="567"/>
      <c r="CQY227" s="567"/>
      <c r="CQZ227" s="567"/>
      <c r="CRA227" s="567"/>
      <c r="CRB227" s="567"/>
      <c r="CRC227" s="567"/>
      <c r="CRD227" s="567"/>
      <c r="CRE227" s="567"/>
      <c r="CRF227" s="567"/>
      <c r="CRG227" s="567"/>
      <c r="CRH227" s="567"/>
      <c r="CRI227" s="567"/>
      <c r="CRJ227" s="567"/>
      <c r="CRK227" s="567"/>
      <c r="CRL227" s="567"/>
      <c r="CRM227" s="567"/>
      <c r="CRN227" s="567"/>
      <c r="CRO227" s="567"/>
      <c r="CRP227" s="567"/>
      <c r="CRQ227" s="567"/>
      <c r="CRR227" s="567"/>
      <c r="CRS227" s="567"/>
      <c r="CRT227" s="567"/>
      <c r="CRU227" s="567"/>
      <c r="CRV227" s="567"/>
      <c r="CRW227" s="567"/>
      <c r="CRX227" s="567"/>
      <c r="CRY227" s="567"/>
      <c r="CRZ227" s="567"/>
      <c r="CSA227" s="567"/>
      <c r="CSB227" s="567"/>
      <c r="CSC227" s="567"/>
      <c r="CSD227" s="567"/>
      <c r="CSE227" s="567"/>
      <c r="CSF227" s="567"/>
      <c r="CSG227" s="567"/>
      <c r="CSH227" s="567"/>
      <c r="CSI227" s="567"/>
      <c r="CSJ227" s="567"/>
      <c r="CSK227" s="567"/>
      <c r="CSL227" s="567"/>
      <c r="CSM227" s="567"/>
      <c r="CSN227" s="567"/>
      <c r="CSO227" s="567"/>
      <c r="CSP227" s="567"/>
      <c r="CSQ227" s="567"/>
      <c r="CSR227" s="567"/>
      <c r="CSS227" s="567"/>
      <c r="CST227" s="567"/>
      <c r="CSU227" s="567"/>
      <c r="CSV227" s="567"/>
      <c r="CSW227" s="567"/>
      <c r="CSX227" s="567"/>
      <c r="CSY227" s="567"/>
      <c r="CSZ227" s="567"/>
      <c r="CTA227" s="567"/>
      <c r="CTB227" s="567"/>
      <c r="CTC227" s="567"/>
      <c r="CTD227" s="567"/>
      <c r="CTE227" s="567"/>
      <c r="CTF227" s="567"/>
      <c r="CTG227" s="567"/>
      <c r="CTH227" s="567"/>
      <c r="CTI227" s="567"/>
      <c r="CTJ227" s="567"/>
      <c r="CTK227" s="567"/>
      <c r="CTL227" s="567"/>
      <c r="CTM227" s="567"/>
      <c r="CTN227" s="567"/>
      <c r="CTO227" s="567"/>
      <c r="CTP227" s="567"/>
      <c r="CTQ227" s="567"/>
      <c r="CTR227" s="567"/>
      <c r="CTS227" s="567"/>
      <c r="CTT227" s="567"/>
      <c r="CTU227" s="567"/>
      <c r="CTV227" s="567"/>
      <c r="CTW227" s="567"/>
      <c r="CTX227" s="567"/>
      <c r="CTY227" s="567"/>
      <c r="CTZ227" s="567"/>
      <c r="CUA227" s="567"/>
      <c r="CUB227" s="567"/>
      <c r="CUC227" s="567"/>
      <c r="CUD227" s="567"/>
      <c r="CUE227" s="567"/>
      <c r="CUF227" s="567"/>
      <c r="CUG227" s="567"/>
      <c r="CUH227" s="567"/>
      <c r="CUI227" s="567"/>
      <c r="CUJ227" s="567"/>
      <c r="CUK227" s="567"/>
      <c r="CUL227" s="567"/>
      <c r="CUM227" s="567"/>
      <c r="CUN227" s="567"/>
      <c r="CUO227" s="567"/>
      <c r="CUP227" s="567"/>
      <c r="CUQ227" s="567"/>
      <c r="CUR227" s="567"/>
      <c r="CUS227" s="567"/>
      <c r="CUT227" s="567"/>
      <c r="CUU227" s="567"/>
      <c r="CUV227" s="567"/>
      <c r="CUW227" s="567"/>
      <c r="CUX227" s="567"/>
      <c r="CUY227" s="567"/>
      <c r="CUZ227" s="567"/>
      <c r="CVA227" s="567"/>
      <c r="CVB227" s="567"/>
      <c r="CVC227" s="567"/>
      <c r="CVD227" s="567"/>
      <c r="CVE227" s="567"/>
      <c r="CVF227" s="567"/>
      <c r="CVG227" s="567"/>
      <c r="CVH227" s="567"/>
      <c r="CVI227" s="567"/>
      <c r="CVJ227" s="567"/>
      <c r="CVK227" s="567"/>
      <c r="CVL227" s="567"/>
      <c r="CVM227" s="567"/>
      <c r="CVN227" s="567"/>
      <c r="CVO227" s="567"/>
      <c r="CVP227" s="567"/>
      <c r="CVQ227" s="567"/>
      <c r="CVR227" s="567"/>
      <c r="CVS227" s="567"/>
      <c r="CVT227" s="567"/>
      <c r="CVU227" s="567"/>
      <c r="CVV227" s="567"/>
      <c r="CVW227" s="567"/>
      <c r="CVX227" s="567"/>
      <c r="CVY227" s="567"/>
      <c r="CVZ227" s="567"/>
      <c r="CWA227" s="567"/>
      <c r="CWB227" s="567"/>
      <c r="CWC227" s="567"/>
      <c r="CWD227" s="567"/>
      <c r="CWE227" s="567"/>
      <c r="CWF227" s="567"/>
      <c r="CWG227" s="567"/>
      <c r="CWH227" s="567"/>
      <c r="CWI227" s="567"/>
      <c r="CWJ227" s="567"/>
      <c r="CWK227" s="567"/>
      <c r="CWL227" s="567"/>
      <c r="CWM227" s="567"/>
      <c r="CWN227" s="567"/>
      <c r="CWO227" s="567"/>
      <c r="CWP227" s="567"/>
      <c r="CWQ227" s="567"/>
      <c r="CWR227" s="567"/>
      <c r="CWS227" s="567"/>
      <c r="CWT227" s="567"/>
      <c r="CWU227" s="567"/>
      <c r="CWV227" s="567"/>
      <c r="CWW227" s="567"/>
      <c r="CWX227" s="567"/>
      <c r="CWY227" s="567"/>
      <c r="CWZ227" s="567"/>
      <c r="CXA227" s="567"/>
      <c r="CXB227" s="567"/>
      <c r="CXC227" s="567"/>
      <c r="CXD227" s="567"/>
      <c r="CXE227" s="567"/>
      <c r="CXF227" s="567"/>
      <c r="CXG227" s="567"/>
      <c r="CXH227" s="567"/>
      <c r="CXI227" s="567"/>
      <c r="CXJ227" s="567"/>
      <c r="CXK227" s="567"/>
      <c r="CXL227" s="567"/>
      <c r="CXM227" s="567"/>
      <c r="CXN227" s="567"/>
      <c r="CXO227" s="567"/>
      <c r="CXP227" s="567"/>
      <c r="CXQ227" s="567"/>
      <c r="CXR227" s="567"/>
      <c r="CXS227" s="567"/>
      <c r="CXT227" s="567"/>
      <c r="CXU227" s="567"/>
      <c r="CXV227" s="567"/>
      <c r="CXW227" s="567"/>
      <c r="CXX227" s="567"/>
      <c r="CXY227" s="567"/>
      <c r="CXZ227" s="567"/>
      <c r="CYA227" s="567"/>
      <c r="CYB227" s="567"/>
      <c r="CYC227" s="567"/>
      <c r="CYD227" s="567"/>
      <c r="CYE227" s="567"/>
      <c r="CYF227" s="567"/>
      <c r="CYG227" s="567"/>
      <c r="CYH227" s="567"/>
      <c r="CYI227" s="567"/>
      <c r="CYJ227" s="567"/>
      <c r="CYK227" s="567"/>
      <c r="CYL227" s="567"/>
      <c r="CYM227" s="567"/>
      <c r="CYN227" s="567"/>
      <c r="CYO227" s="567"/>
      <c r="CYP227" s="567"/>
      <c r="CYQ227" s="567"/>
      <c r="CYR227" s="567"/>
      <c r="CYS227" s="567"/>
      <c r="CYT227" s="567"/>
      <c r="CYU227" s="567"/>
      <c r="CYV227" s="567"/>
      <c r="CYW227" s="567"/>
      <c r="CYX227" s="567"/>
      <c r="CYY227" s="567"/>
      <c r="CYZ227" s="567"/>
      <c r="CZA227" s="567"/>
      <c r="CZB227" s="567"/>
      <c r="CZC227" s="567"/>
      <c r="CZD227" s="567"/>
      <c r="CZE227" s="567"/>
      <c r="CZF227" s="567"/>
      <c r="CZG227" s="567"/>
      <c r="CZH227" s="567"/>
      <c r="CZI227" s="567"/>
      <c r="CZJ227" s="567"/>
      <c r="CZK227" s="567"/>
      <c r="CZL227" s="567"/>
      <c r="CZM227" s="567"/>
      <c r="CZN227" s="567"/>
      <c r="CZO227" s="567"/>
      <c r="CZP227" s="567"/>
      <c r="CZQ227" s="567"/>
      <c r="CZR227" s="567"/>
      <c r="CZS227" s="567"/>
      <c r="CZT227" s="567"/>
      <c r="CZU227" s="567"/>
      <c r="CZV227" s="567"/>
      <c r="CZW227" s="567"/>
      <c r="CZX227" s="567"/>
      <c r="CZY227" s="567"/>
      <c r="CZZ227" s="567"/>
      <c r="DAA227" s="567"/>
      <c r="DAB227" s="567"/>
      <c r="DAC227" s="567"/>
      <c r="DAD227" s="567"/>
      <c r="DAE227" s="567"/>
      <c r="DAF227" s="567"/>
      <c r="DAG227" s="567"/>
      <c r="DAH227" s="567"/>
      <c r="DAI227" s="567"/>
      <c r="DAJ227" s="567"/>
      <c r="DAK227" s="567"/>
      <c r="DAL227" s="567"/>
      <c r="DAM227" s="567"/>
      <c r="DAN227" s="567"/>
      <c r="DAO227" s="567"/>
      <c r="DAP227" s="567"/>
      <c r="DAQ227" s="567"/>
      <c r="DAR227" s="567"/>
      <c r="DAS227" s="567"/>
      <c r="DAT227" s="567"/>
      <c r="DAU227" s="567"/>
      <c r="DAV227" s="567"/>
      <c r="DAW227" s="567"/>
      <c r="DAX227" s="567"/>
      <c r="DAY227" s="567"/>
      <c r="DAZ227" s="567"/>
      <c r="DBA227" s="567"/>
      <c r="DBB227" s="567"/>
      <c r="DBC227" s="567"/>
      <c r="DBD227" s="567"/>
      <c r="DBE227" s="567"/>
      <c r="DBF227" s="567"/>
      <c r="DBG227" s="567"/>
      <c r="DBH227" s="567"/>
      <c r="DBI227" s="567"/>
      <c r="DBJ227" s="567"/>
      <c r="DBK227" s="567"/>
      <c r="DBL227" s="567"/>
      <c r="DBM227" s="567"/>
      <c r="DBN227" s="567"/>
      <c r="DBO227" s="567"/>
      <c r="DBP227" s="567"/>
      <c r="DBQ227" s="567"/>
      <c r="DBR227" s="567"/>
      <c r="DBS227" s="567"/>
      <c r="DBT227" s="567"/>
      <c r="DBU227" s="567"/>
      <c r="DBV227" s="567"/>
      <c r="DBW227" s="567"/>
      <c r="DBX227" s="567"/>
      <c r="DBY227" s="567"/>
      <c r="DBZ227" s="567"/>
      <c r="DCA227" s="567"/>
      <c r="DCB227" s="567"/>
      <c r="DCC227" s="567"/>
      <c r="DCD227" s="567"/>
      <c r="DCE227" s="567"/>
      <c r="DCF227" s="567"/>
      <c r="DCG227" s="567"/>
      <c r="DCH227" s="567"/>
      <c r="DCI227" s="567"/>
      <c r="DCJ227" s="567"/>
      <c r="DCK227" s="567"/>
      <c r="DCL227" s="567"/>
      <c r="DCM227" s="567"/>
      <c r="DCN227" s="567"/>
      <c r="DCO227" s="567"/>
      <c r="DCP227" s="567"/>
      <c r="DCQ227" s="567"/>
      <c r="DCR227" s="567"/>
      <c r="DCS227" s="567"/>
      <c r="DCT227" s="567"/>
      <c r="DCU227" s="567"/>
      <c r="DCV227" s="567"/>
      <c r="DCW227" s="567"/>
      <c r="DCX227" s="567"/>
      <c r="DCY227" s="567"/>
      <c r="DCZ227" s="567"/>
      <c r="DDA227" s="567"/>
      <c r="DDB227" s="567"/>
      <c r="DDC227" s="567"/>
      <c r="DDD227" s="567"/>
      <c r="DDE227" s="567"/>
      <c r="DDF227" s="567"/>
      <c r="DDG227" s="567"/>
      <c r="DDH227" s="567"/>
      <c r="DDI227" s="567"/>
      <c r="DDJ227" s="567"/>
      <c r="DDK227" s="567"/>
      <c r="DDL227" s="567"/>
      <c r="DDM227" s="567"/>
      <c r="DDN227" s="567"/>
      <c r="DDO227" s="567"/>
      <c r="DDP227" s="567"/>
      <c r="DDQ227" s="567"/>
      <c r="DDR227" s="567"/>
      <c r="DDS227" s="567"/>
      <c r="DDT227" s="567"/>
      <c r="DDU227" s="567"/>
      <c r="DDV227" s="567"/>
      <c r="DDW227" s="567"/>
      <c r="DDX227" s="567"/>
      <c r="DDY227" s="567"/>
      <c r="DDZ227" s="567"/>
      <c r="DEA227" s="567"/>
      <c r="DEB227" s="567"/>
      <c r="DEC227" s="567"/>
      <c r="DED227" s="567"/>
      <c r="DEE227" s="567"/>
      <c r="DEF227" s="567"/>
      <c r="DEG227" s="567"/>
      <c r="DEH227" s="567"/>
      <c r="DEI227" s="567"/>
      <c r="DEJ227" s="567"/>
      <c r="DEK227" s="567"/>
      <c r="DEL227" s="567"/>
      <c r="DEM227" s="567"/>
      <c r="DEN227" s="567"/>
      <c r="DEO227" s="567"/>
      <c r="DEP227" s="567"/>
      <c r="DEQ227" s="567"/>
      <c r="DER227" s="567"/>
      <c r="DES227" s="567"/>
      <c r="DET227" s="567"/>
      <c r="DEU227" s="567"/>
      <c r="DEV227" s="567"/>
      <c r="DEW227" s="567"/>
      <c r="DEX227" s="567"/>
      <c r="DEY227" s="567"/>
      <c r="DEZ227" s="567"/>
      <c r="DFA227" s="567"/>
      <c r="DFB227" s="567"/>
      <c r="DFC227" s="567"/>
      <c r="DFD227" s="567"/>
      <c r="DFE227" s="567"/>
      <c r="DFF227" s="567"/>
      <c r="DFG227" s="567"/>
      <c r="DFH227" s="567"/>
      <c r="DFI227" s="567"/>
      <c r="DFJ227" s="567"/>
      <c r="DFK227" s="567"/>
      <c r="DFL227" s="567"/>
      <c r="DFM227" s="567"/>
      <c r="DFN227" s="567"/>
      <c r="DFO227" s="567"/>
      <c r="DFP227" s="567"/>
      <c r="DFQ227" s="567"/>
      <c r="DFR227" s="567"/>
      <c r="DFS227" s="567"/>
      <c r="DFT227" s="567"/>
      <c r="DFU227" s="567"/>
      <c r="DFV227" s="567"/>
      <c r="DFW227" s="567"/>
      <c r="DFX227" s="567"/>
      <c r="DFY227" s="567"/>
      <c r="DFZ227" s="567"/>
      <c r="DGA227" s="567"/>
      <c r="DGB227" s="567"/>
      <c r="DGC227" s="567"/>
      <c r="DGD227" s="567"/>
      <c r="DGE227" s="567"/>
      <c r="DGF227" s="567"/>
      <c r="DGG227" s="567"/>
      <c r="DGH227" s="567"/>
      <c r="DGI227" s="567"/>
      <c r="DGJ227" s="567"/>
      <c r="DGK227" s="567"/>
      <c r="DGL227" s="567"/>
      <c r="DGM227" s="567"/>
      <c r="DGN227" s="567"/>
      <c r="DGO227" s="567"/>
      <c r="DGP227" s="567"/>
      <c r="DGQ227" s="567"/>
      <c r="DGR227" s="567"/>
      <c r="DGS227" s="567"/>
      <c r="DGT227" s="567"/>
      <c r="DGU227" s="567"/>
      <c r="DGV227" s="567"/>
      <c r="DGW227" s="567"/>
      <c r="DGX227" s="567"/>
      <c r="DGY227" s="567"/>
      <c r="DGZ227" s="567"/>
      <c r="DHA227" s="567"/>
      <c r="DHB227" s="567"/>
      <c r="DHC227" s="567"/>
      <c r="DHD227" s="567"/>
      <c r="DHE227" s="567"/>
      <c r="DHF227" s="567"/>
      <c r="DHG227" s="567"/>
      <c r="DHH227" s="567"/>
      <c r="DHI227" s="567"/>
      <c r="DHJ227" s="567"/>
      <c r="DHK227" s="567"/>
      <c r="DHL227" s="567"/>
      <c r="DHM227" s="567"/>
      <c r="DHN227" s="567"/>
      <c r="DHO227" s="567"/>
      <c r="DHP227" s="567"/>
      <c r="DHQ227" s="567"/>
      <c r="DHR227" s="567"/>
      <c r="DHS227" s="567"/>
      <c r="DHT227" s="567"/>
      <c r="DHU227" s="567"/>
      <c r="DHV227" s="567"/>
      <c r="DHW227" s="567"/>
      <c r="DHX227" s="567"/>
      <c r="DHY227" s="567"/>
      <c r="DHZ227" s="567"/>
      <c r="DIA227" s="567"/>
      <c r="DIB227" s="567"/>
      <c r="DIC227" s="567"/>
      <c r="DID227" s="567"/>
      <c r="DIE227" s="567"/>
      <c r="DIF227" s="567"/>
      <c r="DIG227" s="567"/>
      <c r="DIH227" s="567"/>
      <c r="DII227" s="567"/>
      <c r="DIJ227" s="567"/>
      <c r="DIK227" s="567"/>
      <c r="DIL227" s="567"/>
      <c r="DIM227" s="567"/>
      <c r="DIN227" s="567"/>
      <c r="DIO227" s="567"/>
      <c r="DIP227" s="567"/>
      <c r="DIQ227" s="567"/>
      <c r="DIR227" s="567"/>
      <c r="DIS227" s="567"/>
      <c r="DIT227" s="567"/>
      <c r="DIU227" s="567"/>
      <c r="DIV227" s="567"/>
      <c r="DIW227" s="567"/>
      <c r="DIX227" s="567"/>
      <c r="DIY227" s="567"/>
      <c r="DIZ227" s="567"/>
      <c r="DJA227" s="567"/>
      <c r="DJB227" s="567"/>
      <c r="DJC227" s="567"/>
      <c r="DJD227" s="567"/>
      <c r="DJE227" s="567"/>
      <c r="DJF227" s="567"/>
      <c r="DJG227" s="567"/>
      <c r="DJH227" s="567"/>
      <c r="DJI227" s="567"/>
      <c r="DJJ227" s="567"/>
      <c r="DJK227" s="567"/>
      <c r="DJL227" s="567"/>
      <c r="DJM227" s="567"/>
      <c r="DJN227" s="567"/>
      <c r="DJO227" s="567"/>
      <c r="DJP227" s="567"/>
      <c r="DJQ227" s="567"/>
      <c r="DJR227" s="567"/>
      <c r="DJS227" s="567"/>
      <c r="DJT227" s="567"/>
      <c r="DJU227" s="567"/>
      <c r="DJV227" s="567"/>
      <c r="DJW227" s="567"/>
      <c r="DJX227" s="567"/>
      <c r="DJY227" s="567"/>
      <c r="DJZ227" s="567"/>
      <c r="DKA227" s="567"/>
      <c r="DKB227" s="567"/>
      <c r="DKC227" s="567"/>
      <c r="DKD227" s="567"/>
      <c r="DKE227" s="567"/>
      <c r="DKF227" s="567"/>
      <c r="DKG227" s="567"/>
      <c r="DKH227" s="567"/>
      <c r="DKI227" s="567"/>
      <c r="DKJ227" s="567"/>
      <c r="DKK227" s="567"/>
      <c r="DKL227" s="567"/>
      <c r="DKM227" s="567"/>
      <c r="DKN227" s="567"/>
      <c r="DKO227" s="567"/>
      <c r="DKP227" s="567"/>
      <c r="DKQ227" s="567"/>
      <c r="DKR227" s="567"/>
      <c r="DKS227" s="567"/>
      <c r="DKT227" s="567"/>
      <c r="DKU227" s="567"/>
      <c r="DKV227" s="567"/>
      <c r="DKW227" s="567"/>
      <c r="DKX227" s="567"/>
      <c r="DKY227" s="567"/>
      <c r="DKZ227" s="567"/>
      <c r="DLA227" s="567"/>
      <c r="DLB227" s="567"/>
      <c r="DLC227" s="567"/>
      <c r="DLD227" s="567"/>
      <c r="DLE227" s="567"/>
      <c r="DLF227" s="567"/>
      <c r="DLG227" s="567"/>
      <c r="DLH227" s="567"/>
      <c r="DLI227" s="567"/>
      <c r="DLJ227" s="567"/>
      <c r="DLK227" s="567"/>
      <c r="DLL227" s="567"/>
      <c r="DLM227" s="567"/>
      <c r="DLN227" s="567"/>
      <c r="DLO227" s="567"/>
      <c r="DLP227" s="567"/>
      <c r="DLQ227" s="567"/>
      <c r="DLR227" s="567"/>
      <c r="DLS227" s="567"/>
      <c r="DLT227" s="567"/>
      <c r="DLU227" s="567"/>
      <c r="DLV227" s="567"/>
      <c r="DLW227" s="567"/>
      <c r="DLX227" s="567"/>
      <c r="DLY227" s="567"/>
      <c r="DLZ227" s="567"/>
      <c r="DMA227" s="567"/>
      <c r="DMB227" s="567"/>
      <c r="DMC227" s="567"/>
      <c r="DMD227" s="567"/>
      <c r="DME227" s="567"/>
      <c r="DMF227" s="567"/>
      <c r="DMG227" s="567"/>
      <c r="DMH227" s="567"/>
      <c r="DMI227" s="567"/>
      <c r="DMJ227" s="567"/>
      <c r="DMK227" s="567"/>
      <c r="DML227" s="567"/>
      <c r="DMM227" s="567"/>
      <c r="DMN227" s="567"/>
      <c r="DMO227" s="567"/>
      <c r="DMP227" s="567"/>
      <c r="DMQ227" s="567"/>
      <c r="DMR227" s="567"/>
      <c r="DMS227" s="567"/>
      <c r="DMT227" s="567"/>
      <c r="DMU227" s="567"/>
      <c r="DMV227" s="567"/>
      <c r="DMW227" s="567"/>
      <c r="DMX227" s="567"/>
      <c r="DMY227" s="567"/>
      <c r="DMZ227" s="567"/>
      <c r="DNA227" s="567"/>
      <c r="DNB227" s="567"/>
      <c r="DNC227" s="567"/>
      <c r="DND227" s="567"/>
      <c r="DNE227" s="567"/>
      <c r="DNF227" s="567"/>
      <c r="DNG227" s="567"/>
      <c r="DNH227" s="567"/>
      <c r="DNI227" s="567"/>
      <c r="DNJ227" s="567"/>
      <c r="DNK227" s="567"/>
      <c r="DNL227" s="567"/>
      <c r="DNM227" s="567"/>
      <c r="DNN227" s="567"/>
      <c r="DNO227" s="567"/>
      <c r="DNP227" s="567"/>
      <c r="DNQ227" s="567"/>
      <c r="DNR227" s="567"/>
      <c r="DNS227" s="567"/>
      <c r="DNT227" s="567"/>
      <c r="DNU227" s="567"/>
      <c r="DNV227" s="567"/>
      <c r="DNW227" s="567"/>
      <c r="DNX227" s="567"/>
      <c r="DNY227" s="567"/>
      <c r="DNZ227" s="567"/>
      <c r="DOA227" s="567"/>
      <c r="DOB227" s="567"/>
      <c r="DOC227" s="567"/>
      <c r="DOD227" s="567"/>
      <c r="DOE227" s="567"/>
      <c r="DOF227" s="567"/>
      <c r="DOG227" s="567"/>
      <c r="DOH227" s="567"/>
      <c r="DOI227" s="567"/>
      <c r="DOJ227" s="567"/>
      <c r="DOK227" s="567"/>
      <c r="DOL227" s="567"/>
      <c r="DOM227" s="567"/>
      <c r="DON227" s="567"/>
      <c r="DOO227" s="567"/>
      <c r="DOP227" s="567"/>
      <c r="DOQ227" s="567"/>
      <c r="DOR227" s="567"/>
      <c r="DOS227" s="567"/>
      <c r="DOT227" s="567"/>
      <c r="DOU227" s="567"/>
      <c r="DOV227" s="567"/>
      <c r="DOW227" s="567"/>
      <c r="DOX227" s="567"/>
      <c r="DOY227" s="567"/>
      <c r="DOZ227" s="567"/>
      <c r="DPA227" s="567"/>
      <c r="DPB227" s="567"/>
      <c r="DPC227" s="567"/>
      <c r="DPD227" s="567"/>
      <c r="DPE227" s="567"/>
      <c r="DPF227" s="567"/>
      <c r="DPG227" s="567"/>
      <c r="DPH227" s="567"/>
      <c r="DPI227" s="567"/>
      <c r="DPJ227" s="567"/>
      <c r="DPK227" s="567"/>
      <c r="DPL227" s="567"/>
      <c r="DPM227" s="567"/>
      <c r="DPN227" s="567"/>
      <c r="DPO227" s="567"/>
      <c r="DPP227" s="567"/>
      <c r="DPQ227" s="567"/>
      <c r="DPR227" s="567"/>
      <c r="DPS227" s="567"/>
      <c r="DPT227" s="567"/>
      <c r="DPU227" s="567"/>
      <c r="DPV227" s="567"/>
      <c r="DPW227" s="567"/>
      <c r="DPX227" s="567"/>
      <c r="DPY227" s="567"/>
      <c r="DPZ227" s="567"/>
      <c r="DQA227" s="567"/>
      <c r="DQB227" s="567"/>
      <c r="DQC227" s="567"/>
      <c r="DQD227" s="567"/>
      <c r="DQE227" s="567"/>
      <c r="DQF227" s="567"/>
      <c r="DQG227" s="567"/>
      <c r="DQH227" s="567"/>
      <c r="DQI227" s="567"/>
      <c r="DQJ227" s="567"/>
      <c r="DQK227" s="567"/>
      <c r="DQL227" s="567"/>
      <c r="DQM227" s="567"/>
      <c r="DQN227" s="567"/>
      <c r="DQO227" s="567"/>
      <c r="DQP227" s="567"/>
      <c r="DQQ227" s="567"/>
      <c r="DQR227" s="567"/>
      <c r="DQS227" s="567"/>
      <c r="DQT227" s="567"/>
      <c r="DQU227" s="567"/>
      <c r="DQV227" s="567"/>
      <c r="DQW227" s="567"/>
      <c r="DQX227" s="567"/>
      <c r="DQY227" s="567"/>
      <c r="DQZ227" s="567"/>
      <c r="DRA227" s="567"/>
      <c r="DRB227" s="567"/>
      <c r="DRC227" s="567"/>
      <c r="DRD227" s="567"/>
      <c r="DRE227" s="567"/>
      <c r="DRF227" s="567"/>
      <c r="DRG227" s="567"/>
      <c r="DRH227" s="567"/>
      <c r="DRI227" s="567"/>
      <c r="DRJ227" s="567"/>
      <c r="DRK227" s="567"/>
      <c r="DRL227" s="567"/>
      <c r="DRM227" s="567"/>
      <c r="DRN227" s="567"/>
      <c r="DRO227" s="567"/>
      <c r="DRP227" s="567"/>
      <c r="DRQ227" s="567"/>
      <c r="DRR227" s="567"/>
      <c r="DRS227" s="567"/>
      <c r="DRT227" s="567"/>
      <c r="DRU227" s="567"/>
      <c r="DRV227" s="567"/>
      <c r="DRW227" s="567"/>
      <c r="DRX227" s="567"/>
      <c r="DRY227" s="567"/>
      <c r="DRZ227" s="567"/>
      <c r="DSA227" s="567"/>
      <c r="DSB227" s="567"/>
      <c r="DSC227" s="567"/>
      <c r="DSD227" s="567"/>
      <c r="DSE227" s="567"/>
      <c r="DSF227" s="567"/>
      <c r="DSG227" s="567"/>
      <c r="DSH227" s="567"/>
      <c r="DSI227" s="567"/>
      <c r="DSJ227" s="567"/>
      <c r="DSK227" s="567"/>
      <c r="DSL227" s="567"/>
      <c r="DSM227" s="567"/>
      <c r="DSN227" s="567"/>
      <c r="DSO227" s="567"/>
      <c r="DSP227" s="567"/>
      <c r="DSQ227" s="567"/>
      <c r="DSR227" s="567"/>
      <c r="DSS227" s="567"/>
      <c r="DST227" s="567"/>
      <c r="DSU227" s="567"/>
      <c r="DSV227" s="567"/>
      <c r="DSW227" s="567"/>
      <c r="DSX227" s="567"/>
      <c r="DSY227" s="567"/>
      <c r="DSZ227" s="567"/>
      <c r="DTA227" s="567"/>
      <c r="DTB227" s="567"/>
      <c r="DTC227" s="567"/>
      <c r="DTD227" s="567"/>
      <c r="DTE227" s="567"/>
      <c r="DTF227" s="567"/>
      <c r="DTG227" s="567"/>
      <c r="DTH227" s="567"/>
      <c r="DTI227" s="567"/>
      <c r="DTJ227" s="567"/>
      <c r="DTK227" s="567"/>
      <c r="DTL227" s="567"/>
      <c r="DTM227" s="567"/>
      <c r="DTN227" s="567"/>
      <c r="DTO227" s="567"/>
      <c r="DTP227" s="567"/>
      <c r="DTQ227" s="567"/>
      <c r="DTR227" s="567"/>
      <c r="DTS227" s="567"/>
      <c r="DTT227" s="567"/>
      <c r="DTU227" s="567"/>
      <c r="DTV227" s="567"/>
      <c r="DTW227" s="567"/>
      <c r="DTX227" s="567"/>
      <c r="DTY227" s="567"/>
      <c r="DTZ227" s="567"/>
      <c r="DUA227" s="567"/>
      <c r="DUB227" s="567"/>
      <c r="DUC227" s="567"/>
      <c r="DUD227" s="567"/>
      <c r="DUE227" s="567"/>
      <c r="DUF227" s="567"/>
      <c r="DUG227" s="567"/>
      <c r="DUH227" s="567"/>
      <c r="DUI227" s="567"/>
      <c r="DUJ227" s="567"/>
      <c r="DUK227" s="567"/>
      <c r="DUL227" s="567"/>
      <c r="DUM227" s="567"/>
      <c r="DUN227" s="567"/>
      <c r="DUO227" s="567"/>
      <c r="DUP227" s="567"/>
      <c r="DUQ227" s="567"/>
      <c r="DUR227" s="567"/>
      <c r="DUS227" s="567"/>
      <c r="DUT227" s="567"/>
      <c r="DUU227" s="567"/>
      <c r="DUV227" s="567"/>
      <c r="DUW227" s="567"/>
      <c r="DUX227" s="567"/>
      <c r="DUY227" s="567"/>
      <c r="DUZ227" s="567"/>
      <c r="DVA227" s="567"/>
      <c r="DVB227" s="567"/>
      <c r="DVC227" s="567"/>
      <c r="DVD227" s="567"/>
      <c r="DVE227" s="567"/>
      <c r="DVF227" s="567"/>
      <c r="DVG227" s="567"/>
      <c r="DVH227" s="567"/>
      <c r="DVI227" s="567"/>
      <c r="DVJ227" s="567"/>
      <c r="DVK227" s="567"/>
      <c r="DVL227" s="567"/>
      <c r="DVM227" s="567"/>
      <c r="DVN227" s="567"/>
      <c r="DVO227" s="567"/>
      <c r="DVP227" s="567"/>
      <c r="DVQ227" s="567"/>
      <c r="DVR227" s="567"/>
      <c r="DVS227" s="567"/>
      <c r="DVT227" s="567"/>
      <c r="DVU227" s="567"/>
      <c r="DVV227" s="567"/>
      <c r="DVW227" s="567"/>
      <c r="DVX227" s="567"/>
      <c r="DVY227" s="567"/>
      <c r="DVZ227" s="567"/>
      <c r="DWA227" s="567"/>
      <c r="DWB227" s="567"/>
      <c r="DWC227" s="567"/>
      <c r="DWD227" s="567"/>
      <c r="DWE227" s="567"/>
      <c r="DWF227" s="567"/>
      <c r="DWG227" s="567"/>
      <c r="DWH227" s="567"/>
      <c r="DWI227" s="567"/>
      <c r="DWJ227" s="567"/>
      <c r="DWK227" s="567"/>
      <c r="DWL227" s="567"/>
      <c r="DWM227" s="567"/>
      <c r="DWN227" s="567"/>
      <c r="DWO227" s="567"/>
      <c r="DWP227" s="567"/>
      <c r="DWQ227" s="567"/>
      <c r="DWR227" s="567"/>
      <c r="DWS227" s="567"/>
      <c r="DWT227" s="567"/>
      <c r="DWU227" s="567"/>
      <c r="DWV227" s="567"/>
      <c r="DWW227" s="567"/>
      <c r="DWX227" s="567"/>
      <c r="DWY227" s="567"/>
      <c r="DWZ227" s="567"/>
      <c r="DXA227" s="567"/>
      <c r="DXB227" s="567"/>
      <c r="DXC227" s="567"/>
      <c r="DXD227" s="567"/>
      <c r="DXE227" s="567"/>
      <c r="DXF227" s="567"/>
      <c r="DXG227" s="567"/>
      <c r="DXH227" s="567"/>
      <c r="DXI227" s="567"/>
      <c r="DXJ227" s="567"/>
      <c r="DXK227" s="567"/>
      <c r="DXL227" s="567"/>
      <c r="DXM227" s="567"/>
      <c r="DXN227" s="567"/>
      <c r="DXO227" s="567"/>
      <c r="DXP227" s="567"/>
      <c r="DXQ227" s="567"/>
      <c r="DXR227" s="567"/>
      <c r="DXS227" s="567"/>
      <c r="DXT227" s="567"/>
      <c r="DXU227" s="567"/>
      <c r="DXV227" s="567"/>
      <c r="DXW227" s="567"/>
      <c r="DXX227" s="567"/>
      <c r="DXY227" s="567"/>
      <c r="DXZ227" s="567"/>
      <c r="DYA227" s="567"/>
      <c r="DYB227" s="567"/>
      <c r="DYC227" s="567"/>
      <c r="DYD227" s="567"/>
      <c r="DYE227" s="567"/>
      <c r="DYF227" s="567"/>
      <c r="DYG227" s="567"/>
      <c r="DYH227" s="567"/>
      <c r="DYI227" s="567"/>
      <c r="DYJ227" s="567"/>
      <c r="DYK227" s="567"/>
      <c r="DYL227" s="567"/>
      <c r="DYM227" s="567"/>
      <c r="DYN227" s="567"/>
      <c r="DYO227" s="567"/>
      <c r="DYP227" s="567"/>
      <c r="DYQ227" s="567"/>
      <c r="DYR227" s="567"/>
      <c r="DYS227" s="567"/>
      <c r="DYT227" s="567"/>
      <c r="DYU227" s="567"/>
      <c r="DYV227" s="567"/>
      <c r="DYW227" s="567"/>
      <c r="DYX227" s="567"/>
      <c r="DYY227" s="567"/>
      <c r="DYZ227" s="567"/>
      <c r="DZA227" s="567"/>
      <c r="DZB227" s="567"/>
      <c r="DZC227" s="567"/>
      <c r="DZD227" s="567"/>
      <c r="DZE227" s="567"/>
      <c r="DZF227" s="567"/>
      <c r="DZG227" s="567"/>
      <c r="DZH227" s="567"/>
      <c r="DZI227" s="567"/>
      <c r="DZJ227" s="567"/>
      <c r="DZK227" s="567"/>
      <c r="DZL227" s="567"/>
      <c r="DZM227" s="567"/>
      <c r="DZN227" s="567"/>
      <c r="DZO227" s="567"/>
      <c r="DZP227" s="567"/>
      <c r="DZQ227" s="567"/>
      <c r="DZR227" s="567"/>
      <c r="DZS227" s="567"/>
      <c r="DZT227" s="567"/>
      <c r="DZU227" s="567"/>
      <c r="DZV227" s="567"/>
      <c r="DZW227" s="567"/>
      <c r="DZX227" s="567"/>
      <c r="DZY227" s="567"/>
      <c r="DZZ227" s="567"/>
      <c r="EAA227" s="567"/>
      <c r="EAB227" s="567"/>
      <c r="EAC227" s="567"/>
      <c r="EAD227" s="567"/>
      <c r="EAE227" s="567"/>
      <c r="EAF227" s="567"/>
      <c r="EAG227" s="567"/>
      <c r="EAH227" s="567"/>
      <c r="EAI227" s="567"/>
      <c r="EAJ227" s="567"/>
      <c r="EAK227" s="567"/>
      <c r="EAL227" s="567"/>
      <c r="EAM227" s="567"/>
      <c r="EAN227" s="567"/>
      <c r="EAO227" s="567"/>
      <c r="EAP227" s="567"/>
      <c r="EAQ227" s="567"/>
      <c r="EAR227" s="567"/>
      <c r="EAS227" s="567"/>
      <c r="EAT227" s="567"/>
      <c r="EAU227" s="567"/>
      <c r="EAV227" s="567"/>
      <c r="EAW227" s="567"/>
      <c r="EAX227" s="567"/>
      <c r="EAY227" s="567"/>
      <c r="EAZ227" s="567"/>
      <c r="EBA227" s="567"/>
      <c r="EBB227" s="567"/>
      <c r="EBC227" s="567"/>
      <c r="EBD227" s="567"/>
      <c r="EBE227" s="567"/>
      <c r="EBF227" s="567"/>
      <c r="EBG227" s="567"/>
      <c r="EBH227" s="567"/>
      <c r="EBI227" s="567"/>
      <c r="EBJ227" s="567"/>
      <c r="EBK227" s="567"/>
      <c r="EBL227" s="567"/>
      <c r="EBM227" s="567"/>
      <c r="EBN227" s="567"/>
      <c r="EBO227" s="567"/>
      <c r="EBP227" s="567"/>
      <c r="EBQ227" s="567"/>
      <c r="EBR227" s="567"/>
      <c r="EBS227" s="567"/>
      <c r="EBT227" s="567"/>
      <c r="EBU227" s="567"/>
      <c r="EBV227" s="567"/>
      <c r="EBW227" s="567"/>
      <c r="EBX227" s="567"/>
      <c r="EBY227" s="567"/>
      <c r="EBZ227" s="567"/>
      <c r="ECA227" s="567"/>
      <c r="ECB227" s="567"/>
      <c r="ECC227" s="567"/>
      <c r="ECD227" s="567"/>
      <c r="ECE227" s="567"/>
      <c r="ECF227" s="567"/>
      <c r="ECG227" s="567"/>
      <c r="ECH227" s="567"/>
      <c r="ECI227" s="567"/>
      <c r="ECJ227" s="567"/>
      <c r="ECK227" s="567"/>
      <c r="ECL227" s="567"/>
      <c r="ECM227" s="567"/>
      <c r="ECN227" s="567"/>
      <c r="ECO227" s="567"/>
      <c r="ECP227" s="567"/>
      <c r="ECQ227" s="567"/>
      <c r="ECR227" s="567"/>
      <c r="ECS227" s="567"/>
      <c r="ECT227" s="567"/>
      <c r="ECU227" s="567"/>
      <c r="ECV227" s="567"/>
      <c r="ECW227" s="567"/>
      <c r="ECX227" s="567"/>
      <c r="ECY227" s="567"/>
      <c r="ECZ227" s="567"/>
      <c r="EDA227" s="567"/>
      <c r="EDB227" s="567"/>
      <c r="EDC227" s="567"/>
      <c r="EDD227" s="567"/>
      <c r="EDE227" s="567"/>
      <c r="EDF227" s="567"/>
      <c r="EDG227" s="567"/>
      <c r="EDH227" s="567"/>
      <c r="EDI227" s="567"/>
      <c r="EDJ227" s="567"/>
      <c r="EDK227" s="567"/>
      <c r="EDL227" s="567"/>
      <c r="EDM227" s="567"/>
      <c r="EDN227" s="567"/>
      <c r="EDO227" s="567"/>
      <c r="EDP227" s="567"/>
      <c r="EDQ227" s="567"/>
      <c r="EDR227" s="567"/>
      <c r="EDS227" s="567"/>
      <c r="EDT227" s="567"/>
      <c r="EDU227" s="567"/>
      <c r="EDV227" s="567"/>
      <c r="EDW227" s="567"/>
      <c r="EDX227" s="567"/>
      <c r="EDY227" s="567"/>
      <c r="EDZ227" s="567"/>
      <c r="EEA227" s="567"/>
      <c r="EEB227" s="567"/>
      <c r="EEC227" s="567"/>
      <c r="EED227" s="567"/>
      <c r="EEE227" s="567"/>
      <c r="EEF227" s="567"/>
      <c r="EEG227" s="567"/>
      <c r="EEH227" s="567"/>
      <c r="EEI227" s="567"/>
      <c r="EEJ227" s="567"/>
      <c r="EEK227" s="567"/>
      <c r="EEL227" s="567"/>
      <c r="EEM227" s="567"/>
      <c r="EEN227" s="567"/>
      <c r="EEO227" s="567"/>
      <c r="EEP227" s="567"/>
      <c r="EEQ227" s="567"/>
      <c r="EER227" s="567"/>
      <c r="EES227" s="567"/>
      <c r="EET227" s="567"/>
      <c r="EEU227" s="567"/>
      <c r="EEV227" s="567"/>
      <c r="EEW227" s="567"/>
      <c r="EEX227" s="567"/>
      <c r="EEY227" s="567"/>
      <c r="EEZ227" s="567"/>
      <c r="EFA227" s="567"/>
      <c r="EFB227" s="567"/>
      <c r="EFC227" s="567"/>
      <c r="EFD227" s="567"/>
      <c r="EFE227" s="567"/>
      <c r="EFF227" s="567"/>
    </row>
    <row r="228" spans="16:3542" s="202" customFormat="1" x14ac:dyDescent="0.3">
      <c r="P228" s="567"/>
      <c r="Q228" s="567"/>
      <c r="R228" s="567"/>
      <c r="S228" s="567"/>
      <c r="T228" s="567"/>
      <c r="U228" s="567"/>
      <c r="V228" s="567"/>
      <c r="W228" s="567"/>
      <c r="X228" s="567"/>
      <c r="Y228" s="567"/>
      <c r="Z228" s="567"/>
      <c r="AA228" s="567"/>
      <c r="AB228" s="567"/>
      <c r="AC228" s="567"/>
      <c r="AD228" s="567"/>
      <c r="AE228" s="567"/>
      <c r="AF228" s="567"/>
      <c r="AG228" s="567"/>
      <c r="AH228" s="567"/>
      <c r="AI228" s="567"/>
      <c r="AJ228" s="567"/>
      <c r="AK228" s="567"/>
      <c r="AL228" s="567"/>
      <c r="AM228" s="567"/>
      <c r="AN228" s="567"/>
      <c r="AO228" s="567"/>
      <c r="AP228" s="567"/>
      <c r="AQ228" s="567"/>
      <c r="AR228" s="567"/>
      <c r="AS228" s="567"/>
      <c r="AT228" s="567"/>
      <c r="AU228" s="567"/>
      <c r="AV228" s="567"/>
      <c r="AW228" s="567"/>
      <c r="AX228" s="567"/>
      <c r="AY228" s="567"/>
      <c r="AZ228" s="567"/>
      <c r="BA228" s="567"/>
      <c r="BB228" s="567"/>
      <c r="BC228" s="567"/>
      <c r="BD228" s="567"/>
      <c r="BE228" s="567"/>
      <c r="BF228" s="567"/>
      <c r="BG228" s="567"/>
      <c r="BH228" s="567"/>
      <c r="BI228" s="567"/>
      <c r="BJ228" s="567"/>
      <c r="BK228" s="567"/>
      <c r="BL228" s="567"/>
      <c r="BM228" s="567"/>
      <c r="BN228" s="567"/>
      <c r="BO228" s="567"/>
      <c r="BP228" s="567"/>
      <c r="BQ228" s="567"/>
      <c r="BR228" s="567"/>
      <c r="BS228" s="567"/>
      <c r="BT228" s="567"/>
      <c r="BU228" s="567"/>
      <c r="BV228" s="567"/>
      <c r="BW228" s="567"/>
      <c r="BX228" s="567"/>
      <c r="BY228" s="567"/>
      <c r="BZ228" s="567"/>
      <c r="CA228" s="567"/>
      <c r="CB228" s="567"/>
      <c r="CC228" s="567"/>
      <c r="CD228" s="567"/>
      <c r="CE228" s="567"/>
      <c r="CF228" s="567"/>
      <c r="CG228" s="567"/>
      <c r="CH228" s="567"/>
      <c r="CI228" s="567"/>
      <c r="CJ228" s="567"/>
      <c r="CK228" s="567"/>
      <c r="CL228" s="567"/>
      <c r="CM228" s="567"/>
      <c r="CN228" s="567"/>
      <c r="CO228" s="567"/>
      <c r="CP228" s="567"/>
      <c r="CQ228" s="567"/>
      <c r="CR228" s="567"/>
      <c r="CS228" s="567"/>
      <c r="CT228" s="567"/>
      <c r="CU228" s="567"/>
      <c r="CV228" s="567"/>
      <c r="CW228" s="567"/>
      <c r="CX228" s="567"/>
      <c r="CY228" s="567"/>
      <c r="CZ228" s="567"/>
      <c r="DA228" s="567"/>
      <c r="DB228" s="567"/>
      <c r="DC228" s="567"/>
      <c r="DD228" s="567"/>
      <c r="DE228" s="567"/>
      <c r="DF228" s="567"/>
      <c r="DG228" s="567"/>
      <c r="DH228" s="567"/>
      <c r="DI228" s="567"/>
      <c r="DJ228" s="567"/>
      <c r="DK228" s="567"/>
      <c r="DL228" s="567"/>
      <c r="DM228" s="567"/>
      <c r="DN228" s="567"/>
      <c r="DO228" s="567"/>
      <c r="DP228" s="567"/>
      <c r="DQ228" s="567"/>
      <c r="DR228" s="567"/>
      <c r="DS228" s="567"/>
      <c r="DT228" s="567"/>
      <c r="DU228" s="567"/>
      <c r="DV228" s="567"/>
      <c r="DW228" s="567"/>
      <c r="DX228" s="567"/>
      <c r="DY228" s="567"/>
      <c r="DZ228" s="567"/>
      <c r="EA228" s="567"/>
      <c r="EB228" s="567"/>
      <c r="EC228" s="567"/>
      <c r="ED228" s="567"/>
      <c r="EE228" s="567"/>
      <c r="EF228" s="567"/>
      <c r="EG228" s="567"/>
      <c r="EH228" s="567"/>
      <c r="EI228" s="567"/>
      <c r="EJ228" s="567"/>
      <c r="EK228" s="567"/>
      <c r="EL228" s="567"/>
      <c r="EM228" s="567"/>
      <c r="EN228" s="567"/>
      <c r="EO228" s="567"/>
      <c r="EP228" s="567"/>
      <c r="EQ228" s="567"/>
      <c r="ER228" s="567"/>
      <c r="ES228" s="567"/>
      <c r="ET228" s="567"/>
      <c r="EU228" s="567"/>
      <c r="EV228" s="567"/>
      <c r="EW228" s="567"/>
      <c r="EX228" s="567"/>
      <c r="EY228" s="567"/>
      <c r="EZ228" s="567"/>
      <c r="FA228" s="567"/>
      <c r="FB228" s="567"/>
      <c r="FC228" s="567"/>
      <c r="FD228" s="567"/>
      <c r="FE228" s="567"/>
      <c r="FF228" s="567"/>
      <c r="FG228" s="567"/>
      <c r="FH228" s="567"/>
      <c r="FI228" s="567"/>
      <c r="FJ228" s="567"/>
      <c r="FK228" s="567"/>
      <c r="FL228" s="567"/>
      <c r="FM228" s="567"/>
      <c r="FN228" s="567"/>
      <c r="FO228" s="567"/>
      <c r="FP228" s="567"/>
      <c r="FQ228" s="567"/>
      <c r="FR228" s="567"/>
      <c r="FS228" s="567"/>
      <c r="FT228" s="567"/>
      <c r="FU228" s="567"/>
      <c r="FV228" s="567"/>
      <c r="FW228" s="567"/>
      <c r="FX228" s="567"/>
      <c r="FY228" s="567"/>
      <c r="FZ228" s="567"/>
      <c r="GA228" s="567"/>
      <c r="GB228" s="567"/>
      <c r="GC228" s="567"/>
      <c r="GD228" s="567"/>
      <c r="GE228" s="567"/>
      <c r="GF228" s="567"/>
      <c r="GG228" s="567"/>
      <c r="GH228" s="567"/>
      <c r="GI228" s="567"/>
      <c r="GJ228" s="567"/>
      <c r="GK228" s="567"/>
      <c r="GL228" s="567"/>
      <c r="GM228" s="567"/>
      <c r="GN228" s="567"/>
      <c r="GO228" s="567"/>
      <c r="GP228" s="567"/>
      <c r="GQ228" s="567"/>
      <c r="GR228" s="567"/>
      <c r="GS228" s="567"/>
      <c r="GT228" s="567"/>
      <c r="GU228" s="567"/>
      <c r="GV228" s="567"/>
      <c r="GW228" s="567"/>
      <c r="GX228" s="567"/>
      <c r="GY228" s="567"/>
      <c r="GZ228" s="567"/>
      <c r="HA228" s="567"/>
      <c r="HB228" s="567"/>
      <c r="HC228" s="567"/>
      <c r="HD228" s="567"/>
      <c r="HE228" s="567"/>
      <c r="HF228" s="567"/>
      <c r="HG228" s="567"/>
      <c r="HH228" s="567"/>
      <c r="HI228" s="567"/>
      <c r="HJ228" s="567"/>
      <c r="HK228" s="567"/>
      <c r="HL228" s="567"/>
      <c r="HM228" s="567"/>
      <c r="HN228" s="567"/>
      <c r="HO228" s="567"/>
      <c r="HP228" s="567"/>
      <c r="HQ228" s="567"/>
      <c r="HR228" s="567"/>
      <c r="HS228" s="567"/>
      <c r="HT228" s="567"/>
      <c r="HU228" s="567"/>
      <c r="HV228" s="567"/>
      <c r="HW228" s="567"/>
      <c r="HX228" s="567"/>
      <c r="HY228" s="567"/>
      <c r="HZ228" s="567"/>
      <c r="IA228" s="567"/>
      <c r="IB228" s="567"/>
      <c r="IC228" s="567"/>
      <c r="ID228" s="567"/>
      <c r="IE228" s="567"/>
      <c r="IF228" s="567"/>
      <c r="IG228" s="567"/>
      <c r="IH228" s="567"/>
      <c r="II228" s="567"/>
      <c r="IJ228" s="567"/>
      <c r="IK228" s="567"/>
      <c r="IL228" s="567"/>
      <c r="IM228" s="567"/>
      <c r="IN228" s="567"/>
      <c r="IO228" s="567"/>
      <c r="IP228" s="567"/>
      <c r="IQ228" s="567"/>
      <c r="IR228" s="567"/>
      <c r="IS228" s="567"/>
      <c r="IT228" s="567"/>
      <c r="IU228" s="567"/>
      <c r="IV228" s="567"/>
      <c r="IW228" s="567"/>
      <c r="IX228" s="567"/>
      <c r="IY228" s="567"/>
      <c r="IZ228" s="567"/>
      <c r="JA228" s="567"/>
      <c r="JB228" s="567"/>
      <c r="JC228" s="567"/>
      <c r="JD228" s="567"/>
      <c r="JE228" s="567"/>
      <c r="JF228" s="567"/>
      <c r="JG228" s="567"/>
      <c r="JH228" s="567"/>
      <c r="JI228" s="567"/>
      <c r="JJ228" s="567"/>
      <c r="JK228" s="567"/>
      <c r="JL228" s="567"/>
      <c r="JM228" s="567"/>
      <c r="JN228" s="567"/>
      <c r="JO228" s="567"/>
      <c r="JP228" s="567"/>
      <c r="JQ228" s="567"/>
      <c r="JR228" s="567"/>
      <c r="JS228" s="567"/>
      <c r="JT228" s="567"/>
      <c r="JU228" s="567"/>
      <c r="JV228" s="567"/>
      <c r="JW228" s="567"/>
      <c r="JX228" s="567"/>
      <c r="JY228" s="567"/>
      <c r="JZ228" s="567"/>
      <c r="KA228" s="567"/>
      <c r="KB228" s="567"/>
      <c r="KC228" s="567"/>
      <c r="KD228" s="567"/>
      <c r="KE228" s="567"/>
      <c r="KF228" s="567"/>
      <c r="KG228" s="567"/>
      <c r="KH228" s="567"/>
      <c r="KI228" s="567"/>
      <c r="KJ228" s="567"/>
      <c r="KK228" s="567"/>
      <c r="KL228" s="567"/>
      <c r="KM228" s="567"/>
      <c r="KN228" s="567"/>
      <c r="KO228" s="567"/>
      <c r="KP228" s="567"/>
      <c r="KQ228" s="567"/>
      <c r="KR228" s="567"/>
      <c r="KS228" s="567"/>
      <c r="KT228" s="567"/>
      <c r="KU228" s="567"/>
      <c r="KV228" s="567"/>
      <c r="KW228" s="567"/>
      <c r="KX228" s="567"/>
      <c r="KY228" s="567"/>
      <c r="KZ228" s="567"/>
      <c r="LA228" s="567"/>
      <c r="LB228" s="567"/>
      <c r="LC228" s="567"/>
      <c r="LD228" s="567"/>
      <c r="LE228" s="567"/>
      <c r="LF228" s="567"/>
      <c r="LG228" s="567"/>
      <c r="LH228" s="567"/>
      <c r="LI228" s="567"/>
      <c r="LJ228" s="567"/>
      <c r="LK228" s="567"/>
      <c r="LL228" s="567"/>
      <c r="LM228" s="567"/>
      <c r="LN228" s="567"/>
      <c r="LO228" s="567"/>
      <c r="LP228" s="567"/>
      <c r="LQ228" s="567"/>
      <c r="LR228" s="567"/>
      <c r="LS228" s="567"/>
      <c r="LT228" s="567"/>
      <c r="LU228" s="567"/>
      <c r="LV228" s="567"/>
      <c r="LW228" s="567"/>
      <c r="LX228" s="567"/>
      <c r="LY228" s="567"/>
      <c r="LZ228" s="567"/>
      <c r="MA228" s="567"/>
      <c r="MB228" s="567"/>
      <c r="MC228" s="567"/>
      <c r="MD228" s="567"/>
      <c r="ME228" s="567"/>
      <c r="MF228" s="567"/>
      <c r="MG228" s="567"/>
      <c r="MH228" s="567"/>
      <c r="MI228" s="567"/>
      <c r="MJ228" s="567"/>
      <c r="MK228" s="567"/>
      <c r="ML228" s="567"/>
      <c r="MM228" s="567"/>
      <c r="MN228" s="567"/>
      <c r="MO228" s="567"/>
      <c r="MP228" s="567"/>
      <c r="MQ228" s="567"/>
      <c r="MR228" s="567"/>
      <c r="MS228" s="567"/>
      <c r="MT228" s="567"/>
      <c r="MU228" s="567"/>
      <c r="MV228" s="567"/>
      <c r="MW228" s="567"/>
      <c r="MX228" s="567"/>
      <c r="MY228" s="567"/>
      <c r="MZ228" s="567"/>
      <c r="NA228" s="567"/>
      <c r="NB228" s="567"/>
      <c r="NC228" s="567"/>
      <c r="ND228" s="567"/>
      <c r="NE228" s="567"/>
      <c r="NF228" s="567"/>
      <c r="NG228" s="567"/>
      <c r="NH228" s="567"/>
      <c r="NI228" s="567"/>
      <c r="NJ228" s="567"/>
      <c r="NK228" s="567"/>
      <c r="NL228" s="567"/>
      <c r="NM228" s="567"/>
      <c r="NN228" s="567"/>
      <c r="NO228" s="567"/>
      <c r="NP228" s="567"/>
      <c r="NQ228" s="567"/>
      <c r="NR228" s="567"/>
      <c r="NS228" s="567"/>
      <c r="NT228" s="567"/>
      <c r="NU228" s="567"/>
      <c r="NV228" s="567"/>
      <c r="NW228" s="567"/>
      <c r="NX228" s="567"/>
      <c r="NY228" s="567"/>
      <c r="NZ228" s="567"/>
      <c r="OA228" s="567"/>
      <c r="OB228" s="567"/>
      <c r="OC228" s="567"/>
      <c r="OD228" s="567"/>
      <c r="OE228" s="567"/>
      <c r="OF228" s="567"/>
      <c r="OG228" s="567"/>
      <c r="OH228" s="567"/>
      <c r="OI228" s="567"/>
      <c r="OJ228" s="567"/>
      <c r="OK228" s="567"/>
      <c r="OL228" s="567"/>
      <c r="OM228" s="567"/>
      <c r="ON228" s="567"/>
      <c r="OO228" s="567"/>
      <c r="OP228" s="567"/>
      <c r="OQ228" s="567"/>
      <c r="OR228" s="567"/>
      <c r="OS228" s="567"/>
      <c r="OT228" s="567"/>
      <c r="OU228" s="567"/>
      <c r="OV228" s="567"/>
      <c r="OW228" s="567"/>
      <c r="OX228" s="567"/>
      <c r="OY228" s="567"/>
      <c r="OZ228" s="567"/>
      <c r="PA228" s="567"/>
      <c r="PB228" s="567"/>
      <c r="PC228" s="567"/>
      <c r="PD228" s="567"/>
      <c r="PE228" s="567"/>
      <c r="PF228" s="567"/>
      <c r="PG228" s="567"/>
      <c r="PH228" s="567"/>
      <c r="PI228" s="567"/>
      <c r="PJ228" s="567"/>
      <c r="PK228" s="567"/>
      <c r="PL228" s="567"/>
      <c r="PM228" s="567"/>
      <c r="PN228" s="567"/>
      <c r="PO228" s="567"/>
      <c r="PP228" s="567"/>
      <c r="PQ228" s="567"/>
      <c r="PR228" s="567"/>
      <c r="PS228" s="567"/>
      <c r="PT228" s="567"/>
      <c r="PU228" s="567"/>
      <c r="PV228" s="567"/>
      <c r="PW228" s="567"/>
      <c r="PX228" s="567"/>
      <c r="PY228" s="567"/>
      <c r="PZ228" s="567"/>
      <c r="QA228" s="567"/>
      <c r="QB228" s="567"/>
      <c r="QC228" s="567"/>
      <c r="QD228" s="567"/>
      <c r="QE228" s="567"/>
      <c r="QF228" s="567"/>
      <c r="QG228" s="567"/>
      <c r="QH228" s="567"/>
      <c r="QI228" s="567"/>
      <c r="QJ228" s="567"/>
      <c r="QK228" s="567"/>
      <c r="QL228" s="567"/>
      <c r="QM228" s="567"/>
      <c r="QN228" s="567"/>
      <c r="QO228" s="567"/>
      <c r="QP228" s="567"/>
      <c r="QQ228" s="567"/>
      <c r="QR228" s="567"/>
      <c r="QS228" s="567"/>
      <c r="QT228" s="567"/>
      <c r="QU228" s="567"/>
      <c r="QV228" s="567"/>
      <c r="QW228" s="567"/>
      <c r="QX228" s="567"/>
      <c r="QY228" s="567"/>
      <c r="QZ228" s="567"/>
      <c r="RA228" s="567"/>
      <c r="RB228" s="567"/>
      <c r="RC228" s="567"/>
      <c r="RD228" s="567"/>
      <c r="RE228" s="567"/>
      <c r="RF228" s="567"/>
      <c r="RG228" s="567"/>
      <c r="RH228" s="567"/>
      <c r="RI228" s="567"/>
      <c r="RJ228" s="567"/>
      <c r="RK228" s="567"/>
      <c r="RL228" s="567"/>
      <c r="RM228" s="567"/>
      <c r="RN228" s="567"/>
      <c r="RO228" s="567"/>
      <c r="RP228" s="567"/>
      <c r="RQ228" s="567"/>
      <c r="RR228" s="567"/>
      <c r="RS228" s="567"/>
      <c r="RT228" s="567"/>
      <c r="RU228" s="567"/>
      <c r="RV228" s="567"/>
      <c r="RW228" s="567"/>
      <c r="RX228" s="567"/>
      <c r="RY228" s="567"/>
      <c r="RZ228" s="567"/>
      <c r="SA228" s="567"/>
      <c r="SB228" s="567"/>
      <c r="SC228" s="567"/>
      <c r="SD228" s="567"/>
      <c r="SE228" s="567"/>
      <c r="SF228" s="567"/>
      <c r="SG228" s="567"/>
      <c r="SH228" s="567"/>
      <c r="SI228" s="567"/>
      <c r="SJ228" s="567"/>
      <c r="SK228" s="567"/>
      <c r="SL228" s="567"/>
      <c r="SM228" s="567"/>
      <c r="SN228" s="567"/>
      <c r="SO228" s="567"/>
      <c r="SP228" s="567"/>
      <c r="SQ228" s="567"/>
      <c r="SR228" s="567"/>
      <c r="SS228" s="567"/>
      <c r="ST228" s="567"/>
      <c r="SU228" s="567"/>
      <c r="SV228" s="567"/>
      <c r="SW228" s="567"/>
      <c r="SX228" s="567"/>
      <c r="SY228" s="567"/>
      <c r="SZ228" s="567"/>
      <c r="TA228" s="567"/>
      <c r="TB228" s="567"/>
      <c r="TC228" s="567"/>
      <c r="TD228" s="567"/>
      <c r="TE228" s="567"/>
      <c r="TF228" s="567"/>
      <c r="TG228" s="567"/>
      <c r="TH228" s="567"/>
      <c r="TI228" s="567"/>
      <c r="TJ228" s="567"/>
      <c r="TK228" s="567"/>
      <c r="TL228" s="567"/>
      <c r="TM228" s="567"/>
      <c r="TN228" s="567"/>
      <c r="TO228" s="567"/>
      <c r="TP228" s="567"/>
      <c r="TQ228" s="567"/>
      <c r="TR228" s="567"/>
      <c r="TS228" s="567"/>
      <c r="TT228" s="567"/>
      <c r="TU228" s="567"/>
      <c r="TV228" s="567"/>
      <c r="TW228" s="567"/>
      <c r="TX228" s="567"/>
      <c r="TY228" s="567"/>
      <c r="TZ228" s="567"/>
      <c r="UA228" s="567"/>
      <c r="UB228" s="567"/>
      <c r="UC228" s="567"/>
      <c r="UD228" s="567"/>
      <c r="UE228" s="567"/>
      <c r="UF228" s="567"/>
      <c r="UG228" s="567"/>
      <c r="UH228" s="567"/>
      <c r="UI228" s="567"/>
      <c r="UJ228" s="567"/>
      <c r="UK228" s="567"/>
      <c r="UL228" s="567"/>
      <c r="UM228" s="567"/>
      <c r="UN228" s="567"/>
      <c r="UO228" s="567"/>
      <c r="UP228" s="567"/>
      <c r="UQ228" s="567"/>
      <c r="UR228" s="567"/>
      <c r="US228" s="567"/>
      <c r="UT228" s="567"/>
      <c r="UU228" s="567"/>
      <c r="UV228" s="567"/>
      <c r="UW228" s="567"/>
      <c r="UX228" s="567"/>
      <c r="UY228" s="567"/>
      <c r="UZ228" s="567"/>
      <c r="VA228" s="567"/>
      <c r="VB228" s="567"/>
      <c r="VC228" s="567"/>
      <c r="VD228" s="567"/>
      <c r="VE228" s="567"/>
      <c r="VF228" s="567"/>
      <c r="VG228" s="567"/>
      <c r="VH228" s="567"/>
      <c r="VI228" s="567"/>
      <c r="VJ228" s="567"/>
      <c r="VK228" s="567"/>
      <c r="VL228" s="567"/>
      <c r="VM228" s="567"/>
      <c r="VN228" s="567"/>
      <c r="VO228" s="567"/>
      <c r="VP228" s="567"/>
      <c r="VQ228" s="567"/>
      <c r="VR228" s="567"/>
      <c r="VS228" s="567"/>
      <c r="VT228" s="567"/>
      <c r="VU228" s="567"/>
      <c r="VV228" s="567"/>
      <c r="VW228" s="567"/>
      <c r="VX228" s="567"/>
      <c r="VY228" s="567"/>
      <c r="VZ228" s="567"/>
      <c r="WA228" s="567"/>
      <c r="WB228" s="567"/>
      <c r="WC228" s="567"/>
      <c r="WD228" s="567"/>
      <c r="WE228" s="567"/>
      <c r="WF228" s="567"/>
      <c r="WG228" s="567"/>
      <c r="WH228" s="567"/>
      <c r="WI228" s="567"/>
      <c r="WJ228" s="567"/>
      <c r="WK228" s="567"/>
      <c r="WL228" s="567"/>
      <c r="WM228" s="567"/>
      <c r="WN228" s="567"/>
      <c r="WO228" s="567"/>
      <c r="WP228" s="567"/>
      <c r="WQ228" s="567"/>
      <c r="WR228" s="567"/>
      <c r="WS228" s="567"/>
      <c r="WT228" s="567"/>
      <c r="WU228" s="567"/>
      <c r="WV228" s="567"/>
      <c r="WW228" s="567"/>
      <c r="WX228" s="567"/>
      <c r="WY228" s="567"/>
      <c r="WZ228" s="567"/>
      <c r="XA228" s="567"/>
      <c r="XB228" s="567"/>
      <c r="XC228" s="567"/>
      <c r="XD228" s="567"/>
      <c r="XE228" s="567"/>
      <c r="XF228" s="567"/>
      <c r="XG228" s="567"/>
      <c r="XH228" s="567"/>
      <c r="XI228" s="567"/>
      <c r="XJ228" s="567"/>
      <c r="XK228" s="567"/>
      <c r="XL228" s="567"/>
      <c r="XM228" s="567"/>
      <c r="XN228" s="567"/>
      <c r="XO228" s="567"/>
      <c r="XP228" s="567"/>
      <c r="XQ228" s="567"/>
      <c r="XR228" s="567"/>
      <c r="XS228" s="567"/>
      <c r="XT228" s="567"/>
      <c r="XU228" s="567"/>
      <c r="XV228" s="567"/>
      <c r="XW228" s="567"/>
      <c r="XX228" s="567"/>
      <c r="XY228" s="567"/>
      <c r="XZ228" s="567"/>
      <c r="YA228" s="567"/>
      <c r="YB228" s="567"/>
      <c r="YC228" s="567"/>
      <c r="YD228" s="567"/>
      <c r="YE228" s="567"/>
      <c r="YF228" s="567"/>
      <c r="YG228" s="567"/>
      <c r="YH228" s="567"/>
      <c r="YI228" s="567"/>
      <c r="YJ228" s="567"/>
      <c r="YK228" s="567"/>
      <c r="YL228" s="567"/>
      <c r="YM228" s="567"/>
      <c r="YN228" s="567"/>
      <c r="YO228" s="567"/>
      <c r="YP228" s="567"/>
      <c r="YQ228" s="567"/>
      <c r="YR228" s="567"/>
      <c r="YS228" s="567"/>
      <c r="YT228" s="567"/>
      <c r="YU228" s="567"/>
      <c r="YV228" s="567"/>
      <c r="YW228" s="567"/>
      <c r="YX228" s="567"/>
      <c r="YY228" s="567"/>
      <c r="YZ228" s="567"/>
      <c r="ZA228" s="567"/>
      <c r="ZB228" s="567"/>
      <c r="ZC228" s="567"/>
      <c r="ZD228" s="567"/>
      <c r="ZE228" s="567"/>
      <c r="ZF228" s="567"/>
      <c r="ZG228" s="567"/>
      <c r="ZH228" s="567"/>
      <c r="ZI228" s="567"/>
      <c r="ZJ228" s="567"/>
      <c r="ZK228" s="567"/>
      <c r="ZL228" s="567"/>
      <c r="ZM228" s="567"/>
      <c r="ZN228" s="567"/>
      <c r="ZO228" s="567"/>
      <c r="ZP228" s="567"/>
      <c r="ZQ228" s="567"/>
      <c r="ZR228" s="567"/>
      <c r="ZS228" s="567"/>
      <c r="ZT228" s="567"/>
      <c r="ZU228" s="567"/>
      <c r="ZV228" s="567"/>
      <c r="ZW228" s="567"/>
      <c r="ZX228" s="567"/>
      <c r="ZY228" s="567"/>
      <c r="ZZ228" s="567"/>
      <c r="AAA228" s="567"/>
      <c r="AAB228" s="567"/>
      <c r="AAC228" s="567"/>
      <c r="AAD228" s="567"/>
      <c r="AAE228" s="567"/>
      <c r="AAF228" s="567"/>
      <c r="AAG228" s="567"/>
      <c r="AAH228" s="567"/>
      <c r="AAI228" s="567"/>
      <c r="AAJ228" s="567"/>
      <c r="AAK228" s="567"/>
      <c r="AAL228" s="567"/>
      <c r="AAM228" s="567"/>
      <c r="AAN228" s="567"/>
      <c r="AAO228" s="567"/>
      <c r="AAP228" s="567"/>
      <c r="AAQ228" s="567"/>
      <c r="AAR228" s="567"/>
      <c r="AAS228" s="567"/>
      <c r="AAT228" s="567"/>
      <c r="AAU228" s="567"/>
      <c r="AAV228" s="567"/>
      <c r="AAW228" s="567"/>
      <c r="AAX228" s="567"/>
      <c r="AAY228" s="567"/>
      <c r="AAZ228" s="567"/>
      <c r="ABA228" s="567"/>
      <c r="ABB228" s="567"/>
      <c r="ABC228" s="567"/>
      <c r="ABD228" s="567"/>
      <c r="ABE228" s="567"/>
      <c r="ABF228" s="567"/>
      <c r="ABG228" s="567"/>
      <c r="ABH228" s="567"/>
      <c r="ABI228" s="567"/>
      <c r="ABJ228" s="567"/>
      <c r="ABK228" s="567"/>
      <c r="ABL228" s="567"/>
      <c r="ABM228" s="567"/>
      <c r="ABN228" s="567"/>
      <c r="ABO228" s="567"/>
      <c r="ABP228" s="567"/>
      <c r="ABQ228" s="567"/>
      <c r="ABR228" s="567"/>
      <c r="ABS228" s="567"/>
      <c r="ABT228" s="567"/>
      <c r="ABU228" s="567"/>
      <c r="ABV228" s="567"/>
      <c r="ABW228" s="567"/>
      <c r="ABX228" s="567"/>
      <c r="ABY228" s="567"/>
      <c r="ABZ228" s="567"/>
      <c r="ACA228" s="567"/>
      <c r="ACB228" s="567"/>
      <c r="ACC228" s="567"/>
      <c r="ACD228" s="567"/>
      <c r="ACE228" s="567"/>
      <c r="ACF228" s="567"/>
      <c r="ACG228" s="567"/>
      <c r="ACH228" s="567"/>
      <c r="ACI228" s="567"/>
      <c r="ACJ228" s="567"/>
      <c r="ACK228" s="567"/>
      <c r="ACL228" s="567"/>
      <c r="ACM228" s="567"/>
      <c r="ACN228" s="567"/>
      <c r="ACO228" s="567"/>
      <c r="ACP228" s="567"/>
      <c r="ACQ228" s="567"/>
      <c r="ACR228" s="567"/>
      <c r="ACS228" s="567"/>
      <c r="ACT228" s="567"/>
      <c r="ACU228" s="567"/>
      <c r="ACV228" s="567"/>
      <c r="ACW228" s="567"/>
      <c r="ACX228" s="567"/>
      <c r="ACY228" s="567"/>
      <c r="ACZ228" s="567"/>
      <c r="ADA228" s="567"/>
      <c r="ADB228" s="567"/>
      <c r="ADC228" s="567"/>
      <c r="ADD228" s="567"/>
      <c r="ADE228" s="567"/>
      <c r="ADF228" s="567"/>
      <c r="ADG228" s="567"/>
      <c r="ADH228" s="567"/>
      <c r="ADI228" s="567"/>
      <c r="ADJ228" s="567"/>
      <c r="ADK228" s="567"/>
      <c r="ADL228" s="567"/>
      <c r="ADM228" s="567"/>
      <c r="ADN228" s="567"/>
      <c r="ADO228" s="567"/>
      <c r="ADP228" s="567"/>
      <c r="ADQ228" s="567"/>
      <c r="ADR228" s="567"/>
      <c r="ADS228" s="567"/>
      <c r="ADT228" s="567"/>
      <c r="ADU228" s="567"/>
      <c r="ADV228" s="567"/>
      <c r="ADW228" s="567"/>
      <c r="ADX228" s="567"/>
      <c r="ADY228" s="567"/>
      <c r="ADZ228" s="567"/>
      <c r="AEA228" s="567"/>
      <c r="AEB228" s="567"/>
      <c r="AEC228" s="567"/>
      <c r="AED228" s="567"/>
      <c r="AEE228" s="567"/>
      <c r="AEF228" s="567"/>
      <c r="AEG228" s="567"/>
      <c r="AEH228" s="567"/>
      <c r="AEI228" s="567"/>
      <c r="AEJ228" s="567"/>
      <c r="AEK228" s="567"/>
      <c r="AEL228" s="567"/>
      <c r="AEM228" s="567"/>
      <c r="AEN228" s="567"/>
      <c r="AEO228" s="567"/>
      <c r="AEP228" s="567"/>
      <c r="AEQ228" s="567"/>
      <c r="AER228" s="567"/>
      <c r="AES228" s="567"/>
      <c r="AET228" s="567"/>
      <c r="AEU228" s="567"/>
      <c r="AEV228" s="567"/>
      <c r="AEW228" s="567"/>
      <c r="AEX228" s="567"/>
      <c r="AEY228" s="567"/>
      <c r="AEZ228" s="567"/>
      <c r="AFA228" s="567"/>
      <c r="AFB228" s="567"/>
      <c r="AFC228" s="567"/>
      <c r="AFD228" s="567"/>
      <c r="AFE228" s="567"/>
      <c r="AFF228" s="567"/>
      <c r="AFG228" s="567"/>
      <c r="AFH228" s="567"/>
      <c r="AFI228" s="567"/>
      <c r="AFJ228" s="567"/>
      <c r="AFK228" s="567"/>
      <c r="AFL228" s="567"/>
      <c r="AFM228" s="567"/>
      <c r="AFN228" s="567"/>
      <c r="AFO228" s="567"/>
      <c r="AFP228" s="567"/>
      <c r="AFQ228" s="567"/>
      <c r="AFR228" s="567"/>
      <c r="AFS228" s="567"/>
      <c r="AFT228" s="567"/>
      <c r="AFU228" s="567"/>
      <c r="AFV228" s="567"/>
      <c r="AFW228" s="567"/>
      <c r="AFX228" s="567"/>
      <c r="AFY228" s="567"/>
      <c r="AFZ228" s="567"/>
      <c r="AGA228" s="567"/>
      <c r="AGB228" s="567"/>
      <c r="AGC228" s="567"/>
      <c r="AGD228" s="567"/>
      <c r="AGE228" s="567"/>
      <c r="AGF228" s="567"/>
      <c r="AGG228" s="567"/>
      <c r="AGH228" s="567"/>
      <c r="AGI228" s="567"/>
      <c r="AGJ228" s="567"/>
      <c r="AGK228" s="567"/>
      <c r="AGL228" s="567"/>
      <c r="AGM228" s="567"/>
      <c r="AGN228" s="567"/>
      <c r="AGO228" s="567"/>
      <c r="AGP228" s="567"/>
      <c r="AGQ228" s="567"/>
      <c r="AGR228" s="567"/>
      <c r="AGS228" s="567"/>
      <c r="AGT228" s="567"/>
      <c r="AGU228" s="567"/>
      <c r="AGV228" s="567"/>
      <c r="AGW228" s="567"/>
      <c r="AGX228" s="567"/>
      <c r="AGY228" s="567"/>
      <c r="AGZ228" s="567"/>
      <c r="AHA228" s="567"/>
      <c r="AHB228" s="567"/>
      <c r="AHC228" s="567"/>
      <c r="AHD228" s="567"/>
      <c r="AHE228" s="567"/>
      <c r="AHF228" s="567"/>
      <c r="AHG228" s="567"/>
      <c r="AHH228" s="567"/>
      <c r="AHI228" s="567"/>
      <c r="AHJ228" s="567"/>
      <c r="AHK228" s="567"/>
      <c r="AHL228" s="567"/>
      <c r="AHM228" s="567"/>
      <c r="AHN228" s="567"/>
      <c r="AHO228" s="567"/>
      <c r="AHP228" s="567"/>
      <c r="AHQ228" s="567"/>
      <c r="AHR228" s="567"/>
      <c r="AHS228" s="567"/>
      <c r="AHT228" s="567"/>
      <c r="AHU228" s="567"/>
      <c r="AHV228" s="567"/>
      <c r="AHW228" s="567"/>
      <c r="AHX228" s="567"/>
      <c r="AHY228" s="567"/>
      <c r="AHZ228" s="567"/>
      <c r="AIA228" s="567"/>
      <c r="AIB228" s="567"/>
      <c r="AIC228" s="567"/>
      <c r="AID228" s="567"/>
      <c r="AIE228" s="567"/>
      <c r="AIF228" s="567"/>
      <c r="AIG228" s="567"/>
      <c r="AIH228" s="567"/>
      <c r="AII228" s="567"/>
      <c r="AIJ228" s="567"/>
      <c r="AIK228" s="567"/>
      <c r="AIL228" s="567"/>
      <c r="AIM228" s="567"/>
      <c r="AIN228" s="567"/>
      <c r="AIO228" s="567"/>
      <c r="AIP228" s="567"/>
      <c r="AIQ228" s="567"/>
      <c r="AIR228" s="567"/>
      <c r="AIS228" s="567"/>
      <c r="AIT228" s="567"/>
      <c r="AIU228" s="567"/>
      <c r="AIV228" s="567"/>
      <c r="AIW228" s="567"/>
      <c r="AIX228" s="567"/>
      <c r="AIY228" s="567"/>
      <c r="AIZ228" s="567"/>
      <c r="AJA228" s="567"/>
      <c r="AJB228" s="567"/>
      <c r="AJC228" s="567"/>
      <c r="AJD228" s="567"/>
      <c r="AJE228" s="567"/>
      <c r="AJF228" s="567"/>
      <c r="AJG228" s="567"/>
      <c r="AJH228" s="567"/>
      <c r="AJI228" s="567"/>
      <c r="AJJ228" s="567"/>
      <c r="AJK228" s="567"/>
      <c r="AJL228" s="567"/>
      <c r="AJM228" s="567"/>
      <c r="AJN228" s="567"/>
      <c r="AJO228" s="567"/>
      <c r="AJP228" s="567"/>
      <c r="AJQ228" s="567"/>
      <c r="AJR228" s="567"/>
      <c r="AJS228" s="567"/>
      <c r="AJT228" s="567"/>
      <c r="AJU228" s="567"/>
      <c r="AJV228" s="567"/>
      <c r="AJW228" s="567"/>
      <c r="AJX228" s="567"/>
      <c r="AJY228" s="567"/>
      <c r="AJZ228" s="567"/>
      <c r="AKA228" s="567"/>
      <c r="AKB228" s="567"/>
      <c r="AKC228" s="567"/>
      <c r="AKD228" s="567"/>
      <c r="AKE228" s="567"/>
      <c r="AKF228" s="567"/>
      <c r="AKG228" s="567"/>
      <c r="AKH228" s="567"/>
      <c r="AKI228" s="567"/>
      <c r="AKJ228" s="567"/>
      <c r="AKK228" s="567"/>
      <c r="AKL228" s="567"/>
      <c r="AKM228" s="567"/>
      <c r="AKN228" s="567"/>
      <c r="AKO228" s="567"/>
      <c r="AKP228" s="567"/>
      <c r="AKQ228" s="567"/>
      <c r="AKR228" s="567"/>
      <c r="AKS228" s="567"/>
      <c r="AKT228" s="567"/>
      <c r="AKU228" s="567"/>
      <c r="AKV228" s="567"/>
      <c r="AKW228" s="567"/>
      <c r="AKX228" s="567"/>
      <c r="AKY228" s="567"/>
      <c r="AKZ228" s="567"/>
      <c r="ALA228" s="567"/>
      <c r="ALB228" s="567"/>
      <c r="ALC228" s="567"/>
      <c r="ALD228" s="567"/>
      <c r="ALE228" s="567"/>
      <c r="ALF228" s="567"/>
      <c r="ALG228" s="567"/>
      <c r="ALH228" s="567"/>
      <c r="ALI228" s="567"/>
      <c r="ALJ228" s="567"/>
      <c r="ALK228" s="567"/>
      <c r="ALL228" s="567"/>
      <c r="ALM228" s="567"/>
      <c r="ALN228" s="567"/>
      <c r="ALO228" s="567"/>
      <c r="ALP228" s="567"/>
      <c r="ALQ228" s="567"/>
      <c r="ALR228" s="567"/>
      <c r="ALS228" s="567"/>
      <c r="ALT228" s="567"/>
      <c r="ALU228" s="567"/>
      <c r="ALV228" s="567"/>
      <c r="ALW228" s="567"/>
      <c r="ALX228" s="567"/>
      <c r="ALY228" s="567"/>
      <c r="ALZ228" s="567"/>
      <c r="AMA228" s="567"/>
      <c r="AMB228" s="567"/>
      <c r="AMC228" s="567"/>
      <c r="AMD228" s="567"/>
      <c r="AME228" s="567"/>
      <c r="AMF228" s="567"/>
      <c r="AMG228" s="567"/>
      <c r="AMH228" s="567"/>
      <c r="AMI228" s="567"/>
      <c r="AMJ228" s="567"/>
      <c r="AMK228" s="567"/>
      <c r="AML228" s="567"/>
      <c r="AMM228" s="567"/>
      <c r="AMN228" s="567"/>
      <c r="AMO228" s="567"/>
      <c r="AMP228" s="567"/>
      <c r="AMQ228" s="567"/>
      <c r="AMR228" s="567"/>
      <c r="AMS228" s="567"/>
      <c r="AMT228" s="567"/>
      <c r="AMU228" s="567"/>
      <c r="AMV228" s="567"/>
      <c r="AMW228" s="567"/>
      <c r="AMX228" s="567"/>
      <c r="AMY228" s="567"/>
      <c r="AMZ228" s="567"/>
      <c r="ANA228" s="567"/>
      <c r="ANB228" s="567"/>
      <c r="ANC228" s="567"/>
      <c r="AND228" s="567"/>
      <c r="ANE228" s="567"/>
      <c r="ANF228" s="567"/>
      <c r="ANG228" s="567"/>
      <c r="ANH228" s="567"/>
      <c r="ANI228" s="567"/>
      <c r="ANJ228" s="567"/>
      <c r="ANK228" s="567"/>
      <c r="ANL228" s="567"/>
      <c r="ANM228" s="567"/>
      <c r="ANN228" s="567"/>
      <c r="ANO228" s="567"/>
      <c r="ANP228" s="567"/>
      <c r="ANQ228" s="567"/>
      <c r="ANR228" s="567"/>
      <c r="ANS228" s="567"/>
      <c r="ANT228" s="567"/>
      <c r="ANU228" s="567"/>
      <c r="ANV228" s="567"/>
      <c r="ANW228" s="567"/>
      <c r="ANX228" s="567"/>
      <c r="ANY228" s="567"/>
      <c r="ANZ228" s="567"/>
      <c r="AOA228" s="567"/>
      <c r="AOB228" s="567"/>
      <c r="AOC228" s="567"/>
      <c r="AOD228" s="567"/>
      <c r="AOE228" s="567"/>
      <c r="AOF228" s="567"/>
      <c r="AOG228" s="567"/>
      <c r="AOH228" s="567"/>
      <c r="AOI228" s="567"/>
      <c r="AOJ228" s="567"/>
      <c r="AOK228" s="567"/>
      <c r="AOL228" s="567"/>
      <c r="AOM228" s="567"/>
      <c r="AON228" s="567"/>
      <c r="AOO228" s="567"/>
      <c r="AOP228" s="567"/>
      <c r="AOQ228" s="567"/>
      <c r="AOR228" s="567"/>
      <c r="AOS228" s="567"/>
      <c r="AOT228" s="567"/>
      <c r="AOU228" s="567"/>
      <c r="AOV228" s="567"/>
      <c r="AOW228" s="567"/>
      <c r="AOX228" s="567"/>
      <c r="AOY228" s="567"/>
      <c r="AOZ228" s="567"/>
      <c r="APA228" s="567"/>
      <c r="APB228" s="567"/>
      <c r="APC228" s="567"/>
      <c r="APD228" s="567"/>
      <c r="APE228" s="567"/>
      <c r="APF228" s="567"/>
      <c r="APG228" s="567"/>
      <c r="APH228" s="567"/>
      <c r="API228" s="567"/>
      <c r="APJ228" s="567"/>
      <c r="APK228" s="567"/>
      <c r="APL228" s="567"/>
      <c r="APM228" s="567"/>
      <c r="APN228" s="567"/>
      <c r="APO228" s="567"/>
      <c r="APP228" s="567"/>
      <c r="APQ228" s="567"/>
      <c r="APR228" s="567"/>
      <c r="APS228" s="567"/>
      <c r="APT228" s="567"/>
      <c r="APU228" s="567"/>
      <c r="APV228" s="567"/>
      <c r="APW228" s="567"/>
      <c r="APX228" s="567"/>
      <c r="APY228" s="567"/>
      <c r="APZ228" s="567"/>
      <c r="AQA228" s="567"/>
      <c r="AQB228" s="567"/>
      <c r="AQC228" s="567"/>
      <c r="AQD228" s="567"/>
      <c r="AQE228" s="567"/>
      <c r="AQF228" s="567"/>
      <c r="AQG228" s="567"/>
      <c r="AQH228" s="567"/>
      <c r="AQI228" s="567"/>
      <c r="AQJ228" s="567"/>
      <c r="AQK228" s="567"/>
      <c r="AQL228" s="567"/>
      <c r="AQM228" s="567"/>
      <c r="AQN228" s="567"/>
      <c r="AQO228" s="567"/>
      <c r="AQP228" s="567"/>
      <c r="AQQ228" s="567"/>
      <c r="AQR228" s="567"/>
      <c r="AQS228" s="567"/>
      <c r="AQT228" s="567"/>
      <c r="AQU228" s="567"/>
      <c r="AQV228" s="567"/>
      <c r="AQW228" s="567"/>
      <c r="AQX228" s="567"/>
      <c r="AQY228" s="567"/>
      <c r="AQZ228" s="567"/>
      <c r="ARA228" s="567"/>
      <c r="ARB228" s="567"/>
      <c r="ARC228" s="567"/>
      <c r="ARD228" s="567"/>
      <c r="ARE228" s="567"/>
      <c r="ARF228" s="567"/>
      <c r="ARG228" s="567"/>
      <c r="ARH228" s="567"/>
      <c r="ARI228" s="567"/>
      <c r="ARJ228" s="567"/>
      <c r="ARK228" s="567"/>
      <c r="ARL228" s="567"/>
      <c r="ARM228" s="567"/>
      <c r="ARN228" s="567"/>
      <c r="ARO228" s="567"/>
      <c r="ARP228" s="567"/>
      <c r="ARQ228" s="567"/>
      <c r="ARR228" s="567"/>
      <c r="ARS228" s="567"/>
      <c r="ART228" s="567"/>
      <c r="ARU228" s="567"/>
      <c r="ARV228" s="567"/>
      <c r="ARW228" s="567"/>
      <c r="ARX228" s="567"/>
      <c r="ARY228" s="567"/>
      <c r="ARZ228" s="567"/>
      <c r="ASA228" s="567"/>
      <c r="ASB228" s="567"/>
      <c r="ASC228" s="567"/>
      <c r="ASD228" s="567"/>
      <c r="ASE228" s="567"/>
      <c r="ASF228" s="567"/>
      <c r="ASG228" s="567"/>
      <c r="ASH228" s="567"/>
      <c r="ASI228" s="567"/>
      <c r="ASJ228" s="567"/>
      <c r="ASK228" s="567"/>
      <c r="ASL228" s="567"/>
      <c r="ASM228" s="567"/>
      <c r="ASN228" s="567"/>
      <c r="ASO228" s="567"/>
      <c r="ASP228" s="567"/>
      <c r="ASQ228" s="567"/>
      <c r="ASR228" s="567"/>
      <c r="ASS228" s="567"/>
      <c r="AST228" s="567"/>
      <c r="ASU228" s="567"/>
      <c r="ASV228" s="567"/>
      <c r="ASW228" s="567"/>
      <c r="ASX228" s="567"/>
      <c r="ASY228" s="567"/>
      <c r="ASZ228" s="567"/>
      <c r="ATA228" s="567"/>
      <c r="ATB228" s="567"/>
      <c r="ATC228" s="567"/>
      <c r="ATD228" s="567"/>
      <c r="ATE228" s="567"/>
      <c r="ATF228" s="567"/>
      <c r="ATG228" s="567"/>
      <c r="ATH228" s="567"/>
      <c r="ATI228" s="567"/>
      <c r="ATJ228" s="567"/>
      <c r="ATK228" s="567"/>
      <c r="ATL228" s="567"/>
      <c r="ATM228" s="567"/>
      <c r="ATN228" s="567"/>
      <c r="ATO228" s="567"/>
      <c r="ATP228" s="567"/>
      <c r="ATQ228" s="567"/>
      <c r="ATR228" s="567"/>
      <c r="ATS228" s="567"/>
      <c r="ATT228" s="567"/>
      <c r="ATU228" s="567"/>
      <c r="ATV228" s="567"/>
      <c r="ATW228" s="567"/>
      <c r="ATX228" s="567"/>
      <c r="ATY228" s="567"/>
      <c r="ATZ228" s="567"/>
      <c r="AUA228" s="567"/>
      <c r="AUB228" s="567"/>
      <c r="AUC228" s="567"/>
      <c r="AUD228" s="567"/>
      <c r="AUE228" s="567"/>
      <c r="AUF228" s="567"/>
      <c r="AUG228" s="567"/>
      <c r="AUH228" s="567"/>
      <c r="AUI228" s="567"/>
      <c r="AUJ228" s="567"/>
      <c r="AUK228" s="567"/>
      <c r="AUL228" s="567"/>
      <c r="AUM228" s="567"/>
      <c r="AUN228" s="567"/>
      <c r="AUO228" s="567"/>
      <c r="AUP228" s="567"/>
      <c r="AUQ228" s="567"/>
      <c r="AUR228" s="567"/>
      <c r="AUS228" s="567"/>
      <c r="AUT228" s="567"/>
      <c r="AUU228" s="567"/>
      <c r="AUV228" s="567"/>
      <c r="AUW228" s="567"/>
      <c r="AUX228" s="567"/>
      <c r="AUY228" s="567"/>
      <c r="AUZ228" s="567"/>
      <c r="AVA228" s="567"/>
      <c r="AVB228" s="567"/>
      <c r="AVC228" s="567"/>
      <c r="AVD228" s="567"/>
      <c r="AVE228" s="567"/>
      <c r="AVF228" s="567"/>
      <c r="AVG228" s="567"/>
      <c r="AVH228" s="567"/>
      <c r="AVI228" s="567"/>
      <c r="AVJ228" s="567"/>
      <c r="AVK228" s="567"/>
      <c r="AVL228" s="567"/>
      <c r="AVM228" s="567"/>
      <c r="AVN228" s="567"/>
      <c r="AVO228" s="567"/>
      <c r="AVP228" s="567"/>
      <c r="AVQ228" s="567"/>
      <c r="AVR228" s="567"/>
      <c r="AVS228" s="567"/>
      <c r="AVT228" s="567"/>
      <c r="AVU228" s="567"/>
      <c r="AVV228" s="567"/>
      <c r="AVW228" s="567"/>
      <c r="AVX228" s="567"/>
      <c r="AVY228" s="567"/>
      <c r="AVZ228" s="567"/>
      <c r="AWA228" s="567"/>
      <c r="AWB228" s="567"/>
      <c r="AWC228" s="567"/>
      <c r="AWD228" s="567"/>
      <c r="AWE228" s="567"/>
      <c r="AWF228" s="567"/>
      <c r="AWG228" s="567"/>
      <c r="AWH228" s="567"/>
      <c r="AWI228" s="567"/>
      <c r="AWJ228" s="567"/>
      <c r="AWK228" s="567"/>
      <c r="AWL228" s="567"/>
      <c r="AWM228" s="567"/>
      <c r="AWN228" s="567"/>
      <c r="AWO228" s="567"/>
      <c r="AWP228" s="567"/>
      <c r="AWQ228" s="567"/>
      <c r="AWR228" s="567"/>
      <c r="AWS228" s="567"/>
      <c r="AWT228" s="567"/>
      <c r="AWU228" s="567"/>
      <c r="AWV228" s="567"/>
      <c r="AWW228" s="567"/>
      <c r="AWX228" s="567"/>
      <c r="AWY228" s="567"/>
      <c r="AWZ228" s="567"/>
      <c r="AXA228" s="567"/>
      <c r="AXB228" s="567"/>
      <c r="AXC228" s="567"/>
      <c r="AXD228" s="567"/>
      <c r="AXE228" s="567"/>
      <c r="AXF228" s="567"/>
      <c r="AXG228" s="567"/>
      <c r="AXH228" s="567"/>
      <c r="AXI228" s="567"/>
      <c r="AXJ228" s="567"/>
      <c r="AXK228" s="567"/>
      <c r="AXL228" s="567"/>
      <c r="AXM228" s="567"/>
      <c r="AXN228" s="567"/>
      <c r="AXO228" s="567"/>
      <c r="AXP228" s="567"/>
      <c r="AXQ228" s="567"/>
      <c r="AXR228" s="567"/>
      <c r="AXS228" s="567"/>
      <c r="AXT228" s="567"/>
      <c r="AXU228" s="567"/>
      <c r="AXV228" s="567"/>
      <c r="AXW228" s="567"/>
      <c r="AXX228" s="567"/>
      <c r="AXY228" s="567"/>
      <c r="AXZ228" s="567"/>
      <c r="AYA228" s="567"/>
      <c r="AYB228" s="567"/>
      <c r="AYC228" s="567"/>
      <c r="AYD228" s="567"/>
      <c r="AYE228" s="567"/>
      <c r="AYF228" s="567"/>
      <c r="AYG228" s="567"/>
      <c r="AYH228" s="567"/>
      <c r="AYI228" s="567"/>
      <c r="AYJ228" s="567"/>
      <c r="AYK228" s="567"/>
      <c r="AYL228" s="567"/>
      <c r="AYM228" s="567"/>
      <c r="AYN228" s="567"/>
      <c r="AYO228" s="567"/>
      <c r="AYP228" s="567"/>
      <c r="AYQ228" s="567"/>
      <c r="AYR228" s="567"/>
      <c r="AYS228" s="567"/>
      <c r="AYT228" s="567"/>
      <c r="AYU228" s="567"/>
      <c r="AYV228" s="567"/>
      <c r="AYW228" s="567"/>
      <c r="AYX228" s="567"/>
      <c r="AYY228" s="567"/>
      <c r="AYZ228" s="567"/>
      <c r="AZA228" s="567"/>
      <c r="AZB228" s="567"/>
      <c r="AZC228" s="567"/>
      <c r="AZD228" s="567"/>
      <c r="AZE228" s="567"/>
      <c r="AZF228" s="567"/>
      <c r="AZG228" s="567"/>
      <c r="AZH228" s="567"/>
      <c r="AZI228" s="567"/>
      <c r="AZJ228" s="567"/>
      <c r="AZK228" s="567"/>
      <c r="AZL228" s="567"/>
      <c r="AZM228" s="567"/>
      <c r="AZN228" s="567"/>
      <c r="AZO228" s="567"/>
      <c r="AZP228" s="567"/>
      <c r="AZQ228" s="567"/>
      <c r="AZR228" s="567"/>
      <c r="AZS228" s="567"/>
      <c r="AZT228" s="567"/>
      <c r="AZU228" s="567"/>
      <c r="AZV228" s="567"/>
      <c r="AZW228" s="567"/>
      <c r="AZX228" s="567"/>
      <c r="AZY228" s="567"/>
      <c r="AZZ228" s="567"/>
      <c r="BAA228" s="567"/>
      <c r="BAB228" s="567"/>
      <c r="BAC228" s="567"/>
      <c r="BAD228" s="567"/>
      <c r="BAE228" s="567"/>
      <c r="BAF228" s="567"/>
      <c r="BAG228" s="567"/>
      <c r="BAH228" s="567"/>
      <c r="BAI228" s="567"/>
      <c r="BAJ228" s="567"/>
      <c r="BAK228" s="567"/>
      <c r="BAL228" s="567"/>
      <c r="BAM228" s="567"/>
      <c r="BAN228" s="567"/>
      <c r="BAO228" s="567"/>
      <c r="BAP228" s="567"/>
      <c r="BAQ228" s="567"/>
      <c r="BAR228" s="567"/>
      <c r="BAS228" s="567"/>
      <c r="BAT228" s="567"/>
      <c r="BAU228" s="567"/>
      <c r="BAV228" s="567"/>
      <c r="BAW228" s="567"/>
      <c r="BAX228" s="567"/>
      <c r="BAY228" s="567"/>
      <c r="BAZ228" s="567"/>
      <c r="BBA228" s="567"/>
      <c r="BBB228" s="567"/>
      <c r="BBC228" s="567"/>
      <c r="BBD228" s="567"/>
      <c r="BBE228" s="567"/>
      <c r="BBF228" s="567"/>
      <c r="BBG228" s="567"/>
      <c r="BBH228" s="567"/>
      <c r="BBI228" s="567"/>
      <c r="BBJ228" s="567"/>
      <c r="BBK228" s="567"/>
      <c r="BBL228" s="567"/>
      <c r="BBM228" s="567"/>
      <c r="BBN228" s="567"/>
      <c r="BBO228" s="567"/>
      <c r="BBP228" s="567"/>
      <c r="BBQ228" s="567"/>
      <c r="BBR228" s="567"/>
      <c r="BBS228" s="567"/>
      <c r="BBT228" s="567"/>
      <c r="BBU228" s="567"/>
      <c r="BBV228" s="567"/>
      <c r="BBW228" s="567"/>
      <c r="BBX228" s="567"/>
      <c r="BBY228" s="567"/>
      <c r="BBZ228" s="567"/>
      <c r="BCA228" s="567"/>
      <c r="BCB228" s="567"/>
      <c r="BCC228" s="567"/>
      <c r="BCD228" s="567"/>
      <c r="BCE228" s="567"/>
      <c r="BCF228" s="567"/>
      <c r="BCG228" s="567"/>
      <c r="BCH228" s="567"/>
      <c r="BCI228" s="567"/>
      <c r="BCJ228" s="567"/>
      <c r="BCK228" s="567"/>
      <c r="BCL228" s="567"/>
      <c r="BCM228" s="567"/>
      <c r="BCN228" s="567"/>
      <c r="BCO228" s="567"/>
      <c r="BCP228" s="567"/>
      <c r="BCQ228" s="567"/>
      <c r="BCR228" s="567"/>
      <c r="BCS228" s="567"/>
      <c r="BCT228" s="567"/>
      <c r="BCU228" s="567"/>
      <c r="BCV228" s="567"/>
      <c r="BCW228" s="567"/>
      <c r="BCX228" s="567"/>
      <c r="BCY228" s="567"/>
      <c r="BCZ228" s="567"/>
      <c r="BDA228" s="567"/>
      <c r="BDB228" s="567"/>
      <c r="BDC228" s="567"/>
      <c r="BDD228" s="567"/>
      <c r="BDE228" s="567"/>
      <c r="BDF228" s="567"/>
      <c r="BDG228" s="567"/>
      <c r="BDH228" s="567"/>
      <c r="BDI228" s="567"/>
      <c r="BDJ228" s="567"/>
      <c r="BDK228" s="567"/>
      <c r="BDL228" s="567"/>
      <c r="BDM228" s="567"/>
      <c r="BDN228" s="567"/>
      <c r="BDO228" s="567"/>
      <c r="BDP228" s="567"/>
      <c r="BDQ228" s="567"/>
      <c r="BDR228" s="567"/>
      <c r="BDS228" s="567"/>
      <c r="BDT228" s="567"/>
      <c r="BDU228" s="567"/>
      <c r="BDV228" s="567"/>
      <c r="BDW228" s="567"/>
      <c r="BDX228" s="567"/>
      <c r="BDY228" s="567"/>
      <c r="BDZ228" s="567"/>
      <c r="BEA228" s="567"/>
      <c r="BEB228" s="567"/>
      <c r="BEC228" s="567"/>
      <c r="BED228" s="567"/>
      <c r="BEE228" s="567"/>
      <c r="BEF228" s="567"/>
      <c r="BEG228" s="567"/>
      <c r="BEH228" s="567"/>
      <c r="BEI228" s="567"/>
      <c r="BEJ228" s="567"/>
      <c r="BEK228" s="567"/>
      <c r="BEL228" s="567"/>
      <c r="BEM228" s="567"/>
      <c r="BEN228" s="567"/>
      <c r="BEO228" s="567"/>
      <c r="BEP228" s="567"/>
      <c r="BEQ228" s="567"/>
      <c r="BER228" s="567"/>
      <c r="BES228" s="567"/>
      <c r="BET228" s="567"/>
      <c r="BEU228" s="567"/>
      <c r="BEV228" s="567"/>
      <c r="BEW228" s="567"/>
      <c r="BEX228" s="567"/>
      <c r="BEY228" s="567"/>
      <c r="BEZ228" s="567"/>
      <c r="BFA228" s="567"/>
      <c r="BFB228" s="567"/>
      <c r="BFC228" s="567"/>
      <c r="BFD228" s="567"/>
      <c r="BFE228" s="567"/>
      <c r="BFF228" s="567"/>
      <c r="BFG228" s="567"/>
      <c r="BFH228" s="567"/>
      <c r="BFI228" s="567"/>
      <c r="BFJ228" s="567"/>
      <c r="BFK228" s="567"/>
      <c r="BFL228" s="567"/>
      <c r="BFM228" s="567"/>
      <c r="BFN228" s="567"/>
      <c r="BFO228" s="567"/>
      <c r="BFP228" s="567"/>
      <c r="BFQ228" s="567"/>
      <c r="BFR228" s="567"/>
      <c r="BFS228" s="567"/>
      <c r="BFT228" s="567"/>
      <c r="BFU228" s="567"/>
      <c r="BFV228" s="567"/>
      <c r="BFW228" s="567"/>
      <c r="BFX228" s="567"/>
      <c r="BFY228" s="567"/>
      <c r="BFZ228" s="567"/>
      <c r="BGA228" s="567"/>
      <c r="BGB228" s="567"/>
      <c r="BGC228" s="567"/>
      <c r="BGD228" s="567"/>
      <c r="BGE228" s="567"/>
      <c r="BGF228" s="567"/>
      <c r="BGG228" s="567"/>
      <c r="BGH228" s="567"/>
      <c r="BGI228" s="567"/>
      <c r="BGJ228" s="567"/>
      <c r="BGK228" s="567"/>
      <c r="BGL228" s="567"/>
      <c r="BGM228" s="567"/>
      <c r="BGN228" s="567"/>
      <c r="BGO228" s="567"/>
      <c r="BGP228" s="567"/>
      <c r="BGQ228" s="567"/>
      <c r="BGR228" s="567"/>
      <c r="BGS228" s="567"/>
      <c r="BGT228" s="567"/>
      <c r="BGU228" s="567"/>
      <c r="BGV228" s="567"/>
      <c r="BGW228" s="567"/>
      <c r="BGX228" s="567"/>
      <c r="BGY228" s="567"/>
      <c r="BGZ228" s="567"/>
      <c r="BHA228" s="567"/>
      <c r="BHB228" s="567"/>
      <c r="BHC228" s="567"/>
      <c r="BHD228" s="567"/>
      <c r="BHE228" s="567"/>
      <c r="BHF228" s="567"/>
      <c r="BHG228" s="567"/>
      <c r="BHH228" s="567"/>
      <c r="BHI228" s="567"/>
      <c r="BHJ228" s="567"/>
      <c r="BHK228" s="567"/>
      <c r="BHL228" s="567"/>
      <c r="BHM228" s="567"/>
      <c r="BHN228" s="567"/>
      <c r="BHO228" s="567"/>
      <c r="BHP228" s="567"/>
      <c r="BHQ228" s="567"/>
      <c r="BHR228" s="567"/>
      <c r="BHS228" s="567"/>
      <c r="BHT228" s="567"/>
      <c r="BHU228" s="567"/>
      <c r="BHV228" s="567"/>
      <c r="BHW228" s="567"/>
      <c r="BHX228" s="567"/>
      <c r="BHY228" s="567"/>
      <c r="BHZ228" s="567"/>
      <c r="BIA228" s="567"/>
      <c r="BIB228" s="567"/>
      <c r="BIC228" s="567"/>
      <c r="BID228" s="567"/>
      <c r="BIE228" s="567"/>
      <c r="BIF228" s="567"/>
      <c r="BIG228" s="567"/>
      <c r="BIH228" s="567"/>
      <c r="BII228" s="567"/>
      <c r="BIJ228" s="567"/>
      <c r="BIK228" s="567"/>
      <c r="BIL228" s="567"/>
      <c r="BIM228" s="567"/>
      <c r="BIN228" s="567"/>
      <c r="BIO228" s="567"/>
      <c r="BIP228" s="567"/>
      <c r="BIQ228" s="567"/>
      <c r="BIR228" s="567"/>
      <c r="BIS228" s="567"/>
      <c r="BIT228" s="567"/>
      <c r="BIU228" s="567"/>
      <c r="BIV228" s="567"/>
      <c r="BIW228" s="567"/>
      <c r="BIX228" s="567"/>
      <c r="BIY228" s="567"/>
      <c r="BIZ228" s="567"/>
      <c r="BJA228" s="567"/>
      <c r="BJB228" s="567"/>
      <c r="BJC228" s="567"/>
      <c r="BJD228" s="567"/>
      <c r="BJE228" s="567"/>
      <c r="BJF228" s="567"/>
      <c r="BJG228" s="567"/>
      <c r="BJH228" s="567"/>
      <c r="BJI228" s="567"/>
      <c r="BJJ228" s="567"/>
      <c r="BJK228" s="567"/>
      <c r="BJL228" s="567"/>
      <c r="BJM228" s="567"/>
      <c r="BJN228" s="567"/>
      <c r="BJO228" s="567"/>
      <c r="BJP228" s="567"/>
      <c r="BJQ228" s="567"/>
      <c r="BJR228" s="567"/>
      <c r="BJS228" s="567"/>
      <c r="BJT228" s="567"/>
      <c r="BJU228" s="567"/>
      <c r="BJV228" s="567"/>
      <c r="BJW228" s="567"/>
      <c r="BJX228" s="567"/>
      <c r="BJY228" s="567"/>
      <c r="BJZ228" s="567"/>
      <c r="BKA228" s="567"/>
      <c r="BKB228" s="567"/>
      <c r="BKC228" s="567"/>
      <c r="BKD228" s="567"/>
      <c r="BKE228" s="567"/>
      <c r="BKF228" s="567"/>
      <c r="BKG228" s="567"/>
      <c r="BKH228" s="567"/>
      <c r="BKI228" s="567"/>
      <c r="BKJ228" s="567"/>
      <c r="BKK228" s="567"/>
      <c r="BKL228" s="567"/>
      <c r="BKM228" s="567"/>
      <c r="BKN228" s="567"/>
      <c r="BKO228" s="567"/>
      <c r="BKP228" s="567"/>
      <c r="BKQ228" s="567"/>
      <c r="BKR228" s="567"/>
      <c r="BKS228" s="567"/>
      <c r="BKT228" s="567"/>
      <c r="BKU228" s="567"/>
      <c r="BKV228" s="567"/>
      <c r="BKW228" s="567"/>
      <c r="BKX228" s="567"/>
      <c r="BKY228" s="567"/>
      <c r="BKZ228" s="567"/>
      <c r="BLA228" s="567"/>
      <c r="BLB228" s="567"/>
      <c r="BLC228" s="567"/>
      <c r="BLD228" s="567"/>
      <c r="BLE228" s="567"/>
      <c r="BLF228" s="567"/>
      <c r="BLG228" s="567"/>
      <c r="BLH228" s="567"/>
      <c r="BLI228" s="567"/>
      <c r="BLJ228" s="567"/>
      <c r="BLK228" s="567"/>
      <c r="BLL228" s="567"/>
      <c r="BLM228" s="567"/>
      <c r="BLN228" s="567"/>
      <c r="BLO228" s="567"/>
      <c r="BLP228" s="567"/>
      <c r="BLQ228" s="567"/>
      <c r="BLR228" s="567"/>
      <c r="BLS228" s="567"/>
      <c r="BLT228" s="567"/>
      <c r="BLU228" s="567"/>
      <c r="BLV228" s="567"/>
      <c r="BLW228" s="567"/>
      <c r="BLX228" s="567"/>
      <c r="BLY228" s="567"/>
      <c r="BLZ228" s="567"/>
      <c r="BMA228" s="567"/>
      <c r="BMB228" s="567"/>
      <c r="BMC228" s="567"/>
      <c r="BMD228" s="567"/>
      <c r="BME228" s="567"/>
      <c r="BMF228" s="567"/>
      <c r="BMG228" s="567"/>
      <c r="BMH228" s="567"/>
      <c r="BMI228" s="567"/>
      <c r="BMJ228" s="567"/>
      <c r="BMK228" s="567"/>
      <c r="BML228" s="567"/>
      <c r="BMM228" s="567"/>
      <c r="BMN228" s="567"/>
      <c r="BMO228" s="567"/>
      <c r="BMP228" s="567"/>
      <c r="BMQ228" s="567"/>
      <c r="BMR228" s="567"/>
      <c r="BMS228" s="567"/>
      <c r="BMT228" s="567"/>
      <c r="BMU228" s="567"/>
      <c r="BMV228" s="567"/>
      <c r="BMW228" s="567"/>
      <c r="BMX228" s="567"/>
      <c r="BMY228" s="567"/>
      <c r="BMZ228" s="567"/>
      <c r="BNA228" s="567"/>
      <c r="BNB228" s="567"/>
      <c r="BNC228" s="567"/>
      <c r="BND228" s="567"/>
      <c r="BNE228" s="567"/>
      <c r="BNF228" s="567"/>
      <c r="BNG228" s="567"/>
      <c r="BNH228" s="567"/>
      <c r="BNI228" s="567"/>
      <c r="BNJ228" s="567"/>
      <c r="BNK228" s="567"/>
      <c r="BNL228" s="567"/>
      <c r="BNM228" s="567"/>
      <c r="BNN228" s="567"/>
      <c r="BNO228" s="567"/>
      <c r="BNP228" s="567"/>
      <c r="BNQ228" s="567"/>
      <c r="BNR228" s="567"/>
      <c r="BNS228" s="567"/>
      <c r="BNT228" s="567"/>
      <c r="BNU228" s="567"/>
      <c r="BNV228" s="567"/>
      <c r="BNW228" s="567"/>
      <c r="BNX228" s="567"/>
      <c r="BNY228" s="567"/>
      <c r="BNZ228" s="567"/>
      <c r="BOA228" s="567"/>
      <c r="BOB228" s="567"/>
      <c r="BOC228" s="567"/>
      <c r="BOD228" s="567"/>
      <c r="BOE228" s="567"/>
      <c r="BOF228" s="567"/>
      <c r="BOG228" s="567"/>
      <c r="BOH228" s="567"/>
      <c r="BOI228" s="567"/>
      <c r="BOJ228" s="567"/>
      <c r="BOK228" s="567"/>
      <c r="BOL228" s="567"/>
      <c r="BOM228" s="567"/>
      <c r="BON228" s="567"/>
      <c r="BOO228" s="567"/>
      <c r="BOP228" s="567"/>
      <c r="BOQ228" s="567"/>
      <c r="BOR228" s="567"/>
      <c r="BOS228" s="567"/>
      <c r="BOT228" s="567"/>
      <c r="BOU228" s="567"/>
      <c r="BOV228" s="567"/>
      <c r="BOW228" s="567"/>
      <c r="BOX228" s="567"/>
      <c r="BOY228" s="567"/>
      <c r="BOZ228" s="567"/>
      <c r="BPA228" s="567"/>
      <c r="BPB228" s="567"/>
      <c r="BPC228" s="567"/>
      <c r="BPD228" s="567"/>
      <c r="BPE228" s="567"/>
      <c r="BPF228" s="567"/>
      <c r="BPG228" s="567"/>
      <c r="BPH228" s="567"/>
      <c r="BPI228" s="567"/>
      <c r="BPJ228" s="567"/>
      <c r="BPK228" s="567"/>
      <c r="BPL228" s="567"/>
      <c r="BPM228" s="567"/>
      <c r="BPN228" s="567"/>
      <c r="BPO228" s="567"/>
      <c r="BPP228" s="567"/>
      <c r="BPQ228" s="567"/>
      <c r="BPR228" s="567"/>
      <c r="BPS228" s="567"/>
      <c r="BPT228" s="567"/>
      <c r="BPU228" s="567"/>
      <c r="BPV228" s="567"/>
      <c r="BPW228" s="567"/>
      <c r="BPX228" s="567"/>
      <c r="BPY228" s="567"/>
      <c r="BPZ228" s="567"/>
      <c r="BQA228" s="567"/>
      <c r="BQB228" s="567"/>
      <c r="BQC228" s="567"/>
      <c r="BQD228" s="567"/>
      <c r="BQE228" s="567"/>
      <c r="BQF228" s="567"/>
      <c r="BQG228" s="567"/>
      <c r="BQH228" s="567"/>
      <c r="BQI228" s="567"/>
      <c r="BQJ228" s="567"/>
      <c r="BQK228" s="567"/>
      <c r="BQL228" s="567"/>
      <c r="BQM228" s="567"/>
      <c r="BQN228" s="567"/>
      <c r="BQO228" s="567"/>
      <c r="BQP228" s="567"/>
      <c r="BQQ228" s="567"/>
      <c r="BQR228" s="567"/>
      <c r="BQS228" s="567"/>
      <c r="BQT228" s="567"/>
      <c r="BQU228" s="567"/>
      <c r="BQV228" s="567"/>
      <c r="BQW228" s="567"/>
      <c r="BQX228" s="567"/>
      <c r="BQY228" s="567"/>
      <c r="BQZ228" s="567"/>
      <c r="BRA228" s="567"/>
      <c r="BRB228" s="567"/>
      <c r="BRC228" s="567"/>
      <c r="BRD228" s="567"/>
      <c r="BRE228" s="567"/>
      <c r="BRF228" s="567"/>
      <c r="BRG228" s="567"/>
      <c r="BRH228" s="567"/>
      <c r="BRI228" s="567"/>
      <c r="BRJ228" s="567"/>
      <c r="BRK228" s="567"/>
      <c r="BRL228" s="567"/>
      <c r="BRM228" s="567"/>
      <c r="BRN228" s="567"/>
      <c r="BRO228" s="567"/>
      <c r="BRP228" s="567"/>
      <c r="BRQ228" s="567"/>
      <c r="BRR228" s="567"/>
      <c r="BRS228" s="567"/>
      <c r="BRT228" s="567"/>
      <c r="BRU228" s="567"/>
      <c r="BRV228" s="567"/>
      <c r="BRW228" s="567"/>
      <c r="BRX228" s="567"/>
      <c r="BRY228" s="567"/>
      <c r="BRZ228" s="567"/>
      <c r="BSA228" s="567"/>
      <c r="BSB228" s="567"/>
      <c r="BSC228" s="567"/>
      <c r="BSD228" s="567"/>
      <c r="BSE228" s="567"/>
      <c r="BSF228" s="567"/>
      <c r="BSG228" s="567"/>
      <c r="BSH228" s="567"/>
      <c r="BSI228" s="567"/>
      <c r="BSJ228" s="567"/>
      <c r="BSK228" s="567"/>
      <c r="BSL228" s="567"/>
      <c r="BSM228" s="567"/>
      <c r="BSN228" s="567"/>
      <c r="BSO228" s="567"/>
      <c r="BSP228" s="567"/>
      <c r="BSQ228" s="567"/>
      <c r="BSR228" s="567"/>
      <c r="BSS228" s="567"/>
      <c r="BST228" s="567"/>
      <c r="BSU228" s="567"/>
      <c r="BSV228" s="567"/>
      <c r="BSW228" s="567"/>
      <c r="BSX228" s="567"/>
      <c r="BSY228" s="567"/>
      <c r="BSZ228" s="567"/>
      <c r="BTA228" s="567"/>
      <c r="BTB228" s="567"/>
      <c r="BTC228" s="567"/>
      <c r="BTD228" s="567"/>
      <c r="BTE228" s="567"/>
      <c r="BTF228" s="567"/>
      <c r="BTG228" s="567"/>
      <c r="BTH228" s="567"/>
      <c r="BTI228" s="567"/>
      <c r="BTJ228" s="567"/>
      <c r="BTK228" s="567"/>
      <c r="BTL228" s="567"/>
      <c r="BTM228" s="567"/>
      <c r="BTN228" s="567"/>
      <c r="BTO228" s="567"/>
      <c r="BTP228" s="567"/>
      <c r="BTQ228" s="567"/>
      <c r="BTR228" s="567"/>
      <c r="BTS228" s="567"/>
      <c r="BTT228" s="567"/>
      <c r="BTU228" s="567"/>
      <c r="BTV228" s="567"/>
      <c r="BTW228" s="567"/>
      <c r="BTX228" s="567"/>
      <c r="BTY228" s="567"/>
      <c r="BTZ228" s="567"/>
      <c r="BUA228" s="567"/>
      <c r="BUB228" s="567"/>
      <c r="BUC228" s="567"/>
      <c r="BUD228" s="567"/>
      <c r="BUE228" s="567"/>
      <c r="BUF228" s="567"/>
      <c r="BUG228" s="567"/>
      <c r="BUH228" s="567"/>
      <c r="BUI228" s="567"/>
      <c r="BUJ228" s="567"/>
      <c r="BUK228" s="567"/>
      <c r="BUL228" s="567"/>
      <c r="BUM228" s="567"/>
      <c r="BUN228" s="567"/>
      <c r="BUO228" s="567"/>
      <c r="BUP228" s="567"/>
      <c r="BUQ228" s="567"/>
      <c r="BUR228" s="567"/>
      <c r="BUS228" s="567"/>
      <c r="BUT228" s="567"/>
      <c r="BUU228" s="567"/>
      <c r="BUV228" s="567"/>
      <c r="BUW228" s="567"/>
      <c r="BUX228" s="567"/>
      <c r="BUY228" s="567"/>
      <c r="BUZ228" s="567"/>
      <c r="BVA228" s="567"/>
      <c r="BVB228" s="567"/>
      <c r="BVC228" s="567"/>
      <c r="BVD228" s="567"/>
      <c r="BVE228" s="567"/>
      <c r="BVF228" s="567"/>
      <c r="BVG228" s="567"/>
      <c r="BVH228" s="567"/>
      <c r="BVI228" s="567"/>
      <c r="BVJ228" s="567"/>
      <c r="BVK228" s="567"/>
      <c r="BVL228" s="567"/>
      <c r="BVM228" s="567"/>
      <c r="BVN228" s="567"/>
      <c r="BVO228" s="567"/>
      <c r="BVP228" s="567"/>
      <c r="BVQ228" s="567"/>
      <c r="BVR228" s="567"/>
      <c r="BVS228" s="567"/>
      <c r="BVT228" s="567"/>
      <c r="BVU228" s="567"/>
      <c r="BVV228" s="567"/>
      <c r="BVW228" s="567"/>
      <c r="BVX228" s="567"/>
      <c r="BVY228" s="567"/>
      <c r="BVZ228" s="567"/>
      <c r="BWA228" s="567"/>
      <c r="BWB228" s="567"/>
      <c r="BWC228" s="567"/>
      <c r="BWD228" s="567"/>
      <c r="BWE228" s="567"/>
      <c r="BWF228" s="567"/>
      <c r="BWG228" s="567"/>
      <c r="BWH228" s="567"/>
      <c r="BWI228" s="567"/>
      <c r="BWJ228" s="567"/>
      <c r="BWK228" s="567"/>
      <c r="BWL228" s="567"/>
      <c r="BWM228" s="567"/>
      <c r="BWN228" s="567"/>
      <c r="BWO228" s="567"/>
      <c r="BWP228" s="567"/>
      <c r="BWQ228" s="567"/>
      <c r="BWR228" s="567"/>
      <c r="BWS228" s="567"/>
      <c r="BWT228" s="567"/>
      <c r="BWU228" s="567"/>
      <c r="BWV228" s="567"/>
      <c r="BWW228" s="567"/>
      <c r="BWX228" s="567"/>
      <c r="BWY228" s="567"/>
      <c r="BWZ228" s="567"/>
      <c r="BXA228" s="567"/>
      <c r="BXB228" s="567"/>
      <c r="BXC228" s="567"/>
      <c r="BXD228" s="567"/>
      <c r="BXE228" s="567"/>
      <c r="BXF228" s="567"/>
      <c r="BXG228" s="567"/>
      <c r="BXH228" s="567"/>
      <c r="BXI228" s="567"/>
      <c r="BXJ228" s="567"/>
      <c r="BXK228" s="567"/>
      <c r="BXL228" s="567"/>
      <c r="BXM228" s="567"/>
      <c r="BXN228" s="567"/>
      <c r="BXO228" s="567"/>
      <c r="BXP228" s="567"/>
      <c r="BXQ228" s="567"/>
      <c r="BXR228" s="567"/>
      <c r="BXS228" s="567"/>
      <c r="BXT228" s="567"/>
      <c r="BXU228" s="567"/>
      <c r="BXV228" s="567"/>
      <c r="BXW228" s="567"/>
      <c r="BXX228" s="567"/>
      <c r="BXY228" s="567"/>
      <c r="BXZ228" s="567"/>
      <c r="BYA228" s="567"/>
      <c r="BYB228" s="567"/>
      <c r="BYC228" s="567"/>
      <c r="BYD228" s="567"/>
      <c r="BYE228" s="567"/>
      <c r="BYF228" s="567"/>
      <c r="BYG228" s="567"/>
      <c r="BYH228" s="567"/>
      <c r="BYI228" s="567"/>
      <c r="BYJ228" s="567"/>
      <c r="BYK228" s="567"/>
      <c r="BYL228" s="567"/>
      <c r="BYM228" s="567"/>
      <c r="BYN228" s="567"/>
      <c r="BYO228" s="567"/>
      <c r="BYP228" s="567"/>
      <c r="BYQ228" s="567"/>
      <c r="BYR228" s="567"/>
      <c r="BYS228" s="567"/>
      <c r="BYT228" s="567"/>
      <c r="BYU228" s="567"/>
      <c r="BYV228" s="567"/>
      <c r="BYW228" s="567"/>
      <c r="BYX228" s="567"/>
      <c r="BYY228" s="567"/>
      <c r="BYZ228" s="567"/>
      <c r="BZA228" s="567"/>
      <c r="BZB228" s="567"/>
      <c r="BZC228" s="567"/>
      <c r="BZD228" s="567"/>
      <c r="BZE228" s="567"/>
      <c r="BZF228" s="567"/>
      <c r="BZG228" s="567"/>
      <c r="BZH228" s="567"/>
      <c r="BZI228" s="567"/>
      <c r="BZJ228" s="567"/>
      <c r="BZK228" s="567"/>
      <c r="BZL228" s="567"/>
      <c r="BZM228" s="567"/>
      <c r="BZN228" s="567"/>
      <c r="BZO228" s="567"/>
      <c r="BZP228" s="567"/>
      <c r="BZQ228" s="567"/>
      <c r="BZR228" s="567"/>
      <c r="BZS228" s="567"/>
      <c r="BZT228" s="567"/>
      <c r="BZU228" s="567"/>
      <c r="BZV228" s="567"/>
      <c r="BZW228" s="567"/>
      <c r="BZX228" s="567"/>
      <c r="BZY228" s="567"/>
      <c r="BZZ228" s="567"/>
      <c r="CAA228" s="567"/>
      <c r="CAB228" s="567"/>
      <c r="CAC228" s="567"/>
      <c r="CAD228" s="567"/>
      <c r="CAE228" s="567"/>
      <c r="CAF228" s="567"/>
      <c r="CAG228" s="567"/>
      <c r="CAH228" s="567"/>
      <c r="CAI228" s="567"/>
      <c r="CAJ228" s="567"/>
      <c r="CAK228" s="567"/>
      <c r="CAL228" s="567"/>
      <c r="CAM228" s="567"/>
      <c r="CAN228" s="567"/>
      <c r="CAO228" s="567"/>
      <c r="CAP228" s="567"/>
      <c r="CAQ228" s="567"/>
      <c r="CAR228" s="567"/>
      <c r="CAS228" s="567"/>
      <c r="CAT228" s="567"/>
      <c r="CAU228" s="567"/>
      <c r="CAV228" s="567"/>
      <c r="CAW228" s="567"/>
      <c r="CAX228" s="567"/>
      <c r="CAY228" s="567"/>
      <c r="CAZ228" s="567"/>
      <c r="CBA228" s="567"/>
      <c r="CBB228" s="567"/>
      <c r="CBC228" s="567"/>
      <c r="CBD228" s="567"/>
      <c r="CBE228" s="567"/>
      <c r="CBF228" s="567"/>
      <c r="CBG228" s="567"/>
      <c r="CBH228" s="567"/>
      <c r="CBI228" s="567"/>
      <c r="CBJ228" s="567"/>
      <c r="CBK228" s="567"/>
      <c r="CBL228" s="567"/>
      <c r="CBM228" s="567"/>
      <c r="CBN228" s="567"/>
      <c r="CBO228" s="567"/>
      <c r="CBP228" s="567"/>
      <c r="CBQ228" s="567"/>
      <c r="CBR228" s="567"/>
      <c r="CBS228" s="567"/>
      <c r="CBT228" s="567"/>
      <c r="CBU228" s="567"/>
      <c r="CBV228" s="567"/>
      <c r="CBW228" s="567"/>
      <c r="CBX228" s="567"/>
      <c r="CBY228" s="567"/>
      <c r="CBZ228" s="567"/>
      <c r="CCA228" s="567"/>
      <c r="CCB228" s="567"/>
      <c r="CCC228" s="567"/>
      <c r="CCD228" s="567"/>
      <c r="CCE228" s="567"/>
      <c r="CCF228" s="567"/>
      <c r="CCG228" s="567"/>
      <c r="CCH228" s="567"/>
      <c r="CCI228" s="567"/>
      <c r="CCJ228" s="567"/>
      <c r="CCK228" s="567"/>
      <c r="CCL228" s="567"/>
      <c r="CCM228" s="567"/>
      <c r="CCN228" s="567"/>
      <c r="CCO228" s="567"/>
      <c r="CCP228" s="567"/>
      <c r="CCQ228" s="567"/>
      <c r="CCR228" s="567"/>
      <c r="CCS228" s="567"/>
      <c r="CCT228" s="567"/>
      <c r="CCU228" s="567"/>
      <c r="CCV228" s="567"/>
      <c r="CCW228" s="567"/>
      <c r="CCX228" s="567"/>
      <c r="CCY228" s="567"/>
      <c r="CCZ228" s="567"/>
      <c r="CDA228" s="567"/>
      <c r="CDB228" s="567"/>
      <c r="CDC228" s="567"/>
      <c r="CDD228" s="567"/>
      <c r="CDE228" s="567"/>
      <c r="CDF228" s="567"/>
      <c r="CDG228" s="567"/>
      <c r="CDH228" s="567"/>
      <c r="CDI228" s="567"/>
      <c r="CDJ228" s="567"/>
      <c r="CDK228" s="567"/>
      <c r="CDL228" s="567"/>
      <c r="CDM228" s="567"/>
      <c r="CDN228" s="567"/>
      <c r="CDO228" s="567"/>
      <c r="CDP228" s="567"/>
      <c r="CDQ228" s="567"/>
      <c r="CDR228" s="567"/>
      <c r="CDS228" s="567"/>
      <c r="CDT228" s="567"/>
      <c r="CDU228" s="567"/>
      <c r="CDV228" s="567"/>
      <c r="CDW228" s="567"/>
      <c r="CDX228" s="567"/>
      <c r="CDY228" s="567"/>
      <c r="CDZ228" s="567"/>
      <c r="CEA228" s="567"/>
      <c r="CEB228" s="567"/>
      <c r="CEC228" s="567"/>
      <c r="CED228" s="567"/>
      <c r="CEE228" s="567"/>
      <c r="CEF228" s="567"/>
      <c r="CEG228" s="567"/>
      <c r="CEH228" s="567"/>
      <c r="CEI228" s="567"/>
      <c r="CEJ228" s="567"/>
      <c r="CEK228" s="567"/>
      <c r="CEL228" s="567"/>
      <c r="CEM228" s="567"/>
      <c r="CEN228" s="567"/>
      <c r="CEO228" s="567"/>
      <c r="CEP228" s="567"/>
      <c r="CEQ228" s="567"/>
      <c r="CER228" s="567"/>
      <c r="CES228" s="567"/>
      <c r="CET228" s="567"/>
      <c r="CEU228" s="567"/>
      <c r="CEV228" s="567"/>
      <c r="CEW228" s="567"/>
      <c r="CEX228" s="567"/>
      <c r="CEY228" s="567"/>
      <c r="CEZ228" s="567"/>
      <c r="CFA228" s="567"/>
      <c r="CFB228" s="567"/>
      <c r="CFC228" s="567"/>
      <c r="CFD228" s="567"/>
      <c r="CFE228" s="567"/>
      <c r="CFF228" s="567"/>
      <c r="CFG228" s="567"/>
      <c r="CFH228" s="567"/>
      <c r="CFI228" s="567"/>
      <c r="CFJ228" s="567"/>
      <c r="CFK228" s="567"/>
      <c r="CFL228" s="567"/>
      <c r="CFM228" s="567"/>
      <c r="CFN228" s="567"/>
      <c r="CFO228" s="567"/>
      <c r="CFP228" s="567"/>
      <c r="CFQ228" s="567"/>
      <c r="CFR228" s="567"/>
      <c r="CFS228" s="567"/>
      <c r="CFT228" s="567"/>
      <c r="CFU228" s="567"/>
      <c r="CFV228" s="567"/>
      <c r="CFW228" s="567"/>
      <c r="CFX228" s="567"/>
      <c r="CFY228" s="567"/>
      <c r="CFZ228" s="567"/>
      <c r="CGA228" s="567"/>
      <c r="CGB228" s="567"/>
      <c r="CGC228" s="567"/>
      <c r="CGD228" s="567"/>
      <c r="CGE228" s="567"/>
      <c r="CGF228" s="567"/>
      <c r="CGG228" s="567"/>
      <c r="CGH228" s="567"/>
      <c r="CGI228" s="567"/>
      <c r="CGJ228" s="567"/>
      <c r="CGK228" s="567"/>
      <c r="CGL228" s="567"/>
      <c r="CGM228" s="567"/>
      <c r="CGN228" s="567"/>
      <c r="CGO228" s="567"/>
      <c r="CGP228" s="567"/>
      <c r="CGQ228" s="567"/>
      <c r="CGR228" s="567"/>
      <c r="CGS228" s="567"/>
      <c r="CGT228" s="567"/>
      <c r="CGU228" s="567"/>
      <c r="CGV228" s="567"/>
      <c r="CGW228" s="567"/>
      <c r="CGX228" s="567"/>
      <c r="CGY228" s="567"/>
      <c r="CGZ228" s="567"/>
      <c r="CHA228" s="567"/>
      <c r="CHB228" s="567"/>
      <c r="CHC228" s="567"/>
      <c r="CHD228" s="567"/>
      <c r="CHE228" s="567"/>
      <c r="CHF228" s="567"/>
      <c r="CHG228" s="567"/>
      <c r="CHH228" s="567"/>
      <c r="CHI228" s="567"/>
      <c r="CHJ228" s="567"/>
      <c r="CHK228" s="567"/>
      <c r="CHL228" s="567"/>
      <c r="CHM228" s="567"/>
      <c r="CHN228" s="567"/>
      <c r="CHO228" s="567"/>
      <c r="CHP228" s="567"/>
      <c r="CHQ228" s="567"/>
      <c r="CHR228" s="567"/>
      <c r="CHS228" s="567"/>
      <c r="CHT228" s="567"/>
      <c r="CHU228" s="567"/>
      <c r="CHV228" s="567"/>
      <c r="CHW228" s="567"/>
      <c r="CHX228" s="567"/>
      <c r="CHY228" s="567"/>
      <c r="CHZ228" s="567"/>
      <c r="CIA228" s="567"/>
      <c r="CIB228" s="567"/>
      <c r="CIC228" s="567"/>
      <c r="CID228" s="567"/>
      <c r="CIE228" s="567"/>
      <c r="CIF228" s="567"/>
      <c r="CIG228" s="567"/>
      <c r="CIH228" s="567"/>
      <c r="CII228" s="567"/>
      <c r="CIJ228" s="567"/>
      <c r="CIK228" s="567"/>
      <c r="CIL228" s="567"/>
      <c r="CIM228" s="567"/>
      <c r="CIN228" s="567"/>
      <c r="CIO228" s="567"/>
      <c r="CIP228" s="567"/>
      <c r="CIQ228" s="567"/>
      <c r="CIR228" s="567"/>
      <c r="CIS228" s="567"/>
      <c r="CIT228" s="567"/>
      <c r="CIU228" s="567"/>
      <c r="CIV228" s="567"/>
      <c r="CIW228" s="567"/>
      <c r="CIX228" s="567"/>
      <c r="CIY228" s="567"/>
      <c r="CIZ228" s="567"/>
      <c r="CJA228" s="567"/>
      <c r="CJB228" s="567"/>
      <c r="CJC228" s="567"/>
      <c r="CJD228" s="567"/>
      <c r="CJE228" s="567"/>
      <c r="CJF228" s="567"/>
      <c r="CJG228" s="567"/>
      <c r="CJH228" s="567"/>
      <c r="CJI228" s="567"/>
      <c r="CJJ228" s="567"/>
      <c r="CJK228" s="567"/>
      <c r="CJL228" s="567"/>
      <c r="CJM228" s="567"/>
      <c r="CJN228" s="567"/>
      <c r="CJO228" s="567"/>
      <c r="CJP228" s="567"/>
      <c r="CJQ228" s="567"/>
      <c r="CJR228" s="567"/>
      <c r="CJS228" s="567"/>
      <c r="CJT228" s="567"/>
      <c r="CJU228" s="567"/>
      <c r="CJV228" s="567"/>
      <c r="CJW228" s="567"/>
      <c r="CJX228" s="567"/>
      <c r="CJY228" s="567"/>
      <c r="CJZ228" s="567"/>
      <c r="CKA228" s="567"/>
      <c r="CKB228" s="567"/>
      <c r="CKC228" s="567"/>
      <c r="CKD228" s="567"/>
      <c r="CKE228" s="567"/>
      <c r="CKF228" s="567"/>
      <c r="CKG228" s="567"/>
      <c r="CKH228" s="567"/>
      <c r="CKI228" s="567"/>
      <c r="CKJ228" s="567"/>
      <c r="CKK228" s="567"/>
      <c r="CKL228" s="567"/>
      <c r="CKM228" s="567"/>
      <c r="CKN228" s="567"/>
      <c r="CKO228" s="567"/>
      <c r="CKP228" s="567"/>
      <c r="CKQ228" s="567"/>
      <c r="CKR228" s="567"/>
      <c r="CKS228" s="567"/>
      <c r="CKT228" s="567"/>
      <c r="CKU228" s="567"/>
      <c r="CKV228" s="567"/>
      <c r="CKW228" s="567"/>
      <c r="CKX228" s="567"/>
      <c r="CKY228" s="567"/>
      <c r="CKZ228" s="567"/>
      <c r="CLA228" s="567"/>
      <c r="CLB228" s="567"/>
      <c r="CLC228" s="567"/>
      <c r="CLD228" s="567"/>
      <c r="CLE228" s="567"/>
      <c r="CLF228" s="567"/>
      <c r="CLG228" s="567"/>
      <c r="CLH228" s="567"/>
      <c r="CLI228" s="567"/>
      <c r="CLJ228" s="567"/>
      <c r="CLK228" s="567"/>
      <c r="CLL228" s="567"/>
      <c r="CLM228" s="567"/>
      <c r="CLN228" s="567"/>
      <c r="CLO228" s="567"/>
      <c r="CLP228" s="567"/>
      <c r="CLQ228" s="567"/>
      <c r="CLR228" s="567"/>
      <c r="CLS228" s="567"/>
      <c r="CLT228" s="567"/>
      <c r="CLU228" s="567"/>
      <c r="CLV228" s="567"/>
      <c r="CLW228" s="567"/>
      <c r="CLX228" s="567"/>
      <c r="CLY228" s="567"/>
      <c r="CLZ228" s="567"/>
      <c r="CMA228" s="567"/>
      <c r="CMB228" s="567"/>
      <c r="CMC228" s="567"/>
      <c r="CMD228" s="567"/>
      <c r="CME228" s="567"/>
      <c r="CMF228" s="567"/>
      <c r="CMG228" s="567"/>
      <c r="CMH228" s="567"/>
      <c r="CMI228" s="567"/>
      <c r="CMJ228" s="567"/>
      <c r="CMK228" s="567"/>
      <c r="CML228" s="567"/>
      <c r="CMM228" s="567"/>
      <c r="CMN228" s="567"/>
      <c r="CMO228" s="567"/>
      <c r="CMP228" s="567"/>
      <c r="CMQ228" s="567"/>
      <c r="CMR228" s="567"/>
      <c r="CMS228" s="567"/>
      <c r="CMT228" s="567"/>
      <c r="CMU228" s="567"/>
      <c r="CMV228" s="567"/>
      <c r="CMW228" s="567"/>
      <c r="CMX228" s="567"/>
      <c r="CMY228" s="567"/>
      <c r="CMZ228" s="567"/>
      <c r="CNA228" s="567"/>
      <c r="CNB228" s="567"/>
      <c r="CNC228" s="567"/>
      <c r="CND228" s="567"/>
      <c r="CNE228" s="567"/>
      <c r="CNF228" s="567"/>
      <c r="CNG228" s="567"/>
      <c r="CNH228" s="567"/>
      <c r="CNI228" s="567"/>
      <c r="CNJ228" s="567"/>
      <c r="CNK228" s="567"/>
      <c r="CNL228" s="567"/>
      <c r="CNM228" s="567"/>
      <c r="CNN228" s="567"/>
      <c r="CNO228" s="567"/>
      <c r="CNP228" s="567"/>
      <c r="CNQ228" s="567"/>
      <c r="CNR228" s="567"/>
      <c r="CNS228" s="567"/>
      <c r="CNT228" s="567"/>
      <c r="CNU228" s="567"/>
      <c r="CNV228" s="567"/>
      <c r="CNW228" s="567"/>
      <c r="CNX228" s="567"/>
      <c r="CNY228" s="567"/>
      <c r="CNZ228" s="567"/>
      <c r="COA228" s="567"/>
      <c r="COB228" s="567"/>
      <c r="COC228" s="567"/>
      <c r="COD228" s="567"/>
      <c r="COE228" s="567"/>
      <c r="COF228" s="567"/>
      <c r="COG228" s="567"/>
      <c r="COH228" s="567"/>
      <c r="COI228" s="567"/>
      <c r="COJ228" s="567"/>
      <c r="COK228" s="567"/>
      <c r="COL228" s="567"/>
      <c r="COM228" s="567"/>
      <c r="CON228" s="567"/>
      <c r="COO228" s="567"/>
      <c r="COP228" s="567"/>
      <c r="COQ228" s="567"/>
      <c r="COR228" s="567"/>
      <c r="COS228" s="567"/>
      <c r="COT228" s="567"/>
      <c r="COU228" s="567"/>
      <c r="COV228" s="567"/>
      <c r="COW228" s="567"/>
      <c r="COX228" s="567"/>
      <c r="COY228" s="567"/>
      <c r="COZ228" s="567"/>
      <c r="CPA228" s="567"/>
      <c r="CPB228" s="567"/>
      <c r="CPC228" s="567"/>
      <c r="CPD228" s="567"/>
      <c r="CPE228" s="567"/>
      <c r="CPF228" s="567"/>
      <c r="CPG228" s="567"/>
      <c r="CPH228" s="567"/>
      <c r="CPI228" s="567"/>
      <c r="CPJ228" s="567"/>
      <c r="CPK228" s="567"/>
      <c r="CPL228" s="567"/>
      <c r="CPM228" s="567"/>
      <c r="CPN228" s="567"/>
      <c r="CPO228" s="567"/>
      <c r="CPP228" s="567"/>
      <c r="CPQ228" s="567"/>
      <c r="CPR228" s="567"/>
      <c r="CPS228" s="567"/>
      <c r="CPT228" s="567"/>
      <c r="CPU228" s="567"/>
      <c r="CPV228" s="567"/>
      <c r="CPW228" s="567"/>
      <c r="CPX228" s="567"/>
      <c r="CPY228" s="567"/>
      <c r="CPZ228" s="567"/>
      <c r="CQA228" s="567"/>
      <c r="CQB228" s="567"/>
      <c r="CQC228" s="567"/>
      <c r="CQD228" s="567"/>
      <c r="CQE228" s="567"/>
      <c r="CQF228" s="567"/>
      <c r="CQG228" s="567"/>
      <c r="CQH228" s="567"/>
      <c r="CQI228" s="567"/>
      <c r="CQJ228" s="567"/>
      <c r="CQK228" s="567"/>
      <c r="CQL228" s="567"/>
      <c r="CQM228" s="567"/>
      <c r="CQN228" s="567"/>
      <c r="CQO228" s="567"/>
      <c r="CQP228" s="567"/>
      <c r="CQQ228" s="567"/>
      <c r="CQR228" s="567"/>
      <c r="CQS228" s="567"/>
      <c r="CQT228" s="567"/>
      <c r="CQU228" s="567"/>
      <c r="CQV228" s="567"/>
      <c r="CQW228" s="567"/>
      <c r="CQX228" s="567"/>
      <c r="CQY228" s="567"/>
      <c r="CQZ228" s="567"/>
      <c r="CRA228" s="567"/>
      <c r="CRB228" s="567"/>
      <c r="CRC228" s="567"/>
      <c r="CRD228" s="567"/>
      <c r="CRE228" s="567"/>
      <c r="CRF228" s="567"/>
      <c r="CRG228" s="567"/>
      <c r="CRH228" s="567"/>
      <c r="CRI228" s="567"/>
      <c r="CRJ228" s="567"/>
      <c r="CRK228" s="567"/>
      <c r="CRL228" s="567"/>
      <c r="CRM228" s="567"/>
      <c r="CRN228" s="567"/>
      <c r="CRO228" s="567"/>
      <c r="CRP228" s="567"/>
      <c r="CRQ228" s="567"/>
      <c r="CRR228" s="567"/>
      <c r="CRS228" s="567"/>
      <c r="CRT228" s="567"/>
      <c r="CRU228" s="567"/>
      <c r="CRV228" s="567"/>
      <c r="CRW228" s="567"/>
      <c r="CRX228" s="567"/>
      <c r="CRY228" s="567"/>
      <c r="CRZ228" s="567"/>
      <c r="CSA228" s="567"/>
      <c r="CSB228" s="567"/>
      <c r="CSC228" s="567"/>
      <c r="CSD228" s="567"/>
      <c r="CSE228" s="567"/>
      <c r="CSF228" s="567"/>
      <c r="CSG228" s="567"/>
      <c r="CSH228" s="567"/>
      <c r="CSI228" s="567"/>
      <c r="CSJ228" s="567"/>
      <c r="CSK228" s="567"/>
      <c r="CSL228" s="567"/>
      <c r="CSM228" s="567"/>
      <c r="CSN228" s="567"/>
      <c r="CSO228" s="567"/>
      <c r="CSP228" s="567"/>
      <c r="CSQ228" s="567"/>
      <c r="CSR228" s="567"/>
      <c r="CSS228" s="567"/>
      <c r="CST228" s="567"/>
      <c r="CSU228" s="567"/>
      <c r="CSV228" s="567"/>
      <c r="CSW228" s="567"/>
      <c r="CSX228" s="567"/>
      <c r="CSY228" s="567"/>
      <c r="CSZ228" s="567"/>
      <c r="CTA228" s="567"/>
      <c r="CTB228" s="567"/>
      <c r="CTC228" s="567"/>
      <c r="CTD228" s="567"/>
      <c r="CTE228" s="567"/>
      <c r="CTF228" s="567"/>
      <c r="CTG228" s="567"/>
      <c r="CTH228" s="567"/>
      <c r="CTI228" s="567"/>
      <c r="CTJ228" s="567"/>
      <c r="CTK228" s="567"/>
      <c r="CTL228" s="567"/>
      <c r="CTM228" s="567"/>
      <c r="CTN228" s="567"/>
      <c r="CTO228" s="567"/>
      <c r="CTP228" s="567"/>
      <c r="CTQ228" s="567"/>
      <c r="CTR228" s="567"/>
      <c r="CTS228" s="567"/>
      <c r="CTT228" s="567"/>
      <c r="CTU228" s="567"/>
      <c r="CTV228" s="567"/>
      <c r="CTW228" s="567"/>
      <c r="CTX228" s="567"/>
      <c r="CTY228" s="567"/>
      <c r="CTZ228" s="567"/>
      <c r="CUA228" s="567"/>
      <c r="CUB228" s="567"/>
      <c r="CUC228" s="567"/>
      <c r="CUD228" s="567"/>
      <c r="CUE228" s="567"/>
      <c r="CUF228" s="567"/>
      <c r="CUG228" s="567"/>
      <c r="CUH228" s="567"/>
      <c r="CUI228" s="567"/>
      <c r="CUJ228" s="567"/>
      <c r="CUK228" s="567"/>
      <c r="CUL228" s="567"/>
      <c r="CUM228" s="567"/>
      <c r="CUN228" s="567"/>
      <c r="CUO228" s="567"/>
      <c r="CUP228" s="567"/>
      <c r="CUQ228" s="567"/>
      <c r="CUR228" s="567"/>
      <c r="CUS228" s="567"/>
      <c r="CUT228" s="567"/>
      <c r="CUU228" s="567"/>
      <c r="CUV228" s="567"/>
      <c r="CUW228" s="567"/>
      <c r="CUX228" s="567"/>
      <c r="CUY228" s="567"/>
      <c r="CUZ228" s="567"/>
      <c r="CVA228" s="567"/>
      <c r="CVB228" s="567"/>
      <c r="CVC228" s="567"/>
      <c r="CVD228" s="567"/>
      <c r="CVE228" s="567"/>
      <c r="CVF228" s="567"/>
      <c r="CVG228" s="567"/>
      <c r="CVH228" s="567"/>
      <c r="CVI228" s="567"/>
      <c r="CVJ228" s="567"/>
      <c r="CVK228" s="567"/>
      <c r="CVL228" s="567"/>
      <c r="CVM228" s="567"/>
      <c r="CVN228" s="567"/>
      <c r="CVO228" s="567"/>
      <c r="CVP228" s="567"/>
      <c r="CVQ228" s="567"/>
      <c r="CVR228" s="567"/>
      <c r="CVS228" s="567"/>
      <c r="CVT228" s="567"/>
      <c r="CVU228" s="567"/>
      <c r="CVV228" s="567"/>
      <c r="CVW228" s="567"/>
      <c r="CVX228" s="567"/>
      <c r="CVY228" s="567"/>
      <c r="CVZ228" s="567"/>
      <c r="CWA228" s="567"/>
      <c r="CWB228" s="567"/>
      <c r="CWC228" s="567"/>
      <c r="CWD228" s="567"/>
      <c r="CWE228" s="567"/>
      <c r="CWF228" s="567"/>
      <c r="CWG228" s="567"/>
      <c r="CWH228" s="567"/>
      <c r="CWI228" s="567"/>
      <c r="CWJ228" s="567"/>
      <c r="CWK228" s="567"/>
      <c r="CWL228" s="567"/>
      <c r="CWM228" s="567"/>
      <c r="CWN228" s="567"/>
      <c r="CWO228" s="567"/>
      <c r="CWP228" s="567"/>
      <c r="CWQ228" s="567"/>
      <c r="CWR228" s="567"/>
      <c r="CWS228" s="567"/>
      <c r="CWT228" s="567"/>
      <c r="CWU228" s="567"/>
      <c r="CWV228" s="567"/>
      <c r="CWW228" s="567"/>
      <c r="CWX228" s="567"/>
      <c r="CWY228" s="567"/>
      <c r="CWZ228" s="567"/>
      <c r="CXA228" s="567"/>
      <c r="CXB228" s="567"/>
      <c r="CXC228" s="567"/>
      <c r="CXD228" s="567"/>
      <c r="CXE228" s="567"/>
      <c r="CXF228" s="567"/>
      <c r="CXG228" s="567"/>
      <c r="CXH228" s="567"/>
      <c r="CXI228" s="567"/>
      <c r="CXJ228" s="567"/>
      <c r="CXK228" s="567"/>
      <c r="CXL228" s="567"/>
      <c r="CXM228" s="567"/>
      <c r="CXN228" s="567"/>
      <c r="CXO228" s="567"/>
      <c r="CXP228" s="567"/>
      <c r="CXQ228" s="567"/>
      <c r="CXR228" s="567"/>
      <c r="CXS228" s="567"/>
      <c r="CXT228" s="567"/>
      <c r="CXU228" s="567"/>
      <c r="CXV228" s="567"/>
      <c r="CXW228" s="567"/>
      <c r="CXX228" s="567"/>
      <c r="CXY228" s="567"/>
      <c r="CXZ228" s="567"/>
      <c r="CYA228" s="567"/>
      <c r="CYB228" s="567"/>
      <c r="CYC228" s="567"/>
      <c r="CYD228" s="567"/>
      <c r="CYE228" s="567"/>
      <c r="CYF228" s="567"/>
      <c r="CYG228" s="567"/>
      <c r="CYH228" s="567"/>
      <c r="CYI228" s="567"/>
      <c r="CYJ228" s="567"/>
      <c r="CYK228" s="567"/>
      <c r="CYL228" s="567"/>
      <c r="CYM228" s="567"/>
      <c r="CYN228" s="567"/>
      <c r="CYO228" s="567"/>
      <c r="CYP228" s="567"/>
      <c r="CYQ228" s="567"/>
      <c r="CYR228" s="567"/>
      <c r="CYS228" s="567"/>
      <c r="CYT228" s="567"/>
      <c r="CYU228" s="567"/>
      <c r="CYV228" s="567"/>
      <c r="CYW228" s="567"/>
      <c r="CYX228" s="567"/>
      <c r="CYY228" s="567"/>
      <c r="CYZ228" s="567"/>
      <c r="CZA228" s="567"/>
      <c r="CZB228" s="567"/>
      <c r="CZC228" s="567"/>
      <c r="CZD228" s="567"/>
      <c r="CZE228" s="567"/>
      <c r="CZF228" s="567"/>
      <c r="CZG228" s="567"/>
      <c r="CZH228" s="567"/>
      <c r="CZI228" s="567"/>
      <c r="CZJ228" s="567"/>
      <c r="CZK228" s="567"/>
      <c r="CZL228" s="567"/>
      <c r="CZM228" s="567"/>
      <c r="CZN228" s="567"/>
      <c r="CZO228" s="567"/>
      <c r="CZP228" s="567"/>
      <c r="CZQ228" s="567"/>
      <c r="CZR228" s="567"/>
      <c r="CZS228" s="567"/>
      <c r="CZT228" s="567"/>
      <c r="CZU228" s="567"/>
      <c r="CZV228" s="567"/>
      <c r="CZW228" s="567"/>
      <c r="CZX228" s="567"/>
      <c r="CZY228" s="567"/>
      <c r="CZZ228" s="567"/>
      <c r="DAA228" s="567"/>
      <c r="DAB228" s="567"/>
      <c r="DAC228" s="567"/>
      <c r="DAD228" s="567"/>
      <c r="DAE228" s="567"/>
      <c r="DAF228" s="567"/>
      <c r="DAG228" s="567"/>
      <c r="DAH228" s="567"/>
      <c r="DAI228" s="567"/>
      <c r="DAJ228" s="567"/>
      <c r="DAK228" s="567"/>
      <c r="DAL228" s="567"/>
      <c r="DAM228" s="567"/>
      <c r="DAN228" s="567"/>
      <c r="DAO228" s="567"/>
      <c r="DAP228" s="567"/>
      <c r="DAQ228" s="567"/>
      <c r="DAR228" s="567"/>
      <c r="DAS228" s="567"/>
      <c r="DAT228" s="567"/>
      <c r="DAU228" s="567"/>
      <c r="DAV228" s="567"/>
      <c r="DAW228" s="567"/>
      <c r="DAX228" s="567"/>
      <c r="DAY228" s="567"/>
      <c r="DAZ228" s="567"/>
      <c r="DBA228" s="567"/>
      <c r="DBB228" s="567"/>
      <c r="DBC228" s="567"/>
      <c r="DBD228" s="567"/>
      <c r="DBE228" s="567"/>
      <c r="DBF228" s="567"/>
      <c r="DBG228" s="567"/>
      <c r="DBH228" s="567"/>
      <c r="DBI228" s="567"/>
      <c r="DBJ228" s="567"/>
      <c r="DBK228" s="567"/>
      <c r="DBL228" s="567"/>
      <c r="DBM228" s="567"/>
      <c r="DBN228" s="567"/>
      <c r="DBO228" s="567"/>
      <c r="DBP228" s="567"/>
      <c r="DBQ228" s="567"/>
      <c r="DBR228" s="567"/>
      <c r="DBS228" s="567"/>
      <c r="DBT228" s="567"/>
      <c r="DBU228" s="567"/>
      <c r="DBV228" s="567"/>
      <c r="DBW228" s="567"/>
      <c r="DBX228" s="567"/>
      <c r="DBY228" s="567"/>
      <c r="DBZ228" s="567"/>
      <c r="DCA228" s="567"/>
      <c r="DCB228" s="567"/>
      <c r="DCC228" s="567"/>
      <c r="DCD228" s="567"/>
      <c r="DCE228" s="567"/>
      <c r="DCF228" s="567"/>
      <c r="DCG228" s="567"/>
      <c r="DCH228" s="567"/>
      <c r="DCI228" s="567"/>
      <c r="DCJ228" s="567"/>
      <c r="DCK228" s="567"/>
      <c r="DCL228" s="567"/>
      <c r="DCM228" s="567"/>
      <c r="DCN228" s="567"/>
      <c r="DCO228" s="567"/>
      <c r="DCP228" s="567"/>
      <c r="DCQ228" s="567"/>
      <c r="DCR228" s="567"/>
      <c r="DCS228" s="567"/>
      <c r="DCT228" s="567"/>
      <c r="DCU228" s="567"/>
      <c r="DCV228" s="567"/>
      <c r="DCW228" s="567"/>
      <c r="DCX228" s="567"/>
      <c r="DCY228" s="567"/>
      <c r="DCZ228" s="567"/>
      <c r="DDA228" s="567"/>
      <c r="DDB228" s="567"/>
      <c r="DDC228" s="567"/>
      <c r="DDD228" s="567"/>
      <c r="DDE228" s="567"/>
      <c r="DDF228" s="567"/>
      <c r="DDG228" s="567"/>
      <c r="DDH228" s="567"/>
      <c r="DDI228" s="567"/>
      <c r="DDJ228" s="567"/>
      <c r="DDK228" s="567"/>
      <c r="DDL228" s="567"/>
      <c r="DDM228" s="567"/>
      <c r="DDN228" s="567"/>
      <c r="DDO228" s="567"/>
      <c r="DDP228" s="567"/>
      <c r="DDQ228" s="567"/>
      <c r="DDR228" s="567"/>
      <c r="DDS228" s="567"/>
      <c r="DDT228" s="567"/>
      <c r="DDU228" s="567"/>
      <c r="DDV228" s="567"/>
      <c r="DDW228" s="567"/>
      <c r="DDX228" s="567"/>
      <c r="DDY228" s="567"/>
      <c r="DDZ228" s="567"/>
      <c r="DEA228" s="567"/>
      <c r="DEB228" s="567"/>
      <c r="DEC228" s="567"/>
      <c r="DED228" s="567"/>
      <c r="DEE228" s="567"/>
      <c r="DEF228" s="567"/>
      <c r="DEG228" s="567"/>
      <c r="DEH228" s="567"/>
      <c r="DEI228" s="567"/>
      <c r="DEJ228" s="567"/>
      <c r="DEK228" s="567"/>
      <c r="DEL228" s="567"/>
      <c r="DEM228" s="567"/>
      <c r="DEN228" s="567"/>
      <c r="DEO228" s="567"/>
      <c r="DEP228" s="567"/>
      <c r="DEQ228" s="567"/>
      <c r="DER228" s="567"/>
      <c r="DES228" s="567"/>
      <c r="DET228" s="567"/>
      <c r="DEU228" s="567"/>
      <c r="DEV228" s="567"/>
      <c r="DEW228" s="567"/>
      <c r="DEX228" s="567"/>
      <c r="DEY228" s="567"/>
      <c r="DEZ228" s="567"/>
      <c r="DFA228" s="567"/>
      <c r="DFB228" s="567"/>
      <c r="DFC228" s="567"/>
      <c r="DFD228" s="567"/>
      <c r="DFE228" s="567"/>
      <c r="DFF228" s="567"/>
      <c r="DFG228" s="567"/>
      <c r="DFH228" s="567"/>
      <c r="DFI228" s="567"/>
      <c r="DFJ228" s="567"/>
      <c r="DFK228" s="567"/>
      <c r="DFL228" s="567"/>
      <c r="DFM228" s="567"/>
      <c r="DFN228" s="567"/>
      <c r="DFO228" s="567"/>
      <c r="DFP228" s="567"/>
      <c r="DFQ228" s="567"/>
      <c r="DFR228" s="567"/>
      <c r="DFS228" s="567"/>
      <c r="DFT228" s="567"/>
      <c r="DFU228" s="567"/>
      <c r="DFV228" s="567"/>
      <c r="DFW228" s="567"/>
      <c r="DFX228" s="567"/>
      <c r="DFY228" s="567"/>
      <c r="DFZ228" s="567"/>
      <c r="DGA228" s="567"/>
      <c r="DGB228" s="567"/>
      <c r="DGC228" s="567"/>
      <c r="DGD228" s="567"/>
      <c r="DGE228" s="567"/>
      <c r="DGF228" s="567"/>
      <c r="DGG228" s="567"/>
      <c r="DGH228" s="567"/>
      <c r="DGI228" s="567"/>
      <c r="DGJ228" s="567"/>
      <c r="DGK228" s="567"/>
      <c r="DGL228" s="567"/>
      <c r="DGM228" s="567"/>
      <c r="DGN228" s="567"/>
      <c r="DGO228" s="567"/>
      <c r="DGP228" s="567"/>
      <c r="DGQ228" s="567"/>
      <c r="DGR228" s="567"/>
      <c r="DGS228" s="567"/>
      <c r="DGT228" s="567"/>
      <c r="DGU228" s="567"/>
      <c r="DGV228" s="567"/>
      <c r="DGW228" s="567"/>
      <c r="DGX228" s="567"/>
      <c r="DGY228" s="567"/>
      <c r="DGZ228" s="567"/>
      <c r="DHA228" s="567"/>
      <c r="DHB228" s="567"/>
      <c r="DHC228" s="567"/>
      <c r="DHD228" s="567"/>
      <c r="DHE228" s="567"/>
      <c r="DHF228" s="567"/>
      <c r="DHG228" s="567"/>
      <c r="DHH228" s="567"/>
      <c r="DHI228" s="567"/>
      <c r="DHJ228" s="567"/>
      <c r="DHK228" s="567"/>
      <c r="DHL228" s="567"/>
      <c r="DHM228" s="567"/>
      <c r="DHN228" s="567"/>
      <c r="DHO228" s="567"/>
      <c r="DHP228" s="567"/>
      <c r="DHQ228" s="567"/>
      <c r="DHR228" s="567"/>
      <c r="DHS228" s="567"/>
      <c r="DHT228" s="567"/>
      <c r="DHU228" s="567"/>
      <c r="DHV228" s="567"/>
      <c r="DHW228" s="567"/>
      <c r="DHX228" s="567"/>
      <c r="DHY228" s="567"/>
      <c r="DHZ228" s="567"/>
      <c r="DIA228" s="567"/>
      <c r="DIB228" s="567"/>
      <c r="DIC228" s="567"/>
      <c r="DID228" s="567"/>
      <c r="DIE228" s="567"/>
      <c r="DIF228" s="567"/>
      <c r="DIG228" s="567"/>
      <c r="DIH228" s="567"/>
      <c r="DII228" s="567"/>
      <c r="DIJ228" s="567"/>
      <c r="DIK228" s="567"/>
      <c r="DIL228" s="567"/>
      <c r="DIM228" s="567"/>
      <c r="DIN228" s="567"/>
      <c r="DIO228" s="567"/>
      <c r="DIP228" s="567"/>
      <c r="DIQ228" s="567"/>
      <c r="DIR228" s="567"/>
      <c r="DIS228" s="567"/>
      <c r="DIT228" s="567"/>
      <c r="DIU228" s="567"/>
      <c r="DIV228" s="567"/>
      <c r="DIW228" s="567"/>
      <c r="DIX228" s="567"/>
      <c r="DIY228" s="567"/>
      <c r="DIZ228" s="567"/>
      <c r="DJA228" s="567"/>
      <c r="DJB228" s="567"/>
      <c r="DJC228" s="567"/>
      <c r="DJD228" s="567"/>
      <c r="DJE228" s="567"/>
      <c r="DJF228" s="567"/>
      <c r="DJG228" s="567"/>
      <c r="DJH228" s="567"/>
      <c r="DJI228" s="567"/>
      <c r="DJJ228" s="567"/>
      <c r="DJK228" s="567"/>
      <c r="DJL228" s="567"/>
      <c r="DJM228" s="567"/>
      <c r="DJN228" s="567"/>
      <c r="DJO228" s="567"/>
      <c r="DJP228" s="567"/>
      <c r="DJQ228" s="567"/>
      <c r="DJR228" s="567"/>
      <c r="DJS228" s="567"/>
      <c r="DJT228" s="567"/>
      <c r="DJU228" s="567"/>
      <c r="DJV228" s="567"/>
      <c r="DJW228" s="567"/>
      <c r="DJX228" s="567"/>
      <c r="DJY228" s="567"/>
      <c r="DJZ228" s="567"/>
      <c r="DKA228" s="567"/>
      <c r="DKB228" s="567"/>
      <c r="DKC228" s="567"/>
      <c r="DKD228" s="567"/>
      <c r="DKE228" s="567"/>
      <c r="DKF228" s="567"/>
      <c r="DKG228" s="567"/>
      <c r="DKH228" s="567"/>
      <c r="DKI228" s="567"/>
      <c r="DKJ228" s="567"/>
      <c r="DKK228" s="567"/>
      <c r="DKL228" s="567"/>
      <c r="DKM228" s="567"/>
      <c r="DKN228" s="567"/>
      <c r="DKO228" s="567"/>
      <c r="DKP228" s="567"/>
      <c r="DKQ228" s="567"/>
      <c r="DKR228" s="567"/>
      <c r="DKS228" s="567"/>
      <c r="DKT228" s="567"/>
      <c r="DKU228" s="567"/>
      <c r="DKV228" s="567"/>
      <c r="DKW228" s="567"/>
      <c r="DKX228" s="567"/>
      <c r="DKY228" s="567"/>
      <c r="DKZ228" s="567"/>
      <c r="DLA228" s="567"/>
      <c r="DLB228" s="567"/>
      <c r="DLC228" s="567"/>
      <c r="DLD228" s="567"/>
      <c r="DLE228" s="567"/>
      <c r="DLF228" s="567"/>
      <c r="DLG228" s="567"/>
      <c r="DLH228" s="567"/>
      <c r="DLI228" s="567"/>
      <c r="DLJ228" s="567"/>
      <c r="DLK228" s="567"/>
      <c r="DLL228" s="567"/>
      <c r="DLM228" s="567"/>
      <c r="DLN228" s="567"/>
      <c r="DLO228" s="567"/>
      <c r="DLP228" s="567"/>
      <c r="DLQ228" s="567"/>
      <c r="DLR228" s="567"/>
      <c r="DLS228" s="567"/>
      <c r="DLT228" s="567"/>
      <c r="DLU228" s="567"/>
      <c r="DLV228" s="567"/>
      <c r="DLW228" s="567"/>
      <c r="DLX228" s="567"/>
      <c r="DLY228" s="567"/>
      <c r="DLZ228" s="567"/>
      <c r="DMA228" s="567"/>
      <c r="DMB228" s="567"/>
      <c r="DMC228" s="567"/>
      <c r="DMD228" s="567"/>
      <c r="DME228" s="567"/>
      <c r="DMF228" s="567"/>
      <c r="DMG228" s="567"/>
      <c r="DMH228" s="567"/>
      <c r="DMI228" s="567"/>
      <c r="DMJ228" s="567"/>
      <c r="DMK228" s="567"/>
      <c r="DML228" s="567"/>
      <c r="DMM228" s="567"/>
      <c r="DMN228" s="567"/>
      <c r="DMO228" s="567"/>
      <c r="DMP228" s="567"/>
      <c r="DMQ228" s="567"/>
      <c r="DMR228" s="567"/>
      <c r="DMS228" s="567"/>
      <c r="DMT228" s="567"/>
      <c r="DMU228" s="567"/>
      <c r="DMV228" s="567"/>
      <c r="DMW228" s="567"/>
      <c r="DMX228" s="567"/>
      <c r="DMY228" s="567"/>
      <c r="DMZ228" s="567"/>
      <c r="DNA228" s="567"/>
      <c r="DNB228" s="567"/>
      <c r="DNC228" s="567"/>
      <c r="DND228" s="567"/>
      <c r="DNE228" s="567"/>
      <c r="DNF228" s="567"/>
      <c r="DNG228" s="567"/>
      <c r="DNH228" s="567"/>
      <c r="DNI228" s="567"/>
      <c r="DNJ228" s="567"/>
      <c r="DNK228" s="567"/>
      <c r="DNL228" s="567"/>
      <c r="DNM228" s="567"/>
      <c r="DNN228" s="567"/>
      <c r="DNO228" s="567"/>
      <c r="DNP228" s="567"/>
      <c r="DNQ228" s="567"/>
      <c r="DNR228" s="567"/>
      <c r="DNS228" s="567"/>
      <c r="DNT228" s="567"/>
      <c r="DNU228" s="567"/>
      <c r="DNV228" s="567"/>
      <c r="DNW228" s="567"/>
      <c r="DNX228" s="567"/>
      <c r="DNY228" s="567"/>
      <c r="DNZ228" s="567"/>
      <c r="DOA228" s="567"/>
      <c r="DOB228" s="567"/>
      <c r="DOC228" s="567"/>
      <c r="DOD228" s="567"/>
      <c r="DOE228" s="567"/>
      <c r="DOF228" s="567"/>
      <c r="DOG228" s="567"/>
      <c r="DOH228" s="567"/>
      <c r="DOI228" s="567"/>
      <c r="DOJ228" s="567"/>
      <c r="DOK228" s="567"/>
      <c r="DOL228" s="567"/>
      <c r="DOM228" s="567"/>
      <c r="DON228" s="567"/>
      <c r="DOO228" s="567"/>
      <c r="DOP228" s="567"/>
      <c r="DOQ228" s="567"/>
      <c r="DOR228" s="567"/>
      <c r="DOS228" s="567"/>
      <c r="DOT228" s="567"/>
      <c r="DOU228" s="567"/>
      <c r="DOV228" s="567"/>
      <c r="DOW228" s="567"/>
      <c r="DOX228" s="567"/>
      <c r="DOY228" s="567"/>
      <c r="DOZ228" s="567"/>
      <c r="DPA228" s="567"/>
      <c r="DPB228" s="567"/>
      <c r="DPC228" s="567"/>
      <c r="DPD228" s="567"/>
      <c r="DPE228" s="567"/>
      <c r="DPF228" s="567"/>
      <c r="DPG228" s="567"/>
      <c r="DPH228" s="567"/>
      <c r="DPI228" s="567"/>
      <c r="DPJ228" s="567"/>
      <c r="DPK228" s="567"/>
      <c r="DPL228" s="567"/>
      <c r="DPM228" s="567"/>
      <c r="DPN228" s="567"/>
      <c r="DPO228" s="567"/>
      <c r="DPP228" s="567"/>
      <c r="DPQ228" s="567"/>
      <c r="DPR228" s="567"/>
      <c r="DPS228" s="567"/>
      <c r="DPT228" s="567"/>
      <c r="DPU228" s="567"/>
      <c r="DPV228" s="567"/>
      <c r="DPW228" s="567"/>
      <c r="DPX228" s="567"/>
      <c r="DPY228" s="567"/>
      <c r="DPZ228" s="567"/>
      <c r="DQA228" s="567"/>
      <c r="DQB228" s="567"/>
      <c r="DQC228" s="567"/>
      <c r="DQD228" s="567"/>
      <c r="DQE228" s="567"/>
      <c r="DQF228" s="567"/>
      <c r="DQG228" s="567"/>
      <c r="DQH228" s="567"/>
      <c r="DQI228" s="567"/>
      <c r="DQJ228" s="567"/>
      <c r="DQK228" s="567"/>
      <c r="DQL228" s="567"/>
      <c r="DQM228" s="567"/>
      <c r="DQN228" s="567"/>
      <c r="DQO228" s="567"/>
      <c r="DQP228" s="567"/>
      <c r="DQQ228" s="567"/>
      <c r="DQR228" s="567"/>
      <c r="DQS228" s="567"/>
      <c r="DQT228" s="567"/>
      <c r="DQU228" s="567"/>
      <c r="DQV228" s="567"/>
      <c r="DQW228" s="567"/>
      <c r="DQX228" s="567"/>
      <c r="DQY228" s="567"/>
      <c r="DQZ228" s="567"/>
      <c r="DRA228" s="567"/>
      <c r="DRB228" s="567"/>
      <c r="DRC228" s="567"/>
      <c r="DRD228" s="567"/>
      <c r="DRE228" s="567"/>
      <c r="DRF228" s="567"/>
      <c r="DRG228" s="567"/>
      <c r="DRH228" s="567"/>
      <c r="DRI228" s="567"/>
      <c r="DRJ228" s="567"/>
      <c r="DRK228" s="567"/>
      <c r="DRL228" s="567"/>
      <c r="DRM228" s="567"/>
      <c r="DRN228" s="567"/>
      <c r="DRO228" s="567"/>
      <c r="DRP228" s="567"/>
      <c r="DRQ228" s="567"/>
      <c r="DRR228" s="567"/>
      <c r="DRS228" s="567"/>
      <c r="DRT228" s="567"/>
      <c r="DRU228" s="567"/>
      <c r="DRV228" s="567"/>
      <c r="DRW228" s="567"/>
      <c r="DRX228" s="567"/>
      <c r="DRY228" s="567"/>
      <c r="DRZ228" s="567"/>
      <c r="DSA228" s="567"/>
      <c r="DSB228" s="567"/>
      <c r="DSC228" s="567"/>
      <c r="DSD228" s="567"/>
      <c r="DSE228" s="567"/>
      <c r="DSF228" s="567"/>
      <c r="DSG228" s="567"/>
      <c r="DSH228" s="567"/>
      <c r="DSI228" s="567"/>
      <c r="DSJ228" s="567"/>
      <c r="DSK228" s="567"/>
      <c r="DSL228" s="567"/>
      <c r="DSM228" s="567"/>
      <c r="DSN228" s="567"/>
      <c r="DSO228" s="567"/>
      <c r="DSP228" s="567"/>
      <c r="DSQ228" s="567"/>
      <c r="DSR228" s="567"/>
      <c r="DSS228" s="567"/>
      <c r="DST228" s="567"/>
      <c r="DSU228" s="567"/>
      <c r="DSV228" s="567"/>
      <c r="DSW228" s="567"/>
      <c r="DSX228" s="567"/>
      <c r="DSY228" s="567"/>
      <c r="DSZ228" s="567"/>
      <c r="DTA228" s="567"/>
      <c r="DTB228" s="567"/>
      <c r="DTC228" s="567"/>
      <c r="DTD228" s="567"/>
      <c r="DTE228" s="567"/>
      <c r="DTF228" s="567"/>
      <c r="DTG228" s="567"/>
      <c r="DTH228" s="567"/>
      <c r="DTI228" s="567"/>
      <c r="DTJ228" s="567"/>
      <c r="DTK228" s="567"/>
      <c r="DTL228" s="567"/>
      <c r="DTM228" s="567"/>
      <c r="DTN228" s="567"/>
      <c r="DTO228" s="567"/>
      <c r="DTP228" s="567"/>
      <c r="DTQ228" s="567"/>
      <c r="DTR228" s="567"/>
      <c r="DTS228" s="567"/>
      <c r="DTT228" s="567"/>
      <c r="DTU228" s="567"/>
      <c r="DTV228" s="567"/>
      <c r="DTW228" s="567"/>
      <c r="DTX228" s="567"/>
      <c r="DTY228" s="567"/>
      <c r="DTZ228" s="567"/>
      <c r="DUA228" s="567"/>
      <c r="DUB228" s="567"/>
      <c r="DUC228" s="567"/>
      <c r="DUD228" s="567"/>
      <c r="DUE228" s="567"/>
      <c r="DUF228" s="567"/>
      <c r="DUG228" s="567"/>
      <c r="DUH228" s="567"/>
      <c r="DUI228" s="567"/>
      <c r="DUJ228" s="567"/>
      <c r="DUK228" s="567"/>
      <c r="DUL228" s="567"/>
      <c r="DUM228" s="567"/>
      <c r="DUN228" s="567"/>
      <c r="DUO228" s="567"/>
      <c r="DUP228" s="567"/>
      <c r="DUQ228" s="567"/>
      <c r="DUR228" s="567"/>
      <c r="DUS228" s="567"/>
      <c r="DUT228" s="567"/>
      <c r="DUU228" s="567"/>
      <c r="DUV228" s="567"/>
      <c r="DUW228" s="567"/>
      <c r="DUX228" s="567"/>
      <c r="DUY228" s="567"/>
      <c r="DUZ228" s="567"/>
      <c r="DVA228" s="567"/>
      <c r="DVB228" s="567"/>
      <c r="DVC228" s="567"/>
      <c r="DVD228" s="567"/>
      <c r="DVE228" s="567"/>
      <c r="DVF228" s="567"/>
      <c r="DVG228" s="567"/>
      <c r="DVH228" s="567"/>
      <c r="DVI228" s="567"/>
      <c r="DVJ228" s="567"/>
      <c r="DVK228" s="567"/>
      <c r="DVL228" s="567"/>
      <c r="DVM228" s="567"/>
      <c r="DVN228" s="567"/>
      <c r="DVO228" s="567"/>
      <c r="DVP228" s="567"/>
      <c r="DVQ228" s="567"/>
      <c r="DVR228" s="567"/>
      <c r="DVS228" s="567"/>
      <c r="DVT228" s="567"/>
      <c r="DVU228" s="567"/>
      <c r="DVV228" s="567"/>
      <c r="DVW228" s="567"/>
      <c r="DVX228" s="567"/>
      <c r="DVY228" s="567"/>
      <c r="DVZ228" s="567"/>
      <c r="DWA228" s="567"/>
      <c r="DWB228" s="567"/>
      <c r="DWC228" s="567"/>
      <c r="DWD228" s="567"/>
      <c r="DWE228" s="567"/>
      <c r="DWF228" s="567"/>
      <c r="DWG228" s="567"/>
      <c r="DWH228" s="567"/>
      <c r="DWI228" s="567"/>
      <c r="DWJ228" s="567"/>
      <c r="DWK228" s="567"/>
      <c r="DWL228" s="567"/>
      <c r="DWM228" s="567"/>
      <c r="DWN228" s="567"/>
      <c r="DWO228" s="567"/>
      <c r="DWP228" s="567"/>
      <c r="DWQ228" s="567"/>
      <c r="DWR228" s="567"/>
      <c r="DWS228" s="567"/>
      <c r="DWT228" s="567"/>
      <c r="DWU228" s="567"/>
      <c r="DWV228" s="567"/>
      <c r="DWW228" s="567"/>
      <c r="DWX228" s="567"/>
      <c r="DWY228" s="567"/>
      <c r="DWZ228" s="567"/>
      <c r="DXA228" s="567"/>
      <c r="DXB228" s="567"/>
      <c r="DXC228" s="567"/>
      <c r="DXD228" s="567"/>
      <c r="DXE228" s="567"/>
      <c r="DXF228" s="567"/>
      <c r="DXG228" s="567"/>
      <c r="DXH228" s="567"/>
      <c r="DXI228" s="567"/>
      <c r="DXJ228" s="567"/>
      <c r="DXK228" s="567"/>
      <c r="DXL228" s="567"/>
      <c r="DXM228" s="567"/>
      <c r="DXN228" s="567"/>
      <c r="DXO228" s="567"/>
      <c r="DXP228" s="567"/>
      <c r="DXQ228" s="567"/>
      <c r="DXR228" s="567"/>
      <c r="DXS228" s="567"/>
      <c r="DXT228" s="567"/>
      <c r="DXU228" s="567"/>
      <c r="DXV228" s="567"/>
      <c r="DXW228" s="567"/>
      <c r="DXX228" s="567"/>
      <c r="DXY228" s="567"/>
      <c r="DXZ228" s="567"/>
      <c r="DYA228" s="567"/>
      <c r="DYB228" s="567"/>
      <c r="DYC228" s="567"/>
      <c r="DYD228" s="567"/>
      <c r="DYE228" s="567"/>
      <c r="DYF228" s="567"/>
      <c r="DYG228" s="567"/>
      <c r="DYH228" s="567"/>
      <c r="DYI228" s="567"/>
      <c r="DYJ228" s="567"/>
      <c r="DYK228" s="567"/>
      <c r="DYL228" s="567"/>
      <c r="DYM228" s="567"/>
      <c r="DYN228" s="567"/>
      <c r="DYO228" s="567"/>
      <c r="DYP228" s="567"/>
      <c r="DYQ228" s="567"/>
      <c r="DYR228" s="567"/>
      <c r="DYS228" s="567"/>
      <c r="DYT228" s="567"/>
      <c r="DYU228" s="567"/>
      <c r="DYV228" s="567"/>
      <c r="DYW228" s="567"/>
      <c r="DYX228" s="567"/>
      <c r="DYY228" s="567"/>
      <c r="DYZ228" s="567"/>
      <c r="DZA228" s="567"/>
      <c r="DZB228" s="567"/>
      <c r="DZC228" s="567"/>
      <c r="DZD228" s="567"/>
      <c r="DZE228" s="567"/>
      <c r="DZF228" s="567"/>
      <c r="DZG228" s="567"/>
      <c r="DZH228" s="567"/>
      <c r="DZI228" s="567"/>
      <c r="DZJ228" s="567"/>
      <c r="DZK228" s="567"/>
      <c r="DZL228" s="567"/>
      <c r="DZM228" s="567"/>
      <c r="DZN228" s="567"/>
      <c r="DZO228" s="567"/>
      <c r="DZP228" s="567"/>
      <c r="DZQ228" s="567"/>
      <c r="DZR228" s="567"/>
      <c r="DZS228" s="567"/>
      <c r="DZT228" s="567"/>
      <c r="DZU228" s="567"/>
      <c r="DZV228" s="567"/>
      <c r="DZW228" s="567"/>
      <c r="DZX228" s="567"/>
      <c r="DZY228" s="567"/>
      <c r="DZZ228" s="567"/>
      <c r="EAA228" s="567"/>
      <c r="EAB228" s="567"/>
      <c r="EAC228" s="567"/>
      <c r="EAD228" s="567"/>
      <c r="EAE228" s="567"/>
      <c r="EAF228" s="567"/>
      <c r="EAG228" s="567"/>
      <c r="EAH228" s="567"/>
      <c r="EAI228" s="567"/>
      <c r="EAJ228" s="567"/>
      <c r="EAK228" s="567"/>
      <c r="EAL228" s="567"/>
      <c r="EAM228" s="567"/>
      <c r="EAN228" s="567"/>
      <c r="EAO228" s="567"/>
      <c r="EAP228" s="567"/>
      <c r="EAQ228" s="567"/>
      <c r="EAR228" s="567"/>
      <c r="EAS228" s="567"/>
      <c r="EAT228" s="567"/>
      <c r="EAU228" s="567"/>
      <c r="EAV228" s="567"/>
      <c r="EAW228" s="567"/>
      <c r="EAX228" s="567"/>
      <c r="EAY228" s="567"/>
      <c r="EAZ228" s="567"/>
      <c r="EBA228" s="567"/>
      <c r="EBB228" s="567"/>
      <c r="EBC228" s="567"/>
      <c r="EBD228" s="567"/>
      <c r="EBE228" s="567"/>
      <c r="EBF228" s="567"/>
      <c r="EBG228" s="567"/>
      <c r="EBH228" s="567"/>
      <c r="EBI228" s="567"/>
      <c r="EBJ228" s="567"/>
      <c r="EBK228" s="567"/>
      <c r="EBL228" s="567"/>
      <c r="EBM228" s="567"/>
      <c r="EBN228" s="567"/>
      <c r="EBO228" s="567"/>
      <c r="EBP228" s="567"/>
      <c r="EBQ228" s="567"/>
      <c r="EBR228" s="567"/>
      <c r="EBS228" s="567"/>
      <c r="EBT228" s="567"/>
      <c r="EBU228" s="567"/>
      <c r="EBV228" s="567"/>
      <c r="EBW228" s="567"/>
      <c r="EBX228" s="567"/>
      <c r="EBY228" s="567"/>
      <c r="EBZ228" s="567"/>
      <c r="ECA228" s="567"/>
      <c r="ECB228" s="567"/>
      <c r="ECC228" s="567"/>
      <c r="ECD228" s="567"/>
      <c r="ECE228" s="567"/>
      <c r="ECF228" s="567"/>
      <c r="ECG228" s="567"/>
      <c r="ECH228" s="567"/>
      <c r="ECI228" s="567"/>
      <c r="ECJ228" s="567"/>
      <c r="ECK228" s="567"/>
      <c r="ECL228" s="567"/>
      <c r="ECM228" s="567"/>
      <c r="ECN228" s="567"/>
      <c r="ECO228" s="567"/>
      <c r="ECP228" s="567"/>
      <c r="ECQ228" s="567"/>
      <c r="ECR228" s="567"/>
      <c r="ECS228" s="567"/>
      <c r="ECT228" s="567"/>
      <c r="ECU228" s="567"/>
      <c r="ECV228" s="567"/>
      <c r="ECW228" s="567"/>
      <c r="ECX228" s="567"/>
      <c r="ECY228" s="567"/>
      <c r="ECZ228" s="567"/>
      <c r="EDA228" s="567"/>
      <c r="EDB228" s="567"/>
      <c r="EDC228" s="567"/>
      <c r="EDD228" s="567"/>
      <c r="EDE228" s="567"/>
      <c r="EDF228" s="567"/>
      <c r="EDG228" s="567"/>
      <c r="EDH228" s="567"/>
      <c r="EDI228" s="567"/>
      <c r="EDJ228" s="567"/>
      <c r="EDK228" s="567"/>
      <c r="EDL228" s="567"/>
      <c r="EDM228" s="567"/>
      <c r="EDN228" s="567"/>
      <c r="EDO228" s="567"/>
      <c r="EDP228" s="567"/>
      <c r="EDQ228" s="567"/>
      <c r="EDR228" s="567"/>
      <c r="EDS228" s="567"/>
      <c r="EDT228" s="567"/>
      <c r="EDU228" s="567"/>
      <c r="EDV228" s="567"/>
      <c r="EDW228" s="567"/>
      <c r="EDX228" s="567"/>
      <c r="EDY228" s="567"/>
      <c r="EDZ228" s="567"/>
      <c r="EEA228" s="567"/>
      <c r="EEB228" s="567"/>
      <c r="EEC228" s="567"/>
      <c r="EED228" s="567"/>
      <c r="EEE228" s="567"/>
      <c r="EEF228" s="567"/>
      <c r="EEG228" s="567"/>
      <c r="EEH228" s="567"/>
      <c r="EEI228" s="567"/>
      <c r="EEJ228" s="567"/>
      <c r="EEK228" s="567"/>
      <c r="EEL228" s="567"/>
      <c r="EEM228" s="567"/>
      <c r="EEN228" s="567"/>
      <c r="EEO228" s="567"/>
      <c r="EEP228" s="567"/>
      <c r="EEQ228" s="567"/>
      <c r="EER228" s="567"/>
      <c r="EES228" s="567"/>
      <c r="EET228" s="567"/>
      <c r="EEU228" s="567"/>
      <c r="EEV228" s="567"/>
      <c r="EEW228" s="567"/>
      <c r="EEX228" s="567"/>
      <c r="EEY228" s="567"/>
      <c r="EEZ228" s="567"/>
      <c r="EFA228" s="567"/>
      <c r="EFB228" s="567"/>
      <c r="EFC228" s="567"/>
      <c r="EFD228" s="567"/>
      <c r="EFE228" s="567"/>
      <c r="EFF228" s="567"/>
    </row>
    <row r="229" spans="16:3542" s="202" customFormat="1" x14ac:dyDescent="0.3">
      <c r="P229" s="567"/>
      <c r="Q229" s="567"/>
      <c r="R229" s="567"/>
      <c r="S229" s="567"/>
      <c r="T229" s="567"/>
      <c r="U229" s="567"/>
      <c r="V229" s="567"/>
      <c r="W229" s="567"/>
      <c r="X229" s="567"/>
      <c r="Y229" s="567"/>
      <c r="Z229" s="567"/>
      <c r="AA229" s="567"/>
      <c r="AB229" s="567"/>
      <c r="AC229" s="567"/>
      <c r="AD229" s="567"/>
      <c r="AE229" s="567"/>
      <c r="AF229" s="567"/>
      <c r="AG229" s="567"/>
      <c r="AH229" s="567"/>
      <c r="AI229" s="567"/>
      <c r="AJ229" s="567"/>
      <c r="AK229" s="567"/>
      <c r="AL229" s="567"/>
      <c r="AM229" s="567"/>
      <c r="AN229" s="567"/>
      <c r="AO229" s="567"/>
      <c r="AP229" s="567"/>
      <c r="AQ229" s="567"/>
      <c r="AR229" s="567"/>
      <c r="AS229" s="567"/>
      <c r="AT229" s="567"/>
      <c r="AU229" s="567"/>
      <c r="AV229" s="567"/>
      <c r="AW229" s="567"/>
      <c r="AX229" s="567"/>
      <c r="AY229" s="567"/>
      <c r="AZ229" s="567"/>
      <c r="BA229" s="567"/>
      <c r="BB229" s="567"/>
      <c r="BC229" s="567"/>
      <c r="BD229" s="567"/>
      <c r="BE229" s="567"/>
      <c r="BF229" s="567"/>
      <c r="BG229" s="567"/>
      <c r="BH229" s="567"/>
      <c r="BI229" s="567"/>
      <c r="BJ229" s="567"/>
      <c r="BK229" s="567"/>
      <c r="BL229" s="567"/>
      <c r="BM229" s="567"/>
      <c r="BN229" s="567"/>
      <c r="BO229" s="567"/>
      <c r="BP229" s="567"/>
      <c r="BQ229" s="567"/>
      <c r="BR229" s="567"/>
      <c r="BS229" s="567"/>
      <c r="BT229" s="567"/>
      <c r="BU229" s="567"/>
      <c r="BV229" s="567"/>
      <c r="BW229" s="567"/>
      <c r="BX229" s="567"/>
      <c r="BY229" s="567"/>
      <c r="BZ229" s="567"/>
      <c r="CA229" s="567"/>
      <c r="CB229" s="567"/>
      <c r="CC229" s="567"/>
      <c r="CD229" s="567"/>
      <c r="CE229" s="567"/>
      <c r="CF229" s="567"/>
      <c r="CG229" s="567"/>
      <c r="CH229" s="567"/>
      <c r="CI229" s="567"/>
      <c r="CJ229" s="567"/>
      <c r="CK229" s="567"/>
      <c r="CL229" s="567"/>
      <c r="CM229" s="567"/>
      <c r="CN229" s="567"/>
      <c r="CO229" s="567"/>
      <c r="CP229" s="567"/>
      <c r="CQ229" s="567"/>
      <c r="CR229" s="567"/>
      <c r="CS229" s="567"/>
      <c r="CT229" s="567"/>
      <c r="CU229" s="567"/>
      <c r="CV229" s="567"/>
      <c r="CW229" s="567"/>
      <c r="CX229" s="567"/>
      <c r="CY229" s="567"/>
      <c r="CZ229" s="567"/>
      <c r="DA229" s="567"/>
      <c r="DB229" s="567"/>
      <c r="DC229" s="567"/>
      <c r="DD229" s="567"/>
      <c r="DE229" s="567"/>
      <c r="DF229" s="567"/>
      <c r="DG229" s="567"/>
      <c r="DH229" s="567"/>
      <c r="DI229" s="567"/>
      <c r="DJ229" s="567"/>
      <c r="DK229" s="567"/>
      <c r="DL229" s="567"/>
      <c r="DM229" s="567"/>
      <c r="DN229" s="567"/>
      <c r="DO229" s="567"/>
      <c r="DP229" s="567"/>
      <c r="DQ229" s="567"/>
      <c r="DR229" s="567"/>
      <c r="DS229" s="567"/>
      <c r="DT229" s="567"/>
      <c r="DU229" s="567"/>
      <c r="DV229" s="567"/>
      <c r="DW229" s="567"/>
      <c r="DX229" s="567"/>
      <c r="DY229" s="567"/>
      <c r="DZ229" s="567"/>
      <c r="EA229" s="567"/>
      <c r="EB229" s="567"/>
      <c r="EC229" s="567"/>
      <c r="ED229" s="567"/>
      <c r="EE229" s="567"/>
      <c r="EF229" s="567"/>
      <c r="EG229" s="567"/>
      <c r="EH229" s="567"/>
      <c r="EI229" s="567"/>
      <c r="EJ229" s="567"/>
      <c r="EK229" s="567"/>
      <c r="EL229" s="567"/>
      <c r="EM229" s="567"/>
      <c r="EN229" s="567"/>
      <c r="EO229" s="567"/>
      <c r="EP229" s="567"/>
      <c r="EQ229" s="567"/>
      <c r="ER229" s="567"/>
      <c r="ES229" s="567"/>
      <c r="ET229" s="567"/>
      <c r="EU229" s="567"/>
      <c r="EV229" s="567"/>
      <c r="EW229" s="567"/>
      <c r="EX229" s="567"/>
      <c r="EY229" s="567"/>
      <c r="EZ229" s="567"/>
      <c r="FA229" s="567"/>
      <c r="FB229" s="567"/>
      <c r="FC229" s="567"/>
      <c r="FD229" s="567"/>
      <c r="FE229" s="567"/>
      <c r="FF229" s="567"/>
      <c r="FG229" s="567"/>
      <c r="FH229" s="567"/>
      <c r="FI229" s="567"/>
      <c r="FJ229" s="567"/>
      <c r="FK229" s="567"/>
      <c r="FL229" s="567"/>
      <c r="FM229" s="567"/>
      <c r="FN229" s="567"/>
      <c r="FO229" s="567"/>
      <c r="FP229" s="567"/>
      <c r="FQ229" s="567"/>
      <c r="FR229" s="567"/>
      <c r="FS229" s="567"/>
      <c r="FT229" s="567"/>
      <c r="FU229" s="567"/>
      <c r="FV229" s="567"/>
      <c r="FW229" s="567"/>
      <c r="FX229" s="567"/>
      <c r="FY229" s="567"/>
      <c r="FZ229" s="567"/>
      <c r="GA229" s="567"/>
      <c r="GB229" s="567"/>
      <c r="GC229" s="567"/>
      <c r="GD229" s="567"/>
      <c r="GE229" s="567"/>
      <c r="GF229" s="567"/>
      <c r="GG229" s="567"/>
      <c r="GH229" s="567"/>
      <c r="GI229" s="567"/>
      <c r="GJ229" s="567"/>
      <c r="GK229" s="567"/>
      <c r="GL229" s="567"/>
      <c r="GM229" s="567"/>
      <c r="GN229" s="567"/>
      <c r="GO229" s="567"/>
      <c r="GP229" s="567"/>
      <c r="GQ229" s="567"/>
      <c r="GR229" s="567"/>
      <c r="GS229" s="567"/>
      <c r="GT229" s="567"/>
      <c r="GU229" s="567"/>
      <c r="GV229" s="567"/>
      <c r="GW229" s="567"/>
      <c r="GX229" s="567"/>
      <c r="GY229" s="567"/>
      <c r="GZ229" s="567"/>
      <c r="HA229" s="567"/>
      <c r="HB229" s="567"/>
      <c r="HC229" s="567"/>
      <c r="HD229" s="567"/>
      <c r="HE229" s="567"/>
      <c r="HF229" s="567"/>
      <c r="HG229" s="567"/>
      <c r="HH229" s="567"/>
      <c r="HI229" s="567"/>
      <c r="HJ229" s="567"/>
      <c r="HK229" s="567"/>
      <c r="HL229" s="567"/>
      <c r="HM229" s="567"/>
      <c r="HN229" s="567"/>
      <c r="HO229" s="567"/>
      <c r="HP229" s="567"/>
      <c r="HQ229" s="567"/>
      <c r="HR229" s="567"/>
      <c r="HS229" s="567"/>
      <c r="HT229" s="567"/>
      <c r="HU229" s="567"/>
      <c r="HV229" s="567"/>
      <c r="HW229" s="567"/>
      <c r="HX229" s="567"/>
      <c r="HY229" s="567"/>
      <c r="HZ229" s="567"/>
      <c r="IA229" s="567"/>
      <c r="IB229" s="567"/>
      <c r="IC229" s="567"/>
      <c r="ID229" s="567"/>
      <c r="IE229" s="567"/>
      <c r="IF229" s="567"/>
      <c r="IG229" s="567"/>
      <c r="IH229" s="567"/>
      <c r="II229" s="567"/>
      <c r="IJ229" s="567"/>
      <c r="IK229" s="567"/>
      <c r="IL229" s="567"/>
      <c r="IM229" s="567"/>
      <c r="IN229" s="567"/>
      <c r="IO229" s="567"/>
      <c r="IP229" s="567"/>
      <c r="IQ229" s="567"/>
      <c r="IR229" s="567"/>
      <c r="IS229" s="567"/>
      <c r="IT229" s="567"/>
      <c r="IU229" s="567"/>
      <c r="IV229" s="567"/>
      <c r="IW229" s="567"/>
      <c r="IX229" s="567"/>
      <c r="IY229" s="567"/>
      <c r="IZ229" s="567"/>
      <c r="JA229" s="567"/>
      <c r="JB229" s="567"/>
      <c r="JC229" s="567"/>
      <c r="JD229" s="567"/>
      <c r="JE229" s="567"/>
      <c r="JF229" s="567"/>
      <c r="JG229" s="567"/>
      <c r="JH229" s="567"/>
      <c r="JI229" s="567"/>
      <c r="JJ229" s="567"/>
      <c r="JK229" s="567"/>
      <c r="JL229" s="567"/>
      <c r="JM229" s="567"/>
      <c r="JN229" s="567"/>
      <c r="JO229" s="567"/>
      <c r="JP229" s="567"/>
      <c r="JQ229" s="567"/>
      <c r="JR229" s="567"/>
      <c r="JS229" s="567"/>
      <c r="JT229" s="567"/>
      <c r="JU229" s="567"/>
      <c r="JV229" s="567"/>
      <c r="JW229" s="567"/>
      <c r="JX229" s="567"/>
      <c r="JY229" s="567"/>
      <c r="JZ229" s="567"/>
      <c r="KA229" s="567"/>
      <c r="KB229" s="567"/>
      <c r="KC229" s="567"/>
      <c r="KD229" s="567"/>
      <c r="KE229" s="567"/>
      <c r="KF229" s="567"/>
      <c r="KG229" s="567"/>
      <c r="KH229" s="567"/>
      <c r="KI229" s="567"/>
      <c r="KJ229" s="567"/>
      <c r="KK229" s="567"/>
      <c r="KL229" s="567"/>
      <c r="KM229" s="567"/>
      <c r="KN229" s="567"/>
      <c r="KO229" s="567"/>
      <c r="KP229" s="567"/>
      <c r="KQ229" s="567"/>
      <c r="KR229" s="567"/>
      <c r="KS229" s="567"/>
      <c r="KT229" s="567"/>
      <c r="KU229" s="567"/>
      <c r="KV229" s="567"/>
      <c r="KW229" s="567"/>
      <c r="KX229" s="567"/>
      <c r="KY229" s="567"/>
      <c r="KZ229" s="567"/>
      <c r="LA229" s="567"/>
      <c r="LB229" s="567"/>
      <c r="LC229" s="567"/>
      <c r="LD229" s="567"/>
      <c r="LE229" s="567"/>
      <c r="LF229" s="567"/>
      <c r="LG229" s="567"/>
      <c r="LH229" s="567"/>
      <c r="LI229" s="567"/>
      <c r="LJ229" s="567"/>
      <c r="LK229" s="567"/>
      <c r="LL229" s="567"/>
      <c r="LM229" s="567"/>
      <c r="LN229" s="567"/>
      <c r="LO229" s="567"/>
      <c r="LP229" s="567"/>
      <c r="LQ229" s="567"/>
      <c r="LR229" s="567"/>
      <c r="LS229" s="567"/>
      <c r="LT229" s="567"/>
      <c r="LU229" s="567"/>
      <c r="LV229" s="567"/>
      <c r="LW229" s="567"/>
      <c r="LX229" s="567"/>
      <c r="LY229" s="567"/>
      <c r="LZ229" s="567"/>
      <c r="MA229" s="567"/>
      <c r="MB229" s="567"/>
      <c r="MC229" s="567"/>
      <c r="MD229" s="567"/>
      <c r="ME229" s="567"/>
      <c r="MF229" s="567"/>
      <c r="MG229" s="567"/>
      <c r="MH229" s="567"/>
      <c r="MI229" s="567"/>
      <c r="MJ229" s="567"/>
      <c r="MK229" s="567"/>
      <c r="ML229" s="567"/>
      <c r="MM229" s="567"/>
      <c r="MN229" s="567"/>
      <c r="MO229" s="567"/>
      <c r="MP229" s="567"/>
      <c r="MQ229" s="567"/>
      <c r="MR229" s="567"/>
      <c r="MS229" s="567"/>
      <c r="MT229" s="567"/>
      <c r="MU229" s="567"/>
      <c r="MV229" s="567"/>
      <c r="MW229" s="567"/>
      <c r="MX229" s="567"/>
      <c r="MY229" s="567"/>
      <c r="MZ229" s="567"/>
      <c r="NA229" s="567"/>
      <c r="NB229" s="567"/>
      <c r="NC229" s="567"/>
      <c r="ND229" s="567"/>
      <c r="NE229" s="567"/>
      <c r="NF229" s="567"/>
      <c r="NG229" s="567"/>
      <c r="NH229" s="567"/>
      <c r="NI229" s="567"/>
      <c r="NJ229" s="567"/>
      <c r="NK229" s="567"/>
      <c r="NL229" s="567"/>
      <c r="NM229" s="567"/>
      <c r="NN229" s="567"/>
      <c r="NO229" s="567"/>
      <c r="NP229" s="567"/>
      <c r="NQ229" s="567"/>
      <c r="NR229" s="567"/>
      <c r="NS229" s="567"/>
      <c r="NT229" s="567"/>
      <c r="NU229" s="567"/>
      <c r="NV229" s="567"/>
      <c r="NW229" s="567"/>
      <c r="NX229" s="567"/>
      <c r="NY229" s="567"/>
      <c r="NZ229" s="567"/>
      <c r="OA229" s="567"/>
      <c r="OB229" s="567"/>
      <c r="OC229" s="567"/>
      <c r="OD229" s="567"/>
      <c r="OE229" s="567"/>
      <c r="OF229" s="567"/>
      <c r="OG229" s="567"/>
      <c r="OH229" s="567"/>
      <c r="OI229" s="567"/>
      <c r="OJ229" s="567"/>
      <c r="OK229" s="567"/>
      <c r="OL229" s="567"/>
      <c r="OM229" s="567"/>
      <c r="ON229" s="567"/>
      <c r="OO229" s="567"/>
      <c r="OP229" s="567"/>
      <c r="OQ229" s="567"/>
      <c r="OR229" s="567"/>
      <c r="OS229" s="567"/>
      <c r="OT229" s="567"/>
      <c r="OU229" s="567"/>
      <c r="OV229" s="567"/>
      <c r="OW229" s="567"/>
      <c r="OX229" s="567"/>
      <c r="OY229" s="567"/>
      <c r="OZ229" s="567"/>
      <c r="PA229" s="567"/>
      <c r="PB229" s="567"/>
      <c r="PC229" s="567"/>
      <c r="PD229" s="567"/>
      <c r="PE229" s="567"/>
      <c r="PF229" s="567"/>
      <c r="PG229" s="567"/>
      <c r="PH229" s="567"/>
      <c r="PI229" s="567"/>
      <c r="PJ229" s="567"/>
      <c r="PK229" s="567"/>
      <c r="PL229" s="567"/>
      <c r="PM229" s="567"/>
      <c r="PN229" s="567"/>
      <c r="PO229" s="567"/>
      <c r="PP229" s="567"/>
      <c r="PQ229" s="567"/>
      <c r="PR229" s="567"/>
      <c r="PS229" s="567"/>
      <c r="PT229" s="567"/>
      <c r="PU229" s="567"/>
      <c r="PV229" s="567"/>
      <c r="PW229" s="567"/>
      <c r="PX229" s="567"/>
      <c r="PY229" s="567"/>
      <c r="PZ229" s="567"/>
      <c r="QA229" s="567"/>
      <c r="QB229" s="567"/>
      <c r="QC229" s="567"/>
      <c r="QD229" s="567"/>
      <c r="QE229" s="567"/>
      <c r="QF229" s="567"/>
      <c r="QG229" s="567"/>
      <c r="QH229" s="567"/>
      <c r="QI229" s="567"/>
      <c r="QJ229" s="567"/>
      <c r="QK229" s="567"/>
      <c r="QL229" s="567"/>
      <c r="QM229" s="567"/>
      <c r="QN229" s="567"/>
      <c r="QO229" s="567"/>
      <c r="QP229" s="567"/>
      <c r="QQ229" s="567"/>
      <c r="QR229" s="567"/>
      <c r="QS229" s="567"/>
      <c r="QT229" s="567"/>
      <c r="QU229" s="567"/>
      <c r="QV229" s="567"/>
      <c r="QW229" s="567"/>
      <c r="QX229" s="567"/>
      <c r="QY229" s="567"/>
      <c r="QZ229" s="567"/>
      <c r="RA229" s="567"/>
      <c r="RB229" s="567"/>
      <c r="RC229" s="567"/>
      <c r="RD229" s="567"/>
      <c r="RE229" s="567"/>
      <c r="RF229" s="567"/>
      <c r="RG229" s="567"/>
      <c r="RH229" s="567"/>
      <c r="RI229" s="567"/>
      <c r="RJ229" s="567"/>
      <c r="RK229" s="567"/>
      <c r="RL229" s="567"/>
      <c r="RM229" s="567"/>
      <c r="RN229" s="567"/>
      <c r="RO229" s="567"/>
      <c r="RP229" s="567"/>
      <c r="RQ229" s="567"/>
      <c r="RR229" s="567"/>
      <c r="RS229" s="567"/>
      <c r="RT229" s="567"/>
      <c r="RU229" s="567"/>
      <c r="RV229" s="567"/>
      <c r="RW229" s="567"/>
      <c r="RX229" s="567"/>
      <c r="RY229" s="567"/>
      <c r="RZ229" s="567"/>
      <c r="SA229" s="567"/>
      <c r="SB229" s="567"/>
      <c r="SC229" s="567"/>
      <c r="SD229" s="567"/>
      <c r="SE229" s="567"/>
      <c r="SF229" s="567"/>
      <c r="SG229" s="567"/>
      <c r="SH229" s="567"/>
      <c r="SI229" s="567"/>
      <c r="SJ229" s="567"/>
      <c r="SK229" s="567"/>
      <c r="SL229" s="567"/>
      <c r="SM229" s="567"/>
      <c r="SN229" s="567"/>
      <c r="SO229" s="567"/>
      <c r="SP229" s="567"/>
      <c r="SQ229" s="567"/>
      <c r="SR229" s="567"/>
      <c r="SS229" s="567"/>
      <c r="ST229" s="567"/>
      <c r="SU229" s="567"/>
      <c r="SV229" s="567"/>
      <c r="SW229" s="567"/>
      <c r="SX229" s="567"/>
      <c r="SY229" s="567"/>
      <c r="SZ229" s="567"/>
      <c r="TA229" s="567"/>
      <c r="TB229" s="567"/>
      <c r="TC229" s="567"/>
      <c r="TD229" s="567"/>
      <c r="TE229" s="567"/>
      <c r="TF229" s="567"/>
      <c r="TG229" s="567"/>
      <c r="TH229" s="567"/>
      <c r="TI229" s="567"/>
      <c r="TJ229" s="567"/>
      <c r="TK229" s="567"/>
      <c r="TL229" s="567"/>
      <c r="TM229" s="567"/>
      <c r="TN229" s="567"/>
      <c r="TO229" s="567"/>
      <c r="TP229" s="567"/>
      <c r="TQ229" s="567"/>
      <c r="TR229" s="567"/>
      <c r="TS229" s="567"/>
      <c r="TT229" s="567"/>
      <c r="TU229" s="567"/>
      <c r="TV229" s="567"/>
      <c r="TW229" s="567"/>
      <c r="TX229" s="567"/>
      <c r="TY229" s="567"/>
      <c r="TZ229" s="567"/>
      <c r="UA229" s="567"/>
      <c r="UB229" s="567"/>
      <c r="UC229" s="567"/>
      <c r="UD229" s="567"/>
      <c r="UE229" s="567"/>
      <c r="UF229" s="567"/>
      <c r="UG229" s="567"/>
      <c r="UH229" s="567"/>
      <c r="UI229" s="567"/>
      <c r="UJ229" s="567"/>
      <c r="UK229" s="567"/>
      <c r="UL229" s="567"/>
      <c r="UM229" s="567"/>
      <c r="UN229" s="567"/>
      <c r="UO229" s="567"/>
      <c r="UP229" s="567"/>
      <c r="UQ229" s="567"/>
      <c r="UR229" s="567"/>
      <c r="US229" s="567"/>
      <c r="UT229" s="567"/>
      <c r="UU229" s="567"/>
      <c r="UV229" s="567"/>
      <c r="UW229" s="567"/>
      <c r="UX229" s="567"/>
      <c r="UY229" s="567"/>
      <c r="UZ229" s="567"/>
      <c r="VA229" s="567"/>
      <c r="VB229" s="567"/>
      <c r="VC229" s="567"/>
      <c r="VD229" s="567"/>
      <c r="VE229" s="567"/>
      <c r="VF229" s="567"/>
      <c r="VG229" s="567"/>
      <c r="VH229" s="567"/>
      <c r="VI229" s="567"/>
      <c r="VJ229" s="567"/>
      <c r="VK229" s="567"/>
      <c r="VL229" s="567"/>
      <c r="VM229" s="567"/>
      <c r="VN229" s="567"/>
      <c r="VO229" s="567"/>
      <c r="VP229" s="567"/>
      <c r="VQ229" s="567"/>
      <c r="VR229" s="567"/>
      <c r="VS229" s="567"/>
      <c r="VT229" s="567"/>
      <c r="VU229" s="567"/>
      <c r="VV229" s="567"/>
      <c r="VW229" s="567"/>
      <c r="VX229" s="567"/>
      <c r="VY229" s="567"/>
      <c r="VZ229" s="567"/>
      <c r="WA229" s="567"/>
      <c r="WB229" s="567"/>
      <c r="WC229" s="567"/>
      <c r="WD229" s="567"/>
      <c r="WE229" s="567"/>
      <c r="WF229" s="567"/>
      <c r="WG229" s="567"/>
      <c r="WH229" s="567"/>
      <c r="WI229" s="567"/>
      <c r="WJ229" s="567"/>
      <c r="WK229" s="567"/>
      <c r="WL229" s="567"/>
      <c r="WM229" s="567"/>
      <c r="WN229" s="567"/>
      <c r="WO229" s="567"/>
      <c r="WP229" s="567"/>
      <c r="WQ229" s="567"/>
      <c r="WR229" s="567"/>
      <c r="WS229" s="567"/>
      <c r="WT229" s="567"/>
      <c r="WU229" s="567"/>
      <c r="WV229" s="567"/>
      <c r="WW229" s="567"/>
      <c r="WX229" s="567"/>
      <c r="WY229" s="567"/>
      <c r="WZ229" s="567"/>
      <c r="XA229" s="567"/>
      <c r="XB229" s="567"/>
      <c r="XC229" s="567"/>
      <c r="XD229" s="567"/>
      <c r="XE229" s="567"/>
      <c r="XF229" s="567"/>
      <c r="XG229" s="567"/>
      <c r="XH229" s="567"/>
      <c r="XI229" s="567"/>
      <c r="XJ229" s="567"/>
      <c r="XK229" s="567"/>
      <c r="XL229" s="567"/>
      <c r="XM229" s="567"/>
      <c r="XN229" s="567"/>
      <c r="XO229" s="567"/>
      <c r="XP229" s="567"/>
      <c r="XQ229" s="567"/>
      <c r="XR229" s="567"/>
      <c r="XS229" s="567"/>
      <c r="XT229" s="567"/>
      <c r="XU229" s="567"/>
      <c r="XV229" s="567"/>
      <c r="XW229" s="567"/>
      <c r="XX229" s="567"/>
      <c r="XY229" s="567"/>
      <c r="XZ229" s="567"/>
      <c r="YA229" s="567"/>
      <c r="YB229" s="567"/>
      <c r="YC229" s="567"/>
      <c r="YD229" s="567"/>
      <c r="YE229" s="567"/>
      <c r="YF229" s="567"/>
      <c r="YG229" s="567"/>
      <c r="YH229" s="567"/>
      <c r="YI229" s="567"/>
      <c r="YJ229" s="567"/>
      <c r="YK229" s="567"/>
      <c r="YL229" s="567"/>
      <c r="YM229" s="567"/>
      <c r="YN229" s="567"/>
      <c r="YO229" s="567"/>
      <c r="YP229" s="567"/>
      <c r="YQ229" s="567"/>
      <c r="YR229" s="567"/>
      <c r="YS229" s="567"/>
      <c r="YT229" s="567"/>
      <c r="YU229" s="567"/>
      <c r="YV229" s="567"/>
      <c r="YW229" s="567"/>
      <c r="YX229" s="567"/>
      <c r="YY229" s="567"/>
      <c r="YZ229" s="567"/>
      <c r="ZA229" s="567"/>
      <c r="ZB229" s="567"/>
      <c r="ZC229" s="567"/>
      <c r="ZD229" s="567"/>
      <c r="ZE229" s="567"/>
      <c r="ZF229" s="567"/>
      <c r="ZG229" s="567"/>
      <c r="ZH229" s="567"/>
      <c r="ZI229" s="567"/>
      <c r="ZJ229" s="567"/>
      <c r="ZK229" s="567"/>
      <c r="ZL229" s="567"/>
      <c r="ZM229" s="567"/>
      <c r="ZN229" s="567"/>
      <c r="ZO229" s="567"/>
      <c r="ZP229" s="567"/>
      <c r="ZQ229" s="567"/>
      <c r="ZR229" s="567"/>
      <c r="ZS229" s="567"/>
      <c r="ZT229" s="567"/>
      <c r="ZU229" s="567"/>
      <c r="ZV229" s="567"/>
      <c r="ZW229" s="567"/>
      <c r="ZX229" s="567"/>
      <c r="ZY229" s="567"/>
      <c r="ZZ229" s="567"/>
      <c r="AAA229" s="567"/>
      <c r="AAB229" s="567"/>
      <c r="AAC229" s="567"/>
      <c r="AAD229" s="567"/>
      <c r="AAE229" s="567"/>
      <c r="AAF229" s="567"/>
      <c r="AAG229" s="567"/>
      <c r="AAH229" s="567"/>
      <c r="AAI229" s="567"/>
      <c r="AAJ229" s="567"/>
      <c r="AAK229" s="567"/>
      <c r="AAL229" s="567"/>
      <c r="AAM229" s="567"/>
      <c r="AAN229" s="567"/>
      <c r="AAO229" s="567"/>
      <c r="AAP229" s="567"/>
      <c r="AAQ229" s="567"/>
      <c r="AAR229" s="567"/>
      <c r="AAS229" s="567"/>
      <c r="AAT229" s="567"/>
      <c r="AAU229" s="567"/>
      <c r="AAV229" s="567"/>
      <c r="AAW229" s="567"/>
      <c r="AAX229" s="567"/>
      <c r="AAY229" s="567"/>
      <c r="AAZ229" s="567"/>
      <c r="ABA229" s="567"/>
      <c r="ABB229" s="567"/>
      <c r="ABC229" s="567"/>
      <c r="ABD229" s="567"/>
      <c r="ABE229" s="567"/>
      <c r="ABF229" s="567"/>
      <c r="ABG229" s="567"/>
      <c r="ABH229" s="567"/>
      <c r="ABI229" s="567"/>
      <c r="ABJ229" s="567"/>
      <c r="ABK229" s="567"/>
      <c r="ABL229" s="567"/>
      <c r="ABM229" s="567"/>
      <c r="ABN229" s="567"/>
      <c r="ABO229" s="567"/>
      <c r="ABP229" s="567"/>
      <c r="ABQ229" s="567"/>
      <c r="ABR229" s="567"/>
      <c r="ABS229" s="567"/>
      <c r="ABT229" s="567"/>
      <c r="ABU229" s="567"/>
      <c r="ABV229" s="567"/>
      <c r="ABW229" s="567"/>
      <c r="ABX229" s="567"/>
      <c r="ABY229" s="567"/>
      <c r="ABZ229" s="567"/>
      <c r="ACA229" s="567"/>
      <c r="ACB229" s="567"/>
      <c r="ACC229" s="567"/>
      <c r="ACD229" s="567"/>
      <c r="ACE229" s="567"/>
      <c r="ACF229" s="567"/>
      <c r="ACG229" s="567"/>
      <c r="ACH229" s="567"/>
      <c r="ACI229" s="567"/>
      <c r="ACJ229" s="567"/>
      <c r="ACK229" s="567"/>
      <c r="ACL229" s="567"/>
      <c r="ACM229" s="567"/>
      <c r="ACN229" s="567"/>
      <c r="ACO229" s="567"/>
      <c r="ACP229" s="567"/>
      <c r="ACQ229" s="567"/>
      <c r="ACR229" s="567"/>
      <c r="ACS229" s="567"/>
      <c r="ACT229" s="567"/>
      <c r="ACU229" s="567"/>
      <c r="ACV229" s="567"/>
      <c r="ACW229" s="567"/>
      <c r="ACX229" s="567"/>
      <c r="ACY229" s="567"/>
      <c r="ACZ229" s="567"/>
      <c r="ADA229" s="567"/>
      <c r="ADB229" s="567"/>
      <c r="ADC229" s="567"/>
      <c r="ADD229" s="567"/>
      <c r="ADE229" s="567"/>
      <c r="ADF229" s="567"/>
      <c r="ADG229" s="567"/>
      <c r="ADH229" s="567"/>
      <c r="ADI229" s="567"/>
      <c r="ADJ229" s="567"/>
      <c r="ADK229" s="567"/>
      <c r="ADL229" s="567"/>
      <c r="ADM229" s="567"/>
      <c r="ADN229" s="567"/>
      <c r="ADO229" s="567"/>
      <c r="ADP229" s="567"/>
      <c r="ADQ229" s="567"/>
      <c r="ADR229" s="567"/>
      <c r="ADS229" s="567"/>
      <c r="ADT229" s="567"/>
      <c r="ADU229" s="567"/>
      <c r="ADV229" s="567"/>
      <c r="ADW229" s="567"/>
      <c r="ADX229" s="567"/>
      <c r="ADY229" s="567"/>
      <c r="ADZ229" s="567"/>
      <c r="AEA229" s="567"/>
      <c r="AEB229" s="567"/>
      <c r="AEC229" s="567"/>
      <c r="AED229" s="567"/>
      <c r="AEE229" s="567"/>
      <c r="AEF229" s="567"/>
      <c r="AEG229" s="567"/>
      <c r="AEH229" s="567"/>
      <c r="AEI229" s="567"/>
      <c r="AEJ229" s="567"/>
      <c r="AEK229" s="567"/>
      <c r="AEL229" s="567"/>
      <c r="AEM229" s="567"/>
      <c r="AEN229" s="567"/>
      <c r="AEO229" s="567"/>
      <c r="AEP229" s="567"/>
      <c r="AEQ229" s="567"/>
      <c r="AER229" s="567"/>
      <c r="AES229" s="567"/>
      <c r="AET229" s="567"/>
      <c r="AEU229" s="567"/>
      <c r="AEV229" s="567"/>
      <c r="AEW229" s="567"/>
      <c r="AEX229" s="567"/>
      <c r="AEY229" s="567"/>
      <c r="AEZ229" s="567"/>
      <c r="AFA229" s="567"/>
      <c r="AFB229" s="567"/>
      <c r="AFC229" s="567"/>
      <c r="AFD229" s="567"/>
      <c r="AFE229" s="567"/>
      <c r="AFF229" s="567"/>
      <c r="AFG229" s="567"/>
      <c r="AFH229" s="567"/>
      <c r="AFI229" s="567"/>
      <c r="AFJ229" s="567"/>
      <c r="AFK229" s="567"/>
      <c r="AFL229" s="567"/>
      <c r="AFM229" s="567"/>
      <c r="AFN229" s="567"/>
      <c r="AFO229" s="567"/>
      <c r="AFP229" s="567"/>
      <c r="AFQ229" s="567"/>
      <c r="AFR229" s="567"/>
      <c r="AFS229" s="567"/>
      <c r="AFT229" s="567"/>
      <c r="AFU229" s="567"/>
      <c r="AFV229" s="567"/>
      <c r="AFW229" s="567"/>
      <c r="AFX229" s="567"/>
      <c r="AFY229" s="567"/>
      <c r="AFZ229" s="567"/>
      <c r="AGA229" s="567"/>
      <c r="AGB229" s="567"/>
      <c r="AGC229" s="567"/>
      <c r="AGD229" s="567"/>
      <c r="AGE229" s="567"/>
      <c r="AGF229" s="567"/>
      <c r="AGG229" s="567"/>
      <c r="AGH229" s="567"/>
      <c r="AGI229" s="567"/>
      <c r="AGJ229" s="567"/>
      <c r="AGK229" s="567"/>
      <c r="AGL229" s="567"/>
      <c r="AGM229" s="567"/>
      <c r="AGN229" s="567"/>
      <c r="AGO229" s="567"/>
      <c r="AGP229" s="567"/>
      <c r="AGQ229" s="567"/>
      <c r="AGR229" s="567"/>
      <c r="AGS229" s="567"/>
      <c r="AGT229" s="567"/>
      <c r="AGU229" s="567"/>
      <c r="AGV229" s="567"/>
      <c r="AGW229" s="567"/>
      <c r="AGX229" s="567"/>
      <c r="AGY229" s="567"/>
      <c r="AGZ229" s="567"/>
      <c r="AHA229" s="567"/>
      <c r="AHB229" s="567"/>
      <c r="AHC229" s="567"/>
      <c r="AHD229" s="567"/>
      <c r="AHE229" s="567"/>
      <c r="AHF229" s="567"/>
      <c r="AHG229" s="567"/>
      <c r="AHH229" s="567"/>
      <c r="AHI229" s="567"/>
      <c r="AHJ229" s="567"/>
      <c r="AHK229" s="567"/>
      <c r="AHL229" s="567"/>
      <c r="AHM229" s="567"/>
      <c r="AHN229" s="567"/>
      <c r="AHO229" s="567"/>
      <c r="AHP229" s="567"/>
      <c r="AHQ229" s="567"/>
      <c r="AHR229" s="567"/>
      <c r="AHS229" s="567"/>
      <c r="AHT229" s="567"/>
      <c r="AHU229" s="567"/>
      <c r="AHV229" s="567"/>
      <c r="AHW229" s="567"/>
      <c r="AHX229" s="567"/>
      <c r="AHY229" s="567"/>
      <c r="AHZ229" s="567"/>
      <c r="AIA229" s="567"/>
      <c r="AIB229" s="567"/>
      <c r="AIC229" s="567"/>
      <c r="AID229" s="567"/>
      <c r="AIE229" s="567"/>
      <c r="AIF229" s="567"/>
      <c r="AIG229" s="567"/>
      <c r="AIH229" s="567"/>
      <c r="AII229" s="567"/>
      <c r="AIJ229" s="567"/>
      <c r="AIK229" s="567"/>
      <c r="AIL229" s="567"/>
      <c r="AIM229" s="567"/>
      <c r="AIN229" s="567"/>
      <c r="AIO229" s="567"/>
      <c r="AIP229" s="567"/>
      <c r="AIQ229" s="567"/>
      <c r="AIR229" s="567"/>
      <c r="AIS229" s="567"/>
      <c r="AIT229" s="567"/>
      <c r="AIU229" s="567"/>
      <c r="AIV229" s="567"/>
      <c r="AIW229" s="567"/>
      <c r="AIX229" s="567"/>
      <c r="AIY229" s="567"/>
      <c r="AIZ229" s="567"/>
      <c r="AJA229" s="567"/>
      <c r="AJB229" s="567"/>
      <c r="AJC229" s="567"/>
      <c r="AJD229" s="567"/>
      <c r="AJE229" s="567"/>
      <c r="AJF229" s="567"/>
      <c r="AJG229" s="567"/>
      <c r="AJH229" s="567"/>
      <c r="AJI229" s="567"/>
      <c r="AJJ229" s="567"/>
      <c r="AJK229" s="567"/>
      <c r="AJL229" s="567"/>
      <c r="AJM229" s="567"/>
      <c r="AJN229" s="567"/>
      <c r="AJO229" s="567"/>
      <c r="AJP229" s="567"/>
      <c r="AJQ229" s="567"/>
      <c r="AJR229" s="567"/>
      <c r="AJS229" s="567"/>
      <c r="AJT229" s="567"/>
      <c r="AJU229" s="567"/>
      <c r="AJV229" s="567"/>
      <c r="AJW229" s="567"/>
      <c r="AJX229" s="567"/>
      <c r="AJY229" s="567"/>
      <c r="AJZ229" s="567"/>
      <c r="AKA229" s="567"/>
      <c r="AKB229" s="567"/>
      <c r="AKC229" s="567"/>
      <c r="AKD229" s="567"/>
      <c r="AKE229" s="567"/>
      <c r="AKF229" s="567"/>
      <c r="AKG229" s="567"/>
      <c r="AKH229" s="567"/>
      <c r="AKI229" s="567"/>
      <c r="AKJ229" s="567"/>
      <c r="AKK229" s="567"/>
      <c r="AKL229" s="567"/>
      <c r="AKM229" s="567"/>
      <c r="AKN229" s="567"/>
      <c r="AKO229" s="567"/>
      <c r="AKP229" s="567"/>
      <c r="AKQ229" s="567"/>
      <c r="AKR229" s="567"/>
      <c r="AKS229" s="567"/>
      <c r="AKT229" s="567"/>
      <c r="AKU229" s="567"/>
      <c r="AKV229" s="567"/>
      <c r="AKW229" s="567"/>
      <c r="AKX229" s="567"/>
      <c r="AKY229" s="567"/>
      <c r="AKZ229" s="567"/>
      <c r="ALA229" s="567"/>
      <c r="ALB229" s="567"/>
      <c r="ALC229" s="567"/>
      <c r="ALD229" s="567"/>
      <c r="ALE229" s="567"/>
      <c r="ALF229" s="567"/>
      <c r="ALG229" s="567"/>
      <c r="ALH229" s="567"/>
      <c r="ALI229" s="567"/>
      <c r="ALJ229" s="567"/>
      <c r="ALK229" s="567"/>
      <c r="ALL229" s="567"/>
      <c r="ALM229" s="567"/>
      <c r="ALN229" s="567"/>
      <c r="ALO229" s="567"/>
      <c r="ALP229" s="567"/>
      <c r="ALQ229" s="567"/>
      <c r="ALR229" s="567"/>
      <c r="ALS229" s="567"/>
      <c r="ALT229" s="567"/>
      <c r="ALU229" s="567"/>
      <c r="ALV229" s="567"/>
      <c r="ALW229" s="567"/>
      <c r="ALX229" s="567"/>
      <c r="ALY229" s="567"/>
      <c r="ALZ229" s="567"/>
      <c r="AMA229" s="567"/>
      <c r="AMB229" s="567"/>
      <c r="AMC229" s="567"/>
      <c r="AMD229" s="567"/>
      <c r="AME229" s="567"/>
      <c r="AMF229" s="567"/>
      <c r="AMG229" s="567"/>
      <c r="AMH229" s="567"/>
      <c r="AMI229" s="567"/>
      <c r="AMJ229" s="567"/>
      <c r="AMK229" s="567"/>
      <c r="AML229" s="567"/>
      <c r="AMM229" s="567"/>
      <c r="AMN229" s="567"/>
      <c r="AMO229" s="567"/>
      <c r="AMP229" s="567"/>
      <c r="AMQ229" s="567"/>
      <c r="AMR229" s="567"/>
      <c r="AMS229" s="567"/>
      <c r="AMT229" s="567"/>
      <c r="AMU229" s="567"/>
      <c r="AMV229" s="567"/>
      <c r="AMW229" s="567"/>
      <c r="AMX229" s="567"/>
      <c r="AMY229" s="567"/>
      <c r="AMZ229" s="567"/>
      <c r="ANA229" s="567"/>
      <c r="ANB229" s="567"/>
      <c r="ANC229" s="567"/>
      <c r="AND229" s="567"/>
      <c r="ANE229" s="567"/>
      <c r="ANF229" s="567"/>
      <c r="ANG229" s="567"/>
      <c r="ANH229" s="567"/>
      <c r="ANI229" s="567"/>
      <c r="ANJ229" s="567"/>
      <c r="ANK229" s="567"/>
      <c r="ANL229" s="567"/>
      <c r="ANM229" s="567"/>
      <c r="ANN229" s="567"/>
      <c r="ANO229" s="567"/>
      <c r="ANP229" s="567"/>
      <c r="ANQ229" s="567"/>
      <c r="ANR229" s="567"/>
      <c r="ANS229" s="567"/>
      <c r="ANT229" s="567"/>
      <c r="ANU229" s="567"/>
      <c r="ANV229" s="567"/>
      <c r="ANW229" s="567"/>
      <c r="ANX229" s="567"/>
      <c r="ANY229" s="567"/>
      <c r="ANZ229" s="567"/>
      <c r="AOA229" s="567"/>
      <c r="AOB229" s="567"/>
      <c r="AOC229" s="567"/>
      <c r="AOD229" s="567"/>
      <c r="AOE229" s="567"/>
      <c r="AOF229" s="567"/>
      <c r="AOG229" s="567"/>
      <c r="AOH229" s="567"/>
      <c r="AOI229" s="567"/>
      <c r="AOJ229" s="567"/>
      <c r="AOK229" s="567"/>
      <c r="AOL229" s="567"/>
      <c r="AOM229" s="567"/>
      <c r="AON229" s="567"/>
      <c r="AOO229" s="567"/>
      <c r="AOP229" s="567"/>
      <c r="AOQ229" s="567"/>
      <c r="AOR229" s="567"/>
      <c r="AOS229" s="567"/>
      <c r="AOT229" s="567"/>
      <c r="AOU229" s="567"/>
      <c r="AOV229" s="567"/>
      <c r="AOW229" s="567"/>
      <c r="AOX229" s="567"/>
      <c r="AOY229" s="567"/>
      <c r="AOZ229" s="567"/>
      <c r="APA229" s="567"/>
      <c r="APB229" s="567"/>
      <c r="APC229" s="567"/>
      <c r="APD229" s="567"/>
      <c r="APE229" s="567"/>
      <c r="APF229" s="567"/>
      <c r="APG229" s="567"/>
      <c r="APH229" s="567"/>
      <c r="API229" s="567"/>
      <c r="APJ229" s="567"/>
      <c r="APK229" s="567"/>
      <c r="APL229" s="567"/>
      <c r="APM229" s="567"/>
      <c r="APN229" s="567"/>
      <c r="APO229" s="567"/>
      <c r="APP229" s="567"/>
      <c r="APQ229" s="567"/>
      <c r="APR229" s="567"/>
      <c r="APS229" s="567"/>
      <c r="APT229" s="567"/>
      <c r="APU229" s="567"/>
      <c r="APV229" s="567"/>
      <c r="APW229" s="567"/>
      <c r="APX229" s="567"/>
      <c r="APY229" s="567"/>
      <c r="APZ229" s="567"/>
      <c r="AQA229" s="567"/>
      <c r="AQB229" s="567"/>
      <c r="AQC229" s="567"/>
      <c r="AQD229" s="567"/>
      <c r="AQE229" s="567"/>
      <c r="AQF229" s="567"/>
      <c r="AQG229" s="567"/>
      <c r="AQH229" s="567"/>
      <c r="AQI229" s="567"/>
      <c r="AQJ229" s="567"/>
      <c r="AQK229" s="567"/>
      <c r="AQL229" s="567"/>
      <c r="AQM229" s="567"/>
      <c r="AQN229" s="567"/>
      <c r="AQO229" s="567"/>
      <c r="AQP229" s="567"/>
      <c r="AQQ229" s="567"/>
      <c r="AQR229" s="567"/>
      <c r="AQS229" s="567"/>
      <c r="AQT229" s="567"/>
      <c r="AQU229" s="567"/>
      <c r="AQV229" s="567"/>
      <c r="AQW229" s="567"/>
      <c r="AQX229" s="567"/>
      <c r="AQY229" s="567"/>
      <c r="AQZ229" s="567"/>
      <c r="ARA229" s="567"/>
      <c r="ARB229" s="567"/>
      <c r="ARC229" s="567"/>
      <c r="ARD229" s="567"/>
      <c r="ARE229" s="567"/>
      <c r="ARF229" s="567"/>
      <c r="ARG229" s="567"/>
      <c r="ARH229" s="567"/>
      <c r="ARI229" s="567"/>
      <c r="ARJ229" s="567"/>
      <c r="ARK229" s="567"/>
      <c r="ARL229" s="567"/>
      <c r="ARM229" s="567"/>
      <c r="ARN229" s="567"/>
      <c r="ARO229" s="567"/>
      <c r="ARP229" s="567"/>
      <c r="ARQ229" s="567"/>
      <c r="ARR229" s="567"/>
      <c r="ARS229" s="567"/>
      <c r="ART229" s="567"/>
      <c r="ARU229" s="567"/>
      <c r="ARV229" s="567"/>
      <c r="ARW229" s="567"/>
      <c r="ARX229" s="567"/>
      <c r="ARY229" s="567"/>
      <c r="ARZ229" s="567"/>
      <c r="ASA229" s="567"/>
      <c r="ASB229" s="567"/>
      <c r="ASC229" s="567"/>
      <c r="ASD229" s="567"/>
      <c r="ASE229" s="567"/>
      <c r="ASF229" s="567"/>
      <c r="ASG229" s="567"/>
      <c r="ASH229" s="567"/>
      <c r="ASI229" s="567"/>
      <c r="ASJ229" s="567"/>
      <c r="ASK229" s="567"/>
      <c r="ASL229" s="567"/>
      <c r="ASM229" s="567"/>
      <c r="ASN229" s="567"/>
      <c r="ASO229" s="567"/>
      <c r="ASP229" s="567"/>
      <c r="ASQ229" s="567"/>
      <c r="ASR229" s="567"/>
      <c r="ASS229" s="567"/>
      <c r="AST229" s="567"/>
      <c r="ASU229" s="567"/>
      <c r="ASV229" s="567"/>
      <c r="ASW229" s="567"/>
      <c r="ASX229" s="567"/>
      <c r="ASY229" s="567"/>
      <c r="ASZ229" s="567"/>
      <c r="ATA229" s="567"/>
      <c r="ATB229" s="567"/>
      <c r="ATC229" s="567"/>
      <c r="ATD229" s="567"/>
      <c r="ATE229" s="567"/>
      <c r="ATF229" s="567"/>
      <c r="ATG229" s="567"/>
      <c r="ATH229" s="567"/>
      <c r="ATI229" s="567"/>
      <c r="ATJ229" s="567"/>
      <c r="ATK229" s="567"/>
      <c r="ATL229" s="567"/>
      <c r="ATM229" s="567"/>
      <c r="ATN229" s="567"/>
      <c r="ATO229" s="567"/>
      <c r="ATP229" s="567"/>
      <c r="ATQ229" s="567"/>
      <c r="ATR229" s="567"/>
      <c r="ATS229" s="567"/>
      <c r="ATT229" s="567"/>
      <c r="ATU229" s="567"/>
      <c r="ATV229" s="567"/>
      <c r="ATW229" s="567"/>
      <c r="ATX229" s="567"/>
      <c r="ATY229" s="567"/>
      <c r="ATZ229" s="567"/>
      <c r="AUA229" s="567"/>
      <c r="AUB229" s="567"/>
      <c r="AUC229" s="567"/>
      <c r="AUD229" s="567"/>
      <c r="AUE229" s="567"/>
      <c r="AUF229" s="567"/>
      <c r="AUG229" s="567"/>
      <c r="AUH229" s="567"/>
      <c r="AUI229" s="567"/>
      <c r="AUJ229" s="567"/>
      <c r="AUK229" s="567"/>
      <c r="AUL229" s="567"/>
      <c r="AUM229" s="567"/>
      <c r="AUN229" s="567"/>
      <c r="AUO229" s="567"/>
      <c r="AUP229" s="567"/>
      <c r="AUQ229" s="567"/>
      <c r="AUR229" s="567"/>
      <c r="AUS229" s="567"/>
      <c r="AUT229" s="567"/>
      <c r="AUU229" s="567"/>
      <c r="AUV229" s="567"/>
      <c r="AUW229" s="567"/>
      <c r="AUX229" s="567"/>
      <c r="AUY229" s="567"/>
      <c r="AUZ229" s="567"/>
      <c r="AVA229" s="567"/>
      <c r="AVB229" s="567"/>
      <c r="AVC229" s="567"/>
      <c r="AVD229" s="567"/>
      <c r="AVE229" s="567"/>
      <c r="AVF229" s="567"/>
      <c r="AVG229" s="567"/>
      <c r="AVH229" s="567"/>
      <c r="AVI229" s="567"/>
      <c r="AVJ229" s="567"/>
      <c r="AVK229" s="567"/>
      <c r="AVL229" s="567"/>
      <c r="AVM229" s="567"/>
      <c r="AVN229" s="567"/>
      <c r="AVO229" s="567"/>
      <c r="AVP229" s="567"/>
      <c r="AVQ229" s="567"/>
      <c r="AVR229" s="567"/>
      <c r="AVS229" s="567"/>
      <c r="AVT229" s="567"/>
      <c r="AVU229" s="567"/>
      <c r="AVV229" s="567"/>
      <c r="AVW229" s="567"/>
      <c r="AVX229" s="567"/>
      <c r="AVY229" s="567"/>
      <c r="AVZ229" s="567"/>
      <c r="AWA229" s="567"/>
      <c r="AWB229" s="567"/>
      <c r="AWC229" s="567"/>
      <c r="AWD229" s="567"/>
      <c r="AWE229" s="567"/>
      <c r="AWF229" s="567"/>
      <c r="AWG229" s="567"/>
      <c r="AWH229" s="567"/>
      <c r="AWI229" s="567"/>
      <c r="AWJ229" s="567"/>
      <c r="AWK229" s="567"/>
      <c r="AWL229" s="567"/>
      <c r="AWM229" s="567"/>
      <c r="AWN229" s="567"/>
      <c r="AWO229" s="567"/>
      <c r="AWP229" s="567"/>
      <c r="AWQ229" s="567"/>
      <c r="AWR229" s="567"/>
      <c r="AWS229" s="567"/>
      <c r="AWT229" s="567"/>
      <c r="AWU229" s="567"/>
      <c r="AWV229" s="567"/>
      <c r="AWW229" s="567"/>
      <c r="AWX229" s="567"/>
      <c r="AWY229" s="567"/>
      <c r="AWZ229" s="567"/>
      <c r="AXA229" s="567"/>
      <c r="AXB229" s="567"/>
      <c r="AXC229" s="567"/>
      <c r="AXD229" s="567"/>
      <c r="AXE229" s="567"/>
      <c r="AXF229" s="567"/>
      <c r="AXG229" s="567"/>
      <c r="AXH229" s="567"/>
      <c r="AXI229" s="567"/>
      <c r="AXJ229" s="567"/>
      <c r="AXK229" s="567"/>
      <c r="AXL229" s="567"/>
      <c r="AXM229" s="567"/>
      <c r="AXN229" s="567"/>
      <c r="AXO229" s="567"/>
      <c r="AXP229" s="567"/>
      <c r="AXQ229" s="567"/>
      <c r="AXR229" s="567"/>
      <c r="AXS229" s="567"/>
      <c r="AXT229" s="567"/>
      <c r="AXU229" s="567"/>
      <c r="AXV229" s="567"/>
      <c r="AXW229" s="567"/>
      <c r="AXX229" s="567"/>
      <c r="AXY229" s="567"/>
      <c r="AXZ229" s="567"/>
      <c r="AYA229" s="567"/>
      <c r="AYB229" s="567"/>
      <c r="AYC229" s="567"/>
      <c r="AYD229" s="567"/>
      <c r="AYE229" s="567"/>
      <c r="AYF229" s="567"/>
      <c r="AYG229" s="567"/>
      <c r="AYH229" s="567"/>
      <c r="AYI229" s="567"/>
      <c r="AYJ229" s="567"/>
      <c r="AYK229" s="567"/>
      <c r="AYL229" s="567"/>
      <c r="AYM229" s="567"/>
      <c r="AYN229" s="567"/>
      <c r="AYO229" s="567"/>
      <c r="AYP229" s="567"/>
      <c r="AYQ229" s="567"/>
      <c r="AYR229" s="567"/>
      <c r="AYS229" s="567"/>
      <c r="AYT229" s="567"/>
      <c r="AYU229" s="567"/>
      <c r="AYV229" s="567"/>
      <c r="AYW229" s="567"/>
      <c r="AYX229" s="567"/>
      <c r="AYY229" s="567"/>
      <c r="AYZ229" s="567"/>
      <c r="AZA229" s="567"/>
      <c r="AZB229" s="567"/>
      <c r="AZC229" s="567"/>
      <c r="AZD229" s="567"/>
      <c r="AZE229" s="567"/>
      <c r="AZF229" s="567"/>
      <c r="AZG229" s="567"/>
      <c r="AZH229" s="567"/>
      <c r="AZI229" s="567"/>
      <c r="AZJ229" s="567"/>
      <c r="AZK229" s="567"/>
      <c r="AZL229" s="567"/>
      <c r="AZM229" s="567"/>
      <c r="AZN229" s="567"/>
      <c r="AZO229" s="567"/>
      <c r="AZP229" s="567"/>
      <c r="AZQ229" s="567"/>
      <c r="AZR229" s="567"/>
      <c r="AZS229" s="567"/>
      <c r="AZT229" s="567"/>
      <c r="AZU229" s="567"/>
      <c r="AZV229" s="567"/>
      <c r="AZW229" s="567"/>
      <c r="AZX229" s="567"/>
      <c r="AZY229" s="567"/>
      <c r="AZZ229" s="567"/>
      <c r="BAA229" s="567"/>
      <c r="BAB229" s="567"/>
      <c r="BAC229" s="567"/>
      <c r="BAD229" s="567"/>
      <c r="BAE229" s="567"/>
      <c r="BAF229" s="567"/>
      <c r="BAG229" s="567"/>
      <c r="BAH229" s="567"/>
      <c r="BAI229" s="567"/>
      <c r="BAJ229" s="567"/>
      <c r="BAK229" s="567"/>
      <c r="BAL229" s="567"/>
      <c r="BAM229" s="567"/>
      <c r="BAN229" s="567"/>
      <c r="BAO229" s="567"/>
      <c r="BAP229" s="567"/>
      <c r="BAQ229" s="567"/>
      <c r="BAR229" s="567"/>
      <c r="BAS229" s="567"/>
      <c r="BAT229" s="567"/>
      <c r="BAU229" s="567"/>
      <c r="BAV229" s="567"/>
      <c r="BAW229" s="567"/>
      <c r="BAX229" s="567"/>
      <c r="BAY229" s="567"/>
      <c r="BAZ229" s="567"/>
      <c r="BBA229" s="567"/>
      <c r="BBB229" s="567"/>
      <c r="BBC229" s="567"/>
      <c r="BBD229" s="567"/>
      <c r="BBE229" s="567"/>
      <c r="BBF229" s="567"/>
      <c r="BBG229" s="567"/>
      <c r="BBH229" s="567"/>
      <c r="BBI229" s="567"/>
      <c r="BBJ229" s="567"/>
      <c r="BBK229" s="567"/>
      <c r="BBL229" s="567"/>
      <c r="BBM229" s="567"/>
      <c r="BBN229" s="567"/>
      <c r="BBO229" s="567"/>
      <c r="BBP229" s="567"/>
      <c r="BBQ229" s="567"/>
      <c r="BBR229" s="567"/>
      <c r="BBS229" s="567"/>
      <c r="BBT229" s="567"/>
      <c r="BBU229" s="567"/>
      <c r="BBV229" s="567"/>
      <c r="BBW229" s="567"/>
      <c r="BBX229" s="567"/>
      <c r="BBY229" s="567"/>
      <c r="BBZ229" s="567"/>
      <c r="BCA229" s="567"/>
      <c r="BCB229" s="567"/>
      <c r="BCC229" s="567"/>
      <c r="BCD229" s="567"/>
      <c r="BCE229" s="567"/>
      <c r="BCF229" s="567"/>
      <c r="BCG229" s="567"/>
      <c r="BCH229" s="567"/>
      <c r="BCI229" s="567"/>
      <c r="BCJ229" s="567"/>
      <c r="BCK229" s="567"/>
      <c r="BCL229" s="567"/>
      <c r="BCM229" s="567"/>
      <c r="BCN229" s="567"/>
      <c r="BCO229" s="567"/>
      <c r="BCP229" s="567"/>
      <c r="BCQ229" s="567"/>
      <c r="BCR229" s="567"/>
      <c r="BCS229" s="567"/>
      <c r="BCT229" s="567"/>
      <c r="BCU229" s="567"/>
      <c r="BCV229" s="567"/>
      <c r="BCW229" s="567"/>
      <c r="BCX229" s="567"/>
      <c r="BCY229" s="567"/>
      <c r="BCZ229" s="567"/>
      <c r="BDA229" s="567"/>
      <c r="BDB229" s="567"/>
      <c r="BDC229" s="567"/>
      <c r="BDD229" s="567"/>
      <c r="BDE229" s="567"/>
      <c r="BDF229" s="567"/>
      <c r="BDG229" s="567"/>
      <c r="BDH229" s="567"/>
      <c r="BDI229" s="567"/>
      <c r="BDJ229" s="567"/>
      <c r="BDK229" s="567"/>
      <c r="BDL229" s="567"/>
      <c r="BDM229" s="567"/>
      <c r="BDN229" s="567"/>
      <c r="BDO229" s="567"/>
      <c r="BDP229" s="567"/>
      <c r="BDQ229" s="567"/>
      <c r="BDR229" s="567"/>
      <c r="BDS229" s="567"/>
      <c r="BDT229" s="567"/>
      <c r="BDU229" s="567"/>
      <c r="BDV229" s="567"/>
      <c r="BDW229" s="567"/>
      <c r="BDX229" s="567"/>
      <c r="BDY229" s="567"/>
      <c r="BDZ229" s="567"/>
      <c r="BEA229" s="567"/>
      <c r="BEB229" s="567"/>
      <c r="BEC229" s="567"/>
      <c r="BED229" s="567"/>
      <c r="BEE229" s="567"/>
      <c r="BEF229" s="567"/>
      <c r="BEG229" s="567"/>
      <c r="BEH229" s="567"/>
      <c r="BEI229" s="567"/>
      <c r="BEJ229" s="567"/>
      <c r="BEK229" s="567"/>
      <c r="BEL229" s="567"/>
      <c r="BEM229" s="567"/>
      <c r="BEN229" s="567"/>
      <c r="BEO229" s="567"/>
      <c r="BEP229" s="567"/>
      <c r="BEQ229" s="567"/>
      <c r="BER229" s="567"/>
      <c r="BES229" s="567"/>
      <c r="BET229" s="567"/>
      <c r="BEU229" s="567"/>
      <c r="BEV229" s="567"/>
      <c r="BEW229" s="567"/>
      <c r="BEX229" s="567"/>
      <c r="BEY229" s="567"/>
      <c r="BEZ229" s="567"/>
      <c r="BFA229" s="567"/>
      <c r="BFB229" s="567"/>
      <c r="BFC229" s="567"/>
      <c r="BFD229" s="567"/>
      <c r="BFE229" s="567"/>
      <c r="BFF229" s="567"/>
      <c r="BFG229" s="567"/>
      <c r="BFH229" s="567"/>
      <c r="BFI229" s="567"/>
      <c r="BFJ229" s="567"/>
      <c r="BFK229" s="567"/>
      <c r="BFL229" s="567"/>
      <c r="BFM229" s="567"/>
      <c r="BFN229" s="567"/>
      <c r="BFO229" s="567"/>
      <c r="BFP229" s="567"/>
      <c r="BFQ229" s="567"/>
      <c r="BFR229" s="567"/>
      <c r="BFS229" s="567"/>
      <c r="BFT229" s="567"/>
      <c r="BFU229" s="567"/>
      <c r="BFV229" s="567"/>
      <c r="BFW229" s="567"/>
      <c r="BFX229" s="567"/>
      <c r="BFY229" s="567"/>
      <c r="BFZ229" s="567"/>
      <c r="BGA229" s="567"/>
      <c r="BGB229" s="567"/>
      <c r="BGC229" s="567"/>
      <c r="BGD229" s="567"/>
      <c r="BGE229" s="567"/>
      <c r="BGF229" s="567"/>
      <c r="BGG229" s="567"/>
      <c r="BGH229" s="567"/>
      <c r="BGI229" s="567"/>
      <c r="BGJ229" s="567"/>
      <c r="BGK229" s="567"/>
      <c r="BGL229" s="567"/>
      <c r="BGM229" s="567"/>
      <c r="BGN229" s="567"/>
      <c r="BGO229" s="567"/>
      <c r="BGP229" s="567"/>
      <c r="BGQ229" s="567"/>
      <c r="BGR229" s="567"/>
      <c r="BGS229" s="567"/>
      <c r="BGT229" s="567"/>
      <c r="BGU229" s="567"/>
      <c r="BGV229" s="567"/>
      <c r="BGW229" s="567"/>
      <c r="BGX229" s="567"/>
      <c r="BGY229" s="567"/>
      <c r="BGZ229" s="567"/>
      <c r="BHA229" s="567"/>
      <c r="BHB229" s="567"/>
      <c r="BHC229" s="567"/>
      <c r="BHD229" s="567"/>
      <c r="BHE229" s="567"/>
      <c r="BHF229" s="567"/>
      <c r="BHG229" s="567"/>
      <c r="BHH229" s="567"/>
      <c r="BHI229" s="567"/>
      <c r="BHJ229" s="567"/>
      <c r="BHK229" s="567"/>
      <c r="BHL229" s="567"/>
      <c r="BHM229" s="567"/>
      <c r="BHN229" s="567"/>
      <c r="BHO229" s="567"/>
      <c r="BHP229" s="567"/>
      <c r="BHQ229" s="567"/>
      <c r="BHR229" s="567"/>
      <c r="BHS229" s="567"/>
      <c r="BHT229" s="567"/>
      <c r="BHU229" s="567"/>
      <c r="BHV229" s="567"/>
      <c r="BHW229" s="567"/>
      <c r="BHX229" s="567"/>
      <c r="BHY229" s="567"/>
      <c r="BHZ229" s="567"/>
      <c r="BIA229" s="567"/>
      <c r="BIB229" s="567"/>
      <c r="BIC229" s="567"/>
      <c r="BID229" s="567"/>
      <c r="BIE229" s="567"/>
      <c r="BIF229" s="567"/>
      <c r="BIG229" s="567"/>
      <c r="BIH229" s="567"/>
      <c r="BII229" s="567"/>
      <c r="BIJ229" s="567"/>
      <c r="BIK229" s="567"/>
      <c r="BIL229" s="567"/>
      <c r="BIM229" s="567"/>
      <c r="BIN229" s="567"/>
      <c r="BIO229" s="567"/>
      <c r="BIP229" s="567"/>
      <c r="BIQ229" s="567"/>
      <c r="BIR229" s="567"/>
      <c r="BIS229" s="567"/>
      <c r="BIT229" s="567"/>
      <c r="BIU229" s="567"/>
      <c r="BIV229" s="567"/>
      <c r="BIW229" s="567"/>
      <c r="BIX229" s="567"/>
      <c r="BIY229" s="567"/>
      <c r="BIZ229" s="567"/>
      <c r="BJA229" s="567"/>
      <c r="BJB229" s="567"/>
      <c r="BJC229" s="567"/>
      <c r="BJD229" s="567"/>
      <c r="BJE229" s="567"/>
      <c r="BJF229" s="567"/>
      <c r="BJG229" s="567"/>
      <c r="BJH229" s="567"/>
      <c r="BJI229" s="567"/>
      <c r="BJJ229" s="567"/>
      <c r="BJK229" s="567"/>
      <c r="BJL229" s="567"/>
      <c r="BJM229" s="567"/>
      <c r="BJN229" s="567"/>
      <c r="BJO229" s="567"/>
      <c r="BJP229" s="567"/>
      <c r="BJQ229" s="567"/>
      <c r="BJR229" s="567"/>
      <c r="BJS229" s="567"/>
      <c r="BJT229" s="567"/>
      <c r="BJU229" s="567"/>
      <c r="BJV229" s="567"/>
      <c r="BJW229" s="567"/>
      <c r="BJX229" s="567"/>
      <c r="BJY229" s="567"/>
      <c r="BJZ229" s="567"/>
      <c r="BKA229" s="567"/>
      <c r="BKB229" s="567"/>
      <c r="BKC229" s="567"/>
      <c r="BKD229" s="567"/>
      <c r="BKE229" s="567"/>
      <c r="BKF229" s="567"/>
      <c r="BKG229" s="567"/>
      <c r="BKH229" s="567"/>
      <c r="BKI229" s="567"/>
      <c r="BKJ229" s="567"/>
      <c r="BKK229" s="567"/>
      <c r="BKL229" s="567"/>
      <c r="BKM229" s="567"/>
      <c r="BKN229" s="567"/>
      <c r="BKO229" s="567"/>
      <c r="BKP229" s="567"/>
      <c r="BKQ229" s="567"/>
      <c r="BKR229" s="567"/>
      <c r="BKS229" s="567"/>
      <c r="BKT229" s="567"/>
      <c r="BKU229" s="567"/>
      <c r="BKV229" s="567"/>
      <c r="BKW229" s="567"/>
      <c r="BKX229" s="567"/>
      <c r="BKY229" s="567"/>
      <c r="BKZ229" s="567"/>
      <c r="BLA229" s="567"/>
      <c r="BLB229" s="567"/>
      <c r="BLC229" s="567"/>
      <c r="BLD229" s="567"/>
      <c r="BLE229" s="567"/>
      <c r="BLF229" s="567"/>
      <c r="BLG229" s="567"/>
      <c r="BLH229" s="567"/>
      <c r="BLI229" s="567"/>
      <c r="BLJ229" s="567"/>
      <c r="BLK229" s="567"/>
      <c r="BLL229" s="567"/>
      <c r="BLM229" s="567"/>
      <c r="BLN229" s="567"/>
      <c r="BLO229" s="567"/>
      <c r="BLP229" s="567"/>
      <c r="BLQ229" s="567"/>
      <c r="BLR229" s="567"/>
      <c r="BLS229" s="567"/>
      <c r="BLT229" s="567"/>
      <c r="BLU229" s="567"/>
      <c r="BLV229" s="567"/>
      <c r="BLW229" s="567"/>
      <c r="BLX229" s="567"/>
      <c r="BLY229" s="567"/>
      <c r="BLZ229" s="567"/>
      <c r="BMA229" s="567"/>
      <c r="BMB229" s="567"/>
      <c r="BMC229" s="567"/>
      <c r="BMD229" s="567"/>
      <c r="BME229" s="567"/>
      <c r="BMF229" s="567"/>
      <c r="BMG229" s="567"/>
      <c r="BMH229" s="567"/>
      <c r="BMI229" s="567"/>
      <c r="BMJ229" s="567"/>
      <c r="BMK229" s="567"/>
      <c r="BML229" s="567"/>
      <c r="BMM229" s="567"/>
      <c r="BMN229" s="567"/>
      <c r="BMO229" s="567"/>
      <c r="BMP229" s="567"/>
      <c r="BMQ229" s="567"/>
      <c r="BMR229" s="567"/>
      <c r="BMS229" s="567"/>
      <c r="BMT229" s="567"/>
      <c r="BMU229" s="567"/>
      <c r="BMV229" s="567"/>
      <c r="BMW229" s="567"/>
      <c r="BMX229" s="567"/>
      <c r="BMY229" s="567"/>
      <c r="BMZ229" s="567"/>
      <c r="BNA229" s="567"/>
      <c r="BNB229" s="567"/>
      <c r="BNC229" s="567"/>
      <c r="BND229" s="567"/>
      <c r="BNE229" s="567"/>
      <c r="BNF229" s="567"/>
      <c r="BNG229" s="567"/>
      <c r="BNH229" s="567"/>
      <c r="BNI229" s="567"/>
      <c r="BNJ229" s="567"/>
      <c r="BNK229" s="567"/>
      <c r="BNL229" s="567"/>
      <c r="BNM229" s="567"/>
      <c r="BNN229" s="567"/>
      <c r="BNO229" s="567"/>
      <c r="BNP229" s="567"/>
      <c r="BNQ229" s="567"/>
      <c r="BNR229" s="567"/>
      <c r="BNS229" s="567"/>
      <c r="BNT229" s="567"/>
      <c r="BNU229" s="567"/>
      <c r="BNV229" s="567"/>
      <c r="BNW229" s="567"/>
      <c r="BNX229" s="567"/>
      <c r="BNY229" s="567"/>
      <c r="BNZ229" s="567"/>
      <c r="BOA229" s="567"/>
      <c r="BOB229" s="567"/>
      <c r="BOC229" s="567"/>
      <c r="BOD229" s="567"/>
      <c r="BOE229" s="567"/>
      <c r="BOF229" s="567"/>
      <c r="BOG229" s="567"/>
      <c r="BOH229" s="567"/>
      <c r="BOI229" s="567"/>
      <c r="BOJ229" s="567"/>
      <c r="BOK229" s="567"/>
      <c r="BOL229" s="567"/>
      <c r="BOM229" s="567"/>
      <c r="BON229" s="567"/>
      <c r="BOO229" s="567"/>
      <c r="BOP229" s="567"/>
      <c r="BOQ229" s="567"/>
      <c r="BOR229" s="567"/>
      <c r="BOS229" s="567"/>
      <c r="BOT229" s="567"/>
      <c r="BOU229" s="567"/>
      <c r="BOV229" s="567"/>
      <c r="BOW229" s="567"/>
      <c r="BOX229" s="567"/>
      <c r="BOY229" s="567"/>
      <c r="BOZ229" s="567"/>
      <c r="BPA229" s="567"/>
      <c r="BPB229" s="567"/>
      <c r="BPC229" s="567"/>
      <c r="BPD229" s="567"/>
      <c r="BPE229" s="567"/>
      <c r="BPF229" s="567"/>
      <c r="BPG229" s="567"/>
      <c r="BPH229" s="567"/>
      <c r="BPI229" s="567"/>
      <c r="BPJ229" s="567"/>
      <c r="BPK229" s="567"/>
      <c r="BPL229" s="567"/>
      <c r="BPM229" s="567"/>
      <c r="BPN229" s="567"/>
      <c r="BPO229" s="567"/>
      <c r="BPP229" s="567"/>
      <c r="BPQ229" s="567"/>
      <c r="BPR229" s="567"/>
      <c r="BPS229" s="567"/>
      <c r="BPT229" s="567"/>
      <c r="BPU229" s="567"/>
      <c r="BPV229" s="567"/>
      <c r="BPW229" s="567"/>
      <c r="BPX229" s="567"/>
      <c r="BPY229" s="567"/>
      <c r="BPZ229" s="567"/>
      <c r="BQA229" s="567"/>
      <c r="BQB229" s="567"/>
      <c r="BQC229" s="567"/>
      <c r="BQD229" s="567"/>
      <c r="BQE229" s="567"/>
      <c r="BQF229" s="567"/>
      <c r="BQG229" s="567"/>
      <c r="BQH229" s="567"/>
      <c r="BQI229" s="567"/>
      <c r="BQJ229" s="567"/>
      <c r="BQK229" s="567"/>
      <c r="BQL229" s="567"/>
      <c r="BQM229" s="567"/>
      <c r="BQN229" s="567"/>
      <c r="BQO229" s="567"/>
      <c r="BQP229" s="567"/>
      <c r="BQQ229" s="567"/>
      <c r="BQR229" s="567"/>
      <c r="BQS229" s="567"/>
      <c r="BQT229" s="567"/>
      <c r="BQU229" s="567"/>
      <c r="BQV229" s="567"/>
      <c r="BQW229" s="567"/>
      <c r="BQX229" s="567"/>
      <c r="BQY229" s="567"/>
      <c r="BQZ229" s="567"/>
      <c r="BRA229" s="567"/>
      <c r="BRB229" s="567"/>
      <c r="BRC229" s="567"/>
      <c r="BRD229" s="567"/>
      <c r="BRE229" s="567"/>
      <c r="BRF229" s="567"/>
      <c r="BRG229" s="567"/>
      <c r="BRH229" s="567"/>
      <c r="BRI229" s="567"/>
      <c r="BRJ229" s="567"/>
      <c r="BRK229" s="567"/>
      <c r="BRL229" s="567"/>
      <c r="BRM229" s="567"/>
      <c r="BRN229" s="567"/>
      <c r="BRO229" s="567"/>
      <c r="BRP229" s="567"/>
      <c r="BRQ229" s="567"/>
      <c r="BRR229" s="567"/>
      <c r="BRS229" s="567"/>
      <c r="BRT229" s="567"/>
      <c r="BRU229" s="567"/>
      <c r="BRV229" s="567"/>
      <c r="BRW229" s="567"/>
      <c r="BRX229" s="567"/>
      <c r="BRY229" s="567"/>
      <c r="BRZ229" s="567"/>
      <c r="BSA229" s="567"/>
      <c r="BSB229" s="567"/>
      <c r="BSC229" s="567"/>
      <c r="BSD229" s="567"/>
      <c r="BSE229" s="567"/>
      <c r="BSF229" s="567"/>
      <c r="BSG229" s="567"/>
      <c r="BSH229" s="567"/>
      <c r="BSI229" s="567"/>
      <c r="BSJ229" s="567"/>
      <c r="BSK229" s="567"/>
      <c r="BSL229" s="567"/>
      <c r="BSM229" s="567"/>
      <c r="BSN229" s="567"/>
      <c r="BSO229" s="567"/>
      <c r="BSP229" s="567"/>
      <c r="BSQ229" s="567"/>
      <c r="BSR229" s="567"/>
      <c r="BSS229" s="567"/>
      <c r="BST229" s="567"/>
      <c r="BSU229" s="567"/>
      <c r="BSV229" s="567"/>
      <c r="BSW229" s="567"/>
      <c r="BSX229" s="567"/>
      <c r="BSY229" s="567"/>
      <c r="BSZ229" s="567"/>
      <c r="BTA229" s="567"/>
      <c r="BTB229" s="567"/>
      <c r="BTC229" s="567"/>
      <c r="BTD229" s="567"/>
      <c r="BTE229" s="567"/>
      <c r="BTF229" s="567"/>
      <c r="BTG229" s="567"/>
      <c r="BTH229" s="567"/>
      <c r="BTI229" s="567"/>
      <c r="BTJ229" s="567"/>
      <c r="BTK229" s="567"/>
      <c r="BTL229" s="567"/>
      <c r="BTM229" s="567"/>
      <c r="BTN229" s="567"/>
      <c r="BTO229" s="567"/>
      <c r="BTP229" s="567"/>
      <c r="BTQ229" s="567"/>
      <c r="BTR229" s="567"/>
      <c r="BTS229" s="567"/>
      <c r="BTT229" s="567"/>
      <c r="BTU229" s="567"/>
      <c r="BTV229" s="567"/>
      <c r="BTW229" s="567"/>
      <c r="BTX229" s="567"/>
      <c r="BTY229" s="567"/>
      <c r="BTZ229" s="567"/>
      <c r="BUA229" s="567"/>
      <c r="BUB229" s="567"/>
      <c r="BUC229" s="567"/>
      <c r="BUD229" s="567"/>
      <c r="BUE229" s="567"/>
      <c r="BUF229" s="567"/>
      <c r="BUG229" s="567"/>
      <c r="BUH229" s="567"/>
      <c r="BUI229" s="567"/>
      <c r="BUJ229" s="567"/>
      <c r="BUK229" s="567"/>
      <c r="BUL229" s="567"/>
      <c r="BUM229" s="567"/>
      <c r="BUN229" s="567"/>
      <c r="BUO229" s="567"/>
      <c r="BUP229" s="567"/>
      <c r="BUQ229" s="567"/>
      <c r="BUR229" s="567"/>
      <c r="BUS229" s="567"/>
      <c r="BUT229" s="567"/>
      <c r="BUU229" s="567"/>
      <c r="BUV229" s="567"/>
      <c r="BUW229" s="567"/>
      <c r="BUX229" s="567"/>
      <c r="BUY229" s="567"/>
      <c r="BUZ229" s="567"/>
      <c r="BVA229" s="567"/>
      <c r="BVB229" s="567"/>
      <c r="BVC229" s="567"/>
      <c r="BVD229" s="567"/>
      <c r="BVE229" s="567"/>
      <c r="BVF229" s="567"/>
      <c r="BVG229" s="567"/>
      <c r="BVH229" s="567"/>
      <c r="BVI229" s="567"/>
      <c r="BVJ229" s="567"/>
      <c r="BVK229" s="567"/>
      <c r="BVL229" s="567"/>
      <c r="BVM229" s="567"/>
      <c r="BVN229" s="567"/>
      <c r="BVO229" s="567"/>
      <c r="BVP229" s="567"/>
      <c r="BVQ229" s="567"/>
      <c r="BVR229" s="567"/>
      <c r="BVS229" s="567"/>
      <c r="BVT229" s="567"/>
      <c r="BVU229" s="567"/>
      <c r="BVV229" s="567"/>
      <c r="BVW229" s="567"/>
      <c r="BVX229" s="567"/>
      <c r="BVY229" s="567"/>
      <c r="BVZ229" s="567"/>
      <c r="BWA229" s="567"/>
      <c r="BWB229" s="567"/>
      <c r="BWC229" s="567"/>
      <c r="BWD229" s="567"/>
      <c r="BWE229" s="567"/>
      <c r="BWF229" s="567"/>
      <c r="BWG229" s="567"/>
      <c r="BWH229" s="567"/>
      <c r="BWI229" s="567"/>
      <c r="BWJ229" s="567"/>
      <c r="BWK229" s="567"/>
      <c r="BWL229" s="567"/>
      <c r="BWM229" s="567"/>
      <c r="BWN229" s="567"/>
      <c r="BWO229" s="567"/>
      <c r="BWP229" s="567"/>
      <c r="BWQ229" s="567"/>
      <c r="BWR229" s="567"/>
      <c r="BWS229" s="567"/>
      <c r="BWT229" s="567"/>
      <c r="BWU229" s="567"/>
      <c r="BWV229" s="567"/>
      <c r="BWW229" s="567"/>
      <c r="BWX229" s="567"/>
      <c r="BWY229" s="567"/>
      <c r="BWZ229" s="567"/>
      <c r="BXA229" s="567"/>
      <c r="BXB229" s="567"/>
      <c r="BXC229" s="567"/>
      <c r="BXD229" s="567"/>
      <c r="BXE229" s="567"/>
      <c r="BXF229" s="567"/>
      <c r="BXG229" s="567"/>
      <c r="BXH229" s="567"/>
      <c r="BXI229" s="567"/>
      <c r="BXJ229" s="567"/>
      <c r="BXK229" s="567"/>
      <c r="BXL229" s="567"/>
      <c r="BXM229" s="567"/>
      <c r="BXN229" s="567"/>
      <c r="BXO229" s="567"/>
      <c r="BXP229" s="567"/>
      <c r="BXQ229" s="567"/>
      <c r="BXR229" s="567"/>
      <c r="BXS229" s="567"/>
      <c r="BXT229" s="567"/>
      <c r="BXU229" s="567"/>
      <c r="BXV229" s="567"/>
      <c r="BXW229" s="567"/>
      <c r="BXX229" s="567"/>
      <c r="BXY229" s="567"/>
      <c r="BXZ229" s="567"/>
      <c r="BYA229" s="567"/>
      <c r="BYB229" s="567"/>
      <c r="BYC229" s="567"/>
      <c r="BYD229" s="567"/>
      <c r="BYE229" s="567"/>
      <c r="BYF229" s="567"/>
      <c r="BYG229" s="567"/>
      <c r="BYH229" s="567"/>
      <c r="BYI229" s="567"/>
      <c r="BYJ229" s="567"/>
      <c r="BYK229" s="567"/>
      <c r="BYL229" s="567"/>
      <c r="BYM229" s="567"/>
      <c r="BYN229" s="567"/>
      <c r="BYO229" s="567"/>
      <c r="BYP229" s="567"/>
      <c r="BYQ229" s="567"/>
      <c r="BYR229" s="567"/>
      <c r="BYS229" s="567"/>
      <c r="BYT229" s="567"/>
      <c r="BYU229" s="567"/>
      <c r="BYV229" s="567"/>
      <c r="BYW229" s="567"/>
      <c r="BYX229" s="567"/>
      <c r="BYY229" s="567"/>
      <c r="BYZ229" s="567"/>
      <c r="BZA229" s="567"/>
      <c r="BZB229" s="567"/>
      <c r="BZC229" s="567"/>
      <c r="BZD229" s="567"/>
      <c r="BZE229" s="567"/>
      <c r="BZF229" s="567"/>
      <c r="BZG229" s="567"/>
      <c r="BZH229" s="567"/>
      <c r="BZI229" s="567"/>
      <c r="BZJ229" s="567"/>
      <c r="BZK229" s="567"/>
      <c r="BZL229" s="567"/>
      <c r="BZM229" s="567"/>
      <c r="BZN229" s="567"/>
      <c r="BZO229" s="567"/>
      <c r="BZP229" s="567"/>
      <c r="BZQ229" s="567"/>
      <c r="BZR229" s="567"/>
      <c r="BZS229" s="567"/>
      <c r="BZT229" s="567"/>
      <c r="BZU229" s="567"/>
      <c r="BZV229" s="567"/>
      <c r="BZW229" s="567"/>
      <c r="BZX229" s="567"/>
      <c r="BZY229" s="567"/>
      <c r="BZZ229" s="567"/>
      <c r="CAA229" s="567"/>
      <c r="CAB229" s="567"/>
      <c r="CAC229" s="567"/>
      <c r="CAD229" s="567"/>
      <c r="CAE229" s="567"/>
      <c r="CAF229" s="567"/>
      <c r="CAG229" s="567"/>
      <c r="CAH229" s="567"/>
      <c r="CAI229" s="567"/>
      <c r="CAJ229" s="567"/>
      <c r="CAK229" s="567"/>
      <c r="CAL229" s="567"/>
      <c r="CAM229" s="567"/>
      <c r="CAN229" s="567"/>
      <c r="CAO229" s="567"/>
      <c r="CAP229" s="567"/>
      <c r="CAQ229" s="567"/>
      <c r="CAR229" s="567"/>
      <c r="CAS229" s="567"/>
      <c r="CAT229" s="567"/>
      <c r="CAU229" s="567"/>
      <c r="CAV229" s="567"/>
      <c r="CAW229" s="567"/>
      <c r="CAX229" s="567"/>
      <c r="CAY229" s="567"/>
      <c r="CAZ229" s="567"/>
      <c r="CBA229" s="567"/>
      <c r="CBB229" s="567"/>
      <c r="CBC229" s="567"/>
      <c r="CBD229" s="567"/>
      <c r="CBE229" s="567"/>
      <c r="CBF229" s="567"/>
      <c r="CBG229" s="567"/>
      <c r="CBH229" s="567"/>
      <c r="CBI229" s="567"/>
      <c r="CBJ229" s="567"/>
      <c r="CBK229" s="567"/>
      <c r="CBL229" s="567"/>
      <c r="CBM229" s="567"/>
      <c r="CBN229" s="567"/>
      <c r="CBO229" s="567"/>
      <c r="CBP229" s="567"/>
      <c r="CBQ229" s="567"/>
      <c r="CBR229" s="567"/>
      <c r="CBS229" s="567"/>
      <c r="CBT229" s="567"/>
      <c r="CBU229" s="567"/>
      <c r="CBV229" s="567"/>
      <c r="CBW229" s="567"/>
      <c r="CBX229" s="567"/>
      <c r="CBY229" s="567"/>
      <c r="CBZ229" s="567"/>
      <c r="CCA229" s="567"/>
      <c r="CCB229" s="567"/>
      <c r="CCC229" s="567"/>
      <c r="CCD229" s="567"/>
      <c r="CCE229" s="567"/>
      <c r="CCF229" s="567"/>
      <c r="CCG229" s="567"/>
      <c r="CCH229" s="567"/>
      <c r="CCI229" s="567"/>
      <c r="CCJ229" s="567"/>
      <c r="CCK229" s="567"/>
      <c r="CCL229" s="567"/>
      <c r="CCM229" s="567"/>
      <c r="CCN229" s="567"/>
      <c r="CCO229" s="567"/>
      <c r="CCP229" s="567"/>
      <c r="CCQ229" s="567"/>
      <c r="CCR229" s="567"/>
      <c r="CCS229" s="567"/>
      <c r="CCT229" s="567"/>
      <c r="CCU229" s="567"/>
      <c r="CCV229" s="567"/>
      <c r="CCW229" s="567"/>
      <c r="CCX229" s="567"/>
      <c r="CCY229" s="567"/>
      <c r="CCZ229" s="567"/>
      <c r="CDA229" s="567"/>
      <c r="CDB229" s="567"/>
      <c r="CDC229" s="567"/>
      <c r="CDD229" s="567"/>
      <c r="CDE229" s="567"/>
      <c r="CDF229" s="567"/>
      <c r="CDG229" s="567"/>
      <c r="CDH229" s="567"/>
      <c r="CDI229" s="567"/>
      <c r="CDJ229" s="567"/>
      <c r="CDK229" s="567"/>
      <c r="CDL229" s="567"/>
      <c r="CDM229" s="567"/>
      <c r="CDN229" s="567"/>
      <c r="CDO229" s="567"/>
      <c r="CDP229" s="567"/>
      <c r="CDQ229" s="567"/>
      <c r="CDR229" s="567"/>
      <c r="CDS229" s="567"/>
      <c r="CDT229" s="567"/>
      <c r="CDU229" s="567"/>
      <c r="CDV229" s="567"/>
      <c r="CDW229" s="567"/>
      <c r="CDX229" s="567"/>
      <c r="CDY229" s="567"/>
      <c r="CDZ229" s="567"/>
      <c r="CEA229" s="567"/>
      <c r="CEB229" s="567"/>
      <c r="CEC229" s="567"/>
      <c r="CED229" s="567"/>
      <c r="CEE229" s="567"/>
      <c r="CEF229" s="567"/>
      <c r="CEG229" s="567"/>
      <c r="CEH229" s="567"/>
      <c r="CEI229" s="567"/>
      <c r="CEJ229" s="567"/>
      <c r="CEK229" s="567"/>
      <c r="CEL229" s="567"/>
      <c r="CEM229" s="567"/>
      <c r="CEN229" s="567"/>
      <c r="CEO229" s="567"/>
      <c r="CEP229" s="567"/>
      <c r="CEQ229" s="567"/>
      <c r="CER229" s="567"/>
      <c r="CES229" s="567"/>
      <c r="CET229" s="567"/>
      <c r="CEU229" s="567"/>
      <c r="CEV229" s="567"/>
      <c r="CEW229" s="567"/>
      <c r="CEX229" s="567"/>
      <c r="CEY229" s="567"/>
      <c r="CEZ229" s="567"/>
      <c r="CFA229" s="567"/>
      <c r="CFB229" s="567"/>
      <c r="CFC229" s="567"/>
      <c r="CFD229" s="567"/>
      <c r="CFE229" s="567"/>
      <c r="CFF229" s="567"/>
      <c r="CFG229" s="567"/>
      <c r="CFH229" s="567"/>
      <c r="CFI229" s="567"/>
      <c r="CFJ229" s="567"/>
      <c r="CFK229" s="567"/>
      <c r="CFL229" s="567"/>
      <c r="CFM229" s="567"/>
      <c r="CFN229" s="567"/>
      <c r="CFO229" s="567"/>
      <c r="CFP229" s="567"/>
      <c r="CFQ229" s="567"/>
      <c r="CFR229" s="567"/>
      <c r="CFS229" s="567"/>
      <c r="CFT229" s="567"/>
      <c r="CFU229" s="567"/>
      <c r="CFV229" s="567"/>
      <c r="CFW229" s="567"/>
      <c r="CFX229" s="567"/>
      <c r="CFY229" s="567"/>
      <c r="CFZ229" s="567"/>
      <c r="CGA229" s="567"/>
      <c r="CGB229" s="567"/>
      <c r="CGC229" s="567"/>
      <c r="CGD229" s="567"/>
      <c r="CGE229" s="567"/>
      <c r="CGF229" s="567"/>
      <c r="CGG229" s="567"/>
      <c r="CGH229" s="567"/>
      <c r="CGI229" s="567"/>
      <c r="CGJ229" s="567"/>
      <c r="CGK229" s="567"/>
      <c r="CGL229" s="567"/>
      <c r="CGM229" s="567"/>
      <c r="CGN229" s="567"/>
      <c r="CGO229" s="567"/>
      <c r="CGP229" s="567"/>
      <c r="CGQ229" s="567"/>
      <c r="CGR229" s="567"/>
      <c r="CGS229" s="567"/>
      <c r="CGT229" s="567"/>
      <c r="CGU229" s="567"/>
      <c r="CGV229" s="567"/>
      <c r="CGW229" s="567"/>
      <c r="CGX229" s="567"/>
      <c r="CGY229" s="567"/>
      <c r="CGZ229" s="567"/>
      <c r="CHA229" s="567"/>
      <c r="CHB229" s="567"/>
      <c r="CHC229" s="567"/>
      <c r="CHD229" s="567"/>
      <c r="CHE229" s="567"/>
      <c r="CHF229" s="567"/>
      <c r="CHG229" s="567"/>
      <c r="CHH229" s="567"/>
      <c r="CHI229" s="567"/>
      <c r="CHJ229" s="567"/>
      <c r="CHK229" s="567"/>
      <c r="CHL229" s="567"/>
      <c r="CHM229" s="567"/>
      <c r="CHN229" s="567"/>
      <c r="CHO229" s="567"/>
      <c r="CHP229" s="567"/>
      <c r="CHQ229" s="567"/>
      <c r="CHR229" s="567"/>
      <c r="CHS229" s="567"/>
      <c r="CHT229" s="567"/>
      <c r="CHU229" s="567"/>
      <c r="CHV229" s="567"/>
      <c r="CHW229" s="567"/>
      <c r="CHX229" s="567"/>
      <c r="CHY229" s="567"/>
      <c r="CHZ229" s="567"/>
      <c r="CIA229" s="567"/>
      <c r="CIB229" s="567"/>
      <c r="CIC229" s="567"/>
      <c r="CID229" s="567"/>
      <c r="CIE229" s="567"/>
      <c r="CIF229" s="567"/>
      <c r="CIG229" s="567"/>
      <c r="CIH229" s="567"/>
      <c r="CII229" s="567"/>
      <c r="CIJ229" s="567"/>
      <c r="CIK229" s="567"/>
      <c r="CIL229" s="567"/>
      <c r="CIM229" s="567"/>
      <c r="CIN229" s="567"/>
      <c r="CIO229" s="567"/>
      <c r="CIP229" s="567"/>
      <c r="CIQ229" s="567"/>
      <c r="CIR229" s="567"/>
      <c r="CIS229" s="567"/>
      <c r="CIT229" s="567"/>
      <c r="CIU229" s="567"/>
      <c r="CIV229" s="567"/>
      <c r="CIW229" s="567"/>
      <c r="CIX229" s="567"/>
      <c r="CIY229" s="567"/>
      <c r="CIZ229" s="567"/>
      <c r="CJA229" s="567"/>
      <c r="CJB229" s="567"/>
      <c r="CJC229" s="567"/>
      <c r="CJD229" s="567"/>
      <c r="CJE229" s="567"/>
      <c r="CJF229" s="567"/>
      <c r="CJG229" s="567"/>
      <c r="CJH229" s="567"/>
      <c r="CJI229" s="567"/>
      <c r="CJJ229" s="567"/>
      <c r="CJK229" s="567"/>
      <c r="CJL229" s="567"/>
      <c r="CJM229" s="567"/>
      <c r="CJN229" s="567"/>
      <c r="CJO229" s="567"/>
      <c r="CJP229" s="567"/>
      <c r="CJQ229" s="567"/>
      <c r="CJR229" s="567"/>
      <c r="CJS229" s="567"/>
      <c r="CJT229" s="567"/>
      <c r="CJU229" s="567"/>
      <c r="CJV229" s="567"/>
      <c r="CJW229" s="567"/>
      <c r="CJX229" s="567"/>
      <c r="CJY229" s="567"/>
      <c r="CJZ229" s="567"/>
      <c r="CKA229" s="567"/>
      <c r="CKB229" s="567"/>
      <c r="CKC229" s="567"/>
      <c r="CKD229" s="567"/>
      <c r="CKE229" s="567"/>
      <c r="CKF229" s="567"/>
      <c r="CKG229" s="567"/>
      <c r="CKH229" s="567"/>
      <c r="CKI229" s="567"/>
      <c r="CKJ229" s="567"/>
      <c r="CKK229" s="567"/>
      <c r="CKL229" s="567"/>
      <c r="CKM229" s="567"/>
      <c r="CKN229" s="567"/>
      <c r="CKO229" s="567"/>
      <c r="CKP229" s="567"/>
      <c r="CKQ229" s="567"/>
      <c r="CKR229" s="567"/>
      <c r="CKS229" s="567"/>
      <c r="CKT229" s="567"/>
      <c r="CKU229" s="567"/>
      <c r="CKV229" s="567"/>
      <c r="CKW229" s="567"/>
      <c r="CKX229" s="567"/>
      <c r="CKY229" s="567"/>
      <c r="CKZ229" s="567"/>
      <c r="CLA229" s="567"/>
      <c r="CLB229" s="567"/>
      <c r="CLC229" s="567"/>
      <c r="CLD229" s="567"/>
      <c r="CLE229" s="567"/>
      <c r="CLF229" s="567"/>
      <c r="CLG229" s="567"/>
      <c r="CLH229" s="567"/>
      <c r="CLI229" s="567"/>
      <c r="CLJ229" s="567"/>
      <c r="CLK229" s="567"/>
      <c r="CLL229" s="567"/>
      <c r="CLM229" s="567"/>
      <c r="CLN229" s="567"/>
      <c r="CLO229" s="567"/>
      <c r="CLP229" s="567"/>
      <c r="CLQ229" s="567"/>
      <c r="CLR229" s="567"/>
      <c r="CLS229" s="567"/>
      <c r="CLT229" s="567"/>
      <c r="CLU229" s="567"/>
      <c r="CLV229" s="567"/>
      <c r="CLW229" s="567"/>
      <c r="CLX229" s="567"/>
      <c r="CLY229" s="567"/>
      <c r="CLZ229" s="567"/>
      <c r="CMA229" s="567"/>
      <c r="CMB229" s="567"/>
      <c r="CMC229" s="567"/>
      <c r="CMD229" s="567"/>
      <c r="CME229" s="567"/>
      <c r="CMF229" s="567"/>
      <c r="CMG229" s="567"/>
      <c r="CMH229" s="567"/>
      <c r="CMI229" s="567"/>
      <c r="CMJ229" s="567"/>
      <c r="CMK229" s="567"/>
      <c r="CML229" s="567"/>
      <c r="CMM229" s="567"/>
      <c r="CMN229" s="567"/>
      <c r="CMO229" s="567"/>
      <c r="CMP229" s="567"/>
      <c r="CMQ229" s="567"/>
      <c r="CMR229" s="567"/>
      <c r="CMS229" s="567"/>
      <c r="CMT229" s="567"/>
      <c r="CMU229" s="567"/>
      <c r="CMV229" s="567"/>
      <c r="CMW229" s="567"/>
      <c r="CMX229" s="567"/>
      <c r="CMY229" s="567"/>
      <c r="CMZ229" s="567"/>
      <c r="CNA229" s="567"/>
      <c r="CNB229" s="567"/>
      <c r="CNC229" s="567"/>
      <c r="CND229" s="567"/>
      <c r="CNE229" s="567"/>
      <c r="CNF229" s="567"/>
      <c r="CNG229" s="567"/>
      <c r="CNH229" s="567"/>
      <c r="CNI229" s="567"/>
      <c r="CNJ229" s="567"/>
      <c r="CNK229" s="567"/>
      <c r="CNL229" s="567"/>
      <c r="CNM229" s="567"/>
      <c r="CNN229" s="567"/>
      <c r="CNO229" s="567"/>
      <c r="CNP229" s="567"/>
      <c r="CNQ229" s="567"/>
      <c r="CNR229" s="567"/>
      <c r="CNS229" s="567"/>
      <c r="CNT229" s="567"/>
      <c r="CNU229" s="567"/>
      <c r="CNV229" s="567"/>
      <c r="CNW229" s="567"/>
      <c r="CNX229" s="567"/>
      <c r="CNY229" s="567"/>
      <c r="CNZ229" s="567"/>
      <c r="COA229" s="567"/>
      <c r="COB229" s="567"/>
      <c r="COC229" s="567"/>
      <c r="COD229" s="567"/>
      <c r="COE229" s="567"/>
      <c r="COF229" s="567"/>
      <c r="COG229" s="567"/>
      <c r="COH229" s="567"/>
      <c r="COI229" s="567"/>
      <c r="COJ229" s="567"/>
      <c r="COK229" s="567"/>
      <c r="COL229" s="567"/>
      <c r="COM229" s="567"/>
      <c r="CON229" s="567"/>
      <c r="COO229" s="567"/>
      <c r="COP229" s="567"/>
      <c r="COQ229" s="567"/>
      <c r="COR229" s="567"/>
      <c r="COS229" s="567"/>
      <c r="COT229" s="567"/>
      <c r="COU229" s="567"/>
      <c r="COV229" s="567"/>
      <c r="COW229" s="567"/>
      <c r="COX229" s="567"/>
      <c r="COY229" s="567"/>
      <c r="COZ229" s="567"/>
      <c r="CPA229" s="567"/>
      <c r="CPB229" s="567"/>
      <c r="CPC229" s="567"/>
      <c r="CPD229" s="567"/>
      <c r="CPE229" s="567"/>
      <c r="CPF229" s="567"/>
      <c r="CPG229" s="567"/>
      <c r="CPH229" s="567"/>
      <c r="CPI229" s="567"/>
      <c r="CPJ229" s="567"/>
      <c r="CPK229" s="567"/>
      <c r="CPL229" s="567"/>
      <c r="CPM229" s="567"/>
      <c r="CPN229" s="567"/>
      <c r="CPO229" s="567"/>
      <c r="CPP229" s="567"/>
      <c r="CPQ229" s="567"/>
      <c r="CPR229" s="567"/>
      <c r="CPS229" s="567"/>
      <c r="CPT229" s="567"/>
      <c r="CPU229" s="567"/>
      <c r="CPV229" s="567"/>
      <c r="CPW229" s="567"/>
      <c r="CPX229" s="567"/>
      <c r="CPY229" s="567"/>
      <c r="CPZ229" s="567"/>
      <c r="CQA229" s="567"/>
      <c r="CQB229" s="567"/>
      <c r="CQC229" s="567"/>
      <c r="CQD229" s="567"/>
      <c r="CQE229" s="567"/>
      <c r="CQF229" s="567"/>
      <c r="CQG229" s="567"/>
      <c r="CQH229" s="567"/>
      <c r="CQI229" s="567"/>
      <c r="CQJ229" s="567"/>
      <c r="CQK229" s="567"/>
      <c r="CQL229" s="567"/>
      <c r="CQM229" s="567"/>
      <c r="CQN229" s="567"/>
      <c r="CQO229" s="567"/>
      <c r="CQP229" s="567"/>
      <c r="CQQ229" s="567"/>
      <c r="CQR229" s="567"/>
      <c r="CQS229" s="567"/>
      <c r="CQT229" s="567"/>
      <c r="CQU229" s="567"/>
      <c r="CQV229" s="567"/>
      <c r="CQW229" s="567"/>
      <c r="CQX229" s="567"/>
      <c r="CQY229" s="567"/>
      <c r="CQZ229" s="567"/>
      <c r="CRA229" s="567"/>
      <c r="CRB229" s="567"/>
      <c r="CRC229" s="567"/>
      <c r="CRD229" s="567"/>
      <c r="CRE229" s="567"/>
      <c r="CRF229" s="567"/>
      <c r="CRG229" s="567"/>
      <c r="CRH229" s="567"/>
      <c r="CRI229" s="567"/>
      <c r="CRJ229" s="567"/>
      <c r="CRK229" s="567"/>
      <c r="CRL229" s="567"/>
      <c r="CRM229" s="567"/>
      <c r="CRN229" s="567"/>
      <c r="CRO229" s="567"/>
      <c r="CRP229" s="567"/>
      <c r="CRQ229" s="567"/>
      <c r="CRR229" s="567"/>
      <c r="CRS229" s="567"/>
      <c r="CRT229" s="567"/>
      <c r="CRU229" s="567"/>
      <c r="CRV229" s="567"/>
      <c r="CRW229" s="567"/>
      <c r="CRX229" s="567"/>
      <c r="CRY229" s="567"/>
      <c r="CRZ229" s="567"/>
      <c r="CSA229" s="567"/>
      <c r="CSB229" s="567"/>
      <c r="CSC229" s="567"/>
      <c r="CSD229" s="567"/>
      <c r="CSE229" s="567"/>
      <c r="CSF229" s="567"/>
      <c r="CSG229" s="567"/>
      <c r="CSH229" s="567"/>
      <c r="CSI229" s="567"/>
      <c r="CSJ229" s="567"/>
      <c r="CSK229" s="567"/>
      <c r="CSL229" s="567"/>
      <c r="CSM229" s="567"/>
      <c r="CSN229" s="567"/>
      <c r="CSO229" s="567"/>
      <c r="CSP229" s="567"/>
      <c r="CSQ229" s="567"/>
      <c r="CSR229" s="567"/>
      <c r="CSS229" s="567"/>
      <c r="CST229" s="567"/>
      <c r="CSU229" s="567"/>
      <c r="CSV229" s="567"/>
      <c r="CSW229" s="567"/>
      <c r="CSX229" s="567"/>
      <c r="CSY229" s="567"/>
      <c r="CSZ229" s="567"/>
      <c r="CTA229" s="567"/>
      <c r="CTB229" s="567"/>
      <c r="CTC229" s="567"/>
      <c r="CTD229" s="567"/>
      <c r="CTE229" s="567"/>
      <c r="CTF229" s="567"/>
      <c r="CTG229" s="567"/>
      <c r="CTH229" s="567"/>
      <c r="CTI229" s="567"/>
      <c r="CTJ229" s="567"/>
      <c r="CTK229" s="567"/>
      <c r="CTL229" s="567"/>
      <c r="CTM229" s="567"/>
      <c r="CTN229" s="567"/>
      <c r="CTO229" s="567"/>
      <c r="CTP229" s="567"/>
      <c r="CTQ229" s="567"/>
      <c r="CTR229" s="567"/>
      <c r="CTS229" s="567"/>
      <c r="CTT229" s="567"/>
      <c r="CTU229" s="567"/>
      <c r="CTV229" s="567"/>
      <c r="CTW229" s="567"/>
      <c r="CTX229" s="567"/>
      <c r="CTY229" s="567"/>
      <c r="CTZ229" s="567"/>
      <c r="CUA229" s="567"/>
      <c r="CUB229" s="567"/>
      <c r="CUC229" s="567"/>
      <c r="CUD229" s="567"/>
      <c r="CUE229" s="567"/>
      <c r="CUF229" s="567"/>
      <c r="CUG229" s="567"/>
      <c r="CUH229" s="567"/>
      <c r="CUI229" s="567"/>
      <c r="CUJ229" s="567"/>
      <c r="CUK229" s="567"/>
      <c r="CUL229" s="567"/>
      <c r="CUM229" s="567"/>
      <c r="CUN229" s="567"/>
      <c r="CUO229" s="567"/>
      <c r="CUP229" s="567"/>
      <c r="CUQ229" s="567"/>
      <c r="CUR229" s="567"/>
      <c r="CUS229" s="567"/>
      <c r="CUT229" s="567"/>
      <c r="CUU229" s="567"/>
      <c r="CUV229" s="567"/>
      <c r="CUW229" s="567"/>
      <c r="CUX229" s="567"/>
      <c r="CUY229" s="567"/>
      <c r="CUZ229" s="567"/>
      <c r="CVA229" s="567"/>
      <c r="CVB229" s="567"/>
      <c r="CVC229" s="567"/>
      <c r="CVD229" s="567"/>
      <c r="CVE229" s="567"/>
      <c r="CVF229" s="567"/>
      <c r="CVG229" s="567"/>
      <c r="CVH229" s="567"/>
      <c r="CVI229" s="567"/>
      <c r="CVJ229" s="567"/>
      <c r="CVK229" s="567"/>
      <c r="CVL229" s="567"/>
      <c r="CVM229" s="567"/>
      <c r="CVN229" s="567"/>
      <c r="CVO229" s="567"/>
      <c r="CVP229" s="567"/>
      <c r="CVQ229" s="567"/>
      <c r="CVR229" s="567"/>
      <c r="CVS229" s="567"/>
      <c r="CVT229" s="567"/>
      <c r="CVU229" s="567"/>
      <c r="CVV229" s="567"/>
      <c r="CVW229" s="567"/>
      <c r="CVX229" s="567"/>
      <c r="CVY229" s="567"/>
      <c r="CVZ229" s="567"/>
      <c r="CWA229" s="567"/>
      <c r="CWB229" s="567"/>
      <c r="CWC229" s="567"/>
      <c r="CWD229" s="567"/>
      <c r="CWE229" s="567"/>
      <c r="CWF229" s="567"/>
      <c r="CWG229" s="567"/>
      <c r="CWH229" s="567"/>
      <c r="CWI229" s="567"/>
      <c r="CWJ229" s="567"/>
      <c r="CWK229" s="567"/>
      <c r="CWL229" s="567"/>
      <c r="CWM229" s="567"/>
      <c r="CWN229" s="567"/>
      <c r="CWO229" s="567"/>
      <c r="CWP229" s="567"/>
      <c r="CWQ229" s="567"/>
      <c r="CWR229" s="567"/>
      <c r="CWS229" s="567"/>
      <c r="CWT229" s="567"/>
      <c r="CWU229" s="567"/>
      <c r="CWV229" s="567"/>
      <c r="CWW229" s="567"/>
      <c r="CWX229" s="567"/>
      <c r="CWY229" s="567"/>
      <c r="CWZ229" s="567"/>
      <c r="CXA229" s="567"/>
      <c r="CXB229" s="567"/>
      <c r="CXC229" s="567"/>
      <c r="CXD229" s="567"/>
      <c r="CXE229" s="567"/>
      <c r="CXF229" s="567"/>
      <c r="CXG229" s="567"/>
      <c r="CXH229" s="567"/>
      <c r="CXI229" s="567"/>
      <c r="CXJ229" s="567"/>
      <c r="CXK229" s="567"/>
      <c r="CXL229" s="567"/>
      <c r="CXM229" s="567"/>
      <c r="CXN229" s="567"/>
      <c r="CXO229" s="567"/>
      <c r="CXP229" s="567"/>
      <c r="CXQ229" s="567"/>
      <c r="CXR229" s="567"/>
      <c r="CXS229" s="567"/>
      <c r="CXT229" s="567"/>
      <c r="CXU229" s="567"/>
      <c r="CXV229" s="567"/>
      <c r="CXW229" s="567"/>
      <c r="CXX229" s="567"/>
      <c r="CXY229" s="567"/>
      <c r="CXZ229" s="567"/>
      <c r="CYA229" s="567"/>
      <c r="CYB229" s="567"/>
      <c r="CYC229" s="567"/>
      <c r="CYD229" s="567"/>
      <c r="CYE229" s="567"/>
      <c r="CYF229" s="567"/>
      <c r="CYG229" s="567"/>
      <c r="CYH229" s="567"/>
      <c r="CYI229" s="567"/>
      <c r="CYJ229" s="567"/>
      <c r="CYK229" s="567"/>
      <c r="CYL229" s="567"/>
      <c r="CYM229" s="567"/>
      <c r="CYN229" s="567"/>
      <c r="CYO229" s="567"/>
      <c r="CYP229" s="567"/>
      <c r="CYQ229" s="567"/>
      <c r="CYR229" s="567"/>
      <c r="CYS229" s="567"/>
      <c r="CYT229" s="567"/>
      <c r="CYU229" s="567"/>
      <c r="CYV229" s="567"/>
      <c r="CYW229" s="567"/>
      <c r="CYX229" s="567"/>
      <c r="CYY229" s="567"/>
      <c r="CYZ229" s="567"/>
      <c r="CZA229" s="567"/>
      <c r="CZB229" s="567"/>
      <c r="CZC229" s="567"/>
      <c r="CZD229" s="567"/>
      <c r="CZE229" s="567"/>
      <c r="CZF229" s="567"/>
      <c r="CZG229" s="567"/>
      <c r="CZH229" s="567"/>
      <c r="CZI229" s="567"/>
      <c r="CZJ229" s="567"/>
      <c r="CZK229" s="567"/>
      <c r="CZL229" s="567"/>
      <c r="CZM229" s="567"/>
      <c r="CZN229" s="567"/>
      <c r="CZO229" s="567"/>
      <c r="CZP229" s="567"/>
      <c r="CZQ229" s="567"/>
      <c r="CZR229" s="567"/>
      <c r="CZS229" s="567"/>
      <c r="CZT229" s="567"/>
      <c r="CZU229" s="567"/>
      <c r="CZV229" s="567"/>
      <c r="CZW229" s="567"/>
      <c r="CZX229" s="567"/>
      <c r="CZY229" s="567"/>
      <c r="CZZ229" s="567"/>
      <c r="DAA229" s="567"/>
      <c r="DAB229" s="567"/>
      <c r="DAC229" s="567"/>
      <c r="DAD229" s="567"/>
      <c r="DAE229" s="567"/>
      <c r="DAF229" s="567"/>
      <c r="DAG229" s="567"/>
      <c r="DAH229" s="567"/>
      <c r="DAI229" s="567"/>
      <c r="DAJ229" s="567"/>
      <c r="DAK229" s="567"/>
      <c r="DAL229" s="567"/>
      <c r="DAM229" s="567"/>
      <c r="DAN229" s="567"/>
      <c r="DAO229" s="567"/>
      <c r="DAP229" s="567"/>
      <c r="DAQ229" s="567"/>
      <c r="DAR229" s="567"/>
      <c r="DAS229" s="567"/>
      <c r="DAT229" s="567"/>
      <c r="DAU229" s="567"/>
      <c r="DAV229" s="567"/>
      <c r="DAW229" s="567"/>
      <c r="DAX229" s="567"/>
      <c r="DAY229" s="567"/>
      <c r="DAZ229" s="567"/>
      <c r="DBA229" s="567"/>
      <c r="DBB229" s="567"/>
      <c r="DBC229" s="567"/>
      <c r="DBD229" s="567"/>
      <c r="DBE229" s="567"/>
      <c r="DBF229" s="567"/>
      <c r="DBG229" s="567"/>
      <c r="DBH229" s="567"/>
      <c r="DBI229" s="567"/>
      <c r="DBJ229" s="567"/>
      <c r="DBK229" s="567"/>
      <c r="DBL229" s="567"/>
      <c r="DBM229" s="567"/>
      <c r="DBN229" s="567"/>
      <c r="DBO229" s="567"/>
      <c r="DBP229" s="567"/>
      <c r="DBQ229" s="567"/>
      <c r="DBR229" s="567"/>
      <c r="DBS229" s="567"/>
      <c r="DBT229" s="567"/>
      <c r="DBU229" s="567"/>
      <c r="DBV229" s="567"/>
      <c r="DBW229" s="567"/>
      <c r="DBX229" s="567"/>
      <c r="DBY229" s="567"/>
      <c r="DBZ229" s="567"/>
      <c r="DCA229" s="567"/>
      <c r="DCB229" s="567"/>
      <c r="DCC229" s="567"/>
      <c r="DCD229" s="567"/>
      <c r="DCE229" s="567"/>
      <c r="DCF229" s="567"/>
      <c r="DCG229" s="567"/>
      <c r="DCH229" s="567"/>
      <c r="DCI229" s="567"/>
      <c r="DCJ229" s="567"/>
      <c r="DCK229" s="567"/>
      <c r="DCL229" s="567"/>
      <c r="DCM229" s="567"/>
      <c r="DCN229" s="567"/>
      <c r="DCO229" s="567"/>
      <c r="DCP229" s="567"/>
      <c r="DCQ229" s="567"/>
      <c r="DCR229" s="567"/>
      <c r="DCS229" s="567"/>
      <c r="DCT229" s="567"/>
      <c r="DCU229" s="567"/>
      <c r="DCV229" s="567"/>
      <c r="DCW229" s="567"/>
      <c r="DCX229" s="567"/>
      <c r="DCY229" s="567"/>
      <c r="DCZ229" s="567"/>
      <c r="DDA229" s="567"/>
      <c r="DDB229" s="567"/>
      <c r="DDC229" s="567"/>
      <c r="DDD229" s="567"/>
      <c r="DDE229" s="567"/>
      <c r="DDF229" s="567"/>
      <c r="DDG229" s="567"/>
      <c r="DDH229" s="567"/>
      <c r="DDI229" s="567"/>
      <c r="DDJ229" s="567"/>
      <c r="DDK229" s="567"/>
      <c r="DDL229" s="567"/>
      <c r="DDM229" s="567"/>
      <c r="DDN229" s="567"/>
      <c r="DDO229" s="567"/>
      <c r="DDP229" s="567"/>
      <c r="DDQ229" s="567"/>
      <c r="DDR229" s="567"/>
      <c r="DDS229" s="567"/>
      <c r="DDT229" s="567"/>
      <c r="DDU229" s="567"/>
      <c r="DDV229" s="567"/>
      <c r="DDW229" s="567"/>
      <c r="DDX229" s="567"/>
      <c r="DDY229" s="567"/>
      <c r="DDZ229" s="567"/>
      <c r="DEA229" s="567"/>
      <c r="DEB229" s="567"/>
      <c r="DEC229" s="567"/>
      <c r="DED229" s="567"/>
      <c r="DEE229" s="567"/>
      <c r="DEF229" s="567"/>
      <c r="DEG229" s="567"/>
      <c r="DEH229" s="567"/>
      <c r="DEI229" s="567"/>
      <c r="DEJ229" s="567"/>
      <c r="DEK229" s="567"/>
      <c r="DEL229" s="567"/>
      <c r="DEM229" s="567"/>
      <c r="DEN229" s="567"/>
      <c r="DEO229" s="567"/>
      <c r="DEP229" s="567"/>
      <c r="DEQ229" s="567"/>
      <c r="DER229" s="567"/>
      <c r="DES229" s="567"/>
      <c r="DET229" s="567"/>
      <c r="DEU229" s="567"/>
      <c r="DEV229" s="567"/>
      <c r="DEW229" s="567"/>
      <c r="DEX229" s="567"/>
      <c r="DEY229" s="567"/>
      <c r="DEZ229" s="567"/>
      <c r="DFA229" s="567"/>
      <c r="DFB229" s="567"/>
      <c r="DFC229" s="567"/>
      <c r="DFD229" s="567"/>
      <c r="DFE229" s="567"/>
      <c r="DFF229" s="567"/>
      <c r="DFG229" s="567"/>
      <c r="DFH229" s="567"/>
      <c r="DFI229" s="567"/>
      <c r="DFJ229" s="567"/>
      <c r="DFK229" s="567"/>
      <c r="DFL229" s="567"/>
      <c r="DFM229" s="567"/>
      <c r="DFN229" s="567"/>
      <c r="DFO229" s="567"/>
      <c r="DFP229" s="567"/>
      <c r="DFQ229" s="567"/>
      <c r="DFR229" s="567"/>
      <c r="DFS229" s="567"/>
      <c r="DFT229" s="567"/>
      <c r="DFU229" s="567"/>
      <c r="DFV229" s="567"/>
      <c r="DFW229" s="567"/>
      <c r="DFX229" s="567"/>
      <c r="DFY229" s="567"/>
      <c r="DFZ229" s="567"/>
      <c r="DGA229" s="567"/>
      <c r="DGB229" s="567"/>
      <c r="DGC229" s="567"/>
      <c r="DGD229" s="567"/>
      <c r="DGE229" s="567"/>
      <c r="DGF229" s="567"/>
      <c r="DGG229" s="567"/>
      <c r="DGH229" s="567"/>
      <c r="DGI229" s="567"/>
      <c r="DGJ229" s="567"/>
      <c r="DGK229" s="567"/>
      <c r="DGL229" s="567"/>
      <c r="DGM229" s="567"/>
      <c r="DGN229" s="567"/>
      <c r="DGO229" s="567"/>
      <c r="DGP229" s="567"/>
      <c r="DGQ229" s="567"/>
      <c r="DGR229" s="567"/>
      <c r="DGS229" s="567"/>
      <c r="DGT229" s="567"/>
      <c r="DGU229" s="567"/>
      <c r="DGV229" s="567"/>
      <c r="DGW229" s="567"/>
      <c r="DGX229" s="567"/>
      <c r="DGY229" s="567"/>
      <c r="DGZ229" s="567"/>
      <c r="DHA229" s="567"/>
      <c r="DHB229" s="567"/>
      <c r="DHC229" s="567"/>
      <c r="DHD229" s="567"/>
      <c r="DHE229" s="567"/>
      <c r="DHF229" s="567"/>
      <c r="DHG229" s="567"/>
      <c r="DHH229" s="567"/>
      <c r="DHI229" s="567"/>
      <c r="DHJ229" s="567"/>
      <c r="DHK229" s="567"/>
      <c r="DHL229" s="567"/>
      <c r="DHM229" s="567"/>
      <c r="DHN229" s="567"/>
      <c r="DHO229" s="567"/>
      <c r="DHP229" s="567"/>
      <c r="DHQ229" s="567"/>
      <c r="DHR229" s="567"/>
      <c r="DHS229" s="567"/>
      <c r="DHT229" s="567"/>
      <c r="DHU229" s="567"/>
      <c r="DHV229" s="567"/>
      <c r="DHW229" s="567"/>
      <c r="DHX229" s="567"/>
      <c r="DHY229" s="567"/>
      <c r="DHZ229" s="567"/>
      <c r="DIA229" s="567"/>
      <c r="DIB229" s="567"/>
      <c r="DIC229" s="567"/>
      <c r="DID229" s="567"/>
      <c r="DIE229" s="567"/>
      <c r="DIF229" s="567"/>
      <c r="DIG229" s="567"/>
      <c r="DIH229" s="567"/>
      <c r="DII229" s="567"/>
      <c r="DIJ229" s="567"/>
      <c r="DIK229" s="567"/>
      <c r="DIL229" s="567"/>
      <c r="DIM229" s="567"/>
      <c r="DIN229" s="567"/>
      <c r="DIO229" s="567"/>
      <c r="DIP229" s="567"/>
      <c r="DIQ229" s="567"/>
      <c r="DIR229" s="567"/>
      <c r="DIS229" s="567"/>
      <c r="DIT229" s="567"/>
      <c r="DIU229" s="567"/>
      <c r="DIV229" s="567"/>
      <c r="DIW229" s="567"/>
      <c r="DIX229" s="567"/>
      <c r="DIY229" s="567"/>
      <c r="DIZ229" s="567"/>
      <c r="DJA229" s="567"/>
      <c r="DJB229" s="567"/>
      <c r="DJC229" s="567"/>
      <c r="DJD229" s="567"/>
      <c r="DJE229" s="567"/>
      <c r="DJF229" s="567"/>
      <c r="DJG229" s="567"/>
      <c r="DJH229" s="567"/>
      <c r="DJI229" s="567"/>
      <c r="DJJ229" s="567"/>
      <c r="DJK229" s="567"/>
      <c r="DJL229" s="567"/>
      <c r="DJM229" s="567"/>
      <c r="DJN229" s="567"/>
      <c r="DJO229" s="567"/>
      <c r="DJP229" s="567"/>
      <c r="DJQ229" s="567"/>
      <c r="DJR229" s="567"/>
      <c r="DJS229" s="567"/>
      <c r="DJT229" s="567"/>
      <c r="DJU229" s="567"/>
      <c r="DJV229" s="567"/>
      <c r="DJW229" s="567"/>
      <c r="DJX229" s="567"/>
      <c r="DJY229" s="567"/>
      <c r="DJZ229" s="567"/>
      <c r="DKA229" s="567"/>
      <c r="DKB229" s="567"/>
      <c r="DKC229" s="567"/>
      <c r="DKD229" s="567"/>
      <c r="DKE229" s="567"/>
      <c r="DKF229" s="567"/>
      <c r="DKG229" s="567"/>
      <c r="DKH229" s="567"/>
      <c r="DKI229" s="567"/>
      <c r="DKJ229" s="567"/>
      <c r="DKK229" s="567"/>
      <c r="DKL229" s="567"/>
      <c r="DKM229" s="567"/>
      <c r="DKN229" s="567"/>
      <c r="DKO229" s="567"/>
      <c r="DKP229" s="567"/>
      <c r="DKQ229" s="567"/>
      <c r="DKR229" s="567"/>
      <c r="DKS229" s="567"/>
      <c r="DKT229" s="567"/>
      <c r="DKU229" s="567"/>
      <c r="DKV229" s="567"/>
      <c r="DKW229" s="567"/>
      <c r="DKX229" s="567"/>
      <c r="DKY229" s="567"/>
      <c r="DKZ229" s="567"/>
      <c r="DLA229" s="567"/>
      <c r="DLB229" s="567"/>
      <c r="DLC229" s="567"/>
      <c r="DLD229" s="567"/>
      <c r="DLE229" s="567"/>
      <c r="DLF229" s="567"/>
      <c r="DLG229" s="567"/>
      <c r="DLH229" s="567"/>
      <c r="DLI229" s="567"/>
      <c r="DLJ229" s="567"/>
      <c r="DLK229" s="567"/>
      <c r="DLL229" s="567"/>
      <c r="DLM229" s="567"/>
      <c r="DLN229" s="567"/>
      <c r="DLO229" s="567"/>
      <c r="DLP229" s="567"/>
      <c r="DLQ229" s="567"/>
      <c r="DLR229" s="567"/>
      <c r="DLS229" s="567"/>
      <c r="DLT229" s="567"/>
      <c r="DLU229" s="567"/>
      <c r="DLV229" s="567"/>
      <c r="DLW229" s="567"/>
      <c r="DLX229" s="567"/>
      <c r="DLY229" s="567"/>
      <c r="DLZ229" s="567"/>
      <c r="DMA229" s="567"/>
      <c r="DMB229" s="567"/>
      <c r="DMC229" s="567"/>
      <c r="DMD229" s="567"/>
      <c r="DME229" s="567"/>
      <c r="DMF229" s="567"/>
      <c r="DMG229" s="567"/>
      <c r="DMH229" s="567"/>
      <c r="DMI229" s="567"/>
      <c r="DMJ229" s="567"/>
      <c r="DMK229" s="567"/>
      <c r="DML229" s="567"/>
      <c r="DMM229" s="567"/>
      <c r="DMN229" s="567"/>
      <c r="DMO229" s="567"/>
      <c r="DMP229" s="567"/>
      <c r="DMQ229" s="567"/>
      <c r="DMR229" s="567"/>
      <c r="DMS229" s="567"/>
      <c r="DMT229" s="567"/>
      <c r="DMU229" s="567"/>
      <c r="DMV229" s="567"/>
      <c r="DMW229" s="567"/>
      <c r="DMX229" s="567"/>
      <c r="DMY229" s="567"/>
      <c r="DMZ229" s="567"/>
      <c r="DNA229" s="567"/>
      <c r="DNB229" s="567"/>
      <c r="DNC229" s="567"/>
      <c r="DND229" s="567"/>
      <c r="DNE229" s="567"/>
      <c r="DNF229" s="567"/>
      <c r="DNG229" s="567"/>
      <c r="DNH229" s="567"/>
      <c r="DNI229" s="567"/>
      <c r="DNJ229" s="567"/>
      <c r="DNK229" s="567"/>
      <c r="DNL229" s="567"/>
      <c r="DNM229" s="567"/>
      <c r="DNN229" s="567"/>
      <c r="DNO229" s="567"/>
      <c r="DNP229" s="567"/>
      <c r="DNQ229" s="567"/>
      <c r="DNR229" s="567"/>
      <c r="DNS229" s="567"/>
      <c r="DNT229" s="567"/>
      <c r="DNU229" s="567"/>
      <c r="DNV229" s="567"/>
      <c r="DNW229" s="567"/>
      <c r="DNX229" s="567"/>
      <c r="DNY229" s="567"/>
      <c r="DNZ229" s="567"/>
      <c r="DOA229" s="567"/>
      <c r="DOB229" s="567"/>
      <c r="DOC229" s="567"/>
      <c r="DOD229" s="567"/>
      <c r="DOE229" s="567"/>
      <c r="DOF229" s="567"/>
      <c r="DOG229" s="567"/>
      <c r="DOH229" s="567"/>
      <c r="DOI229" s="567"/>
      <c r="DOJ229" s="567"/>
      <c r="DOK229" s="567"/>
      <c r="DOL229" s="567"/>
      <c r="DOM229" s="567"/>
      <c r="DON229" s="567"/>
      <c r="DOO229" s="567"/>
      <c r="DOP229" s="567"/>
      <c r="DOQ229" s="567"/>
      <c r="DOR229" s="567"/>
      <c r="DOS229" s="567"/>
      <c r="DOT229" s="567"/>
      <c r="DOU229" s="567"/>
      <c r="DOV229" s="567"/>
      <c r="DOW229" s="567"/>
      <c r="DOX229" s="567"/>
      <c r="DOY229" s="567"/>
      <c r="DOZ229" s="567"/>
      <c r="DPA229" s="567"/>
      <c r="DPB229" s="567"/>
      <c r="DPC229" s="567"/>
      <c r="DPD229" s="567"/>
      <c r="DPE229" s="567"/>
      <c r="DPF229" s="567"/>
      <c r="DPG229" s="567"/>
      <c r="DPH229" s="567"/>
      <c r="DPI229" s="567"/>
      <c r="DPJ229" s="567"/>
      <c r="DPK229" s="567"/>
      <c r="DPL229" s="567"/>
      <c r="DPM229" s="567"/>
      <c r="DPN229" s="567"/>
      <c r="DPO229" s="567"/>
      <c r="DPP229" s="567"/>
      <c r="DPQ229" s="567"/>
      <c r="DPR229" s="567"/>
      <c r="DPS229" s="567"/>
      <c r="DPT229" s="567"/>
      <c r="DPU229" s="567"/>
      <c r="DPV229" s="567"/>
      <c r="DPW229" s="567"/>
      <c r="DPX229" s="567"/>
      <c r="DPY229" s="567"/>
      <c r="DPZ229" s="567"/>
      <c r="DQA229" s="567"/>
      <c r="DQB229" s="567"/>
      <c r="DQC229" s="567"/>
      <c r="DQD229" s="567"/>
      <c r="DQE229" s="567"/>
      <c r="DQF229" s="567"/>
      <c r="DQG229" s="567"/>
      <c r="DQH229" s="567"/>
      <c r="DQI229" s="567"/>
      <c r="DQJ229" s="567"/>
      <c r="DQK229" s="567"/>
      <c r="DQL229" s="567"/>
      <c r="DQM229" s="567"/>
      <c r="DQN229" s="567"/>
      <c r="DQO229" s="567"/>
      <c r="DQP229" s="567"/>
      <c r="DQQ229" s="567"/>
      <c r="DQR229" s="567"/>
      <c r="DQS229" s="567"/>
      <c r="DQT229" s="567"/>
      <c r="DQU229" s="567"/>
      <c r="DQV229" s="567"/>
      <c r="DQW229" s="567"/>
      <c r="DQX229" s="567"/>
      <c r="DQY229" s="567"/>
      <c r="DQZ229" s="567"/>
      <c r="DRA229" s="567"/>
      <c r="DRB229" s="567"/>
      <c r="DRC229" s="567"/>
      <c r="DRD229" s="567"/>
      <c r="DRE229" s="567"/>
      <c r="DRF229" s="567"/>
      <c r="DRG229" s="567"/>
      <c r="DRH229" s="567"/>
      <c r="DRI229" s="567"/>
      <c r="DRJ229" s="567"/>
      <c r="DRK229" s="567"/>
      <c r="DRL229" s="567"/>
      <c r="DRM229" s="567"/>
      <c r="DRN229" s="567"/>
      <c r="DRO229" s="567"/>
      <c r="DRP229" s="567"/>
      <c r="DRQ229" s="567"/>
      <c r="DRR229" s="567"/>
      <c r="DRS229" s="567"/>
      <c r="DRT229" s="567"/>
      <c r="DRU229" s="567"/>
      <c r="DRV229" s="567"/>
      <c r="DRW229" s="567"/>
      <c r="DRX229" s="567"/>
      <c r="DRY229" s="567"/>
      <c r="DRZ229" s="567"/>
      <c r="DSA229" s="567"/>
      <c r="DSB229" s="567"/>
      <c r="DSC229" s="567"/>
      <c r="DSD229" s="567"/>
      <c r="DSE229" s="567"/>
      <c r="DSF229" s="567"/>
      <c r="DSG229" s="567"/>
      <c r="DSH229" s="567"/>
      <c r="DSI229" s="567"/>
      <c r="DSJ229" s="567"/>
      <c r="DSK229" s="567"/>
      <c r="DSL229" s="567"/>
      <c r="DSM229" s="567"/>
      <c r="DSN229" s="567"/>
      <c r="DSO229" s="567"/>
      <c r="DSP229" s="567"/>
      <c r="DSQ229" s="567"/>
      <c r="DSR229" s="567"/>
      <c r="DSS229" s="567"/>
      <c r="DST229" s="567"/>
      <c r="DSU229" s="567"/>
      <c r="DSV229" s="567"/>
      <c r="DSW229" s="567"/>
      <c r="DSX229" s="567"/>
      <c r="DSY229" s="567"/>
      <c r="DSZ229" s="567"/>
      <c r="DTA229" s="567"/>
      <c r="DTB229" s="567"/>
      <c r="DTC229" s="567"/>
      <c r="DTD229" s="567"/>
      <c r="DTE229" s="567"/>
      <c r="DTF229" s="567"/>
      <c r="DTG229" s="567"/>
      <c r="DTH229" s="567"/>
      <c r="DTI229" s="567"/>
      <c r="DTJ229" s="567"/>
      <c r="DTK229" s="567"/>
      <c r="DTL229" s="567"/>
      <c r="DTM229" s="567"/>
      <c r="DTN229" s="567"/>
      <c r="DTO229" s="567"/>
      <c r="DTP229" s="567"/>
      <c r="DTQ229" s="567"/>
      <c r="DTR229" s="567"/>
      <c r="DTS229" s="567"/>
      <c r="DTT229" s="567"/>
      <c r="DTU229" s="567"/>
      <c r="DTV229" s="567"/>
      <c r="DTW229" s="567"/>
      <c r="DTX229" s="567"/>
      <c r="DTY229" s="567"/>
      <c r="DTZ229" s="567"/>
      <c r="DUA229" s="567"/>
      <c r="DUB229" s="567"/>
      <c r="DUC229" s="567"/>
      <c r="DUD229" s="567"/>
      <c r="DUE229" s="567"/>
      <c r="DUF229" s="567"/>
      <c r="DUG229" s="567"/>
      <c r="DUH229" s="567"/>
      <c r="DUI229" s="567"/>
      <c r="DUJ229" s="567"/>
      <c r="DUK229" s="567"/>
      <c r="DUL229" s="567"/>
      <c r="DUM229" s="567"/>
      <c r="DUN229" s="567"/>
      <c r="DUO229" s="567"/>
      <c r="DUP229" s="567"/>
      <c r="DUQ229" s="567"/>
      <c r="DUR229" s="567"/>
      <c r="DUS229" s="567"/>
      <c r="DUT229" s="567"/>
      <c r="DUU229" s="567"/>
      <c r="DUV229" s="567"/>
      <c r="DUW229" s="567"/>
      <c r="DUX229" s="567"/>
      <c r="DUY229" s="567"/>
      <c r="DUZ229" s="567"/>
      <c r="DVA229" s="567"/>
      <c r="DVB229" s="567"/>
      <c r="DVC229" s="567"/>
      <c r="DVD229" s="567"/>
      <c r="DVE229" s="567"/>
      <c r="DVF229" s="567"/>
      <c r="DVG229" s="567"/>
      <c r="DVH229" s="567"/>
      <c r="DVI229" s="567"/>
      <c r="DVJ229" s="567"/>
      <c r="DVK229" s="567"/>
      <c r="DVL229" s="567"/>
      <c r="DVM229" s="567"/>
      <c r="DVN229" s="567"/>
      <c r="DVO229" s="567"/>
      <c r="DVP229" s="567"/>
      <c r="DVQ229" s="567"/>
      <c r="DVR229" s="567"/>
      <c r="DVS229" s="567"/>
      <c r="DVT229" s="567"/>
      <c r="DVU229" s="567"/>
      <c r="DVV229" s="567"/>
      <c r="DVW229" s="567"/>
      <c r="DVX229" s="567"/>
      <c r="DVY229" s="567"/>
      <c r="DVZ229" s="567"/>
      <c r="DWA229" s="567"/>
      <c r="DWB229" s="567"/>
      <c r="DWC229" s="567"/>
      <c r="DWD229" s="567"/>
      <c r="DWE229" s="567"/>
      <c r="DWF229" s="567"/>
      <c r="DWG229" s="567"/>
      <c r="DWH229" s="567"/>
      <c r="DWI229" s="567"/>
      <c r="DWJ229" s="567"/>
      <c r="DWK229" s="567"/>
      <c r="DWL229" s="567"/>
      <c r="DWM229" s="567"/>
      <c r="DWN229" s="567"/>
      <c r="DWO229" s="567"/>
      <c r="DWP229" s="567"/>
      <c r="DWQ229" s="567"/>
      <c r="DWR229" s="567"/>
      <c r="DWS229" s="567"/>
      <c r="DWT229" s="567"/>
      <c r="DWU229" s="567"/>
      <c r="DWV229" s="567"/>
      <c r="DWW229" s="567"/>
      <c r="DWX229" s="567"/>
      <c r="DWY229" s="567"/>
      <c r="DWZ229" s="567"/>
      <c r="DXA229" s="567"/>
      <c r="DXB229" s="567"/>
      <c r="DXC229" s="567"/>
      <c r="DXD229" s="567"/>
      <c r="DXE229" s="567"/>
      <c r="DXF229" s="567"/>
      <c r="DXG229" s="567"/>
      <c r="DXH229" s="567"/>
      <c r="DXI229" s="567"/>
      <c r="DXJ229" s="567"/>
      <c r="DXK229" s="567"/>
      <c r="DXL229" s="567"/>
      <c r="DXM229" s="567"/>
      <c r="DXN229" s="567"/>
      <c r="DXO229" s="567"/>
      <c r="DXP229" s="567"/>
      <c r="DXQ229" s="567"/>
      <c r="DXR229" s="567"/>
      <c r="DXS229" s="567"/>
      <c r="DXT229" s="567"/>
      <c r="DXU229" s="567"/>
      <c r="DXV229" s="567"/>
      <c r="DXW229" s="567"/>
      <c r="DXX229" s="567"/>
      <c r="DXY229" s="567"/>
      <c r="DXZ229" s="567"/>
      <c r="DYA229" s="567"/>
      <c r="DYB229" s="567"/>
      <c r="DYC229" s="567"/>
      <c r="DYD229" s="567"/>
      <c r="DYE229" s="567"/>
      <c r="DYF229" s="567"/>
      <c r="DYG229" s="567"/>
      <c r="DYH229" s="567"/>
      <c r="DYI229" s="567"/>
      <c r="DYJ229" s="567"/>
      <c r="DYK229" s="567"/>
      <c r="DYL229" s="567"/>
      <c r="DYM229" s="567"/>
      <c r="DYN229" s="567"/>
      <c r="DYO229" s="567"/>
      <c r="DYP229" s="567"/>
      <c r="DYQ229" s="567"/>
      <c r="DYR229" s="567"/>
      <c r="DYS229" s="567"/>
      <c r="DYT229" s="567"/>
      <c r="DYU229" s="567"/>
      <c r="DYV229" s="567"/>
      <c r="DYW229" s="567"/>
      <c r="DYX229" s="567"/>
      <c r="DYY229" s="567"/>
      <c r="DYZ229" s="567"/>
      <c r="DZA229" s="567"/>
      <c r="DZB229" s="567"/>
      <c r="DZC229" s="567"/>
      <c r="DZD229" s="567"/>
      <c r="DZE229" s="567"/>
      <c r="DZF229" s="567"/>
      <c r="DZG229" s="567"/>
      <c r="DZH229" s="567"/>
      <c r="DZI229" s="567"/>
      <c r="DZJ229" s="567"/>
      <c r="DZK229" s="567"/>
      <c r="DZL229" s="567"/>
      <c r="DZM229" s="567"/>
      <c r="DZN229" s="567"/>
      <c r="DZO229" s="567"/>
      <c r="DZP229" s="567"/>
      <c r="DZQ229" s="567"/>
      <c r="DZR229" s="567"/>
      <c r="DZS229" s="567"/>
      <c r="DZT229" s="567"/>
      <c r="DZU229" s="567"/>
      <c r="DZV229" s="567"/>
      <c r="DZW229" s="567"/>
      <c r="DZX229" s="567"/>
      <c r="DZY229" s="567"/>
      <c r="DZZ229" s="567"/>
      <c r="EAA229" s="567"/>
      <c r="EAB229" s="567"/>
      <c r="EAC229" s="567"/>
      <c r="EAD229" s="567"/>
      <c r="EAE229" s="567"/>
      <c r="EAF229" s="567"/>
      <c r="EAG229" s="567"/>
      <c r="EAH229" s="567"/>
      <c r="EAI229" s="567"/>
      <c r="EAJ229" s="567"/>
      <c r="EAK229" s="567"/>
      <c r="EAL229" s="567"/>
      <c r="EAM229" s="567"/>
      <c r="EAN229" s="567"/>
      <c r="EAO229" s="567"/>
      <c r="EAP229" s="567"/>
      <c r="EAQ229" s="567"/>
      <c r="EAR229" s="567"/>
      <c r="EAS229" s="567"/>
      <c r="EAT229" s="567"/>
      <c r="EAU229" s="567"/>
      <c r="EAV229" s="567"/>
      <c r="EAW229" s="567"/>
      <c r="EAX229" s="567"/>
      <c r="EAY229" s="567"/>
      <c r="EAZ229" s="567"/>
      <c r="EBA229" s="567"/>
      <c r="EBB229" s="567"/>
      <c r="EBC229" s="567"/>
      <c r="EBD229" s="567"/>
      <c r="EBE229" s="567"/>
      <c r="EBF229" s="567"/>
      <c r="EBG229" s="567"/>
      <c r="EBH229" s="567"/>
      <c r="EBI229" s="567"/>
      <c r="EBJ229" s="567"/>
      <c r="EBK229" s="567"/>
      <c r="EBL229" s="567"/>
      <c r="EBM229" s="567"/>
      <c r="EBN229" s="567"/>
      <c r="EBO229" s="567"/>
      <c r="EBP229" s="567"/>
      <c r="EBQ229" s="567"/>
      <c r="EBR229" s="567"/>
      <c r="EBS229" s="567"/>
      <c r="EBT229" s="567"/>
      <c r="EBU229" s="567"/>
      <c r="EBV229" s="567"/>
      <c r="EBW229" s="567"/>
      <c r="EBX229" s="567"/>
      <c r="EBY229" s="567"/>
      <c r="EBZ229" s="567"/>
      <c r="ECA229" s="567"/>
      <c r="ECB229" s="567"/>
      <c r="ECC229" s="567"/>
      <c r="ECD229" s="567"/>
      <c r="ECE229" s="567"/>
      <c r="ECF229" s="567"/>
      <c r="ECG229" s="567"/>
      <c r="ECH229" s="567"/>
      <c r="ECI229" s="567"/>
      <c r="ECJ229" s="567"/>
      <c r="ECK229" s="567"/>
      <c r="ECL229" s="567"/>
      <c r="ECM229" s="567"/>
      <c r="ECN229" s="567"/>
      <c r="ECO229" s="567"/>
      <c r="ECP229" s="567"/>
      <c r="ECQ229" s="567"/>
      <c r="ECR229" s="567"/>
      <c r="ECS229" s="567"/>
      <c r="ECT229" s="567"/>
      <c r="ECU229" s="567"/>
      <c r="ECV229" s="567"/>
      <c r="ECW229" s="567"/>
      <c r="ECX229" s="567"/>
      <c r="ECY229" s="567"/>
      <c r="ECZ229" s="567"/>
      <c r="EDA229" s="567"/>
      <c r="EDB229" s="567"/>
      <c r="EDC229" s="567"/>
      <c r="EDD229" s="567"/>
      <c r="EDE229" s="567"/>
      <c r="EDF229" s="567"/>
      <c r="EDG229" s="567"/>
      <c r="EDH229" s="567"/>
      <c r="EDI229" s="567"/>
      <c r="EDJ229" s="567"/>
      <c r="EDK229" s="567"/>
      <c r="EDL229" s="567"/>
      <c r="EDM229" s="567"/>
      <c r="EDN229" s="567"/>
      <c r="EDO229" s="567"/>
      <c r="EDP229" s="567"/>
      <c r="EDQ229" s="567"/>
      <c r="EDR229" s="567"/>
      <c r="EDS229" s="567"/>
      <c r="EDT229" s="567"/>
      <c r="EDU229" s="567"/>
      <c r="EDV229" s="567"/>
      <c r="EDW229" s="567"/>
      <c r="EDX229" s="567"/>
      <c r="EDY229" s="567"/>
      <c r="EDZ229" s="567"/>
      <c r="EEA229" s="567"/>
      <c r="EEB229" s="567"/>
      <c r="EEC229" s="567"/>
      <c r="EED229" s="567"/>
      <c r="EEE229" s="567"/>
      <c r="EEF229" s="567"/>
      <c r="EEG229" s="567"/>
      <c r="EEH229" s="567"/>
      <c r="EEI229" s="567"/>
      <c r="EEJ229" s="567"/>
      <c r="EEK229" s="567"/>
      <c r="EEL229" s="567"/>
      <c r="EEM229" s="567"/>
      <c r="EEN229" s="567"/>
      <c r="EEO229" s="567"/>
      <c r="EEP229" s="567"/>
      <c r="EEQ229" s="567"/>
      <c r="EER229" s="567"/>
      <c r="EES229" s="567"/>
      <c r="EET229" s="567"/>
      <c r="EEU229" s="567"/>
      <c r="EEV229" s="567"/>
      <c r="EEW229" s="567"/>
      <c r="EEX229" s="567"/>
      <c r="EEY229" s="567"/>
      <c r="EEZ229" s="567"/>
      <c r="EFA229" s="567"/>
      <c r="EFB229" s="567"/>
      <c r="EFC229" s="567"/>
      <c r="EFD229" s="567"/>
      <c r="EFE229" s="567"/>
      <c r="EFF229" s="567"/>
    </row>
    <row r="230" spans="16:3542" s="202" customFormat="1" x14ac:dyDescent="0.3">
      <c r="P230" s="567"/>
      <c r="Q230" s="567"/>
      <c r="R230" s="567"/>
      <c r="S230" s="567"/>
      <c r="T230" s="567"/>
      <c r="U230" s="567"/>
      <c r="V230" s="567"/>
      <c r="W230" s="567"/>
      <c r="X230" s="567"/>
      <c r="Y230" s="567"/>
      <c r="Z230" s="567"/>
      <c r="AA230" s="567"/>
      <c r="AB230" s="567"/>
      <c r="AC230" s="567"/>
      <c r="AD230" s="567"/>
      <c r="AE230" s="567"/>
      <c r="AF230" s="567"/>
      <c r="AG230" s="567"/>
      <c r="AH230" s="567"/>
      <c r="AI230" s="567"/>
      <c r="AJ230" s="567"/>
      <c r="AK230" s="567"/>
      <c r="AL230" s="567"/>
      <c r="AM230" s="567"/>
      <c r="AN230" s="567"/>
      <c r="AO230" s="567"/>
      <c r="AP230" s="567"/>
      <c r="AQ230" s="567"/>
      <c r="AR230" s="567"/>
      <c r="AS230" s="567"/>
      <c r="AT230" s="567"/>
      <c r="AU230" s="567"/>
      <c r="AV230" s="567"/>
      <c r="AW230" s="567"/>
      <c r="AX230" s="567"/>
      <c r="AY230" s="567"/>
      <c r="AZ230" s="567"/>
      <c r="BA230" s="567"/>
      <c r="BB230" s="567"/>
      <c r="BC230" s="567"/>
      <c r="BD230" s="567"/>
      <c r="BE230" s="567"/>
      <c r="BF230" s="567"/>
      <c r="BG230" s="567"/>
      <c r="BH230" s="567"/>
      <c r="BI230" s="567"/>
      <c r="BJ230" s="567"/>
      <c r="BK230" s="567"/>
      <c r="BL230" s="567"/>
      <c r="BM230" s="567"/>
      <c r="BN230" s="567"/>
      <c r="BO230" s="567"/>
      <c r="BP230" s="567"/>
      <c r="BQ230" s="567"/>
      <c r="BR230" s="567"/>
      <c r="BS230" s="567"/>
      <c r="BT230" s="567"/>
      <c r="BU230" s="567"/>
      <c r="BV230" s="567"/>
      <c r="BW230" s="567"/>
      <c r="BX230" s="567"/>
      <c r="BY230" s="567"/>
      <c r="BZ230" s="567"/>
      <c r="CA230" s="567"/>
      <c r="CB230" s="567"/>
      <c r="CC230" s="567"/>
      <c r="CD230" s="567"/>
      <c r="CE230" s="567"/>
      <c r="CF230" s="567"/>
      <c r="CG230" s="567"/>
      <c r="CH230" s="567"/>
      <c r="CI230" s="567"/>
      <c r="CJ230" s="567"/>
      <c r="CK230" s="567"/>
      <c r="CL230" s="567"/>
      <c r="CM230" s="567"/>
      <c r="CN230" s="567"/>
      <c r="CO230" s="567"/>
      <c r="CP230" s="567"/>
      <c r="CQ230" s="567"/>
      <c r="CR230" s="567"/>
      <c r="CS230" s="567"/>
      <c r="CT230" s="567"/>
      <c r="CU230" s="567"/>
      <c r="CV230" s="567"/>
      <c r="CW230" s="567"/>
      <c r="CX230" s="567"/>
      <c r="CY230" s="567"/>
      <c r="CZ230" s="567"/>
      <c r="DA230" s="567"/>
      <c r="DB230" s="567"/>
      <c r="DC230" s="567"/>
      <c r="DD230" s="567"/>
      <c r="DE230" s="567"/>
      <c r="DF230" s="567"/>
      <c r="DG230" s="567"/>
      <c r="DH230" s="567"/>
      <c r="DI230" s="567"/>
      <c r="DJ230" s="567"/>
      <c r="DK230" s="567"/>
      <c r="DL230" s="567"/>
      <c r="DM230" s="567"/>
      <c r="DN230" s="567"/>
      <c r="DO230" s="567"/>
      <c r="DP230" s="567"/>
      <c r="DQ230" s="567"/>
      <c r="DR230" s="567"/>
      <c r="DS230" s="567"/>
      <c r="DT230" s="567"/>
      <c r="DU230" s="567"/>
      <c r="DV230" s="567"/>
      <c r="DW230" s="567"/>
      <c r="DX230" s="567"/>
      <c r="DY230" s="567"/>
      <c r="DZ230" s="567"/>
      <c r="EA230" s="567"/>
      <c r="EB230" s="567"/>
      <c r="EC230" s="567"/>
      <c r="ED230" s="567"/>
      <c r="EE230" s="567"/>
      <c r="EF230" s="567"/>
      <c r="EG230" s="567"/>
      <c r="EH230" s="567"/>
      <c r="EI230" s="567"/>
      <c r="EJ230" s="567"/>
      <c r="EK230" s="567"/>
      <c r="EL230" s="567"/>
      <c r="EM230" s="567"/>
      <c r="EN230" s="567"/>
      <c r="EO230" s="567"/>
      <c r="EP230" s="567"/>
      <c r="EQ230" s="567"/>
      <c r="ER230" s="567"/>
      <c r="ES230" s="567"/>
      <c r="ET230" s="567"/>
      <c r="EU230" s="567"/>
      <c r="EV230" s="567"/>
      <c r="EW230" s="567"/>
      <c r="EX230" s="567"/>
      <c r="EY230" s="567"/>
      <c r="EZ230" s="567"/>
      <c r="FA230" s="567"/>
      <c r="FB230" s="567"/>
      <c r="FC230" s="567"/>
      <c r="FD230" s="567"/>
      <c r="FE230" s="567"/>
      <c r="FF230" s="567"/>
      <c r="FG230" s="567"/>
      <c r="FH230" s="567"/>
      <c r="FI230" s="567"/>
      <c r="FJ230" s="567"/>
      <c r="FK230" s="567"/>
      <c r="FL230" s="567"/>
      <c r="FM230" s="567"/>
      <c r="FN230" s="567"/>
      <c r="FO230" s="567"/>
      <c r="FP230" s="567"/>
      <c r="FQ230" s="567"/>
      <c r="FR230" s="567"/>
      <c r="FS230" s="567"/>
      <c r="FT230" s="567"/>
      <c r="FU230" s="567"/>
      <c r="FV230" s="567"/>
      <c r="FW230" s="567"/>
      <c r="FX230" s="567"/>
      <c r="FY230" s="567"/>
      <c r="FZ230" s="567"/>
      <c r="GA230" s="567"/>
      <c r="GB230" s="567"/>
      <c r="GC230" s="567"/>
      <c r="GD230" s="567"/>
      <c r="GE230" s="567"/>
      <c r="GF230" s="567"/>
      <c r="GG230" s="567"/>
      <c r="GH230" s="567"/>
      <c r="GI230" s="567"/>
      <c r="GJ230" s="567"/>
      <c r="GK230" s="567"/>
      <c r="GL230" s="567"/>
      <c r="GM230" s="567"/>
      <c r="GN230" s="567"/>
      <c r="GO230" s="567"/>
      <c r="GP230" s="567"/>
      <c r="GQ230" s="567"/>
      <c r="GR230" s="567"/>
      <c r="GS230" s="567"/>
      <c r="GT230" s="567"/>
      <c r="GU230" s="567"/>
      <c r="GV230" s="567"/>
      <c r="GW230" s="567"/>
      <c r="GX230" s="567"/>
      <c r="GY230" s="567"/>
      <c r="GZ230" s="567"/>
      <c r="HA230" s="567"/>
      <c r="HB230" s="567"/>
      <c r="HC230" s="567"/>
      <c r="HD230" s="567"/>
      <c r="HE230" s="567"/>
      <c r="HF230" s="567"/>
      <c r="HG230" s="567"/>
      <c r="HH230" s="567"/>
      <c r="HI230" s="567"/>
      <c r="HJ230" s="567"/>
      <c r="HK230" s="567"/>
      <c r="HL230" s="567"/>
      <c r="HM230" s="567"/>
      <c r="HN230" s="567"/>
      <c r="HO230" s="567"/>
      <c r="HP230" s="567"/>
      <c r="HQ230" s="567"/>
      <c r="HR230" s="567"/>
      <c r="HS230" s="567"/>
      <c r="HT230" s="567"/>
      <c r="HU230" s="567"/>
      <c r="HV230" s="567"/>
      <c r="HW230" s="567"/>
      <c r="HX230" s="567"/>
      <c r="HY230" s="567"/>
      <c r="HZ230" s="567"/>
      <c r="IA230" s="567"/>
      <c r="IB230" s="567"/>
      <c r="IC230" s="567"/>
      <c r="ID230" s="567"/>
      <c r="IE230" s="567"/>
      <c r="IF230" s="567"/>
      <c r="IG230" s="567"/>
      <c r="IH230" s="567"/>
      <c r="II230" s="567"/>
      <c r="IJ230" s="567"/>
      <c r="IK230" s="567"/>
      <c r="IL230" s="567"/>
      <c r="IM230" s="567"/>
      <c r="IN230" s="567"/>
      <c r="IO230" s="567"/>
      <c r="IP230" s="567"/>
      <c r="IQ230" s="567"/>
      <c r="IR230" s="567"/>
      <c r="IS230" s="567"/>
      <c r="IT230" s="567"/>
      <c r="IU230" s="567"/>
      <c r="IV230" s="567"/>
      <c r="IW230" s="567"/>
      <c r="IX230" s="567"/>
      <c r="IY230" s="567"/>
      <c r="IZ230" s="567"/>
      <c r="JA230" s="567"/>
      <c r="JB230" s="567"/>
      <c r="JC230" s="567"/>
      <c r="JD230" s="567"/>
      <c r="JE230" s="567"/>
      <c r="JF230" s="567"/>
      <c r="JG230" s="567"/>
      <c r="JH230" s="567"/>
      <c r="JI230" s="567"/>
      <c r="JJ230" s="567"/>
      <c r="JK230" s="567"/>
      <c r="JL230" s="567"/>
      <c r="JM230" s="567"/>
      <c r="JN230" s="567"/>
      <c r="JO230" s="567"/>
      <c r="JP230" s="567"/>
      <c r="JQ230" s="567"/>
      <c r="JR230" s="567"/>
      <c r="JS230" s="567"/>
      <c r="JT230" s="567"/>
      <c r="JU230" s="567"/>
      <c r="JV230" s="567"/>
      <c r="JW230" s="567"/>
      <c r="JX230" s="567"/>
      <c r="JY230" s="567"/>
      <c r="JZ230" s="567"/>
      <c r="KA230" s="567"/>
      <c r="KB230" s="567"/>
      <c r="KC230" s="567"/>
      <c r="KD230" s="567"/>
      <c r="KE230" s="567"/>
      <c r="KF230" s="567"/>
      <c r="KG230" s="567"/>
      <c r="KH230" s="567"/>
      <c r="KI230" s="567"/>
      <c r="KJ230" s="567"/>
      <c r="KK230" s="567"/>
      <c r="KL230" s="567"/>
      <c r="KM230" s="567"/>
      <c r="KN230" s="567"/>
      <c r="KO230" s="567"/>
      <c r="KP230" s="567"/>
      <c r="KQ230" s="567"/>
      <c r="KR230" s="567"/>
      <c r="KS230" s="567"/>
      <c r="KT230" s="567"/>
      <c r="KU230" s="567"/>
      <c r="KV230" s="567"/>
      <c r="KW230" s="567"/>
      <c r="KX230" s="567"/>
      <c r="KY230" s="567"/>
      <c r="KZ230" s="567"/>
      <c r="LA230" s="567"/>
      <c r="LB230" s="567"/>
      <c r="LC230" s="567"/>
      <c r="LD230" s="567"/>
      <c r="LE230" s="567"/>
      <c r="LF230" s="567"/>
      <c r="LG230" s="567"/>
      <c r="LH230" s="567"/>
      <c r="LI230" s="567"/>
      <c r="LJ230" s="567"/>
      <c r="LK230" s="567"/>
      <c r="LL230" s="567"/>
      <c r="LM230" s="567"/>
      <c r="LN230" s="567"/>
      <c r="LO230" s="567"/>
      <c r="LP230" s="567"/>
      <c r="LQ230" s="567"/>
      <c r="LR230" s="567"/>
      <c r="LS230" s="567"/>
      <c r="LT230" s="567"/>
      <c r="LU230" s="567"/>
      <c r="LV230" s="567"/>
      <c r="LW230" s="567"/>
      <c r="LX230" s="567"/>
      <c r="LY230" s="567"/>
      <c r="LZ230" s="567"/>
      <c r="MA230" s="567"/>
      <c r="MB230" s="567"/>
      <c r="MC230" s="567"/>
      <c r="MD230" s="567"/>
      <c r="ME230" s="567"/>
      <c r="MF230" s="567"/>
      <c r="MG230" s="567"/>
      <c r="MH230" s="567"/>
      <c r="MI230" s="567"/>
      <c r="MJ230" s="567"/>
      <c r="MK230" s="567"/>
      <c r="ML230" s="567"/>
      <c r="MM230" s="567"/>
      <c r="MN230" s="567"/>
      <c r="MO230" s="567"/>
      <c r="MP230" s="567"/>
      <c r="MQ230" s="567"/>
      <c r="MR230" s="567"/>
      <c r="MS230" s="567"/>
      <c r="MT230" s="567"/>
      <c r="MU230" s="567"/>
      <c r="MV230" s="567"/>
      <c r="MW230" s="567"/>
      <c r="MX230" s="567"/>
      <c r="MY230" s="567"/>
      <c r="MZ230" s="567"/>
      <c r="NA230" s="567"/>
      <c r="NB230" s="567"/>
      <c r="NC230" s="567"/>
      <c r="ND230" s="567"/>
      <c r="NE230" s="567"/>
      <c r="NF230" s="567"/>
      <c r="NG230" s="567"/>
      <c r="NH230" s="567"/>
      <c r="NI230" s="567"/>
      <c r="NJ230" s="567"/>
      <c r="NK230" s="567"/>
      <c r="NL230" s="567"/>
      <c r="NM230" s="567"/>
      <c r="NN230" s="567"/>
      <c r="NO230" s="567"/>
      <c r="NP230" s="567"/>
      <c r="NQ230" s="567"/>
      <c r="NR230" s="567"/>
      <c r="NS230" s="567"/>
      <c r="NT230" s="567"/>
      <c r="NU230" s="567"/>
      <c r="NV230" s="567"/>
      <c r="NW230" s="567"/>
      <c r="NX230" s="567"/>
      <c r="NY230" s="567"/>
      <c r="NZ230" s="567"/>
      <c r="OA230" s="567"/>
      <c r="OB230" s="567"/>
      <c r="OC230" s="567"/>
      <c r="OD230" s="567"/>
      <c r="OE230" s="567"/>
      <c r="OF230" s="567"/>
      <c r="OG230" s="567"/>
      <c r="OH230" s="567"/>
      <c r="OI230" s="567"/>
      <c r="OJ230" s="567"/>
      <c r="OK230" s="567"/>
      <c r="OL230" s="567"/>
      <c r="OM230" s="567"/>
      <c r="ON230" s="567"/>
      <c r="OO230" s="567"/>
      <c r="OP230" s="567"/>
      <c r="OQ230" s="567"/>
      <c r="OR230" s="567"/>
      <c r="OS230" s="567"/>
      <c r="OT230" s="567"/>
      <c r="OU230" s="567"/>
      <c r="OV230" s="567"/>
      <c r="OW230" s="567"/>
      <c r="OX230" s="567"/>
      <c r="OY230" s="567"/>
      <c r="OZ230" s="567"/>
      <c r="PA230" s="567"/>
      <c r="PB230" s="567"/>
      <c r="PC230" s="567"/>
      <c r="PD230" s="567"/>
      <c r="PE230" s="567"/>
      <c r="PF230" s="567"/>
      <c r="PG230" s="567"/>
      <c r="PH230" s="567"/>
      <c r="PI230" s="567"/>
      <c r="PJ230" s="567"/>
      <c r="PK230" s="567"/>
      <c r="PL230" s="567"/>
      <c r="PM230" s="567"/>
      <c r="PN230" s="567"/>
      <c r="PO230" s="567"/>
      <c r="PP230" s="567"/>
      <c r="PQ230" s="567"/>
      <c r="PR230" s="567"/>
      <c r="PS230" s="567"/>
      <c r="PT230" s="567"/>
      <c r="PU230" s="567"/>
      <c r="PV230" s="567"/>
      <c r="PW230" s="567"/>
      <c r="PX230" s="567"/>
      <c r="PY230" s="567"/>
      <c r="PZ230" s="567"/>
      <c r="QA230" s="567"/>
      <c r="QB230" s="567"/>
      <c r="QC230" s="567"/>
      <c r="QD230" s="567"/>
      <c r="QE230" s="567"/>
      <c r="QF230" s="567"/>
      <c r="QG230" s="567"/>
      <c r="QH230" s="567"/>
      <c r="QI230" s="567"/>
      <c r="QJ230" s="567"/>
      <c r="QK230" s="567"/>
      <c r="QL230" s="567"/>
      <c r="QM230" s="567"/>
      <c r="QN230" s="567"/>
      <c r="QO230" s="567"/>
      <c r="QP230" s="567"/>
      <c r="QQ230" s="567"/>
      <c r="QR230" s="567"/>
      <c r="QS230" s="567"/>
      <c r="QT230" s="567"/>
      <c r="QU230" s="567"/>
      <c r="QV230" s="567"/>
      <c r="QW230" s="567"/>
      <c r="QX230" s="567"/>
      <c r="QY230" s="567"/>
      <c r="QZ230" s="567"/>
      <c r="RA230" s="567"/>
      <c r="RB230" s="567"/>
      <c r="RC230" s="567"/>
      <c r="RD230" s="567"/>
      <c r="RE230" s="567"/>
      <c r="RF230" s="567"/>
      <c r="RG230" s="567"/>
      <c r="RH230" s="567"/>
      <c r="RI230" s="567"/>
      <c r="RJ230" s="567"/>
      <c r="RK230" s="567"/>
      <c r="RL230" s="567"/>
      <c r="RM230" s="567"/>
      <c r="RN230" s="567"/>
      <c r="RO230" s="567"/>
      <c r="RP230" s="567"/>
      <c r="RQ230" s="567"/>
      <c r="RR230" s="567"/>
      <c r="RS230" s="567"/>
      <c r="RT230" s="567"/>
      <c r="RU230" s="567"/>
      <c r="RV230" s="567"/>
      <c r="RW230" s="567"/>
      <c r="RX230" s="567"/>
      <c r="RY230" s="567"/>
      <c r="RZ230" s="567"/>
      <c r="SA230" s="567"/>
      <c r="SB230" s="567"/>
      <c r="SC230" s="567"/>
      <c r="SD230" s="567"/>
      <c r="SE230" s="567"/>
      <c r="SF230" s="567"/>
      <c r="SG230" s="567"/>
      <c r="SH230" s="567"/>
      <c r="SI230" s="567"/>
      <c r="SJ230" s="567"/>
      <c r="SK230" s="567"/>
      <c r="SL230" s="567"/>
      <c r="SM230" s="567"/>
      <c r="SN230" s="567"/>
      <c r="SO230" s="567"/>
      <c r="SP230" s="567"/>
      <c r="SQ230" s="567"/>
      <c r="SR230" s="567"/>
      <c r="SS230" s="567"/>
      <c r="ST230" s="567"/>
      <c r="SU230" s="567"/>
      <c r="SV230" s="567"/>
      <c r="SW230" s="567"/>
      <c r="SX230" s="567"/>
      <c r="SY230" s="567"/>
      <c r="SZ230" s="567"/>
      <c r="TA230" s="567"/>
      <c r="TB230" s="567"/>
      <c r="TC230" s="567"/>
      <c r="TD230" s="567"/>
      <c r="TE230" s="567"/>
      <c r="TF230" s="567"/>
      <c r="TG230" s="567"/>
      <c r="TH230" s="567"/>
      <c r="TI230" s="567"/>
      <c r="TJ230" s="567"/>
      <c r="TK230" s="567"/>
      <c r="TL230" s="567"/>
      <c r="TM230" s="567"/>
      <c r="TN230" s="567"/>
      <c r="TO230" s="567"/>
      <c r="TP230" s="567"/>
      <c r="TQ230" s="567"/>
      <c r="TR230" s="567"/>
      <c r="TS230" s="567"/>
      <c r="TT230" s="567"/>
      <c r="TU230" s="567"/>
      <c r="TV230" s="567"/>
      <c r="TW230" s="567"/>
      <c r="TX230" s="567"/>
      <c r="TY230" s="567"/>
      <c r="TZ230" s="567"/>
      <c r="UA230" s="567"/>
      <c r="UB230" s="567"/>
      <c r="UC230" s="567"/>
      <c r="UD230" s="567"/>
      <c r="UE230" s="567"/>
      <c r="UF230" s="567"/>
      <c r="UG230" s="567"/>
      <c r="UH230" s="567"/>
      <c r="UI230" s="567"/>
      <c r="UJ230" s="567"/>
      <c r="UK230" s="567"/>
      <c r="UL230" s="567"/>
      <c r="UM230" s="567"/>
      <c r="UN230" s="567"/>
      <c r="UO230" s="567"/>
      <c r="UP230" s="567"/>
      <c r="UQ230" s="567"/>
      <c r="UR230" s="567"/>
      <c r="US230" s="567"/>
      <c r="UT230" s="567"/>
      <c r="UU230" s="567"/>
      <c r="UV230" s="567"/>
      <c r="UW230" s="567"/>
      <c r="UX230" s="567"/>
      <c r="UY230" s="567"/>
      <c r="UZ230" s="567"/>
      <c r="VA230" s="567"/>
      <c r="VB230" s="567"/>
      <c r="VC230" s="567"/>
      <c r="VD230" s="567"/>
      <c r="VE230" s="567"/>
      <c r="VF230" s="567"/>
      <c r="VG230" s="567"/>
      <c r="VH230" s="567"/>
      <c r="VI230" s="567"/>
      <c r="VJ230" s="567"/>
      <c r="VK230" s="567"/>
      <c r="VL230" s="567"/>
      <c r="VM230" s="567"/>
      <c r="VN230" s="567"/>
      <c r="VO230" s="567"/>
      <c r="VP230" s="567"/>
      <c r="VQ230" s="567"/>
      <c r="VR230" s="567"/>
      <c r="VS230" s="567"/>
      <c r="VT230" s="567"/>
      <c r="VU230" s="567"/>
      <c r="VV230" s="567"/>
      <c r="VW230" s="567"/>
      <c r="VX230" s="567"/>
      <c r="VY230" s="567"/>
      <c r="VZ230" s="567"/>
      <c r="WA230" s="567"/>
      <c r="WB230" s="567"/>
      <c r="WC230" s="567"/>
      <c r="WD230" s="567"/>
      <c r="WE230" s="567"/>
      <c r="WF230" s="567"/>
      <c r="WG230" s="567"/>
      <c r="WH230" s="567"/>
      <c r="WI230" s="567"/>
      <c r="WJ230" s="567"/>
      <c r="WK230" s="567"/>
      <c r="WL230" s="567"/>
      <c r="WM230" s="567"/>
      <c r="WN230" s="567"/>
      <c r="WO230" s="567"/>
      <c r="WP230" s="567"/>
      <c r="WQ230" s="567"/>
      <c r="WR230" s="567"/>
      <c r="WS230" s="567"/>
      <c r="WT230" s="567"/>
      <c r="WU230" s="567"/>
      <c r="WV230" s="567"/>
      <c r="WW230" s="567"/>
      <c r="WX230" s="567"/>
      <c r="WY230" s="567"/>
      <c r="WZ230" s="567"/>
      <c r="XA230" s="567"/>
      <c r="XB230" s="567"/>
      <c r="XC230" s="567"/>
      <c r="XD230" s="567"/>
      <c r="XE230" s="567"/>
      <c r="XF230" s="567"/>
      <c r="XG230" s="567"/>
      <c r="XH230" s="567"/>
      <c r="XI230" s="567"/>
      <c r="XJ230" s="567"/>
      <c r="XK230" s="567"/>
      <c r="XL230" s="567"/>
      <c r="XM230" s="567"/>
      <c r="XN230" s="567"/>
      <c r="XO230" s="567"/>
      <c r="XP230" s="567"/>
      <c r="XQ230" s="567"/>
      <c r="XR230" s="567"/>
      <c r="XS230" s="567"/>
      <c r="XT230" s="567"/>
      <c r="XU230" s="567"/>
      <c r="XV230" s="567"/>
      <c r="XW230" s="567"/>
      <c r="XX230" s="567"/>
      <c r="XY230" s="567"/>
      <c r="XZ230" s="567"/>
      <c r="YA230" s="567"/>
      <c r="YB230" s="567"/>
      <c r="YC230" s="567"/>
      <c r="YD230" s="567"/>
      <c r="YE230" s="567"/>
      <c r="YF230" s="567"/>
      <c r="YG230" s="567"/>
      <c r="YH230" s="567"/>
      <c r="YI230" s="567"/>
      <c r="YJ230" s="567"/>
      <c r="YK230" s="567"/>
      <c r="YL230" s="567"/>
      <c r="YM230" s="567"/>
      <c r="YN230" s="567"/>
      <c r="YO230" s="567"/>
      <c r="YP230" s="567"/>
      <c r="YQ230" s="567"/>
      <c r="YR230" s="567"/>
      <c r="YS230" s="567"/>
      <c r="YT230" s="567"/>
      <c r="YU230" s="567"/>
      <c r="YV230" s="567"/>
      <c r="YW230" s="567"/>
      <c r="YX230" s="567"/>
      <c r="YY230" s="567"/>
      <c r="YZ230" s="567"/>
      <c r="ZA230" s="567"/>
      <c r="ZB230" s="567"/>
      <c r="ZC230" s="567"/>
      <c r="ZD230" s="567"/>
      <c r="ZE230" s="567"/>
      <c r="ZF230" s="567"/>
      <c r="ZG230" s="567"/>
      <c r="ZH230" s="567"/>
      <c r="ZI230" s="567"/>
      <c r="ZJ230" s="567"/>
      <c r="ZK230" s="567"/>
      <c r="ZL230" s="567"/>
      <c r="ZM230" s="567"/>
      <c r="ZN230" s="567"/>
      <c r="ZO230" s="567"/>
      <c r="ZP230" s="567"/>
      <c r="ZQ230" s="567"/>
      <c r="ZR230" s="567"/>
      <c r="ZS230" s="567"/>
      <c r="ZT230" s="567"/>
      <c r="ZU230" s="567"/>
      <c r="ZV230" s="567"/>
      <c r="ZW230" s="567"/>
      <c r="ZX230" s="567"/>
      <c r="ZY230" s="567"/>
      <c r="ZZ230" s="567"/>
      <c r="AAA230" s="567"/>
      <c r="AAB230" s="567"/>
      <c r="AAC230" s="567"/>
      <c r="AAD230" s="567"/>
      <c r="AAE230" s="567"/>
      <c r="AAF230" s="567"/>
      <c r="AAG230" s="567"/>
      <c r="AAH230" s="567"/>
      <c r="AAI230" s="567"/>
      <c r="AAJ230" s="567"/>
      <c r="AAK230" s="567"/>
      <c r="AAL230" s="567"/>
      <c r="AAM230" s="567"/>
      <c r="AAN230" s="567"/>
      <c r="AAO230" s="567"/>
      <c r="AAP230" s="567"/>
      <c r="AAQ230" s="567"/>
      <c r="AAR230" s="567"/>
      <c r="AAS230" s="567"/>
      <c r="AAT230" s="567"/>
      <c r="AAU230" s="567"/>
      <c r="AAV230" s="567"/>
      <c r="AAW230" s="567"/>
      <c r="AAX230" s="567"/>
      <c r="AAY230" s="567"/>
      <c r="AAZ230" s="567"/>
      <c r="ABA230" s="567"/>
      <c r="ABB230" s="567"/>
      <c r="ABC230" s="567"/>
      <c r="ABD230" s="567"/>
      <c r="ABE230" s="567"/>
      <c r="ABF230" s="567"/>
      <c r="ABG230" s="567"/>
      <c r="ABH230" s="567"/>
      <c r="ABI230" s="567"/>
      <c r="ABJ230" s="567"/>
      <c r="ABK230" s="567"/>
      <c r="ABL230" s="567"/>
      <c r="ABM230" s="567"/>
      <c r="ABN230" s="567"/>
      <c r="ABO230" s="567"/>
      <c r="ABP230" s="567"/>
      <c r="ABQ230" s="567"/>
      <c r="ABR230" s="567"/>
      <c r="ABS230" s="567"/>
      <c r="ABT230" s="567"/>
      <c r="ABU230" s="567"/>
      <c r="ABV230" s="567"/>
      <c r="ABW230" s="567"/>
      <c r="ABX230" s="567"/>
      <c r="ABY230" s="567"/>
      <c r="ABZ230" s="567"/>
      <c r="ACA230" s="567"/>
      <c r="ACB230" s="567"/>
      <c r="ACC230" s="567"/>
      <c r="ACD230" s="567"/>
      <c r="ACE230" s="567"/>
      <c r="ACF230" s="567"/>
      <c r="ACG230" s="567"/>
      <c r="ACH230" s="567"/>
      <c r="ACI230" s="567"/>
      <c r="ACJ230" s="567"/>
      <c r="ACK230" s="567"/>
      <c r="ACL230" s="567"/>
      <c r="ACM230" s="567"/>
      <c r="ACN230" s="567"/>
      <c r="ACO230" s="567"/>
      <c r="ACP230" s="567"/>
      <c r="ACQ230" s="567"/>
      <c r="ACR230" s="567"/>
      <c r="ACS230" s="567"/>
      <c r="ACT230" s="567"/>
      <c r="ACU230" s="567"/>
      <c r="ACV230" s="567"/>
      <c r="ACW230" s="567"/>
      <c r="ACX230" s="567"/>
      <c r="ACY230" s="567"/>
      <c r="ACZ230" s="567"/>
      <c r="ADA230" s="567"/>
      <c r="ADB230" s="567"/>
      <c r="ADC230" s="567"/>
      <c r="ADD230" s="567"/>
      <c r="ADE230" s="567"/>
      <c r="ADF230" s="567"/>
      <c r="ADG230" s="567"/>
      <c r="ADH230" s="567"/>
      <c r="ADI230" s="567"/>
      <c r="ADJ230" s="567"/>
      <c r="ADK230" s="567"/>
      <c r="ADL230" s="567"/>
      <c r="ADM230" s="567"/>
      <c r="ADN230" s="567"/>
      <c r="ADO230" s="567"/>
      <c r="ADP230" s="567"/>
      <c r="ADQ230" s="567"/>
      <c r="ADR230" s="567"/>
      <c r="ADS230" s="567"/>
      <c r="ADT230" s="567"/>
      <c r="ADU230" s="567"/>
      <c r="ADV230" s="567"/>
      <c r="ADW230" s="567"/>
      <c r="ADX230" s="567"/>
      <c r="ADY230" s="567"/>
      <c r="ADZ230" s="567"/>
      <c r="AEA230" s="567"/>
      <c r="AEB230" s="567"/>
      <c r="AEC230" s="567"/>
      <c r="AED230" s="567"/>
      <c r="AEE230" s="567"/>
      <c r="AEF230" s="567"/>
      <c r="AEG230" s="567"/>
      <c r="AEH230" s="567"/>
      <c r="AEI230" s="567"/>
      <c r="AEJ230" s="567"/>
      <c r="AEK230" s="567"/>
      <c r="AEL230" s="567"/>
      <c r="AEM230" s="567"/>
      <c r="AEN230" s="567"/>
      <c r="AEO230" s="567"/>
      <c r="AEP230" s="567"/>
      <c r="AEQ230" s="567"/>
      <c r="AER230" s="567"/>
      <c r="AES230" s="567"/>
      <c r="AET230" s="567"/>
      <c r="AEU230" s="567"/>
      <c r="AEV230" s="567"/>
      <c r="AEW230" s="567"/>
      <c r="AEX230" s="567"/>
      <c r="AEY230" s="567"/>
      <c r="AEZ230" s="567"/>
      <c r="AFA230" s="567"/>
      <c r="AFB230" s="567"/>
      <c r="AFC230" s="567"/>
      <c r="AFD230" s="567"/>
      <c r="AFE230" s="567"/>
      <c r="AFF230" s="567"/>
      <c r="AFG230" s="567"/>
      <c r="AFH230" s="567"/>
      <c r="AFI230" s="567"/>
      <c r="AFJ230" s="567"/>
      <c r="AFK230" s="567"/>
      <c r="AFL230" s="567"/>
      <c r="AFM230" s="567"/>
      <c r="AFN230" s="567"/>
      <c r="AFO230" s="567"/>
      <c r="AFP230" s="567"/>
      <c r="AFQ230" s="567"/>
      <c r="AFR230" s="567"/>
      <c r="AFS230" s="567"/>
      <c r="AFT230" s="567"/>
      <c r="AFU230" s="567"/>
      <c r="AFV230" s="567"/>
      <c r="AFW230" s="567"/>
      <c r="AFX230" s="567"/>
      <c r="AFY230" s="567"/>
      <c r="AFZ230" s="567"/>
      <c r="AGA230" s="567"/>
      <c r="AGB230" s="567"/>
      <c r="AGC230" s="567"/>
      <c r="AGD230" s="567"/>
      <c r="AGE230" s="567"/>
      <c r="AGF230" s="567"/>
      <c r="AGG230" s="567"/>
      <c r="AGH230" s="567"/>
      <c r="AGI230" s="567"/>
      <c r="AGJ230" s="567"/>
      <c r="AGK230" s="567"/>
      <c r="AGL230" s="567"/>
      <c r="AGM230" s="567"/>
      <c r="AGN230" s="567"/>
      <c r="AGO230" s="567"/>
      <c r="AGP230" s="567"/>
      <c r="AGQ230" s="567"/>
      <c r="AGR230" s="567"/>
      <c r="AGS230" s="567"/>
      <c r="AGT230" s="567"/>
      <c r="AGU230" s="567"/>
      <c r="AGV230" s="567"/>
      <c r="AGW230" s="567"/>
      <c r="AGX230" s="567"/>
      <c r="AGY230" s="567"/>
      <c r="AGZ230" s="567"/>
      <c r="AHA230" s="567"/>
      <c r="AHB230" s="567"/>
      <c r="AHC230" s="567"/>
      <c r="AHD230" s="567"/>
      <c r="AHE230" s="567"/>
      <c r="AHF230" s="567"/>
      <c r="AHG230" s="567"/>
      <c r="AHH230" s="567"/>
      <c r="AHI230" s="567"/>
      <c r="AHJ230" s="567"/>
      <c r="AHK230" s="567"/>
      <c r="AHL230" s="567"/>
      <c r="AHM230" s="567"/>
      <c r="AHN230" s="567"/>
      <c r="AHO230" s="567"/>
      <c r="AHP230" s="567"/>
      <c r="AHQ230" s="567"/>
      <c r="AHR230" s="567"/>
      <c r="AHS230" s="567"/>
      <c r="AHT230" s="567"/>
      <c r="AHU230" s="567"/>
      <c r="AHV230" s="567"/>
      <c r="AHW230" s="567"/>
      <c r="AHX230" s="567"/>
      <c r="AHY230" s="567"/>
      <c r="AHZ230" s="567"/>
      <c r="AIA230" s="567"/>
      <c r="AIB230" s="567"/>
      <c r="AIC230" s="567"/>
      <c r="AID230" s="567"/>
      <c r="AIE230" s="567"/>
      <c r="AIF230" s="567"/>
      <c r="AIG230" s="567"/>
      <c r="AIH230" s="567"/>
      <c r="AII230" s="567"/>
      <c r="AIJ230" s="567"/>
      <c r="AIK230" s="567"/>
      <c r="AIL230" s="567"/>
      <c r="AIM230" s="567"/>
      <c r="AIN230" s="567"/>
      <c r="AIO230" s="567"/>
      <c r="AIP230" s="567"/>
      <c r="AIQ230" s="567"/>
      <c r="AIR230" s="567"/>
      <c r="AIS230" s="567"/>
      <c r="AIT230" s="567"/>
      <c r="AIU230" s="567"/>
      <c r="AIV230" s="567"/>
      <c r="AIW230" s="567"/>
      <c r="AIX230" s="567"/>
      <c r="AIY230" s="567"/>
      <c r="AIZ230" s="567"/>
      <c r="AJA230" s="567"/>
      <c r="AJB230" s="567"/>
      <c r="AJC230" s="567"/>
      <c r="AJD230" s="567"/>
      <c r="AJE230" s="567"/>
      <c r="AJF230" s="567"/>
      <c r="AJG230" s="567"/>
      <c r="AJH230" s="567"/>
      <c r="AJI230" s="567"/>
      <c r="AJJ230" s="567"/>
      <c r="AJK230" s="567"/>
      <c r="AJL230" s="567"/>
      <c r="AJM230" s="567"/>
      <c r="AJN230" s="567"/>
      <c r="AJO230" s="567"/>
      <c r="AJP230" s="567"/>
      <c r="AJQ230" s="567"/>
      <c r="AJR230" s="567"/>
      <c r="AJS230" s="567"/>
      <c r="AJT230" s="567"/>
      <c r="AJU230" s="567"/>
      <c r="AJV230" s="567"/>
      <c r="AJW230" s="567"/>
      <c r="AJX230" s="567"/>
      <c r="AJY230" s="567"/>
      <c r="AJZ230" s="567"/>
      <c r="AKA230" s="567"/>
      <c r="AKB230" s="567"/>
      <c r="AKC230" s="567"/>
      <c r="AKD230" s="567"/>
      <c r="AKE230" s="567"/>
      <c r="AKF230" s="567"/>
      <c r="AKG230" s="567"/>
      <c r="AKH230" s="567"/>
      <c r="AKI230" s="567"/>
      <c r="AKJ230" s="567"/>
      <c r="AKK230" s="567"/>
      <c r="AKL230" s="567"/>
      <c r="AKM230" s="567"/>
      <c r="AKN230" s="567"/>
      <c r="AKO230" s="567"/>
      <c r="AKP230" s="567"/>
      <c r="AKQ230" s="567"/>
      <c r="AKR230" s="567"/>
      <c r="AKS230" s="567"/>
      <c r="AKT230" s="567"/>
      <c r="AKU230" s="567"/>
      <c r="AKV230" s="567"/>
      <c r="AKW230" s="567"/>
      <c r="AKX230" s="567"/>
      <c r="AKY230" s="567"/>
      <c r="AKZ230" s="567"/>
      <c r="ALA230" s="567"/>
      <c r="ALB230" s="567"/>
      <c r="ALC230" s="567"/>
      <c r="ALD230" s="567"/>
      <c r="ALE230" s="567"/>
      <c r="ALF230" s="567"/>
      <c r="ALG230" s="567"/>
      <c r="ALH230" s="567"/>
      <c r="ALI230" s="567"/>
      <c r="ALJ230" s="567"/>
      <c r="ALK230" s="567"/>
      <c r="ALL230" s="567"/>
      <c r="ALM230" s="567"/>
      <c r="ALN230" s="567"/>
      <c r="ALO230" s="567"/>
      <c r="ALP230" s="567"/>
      <c r="ALQ230" s="567"/>
      <c r="ALR230" s="567"/>
      <c r="ALS230" s="567"/>
      <c r="ALT230" s="567"/>
      <c r="ALU230" s="567"/>
      <c r="ALV230" s="567"/>
      <c r="ALW230" s="567"/>
      <c r="ALX230" s="567"/>
      <c r="ALY230" s="567"/>
      <c r="ALZ230" s="567"/>
      <c r="AMA230" s="567"/>
      <c r="AMB230" s="567"/>
      <c r="AMC230" s="567"/>
      <c r="AMD230" s="567"/>
      <c r="AME230" s="567"/>
      <c r="AMF230" s="567"/>
      <c r="AMG230" s="567"/>
      <c r="AMH230" s="567"/>
      <c r="AMI230" s="567"/>
      <c r="AMJ230" s="567"/>
      <c r="AMK230" s="567"/>
      <c r="AML230" s="567"/>
      <c r="AMM230" s="567"/>
      <c r="AMN230" s="567"/>
      <c r="AMO230" s="567"/>
      <c r="AMP230" s="567"/>
      <c r="AMQ230" s="567"/>
      <c r="AMR230" s="567"/>
      <c r="AMS230" s="567"/>
      <c r="AMT230" s="567"/>
      <c r="AMU230" s="567"/>
      <c r="AMV230" s="567"/>
      <c r="AMW230" s="567"/>
      <c r="AMX230" s="567"/>
      <c r="AMY230" s="567"/>
      <c r="AMZ230" s="567"/>
      <c r="ANA230" s="567"/>
      <c r="ANB230" s="567"/>
      <c r="ANC230" s="567"/>
      <c r="AND230" s="567"/>
      <c r="ANE230" s="567"/>
      <c r="ANF230" s="567"/>
      <c r="ANG230" s="567"/>
      <c r="ANH230" s="567"/>
      <c r="ANI230" s="567"/>
      <c r="ANJ230" s="567"/>
      <c r="ANK230" s="567"/>
      <c r="ANL230" s="567"/>
      <c r="ANM230" s="567"/>
      <c r="ANN230" s="567"/>
      <c r="ANO230" s="567"/>
      <c r="ANP230" s="567"/>
      <c r="ANQ230" s="567"/>
      <c r="ANR230" s="567"/>
      <c r="ANS230" s="567"/>
      <c r="ANT230" s="567"/>
      <c r="ANU230" s="567"/>
      <c r="ANV230" s="567"/>
      <c r="ANW230" s="567"/>
      <c r="ANX230" s="567"/>
      <c r="ANY230" s="567"/>
      <c r="ANZ230" s="567"/>
      <c r="AOA230" s="567"/>
      <c r="AOB230" s="567"/>
      <c r="AOC230" s="567"/>
      <c r="AOD230" s="567"/>
      <c r="AOE230" s="567"/>
      <c r="AOF230" s="567"/>
      <c r="AOG230" s="567"/>
      <c r="AOH230" s="567"/>
      <c r="AOI230" s="567"/>
      <c r="AOJ230" s="567"/>
      <c r="AOK230" s="567"/>
      <c r="AOL230" s="567"/>
      <c r="AOM230" s="567"/>
      <c r="AON230" s="567"/>
      <c r="AOO230" s="567"/>
      <c r="AOP230" s="567"/>
      <c r="AOQ230" s="567"/>
      <c r="AOR230" s="567"/>
      <c r="AOS230" s="567"/>
      <c r="AOT230" s="567"/>
      <c r="AOU230" s="567"/>
      <c r="AOV230" s="567"/>
      <c r="AOW230" s="567"/>
      <c r="AOX230" s="567"/>
      <c r="AOY230" s="567"/>
      <c r="AOZ230" s="567"/>
      <c r="APA230" s="567"/>
      <c r="APB230" s="567"/>
      <c r="APC230" s="567"/>
      <c r="APD230" s="567"/>
      <c r="APE230" s="567"/>
      <c r="APF230" s="567"/>
      <c r="APG230" s="567"/>
      <c r="APH230" s="567"/>
      <c r="API230" s="567"/>
      <c r="APJ230" s="567"/>
      <c r="APK230" s="567"/>
      <c r="APL230" s="567"/>
      <c r="APM230" s="567"/>
      <c r="APN230" s="567"/>
      <c r="APO230" s="567"/>
      <c r="APP230" s="567"/>
      <c r="APQ230" s="567"/>
      <c r="APR230" s="567"/>
      <c r="APS230" s="567"/>
      <c r="APT230" s="567"/>
      <c r="APU230" s="567"/>
      <c r="APV230" s="567"/>
      <c r="APW230" s="567"/>
      <c r="APX230" s="567"/>
      <c r="APY230" s="567"/>
      <c r="APZ230" s="567"/>
      <c r="AQA230" s="567"/>
      <c r="AQB230" s="567"/>
      <c r="AQC230" s="567"/>
      <c r="AQD230" s="567"/>
      <c r="AQE230" s="567"/>
      <c r="AQF230" s="567"/>
      <c r="AQG230" s="567"/>
      <c r="AQH230" s="567"/>
      <c r="AQI230" s="567"/>
      <c r="AQJ230" s="567"/>
      <c r="AQK230" s="567"/>
      <c r="AQL230" s="567"/>
      <c r="AQM230" s="567"/>
      <c r="AQN230" s="567"/>
      <c r="AQO230" s="567"/>
      <c r="AQP230" s="567"/>
      <c r="AQQ230" s="567"/>
      <c r="AQR230" s="567"/>
      <c r="AQS230" s="567"/>
      <c r="AQT230" s="567"/>
      <c r="AQU230" s="567"/>
      <c r="AQV230" s="567"/>
      <c r="AQW230" s="567"/>
      <c r="AQX230" s="567"/>
      <c r="AQY230" s="567"/>
      <c r="AQZ230" s="567"/>
      <c r="ARA230" s="567"/>
      <c r="ARB230" s="567"/>
      <c r="ARC230" s="567"/>
      <c r="ARD230" s="567"/>
      <c r="ARE230" s="567"/>
      <c r="ARF230" s="567"/>
      <c r="ARG230" s="567"/>
      <c r="ARH230" s="567"/>
      <c r="ARI230" s="567"/>
      <c r="ARJ230" s="567"/>
      <c r="ARK230" s="567"/>
      <c r="ARL230" s="567"/>
      <c r="ARM230" s="567"/>
      <c r="ARN230" s="567"/>
      <c r="ARO230" s="567"/>
      <c r="ARP230" s="567"/>
      <c r="ARQ230" s="567"/>
      <c r="ARR230" s="567"/>
      <c r="ARS230" s="567"/>
      <c r="ART230" s="567"/>
      <c r="ARU230" s="567"/>
      <c r="ARV230" s="567"/>
      <c r="ARW230" s="567"/>
      <c r="ARX230" s="567"/>
      <c r="ARY230" s="567"/>
      <c r="ARZ230" s="567"/>
      <c r="ASA230" s="567"/>
      <c r="ASB230" s="567"/>
      <c r="ASC230" s="567"/>
      <c r="ASD230" s="567"/>
      <c r="ASE230" s="567"/>
      <c r="ASF230" s="567"/>
      <c r="ASG230" s="567"/>
      <c r="ASH230" s="567"/>
      <c r="ASI230" s="567"/>
      <c r="ASJ230" s="567"/>
      <c r="ASK230" s="567"/>
      <c r="ASL230" s="567"/>
      <c r="ASM230" s="567"/>
      <c r="ASN230" s="567"/>
      <c r="ASO230" s="567"/>
      <c r="ASP230" s="567"/>
      <c r="ASQ230" s="567"/>
      <c r="ASR230" s="567"/>
      <c r="ASS230" s="567"/>
      <c r="AST230" s="567"/>
      <c r="ASU230" s="567"/>
      <c r="ASV230" s="567"/>
      <c r="ASW230" s="567"/>
      <c r="ASX230" s="567"/>
      <c r="ASY230" s="567"/>
      <c r="ASZ230" s="567"/>
      <c r="ATA230" s="567"/>
      <c r="ATB230" s="567"/>
      <c r="ATC230" s="567"/>
      <c r="ATD230" s="567"/>
      <c r="ATE230" s="567"/>
      <c r="ATF230" s="567"/>
      <c r="ATG230" s="567"/>
      <c r="ATH230" s="567"/>
      <c r="ATI230" s="567"/>
      <c r="ATJ230" s="567"/>
      <c r="ATK230" s="567"/>
      <c r="ATL230" s="567"/>
      <c r="ATM230" s="567"/>
      <c r="ATN230" s="567"/>
      <c r="ATO230" s="567"/>
      <c r="ATP230" s="567"/>
      <c r="ATQ230" s="567"/>
      <c r="ATR230" s="567"/>
      <c r="ATS230" s="567"/>
      <c r="ATT230" s="567"/>
      <c r="ATU230" s="567"/>
      <c r="ATV230" s="567"/>
      <c r="ATW230" s="567"/>
      <c r="ATX230" s="567"/>
      <c r="ATY230" s="567"/>
      <c r="ATZ230" s="567"/>
      <c r="AUA230" s="567"/>
      <c r="AUB230" s="567"/>
      <c r="AUC230" s="567"/>
      <c r="AUD230" s="567"/>
      <c r="AUE230" s="567"/>
      <c r="AUF230" s="567"/>
      <c r="AUG230" s="567"/>
      <c r="AUH230" s="567"/>
      <c r="AUI230" s="567"/>
      <c r="AUJ230" s="567"/>
      <c r="AUK230" s="567"/>
      <c r="AUL230" s="567"/>
      <c r="AUM230" s="567"/>
      <c r="AUN230" s="567"/>
      <c r="AUO230" s="567"/>
      <c r="AUP230" s="567"/>
      <c r="AUQ230" s="567"/>
      <c r="AUR230" s="567"/>
      <c r="AUS230" s="567"/>
      <c r="AUT230" s="567"/>
      <c r="AUU230" s="567"/>
      <c r="AUV230" s="567"/>
      <c r="AUW230" s="567"/>
      <c r="AUX230" s="567"/>
      <c r="AUY230" s="567"/>
      <c r="AUZ230" s="567"/>
      <c r="AVA230" s="567"/>
      <c r="AVB230" s="567"/>
      <c r="AVC230" s="567"/>
      <c r="AVD230" s="567"/>
      <c r="AVE230" s="567"/>
      <c r="AVF230" s="567"/>
      <c r="AVG230" s="567"/>
      <c r="AVH230" s="567"/>
      <c r="AVI230" s="567"/>
      <c r="AVJ230" s="567"/>
      <c r="AVK230" s="567"/>
      <c r="AVL230" s="567"/>
      <c r="AVM230" s="567"/>
      <c r="AVN230" s="567"/>
      <c r="AVO230" s="567"/>
      <c r="AVP230" s="567"/>
      <c r="AVQ230" s="567"/>
      <c r="AVR230" s="567"/>
      <c r="AVS230" s="567"/>
      <c r="AVT230" s="567"/>
      <c r="AVU230" s="567"/>
      <c r="AVV230" s="567"/>
      <c r="AVW230" s="567"/>
      <c r="AVX230" s="567"/>
      <c r="AVY230" s="567"/>
      <c r="AVZ230" s="567"/>
      <c r="AWA230" s="567"/>
      <c r="AWB230" s="567"/>
      <c r="AWC230" s="567"/>
      <c r="AWD230" s="567"/>
      <c r="AWE230" s="567"/>
      <c r="AWF230" s="567"/>
      <c r="AWG230" s="567"/>
      <c r="AWH230" s="567"/>
      <c r="AWI230" s="567"/>
      <c r="AWJ230" s="567"/>
      <c r="AWK230" s="567"/>
      <c r="AWL230" s="567"/>
      <c r="AWM230" s="567"/>
      <c r="AWN230" s="567"/>
      <c r="AWO230" s="567"/>
      <c r="AWP230" s="567"/>
      <c r="AWQ230" s="567"/>
      <c r="AWR230" s="567"/>
      <c r="AWS230" s="567"/>
      <c r="AWT230" s="567"/>
      <c r="AWU230" s="567"/>
      <c r="AWV230" s="567"/>
      <c r="AWW230" s="567"/>
      <c r="AWX230" s="567"/>
      <c r="AWY230" s="567"/>
      <c r="AWZ230" s="567"/>
      <c r="AXA230" s="567"/>
      <c r="AXB230" s="567"/>
      <c r="AXC230" s="567"/>
      <c r="AXD230" s="567"/>
      <c r="AXE230" s="567"/>
      <c r="AXF230" s="567"/>
      <c r="AXG230" s="567"/>
      <c r="AXH230" s="567"/>
      <c r="AXI230" s="567"/>
      <c r="AXJ230" s="567"/>
      <c r="AXK230" s="567"/>
      <c r="AXL230" s="567"/>
      <c r="AXM230" s="567"/>
      <c r="AXN230" s="567"/>
      <c r="AXO230" s="567"/>
      <c r="AXP230" s="567"/>
      <c r="AXQ230" s="567"/>
      <c r="AXR230" s="567"/>
      <c r="AXS230" s="567"/>
      <c r="AXT230" s="567"/>
      <c r="AXU230" s="567"/>
      <c r="AXV230" s="567"/>
      <c r="AXW230" s="567"/>
      <c r="AXX230" s="567"/>
      <c r="AXY230" s="567"/>
      <c r="AXZ230" s="567"/>
      <c r="AYA230" s="567"/>
      <c r="AYB230" s="567"/>
      <c r="AYC230" s="567"/>
      <c r="AYD230" s="567"/>
      <c r="AYE230" s="567"/>
      <c r="AYF230" s="567"/>
      <c r="AYG230" s="567"/>
      <c r="AYH230" s="567"/>
      <c r="AYI230" s="567"/>
      <c r="AYJ230" s="567"/>
      <c r="AYK230" s="567"/>
      <c r="AYL230" s="567"/>
      <c r="AYM230" s="567"/>
      <c r="AYN230" s="567"/>
      <c r="AYO230" s="567"/>
      <c r="AYP230" s="567"/>
      <c r="AYQ230" s="567"/>
      <c r="AYR230" s="567"/>
      <c r="AYS230" s="567"/>
      <c r="AYT230" s="567"/>
      <c r="AYU230" s="567"/>
      <c r="AYV230" s="567"/>
      <c r="AYW230" s="567"/>
      <c r="AYX230" s="567"/>
      <c r="AYY230" s="567"/>
      <c r="AYZ230" s="567"/>
      <c r="AZA230" s="567"/>
      <c r="AZB230" s="567"/>
      <c r="AZC230" s="567"/>
      <c r="AZD230" s="567"/>
      <c r="AZE230" s="567"/>
      <c r="AZF230" s="567"/>
      <c r="AZG230" s="567"/>
      <c r="AZH230" s="567"/>
      <c r="AZI230" s="567"/>
      <c r="AZJ230" s="567"/>
      <c r="AZK230" s="567"/>
      <c r="AZL230" s="567"/>
      <c r="AZM230" s="567"/>
      <c r="AZN230" s="567"/>
      <c r="AZO230" s="567"/>
      <c r="AZP230" s="567"/>
      <c r="AZQ230" s="567"/>
      <c r="AZR230" s="567"/>
      <c r="AZS230" s="567"/>
      <c r="AZT230" s="567"/>
      <c r="AZU230" s="567"/>
      <c r="AZV230" s="567"/>
      <c r="AZW230" s="567"/>
      <c r="AZX230" s="567"/>
      <c r="AZY230" s="567"/>
      <c r="AZZ230" s="567"/>
      <c r="BAA230" s="567"/>
      <c r="BAB230" s="567"/>
      <c r="BAC230" s="567"/>
      <c r="BAD230" s="567"/>
      <c r="BAE230" s="567"/>
      <c r="BAF230" s="567"/>
      <c r="BAG230" s="567"/>
      <c r="BAH230" s="567"/>
      <c r="BAI230" s="567"/>
      <c r="BAJ230" s="567"/>
      <c r="BAK230" s="567"/>
      <c r="BAL230" s="567"/>
      <c r="BAM230" s="567"/>
      <c r="BAN230" s="567"/>
      <c r="BAO230" s="567"/>
      <c r="BAP230" s="567"/>
      <c r="BAQ230" s="567"/>
      <c r="BAR230" s="567"/>
      <c r="BAS230" s="567"/>
      <c r="BAT230" s="567"/>
      <c r="BAU230" s="567"/>
      <c r="BAV230" s="567"/>
      <c r="BAW230" s="567"/>
      <c r="BAX230" s="567"/>
      <c r="BAY230" s="567"/>
      <c r="BAZ230" s="567"/>
      <c r="BBA230" s="567"/>
      <c r="BBB230" s="567"/>
      <c r="BBC230" s="567"/>
      <c r="BBD230" s="567"/>
      <c r="BBE230" s="567"/>
      <c r="BBF230" s="567"/>
      <c r="BBG230" s="567"/>
      <c r="BBH230" s="567"/>
      <c r="BBI230" s="567"/>
      <c r="BBJ230" s="567"/>
      <c r="BBK230" s="567"/>
      <c r="BBL230" s="567"/>
      <c r="BBM230" s="567"/>
      <c r="BBN230" s="567"/>
      <c r="BBO230" s="567"/>
      <c r="BBP230" s="567"/>
      <c r="BBQ230" s="567"/>
      <c r="BBR230" s="567"/>
      <c r="BBS230" s="567"/>
      <c r="BBT230" s="567"/>
      <c r="BBU230" s="567"/>
      <c r="BBV230" s="567"/>
      <c r="BBW230" s="567"/>
      <c r="BBX230" s="567"/>
      <c r="BBY230" s="567"/>
      <c r="BBZ230" s="567"/>
      <c r="BCA230" s="567"/>
      <c r="BCB230" s="567"/>
      <c r="BCC230" s="567"/>
      <c r="BCD230" s="567"/>
      <c r="BCE230" s="567"/>
      <c r="BCF230" s="567"/>
      <c r="BCG230" s="567"/>
      <c r="BCH230" s="567"/>
      <c r="BCI230" s="567"/>
      <c r="BCJ230" s="567"/>
      <c r="BCK230" s="567"/>
      <c r="BCL230" s="567"/>
      <c r="BCM230" s="567"/>
      <c r="BCN230" s="567"/>
      <c r="BCO230" s="567"/>
      <c r="BCP230" s="567"/>
      <c r="BCQ230" s="567"/>
      <c r="BCR230" s="567"/>
      <c r="BCS230" s="567"/>
      <c r="BCT230" s="567"/>
      <c r="BCU230" s="567"/>
      <c r="BCV230" s="567"/>
      <c r="BCW230" s="567"/>
      <c r="BCX230" s="567"/>
      <c r="BCY230" s="567"/>
      <c r="BCZ230" s="567"/>
      <c r="BDA230" s="567"/>
      <c r="BDB230" s="567"/>
      <c r="BDC230" s="567"/>
      <c r="BDD230" s="567"/>
      <c r="BDE230" s="567"/>
      <c r="BDF230" s="567"/>
      <c r="BDG230" s="567"/>
      <c r="BDH230" s="567"/>
      <c r="BDI230" s="567"/>
      <c r="BDJ230" s="567"/>
      <c r="BDK230" s="567"/>
      <c r="BDL230" s="567"/>
      <c r="BDM230" s="567"/>
      <c r="BDN230" s="567"/>
      <c r="BDO230" s="567"/>
      <c r="BDP230" s="567"/>
      <c r="BDQ230" s="567"/>
      <c r="BDR230" s="567"/>
      <c r="BDS230" s="567"/>
      <c r="BDT230" s="567"/>
      <c r="BDU230" s="567"/>
      <c r="BDV230" s="567"/>
      <c r="BDW230" s="567"/>
      <c r="BDX230" s="567"/>
      <c r="BDY230" s="567"/>
      <c r="BDZ230" s="567"/>
      <c r="BEA230" s="567"/>
      <c r="BEB230" s="567"/>
      <c r="BEC230" s="567"/>
      <c r="BED230" s="567"/>
      <c r="BEE230" s="567"/>
      <c r="BEF230" s="567"/>
      <c r="BEG230" s="567"/>
      <c r="BEH230" s="567"/>
      <c r="BEI230" s="567"/>
      <c r="BEJ230" s="567"/>
      <c r="BEK230" s="567"/>
      <c r="BEL230" s="567"/>
      <c r="BEM230" s="567"/>
      <c r="BEN230" s="567"/>
      <c r="BEO230" s="567"/>
      <c r="BEP230" s="567"/>
      <c r="BEQ230" s="567"/>
      <c r="BER230" s="567"/>
      <c r="BES230" s="567"/>
      <c r="BET230" s="567"/>
      <c r="BEU230" s="567"/>
      <c r="BEV230" s="567"/>
      <c r="BEW230" s="567"/>
      <c r="BEX230" s="567"/>
      <c r="BEY230" s="567"/>
      <c r="BEZ230" s="567"/>
      <c r="BFA230" s="567"/>
      <c r="BFB230" s="567"/>
      <c r="BFC230" s="567"/>
      <c r="BFD230" s="567"/>
      <c r="BFE230" s="567"/>
      <c r="BFF230" s="567"/>
      <c r="BFG230" s="567"/>
      <c r="BFH230" s="567"/>
      <c r="BFI230" s="567"/>
      <c r="BFJ230" s="567"/>
      <c r="BFK230" s="567"/>
      <c r="BFL230" s="567"/>
      <c r="BFM230" s="567"/>
      <c r="BFN230" s="567"/>
      <c r="BFO230" s="567"/>
      <c r="BFP230" s="567"/>
      <c r="BFQ230" s="567"/>
      <c r="BFR230" s="567"/>
      <c r="BFS230" s="567"/>
      <c r="BFT230" s="567"/>
      <c r="BFU230" s="567"/>
      <c r="BFV230" s="567"/>
      <c r="BFW230" s="567"/>
      <c r="BFX230" s="567"/>
      <c r="BFY230" s="567"/>
      <c r="BFZ230" s="567"/>
      <c r="BGA230" s="567"/>
      <c r="BGB230" s="567"/>
      <c r="BGC230" s="567"/>
      <c r="BGD230" s="567"/>
      <c r="BGE230" s="567"/>
      <c r="BGF230" s="567"/>
      <c r="BGG230" s="567"/>
      <c r="BGH230" s="567"/>
      <c r="BGI230" s="567"/>
      <c r="BGJ230" s="567"/>
      <c r="BGK230" s="567"/>
      <c r="BGL230" s="567"/>
      <c r="BGM230" s="567"/>
      <c r="BGN230" s="567"/>
      <c r="BGO230" s="567"/>
      <c r="BGP230" s="567"/>
      <c r="BGQ230" s="567"/>
      <c r="BGR230" s="567"/>
      <c r="BGS230" s="567"/>
      <c r="BGT230" s="567"/>
      <c r="BGU230" s="567"/>
      <c r="BGV230" s="567"/>
      <c r="BGW230" s="567"/>
      <c r="BGX230" s="567"/>
      <c r="BGY230" s="567"/>
      <c r="BGZ230" s="567"/>
      <c r="BHA230" s="567"/>
      <c r="BHB230" s="567"/>
      <c r="BHC230" s="567"/>
      <c r="BHD230" s="567"/>
      <c r="BHE230" s="567"/>
      <c r="BHF230" s="567"/>
      <c r="BHG230" s="567"/>
      <c r="BHH230" s="567"/>
      <c r="BHI230" s="567"/>
      <c r="BHJ230" s="567"/>
      <c r="BHK230" s="567"/>
      <c r="BHL230" s="567"/>
      <c r="BHM230" s="567"/>
      <c r="BHN230" s="567"/>
      <c r="BHO230" s="567"/>
      <c r="BHP230" s="567"/>
      <c r="BHQ230" s="567"/>
      <c r="BHR230" s="567"/>
      <c r="BHS230" s="567"/>
      <c r="BHT230" s="567"/>
      <c r="BHU230" s="567"/>
      <c r="BHV230" s="567"/>
      <c r="BHW230" s="567"/>
      <c r="BHX230" s="567"/>
      <c r="BHY230" s="567"/>
      <c r="BHZ230" s="567"/>
      <c r="BIA230" s="567"/>
      <c r="BIB230" s="567"/>
      <c r="BIC230" s="567"/>
      <c r="BID230" s="567"/>
      <c r="BIE230" s="567"/>
      <c r="BIF230" s="567"/>
      <c r="BIG230" s="567"/>
      <c r="BIH230" s="567"/>
      <c r="BII230" s="567"/>
      <c r="BIJ230" s="567"/>
      <c r="BIK230" s="567"/>
      <c r="BIL230" s="567"/>
      <c r="BIM230" s="567"/>
      <c r="BIN230" s="567"/>
      <c r="BIO230" s="567"/>
      <c r="BIP230" s="567"/>
      <c r="BIQ230" s="567"/>
      <c r="BIR230" s="567"/>
      <c r="BIS230" s="567"/>
      <c r="BIT230" s="567"/>
      <c r="BIU230" s="567"/>
      <c r="BIV230" s="567"/>
      <c r="BIW230" s="567"/>
      <c r="BIX230" s="567"/>
      <c r="BIY230" s="567"/>
      <c r="BIZ230" s="567"/>
      <c r="BJA230" s="567"/>
      <c r="BJB230" s="567"/>
      <c r="BJC230" s="567"/>
      <c r="BJD230" s="567"/>
      <c r="BJE230" s="567"/>
      <c r="BJF230" s="567"/>
      <c r="BJG230" s="567"/>
      <c r="BJH230" s="567"/>
      <c r="BJI230" s="567"/>
      <c r="BJJ230" s="567"/>
      <c r="BJK230" s="567"/>
      <c r="BJL230" s="567"/>
      <c r="BJM230" s="567"/>
      <c r="BJN230" s="567"/>
      <c r="BJO230" s="567"/>
      <c r="BJP230" s="567"/>
      <c r="BJQ230" s="567"/>
      <c r="BJR230" s="567"/>
      <c r="BJS230" s="567"/>
      <c r="BJT230" s="567"/>
      <c r="BJU230" s="567"/>
      <c r="BJV230" s="567"/>
      <c r="BJW230" s="567"/>
      <c r="BJX230" s="567"/>
      <c r="BJY230" s="567"/>
      <c r="BJZ230" s="567"/>
      <c r="BKA230" s="567"/>
      <c r="BKB230" s="567"/>
      <c r="BKC230" s="567"/>
      <c r="BKD230" s="567"/>
      <c r="BKE230" s="567"/>
      <c r="BKF230" s="567"/>
      <c r="BKG230" s="567"/>
      <c r="BKH230" s="567"/>
      <c r="BKI230" s="567"/>
      <c r="BKJ230" s="567"/>
      <c r="BKK230" s="567"/>
      <c r="BKL230" s="567"/>
      <c r="BKM230" s="567"/>
      <c r="BKN230" s="567"/>
      <c r="BKO230" s="567"/>
      <c r="BKP230" s="567"/>
      <c r="BKQ230" s="567"/>
      <c r="BKR230" s="567"/>
      <c r="BKS230" s="567"/>
      <c r="BKT230" s="567"/>
      <c r="BKU230" s="567"/>
      <c r="BKV230" s="567"/>
      <c r="BKW230" s="567"/>
      <c r="BKX230" s="567"/>
      <c r="BKY230" s="567"/>
      <c r="BKZ230" s="567"/>
      <c r="BLA230" s="567"/>
      <c r="BLB230" s="567"/>
      <c r="BLC230" s="567"/>
      <c r="BLD230" s="567"/>
      <c r="BLE230" s="567"/>
      <c r="BLF230" s="567"/>
      <c r="BLG230" s="567"/>
      <c r="BLH230" s="567"/>
      <c r="BLI230" s="567"/>
      <c r="BLJ230" s="567"/>
      <c r="BLK230" s="567"/>
      <c r="BLL230" s="567"/>
      <c r="BLM230" s="567"/>
      <c r="BLN230" s="567"/>
      <c r="BLO230" s="567"/>
      <c r="BLP230" s="567"/>
      <c r="BLQ230" s="567"/>
      <c r="BLR230" s="567"/>
      <c r="BLS230" s="567"/>
      <c r="BLT230" s="567"/>
      <c r="BLU230" s="567"/>
      <c r="BLV230" s="567"/>
      <c r="BLW230" s="567"/>
      <c r="BLX230" s="567"/>
      <c r="BLY230" s="567"/>
      <c r="BLZ230" s="567"/>
      <c r="BMA230" s="567"/>
      <c r="BMB230" s="567"/>
      <c r="BMC230" s="567"/>
      <c r="BMD230" s="567"/>
      <c r="BME230" s="567"/>
      <c r="BMF230" s="567"/>
      <c r="BMG230" s="567"/>
      <c r="BMH230" s="567"/>
      <c r="BMI230" s="567"/>
      <c r="BMJ230" s="567"/>
      <c r="BMK230" s="567"/>
      <c r="BML230" s="567"/>
      <c r="BMM230" s="567"/>
      <c r="BMN230" s="567"/>
      <c r="BMO230" s="567"/>
      <c r="BMP230" s="567"/>
      <c r="BMQ230" s="567"/>
      <c r="BMR230" s="567"/>
      <c r="BMS230" s="567"/>
      <c r="BMT230" s="567"/>
      <c r="BMU230" s="567"/>
      <c r="BMV230" s="567"/>
      <c r="BMW230" s="567"/>
      <c r="BMX230" s="567"/>
      <c r="BMY230" s="567"/>
      <c r="BMZ230" s="567"/>
      <c r="BNA230" s="567"/>
      <c r="BNB230" s="567"/>
      <c r="BNC230" s="567"/>
      <c r="BND230" s="567"/>
      <c r="BNE230" s="567"/>
      <c r="BNF230" s="567"/>
      <c r="BNG230" s="567"/>
      <c r="BNH230" s="567"/>
      <c r="BNI230" s="567"/>
      <c r="BNJ230" s="567"/>
      <c r="BNK230" s="567"/>
      <c r="BNL230" s="567"/>
      <c r="BNM230" s="567"/>
      <c r="BNN230" s="567"/>
      <c r="BNO230" s="567"/>
      <c r="BNP230" s="567"/>
      <c r="BNQ230" s="567"/>
      <c r="BNR230" s="567"/>
      <c r="BNS230" s="567"/>
      <c r="BNT230" s="567"/>
      <c r="BNU230" s="567"/>
      <c r="BNV230" s="567"/>
      <c r="BNW230" s="567"/>
      <c r="BNX230" s="567"/>
      <c r="BNY230" s="567"/>
      <c r="BNZ230" s="567"/>
      <c r="BOA230" s="567"/>
      <c r="BOB230" s="567"/>
      <c r="BOC230" s="567"/>
      <c r="BOD230" s="567"/>
      <c r="BOE230" s="567"/>
      <c r="BOF230" s="567"/>
      <c r="BOG230" s="567"/>
      <c r="BOH230" s="567"/>
      <c r="BOI230" s="567"/>
      <c r="BOJ230" s="567"/>
      <c r="BOK230" s="567"/>
      <c r="BOL230" s="567"/>
      <c r="BOM230" s="567"/>
      <c r="BON230" s="567"/>
      <c r="BOO230" s="567"/>
      <c r="BOP230" s="567"/>
      <c r="BOQ230" s="567"/>
      <c r="BOR230" s="567"/>
      <c r="BOS230" s="567"/>
      <c r="BOT230" s="567"/>
      <c r="BOU230" s="567"/>
      <c r="BOV230" s="567"/>
      <c r="BOW230" s="567"/>
      <c r="BOX230" s="567"/>
      <c r="BOY230" s="567"/>
      <c r="BOZ230" s="567"/>
      <c r="BPA230" s="567"/>
      <c r="BPB230" s="567"/>
      <c r="BPC230" s="567"/>
      <c r="BPD230" s="567"/>
      <c r="BPE230" s="567"/>
      <c r="BPF230" s="567"/>
      <c r="BPG230" s="567"/>
      <c r="BPH230" s="567"/>
      <c r="BPI230" s="567"/>
      <c r="BPJ230" s="567"/>
      <c r="BPK230" s="567"/>
      <c r="BPL230" s="567"/>
      <c r="BPM230" s="567"/>
      <c r="BPN230" s="567"/>
      <c r="BPO230" s="567"/>
      <c r="BPP230" s="567"/>
      <c r="BPQ230" s="567"/>
      <c r="BPR230" s="567"/>
      <c r="BPS230" s="567"/>
      <c r="BPT230" s="567"/>
      <c r="BPU230" s="567"/>
      <c r="BPV230" s="567"/>
      <c r="BPW230" s="567"/>
      <c r="BPX230" s="567"/>
      <c r="BPY230" s="567"/>
      <c r="BPZ230" s="567"/>
      <c r="BQA230" s="567"/>
      <c r="BQB230" s="567"/>
      <c r="BQC230" s="567"/>
      <c r="BQD230" s="567"/>
      <c r="BQE230" s="567"/>
      <c r="BQF230" s="567"/>
      <c r="BQG230" s="567"/>
      <c r="BQH230" s="567"/>
      <c r="BQI230" s="567"/>
      <c r="BQJ230" s="567"/>
      <c r="BQK230" s="567"/>
      <c r="BQL230" s="567"/>
      <c r="BQM230" s="567"/>
      <c r="BQN230" s="567"/>
      <c r="BQO230" s="567"/>
      <c r="BQP230" s="567"/>
      <c r="BQQ230" s="567"/>
      <c r="BQR230" s="567"/>
      <c r="BQS230" s="567"/>
      <c r="BQT230" s="567"/>
      <c r="BQU230" s="567"/>
      <c r="BQV230" s="567"/>
      <c r="BQW230" s="567"/>
      <c r="BQX230" s="567"/>
      <c r="BQY230" s="567"/>
      <c r="BQZ230" s="567"/>
      <c r="BRA230" s="567"/>
      <c r="BRB230" s="567"/>
      <c r="BRC230" s="567"/>
      <c r="BRD230" s="567"/>
      <c r="BRE230" s="567"/>
      <c r="BRF230" s="567"/>
      <c r="BRG230" s="567"/>
      <c r="BRH230" s="567"/>
      <c r="BRI230" s="567"/>
      <c r="BRJ230" s="567"/>
      <c r="BRK230" s="567"/>
      <c r="BRL230" s="567"/>
      <c r="BRM230" s="567"/>
      <c r="BRN230" s="567"/>
      <c r="BRO230" s="567"/>
      <c r="BRP230" s="567"/>
      <c r="BRQ230" s="567"/>
      <c r="BRR230" s="567"/>
      <c r="BRS230" s="567"/>
      <c r="BRT230" s="567"/>
      <c r="BRU230" s="567"/>
      <c r="BRV230" s="567"/>
      <c r="BRW230" s="567"/>
      <c r="BRX230" s="567"/>
      <c r="BRY230" s="567"/>
      <c r="BRZ230" s="567"/>
      <c r="BSA230" s="567"/>
      <c r="BSB230" s="567"/>
      <c r="BSC230" s="567"/>
      <c r="BSD230" s="567"/>
      <c r="BSE230" s="567"/>
      <c r="BSF230" s="567"/>
      <c r="BSG230" s="567"/>
      <c r="BSH230" s="567"/>
      <c r="BSI230" s="567"/>
      <c r="BSJ230" s="567"/>
      <c r="BSK230" s="567"/>
      <c r="BSL230" s="567"/>
      <c r="BSM230" s="567"/>
      <c r="BSN230" s="567"/>
      <c r="BSO230" s="567"/>
      <c r="BSP230" s="567"/>
      <c r="BSQ230" s="567"/>
      <c r="BSR230" s="567"/>
      <c r="BSS230" s="567"/>
      <c r="BST230" s="567"/>
      <c r="BSU230" s="567"/>
      <c r="BSV230" s="567"/>
      <c r="BSW230" s="567"/>
      <c r="BSX230" s="567"/>
      <c r="BSY230" s="567"/>
      <c r="BSZ230" s="567"/>
      <c r="BTA230" s="567"/>
      <c r="BTB230" s="567"/>
      <c r="BTC230" s="567"/>
      <c r="BTD230" s="567"/>
      <c r="BTE230" s="567"/>
      <c r="BTF230" s="567"/>
      <c r="BTG230" s="567"/>
      <c r="BTH230" s="567"/>
      <c r="BTI230" s="567"/>
      <c r="BTJ230" s="567"/>
      <c r="BTK230" s="567"/>
      <c r="BTL230" s="567"/>
      <c r="BTM230" s="567"/>
      <c r="BTN230" s="567"/>
      <c r="BTO230" s="567"/>
      <c r="BTP230" s="567"/>
      <c r="BTQ230" s="567"/>
      <c r="BTR230" s="567"/>
      <c r="BTS230" s="567"/>
      <c r="BTT230" s="567"/>
      <c r="BTU230" s="567"/>
      <c r="BTV230" s="567"/>
      <c r="BTW230" s="567"/>
      <c r="BTX230" s="567"/>
      <c r="BTY230" s="567"/>
      <c r="BTZ230" s="567"/>
      <c r="BUA230" s="567"/>
      <c r="BUB230" s="567"/>
      <c r="BUC230" s="567"/>
      <c r="BUD230" s="567"/>
      <c r="BUE230" s="567"/>
      <c r="BUF230" s="567"/>
      <c r="BUG230" s="567"/>
      <c r="BUH230" s="567"/>
      <c r="BUI230" s="567"/>
      <c r="BUJ230" s="567"/>
      <c r="BUK230" s="567"/>
      <c r="BUL230" s="567"/>
      <c r="BUM230" s="567"/>
      <c r="BUN230" s="567"/>
      <c r="BUO230" s="567"/>
      <c r="BUP230" s="567"/>
      <c r="BUQ230" s="567"/>
      <c r="BUR230" s="567"/>
      <c r="BUS230" s="567"/>
      <c r="BUT230" s="567"/>
      <c r="BUU230" s="567"/>
      <c r="BUV230" s="567"/>
      <c r="BUW230" s="567"/>
      <c r="BUX230" s="567"/>
      <c r="BUY230" s="567"/>
      <c r="BUZ230" s="567"/>
      <c r="BVA230" s="567"/>
      <c r="BVB230" s="567"/>
      <c r="BVC230" s="567"/>
      <c r="BVD230" s="567"/>
      <c r="BVE230" s="567"/>
      <c r="BVF230" s="567"/>
      <c r="BVG230" s="567"/>
      <c r="BVH230" s="567"/>
      <c r="BVI230" s="567"/>
      <c r="BVJ230" s="567"/>
      <c r="BVK230" s="567"/>
      <c r="BVL230" s="567"/>
      <c r="BVM230" s="567"/>
      <c r="BVN230" s="567"/>
      <c r="BVO230" s="567"/>
      <c r="BVP230" s="567"/>
      <c r="BVQ230" s="567"/>
      <c r="BVR230" s="567"/>
      <c r="BVS230" s="567"/>
      <c r="BVT230" s="567"/>
      <c r="BVU230" s="567"/>
      <c r="BVV230" s="567"/>
      <c r="BVW230" s="567"/>
      <c r="BVX230" s="567"/>
      <c r="BVY230" s="567"/>
      <c r="BVZ230" s="567"/>
      <c r="BWA230" s="567"/>
      <c r="BWB230" s="567"/>
      <c r="BWC230" s="567"/>
      <c r="BWD230" s="567"/>
      <c r="BWE230" s="567"/>
      <c r="BWF230" s="567"/>
      <c r="BWG230" s="567"/>
      <c r="BWH230" s="567"/>
      <c r="BWI230" s="567"/>
      <c r="BWJ230" s="567"/>
      <c r="BWK230" s="567"/>
      <c r="BWL230" s="567"/>
      <c r="BWM230" s="567"/>
      <c r="BWN230" s="567"/>
      <c r="BWO230" s="567"/>
      <c r="BWP230" s="567"/>
      <c r="BWQ230" s="567"/>
      <c r="BWR230" s="567"/>
      <c r="BWS230" s="567"/>
      <c r="BWT230" s="567"/>
      <c r="BWU230" s="567"/>
      <c r="BWV230" s="567"/>
      <c r="BWW230" s="567"/>
      <c r="BWX230" s="567"/>
      <c r="BWY230" s="567"/>
      <c r="BWZ230" s="567"/>
      <c r="BXA230" s="567"/>
      <c r="BXB230" s="567"/>
      <c r="BXC230" s="567"/>
      <c r="BXD230" s="567"/>
      <c r="BXE230" s="567"/>
      <c r="BXF230" s="567"/>
      <c r="BXG230" s="567"/>
      <c r="BXH230" s="567"/>
      <c r="BXI230" s="567"/>
      <c r="BXJ230" s="567"/>
      <c r="BXK230" s="567"/>
      <c r="BXL230" s="567"/>
      <c r="BXM230" s="567"/>
      <c r="BXN230" s="567"/>
      <c r="BXO230" s="567"/>
      <c r="BXP230" s="567"/>
      <c r="BXQ230" s="567"/>
      <c r="BXR230" s="567"/>
      <c r="BXS230" s="567"/>
      <c r="BXT230" s="567"/>
      <c r="BXU230" s="567"/>
      <c r="BXV230" s="567"/>
      <c r="BXW230" s="567"/>
      <c r="BXX230" s="567"/>
      <c r="BXY230" s="567"/>
      <c r="BXZ230" s="567"/>
      <c r="BYA230" s="567"/>
      <c r="BYB230" s="567"/>
      <c r="BYC230" s="567"/>
      <c r="BYD230" s="567"/>
      <c r="BYE230" s="567"/>
      <c r="BYF230" s="567"/>
      <c r="BYG230" s="567"/>
      <c r="BYH230" s="567"/>
      <c r="BYI230" s="567"/>
      <c r="BYJ230" s="567"/>
      <c r="BYK230" s="567"/>
      <c r="BYL230" s="567"/>
      <c r="BYM230" s="567"/>
      <c r="BYN230" s="567"/>
      <c r="BYO230" s="567"/>
      <c r="BYP230" s="567"/>
      <c r="BYQ230" s="567"/>
      <c r="BYR230" s="567"/>
      <c r="BYS230" s="567"/>
      <c r="BYT230" s="567"/>
      <c r="BYU230" s="567"/>
      <c r="BYV230" s="567"/>
      <c r="BYW230" s="567"/>
      <c r="BYX230" s="567"/>
      <c r="BYY230" s="567"/>
      <c r="BYZ230" s="567"/>
      <c r="BZA230" s="567"/>
      <c r="BZB230" s="567"/>
      <c r="BZC230" s="567"/>
      <c r="BZD230" s="567"/>
      <c r="BZE230" s="567"/>
      <c r="BZF230" s="567"/>
      <c r="BZG230" s="567"/>
      <c r="BZH230" s="567"/>
      <c r="BZI230" s="567"/>
      <c r="BZJ230" s="567"/>
      <c r="BZK230" s="567"/>
      <c r="BZL230" s="567"/>
      <c r="BZM230" s="567"/>
      <c r="BZN230" s="567"/>
      <c r="BZO230" s="567"/>
      <c r="BZP230" s="567"/>
      <c r="BZQ230" s="567"/>
      <c r="BZR230" s="567"/>
      <c r="BZS230" s="567"/>
      <c r="BZT230" s="567"/>
      <c r="BZU230" s="567"/>
      <c r="BZV230" s="567"/>
      <c r="BZW230" s="567"/>
      <c r="BZX230" s="567"/>
      <c r="BZY230" s="567"/>
      <c r="BZZ230" s="567"/>
      <c r="CAA230" s="567"/>
      <c r="CAB230" s="567"/>
      <c r="CAC230" s="567"/>
      <c r="CAD230" s="567"/>
      <c r="CAE230" s="567"/>
      <c r="CAF230" s="567"/>
      <c r="CAG230" s="567"/>
      <c r="CAH230" s="567"/>
      <c r="CAI230" s="567"/>
      <c r="CAJ230" s="567"/>
      <c r="CAK230" s="567"/>
      <c r="CAL230" s="567"/>
      <c r="CAM230" s="567"/>
      <c r="CAN230" s="567"/>
      <c r="CAO230" s="567"/>
      <c r="CAP230" s="567"/>
      <c r="CAQ230" s="567"/>
      <c r="CAR230" s="567"/>
      <c r="CAS230" s="567"/>
      <c r="CAT230" s="567"/>
      <c r="CAU230" s="567"/>
      <c r="CAV230" s="567"/>
      <c r="CAW230" s="567"/>
      <c r="CAX230" s="567"/>
      <c r="CAY230" s="567"/>
      <c r="CAZ230" s="567"/>
      <c r="CBA230" s="567"/>
      <c r="CBB230" s="567"/>
      <c r="CBC230" s="567"/>
      <c r="CBD230" s="567"/>
      <c r="CBE230" s="567"/>
      <c r="CBF230" s="567"/>
      <c r="CBG230" s="567"/>
      <c r="CBH230" s="567"/>
      <c r="CBI230" s="567"/>
      <c r="CBJ230" s="567"/>
      <c r="CBK230" s="567"/>
      <c r="CBL230" s="567"/>
      <c r="CBM230" s="567"/>
      <c r="CBN230" s="567"/>
      <c r="CBO230" s="567"/>
      <c r="CBP230" s="567"/>
      <c r="CBQ230" s="567"/>
      <c r="CBR230" s="567"/>
      <c r="CBS230" s="567"/>
      <c r="CBT230" s="567"/>
      <c r="CBU230" s="567"/>
      <c r="CBV230" s="567"/>
      <c r="CBW230" s="567"/>
      <c r="CBX230" s="567"/>
      <c r="CBY230" s="567"/>
      <c r="CBZ230" s="567"/>
      <c r="CCA230" s="567"/>
      <c r="CCB230" s="567"/>
      <c r="CCC230" s="567"/>
      <c r="CCD230" s="567"/>
      <c r="CCE230" s="567"/>
      <c r="CCF230" s="567"/>
      <c r="CCG230" s="567"/>
      <c r="CCH230" s="567"/>
      <c r="CCI230" s="567"/>
      <c r="CCJ230" s="567"/>
      <c r="CCK230" s="567"/>
      <c r="CCL230" s="567"/>
      <c r="CCM230" s="567"/>
      <c r="CCN230" s="567"/>
      <c r="CCO230" s="567"/>
      <c r="CCP230" s="567"/>
      <c r="CCQ230" s="567"/>
      <c r="CCR230" s="567"/>
      <c r="CCS230" s="567"/>
      <c r="CCT230" s="567"/>
      <c r="CCU230" s="567"/>
      <c r="CCV230" s="567"/>
      <c r="CCW230" s="567"/>
      <c r="CCX230" s="567"/>
      <c r="CCY230" s="567"/>
      <c r="CCZ230" s="567"/>
      <c r="CDA230" s="567"/>
      <c r="CDB230" s="567"/>
      <c r="CDC230" s="567"/>
      <c r="CDD230" s="567"/>
      <c r="CDE230" s="567"/>
      <c r="CDF230" s="567"/>
      <c r="CDG230" s="567"/>
      <c r="CDH230" s="567"/>
      <c r="CDI230" s="567"/>
      <c r="CDJ230" s="567"/>
      <c r="CDK230" s="567"/>
      <c r="CDL230" s="567"/>
      <c r="CDM230" s="567"/>
      <c r="CDN230" s="567"/>
      <c r="CDO230" s="567"/>
      <c r="CDP230" s="567"/>
      <c r="CDQ230" s="567"/>
      <c r="CDR230" s="567"/>
      <c r="CDS230" s="567"/>
      <c r="CDT230" s="567"/>
      <c r="CDU230" s="567"/>
      <c r="CDV230" s="567"/>
      <c r="CDW230" s="567"/>
      <c r="CDX230" s="567"/>
      <c r="CDY230" s="567"/>
      <c r="CDZ230" s="567"/>
      <c r="CEA230" s="567"/>
      <c r="CEB230" s="567"/>
      <c r="CEC230" s="567"/>
      <c r="CED230" s="567"/>
      <c r="CEE230" s="567"/>
      <c r="CEF230" s="567"/>
      <c r="CEG230" s="567"/>
      <c r="CEH230" s="567"/>
      <c r="CEI230" s="567"/>
      <c r="CEJ230" s="567"/>
      <c r="CEK230" s="567"/>
      <c r="CEL230" s="567"/>
      <c r="CEM230" s="567"/>
      <c r="CEN230" s="567"/>
      <c r="CEO230" s="567"/>
      <c r="CEP230" s="567"/>
      <c r="CEQ230" s="567"/>
      <c r="CER230" s="567"/>
      <c r="CES230" s="567"/>
      <c r="CET230" s="567"/>
      <c r="CEU230" s="567"/>
      <c r="CEV230" s="567"/>
      <c r="CEW230" s="567"/>
      <c r="CEX230" s="567"/>
      <c r="CEY230" s="567"/>
      <c r="CEZ230" s="567"/>
      <c r="CFA230" s="567"/>
      <c r="CFB230" s="567"/>
      <c r="CFC230" s="567"/>
      <c r="CFD230" s="567"/>
      <c r="CFE230" s="567"/>
      <c r="CFF230" s="567"/>
      <c r="CFG230" s="567"/>
      <c r="CFH230" s="567"/>
      <c r="CFI230" s="567"/>
      <c r="CFJ230" s="567"/>
      <c r="CFK230" s="567"/>
      <c r="CFL230" s="567"/>
      <c r="CFM230" s="567"/>
      <c r="CFN230" s="567"/>
      <c r="CFO230" s="567"/>
      <c r="CFP230" s="567"/>
      <c r="CFQ230" s="567"/>
      <c r="CFR230" s="567"/>
      <c r="CFS230" s="567"/>
      <c r="CFT230" s="567"/>
      <c r="CFU230" s="567"/>
      <c r="CFV230" s="567"/>
      <c r="CFW230" s="567"/>
      <c r="CFX230" s="567"/>
      <c r="CFY230" s="567"/>
      <c r="CFZ230" s="567"/>
      <c r="CGA230" s="567"/>
      <c r="CGB230" s="567"/>
      <c r="CGC230" s="567"/>
      <c r="CGD230" s="567"/>
      <c r="CGE230" s="567"/>
      <c r="CGF230" s="567"/>
      <c r="CGG230" s="567"/>
      <c r="CGH230" s="567"/>
      <c r="CGI230" s="567"/>
      <c r="CGJ230" s="567"/>
      <c r="CGK230" s="567"/>
      <c r="CGL230" s="567"/>
      <c r="CGM230" s="567"/>
      <c r="CGN230" s="567"/>
      <c r="CGO230" s="567"/>
      <c r="CGP230" s="567"/>
      <c r="CGQ230" s="567"/>
      <c r="CGR230" s="567"/>
      <c r="CGS230" s="567"/>
      <c r="CGT230" s="567"/>
      <c r="CGU230" s="567"/>
      <c r="CGV230" s="567"/>
      <c r="CGW230" s="567"/>
      <c r="CGX230" s="567"/>
      <c r="CGY230" s="567"/>
      <c r="CGZ230" s="567"/>
      <c r="CHA230" s="567"/>
      <c r="CHB230" s="567"/>
      <c r="CHC230" s="567"/>
      <c r="CHD230" s="567"/>
      <c r="CHE230" s="567"/>
      <c r="CHF230" s="567"/>
      <c r="CHG230" s="567"/>
      <c r="CHH230" s="567"/>
      <c r="CHI230" s="567"/>
      <c r="CHJ230" s="567"/>
      <c r="CHK230" s="567"/>
      <c r="CHL230" s="567"/>
      <c r="CHM230" s="567"/>
      <c r="CHN230" s="567"/>
      <c r="CHO230" s="567"/>
      <c r="CHP230" s="567"/>
      <c r="CHQ230" s="567"/>
      <c r="CHR230" s="567"/>
      <c r="CHS230" s="567"/>
      <c r="CHT230" s="567"/>
      <c r="CHU230" s="567"/>
      <c r="CHV230" s="567"/>
      <c r="CHW230" s="567"/>
      <c r="CHX230" s="567"/>
      <c r="CHY230" s="567"/>
      <c r="CHZ230" s="567"/>
      <c r="CIA230" s="567"/>
      <c r="CIB230" s="567"/>
      <c r="CIC230" s="567"/>
      <c r="CID230" s="567"/>
      <c r="CIE230" s="567"/>
      <c r="CIF230" s="567"/>
      <c r="CIG230" s="567"/>
      <c r="CIH230" s="567"/>
      <c r="CII230" s="567"/>
      <c r="CIJ230" s="567"/>
      <c r="CIK230" s="567"/>
      <c r="CIL230" s="567"/>
      <c r="CIM230" s="567"/>
      <c r="CIN230" s="567"/>
      <c r="CIO230" s="567"/>
      <c r="CIP230" s="567"/>
      <c r="CIQ230" s="567"/>
      <c r="CIR230" s="567"/>
      <c r="CIS230" s="567"/>
      <c r="CIT230" s="567"/>
      <c r="CIU230" s="567"/>
      <c r="CIV230" s="567"/>
      <c r="CIW230" s="567"/>
      <c r="CIX230" s="567"/>
      <c r="CIY230" s="567"/>
      <c r="CIZ230" s="567"/>
      <c r="CJA230" s="567"/>
      <c r="CJB230" s="567"/>
      <c r="CJC230" s="567"/>
      <c r="CJD230" s="567"/>
      <c r="CJE230" s="567"/>
      <c r="CJF230" s="567"/>
      <c r="CJG230" s="567"/>
      <c r="CJH230" s="567"/>
      <c r="CJI230" s="567"/>
      <c r="CJJ230" s="567"/>
      <c r="CJK230" s="567"/>
      <c r="CJL230" s="567"/>
      <c r="CJM230" s="567"/>
      <c r="CJN230" s="567"/>
      <c r="CJO230" s="567"/>
      <c r="CJP230" s="567"/>
      <c r="CJQ230" s="567"/>
      <c r="CJR230" s="567"/>
      <c r="CJS230" s="567"/>
      <c r="CJT230" s="567"/>
      <c r="CJU230" s="567"/>
      <c r="CJV230" s="567"/>
      <c r="CJW230" s="567"/>
      <c r="CJX230" s="567"/>
      <c r="CJY230" s="567"/>
      <c r="CJZ230" s="567"/>
      <c r="CKA230" s="567"/>
      <c r="CKB230" s="567"/>
      <c r="CKC230" s="567"/>
      <c r="CKD230" s="567"/>
      <c r="CKE230" s="567"/>
      <c r="CKF230" s="567"/>
      <c r="CKG230" s="567"/>
      <c r="CKH230" s="567"/>
      <c r="CKI230" s="567"/>
      <c r="CKJ230" s="567"/>
      <c r="CKK230" s="567"/>
      <c r="CKL230" s="567"/>
      <c r="CKM230" s="567"/>
      <c r="CKN230" s="567"/>
      <c r="CKO230" s="567"/>
      <c r="CKP230" s="567"/>
      <c r="CKQ230" s="567"/>
      <c r="CKR230" s="567"/>
      <c r="CKS230" s="567"/>
      <c r="CKT230" s="567"/>
      <c r="CKU230" s="567"/>
      <c r="CKV230" s="567"/>
      <c r="CKW230" s="567"/>
      <c r="CKX230" s="567"/>
      <c r="CKY230" s="567"/>
      <c r="CKZ230" s="567"/>
      <c r="CLA230" s="567"/>
      <c r="CLB230" s="567"/>
      <c r="CLC230" s="567"/>
      <c r="CLD230" s="567"/>
      <c r="CLE230" s="567"/>
      <c r="CLF230" s="567"/>
      <c r="CLG230" s="567"/>
      <c r="CLH230" s="567"/>
      <c r="CLI230" s="567"/>
      <c r="CLJ230" s="567"/>
      <c r="CLK230" s="567"/>
      <c r="CLL230" s="567"/>
      <c r="CLM230" s="567"/>
      <c r="CLN230" s="567"/>
      <c r="CLO230" s="567"/>
      <c r="CLP230" s="567"/>
      <c r="CLQ230" s="567"/>
      <c r="CLR230" s="567"/>
      <c r="CLS230" s="567"/>
      <c r="CLT230" s="567"/>
      <c r="CLU230" s="567"/>
      <c r="CLV230" s="567"/>
      <c r="CLW230" s="567"/>
      <c r="CLX230" s="567"/>
      <c r="CLY230" s="567"/>
      <c r="CLZ230" s="567"/>
      <c r="CMA230" s="567"/>
      <c r="CMB230" s="567"/>
      <c r="CMC230" s="567"/>
      <c r="CMD230" s="567"/>
      <c r="CME230" s="567"/>
      <c r="CMF230" s="567"/>
      <c r="CMG230" s="567"/>
      <c r="CMH230" s="567"/>
      <c r="CMI230" s="567"/>
      <c r="CMJ230" s="567"/>
      <c r="CMK230" s="567"/>
      <c r="CML230" s="567"/>
      <c r="CMM230" s="567"/>
      <c r="CMN230" s="567"/>
      <c r="CMO230" s="567"/>
      <c r="CMP230" s="567"/>
      <c r="CMQ230" s="567"/>
      <c r="CMR230" s="567"/>
      <c r="CMS230" s="567"/>
      <c r="CMT230" s="567"/>
      <c r="CMU230" s="567"/>
      <c r="CMV230" s="567"/>
      <c r="CMW230" s="567"/>
      <c r="CMX230" s="567"/>
      <c r="CMY230" s="567"/>
      <c r="CMZ230" s="567"/>
      <c r="CNA230" s="567"/>
      <c r="CNB230" s="567"/>
      <c r="CNC230" s="567"/>
      <c r="CND230" s="567"/>
      <c r="CNE230" s="567"/>
      <c r="CNF230" s="567"/>
      <c r="CNG230" s="567"/>
      <c r="CNH230" s="567"/>
      <c r="CNI230" s="567"/>
      <c r="CNJ230" s="567"/>
      <c r="CNK230" s="567"/>
      <c r="CNL230" s="567"/>
      <c r="CNM230" s="567"/>
      <c r="CNN230" s="567"/>
      <c r="CNO230" s="567"/>
      <c r="CNP230" s="567"/>
      <c r="CNQ230" s="567"/>
      <c r="CNR230" s="567"/>
      <c r="CNS230" s="567"/>
      <c r="CNT230" s="567"/>
      <c r="CNU230" s="567"/>
      <c r="CNV230" s="567"/>
      <c r="CNW230" s="567"/>
      <c r="CNX230" s="567"/>
      <c r="CNY230" s="567"/>
      <c r="CNZ230" s="567"/>
      <c r="COA230" s="567"/>
      <c r="COB230" s="567"/>
      <c r="COC230" s="567"/>
      <c r="COD230" s="567"/>
      <c r="COE230" s="567"/>
      <c r="COF230" s="567"/>
      <c r="COG230" s="567"/>
      <c r="COH230" s="567"/>
      <c r="COI230" s="567"/>
      <c r="COJ230" s="567"/>
      <c r="COK230" s="567"/>
      <c r="COL230" s="567"/>
      <c r="COM230" s="567"/>
      <c r="CON230" s="567"/>
      <c r="COO230" s="567"/>
      <c r="COP230" s="567"/>
      <c r="COQ230" s="567"/>
      <c r="COR230" s="567"/>
      <c r="COS230" s="567"/>
      <c r="COT230" s="567"/>
      <c r="COU230" s="567"/>
      <c r="COV230" s="567"/>
      <c r="COW230" s="567"/>
      <c r="COX230" s="567"/>
      <c r="COY230" s="567"/>
      <c r="COZ230" s="567"/>
      <c r="CPA230" s="567"/>
      <c r="CPB230" s="567"/>
      <c r="CPC230" s="567"/>
      <c r="CPD230" s="567"/>
      <c r="CPE230" s="567"/>
      <c r="CPF230" s="567"/>
      <c r="CPG230" s="567"/>
      <c r="CPH230" s="567"/>
      <c r="CPI230" s="567"/>
      <c r="CPJ230" s="567"/>
      <c r="CPK230" s="567"/>
      <c r="CPL230" s="567"/>
      <c r="CPM230" s="567"/>
      <c r="CPN230" s="567"/>
      <c r="CPO230" s="567"/>
      <c r="CPP230" s="567"/>
      <c r="CPQ230" s="567"/>
      <c r="CPR230" s="567"/>
      <c r="CPS230" s="567"/>
      <c r="CPT230" s="567"/>
      <c r="CPU230" s="567"/>
      <c r="CPV230" s="567"/>
      <c r="CPW230" s="567"/>
      <c r="CPX230" s="567"/>
      <c r="CPY230" s="567"/>
      <c r="CPZ230" s="567"/>
      <c r="CQA230" s="567"/>
      <c r="CQB230" s="567"/>
      <c r="CQC230" s="567"/>
      <c r="CQD230" s="567"/>
      <c r="CQE230" s="567"/>
      <c r="CQF230" s="567"/>
      <c r="CQG230" s="567"/>
      <c r="CQH230" s="567"/>
      <c r="CQI230" s="567"/>
      <c r="CQJ230" s="567"/>
      <c r="CQK230" s="567"/>
      <c r="CQL230" s="567"/>
      <c r="CQM230" s="567"/>
      <c r="CQN230" s="567"/>
      <c r="CQO230" s="567"/>
      <c r="CQP230" s="567"/>
      <c r="CQQ230" s="567"/>
      <c r="CQR230" s="567"/>
      <c r="CQS230" s="567"/>
      <c r="CQT230" s="567"/>
      <c r="CQU230" s="567"/>
      <c r="CQV230" s="567"/>
      <c r="CQW230" s="567"/>
      <c r="CQX230" s="567"/>
      <c r="CQY230" s="567"/>
      <c r="CQZ230" s="567"/>
      <c r="CRA230" s="567"/>
      <c r="CRB230" s="567"/>
      <c r="CRC230" s="567"/>
      <c r="CRD230" s="567"/>
      <c r="CRE230" s="567"/>
      <c r="CRF230" s="567"/>
      <c r="CRG230" s="567"/>
      <c r="CRH230" s="567"/>
      <c r="CRI230" s="567"/>
      <c r="CRJ230" s="567"/>
      <c r="CRK230" s="567"/>
      <c r="CRL230" s="567"/>
      <c r="CRM230" s="567"/>
      <c r="CRN230" s="567"/>
      <c r="CRO230" s="567"/>
      <c r="CRP230" s="567"/>
      <c r="CRQ230" s="567"/>
      <c r="CRR230" s="567"/>
      <c r="CRS230" s="567"/>
      <c r="CRT230" s="567"/>
      <c r="CRU230" s="567"/>
      <c r="CRV230" s="567"/>
      <c r="CRW230" s="567"/>
      <c r="CRX230" s="567"/>
      <c r="CRY230" s="567"/>
      <c r="CRZ230" s="567"/>
      <c r="CSA230" s="567"/>
      <c r="CSB230" s="567"/>
      <c r="CSC230" s="567"/>
      <c r="CSD230" s="567"/>
      <c r="CSE230" s="567"/>
      <c r="CSF230" s="567"/>
      <c r="CSG230" s="567"/>
      <c r="CSH230" s="567"/>
      <c r="CSI230" s="567"/>
      <c r="CSJ230" s="567"/>
      <c r="CSK230" s="567"/>
      <c r="CSL230" s="567"/>
      <c r="CSM230" s="567"/>
      <c r="CSN230" s="567"/>
      <c r="CSO230" s="567"/>
      <c r="CSP230" s="567"/>
      <c r="CSQ230" s="567"/>
      <c r="CSR230" s="567"/>
      <c r="CSS230" s="567"/>
      <c r="CST230" s="567"/>
      <c r="CSU230" s="567"/>
      <c r="CSV230" s="567"/>
      <c r="CSW230" s="567"/>
      <c r="CSX230" s="567"/>
      <c r="CSY230" s="567"/>
      <c r="CSZ230" s="567"/>
      <c r="CTA230" s="567"/>
      <c r="CTB230" s="567"/>
      <c r="CTC230" s="567"/>
      <c r="CTD230" s="567"/>
      <c r="CTE230" s="567"/>
      <c r="CTF230" s="567"/>
      <c r="CTG230" s="567"/>
      <c r="CTH230" s="567"/>
      <c r="CTI230" s="567"/>
      <c r="CTJ230" s="567"/>
      <c r="CTK230" s="567"/>
      <c r="CTL230" s="567"/>
      <c r="CTM230" s="567"/>
      <c r="CTN230" s="567"/>
      <c r="CTO230" s="567"/>
      <c r="CTP230" s="567"/>
      <c r="CTQ230" s="567"/>
      <c r="CTR230" s="567"/>
      <c r="CTS230" s="567"/>
      <c r="CTT230" s="567"/>
      <c r="CTU230" s="567"/>
      <c r="CTV230" s="567"/>
      <c r="CTW230" s="567"/>
      <c r="CTX230" s="567"/>
      <c r="CTY230" s="567"/>
      <c r="CTZ230" s="567"/>
      <c r="CUA230" s="567"/>
      <c r="CUB230" s="567"/>
      <c r="CUC230" s="567"/>
      <c r="CUD230" s="567"/>
      <c r="CUE230" s="567"/>
      <c r="CUF230" s="567"/>
      <c r="CUG230" s="567"/>
      <c r="CUH230" s="567"/>
      <c r="CUI230" s="567"/>
      <c r="CUJ230" s="567"/>
      <c r="CUK230" s="567"/>
      <c r="CUL230" s="567"/>
      <c r="CUM230" s="567"/>
      <c r="CUN230" s="567"/>
      <c r="CUO230" s="567"/>
      <c r="CUP230" s="567"/>
      <c r="CUQ230" s="567"/>
      <c r="CUR230" s="567"/>
      <c r="CUS230" s="567"/>
      <c r="CUT230" s="567"/>
      <c r="CUU230" s="567"/>
      <c r="CUV230" s="567"/>
      <c r="CUW230" s="567"/>
      <c r="CUX230" s="567"/>
      <c r="CUY230" s="567"/>
      <c r="CUZ230" s="567"/>
      <c r="CVA230" s="567"/>
      <c r="CVB230" s="567"/>
      <c r="CVC230" s="567"/>
      <c r="CVD230" s="567"/>
      <c r="CVE230" s="567"/>
      <c r="CVF230" s="567"/>
      <c r="CVG230" s="567"/>
      <c r="CVH230" s="567"/>
      <c r="CVI230" s="567"/>
      <c r="CVJ230" s="567"/>
      <c r="CVK230" s="567"/>
      <c r="CVL230" s="567"/>
      <c r="CVM230" s="567"/>
      <c r="CVN230" s="567"/>
      <c r="CVO230" s="567"/>
      <c r="CVP230" s="567"/>
      <c r="CVQ230" s="567"/>
      <c r="CVR230" s="567"/>
      <c r="CVS230" s="567"/>
      <c r="CVT230" s="567"/>
      <c r="CVU230" s="567"/>
      <c r="CVV230" s="567"/>
      <c r="CVW230" s="567"/>
      <c r="CVX230" s="567"/>
      <c r="CVY230" s="567"/>
      <c r="CVZ230" s="567"/>
      <c r="CWA230" s="567"/>
      <c r="CWB230" s="567"/>
      <c r="CWC230" s="567"/>
      <c r="CWD230" s="567"/>
      <c r="CWE230" s="567"/>
      <c r="CWF230" s="567"/>
      <c r="CWG230" s="567"/>
      <c r="CWH230" s="567"/>
      <c r="CWI230" s="567"/>
      <c r="CWJ230" s="567"/>
      <c r="CWK230" s="567"/>
      <c r="CWL230" s="567"/>
      <c r="CWM230" s="567"/>
      <c r="CWN230" s="567"/>
      <c r="CWO230" s="567"/>
      <c r="CWP230" s="567"/>
      <c r="CWQ230" s="567"/>
      <c r="CWR230" s="567"/>
      <c r="CWS230" s="567"/>
      <c r="CWT230" s="567"/>
      <c r="CWU230" s="567"/>
      <c r="CWV230" s="567"/>
      <c r="CWW230" s="567"/>
      <c r="CWX230" s="567"/>
      <c r="CWY230" s="567"/>
      <c r="CWZ230" s="567"/>
      <c r="CXA230" s="567"/>
      <c r="CXB230" s="567"/>
      <c r="CXC230" s="567"/>
      <c r="CXD230" s="567"/>
      <c r="CXE230" s="567"/>
      <c r="CXF230" s="567"/>
      <c r="CXG230" s="567"/>
      <c r="CXH230" s="567"/>
      <c r="CXI230" s="567"/>
      <c r="CXJ230" s="567"/>
      <c r="CXK230" s="567"/>
      <c r="CXL230" s="567"/>
      <c r="CXM230" s="567"/>
      <c r="CXN230" s="567"/>
      <c r="CXO230" s="567"/>
      <c r="CXP230" s="567"/>
      <c r="CXQ230" s="567"/>
      <c r="CXR230" s="567"/>
      <c r="CXS230" s="567"/>
      <c r="CXT230" s="567"/>
      <c r="CXU230" s="567"/>
      <c r="CXV230" s="567"/>
      <c r="CXW230" s="567"/>
      <c r="CXX230" s="567"/>
      <c r="CXY230" s="567"/>
      <c r="CXZ230" s="567"/>
      <c r="CYA230" s="567"/>
      <c r="CYB230" s="567"/>
      <c r="CYC230" s="567"/>
      <c r="CYD230" s="567"/>
      <c r="CYE230" s="567"/>
      <c r="CYF230" s="567"/>
      <c r="CYG230" s="567"/>
      <c r="CYH230" s="567"/>
      <c r="CYI230" s="567"/>
      <c r="CYJ230" s="567"/>
      <c r="CYK230" s="567"/>
      <c r="CYL230" s="567"/>
      <c r="CYM230" s="567"/>
      <c r="CYN230" s="567"/>
      <c r="CYO230" s="567"/>
      <c r="CYP230" s="567"/>
      <c r="CYQ230" s="567"/>
      <c r="CYR230" s="567"/>
      <c r="CYS230" s="567"/>
      <c r="CYT230" s="567"/>
      <c r="CYU230" s="567"/>
      <c r="CYV230" s="567"/>
      <c r="CYW230" s="567"/>
      <c r="CYX230" s="567"/>
      <c r="CYY230" s="567"/>
      <c r="CYZ230" s="567"/>
      <c r="CZA230" s="567"/>
      <c r="CZB230" s="567"/>
      <c r="CZC230" s="567"/>
      <c r="CZD230" s="567"/>
      <c r="CZE230" s="567"/>
      <c r="CZF230" s="567"/>
      <c r="CZG230" s="567"/>
      <c r="CZH230" s="567"/>
      <c r="CZI230" s="567"/>
      <c r="CZJ230" s="567"/>
      <c r="CZK230" s="567"/>
      <c r="CZL230" s="567"/>
      <c r="CZM230" s="567"/>
      <c r="CZN230" s="567"/>
      <c r="CZO230" s="567"/>
      <c r="CZP230" s="567"/>
      <c r="CZQ230" s="567"/>
      <c r="CZR230" s="567"/>
      <c r="CZS230" s="567"/>
      <c r="CZT230" s="567"/>
      <c r="CZU230" s="567"/>
      <c r="CZV230" s="567"/>
      <c r="CZW230" s="567"/>
      <c r="CZX230" s="567"/>
      <c r="CZY230" s="567"/>
      <c r="CZZ230" s="567"/>
      <c r="DAA230" s="567"/>
      <c r="DAB230" s="567"/>
      <c r="DAC230" s="567"/>
      <c r="DAD230" s="567"/>
      <c r="DAE230" s="567"/>
      <c r="DAF230" s="567"/>
      <c r="DAG230" s="567"/>
      <c r="DAH230" s="567"/>
      <c r="DAI230" s="567"/>
      <c r="DAJ230" s="567"/>
      <c r="DAK230" s="567"/>
      <c r="DAL230" s="567"/>
      <c r="DAM230" s="567"/>
      <c r="DAN230" s="567"/>
      <c r="DAO230" s="567"/>
      <c r="DAP230" s="567"/>
      <c r="DAQ230" s="567"/>
      <c r="DAR230" s="567"/>
      <c r="DAS230" s="567"/>
      <c r="DAT230" s="567"/>
      <c r="DAU230" s="567"/>
      <c r="DAV230" s="567"/>
      <c r="DAW230" s="567"/>
      <c r="DAX230" s="567"/>
      <c r="DAY230" s="567"/>
      <c r="DAZ230" s="567"/>
      <c r="DBA230" s="567"/>
      <c r="DBB230" s="567"/>
      <c r="DBC230" s="567"/>
      <c r="DBD230" s="567"/>
      <c r="DBE230" s="567"/>
      <c r="DBF230" s="567"/>
      <c r="DBG230" s="567"/>
      <c r="DBH230" s="567"/>
      <c r="DBI230" s="567"/>
      <c r="DBJ230" s="567"/>
      <c r="DBK230" s="567"/>
      <c r="DBL230" s="567"/>
      <c r="DBM230" s="567"/>
      <c r="DBN230" s="567"/>
      <c r="DBO230" s="567"/>
      <c r="DBP230" s="567"/>
      <c r="DBQ230" s="567"/>
      <c r="DBR230" s="567"/>
      <c r="DBS230" s="567"/>
      <c r="DBT230" s="567"/>
      <c r="DBU230" s="567"/>
      <c r="DBV230" s="567"/>
      <c r="DBW230" s="567"/>
      <c r="DBX230" s="567"/>
      <c r="DBY230" s="567"/>
      <c r="DBZ230" s="567"/>
      <c r="DCA230" s="567"/>
      <c r="DCB230" s="567"/>
      <c r="DCC230" s="567"/>
      <c r="DCD230" s="567"/>
      <c r="DCE230" s="567"/>
      <c r="DCF230" s="567"/>
      <c r="DCG230" s="567"/>
      <c r="DCH230" s="567"/>
      <c r="DCI230" s="567"/>
      <c r="DCJ230" s="567"/>
      <c r="DCK230" s="567"/>
      <c r="DCL230" s="567"/>
      <c r="DCM230" s="567"/>
      <c r="DCN230" s="567"/>
      <c r="DCO230" s="567"/>
      <c r="DCP230" s="567"/>
      <c r="DCQ230" s="567"/>
      <c r="DCR230" s="567"/>
      <c r="DCS230" s="567"/>
      <c r="DCT230" s="567"/>
      <c r="DCU230" s="567"/>
      <c r="DCV230" s="567"/>
      <c r="DCW230" s="567"/>
      <c r="DCX230" s="567"/>
      <c r="DCY230" s="567"/>
      <c r="DCZ230" s="567"/>
      <c r="DDA230" s="567"/>
      <c r="DDB230" s="567"/>
      <c r="DDC230" s="567"/>
      <c r="DDD230" s="567"/>
      <c r="DDE230" s="567"/>
      <c r="DDF230" s="567"/>
      <c r="DDG230" s="567"/>
      <c r="DDH230" s="567"/>
      <c r="DDI230" s="567"/>
      <c r="DDJ230" s="567"/>
      <c r="DDK230" s="567"/>
      <c r="DDL230" s="567"/>
      <c r="DDM230" s="567"/>
      <c r="DDN230" s="567"/>
      <c r="DDO230" s="567"/>
      <c r="DDP230" s="567"/>
      <c r="DDQ230" s="567"/>
      <c r="DDR230" s="567"/>
      <c r="DDS230" s="567"/>
      <c r="DDT230" s="567"/>
      <c r="DDU230" s="567"/>
      <c r="DDV230" s="567"/>
      <c r="DDW230" s="567"/>
      <c r="DDX230" s="567"/>
      <c r="DDY230" s="567"/>
      <c r="DDZ230" s="567"/>
      <c r="DEA230" s="567"/>
      <c r="DEB230" s="567"/>
      <c r="DEC230" s="567"/>
      <c r="DED230" s="567"/>
      <c r="DEE230" s="567"/>
      <c r="DEF230" s="567"/>
      <c r="DEG230" s="567"/>
      <c r="DEH230" s="567"/>
      <c r="DEI230" s="567"/>
      <c r="DEJ230" s="567"/>
      <c r="DEK230" s="567"/>
      <c r="DEL230" s="567"/>
      <c r="DEM230" s="567"/>
      <c r="DEN230" s="567"/>
      <c r="DEO230" s="567"/>
      <c r="DEP230" s="567"/>
      <c r="DEQ230" s="567"/>
      <c r="DER230" s="567"/>
      <c r="DES230" s="567"/>
      <c r="DET230" s="567"/>
      <c r="DEU230" s="567"/>
      <c r="DEV230" s="567"/>
      <c r="DEW230" s="567"/>
      <c r="DEX230" s="567"/>
      <c r="DEY230" s="567"/>
      <c r="DEZ230" s="567"/>
      <c r="DFA230" s="567"/>
      <c r="DFB230" s="567"/>
      <c r="DFC230" s="567"/>
      <c r="DFD230" s="567"/>
      <c r="DFE230" s="567"/>
      <c r="DFF230" s="567"/>
      <c r="DFG230" s="567"/>
      <c r="DFH230" s="567"/>
      <c r="DFI230" s="567"/>
      <c r="DFJ230" s="567"/>
      <c r="DFK230" s="567"/>
      <c r="DFL230" s="567"/>
      <c r="DFM230" s="567"/>
      <c r="DFN230" s="567"/>
      <c r="DFO230" s="567"/>
      <c r="DFP230" s="567"/>
      <c r="DFQ230" s="567"/>
      <c r="DFR230" s="567"/>
      <c r="DFS230" s="567"/>
      <c r="DFT230" s="567"/>
      <c r="DFU230" s="567"/>
      <c r="DFV230" s="567"/>
      <c r="DFW230" s="567"/>
      <c r="DFX230" s="567"/>
      <c r="DFY230" s="567"/>
      <c r="DFZ230" s="567"/>
      <c r="DGA230" s="567"/>
      <c r="DGB230" s="567"/>
      <c r="DGC230" s="567"/>
      <c r="DGD230" s="567"/>
      <c r="DGE230" s="567"/>
      <c r="DGF230" s="567"/>
      <c r="DGG230" s="567"/>
      <c r="DGH230" s="567"/>
      <c r="DGI230" s="567"/>
      <c r="DGJ230" s="567"/>
      <c r="DGK230" s="567"/>
      <c r="DGL230" s="567"/>
      <c r="DGM230" s="567"/>
      <c r="DGN230" s="567"/>
      <c r="DGO230" s="567"/>
      <c r="DGP230" s="567"/>
      <c r="DGQ230" s="567"/>
      <c r="DGR230" s="567"/>
      <c r="DGS230" s="567"/>
      <c r="DGT230" s="567"/>
      <c r="DGU230" s="567"/>
      <c r="DGV230" s="567"/>
      <c r="DGW230" s="567"/>
      <c r="DGX230" s="567"/>
      <c r="DGY230" s="567"/>
      <c r="DGZ230" s="567"/>
      <c r="DHA230" s="567"/>
      <c r="DHB230" s="567"/>
      <c r="DHC230" s="567"/>
      <c r="DHD230" s="567"/>
      <c r="DHE230" s="567"/>
      <c r="DHF230" s="567"/>
      <c r="DHG230" s="567"/>
      <c r="DHH230" s="567"/>
      <c r="DHI230" s="567"/>
      <c r="DHJ230" s="567"/>
      <c r="DHK230" s="567"/>
      <c r="DHL230" s="567"/>
      <c r="DHM230" s="567"/>
      <c r="DHN230" s="567"/>
      <c r="DHO230" s="567"/>
      <c r="DHP230" s="567"/>
      <c r="DHQ230" s="567"/>
      <c r="DHR230" s="567"/>
      <c r="DHS230" s="567"/>
      <c r="DHT230" s="567"/>
      <c r="DHU230" s="567"/>
      <c r="DHV230" s="567"/>
      <c r="DHW230" s="567"/>
      <c r="DHX230" s="567"/>
      <c r="DHY230" s="567"/>
      <c r="DHZ230" s="567"/>
      <c r="DIA230" s="567"/>
      <c r="DIB230" s="567"/>
      <c r="DIC230" s="567"/>
      <c r="DID230" s="567"/>
      <c r="DIE230" s="567"/>
      <c r="DIF230" s="567"/>
      <c r="DIG230" s="567"/>
      <c r="DIH230" s="567"/>
      <c r="DII230" s="567"/>
      <c r="DIJ230" s="567"/>
      <c r="DIK230" s="567"/>
      <c r="DIL230" s="567"/>
      <c r="DIM230" s="567"/>
      <c r="DIN230" s="567"/>
      <c r="DIO230" s="567"/>
      <c r="DIP230" s="567"/>
      <c r="DIQ230" s="567"/>
      <c r="DIR230" s="567"/>
      <c r="DIS230" s="567"/>
      <c r="DIT230" s="567"/>
      <c r="DIU230" s="567"/>
      <c r="DIV230" s="567"/>
      <c r="DIW230" s="567"/>
      <c r="DIX230" s="567"/>
      <c r="DIY230" s="567"/>
      <c r="DIZ230" s="567"/>
      <c r="DJA230" s="567"/>
      <c r="DJB230" s="567"/>
      <c r="DJC230" s="567"/>
      <c r="DJD230" s="567"/>
      <c r="DJE230" s="567"/>
      <c r="DJF230" s="567"/>
      <c r="DJG230" s="567"/>
      <c r="DJH230" s="567"/>
      <c r="DJI230" s="567"/>
      <c r="DJJ230" s="567"/>
      <c r="DJK230" s="567"/>
      <c r="DJL230" s="567"/>
      <c r="DJM230" s="567"/>
      <c r="DJN230" s="567"/>
      <c r="DJO230" s="567"/>
      <c r="DJP230" s="567"/>
      <c r="DJQ230" s="567"/>
      <c r="DJR230" s="567"/>
      <c r="DJS230" s="567"/>
      <c r="DJT230" s="567"/>
      <c r="DJU230" s="567"/>
      <c r="DJV230" s="567"/>
      <c r="DJW230" s="567"/>
      <c r="DJX230" s="567"/>
      <c r="DJY230" s="567"/>
      <c r="DJZ230" s="567"/>
      <c r="DKA230" s="567"/>
      <c r="DKB230" s="567"/>
      <c r="DKC230" s="567"/>
      <c r="DKD230" s="567"/>
      <c r="DKE230" s="567"/>
      <c r="DKF230" s="567"/>
      <c r="DKG230" s="567"/>
      <c r="DKH230" s="567"/>
      <c r="DKI230" s="567"/>
      <c r="DKJ230" s="567"/>
      <c r="DKK230" s="567"/>
      <c r="DKL230" s="567"/>
      <c r="DKM230" s="567"/>
      <c r="DKN230" s="567"/>
      <c r="DKO230" s="567"/>
      <c r="DKP230" s="567"/>
      <c r="DKQ230" s="567"/>
      <c r="DKR230" s="567"/>
      <c r="DKS230" s="567"/>
      <c r="DKT230" s="567"/>
      <c r="DKU230" s="567"/>
      <c r="DKV230" s="567"/>
      <c r="DKW230" s="567"/>
      <c r="DKX230" s="567"/>
      <c r="DKY230" s="567"/>
      <c r="DKZ230" s="567"/>
      <c r="DLA230" s="567"/>
      <c r="DLB230" s="567"/>
      <c r="DLC230" s="567"/>
      <c r="DLD230" s="567"/>
      <c r="DLE230" s="567"/>
      <c r="DLF230" s="567"/>
      <c r="DLG230" s="567"/>
      <c r="DLH230" s="567"/>
      <c r="DLI230" s="567"/>
      <c r="DLJ230" s="567"/>
      <c r="DLK230" s="567"/>
      <c r="DLL230" s="567"/>
      <c r="DLM230" s="567"/>
      <c r="DLN230" s="567"/>
      <c r="DLO230" s="567"/>
      <c r="DLP230" s="567"/>
      <c r="DLQ230" s="567"/>
      <c r="DLR230" s="567"/>
      <c r="DLS230" s="567"/>
      <c r="DLT230" s="567"/>
      <c r="DLU230" s="567"/>
      <c r="DLV230" s="567"/>
      <c r="DLW230" s="567"/>
      <c r="DLX230" s="567"/>
      <c r="DLY230" s="567"/>
      <c r="DLZ230" s="567"/>
      <c r="DMA230" s="567"/>
      <c r="DMB230" s="567"/>
      <c r="DMC230" s="567"/>
      <c r="DMD230" s="567"/>
      <c r="DME230" s="567"/>
      <c r="DMF230" s="567"/>
      <c r="DMG230" s="567"/>
      <c r="DMH230" s="567"/>
      <c r="DMI230" s="567"/>
      <c r="DMJ230" s="567"/>
      <c r="DMK230" s="567"/>
      <c r="DML230" s="567"/>
      <c r="DMM230" s="567"/>
      <c r="DMN230" s="567"/>
      <c r="DMO230" s="567"/>
      <c r="DMP230" s="567"/>
      <c r="DMQ230" s="567"/>
      <c r="DMR230" s="567"/>
      <c r="DMS230" s="567"/>
      <c r="DMT230" s="567"/>
      <c r="DMU230" s="567"/>
      <c r="DMV230" s="567"/>
      <c r="DMW230" s="567"/>
      <c r="DMX230" s="567"/>
      <c r="DMY230" s="567"/>
      <c r="DMZ230" s="567"/>
      <c r="DNA230" s="567"/>
      <c r="DNB230" s="567"/>
      <c r="DNC230" s="567"/>
      <c r="DND230" s="567"/>
      <c r="DNE230" s="567"/>
      <c r="DNF230" s="567"/>
      <c r="DNG230" s="567"/>
      <c r="DNH230" s="567"/>
      <c r="DNI230" s="567"/>
      <c r="DNJ230" s="567"/>
      <c r="DNK230" s="567"/>
      <c r="DNL230" s="567"/>
      <c r="DNM230" s="567"/>
      <c r="DNN230" s="567"/>
      <c r="DNO230" s="567"/>
      <c r="DNP230" s="567"/>
      <c r="DNQ230" s="567"/>
      <c r="DNR230" s="567"/>
      <c r="DNS230" s="567"/>
      <c r="DNT230" s="567"/>
      <c r="DNU230" s="567"/>
      <c r="DNV230" s="567"/>
      <c r="DNW230" s="567"/>
      <c r="DNX230" s="567"/>
      <c r="DNY230" s="567"/>
      <c r="DNZ230" s="567"/>
      <c r="DOA230" s="567"/>
      <c r="DOB230" s="567"/>
      <c r="DOC230" s="567"/>
      <c r="DOD230" s="567"/>
      <c r="DOE230" s="567"/>
      <c r="DOF230" s="567"/>
      <c r="DOG230" s="567"/>
      <c r="DOH230" s="567"/>
      <c r="DOI230" s="567"/>
      <c r="DOJ230" s="567"/>
      <c r="DOK230" s="567"/>
      <c r="DOL230" s="567"/>
      <c r="DOM230" s="567"/>
      <c r="DON230" s="567"/>
      <c r="DOO230" s="567"/>
      <c r="DOP230" s="567"/>
      <c r="DOQ230" s="567"/>
      <c r="DOR230" s="567"/>
      <c r="DOS230" s="567"/>
      <c r="DOT230" s="567"/>
      <c r="DOU230" s="567"/>
      <c r="DOV230" s="567"/>
      <c r="DOW230" s="567"/>
      <c r="DOX230" s="567"/>
      <c r="DOY230" s="567"/>
      <c r="DOZ230" s="567"/>
      <c r="DPA230" s="567"/>
      <c r="DPB230" s="567"/>
      <c r="DPC230" s="567"/>
      <c r="DPD230" s="567"/>
      <c r="DPE230" s="567"/>
      <c r="DPF230" s="567"/>
      <c r="DPG230" s="567"/>
      <c r="DPH230" s="567"/>
      <c r="DPI230" s="567"/>
      <c r="DPJ230" s="567"/>
      <c r="DPK230" s="567"/>
      <c r="DPL230" s="567"/>
      <c r="DPM230" s="567"/>
      <c r="DPN230" s="567"/>
      <c r="DPO230" s="567"/>
      <c r="DPP230" s="567"/>
      <c r="DPQ230" s="567"/>
      <c r="DPR230" s="567"/>
      <c r="DPS230" s="567"/>
      <c r="DPT230" s="567"/>
      <c r="DPU230" s="567"/>
      <c r="DPV230" s="567"/>
      <c r="DPW230" s="567"/>
      <c r="DPX230" s="567"/>
      <c r="DPY230" s="567"/>
      <c r="DPZ230" s="567"/>
      <c r="DQA230" s="567"/>
      <c r="DQB230" s="567"/>
      <c r="DQC230" s="567"/>
      <c r="DQD230" s="567"/>
      <c r="DQE230" s="567"/>
      <c r="DQF230" s="567"/>
      <c r="DQG230" s="567"/>
      <c r="DQH230" s="567"/>
      <c r="DQI230" s="567"/>
      <c r="DQJ230" s="567"/>
      <c r="DQK230" s="567"/>
      <c r="DQL230" s="567"/>
      <c r="DQM230" s="567"/>
      <c r="DQN230" s="567"/>
      <c r="DQO230" s="567"/>
      <c r="DQP230" s="567"/>
      <c r="DQQ230" s="567"/>
      <c r="DQR230" s="567"/>
      <c r="DQS230" s="567"/>
      <c r="DQT230" s="567"/>
      <c r="DQU230" s="567"/>
      <c r="DQV230" s="567"/>
      <c r="DQW230" s="567"/>
      <c r="DQX230" s="567"/>
      <c r="DQY230" s="567"/>
      <c r="DQZ230" s="567"/>
      <c r="DRA230" s="567"/>
      <c r="DRB230" s="567"/>
      <c r="DRC230" s="567"/>
      <c r="DRD230" s="567"/>
      <c r="DRE230" s="567"/>
      <c r="DRF230" s="567"/>
      <c r="DRG230" s="567"/>
      <c r="DRH230" s="567"/>
      <c r="DRI230" s="567"/>
      <c r="DRJ230" s="567"/>
      <c r="DRK230" s="567"/>
      <c r="DRL230" s="567"/>
      <c r="DRM230" s="567"/>
      <c r="DRN230" s="567"/>
      <c r="DRO230" s="567"/>
      <c r="DRP230" s="567"/>
      <c r="DRQ230" s="567"/>
      <c r="DRR230" s="567"/>
      <c r="DRS230" s="567"/>
      <c r="DRT230" s="567"/>
      <c r="DRU230" s="567"/>
      <c r="DRV230" s="567"/>
      <c r="DRW230" s="567"/>
      <c r="DRX230" s="567"/>
      <c r="DRY230" s="567"/>
      <c r="DRZ230" s="567"/>
      <c r="DSA230" s="567"/>
      <c r="DSB230" s="567"/>
      <c r="DSC230" s="567"/>
      <c r="DSD230" s="567"/>
      <c r="DSE230" s="567"/>
      <c r="DSF230" s="567"/>
      <c r="DSG230" s="567"/>
      <c r="DSH230" s="567"/>
      <c r="DSI230" s="567"/>
      <c r="DSJ230" s="567"/>
      <c r="DSK230" s="567"/>
      <c r="DSL230" s="567"/>
      <c r="DSM230" s="567"/>
      <c r="DSN230" s="567"/>
      <c r="DSO230" s="567"/>
      <c r="DSP230" s="567"/>
      <c r="DSQ230" s="567"/>
      <c r="DSR230" s="567"/>
      <c r="DSS230" s="567"/>
      <c r="DST230" s="567"/>
      <c r="DSU230" s="567"/>
      <c r="DSV230" s="567"/>
      <c r="DSW230" s="567"/>
      <c r="DSX230" s="567"/>
      <c r="DSY230" s="567"/>
      <c r="DSZ230" s="567"/>
      <c r="DTA230" s="567"/>
      <c r="DTB230" s="567"/>
      <c r="DTC230" s="567"/>
      <c r="DTD230" s="567"/>
      <c r="DTE230" s="567"/>
      <c r="DTF230" s="567"/>
      <c r="DTG230" s="567"/>
      <c r="DTH230" s="567"/>
      <c r="DTI230" s="567"/>
      <c r="DTJ230" s="567"/>
      <c r="DTK230" s="567"/>
      <c r="DTL230" s="567"/>
      <c r="DTM230" s="567"/>
      <c r="DTN230" s="567"/>
      <c r="DTO230" s="567"/>
      <c r="DTP230" s="567"/>
      <c r="DTQ230" s="567"/>
      <c r="DTR230" s="567"/>
      <c r="DTS230" s="567"/>
      <c r="DTT230" s="567"/>
      <c r="DTU230" s="567"/>
      <c r="DTV230" s="567"/>
      <c r="DTW230" s="567"/>
      <c r="DTX230" s="567"/>
      <c r="DTY230" s="567"/>
      <c r="DTZ230" s="567"/>
      <c r="DUA230" s="567"/>
      <c r="DUB230" s="567"/>
      <c r="DUC230" s="567"/>
      <c r="DUD230" s="567"/>
      <c r="DUE230" s="567"/>
      <c r="DUF230" s="567"/>
      <c r="DUG230" s="567"/>
      <c r="DUH230" s="567"/>
      <c r="DUI230" s="567"/>
      <c r="DUJ230" s="567"/>
      <c r="DUK230" s="567"/>
      <c r="DUL230" s="567"/>
      <c r="DUM230" s="567"/>
      <c r="DUN230" s="567"/>
      <c r="DUO230" s="567"/>
      <c r="DUP230" s="567"/>
      <c r="DUQ230" s="567"/>
      <c r="DUR230" s="567"/>
      <c r="DUS230" s="567"/>
      <c r="DUT230" s="567"/>
      <c r="DUU230" s="567"/>
      <c r="DUV230" s="567"/>
      <c r="DUW230" s="567"/>
      <c r="DUX230" s="567"/>
      <c r="DUY230" s="567"/>
      <c r="DUZ230" s="567"/>
      <c r="DVA230" s="567"/>
      <c r="DVB230" s="567"/>
      <c r="DVC230" s="567"/>
      <c r="DVD230" s="567"/>
      <c r="DVE230" s="567"/>
      <c r="DVF230" s="567"/>
      <c r="DVG230" s="567"/>
      <c r="DVH230" s="567"/>
      <c r="DVI230" s="567"/>
      <c r="DVJ230" s="567"/>
      <c r="DVK230" s="567"/>
      <c r="DVL230" s="567"/>
      <c r="DVM230" s="567"/>
      <c r="DVN230" s="567"/>
      <c r="DVO230" s="567"/>
      <c r="DVP230" s="567"/>
      <c r="DVQ230" s="567"/>
      <c r="DVR230" s="567"/>
      <c r="DVS230" s="567"/>
      <c r="DVT230" s="567"/>
      <c r="DVU230" s="567"/>
      <c r="DVV230" s="567"/>
      <c r="DVW230" s="567"/>
      <c r="DVX230" s="567"/>
      <c r="DVY230" s="567"/>
      <c r="DVZ230" s="567"/>
      <c r="DWA230" s="567"/>
      <c r="DWB230" s="567"/>
      <c r="DWC230" s="567"/>
      <c r="DWD230" s="567"/>
      <c r="DWE230" s="567"/>
      <c r="DWF230" s="567"/>
      <c r="DWG230" s="567"/>
      <c r="DWH230" s="567"/>
      <c r="DWI230" s="567"/>
      <c r="DWJ230" s="567"/>
      <c r="DWK230" s="567"/>
      <c r="DWL230" s="567"/>
      <c r="DWM230" s="567"/>
      <c r="DWN230" s="567"/>
      <c r="DWO230" s="567"/>
      <c r="DWP230" s="567"/>
      <c r="DWQ230" s="567"/>
      <c r="DWR230" s="567"/>
      <c r="DWS230" s="567"/>
      <c r="DWT230" s="567"/>
      <c r="DWU230" s="567"/>
      <c r="DWV230" s="567"/>
      <c r="DWW230" s="567"/>
      <c r="DWX230" s="567"/>
      <c r="DWY230" s="567"/>
      <c r="DWZ230" s="567"/>
      <c r="DXA230" s="567"/>
      <c r="DXB230" s="567"/>
      <c r="DXC230" s="567"/>
      <c r="DXD230" s="567"/>
      <c r="DXE230" s="567"/>
      <c r="DXF230" s="567"/>
      <c r="DXG230" s="567"/>
      <c r="DXH230" s="567"/>
      <c r="DXI230" s="567"/>
      <c r="DXJ230" s="567"/>
      <c r="DXK230" s="567"/>
      <c r="DXL230" s="567"/>
      <c r="DXM230" s="567"/>
      <c r="DXN230" s="567"/>
      <c r="DXO230" s="567"/>
      <c r="DXP230" s="567"/>
      <c r="DXQ230" s="567"/>
      <c r="DXR230" s="567"/>
      <c r="DXS230" s="567"/>
      <c r="DXT230" s="567"/>
      <c r="DXU230" s="567"/>
      <c r="DXV230" s="567"/>
      <c r="DXW230" s="567"/>
      <c r="DXX230" s="567"/>
      <c r="DXY230" s="567"/>
      <c r="DXZ230" s="567"/>
      <c r="DYA230" s="567"/>
      <c r="DYB230" s="567"/>
      <c r="DYC230" s="567"/>
      <c r="DYD230" s="567"/>
      <c r="DYE230" s="567"/>
      <c r="DYF230" s="567"/>
      <c r="DYG230" s="567"/>
      <c r="DYH230" s="567"/>
      <c r="DYI230" s="567"/>
      <c r="DYJ230" s="567"/>
      <c r="DYK230" s="567"/>
      <c r="DYL230" s="567"/>
      <c r="DYM230" s="567"/>
      <c r="DYN230" s="567"/>
      <c r="DYO230" s="567"/>
      <c r="DYP230" s="567"/>
      <c r="DYQ230" s="567"/>
      <c r="DYR230" s="567"/>
      <c r="DYS230" s="567"/>
      <c r="DYT230" s="567"/>
      <c r="DYU230" s="567"/>
      <c r="DYV230" s="567"/>
      <c r="DYW230" s="567"/>
      <c r="DYX230" s="567"/>
      <c r="DYY230" s="567"/>
      <c r="DYZ230" s="567"/>
      <c r="DZA230" s="567"/>
      <c r="DZB230" s="567"/>
      <c r="DZC230" s="567"/>
      <c r="DZD230" s="567"/>
      <c r="DZE230" s="567"/>
      <c r="DZF230" s="567"/>
      <c r="DZG230" s="567"/>
      <c r="DZH230" s="567"/>
      <c r="DZI230" s="567"/>
      <c r="DZJ230" s="567"/>
      <c r="DZK230" s="567"/>
      <c r="DZL230" s="567"/>
      <c r="DZM230" s="567"/>
      <c r="DZN230" s="567"/>
      <c r="DZO230" s="567"/>
      <c r="DZP230" s="567"/>
      <c r="DZQ230" s="567"/>
      <c r="DZR230" s="567"/>
      <c r="DZS230" s="567"/>
      <c r="DZT230" s="567"/>
      <c r="DZU230" s="567"/>
      <c r="DZV230" s="567"/>
      <c r="DZW230" s="567"/>
      <c r="DZX230" s="567"/>
      <c r="DZY230" s="567"/>
      <c r="DZZ230" s="567"/>
      <c r="EAA230" s="567"/>
      <c r="EAB230" s="567"/>
      <c r="EAC230" s="567"/>
      <c r="EAD230" s="567"/>
      <c r="EAE230" s="567"/>
      <c r="EAF230" s="567"/>
      <c r="EAG230" s="567"/>
      <c r="EAH230" s="567"/>
      <c r="EAI230" s="567"/>
      <c r="EAJ230" s="567"/>
      <c r="EAK230" s="567"/>
      <c r="EAL230" s="567"/>
      <c r="EAM230" s="567"/>
      <c r="EAN230" s="567"/>
      <c r="EAO230" s="567"/>
      <c r="EAP230" s="567"/>
      <c r="EAQ230" s="567"/>
      <c r="EAR230" s="567"/>
      <c r="EAS230" s="567"/>
      <c r="EAT230" s="567"/>
      <c r="EAU230" s="567"/>
      <c r="EAV230" s="567"/>
      <c r="EAW230" s="567"/>
      <c r="EAX230" s="567"/>
      <c r="EAY230" s="567"/>
      <c r="EAZ230" s="567"/>
      <c r="EBA230" s="567"/>
      <c r="EBB230" s="567"/>
      <c r="EBC230" s="567"/>
      <c r="EBD230" s="567"/>
      <c r="EBE230" s="567"/>
      <c r="EBF230" s="567"/>
      <c r="EBG230" s="567"/>
      <c r="EBH230" s="567"/>
      <c r="EBI230" s="567"/>
      <c r="EBJ230" s="567"/>
      <c r="EBK230" s="567"/>
      <c r="EBL230" s="567"/>
      <c r="EBM230" s="567"/>
      <c r="EBN230" s="567"/>
      <c r="EBO230" s="567"/>
      <c r="EBP230" s="567"/>
      <c r="EBQ230" s="567"/>
      <c r="EBR230" s="567"/>
      <c r="EBS230" s="567"/>
      <c r="EBT230" s="567"/>
      <c r="EBU230" s="567"/>
      <c r="EBV230" s="567"/>
      <c r="EBW230" s="567"/>
      <c r="EBX230" s="567"/>
      <c r="EBY230" s="567"/>
      <c r="EBZ230" s="567"/>
      <c r="ECA230" s="567"/>
      <c r="ECB230" s="567"/>
      <c r="ECC230" s="567"/>
      <c r="ECD230" s="567"/>
      <c r="ECE230" s="567"/>
      <c r="ECF230" s="567"/>
      <c r="ECG230" s="567"/>
      <c r="ECH230" s="567"/>
      <c r="ECI230" s="567"/>
      <c r="ECJ230" s="567"/>
      <c r="ECK230" s="567"/>
      <c r="ECL230" s="567"/>
      <c r="ECM230" s="567"/>
      <c r="ECN230" s="567"/>
      <c r="ECO230" s="567"/>
      <c r="ECP230" s="567"/>
      <c r="ECQ230" s="567"/>
      <c r="ECR230" s="567"/>
      <c r="ECS230" s="567"/>
      <c r="ECT230" s="567"/>
      <c r="ECU230" s="567"/>
      <c r="ECV230" s="567"/>
      <c r="ECW230" s="567"/>
      <c r="ECX230" s="567"/>
      <c r="ECY230" s="567"/>
      <c r="ECZ230" s="567"/>
      <c r="EDA230" s="567"/>
      <c r="EDB230" s="567"/>
      <c r="EDC230" s="567"/>
      <c r="EDD230" s="567"/>
      <c r="EDE230" s="567"/>
      <c r="EDF230" s="567"/>
      <c r="EDG230" s="567"/>
      <c r="EDH230" s="567"/>
      <c r="EDI230" s="567"/>
      <c r="EDJ230" s="567"/>
      <c r="EDK230" s="567"/>
      <c r="EDL230" s="567"/>
      <c r="EDM230" s="567"/>
      <c r="EDN230" s="567"/>
      <c r="EDO230" s="567"/>
      <c r="EDP230" s="567"/>
      <c r="EDQ230" s="567"/>
      <c r="EDR230" s="567"/>
      <c r="EDS230" s="567"/>
      <c r="EDT230" s="567"/>
      <c r="EDU230" s="567"/>
      <c r="EDV230" s="567"/>
      <c r="EDW230" s="567"/>
      <c r="EDX230" s="567"/>
      <c r="EDY230" s="567"/>
      <c r="EDZ230" s="567"/>
      <c r="EEA230" s="567"/>
      <c r="EEB230" s="567"/>
      <c r="EEC230" s="567"/>
      <c r="EED230" s="567"/>
      <c r="EEE230" s="567"/>
      <c r="EEF230" s="567"/>
      <c r="EEG230" s="567"/>
      <c r="EEH230" s="567"/>
      <c r="EEI230" s="567"/>
      <c r="EEJ230" s="567"/>
      <c r="EEK230" s="567"/>
      <c r="EEL230" s="567"/>
      <c r="EEM230" s="567"/>
      <c r="EEN230" s="567"/>
      <c r="EEO230" s="567"/>
      <c r="EEP230" s="567"/>
      <c r="EEQ230" s="567"/>
      <c r="EER230" s="567"/>
      <c r="EES230" s="567"/>
      <c r="EET230" s="567"/>
      <c r="EEU230" s="567"/>
      <c r="EEV230" s="567"/>
      <c r="EEW230" s="567"/>
      <c r="EEX230" s="567"/>
      <c r="EEY230" s="567"/>
      <c r="EEZ230" s="567"/>
      <c r="EFA230" s="567"/>
      <c r="EFB230" s="567"/>
      <c r="EFC230" s="567"/>
      <c r="EFD230" s="567"/>
      <c r="EFE230" s="567"/>
      <c r="EFF230" s="567"/>
    </row>
    <row r="231" spans="16:3542" s="202" customFormat="1" x14ac:dyDescent="0.3">
      <c r="P231" s="567"/>
      <c r="Q231" s="567"/>
      <c r="R231" s="567"/>
      <c r="S231" s="567"/>
      <c r="T231" s="567"/>
      <c r="U231" s="567"/>
      <c r="V231" s="567"/>
      <c r="W231" s="567"/>
      <c r="X231" s="567"/>
      <c r="Y231" s="567"/>
      <c r="Z231" s="567"/>
      <c r="AA231" s="567"/>
      <c r="AB231" s="567"/>
      <c r="AC231" s="567"/>
      <c r="AD231" s="567"/>
      <c r="AE231" s="567"/>
      <c r="AF231" s="567"/>
      <c r="AG231" s="567"/>
      <c r="AH231" s="567"/>
      <c r="AI231" s="567"/>
      <c r="AJ231" s="567"/>
      <c r="AK231" s="567"/>
      <c r="AL231" s="567"/>
      <c r="AM231" s="567"/>
      <c r="AN231" s="567"/>
      <c r="AO231" s="567"/>
      <c r="AP231" s="567"/>
      <c r="AQ231" s="567"/>
      <c r="AR231" s="567"/>
      <c r="AS231" s="567"/>
      <c r="AT231" s="567"/>
      <c r="AU231" s="567"/>
      <c r="AV231" s="567"/>
      <c r="AW231" s="567"/>
      <c r="AX231" s="567"/>
      <c r="AY231" s="567"/>
      <c r="AZ231" s="567"/>
      <c r="BA231" s="567"/>
      <c r="BB231" s="567"/>
      <c r="BC231" s="567"/>
      <c r="BD231" s="567"/>
      <c r="BE231" s="567"/>
      <c r="BF231" s="567"/>
      <c r="BG231" s="567"/>
      <c r="BH231" s="567"/>
      <c r="BI231" s="567"/>
      <c r="BJ231" s="567"/>
      <c r="BK231" s="567"/>
      <c r="BL231" s="567"/>
      <c r="BM231" s="567"/>
      <c r="BN231" s="567"/>
      <c r="BO231" s="567"/>
      <c r="BP231" s="567"/>
      <c r="BQ231" s="567"/>
      <c r="BR231" s="567"/>
      <c r="BS231" s="567"/>
      <c r="BT231" s="567"/>
      <c r="BU231" s="567"/>
      <c r="BV231" s="567"/>
      <c r="BW231" s="567"/>
      <c r="BX231" s="567"/>
      <c r="BY231" s="567"/>
      <c r="BZ231" s="567"/>
      <c r="CA231" s="567"/>
      <c r="CB231" s="567"/>
      <c r="CC231" s="567"/>
      <c r="CD231" s="567"/>
      <c r="CE231" s="567"/>
      <c r="CF231" s="567"/>
      <c r="CG231" s="567"/>
      <c r="CH231" s="567"/>
      <c r="CI231" s="567"/>
      <c r="CJ231" s="567"/>
      <c r="CK231" s="567"/>
      <c r="CL231" s="567"/>
      <c r="CM231" s="567"/>
      <c r="CN231" s="567"/>
      <c r="CO231" s="567"/>
      <c r="CP231" s="567"/>
      <c r="CQ231" s="567"/>
      <c r="CR231" s="567"/>
      <c r="CS231" s="567"/>
      <c r="CT231" s="567"/>
      <c r="CU231" s="567"/>
      <c r="CV231" s="567"/>
      <c r="CW231" s="567"/>
      <c r="CX231" s="567"/>
      <c r="CY231" s="567"/>
      <c r="CZ231" s="567"/>
      <c r="DA231" s="567"/>
      <c r="DB231" s="567"/>
      <c r="DC231" s="567"/>
      <c r="DD231" s="567"/>
      <c r="DE231" s="567"/>
      <c r="DF231" s="567"/>
      <c r="DG231" s="567"/>
      <c r="DH231" s="567"/>
      <c r="DI231" s="567"/>
      <c r="DJ231" s="567"/>
      <c r="DK231" s="567"/>
      <c r="DL231" s="567"/>
      <c r="DM231" s="567"/>
      <c r="DN231" s="567"/>
      <c r="DO231" s="567"/>
      <c r="DP231" s="567"/>
      <c r="DQ231" s="567"/>
      <c r="DR231" s="567"/>
      <c r="DS231" s="567"/>
      <c r="DT231" s="567"/>
      <c r="DU231" s="567"/>
      <c r="DV231" s="567"/>
      <c r="DW231" s="567"/>
      <c r="DX231" s="567"/>
      <c r="DY231" s="567"/>
      <c r="DZ231" s="567"/>
      <c r="EA231" s="567"/>
      <c r="EB231" s="567"/>
      <c r="EC231" s="567"/>
      <c r="ED231" s="567"/>
      <c r="EE231" s="567"/>
      <c r="EF231" s="567"/>
      <c r="EG231" s="567"/>
      <c r="EH231" s="567"/>
      <c r="EI231" s="567"/>
      <c r="EJ231" s="567"/>
      <c r="EK231" s="567"/>
      <c r="EL231" s="567"/>
      <c r="EM231" s="567"/>
      <c r="EN231" s="567"/>
      <c r="EO231" s="567"/>
      <c r="EP231" s="567"/>
      <c r="EQ231" s="567"/>
      <c r="ER231" s="567"/>
      <c r="ES231" s="567"/>
      <c r="ET231" s="567"/>
      <c r="EU231" s="567"/>
      <c r="EV231" s="567"/>
      <c r="EW231" s="567"/>
      <c r="EX231" s="567"/>
      <c r="EY231" s="567"/>
      <c r="EZ231" s="567"/>
      <c r="FA231" s="567"/>
      <c r="FB231" s="567"/>
      <c r="FC231" s="567"/>
      <c r="FD231" s="567"/>
      <c r="FE231" s="567"/>
      <c r="FF231" s="567"/>
      <c r="FG231" s="567"/>
      <c r="FH231" s="567"/>
      <c r="FI231" s="567"/>
      <c r="FJ231" s="567"/>
      <c r="FK231" s="567"/>
      <c r="FL231" s="567"/>
      <c r="FM231" s="567"/>
      <c r="FN231" s="567"/>
      <c r="FO231" s="567"/>
      <c r="FP231" s="567"/>
      <c r="FQ231" s="567"/>
      <c r="FR231" s="567"/>
      <c r="FS231" s="567"/>
      <c r="FT231" s="567"/>
      <c r="FU231" s="567"/>
      <c r="FV231" s="567"/>
      <c r="FW231" s="567"/>
      <c r="FX231" s="567"/>
      <c r="FY231" s="567"/>
      <c r="FZ231" s="567"/>
      <c r="GA231" s="567"/>
      <c r="GB231" s="567"/>
      <c r="GC231" s="567"/>
      <c r="GD231" s="567"/>
      <c r="GE231" s="567"/>
      <c r="GF231" s="567"/>
      <c r="GG231" s="567"/>
      <c r="GH231" s="567"/>
      <c r="GI231" s="567"/>
      <c r="GJ231" s="567"/>
      <c r="GK231" s="567"/>
      <c r="GL231" s="567"/>
      <c r="GM231" s="567"/>
      <c r="GN231" s="567"/>
      <c r="GO231" s="567"/>
      <c r="GP231" s="567"/>
      <c r="GQ231" s="567"/>
      <c r="GR231" s="567"/>
      <c r="GS231" s="567"/>
      <c r="GT231" s="567"/>
      <c r="GU231" s="567"/>
      <c r="GV231" s="567"/>
      <c r="GW231" s="567"/>
      <c r="GX231" s="567"/>
      <c r="GY231" s="567"/>
      <c r="GZ231" s="567"/>
      <c r="HA231" s="567"/>
      <c r="HB231" s="567"/>
      <c r="HC231" s="567"/>
      <c r="HD231" s="567"/>
      <c r="HE231" s="567"/>
      <c r="HF231" s="567"/>
      <c r="HG231" s="567"/>
      <c r="HH231" s="567"/>
      <c r="HI231" s="567"/>
      <c r="HJ231" s="567"/>
      <c r="HK231" s="567"/>
      <c r="HL231" s="567"/>
      <c r="HM231" s="567"/>
      <c r="HN231" s="567"/>
      <c r="HO231" s="567"/>
      <c r="HP231" s="567"/>
      <c r="HQ231" s="567"/>
      <c r="HR231" s="567"/>
      <c r="HS231" s="567"/>
      <c r="HT231" s="567"/>
      <c r="HU231" s="567"/>
      <c r="HV231" s="567"/>
      <c r="HW231" s="567"/>
      <c r="HX231" s="567"/>
      <c r="HY231" s="567"/>
      <c r="HZ231" s="567"/>
      <c r="IA231" s="567"/>
      <c r="IB231" s="567"/>
      <c r="IC231" s="567"/>
      <c r="ID231" s="567"/>
      <c r="IE231" s="567"/>
      <c r="IF231" s="567"/>
      <c r="IG231" s="567"/>
      <c r="IH231" s="567"/>
      <c r="II231" s="567"/>
      <c r="IJ231" s="567"/>
      <c r="IK231" s="567"/>
      <c r="IL231" s="567"/>
      <c r="IM231" s="567"/>
      <c r="IN231" s="567"/>
      <c r="IO231" s="567"/>
      <c r="IP231" s="567"/>
      <c r="IQ231" s="567"/>
      <c r="IR231" s="567"/>
      <c r="IS231" s="567"/>
      <c r="IT231" s="567"/>
      <c r="IU231" s="567"/>
      <c r="IV231" s="567"/>
      <c r="IW231" s="567"/>
      <c r="IX231" s="567"/>
      <c r="IY231" s="567"/>
      <c r="IZ231" s="567"/>
      <c r="JA231" s="567"/>
      <c r="JB231" s="567"/>
      <c r="JC231" s="567"/>
      <c r="JD231" s="567"/>
      <c r="JE231" s="567"/>
      <c r="JF231" s="567"/>
      <c r="JG231" s="567"/>
      <c r="JH231" s="567"/>
      <c r="JI231" s="567"/>
      <c r="JJ231" s="567"/>
      <c r="JK231" s="567"/>
      <c r="JL231" s="567"/>
      <c r="JM231" s="567"/>
      <c r="JN231" s="567"/>
      <c r="JO231" s="567"/>
      <c r="JP231" s="567"/>
      <c r="JQ231" s="567"/>
      <c r="JR231" s="567"/>
      <c r="JS231" s="567"/>
      <c r="JT231" s="567"/>
      <c r="JU231" s="567"/>
      <c r="JV231" s="567"/>
      <c r="JW231" s="567"/>
      <c r="JX231" s="567"/>
      <c r="JY231" s="567"/>
      <c r="JZ231" s="567"/>
      <c r="KA231" s="567"/>
      <c r="KB231" s="567"/>
      <c r="KC231" s="567"/>
      <c r="KD231" s="567"/>
      <c r="KE231" s="567"/>
      <c r="KF231" s="567"/>
      <c r="KG231" s="567"/>
      <c r="KH231" s="567"/>
      <c r="KI231" s="567"/>
      <c r="KJ231" s="567"/>
      <c r="KK231" s="567"/>
      <c r="KL231" s="567"/>
      <c r="KM231" s="567"/>
      <c r="KN231" s="567"/>
      <c r="KO231" s="567"/>
      <c r="KP231" s="567"/>
      <c r="KQ231" s="567"/>
      <c r="KR231" s="567"/>
      <c r="KS231" s="567"/>
      <c r="KT231" s="567"/>
      <c r="KU231" s="567"/>
      <c r="KV231" s="567"/>
      <c r="KW231" s="567"/>
      <c r="KX231" s="567"/>
      <c r="KY231" s="567"/>
      <c r="KZ231" s="567"/>
      <c r="LA231" s="567"/>
      <c r="LB231" s="567"/>
      <c r="LC231" s="567"/>
      <c r="LD231" s="567"/>
      <c r="LE231" s="567"/>
      <c r="LF231" s="567"/>
      <c r="LG231" s="567"/>
      <c r="LH231" s="567"/>
      <c r="LI231" s="567"/>
      <c r="LJ231" s="567"/>
      <c r="LK231" s="567"/>
      <c r="LL231" s="567"/>
      <c r="LM231" s="567"/>
      <c r="LN231" s="567"/>
      <c r="LO231" s="567"/>
      <c r="LP231" s="567"/>
      <c r="LQ231" s="567"/>
      <c r="LR231" s="567"/>
      <c r="LS231" s="567"/>
      <c r="LT231" s="567"/>
      <c r="LU231" s="567"/>
      <c r="LV231" s="567"/>
      <c r="LW231" s="567"/>
      <c r="LX231" s="567"/>
      <c r="LY231" s="567"/>
      <c r="LZ231" s="567"/>
      <c r="MA231" s="567"/>
      <c r="MB231" s="567"/>
      <c r="MC231" s="567"/>
      <c r="MD231" s="567"/>
      <c r="ME231" s="567"/>
      <c r="MF231" s="567"/>
      <c r="MG231" s="567"/>
      <c r="MH231" s="567"/>
      <c r="MI231" s="567"/>
      <c r="MJ231" s="567"/>
      <c r="MK231" s="567"/>
      <c r="ML231" s="567"/>
      <c r="MM231" s="567"/>
      <c r="MN231" s="567"/>
      <c r="MO231" s="567"/>
      <c r="MP231" s="567"/>
      <c r="MQ231" s="567"/>
      <c r="MR231" s="567"/>
      <c r="MS231" s="567"/>
      <c r="MT231" s="567"/>
      <c r="MU231" s="567"/>
      <c r="MV231" s="567"/>
      <c r="MW231" s="567"/>
      <c r="MX231" s="567"/>
      <c r="MY231" s="567"/>
      <c r="MZ231" s="567"/>
      <c r="NA231" s="567"/>
      <c r="NB231" s="567"/>
      <c r="NC231" s="567"/>
      <c r="ND231" s="567"/>
      <c r="NE231" s="567"/>
      <c r="NF231" s="567"/>
      <c r="NG231" s="567"/>
      <c r="NH231" s="567"/>
      <c r="NI231" s="567"/>
      <c r="NJ231" s="567"/>
      <c r="NK231" s="567"/>
      <c r="NL231" s="567"/>
      <c r="NM231" s="567"/>
      <c r="NN231" s="567"/>
      <c r="NO231" s="567"/>
      <c r="NP231" s="567"/>
      <c r="NQ231" s="567"/>
      <c r="NR231" s="567"/>
      <c r="NS231" s="567"/>
      <c r="NT231" s="567"/>
      <c r="NU231" s="567"/>
      <c r="NV231" s="567"/>
      <c r="NW231" s="567"/>
      <c r="NX231" s="567"/>
      <c r="NY231" s="567"/>
      <c r="NZ231" s="567"/>
      <c r="OA231" s="567"/>
      <c r="OB231" s="567"/>
      <c r="OC231" s="567"/>
      <c r="OD231" s="567"/>
      <c r="OE231" s="567"/>
      <c r="OF231" s="567"/>
      <c r="OG231" s="567"/>
      <c r="OH231" s="567"/>
      <c r="OI231" s="567"/>
      <c r="OJ231" s="567"/>
      <c r="OK231" s="567"/>
      <c r="OL231" s="567"/>
      <c r="OM231" s="567"/>
      <c r="ON231" s="567"/>
      <c r="OO231" s="567"/>
      <c r="OP231" s="567"/>
      <c r="OQ231" s="567"/>
      <c r="OR231" s="567"/>
      <c r="OS231" s="567"/>
      <c r="OT231" s="567"/>
      <c r="OU231" s="567"/>
      <c r="OV231" s="567"/>
      <c r="OW231" s="567"/>
      <c r="OX231" s="567"/>
      <c r="OY231" s="567"/>
      <c r="OZ231" s="567"/>
      <c r="PA231" s="567"/>
      <c r="PB231" s="567"/>
      <c r="PC231" s="567"/>
      <c r="PD231" s="567"/>
      <c r="PE231" s="567"/>
      <c r="PF231" s="567"/>
      <c r="PG231" s="567"/>
      <c r="PH231" s="567"/>
      <c r="PI231" s="567"/>
      <c r="PJ231" s="567"/>
      <c r="PK231" s="567"/>
      <c r="PL231" s="567"/>
      <c r="PM231" s="567"/>
      <c r="PN231" s="567"/>
      <c r="PO231" s="567"/>
      <c r="PP231" s="567"/>
      <c r="PQ231" s="567"/>
      <c r="PR231" s="567"/>
      <c r="PS231" s="567"/>
      <c r="PT231" s="567"/>
      <c r="PU231" s="567"/>
      <c r="PV231" s="567"/>
      <c r="PW231" s="567"/>
      <c r="PX231" s="567"/>
      <c r="PY231" s="567"/>
      <c r="PZ231" s="567"/>
      <c r="QA231" s="567"/>
      <c r="QB231" s="567"/>
      <c r="QC231" s="567"/>
      <c r="QD231" s="567"/>
      <c r="QE231" s="567"/>
      <c r="QF231" s="567"/>
      <c r="QG231" s="567"/>
      <c r="QH231" s="567"/>
      <c r="QI231" s="567"/>
      <c r="QJ231" s="567"/>
      <c r="QK231" s="567"/>
      <c r="QL231" s="567"/>
      <c r="QM231" s="567"/>
      <c r="QN231" s="567"/>
      <c r="QO231" s="567"/>
      <c r="QP231" s="567"/>
      <c r="QQ231" s="567"/>
      <c r="QR231" s="567"/>
      <c r="QS231" s="567"/>
      <c r="QT231" s="567"/>
      <c r="QU231" s="567"/>
      <c r="QV231" s="567"/>
      <c r="QW231" s="567"/>
      <c r="QX231" s="567"/>
      <c r="QY231" s="567"/>
      <c r="QZ231" s="567"/>
      <c r="RA231" s="567"/>
      <c r="RB231" s="567"/>
      <c r="RC231" s="567"/>
      <c r="RD231" s="567"/>
      <c r="RE231" s="567"/>
      <c r="RF231" s="567"/>
      <c r="RG231" s="567"/>
      <c r="RH231" s="567"/>
      <c r="RI231" s="567"/>
      <c r="RJ231" s="567"/>
      <c r="RK231" s="567"/>
      <c r="RL231" s="567"/>
      <c r="RM231" s="567"/>
      <c r="RN231" s="567"/>
      <c r="RO231" s="567"/>
      <c r="RP231" s="567"/>
      <c r="RQ231" s="567"/>
      <c r="RR231" s="567"/>
      <c r="RS231" s="567"/>
      <c r="RT231" s="567"/>
      <c r="RU231" s="567"/>
      <c r="RV231" s="567"/>
      <c r="RW231" s="567"/>
      <c r="RX231" s="567"/>
      <c r="RY231" s="567"/>
      <c r="RZ231" s="567"/>
      <c r="SA231" s="567"/>
      <c r="SB231" s="567"/>
      <c r="SC231" s="567"/>
      <c r="SD231" s="567"/>
      <c r="SE231" s="567"/>
      <c r="SF231" s="567"/>
      <c r="SG231" s="567"/>
      <c r="SH231" s="567"/>
      <c r="SI231" s="567"/>
      <c r="SJ231" s="567"/>
      <c r="SK231" s="567"/>
      <c r="SL231" s="567"/>
      <c r="SM231" s="567"/>
      <c r="SN231" s="567"/>
      <c r="SO231" s="567"/>
      <c r="SP231" s="567"/>
      <c r="SQ231" s="567"/>
      <c r="SR231" s="567"/>
      <c r="SS231" s="567"/>
      <c r="ST231" s="567"/>
      <c r="SU231" s="567"/>
      <c r="SV231" s="567"/>
      <c r="SW231" s="567"/>
      <c r="SX231" s="567"/>
      <c r="SY231" s="567"/>
      <c r="SZ231" s="567"/>
      <c r="TA231" s="567"/>
      <c r="TB231" s="567"/>
      <c r="TC231" s="567"/>
      <c r="TD231" s="567"/>
      <c r="TE231" s="567"/>
      <c r="TF231" s="567"/>
      <c r="TG231" s="567"/>
      <c r="TH231" s="567"/>
      <c r="TI231" s="567"/>
      <c r="TJ231" s="567"/>
      <c r="TK231" s="567"/>
      <c r="TL231" s="567"/>
      <c r="TM231" s="567"/>
      <c r="TN231" s="567"/>
      <c r="TO231" s="567"/>
      <c r="TP231" s="567"/>
      <c r="TQ231" s="567"/>
      <c r="TR231" s="567"/>
      <c r="TS231" s="567"/>
      <c r="TT231" s="567"/>
      <c r="TU231" s="567"/>
      <c r="TV231" s="567"/>
      <c r="TW231" s="567"/>
      <c r="TX231" s="567"/>
      <c r="TY231" s="567"/>
      <c r="TZ231" s="567"/>
      <c r="UA231" s="567"/>
      <c r="UB231" s="567"/>
      <c r="UC231" s="567"/>
      <c r="UD231" s="567"/>
      <c r="UE231" s="567"/>
      <c r="UF231" s="567"/>
      <c r="UG231" s="567"/>
      <c r="UH231" s="567"/>
      <c r="UI231" s="567"/>
      <c r="UJ231" s="567"/>
      <c r="UK231" s="567"/>
      <c r="UL231" s="567"/>
      <c r="UM231" s="567"/>
      <c r="UN231" s="567"/>
      <c r="UO231" s="567"/>
      <c r="UP231" s="567"/>
      <c r="UQ231" s="567"/>
      <c r="UR231" s="567"/>
      <c r="US231" s="567"/>
      <c r="UT231" s="567"/>
      <c r="UU231" s="567"/>
      <c r="UV231" s="567"/>
      <c r="UW231" s="567"/>
      <c r="UX231" s="567"/>
      <c r="UY231" s="567"/>
      <c r="UZ231" s="567"/>
      <c r="VA231" s="567"/>
      <c r="VB231" s="567"/>
      <c r="VC231" s="567"/>
      <c r="VD231" s="567"/>
      <c r="VE231" s="567"/>
      <c r="VF231" s="567"/>
      <c r="VG231" s="567"/>
      <c r="VH231" s="567"/>
      <c r="VI231" s="567"/>
      <c r="VJ231" s="567"/>
      <c r="VK231" s="567"/>
      <c r="VL231" s="567"/>
      <c r="VM231" s="567"/>
      <c r="VN231" s="567"/>
      <c r="VO231" s="567"/>
      <c r="VP231" s="567"/>
      <c r="VQ231" s="567"/>
      <c r="VR231" s="567"/>
      <c r="VS231" s="567"/>
      <c r="VT231" s="567"/>
      <c r="VU231" s="567"/>
      <c r="VV231" s="567"/>
      <c r="VW231" s="567"/>
      <c r="VX231" s="567"/>
      <c r="VY231" s="567"/>
      <c r="VZ231" s="567"/>
      <c r="WA231" s="567"/>
      <c r="WB231" s="567"/>
      <c r="WC231" s="567"/>
      <c r="WD231" s="567"/>
      <c r="WE231" s="567"/>
      <c r="WF231" s="567"/>
      <c r="WG231" s="567"/>
      <c r="WH231" s="567"/>
      <c r="WI231" s="567"/>
      <c r="WJ231" s="567"/>
      <c r="WK231" s="567"/>
      <c r="WL231" s="567"/>
      <c r="WM231" s="567"/>
      <c r="WN231" s="567"/>
      <c r="WO231" s="567"/>
      <c r="WP231" s="567"/>
      <c r="WQ231" s="567"/>
      <c r="WR231" s="567"/>
      <c r="WS231" s="567"/>
      <c r="WT231" s="567"/>
      <c r="WU231" s="567"/>
      <c r="WV231" s="567"/>
      <c r="WW231" s="567"/>
      <c r="WX231" s="567"/>
      <c r="WY231" s="567"/>
      <c r="WZ231" s="567"/>
      <c r="XA231" s="567"/>
      <c r="XB231" s="567"/>
      <c r="XC231" s="567"/>
      <c r="XD231" s="567"/>
      <c r="XE231" s="567"/>
      <c r="XF231" s="567"/>
      <c r="XG231" s="567"/>
      <c r="XH231" s="567"/>
      <c r="XI231" s="567"/>
      <c r="XJ231" s="567"/>
      <c r="XK231" s="567"/>
      <c r="XL231" s="567"/>
      <c r="XM231" s="567"/>
      <c r="XN231" s="567"/>
      <c r="XO231" s="567"/>
      <c r="XP231" s="567"/>
      <c r="XQ231" s="567"/>
      <c r="XR231" s="567"/>
      <c r="XS231" s="567"/>
      <c r="XT231" s="567"/>
      <c r="XU231" s="567"/>
      <c r="XV231" s="567"/>
      <c r="XW231" s="567"/>
      <c r="XX231" s="567"/>
      <c r="XY231" s="567"/>
      <c r="XZ231" s="567"/>
      <c r="YA231" s="567"/>
      <c r="YB231" s="567"/>
      <c r="YC231" s="567"/>
      <c r="YD231" s="567"/>
      <c r="YE231" s="567"/>
      <c r="YF231" s="567"/>
      <c r="YG231" s="567"/>
      <c r="YH231" s="567"/>
      <c r="YI231" s="567"/>
      <c r="YJ231" s="567"/>
      <c r="YK231" s="567"/>
      <c r="YL231" s="567"/>
      <c r="YM231" s="567"/>
      <c r="YN231" s="567"/>
      <c r="YO231" s="567"/>
      <c r="YP231" s="567"/>
      <c r="YQ231" s="567"/>
      <c r="YR231" s="567"/>
      <c r="YS231" s="567"/>
      <c r="YT231" s="567"/>
      <c r="YU231" s="567"/>
      <c r="YV231" s="567"/>
      <c r="YW231" s="567"/>
      <c r="YX231" s="567"/>
      <c r="YY231" s="567"/>
      <c r="YZ231" s="567"/>
      <c r="ZA231" s="567"/>
      <c r="ZB231" s="567"/>
      <c r="ZC231" s="567"/>
      <c r="ZD231" s="567"/>
      <c r="ZE231" s="567"/>
      <c r="ZF231" s="567"/>
      <c r="ZG231" s="567"/>
      <c r="ZH231" s="567"/>
      <c r="ZI231" s="567"/>
      <c r="ZJ231" s="567"/>
      <c r="ZK231" s="567"/>
      <c r="ZL231" s="567"/>
      <c r="ZM231" s="567"/>
      <c r="ZN231" s="567"/>
      <c r="ZO231" s="567"/>
      <c r="ZP231" s="567"/>
      <c r="ZQ231" s="567"/>
      <c r="ZR231" s="567"/>
      <c r="ZS231" s="567"/>
      <c r="ZT231" s="567"/>
      <c r="ZU231" s="567"/>
      <c r="ZV231" s="567"/>
      <c r="ZW231" s="567"/>
      <c r="ZX231" s="567"/>
      <c r="ZY231" s="567"/>
      <c r="ZZ231" s="567"/>
      <c r="AAA231" s="567"/>
      <c r="AAB231" s="567"/>
      <c r="AAC231" s="567"/>
      <c r="AAD231" s="567"/>
      <c r="AAE231" s="567"/>
      <c r="AAF231" s="567"/>
      <c r="AAG231" s="567"/>
      <c r="AAH231" s="567"/>
      <c r="AAI231" s="567"/>
      <c r="AAJ231" s="567"/>
      <c r="AAK231" s="567"/>
      <c r="AAL231" s="567"/>
      <c r="AAM231" s="567"/>
      <c r="AAN231" s="567"/>
      <c r="AAO231" s="567"/>
      <c r="AAP231" s="567"/>
      <c r="AAQ231" s="567"/>
      <c r="AAR231" s="567"/>
      <c r="AAS231" s="567"/>
      <c r="AAT231" s="567"/>
      <c r="AAU231" s="567"/>
      <c r="AAV231" s="567"/>
      <c r="AAW231" s="567"/>
      <c r="AAX231" s="567"/>
      <c r="AAY231" s="567"/>
      <c r="AAZ231" s="567"/>
      <c r="ABA231" s="567"/>
      <c r="ABB231" s="567"/>
      <c r="ABC231" s="567"/>
      <c r="ABD231" s="567"/>
      <c r="ABE231" s="567"/>
      <c r="ABF231" s="567"/>
      <c r="ABG231" s="567"/>
      <c r="ABH231" s="567"/>
      <c r="ABI231" s="567"/>
      <c r="ABJ231" s="567"/>
      <c r="ABK231" s="567"/>
      <c r="ABL231" s="567"/>
      <c r="ABM231" s="567"/>
      <c r="ABN231" s="567"/>
      <c r="ABO231" s="567"/>
      <c r="ABP231" s="567"/>
      <c r="ABQ231" s="567"/>
      <c r="ABR231" s="567"/>
      <c r="ABS231" s="567"/>
      <c r="ABT231" s="567"/>
      <c r="ABU231" s="567"/>
      <c r="ABV231" s="567"/>
      <c r="ABW231" s="567"/>
      <c r="ABX231" s="567"/>
      <c r="ABY231" s="567"/>
      <c r="ABZ231" s="567"/>
      <c r="ACA231" s="567"/>
      <c r="ACB231" s="567"/>
      <c r="ACC231" s="567"/>
      <c r="ACD231" s="567"/>
      <c r="ACE231" s="567"/>
      <c r="ACF231" s="567"/>
      <c r="ACG231" s="567"/>
      <c r="ACH231" s="567"/>
      <c r="ACI231" s="567"/>
      <c r="ACJ231" s="567"/>
      <c r="ACK231" s="567"/>
      <c r="ACL231" s="567"/>
      <c r="ACM231" s="567"/>
      <c r="ACN231" s="567"/>
      <c r="ACO231" s="567"/>
      <c r="ACP231" s="567"/>
      <c r="ACQ231" s="567"/>
      <c r="ACR231" s="567"/>
      <c r="ACS231" s="567"/>
      <c r="ACT231" s="567"/>
      <c r="ACU231" s="567"/>
      <c r="ACV231" s="567"/>
      <c r="ACW231" s="567"/>
      <c r="ACX231" s="567"/>
      <c r="ACY231" s="567"/>
      <c r="ACZ231" s="567"/>
      <c r="ADA231" s="567"/>
      <c r="ADB231" s="567"/>
      <c r="ADC231" s="567"/>
      <c r="ADD231" s="567"/>
      <c r="ADE231" s="567"/>
      <c r="ADF231" s="567"/>
      <c r="ADG231" s="567"/>
      <c r="ADH231" s="567"/>
      <c r="ADI231" s="567"/>
      <c r="ADJ231" s="567"/>
      <c r="ADK231" s="567"/>
      <c r="ADL231" s="567"/>
      <c r="ADM231" s="567"/>
      <c r="ADN231" s="567"/>
      <c r="ADO231" s="567"/>
      <c r="ADP231" s="567"/>
      <c r="ADQ231" s="567"/>
      <c r="ADR231" s="567"/>
      <c r="ADS231" s="567"/>
      <c r="ADT231" s="567"/>
      <c r="ADU231" s="567"/>
      <c r="ADV231" s="567"/>
      <c r="ADW231" s="567"/>
      <c r="ADX231" s="567"/>
      <c r="ADY231" s="567"/>
      <c r="ADZ231" s="567"/>
      <c r="AEA231" s="567"/>
      <c r="AEB231" s="567"/>
      <c r="AEC231" s="567"/>
      <c r="AED231" s="567"/>
      <c r="AEE231" s="567"/>
      <c r="AEF231" s="567"/>
      <c r="AEG231" s="567"/>
      <c r="AEH231" s="567"/>
      <c r="AEI231" s="567"/>
      <c r="AEJ231" s="567"/>
      <c r="AEK231" s="567"/>
      <c r="AEL231" s="567"/>
      <c r="AEM231" s="567"/>
      <c r="AEN231" s="567"/>
      <c r="AEO231" s="567"/>
      <c r="AEP231" s="567"/>
      <c r="AEQ231" s="567"/>
      <c r="AER231" s="567"/>
      <c r="AES231" s="567"/>
      <c r="AET231" s="567"/>
      <c r="AEU231" s="567"/>
      <c r="AEV231" s="567"/>
      <c r="AEW231" s="567"/>
      <c r="AEX231" s="567"/>
      <c r="AEY231" s="567"/>
      <c r="AEZ231" s="567"/>
      <c r="AFA231" s="567"/>
      <c r="AFB231" s="567"/>
      <c r="AFC231" s="567"/>
      <c r="AFD231" s="567"/>
      <c r="AFE231" s="567"/>
      <c r="AFF231" s="567"/>
      <c r="AFG231" s="567"/>
      <c r="AFH231" s="567"/>
      <c r="AFI231" s="567"/>
      <c r="AFJ231" s="567"/>
      <c r="AFK231" s="567"/>
      <c r="AFL231" s="567"/>
      <c r="AFM231" s="567"/>
      <c r="AFN231" s="567"/>
      <c r="AFO231" s="567"/>
      <c r="AFP231" s="567"/>
      <c r="AFQ231" s="567"/>
      <c r="AFR231" s="567"/>
      <c r="AFS231" s="567"/>
      <c r="AFT231" s="567"/>
      <c r="AFU231" s="567"/>
      <c r="AFV231" s="567"/>
      <c r="AFW231" s="567"/>
      <c r="AFX231" s="567"/>
      <c r="AFY231" s="567"/>
      <c r="AFZ231" s="567"/>
      <c r="AGA231" s="567"/>
      <c r="AGB231" s="567"/>
      <c r="AGC231" s="567"/>
      <c r="AGD231" s="567"/>
      <c r="AGE231" s="567"/>
      <c r="AGF231" s="567"/>
      <c r="AGG231" s="567"/>
      <c r="AGH231" s="567"/>
      <c r="AGI231" s="567"/>
      <c r="AGJ231" s="567"/>
      <c r="AGK231" s="567"/>
      <c r="AGL231" s="567"/>
      <c r="AGM231" s="567"/>
      <c r="AGN231" s="567"/>
      <c r="AGO231" s="567"/>
      <c r="AGP231" s="567"/>
      <c r="AGQ231" s="567"/>
      <c r="AGR231" s="567"/>
      <c r="AGS231" s="567"/>
      <c r="AGT231" s="567"/>
      <c r="AGU231" s="567"/>
      <c r="AGV231" s="567"/>
      <c r="AGW231" s="567"/>
      <c r="AGX231" s="567"/>
      <c r="AGY231" s="567"/>
      <c r="AGZ231" s="567"/>
      <c r="AHA231" s="567"/>
      <c r="AHB231" s="567"/>
      <c r="AHC231" s="567"/>
      <c r="AHD231" s="567"/>
      <c r="AHE231" s="567"/>
      <c r="AHF231" s="567"/>
      <c r="AHG231" s="567"/>
      <c r="AHH231" s="567"/>
      <c r="AHI231" s="567"/>
      <c r="AHJ231" s="567"/>
      <c r="AHK231" s="567"/>
      <c r="AHL231" s="567"/>
      <c r="AHM231" s="567"/>
      <c r="AHN231" s="567"/>
      <c r="AHO231" s="567"/>
      <c r="AHP231" s="567"/>
      <c r="AHQ231" s="567"/>
      <c r="AHR231" s="567"/>
      <c r="AHS231" s="567"/>
      <c r="AHT231" s="567"/>
      <c r="AHU231" s="567"/>
      <c r="AHV231" s="567"/>
      <c r="AHW231" s="567"/>
      <c r="AHX231" s="567"/>
      <c r="AHY231" s="567"/>
      <c r="AHZ231" s="567"/>
      <c r="AIA231" s="567"/>
      <c r="AIB231" s="567"/>
      <c r="AIC231" s="567"/>
      <c r="AID231" s="567"/>
      <c r="AIE231" s="567"/>
      <c r="AIF231" s="567"/>
      <c r="AIG231" s="567"/>
      <c r="AIH231" s="567"/>
      <c r="AII231" s="567"/>
      <c r="AIJ231" s="567"/>
      <c r="AIK231" s="567"/>
      <c r="AIL231" s="567"/>
      <c r="AIM231" s="567"/>
      <c r="AIN231" s="567"/>
      <c r="AIO231" s="567"/>
      <c r="AIP231" s="567"/>
      <c r="AIQ231" s="567"/>
      <c r="AIR231" s="567"/>
      <c r="AIS231" s="567"/>
      <c r="AIT231" s="567"/>
      <c r="AIU231" s="567"/>
      <c r="AIV231" s="567"/>
      <c r="AIW231" s="567"/>
      <c r="AIX231" s="567"/>
      <c r="AIY231" s="567"/>
      <c r="AIZ231" s="567"/>
      <c r="AJA231" s="567"/>
      <c r="AJB231" s="567"/>
      <c r="AJC231" s="567"/>
      <c r="AJD231" s="567"/>
      <c r="AJE231" s="567"/>
      <c r="AJF231" s="567"/>
      <c r="AJG231" s="567"/>
      <c r="AJH231" s="567"/>
      <c r="AJI231" s="567"/>
      <c r="AJJ231" s="567"/>
      <c r="AJK231" s="567"/>
      <c r="AJL231" s="567"/>
      <c r="AJM231" s="567"/>
      <c r="AJN231" s="567"/>
      <c r="AJO231" s="567"/>
      <c r="AJP231" s="567"/>
      <c r="AJQ231" s="567"/>
      <c r="AJR231" s="567"/>
      <c r="AJS231" s="567"/>
      <c r="AJT231" s="567"/>
      <c r="AJU231" s="567"/>
      <c r="AJV231" s="567"/>
      <c r="AJW231" s="567"/>
      <c r="AJX231" s="567"/>
      <c r="AJY231" s="567"/>
      <c r="AJZ231" s="567"/>
      <c r="AKA231" s="567"/>
      <c r="AKB231" s="567"/>
      <c r="AKC231" s="567"/>
      <c r="AKD231" s="567"/>
      <c r="AKE231" s="567"/>
      <c r="AKF231" s="567"/>
      <c r="AKG231" s="567"/>
      <c r="AKH231" s="567"/>
      <c r="AKI231" s="567"/>
      <c r="AKJ231" s="567"/>
      <c r="AKK231" s="567"/>
      <c r="AKL231" s="567"/>
      <c r="AKM231" s="567"/>
      <c r="AKN231" s="567"/>
      <c r="AKO231" s="567"/>
      <c r="AKP231" s="567"/>
      <c r="AKQ231" s="567"/>
      <c r="AKR231" s="567"/>
      <c r="AKS231" s="567"/>
      <c r="AKT231" s="567"/>
      <c r="AKU231" s="567"/>
      <c r="AKV231" s="567"/>
      <c r="AKW231" s="567"/>
      <c r="AKX231" s="567"/>
      <c r="AKY231" s="567"/>
      <c r="AKZ231" s="567"/>
      <c r="ALA231" s="567"/>
      <c r="ALB231" s="567"/>
      <c r="ALC231" s="567"/>
      <c r="ALD231" s="567"/>
      <c r="ALE231" s="567"/>
      <c r="ALF231" s="567"/>
      <c r="ALG231" s="567"/>
      <c r="ALH231" s="567"/>
      <c r="ALI231" s="567"/>
      <c r="ALJ231" s="567"/>
      <c r="ALK231" s="567"/>
      <c r="ALL231" s="567"/>
      <c r="ALM231" s="567"/>
      <c r="ALN231" s="567"/>
      <c r="ALO231" s="567"/>
      <c r="ALP231" s="567"/>
      <c r="ALQ231" s="567"/>
      <c r="ALR231" s="567"/>
      <c r="ALS231" s="567"/>
      <c r="ALT231" s="567"/>
      <c r="ALU231" s="567"/>
      <c r="ALV231" s="567"/>
      <c r="ALW231" s="567"/>
      <c r="ALX231" s="567"/>
      <c r="ALY231" s="567"/>
      <c r="ALZ231" s="567"/>
      <c r="AMA231" s="567"/>
      <c r="AMB231" s="567"/>
      <c r="AMC231" s="567"/>
      <c r="AMD231" s="567"/>
      <c r="AME231" s="567"/>
      <c r="AMF231" s="567"/>
      <c r="AMG231" s="567"/>
      <c r="AMH231" s="567"/>
      <c r="AMI231" s="567"/>
      <c r="AMJ231" s="567"/>
      <c r="AMK231" s="567"/>
      <c r="AML231" s="567"/>
      <c r="AMM231" s="567"/>
      <c r="AMN231" s="567"/>
      <c r="AMO231" s="567"/>
      <c r="AMP231" s="567"/>
      <c r="AMQ231" s="567"/>
      <c r="AMR231" s="567"/>
      <c r="AMS231" s="567"/>
      <c r="AMT231" s="567"/>
      <c r="AMU231" s="567"/>
      <c r="AMV231" s="567"/>
      <c r="AMW231" s="567"/>
      <c r="AMX231" s="567"/>
      <c r="AMY231" s="567"/>
      <c r="AMZ231" s="567"/>
      <c r="ANA231" s="567"/>
      <c r="ANB231" s="567"/>
      <c r="ANC231" s="567"/>
      <c r="AND231" s="567"/>
      <c r="ANE231" s="567"/>
      <c r="ANF231" s="567"/>
      <c r="ANG231" s="567"/>
      <c r="ANH231" s="567"/>
      <c r="ANI231" s="567"/>
      <c r="ANJ231" s="567"/>
      <c r="ANK231" s="567"/>
      <c r="ANL231" s="567"/>
      <c r="ANM231" s="567"/>
      <c r="ANN231" s="567"/>
      <c r="ANO231" s="567"/>
      <c r="ANP231" s="567"/>
      <c r="ANQ231" s="567"/>
      <c r="ANR231" s="567"/>
      <c r="ANS231" s="567"/>
      <c r="ANT231" s="567"/>
      <c r="ANU231" s="567"/>
      <c r="ANV231" s="567"/>
      <c r="ANW231" s="567"/>
      <c r="ANX231" s="567"/>
      <c r="ANY231" s="567"/>
      <c r="ANZ231" s="567"/>
      <c r="AOA231" s="567"/>
      <c r="AOB231" s="567"/>
      <c r="AOC231" s="567"/>
      <c r="AOD231" s="567"/>
      <c r="AOE231" s="567"/>
      <c r="AOF231" s="567"/>
      <c r="AOG231" s="567"/>
      <c r="AOH231" s="567"/>
      <c r="AOI231" s="567"/>
      <c r="AOJ231" s="567"/>
      <c r="AOK231" s="567"/>
      <c r="AOL231" s="567"/>
      <c r="AOM231" s="567"/>
      <c r="AON231" s="567"/>
      <c r="AOO231" s="567"/>
      <c r="AOP231" s="567"/>
      <c r="AOQ231" s="567"/>
      <c r="AOR231" s="567"/>
      <c r="AOS231" s="567"/>
      <c r="AOT231" s="567"/>
      <c r="AOU231" s="567"/>
      <c r="AOV231" s="567"/>
      <c r="AOW231" s="567"/>
      <c r="AOX231" s="567"/>
      <c r="AOY231" s="567"/>
      <c r="AOZ231" s="567"/>
      <c r="APA231" s="567"/>
      <c r="APB231" s="567"/>
      <c r="APC231" s="567"/>
      <c r="APD231" s="567"/>
      <c r="APE231" s="567"/>
      <c r="APF231" s="567"/>
      <c r="APG231" s="567"/>
      <c r="APH231" s="567"/>
      <c r="API231" s="567"/>
      <c r="APJ231" s="567"/>
      <c r="APK231" s="567"/>
      <c r="APL231" s="567"/>
      <c r="APM231" s="567"/>
      <c r="APN231" s="567"/>
      <c r="APO231" s="567"/>
      <c r="APP231" s="567"/>
      <c r="APQ231" s="567"/>
      <c r="APR231" s="567"/>
      <c r="APS231" s="567"/>
      <c r="APT231" s="567"/>
      <c r="APU231" s="567"/>
      <c r="APV231" s="567"/>
      <c r="APW231" s="567"/>
      <c r="APX231" s="567"/>
      <c r="APY231" s="567"/>
      <c r="APZ231" s="567"/>
      <c r="AQA231" s="567"/>
      <c r="AQB231" s="567"/>
      <c r="AQC231" s="567"/>
      <c r="AQD231" s="567"/>
      <c r="AQE231" s="567"/>
      <c r="AQF231" s="567"/>
      <c r="AQG231" s="567"/>
      <c r="AQH231" s="567"/>
      <c r="AQI231" s="567"/>
      <c r="AQJ231" s="567"/>
      <c r="AQK231" s="567"/>
      <c r="AQL231" s="567"/>
      <c r="AQM231" s="567"/>
      <c r="AQN231" s="567"/>
      <c r="AQO231" s="567"/>
      <c r="AQP231" s="567"/>
      <c r="AQQ231" s="567"/>
      <c r="AQR231" s="567"/>
      <c r="AQS231" s="567"/>
      <c r="AQT231" s="567"/>
      <c r="AQU231" s="567"/>
      <c r="AQV231" s="567"/>
      <c r="AQW231" s="567"/>
      <c r="AQX231" s="567"/>
      <c r="AQY231" s="567"/>
      <c r="AQZ231" s="567"/>
      <c r="ARA231" s="567"/>
      <c r="ARB231" s="567"/>
      <c r="ARC231" s="567"/>
      <c r="ARD231" s="567"/>
      <c r="ARE231" s="567"/>
      <c r="ARF231" s="567"/>
      <c r="ARG231" s="567"/>
      <c r="ARH231" s="567"/>
      <c r="ARI231" s="567"/>
      <c r="ARJ231" s="567"/>
      <c r="ARK231" s="567"/>
      <c r="ARL231" s="567"/>
      <c r="ARM231" s="567"/>
      <c r="ARN231" s="567"/>
      <c r="ARO231" s="567"/>
      <c r="ARP231" s="567"/>
      <c r="ARQ231" s="567"/>
      <c r="ARR231" s="567"/>
      <c r="ARS231" s="567"/>
      <c r="ART231" s="567"/>
      <c r="ARU231" s="567"/>
      <c r="ARV231" s="567"/>
      <c r="ARW231" s="567"/>
      <c r="ARX231" s="567"/>
      <c r="ARY231" s="567"/>
      <c r="ARZ231" s="567"/>
      <c r="ASA231" s="567"/>
      <c r="ASB231" s="567"/>
      <c r="ASC231" s="567"/>
      <c r="ASD231" s="567"/>
      <c r="ASE231" s="567"/>
      <c r="ASF231" s="567"/>
      <c r="ASG231" s="567"/>
      <c r="ASH231" s="567"/>
      <c r="ASI231" s="567"/>
      <c r="ASJ231" s="567"/>
      <c r="ASK231" s="567"/>
      <c r="ASL231" s="567"/>
      <c r="ASM231" s="567"/>
      <c r="ASN231" s="567"/>
      <c r="ASO231" s="567"/>
      <c r="ASP231" s="567"/>
      <c r="ASQ231" s="567"/>
      <c r="ASR231" s="567"/>
      <c r="ASS231" s="567"/>
      <c r="AST231" s="567"/>
      <c r="ASU231" s="567"/>
      <c r="ASV231" s="567"/>
      <c r="ASW231" s="567"/>
      <c r="ASX231" s="567"/>
      <c r="ASY231" s="567"/>
      <c r="ASZ231" s="567"/>
      <c r="ATA231" s="567"/>
      <c r="ATB231" s="567"/>
      <c r="ATC231" s="567"/>
      <c r="ATD231" s="567"/>
      <c r="ATE231" s="567"/>
      <c r="ATF231" s="567"/>
      <c r="ATG231" s="567"/>
      <c r="ATH231" s="567"/>
      <c r="ATI231" s="567"/>
      <c r="ATJ231" s="567"/>
      <c r="ATK231" s="567"/>
      <c r="ATL231" s="567"/>
      <c r="ATM231" s="567"/>
      <c r="ATN231" s="567"/>
      <c r="ATO231" s="567"/>
      <c r="ATP231" s="567"/>
      <c r="ATQ231" s="567"/>
      <c r="ATR231" s="567"/>
      <c r="ATS231" s="567"/>
      <c r="ATT231" s="567"/>
      <c r="ATU231" s="567"/>
      <c r="ATV231" s="567"/>
      <c r="ATW231" s="567"/>
      <c r="ATX231" s="567"/>
      <c r="ATY231" s="567"/>
      <c r="ATZ231" s="567"/>
      <c r="AUA231" s="567"/>
      <c r="AUB231" s="567"/>
      <c r="AUC231" s="567"/>
      <c r="AUD231" s="567"/>
      <c r="AUE231" s="567"/>
      <c r="AUF231" s="567"/>
      <c r="AUG231" s="567"/>
      <c r="AUH231" s="567"/>
      <c r="AUI231" s="567"/>
      <c r="AUJ231" s="567"/>
      <c r="AUK231" s="567"/>
      <c r="AUL231" s="567"/>
      <c r="AUM231" s="567"/>
      <c r="AUN231" s="567"/>
      <c r="AUO231" s="567"/>
      <c r="AUP231" s="567"/>
      <c r="AUQ231" s="567"/>
      <c r="AUR231" s="567"/>
      <c r="AUS231" s="567"/>
      <c r="AUT231" s="567"/>
      <c r="AUU231" s="567"/>
      <c r="AUV231" s="567"/>
      <c r="AUW231" s="567"/>
      <c r="AUX231" s="567"/>
      <c r="AUY231" s="567"/>
      <c r="AUZ231" s="567"/>
      <c r="AVA231" s="567"/>
      <c r="AVB231" s="567"/>
      <c r="AVC231" s="567"/>
      <c r="AVD231" s="567"/>
      <c r="AVE231" s="567"/>
      <c r="AVF231" s="567"/>
      <c r="AVG231" s="567"/>
      <c r="AVH231" s="567"/>
      <c r="AVI231" s="567"/>
      <c r="AVJ231" s="567"/>
      <c r="AVK231" s="567"/>
      <c r="AVL231" s="567"/>
      <c r="AVM231" s="567"/>
      <c r="AVN231" s="567"/>
      <c r="AVO231" s="567"/>
      <c r="AVP231" s="567"/>
      <c r="AVQ231" s="567"/>
      <c r="AVR231" s="567"/>
      <c r="AVS231" s="567"/>
      <c r="AVT231" s="567"/>
      <c r="AVU231" s="567"/>
      <c r="AVV231" s="567"/>
      <c r="AVW231" s="567"/>
      <c r="AVX231" s="567"/>
      <c r="AVY231" s="567"/>
      <c r="AVZ231" s="567"/>
      <c r="AWA231" s="567"/>
      <c r="AWB231" s="567"/>
      <c r="AWC231" s="567"/>
      <c r="AWD231" s="567"/>
      <c r="AWE231" s="567"/>
      <c r="AWF231" s="567"/>
      <c r="AWG231" s="567"/>
      <c r="AWH231" s="567"/>
      <c r="AWI231" s="567"/>
      <c r="AWJ231" s="567"/>
      <c r="AWK231" s="567"/>
      <c r="AWL231" s="567"/>
      <c r="AWM231" s="567"/>
      <c r="AWN231" s="567"/>
      <c r="AWO231" s="567"/>
      <c r="AWP231" s="567"/>
      <c r="AWQ231" s="567"/>
      <c r="AWR231" s="567"/>
      <c r="AWS231" s="567"/>
      <c r="AWT231" s="567"/>
      <c r="AWU231" s="567"/>
      <c r="AWV231" s="567"/>
      <c r="AWW231" s="567"/>
      <c r="AWX231" s="567"/>
      <c r="AWY231" s="567"/>
      <c r="AWZ231" s="567"/>
      <c r="AXA231" s="567"/>
      <c r="AXB231" s="567"/>
      <c r="AXC231" s="567"/>
      <c r="AXD231" s="567"/>
      <c r="AXE231" s="567"/>
      <c r="AXF231" s="567"/>
      <c r="AXG231" s="567"/>
      <c r="AXH231" s="567"/>
      <c r="AXI231" s="567"/>
      <c r="AXJ231" s="567"/>
      <c r="AXK231" s="567"/>
      <c r="AXL231" s="567"/>
      <c r="AXM231" s="567"/>
      <c r="AXN231" s="567"/>
      <c r="AXO231" s="567"/>
      <c r="AXP231" s="567"/>
      <c r="AXQ231" s="567"/>
      <c r="AXR231" s="567"/>
      <c r="AXS231" s="567"/>
      <c r="AXT231" s="567"/>
      <c r="AXU231" s="567"/>
      <c r="AXV231" s="567"/>
      <c r="AXW231" s="567"/>
      <c r="AXX231" s="567"/>
      <c r="AXY231" s="567"/>
      <c r="AXZ231" s="567"/>
      <c r="AYA231" s="567"/>
      <c r="AYB231" s="567"/>
      <c r="AYC231" s="567"/>
      <c r="AYD231" s="567"/>
      <c r="AYE231" s="567"/>
      <c r="AYF231" s="567"/>
      <c r="AYG231" s="567"/>
      <c r="AYH231" s="567"/>
      <c r="AYI231" s="567"/>
      <c r="AYJ231" s="567"/>
      <c r="AYK231" s="567"/>
      <c r="AYL231" s="567"/>
      <c r="AYM231" s="567"/>
      <c r="AYN231" s="567"/>
      <c r="AYO231" s="567"/>
      <c r="AYP231" s="567"/>
      <c r="AYQ231" s="567"/>
      <c r="AYR231" s="567"/>
      <c r="AYS231" s="567"/>
      <c r="AYT231" s="567"/>
      <c r="AYU231" s="567"/>
      <c r="AYV231" s="567"/>
      <c r="AYW231" s="567"/>
      <c r="AYX231" s="567"/>
      <c r="AYY231" s="567"/>
      <c r="AYZ231" s="567"/>
      <c r="AZA231" s="567"/>
      <c r="AZB231" s="567"/>
      <c r="AZC231" s="567"/>
      <c r="AZD231" s="567"/>
      <c r="AZE231" s="567"/>
      <c r="AZF231" s="567"/>
      <c r="AZG231" s="567"/>
      <c r="AZH231" s="567"/>
      <c r="AZI231" s="567"/>
      <c r="AZJ231" s="567"/>
      <c r="AZK231" s="567"/>
      <c r="AZL231" s="567"/>
      <c r="AZM231" s="567"/>
      <c r="AZN231" s="567"/>
      <c r="AZO231" s="567"/>
      <c r="AZP231" s="567"/>
      <c r="AZQ231" s="567"/>
      <c r="AZR231" s="567"/>
      <c r="AZS231" s="567"/>
      <c r="AZT231" s="567"/>
      <c r="AZU231" s="567"/>
      <c r="AZV231" s="567"/>
      <c r="AZW231" s="567"/>
      <c r="AZX231" s="567"/>
      <c r="AZY231" s="567"/>
      <c r="AZZ231" s="567"/>
      <c r="BAA231" s="567"/>
      <c r="BAB231" s="567"/>
      <c r="BAC231" s="567"/>
      <c r="BAD231" s="567"/>
      <c r="BAE231" s="567"/>
      <c r="BAF231" s="567"/>
      <c r="BAG231" s="567"/>
      <c r="BAH231" s="567"/>
      <c r="BAI231" s="567"/>
      <c r="BAJ231" s="567"/>
      <c r="BAK231" s="567"/>
      <c r="BAL231" s="567"/>
      <c r="BAM231" s="567"/>
      <c r="BAN231" s="567"/>
      <c r="BAO231" s="567"/>
      <c r="BAP231" s="567"/>
      <c r="BAQ231" s="567"/>
      <c r="BAR231" s="567"/>
      <c r="BAS231" s="567"/>
      <c r="BAT231" s="567"/>
      <c r="BAU231" s="567"/>
      <c r="BAV231" s="567"/>
      <c r="BAW231" s="567"/>
      <c r="BAX231" s="567"/>
      <c r="BAY231" s="567"/>
      <c r="BAZ231" s="567"/>
      <c r="BBA231" s="567"/>
      <c r="BBB231" s="567"/>
      <c r="BBC231" s="567"/>
      <c r="BBD231" s="567"/>
      <c r="BBE231" s="567"/>
      <c r="BBF231" s="567"/>
      <c r="BBG231" s="567"/>
      <c r="BBH231" s="567"/>
      <c r="BBI231" s="567"/>
      <c r="BBJ231" s="567"/>
      <c r="BBK231" s="567"/>
      <c r="BBL231" s="567"/>
      <c r="BBM231" s="567"/>
      <c r="BBN231" s="567"/>
      <c r="BBO231" s="567"/>
      <c r="BBP231" s="567"/>
      <c r="BBQ231" s="567"/>
      <c r="BBR231" s="567"/>
      <c r="BBS231" s="567"/>
      <c r="BBT231" s="567"/>
      <c r="BBU231" s="567"/>
      <c r="BBV231" s="567"/>
      <c r="BBW231" s="567"/>
      <c r="BBX231" s="567"/>
      <c r="BBY231" s="567"/>
      <c r="BBZ231" s="567"/>
      <c r="BCA231" s="567"/>
      <c r="BCB231" s="567"/>
      <c r="BCC231" s="567"/>
      <c r="BCD231" s="567"/>
      <c r="BCE231" s="567"/>
      <c r="BCF231" s="567"/>
      <c r="BCG231" s="567"/>
      <c r="BCH231" s="567"/>
      <c r="BCI231" s="567"/>
      <c r="BCJ231" s="567"/>
      <c r="BCK231" s="567"/>
      <c r="BCL231" s="567"/>
      <c r="BCM231" s="567"/>
      <c r="BCN231" s="567"/>
      <c r="BCO231" s="567"/>
      <c r="BCP231" s="567"/>
      <c r="BCQ231" s="567"/>
      <c r="BCR231" s="567"/>
      <c r="BCS231" s="567"/>
      <c r="BCT231" s="567"/>
      <c r="BCU231" s="567"/>
      <c r="BCV231" s="567"/>
      <c r="BCW231" s="567"/>
      <c r="BCX231" s="567"/>
      <c r="BCY231" s="567"/>
      <c r="BCZ231" s="567"/>
      <c r="BDA231" s="567"/>
      <c r="BDB231" s="567"/>
      <c r="BDC231" s="567"/>
      <c r="BDD231" s="567"/>
      <c r="BDE231" s="567"/>
      <c r="BDF231" s="567"/>
      <c r="BDG231" s="567"/>
      <c r="BDH231" s="567"/>
      <c r="BDI231" s="567"/>
      <c r="BDJ231" s="567"/>
      <c r="BDK231" s="567"/>
      <c r="BDL231" s="567"/>
      <c r="BDM231" s="567"/>
      <c r="BDN231" s="567"/>
      <c r="BDO231" s="567"/>
      <c r="BDP231" s="567"/>
      <c r="BDQ231" s="567"/>
      <c r="BDR231" s="567"/>
      <c r="BDS231" s="567"/>
      <c r="BDT231" s="567"/>
      <c r="BDU231" s="567"/>
      <c r="BDV231" s="567"/>
      <c r="BDW231" s="567"/>
      <c r="BDX231" s="567"/>
      <c r="BDY231" s="567"/>
      <c r="BDZ231" s="567"/>
      <c r="BEA231" s="567"/>
      <c r="BEB231" s="567"/>
      <c r="BEC231" s="567"/>
      <c r="BED231" s="567"/>
      <c r="BEE231" s="567"/>
      <c r="BEF231" s="567"/>
      <c r="BEG231" s="567"/>
      <c r="BEH231" s="567"/>
      <c r="BEI231" s="567"/>
      <c r="BEJ231" s="567"/>
      <c r="BEK231" s="567"/>
      <c r="BEL231" s="567"/>
      <c r="BEM231" s="567"/>
      <c r="BEN231" s="567"/>
      <c r="BEO231" s="567"/>
      <c r="BEP231" s="567"/>
      <c r="BEQ231" s="567"/>
      <c r="BER231" s="567"/>
      <c r="BES231" s="567"/>
      <c r="BET231" s="567"/>
      <c r="BEU231" s="567"/>
      <c r="BEV231" s="567"/>
      <c r="BEW231" s="567"/>
      <c r="BEX231" s="567"/>
      <c r="BEY231" s="567"/>
      <c r="BEZ231" s="567"/>
      <c r="BFA231" s="567"/>
      <c r="BFB231" s="567"/>
      <c r="BFC231" s="567"/>
      <c r="BFD231" s="567"/>
      <c r="BFE231" s="567"/>
      <c r="BFF231" s="567"/>
      <c r="BFG231" s="567"/>
      <c r="BFH231" s="567"/>
      <c r="BFI231" s="567"/>
      <c r="BFJ231" s="567"/>
      <c r="BFK231" s="567"/>
      <c r="BFL231" s="567"/>
      <c r="BFM231" s="567"/>
      <c r="BFN231" s="567"/>
      <c r="BFO231" s="567"/>
      <c r="BFP231" s="567"/>
      <c r="BFQ231" s="567"/>
      <c r="BFR231" s="567"/>
      <c r="BFS231" s="567"/>
      <c r="BFT231" s="567"/>
      <c r="BFU231" s="567"/>
      <c r="BFV231" s="567"/>
      <c r="BFW231" s="567"/>
      <c r="BFX231" s="567"/>
      <c r="BFY231" s="567"/>
      <c r="BFZ231" s="567"/>
      <c r="BGA231" s="567"/>
      <c r="BGB231" s="567"/>
      <c r="BGC231" s="567"/>
      <c r="BGD231" s="567"/>
      <c r="BGE231" s="567"/>
      <c r="BGF231" s="567"/>
      <c r="BGG231" s="567"/>
      <c r="BGH231" s="567"/>
      <c r="BGI231" s="567"/>
      <c r="BGJ231" s="567"/>
      <c r="BGK231" s="567"/>
      <c r="BGL231" s="567"/>
      <c r="BGM231" s="567"/>
      <c r="BGN231" s="567"/>
      <c r="BGO231" s="567"/>
      <c r="BGP231" s="567"/>
      <c r="BGQ231" s="567"/>
      <c r="BGR231" s="567"/>
      <c r="BGS231" s="567"/>
      <c r="BGT231" s="567"/>
      <c r="BGU231" s="567"/>
      <c r="BGV231" s="567"/>
      <c r="BGW231" s="567"/>
      <c r="BGX231" s="567"/>
      <c r="BGY231" s="567"/>
      <c r="BGZ231" s="567"/>
      <c r="BHA231" s="567"/>
      <c r="BHB231" s="567"/>
      <c r="BHC231" s="567"/>
      <c r="BHD231" s="567"/>
      <c r="BHE231" s="567"/>
      <c r="BHF231" s="567"/>
      <c r="BHG231" s="567"/>
      <c r="BHH231" s="567"/>
      <c r="BHI231" s="567"/>
      <c r="BHJ231" s="567"/>
      <c r="BHK231" s="567"/>
      <c r="BHL231" s="567"/>
      <c r="BHM231" s="567"/>
      <c r="BHN231" s="567"/>
      <c r="BHO231" s="567"/>
      <c r="BHP231" s="567"/>
      <c r="BHQ231" s="567"/>
      <c r="BHR231" s="567"/>
      <c r="BHS231" s="567"/>
      <c r="BHT231" s="567"/>
      <c r="BHU231" s="567"/>
      <c r="BHV231" s="567"/>
      <c r="BHW231" s="567"/>
      <c r="BHX231" s="567"/>
      <c r="BHY231" s="567"/>
      <c r="BHZ231" s="567"/>
      <c r="BIA231" s="567"/>
      <c r="BIB231" s="567"/>
      <c r="BIC231" s="567"/>
      <c r="BID231" s="567"/>
      <c r="BIE231" s="567"/>
      <c r="BIF231" s="567"/>
      <c r="BIG231" s="567"/>
      <c r="BIH231" s="567"/>
      <c r="BII231" s="567"/>
      <c r="BIJ231" s="567"/>
      <c r="BIK231" s="567"/>
      <c r="BIL231" s="567"/>
      <c r="BIM231" s="567"/>
      <c r="BIN231" s="567"/>
      <c r="BIO231" s="567"/>
      <c r="BIP231" s="567"/>
      <c r="BIQ231" s="567"/>
      <c r="BIR231" s="567"/>
      <c r="BIS231" s="567"/>
      <c r="BIT231" s="567"/>
      <c r="BIU231" s="567"/>
      <c r="BIV231" s="567"/>
      <c r="BIW231" s="567"/>
      <c r="BIX231" s="567"/>
      <c r="BIY231" s="567"/>
      <c r="BIZ231" s="567"/>
      <c r="BJA231" s="567"/>
      <c r="BJB231" s="567"/>
      <c r="BJC231" s="567"/>
      <c r="BJD231" s="567"/>
      <c r="BJE231" s="567"/>
      <c r="BJF231" s="567"/>
      <c r="BJG231" s="567"/>
      <c r="BJH231" s="567"/>
      <c r="BJI231" s="567"/>
      <c r="BJJ231" s="567"/>
      <c r="BJK231" s="567"/>
      <c r="BJL231" s="567"/>
      <c r="BJM231" s="567"/>
      <c r="BJN231" s="567"/>
      <c r="BJO231" s="567"/>
      <c r="BJP231" s="567"/>
      <c r="BJQ231" s="567"/>
      <c r="BJR231" s="567"/>
      <c r="BJS231" s="567"/>
      <c r="BJT231" s="567"/>
      <c r="BJU231" s="567"/>
      <c r="BJV231" s="567"/>
      <c r="BJW231" s="567"/>
      <c r="BJX231" s="567"/>
      <c r="BJY231" s="567"/>
      <c r="BJZ231" s="567"/>
      <c r="BKA231" s="567"/>
      <c r="BKB231" s="567"/>
      <c r="BKC231" s="567"/>
      <c r="BKD231" s="567"/>
      <c r="BKE231" s="567"/>
      <c r="BKF231" s="567"/>
      <c r="BKG231" s="567"/>
      <c r="BKH231" s="567"/>
      <c r="BKI231" s="567"/>
      <c r="BKJ231" s="567"/>
      <c r="BKK231" s="567"/>
      <c r="BKL231" s="567"/>
      <c r="BKM231" s="567"/>
      <c r="BKN231" s="567"/>
      <c r="BKO231" s="567"/>
      <c r="BKP231" s="567"/>
      <c r="BKQ231" s="567"/>
      <c r="BKR231" s="567"/>
      <c r="BKS231" s="567"/>
      <c r="BKT231" s="567"/>
      <c r="BKU231" s="567"/>
      <c r="BKV231" s="567"/>
      <c r="BKW231" s="567"/>
      <c r="BKX231" s="567"/>
      <c r="BKY231" s="567"/>
      <c r="BKZ231" s="567"/>
      <c r="BLA231" s="567"/>
      <c r="BLB231" s="567"/>
      <c r="BLC231" s="567"/>
      <c r="BLD231" s="567"/>
      <c r="BLE231" s="567"/>
      <c r="BLF231" s="567"/>
      <c r="BLG231" s="567"/>
      <c r="BLH231" s="567"/>
      <c r="BLI231" s="567"/>
      <c r="BLJ231" s="567"/>
      <c r="BLK231" s="567"/>
      <c r="BLL231" s="567"/>
      <c r="BLM231" s="567"/>
      <c r="BLN231" s="567"/>
      <c r="BLO231" s="567"/>
      <c r="BLP231" s="567"/>
      <c r="BLQ231" s="567"/>
      <c r="BLR231" s="567"/>
      <c r="BLS231" s="567"/>
      <c r="BLT231" s="567"/>
      <c r="BLU231" s="567"/>
      <c r="BLV231" s="567"/>
      <c r="BLW231" s="567"/>
      <c r="BLX231" s="567"/>
      <c r="BLY231" s="567"/>
      <c r="BLZ231" s="567"/>
      <c r="BMA231" s="567"/>
      <c r="BMB231" s="567"/>
      <c r="BMC231" s="567"/>
      <c r="BMD231" s="567"/>
      <c r="BME231" s="567"/>
      <c r="BMF231" s="567"/>
      <c r="BMG231" s="567"/>
      <c r="BMH231" s="567"/>
      <c r="BMI231" s="567"/>
      <c r="BMJ231" s="567"/>
      <c r="BMK231" s="567"/>
      <c r="BML231" s="567"/>
      <c r="BMM231" s="567"/>
      <c r="BMN231" s="567"/>
      <c r="BMO231" s="567"/>
      <c r="BMP231" s="567"/>
      <c r="BMQ231" s="567"/>
      <c r="BMR231" s="567"/>
      <c r="BMS231" s="567"/>
      <c r="BMT231" s="567"/>
      <c r="BMU231" s="567"/>
      <c r="BMV231" s="567"/>
      <c r="BMW231" s="567"/>
      <c r="BMX231" s="567"/>
      <c r="BMY231" s="567"/>
      <c r="BMZ231" s="567"/>
      <c r="BNA231" s="567"/>
      <c r="BNB231" s="567"/>
      <c r="BNC231" s="567"/>
      <c r="BND231" s="567"/>
      <c r="BNE231" s="567"/>
      <c r="BNF231" s="567"/>
      <c r="BNG231" s="567"/>
      <c r="BNH231" s="567"/>
      <c r="BNI231" s="567"/>
      <c r="BNJ231" s="567"/>
      <c r="BNK231" s="567"/>
      <c r="BNL231" s="567"/>
      <c r="BNM231" s="567"/>
      <c r="BNN231" s="567"/>
      <c r="BNO231" s="567"/>
      <c r="BNP231" s="567"/>
      <c r="BNQ231" s="567"/>
      <c r="BNR231" s="567"/>
      <c r="BNS231" s="567"/>
      <c r="BNT231" s="567"/>
      <c r="BNU231" s="567"/>
      <c r="BNV231" s="567"/>
      <c r="BNW231" s="567"/>
      <c r="BNX231" s="567"/>
      <c r="BNY231" s="567"/>
      <c r="BNZ231" s="567"/>
      <c r="BOA231" s="567"/>
      <c r="BOB231" s="567"/>
      <c r="BOC231" s="567"/>
      <c r="BOD231" s="567"/>
      <c r="BOE231" s="567"/>
      <c r="BOF231" s="567"/>
      <c r="BOG231" s="567"/>
      <c r="BOH231" s="567"/>
      <c r="BOI231" s="567"/>
      <c r="BOJ231" s="567"/>
      <c r="BOK231" s="567"/>
      <c r="BOL231" s="567"/>
      <c r="BOM231" s="567"/>
      <c r="BON231" s="567"/>
      <c r="BOO231" s="567"/>
      <c r="BOP231" s="567"/>
      <c r="BOQ231" s="567"/>
      <c r="BOR231" s="567"/>
      <c r="BOS231" s="567"/>
      <c r="BOT231" s="567"/>
      <c r="BOU231" s="567"/>
      <c r="BOV231" s="567"/>
      <c r="BOW231" s="567"/>
      <c r="BOX231" s="567"/>
      <c r="BOY231" s="567"/>
      <c r="BOZ231" s="567"/>
      <c r="BPA231" s="567"/>
      <c r="BPB231" s="567"/>
      <c r="BPC231" s="567"/>
      <c r="BPD231" s="567"/>
      <c r="BPE231" s="567"/>
      <c r="BPF231" s="567"/>
      <c r="BPG231" s="567"/>
      <c r="BPH231" s="567"/>
      <c r="BPI231" s="567"/>
      <c r="BPJ231" s="567"/>
      <c r="BPK231" s="567"/>
      <c r="BPL231" s="567"/>
      <c r="BPM231" s="567"/>
      <c r="BPN231" s="567"/>
      <c r="BPO231" s="567"/>
      <c r="BPP231" s="567"/>
      <c r="BPQ231" s="567"/>
      <c r="BPR231" s="567"/>
      <c r="BPS231" s="567"/>
      <c r="BPT231" s="567"/>
      <c r="BPU231" s="567"/>
      <c r="BPV231" s="567"/>
      <c r="BPW231" s="567"/>
      <c r="BPX231" s="567"/>
      <c r="BPY231" s="567"/>
      <c r="BPZ231" s="567"/>
      <c r="BQA231" s="567"/>
      <c r="BQB231" s="567"/>
      <c r="BQC231" s="567"/>
      <c r="BQD231" s="567"/>
      <c r="BQE231" s="567"/>
      <c r="BQF231" s="567"/>
      <c r="BQG231" s="567"/>
      <c r="BQH231" s="567"/>
      <c r="BQI231" s="567"/>
      <c r="BQJ231" s="567"/>
      <c r="BQK231" s="567"/>
      <c r="BQL231" s="567"/>
      <c r="BQM231" s="567"/>
      <c r="BQN231" s="567"/>
      <c r="BQO231" s="567"/>
      <c r="BQP231" s="567"/>
      <c r="BQQ231" s="567"/>
      <c r="BQR231" s="567"/>
      <c r="BQS231" s="567"/>
      <c r="BQT231" s="567"/>
      <c r="BQU231" s="567"/>
      <c r="BQV231" s="567"/>
      <c r="BQW231" s="567"/>
      <c r="BQX231" s="567"/>
      <c r="BQY231" s="567"/>
      <c r="BQZ231" s="567"/>
      <c r="BRA231" s="567"/>
      <c r="BRB231" s="567"/>
      <c r="BRC231" s="567"/>
      <c r="BRD231" s="567"/>
      <c r="BRE231" s="567"/>
      <c r="BRF231" s="567"/>
      <c r="BRG231" s="567"/>
      <c r="BRH231" s="567"/>
      <c r="BRI231" s="567"/>
      <c r="BRJ231" s="567"/>
      <c r="BRK231" s="567"/>
      <c r="BRL231" s="567"/>
      <c r="BRM231" s="567"/>
      <c r="BRN231" s="567"/>
      <c r="BRO231" s="567"/>
      <c r="BRP231" s="567"/>
      <c r="BRQ231" s="567"/>
      <c r="BRR231" s="567"/>
      <c r="BRS231" s="567"/>
      <c r="BRT231" s="567"/>
      <c r="BRU231" s="567"/>
      <c r="BRV231" s="567"/>
      <c r="BRW231" s="567"/>
      <c r="BRX231" s="567"/>
      <c r="BRY231" s="567"/>
      <c r="BRZ231" s="567"/>
      <c r="BSA231" s="567"/>
      <c r="BSB231" s="567"/>
      <c r="BSC231" s="567"/>
      <c r="BSD231" s="567"/>
      <c r="BSE231" s="567"/>
      <c r="BSF231" s="567"/>
      <c r="BSG231" s="567"/>
      <c r="BSH231" s="567"/>
      <c r="BSI231" s="567"/>
      <c r="BSJ231" s="567"/>
      <c r="BSK231" s="567"/>
      <c r="BSL231" s="567"/>
      <c r="BSM231" s="567"/>
      <c r="BSN231" s="567"/>
      <c r="BSO231" s="567"/>
      <c r="BSP231" s="567"/>
      <c r="BSQ231" s="567"/>
      <c r="BSR231" s="567"/>
      <c r="BSS231" s="567"/>
      <c r="BST231" s="567"/>
      <c r="BSU231" s="567"/>
      <c r="BSV231" s="567"/>
      <c r="BSW231" s="567"/>
      <c r="BSX231" s="567"/>
      <c r="BSY231" s="567"/>
      <c r="BSZ231" s="567"/>
      <c r="BTA231" s="567"/>
      <c r="BTB231" s="567"/>
      <c r="BTC231" s="567"/>
      <c r="BTD231" s="567"/>
      <c r="BTE231" s="567"/>
      <c r="BTF231" s="567"/>
      <c r="BTG231" s="567"/>
      <c r="BTH231" s="567"/>
      <c r="BTI231" s="567"/>
      <c r="BTJ231" s="567"/>
      <c r="BTK231" s="567"/>
      <c r="BTL231" s="567"/>
      <c r="BTM231" s="567"/>
      <c r="BTN231" s="567"/>
      <c r="BTO231" s="567"/>
      <c r="BTP231" s="567"/>
      <c r="BTQ231" s="567"/>
      <c r="BTR231" s="567"/>
      <c r="BTS231" s="567"/>
      <c r="BTT231" s="567"/>
      <c r="BTU231" s="567"/>
      <c r="BTV231" s="567"/>
      <c r="BTW231" s="567"/>
      <c r="BTX231" s="567"/>
      <c r="BTY231" s="567"/>
      <c r="BTZ231" s="567"/>
      <c r="BUA231" s="567"/>
      <c r="BUB231" s="567"/>
      <c r="BUC231" s="567"/>
      <c r="BUD231" s="567"/>
      <c r="BUE231" s="567"/>
      <c r="BUF231" s="567"/>
      <c r="BUG231" s="567"/>
      <c r="BUH231" s="567"/>
      <c r="BUI231" s="567"/>
      <c r="BUJ231" s="567"/>
      <c r="BUK231" s="567"/>
      <c r="BUL231" s="567"/>
      <c r="BUM231" s="567"/>
      <c r="BUN231" s="567"/>
      <c r="BUO231" s="567"/>
      <c r="BUP231" s="567"/>
      <c r="BUQ231" s="567"/>
      <c r="BUR231" s="567"/>
      <c r="BUS231" s="567"/>
      <c r="BUT231" s="567"/>
      <c r="BUU231" s="567"/>
      <c r="BUV231" s="567"/>
      <c r="BUW231" s="567"/>
      <c r="BUX231" s="567"/>
      <c r="BUY231" s="567"/>
      <c r="BUZ231" s="567"/>
      <c r="BVA231" s="567"/>
      <c r="BVB231" s="567"/>
      <c r="BVC231" s="567"/>
      <c r="BVD231" s="567"/>
      <c r="BVE231" s="567"/>
      <c r="BVF231" s="567"/>
      <c r="BVG231" s="567"/>
      <c r="BVH231" s="567"/>
      <c r="BVI231" s="567"/>
      <c r="BVJ231" s="567"/>
      <c r="BVK231" s="567"/>
      <c r="BVL231" s="567"/>
      <c r="BVM231" s="567"/>
      <c r="BVN231" s="567"/>
      <c r="BVO231" s="567"/>
      <c r="BVP231" s="567"/>
      <c r="BVQ231" s="567"/>
      <c r="BVR231" s="567"/>
      <c r="BVS231" s="567"/>
      <c r="BVT231" s="567"/>
      <c r="BVU231" s="567"/>
      <c r="BVV231" s="567"/>
      <c r="BVW231" s="567"/>
      <c r="BVX231" s="567"/>
      <c r="BVY231" s="567"/>
      <c r="BVZ231" s="567"/>
      <c r="BWA231" s="567"/>
      <c r="BWB231" s="567"/>
      <c r="BWC231" s="567"/>
      <c r="BWD231" s="567"/>
      <c r="BWE231" s="567"/>
      <c r="BWF231" s="567"/>
      <c r="BWG231" s="567"/>
      <c r="BWH231" s="567"/>
      <c r="BWI231" s="567"/>
      <c r="BWJ231" s="567"/>
      <c r="BWK231" s="567"/>
      <c r="BWL231" s="567"/>
      <c r="BWM231" s="567"/>
      <c r="BWN231" s="567"/>
      <c r="BWO231" s="567"/>
      <c r="BWP231" s="567"/>
      <c r="BWQ231" s="567"/>
      <c r="BWR231" s="567"/>
      <c r="BWS231" s="567"/>
      <c r="BWT231" s="567"/>
      <c r="BWU231" s="567"/>
      <c r="BWV231" s="567"/>
      <c r="BWW231" s="567"/>
      <c r="BWX231" s="567"/>
      <c r="BWY231" s="567"/>
      <c r="BWZ231" s="567"/>
      <c r="BXA231" s="567"/>
      <c r="BXB231" s="567"/>
      <c r="BXC231" s="567"/>
      <c r="BXD231" s="567"/>
      <c r="BXE231" s="567"/>
      <c r="BXF231" s="567"/>
      <c r="BXG231" s="567"/>
      <c r="BXH231" s="567"/>
      <c r="BXI231" s="567"/>
      <c r="BXJ231" s="567"/>
      <c r="BXK231" s="567"/>
      <c r="BXL231" s="567"/>
      <c r="BXM231" s="567"/>
      <c r="BXN231" s="567"/>
      <c r="BXO231" s="567"/>
      <c r="BXP231" s="567"/>
      <c r="BXQ231" s="567"/>
      <c r="BXR231" s="567"/>
      <c r="BXS231" s="567"/>
      <c r="BXT231" s="567"/>
      <c r="BXU231" s="567"/>
      <c r="BXV231" s="567"/>
      <c r="BXW231" s="567"/>
      <c r="BXX231" s="567"/>
      <c r="BXY231" s="567"/>
      <c r="BXZ231" s="567"/>
      <c r="BYA231" s="567"/>
      <c r="BYB231" s="567"/>
      <c r="BYC231" s="567"/>
      <c r="BYD231" s="567"/>
      <c r="BYE231" s="567"/>
      <c r="BYF231" s="567"/>
      <c r="BYG231" s="567"/>
      <c r="BYH231" s="567"/>
      <c r="BYI231" s="567"/>
      <c r="BYJ231" s="567"/>
      <c r="BYK231" s="567"/>
      <c r="BYL231" s="567"/>
      <c r="BYM231" s="567"/>
      <c r="BYN231" s="567"/>
      <c r="BYO231" s="567"/>
      <c r="BYP231" s="567"/>
      <c r="BYQ231" s="567"/>
      <c r="BYR231" s="567"/>
      <c r="BYS231" s="567"/>
      <c r="BYT231" s="567"/>
      <c r="BYU231" s="567"/>
      <c r="BYV231" s="567"/>
      <c r="BYW231" s="567"/>
      <c r="BYX231" s="567"/>
      <c r="BYY231" s="567"/>
      <c r="BYZ231" s="567"/>
      <c r="BZA231" s="567"/>
      <c r="BZB231" s="567"/>
      <c r="BZC231" s="567"/>
      <c r="BZD231" s="567"/>
      <c r="BZE231" s="567"/>
      <c r="BZF231" s="567"/>
      <c r="BZG231" s="567"/>
      <c r="BZH231" s="567"/>
      <c r="BZI231" s="567"/>
      <c r="BZJ231" s="567"/>
      <c r="BZK231" s="567"/>
      <c r="BZL231" s="567"/>
      <c r="BZM231" s="567"/>
      <c r="BZN231" s="567"/>
      <c r="BZO231" s="567"/>
      <c r="BZP231" s="567"/>
      <c r="BZQ231" s="567"/>
      <c r="BZR231" s="567"/>
      <c r="BZS231" s="567"/>
      <c r="BZT231" s="567"/>
      <c r="BZU231" s="567"/>
      <c r="BZV231" s="567"/>
      <c r="BZW231" s="567"/>
      <c r="BZX231" s="567"/>
      <c r="BZY231" s="567"/>
      <c r="BZZ231" s="567"/>
      <c r="CAA231" s="567"/>
      <c r="CAB231" s="567"/>
      <c r="CAC231" s="567"/>
      <c r="CAD231" s="567"/>
      <c r="CAE231" s="567"/>
      <c r="CAF231" s="567"/>
      <c r="CAG231" s="567"/>
      <c r="CAH231" s="567"/>
      <c r="CAI231" s="567"/>
      <c r="CAJ231" s="567"/>
      <c r="CAK231" s="567"/>
      <c r="CAL231" s="567"/>
      <c r="CAM231" s="567"/>
      <c r="CAN231" s="567"/>
      <c r="CAO231" s="567"/>
      <c r="CAP231" s="567"/>
      <c r="CAQ231" s="567"/>
      <c r="CAR231" s="567"/>
      <c r="CAS231" s="567"/>
      <c r="CAT231" s="567"/>
      <c r="CAU231" s="567"/>
      <c r="CAV231" s="567"/>
      <c r="CAW231" s="567"/>
      <c r="CAX231" s="567"/>
      <c r="CAY231" s="567"/>
      <c r="CAZ231" s="567"/>
      <c r="CBA231" s="567"/>
      <c r="CBB231" s="567"/>
      <c r="CBC231" s="567"/>
      <c r="CBD231" s="567"/>
      <c r="CBE231" s="567"/>
      <c r="CBF231" s="567"/>
      <c r="CBG231" s="567"/>
      <c r="CBH231" s="567"/>
      <c r="CBI231" s="567"/>
      <c r="CBJ231" s="567"/>
      <c r="CBK231" s="567"/>
      <c r="CBL231" s="567"/>
      <c r="CBM231" s="567"/>
      <c r="CBN231" s="567"/>
      <c r="CBO231" s="567"/>
      <c r="CBP231" s="567"/>
      <c r="CBQ231" s="567"/>
      <c r="CBR231" s="567"/>
      <c r="CBS231" s="567"/>
      <c r="CBT231" s="567"/>
      <c r="CBU231" s="567"/>
      <c r="CBV231" s="567"/>
      <c r="CBW231" s="567"/>
      <c r="CBX231" s="567"/>
      <c r="CBY231" s="567"/>
      <c r="CBZ231" s="567"/>
      <c r="CCA231" s="567"/>
      <c r="CCB231" s="567"/>
      <c r="CCC231" s="567"/>
      <c r="CCD231" s="567"/>
      <c r="CCE231" s="567"/>
      <c r="CCF231" s="567"/>
      <c r="CCG231" s="567"/>
      <c r="CCH231" s="567"/>
      <c r="CCI231" s="567"/>
      <c r="CCJ231" s="567"/>
      <c r="CCK231" s="567"/>
      <c r="CCL231" s="567"/>
      <c r="CCM231" s="567"/>
      <c r="CCN231" s="567"/>
      <c r="CCO231" s="567"/>
      <c r="CCP231" s="567"/>
      <c r="CCQ231" s="567"/>
      <c r="CCR231" s="567"/>
      <c r="CCS231" s="567"/>
      <c r="CCT231" s="567"/>
      <c r="CCU231" s="567"/>
      <c r="CCV231" s="567"/>
      <c r="CCW231" s="567"/>
      <c r="CCX231" s="567"/>
      <c r="CCY231" s="567"/>
      <c r="CCZ231" s="567"/>
      <c r="CDA231" s="567"/>
      <c r="CDB231" s="567"/>
      <c r="CDC231" s="567"/>
      <c r="CDD231" s="567"/>
      <c r="CDE231" s="567"/>
      <c r="CDF231" s="567"/>
      <c r="CDG231" s="567"/>
      <c r="CDH231" s="567"/>
      <c r="CDI231" s="567"/>
      <c r="CDJ231" s="567"/>
      <c r="CDK231" s="567"/>
      <c r="CDL231" s="567"/>
      <c r="CDM231" s="567"/>
      <c r="CDN231" s="567"/>
      <c r="CDO231" s="567"/>
      <c r="CDP231" s="567"/>
      <c r="CDQ231" s="567"/>
      <c r="CDR231" s="567"/>
      <c r="CDS231" s="567"/>
      <c r="CDT231" s="567"/>
      <c r="CDU231" s="567"/>
      <c r="CDV231" s="567"/>
      <c r="CDW231" s="567"/>
      <c r="CDX231" s="567"/>
      <c r="CDY231" s="567"/>
      <c r="CDZ231" s="567"/>
      <c r="CEA231" s="567"/>
      <c r="CEB231" s="567"/>
      <c r="CEC231" s="567"/>
      <c r="CED231" s="567"/>
      <c r="CEE231" s="567"/>
      <c r="CEF231" s="567"/>
      <c r="CEG231" s="567"/>
      <c r="CEH231" s="567"/>
      <c r="CEI231" s="567"/>
      <c r="CEJ231" s="567"/>
      <c r="CEK231" s="567"/>
      <c r="CEL231" s="567"/>
      <c r="CEM231" s="567"/>
      <c r="CEN231" s="567"/>
      <c r="CEO231" s="567"/>
      <c r="CEP231" s="567"/>
      <c r="CEQ231" s="567"/>
      <c r="CER231" s="567"/>
      <c r="CES231" s="567"/>
      <c r="CET231" s="567"/>
      <c r="CEU231" s="567"/>
      <c r="CEV231" s="567"/>
      <c r="CEW231" s="567"/>
      <c r="CEX231" s="567"/>
      <c r="CEY231" s="567"/>
      <c r="CEZ231" s="567"/>
      <c r="CFA231" s="567"/>
      <c r="CFB231" s="567"/>
      <c r="CFC231" s="567"/>
      <c r="CFD231" s="567"/>
      <c r="CFE231" s="567"/>
      <c r="CFF231" s="567"/>
      <c r="CFG231" s="567"/>
      <c r="CFH231" s="567"/>
      <c r="CFI231" s="567"/>
      <c r="CFJ231" s="567"/>
      <c r="CFK231" s="567"/>
      <c r="CFL231" s="567"/>
      <c r="CFM231" s="567"/>
      <c r="CFN231" s="567"/>
      <c r="CFO231" s="567"/>
      <c r="CFP231" s="567"/>
      <c r="CFQ231" s="567"/>
      <c r="CFR231" s="567"/>
      <c r="CFS231" s="567"/>
      <c r="CFT231" s="567"/>
      <c r="CFU231" s="567"/>
      <c r="CFV231" s="567"/>
      <c r="CFW231" s="567"/>
      <c r="CFX231" s="567"/>
      <c r="CFY231" s="567"/>
      <c r="CFZ231" s="567"/>
      <c r="CGA231" s="567"/>
      <c r="CGB231" s="567"/>
      <c r="CGC231" s="567"/>
      <c r="CGD231" s="567"/>
      <c r="CGE231" s="567"/>
      <c r="CGF231" s="567"/>
      <c r="CGG231" s="567"/>
      <c r="CGH231" s="567"/>
      <c r="CGI231" s="567"/>
      <c r="CGJ231" s="567"/>
      <c r="CGK231" s="567"/>
      <c r="CGL231" s="567"/>
      <c r="CGM231" s="567"/>
      <c r="CGN231" s="567"/>
      <c r="CGO231" s="567"/>
      <c r="CGP231" s="567"/>
      <c r="CGQ231" s="567"/>
      <c r="CGR231" s="567"/>
      <c r="CGS231" s="567"/>
      <c r="CGT231" s="567"/>
      <c r="CGU231" s="567"/>
      <c r="CGV231" s="567"/>
      <c r="CGW231" s="567"/>
      <c r="CGX231" s="567"/>
      <c r="CGY231" s="567"/>
      <c r="CGZ231" s="567"/>
      <c r="CHA231" s="567"/>
      <c r="CHB231" s="567"/>
      <c r="CHC231" s="567"/>
      <c r="CHD231" s="567"/>
      <c r="CHE231" s="567"/>
      <c r="CHF231" s="567"/>
      <c r="CHG231" s="567"/>
      <c r="CHH231" s="567"/>
      <c r="CHI231" s="567"/>
      <c r="CHJ231" s="567"/>
      <c r="CHK231" s="567"/>
      <c r="CHL231" s="567"/>
      <c r="CHM231" s="567"/>
      <c r="CHN231" s="567"/>
      <c r="CHO231" s="567"/>
      <c r="CHP231" s="567"/>
      <c r="CHQ231" s="567"/>
      <c r="CHR231" s="567"/>
      <c r="CHS231" s="567"/>
      <c r="CHT231" s="567"/>
      <c r="CHU231" s="567"/>
      <c r="CHV231" s="567"/>
      <c r="CHW231" s="567"/>
      <c r="CHX231" s="567"/>
      <c r="CHY231" s="567"/>
      <c r="CHZ231" s="567"/>
      <c r="CIA231" s="567"/>
      <c r="CIB231" s="567"/>
      <c r="CIC231" s="567"/>
      <c r="CID231" s="567"/>
      <c r="CIE231" s="567"/>
      <c r="CIF231" s="567"/>
      <c r="CIG231" s="567"/>
      <c r="CIH231" s="567"/>
      <c r="CII231" s="567"/>
      <c r="CIJ231" s="567"/>
      <c r="CIK231" s="567"/>
      <c r="CIL231" s="567"/>
      <c r="CIM231" s="567"/>
      <c r="CIN231" s="567"/>
      <c r="CIO231" s="567"/>
      <c r="CIP231" s="567"/>
      <c r="CIQ231" s="567"/>
      <c r="CIR231" s="567"/>
      <c r="CIS231" s="567"/>
      <c r="CIT231" s="567"/>
      <c r="CIU231" s="567"/>
      <c r="CIV231" s="567"/>
      <c r="CIW231" s="567"/>
      <c r="CIX231" s="567"/>
      <c r="CIY231" s="567"/>
      <c r="CIZ231" s="567"/>
      <c r="CJA231" s="567"/>
      <c r="CJB231" s="567"/>
      <c r="CJC231" s="567"/>
      <c r="CJD231" s="567"/>
      <c r="CJE231" s="567"/>
      <c r="CJF231" s="567"/>
      <c r="CJG231" s="567"/>
      <c r="CJH231" s="567"/>
      <c r="CJI231" s="567"/>
      <c r="CJJ231" s="567"/>
      <c r="CJK231" s="567"/>
      <c r="CJL231" s="567"/>
      <c r="CJM231" s="567"/>
      <c r="CJN231" s="567"/>
      <c r="CJO231" s="567"/>
      <c r="CJP231" s="567"/>
      <c r="CJQ231" s="567"/>
      <c r="CJR231" s="567"/>
      <c r="CJS231" s="567"/>
      <c r="CJT231" s="567"/>
      <c r="CJU231" s="567"/>
      <c r="CJV231" s="567"/>
      <c r="CJW231" s="567"/>
      <c r="CJX231" s="567"/>
      <c r="CJY231" s="567"/>
      <c r="CJZ231" s="567"/>
      <c r="CKA231" s="567"/>
      <c r="CKB231" s="567"/>
      <c r="CKC231" s="567"/>
      <c r="CKD231" s="567"/>
      <c r="CKE231" s="567"/>
      <c r="CKF231" s="567"/>
      <c r="CKG231" s="567"/>
      <c r="CKH231" s="567"/>
      <c r="CKI231" s="567"/>
      <c r="CKJ231" s="567"/>
      <c r="CKK231" s="567"/>
      <c r="CKL231" s="567"/>
      <c r="CKM231" s="567"/>
      <c r="CKN231" s="567"/>
      <c r="CKO231" s="567"/>
      <c r="CKP231" s="567"/>
      <c r="CKQ231" s="567"/>
      <c r="CKR231" s="567"/>
      <c r="CKS231" s="567"/>
      <c r="CKT231" s="567"/>
      <c r="CKU231" s="567"/>
      <c r="CKV231" s="567"/>
      <c r="CKW231" s="567"/>
      <c r="CKX231" s="567"/>
      <c r="CKY231" s="567"/>
      <c r="CKZ231" s="567"/>
      <c r="CLA231" s="567"/>
      <c r="CLB231" s="567"/>
      <c r="CLC231" s="567"/>
      <c r="CLD231" s="567"/>
      <c r="CLE231" s="567"/>
      <c r="CLF231" s="567"/>
      <c r="CLG231" s="567"/>
      <c r="CLH231" s="567"/>
      <c r="CLI231" s="567"/>
      <c r="CLJ231" s="567"/>
      <c r="CLK231" s="567"/>
      <c r="CLL231" s="567"/>
      <c r="CLM231" s="567"/>
      <c r="CLN231" s="567"/>
      <c r="CLO231" s="567"/>
      <c r="CLP231" s="567"/>
      <c r="CLQ231" s="567"/>
      <c r="CLR231" s="567"/>
      <c r="CLS231" s="567"/>
      <c r="CLT231" s="567"/>
      <c r="CLU231" s="567"/>
      <c r="CLV231" s="567"/>
      <c r="CLW231" s="567"/>
      <c r="CLX231" s="567"/>
      <c r="CLY231" s="567"/>
      <c r="CLZ231" s="567"/>
      <c r="CMA231" s="567"/>
      <c r="CMB231" s="567"/>
      <c r="CMC231" s="567"/>
      <c r="CMD231" s="567"/>
      <c r="CME231" s="567"/>
      <c r="CMF231" s="567"/>
      <c r="CMG231" s="567"/>
      <c r="CMH231" s="567"/>
      <c r="CMI231" s="567"/>
      <c r="CMJ231" s="567"/>
      <c r="CMK231" s="567"/>
      <c r="CML231" s="567"/>
      <c r="CMM231" s="567"/>
      <c r="CMN231" s="567"/>
      <c r="CMO231" s="567"/>
      <c r="CMP231" s="567"/>
      <c r="CMQ231" s="567"/>
      <c r="CMR231" s="567"/>
      <c r="CMS231" s="567"/>
      <c r="CMT231" s="567"/>
      <c r="CMU231" s="567"/>
      <c r="CMV231" s="567"/>
      <c r="CMW231" s="567"/>
      <c r="CMX231" s="567"/>
      <c r="CMY231" s="567"/>
      <c r="CMZ231" s="567"/>
      <c r="CNA231" s="567"/>
      <c r="CNB231" s="567"/>
      <c r="CNC231" s="567"/>
      <c r="CND231" s="567"/>
      <c r="CNE231" s="567"/>
      <c r="CNF231" s="567"/>
      <c r="CNG231" s="567"/>
      <c r="CNH231" s="567"/>
      <c r="CNI231" s="567"/>
      <c r="CNJ231" s="567"/>
      <c r="CNK231" s="567"/>
      <c r="CNL231" s="567"/>
      <c r="CNM231" s="567"/>
      <c r="CNN231" s="567"/>
      <c r="CNO231" s="567"/>
      <c r="CNP231" s="567"/>
      <c r="CNQ231" s="567"/>
      <c r="CNR231" s="567"/>
      <c r="CNS231" s="567"/>
      <c r="CNT231" s="567"/>
      <c r="CNU231" s="567"/>
      <c r="CNV231" s="567"/>
      <c r="CNW231" s="567"/>
      <c r="CNX231" s="567"/>
      <c r="CNY231" s="567"/>
      <c r="CNZ231" s="567"/>
      <c r="COA231" s="567"/>
      <c r="COB231" s="567"/>
      <c r="COC231" s="567"/>
      <c r="COD231" s="567"/>
      <c r="COE231" s="567"/>
      <c r="COF231" s="567"/>
      <c r="COG231" s="567"/>
      <c r="COH231" s="567"/>
      <c r="COI231" s="567"/>
      <c r="COJ231" s="567"/>
      <c r="COK231" s="567"/>
      <c r="COL231" s="567"/>
      <c r="COM231" s="567"/>
      <c r="CON231" s="567"/>
      <c r="COO231" s="567"/>
      <c r="COP231" s="567"/>
      <c r="COQ231" s="567"/>
      <c r="COR231" s="567"/>
      <c r="COS231" s="567"/>
      <c r="COT231" s="567"/>
      <c r="COU231" s="567"/>
      <c r="COV231" s="567"/>
      <c r="COW231" s="567"/>
      <c r="COX231" s="567"/>
      <c r="COY231" s="567"/>
      <c r="COZ231" s="567"/>
      <c r="CPA231" s="567"/>
      <c r="CPB231" s="567"/>
      <c r="CPC231" s="567"/>
      <c r="CPD231" s="567"/>
      <c r="CPE231" s="567"/>
      <c r="CPF231" s="567"/>
      <c r="CPG231" s="567"/>
      <c r="CPH231" s="567"/>
      <c r="CPI231" s="567"/>
      <c r="CPJ231" s="567"/>
      <c r="CPK231" s="567"/>
      <c r="CPL231" s="567"/>
      <c r="CPM231" s="567"/>
      <c r="CPN231" s="567"/>
      <c r="CPO231" s="567"/>
      <c r="CPP231" s="567"/>
      <c r="CPQ231" s="567"/>
      <c r="CPR231" s="567"/>
      <c r="CPS231" s="567"/>
      <c r="CPT231" s="567"/>
      <c r="CPU231" s="567"/>
      <c r="CPV231" s="567"/>
      <c r="CPW231" s="567"/>
      <c r="CPX231" s="567"/>
      <c r="CPY231" s="567"/>
      <c r="CPZ231" s="567"/>
      <c r="CQA231" s="567"/>
      <c r="CQB231" s="567"/>
      <c r="CQC231" s="567"/>
      <c r="CQD231" s="567"/>
      <c r="CQE231" s="567"/>
      <c r="CQF231" s="567"/>
      <c r="CQG231" s="567"/>
      <c r="CQH231" s="567"/>
      <c r="CQI231" s="567"/>
      <c r="CQJ231" s="567"/>
      <c r="CQK231" s="567"/>
      <c r="CQL231" s="567"/>
      <c r="CQM231" s="567"/>
      <c r="CQN231" s="567"/>
      <c r="CQO231" s="567"/>
      <c r="CQP231" s="567"/>
      <c r="CQQ231" s="567"/>
      <c r="CQR231" s="567"/>
      <c r="CQS231" s="567"/>
      <c r="CQT231" s="567"/>
      <c r="CQU231" s="567"/>
      <c r="CQV231" s="567"/>
      <c r="CQW231" s="567"/>
      <c r="CQX231" s="567"/>
      <c r="CQY231" s="567"/>
      <c r="CQZ231" s="567"/>
      <c r="CRA231" s="567"/>
      <c r="CRB231" s="567"/>
      <c r="CRC231" s="567"/>
      <c r="CRD231" s="567"/>
      <c r="CRE231" s="567"/>
      <c r="CRF231" s="567"/>
      <c r="CRG231" s="567"/>
      <c r="CRH231" s="567"/>
      <c r="CRI231" s="567"/>
      <c r="CRJ231" s="567"/>
      <c r="CRK231" s="567"/>
      <c r="CRL231" s="567"/>
      <c r="CRM231" s="567"/>
      <c r="CRN231" s="567"/>
      <c r="CRO231" s="567"/>
      <c r="CRP231" s="567"/>
      <c r="CRQ231" s="567"/>
      <c r="CRR231" s="567"/>
      <c r="CRS231" s="567"/>
      <c r="CRT231" s="567"/>
      <c r="CRU231" s="567"/>
      <c r="CRV231" s="567"/>
      <c r="CRW231" s="567"/>
      <c r="CRX231" s="567"/>
      <c r="CRY231" s="567"/>
      <c r="CRZ231" s="567"/>
      <c r="CSA231" s="567"/>
      <c r="CSB231" s="567"/>
      <c r="CSC231" s="567"/>
      <c r="CSD231" s="567"/>
      <c r="CSE231" s="567"/>
      <c r="CSF231" s="567"/>
      <c r="CSG231" s="567"/>
      <c r="CSH231" s="567"/>
      <c r="CSI231" s="567"/>
      <c r="CSJ231" s="567"/>
      <c r="CSK231" s="567"/>
      <c r="CSL231" s="567"/>
      <c r="CSM231" s="567"/>
      <c r="CSN231" s="567"/>
      <c r="CSO231" s="567"/>
      <c r="CSP231" s="567"/>
      <c r="CSQ231" s="567"/>
      <c r="CSR231" s="567"/>
      <c r="CSS231" s="567"/>
      <c r="CST231" s="567"/>
      <c r="CSU231" s="567"/>
      <c r="CSV231" s="567"/>
      <c r="CSW231" s="567"/>
      <c r="CSX231" s="567"/>
      <c r="CSY231" s="567"/>
      <c r="CSZ231" s="567"/>
      <c r="CTA231" s="567"/>
      <c r="CTB231" s="567"/>
      <c r="CTC231" s="567"/>
      <c r="CTD231" s="567"/>
      <c r="CTE231" s="567"/>
      <c r="CTF231" s="567"/>
      <c r="CTG231" s="567"/>
      <c r="CTH231" s="567"/>
      <c r="CTI231" s="567"/>
      <c r="CTJ231" s="567"/>
      <c r="CTK231" s="567"/>
      <c r="CTL231" s="567"/>
      <c r="CTM231" s="567"/>
      <c r="CTN231" s="567"/>
      <c r="CTO231" s="567"/>
      <c r="CTP231" s="567"/>
      <c r="CTQ231" s="567"/>
      <c r="CTR231" s="567"/>
      <c r="CTS231" s="567"/>
      <c r="CTT231" s="567"/>
      <c r="CTU231" s="567"/>
      <c r="CTV231" s="567"/>
      <c r="CTW231" s="567"/>
      <c r="CTX231" s="567"/>
      <c r="CTY231" s="567"/>
      <c r="CTZ231" s="567"/>
      <c r="CUA231" s="567"/>
      <c r="CUB231" s="567"/>
      <c r="CUC231" s="567"/>
      <c r="CUD231" s="567"/>
      <c r="CUE231" s="567"/>
      <c r="CUF231" s="567"/>
      <c r="CUG231" s="567"/>
      <c r="CUH231" s="567"/>
      <c r="CUI231" s="567"/>
      <c r="CUJ231" s="567"/>
      <c r="CUK231" s="567"/>
      <c r="CUL231" s="567"/>
      <c r="CUM231" s="567"/>
      <c r="CUN231" s="567"/>
      <c r="CUO231" s="567"/>
      <c r="CUP231" s="567"/>
      <c r="CUQ231" s="567"/>
      <c r="CUR231" s="567"/>
      <c r="CUS231" s="567"/>
      <c r="CUT231" s="567"/>
      <c r="CUU231" s="567"/>
      <c r="CUV231" s="567"/>
      <c r="CUW231" s="567"/>
      <c r="CUX231" s="567"/>
      <c r="CUY231" s="567"/>
      <c r="CUZ231" s="567"/>
      <c r="CVA231" s="567"/>
      <c r="CVB231" s="567"/>
      <c r="CVC231" s="567"/>
      <c r="CVD231" s="567"/>
      <c r="CVE231" s="567"/>
      <c r="CVF231" s="567"/>
      <c r="CVG231" s="567"/>
      <c r="CVH231" s="567"/>
      <c r="CVI231" s="567"/>
      <c r="CVJ231" s="567"/>
      <c r="CVK231" s="567"/>
      <c r="CVL231" s="567"/>
      <c r="CVM231" s="567"/>
      <c r="CVN231" s="567"/>
      <c r="CVO231" s="567"/>
      <c r="CVP231" s="567"/>
      <c r="CVQ231" s="567"/>
      <c r="CVR231" s="567"/>
      <c r="CVS231" s="567"/>
      <c r="CVT231" s="567"/>
      <c r="CVU231" s="567"/>
      <c r="CVV231" s="567"/>
      <c r="CVW231" s="567"/>
      <c r="CVX231" s="567"/>
      <c r="CVY231" s="567"/>
      <c r="CVZ231" s="567"/>
      <c r="CWA231" s="567"/>
      <c r="CWB231" s="567"/>
      <c r="CWC231" s="567"/>
      <c r="CWD231" s="567"/>
      <c r="CWE231" s="567"/>
      <c r="CWF231" s="567"/>
      <c r="CWG231" s="567"/>
      <c r="CWH231" s="567"/>
      <c r="CWI231" s="567"/>
      <c r="CWJ231" s="567"/>
      <c r="CWK231" s="567"/>
      <c r="CWL231" s="567"/>
      <c r="CWM231" s="567"/>
      <c r="CWN231" s="567"/>
      <c r="CWO231" s="567"/>
      <c r="CWP231" s="567"/>
      <c r="CWQ231" s="567"/>
      <c r="CWR231" s="567"/>
      <c r="CWS231" s="567"/>
      <c r="CWT231" s="567"/>
      <c r="CWU231" s="567"/>
      <c r="CWV231" s="567"/>
      <c r="CWW231" s="567"/>
      <c r="CWX231" s="567"/>
      <c r="CWY231" s="567"/>
      <c r="CWZ231" s="567"/>
      <c r="CXA231" s="567"/>
      <c r="CXB231" s="567"/>
      <c r="CXC231" s="567"/>
      <c r="CXD231" s="567"/>
      <c r="CXE231" s="567"/>
      <c r="CXF231" s="567"/>
      <c r="CXG231" s="567"/>
      <c r="CXH231" s="567"/>
      <c r="CXI231" s="567"/>
      <c r="CXJ231" s="567"/>
      <c r="CXK231" s="567"/>
      <c r="CXL231" s="567"/>
      <c r="CXM231" s="567"/>
      <c r="CXN231" s="567"/>
      <c r="CXO231" s="567"/>
      <c r="CXP231" s="567"/>
      <c r="CXQ231" s="567"/>
      <c r="CXR231" s="567"/>
      <c r="CXS231" s="567"/>
      <c r="CXT231" s="567"/>
      <c r="CXU231" s="567"/>
      <c r="CXV231" s="567"/>
      <c r="CXW231" s="567"/>
      <c r="CXX231" s="567"/>
      <c r="CXY231" s="567"/>
      <c r="CXZ231" s="567"/>
      <c r="CYA231" s="567"/>
      <c r="CYB231" s="567"/>
      <c r="CYC231" s="567"/>
      <c r="CYD231" s="567"/>
      <c r="CYE231" s="567"/>
      <c r="CYF231" s="567"/>
      <c r="CYG231" s="567"/>
      <c r="CYH231" s="567"/>
      <c r="CYI231" s="567"/>
      <c r="CYJ231" s="567"/>
      <c r="CYK231" s="567"/>
      <c r="CYL231" s="567"/>
      <c r="CYM231" s="567"/>
      <c r="CYN231" s="567"/>
      <c r="CYO231" s="567"/>
      <c r="CYP231" s="567"/>
      <c r="CYQ231" s="567"/>
      <c r="CYR231" s="567"/>
      <c r="CYS231" s="567"/>
      <c r="CYT231" s="567"/>
      <c r="CYU231" s="567"/>
      <c r="CYV231" s="567"/>
      <c r="CYW231" s="567"/>
      <c r="CYX231" s="567"/>
      <c r="CYY231" s="567"/>
      <c r="CYZ231" s="567"/>
      <c r="CZA231" s="567"/>
      <c r="CZB231" s="567"/>
      <c r="CZC231" s="567"/>
      <c r="CZD231" s="567"/>
      <c r="CZE231" s="567"/>
      <c r="CZF231" s="567"/>
      <c r="CZG231" s="567"/>
      <c r="CZH231" s="567"/>
      <c r="CZI231" s="567"/>
      <c r="CZJ231" s="567"/>
      <c r="CZK231" s="567"/>
      <c r="CZL231" s="567"/>
      <c r="CZM231" s="567"/>
      <c r="CZN231" s="567"/>
      <c r="CZO231" s="567"/>
      <c r="CZP231" s="567"/>
      <c r="CZQ231" s="567"/>
      <c r="CZR231" s="567"/>
      <c r="CZS231" s="567"/>
      <c r="CZT231" s="567"/>
      <c r="CZU231" s="567"/>
      <c r="CZV231" s="567"/>
      <c r="CZW231" s="567"/>
      <c r="CZX231" s="567"/>
      <c r="CZY231" s="567"/>
      <c r="CZZ231" s="567"/>
      <c r="DAA231" s="567"/>
      <c r="DAB231" s="567"/>
      <c r="DAC231" s="567"/>
      <c r="DAD231" s="567"/>
      <c r="DAE231" s="567"/>
      <c r="DAF231" s="567"/>
      <c r="DAG231" s="567"/>
      <c r="DAH231" s="567"/>
      <c r="DAI231" s="567"/>
      <c r="DAJ231" s="567"/>
      <c r="DAK231" s="567"/>
      <c r="DAL231" s="567"/>
      <c r="DAM231" s="567"/>
      <c r="DAN231" s="567"/>
      <c r="DAO231" s="567"/>
      <c r="DAP231" s="567"/>
      <c r="DAQ231" s="567"/>
      <c r="DAR231" s="567"/>
      <c r="DAS231" s="567"/>
      <c r="DAT231" s="567"/>
      <c r="DAU231" s="567"/>
      <c r="DAV231" s="567"/>
      <c r="DAW231" s="567"/>
      <c r="DAX231" s="567"/>
      <c r="DAY231" s="567"/>
      <c r="DAZ231" s="567"/>
      <c r="DBA231" s="567"/>
      <c r="DBB231" s="567"/>
      <c r="DBC231" s="567"/>
      <c r="DBD231" s="567"/>
      <c r="DBE231" s="567"/>
      <c r="DBF231" s="567"/>
      <c r="DBG231" s="567"/>
      <c r="DBH231" s="567"/>
      <c r="DBI231" s="567"/>
      <c r="DBJ231" s="567"/>
      <c r="DBK231" s="567"/>
      <c r="DBL231" s="567"/>
      <c r="DBM231" s="567"/>
      <c r="DBN231" s="567"/>
      <c r="DBO231" s="567"/>
      <c r="DBP231" s="567"/>
      <c r="DBQ231" s="567"/>
      <c r="DBR231" s="567"/>
      <c r="DBS231" s="567"/>
      <c r="DBT231" s="567"/>
      <c r="DBU231" s="567"/>
      <c r="DBV231" s="567"/>
      <c r="DBW231" s="567"/>
      <c r="DBX231" s="567"/>
      <c r="DBY231" s="567"/>
      <c r="DBZ231" s="567"/>
      <c r="DCA231" s="567"/>
      <c r="DCB231" s="567"/>
      <c r="DCC231" s="567"/>
      <c r="DCD231" s="567"/>
      <c r="DCE231" s="567"/>
      <c r="DCF231" s="567"/>
      <c r="DCG231" s="567"/>
      <c r="DCH231" s="567"/>
      <c r="DCI231" s="567"/>
      <c r="DCJ231" s="567"/>
      <c r="DCK231" s="567"/>
      <c r="DCL231" s="567"/>
      <c r="DCM231" s="567"/>
      <c r="DCN231" s="567"/>
      <c r="DCO231" s="567"/>
      <c r="DCP231" s="567"/>
      <c r="DCQ231" s="567"/>
      <c r="DCR231" s="567"/>
      <c r="DCS231" s="567"/>
      <c r="DCT231" s="567"/>
      <c r="DCU231" s="567"/>
      <c r="DCV231" s="567"/>
      <c r="DCW231" s="567"/>
      <c r="DCX231" s="567"/>
      <c r="DCY231" s="567"/>
      <c r="DCZ231" s="567"/>
      <c r="DDA231" s="567"/>
      <c r="DDB231" s="567"/>
      <c r="DDC231" s="567"/>
      <c r="DDD231" s="567"/>
      <c r="DDE231" s="567"/>
      <c r="DDF231" s="567"/>
      <c r="DDG231" s="567"/>
      <c r="DDH231" s="567"/>
      <c r="DDI231" s="567"/>
      <c r="DDJ231" s="567"/>
      <c r="DDK231" s="567"/>
      <c r="DDL231" s="567"/>
      <c r="DDM231" s="567"/>
      <c r="DDN231" s="567"/>
      <c r="DDO231" s="567"/>
      <c r="DDP231" s="567"/>
      <c r="DDQ231" s="567"/>
      <c r="DDR231" s="567"/>
      <c r="DDS231" s="567"/>
      <c r="DDT231" s="567"/>
      <c r="DDU231" s="567"/>
      <c r="DDV231" s="567"/>
      <c r="DDW231" s="567"/>
      <c r="DDX231" s="567"/>
      <c r="DDY231" s="567"/>
      <c r="DDZ231" s="567"/>
      <c r="DEA231" s="567"/>
      <c r="DEB231" s="567"/>
      <c r="DEC231" s="567"/>
      <c r="DED231" s="567"/>
      <c r="DEE231" s="567"/>
      <c r="DEF231" s="567"/>
      <c r="DEG231" s="567"/>
      <c r="DEH231" s="567"/>
      <c r="DEI231" s="567"/>
      <c r="DEJ231" s="567"/>
      <c r="DEK231" s="567"/>
      <c r="DEL231" s="567"/>
      <c r="DEM231" s="567"/>
      <c r="DEN231" s="567"/>
      <c r="DEO231" s="567"/>
      <c r="DEP231" s="567"/>
      <c r="DEQ231" s="567"/>
      <c r="DER231" s="567"/>
      <c r="DES231" s="567"/>
      <c r="DET231" s="567"/>
      <c r="DEU231" s="567"/>
      <c r="DEV231" s="567"/>
      <c r="DEW231" s="567"/>
      <c r="DEX231" s="567"/>
      <c r="DEY231" s="567"/>
      <c r="DEZ231" s="567"/>
      <c r="DFA231" s="567"/>
      <c r="DFB231" s="567"/>
      <c r="DFC231" s="567"/>
      <c r="DFD231" s="567"/>
      <c r="DFE231" s="567"/>
      <c r="DFF231" s="567"/>
      <c r="DFG231" s="567"/>
      <c r="DFH231" s="567"/>
      <c r="DFI231" s="567"/>
      <c r="DFJ231" s="567"/>
      <c r="DFK231" s="567"/>
      <c r="DFL231" s="567"/>
      <c r="DFM231" s="567"/>
      <c r="DFN231" s="567"/>
      <c r="DFO231" s="567"/>
      <c r="DFP231" s="567"/>
      <c r="DFQ231" s="567"/>
      <c r="DFR231" s="567"/>
      <c r="DFS231" s="567"/>
      <c r="DFT231" s="567"/>
      <c r="DFU231" s="567"/>
      <c r="DFV231" s="567"/>
      <c r="DFW231" s="567"/>
      <c r="DFX231" s="567"/>
      <c r="DFY231" s="567"/>
      <c r="DFZ231" s="567"/>
      <c r="DGA231" s="567"/>
      <c r="DGB231" s="567"/>
      <c r="DGC231" s="567"/>
      <c r="DGD231" s="567"/>
      <c r="DGE231" s="567"/>
      <c r="DGF231" s="567"/>
      <c r="DGG231" s="567"/>
      <c r="DGH231" s="567"/>
      <c r="DGI231" s="567"/>
      <c r="DGJ231" s="567"/>
      <c r="DGK231" s="567"/>
      <c r="DGL231" s="567"/>
      <c r="DGM231" s="567"/>
      <c r="DGN231" s="567"/>
      <c r="DGO231" s="567"/>
      <c r="DGP231" s="567"/>
      <c r="DGQ231" s="567"/>
      <c r="DGR231" s="567"/>
      <c r="DGS231" s="567"/>
      <c r="DGT231" s="567"/>
      <c r="DGU231" s="567"/>
      <c r="DGV231" s="567"/>
      <c r="DGW231" s="567"/>
      <c r="DGX231" s="567"/>
      <c r="DGY231" s="567"/>
      <c r="DGZ231" s="567"/>
      <c r="DHA231" s="567"/>
      <c r="DHB231" s="567"/>
      <c r="DHC231" s="567"/>
      <c r="DHD231" s="567"/>
      <c r="DHE231" s="567"/>
      <c r="DHF231" s="567"/>
      <c r="DHG231" s="567"/>
      <c r="DHH231" s="567"/>
      <c r="DHI231" s="567"/>
      <c r="DHJ231" s="567"/>
      <c r="DHK231" s="567"/>
      <c r="DHL231" s="567"/>
      <c r="DHM231" s="567"/>
      <c r="DHN231" s="567"/>
      <c r="DHO231" s="567"/>
      <c r="DHP231" s="567"/>
      <c r="DHQ231" s="567"/>
      <c r="DHR231" s="567"/>
      <c r="DHS231" s="567"/>
      <c r="DHT231" s="567"/>
      <c r="DHU231" s="567"/>
      <c r="DHV231" s="567"/>
      <c r="DHW231" s="567"/>
      <c r="DHX231" s="567"/>
      <c r="DHY231" s="567"/>
      <c r="DHZ231" s="567"/>
      <c r="DIA231" s="567"/>
      <c r="DIB231" s="567"/>
      <c r="DIC231" s="567"/>
      <c r="DID231" s="567"/>
      <c r="DIE231" s="567"/>
      <c r="DIF231" s="567"/>
      <c r="DIG231" s="567"/>
      <c r="DIH231" s="567"/>
      <c r="DII231" s="567"/>
      <c r="DIJ231" s="567"/>
      <c r="DIK231" s="567"/>
      <c r="DIL231" s="567"/>
      <c r="DIM231" s="567"/>
      <c r="DIN231" s="567"/>
      <c r="DIO231" s="567"/>
      <c r="DIP231" s="567"/>
      <c r="DIQ231" s="567"/>
      <c r="DIR231" s="567"/>
      <c r="DIS231" s="567"/>
      <c r="DIT231" s="567"/>
      <c r="DIU231" s="567"/>
      <c r="DIV231" s="567"/>
      <c r="DIW231" s="567"/>
      <c r="DIX231" s="567"/>
      <c r="DIY231" s="567"/>
      <c r="DIZ231" s="567"/>
      <c r="DJA231" s="567"/>
      <c r="DJB231" s="567"/>
      <c r="DJC231" s="567"/>
      <c r="DJD231" s="567"/>
      <c r="DJE231" s="567"/>
      <c r="DJF231" s="567"/>
      <c r="DJG231" s="567"/>
      <c r="DJH231" s="567"/>
      <c r="DJI231" s="567"/>
      <c r="DJJ231" s="567"/>
      <c r="DJK231" s="567"/>
      <c r="DJL231" s="567"/>
      <c r="DJM231" s="567"/>
      <c r="DJN231" s="567"/>
      <c r="DJO231" s="567"/>
      <c r="DJP231" s="567"/>
      <c r="DJQ231" s="567"/>
      <c r="DJR231" s="567"/>
      <c r="DJS231" s="567"/>
      <c r="DJT231" s="567"/>
      <c r="DJU231" s="567"/>
      <c r="DJV231" s="567"/>
      <c r="DJW231" s="567"/>
      <c r="DJX231" s="567"/>
      <c r="DJY231" s="567"/>
      <c r="DJZ231" s="567"/>
      <c r="DKA231" s="567"/>
      <c r="DKB231" s="567"/>
      <c r="DKC231" s="567"/>
      <c r="DKD231" s="567"/>
      <c r="DKE231" s="567"/>
      <c r="DKF231" s="567"/>
      <c r="DKG231" s="567"/>
      <c r="DKH231" s="567"/>
      <c r="DKI231" s="567"/>
      <c r="DKJ231" s="567"/>
      <c r="DKK231" s="567"/>
      <c r="DKL231" s="567"/>
      <c r="DKM231" s="567"/>
      <c r="DKN231" s="567"/>
      <c r="DKO231" s="567"/>
      <c r="DKP231" s="567"/>
      <c r="DKQ231" s="567"/>
      <c r="DKR231" s="567"/>
      <c r="DKS231" s="567"/>
      <c r="DKT231" s="567"/>
      <c r="DKU231" s="567"/>
      <c r="DKV231" s="567"/>
      <c r="DKW231" s="567"/>
      <c r="DKX231" s="567"/>
      <c r="DKY231" s="567"/>
      <c r="DKZ231" s="567"/>
      <c r="DLA231" s="567"/>
      <c r="DLB231" s="567"/>
      <c r="DLC231" s="567"/>
      <c r="DLD231" s="567"/>
      <c r="DLE231" s="567"/>
      <c r="DLF231" s="567"/>
      <c r="DLG231" s="567"/>
      <c r="DLH231" s="567"/>
      <c r="DLI231" s="567"/>
      <c r="DLJ231" s="567"/>
      <c r="DLK231" s="567"/>
      <c r="DLL231" s="567"/>
      <c r="DLM231" s="567"/>
      <c r="DLN231" s="567"/>
      <c r="DLO231" s="567"/>
      <c r="DLP231" s="567"/>
      <c r="DLQ231" s="567"/>
      <c r="DLR231" s="567"/>
      <c r="DLS231" s="567"/>
      <c r="DLT231" s="567"/>
      <c r="DLU231" s="567"/>
      <c r="DLV231" s="567"/>
      <c r="DLW231" s="567"/>
      <c r="DLX231" s="567"/>
      <c r="DLY231" s="567"/>
      <c r="DLZ231" s="567"/>
      <c r="DMA231" s="567"/>
      <c r="DMB231" s="567"/>
      <c r="DMC231" s="567"/>
      <c r="DMD231" s="567"/>
      <c r="DME231" s="567"/>
      <c r="DMF231" s="567"/>
      <c r="DMG231" s="567"/>
      <c r="DMH231" s="567"/>
      <c r="DMI231" s="567"/>
      <c r="DMJ231" s="567"/>
      <c r="DMK231" s="567"/>
      <c r="DML231" s="567"/>
      <c r="DMM231" s="567"/>
      <c r="DMN231" s="567"/>
      <c r="DMO231" s="567"/>
      <c r="DMP231" s="567"/>
      <c r="DMQ231" s="567"/>
      <c r="DMR231" s="567"/>
      <c r="DMS231" s="567"/>
      <c r="DMT231" s="567"/>
      <c r="DMU231" s="567"/>
      <c r="DMV231" s="567"/>
      <c r="DMW231" s="567"/>
      <c r="DMX231" s="567"/>
      <c r="DMY231" s="567"/>
      <c r="DMZ231" s="567"/>
      <c r="DNA231" s="567"/>
      <c r="DNB231" s="567"/>
      <c r="DNC231" s="567"/>
      <c r="DND231" s="567"/>
      <c r="DNE231" s="567"/>
      <c r="DNF231" s="567"/>
      <c r="DNG231" s="567"/>
      <c r="DNH231" s="567"/>
      <c r="DNI231" s="567"/>
      <c r="DNJ231" s="567"/>
      <c r="DNK231" s="567"/>
      <c r="DNL231" s="567"/>
      <c r="DNM231" s="567"/>
      <c r="DNN231" s="567"/>
      <c r="DNO231" s="567"/>
      <c r="DNP231" s="567"/>
      <c r="DNQ231" s="567"/>
      <c r="DNR231" s="567"/>
      <c r="DNS231" s="567"/>
      <c r="DNT231" s="567"/>
      <c r="DNU231" s="567"/>
      <c r="DNV231" s="567"/>
      <c r="DNW231" s="567"/>
      <c r="DNX231" s="567"/>
      <c r="DNY231" s="567"/>
      <c r="DNZ231" s="567"/>
      <c r="DOA231" s="567"/>
      <c r="DOB231" s="567"/>
      <c r="DOC231" s="567"/>
      <c r="DOD231" s="567"/>
      <c r="DOE231" s="567"/>
      <c r="DOF231" s="567"/>
      <c r="DOG231" s="567"/>
      <c r="DOH231" s="567"/>
      <c r="DOI231" s="567"/>
      <c r="DOJ231" s="567"/>
      <c r="DOK231" s="567"/>
      <c r="DOL231" s="567"/>
      <c r="DOM231" s="567"/>
      <c r="DON231" s="567"/>
      <c r="DOO231" s="567"/>
      <c r="DOP231" s="567"/>
      <c r="DOQ231" s="567"/>
      <c r="DOR231" s="567"/>
      <c r="DOS231" s="567"/>
      <c r="DOT231" s="567"/>
      <c r="DOU231" s="567"/>
      <c r="DOV231" s="567"/>
      <c r="DOW231" s="567"/>
      <c r="DOX231" s="567"/>
      <c r="DOY231" s="567"/>
      <c r="DOZ231" s="567"/>
      <c r="DPA231" s="567"/>
      <c r="DPB231" s="567"/>
      <c r="DPC231" s="567"/>
      <c r="DPD231" s="567"/>
      <c r="DPE231" s="567"/>
      <c r="DPF231" s="567"/>
      <c r="DPG231" s="567"/>
      <c r="DPH231" s="567"/>
      <c r="DPI231" s="567"/>
      <c r="DPJ231" s="567"/>
      <c r="DPK231" s="567"/>
      <c r="DPL231" s="567"/>
      <c r="DPM231" s="567"/>
      <c r="DPN231" s="567"/>
      <c r="DPO231" s="567"/>
      <c r="DPP231" s="567"/>
      <c r="DPQ231" s="567"/>
      <c r="DPR231" s="567"/>
      <c r="DPS231" s="567"/>
      <c r="DPT231" s="567"/>
      <c r="DPU231" s="567"/>
      <c r="DPV231" s="567"/>
      <c r="DPW231" s="567"/>
      <c r="DPX231" s="567"/>
      <c r="DPY231" s="567"/>
      <c r="DPZ231" s="567"/>
      <c r="DQA231" s="567"/>
      <c r="DQB231" s="567"/>
      <c r="DQC231" s="567"/>
      <c r="DQD231" s="567"/>
      <c r="DQE231" s="567"/>
      <c r="DQF231" s="567"/>
      <c r="DQG231" s="567"/>
      <c r="DQH231" s="567"/>
      <c r="DQI231" s="567"/>
      <c r="DQJ231" s="567"/>
      <c r="DQK231" s="567"/>
      <c r="DQL231" s="567"/>
      <c r="DQM231" s="567"/>
      <c r="DQN231" s="567"/>
      <c r="DQO231" s="567"/>
      <c r="DQP231" s="567"/>
      <c r="DQQ231" s="567"/>
      <c r="DQR231" s="567"/>
      <c r="DQS231" s="567"/>
      <c r="DQT231" s="567"/>
      <c r="DQU231" s="567"/>
      <c r="DQV231" s="567"/>
      <c r="DQW231" s="567"/>
      <c r="DQX231" s="567"/>
      <c r="DQY231" s="567"/>
      <c r="DQZ231" s="567"/>
      <c r="DRA231" s="567"/>
      <c r="DRB231" s="567"/>
      <c r="DRC231" s="567"/>
      <c r="DRD231" s="567"/>
      <c r="DRE231" s="567"/>
      <c r="DRF231" s="567"/>
      <c r="DRG231" s="567"/>
      <c r="DRH231" s="567"/>
      <c r="DRI231" s="567"/>
      <c r="DRJ231" s="567"/>
      <c r="DRK231" s="567"/>
      <c r="DRL231" s="567"/>
      <c r="DRM231" s="567"/>
      <c r="DRN231" s="567"/>
      <c r="DRO231" s="567"/>
      <c r="DRP231" s="567"/>
      <c r="DRQ231" s="567"/>
      <c r="DRR231" s="567"/>
      <c r="DRS231" s="567"/>
      <c r="DRT231" s="567"/>
      <c r="DRU231" s="567"/>
      <c r="DRV231" s="567"/>
      <c r="DRW231" s="567"/>
      <c r="DRX231" s="567"/>
      <c r="DRY231" s="567"/>
      <c r="DRZ231" s="567"/>
      <c r="DSA231" s="567"/>
      <c r="DSB231" s="567"/>
      <c r="DSC231" s="567"/>
      <c r="DSD231" s="567"/>
      <c r="DSE231" s="567"/>
      <c r="DSF231" s="567"/>
      <c r="DSG231" s="567"/>
      <c r="DSH231" s="567"/>
      <c r="DSI231" s="567"/>
      <c r="DSJ231" s="567"/>
      <c r="DSK231" s="567"/>
      <c r="DSL231" s="567"/>
      <c r="DSM231" s="567"/>
      <c r="DSN231" s="567"/>
      <c r="DSO231" s="567"/>
      <c r="DSP231" s="567"/>
      <c r="DSQ231" s="567"/>
      <c r="DSR231" s="567"/>
      <c r="DSS231" s="567"/>
      <c r="DST231" s="567"/>
      <c r="DSU231" s="567"/>
      <c r="DSV231" s="567"/>
      <c r="DSW231" s="567"/>
      <c r="DSX231" s="567"/>
      <c r="DSY231" s="567"/>
      <c r="DSZ231" s="567"/>
      <c r="DTA231" s="567"/>
      <c r="DTB231" s="567"/>
      <c r="DTC231" s="567"/>
      <c r="DTD231" s="567"/>
      <c r="DTE231" s="567"/>
      <c r="DTF231" s="567"/>
      <c r="DTG231" s="567"/>
      <c r="DTH231" s="567"/>
      <c r="DTI231" s="567"/>
      <c r="DTJ231" s="567"/>
      <c r="DTK231" s="567"/>
      <c r="DTL231" s="567"/>
      <c r="DTM231" s="567"/>
      <c r="DTN231" s="567"/>
      <c r="DTO231" s="567"/>
      <c r="DTP231" s="567"/>
      <c r="DTQ231" s="567"/>
      <c r="DTR231" s="567"/>
      <c r="DTS231" s="567"/>
      <c r="DTT231" s="567"/>
      <c r="DTU231" s="567"/>
      <c r="DTV231" s="567"/>
      <c r="DTW231" s="567"/>
      <c r="DTX231" s="567"/>
      <c r="DTY231" s="567"/>
      <c r="DTZ231" s="567"/>
      <c r="DUA231" s="567"/>
      <c r="DUB231" s="567"/>
      <c r="DUC231" s="567"/>
      <c r="DUD231" s="567"/>
      <c r="DUE231" s="567"/>
      <c r="DUF231" s="567"/>
      <c r="DUG231" s="567"/>
      <c r="DUH231" s="567"/>
      <c r="DUI231" s="567"/>
      <c r="DUJ231" s="567"/>
      <c r="DUK231" s="567"/>
      <c r="DUL231" s="567"/>
      <c r="DUM231" s="567"/>
      <c r="DUN231" s="567"/>
      <c r="DUO231" s="567"/>
      <c r="DUP231" s="567"/>
      <c r="DUQ231" s="567"/>
      <c r="DUR231" s="567"/>
      <c r="DUS231" s="567"/>
      <c r="DUT231" s="567"/>
      <c r="DUU231" s="567"/>
      <c r="DUV231" s="567"/>
      <c r="DUW231" s="567"/>
      <c r="DUX231" s="567"/>
      <c r="DUY231" s="567"/>
      <c r="DUZ231" s="567"/>
      <c r="DVA231" s="567"/>
      <c r="DVB231" s="567"/>
      <c r="DVC231" s="567"/>
      <c r="DVD231" s="567"/>
      <c r="DVE231" s="567"/>
      <c r="DVF231" s="567"/>
      <c r="DVG231" s="567"/>
      <c r="DVH231" s="567"/>
      <c r="DVI231" s="567"/>
      <c r="DVJ231" s="567"/>
      <c r="DVK231" s="567"/>
      <c r="DVL231" s="567"/>
      <c r="DVM231" s="567"/>
      <c r="DVN231" s="567"/>
      <c r="DVO231" s="567"/>
      <c r="DVP231" s="567"/>
      <c r="DVQ231" s="567"/>
      <c r="DVR231" s="567"/>
      <c r="DVS231" s="567"/>
      <c r="DVT231" s="567"/>
      <c r="DVU231" s="567"/>
      <c r="DVV231" s="567"/>
      <c r="DVW231" s="567"/>
      <c r="DVX231" s="567"/>
      <c r="DVY231" s="567"/>
      <c r="DVZ231" s="567"/>
      <c r="DWA231" s="567"/>
      <c r="DWB231" s="567"/>
      <c r="DWC231" s="567"/>
      <c r="DWD231" s="567"/>
      <c r="DWE231" s="567"/>
      <c r="DWF231" s="567"/>
      <c r="DWG231" s="567"/>
      <c r="DWH231" s="567"/>
      <c r="DWI231" s="567"/>
      <c r="DWJ231" s="567"/>
      <c r="DWK231" s="567"/>
      <c r="DWL231" s="567"/>
      <c r="DWM231" s="567"/>
      <c r="DWN231" s="567"/>
      <c r="DWO231" s="567"/>
      <c r="DWP231" s="567"/>
      <c r="DWQ231" s="567"/>
      <c r="DWR231" s="567"/>
      <c r="DWS231" s="567"/>
      <c r="DWT231" s="567"/>
      <c r="DWU231" s="567"/>
      <c r="DWV231" s="567"/>
      <c r="DWW231" s="567"/>
      <c r="DWX231" s="567"/>
      <c r="DWY231" s="567"/>
      <c r="DWZ231" s="567"/>
      <c r="DXA231" s="567"/>
      <c r="DXB231" s="567"/>
      <c r="DXC231" s="567"/>
      <c r="DXD231" s="567"/>
      <c r="DXE231" s="567"/>
      <c r="DXF231" s="567"/>
      <c r="DXG231" s="567"/>
      <c r="DXH231" s="567"/>
      <c r="DXI231" s="567"/>
      <c r="DXJ231" s="567"/>
      <c r="DXK231" s="567"/>
      <c r="DXL231" s="567"/>
      <c r="DXM231" s="567"/>
      <c r="DXN231" s="567"/>
      <c r="DXO231" s="567"/>
      <c r="DXP231" s="567"/>
      <c r="DXQ231" s="567"/>
      <c r="DXR231" s="567"/>
      <c r="DXS231" s="567"/>
      <c r="DXT231" s="567"/>
      <c r="DXU231" s="567"/>
      <c r="DXV231" s="567"/>
      <c r="DXW231" s="567"/>
      <c r="DXX231" s="567"/>
      <c r="DXY231" s="567"/>
      <c r="DXZ231" s="567"/>
      <c r="DYA231" s="567"/>
      <c r="DYB231" s="567"/>
      <c r="DYC231" s="567"/>
      <c r="DYD231" s="567"/>
      <c r="DYE231" s="567"/>
      <c r="DYF231" s="567"/>
      <c r="DYG231" s="567"/>
      <c r="DYH231" s="567"/>
      <c r="DYI231" s="567"/>
      <c r="DYJ231" s="567"/>
      <c r="DYK231" s="567"/>
      <c r="DYL231" s="567"/>
      <c r="DYM231" s="567"/>
      <c r="DYN231" s="567"/>
      <c r="DYO231" s="567"/>
      <c r="DYP231" s="567"/>
      <c r="DYQ231" s="567"/>
      <c r="DYR231" s="567"/>
      <c r="DYS231" s="567"/>
      <c r="DYT231" s="567"/>
      <c r="DYU231" s="567"/>
      <c r="DYV231" s="567"/>
      <c r="DYW231" s="567"/>
      <c r="DYX231" s="567"/>
      <c r="DYY231" s="567"/>
      <c r="DYZ231" s="567"/>
      <c r="DZA231" s="567"/>
      <c r="DZB231" s="567"/>
      <c r="DZC231" s="567"/>
      <c r="DZD231" s="567"/>
      <c r="DZE231" s="567"/>
      <c r="DZF231" s="567"/>
      <c r="DZG231" s="567"/>
      <c r="DZH231" s="567"/>
      <c r="DZI231" s="567"/>
      <c r="DZJ231" s="567"/>
      <c r="DZK231" s="567"/>
      <c r="DZL231" s="567"/>
      <c r="DZM231" s="567"/>
      <c r="DZN231" s="567"/>
      <c r="DZO231" s="567"/>
      <c r="DZP231" s="567"/>
      <c r="DZQ231" s="567"/>
      <c r="DZR231" s="567"/>
      <c r="DZS231" s="567"/>
      <c r="DZT231" s="567"/>
      <c r="DZU231" s="567"/>
      <c r="DZV231" s="567"/>
      <c r="DZW231" s="567"/>
      <c r="DZX231" s="567"/>
      <c r="DZY231" s="567"/>
      <c r="DZZ231" s="567"/>
      <c r="EAA231" s="567"/>
      <c r="EAB231" s="567"/>
      <c r="EAC231" s="567"/>
      <c r="EAD231" s="567"/>
      <c r="EAE231" s="567"/>
      <c r="EAF231" s="567"/>
      <c r="EAG231" s="567"/>
      <c r="EAH231" s="567"/>
      <c r="EAI231" s="567"/>
      <c r="EAJ231" s="567"/>
      <c r="EAK231" s="567"/>
      <c r="EAL231" s="567"/>
      <c r="EAM231" s="567"/>
      <c r="EAN231" s="567"/>
      <c r="EAO231" s="567"/>
      <c r="EAP231" s="567"/>
      <c r="EAQ231" s="567"/>
      <c r="EAR231" s="567"/>
      <c r="EAS231" s="567"/>
      <c r="EAT231" s="567"/>
      <c r="EAU231" s="567"/>
      <c r="EAV231" s="567"/>
      <c r="EAW231" s="567"/>
      <c r="EAX231" s="567"/>
      <c r="EAY231" s="567"/>
      <c r="EAZ231" s="567"/>
      <c r="EBA231" s="567"/>
      <c r="EBB231" s="567"/>
      <c r="EBC231" s="567"/>
      <c r="EBD231" s="567"/>
      <c r="EBE231" s="567"/>
      <c r="EBF231" s="567"/>
      <c r="EBG231" s="567"/>
      <c r="EBH231" s="567"/>
      <c r="EBI231" s="567"/>
      <c r="EBJ231" s="567"/>
      <c r="EBK231" s="567"/>
      <c r="EBL231" s="567"/>
      <c r="EBM231" s="567"/>
      <c r="EBN231" s="567"/>
      <c r="EBO231" s="567"/>
      <c r="EBP231" s="567"/>
      <c r="EBQ231" s="567"/>
      <c r="EBR231" s="567"/>
      <c r="EBS231" s="567"/>
      <c r="EBT231" s="567"/>
      <c r="EBU231" s="567"/>
      <c r="EBV231" s="567"/>
      <c r="EBW231" s="567"/>
      <c r="EBX231" s="567"/>
      <c r="EBY231" s="567"/>
      <c r="EBZ231" s="567"/>
      <c r="ECA231" s="567"/>
      <c r="ECB231" s="567"/>
      <c r="ECC231" s="567"/>
      <c r="ECD231" s="567"/>
      <c r="ECE231" s="567"/>
      <c r="ECF231" s="567"/>
      <c r="ECG231" s="567"/>
      <c r="ECH231" s="567"/>
      <c r="ECI231" s="567"/>
      <c r="ECJ231" s="567"/>
      <c r="ECK231" s="567"/>
      <c r="ECL231" s="567"/>
      <c r="ECM231" s="567"/>
      <c r="ECN231" s="567"/>
      <c r="ECO231" s="567"/>
      <c r="ECP231" s="567"/>
      <c r="ECQ231" s="567"/>
      <c r="ECR231" s="567"/>
      <c r="ECS231" s="567"/>
      <c r="ECT231" s="567"/>
      <c r="ECU231" s="567"/>
      <c r="ECV231" s="567"/>
      <c r="ECW231" s="567"/>
      <c r="ECX231" s="567"/>
      <c r="ECY231" s="567"/>
      <c r="ECZ231" s="567"/>
      <c r="EDA231" s="567"/>
      <c r="EDB231" s="567"/>
      <c r="EDC231" s="567"/>
      <c r="EDD231" s="567"/>
      <c r="EDE231" s="567"/>
      <c r="EDF231" s="567"/>
      <c r="EDG231" s="567"/>
      <c r="EDH231" s="567"/>
      <c r="EDI231" s="567"/>
      <c r="EDJ231" s="567"/>
      <c r="EDK231" s="567"/>
      <c r="EDL231" s="567"/>
      <c r="EDM231" s="567"/>
      <c r="EDN231" s="567"/>
      <c r="EDO231" s="567"/>
      <c r="EDP231" s="567"/>
      <c r="EDQ231" s="567"/>
      <c r="EDR231" s="567"/>
      <c r="EDS231" s="567"/>
      <c r="EDT231" s="567"/>
      <c r="EDU231" s="567"/>
      <c r="EDV231" s="567"/>
      <c r="EDW231" s="567"/>
      <c r="EDX231" s="567"/>
      <c r="EDY231" s="567"/>
      <c r="EDZ231" s="567"/>
      <c r="EEA231" s="567"/>
      <c r="EEB231" s="567"/>
      <c r="EEC231" s="567"/>
      <c r="EED231" s="567"/>
      <c r="EEE231" s="567"/>
      <c r="EEF231" s="567"/>
      <c r="EEG231" s="567"/>
      <c r="EEH231" s="567"/>
      <c r="EEI231" s="567"/>
      <c r="EEJ231" s="567"/>
      <c r="EEK231" s="567"/>
      <c r="EEL231" s="567"/>
      <c r="EEM231" s="567"/>
      <c r="EEN231" s="567"/>
      <c r="EEO231" s="567"/>
      <c r="EEP231" s="567"/>
      <c r="EEQ231" s="567"/>
      <c r="EER231" s="567"/>
      <c r="EES231" s="567"/>
      <c r="EET231" s="567"/>
      <c r="EEU231" s="567"/>
      <c r="EEV231" s="567"/>
      <c r="EEW231" s="567"/>
      <c r="EEX231" s="567"/>
      <c r="EEY231" s="567"/>
      <c r="EEZ231" s="567"/>
      <c r="EFA231" s="567"/>
      <c r="EFB231" s="567"/>
      <c r="EFC231" s="567"/>
      <c r="EFD231" s="567"/>
      <c r="EFE231" s="567"/>
      <c r="EFF231" s="567"/>
    </row>
    <row r="232" spans="16:3542" s="202" customFormat="1" x14ac:dyDescent="0.3">
      <c r="P232" s="567"/>
      <c r="Q232" s="567"/>
      <c r="R232" s="567"/>
      <c r="S232" s="567"/>
      <c r="T232" s="567"/>
      <c r="U232" s="567"/>
      <c r="V232" s="567"/>
      <c r="W232" s="567"/>
      <c r="X232" s="567"/>
      <c r="Y232" s="567"/>
      <c r="Z232" s="567"/>
      <c r="AA232" s="567"/>
      <c r="AB232" s="567"/>
      <c r="AC232" s="567"/>
      <c r="AD232" s="567"/>
      <c r="AE232" s="567"/>
      <c r="AF232" s="567"/>
      <c r="AG232" s="567"/>
      <c r="AH232" s="567"/>
      <c r="AI232" s="567"/>
      <c r="AJ232" s="567"/>
      <c r="AK232" s="567"/>
      <c r="AL232" s="567"/>
      <c r="AM232" s="567"/>
      <c r="AN232" s="567"/>
      <c r="AO232" s="567"/>
      <c r="AP232" s="567"/>
      <c r="AQ232" s="567"/>
      <c r="AR232" s="567"/>
      <c r="AS232" s="567"/>
      <c r="AT232" s="567"/>
      <c r="AU232" s="567"/>
      <c r="AV232" s="567"/>
      <c r="AW232" s="567"/>
      <c r="AX232" s="567"/>
      <c r="AY232" s="567"/>
      <c r="AZ232" s="567"/>
      <c r="BA232" s="567"/>
      <c r="BB232" s="567"/>
      <c r="BC232" s="567"/>
      <c r="BD232" s="567"/>
      <c r="BE232" s="567"/>
      <c r="BF232" s="567"/>
      <c r="BG232" s="567"/>
      <c r="BH232" s="567"/>
      <c r="BI232" s="567"/>
      <c r="BJ232" s="567"/>
      <c r="BK232" s="567"/>
      <c r="BL232" s="567"/>
      <c r="BM232" s="567"/>
      <c r="BN232" s="567"/>
      <c r="BO232" s="567"/>
      <c r="BP232" s="567"/>
      <c r="BQ232" s="567"/>
      <c r="BR232" s="567"/>
      <c r="BS232" s="567"/>
      <c r="BT232" s="567"/>
      <c r="BU232" s="567"/>
      <c r="BV232" s="567"/>
      <c r="BW232" s="567"/>
      <c r="BX232" s="567"/>
      <c r="BY232" s="567"/>
      <c r="BZ232" s="567"/>
      <c r="CA232" s="567"/>
      <c r="CB232" s="567"/>
      <c r="CC232" s="567"/>
      <c r="CD232" s="567"/>
      <c r="CE232" s="567"/>
      <c r="CF232" s="567"/>
      <c r="CG232" s="567"/>
      <c r="CH232" s="567"/>
      <c r="CI232" s="567"/>
      <c r="CJ232" s="567"/>
      <c r="CK232" s="567"/>
      <c r="CL232" s="567"/>
      <c r="CM232" s="567"/>
      <c r="CN232" s="567"/>
      <c r="CO232" s="567"/>
      <c r="CP232" s="567"/>
      <c r="CQ232" s="567"/>
      <c r="CR232" s="567"/>
      <c r="CS232" s="567"/>
      <c r="CT232" s="567"/>
      <c r="CU232" s="567"/>
      <c r="CV232" s="567"/>
      <c r="CW232" s="567"/>
      <c r="CX232" s="567"/>
      <c r="CY232" s="567"/>
      <c r="CZ232" s="567"/>
      <c r="DA232" s="567"/>
      <c r="DB232" s="567"/>
      <c r="DC232" s="567"/>
      <c r="DD232" s="567"/>
      <c r="DE232" s="567"/>
      <c r="DF232" s="567"/>
      <c r="DG232" s="567"/>
      <c r="DH232" s="567"/>
      <c r="DI232" s="567"/>
      <c r="DJ232" s="567"/>
      <c r="DK232" s="567"/>
      <c r="DL232" s="567"/>
      <c r="DM232" s="567"/>
      <c r="DN232" s="567"/>
      <c r="DO232" s="567"/>
      <c r="DP232" s="567"/>
      <c r="DQ232" s="567"/>
      <c r="DR232" s="567"/>
      <c r="DS232" s="567"/>
      <c r="DT232" s="567"/>
      <c r="DU232" s="567"/>
      <c r="DV232" s="567"/>
      <c r="DW232" s="567"/>
      <c r="DX232" s="567"/>
      <c r="DY232" s="567"/>
      <c r="DZ232" s="567"/>
      <c r="EA232" s="567"/>
      <c r="EB232" s="567"/>
      <c r="EC232" s="567"/>
      <c r="ED232" s="567"/>
      <c r="EE232" s="567"/>
      <c r="EF232" s="567"/>
      <c r="EG232" s="567"/>
      <c r="EH232" s="567"/>
      <c r="EI232" s="567"/>
      <c r="EJ232" s="567"/>
      <c r="EK232" s="567"/>
      <c r="EL232" s="567"/>
      <c r="EM232" s="567"/>
      <c r="EN232" s="567"/>
      <c r="EO232" s="567"/>
      <c r="EP232" s="567"/>
      <c r="EQ232" s="567"/>
      <c r="ER232" s="567"/>
      <c r="ES232" s="567"/>
      <c r="ET232" s="567"/>
      <c r="EU232" s="567"/>
      <c r="EV232" s="567"/>
      <c r="EW232" s="567"/>
      <c r="EX232" s="567"/>
      <c r="EY232" s="567"/>
      <c r="EZ232" s="567"/>
      <c r="FA232" s="567"/>
      <c r="FB232" s="567"/>
      <c r="FC232" s="567"/>
      <c r="FD232" s="567"/>
      <c r="FE232" s="567"/>
      <c r="FF232" s="567"/>
      <c r="FG232" s="567"/>
      <c r="FH232" s="567"/>
      <c r="FI232" s="567"/>
      <c r="FJ232" s="567"/>
      <c r="FK232" s="567"/>
      <c r="FL232" s="567"/>
      <c r="FM232" s="567"/>
      <c r="FN232" s="567"/>
      <c r="FO232" s="567"/>
      <c r="FP232" s="567"/>
      <c r="FQ232" s="567"/>
      <c r="FR232" s="567"/>
      <c r="FS232" s="567"/>
      <c r="FT232" s="567"/>
      <c r="FU232" s="567"/>
      <c r="FV232" s="567"/>
      <c r="FW232" s="567"/>
      <c r="FX232" s="567"/>
      <c r="FY232" s="567"/>
      <c r="FZ232" s="567"/>
      <c r="GA232" s="567"/>
      <c r="GB232" s="567"/>
      <c r="GC232" s="567"/>
      <c r="GD232" s="567"/>
      <c r="GE232" s="567"/>
      <c r="GF232" s="567"/>
      <c r="GG232" s="567"/>
      <c r="GH232" s="567"/>
      <c r="GI232" s="567"/>
      <c r="GJ232" s="567"/>
      <c r="GK232" s="567"/>
      <c r="GL232" s="567"/>
      <c r="GM232" s="567"/>
      <c r="GN232" s="567"/>
      <c r="GO232" s="567"/>
      <c r="GP232" s="567"/>
      <c r="GQ232" s="567"/>
      <c r="GR232" s="567"/>
      <c r="GS232" s="567"/>
      <c r="GT232" s="567"/>
      <c r="GU232" s="567"/>
      <c r="GV232" s="567"/>
      <c r="GW232" s="567"/>
      <c r="GX232" s="567"/>
      <c r="GY232" s="567"/>
      <c r="GZ232" s="567"/>
      <c r="HA232" s="567"/>
      <c r="HB232" s="567"/>
      <c r="HC232" s="567"/>
      <c r="HD232" s="567"/>
      <c r="HE232" s="567"/>
      <c r="HF232" s="567"/>
      <c r="HG232" s="567"/>
      <c r="HH232" s="567"/>
      <c r="HI232" s="567"/>
      <c r="HJ232" s="567"/>
      <c r="HK232" s="567"/>
      <c r="HL232" s="567"/>
      <c r="HM232" s="567"/>
      <c r="HN232" s="567"/>
      <c r="HO232" s="567"/>
      <c r="HP232" s="567"/>
      <c r="HQ232" s="567"/>
      <c r="HR232" s="567"/>
      <c r="HS232" s="567"/>
      <c r="HT232" s="567"/>
      <c r="HU232" s="567"/>
      <c r="HV232" s="567"/>
      <c r="HW232" s="567"/>
      <c r="HX232" s="567"/>
      <c r="HY232" s="567"/>
      <c r="HZ232" s="567"/>
      <c r="IA232" s="567"/>
      <c r="IB232" s="567"/>
      <c r="IC232" s="567"/>
      <c r="ID232" s="567"/>
      <c r="IE232" s="567"/>
      <c r="IF232" s="567"/>
      <c r="IG232" s="567"/>
      <c r="IH232" s="567"/>
      <c r="II232" s="567"/>
      <c r="IJ232" s="567"/>
      <c r="IK232" s="567"/>
      <c r="IL232" s="567"/>
      <c r="IM232" s="567"/>
      <c r="IN232" s="567"/>
      <c r="IO232" s="567"/>
      <c r="IP232" s="567"/>
      <c r="IQ232" s="567"/>
      <c r="IR232" s="567"/>
      <c r="IS232" s="567"/>
      <c r="IT232" s="567"/>
      <c r="IU232" s="567"/>
      <c r="IV232" s="567"/>
      <c r="IW232" s="567"/>
      <c r="IX232" s="567"/>
      <c r="IY232" s="567"/>
      <c r="IZ232" s="567"/>
      <c r="JA232" s="567"/>
      <c r="JB232" s="567"/>
      <c r="JC232" s="567"/>
      <c r="JD232" s="567"/>
      <c r="JE232" s="567"/>
      <c r="JF232" s="567"/>
      <c r="JG232" s="567"/>
      <c r="JH232" s="567"/>
      <c r="JI232" s="567"/>
      <c r="JJ232" s="567"/>
      <c r="JK232" s="567"/>
      <c r="JL232" s="567"/>
      <c r="JM232" s="567"/>
      <c r="JN232" s="567"/>
      <c r="JO232" s="567"/>
      <c r="JP232" s="567"/>
      <c r="JQ232" s="567"/>
      <c r="JR232" s="567"/>
      <c r="JS232" s="567"/>
      <c r="JT232" s="567"/>
      <c r="JU232" s="567"/>
      <c r="JV232" s="567"/>
      <c r="JW232" s="567"/>
      <c r="JX232" s="567"/>
      <c r="JY232" s="567"/>
      <c r="JZ232" s="567"/>
      <c r="KA232" s="567"/>
      <c r="KB232" s="567"/>
      <c r="KC232" s="567"/>
      <c r="KD232" s="567"/>
      <c r="KE232" s="567"/>
      <c r="KF232" s="567"/>
      <c r="KG232" s="567"/>
      <c r="KH232" s="567"/>
      <c r="KI232" s="567"/>
      <c r="KJ232" s="567"/>
      <c r="KK232" s="567"/>
      <c r="KL232" s="567"/>
      <c r="KM232" s="567"/>
      <c r="KN232" s="567"/>
      <c r="KO232" s="567"/>
      <c r="KP232" s="567"/>
      <c r="KQ232" s="567"/>
      <c r="KR232" s="567"/>
      <c r="KS232" s="567"/>
      <c r="KT232" s="567"/>
      <c r="KU232" s="567"/>
      <c r="KV232" s="567"/>
      <c r="KW232" s="567"/>
      <c r="KX232" s="567"/>
      <c r="KY232" s="567"/>
      <c r="KZ232" s="567"/>
      <c r="LA232" s="567"/>
      <c r="LB232" s="567"/>
      <c r="LC232" s="567"/>
      <c r="LD232" s="567"/>
      <c r="LE232" s="567"/>
      <c r="LF232" s="567"/>
      <c r="LG232" s="567"/>
      <c r="LH232" s="567"/>
      <c r="LI232" s="567"/>
      <c r="LJ232" s="567"/>
      <c r="LK232" s="567"/>
      <c r="LL232" s="567"/>
      <c r="LM232" s="567"/>
      <c r="LN232" s="567"/>
      <c r="LO232" s="567"/>
      <c r="LP232" s="567"/>
      <c r="LQ232" s="567"/>
      <c r="LR232" s="567"/>
      <c r="LS232" s="567"/>
      <c r="LT232" s="567"/>
      <c r="LU232" s="567"/>
      <c r="LV232" s="567"/>
      <c r="LW232" s="567"/>
      <c r="LX232" s="567"/>
      <c r="LY232" s="567"/>
      <c r="LZ232" s="567"/>
      <c r="MA232" s="567"/>
      <c r="MB232" s="567"/>
      <c r="MC232" s="567"/>
      <c r="MD232" s="567"/>
      <c r="ME232" s="567"/>
      <c r="MF232" s="567"/>
      <c r="MG232" s="567"/>
      <c r="MH232" s="567"/>
      <c r="MI232" s="567"/>
      <c r="MJ232" s="567"/>
      <c r="MK232" s="567"/>
      <c r="ML232" s="567"/>
      <c r="MM232" s="567"/>
      <c r="MN232" s="567"/>
      <c r="MO232" s="567"/>
      <c r="MP232" s="567"/>
      <c r="MQ232" s="567"/>
      <c r="MR232" s="567"/>
      <c r="MS232" s="567"/>
      <c r="MT232" s="567"/>
      <c r="MU232" s="567"/>
      <c r="MV232" s="567"/>
      <c r="MW232" s="567"/>
      <c r="MX232" s="567"/>
      <c r="MY232" s="567"/>
      <c r="MZ232" s="567"/>
      <c r="NA232" s="567"/>
      <c r="NB232" s="567"/>
      <c r="NC232" s="567"/>
      <c r="ND232" s="567"/>
      <c r="NE232" s="567"/>
      <c r="NF232" s="567"/>
      <c r="NG232" s="567"/>
      <c r="NH232" s="567"/>
      <c r="NI232" s="567"/>
      <c r="NJ232" s="567"/>
      <c r="NK232" s="567"/>
      <c r="NL232" s="567"/>
      <c r="NM232" s="567"/>
      <c r="NN232" s="567"/>
      <c r="NO232" s="567"/>
      <c r="NP232" s="567"/>
      <c r="NQ232" s="567"/>
      <c r="NR232" s="567"/>
      <c r="NS232" s="567"/>
      <c r="NT232" s="567"/>
      <c r="NU232" s="567"/>
      <c r="NV232" s="567"/>
      <c r="NW232" s="567"/>
      <c r="NX232" s="567"/>
      <c r="NY232" s="567"/>
      <c r="NZ232" s="567"/>
      <c r="OA232" s="567"/>
      <c r="OB232" s="567"/>
      <c r="OC232" s="567"/>
      <c r="OD232" s="567"/>
      <c r="OE232" s="567"/>
      <c r="OF232" s="567"/>
      <c r="OG232" s="567"/>
      <c r="OH232" s="567"/>
      <c r="OI232" s="567"/>
      <c r="OJ232" s="567"/>
      <c r="OK232" s="567"/>
      <c r="OL232" s="567"/>
      <c r="OM232" s="567"/>
      <c r="ON232" s="567"/>
      <c r="OO232" s="567"/>
      <c r="OP232" s="567"/>
      <c r="OQ232" s="567"/>
      <c r="OR232" s="567"/>
      <c r="OS232" s="567"/>
      <c r="OT232" s="567"/>
      <c r="OU232" s="567"/>
      <c r="OV232" s="567"/>
      <c r="OW232" s="567"/>
      <c r="OX232" s="567"/>
      <c r="OY232" s="567"/>
      <c r="OZ232" s="567"/>
      <c r="PA232" s="567"/>
      <c r="PB232" s="567"/>
      <c r="PC232" s="567"/>
      <c r="PD232" s="567"/>
      <c r="PE232" s="567"/>
      <c r="PF232" s="567"/>
      <c r="PG232" s="567"/>
      <c r="PH232" s="567"/>
      <c r="PI232" s="567"/>
      <c r="PJ232" s="567"/>
      <c r="PK232" s="567"/>
      <c r="PL232" s="567"/>
      <c r="PM232" s="567"/>
      <c r="PN232" s="567"/>
      <c r="PO232" s="567"/>
      <c r="PP232" s="567"/>
      <c r="PQ232" s="567"/>
      <c r="PR232" s="567"/>
      <c r="PS232" s="567"/>
      <c r="PT232" s="567"/>
      <c r="PU232" s="567"/>
      <c r="PV232" s="567"/>
      <c r="PW232" s="567"/>
      <c r="PX232" s="567"/>
      <c r="PY232" s="567"/>
      <c r="PZ232" s="567"/>
      <c r="QA232" s="567"/>
      <c r="QB232" s="567"/>
      <c r="QC232" s="567"/>
      <c r="QD232" s="567"/>
      <c r="QE232" s="567"/>
      <c r="QF232" s="567"/>
      <c r="QG232" s="567"/>
      <c r="QH232" s="567"/>
      <c r="QI232" s="567"/>
      <c r="QJ232" s="567"/>
      <c r="QK232" s="567"/>
      <c r="QL232" s="567"/>
      <c r="QM232" s="567"/>
      <c r="QN232" s="567"/>
      <c r="QO232" s="567"/>
      <c r="QP232" s="567"/>
      <c r="QQ232" s="567"/>
      <c r="QR232" s="567"/>
      <c r="QS232" s="567"/>
      <c r="QT232" s="567"/>
      <c r="QU232" s="567"/>
      <c r="QV232" s="567"/>
      <c r="QW232" s="567"/>
      <c r="QX232" s="567"/>
      <c r="QY232" s="567"/>
      <c r="QZ232" s="567"/>
      <c r="RA232" s="567"/>
      <c r="RB232" s="567"/>
      <c r="RC232" s="567"/>
      <c r="RD232" s="567"/>
      <c r="RE232" s="567"/>
      <c r="RF232" s="567"/>
      <c r="RG232" s="567"/>
      <c r="RH232" s="567"/>
      <c r="RI232" s="567"/>
      <c r="RJ232" s="567"/>
      <c r="RK232" s="567"/>
      <c r="RL232" s="567"/>
      <c r="RM232" s="567"/>
      <c r="RN232" s="567"/>
      <c r="RO232" s="567"/>
      <c r="RP232" s="567"/>
      <c r="RQ232" s="567"/>
      <c r="RR232" s="567"/>
      <c r="RS232" s="567"/>
      <c r="RT232" s="567"/>
      <c r="RU232" s="567"/>
      <c r="RV232" s="567"/>
      <c r="RW232" s="567"/>
      <c r="RX232" s="567"/>
      <c r="RY232" s="567"/>
      <c r="RZ232" s="567"/>
      <c r="SA232" s="567"/>
      <c r="SB232" s="567"/>
      <c r="SC232" s="567"/>
      <c r="SD232" s="567"/>
      <c r="SE232" s="567"/>
      <c r="SF232" s="567"/>
      <c r="SG232" s="567"/>
      <c r="SH232" s="567"/>
      <c r="SI232" s="567"/>
      <c r="SJ232" s="567"/>
      <c r="SK232" s="567"/>
      <c r="SL232" s="567"/>
      <c r="SM232" s="567"/>
      <c r="SN232" s="567"/>
      <c r="SO232" s="567"/>
      <c r="SP232" s="567"/>
      <c r="SQ232" s="567"/>
      <c r="SR232" s="567"/>
      <c r="SS232" s="567"/>
      <c r="ST232" s="567"/>
      <c r="SU232" s="567"/>
      <c r="SV232" s="567"/>
      <c r="SW232" s="567"/>
      <c r="SX232" s="567"/>
      <c r="SY232" s="567"/>
      <c r="SZ232" s="567"/>
      <c r="TA232" s="567"/>
      <c r="TB232" s="567"/>
      <c r="TC232" s="567"/>
      <c r="TD232" s="567"/>
      <c r="TE232" s="567"/>
      <c r="TF232" s="567"/>
      <c r="TG232" s="567"/>
      <c r="TH232" s="567"/>
      <c r="TI232" s="567"/>
      <c r="TJ232" s="567"/>
      <c r="TK232" s="567"/>
      <c r="TL232" s="567"/>
      <c r="TM232" s="567"/>
      <c r="TN232" s="567"/>
      <c r="TO232" s="567"/>
      <c r="TP232" s="567"/>
      <c r="TQ232" s="567"/>
      <c r="TR232" s="567"/>
      <c r="TS232" s="567"/>
      <c r="TT232" s="567"/>
      <c r="TU232" s="567"/>
      <c r="TV232" s="567"/>
      <c r="TW232" s="567"/>
      <c r="TX232" s="567"/>
      <c r="TY232" s="567"/>
      <c r="TZ232" s="567"/>
      <c r="UA232" s="567"/>
      <c r="UB232" s="567"/>
      <c r="UC232" s="567"/>
      <c r="UD232" s="567"/>
      <c r="UE232" s="567"/>
      <c r="UF232" s="567"/>
      <c r="UG232" s="567"/>
      <c r="UH232" s="567"/>
      <c r="UI232" s="567"/>
      <c r="UJ232" s="567"/>
      <c r="UK232" s="567"/>
      <c r="UL232" s="567"/>
      <c r="UM232" s="567"/>
      <c r="UN232" s="567"/>
      <c r="UO232" s="567"/>
      <c r="UP232" s="567"/>
      <c r="UQ232" s="567"/>
      <c r="UR232" s="567"/>
      <c r="US232" s="567"/>
      <c r="UT232" s="567"/>
      <c r="UU232" s="567"/>
      <c r="UV232" s="567"/>
      <c r="UW232" s="567"/>
      <c r="UX232" s="567"/>
      <c r="UY232" s="567"/>
      <c r="UZ232" s="567"/>
      <c r="VA232" s="567"/>
      <c r="VB232" s="567"/>
      <c r="VC232" s="567"/>
      <c r="VD232" s="567"/>
      <c r="VE232" s="567"/>
      <c r="VF232" s="567"/>
      <c r="VG232" s="567"/>
      <c r="VH232" s="567"/>
      <c r="VI232" s="567"/>
      <c r="VJ232" s="567"/>
      <c r="VK232" s="567"/>
      <c r="VL232" s="567"/>
      <c r="VM232" s="567"/>
      <c r="VN232" s="567"/>
      <c r="VO232" s="567"/>
      <c r="VP232" s="567"/>
      <c r="VQ232" s="567"/>
      <c r="VR232" s="567"/>
      <c r="VS232" s="567"/>
      <c r="VT232" s="567"/>
      <c r="VU232" s="567"/>
      <c r="VV232" s="567"/>
      <c r="VW232" s="567"/>
      <c r="VX232" s="567"/>
      <c r="VY232" s="567"/>
      <c r="VZ232" s="567"/>
      <c r="WA232" s="567"/>
      <c r="WB232" s="567"/>
      <c r="WC232" s="567"/>
      <c r="WD232" s="567"/>
      <c r="WE232" s="567"/>
      <c r="WF232" s="567"/>
      <c r="WG232" s="567"/>
      <c r="WH232" s="567"/>
      <c r="WI232" s="567"/>
      <c r="WJ232" s="567"/>
      <c r="WK232" s="567"/>
      <c r="WL232" s="567"/>
      <c r="WM232" s="567"/>
      <c r="WN232" s="567"/>
      <c r="WO232" s="567"/>
      <c r="WP232" s="567"/>
      <c r="WQ232" s="567"/>
      <c r="WR232" s="567"/>
      <c r="WS232" s="567"/>
      <c r="WT232" s="567"/>
      <c r="WU232" s="567"/>
      <c r="WV232" s="567"/>
      <c r="WW232" s="567"/>
      <c r="WX232" s="567"/>
      <c r="WY232" s="567"/>
      <c r="WZ232" s="567"/>
      <c r="XA232" s="567"/>
      <c r="XB232" s="567"/>
      <c r="XC232" s="567"/>
      <c r="XD232" s="567"/>
      <c r="XE232" s="567"/>
      <c r="XF232" s="567"/>
      <c r="XG232" s="567"/>
      <c r="XH232" s="567"/>
      <c r="XI232" s="567"/>
      <c r="XJ232" s="567"/>
      <c r="XK232" s="567"/>
      <c r="XL232" s="567"/>
      <c r="XM232" s="567"/>
      <c r="XN232" s="567"/>
      <c r="XO232" s="567"/>
      <c r="XP232" s="567"/>
      <c r="XQ232" s="567"/>
      <c r="XR232" s="567"/>
      <c r="XS232" s="567"/>
      <c r="XT232" s="567"/>
      <c r="XU232" s="567"/>
      <c r="XV232" s="567"/>
      <c r="XW232" s="567"/>
      <c r="XX232" s="567"/>
      <c r="XY232" s="567"/>
      <c r="XZ232" s="567"/>
      <c r="YA232" s="567"/>
      <c r="YB232" s="567"/>
      <c r="YC232" s="567"/>
      <c r="YD232" s="567"/>
      <c r="YE232" s="567"/>
      <c r="YF232" s="567"/>
      <c r="YG232" s="567"/>
      <c r="YH232" s="567"/>
      <c r="YI232" s="567"/>
      <c r="YJ232" s="567"/>
      <c r="YK232" s="567"/>
      <c r="YL232" s="567"/>
      <c r="YM232" s="567"/>
      <c r="YN232" s="567"/>
      <c r="YO232" s="567"/>
      <c r="YP232" s="567"/>
      <c r="YQ232" s="567"/>
      <c r="YR232" s="567"/>
      <c r="YS232" s="567"/>
      <c r="YT232" s="567"/>
      <c r="YU232" s="567"/>
      <c r="YV232" s="567"/>
      <c r="YW232" s="567"/>
      <c r="YX232" s="567"/>
      <c r="YY232" s="567"/>
      <c r="YZ232" s="567"/>
      <c r="ZA232" s="567"/>
      <c r="ZB232" s="567"/>
      <c r="ZC232" s="567"/>
      <c r="ZD232" s="567"/>
      <c r="ZE232" s="567"/>
      <c r="ZF232" s="567"/>
      <c r="ZG232" s="567"/>
      <c r="ZH232" s="567"/>
      <c r="ZI232" s="567"/>
      <c r="ZJ232" s="567"/>
      <c r="ZK232" s="567"/>
      <c r="ZL232" s="567"/>
      <c r="ZM232" s="567"/>
      <c r="ZN232" s="567"/>
      <c r="ZO232" s="567"/>
      <c r="ZP232" s="567"/>
      <c r="ZQ232" s="567"/>
      <c r="ZR232" s="567"/>
      <c r="ZS232" s="567"/>
      <c r="ZT232" s="567"/>
      <c r="ZU232" s="567"/>
      <c r="ZV232" s="567"/>
      <c r="ZW232" s="567"/>
      <c r="ZX232" s="567"/>
      <c r="ZY232" s="567"/>
      <c r="ZZ232" s="567"/>
      <c r="AAA232" s="567"/>
      <c r="AAB232" s="567"/>
      <c r="AAC232" s="567"/>
      <c r="AAD232" s="567"/>
      <c r="AAE232" s="567"/>
      <c r="AAF232" s="567"/>
      <c r="AAG232" s="567"/>
      <c r="AAH232" s="567"/>
      <c r="AAI232" s="567"/>
      <c r="AAJ232" s="567"/>
      <c r="AAK232" s="567"/>
      <c r="AAL232" s="567"/>
      <c r="AAM232" s="567"/>
      <c r="AAN232" s="567"/>
      <c r="AAO232" s="567"/>
      <c r="AAP232" s="567"/>
      <c r="AAQ232" s="567"/>
      <c r="AAR232" s="567"/>
      <c r="AAS232" s="567"/>
      <c r="AAT232" s="567"/>
      <c r="AAU232" s="567"/>
      <c r="AAV232" s="567"/>
      <c r="AAW232" s="567"/>
      <c r="AAX232" s="567"/>
      <c r="AAY232" s="567"/>
      <c r="AAZ232" s="567"/>
      <c r="ABA232" s="567"/>
      <c r="ABB232" s="567"/>
      <c r="ABC232" s="567"/>
      <c r="ABD232" s="567"/>
      <c r="ABE232" s="567"/>
      <c r="ABF232" s="567"/>
      <c r="ABG232" s="567"/>
      <c r="ABH232" s="567"/>
      <c r="ABI232" s="567"/>
      <c r="ABJ232" s="567"/>
      <c r="ABK232" s="567"/>
      <c r="ABL232" s="567"/>
      <c r="ABM232" s="567"/>
      <c r="ABN232" s="567"/>
      <c r="ABO232" s="567"/>
      <c r="ABP232" s="567"/>
      <c r="ABQ232" s="567"/>
      <c r="ABR232" s="567"/>
      <c r="ABS232" s="567"/>
      <c r="ABT232" s="567"/>
      <c r="ABU232" s="567"/>
      <c r="ABV232" s="567"/>
      <c r="ABW232" s="567"/>
      <c r="ABX232" s="567"/>
      <c r="ABY232" s="567"/>
      <c r="ABZ232" s="567"/>
      <c r="ACA232" s="567"/>
      <c r="ACB232" s="567"/>
      <c r="ACC232" s="567"/>
      <c r="ACD232" s="567"/>
      <c r="ACE232" s="567"/>
      <c r="ACF232" s="567"/>
      <c r="ACG232" s="567"/>
      <c r="ACH232" s="567"/>
      <c r="ACI232" s="567"/>
      <c r="ACJ232" s="567"/>
      <c r="ACK232" s="567"/>
      <c r="ACL232" s="567"/>
      <c r="ACM232" s="567"/>
      <c r="ACN232" s="567"/>
      <c r="ACO232" s="567"/>
      <c r="ACP232" s="567"/>
      <c r="ACQ232" s="567"/>
      <c r="ACR232" s="567"/>
      <c r="ACS232" s="567"/>
      <c r="ACT232" s="567"/>
      <c r="ACU232" s="567"/>
      <c r="ACV232" s="567"/>
      <c r="ACW232" s="567"/>
      <c r="ACX232" s="567"/>
      <c r="ACY232" s="567"/>
      <c r="ACZ232" s="567"/>
      <c r="ADA232" s="567"/>
      <c r="ADB232" s="567"/>
      <c r="ADC232" s="567"/>
      <c r="ADD232" s="567"/>
      <c r="ADE232" s="567"/>
      <c r="ADF232" s="567"/>
      <c r="ADG232" s="567"/>
      <c r="ADH232" s="567"/>
      <c r="ADI232" s="567"/>
      <c r="ADJ232" s="567"/>
      <c r="ADK232" s="567"/>
      <c r="ADL232" s="567"/>
      <c r="ADM232" s="567"/>
      <c r="ADN232" s="567"/>
      <c r="ADO232" s="567"/>
      <c r="ADP232" s="567"/>
      <c r="ADQ232" s="567"/>
      <c r="ADR232" s="567"/>
      <c r="ADS232" s="567"/>
      <c r="ADT232" s="567"/>
      <c r="ADU232" s="567"/>
      <c r="ADV232" s="567"/>
      <c r="ADW232" s="567"/>
      <c r="ADX232" s="567"/>
      <c r="ADY232" s="567"/>
      <c r="ADZ232" s="567"/>
      <c r="AEA232" s="567"/>
      <c r="AEB232" s="567"/>
      <c r="AEC232" s="567"/>
      <c r="AED232" s="567"/>
      <c r="AEE232" s="567"/>
      <c r="AEF232" s="567"/>
      <c r="AEG232" s="567"/>
      <c r="AEH232" s="567"/>
      <c r="AEI232" s="567"/>
      <c r="AEJ232" s="567"/>
      <c r="AEK232" s="567"/>
      <c r="AEL232" s="567"/>
      <c r="AEM232" s="567"/>
      <c r="AEN232" s="567"/>
      <c r="AEO232" s="567"/>
      <c r="AEP232" s="567"/>
      <c r="AEQ232" s="567"/>
      <c r="AER232" s="567"/>
      <c r="AES232" s="567"/>
      <c r="AET232" s="567"/>
      <c r="AEU232" s="567"/>
      <c r="AEV232" s="567"/>
      <c r="AEW232" s="567"/>
      <c r="AEX232" s="567"/>
      <c r="AEY232" s="567"/>
      <c r="AEZ232" s="567"/>
      <c r="AFA232" s="567"/>
      <c r="AFB232" s="567"/>
      <c r="AFC232" s="567"/>
      <c r="AFD232" s="567"/>
      <c r="AFE232" s="567"/>
      <c r="AFF232" s="567"/>
      <c r="AFG232" s="567"/>
      <c r="AFH232" s="567"/>
      <c r="AFI232" s="567"/>
      <c r="AFJ232" s="567"/>
      <c r="AFK232" s="567"/>
      <c r="AFL232" s="567"/>
      <c r="AFM232" s="567"/>
      <c r="AFN232" s="567"/>
      <c r="AFO232" s="567"/>
      <c r="AFP232" s="567"/>
      <c r="AFQ232" s="567"/>
      <c r="AFR232" s="567"/>
      <c r="AFS232" s="567"/>
      <c r="AFT232" s="567"/>
      <c r="AFU232" s="567"/>
      <c r="AFV232" s="567"/>
      <c r="AFW232" s="567"/>
      <c r="AFX232" s="567"/>
      <c r="AFY232" s="567"/>
      <c r="AFZ232" s="567"/>
      <c r="AGA232" s="567"/>
      <c r="AGB232" s="567"/>
      <c r="AGC232" s="567"/>
      <c r="AGD232" s="567"/>
      <c r="AGE232" s="567"/>
      <c r="AGF232" s="567"/>
      <c r="AGG232" s="567"/>
      <c r="AGH232" s="567"/>
      <c r="AGI232" s="567"/>
      <c r="AGJ232" s="567"/>
      <c r="AGK232" s="567"/>
      <c r="AGL232" s="567"/>
      <c r="AGM232" s="567"/>
      <c r="AGN232" s="567"/>
      <c r="AGO232" s="567"/>
      <c r="AGP232" s="567"/>
      <c r="AGQ232" s="567"/>
      <c r="AGR232" s="567"/>
      <c r="AGS232" s="567"/>
      <c r="AGT232" s="567"/>
      <c r="AGU232" s="567"/>
      <c r="AGV232" s="567"/>
      <c r="AGW232" s="567"/>
      <c r="AGX232" s="567"/>
      <c r="AGY232" s="567"/>
      <c r="AGZ232" s="567"/>
      <c r="AHA232" s="567"/>
      <c r="AHB232" s="567"/>
      <c r="AHC232" s="567"/>
      <c r="AHD232" s="567"/>
      <c r="AHE232" s="567"/>
      <c r="AHF232" s="567"/>
      <c r="AHG232" s="567"/>
      <c r="AHH232" s="567"/>
      <c r="AHI232" s="567"/>
      <c r="AHJ232" s="567"/>
      <c r="AHK232" s="567"/>
      <c r="AHL232" s="567"/>
      <c r="AHM232" s="567"/>
      <c r="AHN232" s="567"/>
      <c r="AHO232" s="567"/>
      <c r="AHP232" s="567"/>
      <c r="AHQ232" s="567"/>
      <c r="AHR232" s="567"/>
      <c r="AHS232" s="567"/>
      <c r="AHT232" s="567"/>
      <c r="AHU232" s="567"/>
      <c r="AHV232" s="567"/>
      <c r="AHW232" s="567"/>
      <c r="AHX232" s="567"/>
      <c r="AHY232" s="567"/>
      <c r="AHZ232" s="567"/>
      <c r="AIA232" s="567"/>
      <c r="AIB232" s="567"/>
      <c r="AIC232" s="567"/>
      <c r="AID232" s="567"/>
      <c r="AIE232" s="567"/>
      <c r="AIF232" s="567"/>
      <c r="AIG232" s="567"/>
      <c r="AIH232" s="567"/>
      <c r="AII232" s="567"/>
      <c r="AIJ232" s="567"/>
      <c r="AIK232" s="567"/>
      <c r="AIL232" s="567"/>
      <c r="AIM232" s="567"/>
      <c r="AIN232" s="567"/>
      <c r="AIO232" s="567"/>
      <c r="AIP232" s="567"/>
      <c r="AIQ232" s="567"/>
      <c r="AIR232" s="567"/>
      <c r="AIS232" s="567"/>
      <c r="AIT232" s="567"/>
      <c r="AIU232" s="567"/>
      <c r="AIV232" s="567"/>
      <c r="AIW232" s="567"/>
      <c r="AIX232" s="567"/>
      <c r="AIY232" s="567"/>
      <c r="AIZ232" s="567"/>
      <c r="AJA232" s="567"/>
      <c r="AJB232" s="567"/>
      <c r="AJC232" s="567"/>
      <c r="AJD232" s="567"/>
      <c r="AJE232" s="567"/>
      <c r="AJF232" s="567"/>
      <c r="AJG232" s="567"/>
      <c r="AJH232" s="567"/>
      <c r="AJI232" s="567"/>
      <c r="AJJ232" s="567"/>
      <c r="AJK232" s="567"/>
      <c r="AJL232" s="567"/>
      <c r="AJM232" s="567"/>
      <c r="AJN232" s="567"/>
      <c r="AJO232" s="567"/>
      <c r="AJP232" s="567"/>
      <c r="AJQ232" s="567"/>
      <c r="AJR232" s="567"/>
      <c r="AJS232" s="567"/>
      <c r="AJT232" s="567"/>
      <c r="AJU232" s="567"/>
      <c r="AJV232" s="567"/>
      <c r="AJW232" s="567"/>
      <c r="AJX232" s="567"/>
      <c r="AJY232" s="567"/>
      <c r="AJZ232" s="567"/>
      <c r="AKA232" s="567"/>
      <c r="AKB232" s="567"/>
      <c r="AKC232" s="567"/>
      <c r="AKD232" s="567"/>
      <c r="AKE232" s="567"/>
      <c r="AKF232" s="567"/>
      <c r="AKG232" s="567"/>
      <c r="AKH232" s="567"/>
      <c r="AKI232" s="567"/>
      <c r="AKJ232" s="567"/>
      <c r="AKK232" s="567"/>
      <c r="AKL232" s="567"/>
      <c r="AKM232" s="567"/>
      <c r="AKN232" s="567"/>
      <c r="AKO232" s="567"/>
      <c r="AKP232" s="567"/>
      <c r="AKQ232" s="567"/>
      <c r="AKR232" s="567"/>
      <c r="AKS232" s="567"/>
      <c r="AKT232" s="567"/>
      <c r="AKU232" s="567"/>
      <c r="AKV232" s="567"/>
      <c r="AKW232" s="567"/>
      <c r="AKX232" s="567"/>
      <c r="AKY232" s="567"/>
      <c r="AKZ232" s="567"/>
      <c r="ALA232" s="567"/>
      <c r="ALB232" s="567"/>
      <c r="ALC232" s="567"/>
      <c r="ALD232" s="567"/>
      <c r="ALE232" s="567"/>
      <c r="ALF232" s="567"/>
      <c r="ALG232" s="567"/>
      <c r="ALH232" s="567"/>
      <c r="ALI232" s="567"/>
      <c r="ALJ232" s="567"/>
      <c r="ALK232" s="567"/>
      <c r="ALL232" s="567"/>
      <c r="ALM232" s="567"/>
      <c r="ALN232" s="567"/>
      <c r="ALO232" s="567"/>
      <c r="ALP232" s="567"/>
      <c r="ALQ232" s="567"/>
      <c r="ALR232" s="567"/>
      <c r="ALS232" s="567"/>
      <c r="ALT232" s="567"/>
      <c r="ALU232" s="567"/>
      <c r="ALV232" s="567"/>
      <c r="ALW232" s="567"/>
      <c r="ALX232" s="567"/>
      <c r="ALY232" s="567"/>
      <c r="ALZ232" s="567"/>
      <c r="AMA232" s="567"/>
      <c r="AMB232" s="567"/>
      <c r="AMC232" s="567"/>
      <c r="AMD232" s="567"/>
      <c r="AME232" s="567"/>
      <c r="AMF232" s="567"/>
      <c r="AMG232" s="567"/>
      <c r="AMH232" s="567"/>
      <c r="AMI232" s="567"/>
      <c r="AMJ232" s="567"/>
      <c r="AMK232" s="567"/>
      <c r="AML232" s="567"/>
      <c r="AMM232" s="567"/>
      <c r="AMN232" s="567"/>
      <c r="AMO232" s="567"/>
      <c r="AMP232" s="567"/>
      <c r="AMQ232" s="567"/>
      <c r="AMR232" s="567"/>
      <c r="AMS232" s="567"/>
      <c r="AMT232" s="567"/>
      <c r="AMU232" s="567"/>
      <c r="AMV232" s="567"/>
      <c r="AMW232" s="567"/>
      <c r="AMX232" s="567"/>
      <c r="AMY232" s="567"/>
      <c r="AMZ232" s="567"/>
      <c r="ANA232" s="567"/>
      <c r="ANB232" s="567"/>
      <c r="ANC232" s="567"/>
      <c r="AND232" s="567"/>
      <c r="ANE232" s="567"/>
      <c r="ANF232" s="567"/>
      <c r="ANG232" s="567"/>
      <c r="ANH232" s="567"/>
      <c r="ANI232" s="567"/>
      <c r="ANJ232" s="567"/>
      <c r="ANK232" s="567"/>
      <c r="ANL232" s="567"/>
      <c r="ANM232" s="567"/>
      <c r="ANN232" s="567"/>
      <c r="ANO232" s="567"/>
      <c r="ANP232" s="567"/>
      <c r="ANQ232" s="567"/>
      <c r="ANR232" s="567"/>
      <c r="ANS232" s="567"/>
      <c r="ANT232" s="567"/>
      <c r="ANU232" s="567"/>
      <c r="ANV232" s="567"/>
      <c r="ANW232" s="567"/>
      <c r="ANX232" s="567"/>
      <c r="ANY232" s="567"/>
      <c r="ANZ232" s="567"/>
      <c r="AOA232" s="567"/>
      <c r="AOB232" s="567"/>
      <c r="AOC232" s="567"/>
      <c r="AOD232" s="567"/>
      <c r="AOE232" s="567"/>
      <c r="AOF232" s="567"/>
      <c r="AOG232" s="567"/>
      <c r="AOH232" s="567"/>
      <c r="AOI232" s="567"/>
      <c r="AOJ232" s="567"/>
      <c r="AOK232" s="567"/>
      <c r="AOL232" s="567"/>
      <c r="AOM232" s="567"/>
      <c r="AON232" s="567"/>
      <c r="AOO232" s="567"/>
      <c r="AOP232" s="567"/>
      <c r="AOQ232" s="567"/>
      <c r="AOR232" s="567"/>
      <c r="AOS232" s="567"/>
      <c r="AOT232" s="567"/>
      <c r="AOU232" s="567"/>
      <c r="AOV232" s="567"/>
      <c r="AOW232" s="567"/>
      <c r="AOX232" s="567"/>
      <c r="AOY232" s="567"/>
      <c r="AOZ232" s="567"/>
      <c r="APA232" s="567"/>
      <c r="APB232" s="567"/>
      <c r="APC232" s="567"/>
      <c r="APD232" s="567"/>
      <c r="APE232" s="567"/>
      <c r="APF232" s="567"/>
      <c r="APG232" s="567"/>
      <c r="APH232" s="567"/>
      <c r="API232" s="567"/>
      <c r="APJ232" s="567"/>
      <c r="APK232" s="567"/>
      <c r="APL232" s="567"/>
      <c r="APM232" s="567"/>
      <c r="APN232" s="567"/>
      <c r="APO232" s="567"/>
      <c r="APP232" s="567"/>
      <c r="APQ232" s="567"/>
      <c r="APR232" s="567"/>
      <c r="APS232" s="567"/>
      <c r="APT232" s="567"/>
      <c r="APU232" s="567"/>
      <c r="APV232" s="567"/>
      <c r="APW232" s="567"/>
      <c r="APX232" s="567"/>
      <c r="APY232" s="567"/>
      <c r="APZ232" s="567"/>
      <c r="AQA232" s="567"/>
      <c r="AQB232" s="567"/>
      <c r="AQC232" s="567"/>
      <c r="AQD232" s="567"/>
      <c r="AQE232" s="567"/>
      <c r="AQF232" s="567"/>
      <c r="AQG232" s="567"/>
      <c r="AQH232" s="567"/>
      <c r="AQI232" s="567"/>
      <c r="AQJ232" s="567"/>
      <c r="AQK232" s="567"/>
      <c r="AQL232" s="567"/>
      <c r="AQM232" s="567"/>
      <c r="AQN232" s="567"/>
      <c r="AQO232" s="567"/>
      <c r="AQP232" s="567"/>
      <c r="AQQ232" s="567"/>
      <c r="AQR232" s="567"/>
      <c r="AQS232" s="567"/>
      <c r="AQT232" s="567"/>
      <c r="AQU232" s="567"/>
      <c r="AQV232" s="567"/>
      <c r="AQW232" s="567"/>
      <c r="AQX232" s="567"/>
      <c r="AQY232" s="567"/>
      <c r="AQZ232" s="567"/>
      <c r="ARA232" s="567"/>
      <c r="ARB232" s="567"/>
      <c r="ARC232" s="567"/>
      <c r="ARD232" s="567"/>
      <c r="ARE232" s="567"/>
      <c r="ARF232" s="567"/>
      <c r="ARG232" s="567"/>
      <c r="ARH232" s="567"/>
      <c r="ARI232" s="567"/>
      <c r="ARJ232" s="567"/>
      <c r="ARK232" s="567"/>
      <c r="ARL232" s="567"/>
      <c r="ARM232" s="567"/>
      <c r="ARN232" s="567"/>
      <c r="ARO232" s="567"/>
      <c r="ARP232" s="567"/>
      <c r="ARQ232" s="567"/>
      <c r="ARR232" s="567"/>
      <c r="ARS232" s="567"/>
      <c r="ART232" s="567"/>
      <c r="ARU232" s="567"/>
      <c r="ARV232" s="567"/>
      <c r="ARW232" s="567"/>
      <c r="ARX232" s="567"/>
      <c r="ARY232" s="567"/>
      <c r="ARZ232" s="567"/>
      <c r="ASA232" s="567"/>
      <c r="ASB232" s="567"/>
      <c r="ASC232" s="567"/>
      <c r="ASD232" s="567"/>
      <c r="ASE232" s="567"/>
      <c r="ASF232" s="567"/>
      <c r="ASG232" s="567"/>
      <c r="ASH232" s="567"/>
      <c r="ASI232" s="567"/>
      <c r="ASJ232" s="567"/>
      <c r="ASK232" s="567"/>
      <c r="ASL232" s="567"/>
      <c r="ASM232" s="567"/>
      <c r="ASN232" s="567"/>
      <c r="ASO232" s="567"/>
      <c r="ASP232" s="567"/>
      <c r="ASQ232" s="567"/>
      <c r="ASR232" s="567"/>
      <c r="ASS232" s="567"/>
      <c r="AST232" s="567"/>
      <c r="ASU232" s="567"/>
      <c r="ASV232" s="567"/>
      <c r="ASW232" s="567"/>
      <c r="ASX232" s="567"/>
      <c r="ASY232" s="567"/>
      <c r="ASZ232" s="567"/>
      <c r="ATA232" s="567"/>
      <c r="ATB232" s="567"/>
      <c r="ATC232" s="567"/>
      <c r="ATD232" s="567"/>
      <c r="ATE232" s="567"/>
      <c r="ATF232" s="567"/>
      <c r="ATG232" s="567"/>
      <c r="ATH232" s="567"/>
      <c r="ATI232" s="567"/>
      <c r="ATJ232" s="567"/>
      <c r="ATK232" s="567"/>
      <c r="ATL232" s="567"/>
      <c r="ATM232" s="567"/>
      <c r="ATN232" s="567"/>
      <c r="ATO232" s="567"/>
      <c r="ATP232" s="567"/>
      <c r="ATQ232" s="567"/>
      <c r="ATR232" s="567"/>
      <c r="ATS232" s="567"/>
      <c r="ATT232" s="567"/>
      <c r="ATU232" s="567"/>
      <c r="ATV232" s="567"/>
      <c r="ATW232" s="567"/>
      <c r="ATX232" s="567"/>
      <c r="ATY232" s="567"/>
      <c r="ATZ232" s="567"/>
      <c r="AUA232" s="567"/>
      <c r="AUB232" s="567"/>
      <c r="AUC232" s="567"/>
      <c r="AUD232" s="567"/>
      <c r="AUE232" s="567"/>
      <c r="AUF232" s="567"/>
      <c r="AUG232" s="567"/>
      <c r="AUH232" s="567"/>
      <c r="AUI232" s="567"/>
      <c r="AUJ232" s="567"/>
      <c r="AUK232" s="567"/>
      <c r="AUL232" s="567"/>
      <c r="AUM232" s="567"/>
      <c r="AUN232" s="567"/>
      <c r="AUO232" s="567"/>
      <c r="AUP232" s="567"/>
      <c r="AUQ232" s="567"/>
      <c r="AUR232" s="567"/>
      <c r="AUS232" s="567"/>
      <c r="AUT232" s="567"/>
      <c r="AUU232" s="567"/>
      <c r="AUV232" s="567"/>
      <c r="AUW232" s="567"/>
      <c r="AUX232" s="567"/>
      <c r="AUY232" s="567"/>
      <c r="AUZ232" s="567"/>
      <c r="AVA232" s="567"/>
      <c r="AVB232" s="567"/>
      <c r="AVC232" s="567"/>
      <c r="AVD232" s="567"/>
      <c r="AVE232" s="567"/>
      <c r="AVF232" s="567"/>
      <c r="AVG232" s="567"/>
      <c r="AVH232" s="567"/>
      <c r="AVI232" s="567"/>
      <c r="AVJ232" s="567"/>
      <c r="AVK232" s="567"/>
      <c r="AVL232" s="567"/>
      <c r="AVM232" s="567"/>
      <c r="AVN232" s="567"/>
      <c r="AVO232" s="567"/>
      <c r="AVP232" s="567"/>
      <c r="AVQ232" s="567"/>
      <c r="AVR232" s="567"/>
      <c r="AVS232" s="567"/>
      <c r="AVT232" s="567"/>
      <c r="AVU232" s="567"/>
      <c r="AVV232" s="567"/>
      <c r="AVW232" s="567"/>
      <c r="AVX232" s="567"/>
      <c r="AVY232" s="567"/>
      <c r="AVZ232" s="567"/>
      <c r="AWA232" s="567"/>
      <c r="AWB232" s="567"/>
      <c r="AWC232" s="567"/>
      <c r="AWD232" s="567"/>
      <c r="AWE232" s="567"/>
      <c r="AWF232" s="567"/>
      <c r="AWG232" s="567"/>
      <c r="AWH232" s="567"/>
      <c r="AWI232" s="567"/>
      <c r="AWJ232" s="567"/>
      <c r="AWK232" s="567"/>
      <c r="AWL232" s="567"/>
      <c r="AWM232" s="567"/>
      <c r="AWN232" s="567"/>
      <c r="AWO232" s="567"/>
      <c r="AWP232" s="567"/>
      <c r="AWQ232" s="567"/>
      <c r="AWR232" s="567"/>
      <c r="AWS232" s="567"/>
      <c r="AWT232" s="567"/>
      <c r="AWU232" s="567"/>
      <c r="AWV232" s="567"/>
      <c r="AWW232" s="567"/>
      <c r="AWX232" s="567"/>
      <c r="AWY232" s="567"/>
      <c r="AWZ232" s="567"/>
      <c r="AXA232" s="567"/>
      <c r="AXB232" s="567"/>
      <c r="AXC232" s="567"/>
      <c r="AXD232" s="567"/>
      <c r="AXE232" s="567"/>
      <c r="AXF232" s="567"/>
      <c r="AXG232" s="567"/>
      <c r="AXH232" s="567"/>
      <c r="AXI232" s="567"/>
      <c r="AXJ232" s="567"/>
      <c r="AXK232" s="567"/>
      <c r="AXL232" s="567"/>
      <c r="AXM232" s="567"/>
      <c r="AXN232" s="567"/>
      <c r="AXO232" s="567"/>
      <c r="AXP232" s="567"/>
      <c r="AXQ232" s="567"/>
      <c r="AXR232" s="567"/>
      <c r="AXS232" s="567"/>
      <c r="AXT232" s="567"/>
      <c r="AXU232" s="567"/>
      <c r="AXV232" s="567"/>
      <c r="AXW232" s="567"/>
      <c r="AXX232" s="567"/>
      <c r="AXY232" s="567"/>
      <c r="AXZ232" s="567"/>
      <c r="AYA232" s="567"/>
      <c r="AYB232" s="567"/>
      <c r="AYC232" s="567"/>
      <c r="AYD232" s="567"/>
      <c r="AYE232" s="567"/>
      <c r="AYF232" s="567"/>
      <c r="AYG232" s="567"/>
      <c r="AYH232" s="567"/>
      <c r="AYI232" s="567"/>
      <c r="AYJ232" s="567"/>
      <c r="AYK232" s="567"/>
      <c r="AYL232" s="567"/>
      <c r="AYM232" s="567"/>
      <c r="AYN232" s="567"/>
      <c r="AYO232" s="567"/>
      <c r="AYP232" s="567"/>
      <c r="AYQ232" s="567"/>
      <c r="AYR232" s="567"/>
      <c r="AYS232" s="567"/>
      <c r="AYT232" s="567"/>
      <c r="AYU232" s="567"/>
      <c r="AYV232" s="567"/>
      <c r="AYW232" s="567"/>
      <c r="AYX232" s="567"/>
      <c r="AYY232" s="567"/>
      <c r="AYZ232" s="567"/>
      <c r="AZA232" s="567"/>
      <c r="AZB232" s="567"/>
      <c r="AZC232" s="567"/>
      <c r="AZD232" s="567"/>
      <c r="AZE232" s="567"/>
      <c r="AZF232" s="567"/>
      <c r="AZG232" s="567"/>
      <c r="AZH232" s="567"/>
      <c r="AZI232" s="567"/>
      <c r="AZJ232" s="567"/>
      <c r="AZK232" s="567"/>
      <c r="AZL232" s="567"/>
      <c r="AZM232" s="567"/>
      <c r="AZN232" s="567"/>
      <c r="AZO232" s="567"/>
      <c r="AZP232" s="567"/>
      <c r="AZQ232" s="567"/>
      <c r="AZR232" s="567"/>
      <c r="AZS232" s="567"/>
      <c r="AZT232" s="567"/>
      <c r="AZU232" s="567"/>
      <c r="AZV232" s="567"/>
      <c r="AZW232" s="567"/>
      <c r="AZX232" s="567"/>
      <c r="AZY232" s="567"/>
      <c r="AZZ232" s="567"/>
      <c r="BAA232" s="567"/>
      <c r="BAB232" s="567"/>
      <c r="BAC232" s="567"/>
      <c r="BAD232" s="567"/>
      <c r="BAE232" s="567"/>
      <c r="BAF232" s="567"/>
      <c r="BAG232" s="567"/>
      <c r="BAH232" s="567"/>
      <c r="BAI232" s="567"/>
      <c r="BAJ232" s="567"/>
      <c r="BAK232" s="567"/>
      <c r="BAL232" s="567"/>
      <c r="BAM232" s="567"/>
      <c r="BAN232" s="567"/>
      <c r="BAO232" s="567"/>
      <c r="BAP232" s="567"/>
      <c r="BAQ232" s="567"/>
      <c r="BAR232" s="567"/>
      <c r="BAS232" s="567"/>
      <c r="BAT232" s="567"/>
      <c r="BAU232" s="567"/>
      <c r="BAV232" s="567"/>
      <c r="BAW232" s="567"/>
      <c r="BAX232" s="567"/>
      <c r="BAY232" s="567"/>
      <c r="BAZ232" s="567"/>
      <c r="BBA232" s="567"/>
      <c r="BBB232" s="567"/>
      <c r="BBC232" s="567"/>
      <c r="BBD232" s="567"/>
      <c r="BBE232" s="567"/>
      <c r="BBF232" s="567"/>
      <c r="BBG232" s="567"/>
      <c r="BBH232" s="567"/>
      <c r="BBI232" s="567"/>
      <c r="BBJ232" s="567"/>
      <c r="BBK232" s="567"/>
      <c r="BBL232" s="567"/>
      <c r="BBM232" s="567"/>
      <c r="BBN232" s="567"/>
      <c r="BBO232" s="567"/>
      <c r="BBP232" s="567"/>
      <c r="BBQ232" s="567"/>
      <c r="BBR232" s="567"/>
      <c r="BBS232" s="567"/>
      <c r="BBT232" s="567"/>
      <c r="BBU232" s="567"/>
      <c r="BBV232" s="567"/>
      <c r="BBW232" s="567"/>
      <c r="BBX232" s="567"/>
      <c r="BBY232" s="567"/>
      <c r="BBZ232" s="567"/>
      <c r="BCA232" s="567"/>
      <c r="BCB232" s="567"/>
      <c r="BCC232" s="567"/>
      <c r="BCD232" s="567"/>
      <c r="BCE232" s="567"/>
      <c r="BCF232" s="567"/>
      <c r="BCG232" s="567"/>
      <c r="BCH232" s="567"/>
      <c r="BCI232" s="567"/>
      <c r="BCJ232" s="567"/>
      <c r="BCK232" s="567"/>
      <c r="BCL232" s="567"/>
      <c r="BCM232" s="567"/>
      <c r="BCN232" s="567"/>
      <c r="BCO232" s="567"/>
      <c r="BCP232" s="567"/>
      <c r="BCQ232" s="567"/>
      <c r="BCR232" s="567"/>
      <c r="BCS232" s="567"/>
      <c r="BCT232" s="567"/>
      <c r="BCU232" s="567"/>
      <c r="BCV232" s="567"/>
      <c r="BCW232" s="567"/>
      <c r="BCX232" s="567"/>
      <c r="BCY232" s="567"/>
      <c r="BCZ232" s="567"/>
      <c r="BDA232" s="567"/>
      <c r="BDB232" s="567"/>
      <c r="BDC232" s="567"/>
      <c r="BDD232" s="567"/>
      <c r="BDE232" s="567"/>
      <c r="BDF232" s="567"/>
      <c r="BDG232" s="567"/>
      <c r="BDH232" s="567"/>
      <c r="BDI232" s="567"/>
      <c r="BDJ232" s="567"/>
      <c r="BDK232" s="567"/>
      <c r="BDL232" s="567"/>
      <c r="BDM232" s="567"/>
      <c r="BDN232" s="567"/>
      <c r="BDO232" s="567"/>
      <c r="BDP232" s="567"/>
      <c r="BDQ232" s="567"/>
      <c r="BDR232" s="567"/>
      <c r="BDS232" s="567"/>
      <c r="BDT232" s="567"/>
      <c r="BDU232" s="567"/>
      <c r="BDV232" s="567"/>
      <c r="BDW232" s="567"/>
      <c r="BDX232" s="567"/>
      <c r="BDY232" s="567"/>
      <c r="BDZ232" s="567"/>
      <c r="BEA232" s="567"/>
      <c r="BEB232" s="567"/>
      <c r="BEC232" s="567"/>
      <c r="BED232" s="567"/>
      <c r="BEE232" s="567"/>
      <c r="BEF232" s="567"/>
      <c r="BEG232" s="567"/>
      <c r="BEH232" s="567"/>
      <c r="BEI232" s="567"/>
      <c r="BEJ232" s="567"/>
      <c r="BEK232" s="567"/>
      <c r="BEL232" s="567"/>
      <c r="BEM232" s="567"/>
      <c r="BEN232" s="567"/>
      <c r="BEO232" s="567"/>
      <c r="BEP232" s="567"/>
      <c r="BEQ232" s="567"/>
      <c r="BER232" s="567"/>
      <c r="BES232" s="567"/>
      <c r="BET232" s="567"/>
      <c r="BEU232" s="567"/>
      <c r="BEV232" s="567"/>
      <c r="BEW232" s="567"/>
      <c r="BEX232" s="567"/>
      <c r="BEY232" s="567"/>
      <c r="BEZ232" s="567"/>
      <c r="BFA232" s="567"/>
      <c r="BFB232" s="567"/>
      <c r="BFC232" s="567"/>
      <c r="BFD232" s="567"/>
      <c r="BFE232" s="567"/>
      <c r="BFF232" s="567"/>
      <c r="BFG232" s="567"/>
      <c r="BFH232" s="567"/>
      <c r="BFI232" s="567"/>
      <c r="BFJ232" s="567"/>
      <c r="BFK232" s="567"/>
      <c r="BFL232" s="567"/>
      <c r="BFM232" s="567"/>
      <c r="BFN232" s="567"/>
      <c r="BFO232" s="567"/>
      <c r="BFP232" s="567"/>
      <c r="BFQ232" s="567"/>
      <c r="BFR232" s="567"/>
      <c r="BFS232" s="567"/>
      <c r="BFT232" s="567"/>
      <c r="BFU232" s="567"/>
      <c r="BFV232" s="567"/>
      <c r="BFW232" s="567"/>
      <c r="BFX232" s="567"/>
      <c r="BFY232" s="567"/>
      <c r="BFZ232" s="567"/>
      <c r="BGA232" s="567"/>
      <c r="BGB232" s="567"/>
      <c r="BGC232" s="567"/>
      <c r="BGD232" s="567"/>
      <c r="BGE232" s="567"/>
      <c r="BGF232" s="567"/>
      <c r="BGG232" s="567"/>
      <c r="BGH232" s="567"/>
      <c r="BGI232" s="567"/>
      <c r="BGJ232" s="567"/>
      <c r="BGK232" s="567"/>
      <c r="BGL232" s="567"/>
      <c r="BGM232" s="567"/>
      <c r="BGN232" s="567"/>
      <c r="BGO232" s="567"/>
      <c r="BGP232" s="567"/>
      <c r="BGQ232" s="567"/>
      <c r="BGR232" s="567"/>
      <c r="BGS232" s="567"/>
      <c r="BGT232" s="567"/>
      <c r="BGU232" s="567"/>
      <c r="BGV232" s="567"/>
      <c r="BGW232" s="567"/>
      <c r="BGX232" s="567"/>
      <c r="BGY232" s="567"/>
      <c r="BGZ232" s="567"/>
      <c r="BHA232" s="567"/>
      <c r="BHB232" s="567"/>
      <c r="BHC232" s="567"/>
      <c r="BHD232" s="567"/>
      <c r="BHE232" s="567"/>
      <c r="BHF232" s="567"/>
      <c r="BHG232" s="567"/>
      <c r="BHH232" s="567"/>
      <c r="BHI232" s="567"/>
      <c r="BHJ232" s="567"/>
      <c r="BHK232" s="567"/>
      <c r="BHL232" s="567"/>
      <c r="BHM232" s="567"/>
      <c r="BHN232" s="567"/>
      <c r="BHO232" s="567"/>
      <c r="BHP232" s="567"/>
      <c r="BHQ232" s="567"/>
      <c r="BHR232" s="567"/>
      <c r="BHS232" s="567"/>
      <c r="BHT232" s="567"/>
      <c r="BHU232" s="567"/>
      <c r="BHV232" s="567"/>
      <c r="BHW232" s="567"/>
      <c r="BHX232" s="567"/>
      <c r="BHY232" s="567"/>
      <c r="BHZ232" s="567"/>
      <c r="BIA232" s="567"/>
      <c r="BIB232" s="567"/>
      <c r="BIC232" s="567"/>
      <c r="BID232" s="567"/>
      <c r="BIE232" s="567"/>
      <c r="BIF232" s="567"/>
      <c r="BIG232" s="567"/>
      <c r="BIH232" s="567"/>
      <c r="BII232" s="567"/>
      <c r="BIJ232" s="567"/>
      <c r="BIK232" s="567"/>
      <c r="BIL232" s="567"/>
      <c r="BIM232" s="567"/>
      <c r="BIN232" s="567"/>
      <c r="BIO232" s="567"/>
      <c r="BIP232" s="567"/>
      <c r="BIQ232" s="567"/>
      <c r="BIR232" s="567"/>
      <c r="BIS232" s="567"/>
      <c r="BIT232" s="567"/>
      <c r="BIU232" s="567"/>
      <c r="BIV232" s="567"/>
      <c r="BIW232" s="567"/>
      <c r="BIX232" s="567"/>
      <c r="BIY232" s="567"/>
      <c r="BIZ232" s="567"/>
      <c r="BJA232" s="567"/>
      <c r="BJB232" s="567"/>
      <c r="BJC232" s="567"/>
      <c r="BJD232" s="567"/>
      <c r="BJE232" s="567"/>
      <c r="BJF232" s="567"/>
      <c r="BJG232" s="567"/>
      <c r="BJH232" s="567"/>
      <c r="BJI232" s="567"/>
      <c r="BJJ232" s="567"/>
      <c r="BJK232" s="567"/>
      <c r="BJL232" s="567"/>
      <c r="BJM232" s="567"/>
      <c r="BJN232" s="567"/>
      <c r="BJO232" s="567"/>
      <c r="BJP232" s="567"/>
      <c r="BJQ232" s="567"/>
      <c r="BJR232" s="567"/>
      <c r="BJS232" s="567"/>
      <c r="BJT232" s="567"/>
      <c r="BJU232" s="567"/>
      <c r="BJV232" s="567"/>
      <c r="BJW232" s="567"/>
      <c r="BJX232" s="567"/>
      <c r="BJY232" s="567"/>
      <c r="BJZ232" s="567"/>
      <c r="BKA232" s="567"/>
      <c r="BKB232" s="567"/>
      <c r="BKC232" s="567"/>
      <c r="BKD232" s="567"/>
      <c r="BKE232" s="567"/>
      <c r="BKF232" s="567"/>
      <c r="BKG232" s="567"/>
      <c r="BKH232" s="567"/>
      <c r="BKI232" s="567"/>
      <c r="BKJ232" s="567"/>
      <c r="BKK232" s="567"/>
      <c r="BKL232" s="567"/>
      <c r="BKM232" s="567"/>
      <c r="BKN232" s="567"/>
      <c r="BKO232" s="567"/>
      <c r="BKP232" s="567"/>
      <c r="BKQ232" s="567"/>
      <c r="BKR232" s="567"/>
      <c r="BKS232" s="567"/>
      <c r="BKT232" s="567"/>
      <c r="BKU232" s="567"/>
      <c r="BKV232" s="567"/>
      <c r="BKW232" s="567"/>
      <c r="BKX232" s="567"/>
      <c r="BKY232" s="567"/>
      <c r="BKZ232" s="567"/>
      <c r="BLA232" s="567"/>
      <c r="BLB232" s="567"/>
      <c r="BLC232" s="567"/>
      <c r="BLD232" s="567"/>
      <c r="BLE232" s="567"/>
      <c r="BLF232" s="567"/>
      <c r="BLG232" s="567"/>
      <c r="BLH232" s="567"/>
      <c r="BLI232" s="567"/>
      <c r="BLJ232" s="567"/>
      <c r="BLK232" s="567"/>
      <c r="BLL232" s="567"/>
      <c r="BLM232" s="567"/>
      <c r="BLN232" s="567"/>
      <c r="BLO232" s="567"/>
      <c r="BLP232" s="567"/>
      <c r="BLQ232" s="567"/>
      <c r="BLR232" s="567"/>
      <c r="BLS232" s="567"/>
      <c r="BLT232" s="567"/>
      <c r="BLU232" s="567"/>
      <c r="BLV232" s="567"/>
      <c r="BLW232" s="567"/>
      <c r="BLX232" s="567"/>
      <c r="BLY232" s="567"/>
      <c r="BLZ232" s="567"/>
      <c r="BMA232" s="567"/>
      <c r="BMB232" s="567"/>
      <c r="BMC232" s="567"/>
      <c r="BMD232" s="567"/>
      <c r="BME232" s="567"/>
      <c r="BMF232" s="567"/>
      <c r="BMG232" s="567"/>
      <c r="BMH232" s="567"/>
      <c r="BMI232" s="567"/>
      <c r="BMJ232" s="567"/>
      <c r="BMK232" s="567"/>
      <c r="BML232" s="567"/>
      <c r="BMM232" s="567"/>
      <c r="BMN232" s="567"/>
      <c r="BMO232" s="567"/>
      <c r="BMP232" s="567"/>
      <c r="BMQ232" s="567"/>
      <c r="BMR232" s="567"/>
      <c r="BMS232" s="567"/>
      <c r="BMT232" s="567"/>
      <c r="BMU232" s="567"/>
      <c r="BMV232" s="567"/>
      <c r="BMW232" s="567"/>
      <c r="BMX232" s="567"/>
      <c r="BMY232" s="567"/>
      <c r="BMZ232" s="567"/>
      <c r="BNA232" s="567"/>
      <c r="BNB232" s="567"/>
      <c r="BNC232" s="567"/>
      <c r="BND232" s="567"/>
      <c r="BNE232" s="567"/>
      <c r="BNF232" s="567"/>
      <c r="BNG232" s="567"/>
      <c r="BNH232" s="567"/>
      <c r="BNI232" s="567"/>
      <c r="BNJ232" s="567"/>
      <c r="BNK232" s="567"/>
      <c r="BNL232" s="567"/>
      <c r="BNM232" s="567"/>
      <c r="BNN232" s="567"/>
      <c r="BNO232" s="567"/>
      <c r="BNP232" s="567"/>
      <c r="BNQ232" s="567"/>
      <c r="BNR232" s="567"/>
      <c r="BNS232" s="567"/>
      <c r="BNT232" s="567"/>
      <c r="BNU232" s="567"/>
      <c r="BNV232" s="567"/>
      <c r="BNW232" s="567"/>
      <c r="BNX232" s="567"/>
      <c r="BNY232" s="567"/>
      <c r="BNZ232" s="567"/>
      <c r="BOA232" s="567"/>
      <c r="BOB232" s="567"/>
      <c r="BOC232" s="567"/>
      <c r="BOD232" s="567"/>
      <c r="BOE232" s="567"/>
      <c r="BOF232" s="567"/>
      <c r="BOG232" s="567"/>
      <c r="BOH232" s="567"/>
      <c r="BOI232" s="567"/>
      <c r="BOJ232" s="567"/>
      <c r="BOK232" s="567"/>
      <c r="BOL232" s="567"/>
      <c r="BOM232" s="567"/>
      <c r="BON232" s="567"/>
      <c r="BOO232" s="567"/>
      <c r="BOP232" s="567"/>
      <c r="BOQ232" s="567"/>
      <c r="BOR232" s="567"/>
      <c r="BOS232" s="567"/>
      <c r="BOT232" s="567"/>
      <c r="BOU232" s="567"/>
      <c r="BOV232" s="567"/>
      <c r="BOW232" s="567"/>
      <c r="BOX232" s="567"/>
      <c r="BOY232" s="567"/>
      <c r="BOZ232" s="567"/>
      <c r="BPA232" s="567"/>
      <c r="BPB232" s="567"/>
      <c r="BPC232" s="567"/>
      <c r="BPD232" s="567"/>
      <c r="BPE232" s="567"/>
      <c r="BPF232" s="567"/>
      <c r="BPG232" s="567"/>
      <c r="BPH232" s="567"/>
      <c r="BPI232" s="567"/>
      <c r="BPJ232" s="567"/>
      <c r="BPK232" s="567"/>
      <c r="BPL232" s="567"/>
      <c r="BPM232" s="567"/>
      <c r="BPN232" s="567"/>
      <c r="BPO232" s="567"/>
      <c r="BPP232" s="567"/>
      <c r="BPQ232" s="567"/>
      <c r="BPR232" s="567"/>
      <c r="BPS232" s="567"/>
      <c r="BPT232" s="567"/>
      <c r="BPU232" s="567"/>
      <c r="BPV232" s="567"/>
      <c r="BPW232" s="567"/>
      <c r="BPX232" s="567"/>
      <c r="BPY232" s="567"/>
      <c r="BPZ232" s="567"/>
      <c r="BQA232" s="567"/>
      <c r="BQB232" s="567"/>
      <c r="BQC232" s="567"/>
      <c r="BQD232" s="567"/>
      <c r="BQE232" s="567"/>
      <c r="BQF232" s="567"/>
      <c r="BQG232" s="567"/>
      <c r="BQH232" s="567"/>
      <c r="BQI232" s="567"/>
      <c r="BQJ232" s="567"/>
      <c r="BQK232" s="567"/>
      <c r="BQL232" s="567"/>
      <c r="BQM232" s="567"/>
      <c r="BQN232" s="567"/>
      <c r="BQO232" s="567"/>
      <c r="BQP232" s="567"/>
      <c r="BQQ232" s="567"/>
      <c r="BQR232" s="567"/>
      <c r="BQS232" s="567"/>
      <c r="BQT232" s="567"/>
      <c r="BQU232" s="567"/>
      <c r="BQV232" s="567"/>
      <c r="BQW232" s="567"/>
      <c r="BQX232" s="567"/>
      <c r="BQY232" s="567"/>
      <c r="BQZ232" s="567"/>
      <c r="BRA232" s="567"/>
      <c r="BRB232" s="567"/>
      <c r="BRC232" s="567"/>
      <c r="BRD232" s="567"/>
      <c r="BRE232" s="567"/>
      <c r="BRF232" s="567"/>
      <c r="BRG232" s="567"/>
      <c r="BRH232" s="567"/>
      <c r="BRI232" s="567"/>
      <c r="BRJ232" s="567"/>
      <c r="BRK232" s="567"/>
      <c r="BRL232" s="567"/>
      <c r="BRM232" s="567"/>
      <c r="BRN232" s="567"/>
      <c r="BRO232" s="567"/>
      <c r="BRP232" s="567"/>
      <c r="BRQ232" s="567"/>
      <c r="BRR232" s="567"/>
      <c r="BRS232" s="567"/>
      <c r="BRT232" s="567"/>
      <c r="BRU232" s="567"/>
      <c r="BRV232" s="567"/>
      <c r="BRW232" s="567"/>
      <c r="BRX232" s="567"/>
      <c r="BRY232" s="567"/>
      <c r="BRZ232" s="567"/>
      <c r="BSA232" s="567"/>
      <c r="BSB232" s="567"/>
      <c r="BSC232" s="567"/>
      <c r="BSD232" s="567"/>
      <c r="BSE232" s="567"/>
      <c r="BSF232" s="567"/>
      <c r="BSG232" s="567"/>
      <c r="BSH232" s="567"/>
      <c r="BSI232" s="567"/>
      <c r="BSJ232" s="567"/>
      <c r="BSK232" s="567"/>
      <c r="BSL232" s="567"/>
      <c r="BSM232" s="567"/>
      <c r="BSN232" s="567"/>
      <c r="BSO232" s="567"/>
      <c r="BSP232" s="567"/>
      <c r="BSQ232" s="567"/>
      <c r="BSR232" s="567"/>
      <c r="BSS232" s="567"/>
      <c r="BST232" s="567"/>
      <c r="BSU232" s="567"/>
      <c r="BSV232" s="567"/>
      <c r="BSW232" s="567"/>
      <c r="BSX232" s="567"/>
      <c r="BSY232" s="567"/>
      <c r="BSZ232" s="567"/>
      <c r="BTA232" s="567"/>
      <c r="BTB232" s="567"/>
      <c r="BTC232" s="567"/>
      <c r="BTD232" s="567"/>
      <c r="BTE232" s="567"/>
      <c r="BTF232" s="567"/>
      <c r="BTG232" s="567"/>
      <c r="BTH232" s="567"/>
      <c r="BTI232" s="567"/>
      <c r="BTJ232" s="567"/>
      <c r="BTK232" s="567"/>
      <c r="BTL232" s="567"/>
      <c r="BTM232" s="567"/>
      <c r="BTN232" s="567"/>
      <c r="BTO232" s="567"/>
      <c r="BTP232" s="567"/>
      <c r="BTQ232" s="567"/>
      <c r="BTR232" s="567"/>
      <c r="BTS232" s="567"/>
      <c r="BTT232" s="567"/>
      <c r="BTU232" s="567"/>
      <c r="BTV232" s="567"/>
      <c r="BTW232" s="567"/>
      <c r="BTX232" s="567"/>
      <c r="BTY232" s="567"/>
      <c r="BTZ232" s="567"/>
      <c r="BUA232" s="567"/>
      <c r="BUB232" s="567"/>
      <c r="BUC232" s="567"/>
      <c r="BUD232" s="567"/>
      <c r="BUE232" s="567"/>
      <c r="BUF232" s="567"/>
      <c r="BUG232" s="567"/>
      <c r="BUH232" s="567"/>
      <c r="BUI232" s="567"/>
      <c r="BUJ232" s="567"/>
      <c r="BUK232" s="567"/>
      <c r="BUL232" s="567"/>
      <c r="BUM232" s="567"/>
      <c r="BUN232" s="567"/>
      <c r="BUO232" s="567"/>
      <c r="BUP232" s="567"/>
      <c r="BUQ232" s="567"/>
      <c r="BUR232" s="567"/>
      <c r="BUS232" s="567"/>
      <c r="BUT232" s="567"/>
      <c r="BUU232" s="567"/>
      <c r="BUV232" s="567"/>
      <c r="BUW232" s="567"/>
      <c r="BUX232" s="567"/>
      <c r="BUY232" s="567"/>
      <c r="BUZ232" s="567"/>
      <c r="BVA232" s="567"/>
      <c r="BVB232" s="567"/>
      <c r="BVC232" s="567"/>
      <c r="BVD232" s="567"/>
      <c r="BVE232" s="567"/>
      <c r="BVF232" s="567"/>
      <c r="BVG232" s="567"/>
      <c r="BVH232" s="567"/>
      <c r="BVI232" s="567"/>
      <c r="BVJ232" s="567"/>
      <c r="BVK232" s="567"/>
      <c r="BVL232" s="567"/>
      <c r="BVM232" s="567"/>
      <c r="BVN232" s="567"/>
      <c r="BVO232" s="567"/>
      <c r="BVP232" s="567"/>
      <c r="BVQ232" s="567"/>
      <c r="BVR232" s="567"/>
      <c r="BVS232" s="567"/>
      <c r="BVT232" s="567"/>
      <c r="BVU232" s="567"/>
      <c r="BVV232" s="567"/>
      <c r="BVW232" s="567"/>
      <c r="BVX232" s="567"/>
      <c r="BVY232" s="567"/>
      <c r="BVZ232" s="567"/>
      <c r="BWA232" s="567"/>
      <c r="BWB232" s="567"/>
      <c r="BWC232" s="567"/>
      <c r="BWD232" s="567"/>
      <c r="BWE232" s="567"/>
      <c r="BWF232" s="567"/>
      <c r="BWG232" s="567"/>
      <c r="BWH232" s="567"/>
      <c r="BWI232" s="567"/>
      <c r="BWJ232" s="567"/>
      <c r="BWK232" s="567"/>
      <c r="BWL232" s="567"/>
      <c r="BWM232" s="567"/>
      <c r="BWN232" s="567"/>
      <c r="BWO232" s="567"/>
      <c r="BWP232" s="567"/>
      <c r="BWQ232" s="567"/>
      <c r="BWR232" s="567"/>
      <c r="BWS232" s="567"/>
      <c r="BWT232" s="567"/>
      <c r="BWU232" s="567"/>
      <c r="BWV232" s="567"/>
      <c r="BWW232" s="567"/>
      <c r="BWX232" s="567"/>
      <c r="BWY232" s="567"/>
      <c r="BWZ232" s="567"/>
      <c r="BXA232" s="567"/>
      <c r="BXB232" s="567"/>
      <c r="BXC232" s="567"/>
      <c r="BXD232" s="567"/>
      <c r="BXE232" s="567"/>
      <c r="BXF232" s="567"/>
      <c r="BXG232" s="567"/>
      <c r="BXH232" s="567"/>
      <c r="BXI232" s="567"/>
      <c r="BXJ232" s="567"/>
      <c r="BXK232" s="567"/>
      <c r="BXL232" s="567"/>
      <c r="BXM232" s="567"/>
      <c r="BXN232" s="567"/>
      <c r="BXO232" s="567"/>
      <c r="BXP232" s="567"/>
      <c r="BXQ232" s="567"/>
      <c r="BXR232" s="567"/>
      <c r="BXS232" s="567"/>
      <c r="BXT232" s="567"/>
      <c r="BXU232" s="567"/>
      <c r="BXV232" s="567"/>
      <c r="BXW232" s="567"/>
      <c r="BXX232" s="567"/>
      <c r="BXY232" s="567"/>
      <c r="BXZ232" s="567"/>
      <c r="BYA232" s="567"/>
      <c r="BYB232" s="567"/>
      <c r="BYC232" s="567"/>
      <c r="BYD232" s="567"/>
      <c r="BYE232" s="567"/>
      <c r="BYF232" s="567"/>
      <c r="BYG232" s="567"/>
      <c r="BYH232" s="567"/>
      <c r="BYI232" s="567"/>
      <c r="BYJ232" s="567"/>
      <c r="BYK232" s="567"/>
      <c r="BYL232" s="567"/>
      <c r="BYM232" s="567"/>
      <c r="BYN232" s="567"/>
      <c r="BYO232" s="567"/>
      <c r="BYP232" s="567"/>
      <c r="BYQ232" s="567"/>
      <c r="BYR232" s="567"/>
      <c r="BYS232" s="567"/>
      <c r="BYT232" s="567"/>
      <c r="BYU232" s="567"/>
      <c r="BYV232" s="567"/>
      <c r="BYW232" s="567"/>
      <c r="BYX232" s="567"/>
      <c r="BYY232" s="567"/>
      <c r="BYZ232" s="567"/>
      <c r="BZA232" s="567"/>
      <c r="BZB232" s="567"/>
      <c r="BZC232" s="567"/>
      <c r="BZD232" s="567"/>
      <c r="BZE232" s="567"/>
      <c r="BZF232" s="567"/>
      <c r="BZG232" s="567"/>
      <c r="BZH232" s="567"/>
      <c r="BZI232" s="567"/>
      <c r="BZJ232" s="567"/>
      <c r="BZK232" s="567"/>
      <c r="BZL232" s="567"/>
      <c r="BZM232" s="567"/>
      <c r="BZN232" s="567"/>
      <c r="BZO232" s="567"/>
      <c r="BZP232" s="567"/>
      <c r="BZQ232" s="567"/>
      <c r="BZR232" s="567"/>
      <c r="BZS232" s="567"/>
      <c r="BZT232" s="567"/>
      <c r="BZU232" s="567"/>
      <c r="BZV232" s="567"/>
      <c r="BZW232" s="567"/>
      <c r="BZX232" s="567"/>
      <c r="BZY232" s="567"/>
      <c r="BZZ232" s="567"/>
      <c r="CAA232" s="567"/>
      <c r="CAB232" s="567"/>
      <c r="CAC232" s="567"/>
      <c r="CAD232" s="567"/>
      <c r="CAE232" s="567"/>
      <c r="CAF232" s="567"/>
      <c r="CAG232" s="567"/>
      <c r="CAH232" s="567"/>
      <c r="CAI232" s="567"/>
      <c r="CAJ232" s="567"/>
      <c r="CAK232" s="567"/>
      <c r="CAL232" s="567"/>
      <c r="CAM232" s="567"/>
      <c r="CAN232" s="567"/>
      <c r="CAO232" s="567"/>
      <c r="CAP232" s="567"/>
      <c r="CAQ232" s="567"/>
      <c r="CAR232" s="567"/>
      <c r="CAS232" s="567"/>
      <c r="CAT232" s="567"/>
      <c r="CAU232" s="567"/>
      <c r="CAV232" s="567"/>
      <c r="CAW232" s="567"/>
      <c r="CAX232" s="567"/>
      <c r="CAY232" s="567"/>
      <c r="CAZ232" s="567"/>
      <c r="CBA232" s="567"/>
      <c r="CBB232" s="567"/>
      <c r="CBC232" s="567"/>
      <c r="CBD232" s="567"/>
      <c r="CBE232" s="567"/>
      <c r="CBF232" s="567"/>
      <c r="CBG232" s="567"/>
      <c r="CBH232" s="567"/>
      <c r="CBI232" s="567"/>
      <c r="CBJ232" s="567"/>
      <c r="CBK232" s="567"/>
      <c r="CBL232" s="567"/>
      <c r="CBM232" s="567"/>
      <c r="CBN232" s="567"/>
      <c r="CBO232" s="567"/>
      <c r="CBP232" s="567"/>
      <c r="CBQ232" s="567"/>
      <c r="CBR232" s="567"/>
      <c r="CBS232" s="567"/>
      <c r="CBT232" s="567"/>
      <c r="CBU232" s="567"/>
      <c r="CBV232" s="567"/>
      <c r="CBW232" s="567"/>
      <c r="CBX232" s="567"/>
      <c r="CBY232" s="567"/>
      <c r="CBZ232" s="567"/>
      <c r="CCA232" s="567"/>
      <c r="CCB232" s="567"/>
      <c r="CCC232" s="567"/>
      <c r="CCD232" s="567"/>
      <c r="CCE232" s="567"/>
      <c r="CCF232" s="567"/>
      <c r="CCG232" s="567"/>
      <c r="CCH232" s="567"/>
      <c r="CCI232" s="567"/>
      <c r="CCJ232" s="567"/>
      <c r="CCK232" s="567"/>
      <c r="CCL232" s="567"/>
      <c r="CCM232" s="567"/>
      <c r="CCN232" s="567"/>
      <c r="CCO232" s="567"/>
      <c r="CCP232" s="567"/>
      <c r="CCQ232" s="567"/>
      <c r="CCR232" s="567"/>
      <c r="CCS232" s="567"/>
      <c r="CCT232" s="567"/>
      <c r="CCU232" s="567"/>
      <c r="CCV232" s="567"/>
      <c r="CCW232" s="567"/>
      <c r="CCX232" s="567"/>
      <c r="CCY232" s="567"/>
      <c r="CCZ232" s="567"/>
      <c r="CDA232" s="567"/>
      <c r="CDB232" s="567"/>
      <c r="CDC232" s="567"/>
      <c r="CDD232" s="567"/>
      <c r="CDE232" s="567"/>
      <c r="CDF232" s="567"/>
      <c r="CDG232" s="567"/>
      <c r="CDH232" s="567"/>
      <c r="CDI232" s="567"/>
      <c r="CDJ232" s="567"/>
      <c r="CDK232" s="567"/>
      <c r="CDL232" s="567"/>
      <c r="CDM232" s="567"/>
      <c r="CDN232" s="567"/>
      <c r="CDO232" s="567"/>
      <c r="CDP232" s="567"/>
      <c r="CDQ232" s="567"/>
      <c r="CDR232" s="567"/>
      <c r="CDS232" s="567"/>
      <c r="CDT232" s="567"/>
      <c r="CDU232" s="567"/>
      <c r="CDV232" s="567"/>
      <c r="CDW232" s="567"/>
      <c r="CDX232" s="567"/>
      <c r="CDY232" s="567"/>
      <c r="CDZ232" s="567"/>
      <c r="CEA232" s="567"/>
      <c r="CEB232" s="567"/>
      <c r="CEC232" s="567"/>
      <c r="CED232" s="567"/>
      <c r="CEE232" s="567"/>
      <c r="CEF232" s="567"/>
      <c r="CEG232" s="567"/>
      <c r="CEH232" s="567"/>
      <c r="CEI232" s="567"/>
      <c r="CEJ232" s="567"/>
      <c r="CEK232" s="567"/>
      <c r="CEL232" s="567"/>
      <c r="CEM232" s="567"/>
      <c r="CEN232" s="567"/>
      <c r="CEO232" s="567"/>
      <c r="CEP232" s="567"/>
      <c r="CEQ232" s="567"/>
      <c r="CER232" s="567"/>
      <c r="CES232" s="567"/>
      <c r="CET232" s="567"/>
      <c r="CEU232" s="567"/>
      <c r="CEV232" s="567"/>
      <c r="CEW232" s="567"/>
      <c r="CEX232" s="567"/>
      <c r="CEY232" s="567"/>
      <c r="CEZ232" s="567"/>
      <c r="CFA232" s="567"/>
      <c r="CFB232" s="567"/>
      <c r="CFC232" s="567"/>
      <c r="CFD232" s="567"/>
      <c r="CFE232" s="567"/>
      <c r="CFF232" s="567"/>
      <c r="CFG232" s="567"/>
      <c r="CFH232" s="567"/>
      <c r="CFI232" s="567"/>
      <c r="CFJ232" s="567"/>
      <c r="CFK232" s="567"/>
      <c r="CFL232" s="567"/>
      <c r="CFM232" s="567"/>
      <c r="CFN232" s="567"/>
      <c r="CFO232" s="567"/>
      <c r="CFP232" s="567"/>
      <c r="CFQ232" s="567"/>
      <c r="CFR232" s="567"/>
      <c r="CFS232" s="567"/>
      <c r="CFT232" s="567"/>
      <c r="CFU232" s="567"/>
      <c r="CFV232" s="567"/>
      <c r="CFW232" s="567"/>
      <c r="CFX232" s="567"/>
      <c r="CFY232" s="567"/>
      <c r="CFZ232" s="567"/>
      <c r="CGA232" s="567"/>
      <c r="CGB232" s="567"/>
      <c r="CGC232" s="567"/>
      <c r="CGD232" s="567"/>
      <c r="CGE232" s="567"/>
      <c r="CGF232" s="567"/>
      <c r="CGG232" s="567"/>
      <c r="CGH232" s="567"/>
      <c r="CGI232" s="567"/>
      <c r="CGJ232" s="567"/>
      <c r="CGK232" s="567"/>
      <c r="CGL232" s="567"/>
      <c r="CGM232" s="567"/>
      <c r="CGN232" s="567"/>
      <c r="CGO232" s="567"/>
      <c r="CGP232" s="567"/>
      <c r="CGQ232" s="567"/>
      <c r="CGR232" s="567"/>
      <c r="CGS232" s="567"/>
      <c r="CGT232" s="567"/>
      <c r="CGU232" s="567"/>
      <c r="CGV232" s="567"/>
      <c r="CGW232" s="567"/>
      <c r="CGX232" s="567"/>
      <c r="CGY232" s="567"/>
      <c r="CGZ232" s="567"/>
      <c r="CHA232" s="567"/>
      <c r="CHB232" s="567"/>
      <c r="CHC232" s="567"/>
      <c r="CHD232" s="567"/>
      <c r="CHE232" s="567"/>
      <c r="CHF232" s="567"/>
      <c r="CHG232" s="567"/>
      <c r="CHH232" s="567"/>
      <c r="CHI232" s="567"/>
      <c r="CHJ232" s="567"/>
      <c r="CHK232" s="567"/>
      <c r="CHL232" s="567"/>
      <c r="CHM232" s="567"/>
      <c r="CHN232" s="567"/>
      <c r="CHO232" s="567"/>
      <c r="CHP232" s="567"/>
      <c r="CHQ232" s="567"/>
      <c r="CHR232" s="567"/>
      <c r="CHS232" s="567"/>
      <c r="CHT232" s="567"/>
      <c r="CHU232" s="567"/>
      <c r="CHV232" s="567"/>
      <c r="CHW232" s="567"/>
      <c r="CHX232" s="567"/>
      <c r="CHY232" s="567"/>
      <c r="CHZ232" s="567"/>
      <c r="CIA232" s="567"/>
      <c r="CIB232" s="567"/>
      <c r="CIC232" s="567"/>
      <c r="CID232" s="567"/>
      <c r="CIE232" s="567"/>
      <c r="CIF232" s="567"/>
      <c r="CIG232" s="567"/>
      <c r="CIH232" s="567"/>
      <c r="CII232" s="567"/>
      <c r="CIJ232" s="567"/>
      <c r="CIK232" s="567"/>
      <c r="CIL232" s="567"/>
      <c r="CIM232" s="567"/>
      <c r="CIN232" s="567"/>
      <c r="CIO232" s="567"/>
      <c r="CIP232" s="567"/>
      <c r="CIQ232" s="567"/>
      <c r="CIR232" s="567"/>
      <c r="CIS232" s="567"/>
      <c r="CIT232" s="567"/>
      <c r="CIU232" s="567"/>
      <c r="CIV232" s="567"/>
      <c r="CIW232" s="567"/>
      <c r="CIX232" s="567"/>
      <c r="CIY232" s="567"/>
      <c r="CIZ232" s="567"/>
      <c r="CJA232" s="567"/>
      <c r="CJB232" s="567"/>
      <c r="CJC232" s="567"/>
      <c r="CJD232" s="567"/>
      <c r="CJE232" s="567"/>
      <c r="CJF232" s="567"/>
      <c r="CJG232" s="567"/>
      <c r="CJH232" s="567"/>
      <c r="CJI232" s="567"/>
      <c r="CJJ232" s="567"/>
      <c r="CJK232" s="567"/>
      <c r="CJL232" s="567"/>
      <c r="CJM232" s="567"/>
      <c r="CJN232" s="567"/>
      <c r="CJO232" s="567"/>
      <c r="CJP232" s="567"/>
      <c r="CJQ232" s="567"/>
      <c r="CJR232" s="567"/>
      <c r="CJS232" s="567"/>
      <c r="CJT232" s="567"/>
      <c r="CJU232" s="567"/>
      <c r="CJV232" s="567"/>
      <c r="CJW232" s="567"/>
      <c r="CJX232" s="567"/>
      <c r="CJY232" s="567"/>
      <c r="CJZ232" s="567"/>
      <c r="CKA232" s="567"/>
      <c r="CKB232" s="567"/>
      <c r="CKC232" s="567"/>
      <c r="CKD232" s="567"/>
      <c r="CKE232" s="567"/>
      <c r="CKF232" s="567"/>
      <c r="CKG232" s="567"/>
      <c r="CKH232" s="567"/>
      <c r="CKI232" s="567"/>
      <c r="CKJ232" s="567"/>
      <c r="CKK232" s="567"/>
      <c r="CKL232" s="567"/>
      <c r="CKM232" s="567"/>
      <c r="CKN232" s="567"/>
      <c r="CKO232" s="567"/>
      <c r="CKP232" s="567"/>
      <c r="CKQ232" s="567"/>
      <c r="CKR232" s="567"/>
      <c r="CKS232" s="567"/>
      <c r="CKT232" s="567"/>
      <c r="CKU232" s="567"/>
      <c r="CKV232" s="567"/>
      <c r="CKW232" s="567"/>
      <c r="CKX232" s="567"/>
      <c r="CKY232" s="567"/>
      <c r="CKZ232" s="567"/>
      <c r="CLA232" s="567"/>
      <c r="CLB232" s="567"/>
      <c r="CLC232" s="567"/>
      <c r="CLD232" s="567"/>
      <c r="CLE232" s="567"/>
      <c r="CLF232" s="567"/>
      <c r="CLG232" s="567"/>
      <c r="CLH232" s="567"/>
      <c r="CLI232" s="567"/>
      <c r="CLJ232" s="567"/>
      <c r="CLK232" s="567"/>
      <c r="CLL232" s="567"/>
      <c r="CLM232" s="567"/>
      <c r="CLN232" s="567"/>
      <c r="CLO232" s="567"/>
      <c r="CLP232" s="567"/>
      <c r="CLQ232" s="567"/>
      <c r="CLR232" s="567"/>
      <c r="CLS232" s="567"/>
      <c r="CLT232" s="567"/>
      <c r="CLU232" s="567"/>
      <c r="CLV232" s="567"/>
      <c r="CLW232" s="567"/>
      <c r="CLX232" s="567"/>
      <c r="CLY232" s="567"/>
      <c r="CLZ232" s="567"/>
      <c r="CMA232" s="567"/>
      <c r="CMB232" s="567"/>
      <c r="CMC232" s="567"/>
      <c r="CMD232" s="567"/>
      <c r="CME232" s="567"/>
      <c r="CMF232" s="567"/>
      <c r="CMG232" s="567"/>
      <c r="CMH232" s="567"/>
      <c r="CMI232" s="567"/>
      <c r="CMJ232" s="567"/>
      <c r="CMK232" s="567"/>
      <c r="CML232" s="567"/>
      <c r="CMM232" s="567"/>
      <c r="CMN232" s="567"/>
      <c r="CMO232" s="567"/>
      <c r="CMP232" s="567"/>
      <c r="CMQ232" s="567"/>
      <c r="CMR232" s="567"/>
      <c r="CMS232" s="567"/>
      <c r="CMT232" s="567"/>
      <c r="CMU232" s="567"/>
      <c r="CMV232" s="567"/>
      <c r="CMW232" s="567"/>
      <c r="CMX232" s="567"/>
      <c r="CMY232" s="567"/>
      <c r="CMZ232" s="567"/>
      <c r="CNA232" s="567"/>
      <c r="CNB232" s="567"/>
      <c r="CNC232" s="567"/>
      <c r="CND232" s="567"/>
      <c r="CNE232" s="567"/>
      <c r="CNF232" s="567"/>
      <c r="CNG232" s="567"/>
      <c r="CNH232" s="567"/>
      <c r="CNI232" s="567"/>
      <c r="CNJ232" s="567"/>
      <c r="CNK232" s="567"/>
      <c r="CNL232" s="567"/>
      <c r="CNM232" s="567"/>
      <c r="CNN232" s="567"/>
      <c r="CNO232" s="567"/>
      <c r="CNP232" s="567"/>
      <c r="CNQ232" s="567"/>
      <c r="CNR232" s="567"/>
      <c r="CNS232" s="567"/>
      <c r="CNT232" s="567"/>
      <c r="CNU232" s="567"/>
      <c r="CNV232" s="567"/>
      <c r="CNW232" s="567"/>
      <c r="CNX232" s="567"/>
      <c r="CNY232" s="567"/>
      <c r="CNZ232" s="567"/>
      <c r="COA232" s="567"/>
      <c r="COB232" s="567"/>
      <c r="COC232" s="567"/>
      <c r="COD232" s="567"/>
      <c r="COE232" s="567"/>
      <c r="COF232" s="567"/>
      <c r="COG232" s="567"/>
      <c r="COH232" s="567"/>
      <c r="COI232" s="567"/>
      <c r="COJ232" s="567"/>
      <c r="COK232" s="567"/>
      <c r="COL232" s="567"/>
      <c r="COM232" s="567"/>
      <c r="CON232" s="567"/>
      <c r="COO232" s="567"/>
      <c r="COP232" s="567"/>
      <c r="COQ232" s="567"/>
      <c r="COR232" s="567"/>
      <c r="COS232" s="567"/>
      <c r="COT232" s="567"/>
      <c r="COU232" s="567"/>
      <c r="COV232" s="567"/>
      <c r="COW232" s="567"/>
      <c r="COX232" s="567"/>
      <c r="COY232" s="567"/>
      <c r="COZ232" s="567"/>
      <c r="CPA232" s="567"/>
      <c r="CPB232" s="567"/>
      <c r="CPC232" s="567"/>
      <c r="CPD232" s="567"/>
      <c r="CPE232" s="567"/>
      <c r="CPF232" s="567"/>
      <c r="CPG232" s="567"/>
      <c r="CPH232" s="567"/>
      <c r="CPI232" s="567"/>
      <c r="CPJ232" s="567"/>
      <c r="CPK232" s="567"/>
      <c r="CPL232" s="567"/>
      <c r="CPM232" s="567"/>
      <c r="CPN232" s="567"/>
      <c r="CPO232" s="567"/>
      <c r="CPP232" s="567"/>
      <c r="CPQ232" s="567"/>
      <c r="CPR232" s="567"/>
      <c r="CPS232" s="567"/>
      <c r="CPT232" s="567"/>
      <c r="CPU232" s="567"/>
      <c r="CPV232" s="567"/>
      <c r="CPW232" s="567"/>
      <c r="CPX232" s="567"/>
      <c r="CPY232" s="567"/>
      <c r="CPZ232" s="567"/>
      <c r="CQA232" s="567"/>
      <c r="CQB232" s="567"/>
      <c r="CQC232" s="567"/>
      <c r="CQD232" s="567"/>
      <c r="CQE232" s="567"/>
      <c r="CQF232" s="567"/>
      <c r="CQG232" s="567"/>
      <c r="CQH232" s="567"/>
      <c r="CQI232" s="567"/>
      <c r="CQJ232" s="567"/>
      <c r="CQK232" s="567"/>
      <c r="CQL232" s="567"/>
      <c r="CQM232" s="567"/>
      <c r="CQN232" s="567"/>
      <c r="CQO232" s="567"/>
      <c r="CQP232" s="567"/>
      <c r="CQQ232" s="567"/>
      <c r="CQR232" s="567"/>
      <c r="CQS232" s="567"/>
      <c r="CQT232" s="567"/>
      <c r="CQU232" s="567"/>
      <c r="CQV232" s="567"/>
      <c r="CQW232" s="567"/>
      <c r="CQX232" s="567"/>
      <c r="CQY232" s="567"/>
      <c r="CQZ232" s="567"/>
      <c r="CRA232" s="567"/>
      <c r="CRB232" s="567"/>
      <c r="CRC232" s="567"/>
      <c r="CRD232" s="567"/>
      <c r="CRE232" s="567"/>
      <c r="CRF232" s="567"/>
      <c r="CRG232" s="567"/>
      <c r="CRH232" s="567"/>
      <c r="CRI232" s="567"/>
      <c r="CRJ232" s="567"/>
      <c r="CRK232" s="567"/>
      <c r="CRL232" s="567"/>
      <c r="CRM232" s="567"/>
      <c r="CRN232" s="567"/>
      <c r="CRO232" s="567"/>
      <c r="CRP232" s="567"/>
      <c r="CRQ232" s="567"/>
      <c r="CRR232" s="567"/>
      <c r="CRS232" s="567"/>
      <c r="CRT232" s="567"/>
      <c r="CRU232" s="567"/>
      <c r="CRV232" s="567"/>
      <c r="CRW232" s="567"/>
      <c r="CRX232" s="567"/>
      <c r="CRY232" s="567"/>
      <c r="CRZ232" s="567"/>
      <c r="CSA232" s="567"/>
      <c r="CSB232" s="567"/>
      <c r="CSC232" s="567"/>
      <c r="CSD232" s="567"/>
      <c r="CSE232" s="567"/>
      <c r="CSF232" s="567"/>
      <c r="CSG232" s="567"/>
      <c r="CSH232" s="567"/>
      <c r="CSI232" s="567"/>
      <c r="CSJ232" s="567"/>
      <c r="CSK232" s="567"/>
      <c r="CSL232" s="567"/>
      <c r="CSM232" s="567"/>
      <c r="CSN232" s="567"/>
      <c r="CSO232" s="567"/>
      <c r="CSP232" s="567"/>
      <c r="CSQ232" s="567"/>
      <c r="CSR232" s="567"/>
      <c r="CSS232" s="567"/>
      <c r="CST232" s="567"/>
      <c r="CSU232" s="567"/>
      <c r="CSV232" s="567"/>
      <c r="CSW232" s="567"/>
      <c r="CSX232" s="567"/>
      <c r="CSY232" s="567"/>
      <c r="CSZ232" s="567"/>
      <c r="CTA232" s="567"/>
      <c r="CTB232" s="567"/>
      <c r="CTC232" s="567"/>
      <c r="CTD232" s="567"/>
      <c r="CTE232" s="567"/>
      <c r="CTF232" s="567"/>
      <c r="CTG232" s="567"/>
      <c r="CTH232" s="567"/>
      <c r="CTI232" s="567"/>
      <c r="CTJ232" s="567"/>
      <c r="CTK232" s="567"/>
      <c r="CTL232" s="567"/>
      <c r="CTM232" s="567"/>
      <c r="CTN232" s="567"/>
      <c r="CTO232" s="567"/>
      <c r="CTP232" s="567"/>
      <c r="CTQ232" s="567"/>
      <c r="CTR232" s="567"/>
      <c r="CTS232" s="567"/>
      <c r="CTT232" s="567"/>
      <c r="CTU232" s="567"/>
      <c r="CTV232" s="567"/>
      <c r="CTW232" s="567"/>
      <c r="CTX232" s="567"/>
      <c r="CTY232" s="567"/>
      <c r="CTZ232" s="567"/>
      <c r="CUA232" s="567"/>
      <c r="CUB232" s="567"/>
      <c r="CUC232" s="567"/>
      <c r="CUD232" s="567"/>
      <c r="CUE232" s="567"/>
      <c r="CUF232" s="567"/>
      <c r="CUG232" s="567"/>
      <c r="CUH232" s="567"/>
      <c r="CUI232" s="567"/>
      <c r="CUJ232" s="567"/>
      <c r="CUK232" s="567"/>
      <c r="CUL232" s="567"/>
      <c r="CUM232" s="567"/>
      <c r="CUN232" s="567"/>
      <c r="CUO232" s="567"/>
      <c r="CUP232" s="567"/>
      <c r="CUQ232" s="567"/>
      <c r="CUR232" s="567"/>
      <c r="CUS232" s="567"/>
      <c r="CUT232" s="567"/>
      <c r="CUU232" s="567"/>
      <c r="CUV232" s="567"/>
      <c r="CUW232" s="567"/>
      <c r="CUX232" s="567"/>
      <c r="CUY232" s="567"/>
      <c r="CUZ232" s="567"/>
      <c r="CVA232" s="567"/>
      <c r="CVB232" s="567"/>
      <c r="CVC232" s="567"/>
      <c r="CVD232" s="567"/>
      <c r="CVE232" s="567"/>
      <c r="CVF232" s="567"/>
      <c r="CVG232" s="567"/>
      <c r="CVH232" s="567"/>
      <c r="CVI232" s="567"/>
      <c r="CVJ232" s="567"/>
      <c r="CVK232" s="567"/>
      <c r="CVL232" s="567"/>
      <c r="CVM232" s="567"/>
      <c r="CVN232" s="567"/>
      <c r="CVO232" s="567"/>
      <c r="CVP232" s="567"/>
      <c r="CVQ232" s="567"/>
      <c r="CVR232" s="567"/>
      <c r="CVS232" s="567"/>
      <c r="CVT232" s="567"/>
      <c r="CVU232" s="567"/>
      <c r="CVV232" s="567"/>
      <c r="CVW232" s="567"/>
      <c r="CVX232" s="567"/>
      <c r="CVY232" s="567"/>
      <c r="CVZ232" s="567"/>
      <c r="CWA232" s="567"/>
      <c r="CWB232" s="567"/>
      <c r="CWC232" s="567"/>
      <c r="CWD232" s="567"/>
      <c r="CWE232" s="567"/>
      <c r="CWF232" s="567"/>
      <c r="CWG232" s="567"/>
      <c r="CWH232" s="567"/>
      <c r="CWI232" s="567"/>
      <c r="CWJ232" s="567"/>
      <c r="CWK232" s="567"/>
      <c r="CWL232" s="567"/>
      <c r="CWM232" s="567"/>
      <c r="CWN232" s="567"/>
      <c r="CWO232" s="567"/>
      <c r="CWP232" s="567"/>
      <c r="CWQ232" s="567"/>
      <c r="CWR232" s="567"/>
      <c r="CWS232" s="567"/>
      <c r="CWT232" s="567"/>
      <c r="CWU232" s="567"/>
      <c r="CWV232" s="567"/>
      <c r="CWW232" s="567"/>
      <c r="CWX232" s="567"/>
      <c r="CWY232" s="567"/>
      <c r="CWZ232" s="567"/>
      <c r="CXA232" s="567"/>
      <c r="CXB232" s="567"/>
      <c r="CXC232" s="567"/>
      <c r="CXD232" s="567"/>
      <c r="CXE232" s="567"/>
      <c r="CXF232" s="567"/>
      <c r="CXG232" s="567"/>
      <c r="CXH232" s="567"/>
      <c r="CXI232" s="567"/>
      <c r="CXJ232" s="567"/>
      <c r="CXK232" s="567"/>
      <c r="CXL232" s="567"/>
      <c r="CXM232" s="567"/>
      <c r="CXN232" s="567"/>
      <c r="CXO232" s="567"/>
      <c r="CXP232" s="567"/>
      <c r="CXQ232" s="567"/>
      <c r="CXR232" s="567"/>
      <c r="CXS232" s="567"/>
      <c r="CXT232" s="567"/>
      <c r="CXU232" s="567"/>
      <c r="CXV232" s="567"/>
      <c r="CXW232" s="567"/>
      <c r="CXX232" s="567"/>
      <c r="CXY232" s="567"/>
      <c r="CXZ232" s="567"/>
      <c r="CYA232" s="567"/>
      <c r="CYB232" s="567"/>
      <c r="CYC232" s="567"/>
      <c r="CYD232" s="567"/>
      <c r="CYE232" s="567"/>
      <c r="CYF232" s="567"/>
      <c r="CYG232" s="567"/>
      <c r="CYH232" s="567"/>
      <c r="CYI232" s="567"/>
      <c r="CYJ232" s="567"/>
      <c r="CYK232" s="567"/>
      <c r="CYL232" s="567"/>
      <c r="CYM232" s="567"/>
      <c r="CYN232" s="567"/>
      <c r="CYO232" s="567"/>
      <c r="CYP232" s="567"/>
      <c r="CYQ232" s="567"/>
      <c r="CYR232" s="567"/>
      <c r="CYS232" s="567"/>
      <c r="CYT232" s="567"/>
      <c r="CYU232" s="567"/>
      <c r="CYV232" s="567"/>
      <c r="CYW232" s="567"/>
      <c r="CYX232" s="567"/>
      <c r="CYY232" s="567"/>
      <c r="CYZ232" s="567"/>
      <c r="CZA232" s="567"/>
      <c r="CZB232" s="567"/>
      <c r="CZC232" s="567"/>
      <c r="CZD232" s="567"/>
      <c r="CZE232" s="567"/>
      <c r="CZF232" s="567"/>
      <c r="CZG232" s="567"/>
      <c r="CZH232" s="567"/>
      <c r="CZI232" s="567"/>
      <c r="CZJ232" s="567"/>
      <c r="CZK232" s="567"/>
      <c r="CZL232" s="567"/>
      <c r="CZM232" s="567"/>
      <c r="CZN232" s="567"/>
      <c r="CZO232" s="567"/>
      <c r="CZP232" s="567"/>
      <c r="CZQ232" s="567"/>
      <c r="CZR232" s="567"/>
      <c r="CZS232" s="567"/>
      <c r="CZT232" s="567"/>
      <c r="CZU232" s="567"/>
      <c r="CZV232" s="567"/>
      <c r="CZW232" s="567"/>
      <c r="CZX232" s="567"/>
      <c r="CZY232" s="567"/>
      <c r="CZZ232" s="567"/>
      <c r="DAA232" s="567"/>
      <c r="DAB232" s="567"/>
      <c r="DAC232" s="567"/>
      <c r="DAD232" s="567"/>
      <c r="DAE232" s="567"/>
      <c r="DAF232" s="567"/>
      <c r="DAG232" s="567"/>
      <c r="DAH232" s="567"/>
      <c r="DAI232" s="567"/>
      <c r="DAJ232" s="567"/>
      <c r="DAK232" s="567"/>
      <c r="DAL232" s="567"/>
      <c r="DAM232" s="567"/>
      <c r="DAN232" s="567"/>
      <c r="DAO232" s="567"/>
      <c r="DAP232" s="567"/>
      <c r="DAQ232" s="567"/>
      <c r="DAR232" s="567"/>
      <c r="DAS232" s="567"/>
      <c r="DAT232" s="567"/>
      <c r="DAU232" s="567"/>
      <c r="DAV232" s="567"/>
      <c r="DAW232" s="567"/>
      <c r="DAX232" s="567"/>
      <c r="DAY232" s="567"/>
      <c r="DAZ232" s="567"/>
      <c r="DBA232" s="567"/>
      <c r="DBB232" s="567"/>
      <c r="DBC232" s="567"/>
      <c r="DBD232" s="567"/>
      <c r="DBE232" s="567"/>
      <c r="DBF232" s="567"/>
      <c r="DBG232" s="567"/>
      <c r="DBH232" s="567"/>
      <c r="DBI232" s="567"/>
      <c r="DBJ232" s="567"/>
      <c r="DBK232" s="567"/>
      <c r="DBL232" s="567"/>
      <c r="DBM232" s="567"/>
      <c r="DBN232" s="567"/>
      <c r="DBO232" s="567"/>
      <c r="DBP232" s="567"/>
      <c r="DBQ232" s="567"/>
      <c r="DBR232" s="567"/>
      <c r="DBS232" s="567"/>
      <c r="DBT232" s="567"/>
      <c r="DBU232" s="567"/>
      <c r="DBV232" s="567"/>
      <c r="DBW232" s="567"/>
      <c r="DBX232" s="567"/>
      <c r="DBY232" s="567"/>
      <c r="DBZ232" s="567"/>
      <c r="DCA232" s="567"/>
      <c r="DCB232" s="567"/>
      <c r="DCC232" s="567"/>
      <c r="DCD232" s="567"/>
      <c r="DCE232" s="567"/>
      <c r="DCF232" s="567"/>
      <c r="DCG232" s="567"/>
      <c r="DCH232" s="567"/>
      <c r="DCI232" s="567"/>
      <c r="DCJ232" s="567"/>
      <c r="DCK232" s="567"/>
      <c r="DCL232" s="567"/>
      <c r="DCM232" s="567"/>
      <c r="DCN232" s="567"/>
      <c r="DCO232" s="567"/>
      <c r="DCP232" s="567"/>
      <c r="DCQ232" s="567"/>
      <c r="DCR232" s="567"/>
      <c r="DCS232" s="567"/>
      <c r="DCT232" s="567"/>
      <c r="DCU232" s="567"/>
      <c r="DCV232" s="567"/>
      <c r="DCW232" s="567"/>
      <c r="DCX232" s="567"/>
      <c r="DCY232" s="567"/>
      <c r="DCZ232" s="567"/>
      <c r="DDA232" s="567"/>
      <c r="DDB232" s="567"/>
      <c r="DDC232" s="567"/>
      <c r="DDD232" s="567"/>
      <c r="DDE232" s="567"/>
      <c r="DDF232" s="567"/>
      <c r="DDG232" s="567"/>
      <c r="DDH232" s="567"/>
      <c r="DDI232" s="567"/>
      <c r="DDJ232" s="567"/>
      <c r="DDK232" s="567"/>
      <c r="DDL232" s="567"/>
      <c r="DDM232" s="567"/>
      <c r="DDN232" s="567"/>
      <c r="DDO232" s="567"/>
      <c r="DDP232" s="567"/>
      <c r="DDQ232" s="567"/>
      <c r="DDR232" s="567"/>
      <c r="DDS232" s="567"/>
      <c r="DDT232" s="567"/>
      <c r="DDU232" s="567"/>
      <c r="DDV232" s="567"/>
      <c r="DDW232" s="567"/>
      <c r="DDX232" s="567"/>
      <c r="DDY232" s="567"/>
      <c r="DDZ232" s="567"/>
      <c r="DEA232" s="567"/>
      <c r="DEB232" s="567"/>
      <c r="DEC232" s="567"/>
      <c r="DED232" s="567"/>
      <c r="DEE232" s="567"/>
      <c r="DEF232" s="567"/>
      <c r="DEG232" s="567"/>
      <c r="DEH232" s="567"/>
      <c r="DEI232" s="567"/>
      <c r="DEJ232" s="567"/>
      <c r="DEK232" s="567"/>
      <c r="DEL232" s="567"/>
      <c r="DEM232" s="567"/>
      <c r="DEN232" s="567"/>
      <c r="DEO232" s="567"/>
      <c r="DEP232" s="567"/>
      <c r="DEQ232" s="567"/>
      <c r="DER232" s="567"/>
      <c r="DES232" s="567"/>
      <c r="DET232" s="567"/>
      <c r="DEU232" s="567"/>
      <c r="DEV232" s="567"/>
      <c r="DEW232" s="567"/>
      <c r="DEX232" s="567"/>
      <c r="DEY232" s="567"/>
      <c r="DEZ232" s="567"/>
      <c r="DFA232" s="567"/>
      <c r="DFB232" s="567"/>
      <c r="DFC232" s="567"/>
      <c r="DFD232" s="567"/>
      <c r="DFE232" s="567"/>
      <c r="DFF232" s="567"/>
      <c r="DFG232" s="567"/>
      <c r="DFH232" s="567"/>
      <c r="DFI232" s="567"/>
      <c r="DFJ232" s="567"/>
      <c r="DFK232" s="567"/>
      <c r="DFL232" s="567"/>
      <c r="DFM232" s="567"/>
      <c r="DFN232" s="567"/>
      <c r="DFO232" s="567"/>
      <c r="DFP232" s="567"/>
      <c r="DFQ232" s="567"/>
      <c r="DFR232" s="567"/>
      <c r="DFS232" s="567"/>
      <c r="DFT232" s="567"/>
      <c r="DFU232" s="567"/>
      <c r="DFV232" s="567"/>
      <c r="DFW232" s="567"/>
      <c r="DFX232" s="567"/>
      <c r="DFY232" s="567"/>
      <c r="DFZ232" s="567"/>
      <c r="DGA232" s="567"/>
      <c r="DGB232" s="567"/>
      <c r="DGC232" s="567"/>
      <c r="DGD232" s="567"/>
      <c r="DGE232" s="567"/>
      <c r="DGF232" s="567"/>
      <c r="DGG232" s="567"/>
      <c r="DGH232" s="567"/>
      <c r="DGI232" s="567"/>
      <c r="DGJ232" s="567"/>
      <c r="DGK232" s="567"/>
      <c r="DGL232" s="567"/>
      <c r="DGM232" s="567"/>
      <c r="DGN232" s="567"/>
      <c r="DGO232" s="567"/>
      <c r="DGP232" s="567"/>
      <c r="DGQ232" s="567"/>
      <c r="DGR232" s="567"/>
      <c r="DGS232" s="567"/>
      <c r="DGT232" s="567"/>
      <c r="DGU232" s="567"/>
      <c r="DGV232" s="567"/>
      <c r="DGW232" s="567"/>
      <c r="DGX232" s="567"/>
      <c r="DGY232" s="567"/>
      <c r="DGZ232" s="567"/>
      <c r="DHA232" s="567"/>
      <c r="DHB232" s="567"/>
      <c r="DHC232" s="567"/>
      <c r="DHD232" s="567"/>
      <c r="DHE232" s="567"/>
      <c r="DHF232" s="567"/>
      <c r="DHG232" s="567"/>
      <c r="DHH232" s="567"/>
      <c r="DHI232" s="567"/>
      <c r="DHJ232" s="567"/>
      <c r="DHK232" s="567"/>
      <c r="DHL232" s="567"/>
      <c r="DHM232" s="567"/>
      <c r="DHN232" s="567"/>
      <c r="DHO232" s="567"/>
      <c r="DHP232" s="567"/>
      <c r="DHQ232" s="567"/>
      <c r="DHR232" s="567"/>
      <c r="DHS232" s="567"/>
      <c r="DHT232" s="567"/>
      <c r="DHU232" s="567"/>
      <c r="DHV232" s="567"/>
      <c r="DHW232" s="567"/>
      <c r="DHX232" s="567"/>
      <c r="DHY232" s="567"/>
      <c r="DHZ232" s="567"/>
      <c r="DIA232" s="567"/>
      <c r="DIB232" s="567"/>
      <c r="DIC232" s="567"/>
      <c r="DID232" s="567"/>
      <c r="DIE232" s="567"/>
      <c r="DIF232" s="567"/>
      <c r="DIG232" s="567"/>
      <c r="DIH232" s="567"/>
      <c r="DII232" s="567"/>
      <c r="DIJ232" s="567"/>
      <c r="DIK232" s="567"/>
      <c r="DIL232" s="567"/>
      <c r="DIM232" s="567"/>
      <c r="DIN232" s="567"/>
      <c r="DIO232" s="567"/>
      <c r="DIP232" s="567"/>
      <c r="DIQ232" s="567"/>
      <c r="DIR232" s="567"/>
      <c r="DIS232" s="567"/>
      <c r="DIT232" s="567"/>
      <c r="DIU232" s="567"/>
      <c r="DIV232" s="567"/>
      <c r="DIW232" s="567"/>
      <c r="DIX232" s="567"/>
      <c r="DIY232" s="567"/>
      <c r="DIZ232" s="567"/>
      <c r="DJA232" s="567"/>
      <c r="DJB232" s="567"/>
      <c r="DJC232" s="567"/>
      <c r="DJD232" s="567"/>
      <c r="DJE232" s="567"/>
      <c r="DJF232" s="567"/>
      <c r="DJG232" s="567"/>
      <c r="DJH232" s="567"/>
      <c r="DJI232" s="567"/>
      <c r="DJJ232" s="567"/>
      <c r="DJK232" s="567"/>
      <c r="DJL232" s="567"/>
      <c r="DJM232" s="567"/>
      <c r="DJN232" s="567"/>
      <c r="DJO232" s="567"/>
      <c r="DJP232" s="567"/>
      <c r="DJQ232" s="567"/>
      <c r="DJR232" s="567"/>
      <c r="DJS232" s="567"/>
      <c r="DJT232" s="567"/>
      <c r="DJU232" s="567"/>
      <c r="DJV232" s="567"/>
      <c r="DJW232" s="567"/>
      <c r="DJX232" s="567"/>
      <c r="DJY232" s="567"/>
      <c r="DJZ232" s="567"/>
      <c r="DKA232" s="567"/>
      <c r="DKB232" s="567"/>
      <c r="DKC232" s="567"/>
      <c r="DKD232" s="567"/>
      <c r="DKE232" s="567"/>
      <c r="DKF232" s="567"/>
      <c r="DKG232" s="567"/>
      <c r="DKH232" s="567"/>
      <c r="DKI232" s="567"/>
      <c r="DKJ232" s="567"/>
      <c r="DKK232" s="567"/>
      <c r="DKL232" s="567"/>
      <c r="DKM232" s="567"/>
      <c r="DKN232" s="567"/>
      <c r="DKO232" s="567"/>
      <c r="DKP232" s="567"/>
      <c r="DKQ232" s="567"/>
      <c r="DKR232" s="567"/>
      <c r="DKS232" s="567"/>
      <c r="DKT232" s="567"/>
      <c r="DKU232" s="567"/>
      <c r="DKV232" s="567"/>
      <c r="DKW232" s="567"/>
      <c r="DKX232" s="567"/>
      <c r="DKY232" s="567"/>
      <c r="DKZ232" s="567"/>
      <c r="DLA232" s="567"/>
      <c r="DLB232" s="567"/>
      <c r="DLC232" s="567"/>
      <c r="DLD232" s="567"/>
      <c r="DLE232" s="567"/>
      <c r="DLF232" s="567"/>
      <c r="DLG232" s="567"/>
      <c r="DLH232" s="567"/>
      <c r="DLI232" s="567"/>
      <c r="DLJ232" s="567"/>
      <c r="DLK232" s="567"/>
      <c r="DLL232" s="567"/>
      <c r="DLM232" s="567"/>
      <c r="DLN232" s="567"/>
      <c r="DLO232" s="567"/>
      <c r="DLP232" s="567"/>
      <c r="DLQ232" s="567"/>
      <c r="DLR232" s="567"/>
      <c r="DLS232" s="567"/>
      <c r="DLT232" s="567"/>
      <c r="DLU232" s="567"/>
      <c r="DLV232" s="567"/>
      <c r="DLW232" s="567"/>
      <c r="DLX232" s="567"/>
      <c r="DLY232" s="567"/>
      <c r="DLZ232" s="567"/>
      <c r="DMA232" s="567"/>
      <c r="DMB232" s="567"/>
      <c r="DMC232" s="567"/>
      <c r="DMD232" s="567"/>
      <c r="DME232" s="567"/>
      <c r="DMF232" s="567"/>
      <c r="DMG232" s="567"/>
      <c r="DMH232" s="567"/>
      <c r="DMI232" s="567"/>
      <c r="DMJ232" s="567"/>
      <c r="DMK232" s="567"/>
      <c r="DML232" s="567"/>
      <c r="DMM232" s="567"/>
      <c r="DMN232" s="567"/>
      <c r="DMO232" s="567"/>
      <c r="DMP232" s="567"/>
      <c r="DMQ232" s="567"/>
      <c r="DMR232" s="567"/>
      <c r="DMS232" s="567"/>
      <c r="DMT232" s="567"/>
      <c r="DMU232" s="567"/>
      <c r="DMV232" s="567"/>
      <c r="DMW232" s="567"/>
      <c r="DMX232" s="567"/>
      <c r="DMY232" s="567"/>
      <c r="DMZ232" s="567"/>
      <c r="DNA232" s="567"/>
      <c r="DNB232" s="567"/>
      <c r="DNC232" s="567"/>
      <c r="DND232" s="567"/>
      <c r="DNE232" s="567"/>
      <c r="DNF232" s="567"/>
      <c r="DNG232" s="567"/>
      <c r="DNH232" s="567"/>
      <c r="DNI232" s="567"/>
      <c r="DNJ232" s="567"/>
      <c r="DNK232" s="567"/>
      <c r="DNL232" s="567"/>
      <c r="DNM232" s="567"/>
      <c r="DNN232" s="567"/>
      <c r="DNO232" s="567"/>
      <c r="DNP232" s="567"/>
      <c r="DNQ232" s="567"/>
      <c r="DNR232" s="567"/>
      <c r="DNS232" s="567"/>
      <c r="DNT232" s="567"/>
      <c r="DNU232" s="567"/>
      <c r="DNV232" s="567"/>
      <c r="DNW232" s="567"/>
      <c r="DNX232" s="567"/>
      <c r="DNY232" s="567"/>
      <c r="DNZ232" s="567"/>
      <c r="DOA232" s="567"/>
      <c r="DOB232" s="567"/>
      <c r="DOC232" s="567"/>
      <c r="DOD232" s="567"/>
      <c r="DOE232" s="567"/>
      <c r="DOF232" s="567"/>
      <c r="DOG232" s="567"/>
      <c r="DOH232" s="567"/>
      <c r="DOI232" s="567"/>
      <c r="DOJ232" s="567"/>
      <c r="DOK232" s="567"/>
      <c r="DOL232" s="567"/>
      <c r="DOM232" s="567"/>
      <c r="DON232" s="567"/>
      <c r="DOO232" s="567"/>
      <c r="DOP232" s="567"/>
      <c r="DOQ232" s="567"/>
      <c r="DOR232" s="567"/>
      <c r="DOS232" s="567"/>
      <c r="DOT232" s="567"/>
      <c r="DOU232" s="567"/>
      <c r="DOV232" s="567"/>
      <c r="DOW232" s="567"/>
      <c r="DOX232" s="567"/>
      <c r="DOY232" s="567"/>
      <c r="DOZ232" s="567"/>
      <c r="DPA232" s="567"/>
      <c r="DPB232" s="567"/>
      <c r="DPC232" s="567"/>
      <c r="DPD232" s="567"/>
      <c r="DPE232" s="567"/>
      <c r="DPF232" s="567"/>
      <c r="DPG232" s="567"/>
      <c r="DPH232" s="567"/>
      <c r="DPI232" s="567"/>
      <c r="DPJ232" s="567"/>
      <c r="DPK232" s="567"/>
      <c r="DPL232" s="567"/>
      <c r="DPM232" s="567"/>
      <c r="DPN232" s="567"/>
      <c r="DPO232" s="567"/>
      <c r="DPP232" s="567"/>
      <c r="DPQ232" s="567"/>
      <c r="DPR232" s="567"/>
      <c r="DPS232" s="567"/>
      <c r="DPT232" s="567"/>
      <c r="DPU232" s="567"/>
      <c r="DPV232" s="567"/>
      <c r="DPW232" s="567"/>
      <c r="DPX232" s="567"/>
      <c r="DPY232" s="567"/>
      <c r="DPZ232" s="567"/>
      <c r="DQA232" s="567"/>
      <c r="DQB232" s="567"/>
      <c r="DQC232" s="567"/>
      <c r="DQD232" s="567"/>
      <c r="DQE232" s="567"/>
      <c r="DQF232" s="567"/>
      <c r="DQG232" s="567"/>
      <c r="DQH232" s="567"/>
      <c r="DQI232" s="567"/>
      <c r="DQJ232" s="567"/>
      <c r="DQK232" s="567"/>
      <c r="DQL232" s="567"/>
      <c r="DQM232" s="567"/>
      <c r="DQN232" s="567"/>
      <c r="DQO232" s="567"/>
      <c r="DQP232" s="567"/>
      <c r="DQQ232" s="567"/>
      <c r="DQR232" s="567"/>
      <c r="DQS232" s="567"/>
      <c r="DQT232" s="567"/>
      <c r="DQU232" s="567"/>
      <c r="DQV232" s="567"/>
      <c r="DQW232" s="567"/>
      <c r="DQX232" s="567"/>
      <c r="DQY232" s="567"/>
      <c r="DQZ232" s="567"/>
      <c r="DRA232" s="567"/>
      <c r="DRB232" s="567"/>
      <c r="DRC232" s="567"/>
      <c r="DRD232" s="567"/>
      <c r="DRE232" s="567"/>
      <c r="DRF232" s="567"/>
      <c r="DRG232" s="567"/>
      <c r="DRH232" s="567"/>
      <c r="DRI232" s="567"/>
      <c r="DRJ232" s="567"/>
      <c r="DRK232" s="567"/>
      <c r="DRL232" s="567"/>
      <c r="DRM232" s="567"/>
      <c r="DRN232" s="567"/>
      <c r="DRO232" s="567"/>
      <c r="DRP232" s="567"/>
      <c r="DRQ232" s="567"/>
      <c r="DRR232" s="567"/>
      <c r="DRS232" s="567"/>
      <c r="DRT232" s="567"/>
      <c r="DRU232" s="567"/>
      <c r="DRV232" s="567"/>
      <c r="DRW232" s="567"/>
      <c r="DRX232" s="567"/>
      <c r="DRY232" s="567"/>
      <c r="DRZ232" s="567"/>
      <c r="DSA232" s="567"/>
      <c r="DSB232" s="567"/>
      <c r="DSC232" s="567"/>
      <c r="DSD232" s="567"/>
      <c r="DSE232" s="567"/>
      <c r="DSF232" s="567"/>
      <c r="DSG232" s="567"/>
      <c r="DSH232" s="567"/>
      <c r="DSI232" s="567"/>
      <c r="DSJ232" s="567"/>
      <c r="DSK232" s="567"/>
      <c r="DSL232" s="567"/>
      <c r="DSM232" s="567"/>
      <c r="DSN232" s="567"/>
      <c r="DSO232" s="567"/>
      <c r="DSP232" s="567"/>
      <c r="DSQ232" s="567"/>
      <c r="DSR232" s="567"/>
      <c r="DSS232" s="567"/>
      <c r="DST232" s="567"/>
      <c r="DSU232" s="567"/>
      <c r="DSV232" s="567"/>
      <c r="DSW232" s="567"/>
      <c r="DSX232" s="567"/>
      <c r="DSY232" s="567"/>
      <c r="DSZ232" s="567"/>
      <c r="DTA232" s="567"/>
      <c r="DTB232" s="567"/>
      <c r="DTC232" s="567"/>
      <c r="DTD232" s="567"/>
      <c r="DTE232" s="567"/>
      <c r="DTF232" s="567"/>
      <c r="DTG232" s="567"/>
      <c r="DTH232" s="567"/>
      <c r="DTI232" s="567"/>
      <c r="DTJ232" s="567"/>
      <c r="DTK232" s="567"/>
      <c r="DTL232" s="567"/>
      <c r="DTM232" s="567"/>
      <c r="DTN232" s="567"/>
      <c r="DTO232" s="567"/>
      <c r="DTP232" s="567"/>
      <c r="DTQ232" s="567"/>
      <c r="DTR232" s="567"/>
      <c r="DTS232" s="567"/>
      <c r="DTT232" s="567"/>
      <c r="DTU232" s="567"/>
      <c r="DTV232" s="567"/>
      <c r="DTW232" s="567"/>
      <c r="DTX232" s="567"/>
      <c r="DTY232" s="567"/>
      <c r="DTZ232" s="567"/>
      <c r="DUA232" s="567"/>
      <c r="DUB232" s="567"/>
      <c r="DUC232" s="567"/>
      <c r="DUD232" s="567"/>
      <c r="DUE232" s="567"/>
      <c r="DUF232" s="567"/>
      <c r="DUG232" s="567"/>
      <c r="DUH232" s="567"/>
      <c r="DUI232" s="567"/>
      <c r="DUJ232" s="567"/>
      <c r="DUK232" s="567"/>
      <c r="DUL232" s="567"/>
      <c r="DUM232" s="567"/>
      <c r="DUN232" s="567"/>
      <c r="DUO232" s="567"/>
      <c r="DUP232" s="567"/>
      <c r="DUQ232" s="567"/>
      <c r="DUR232" s="567"/>
      <c r="DUS232" s="567"/>
      <c r="DUT232" s="567"/>
      <c r="DUU232" s="567"/>
      <c r="DUV232" s="567"/>
      <c r="DUW232" s="567"/>
      <c r="DUX232" s="567"/>
      <c r="DUY232" s="567"/>
      <c r="DUZ232" s="567"/>
      <c r="DVA232" s="567"/>
      <c r="DVB232" s="567"/>
      <c r="DVC232" s="567"/>
      <c r="DVD232" s="567"/>
      <c r="DVE232" s="567"/>
      <c r="DVF232" s="567"/>
      <c r="DVG232" s="567"/>
      <c r="DVH232" s="567"/>
      <c r="DVI232" s="567"/>
      <c r="DVJ232" s="567"/>
      <c r="DVK232" s="567"/>
      <c r="DVL232" s="567"/>
      <c r="DVM232" s="567"/>
      <c r="DVN232" s="567"/>
      <c r="DVO232" s="567"/>
      <c r="DVP232" s="567"/>
      <c r="DVQ232" s="567"/>
      <c r="DVR232" s="567"/>
      <c r="DVS232" s="567"/>
      <c r="DVT232" s="567"/>
      <c r="DVU232" s="567"/>
      <c r="DVV232" s="567"/>
      <c r="DVW232" s="567"/>
      <c r="DVX232" s="567"/>
      <c r="DVY232" s="567"/>
      <c r="DVZ232" s="567"/>
      <c r="DWA232" s="567"/>
      <c r="DWB232" s="567"/>
      <c r="DWC232" s="567"/>
      <c r="DWD232" s="567"/>
      <c r="DWE232" s="567"/>
      <c r="DWF232" s="567"/>
      <c r="DWG232" s="567"/>
      <c r="DWH232" s="567"/>
      <c r="DWI232" s="567"/>
      <c r="DWJ232" s="567"/>
      <c r="DWK232" s="567"/>
      <c r="DWL232" s="567"/>
      <c r="DWM232" s="567"/>
      <c r="DWN232" s="567"/>
      <c r="DWO232" s="567"/>
      <c r="DWP232" s="567"/>
      <c r="DWQ232" s="567"/>
      <c r="DWR232" s="567"/>
      <c r="DWS232" s="567"/>
      <c r="DWT232" s="567"/>
      <c r="DWU232" s="567"/>
      <c r="DWV232" s="567"/>
      <c r="DWW232" s="567"/>
      <c r="DWX232" s="567"/>
      <c r="DWY232" s="567"/>
      <c r="DWZ232" s="567"/>
      <c r="DXA232" s="567"/>
      <c r="DXB232" s="567"/>
      <c r="DXC232" s="567"/>
      <c r="DXD232" s="567"/>
      <c r="DXE232" s="567"/>
      <c r="DXF232" s="567"/>
      <c r="DXG232" s="567"/>
      <c r="DXH232" s="567"/>
      <c r="DXI232" s="567"/>
      <c r="DXJ232" s="567"/>
      <c r="DXK232" s="567"/>
      <c r="DXL232" s="567"/>
      <c r="DXM232" s="567"/>
      <c r="DXN232" s="567"/>
      <c r="DXO232" s="567"/>
      <c r="DXP232" s="567"/>
      <c r="DXQ232" s="567"/>
      <c r="DXR232" s="567"/>
      <c r="DXS232" s="567"/>
      <c r="DXT232" s="567"/>
      <c r="DXU232" s="567"/>
      <c r="DXV232" s="567"/>
      <c r="DXW232" s="567"/>
      <c r="DXX232" s="567"/>
      <c r="DXY232" s="567"/>
      <c r="DXZ232" s="567"/>
      <c r="DYA232" s="567"/>
      <c r="DYB232" s="567"/>
      <c r="DYC232" s="567"/>
      <c r="DYD232" s="567"/>
      <c r="DYE232" s="567"/>
      <c r="DYF232" s="567"/>
      <c r="DYG232" s="567"/>
      <c r="DYH232" s="567"/>
      <c r="DYI232" s="567"/>
      <c r="DYJ232" s="567"/>
      <c r="DYK232" s="567"/>
      <c r="DYL232" s="567"/>
      <c r="DYM232" s="567"/>
      <c r="DYN232" s="567"/>
      <c r="DYO232" s="567"/>
      <c r="DYP232" s="567"/>
      <c r="DYQ232" s="567"/>
      <c r="DYR232" s="567"/>
      <c r="DYS232" s="567"/>
      <c r="DYT232" s="567"/>
      <c r="DYU232" s="567"/>
      <c r="DYV232" s="567"/>
      <c r="DYW232" s="567"/>
      <c r="DYX232" s="567"/>
      <c r="DYY232" s="567"/>
      <c r="DYZ232" s="567"/>
      <c r="DZA232" s="567"/>
      <c r="DZB232" s="567"/>
      <c r="DZC232" s="567"/>
      <c r="DZD232" s="567"/>
      <c r="DZE232" s="567"/>
      <c r="DZF232" s="567"/>
      <c r="DZG232" s="567"/>
      <c r="DZH232" s="567"/>
      <c r="DZI232" s="567"/>
      <c r="DZJ232" s="567"/>
      <c r="DZK232" s="567"/>
      <c r="DZL232" s="567"/>
      <c r="DZM232" s="567"/>
      <c r="DZN232" s="567"/>
      <c r="DZO232" s="567"/>
      <c r="DZP232" s="567"/>
      <c r="DZQ232" s="567"/>
      <c r="DZR232" s="567"/>
      <c r="DZS232" s="567"/>
      <c r="DZT232" s="567"/>
      <c r="DZU232" s="567"/>
      <c r="DZV232" s="567"/>
      <c r="DZW232" s="567"/>
      <c r="DZX232" s="567"/>
      <c r="DZY232" s="567"/>
      <c r="DZZ232" s="567"/>
      <c r="EAA232" s="567"/>
      <c r="EAB232" s="567"/>
      <c r="EAC232" s="567"/>
      <c r="EAD232" s="567"/>
      <c r="EAE232" s="567"/>
      <c r="EAF232" s="567"/>
      <c r="EAG232" s="567"/>
      <c r="EAH232" s="567"/>
      <c r="EAI232" s="567"/>
      <c r="EAJ232" s="567"/>
      <c r="EAK232" s="567"/>
      <c r="EAL232" s="567"/>
      <c r="EAM232" s="567"/>
      <c r="EAN232" s="567"/>
      <c r="EAO232" s="567"/>
      <c r="EAP232" s="567"/>
      <c r="EAQ232" s="567"/>
      <c r="EAR232" s="567"/>
      <c r="EAS232" s="567"/>
      <c r="EAT232" s="567"/>
      <c r="EAU232" s="567"/>
      <c r="EAV232" s="567"/>
      <c r="EAW232" s="567"/>
      <c r="EAX232" s="567"/>
      <c r="EAY232" s="567"/>
      <c r="EAZ232" s="567"/>
      <c r="EBA232" s="567"/>
      <c r="EBB232" s="567"/>
      <c r="EBC232" s="567"/>
      <c r="EBD232" s="567"/>
      <c r="EBE232" s="567"/>
      <c r="EBF232" s="567"/>
      <c r="EBG232" s="567"/>
      <c r="EBH232" s="567"/>
      <c r="EBI232" s="567"/>
      <c r="EBJ232" s="567"/>
      <c r="EBK232" s="567"/>
      <c r="EBL232" s="567"/>
      <c r="EBM232" s="567"/>
      <c r="EBN232" s="567"/>
      <c r="EBO232" s="567"/>
      <c r="EBP232" s="567"/>
      <c r="EBQ232" s="567"/>
      <c r="EBR232" s="567"/>
      <c r="EBS232" s="567"/>
      <c r="EBT232" s="567"/>
      <c r="EBU232" s="567"/>
      <c r="EBV232" s="567"/>
      <c r="EBW232" s="567"/>
      <c r="EBX232" s="567"/>
      <c r="EBY232" s="567"/>
      <c r="EBZ232" s="567"/>
      <c r="ECA232" s="567"/>
      <c r="ECB232" s="567"/>
      <c r="ECC232" s="567"/>
      <c r="ECD232" s="567"/>
      <c r="ECE232" s="567"/>
      <c r="ECF232" s="567"/>
      <c r="ECG232" s="567"/>
      <c r="ECH232" s="567"/>
      <c r="ECI232" s="567"/>
      <c r="ECJ232" s="567"/>
      <c r="ECK232" s="567"/>
      <c r="ECL232" s="567"/>
      <c r="ECM232" s="567"/>
      <c r="ECN232" s="567"/>
      <c r="ECO232" s="567"/>
      <c r="ECP232" s="567"/>
      <c r="ECQ232" s="567"/>
      <c r="ECR232" s="567"/>
      <c r="ECS232" s="567"/>
      <c r="ECT232" s="567"/>
      <c r="ECU232" s="567"/>
      <c r="ECV232" s="567"/>
      <c r="ECW232" s="567"/>
      <c r="ECX232" s="567"/>
      <c r="ECY232" s="567"/>
      <c r="ECZ232" s="567"/>
      <c r="EDA232" s="567"/>
      <c r="EDB232" s="567"/>
      <c r="EDC232" s="567"/>
      <c r="EDD232" s="567"/>
      <c r="EDE232" s="567"/>
      <c r="EDF232" s="567"/>
      <c r="EDG232" s="567"/>
      <c r="EDH232" s="567"/>
      <c r="EDI232" s="567"/>
      <c r="EDJ232" s="567"/>
      <c r="EDK232" s="567"/>
      <c r="EDL232" s="567"/>
      <c r="EDM232" s="567"/>
      <c r="EDN232" s="567"/>
      <c r="EDO232" s="567"/>
      <c r="EDP232" s="567"/>
      <c r="EDQ232" s="567"/>
      <c r="EDR232" s="567"/>
      <c r="EDS232" s="567"/>
      <c r="EDT232" s="567"/>
      <c r="EDU232" s="567"/>
      <c r="EDV232" s="567"/>
      <c r="EDW232" s="567"/>
      <c r="EDX232" s="567"/>
      <c r="EDY232" s="567"/>
      <c r="EDZ232" s="567"/>
      <c r="EEA232" s="567"/>
      <c r="EEB232" s="567"/>
      <c r="EEC232" s="567"/>
      <c r="EED232" s="567"/>
      <c r="EEE232" s="567"/>
      <c r="EEF232" s="567"/>
      <c r="EEG232" s="567"/>
      <c r="EEH232" s="567"/>
      <c r="EEI232" s="567"/>
      <c r="EEJ232" s="567"/>
      <c r="EEK232" s="567"/>
      <c r="EEL232" s="567"/>
      <c r="EEM232" s="567"/>
      <c r="EEN232" s="567"/>
      <c r="EEO232" s="567"/>
      <c r="EEP232" s="567"/>
      <c r="EEQ232" s="567"/>
      <c r="EER232" s="567"/>
      <c r="EES232" s="567"/>
      <c r="EET232" s="567"/>
      <c r="EEU232" s="567"/>
      <c r="EEV232" s="567"/>
      <c r="EEW232" s="567"/>
      <c r="EEX232" s="567"/>
      <c r="EEY232" s="567"/>
      <c r="EEZ232" s="567"/>
      <c r="EFA232" s="567"/>
      <c r="EFB232" s="567"/>
      <c r="EFC232" s="567"/>
      <c r="EFD232" s="567"/>
      <c r="EFE232" s="567"/>
      <c r="EFF232" s="567"/>
    </row>
    <row r="233" spans="16:3542" s="202" customFormat="1" x14ac:dyDescent="0.3">
      <c r="P233" s="567"/>
      <c r="Q233" s="567"/>
      <c r="R233" s="567"/>
      <c r="S233" s="567"/>
      <c r="T233" s="567"/>
      <c r="U233" s="567"/>
      <c r="V233" s="567"/>
      <c r="W233" s="567"/>
      <c r="X233" s="567"/>
      <c r="Y233" s="567"/>
      <c r="Z233" s="567"/>
      <c r="AA233" s="567"/>
      <c r="AB233" s="567"/>
      <c r="AC233" s="567"/>
      <c r="AD233" s="567"/>
      <c r="AE233" s="567"/>
      <c r="AF233" s="567"/>
      <c r="AG233" s="567"/>
      <c r="AH233" s="567"/>
      <c r="AI233" s="567"/>
      <c r="AJ233" s="567"/>
      <c r="AK233" s="567"/>
      <c r="AL233" s="567"/>
      <c r="AM233" s="567"/>
      <c r="AN233" s="567"/>
      <c r="AO233" s="567"/>
      <c r="AP233" s="567"/>
      <c r="AQ233" s="567"/>
      <c r="AR233" s="567"/>
      <c r="AS233" s="567"/>
      <c r="AT233" s="567"/>
      <c r="AU233" s="567"/>
      <c r="AV233" s="567"/>
      <c r="AW233" s="567"/>
      <c r="AX233" s="567"/>
      <c r="AY233" s="567"/>
      <c r="AZ233" s="567"/>
      <c r="BA233" s="567"/>
      <c r="BB233" s="567"/>
      <c r="BC233" s="567"/>
      <c r="BD233" s="567"/>
      <c r="BE233" s="567"/>
      <c r="BF233" s="567"/>
      <c r="BG233" s="567"/>
      <c r="BH233" s="567"/>
      <c r="BI233" s="567"/>
      <c r="BJ233" s="567"/>
      <c r="BK233" s="567"/>
      <c r="BL233" s="567"/>
      <c r="BM233" s="567"/>
      <c r="BN233" s="567"/>
      <c r="BO233" s="567"/>
      <c r="BP233" s="567"/>
      <c r="BQ233" s="567"/>
      <c r="BR233" s="567"/>
      <c r="BS233" s="567"/>
      <c r="BT233" s="567"/>
      <c r="BU233" s="567"/>
      <c r="BV233" s="567"/>
      <c r="BW233" s="567"/>
      <c r="BX233" s="567"/>
      <c r="BY233" s="567"/>
      <c r="BZ233" s="567"/>
      <c r="CA233" s="567"/>
      <c r="CB233" s="567"/>
      <c r="CC233" s="567"/>
      <c r="CD233" s="567"/>
      <c r="CE233" s="567"/>
      <c r="CF233" s="567"/>
      <c r="CG233" s="567"/>
      <c r="CH233" s="567"/>
      <c r="CI233" s="567"/>
      <c r="CJ233" s="567"/>
      <c r="CK233" s="567"/>
      <c r="CL233" s="567"/>
      <c r="CM233" s="567"/>
      <c r="CN233" s="567"/>
      <c r="CO233" s="567"/>
      <c r="CP233" s="567"/>
      <c r="CQ233" s="567"/>
      <c r="CR233" s="567"/>
      <c r="CS233" s="567"/>
      <c r="CT233" s="567"/>
      <c r="CU233" s="567"/>
      <c r="CV233" s="567"/>
      <c r="CW233" s="567"/>
      <c r="CX233" s="567"/>
      <c r="CY233" s="567"/>
      <c r="CZ233" s="567"/>
      <c r="DA233" s="567"/>
      <c r="DB233" s="567"/>
      <c r="DC233" s="567"/>
      <c r="DD233" s="567"/>
      <c r="DE233" s="567"/>
      <c r="DF233" s="567"/>
      <c r="DG233" s="567"/>
      <c r="DH233" s="567"/>
      <c r="DI233" s="567"/>
      <c r="DJ233" s="567"/>
      <c r="DK233" s="567"/>
      <c r="DL233" s="567"/>
      <c r="DM233" s="567"/>
      <c r="DN233" s="567"/>
      <c r="DO233" s="567"/>
      <c r="DP233" s="567"/>
      <c r="DQ233" s="567"/>
      <c r="DR233" s="567"/>
      <c r="DS233" s="567"/>
      <c r="DT233" s="567"/>
      <c r="DU233" s="567"/>
      <c r="DV233" s="567"/>
      <c r="DW233" s="567"/>
      <c r="DX233" s="567"/>
      <c r="DY233" s="567"/>
      <c r="DZ233" s="567"/>
      <c r="EA233" s="567"/>
      <c r="EB233" s="567"/>
      <c r="EC233" s="567"/>
      <c r="ED233" s="567"/>
      <c r="EE233" s="567"/>
      <c r="EF233" s="567"/>
      <c r="EG233" s="567"/>
      <c r="EH233" s="567"/>
      <c r="EI233" s="567"/>
      <c r="EJ233" s="567"/>
      <c r="EK233" s="567"/>
      <c r="EL233" s="567"/>
      <c r="EM233" s="567"/>
      <c r="EN233" s="567"/>
      <c r="EO233" s="567"/>
      <c r="EP233" s="567"/>
      <c r="EQ233" s="567"/>
      <c r="ER233" s="567"/>
      <c r="ES233" s="567"/>
      <c r="ET233" s="567"/>
      <c r="EU233" s="567"/>
      <c r="EV233" s="567"/>
      <c r="EW233" s="567"/>
      <c r="EX233" s="567"/>
      <c r="EY233" s="567"/>
      <c r="EZ233" s="567"/>
      <c r="FA233" s="567"/>
      <c r="FB233" s="567"/>
      <c r="FC233" s="567"/>
      <c r="FD233" s="567"/>
      <c r="FE233" s="567"/>
      <c r="FF233" s="567"/>
      <c r="FG233" s="567"/>
      <c r="FH233" s="567"/>
      <c r="FI233" s="567"/>
      <c r="FJ233" s="567"/>
      <c r="FK233" s="567"/>
      <c r="FL233" s="567"/>
      <c r="FM233" s="567"/>
      <c r="FN233" s="567"/>
      <c r="FO233" s="567"/>
      <c r="FP233" s="567"/>
      <c r="FQ233" s="567"/>
      <c r="FR233" s="567"/>
      <c r="FS233" s="567"/>
      <c r="FT233" s="567"/>
      <c r="FU233" s="567"/>
      <c r="FV233" s="567"/>
      <c r="FW233" s="567"/>
      <c r="FX233" s="567"/>
      <c r="FY233" s="567"/>
      <c r="FZ233" s="567"/>
      <c r="GA233" s="567"/>
      <c r="GB233" s="567"/>
      <c r="GC233" s="567"/>
      <c r="GD233" s="567"/>
      <c r="GE233" s="567"/>
      <c r="GF233" s="567"/>
      <c r="GG233" s="567"/>
      <c r="GH233" s="567"/>
      <c r="GI233" s="567"/>
      <c r="GJ233" s="567"/>
      <c r="GK233" s="567"/>
      <c r="GL233" s="567"/>
      <c r="GM233" s="567"/>
      <c r="GN233" s="567"/>
      <c r="GO233" s="567"/>
      <c r="GP233" s="567"/>
      <c r="GQ233" s="567"/>
      <c r="GR233" s="567"/>
      <c r="GS233" s="567"/>
      <c r="GT233" s="567"/>
      <c r="GU233" s="567"/>
      <c r="GV233" s="567"/>
      <c r="GW233" s="567"/>
      <c r="GX233" s="567"/>
      <c r="GY233" s="567"/>
      <c r="GZ233" s="567"/>
      <c r="HA233" s="567"/>
      <c r="HB233" s="567"/>
      <c r="HC233" s="567"/>
      <c r="HD233" s="567"/>
      <c r="HE233" s="567"/>
      <c r="HF233" s="567"/>
      <c r="HG233" s="567"/>
      <c r="HH233" s="567"/>
      <c r="HI233" s="567"/>
      <c r="HJ233" s="567"/>
      <c r="HK233" s="567"/>
      <c r="HL233" s="567"/>
      <c r="HM233" s="567"/>
      <c r="HN233" s="567"/>
      <c r="HO233" s="567"/>
      <c r="HP233" s="567"/>
      <c r="HQ233" s="567"/>
      <c r="HR233" s="567"/>
      <c r="HS233" s="567"/>
      <c r="HT233" s="567"/>
      <c r="HU233" s="567"/>
      <c r="HV233" s="567"/>
      <c r="HW233" s="567"/>
      <c r="HX233" s="567"/>
      <c r="HY233" s="567"/>
      <c r="HZ233" s="567"/>
      <c r="IA233" s="567"/>
      <c r="IB233" s="567"/>
      <c r="IC233" s="567"/>
      <c r="ID233" s="567"/>
      <c r="IE233" s="567"/>
      <c r="IF233" s="567"/>
      <c r="IG233" s="567"/>
      <c r="IH233" s="567"/>
      <c r="II233" s="567"/>
      <c r="IJ233" s="567"/>
      <c r="IK233" s="567"/>
      <c r="IL233" s="567"/>
      <c r="IM233" s="567"/>
      <c r="IN233" s="567"/>
      <c r="IO233" s="567"/>
      <c r="IP233" s="567"/>
      <c r="IQ233" s="567"/>
      <c r="IR233" s="567"/>
      <c r="IS233" s="567"/>
      <c r="IT233" s="567"/>
      <c r="IU233" s="567"/>
      <c r="IV233" s="567"/>
      <c r="IW233" s="567"/>
      <c r="IX233" s="567"/>
      <c r="IY233" s="567"/>
      <c r="IZ233" s="567"/>
      <c r="JA233" s="567"/>
      <c r="JB233" s="567"/>
      <c r="JC233" s="567"/>
      <c r="JD233" s="567"/>
      <c r="JE233" s="567"/>
      <c r="JF233" s="567"/>
      <c r="JG233" s="567"/>
      <c r="JH233" s="567"/>
      <c r="JI233" s="567"/>
      <c r="JJ233" s="567"/>
      <c r="JK233" s="567"/>
      <c r="JL233" s="567"/>
      <c r="JM233" s="567"/>
      <c r="JN233" s="567"/>
      <c r="JO233" s="567"/>
      <c r="JP233" s="567"/>
      <c r="JQ233" s="567"/>
      <c r="JR233" s="567"/>
      <c r="JS233" s="567"/>
      <c r="JT233" s="567"/>
      <c r="JU233" s="567"/>
      <c r="JV233" s="567"/>
      <c r="JW233" s="567"/>
      <c r="JX233" s="567"/>
      <c r="JY233" s="567"/>
      <c r="JZ233" s="567"/>
      <c r="KA233" s="567"/>
      <c r="KB233" s="567"/>
      <c r="KC233" s="567"/>
      <c r="KD233" s="567"/>
      <c r="KE233" s="567"/>
      <c r="KF233" s="567"/>
      <c r="KG233" s="567"/>
      <c r="KH233" s="567"/>
      <c r="KI233" s="567"/>
      <c r="KJ233" s="567"/>
      <c r="KK233" s="567"/>
      <c r="KL233" s="567"/>
      <c r="KM233" s="567"/>
      <c r="KN233" s="567"/>
      <c r="KO233" s="567"/>
      <c r="KP233" s="567"/>
      <c r="KQ233" s="567"/>
      <c r="KR233" s="567"/>
      <c r="KS233" s="567"/>
      <c r="KT233" s="567"/>
      <c r="KU233" s="567"/>
      <c r="KV233" s="567"/>
      <c r="KW233" s="567"/>
      <c r="KX233" s="567"/>
      <c r="KY233" s="567"/>
      <c r="KZ233" s="567"/>
      <c r="LA233" s="567"/>
      <c r="LB233" s="567"/>
      <c r="LC233" s="567"/>
      <c r="LD233" s="567"/>
      <c r="LE233" s="567"/>
      <c r="LF233" s="567"/>
      <c r="LG233" s="567"/>
      <c r="LH233" s="567"/>
      <c r="LI233" s="567"/>
      <c r="LJ233" s="567"/>
      <c r="LK233" s="567"/>
      <c r="LL233" s="567"/>
      <c r="LM233" s="567"/>
      <c r="LN233" s="567"/>
      <c r="LO233" s="567"/>
      <c r="LP233" s="567"/>
      <c r="LQ233" s="567"/>
      <c r="LR233" s="567"/>
      <c r="LS233" s="567"/>
      <c r="LT233" s="567"/>
      <c r="LU233" s="567"/>
      <c r="LV233" s="567"/>
      <c r="LW233" s="567"/>
      <c r="LX233" s="567"/>
      <c r="LY233" s="567"/>
      <c r="LZ233" s="567"/>
      <c r="MA233" s="567"/>
      <c r="MB233" s="567"/>
      <c r="MC233" s="567"/>
      <c r="MD233" s="567"/>
      <c r="ME233" s="567"/>
      <c r="MF233" s="567"/>
      <c r="MG233" s="567"/>
      <c r="MH233" s="567"/>
      <c r="MI233" s="567"/>
      <c r="MJ233" s="567"/>
      <c r="MK233" s="567"/>
      <c r="ML233" s="567"/>
      <c r="MM233" s="567"/>
      <c r="MN233" s="567"/>
      <c r="MO233" s="567"/>
      <c r="MP233" s="567"/>
      <c r="MQ233" s="567"/>
      <c r="MR233" s="567"/>
      <c r="MS233" s="567"/>
      <c r="MT233" s="567"/>
      <c r="MU233" s="567"/>
      <c r="MV233" s="567"/>
      <c r="MW233" s="567"/>
      <c r="MX233" s="567"/>
      <c r="MY233" s="567"/>
      <c r="MZ233" s="567"/>
      <c r="NA233" s="567"/>
      <c r="NB233" s="567"/>
      <c r="NC233" s="567"/>
      <c r="ND233" s="567"/>
      <c r="NE233" s="567"/>
      <c r="NF233" s="567"/>
      <c r="NG233" s="567"/>
      <c r="NH233" s="567"/>
      <c r="NI233" s="567"/>
      <c r="NJ233" s="567"/>
      <c r="NK233" s="567"/>
      <c r="NL233" s="567"/>
      <c r="NM233" s="567"/>
      <c r="NN233" s="567"/>
      <c r="NO233" s="567"/>
      <c r="NP233" s="567"/>
      <c r="NQ233" s="567"/>
      <c r="NR233" s="567"/>
      <c r="NS233" s="567"/>
      <c r="NT233" s="567"/>
      <c r="NU233" s="567"/>
      <c r="NV233" s="567"/>
      <c r="NW233" s="567"/>
      <c r="NX233" s="567"/>
      <c r="NY233" s="567"/>
      <c r="NZ233" s="567"/>
      <c r="OA233" s="567"/>
      <c r="OB233" s="567"/>
      <c r="OC233" s="567"/>
      <c r="OD233" s="567"/>
      <c r="OE233" s="567"/>
      <c r="OF233" s="567"/>
      <c r="OG233" s="567"/>
      <c r="OH233" s="567"/>
      <c r="OI233" s="567"/>
      <c r="OJ233" s="567"/>
      <c r="OK233" s="567"/>
      <c r="OL233" s="567"/>
      <c r="OM233" s="567"/>
      <c r="ON233" s="567"/>
      <c r="OO233" s="567"/>
      <c r="OP233" s="567"/>
      <c r="OQ233" s="567"/>
      <c r="OR233" s="567"/>
      <c r="OS233" s="567"/>
      <c r="OT233" s="567"/>
      <c r="OU233" s="567"/>
      <c r="OV233" s="567"/>
      <c r="OW233" s="567"/>
      <c r="OX233" s="567"/>
      <c r="OY233" s="567"/>
      <c r="OZ233" s="567"/>
      <c r="PA233" s="567"/>
      <c r="PB233" s="567"/>
      <c r="PC233" s="567"/>
      <c r="PD233" s="567"/>
      <c r="PE233" s="567"/>
      <c r="PF233" s="567"/>
      <c r="PG233" s="567"/>
      <c r="PH233" s="567"/>
      <c r="PI233" s="567"/>
      <c r="PJ233" s="567"/>
      <c r="PK233" s="567"/>
      <c r="PL233" s="567"/>
      <c r="PM233" s="567"/>
      <c r="PN233" s="567"/>
      <c r="PO233" s="567"/>
      <c r="PP233" s="567"/>
      <c r="PQ233" s="567"/>
      <c r="PR233" s="567"/>
      <c r="PS233" s="567"/>
      <c r="PT233" s="567"/>
      <c r="PU233" s="567"/>
      <c r="PV233" s="567"/>
      <c r="PW233" s="567"/>
      <c r="PX233" s="567"/>
      <c r="PY233" s="567"/>
      <c r="PZ233" s="567"/>
      <c r="QA233" s="567"/>
      <c r="QB233" s="567"/>
      <c r="QC233" s="567"/>
      <c r="QD233" s="567"/>
      <c r="QE233" s="567"/>
      <c r="QF233" s="567"/>
      <c r="QG233" s="567"/>
      <c r="QH233" s="567"/>
      <c r="QI233" s="567"/>
      <c r="QJ233" s="567"/>
      <c r="QK233" s="567"/>
      <c r="QL233" s="567"/>
      <c r="QM233" s="567"/>
      <c r="QN233" s="567"/>
      <c r="QO233" s="567"/>
      <c r="QP233" s="567"/>
      <c r="QQ233" s="567"/>
      <c r="QR233" s="567"/>
      <c r="QS233" s="567"/>
      <c r="QT233" s="567"/>
      <c r="QU233" s="567"/>
      <c r="QV233" s="567"/>
      <c r="QW233" s="567"/>
      <c r="QX233" s="567"/>
      <c r="QY233" s="567"/>
      <c r="QZ233" s="567"/>
      <c r="RA233" s="567"/>
      <c r="RB233" s="567"/>
      <c r="RC233" s="567"/>
      <c r="RD233" s="567"/>
      <c r="RE233" s="567"/>
      <c r="RF233" s="567"/>
      <c r="RG233" s="567"/>
      <c r="RH233" s="567"/>
      <c r="RI233" s="567"/>
      <c r="RJ233" s="567"/>
      <c r="RK233" s="567"/>
      <c r="RL233" s="567"/>
      <c r="RM233" s="567"/>
      <c r="RN233" s="567"/>
      <c r="RO233" s="567"/>
      <c r="RP233" s="567"/>
      <c r="RQ233" s="567"/>
      <c r="RR233" s="567"/>
      <c r="RS233" s="567"/>
      <c r="RT233" s="567"/>
      <c r="RU233" s="567"/>
      <c r="RV233" s="567"/>
      <c r="RW233" s="567"/>
      <c r="RX233" s="567"/>
      <c r="RY233" s="567"/>
      <c r="RZ233" s="567"/>
      <c r="SA233" s="567"/>
      <c r="SB233" s="567"/>
      <c r="SC233" s="567"/>
      <c r="SD233" s="567"/>
      <c r="SE233" s="567"/>
      <c r="SF233" s="567"/>
      <c r="SG233" s="567"/>
      <c r="SH233" s="567"/>
      <c r="SI233" s="567"/>
      <c r="SJ233" s="567"/>
      <c r="SK233" s="567"/>
      <c r="SL233" s="567"/>
      <c r="SM233" s="567"/>
      <c r="SN233" s="567"/>
      <c r="SO233" s="567"/>
      <c r="SP233" s="567"/>
      <c r="SQ233" s="567"/>
      <c r="SR233" s="567"/>
      <c r="SS233" s="567"/>
      <c r="ST233" s="567"/>
      <c r="SU233" s="567"/>
      <c r="SV233" s="567"/>
      <c r="SW233" s="567"/>
      <c r="SX233" s="567"/>
      <c r="SY233" s="567"/>
      <c r="SZ233" s="567"/>
      <c r="TA233" s="567"/>
      <c r="TB233" s="567"/>
      <c r="TC233" s="567"/>
      <c r="TD233" s="567"/>
      <c r="TE233" s="567"/>
      <c r="TF233" s="567"/>
      <c r="TG233" s="567"/>
      <c r="TH233" s="567"/>
      <c r="TI233" s="567"/>
      <c r="TJ233" s="567"/>
      <c r="TK233" s="567"/>
      <c r="TL233" s="567"/>
      <c r="TM233" s="567"/>
      <c r="TN233" s="567"/>
      <c r="TO233" s="567"/>
      <c r="TP233" s="567"/>
      <c r="TQ233" s="567"/>
      <c r="TR233" s="567"/>
      <c r="TS233" s="567"/>
      <c r="TT233" s="567"/>
      <c r="TU233" s="567"/>
      <c r="TV233" s="567"/>
      <c r="TW233" s="567"/>
      <c r="TX233" s="567"/>
      <c r="TY233" s="567"/>
      <c r="TZ233" s="567"/>
      <c r="UA233" s="567"/>
      <c r="UB233" s="567"/>
      <c r="UC233" s="567"/>
      <c r="UD233" s="567"/>
      <c r="UE233" s="567"/>
      <c r="UF233" s="567"/>
      <c r="UG233" s="567"/>
      <c r="UH233" s="567"/>
      <c r="UI233" s="567"/>
      <c r="UJ233" s="567"/>
      <c r="UK233" s="567"/>
      <c r="UL233" s="567"/>
      <c r="UM233" s="567"/>
      <c r="UN233" s="567"/>
      <c r="UO233" s="567"/>
      <c r="UP233" s="567"/>
      <c r="UQ233" s="567"/>
      <c r="UR233" s="567"/>
      <c r="US233" s="567"/>
      <c r="UT233" s="567"/>
      <c r="UU233" s="567"/>
      <c r="UV233" s="567"/>
      <c r="UW233" s="567"/>
      <c r="UX233" s="567"/>
      <c r="UY233" s="567"/>
      <c r="UZ233" s="567"/>
      <c r="VA233" s="567"/>
      <c r="VB233" s="567"/>
      <c r="VC233" s="567"/>
      <c r="VD233" s="567"/>
      <c r="VE233" s="567"/>
      <c r="VF233" s="567"/>
      <c r="VG233" s="567"/>
      <c r="VH233" s="567"/>
      <c r="VI233" s="567"/>
      <c r="VJ233" s="567"/>
      <c r="VK233" s="567"/>
      <c r="VL233" s="567"/>
      <c r="VM233" s="567"/>
      <c r="VN233" s="567"/>
      <c r="VO233" s="567"/>
      <c r="VP233" s="567"/>
      <c r="VQ233" s="567"/>
      <c r="VR233" s="567"/>
      <c r="VS233" s="567"/>
      <c r="VT233" s="567"/>
      <c r="VU233" s="567"/>
      <c r="VV233" s="567"/>
      <c r="VW233" s="567"/>
      <c r="VX233" s="567"/>
      <c r="VY233" s="567"/>
      <c r="VZ233" s="567"/>
      <c r="WA233" s="567"/>
      <c r="WB233" s="567"/>
      <c r="WC233" s="567"/>
      <c r="WD233" s="567"/>
      <c r="WE233" s="567"/>
      <c r="WF233" s="567"/>
      <c r="WG233" s="567"/>
      <c r="WH233" s="567"/>
      <c r="WI233" s="567"/>
      <c r="WJ233" s="567"/>
      <c r="WK233" s="567"/>
      <c r="WL233" s="567"/>
      <c r="WM233" s="567"/>
      <c r="WN233" s="567"/>
      <c r="WO233" s="567"/>
      <c r="WP233" s="567"/>
      <c r="WQ233" s="567"/>
      <c r="WR233" s="567"/>
      <c r="WS233" s="567"/>
      <c r="WT233" s="567"/>
      <c r="WU233" s="567"/>
      <c r="WV233" s="567"/>
      <c r="WW233" s="567"/>
      <c r="WX233" s="567"/>
      <c r="WY233" s="567"/>
      <c r="WZ233" s="567"/>
      <c r="XA233" s="567"/>
      <c r="XB233" s="567"/>
      <c r="XC233" s="567"/>
      <c r="XD233" s="567"/>
      <c r="XE233" s="567"/>
      <c r="XF233" s="567"/>
      <c r="XG233" s="567"/>
      <c r="XH233" s="567"/>
      <c r="XI233" s="567"/>
      <c r="XJ233" s="567"/>
      <c r="XK233" s="567"/>
      <c r="XL233" s="567"/>
      <c r="XM233" s="567"/>
      <c r="XN233" s="567"/>
      <c r="XO233" s="567"/>
      <c r="XP233" s="567"/>
      <c r="XQ233" s="567"/>
      <c r="XR233" s="567"/>
      <c r="XS233" s="567"/>
      <c r="XT233" s="567"/>
      <c r="XU233" s="567"/>
      <c r="XV233" s="567"/>
      <c r="XW233" s="567"/>
      <c r="XX233" s="567"/>
      <c r="XY233" s="567"/>
      <c r="XZ233" s="567"/>
      <c r="YA233" s="567"/>
      <c r="YB233" s="567"/>
      <c r="YC233" s="567"/>
      <c r="YD233" s="567"/>
      <c r="YE233" s="567"/>
      <c r="YF233" s="567"/>
      <c r="YG233" s="567"/>
      <c r="YH233" s="567"/>
      <c r="YI233" s="567"/>
      <c r="YJ233" s="567"/>
      <c r="YK233" s="567"/>
      <c r="YL233" s="567"/>
      <c r="YM233" s="567"/>
      <c r="YN233" s="567"/>
      <c r="YO233" s="567"/>
      <c r="YP233" s="567"/>
      <c r="YQ233" s="567"/>
      <c r="YR233" s="567"/>
      <c r="YS233" s="567"/>
      <c r="YT233" s="567"/>
      <c r="YU233" s="567"/>
      <c r="YV233" s="567"/>
      <c r="YW233" s="567"/>
      <c r="YX233" s="567"/>
      <c r="YY233" s="567"/>
      <c r="YZ233" s="567"/>
      <c r="ZA233" s="567"/>
      <c r="ZB233" s="567"/>
      <c r="ZC233" s="567"/>
      <c r="ZD233" s="567"/>
      <c r="ZE233" s="567"/>
      <c r="ZF233" s="567"/>
      <c r="ZG233" s="567"/>
      <c r="ZH233" s="567"/>
      <c r="ZI233" s="567"/>
      <c r="ZJ233" s="567"/>
      <c r="ZK233" s="567"/>
      <c r="ZL233" s="567"/>
      <c r="ZM233" s="567"/>
      <c r="ZN233" s="567"/>
      <c r="ZO233" s="567"/>
      <c r="ZP233" s="567"/>
      <c r="ZQ233" s="567"/>
      <c r="ZR233" s="567"/>
      <c r="ZS233" s="567"/>
      <c r="ZT233" s="567"/>
      <c r="ZU233" s="567"/>
      <c r="ZV233" s="567"/>
      <c r="ZW233" s="567"/>
      <c r="ZX233" s="567"/>
      <c r="ZY233" s="567"/>
      <c r="ZZ233" s="567"/>
      <c r="AAA233" s="567"/>
      <c r="AAB233" s="567"/>
      <c r="AAC233" s="567"/>
      <c r="AAD233" s="567"/>
      <c r="AAE233" s="567"/>
      <c r="AAF233" s="567"/>
      <c r="AAG233" s="567"/>
      <c r="AAH233" s="567"/>
      <c r="AAI233" s="567"/>
      <c r="AAJ233" s="567"/>
      <c r="AAK233" s="567"/>
      <c r="AAL233" s="567"/>
      <c r="AAM233" s="567"/>
      <c r="AAN233" s="567"/>
      <c r="AAO233" s="567"/>
      <c r="AAP233" s="567"/>
      <c r="AAQ233" s="567"/>
      <c r="AAR233" s="567"/>
      <c r="AAS233" s="567"/>
      <c r="AAT233" s="567"/>
      <c r="AAU233" s="567"/>
      <c r="AAV233" s="567"/>
      <c r="AAW233" s="567"/>
      <c r="AAX233" s="567"/>
      <c r="AAY233" s="567"/>
      <c r="AAZ233" s="567"/>
      <c r="ABA233" s="567"/>
      <c r="ABB233" s="567"/>
      <c r="ABC233" s="567"/>
      <c r="ABD233" s="567"/>
      <c r="ABE233" s="567"/>
      <c r="ABF233" s="567"/>
      <c r="ABG233" s="567"/>
      <c r="ABH233" s="567"/>
      <c r="ABI233" s="567"/>
      <c r="ABJ233" s="567"/>
      <c r="ABK233" s="567"/>
      <c r="ABL233" s="567"/>
      <c r="ABM233" s="567"/>
      <c r="ABN233" s="567"/>
      <c r="ABO233" s="567"/>
      <c r="ABP233" s="567"/>
      <c r="ABQ233" s="567"/>
      <c r="ABR233" s="567"/>
      <c r="ABS233" s="567"/>
      <c r="ABT233" s="567"/>
      <c r="ABU233" s="567"/>
      <c r="ABV233" s="567"/>
      <c r="ABW233" s="567"/>
      <c r="ABX233" s="567"/>
      <c r="ABY233" s="567"/>
      <c r="ABZ233" s="567"/>
      <c r="ACA233" s="567"/>
      <c r="ACB233" s="567"/>
      <c r="ACC233" s="567"/>
      <c r="ACD233" s="567"/>
      <c r="ACE233" s="567"/>
      <c r="ACF233" s="567"/>
      <c r="ACG233" s="567"/>
      <c r="ACH233" s="567"/>
      <c r="ACI233" s="567"/>
      <c r="ACJ233" s="567"/>
      <c r="ACK233" s="567"/>
      <c r="ACL233" s="567"/>
      <c r="ACM233" s="567"/>
      <c r="ACN233" s="567"/>
      <c r="ACO233" s="567"/>
      <c r="ACP233" s="567"/>
      <c r="ACQ233" s="567"/>
      <c r="ACR233" s="567"/>
      <c r="ACS233" s="567"/>
      <c r="ACT233" s="567"/>
      <c r="ACU233" s="567"/>
      <c r="ACV233" s="567"/>
      <c r="ACW233" s="567"/>
      <c r="ACX233" s="567"/>
      <c r="ACY233" s="567"/>
      <c r="ACZ233" s="567"/>
      <c r="ADA233" s="567"/>
      <c r="ADB233" s="567"/>
      <c r="ADC233" s="567"/>
      <c r="ADD233" s="567"/>
      <c r="ADE233" s="567"/>
      <c r="ADF233" s="567"/>
      <c r="ADG233" s="567"/>
      <c r="ADH233" s="567"/>
      <c r="ADI233" s="567"/>
      <c r="ADJ233" s="567"/>
      <c r="ADK233" s="567"/>
      <c r="ADL233" s="567"/>
      <c r="ADM233" s="567"/>
      <c r="ADN233" s="567"/>
      <c r="ADO233" s="567"/>
      <c r="ADP233" s="567"/>
      <c r="ADQ233" s="567"/>
      <c r="ADR233" s="567"/>
      <c r="ADS233" s="567"/>
      <c r="ADT233" s="567"/>
      <c r="ADU233" s="567"/>
      <c r="ADV233" s="567"/>
      <c r="ADW233" s="567"/>
      <c r="ADX233" s="567"/>
      <c r="ADY233" s="567"/>
      <c r="ADZ233" s="567"/>
      <c r="AEA233" s="567"/>
      <c r="AEB233" s="567"/>
      <c r="AEC233" s="567"/>
      <c r="AED233" s="567"/>
      <c r="AEE233" s="567"/>
      <c r="AEF233" s="567"/>
      <c r="AEG233" s="567"/>
      <c r="AEH233" s="567"/>
      <c r="AEI233" s="567"/>
      <c r="AEJ233" s="567"/>
      <c r="AEK233" s="567"/>
      <c r="AEL233" s="567"/>
      <c r="AEM233" s="567"/>
      <c r="AEN233" s="567"/>
      <c r="AEO233" s="567"/>
      <c r="AEP233" s="567"/>
      <c r="AEQ233" s="567"/>
      <c r="AER233" s="567"/>
      <c r="AES233" s="567"/>
      <c r="AET233" s="567"/>
      <c r="AEU233" s="567"/>
      <c r="AEV233" s="567"/>
      <c r="AEW233" s="567"/>
      <c r="AEX233" s="567"/>
      <c r="AEY233" s="567"/>
      <c r="AEZ233" s="567"/>
      <c r="AFA233" s="567"/>
      <c r="AFB233" s="567"/>
      <c r="AFC233" s="567"/>
      <c r="AFD233" s="567"/>
      <c r="AFE233" s="567"/>
      <c r="AFF233" s="567"/>
      <c r="AFG233" s="567"/>
      <c r="AFH233" s="567"/>
      <c r="AFI233" s="567"/>
      <c r="AFJ233" s="567"/>
      <c r="AFK233" s="567"/>
      <c r="AFL233" s="567"/>
      <c r="AFM233" s="567"/>
      <c r="AFN233" s="567"/>
      <c r="AFO233" s="567"/>
      <c r="AFP233" s="567"/>
      <c r="AFQ233" s="567"/>
      <c r="AFR233" s="567"/>
      <c r="AFS233" s="567"/>
      <c r="AFT233" s="567"/>
      <c r="AFU233" s="567"/>
      <c r="AFV233" s="567"/>
      <c r="AFW233" s="567"/>
      <c r="AFX233" s="567"/>
      <c r="AFY233" s="567"/>
      <c r="AFZ233" s="567"/>
      <c r="AGA233" s="567"/>
      <c r="AGB233" s="567"/>
      <c r="AGC233" s="567"/>
      <c r="AGD233" s="567"/>
      <c r="AGE233" s="567"/>
      <c r="AGF233" s="567"/>
      <c r="AGG233" s="567"/>
      <c r="AGH233" s="567"/>
      <c r="AGI233" s="567"/>
      <c r="AGJ233" s="567"/>
      <c r="AGK233" s="567"/>
      <c r="AGL233" s="567"/>
      <c r="AGM233" s="567"/>
      <c r="AGN233" s="567"/>
      <c r="AGO233" s="567"/>
      <c r="AGP233" s="567"/>
      <c r="AGQ233" s="567"/>
      <c r="AGR233" s="567"/>
      <c r="AGS233" s="567"/>
      <c r="AGT233" s="567"/>
      <c r="AGU233" s="567"/>
      <c r="AGV233" s="567"/>
      <c r="AGW233" s="567"/>
      <c r="AGX233" s="567"/>
      <c r="AGY233" s="567"/>
      <c r="AGZ233" s="567"/>
      <c r="AHA233" s="567"/>
      <c r="AHB233" s="567"/>
      <c r="AHC233" s="567"/>
      <c r="AHD233" s="567"/>
      <c r="AHE233" s="567"/>
      <c r="AHF233" s="567"/>
      <c r="AHG233" s="567"/>
      <c r="AHH233" s="567"/>
      <c r="AHI233" s="567"/>
      <c r="AHJ233" s="567"/>
      <c r="AHK233" s="567"/>
      <c r="AHL233" s="567"/>
      <c r="AHM233" s="567"/>
      <c r="AHN233" s="567"/>
      <c r="AHO233" s="567"/>
      <c r="AHP233" s="567"/>
      <c r="AHQ233" s="567"/>
      <c r="AHR233" s="567"/>
      <c r="AHS233" s="567"/>
      <c r="AHT233" s="567"/>
      <c r="AHU233" s="567"/>
      <c r="AHV233" s="567"/>
      <c r="AHW233" s="567"/>
      <c r="AHX233" s="567"/>
      <c r="AHY233" s="567"/>
      <c r="AHZ233" s="567"/>
      <c r="AIA233" s="567"/>
      <c r="AIB233" s="567"/>
      <c r="AIC233" s="567"/>
      <c r="AID233" s="567"/>
      <c r="AIE233" s="567"/>
      <c r="AIF233" s="567"/>
      <c r="AIG233" s="567"/>
      <c r="AIH233" s="567"/>
      <c r="AII233" s="567"/>
      <c r="AIJ233" s="567"/>
      <c r="AIK233" s="567"/>
      <c r="AIL233" s="567"/>
      <c r="AIM233" s="567"/>
      <c r="AIN233" s="567"/>
      <c r="AIO233" s="567"/>
      <c r="AIP233" s="567"/>
      <c r="AIQ233" s="567"/>
      <c r="AIR233" s="567"/>
      <c r="AIS233" s="567"/>
      <c r="AIT233" s="567"/>
      <c r="AIU233" s="567"/>
      <c r="AIV233" s="567"/>
      <c r="AIW233" s="567"/>
      <c r="AIX233" s="567"/>
      <c r="AIY233" s="567"/>
      <c r="AIZ233" s="567"/>
      <c r="AJA233" s="567"/>
      <c r="AJB233" s="567"/>
      <c r="AJC233" s="567"/>
      <c r="AJD233" s="567"/>
      <c r="AJE233" s="567"/>
      <c r="AJF233" s="567"/>
      <c r="AJG233" s="567"/>
      <c r="AJH233" s="567"/>
      <c r="AJI233" s="567"/>
      <c r="AJJ233" s="567"/>
      <c r="AJK233" s="567"/>
      <c r="AJL233" s="567"/>
      <c r="AJM233" s="567"/>
      <c r="AJN233" s="567"/>
      <c r="AJO233" s="567"/>
      <c r="AJP233" s="567"/>
      <c r="AJQ233" s="567"/>
      <c r="AJR233" s="567"/>
      <c r="AJS233" s="567"/>
      <c r="AJT233" s="567"/>
      <c r="AJU233" s="567"/>
      <c r="AJV233" s="567"/>
      <c r="AJW233" s="567"/>
      <c r="AJX233" s="567"/>
      <c r="AJY233" s="567"/>
      <c r="AJZ233" s="567"/>
      <c r="AKA233" s="567"/>
      <c r="AKB233" s="567"/>
      <c r="AKC233" s="567"/>
      <c r="AKD233" s="567"/>
      <c r="AKE233" s="567"/>
      <c r="AKF233" s="567"/>
      <c r="AKG233" s="567"/>
      <c r="AKH233" s="567"/>
      <c r="AKI233" s="567"/>
      <c r="AKJ233" s="567"/>
      <c r="AKK233" s="567"/>
      <c r="AKL233" s="567"/>
      <c r="AKM233" s="567"/>
      <c r="AKN233" s="567"/>
      <c r="AKO233" s="567"/>
      <c r="AKP233" s="567"/>
      <c r="AKQ233" s="567"/>
      <c r="AKR233" s="567"/>
      <c r="AKS233" s="567"/>
      <c r="AKT233" s="567"/>
      <c r="AKU233" s="567"/>
      <c r="AKV233" s="567"/>
      <c r="AKW233" s="567"/>
      <c r="AKX233" s="567"/>
      <c r="AKY233" s="567"/>
      <c r="AKZ233" s="567"/>
      <c r="ALA233" s="567"/>
      <c r="ALB233" s="567"/>
      <c r="ALC233" s="567"/>
      <c r="ALD233" s="567"/>
      <c r="ALE233" s="567"/>
      <c r="ALF233" s="567"/>
      <c r="ALG233" s="567"/>
      <c r="ALH233" s="567"/>
      <c r="ALI233" s="567"/>
      <c r="ALJ233" s="567"/>
      <c r="ALK233" s="567"/>
      <c r="ALL233" s="567"/>
      <c r="ALM233" s="567"/>
      <c r="ALN233" s="567"/>
      <c r="ALO233" s="567"/>
      <c r="ALP233" s="567"/>
      <c r="ALQ233" s="567"/>
      <c r="ALR233" s="567"/>
      <c r="ALS233" s="567"/>
      <c r="ALT233" s="567"/>
      <c r="ALU233" s="567"/>
      <c r="ALV233" s="567"/>
      <c r="ALW233" s="567"/>
      <c r="ALX233" s="567"/>
      <c r="ALY233" s="567"/>
      <c r="ALZ233" s="567"/>
      <c r="AMA233" s="567"/>
      <c r="AMB233" s="567"/>
      <c r="AMC233" s="567"/>
      <c r="AMD233" s="567"/>
      <c r="AME233" s="567"/>
      <c r="AMF233" s="567"/>
      <c r="AMG233" s="567"/>
      <c r="AMH233" s="567"/>
      <c r="AMI233" s="567"/>
      <c r="AMJ233" s="567"/>
      <c r="AMK233" s="567"/>
      <c r="AML233" s="567"/>
      <c r="AMM233" s="567"/>
      <c r="AMN233" s="567"/>
      <c r="AMO233" s="567"/>
      <c r="AMP233" s="567"/>
      <c r="AMQ233" s="567"/>
      <c r="AMR233" s="567"/>
      <c r="AMS233" s="567"/>
      <c r="AMT233" s="567"/>
      <c r="AMU233" s="567"/>
      <c r="AMV233" s="567"/>
      <c r="AMW233" s="567"/>
      <c r="AMX233" s="567"/>
      <c r="AMY233" s="567"/>
      <c r="AMZ233" s="567"/>
      <c r="ANA233" s="567"/>
      <c r="ANB233" s="567"/>
      <c r="ANC233" s="567"/>
      <c r="AND233" s="567"/>
      <c r="ANE233" s="567"/>
      <c r="ANF233" s="567"/>
      <c r="ANG233" s="567"/>
      <c r="ANH233" s="567"/>
      <c r="ANI233" s="567"/>
      <c r="ANJ233" s="567"/>
      <c r="ANK233" s="567"/>
      <c r="ANL233" s="567"/>
      <c r="ANM233" s="567"/>
      <c r="ANN233" s="567"/>
      <c r="ANO233" s="567"/>
      <c r="ANP233" s="567"/>
      <c r="ANQ233" s="567"/>
      <c r="ANR233" s="567"/>
      <c r="ANS233" s="567"/>
      <c r="ANT233" s="567"/>
      <c r="ANU233" s="567"/>
      <c r="ANV233" s="567"/>
      <c r="ANW233" s="567"/>
      <c r="ANX233" s="567"/>
      <c r="ANY233" s="567"/>
      <c r="ANZ233" s="567"/>
      <c r="AOA233" s="567"/>
      <c r="AOB233" s="567"/>
      <c r="AOC233" s="567"/>
      <c r="AOD233" s="567"/>
      <c r="AOE233" s="567"/>
      <c r="AOF233" s="567"/>
      <c r="AOG233" s="567"/>
      <c r="AOH233" s="567"/>
      <c r="AOI233" s="567"/>
      <c r="AOJ233" s="567"/>
      <c r="AOK233" s="567"/>
      <c r="AOL233" s="567"/>
      <c r="AOM233" s="567"/>
      <c r="AON233" s="567"/>
      <c r="AOO233" s="567"/>
      <c r="AOP233" s="567"/>
      <c r="AOQ233" s="567"/>
      <c r="AOR233" s="567"/>
      <c r="AOS233" s="567"/>
      <c r="AOT233" s="567"/>
      <c r="AOU233" s="567"/>
      <c r="AOV233" s="567"/>
      <c r="AOW233" s="567"/>
      <c r="AOX233" s="567"/>
      <c r="AOY233" s="567"/>
      <c r="AOZ233" s="567"/>
      <c r="APA233" s="567"/>
      <c r="APB233" s="567"/>
      <c r="APC233" s="567"/>
      <c r="APD233" s="567"/>
      <c r="APE233" s="567"/>
      <c r="APF233" s="567"/>
      <c r="APG233" s="567"/>
      <c r="APH233" s="567"/>
      <c r="API233" s="567"/>
      <c r="APJ233" s="567"/>
      <c r="APK233" s="567"/>
      <c r="APL233" s="567"/>
      <c r="APM233" s="567"/>
      <c r="APN233" s="567"/>
      <c r="APO233" s="567"/>
      <c r="APP233" s="567"/>
      <c r="APQ233" s="567"/>
      <c r="APR233" s="567"/>
      <c r="APS233" s="567"/>
      <c r="APT233" s="567"/>
      <c r="APU233" s="567"/>
      <c r="APV233" s="567"/>
      <c r="APW233" s="567"/>
      <c r="APX233" s="567"/>
      <c r="APY233" s="567"/>
      <c r="APZ233" s="567"/>
      <c r="AQA233" s="567"/>
      <c r="AQB233" s="567"/>
      <c r="AQC233" s="567"/>
      <c r="AQD233" s="567"/>
      <c r="AQE233" s="567"/>
      <c r="AQF233" s="567"/>
      <c r="AQG233" s="567"/>
      <c r="AQH233" s="567"/>
      <c r="AQI233" s="567"/>
      <c r="AQJ233" s="567"/>
      <c r="AQK233" s="567"/>
      <c r="AQL233" s="567"/>
      <c r="AQM233" s="567"/>
      <c r="AQN233" s="567"/>
      <c r="AQO233" s="567"/>
      <c r="AQP233" s="567"/>
      <c r="AQQ233" s="567"/>
      <c r="AQR233" s="567"/>
      <c r="AQS233" s="567"/>
      <c r="AQT233" s="567"/>
      <c r="AQU233" s="567"/>
      <c r="AQV233" s="567"/>
      <c r="AQW233" s="567"/>
      <c r="AQX233" s="567"/>
      <c r="AQY233" s="567"/>
      <c r="AQZ233" s="567"/>
      <c r="ARA233" s="567"/>
      <c r="ARB233" s="567"/>
      <c r="ARC233" s="567"/>
      <c r="ARD233" s="567"/>
      <c r="ARE233" s="567"/>
      <c r="ARF233" s="567"/>
      <c r="ARG233" s="567"/>
      <c r="ARH233" s="567"/>
      <c r="ARI233" s="567"/>
      <c r="ARJ233" s="567"/>
      <c r="ARK233" s="567"/>
      <c r="ARL233" s="567"/>
      <c r="ARM233" s="567"/>
      <c r="ARN233" s="567"/>
      <c r="ARO233" s="567"/>
      <c r="ARP233" s="567"/>
      <c r="ARQ233" s="567"/>
      <c r="ARR233" s="567"/>
      <c r="ARS233" s="567"/>
      <c r="ART233" s="567"/>
      <c r="ARU233" s="567"/>
      <c r="ARV233" s="567"/>
      <c r="ARW233" s="567"/>
      <c r="ARX233" s="567"/>
      <c r="ARY233" s="567"/>
      <c r="ARZ233" s="567"/>
      <c r="ASA233" s="567"/>
      <c r="ASB233" s="567"/>
      <c r="ASC233" s="567"/>
      <c r="ASD233" s="567"/>
      <c r="ASE233" s="567"/>
      <c r="ASF233" s="567"/>
      <c r="ASG233" s="567"/>
      <c r="ASH233" s="567"/>
      <c r="ASI233" s="567"/>
      <c r="ASJ233" s="567"/>
      <c r="ASK233" s="567"/>
      <c r="ASL233" s="567"/>
      <c r="ASM233" s="567"/>
      <c r="ASN233" s="567"/>
      <c r="ASO233" s="567"/>
      <c r="ASP233" s="567"/>
      <c r="ASQ233" s="567"/>
      <c r="ASR233" s="567"/>
      <c r="ASS233" s="567"/>
      <c r="AST233" s="567"/>
      <c r="ASU233" s="567"/>
      <c r="ASV233" s="567"/>
      <c r="ASW233" s="567"/>
      <c r="ASX233" s="567"/>
      <c r="ASY233" s="567"/>
      <c r="ASZ233" s="567"/>
      <c r="ATA233" s="567"/>
      <c r="ATB233" s="567"/>
      <c r="ATC233" s="567"/>
      <c r="ATD233" s="567"/>
      <c r="ATE233" s="567"/>
      <c r="ATF233" s="567"/>
      <c r="ATG233" s="567"/>
      <c r="ATH233" s="567"/>
      <c r="ATI233" s="567"/>
      <c r="ATJ233" s="567"/>
      <c r="ATK233" s="567"/>
      <c r="ATL233" s="567"/>
      <c r="ATM233" s="567"/>
      <c r="ATN233" s="567"/>
      <c r="ATO233" s="567"/>
      <c r="ATP233" s="567"/>
      <c r="ATQ233" s="567"/>
      <c r="ATR233" s="567"/>
      <c r="ATS233" s="567"/>
      <c r="ATT233" s="567"/>
      <c r="ATU233" s="567"/>
      <c r="ATV233" s="567"/>
      <c r="ATW233" s="567"/>
      <c r="ATX233" s="567"/>
      <c r="ATY233" s="567"/>
      <c r="ATZ233" s="567"/>
      <c r="AUA233" s="567"/>
      <c r="AUB233" s="567"/>
      <c r="AUC233" s="567"/>
      <c r="AUD233" s="567"/>
      <c r="AUE233" s="567"/>
      <c r="AUF233" s="567"/>
      <c r="AUG233" s="567"/>
      <c r="AUH233" s="567"/>
      <c r="AUI233" s="567"/>
      <c r="AUJ233" s="567"/>
      <c r="AUK233" s="567"/>
      <c r="AUL233" s="567"/>
      <c r="AUM233" s="567"/>
      <c r="AUN233" s="567"/>
      <c r="AUO233" s="567"/>
      <c r="AUP233" s="567"/>
      <c r="AUQ233" s="567"/>
      <c r="AUR233" s="567"/>
      <c r="AUS233" s="567"/>
      <c r="AUT233" s="567"/>
      <c r="AUU233" s="567"/>
      <c r="AUV233" s="567"/>
      <c r="AUW233" s="567"/>
      <c r="AUX233" s="567"/>
      <c r="AUY233" s="567"/>
      <c r="AUZ233" s="567"/>
      <c r="AVA233" s="567"/>
      <c r="AVB233" s="567"/>
      <c r="AVC233" s="567"/>
      <c r="AVD233" s="567"/>
      <c r="AVE233" s="567"/>
      <c r="AVF233" s="567"/>
      <c r="AVG233" s="567"/>
      <c r="AVH233" s="567"/>
      <c r="AVI233" s="567"/>
      <c r="AVJ233" s="567"/>
      <c r="AVK233" s="567"/>
      <c r="AVL233" s="567"/>
      <c r="AVM233" s="567"/>
      <c r="AVN233" s="567"/>
      <c r="AVO233" s="567"/>
      <c r="AVP233" s="567"/>
      <c r="AVQ233" s="567"/>
      <c r="AVR233" s="567"/>
      <c r="AVS233" s="567"/>
      <c r="AVT233" s="567"/>
      <c r="AVU233" s="567"/>
      <c r="AVV233" s="567"/>
      <c r="AVW233" s="567"/>
      <c r="AVX233" s="567"/>
      <c r="AVY233" s="567"/>
      <c r="AVZ233" s="567"/>
      <c r="AWA233" s="567"/>
      <c r="AWB233" s="567"/>
      <c r="AWC233" s="567"/>
      <c r="AWD233" s="567"/>
      <c r="AWE233" s="567"/>
      <c r="AWF233" s="567"/>
      <c r="AWG233" s="567"/>
      <c r="AWH233" s="567"/>
      <c r="AWI233" s="567"/>
      <c r="AWJ233" s="567"/>
      <c r="AWK233" s="567"/>
      <c r="AWL233" s="567"/>
      <c r="AWM233" s="567"/>
      <c r="AWN233" s="567"/>
      <c r="AWO233" s="567"/>
      <c r="AWP233" s="567"/>
      <c r="AWQ233" s="567"/>
      <c r="AWR233" s="567"/>
      <c r="AWS233" s="567"/>
      <c r="AWT233" s="567"/>
      <c r="AWU233" s="567"/>
      <c r="AWV233" s="567"/>
      <c r="AWW233" s="567"/>
      <c r="AWX233" s="567"/>
      <c r="AWY233" s="567"/>
      <c r="AWZ233" s="567"/>
      <c r="AXA233" s="567"/>
      <c r="AXB233" s="567"/>
      <c r="AXC233" s="567"/>
      <c r="AXD233" s="567"/>
      <c r="AXE233" s="567"/>
      <c r="AXF233" s="567"/>
      <c r="AXG233" s="567"/>
      <c r="AXH233" s="567"/>
      <c r="AXI233" s="567"/>
      <c r="AXJ233" s="567"/>
      <c r="AXK233" s="567"/>
      <c r="AXL233" s="567"/>
      <c r="AXM233" s="567"/>
      <c r="AXN233" s="567"/>
      <c r="AXO233" s="567"/>
      <c r="AXP233" s="567"/>
      <c r="AXQ233" s="567"/>
      <c r="AXR233" s="567"/>
      <c r="AXS233" s="567"/>
      <c r="AXT233" s="567"/>
      <c r="AXU233" s="567"/>
      <c r="AXV233" s="567"/>
      <c r="AXW233" s="567"/>
      <c r="AXX233" s="567"/>
      <c r="AXY233" s="567"/>
      <c r="AXZ233" s="567"/>
      <c r="AYA233" s="567"/>
      <c r="AYB233" s="567"/>
      <c r="AYC233" s="567"/>
      <c r="AYD233" s="567"/>
      <c r="AYE233" s="567"/>
      <c r="AYF233" s="567"/>
      <c r="AYG233" s="567"/>
      <c r="AYH233" s="567"/>
      <c r="AYI233" s="567"/>
      <c r="AYJ233" s="567"/>
      <c r="AYK233" s="567"/>
      <c r="AYL233" s="567"/>
      <c r="AYM233" s="567"/>
      <c r="AYN233" s="567"/>
      <c r="AYO233" s="567"/>
      <c r="AYP233" s="567"/>
      <c r="AYQ233" s="567"/>
      <c r="AYR233" s="567"/>
      <c r="AYS233" s="567"/>
      <c r="AYT233" s="567"/>
      <c r="AYU233" s="567"/>
      <c r="AYV233" s="567"/>
      <c r="AYW233" s="567"/>
      <c r="AYX233" s="567"/>
      <c r="AYY233" s="567"/>
      <c r="AYZ233" s="567"/>
      <c r="AZA233" s="567"/>
      <c r="AZB233" s="567"/>
      <c r="AZC233" s="567"/>
      <c r="AZD233" s="567"/>
      <c r="AZE233" s="567"/>
      <c r="AZF233" s="567"/>
      <c r="AZG233" s="567"/>
      <c r="AZH233" s="567"/>
      <c r="AZI233" s="567"/>
      <c r="AZJ233" s="567"/>
      <c r="AZK233" s="567"/>
      <c r="AZL233" s="567"/>
      <c r="AZM233" s="567"/>
      <c r="AZN233" s="567"/>
      <c r="AZO233" s="567"/>
      <c r="AZP233" s="567"/>
      <c r="AZQ233" s="567"/>
      <c r="AZR233" s="567"/>
      <c r="AZS233" s="567"/>
      <c r="AZT233" s="567"/>
      <c r="AZU233" s="567"/>
      <c r="AZV233" s="567"/>
      <c r="AZW233" s="567"/>
      <c r="AZX233" s="567"/>
      <c r="AZY233" s="567"/>
      <c r="AZZ233" s="567"/>
      <c r="BAA233" s="567"/>
      <c r="BAB233" s="567"/>
      <c r="BAC233" s="567"/>
      <c r="BAD233" s="567"/>
      <c r="BAE233" s="567"/>
      <c r="BAF233" s="567"/>
      <c r="BAG233" s="567"/>
      <c r="BAH233" s="567"/>
      <c r="BAI233" s="567"/>
      <c r="BAJ233" s="567"/>
      <c r="BAK233" s="567"/>
      <c r="BAL233" s="567"/>
      <c r="BAM233" s="567"/>
      <c r="BAN233" s="567"/>
      <c r="BAO233" s="567"/>
      <c r="BAP233" s="567"/>
      <c r="BAQ233" s="567"/>
      <c r="BAR233" s="567"/>
      <c r="BAS233" s="567"/>
      <c r="BAT233" s="567"/>
      <c r="BAU233" s="567"/>
      <c r="BAV233" s="567"/>
      <c r="BAW233" s="567"/>
      <c r="BAX233" s="567"/>
      <c r="BAY233" s="567"/>
      <c r="BAZ233" s="567"/>
      <c r="BBA233" s="567"/>
      <c r="BBB233" s="567"/>
      <c r="BBC233" s="567"/>
      <c r="BBD233" s="567"/>
      <c r="BBE233" s="567"/>
      <c r="BBF233" s="567"/>
      <c r="BBG233" s="567"/>
      <c r="BBH233" s="567"/>
      <c r="BBI233" s="567"/>
      <c r="BBJ233" s="567"/>
      <c r="BBK233" s="567"/>
      <c r="BBL233" s="567"/>
      <c r="BBM233" s="567"/>
      <c r="BBN233" s="567"/>
      <c r="BBO233" s="567"/>
      <c r="BBP233" s="567"/>
      <c r="BBQ233" s="567"/>
      <c r="BBR233" s="567"/>
      <c r="BBS233" s="567"/>
      <c r="BBT233" s="567"/>
      <c r="BBU233" s="567"/>
      <c r="BBV233" s="567"/>
      <c r="BBW233" s="567"/>
      <c r="BBX233" s="567"/>
      <c r="BBY233" s="567"/>
      <c r="BBZ233" s="567"/>
      <c r="BCA233" s="567"/>
      <c r="BCB233" s="567"/>
      <c r="BCC233" s="567"/>
      <c r="BCD233" s="567"/>
      <c r="BCE233" s="567"/>
      <c r="BCF233" s="567"/>
      <c r="BCG233" s="567"/>
      <c r="BCH233" s="567"/>
      <c r="BCI233" s="567"/>
      <c r="BCJ233" s="567"/>
      <c r="BCK233" s="567"/>
      <c r="BCL233" s="567"/>
      <c r="BCM233" s="567"/>
      <c r="BCN233" s="567"/>
      <c r="BCO233" s="567"/>
      <c r="BCP233" s="567"/>
      <c r="BCQ233" s="567"/>
      <c r="BCR233" s="567"/>
      <c r="BCS233" s="567"/>
      <c r="BCT233" s="567"/>
      <c r="BCU233" s="567"/>
      <c r="BCV233" s="567"/>
      <c r="BCW233" s="567"/>
      <c r="BCX233" s="567"/>
      <c r="BCY233" s="567"/>
      <c r="BCZ233" s="567"/>
      <c r="BDA233" s="567"/>
      <c r="BDB233" s="567"/>
      <c r="BDC233" s="567"/>
      <c r="BDD233" s="567"/>
      <c r="BDE233" s="567"/>
      <c r="BDF233" s="567"/>
      <c r="BDG233" s="567"/>
      <c r="BDH233" s="567"/>
      <c r="BDI233" s="567"/>
      <c r="BDJ233" s="567"/>
      <c r="BDK233" s="567"/>
      <c r="BDL233" s="567"/>
      <c r="BDM233" s="567"/>
      <c r="BDN233" s="567"/>
      <c r="BDO233" s="567"/>
      <c r="BDP233" s="567"/>
      <c r="BDQ233" s="567"/>
      <c r="BDR233" s="567"/>
      <c r="BDS233" s="567"/>
      <c r="BDT233" s="567"/>
      <c r="BDU233" s="567"/>
      <c r="BDV233" s="567"/>
      <c r="BDW233" s="567"/>
      <c r="BDX233" s="567"/>
      <c r="BDY233" s="567"/>
      <c r="BDZ233" s="567"/>
      <c r="BEA233" s="567"/>
      <c r="BEB233" s="567"/>
      <c r="BEC233" s="567"/>
      <c r="BED233" s="567"/>
      <c r="BEE233" s="567"/>
      <c r="BEF233" s="567"/>
      <c r="BEG233" s="567"/>
      <c r="BEH233" s="567"/>
      <c r="BEI233" s="567"/>
      <c r="BEJ233" s="567"/>
      <c r="BEK233" s="567"/>
      <c r="BEL233" s="567"/>
      <c r="BEM233" s="567"/>
      <c r="BEN233" s="567"/>
      <c r="BEO233" s="567"/>
      <c r="BEP233" s="567"/>
      <c r="BEQ233" s="567"/>
      <c r="BER233" s="567"/>
      <c r="BES233" s="567"/>
      <c r="BET233" s="567"/>
      <c r="BEU233" s="567"/>
      <c r="BEV233" s="567"/>
      <c r="BEW233" s="567"/>
      <c r="BEX233" s="567"/>
      <c r="BEY233" s="567"/>
      <c r="BEZ233" s="567"/>
      <c r="BFA233" s="567"/>
      <c r="BFB233" s="567"/>
      <c r="BFC233" s="567"/>
      <c r="BFD233" s="567"/>
      <c r="BFE233" s="567"/>
      <c r="BFF233" s="567"/>
      <c r="BFG233" s="567"/>
      <c r="BFH233" s="567"/>
      <c r="BFI233" s="567"/>
      <c r="BFJ233" s="567"/>
      <c r="BFK233" s="567"/>
      <c r="BFL233" s="567"/>
      <c r="BFM233" s="567"/>
      <c r="BFN233" s="567"/>
      <c r="BFO233" s="567"/>
      <c r="BFP233" s="567"/>
      <c r="BFQ233" s="567"/>
      <c r="BFR233" s="567"/>
      <c r="BFS233" s="567"/>
      <c r="BFT233" s="567"/>
      <c r="BFU233" s="567"/>
      <c r="BFV233" s="567"/>
      <c r="BFW233" s="567"/>
      <c r="BFX233" s="567"/>
      <c r="BFY233" s="567"/>
      <c r="BFZ233" s="567"/>
      <c r="BGA233" s="567"/>
      <c r="BGB233" s="567"/>
      <c r="BGC233" s="567"/>
      <c r="BGD233" s="567"/>
      <c r="BGE233" s="567"/>
      <c r="BGF233" s="567"/>
      <c r="BGG233" s="567"/>
      <c r="BGH233" s="567"/>
      <c r="BGI233" s="567"/>
      <c r="BGJ233" s="567"/>
      <c r="BGK233" s="567"/>
      <c r="BGL233" s="567"/>
      <c r="BGM233" s="567"/>
      <c r="BGN233" s="567"/>
      <c r="BGO233" s="567"/>
      <c r="BGP233" s="567"/>
      <c r="BGQ233" s="567"/>
      <c r="BGR233" s="567"/>
      <c r="BGS233" s="567"/>
      <c r="BGT233" s="567"/>
      <c r="BGU233" s="567"/>
      <c r="BGV233" s="567"/>
      <c r="BGW233" s="567"/>
      <c r="BGX233" s="567"/>
      <c r="BGY233" s="567"/>
      <c r="BGZ233" s="567"/>
      <c r="BHA233" s="567"/>
      <c r="BHB233" s="567"/>
      <c r="BHC233" s="567"/>
      <c r="BHD233" s="567"/>
      <c r="BHE233" s="567"/>
      <c r="BHF233" s="567"/>
      <c r="BHG233" s="567"/>
      <c r="BHH233" s="567"/>
      <c r="BHI233" s="567"/>
      <c r="BHJ233" s="567"/>
      <c r="BHK233" s="567"/>
      <c r="BHL233" s="567"/>
      <c r="BHM233" s="567"/>
      <c r="BHN233" s="567"/>
      <c r="BHO233" s="567"/>
      <c r="BHP233" s="567"/>
      <c r="BHQ233" s="567"/>
      <c r="BHR233" s="567"/>
      <c r="BHS233" s="567"/>
      <c r="BHT233" s="567"/>
      <c r="BHU233" s="567"/>
      <c r="BHV233" s="567"/>
      <c r="BHW233" s="567"/>
      <c r="BHX233" s="567"/>
      <c r="BHY233" s="567"/>
      <c r="BHZ233" s="567"/>
      <c r="BIA233" s="567"/>
      <c r="BIB233" s="567"/>
      <c r="BIC233" s="567"/>
      <c r="BID233" s="567"/>
      <c r="BIE233" s="567"/>
      <c r="BIF233" s="567"/>
      <c r="BIG233" s="567"/>
      <c r="BIH233" s="567"/>
      <c r="BII233" s="567"/>
      <c r="BIJ233" s="567"/>
      <c r="BIK233" s="567"/>
      <c r="BIL233" s="567"/>
      <c r="BIM233" s="567"/>
      <c r="BIN233" s="567"/>
      <c r="BIO233" s="567"/>
      <c r="BIP233" s="567"/>
      <c r="BIQ233" s="567"/>
      <c r="BIR233" s="567"/>
      <c r="BIS233" s="567"/>
      <c r="BIT233" s="567"/>
      <c r="BIU233" s="567"/>
      <c r="BIV233" s="567"/>
      <c r="BIW233" s="567"/>
      <c r="BIX233" s="567"/>
      <c r="BIY233" s="567"/>
      <c r="BIZ233" s="567"/>
      <c r="BJA233" s="567"/>
      <c r="BJB233" s="567"/>
      <c r="BJC233" s="567"/>
      <c r="BJD233" s="567"/>
      <c r="BJE233" s="567"/>
      <c r="BJF233" s="567"/>
      <c r="BJG233" s="567"/>
      <c r="BJH233" s="567"/>
      <c r="BJI233" s="567"/>
      <c r="BJJ233" s="567"/>
      <c r="BJK233" s="567"/>
      <c r="BJL233" s="567"/>
      <c r="BJM233" s="567"/>
      <c r="BJN233" s="567"/>
      <c r="BJO233" s="567"/>
      <c r="BJP233" s="567"/>
      <c r="BJQ233" s="567"/>
      <c r="BJR233" s="567"/>
      <c r="BJS233" s="567"/>
      <c r="BJT233" s="567"/>
      <c r="BJU233" s="567"/>
      <c r="BJV233" s="567"/>
      <c r="BJW233" s="567"/>
      <c r="BJX233" s="567"/>
      <c r="BJY233" s="567"/>
      <c r="BJZ233" s="567"/>
      <c r="BKA233" s="567"/>
      <c r="BKB233" s="567"/>
      <c r="BKC233" s="567"/>
      <c r="BKD233" s="567"/>
      <c r="BKE233" s="567"/>
      <c r="BKF233" s="567"/>
      <c r="BKG233" s="567"/>
      <c r="BKH233" s="567"/>
      <c r="BKI233" s="567"/>
      <c r="BKJ233" s="567"/>
      <c r="BKK233" s="567"/>
      <c r="BKL233" s="567"/>
      <c r="BKM233" s="567"/>
      <c r="BKN233" s="567"/>
      <c r="BKO233" s="567"/>
      <c r="BKP233" s="567"/>
      <c r="BKQ233" s="567"/>
      <c r="BKR233" s="567"/>
      <c r="BKS233" s="567"/>
      <c r="BKT233" s="567"/>
      <c r="BKU233" s="567"/>
      <c r="BKV233" s="567"/>
      <c r="BKW233" s="567"/>
      <c r="BKX233" s="567"/>
      <c r="BKY233" s="567"/>
      <c r="BKZ233" s="567"/>
      <c r="BLA233" s="567"/>
      <c r="BLB233" s="567"/>
      <c r="BLC233" s="567"/>
      <c r="BLD233" s="567"/>
      <c r="BLE233" s="567"/>
      <c r="BLF233" s="567"/>
      <c r="BLG233" s="567"/>
      <c r="BLH233" s="567"/>
      <c r="BLI233" s="567"/>
      <c r="BLJ233" s="567"/>
      <c r="BLK233" s="567"/>
      <c r="BLL233" s="567"/>
      <c r="BLM233" s="567"/>
      <c r="BLN233" s="567"/>
      <c r="BLO233" s="567"/>
      <c r="BLP233" s="567"/>
      <c r="BLQ233" s="567"/>
      <c r="BLR233" s="567"/>
      <c r="BLS233" s="567"/>
      <c r="BLT233" s="567"/>
      <c r="BLU233" s="567"/>
      <c r="BLV233" s="567"/>
      <c r="BLW233" s="567"/>
      <c r="BLX233" s="567"/>
      <c r="BLY233" s="567"/>
      <c r="BLZ233" s="567"/>
      <c r="BMA233" s="567"/>
      <c r="BMB233" s="567"/>
      <c r="BMC233" s="567"/>
      <c r="BMD233" s="567"/>
      <c r="BME233" s="567"/>
      <c r="BMF233" s="567"/>
      <c r="BMG233" s="567"/>
      <c r="BMH233" s="567"/>
      <c r="BMI233" s="567"/>
      <c r="BMJ233" s="567"/>
      <c r="BMK233" s="567"/>
      <c r="BML233" s="567"/>
      <c r="BMM233" s="567"/>
      <c r="BMN233" s="567"/>
      <c r="BMO233" s="567"/>
      <c r="BMP233" s="567"/>
      <c r="BMQ233" s="567"/>
      <c r="BMR233" s="567"/>
      <c r="BMS233" s="567"/>
      <c r="BMT233" s="567"/>
      <c r="BMU233" s="567"/>
      <c r="BMV233" s="567"/>
      <c r="BMW233" s="567"/>
      <c r="BMX233" s="567"/>
      <c r="BMY233" s="567"/>
      <c r="BMZ233" s="567"/>
      <c r="BNA233" s="567"/>
      <c r="BNB233" s="567"/>
      <c r="BNC233" s="567"/>
      <c r="BND233" s="567"/>
      <c r="BNE233" s="567"/>
      <c r="BNF233" s="567"/>
      <c r="BNG233" s="567"/>
      <c r="BNH233" s="567"/>
      <c r="BNI233" s="567"/>
      <c r="BNJ233" s="567"/>
      <c r="BNK233" s="567"/>
      <c r="BNL233" s="567"/>
      <c r="BNM233" s="567"/>
      <c r="BNN233" s="567"/>
      <c r="BNO233" s="567"/>
      <c r="BNP233" s="567"/>
      <c r="BNQ233" s="567"/>
      <c r="BNR233" s="567"/>
      <c r="BNS233" s="567"/>
      <c r="BNT233" s="567"/>
      <c r="BNU233" s="567"/>
      <c r="BNV233" s="567"/>
      <c r="BNW233" s="567"/>
      <c r="BNX233" s="567"/>
      <c r="BNY233" s="567"/>
      <c r="BNZ233" s="567"/>
      <c r="BOA233" s="567"/>
      <c r="BOB233" s="567"/>
      <c r="BOC233" s="567"/>
      <c r="BOD233" s="567"/>
      <c r="BOE233" s="567"/>
      <c r="BOF233" s="567"/>
      <c r="BOG233" s="567"/>
      <c r="BOH233" s="567"/>
      <c r="BOI233" s="567"/>
      <c r="BOJ233" s="567"/>
      <c r="BOK233" s="567"/>
      <c r="BOL233" s="567"/>
      <c r="BOM233" s="567"/>
      <c r="BON233" s="567"/>
      <c r="BOO233" s="567"/>
      <c r="BOP233" s="567"/>
      <c r="BOQ233" s="567"/>
      <c r="BOR233" s="567"/>
      <c r="BOS233" s="567"/>
      <c r="BOT233" s="567"/>
      <c r="BOU233" s="567"/>
      <c r="BOV233" s="567"/>
      <c r="BOW233" s="567"/>
      <c r="BOX233" s="567"/>
      <c r="BOY233" s="567"/>
      <c r="BOZ233" s="567"/>
      <c r="BPA233" s="567"/>
      <c r="BPB233" s="567"/>
      <c r="BPC233" s="567"/>
      <c r="BPD233" s="567"/>
      <c r="BPE233" s="567"/>
      <c r="BPF233" s="567"/>
      <c r="BPG233" s="567"/>
      <c r="BPH233" s="567"/>
      <c r="BPI233" s="567"/>
      <c r="BPJ233" s="567"/>
      <c r="BPK233" s="567"/>
      <c r="BPL233" s="567"/>
      <c r="BPM233" s="567"/>
      <c r="BPN233" s="567"/>
      <c r="BPO233" s="567"/>
      <c r="BPP233" s="567"/>
      <c r="BPQ233" s="567"/>
      <c r="BPR233" s="567"/>
      <c r="BPS233" s="567"/>
      <c r="BPT233" s="567"/>
      <c r="BPU233" s="567"/>
      <c r="BPV233" s="567"/>
      <c r="BPW233" s="567"/>
      <c r="BPX233" s="567"/>
      <c r="BPY233" s="567"/>
      <c r="BPZ233" s="567"/>
      <c r="BQA233" s="567"/>
      <c r="BQB233" s="567"/>
      <c r="BQC233" s="567"/>
      <c r="BQD233" s="567"/>
      <c r="BQE233" s="567"/>
      <c r="BQF233" s="567"/>
      <c r="BQG233" s="567"/>
      <c r="BQH233" s="567"/>
      <c r="BQI233" s="567"/>
      <c r="BQJ233" s="567"/>
      <c r="BQK233" s="567"/>
      <c r="BQL233" s="567"/>
      <c r="BQM233" s="567"/>
      <c r="BQN233" s="567"/>
      <c r="BQO233" s="567"/>
      <c r="BQP233" s="567"/>
      <c r="BQQ233" s="567"/>
      <c r="BQR233" s="567"/>
      <c r="BQS233" s="567"/>
      <c r="BQT233" s="567"/>
      <c r="BQU233" s="567"/>
      <c r="BQV233" s="567"/>
      <c r="BQW233" s="567"/>
      <c r="BQX233" s="567"/>
      <c r="BQY233" s="567"/>
      <c r="BQZ233" s="567"/>
      <c r="BRA233" s="567"/>
      <c r="BRB233" s="567"/>
      <c r="BRC233" s="567"/>
      <c r="BRD233" s="567"/>
      <c r="BRE233" s="567"/>
      <c r="BRF233" s="567"/>
      <c r="BRG233" s="567"/>
      <c r="BRH233" s="567"/>
      <c r="BRI233" s="567"/>
      <c r="BRJ233" s="567"/>
      <c r="BRK233" s="567"/>
      <c r="BRL233" s="567"/>
      <c r="BRM233" s="567"/>
      <c r="BRN233" s="567"/>
      <c r="BRO233" s="567"/>
      <c r="BRP233" s="567"/>
      <c r="BRQ233" s="567"/>
      <c r="BRR233" s="567"/>
      <c r="BRS233" s="567"/>
      <c r="BRT233" s="567"/>
      <c r="BRU233" s="567"/>
      <c r="BRV233" s="567"/>
      <c r="BRW233" s="567"/>
      <c r="BRX233" s="567"/>
      <c r="BRY233" s="567"/>
      <c r="BRZ233" s="567"/>
      <c r="BSA233" s="567"/>
      <c r="BSB233" s="567"/>
      <c r="BSC233" s="567"/>
      <c r="BSD233" s="567"/>
      <c r="BSE233" s="567"/>
      <c r="BSF233" s="567"/>
      <c r="BSG233" s="567"/>
      <c r="BSH233" s="567"/>
      <c r="BSI233" s="567"/>
      <c r="BSJ233" s="567"/>
      <c r="BSK233" s="567"/>
      <c r="BSL233" s="567"/>
      <c r="BSM233" s="567"/>
      <c r="BSN233" s="567"/>
      <c r="BSO233" s="567"/>
      <c r="BSP233" s="567"/>
      <c r="BSQ233" s="567"/>
      <c r="BSR233" s="567"/>
      <c r="BSS233" s="567"/>
      <c r="BST233" s="567"/>
      <c r="BSU233" s="567"/>
      <c r="BSV233" s="567"/>
      <c r="BSW233" s="567"/>
      <c r="BSX233" s="567"/>
      <c r="BSY233" s="567"/>
      <c r="BSZ233" s="567"/>
      <c r="BTA233" s="567"/>
      <c r="BTB233" s="567"/>
      <c r="BTC233" s="567"/>
      <c r="BTD233" s="567"/>
      <c r="BTE233" s="567"/>
      <c r="BTF233" s="567"/>
      <c r="BTG233" s="567"/>
      <c r="BTH233" s="567"/>
      <c r="BTI233" s="567"/>
      <c r="BTJ233" s="567"/>
      <c r="BTK233" s="567"/>
      <c r="BTL233" s="567"/>
      <c r="BTM233" s="567"/>
      <c r="BTN233" s="567"/>
      <c r="BTO233" s="567"/>
      <c r="BTP233" s="567"/>
      <c r="BTQ233" s="567"/>
      <c r="BTR233" s="567"/>
      <c r="BTS233" s="567"/>
      <c r="BTT233" s="567"/>
      <c r="BTU233" s="567"/>
      <c r="BTV233" s="567"/>
      <c r="BTW233" s="567"/>
      <c r="BTX233" s="567"/>
      <c r="BTY233" s="567"/>
      <c r="BTZ233" s="567"/>
      <c r="BUA233" s="567"/>
      <c r="BUB233" s="567"/>
      <c r="BUC233" s="567"/>
      <c r="BUD233" s="567"/>
      <c r="BUE233" s="567"/>
      <c r="BUF233" s="567"/>
      <c r="BUG233" s="567"/>
      <c r="BUH233" s="567"/>
      <c r="BUI233" s="567"/>
      <c r="BUJ233" s="567"/>
      <c r="BUK233" s="567"/>
      <c r="BUL233" s="567"/>
      <c r="BUM233" s="567"/>
      <c r="BUN233" s="567"/>
      <c r="BUO233" s="567"/>
      <c r="BUP233" s="567"/>
      <c r="BUQ233" s="567"/>
      <c r="BUR233" s="567"/>
      <c r="BUS233" s="567"/>
      <c r="BUT233" s="567"/>
      <c r="BUU233" s="567"/>
      <c r="BUV233" s="567"/>
      <c r="BUW233" s="567"/>
      <c r="BUX233" s="567"/>
      <c r="BUY233" s="567"/>
      <c r="BUZ233" s="567"/>
      <c r="BVA233" s="567"/>
      <c r="BVB233" s="567"/>
      <c r="BVC233" s="567"/>
      <c r="BVD233" s="567"/>
      <c r="BVE233" s="567"/>
      <c r="BVF233" s="567"/>
      <c r="BVG233" s="567"/>
      <c r="BVH233" s="567"/>
      <c r="BVI233" s="567"/>
      <c r="BVJ233" s="567"/>
      <c r="BVK233" s="567"/>
      <c r="BVL233" s="567"/>
      <c r="BVM233" s="567"/>
      <c r="BVN233" s="567"/>
      <c r="BVO233" s="567"/>
      <c r="BVP233" s="567"/>
      <c r="BVQ233" s="567"/>
      <c r="BVR233" s="567"/>
      <c r="BVS233" s="567"/>
      <c r="BVT233" s="567"/>
      <c r="BVU233" s="567"/>
      <c r="BVV233" s="567"/>
      <c r="BVW233" s="567"/>
      <c r="BVX233" s="567"/>
      <c r="BVY233" s="567"/>
      <c r="BVZ233" s="567"/>
      <c r="BWA233" s="567"/>
      <c r="BWB233" s="567"/>
      <c r="BWC233" s="567"/>
      <c r="BWD233" s="567"/>
      <c r="BWE233" s="567"/>
      <c r="BWF233" s="567"/>
      <c r="BWG233" s="567"/>
      <c r="BWH233" s="567"/>
      <c r="BWI233" s="567"/>
      <c r="BWJ233" s="567"/>
      <c r="BWK233" s="567"/>
      <c r="BWL233" s="567"/>
      <c r="BWM233" s="567"/>
      <c r="BWN233" s="567"/>
      <c r="BWO233" s="567"/>
      <c r="BWP233" s="567"/>
      <c r="BWQ233" s="567"/>
      <c r="BWR233" s="567"/>
      <c r="BWS233" s="567"/>
      <c r="BWT233" s="567"/>
      <c r="BWU233" s="567"/>
      <c r="BWV233" s="567"/>
      <c r="BWW233" s="567"/>
      <c r="BWX233" s="567"/>
      <c r="BWY233" s="567"/>
      <c r="BWZ233" s="567"/>
      <c r="BXA233" s="567"/>
      <c r="BXB233" s="567"/>
      <c r="BXC233" s="567"/>
      <c r="BXD233" s="567"/>
      <c r="BXE233" s="567"/>
      <c r="BXF233" s="567"/>
      <c r="BXG233" s="567"/>
      <c r="BXH233" s="567"/>
      <c r="BXI233" s="567"/>
      <c r="BXJ233" s="567"/>
      <c r="BXK233" s="567"/>
      <c r="BXL233" s="567"/>
      <c r="BXM233" s="567"/>
      <c r="BXN233" s="567"/>
      <c r="BXO233" s="567"/>
      <c r="BXP233" s="567"/>
      <c r="BXQ233" s="567"/>
      <c r="BXR233" s="567"/>
      <c r="BXS233" s="567"/>
      <c r="BXT233" s="567"/>
      <c r="BXU233" s="567"/>
      <c r="BXV233" s="567"/>
      <c r="BXW233" s="567"/>
      <c r="BXX233" s="567"/>
      <c r="BXY233" s="567"/>
      <c r="BXZ233" s="567"/>
      <c r="BYA233" s="567"/>
      <c r="BYB233" s="567"/>
      <c r="BYC233" s="567"/>
      <c r="BYD233" s="567"/>
      <c r="BYE233" s="567"/>
      <c r="BYF233" s="567"/>
      <c r="BYG233" s="567"/>
      <c r="BYH233" s="567"/>
      <c r="BYI233" s="567"/>
      <c r="BYJ233" s="567"/>
      <c r="BYK233" s="567"/>
      <c r="BYL233" s="567"/>
      <c r="BYM233" s="567"/>
      <c r="BYN233" s="567"/>
      <c r="BYO233" s="567"/>
      <c r="BYP233" s="567"/>
      <c r="BYQ233" s="567"/>
      <c r="BYR233" s="567"/>
      <c r="BYS233" s="567"/>
      <c r="BYT233" s="567"/>
      <c r="BYU233" s="567"/>
      <c r="BYV233" s="567"/>
      <c r="BYW233" s="567"/>
      <c r="BYX233" s="567"/>
      <c r="BYY233" s="567"/>
      <c r="BYZ233" s="567"/>
      <c r="BZA233" s="567"/>
      <c r="BZB233" s="567"/>
      <c r="BZC233" s="567"/>
      <c r="BZD233" s="567"/>
      <c r="BZE233" s="567"/>
      <c r="BZF233" s="567"/>
      <c r="BZG233" s="567"/>
      <c r="BZH233" s="567"/>
      <c r="BZI233" s="567"/>
      <c r="BZJ233" s="567"/>
      <c r="BZK233" s="567"/>
      <c r="BZL233" s="567"/>
      <c r="BZM233" s="567"/>
      <c r="BZN233" s="567"/>
      <c r="BZO233" s="567"/>
      <c r="BZP233" s="567"/>
      <c r="BZQ233" s="567"/>
      <c r="BZR233" s="567"/>
      <c r="BZS233" s="567"/>
      <c r="BZT233" s="567"/>
      <c r="BZU233" s="567"/>
      <c r="BZV233" s="567"/>
      <c r="BZW233" s="567"/>
      <c r="BZX233" s="567"/>
      <c r="BZY233" s="567"/>
      <c r="BZZ233" s="567"/>
      <c r="CAA233" s="567"/>
      <c r="CAB233" s="567"/>
      <c r="CAC233" s="567"/>
      <c r="CAD233" s="567"/>
      <c r="CAE233" s="567"/>
      <c r="CAF233" s="567"/>
      <c r="CAG233" s="567"/>
      <c r="CAH233" s="567"/>
      <c r="CAI233" s="567"/>
      <c r="CAJ233" s="567"/>
      <c r="CAK233" s="567"/>
      <c r="CAL233" s="567"/>
      <c r="CAM233" s="567"/>
      <c r="CAN233" s="567"/>
      <c r="CAO233" s="567"/>
      <c r="CAP233" s="567"/>
      <c r="CAQ233" s="567"/>
      <c r="CAR233" s="567"/>
      <c r="CAS233" s="567"/>
      <c r="CAT233" s="567"/>
      <c r="CAU233" s="567"/>
      <c r="CAV233" s="567"/>
      <c r="CAW233" s="567"/>
      <c r="CAX233" s="567"/>
      <c r="CAY233" s="567"/>
      <c r="CAZ233" s="567"/>
      <c r="CBA233" s="567"/>
      <c r="CBB233" s="567"/>
      <c r="CBC233" s="567"/>
      <c r="CBD233" s="567"/>
      <c r="CBE233" s="567"/>
      <c r="CBF233" s="567"/>
      <c r="CBG233" s="567"/>
      <c r="CBH233" s="567"/>
      <c r="CBI233" s="567"/>
      <c r="CBJ233" s="567"/>
      <c r="CBK233" s="567"/>
      <c r="CBL233" s="567"/>
      <c r="CBM233" s="567"/>
      <c r="CBN233" s="567"/>
      <c r="CBO233" s="567"/>
      <c r="CBP233" s="567"/>
      <c r="CBQ233" s="567"/>
      <c r="CBR233" s="567"/>
      <c r="CBS233" s="567"/>
      <c r="CBT233" s="567"/>
      <c r="CBU233" s="567"/>
      <c r="CBV233" s="567"/>
      <c r="CBW233" s="567"/>
      <c r="CBX233" s="567"/>
      <c r="CBY233" s="567"/>
      <c r="CBZ233" s="567"/>
      <c r="CCA233" s="567"/>
      <c r="CCB233" s="567"/>
      <c r="CCC233" s="567"/>
      <c r="CCD233" s="567"/>
      <c r="CCE233" s="567"/>
      <c r="CCF233" s="567"/>
      <c r="CCG233" s="567"/>
      <c r="CCH233" s="567"/>
      <c r="CCI233" s="567"/>
      <c r="CCJ233" s="567"/>
      <c r="CCK233" s="567"/>
      <c r="CCL233" s="567"/>
      <c r="CCM233" s="567"/>
      <c r="CCN233" s="567"/>
      <c r="CCO233" s="567"/>
      <c r="CCP233" s="567"/>
      <c r="CCQ233" s="567"/>
      <c r="CCR233" s="567"/>
      <c r="CCS233" s="567"/>
      <c r="CCT233" s="567"/>
      <c r="CCU233" s="567"/>
      <c r="CCV233" s="567"/>
      <c r="CCW233" s="567"/>
      <c r="CCX233" s="567"/>
      <c r="CCY233" s="567"/>
      <c r="CCZ233" s="567"/>
      <c r="CDA233" s="567"/>
      <c r="CDB233" s="567"/>
      <c r="CDC233" s="567"/>
      <c r="CDD233" s="567"/>
      <c r="CDE233" s="567"/>
      <c r="CDF233" s="567"/>
      <c r="CDG233" s="567"/>
      <c r="CDH233" s="567"/>
      <c r="CDI233" s="567"/>
      <c r="CDJ233" s="567"/>
      <c r="CDK233" s="567"/>
      <c r="CDL233" s="567"/>
      <c r="CDM233" s="567"/>
      <c r="CDN233" s="567"/>
      <c r="CDO233" s="567"/>
      <c r="CDP233" s="567"/>
      <c r="CDQ233" s="567"/>
      <c r="CDR233" s="567"/>
      <c r="CDS233" s="567"/>
      <c r="CDT233" s="567"/>
      <c r="CDU233" s="567"/>
      <c r="CDV233" s="567"/>
      <c r="CDW233" s="567"/>
      <c r="CDX233" s="567"/>
      <c r="CDY233" s="567"/>
      <c r="CDZ233" s="567"/>
      <c r="CEA233" s="567"/>
      <c r="CEB233" s="567"/>
      <c r="CEC233" s="567"/>
      <c r="CED233" s="567"/>
      <c r="CEE233" s="567"/>
      <c r="CEF233" s="567"/>
      <c r="CEG233" s="567"/>
      <c r="CEH233" s="567"/>
      <c r="CEI233" s="567"/>
      <c r="CEJ233" s="567"/>
      <c r="CEK233" s="567"/>
      <c r="CEL233" s="567"/>
      <c r="CEM233" s="567"/>
      <c r="CEN233" s="567"/>
      <c r="CEO233" s="567"/>
      <c r="CEP233" s="567"/>
      <c r="CEQ233" s="567"/>
      <c r="CER233" s="567"/>
      <c r="CES233" s="567"/>
      <c r="CET233" s="567"/>
      <c r="CEU233" s="567"/>
      <c r="CEV233" s="567"/>
      <c r="CEW233" s="567"/>
      <c r="CEX233" s="567"/>
      <c r="CEY233" s="567"/>
      <c r="CEZ233" s="567"/>
      <c r="CFA233" s="567"/>
      <c r="CFB233" s="567"/>
      <c r="CFC233" s="567"/>
      <c r="CFD233" s="567"/>
      <c r="CFE233" s="567"/>
      <c r="CFF233" s="567"/>
      <c r="CFG233" s="567"/>
      <c r="CFH233" s="567"/>
      <c r="CFI233" s="567"/>
      <c r="CFJ233" s="567"/>
      <c r="CFK233" s="567"/>
      <c r="CFL233" s="567"/>
      <c r="CFM233" s="567"/>
      <c r="CFN233" s="567"/>
      <c r="CFO233" s="567"/>
      <c r="CFP233" s="567"/>
      <c r="CFQ233" s="567"/>
      <c r="CFR233" s="567"/>
      <c r="CFS233" s="567"/>
      <c r="CFT233" s="567"/>
      <c r="CFU233" s="567"/>
      <c r="CFV233" s="567"/>
      <c r="CFW233" s="567"/>
      <c r="CFX233" s="567"/>
      <c r="CFY233" s="567"/>
      <c r="CFZ233" s="567"/>
      <c r="CGA233" s="567"/>
      <c r="CGB233" s="567"/>
      <c r="CGC233" s="567"/>
      <c r="CGD233" s="567"/>
      <c r="CGE233" s="567"/>
      <c r="CGF233" s="567"/>
      <c r="CGG233" s="567"/>
      <c r="CGH233" s="567"/>
      <c r="CGI233" s="567"/>
      <c r="CGJ233" s="567"/>
      <c r="CGK233" s="567"/>
      <c r="CGL233" s="567"/>
      <c r="CGM233" s="567"/>
      <c r="CGN233" s="567"/>
      <c r="CGO233" s="567"/>
      <c r="CGP233" s="567"/>
      <c r="CGQ233" s="567"/>
      <c r="CGR233" s="567"/>
      <c r="CGS233" s="567"/>
      <c r="CGT233" s="567"/>
      <c r="CGU233" s="567"/>
      <c r="CGV233" s="567"/>
      <c r="CGW233" s="567"/>
      <c r="CGX233" s="567"/>
      <c r="CGY233" s="567"/>
      <c r="CGZ233" s="567"/>
      <c r="CHA233" s="567"/>
      <c r="CHB233" s="567"/>
      <c r="CHC233" s="567"/>
      <c r="CHD233" s="567"/>
      <c r="CHE233" s="567"/>
      <c r="CHF233" s="567"/>
      <c r="CHG233" s="567"/>
      <c r="CHH233" s="567"/>
      <c r="CHI233" s="567"/>
      <c r="CHJ233" s="567"/>
      <c r="CHK233" s="567"/>
      <c r="CHL233" s="567"/>
      <c r="CHM233" s="567"/>
      <c r="CHN233" s="567"/>
      <c r="CHO233" s="567"/>
      <c r="CHP233" s="567"/>
      <c r="CHQ233" s="567"/>
      <c r="CHR233" s="567"/>
      <c r="CHS233" s="567"/>
      <c r="CHT233" s="567"/>
      <c r="CHU233" s="567"/>
      <c r="CHV233" s="567"/>
      <c r="CHW233" s="567"/>
      <c r="CHX233" s="567"/>
      <c r="CHY233" s="567"/>
      <c r="CHZ233" s="567"/>
      <c r="CIA233" s="567"/>
      <c r="CIB233" s="567"/>
      <c r="CIC233" s="567"/>
      <c r="CID233" s="567"/>
      <c r="CIE233" s="567"/>
      <c r="CIF233" s="567"/>
      <c r="CIG233" s="567"/>
      <c r="CIH233" s="567"/>
      <c r="CII233" s="567"/>
      <c r="CIJ233" s="567"/>
      <c r="CIK233" s="567"/>
      <c r="CIL233" s="567"/>
      <c r="CIM233" s="567"/>
      <c r="CIN233" s="567"/>
      <c r="CIO233" s="567"/>
      <c r="CIP233" s="567"/>
      <c r="CIQ233" s="567"/>
      <c r="CIR233" s="567"/>
      <c r="CIS233" s="567"/>
      <c r="CIT233" s="567"/>
      <c r="CIU233" s="567"/>
      <c r="CIV233" s="567"/>
      <c r="CIW233" s="567"/>
      <c r="CIX233" s="567"/>
      <c r="CIY233" s="567"/>
      <c r="CIZ233" s="567"/>
      <c r="CJA233" s="567"/>
      <c r="CJB233" s="567"/>
      <c r="CJC233" s="567"/>
      <c r="CJD233" s="567"/>
      <c r="CJE233" s="567"/>
      <c r="CJF233" s="567"/>
      <c r="CJG233" s="567"/>
      <c r="CJH233" s="567"/>
      <c r="CJI233" s="567"/>
      <c r="CJJ233" s="567"/>
      <c r="CJK233" s="567"/>
      <c r="CJL233" s="567"/>
      <c r="CJM233" s="567"/>
      <c r="CJN233" s="567"/>
      <c r="CJO233" s="567"/>
      <c r="CJP233" s="567"/>
      <c r="CJQ233" s="567"/>
      <c r="CJR233" s="567"/>
      <c r="CJS233" s="567"/>
      <c r="CJT233" s="567"/>
      <c r="CJU233" s="567"/>
      <c r="CJV233" s="567"/>
      <c r="CJW233" s="567"/>
      <c r="CJX233" s="567"/>
      <c r="CJY233" s="567"/>
      <c r="CJZ233" s="567"/>
      <c r="CKA233" s="567"/>
      <c r="CKB233" s="567"/>
      <c r="CKC233" s="567"/>
      <c r="CKD233" s="567"/>
      <c r="CKE233" s="567"/>
      <c r="CKF233" s="567"/>
      <c r="CKG233" s="567"/>
      <c r="CKH233" s="567"/>
      <c r="CKI233" s="567"/>
      <c r="CKJ233" s="567"/>
      <c r="CKK233" s="567"/>
      <c r="CKL233" s="567"/>
      <c r="CKM233" s="567"/>
      <c r="CKN233" s="567"/>
      <c r="CKO233" s="567"/>
      <c r="CKP233" s="567"/>
      <c r="CKQ233" s="567"/>
      <c r="CKR233" s="567"/>
      <c r="CKS233" s="567"/>
      <c r="CKT233" s="567"/>
      <c r="CKU233" s="567"/>
      <c r="CKV233" s="567"/>
      <c r="CKW233" s="567"/>
      <c r="CKX233" s="567"/>
      <c r="CKY233" s="567"/>
      <c r="CKZ233" s="567"/>
      <c r="CLA233" s="567"/>
      <c r="CLB233" s="567"/>
      <c r="CLC233" s="567"/>
      <c r="CLD233" s="567"/>
      <c r="CLE233" s="567"/>
      <c r="CLF233" s="567"/>
      <c r="CLG233" s="567"/>
      <c r="CLH233" s="567"/>
      <c r="CLI233" s="567"/>
      <c r="CLJ233" s="567"/>
      <c r="CLK233" s="567"/>
      <c r="CLL233" s="567"/>
      <c r="CLM233" s="567"/>
      <c r="CLN233" s="567"/>
      <c r="CLO233" s="567"/>
      <c r="CLP233" s="567"/>
      <c r="CLQ233" s="567"/>
      <c r="CLR233" s="567"/>
      <c r="CLS233" s="567"/>
      <c r="CLT233" s="567"/>
      <c r="CLU233" s="567"/>
      <c r="CLV233" s="567"/>
      <c r="CLW233" s="567"/>
      <c r="CLX233" s="567"/>
      <c r="CLY233" s="567"/>
      <c r="CLZ233" s="567"/>
      <c r="CMA233" s="567"/>
      <c r="CMB233" s="567"/>
      <c r="CMC233" s="567"/>
      <c r="CMD233" s="567"/>
      <c r="CME233" s="567"/>
      <c r="CMF233" s="567"/>
      <c r="CMG233" s="567"/>
      <c r="CMH233" s="567"/>
      <c r="CMI233" s="567"/>
      <c r="CMJ233" s="567"/>
      <c r="CMK233" s="567"/>
      <c r="CML233" s="567"/>
      <c r="CMM233" s="567"/>
      <c r="CMN233" s="567"/>
      <c r="CMO233" s="567"/>
      <c r="CMP233" s="567"/>
      <c r="CMQ233" s="567"/>
      <c r="CMR233" s="567"/>
      <c r="CMS233" s="567"/>
      <c r="CMT233" s="567"/>
      <c r="CMU233" s="567"/>
      <c r="CMV233" s="567"/>
      <c r="CMW233" s="567"/>
      <c r="CMX233" s="567"/>
      <c r="CMY233" s="567"/>
      <c r="CMZ233" s="567"/>
      <c r="CNA233" s="567"/>
      <c r="CNB233" s="567"/>
      <c r="CNC233" s="567"/>
      <c r="CND233" s="567"/>
      <c r="CNE233" s="567"/>
      <c r="CNF233" s="567"/>
      <c r="CNG233" s="567"/>
      <c r="CNH233" s="567"/>
      <c r="CNI233" s="567"/>
      <c r="CNJ233" s="567"/>
      <c r="CNK233" s="567"/>
      <c r="CNL233" s="567"/>
      <c r="CNM233" s="567"/>
      <c r="CNN233" s="567"/>
      <c r="CNO233" s="567"/>
      <c r="CNP233" s="567"/>
      <c r="CNQ233" s="567"/>
      <c r="CNR233" s="567"/>
      <c r="CNS233" s="567"/>
      <c r="CNT233" s="567"/>
      <c r="CNU233" s="567"/>
      <c r="CNV233" s="567"/>
      <c r="CNW233" s="567"/>
      <c r="CNX233" s="567"/>
      <c r="CNY233" s="567"/>
      <c r="CNZ233" s="567"/>
      <c r="COA233" s="567"/>
      <c r="COB233" s="567"/>
      <c r="COC233" s="567"/>
      <c r="COD233" s="567"/>
      <c r="COE233" s="567"/>
      <c r="COF233" s="567"/>
      <c r="COG233" s="567"/>
      <c r="COH233" s="567"/>
      <c r="COI233" s="567"/>
      <c r="COJ233" s="567"/>
      <c r="COK233" s="567"/>
      <c r="COL233" s="567"/>
      <c r="COM233" s="567"/>
      <c r="CON233" s="567"/>
      <c r="COO233" s="567"/>
      <c r="COP233" s="567"/>
      <c r="COQ233" s="567"/>
      <c r="COR233" s="567"/>
      <c r="COS233" s="567"/>
      <c r="COT233" s="567"/>
      <c r="COU233" s="567"/>
      <c r="COV233" s="567"/>
      <c r="COW233" s="567"/>
      <c r="COX233" s="567"/>
      <c r="COY233" s="567"/>
      <c r="COZ233" s="567"/>
      <c r="CPA233" s="567"/>
      <c r="CPB233" s="567"/>
      <c r="CPC233" s="567"/>
      <c r="CPD233" s="567"/>
      <c r="CPE233" s="567"/>
      <c r="CPF233" s="567"/>
      <c r="CPG233" s="567"/>
      <c r="CPH233" s="567"/>
      <c r="CPI233" s="567"/>
      <c r="CPJ233" s="567"/>
      <c r="CPK233" s="567"/>
      <c r="CPL233" s="567"/>
      <c r="CPM233" s="567"/>
      <c r="CPN233" s="567"/>
      <c r="CPO233" s="567"/>
      <c r="CPP233" s="567"/>
      <c r="CPQ233" s="567"/>
      <c r="CPR233" s="567"/>
      <c r="CPS233" s="567"/>
      <c r="CPT233" s="567"/>
      <c r="CPU233" s="567"/>
      <c r="CPV233" s="567"/>
      <c r="CPW233" s="567"/>
      <c r="CPX233" s="567"/>
      <c r="CPY233" s="567"/>
      <c r="CPZ233" s="567"/>
      <c r="CQA233" s="567"/>
      <c r="CQB233" s="567"/>
      <c r="CQC233" s="567"/>
      <c r="CQD233" s="567"/>
      <c r="CQE233" s="567"/>
      <c r="CQF233" s="567"/>
      <c r="CQG233" s="567"/>
      <c r="CQH233" s="567"/>
      <c r="CQI233" s="567"/>
      <c r="CQJ233" s="567"/>
      <c r="CQK233" s="567"/>
      <c r="CQL233" s="567"/>
      <c r="CQM233" s="567"/>
      <c r="CQN233" s="567"/>
      <c r="CQO233" s="567"/>
      <c r="CQP233" s="567"/>
      <c r="CQQ233" s="567"/>
      <c r="CQR233" s="567"/>
      <c r="CQS233" s="567"/>
      <c r="CQT233" s="567"/>
      <c r="CQU233" s="567"/>
      <c r="CQV233" s="567"/>
      <c r="CQW233" s="567"/>
      <c r="CQX233" s="567"/>
      <c r="CQY233" s="567"/>
      <c r="CQZ233" s="567"/>
      <c r="CRA233" s="567"/>
      <c r="CRB233" s="567"/>
      <c r="CRC233" s="567"/>
      <c r="CRD233" s="567"/>
      <c r="CRE233" s="567"/>
      <c r="CRF233" s="567"/>
      <c r="CRG233" s="567"/>
      <c r="CRH233" s="567"/>
      <c r="CRI233" s="567"/>
      <c r="CRJ233" s="567"/>
      <c r="CRK233" s="567"/>
      <c r="CRL233" s="567"/>
      <c r="CRM233" s="567"/>
      <c r="CRN233" s="567"/>
      <c r="CRO233" s="567"/>
      <c r="CRP233" s="567"/>
      <c r="CRQ233" s="567"/>
      <c r="CRR233" s="567"/>
      <c r="CRS233" s="567"/>
      <c r="CRT233" s="567"/>
      <c r="CRU233" s="567"/>
      <c r="CRV233" s="567"/>
      <c r="CRW233" s="567"/>
      <c r="CRX233" s="567"/>
      <c r="CRY233" s="567"/>
      <c r="CRZ233" s="567"/>
      <c r="CSA233" s="567"/>
      <c r="CSB233" s="567"/>
      <c r="CSC233" s="567"/>
      <c r="CSD233" s="567"/>
      <c r="CSE233" s="567"/>
      <c r="CSF233" s="567"/>
      <c r="CSG233" s="567"/>
      <c r="CSH233" s="567"/>
      <c r="CSI233" s="567"/>
      <c r="CSJ233" s="567"/>
      <c r="CSK233" s="567"/>
      <c r="CSL233" s="567"/>
      <c r="CSM233" s="567"/>
      <c r="CSN233" s="567"/>
      <c r="CSO233" s="567"/>
      <c r="CSP233" s="567"/>
      <c r="CSQ233" s="567"/>
      <c r="CSR233" s="567"/>
      <c r="CSS233" s="567"/>
      <c r="CST233" s="567"/>
      <c r="CSU233" s="567"/>
      <c r="CSV233" s="567"/>
      <c r="CSW233" s="567"/>
      <c r="CSX233" s="567"/>
      <c r="CSY233" s="567"/>
      <c r="CSZ233" s="567"/>
      <c r="CTA233" s="567"/>
      <c r="CTB233" s="567"/>
      <c r="CTC233" s="567"/>
      <c r="CTD233" s="567"/>
      <c r="CTE233" s="567"/>
      <c r="CTF233" s="567"/>
      <c r="CTG233" s="567"/>
      <c r="CTH233" s="567"/>
      <c r="CTI233" s="567"/>
      <c r="CTJ233" s="567"/>
      <c r="CTK233" s="567"/>
      <c r="CTL233" s="567"/>
      <c r="CTM233" s="567"/>
      <c r="CTN233" s="567"/>
      <c r="CTO233" s="567"/>
      <c r="CTP233" s="567"/>
      <c r="CTQ233" s="567"/>
      <c r="CTR233" s="567"/>
      <c r="CTS233" s="567"/>
      <c r="CTT233" s="567"/>
      <c r="CTU233" s="567"/>
      <c r="CTV233" s="567"/>
      <c r="CTW233" s="567"/>
      <c r="CTX233" s="567"/>
      <c r="CTY233" s="567"/>
      <c r="CTZ233" s="567"/>
      <c r="CUA233" s="567"/>
      <c r="CUB233" s="567"/>
      <c r="CUC233" s="567"/>
      <c r="CUD233" s="567"/>
      <c r="CUE233" s="567"/>
      <c r="CUF233" s="567"/>
      <c r="CUG233" s="567"/>
      <c r="CUH233" s="567"/>
      <c r="CUI233" s="567"/>
      <c r="CUJ233" s="567"/>
      <c r="CUK233" s="567"/>
      <c r="CUL233" s="567"/>
      <c r="CUM233" s="567"/>
      <c r="CUN233" s="567"/>
      <c r="CUO233" s="567"/>
      <c r="CUP233" s="567"/>
      <c r="CUQ233" s="567"/>
      <c r="CUR233" s="567"/>
      <c r="CUS233" s="567"/>
      <c r="CUT233" s="567"/>
      <c r="CUU233" s="567"/>
      <c r="CUV233" s="567"/>
      <c r="CUW233" s="567"/>
      <c r="CUX233" s="567"/>
      <c r="CUY233" s="567"/>
      <c r="CUZ233" s="567"/>
      <c r="CVA233" s="567"/>
      <c r="CVB233" s="567"/>
      <c r="CVC233" s="567"/>
      <c r="CVD233" s="567"/>
      <c r="CVE233" s="567"/>
      <c r="CVF233" s="567"/>
      <c r="CVG233" s="567"/>
      <c r="CVH233" s="567"/>
      <c r="CVI233" s="567"/>
      <c r="CVJ233" s="567"/>
      <c r="CVK233" s="567"/>
      <c r="CVL233" s="567"/>
      <c r="CVM233" s="567"/>
      <c r="CVN233" s="567"/>
      <c r="CVO233" s="567"/>
      <c r="CVP233" s="567"/>
      <c r="CVQ233" s="567"/>
      <c r="CVR233" s="567"/>
      <c r="CVS233" s="567"/>
      <c r="CVT233" s="567"/>
      <c r="CVU233" s="567"/>
      <c r="CVV233" s="567"/>
      <c r="CVW233" s="567"/>
      <c r="CVX233" s="567"/>
      <c r="CVY233" s="567"/>
      <c r="CVZ233" s="567"/>
      <c r="CWA233" s="567"/>
      <c r="CWB233" s="567"/>
      <c r="CWC233" s="567"/>
      <c r="CWD233" s="567"/>
      <c r="CWE233" s="567"/>
      <c r="CWF233" s="567"/>
      <c r="CWG233" s="567"/>
      <c r="CWH233" s="567"/>
      <c r="CWI233" s="567"/>
      <c r="CWJ233" s="567"/>
      <c r="CWK233" s="567"/>
      <c r="CWL233" s="567"/>
      <c r="CWM233" s="567"/>
      <c r="CWN233" s="567"/>
      <c r="CWO233" s="567"/>
      <c r="CWP233" s="567"/>
      <c r="CWQ233" s="567"/>
      <c r="CWR233" s="567"/>
      <c r="CWS233" s="567"/>
      <c r="CWT233" s="567"/>
      <c r="CWU233" s="567"/>
      <c r="CWV233" s="567"/>
      <c r="CWW233" s="567"/>
      <c r="CWX233" s="567"/>
      <c r="CWY233" s="567"/>
      <c r="CWZ233" s="567"/>
      <c r="CXA233" s="567"/>
      <c r="CXB233" s="567"/>
      <c r="CXC233" s="567"/>
      <c r="CXD233" s="567"/>
      <c r="CXE233" s="567"/>
      <c r="CXF233" s="567"/>
      <c r="CXG233" s="567"/>
      <c r="CXH233" s="567"/>
      <c r="CXI233" s="567"/>
      <c r="CXJ233" s="567"/>
      <c r="CXK233" s="567"/>
      <c r="CXL233" s="567"/>
      <c r="CXM233" s="567"/>
      <c r="CXN233" s="567"/>
      <c r="CXO233" s="567"/>
      <c r="CXP233" s="567"/>
      <c r="CXQ233" s="567"/>
      <c r="CXR233" s="567"/>
      <c r="CXS233" s="567"/>
      <c r="CXT233" s="567"/>
      <c r="CXU233" s="567"/>
      <c r="CXV233" s="567"/>
      <c r="CXW233" s="567"/>
      <c r="CXX233" s="567"/>
      <c r="CXY233" s="567"/>
      <c r="CXZ233" s="567"/>
      <c r="CYA233" s="567"/>
      <c r="CYB233" s="567"/>
      <c r="CYC233" s="567"/>
      <c r="CYD233" s="567"/>
      <c r="CYE233" s="567"/>
      <c r="CYF233" s="567"/>
      <c r="CYG233" s="567"/>
      <c r="CYH233" s="567"/>
      <c r="CYI233" s="567"/>
      <c r="CYJ233" s="567"/>
      <c r="CYK233" s="567"/>
      <c r="CYL233" s="567"/>
      <c r="CYM233" s="567"/>
      <c r="CYN233" s="567"/>
      <c r="CYO233" s="567"/>
      <c r="CYP233" s="567"/>
      <c r="CYQ233" s="567"/>
      <c r="CYR233" s="567"/>
      <c r="CYS233" s="567"/>
      <c r="CYT233" s="567"/>
      <c r="CYU233" s="567"/>
      <c r="CYV233" s="567"/>
      <c r="CYW233" s="567"/>
      <c r="CYX233" s="567"/>
      <c r="CYY233" s="567"/>
      <c r="CYZ233" s="567"/>
      <c r="CZA233" s="567"/>
      <c r="CZB233" s="567"/>
      <c r="CZC233" s="567"/>
      <c r="CZD233" s="567"/>
      <c r="CZE233" s="567"/>
      <c r="CZF233" s="567"/>
      <c r="CZG233" s="567"/>
      <c r="CZH233" s="567"/>
      <c r="CZI233" s="567"/>
      <c r="CZJ233" s="567"/>
      <c r="CZK233" s="567"/>
      <c r="CZL233" s="567"/>
      <c r="CZM233" s="567"/>
      <c r="CZN233" s="567"/>
      <c r="CZO233" s="567"/>
      <c r="CZP233" s="567"/>
      <c r="CZQ233" s="567"/>
      <c r="CZR233" s="567"/>
      <c r="CZS233" s="567"/>
      <c r="CZT233" s="567"/>
      <c r="CZU233" s="567"/>
      <c r="CZV233" s="567"/>
      <c r="CZW233" s="567"/>
      <c r="CZX233" s="567"/>
      <c r="CZY233" s="567"/>
      <c r="CZZ233" s="567"/>
      <c r="DAA233" s="567"/>
      <c r="DAB233" s="567"/>
      <c r="DAC233" s="567"/>
      <c r="DAD233" s="567"/>
      <c r="DAE233" s="567"/>
      <c r="DAF233" s="567"/>
      <c r="DAG233" s="567"/>
      <c r="DAH233" s="567"/>
      <c r="DAI233" s="567"/>
      <c r="DAJ233" s="567"/>
      <c r="DAK233" s="567"/>
      <c r="DAL233" s="567"/>
      <c r="DAM233" s="567"/>
      <c r="DAN233" s="567"/>
      <c r="DAO233" s="567"/>
      <c r="DAP233" s="567"/>
      <c r="DAQ233" s="567"/>
      <c r="DAR233" s="567"/>
      <c r="DAS233" s="567"/>
      <c r="DAT233" s="567"/>
      <c r="DAU233" s="567"/>
      <c r="DAV233" s="567"/>
      <c r="DAW233" s="567"/>
      <c r="DAX233" s="567"/>
      <c r="DAY233" s="567"/>
      <c r="DAZ233" s="567"/>
      <c r="DBA233" s="567"/>
      <c r="DBB233" s="567"/>
      <c r="DBC233" s="567"/>
      <c r="DBD233" s="567"/>
      <c r="DBE233" s="567"/>
      <c r="DBF233" s="567"/>
      <c r="DBG233" s="567"/>
      <c r="DBH233" s="567"/>
      <c r="DBI233" s="567"/>
      <c r="DBJ233" s="567"/>
      <c r="DBK233" s="567"/>
      <c r="DBL233" s="567"/>
      <c r="DBM233" s="567"/>
      <c r="DBN233" s="567"/>
      <c r="DBO233" s="567"/>
      <c r="DBP233" s="567"/>
      <c r="DBQ233" s="567"/>
      <c r="DBR233" s="567"/>
      <c r="DBS233" s="567"/>
      <c r="DBT233" s="567"/>
      <c r="DBU233" s="567"/>
      <c r="DBV233" s="567"/>
      <c r="DBW233" s="567"/>
      <c r="DBX233" s="567"/>
      <c r="DBY233" s="567"/>
      <c r="DBZ233" s="567"/>
      <c r="DCA233" s="567"/>
      <c r="DCB233" s="567"/>
      <c r="DCC233" s="567"/>
      <c r="DCD233" s="567"/>
      <c r="DCE233" s="567"/>
      <c r="DCF233" s="567"/>
      <c r="DCG233" s="567"/>
      <c r="DCH233" s="567"/>
      <c r="DCI233" s="567"/>
      <c r="DCJ233" s="567"/>
      <c r="DCK233" s="567"/>
      <c r="DCL233" s="567"/>
      <c r="DCM233" s="567"/>
      <c r="DCN233" s="567"/>
      <c r="DCO233" s="567"/>
      <c r="DCP233" s="567"/>
      <c r="DCQ233" s="567"/>
      <c r="DCR233" s="567"/>
      <c r="DCS233" s="567"/>
      <c r="DCT233" s="567"/>
      <c r="DCU233" s="567"/>
      <c r="DCV233" s="567"/>
      <c r="DCW233" s="567"/>
      <c r="DCX233" s="567"/>
      <c r="DCY233" s="567"/>
      <c r="DCZ233" s="567"/>
      <c r="DDA233" s="567"/>
      <c r="DDB233" s="567"/>
      <c r="DDC233" s="567"/>
      <c r="DDD233" s="567"/>
      <c r="DDE233" s="567"/>
      <c r="DDF233" s="567"/>
      <c r="DDG233" s="567"/>
      <c r="DDH233" s="567"/>
      <c r="DDI233" s="567"/>
      <c r="DDJ233" s="567"/>
      <c r="DDK233" s="567"/>
      <c r="DDL233" s="567"/>
      <c r="DDM233" s="567"/>
      <c r="DDN233" s="567"/>
      <c r="DDO233" s="567"/>
      <c r="DDP233" s="567"/>
      <c r="DDQ233" s="567"/>
      <c r="DDR233" s="567"/>
      <c r="DDS233" s="567"/>
      <c r="DDT233" s="567"/>
      <c r="DDU233" s="567"/>
      <c r="DDV233" s="567"/>
      <c r="DDW233" s="567"/>
      <c r="DDX233" s="567"/>
      <c r="DDY233" s="567"/>
      <c r="DDZ233" s="567"/>
      <c r="DEA233" s="567"/>
      <c r="DEB233" s="567"/>
      <c r="DEC233" s="567"/>
      <c r="DED233" s="567"/>
      <c r="DEE233" s="567"/>
      <c r="DEF233" s="567"/>
      <c r="DEG233" s="567"/>
      <c r="DEH233" s="567"/>
      <c r="DEI233" s="567"/>
      <c r="DEJ233" s="567"/>
      <c r="DEK233" s="567"/>
      <c r="DEL233" s="567"/>
      <c r="DEM233" s="567"/>
      <c r="DEN233" s="567"/>
      <c r="DEO233" s="567"/>
      <c r="DEP233" s="567"/>
      <c r="DEQ233" s="567"/>
      <c r="DER233" s="567"/>
      <c r="DES233" s="567"/>
      <c r="DET233" s="567"/>
      <c r="DEU233" s="567"/>
      <c r="DEV233" s="567"/>
      <c r="DEW233" s="567"/>
      <c r="DEX233" s="567"/>
      <c r="DEY233" s="567"/>
      <c r="DEZ233" s="567"/>
      <c r="DFA233" s="567"/>
      <c r="DFB233" s="567"/>
      <c r="DFC233" s="567"/>
      <c r="DFD233" s="567"/>
      <c r="DFE233" s="567"/>
      <c r="DFF233" s="567"/>
      <c r="DFG233" s="567"/>
      <c r="DFH233" s="567"/>
      <c r="DFI233" s="567"/>
      <c r="DFJ233" s="567"/>
      <c r="DFK233" s="567"/>
      <c r="DFL233" s="567"/>
      <c r="DFM233" s="567"/>
      <c r="DFN233" s="567"/>
      <c r="DFO233" s="567"/>
      <c r="DFP233" s="567"/>
      <c r="DFQ233" s="567"/>
      <c r="DFR233" s="567"/>
      <c r="DFS233" s="567"/>
      <c r="DFT233" s="567"/>
      <c r="DFU233" s="567"/>
      <c r="DFV233" s="567"/>
      <c r="DFW233" s="567"/>
      <c r="DFX233" s="567"/>
      <c r="DFY233" s="567"/>
      <c r="DFZ233" s="567"/>
      <c r="DGA233" s="567"/>
      <c r="DGB233" s="567"/>
      <c r="DGC233" s="567"/>
      <c r="DGD233" s="567"/>
      <c r="DGE233" s="567"/>
      <c r="DGF233" s="567"/>
      <c r="DGG233" s="567"/>
      <c r="DGH233" s="567"/>
      <c r="DGI233" s="567"/>
      <c r="DGJ233" s="567"/>
      <c r="DGK233" s="567"/>
      <c r="DGL233" s="567"/>
      <c r="DGM233" s="567"/>
      <c r="DGN233" s="567"/>
      <c r="DGO233" s="567"/>
      <c r="DGP233" s="567"/>
      <c r="DGQ233" s="567"/>
      <c r="DGR233" s="567"/>
      <c r="DGS233" s="567"/>
      <c r="DGT233" s="567"/>
      <c r="DGU233" s="567"/>
      <c r="DGV233" s="567"/>
      <c r="DGW233" s="567"/>
      <c r="DGX233" s="567"/>
      <c r="DGY233" s="567"/>
      <c r="DGZ233" s="567"/>
      <c r="DHA233" s="567"/>
      <c r="DHB233" s="567"/>
      <c r="DHC233" s="567"/>
      <c r="DHD233" s="567"/>
      <c r="DHE233" s="567"/>
      <c r="DHF233" s="567"/>
      <c r="DHG233" s="567"/>
      <c r="DHH233" s="567"/>
      <c r="DHI233" s="567"/>
      <c r="DHJ233" s="567"/>
      <c r="DHK233" s="567"/>
      <c r="DHL233" s="567"/>
      <c r="DHM233" s="567"/>
      <c r="DHN233" s="567"/>
      <c r="DHO233" s="567"/>
      <c r="DHP233" s="567"/>
      <c r="DHQ233" s="567"/>
      <c r="DHR233" s="567"/>
      <c r="DHS233" s="567"/>
      <c r="DHT233" s="567"/>
      <c r="DHU233" s="567"/>
      <c r="DHV233" s="567"/>
      <c r="DHW233" s="567"/>
      <c r="DHX233" s="567"/>
      <c r="DHY233" s="567"/>
      <c r="DHZ233" s="567"/>
      <c r="DIA233" s="567"/>
      <c r="DIB233" s="567"/>
      <c r="DIC233" s="567"/>
      <c r="DID233" s="567"/>
      <c r="DIE233" s="567"/>
      <c r="DIF233" s="567"/>
      <c r="DIG233" s="567"/>
      <c r="DIH233" s="567"/>
      <c r="DII233" s="567"/>
      <c r="DIJ233" s="567"/>
      <c r="DIK233" s="567"/>
      <c r="DIL233" s="567"/>
      <c r="DIM233" s="567"/>
      <c r="DIN233" s="567"/>
      <c r="DIO233" s="567"/>
      <c r="DIP233" s="567"/>
      <c r="DIQ233" s="567"/>
      <c r="DIR233" s="567"/>
      <c r="DIS233" s="567"/>
      <c r="DIT233" s="567"/>
      <c r="DIU233" s="567"/>
      <c r="DIV233" s="567"/>
      <c r="DIW233" s="567"/>
      <c r="DIX233" s="567"/>
      <c r="DIY233" s="567"/>
      <c r="DIZ233" s="567"/>
      <c r="DJA233" s="567"/>
      <c r="DJB233" s="567"/>
      <c r="DJC233" s="567"/>
      <c r="DJD233" s="567"/>
      <c r="DJE233" s="567"/>
      <c r="DJF233" s="567"/>
      <c r="DJG233" s="567"/>
      <c r="DJH233" s="567"/>
      <c r="DJI233" s="567"/>
      <c r="DJJ233" s="567"/>
      <c r="DJK233" s="567"/>
      <c r="DJL233" s="567"/>
      <c r="DJM233" s="567"/>
      <c r="DJN233" s="567"/>
      <c r="DJO233" s="567"/>
      <c r="DJP233" s="567"/>
      <c r="DJQ233" s="567"/>
      <c r="DJR233" s="567"/>
      <c r="DJS233" s="567"/>
      <c r="DJT233" s="567"/>
      <c r="DJU233" s="567"/>
      <c r="DJV233" s="567"/>
      <c r="DJW233" s="567"/>
      <c r="DJX233" s="567"/>
      <c r="DJY233" s="567"/>
      <c r="DJZ233" s="567"/>
      <c r="DKA233" s="567"/>
      <c r="DKB233" s="567"/>
      <c r="DKC233" s="567"/>
      <c r="DKD233" s="567"/>
      <c r="DKE233" s="567"/>
      <c r="DKF233" s="567"/>
      <c r="DKG233" s="567"/>
      <c r="DKH233" s="567"/>
      <c r="DKI233" s="567"/>
      <c r="DKJ233" s="567"/>
      <c r="DKK233" s="567"/>
      <c r="DKL233" s="567"/>
      <c r="DKM233" s="567"/>
      <c r="DKN233" s="567"/>
      <c r="DKO233" s="567"/>
      <c r="DKP233" s="567"/>
      <c r="DKQ233" s="567"/>
      <c r="DKR233" s="567"/>
      <c r="DKS233" s="567"/>
      <c r="DKT233" s="567"/>
      <c r="DKU233" s="567"/>
      <c r="DKV233" s="567"/>
      <c r="DKW233" s="567"/>
      <c r="DKX233" s="567"/>
      <c r="DKY233" s="567"/>
      <c r="DKZ233" s="567"/>
      <c r="DLA233" s="567"/>
      <c r="DLB233" s="567"/>
      <c r="DLC233" s="567"/>
      <c r="DLD233" s="567"/>
      <c r="DLE233" s="567"/>
      <c r="DLF233" s="567"/>
      <c r="DLG233" s="567"/>
      <c r="DLH233" s="567"/>
      <c r="DLI233" s="567"/>
      <c r="DLJ233" s="567"/>
      <c r="DLK233" s="567"/>
      <c r="DLL233" s="567"/>
      <c r="DLM233" s="567"/>
      <c r="DLN233" s="567"/>
      <c r="DLO233" s="567"/>
      <c r="DLP233" s="567"/>
      <c r="DLQ233" s="567"/>
      <c r="DLR233" s="567"/>
      <c r="DLS233" s="567"/>
      <c r="DLT233" s="567"/>
      <c r="DLU233" s="567"/>
      <c r="DLV233" s="567"/>
      <c r="DLW233" s="567"/>
      <c r="DLX233" s="567"/>
      <c r="DLY233" s="567"/>
      <c r="DLZ233" s="567"/>
      <c r="DMA233" s="567"/>
      <c r="DMB233" s="567"/>
      <c r="DMC233" s="567"/>
      <c r="DMD233" s="567"/>
      <c r="DME233" s="567"/>
      <c r="DMF233" s="567"/>
      <c r="DMG233" s="567"/>
      <c r="DMH233" s="567"/>
      <c r="DMI233" s="567"/>
      <c r="DMJ233" s="567"/>
      <c r="DMK233" s="567"/>
      <c r="DML233" s="567"/>
      <c r="DMM233" s="567"/>
      <c r="DMN233" s="567"/>
      <c r="DMO233" s="567"/>
      <c r="DMP233" s="567"/>
      <c r="DMQ233" s="567"/>
      <c r="DMR233" s="567"/>
      <c r="DMS233" s="567"/>
      <c r="DMT233" s="567"/>
      <c r="DMU233" s="567"/>
      <c r="DMV233" s="567"/>
      <c r="DMW233" s="567"/>
      <c r="DMX233" s="567"/>
      <c r="DMY233" s="567"/>
      <c r="DMZ233" s="567"/>
      <c r="DNA233" s="567"/>
      <c r="DNB233" s="567"/>
      <c r="DNC233" s="567"/>
      <c r="DND233" s="567"/>
      <c r="DNE233" s="567"/>
      <c r="DNF233" s="567"/>
      <c r="DNG233" s="567"/>
      <c r="DNH233" s="567"/>
      <c r="DNI233" s="567"/>
      <c r="DNJ233" s="567"/>
      <c r="DNK233" s="567"/>
      <c r="DNL233" s="567"/>
      <c r="DNM233" s="567"/>
      <c r="DNN233" s="567"/>
      <c r="DNO233" s="567"/>
      <c r="DNP233" s="567"/>
      <c r="DNQ233" s="567"/>
      <c r="DNR233" s="567"/>
      <c r="DNS233" s="567"/>
      <c r="DNT233" s="567"/>
      <c r="DNU233" s="567"/>
      <c r="DNV233" s="567"/>
      <c r="DNW233" s="567"/>
      <c r="DNX233" s="567"/>
      <c r="DNY233" s="567"/>
      <c r="DNZ233" s="567"/>
      <c r="DOA233" s="567"/>
      <c r="DOB233" s="567"/>
      <c r="DOC233" s="567"/>
      <c r="DOD233" s="567"/>
      <c r="DOE233" s="567"/>
      <c r="DOF233" s="567"/>
      <c r="DOG233" s="567"/>
      <c r="DOH233" s="567"/>
      <c r="DOI233" s="567"/>
      <c r="DOJ233" s="567"/>
      <c r="DOK233" s="567"/>
      <c r="DOL233" s="567"/>
      <c r="DOM233" s="567"/>
      <c r="DON233" s="567"/>
      <c r="DOO233" s="567"/>
      <c r="DOP233" s="567"/>
      <c r="DOQ233" s="567"/>
      <c r="DOR233" s="567"/>
      <c r="DOS233" s="567"/>
      <c r="DOT233" s="567"/>
      <c r="DOU233" s="567"/>
      <c r="DOV233" s="567"/>
      <c r="DOW233" s="567"/>
      <c r="DOX233" s="567"/>
      <c r="DOY233" s="567"/>
      <c r="DOZ233" s="567"/>
      <c r="DPA233" s="567"/>
      <c r="DPB233" s="567"/>
      <c r="DPC233" s="567"/>
      <c r="DPD233" s="567"/>
      <c r="DPE233" s="567"/>
      <c r="DPF233" s="567"/>
      <c r="DPG233" s="567"/>
      <c r="DPH233" s="567"/>
      <c r="DPI233" s="567"/>
      <c r="DPJ233" s="567"/>
      <c r="DPK233" s="567"/>
      <c r="DPL233" s="567"/>
      <c r="DPM233" s="567"/>
      <c r="DPN233" s="567"/>
      <c r="DPO233" s="567"/>
      <c r="DPP233" s="567"/>
      <c r="DPQ233" s="567"/>
      <c r="DPR233" s="567"/>
      <c r="DPS233" s="567"/>
      <c r="DPT233" s="567"/>
      <c r="DPU233" s="567"/>
      <c r="DPV233" s="567"/>
      <c r="DPW233" s="567"/>
      <c r="DPX233" s="567"/>
      <c r="DPY233" s="567"/>
      <c r="DPZ233" s="567"/>
      <c r="DQA233" s="567"/>
      <c r="DQB233" s="567"/>
      <c r="DQC233" s="567"/>
      <c r="DQD233" s="567"/>
      <c r="DQE233" s="567"/>
      <c r="DQF233" s="567"/>
      <c r="DQG233" s="567"/>
      <c r="DQH233" s="567"/>
      <c r="DQI233" s="567"/>
      <c r="DQJ233" s="567"/>
      <c r="DQK233" s="567"/>
      <c r="DQL233" s="567"/>
      <c r="DQM233" s="567"/>
      <c r="DQN233" s="567"/>
      <c r="DQO233" s="567"/>
      <c r="DQP233" s="567"/>
      <c r="DQQ233" s="567"/>
      <c r="DQR233" s="567"/>
      <c r="DQS233" s="567"/>
      <c r="DQT233" s="567"/>
      <c r="DQU233" s="567"/>
      <c r="DQV233" s="567"/>
      <c r="DQW233" s="567"/>
      <c r="DQX233" s="567"/>
      <c r="DQY233" s="567"/>
      <c r="DQZ233" s="567"/>
      <c r="DRA233" s="567"/>
      <c r="DRB233" s="567"/>
      <c r="DRC233" s="567"/>
      <c r="DRD233" s="567"/>
      <c r="DRE233" s="567"/>
      <c r="DRF233" s="567"/>
      <c r="DRG233" s="567"/>
      <c r="DRH233" s="567"/>
      <c r="DRI233" s="567"/>
      <c r="DRJ233" s="567"/>
      <c r="DRK233" s="567"/>
      <c r="DRL233" s="567"/>
      <c r="DRM233" s="567"/>
      <c r="DRN233" s="567"/>
      <c r="DRO233" s="567"/>
      <c r="DRP233" s="567"/>
      <c r="DRQ233" s="567"/>
      <c r="DRR233" s="567"/>
      <c r="DRS233" s="567"/>
      <c r="DRT233" s="567"/>
      <c r="DRU233" s="567"/>
      <c r="DRV233" s="567"/>
      <c r="DRW233" s="567"/>
      <c r="DRX233" s="567"/>
      <c r="DRY233" s="567"/>
      <c r="DRZ233" s="567"/>
      <c r="DSA233" s="567"/>
      <c r="DSB233" s="567"/>
      <c r="DSC233" s="567"/>
      <c r="DSD233" s="567"/>
      <c r="DSE233" s="567"/>
      <c r="DSF233" s="567"/>
      <c r="DSG233" s="567"/>
      <c r="DSH233" s="567"/>
      <c r="DSI233" s="567"/>
      <c r="DSJ233" s="567"/>
      <c r="DSK233" s="567"/>
      <c r="DSL233" s="567"/>
      <c r="DSM233" s="567"/>
      <c r="DSN233" s="567"/>
      <c r="DSO233" s="567"/>
      <c r="DSP233" s="567"/>
      <c r="DSQ233" s="567"/>
      <c r="DSR233" s="567"/>
      <c r="DSS233" s="567"/>
      <c r="DST233" s="567"/>
      <c r="DSU233" s="567"/>
      <c r="DSV233" s="567"/>
      <c r="DSW233" s="567"/>
      <c r="DSX233" s="567"/>
      <c r="DSY233" s="567"/>
      <c r="DSZ233" s="567"/>
      <c r="DTA233" s="567"/>
      <c r="DTB233" s="567"/>
      <c r="DTC233" s="567"/>
      <c r="DTD233" s="567"/>
      <c r="DTE233" s="567"/>
      <c r="DTF233" s="567"/>
      <c r="DTG233" s="567"/>
      <c r="DTH233" s="567"/>
      <c r="DTI233" s="567"/>
      <c r="DTJ233" s="567"/>
      <c r="DTK233" s="567"/>
      <c r="DTL233" s="567"/>
      <c r="DTM233" s="567"/>
      <c r="DTN233" s="567"/>
      <c r="DTO233" s="567"/>
      <c r="DTP233" s="567"/>
      <c r="DTQ233" s="567"/>
      <c r="DTR233" s="567"/>
      <c r="DTS233" s="567"/>
      <c r="DTT233" s="567"/>
      <c r="DTU233" s="567"/>
      <c r="DTV233" s="567"/>
      <c r="DTW233" s="567"/>
      <c r="DTX233" s="567"/>
      <c r="DTY233" s="567"/>
      <c r="DTZ233" s="567"/>
      <c r="DUA233" s="567"/>
      <c r="DUB233" s="567"/>
      <c r="DUC233" s="567"/>
      <c r="DUD233" s="567"/>
      <c r="DUE233" s="567"/>
      <c r="DUF233" s="567"/>
      <c r="DUG233" s="567"/>
      <c r="DUH233" s="567"/>
      <c r="DUI233" s="567"/>
      <c r="DUJ233" s="567"/>
      <c r="DUK233" s="567"/>
      <c r="DUL233" s="567"/>
      <c r="DUM233" s="567"/>
      <c r="DUN233" s="567"/>
      <c r="DUO233" s="567"/>
      <c r="DUP233" s="567"/>
      <c r="DUQ233" s="567"/>
      <c r="DUR233" s="567"/>
      <c r="DUS233" s="567"/>
      <c r="DUT233" s="567"/>
      <c r="DUU233" s="567"/>
      <c r="DUV233" s="567"/>
      <c r="DUW233" s="567"/>
      <c r="DUX233" s="567"/>
      <c r="DUY233" s="567"/>
      <c r="DUZ233" s="567"/>
      <c r="DVA233" s="567"/>
      <c r="DVB233" s="567"/>
      <c r="DVC233" s="567"/>
      <c r="DVD233" s="567"/>
      <c r="DVE233" s="567"/>
      <c r="DVF233" s="567"/>
      <c r="DVG233" s="567"/>
      <c r="DVH233" s="567"/>
      <c r="DVI233" s="567"/>
      <c r="DVJ233" s="567"/>
      <c r="DVK233" s="567"/>
      <c r="DVL233" s="567"/>
      <c r="DVM233" s="567"/>
      <c r="DVN233" s="567"/>
      <c r="DVO233" s="567"/>
      <c r="DVP233" s="567"/>
      <c r="DVQ233" s="567"/>
      <c r="DVR233" s="567"/>
      <c r="DVS233" s="567"/>
      <c r="DVT233" s="567"/>
      <c r="DVU233" s="567"/>
      <c r="DVV233" s="567"/>
      <c r="DVW233" s="567"/>
      <c r="DVX233" s="567"/>
      <c r="DVY233" s="567"/>
      <c r="DVZ233" s="567"/>
      <c r="DWA233" s="567"/>
      <c r="DWB233" s="567"/>
      <c r="DWC233" s="567"/>
      <c r="DWD233" s="567"/>
      <c r="DWE233" s="567"/>
      <c r="DWF233" s="567"/>
      <c r="DWG233" s="567"/>
      <c r="DWH233" s="567"/>
      <c r="DWI233" s="567"/>
      <c r="DWJ233" s="567"/>
      <c r="DWK233" s="567"/>
      <c r="DWL233" s="567"/>
      <c r="DWM233" s="567"/>
      <c r="DWN233" s="567"/>
      <c r="DWO233" s="567"/>
      <c r="DWP233" s="567"/>
      <c r="DWQ233" s="567"/>
      <c r="DWR233" s="567"/>
      <c r="DWS233" s="567"/>
      <c r="DWT233" s="567"/>
      <c r="DWU233" s="567"/>
      <c r="DWV233" s="567"/>
      <c r="DWW233" s="567"/>
      <c r="DWX233" s="567"/>
      <c r="DWY233" s="567"/>
      <c r="DWZ233" s="567"/>
      <c r="DXA233" s="567"/>
      <c r="DXB233" s="567"/>
      <c r="DXC233" s="567"/>
      <c r="DXD233" s="567"/>
      <c r="DXE233" s="567"/>
      <c r="DXF233" s="567"/>
      <c r="DXG233" s="567"/>
      <c r="DXH233" s="567"/>
      <c r="DXI233" s="567"/>
      <c r="DXJ233" s="567"/>
      <c r="DXK233" s="567"/>
      <c r="DXL233" s="567"/>
      <c r="DXM233" s="567"/>
      <c r="DXN233" s="567"/>
      <c r="DXO233" s="567"/>
      <c r="DXP233" s="567"/>
      <c r="DXQ233" s="567"/>
      <c r="DXR233" s="567"/>
      <c r="DXS233" s="567"/>
      <c r="DXT233" s="567"/>
      <c r="DXU233" s="567"/>
      <c r="DXV233" s="567"/>
      <c r="DXW233" s="567"/>
      <c r="DXX233" s="567"/>
      <c r="DXY233" s="567"/>
      <c r="DXZ233" s="567"/>
      <c r="DYA233" s="567"/>
      <c r="DYB233" s="567"/>
      <c r="DYC233" s="567"/>
      <c r="DYD233" s="567"/>
      <c r="DYE233" s="567"/>
      <c r="DYF233" s="567"/>
      <c r="DYG233" s="567"/>
      <c r="DYH233" s="567"/>
      <c r="DYI233" s="567"/>
      <c r="DYJ233" s="567"/>
      <c r="DYK233" s="567"/>
      <c r="DYL233" s="567"/>
      <c r="DYM233" s="567"/>
      <c r="DYN233" s="567"/>
      <c r="DYO233" s="567"/>
      <c r="DYP233" s="567"/>
      <c r="DYQ233" s="567"/>
      <c r="DYR233" s="567"/>
      <c r="DYS233" s="567"/>
      <c r="DYT233" s="567"/>
      <c r="DYU233" s="567"/>
      <c r="DYV233" s="567"/>
      <c r="DYW233" s="567"/>
      <c r="DYX233" s="567"/>
      <c r="DYY233" s="567"/>
      <c r="DYZ233" s="567"/>
      <c r="DZA233" s="567"/>
      <c r="DZB233" s="567"/>
      <c r="DZC233" s="567"/>
      <c r="DZD233" s="567"/>
      <c r="DZE233" s="567"/>
      <c r="DZF233" s="567"/>
      <c r="DZG233" s="567"/>
      <c r="DZH233" s="567"/>
      <c r="DZI233" s="567"/>
      <c r="DZJ233" s="567"/>
      <c r="DZK233" s="567"/>
      <c r="DZL233" s="567"/>
      <c r="DZM233" s="567"/>
      <c r="DZN233" s="567"/>
      <c r="DZO233" s="567"/>
      <c r="DZP233" s="567"/>
      <c r="DZQ233" s="567"/>
      <c r="DZR233" s="567"/>
      <c r="DZS233" s="567"/>
      <c r="DZT233" s="567"/>
      <c r="DZU233" s="567"/>
      <c r="DZV233" s="567"/>
      <c r="DZW233" s="567"/>
      <c r="DZX233" s="567"/>
      <c r="DZY233" s="567"/>
      <c r="DZZ233" s="567"/>
      <c r="EAA233" s="567"/>
      <c r="EAB233" s="567"/>
      <c r="EAC233" s="567"/>
      <c r="EAD233" s="567"/>
      <c r="EAE233" s="567"/>
      <c r="EAF233" s="567"/>
      <c r="EAG233" s="567"/>
      <c r="EAH233" s="567"/>
      <c r="EAI233" s="567"/>
      <c r="EAJ233" s="567"/>
      <c r="EAK233" s="567"/>
      <c r="EAL233" s="567"/>
      <c r="EAM233" s="567"/>
      <c r="EAN233" s="567"/>
      <c r="EAO233" s="567"/>
      <c r="EAP233" s="567"/>
      <c r="EAQ233" s="567"/>
      <c r="EAR233" s="567"/>
      <c r="EAS233" s="567"/>
      <c r="EAT233" s="567"/>
      <c r="EAU233" s="567"/>
      <c r="EAV233" s="567"/>
      <c r="EAW233" s="567"/>
      <c r="EAX233" s="567"/>
      <c r="EAY233" s="567"/>
      <c r="EAZ233" s="567"/>
      <c r="EBA233" s="567"/>
      <c r="EBB233" s="567"/>
      <c r="EBC233" s="567"/>
      <c r="EBD233" s="567"/>
      <c r="EBE233" s="567"/>
      <c r="EBF233" s="567"/>
      <c r="EBG233" s="567"/>
      <c r="EBH233" s="567"/>
      <c r="EBI233" s="567"/>
      <c r="EBJ233" s="567"/>
      <c r="EBK233" s="567"/>
      <c r="EBL233" s="567"/>
      <c r="EBM233" s="567"/>
      <c r="EBN233" s="567"/>
      <c r="EBO233" s="567"/>
      <c r="EBP233" s="567"/>
      <c r="EBQ233" s="567"/>
      <c r="EBR233" s="567"/>
      <c r="EBS233" s="567"/>
      <c r="EBT233" s="567"/>
      <c r="EBU233" s="567"/>
      <c r="EBV233" s="567"/>
      <c r="EBW233" s="567"/>
      <c r="EBX233" s="567"/>
      <c r="EBY233" s="567"/>
      <c r="EBZ233" s="567"/>
      <c r="ECA233" s="567"/>
      <c r="ECB233" s="567"/>
      <c r="ECC233" s="567"/>
      <c r="ECD233" s="567"/>
      <c r="ECE233" s="567"/>
      <c r="ECF233" s="567"/>
      <c r="ECG233" s="567"/>
      <c r="ECH233" s="567"/>
      <c r="ECI233" s="567"/>
      <c r="ECJ233" s="567"/>
      <c r="ECK233" s="567"/>
      <c r="ECL233" s="567"/>
      <c r="ECM233" s="567"/>
      <c r="ECN233" s="567"/>
      <c r="ECO233" s="567"/>
      <c r="ECP233" s="567"/>
      <c r="ECQ233" s="567"/>
      <c r="ECR233" s="567"/>
      <c r="ECS233" s="567"/>
      <c r="ECT233" s="567"/>
      <c r="ECU233" s="567"/>
      <c r="ECV233" s="567"/>
      <c r="ECW233" s="567"/>
      <c r="ECX233" s="567"/>
      <c r="ECY233" s="567"/>
      <c r="ECZ233" s="567"/>
      <c r="EDA233" s="567"/>
      <c r="EDB233" s="567"/>
      <c r="EDC233" s="567"/>
      <c r="EDD233" s="567"/>
      <c r="EDE233" s="567"/>
      <c r="EDF233" s="567"/>
      <c r="EDG233" s="567"/>
      <c r="EDH233" s="567"/>
      <c r="EDI233" s="567"/>
      <c r="EDJ233" s="567"/>
      <c r="EDK233" s="567"/>
      <c r="EDL233" s="567"/>
      <c r="EDM233" s="567"/>
      <c r="EDN233" s="567"/>
      <c r="EDO233" s="567"/>
      <c r="EDP233" s="567"/>
      <c r="EDQ233" s="567"/>
      <c r="EDR233" s="567"/>
      <c r="EDS233" s="567"/>
      <c r="EDT233" s="567"/>
      <c r="EDU233" s="567"/>
      <c r="EDV233" s="567"/>
      <c r="EDW233" s="567"/>
      <c r="EDX233" s="567"/>
      <c r="EDY233" s="567"/>
      <c r="EDZ233" s="567"/>
      <c r="EEA233" s="567"/>
      <c r="EEB233" s="567"/>
      <c r="EEC233" s="567"/>
      <c r="EED233" s="567"/>
      <c r="EEE233" s="567"/>
      <c r="EEF233" s="567"/>
      <c r="EEG233" s="567"/>
      <c r="EEH233" s="567"/>
      <c r="EEI233" s="567"/>
      <c r="EEJ233" s="567"/>
      <c r="EEK233" s="567"/>
      <c r="EEL233" s="567"/>
      <c r="EEM233" s="567"/>
      <c r="EEN233" s="567"/>
      <c r="EEO233" s="567"/>
      <c r="EEP233" s="567"/>
      <c r="EEQ233" s="567"/>
      <c r="EER233" s="567"/>
      <c r="EES233" s="567"/>
      <c r="EET233" s="567"/>
      <c r="EEU233" s="567"/>
      <c r="EEV233" s="567"/>
      <c r="EEW233" s="567"/>
      <c r="EEX233" s="567"/>
      <c r="EEY233" s="567"/>
      <c r="EEZ233" s="567"/>
      <c r="EFA233" s="567"/>
      <c r="EFB233" s="567"/>
      <c r="EFC233" s="567"/>
      <c r="EFD233" s="567"/>
      <c r="EFE233" s="567"/>
      <c r="EFF233" s="567"/>
    </row>
    <row r="234" spans="16:3542" s="202" customFormat="1" x14ac:dyDescent="0.3">
      <c r="P234" s="567"/>
      <c r="Q234" s="567"/>
      <c r="R234" s="567"/>
      <c r="S234" s="567"/>
      <c r="T234" s="567"/>
      <c r="U234" s="567"/>
      <c r="V234" s="567"/>
      <c r="W234" s="567"/>
      <c r="X234" s="567"/>
      <c r="Y234" s="567"/>
      <c r="Z234" s="567"/>
      <c r="AA234" s="567"/>
      <c r="AB234" s="567"/>
      <c r="AC234" s="567"/>
      <c r="AD234" s="567"/>
      <c r="AE234" s="567"/>
      <c r="AF234" s="567"/>
      <c r="AG234" s="567"/>
      <c r="AH234" s="567"/>
      <c r="AI234" s="567"/>
      <c r="AJ234" s="567"/>
      <c r="AK234" s="567"/>
      <c r="AL234" s="567"/>
      <c r="AM234" s="567"/>
      <c r="AN234" s="567"/>
      <c r="AO234" s="567"/>
      <c r="AP234" s="567"/>
      <c r="AQ234" s="567"/>
      <c r="AR234" s="567"/>
      <c r="AS234" s="567"/>
      <c r="AT234" s="567"/>
      <c r="AU234" s="567"/>
      <c r="AV234" s="567"/>
      <c r="AW234" s="567"/>
      <c r="AX234" s="567"/>
      <c r="AY234" s="567"/>
      <c r="AZ234" s="567"/>
      <c r="BA234" s="567"/>
      <c r="BB234" s="567"/>
      <c r="BC234" s="567"/>
      <c r="BD234" s="567"/>
      <c r="BE234" s="567"/>
      <c r="BF234" s="567"/>
      <c r="BG234" s="567"/>
      <c r="BH234" s="567"/>
      <c r="BI234" s="567"/>
      <c r="BJ234" s="567"/>
      <c r="BK234" s="567"/>
      <c r="BL234" s="567"/>
      <c r="BM234" s="567"/>
      <c r="BN234" s="567"/>
      <c r="BO234" s="567"/>
      <c r="BP234" s="567"/>
      <c r="BQ234" s="567"/>
      <c r="BR234" s="567"/>
      <c r="BS234" s="567"/>
      <c r="BT234" s="567"/>
      <c r="BU234" s="567"/>
      <c r="BV234" s="567"/>
      <c r="BW234" s="567"/>
      <c r="BX234" s="567"/>
      <c r="BY234" s="567"/>
      <c r="BZ234" s="567"/>
      <c r="CA234" s="567"/>
      <c r="CB234" s="567"/>
      <c r="CC234" s="567"/>
      <c r="CD234" s="567"/>
      <c r="CE234" s="567"/>
      <c r="CF234" s="567"/>
      <c r="CG234" s="567"/>
      <c r="CH234" s="567"/>
      <c r="CI234" s="567"/>
      <c r="CJ234" s="567"/>
      <c r="CK234" s="567"/>
      <c r="CL234" s="567"/>
      <c r="CM234" s="567"/>
      <c r="CN234" s="567"/>
      <c r="CO234" s="567"/>
      <c r="CP234" s="567"/>
      <c r="CQ234" s="567"/>
      <c r="CR234" s="567"/>
      <c r="CS234" s="567"/>
      <c r="CT234" s="567"/>
      <c r="CU234" s="567"/>
      <c r="CV234" s="567"/>
      <c r="CW234" s="567"/>
      <c r="CX234" s="567"/>
      <c r="CY234" s="567"/>
      <c r="CZ234" s="567"/>
      <c r="DA234" s="567"/>
      <c r="DB234" s="567"/>
      <c r="DC234" s="567"/>
      <c r="DD234" s="567"/>
      <c r="DE234" s="567"/>
      <c r="DF234" s="567"/>
      <c r="DG234" s="567"/>
      <c r="DH234" s="567"/>
      <c r="DI234" s="567"/>
      <c r="DJ234" s="567"/>
      <c r="DK234" s="567"/>
      <c r="DL234" s="567"/>
      <c r="DM234" s="567"/>
      <c r="DN234" s="567"/>
      <c r="DO234" s="567"/>
      <c r="DP234" s="567"/>
      <c r="DQ234" s="567"/>
      <c r="DR234" s="567"/>
      <c r="DS234" s="567"/>
      <c r="DT234" s="567"/>
      <c r="DU234" s="567"/>
      <c r="DV234" s="567"/>
      <c r="DW234" s="567"/>
      <c r="DX234" s="567"/>
      <c r="DY234" s="567"/>
      <c r="DZ234" s="567"/>
      <c r="EA234" s="567"/>
      <c r="EB234" s="567"/>
      <c r="EC234" s="567"/>
      <c r="ED234" s="567"/>
      <c r="EE234" s="567"/>
      <c r="EF234" s="567"/>
      <c r="EG234" s="567"/>
      <c r="EH234" s="567"/>
      <c r="EI234" s="567"/>
      <c r="EJ234" s="567"/>
      <c r="EK234" s="567"/>
      <c r="EL234" s="567"/>
      <c r="EM234" s="567"/>
      <c r="EN234" s="567"/>
      <c r="EO234" s="567"/>
      <c r="EP234" s="567"/>
      <c r="EQ234" s="567"/>
      <c r="ER234" s="567"/>
      <c r="ES234" s="567"/>
      <c r="ET234" s="567"/>
      <c r="EU234" s="567"/>
      <c r="EV234" s="567"/>
      <c r="EW234" s="567"/>
      <c r="EX234" s="567"/>
      <c r="EY234" s="567"/>
      <c r="EZ234" s="567"/>
      <c r="FA234" s="567"/>
      <c r="FB234" s="567"/>
      <c r="FC234" s="567"/>
      <c r="FD234" s="567"/>
      <c r="FE234" s="567"/>
      <c r="FF234" s="567"/>
      <c r="FG234" s="567"/>
      <c r="FH234" s="567"/>
      <c r="FI234" s="567"/>
      <c r="FJ234" s="567"/>
      <c r="FK234" s="567"/>
      <c r="FL234" s="567"/>
      <c r="FM234" s="567"/>
      <c r="FN234" s="567"/>
      <c r="FO234" s="567"/>
      <c r="FP234" s="567"/>
      <c r="FQ234" s="567"/>
      <c r="FR234" s="567"/>
      <c r="FS234" s="567"/>
      <c r="FT234" s="567"/>
      <c r="FU234" s="567"/>
      <c r="FV234" s="567"/>
      <c r="FW234" s="567"/>
      <c r="FX234" s="567"/>
      <c r="FY234" s="567"/>
      <c r="FZ234" s="567"/>
      <c r="GA234" s="567"/>
      <c r="GB234" s="567"/>
      <c r="GC234" s="567"/>
      <c r="GD234" s="567"/>
      <c r="GE234" s="567"/>
      <c r="GF234" s="567"/>
      <c r="GG234" s="567"/>
      <c r="GH234" s="567"/>
      <c r="GI234" s="567"/>
      <c r="GJ234" s="567"/>
      <c r="GK234" s="567"/>
      <c r="GL234" s="567"/>
      <c r="GM234" s="567"/>
      <c r="GN234" s="567"/>
      <c r="GO234" s="567"/>
      <c r="GP234" s="567"/>
      <c r="GQ234" s="567"/>
      <c r="GR234" s="567"/>
      <c r="GS234" s="567"/>
      <c r="GT234" s="567"/>
      <c r="GU234" s="567"/>
      <c r="GV234" s="567"/>
      <c r="GW234" s="567"/>
      <c r="GX234" s="567"/>
      <c r="GY234" s="567"/>
      <c r="GZ234" s="567"/>
      <c r="HA234" s="567"/>
      <c r="HB234" s="567"/>
      <c r="HC234" s="567"/>
      <c r="HD234" s="567"/>
      <c r="HE234" s="567"/>
      <c r="HF234" s="567"/>
      <c r="HG234" s="567"/>
      <c r="HH234" s="567"/>
      <c r="HI234" s="567"/>
      <c r="HJ234" s="567"/>
      <c r="HK234" s="567"/>
      <c r="HL234" s="567"/>
      <c r="HM234" s="567"/>
      <c r="HN234" s="567"/>
      <c r="HO234" s="567"/>
      <c r="HP234" s="567"/>
      <c r="HQ234" s="567"/>
      <c r="HR234" s="567"/>
      <c r="HS234" s="567"/>
      <c r="HT234" s="567"/>
      <c r="HU234" s="567"/>
      <c r="HV234" s="567"/>
      <c r="HW234" s="567"/>
      <c r="HX234" s="567"/>
      <c r="HY234" s="567"/>
      <c r="HZ234" s="567"/>
      <c r="IA234" s="567"/>
      <c r="IB234" s="567"/>
      <c r="IC234" s="567"/>
      <c r="ID234" s="567"/>
      <c r="IE234" s="567"/>
      <c r="IF234" s="567"/>
      <c r="IG234" s="567"/>
      <c r="IH234" s="567"/>
      <c r="II234" s="567"/>
      <c r="IJ234" s="567"/>
      <c r="IK234" s="567"/>
      <c r="IL234" s="567"/>
      <c r="IM234" s="567"/>
      <c r="IN234" s="567"/>
      <c r="IO234" s="567"/>
      <c r="IP234" s="567"/>
      <c r="IQ234" s="567"/>
      <c r="IR234" s="567"/>
      <c r="IS234" s="567"/>
      <c r="IT234" s="567"/>
      <c r="IU234" s="567"/>
      <c r="IV234" s="567"/>
      <c r="IW234" s="567"/>
      <c r="IX234" s="567"/>
      <c r="IY234" s="567"/>
      <c r="IZ234" s="567"/>
      <c r="JA234" s="567"/>
      <c r="JB234" s="567"/>
      <c r="JC234" s="567"/>
      <c r="JD234" s="567"/>
      <c r="JE234" s="567"/>
      <c r="JF234" s="567"/>
      <c r="JG234" s="567"/>
      <c r="JH234" s="567"/>
      <c r="JI234" s="567"/>
      <c r="JJ234" s="567"/>
      <c r="JK234" s="567"/>
      <c r="JL234" s="567"/>
      <c r="JM234" s="567"/>
      <c r="JN234" s="567"/>
      <c r="JO234" s="567"/>
      <c r="JP234" s="567"/>
      <c r="JQ234" s="567"/>
      <c r="JR234" s="567"/>
      <c r="JS234" s="567"/>
      <c r="JT234" s="567"/>
      <c r="JU234" s="567"/>
      <c r="JV234" s="567"/>
      <c r="JW234" s="567"/>
      <c r="JX234" s="567"/>
      <c r="JY234" s="567"/>
      <c r="JZ234" s="567"/>
      <c r="KA234" s="567"/>
      <c r="KB234" s="567"/>
      <c r="KC234" s="567"/>
      <c r="KD234" s="567"/>
      <c r="KE234" s="567"/>
      <c r="KF234" s="567"/>
      <c r="KG234" s="567"/>
      <c r="KH234" s="567"/>
      <c r="KI234" s="567"/>
      <c r="KJ234" s="567"/>
      <c r="KK234" s="567"/>
      <c r="KL234" s="567"/>
      <c r="KM234" s="567"/>
      <c r="KN234" s="567"/>
      <c r="KO234" s="567"/>
      <c r="KP234" s="567"/>
      <c r="KQ234" s="567"/>
      <c r="KR234" s="567"/>
      <c r="KS234" s="567"/>
      <c r="KT234" s="567"/>
      <c r="KU234" s="567"/>
      <c r="KV234" s="567"/>
      <c r="KW234" s="567"/>
      <c r="KX234" s="567"/>
      <c r="KY234" s="567"/>
      <c r="KZ234" s="567"/>
      <c r="LA234" s="567"/>
      <c r="LB234" s="567"/>
      <c r="LC234" s="567"/>
      <c r="LD234" s="567"/>
      <c r="LE234" s="567"/>
      <c r="LF234" s="567"/>
      <c r="LG234" s="567"/>
      <c r="LH234" s="567"/>
      <c r="LI234" s="567"/>
      <c r="LJ234" s="567"/>
      <c r="LK234" s="567"/>
      <c r="LL234" s="567"/>
      <c r="LM234" s="567"/>
      <c r="LN234" s="567"/>
      <c r="LO234" s="567"/>
      <c r="LP234" s="567"/>
      <c r="LQ234" s="567"/>
      <c r="LR234" s="567"/>
      <c r="LS234" s="567"/>
      <c r="LT234" s="567"/>
      <c r="LU234" s="567"/>
      <c r="LV234" s="567"/>
      <c r="LW234" s="567"/>
      <c r="LX234" s="567"/>
      <c r="LY234" s="567"/>
      <c r="LZ234" s="567"/>
      <c r="MA234" s="567"/>
      <c r="MB234" s="567"/>
      <c r="MC234" s="567"/>
      <c r="MD234" s="567"/>
      <c r="ME234" s="567"/>
      <c r="MF234" s="567"/>
      <c r="MG234" s="567"/>
      <c r="MH234" s="567"/>
      <c r="MI234" s="567"/>
      <c r="MJ234" s="567"/>
      <c r="MK234" s="567"/>
      <c r="ML234" s="567"/>
      <c r="MM234" s="567"/>
      <c r="MN234" s="567"/>
      <c r="MO234" s="567"/>
      <c r="MP234" s="567"/>
      <c r="MQ234" s="567"/>
      <c r="MR234" s="567"/>
      <c r="MS234" s="567"/>
      <c r="MT234" s="567"/>
      <c r="MU234" s="567"/>
      <c r="MV234" s="567"/>
      <c r="MW234" s="567"/>
      <c r="MX234" s="567"/>
      <c r="MY234" s="567"/>
      <c r="MZ234" s="567"/>
      <c r="NA234" s="567"/>
      <c r="NB234" s="567"/>
      <c r="NC234" s="567"/>
      <c r="ND234" s="567"/>
      <c r="NE234" s="567"/>
      <c r="NF234" s="567"/>
      <c r="NG234" s="567"/>
      <c r="NH234" s="567"/>
      <c r="NI234" s="567"/>
      <c r="NJ234" s="567"/>
      <c r="NK234" s="567"/>
      <c r="NL234" s="567"/>
      <c r="NM234" s="567"/>
      <c r="NN234" s="567"/>
      <c r="NO234" s="567"/>
      <c r="NP234" s="567"/>
      <c r="NQ234" s="567"/>
      <c r="NR234" s="567"/>
      <c r="NS234" s="567"/>
      <c r="NT234" s="567"/>
      <c r="NU234" s="567"/>
      <c r="NV234" s="567"/>
      <c r="NW234" s="567"/>
      <c r="NX234" s="567"/>
      <c r="NY234" s="567"/>
      <c r="NZ234" s="567"/>
      <c r="OA234" s="567"/>
      <c r="OB234" s="567"/>
      <c r="OC234" s="567"/>
      <c r="OD234" s="567"/>
      <c r="OE234" s="567"/>
      <c r="OF234" s="567"/>
      <c r="OG234" s="567"/>
      <c r="OH234" s="567"/>
      <c r="OI234" s="567"/>
      <c r="OJ234" s="567"/>
      <c r="OK234" s="567"/>
      <c r="OL234" s="567"/>
      <c r="OM234" s="567"/>
      <c r="ON234" s="567"/>
      <c r="OO234" s="567"/>
      <c r="OP234" s="567"/>
      <c r="OQ234" s="567"/>
      <c r="OR234" s="567"/>
      <c r="OS234" s="567"/>
      <c r="OT234" s="567"/>
      <c r="OU234" s="567"/>
      <c r="OV234" s="567"/>
      <c r="OW234" s="567"/>
      <c r="OX234" s="567"/>
      <c r="OY234" s="567"/>
      <c r="OZ234" s="567"/>
      <c r="PA234" s="567"/>
      <c r="PB234" s="567"/>
      <c r="PC234" s="567"/>
      <c r="PD234" s="567"/>
      <c r="PE234" s="567"/>
      <c r="PF234" s="567"/>
      <c r="PG234" s="567"/>
      <c r="PH234" s="567"/>
      <c r="PI234" s="567"/>
      <c r="PJ234" s="567"/>
      <c r="PK234" s="567"/>
      <c r="PL234" s="567"/>
      <c r="PM234" s="567"/>
      <c r="PN234" s="567"/>
      <c r="PO234" s="567"/>
      <c r="PP234" s="567"/>
      <c r="PQ234" s="567"/>
      <c r="PR234" s="567"/>
      <c r="PS234" s="567"/>
      <c r="PT234" s="567"/>
      <c r="PU234" s="567"/>
      <c r="PV234" s="567"/>
      <c r="PW234" s="567"/>
      <c r="PX234" s="567"/>
      <c r="PY234" s="567"/>
      <c r="PZ234" s="567"/>
      <c r="QA234" s="567"/>
      <c r="QB234" s="567"/>
      <c r="QC234" s="567"/>
      <c r="QD234" s="567"/>
      <c r="QE234" s="567"/>
      <c r="QF234" s="567"/>
      <c r="QG234" s="567"/>
      <c r="QH234" s="567"/>
      <c r="QI234" s="567"/>
      <c r="QJ234" s="567"/>
      <c r="QK234" s="567"/>
      <c r="QL234" s="567"/>
      <c r="QM234" s="567"/>
      <c r="QN234" s="567"/>
      <c r="QO234" s="567"/>
      <c r="QP234" s="567"/>
      <c r="QQ234" s="567"/>
      <c r="QR234" s="567"/>
      <c r="QS234" s="567"/>
      <c r="QT234" s="567"/>
      <c r="QU234" s="567"/>
      <c r="QV234" s="567"/>
      <c r="QW234" s="567"/>
      <c r="QX234" s="567"/>
      <c r="QY234" s="567"/>
      <c r="QZ234" s="567"/>
      <c r="RA234" s="567"/>
      <c r="RB234" s="567"/>
      <c r="RC234" s="567"/>
      <c r="RD234" s="567"/>
      <c r="RE234" s="567"/>
      <c r="RF234" s="567"/>
      <c r="RG234" s="567"/>
      <c r="RH234" s="567"/>
      <c r="RI234" s="567"/>
      <c r="RJ234" s="567"/>
      <c r="RK234" s="567"/>
      <c r="RL234" s="567"/>
      <c r="RM234" s="567"/>
      <c r="RN234" s="567"/>
      <c r="RO234" s="567"/>
      <c r="RP234" s="567"/>
      <c r="RQ234" s="567"/>
      <c r="RR234" s="567"/>
      <c r="RS234" s="567"/>
      <c r="RT234" s="567"/>
      <c r="RU234" s="567"/>
      <c r="RV234" s="567"/>
      <c r="RW234" s="567"/>
      <c r="RX234" s="567"/>
      <c r="RY234" s="567"/>
      <c r="RZ234" s="567"/>
      <c r="SA234" s="567"/>
      <c r="SB234" s="567"/>
      <c r="SC234" s="567"/>
      <c r="SD234" s="567"/>
      <c r="SE234" s="567"/>
      <c r="SF234" s="567"/>
      <c r="SG234" s="567"/>
      <c r="SH234" s="567"/>
      <c r="SI234" s="567"/>
      <c r="SJ234" s="567"/>
      <c r="SK234" s="567"/>
      <c r="SL234" s="567"/>
      <c r="SM234" s="567"/>
      <c r="SN234" s="567"/>
      <c r="SO234" s="567"/>
      <c r="SP234" s="567"/>
      <c r="SQ234" s="567"/>
      <c r="SR234" s="567"/>
      <c r="SS234" s="567"/>
      <c r="ST234" s="567"/>
      <c r="SU234" s="567"/>
      <c r="SV234" s="567"/>
      <c r="SW234" s="567"/>
      <c r="SX234" s="567"/>
      <c r="SY234" s="567"/>
      <c r="SZ234" s="567"/>
      <c r="TA234" s="567"/>
      <c r="TB234" s="567"/>
      <c r="TC234" s="567"/>
      <c r="TD234" s="567"/>
      <c r="TE234" s="567"/>
      <c r="TF234" s="567"/>
      <c r="TG234" s="567"/>
      <c r="TH234" s="567"/>
      <c r="TI234" s="567"/>
      <c r="TJ234" s="567"/>
      <c r="TK234" s="567"/>
      <c r="TL234" s="567"/>
      <c r="TM234" s="567"/>
      <c r="TN234" s="567"/>
      <c r="TO234" s="567"/>
      <c r="TP234" s="567"/>
      <c r="TQ234" s="567"/>
      <c r="TR234" s="567"/>
      <c r="TS234" s="567"/>
      <c r="TT234" s="567"/>
      <c r="TU234" s="567"/>
      <c r="TV234" s="567"/>
      <c r="TW234" s="567"/>
      <c r="TX234" s="567"/>
      <c r="TY234" s="567"/>
      <c r="TZ234" s="567"/>
      <c r="UA234" s="567"/>
      <c r="UB234" s="567"/>
      <c r="UC234" s="567"/>
      <c r="UD234" s="567"/>
      <c r="UE234" s="567"/>
      <c r="UF234" s="567"/>
      <c r="UG234" s="567"/>
      <c r="UH234" s="567"/>
      <c r="UI234" s="567"/>
      <c r="UJ234" s="567"/>
      <c r="UK234" s="567"/>
      <c r="UL234" s="567"/>
      <c r="UM234" s="567"/>
      <c r="UN234" s="567"/>
      <c r="UO234" s="567"/>
      <c r="UP234" s="567"/>
      <c r="UQ234" s="567"/>
      <c r="UR234" s="567"/>
      <c r="US234" s="567"/>
      <c r="UT234" s="567"/>
      <c r="UU234" s="567"/>
      <c r="UV234" s="567"/>
      <c r="UW234" s="567"/>
      <c r="UX234" s="567"/>
      <c r="UY234" s="567"/>
      <c r="UZ234" s="567"/>
      <c r="VA234" s="567"/>
      <c r="VB234" s="567"/>
      <c r="VC234" s="567"/>
      <c r="VD234" s="567"/>
      <c r="VE234" s="567"/>
      <c r="VF234" s="567"/>
      <c r="VG234" s="567"/>
      <c r="VH234" s="567"/>
      <c r="VI234" s="567"/>
      <c r="VJ234" s="567"/>
      <c r="VK234" s="567"/>
      <c r="VL234" s="567"/>
      <c r="VM234" s="567"/>
      <c r="VN234" s="567"/>
      <c r="VO234" s="567"/>
      <c r="VP234" s="567"/>
      <c r="VQ234" s="567"/>
      <c r="VR234" s="567"/>
      <c r="VS234" s="567"/>
      <c r="VT234" s="567"/>
      <c r="VU234" s="567"/>
      <c r="VV234" s="567"/>
      <c r="VW234" s="567"/>
      <c r="VX234" s="567"/>
      <c r="VY234" s="567"/>
      <c r="VZ234" s="567"/>
      <c r="WA234" s="567"/>
      <c r="WB234" s="567"/>
      <c r="WC234" s="567"/>
      <c r="WD234" s="567"/>
      <c r="WE234" s="567"/>
      <c r="WF234" s="567"/>
      <c r="WG234" s="567"/>
      <c r="WH234" s="567"/>
      <c r="WI234" s="567"/>
      <c r="WJ234" s="567"/>
      <c r="WK234" s="567"/>
      <c r="WL234" s="567"/>
      <c r="WM234" s="567"/>
      <c r="WN234" s="567"/>
      <c r="WO234" s="567"/>
      <c r="WP234" s="567"/>
      <c r="WQ234" s="567"/>
      <c r="WR234" s="567"/>
      <c r="WS234" s="567"/>
      <c r="WT234" s="567"/>
      <c r="WU234" s="567"/>
      <c r="WV234" s="567"/>
      <c r="WW234" s="567"/>
      <c r="WX234" s="567"/>
      <c r="WY234" s="567"/>
      <c r="WZ234" s="567"/>
      <c r="XA234" s="567"/>
      <c r="XB234" s="567"/>
      <c r="XC234" s="567"/>
      <c r="XD234" s="567"/>
      <c r="XE234" s="567"/>
      <c r="XF234" s="567"/>
      <c r="XG234" s="567"/>
      <c r="XH234" s="567"/>
      <c r="XI234" s="567"/>
      <c r="XJ234" s="567"/>
      <c r="XK234" s="567"/>
      <c r="XL234" s="567"/>
      <c r="XM234" s="567"/>
      <c r="XN234" s="567"/>
      <c r="XO234" s="567"/>
      <c r="XP234" s="567"/>
      <c r="XQ234" s="567"/>
      <c r="XR234" s="567"/>
      <c r="XS234" s="567"/>
      <c r="XT234" s="567"/>
      <c r="XU234" s="567"/>
      <c r="XV234" s="567"/>
      <c r="XW234" s="567"/>
      <c r="XX234" s="567"/>
      <c r="XY234" s="567"/>
      <c r="XZ234" s="567"/>
      <c r="YA234" s="567"/>
      <c r="YB234" s="567"/>
      <c r="YC234" s="567"/>
      <c r="YD234" s="567"/>
      <c r="YE234" s="567"/>
      <c r="YF234" s="567"/>
      <c r="YG234" s="567"/>
      <c r="YH234" s="567"/>
      <c r="YI234" s="567"/>
      <c r="YJ234" s="567"/>
      <c r="YK234" s="567"/>
      <c r="YL234" s="567"/>
      <c r="YM234" s="567"/>
      <c r="YN234" s="567"/>
      <c r="YO234" s="567"/>
      <c r="YP234" s="567"/>
      <c r="YQ234" s="567"/>
      <c r="YR234" s="567"/>
      <c r="YS234" s="567"/>
      <c r="YT234" s="567"/>
      <c r="YU234" s="567"/>
      <c r="YV234" s="567"/>
      <c r="YW234" s="567"/>
      <c r="YX234" s="567"/>
      <c r="YY234" s="567"/>
      <c r="YZ234" s="567"/>
      <c r="ZA234" s="567"/>
      <c r="ZB234" s="567"/>
      <c r="ZC234" s="567"/>
      <c r="ZD234" s="567"/>
      <c r="ZE234" s="567"/>
      <c r="ZF234" s="567"/>
      <c r="ZG234" s="567"/>
      <c r="ZH234" s="567"/>
      <c r="ZI234" s="567"/>
      <c r="ZJ234" s="567"/>
      <c r="ZK234" s="567"/>
      <c r="ZL234" s="567"/>
      <c r="ZM234" s="567"/>
      <c r="ZN234" s="567"/>
      <c r="ZO234" s="567"/>
      <c r="ZP234" s="567"/>
      <c r="ZQ234" s="567"/>
      <c r="ZR234" s="567"/>
      <c r="ZS234" s="567"/>
      <c r="ZT234" s="567"/>
      <c r="ZU234" s="567"/>
      <c r="ZV234" s="567"/>
      <c r="ZW234" s="567"/>
      <c r="ZX234" s="567"/>
      <c r="ZY234" s="567"/>
      <c r="ZZ234" s="567"/>
      <c r="AAA234" s="567"/>
      <c r="AAB234" s="567"/>
      <c r="AAC234" s="567"/>
      <c r="AAD234" s="567"/>
      <c r="AAE234" s="567"/>
      <c r="AAF234" s="567"/>
      <c r="AAG234" s="567"/>
      <c r="AAH234" s="567"/>
      <c r="AAI234" s="567"/>
      <c r="AAJ234" s="567"/>
      <c r="AAK234" s="567"/>
      <c r="AAL234" s="567"/>
      <c r="AAM234" s="567"/>
      <c r="AAN234" s="567"/>
      <c r="AAO234" s="567"/>
      <c r="AAP234" s="567"/>
      <c r="AAQ234" s="567"/>
      <c r="AAR234" s="567"/>
      <c r="AAS234" s="567"/>
      <c r="AAT234" s="567"/>
      <c r="AAU234" s="567"/>
      <c r="AAV234" s="567"/>
      <c r="AAW234" s="567"/>
      <c r="AAX234" s="567"/>
      <c r="AAY234" s="567"/>
      <c r="AAZ234" s="567"/>
      <c r="ABA234" s="567"/>
      <c r="ABB234" s="567"/>
      <c r="ABC234" s="567"/>
      <c r="ABD234" s="567"/>
      <c r="ABE234" s="567"/>
      <c r="ABF234" s="567"/>
      <c r="ABG234" s="567"/>
      <c r="ABH234" s="567"/>
      <c r="ABI234" s="567"/>
      <c r="ABJ234" s="567"/>
      <c r="ABK234" s="567"/>
      <c r="ABL234" s="567"/>
      <c r="ABM234" s="567"/>
      <c r="ABN234" s="567"/>
      <c r="ABO234" s="567"/>
      <c r="ABP234" s="567"/>
      <c r="ABQ234" s="567"/>
      <c r="ABR234" s="567"/>
      <c r="ABS234" s="567"/>
      <c r="ABT234" s="567"/>
      <c r="ABU234" s="567"/>
      <c r="ABV234" s="567"/>
      <c r="ABW234" s="567"/>
      <c r="ABX234" s="567"/>
      <c r="ABY234" s="567"/>
      <c r="ABZ234" s="567"/>
      <c r="ACA234" s="567"/>
      <c r="ACB234" s="567"/>
      <c r="ACC234" s="567"/>
      <c r="ACD234" s="567"/>
      <c r="ACE234" s="567"/>
      <c r="ACF234" s="567"/>
      <c r="ACG234" s="567"/>
      <c r="ACH234" s="567"/>
      <c r="ACI234" s="567"/>
      <c r="ACJ234" s="567"/>
      <c r="ACK234" s="567"/>
      <c r="ACL234" s="567"/>
      <c r="ACM234" s="567"/>
      <c r="ACN234" s="567"/>
      <c r="ACO234" s="567"/>
      <c r="ACP234" s="567"/>
      <c r="ACQ234" s="567"/>
      <c r="ACR234" s="567"/>
      <c r="ACS234" s="567"/>
      <c r="ACT234" s="567"/>
      <c r="ACU234" s="567"/>
      <c r="ACV234" s="567"/>
      <c r="ACW234" s="567"/>
      <c r="ACX234" s="567"/>
      <c r="ACY234" s="567"/>
      <c r="ACZ234" s="567"/>
      <c r="ADA234" s="567"/>
      <c r="ADB234" s="567"/>
      <c r="ADC234" s="567"/>
      <c r="ADD234" s="567"/>
      <c r="ADE234" s="567"/>
      <c r="ADF234" s="567"/>
      <c r="ADG234" s="567"/>
      <c r="ADH234" s="567"/>
      <c r="ADI234" s="567"/>
      <c r="ADJ234" s="567"/>
      <c r="ADK234" s="567"/>
      <c r="ADL234" s="567"/>
      <c r="ADM234" s="567"/>
      <c r="ADN234" s="567"/>
      <c r="ADO234" s="567"/>
      <c r="ADP234" s="567"/>
      <c r="ADQ234" s="567"/>
      <c r="ADR234" s="567"/>
      <c r="ADS234" s="567"/>
      <c r="ADT234" s="567"/>
      <c r="ADU234" s="567"/>
      <c r="ADV234" s="567"/>
      <c r="ADW234" s="567"/>
      <c r="ADX234" s="567"/>
      <c r="ADY234" s="567"/>
      <c r="ADZ234" s="567"/>
      <c r="AEA234" s="567"/>
      <c r="AEB234" s="567"/>
      <c r="AEC234" s="567"/>
      <c r="AED234" s="567"/>
      <c r="AEE234" s="567"/>
      <c r="AEF234" s="567"/>
      <c r="AEG234" s="567"/>
      <c r="AEH234" s="567"/>
      <c r="AEI234" s="567"/>
      <c r="AEJ234" s="567"/>
      <c r="AEK234" s="567"/>
      <c r="AEL234" s="567"/>
      <c r="AEM234" s="567"/>
      <c r="AEN234" s="567"/>
      <c r="AEO234" s="567"/>
      <c r="AEP234" s="567"/>
      <c r="AEQ234" s="567"/>
      <c r="AER234" s="567"/>
      <c r="AES234" s="567"/>
      <c r="AET234" s="567"/>
      <c r="AEU234" s="567"/>
      <c r="AEV234" s="567"/>
      <c r="AEW234" s="567"/>
      <c r="AEX234" s="567"/>
      <c r="AEY234" s="567"/>
      <c r="AEZ234" s="567"/>
      <c r="AFA234" s="567"/>
      <c r="AFB234" s="567"/>
      <c r="AFC234" s="567"/>
      <c r="AFD234" s="567"/>
      <c r="AFE234" s="567"/>
      <c r="AFF234" s="567"/>
      <c r="AFG234" s="567"/>
      <c r="AFH234" s="567"/>
      <c r="AFI234" s="567"/>
      <c r="AFJ234" s="567"/>
      <c r="AFK234" s="567"/>
      <c r="AFL234" s="567"/>
      <c r="AFM234" s="567"/>
      <c r="AFN234" s="567"/>
      <c r="AFO234" s="567"/>
      <c r="AFP234" s="567"/>
      <c r="AFQ234" s="567"/>
      <c r="AFR234" s="567"/>
      <c r="AFS234" s="567"/>
      <c r="AFT234" s="567"/>
      <c r="AFU234" s="567"/>
      <c r="AFV234" s="567"/>
      <c r="AFW234" s="567"/>
      <c r="AFX234" s="567"/>
      <c r="AFY234" s="567"/>
      <c r="AFZ234" s="567"/>
      <c r="AGA234" s="567"/>
      <c r="AGB234" s="567"/>
      <c r="AGC234" s="567"/>
      <c r="AGD234" s="567"/>
      <c r="AGE234" s="567"/>
      <c r="AGF234" s="567"/>
      <c r="AGG234" s="567"/>
      <c r="AGH234" s="567"/>
      <c r="AGI234" s="567"/>
      <c r="AGJ234" s="567"/>
      <c r="AGK234" s="567"/>
      <c r="AGL234" s="567"/>
      <c r="AGM234" s="567"/>
      <c r="AGN234" s="567"/>
      <c r="AGO234" s="567"/>
      <c r="AGP234" s="567"/>
      <c r="AGQ234" s="567"/>
      <c r="AGR234" s="567"/>
      <c r="AGS234" s="567"/>
      <c r="AGT234" s="567"/>
      <c r="AGU234" s="567"/>
      <c r="AGV234" s="567"/>
      <c r="AGW234" s="567"/>
      <c r="AGX234" s="567"/>
      <c r="AGY234" s="567"/>
      <c r="AGZ234" s="567"/>
      <c r="AHA234" s="567"/>
      <c r="AHB234" s="567"/>
      <c r="AHC234" s="567"/>
      <c r="AHD234" s="567"/>
      <c r="AHE234" s="567"/>
      <c r="AHF234" s="567"/>
      <c r="AHG234" s="567"/>
      <c r="AHH234" s="567"/>
      <c r="AHI234" s="567"/>
      <c r="AHJ234" s="567"/>
      <c r="AHK234" s="567"/>
      <c r="AHL234" s="567"/>
      <c r="AHM234" s="567"/>
      <c r="AHN234" s="567"/>
      <c r="AHO234" s="567"/>
      <c r="AHP234" s="567"/>
      <c r="AHQ234" s="567"/>
      <c r="AHR234" s="567"/>
      <c r="AHS234" s="567"/>
      <c r="AHT234" s="567"/>
      <c r="AHU234" s="567"/>
      <c r="AHV234" s="567"/>
      <c r="AHW234" s="567"/>
      <c r="AHX234" s="567"/>
      <c r="AHY234" s="567"/>
      <c r="AHZ234" s="567"/>
      <c r="AIA234" s="567"/>
      <c r="AIB234" s="567"/>
      <c r="AIC234" s="567"/>
      <c r="AID234" s="567"/>
      <c r="AIE234" s="567"/>
      <c r="AIF234" s="567"/>
      <c r="AIG234" s="567"/>
      <c r="AIH234" s="567"/>
      <c r="AII234" s="567"/>
      <c r="AIJ234" s="567"/>
      <c r="AIK234" s="567"/>
      <c r="AIL234" s="567"/>
      <c r="AIM234" s="567"/>
      <c r="AIN234" s="567"/>
      <c r="AIO234" s="567"/>
      <c r="AIP234" s="567"/>
      <c r="AIQ234" s="567"/>
      <c r="AIR234" s="567"/>
      <c r="AIS234" s="567"/>
      <c r="AIT234" s="567"/>
      <c r="AIU234" s="567"/>
      <c r="AIV234" s="567"/>
      <c r="AIW234" s="567"/>
      <c r="AIX234" s="567"/>
      <c r="AIY234" s="567"/>
      <c r="AIZ234" s="567"/>
      <c r="AJA234" s="567"/>
      <c r="AJB234" s="567"/>
      <c r="AJC234" s="567"/>
      <c r="AJD234" s="567"/>
      <c r="AJE234" s="567"/>
      <c r="AJF234" s="567"/>
      <c r="AJG234" s="567"/>
      <c r="AJH234" s="567"/>
      <c r="AJI234" s="567"/>
      <c r="AJJ234" s="567"/>
      <c r="AJK234" s="567"/>
      <c r="AJL234" s="567"/>
      <c r="AJM234" s="567"/>
      <c r="AJN234" s="567"/>
      <c r="AJO234" s="567"/>
      <c r="AJP234" s="567"/>
      <c r="AJQ234" s="567"/>
      <c r="AJR234" s="567"/>
      <c r="AJS234" s="567"/>
      <c r="AJT234" s="567"/>
      <c r="AJU234" s="567"/>
      <c r="AJV234" s="567"/>
      <c r="AJW234" s="567"/>
      <c r="AJX234" s="567"/>
      <c r="AJY234" s="567"/>
      <c r="AJZ234" s="567"/>
      <c r="AKA234" s="567"/>
      <c r="AKB234" s="567"/>
      <c r="AKC234" s="567"/>
      <c r="AKD234" s="567"/>
      <c r="AKE234" s="567"/>
      <c r="AKF234" s="567"/>
      <c r="AKG234" s="567"/>
      <c r="AKH234" s="567"/>
      <c r="AKI234" s="567"/>
      <c r="AKJ234" s="567"/>
      <c r="AKK234" s="567"/>
      <c r="AKL234" s="567"/>
      <c r="AKM234" s="567"/>
      <c r="AKN234" s="567"/>
      <c r="AKO234" s="567"/>
      <c r="AKP234" s="567"/>
      <c r="AKQ234" s="567"/>
      <c r="AKR234" s="567"/>
      <c r="AKS234" s="567"/>
      <c r="AKT234" s="567"/>
      <c r="AKU234" s="567"/>
      <c r="AKV234" s="567"/>
      <c r="AKW234" s="567"/>
      <c r="AKX234" s="567"/>
      <c r="AKY234" s="567"/>
      <c r="AKZ234" s="567"/>
      <c r="ALA234" s="567"/>
      <c r="ALB234" s="567"/>
      <c r="ALC234" s="567"/>
      <c r="ALD234" s="567"/>
      <c r="ALE234" s="567"/>
      <c r="ALF234" s="567"/>
      <c r="ALG234" s="567"/>
      <c r="ALH234" s="567"/>
      <c r="ALI234" s="567"/>
      <c r="ALJ234" s="567"/>
      <c r="ALK234" s="567"/>
      <c r="ALL234" s="567"/>
      <c r="ALM234" s="567"/>
      <c r="ALN234" s="567"/>
      <c r="ALO234" s="567"/>
      <c r="ALP234" s="567"/>
      <c r="ALQ234" s="567"/>
      <c r="ALR234" s="567"/>
      <c r="ALS234" s="567"/>
      <c r="ALT234" s="567"/>
      <c r="ALU234" s="567"/>
      <c r="ALV234" s="567"/>
      <c r="ALW234" s="567"/>
      <c r="ALX234" s="567"/>
      <c r="ALY234" s="567"/>
      <c r="ALZ234" s="567"/>
      <c r="AMA234" s="567"/>
      <c r="AMB234" s="567"/>
      <c r="AMC234" s="567"/>
      <c r="AMD234" s="567"/>
      <c r="AME234" s="567"/>
      <c r="AMF234" s="567"/>
      <c r="AMG234" s="567"/>
      <c r="AMH234" s="567"/>
      <c r="AMI234" s="567"/>
      <c r="AMJ234" s="567"/>
      <c r="AMK234" s="567"/>
      <c r="AML234" s="567"/>
      <c r="AMM234" s="567"/>
      <c r="AMN234" s="567"/>
      <c r="AMO234" s="567"/>
      <c r="AMP234" s="567"/>
      <c r="AMQ234" s="567"/>
      <c r="AMR234" s="567"/>
      <c r="AMS234" s="567"/>
      <c r="AMT234" s="567"/>
      <c r="AMU234" s="567"/>
      <c r="AMV234" s="567"/>
      <c r="AMW234" s="567"/>
      <c r="AMX234" s="567"/>
      <c r="AMY234" s="567"/>
      <c r="AMZ234" s="567"/>
      <c r="ANA234" s="567"/>
      <c r="ANB234" s="567"/>
      <c r="ANC234" s="567"/>
      <c r="AND234" s="567"/>
      <c r="ANE234" s="567"/>
      <c r="ANF234" s="567"/>
      <c r="ANG234" s="567"/>
      <c r="ANH234" s="567"/>
      <c r="ANI234" s="567"/>
      <c r="ANJ234" s="567"/>
      <c r="ANK234" s="567"/>
      <c r="ANL234" s="567"/>
      <c r="ANM234" s="567"/>
      <c r="ANN234" s="567"/>
      <c r="ANO234" s="567"/>
      <c r="ANP234" s="567"/>
      <c r="ANQ234" s="567"/>
      <c r="ANR234" s="567"/>
      <c r="ANS234" s="567"/>
      <c r="ANT234" s="567"/>
      <c r="ANU234" s="567"/>
      <c r="ANV234" s="567"/>
      <c r="ANW234" s="567"/>
      <c r="ANX234" s="567"/>
      <c r="ANY234" s="567"/>
      <c r="ANZ234" s="567"/>
      <c r="AOA234" s="567"/>
      <c r="AOB234" s="567"/>
      <c r="AOC234" s="567"/>
      <c r="AOD234" s="567"/>
      <c r="AOE234" s="567"/>
      <c r="AOF234" s="567"/>
      <c r="AOG234" s="567"/>
      <c r="AOH234" s="567"/>
      <c r="AOI234" s="567"/>
      <c r="AOJ234" s="567"/>
      <c r="AOK234" s="567"/>
      <c r="AOL234" s="567"/>
      <c r="AOM234" s="567"/>
      <c r="AON234" s="567"/>
      <c r="AOO234" s="567"/>
      <c r="AOP234" s="567"/>
      <c r="AOQ234" s="567"/>
      <c r="AOR234" s="567"/>
      <c r="AOS234" s="567"/>
      <c r="AOT234" s="567"/>
      <c r="AOU234" s="567"/>
      <c r="AOV234" s="567"/>
      <c r="AOW234" s="567"/>
      <c r="AOX234" s="567"/>
      <c r="AOY234" s="567"/>
      <c r="AOZ234" s="567"/>
      <c r="APA234" s="567"/>
      <c r="APB234" s="567"/>
      <c r="APC234" s="567"/>
      <c r="APD234" s="567"/>
      <c r="APE234" s="567"/>
      <c r="APF234" s="567"/>
      <c r="APG234" s="567"/>
      <c r="APH234" s="567"/>
      <c r="API234" s="567"/>
      <c r="APJ234" s="567"/>
      <c r="APK234" s="567"/>
      <c r="APL234" s="567"/>
      <c r="APM234" s="567"/>
      <c r="APN234" s="567"/>
      <c r="APO234" s="567"/>
      <c r="APP234" s="567"/>
      <c r="APQ234" s="567"/>
      <c r="APR234" s="567"/>
      <c r="APS234" s="567"/>
      <c r="APT234" s="567"/>
      <c r="APU234" s="567"/>
      <c r="APV234" s="567"/>
      <c r="APW234" s="567"/>
      <c r="APX234" s="567"/>
      <c r="APY234" s="567"/>
      <c r="APZ234" s="567"/>
      <c r="AQA234" s="567"/>
      <c r="AQB234" s="567"/>
      <c r="AQC234" s="567"/>
      <c r="AQD234" s="567"/>
      <c r="AQE234" s="567"/>
      <c r="AQF234" s="567"/>
      <c r="AQG234" s="567"/>
      <c r="AQH234" s="567"/>
      <c r="AQI234" s="567"/>
      <c r="AQJ234" s="567"/>
      <c r="AQK234" s="567"/>
      <c r="AQL234" s="567"/>
      <c r="AQM234" s="567"/>
      <c r="AQN234" s="567"/>
      <c r="AQO234" s="567"/>
      <c r="AQP234" s="567"/>
      <c r="AQQ234" s="567"/>
      <c r="AQR234" s="567"/>
      <c r="AQS234" s="567"/>
      <c r="AQT234" s="567"/>
      <c r="AQU234" s="567"/>
      <c r="AQV234" s="567"/>
      <c r="AQW234" s="567"/>
      <c r="AQX234" s="567"/>
      <c r="AQY234" s="567"/>
      <c r="AQZ234" s="567"/>
      <c r="ARA234" s="567"/>
      <c r="ARB234" s="567"/>
      <c r="ARC234" s="567"/>
      <c r="ARD234" s="567"/>
      <c r="ARE234" s="567"/>
      <c r="ARF234" s="567"/>
      <c r="ARG234" s="567"/>
      <c r="ARH234" s="567"/>
      <c r="ARI234" s="567"/>
      <c r="ARJ234" s="567"/>
      <c r="ARK234" s="567"/>
      <c r="ARL234" s="567"/>
      <c r="ARM234" s="567"/>
      <c r="ARN234" s="567"/>
      <c r="ARO234" s="567"/>
      <c r="ARP234" s="567"/>
      <c r="ARQ234" s="567"/>
      <c r="ARR234" s="567"/>
      <c r="ARS234" s="567"/>
      <c r="ART234" s="567"/>
      <c r="ARU234" s="567"/>
      <c r="ARV234" s="567"/>
      <c r="ARW234" s="567"/>
      <c r="ARX234" s="567"/>
      <c r="ARY234" s="567"/>
      <c r="ARZ234" s="567"/>
      <c r="ASA234" s="567"/>
      <c r="ASB234" s="567"/>
      <c r="ASC234" s="567"/>
      <c r="ASD234" s="567"/>
      <c r="ASE234" s="567"/>
      <c r="ASF234" s="567"/>
      <c r="ASG234" s="567"/>
      <c r="ASH234" s="567"/>
      <c r="ASI234" s="567"/>
      <c r="ASJ234" s="567"/>
      <c r="ASK234" s="567"/>
      <c r="ASL234" s="567"/>
      <c r="ASM234" s="567"/>
      <c r="ASN234" s="567"/>
      <c r="ASO234" s="567"/>
      <c r="ASP234" s="567"/>
      <c r="ASQ234" s="567"/>
      <c r="ASR234" s="567"/>
      <c r="ASS234" s="567"/>
      <c r="AST234" s="567"/>
      <c r="ASU234" s="567"/>
      <c r="ASV234" s="567"/>
      <c r="ASW234" s="567"/>
      <c r="ASX234" s="567"/>
      <c r="ASY234" s="567"/>
      <c r="ASZ234" s="567"/>
      <c r="ATA234" s="567"/>
      <c r="ATB234" s="567"/>
      <c r="ATC234" s="567"/>
      <c r="ATD234" s="567"/>
      <c r="ATE234" s="567"/>
      <c r="ATF234" s="567"/>
      <c r="ATG234" s="567"/>
      <c r="ATH234" s="567"/>
      <c r="ATI234" s="567"/>
      <c r="ATJ234" s="567"/>
      <c r="ATK234" s="567"/>
      <c r="ATL234" s="567"/>
      <c r="ATM234" s="567"/>
      <c r="ATN234" s="567"/>
      <c r="ATO234" s="567"/>
      <c r="ATP234" s="567"/>
      <c r="ATQ234" s="567"/>
      <c r="ATR234" s="567"/>
      <c r="ATS234" s="567"/>
      <c r="ATT234" s="567"/>
      <c r="ATU234" s="567"/>
      <c r="ATV234" s="567"/>
      <c r="ATW234" s="567"/>
      <c r="ATX234" s="567"/>
      <c r="ATY234" s="567"/>
      <c r="ATZ234" s="567"/>
      <c r="AUA234" s="567"/>
      <c r="AUB234" s="567"/>
      <c r="AUC234" s="567"/>
      <c r="AUD234" s="567"/>
      <c r="AUE234" s="567"/>
      <c r="AUF234" s="567"/>
      <c r="AUG234" s="567"/>
      <c r="AUH234" s="567"/>
      <c r="AUI234" s="567"/>
      <c r="AUJ234" s="567"/>
      <c r="AUK234" s="567"/>
      <c r="AUL234" s="567"/>
      <c r="AUM234" s="567"/>
      <c r="AUN234" s="567"/>
      <c r="AUO234" s="567"/>
      <c r="AUP234" s="567"/>
      <c r="AUQ234" s="567"/>
      <c r="AUR234" s="567"/>
      <c r="AUS234" s="567"/>
      <c r="AUT234" s="567"/>
      <c r="AUU234" s="567"/>
      <c r="AUV234" s="567"/>
      <c r="AUW234" s="567"/>
      <c r="AUX234" s="567"/>
      <c r="AUY234" s="567"/>
      <c r="AUZ234" s="567"/>
      <c r="AVA234" s="567"/>
      <c r="AVB234" s="567"/>
      <c r="AVC234" s="567"/>
      <c r="AVD234" s="567"/>
      <c r="AVE234" s="567"/>
      <c r="AVF234" s="567"/>
      <c r="AVG234" s="567"/>
      <c r="AVH234" s="567"/>
      <c r="AVI234" s="567"/>
      <c r="AVJ234" s="567"/>
      <c r="AVK234" s="567"/>
      <c r="AVL234" s="567"/>
      <c r="AVM234" s="567"/>
      <c r="AVN234" s="567"/>
      <c r="AVO234" s="567"/>
      <c r="AVP234" s="567"/>
      <c r="AVQ234" s="567"/>
      <c r="AVR234" s="567"/>
      <c r="AVS234" s="567"/>
      <c r="AVT234" s="567"/>
      <c r="AVU234" s="567"/>
      <c r="AVV234" s="567"/>
      <c r="AVW234" s="567"/>
      <c r="AVX234" s="567"/>
      <c r="AVY234" s="567"/>
      <c r="AVZ234" s="567"/>
      <c r="AWA234" s="567"/>
      <c r="AWB234" s="567"/>
      <c r="AWC234" s="567"/>
      <c r="AWD234" s="567"/>
      <c r="AWE234" s="567"/>
      <c r="AWF234" s="567"/>
      <c r="AWG234" s="567"/>
      <c r="AWH234" s="567"/>
      <c r="AWI234" s="567"/>
      <c r="AWJ234" s="567"/>
      <c r="AWK234" s="567"/>
      <c r="AWL234" s="567"/>
      <c r="AWM234" s="567"/>
      <c r="AWN234" s="567"/>
      <c r="AWO234" s="567"/>
      <c r="AWP234" s="567"/>
      <c r="AWQ234" s="567"/>
      <c r="AWR234" s="567"/>
      <c r="AWS234" s="567"/>
      <c r="AWT234" s="567"/>
      <c r="AWU234" s="567"/>
      <c r="AWV234" s="567"/>
      <c r="AWW234" s="567"/>
      <c r="AWX234" s="567"/>
      <c r="AWY234" s="567"/>
      <c r="AWZ234" s="567"/>
      <c r="AXA234" s="567"/>
      <c r="AXB234" s="567"/>
      <c r="AXC234" s="567"/>
      <c r="AXD234" s="567"/>
      <c r="AXE234" s="567"/>
      <c r="AXF234" s="567"/>
      <c r="AXG234" s="567"/>
      <c r="AXH234" s="567"/>
      <c r="AXI234" s="567"/>
      <c r="AXJ234" s="567"/>
      <c r="AXK234" s="567"/>
      <c r="AXL234" s="567"/>
      <c r="AXM234" s="567"/>
      <c r="AXN234" s="567"/>
      <c r="AXO234" s="567"/>
      <c r="AXP234" s="567"/>
      <c r="AXQ234" s="567"/>
      <c r="AXR234" s="567"/>
      <c r="AXS234" s="567"/>
      <c r="AXT234" s="567"/>
      <c r="AXU234" s="567"/>
      <c r="AXV234" s="567"/>
      <c r="AXW234" s="567"/>
      <c r="AXX234" s="567"/>
      <c r="AXY234" s="567"/>
      <c r="AXZ234" s="567"/>
      <c r="AYA234" s="567"/>
      <c r="AYB234" s="567"/>
      <c r="AYC234" s="567"/>
      <c r="AYD234" s="567"/>
      <c r="AYE234" s="567"/>
      <c r="AYF234" s="567"/>
      <c r="AYG234" s="567"/>
      <c r="AYH234" s="567"/>
      <c r="AYI234" s="567"/>
      <c r="AYJ234" s="567"/>
      <c r="AYK234" s="567"/>
      <c r="AYL234" s="567"/>
      <c r="AYM234" s="567"/>
      <c r="AYN234" s="567"/>
      <c r="AYO234" s="567"/>
      <c r="AYP234" s="567"/>
      <c r="AYQ234" s="567"/>
      <c r="AYR234" s="567"/>
      <c r="AYS234" s="567"/>
      <c r="AYT234" s="567"/>
      <c r="AYU234" s="567"/>
      <c r="AYV234" s="567"/>
      <c r="AYW234" s="567"/>
      <c r="AYX234" s="567"/>
      <c r="AYY234" s="567"/>
      <c r="AYZ234" s="567"/>
      <c r="AZA234" s="567"/>
      <c r="AZB234" s="567"/>
      <c r="AZC234" s="567"/>
      <c r="AZD234" s="567"/>
      <c r="AZE234" s="567"/>
      <c r="AZF234" s="567"/>
      <c r="AZG234" s="567"/>
      <c r="AZH234" s="567"/>
      <c r="AZI234" s="567"/>
      <c r="AZJ234" s="567"/>
      <c r="AZK234" s="567"/>
      <c r="AZL234" s="567"/>
      <c r="AZM234" s="567"/>
      <c r="AZN234" s="567"/>
      <c r="AZO234" s="567"/>
      <c r="AZP234" s="567"/>
      <c r="AZQ234" s="567"/>
      <c r="AZR234" s="567"/>
      <c r="AZS234" s="567"/>
      <c r="AZT234" s="567"/>
      <c r="AZU234" s="567"/>
      <c r="AZV234" s="567"/>
      <c r="AZW234" s="567"/>
      <c r="AZX234" s="567"/>
      <c r="AZY234" s="567"/>
      <c r="AZZ234" s="567"/>
      <c r="BAA234" s="567"/>
      <c r="BAB234" s="567"/>
      <c r="BAC234" s="567"/>
      <c r="BAD234" s="567"/>
      <c r="BAE234" s="567"/>
      <c r="BAF234" s="567"/>
      <c r="BAG234" s="567"/>
      <c r="BAH234" s="567"/>
      <c r="BAI234" s="567"/>
      <c r="BAJ234" s="567"/>
      <c r="BAK234" s="567"/>
      <c r="BAL234" s="567"/>
      <c r="BAM234" s="567"/>
      <c r="BAN234" s="567"/>
      <c r="BAO234" s="567"/>
      <c r="BAP234" s="567"/>
      <c r="BAQ234" s="567"/>
      <c r="BAR234" s="567"/>
      <c r="BAS234" s="567"/>
      <c r="BAT234" s="567"/>
      <c r="BAU234" s="567"/>
      <c r="BAV234" s="567"/>
      <c r="BAW234" s="567"/>
      <c r="BAX234" s="567"/>
      <c r="BAY234" s="567"/>
      <c r="BAZ234" s="567"/>
      <c r="BBA234" s="567"/>
      <c r="BBB234" s="567"/>
      <c r="BBC234" s="567"/>
      <c r="BBD234" s="567"/>
      <c r="BBE234" s="567"/>
      <c r="BBF234" s="567"/>
      <c r="BBG234" s="567"/>
      <c r="BBH234" s="567"/>
      <c r="BBI234" s="567"/>
      <c r="BBJ234" s="567"/>
      <c r="BBK234" s="567"/>
      <c r="BBL234" s="567"/>
      <c r="BBM234" s="567"/>
      <c r="BBN234" s="567"/>
      <c r="BBO234" s="567"/>
      <c r="BBP234" s="567"/>
      <c r="BBQ234" s="567"/>
      <c r="BBR234" s="567"/>
      <c r="BBS234" s="567"/>
      <c r="BBT234" s="567"/>
      <c r="BBU234" s="567"/>
      <c r="BBV234" s="567"/>
      <c r="BBW234" s="567"/>
      <c r="BBX234" s="567"/>
      <c r="BBY234" s="567"/>
      <c r="BBZ234" s="567"/>
      <c r="BCA234" s="567"/>
      <c r="BCB234" s="567"/>
      <c r="BCC234" s="567"/>
      <c r="BCD234" s="567"/>
      <c r="BCE234" s="567"/>
      <c r="BCF234" s="567"/>
      <c r="BCG234" s="567"/>
      <c r="BCH234" s="567"/>
      <c r="BCI234" s="567"/>
      <c r="BCJ234" s="567"/>
      <c r="BCK234" s="567"/>
      <c r="BCL234" s="567"/>
      <c r="BCM234" s="567"/>
      <c r="BCN234" s="567"/>
      <c r="BCO234" s="567"/>
      <c r="BCP234" s="567"/>
      <c r="BCQ234" s="567"/>
      <c r="BCR234" s="567"/>
      <c r="BCS234" s="567"/>
      <c r="BCT234" s="567"/>
      <c r="BCU234" s="567"/>
      <c r="BCV234" s="567"/>
      <c r="BCW234" s="567"/>
      <c r="BCX234" s="567"/>
      <c r="BCY234" s="567"/>
      <c r="BCZ234" s="567"/>
      <c r="BDA234" s="567"/>
      <c r="BDB234" s="567"/>
      <c r="BDC234" s="567"/>
      <c r="BDD234" s="567"/>
      <c r="BDE234" s="567"/>
      <c r="BDF234" s="567"/>
      <c r="BDG234" s="567"/>
      <c r="BDH234" s="567"/>
      <c r="BDI234" s="567"/>
      <c r="BDJ234" s="567"/>
      <c r="BDK234" s="567"/>
      <c r="BDL234" s="567"/>
      <c r="BDM234" s="567"/>
      <c r="BDN234" s="567"/>
      <c r="BDO234" s="567"/>
      <c r="BDP234" s="567"/>
      <c r="BDQ234" s="567"/>
      <c r="BDR234" s="567"/>
      <c r="BDS234" s="567"/>
      <c r="BDT234" s="567"/>
      <c r="BDU234" s="567"/>
      <c r="BDV234" s="567"/>
      <c r="BDW234" s="567"/>
      <c r="BDX234" s="567"/>
      <c r="BDY234" s="567"/>
      <c r="BDZ234" s="567"/>
      <c r="BEA234" s="567"/>
      <c r="BEB234" s="567"/>
      <c r="BEC234" s="567"/>
      <c r="BED234" s="567"/>
      <c r="BEE234" s="567"/>
      <c r="BEF234" s="567"/>
      <c r="BEG234" s="567"/>
      <c r="BEH234" s="567"/>
      <c r="BEI234" s="567"/>
      <c r="BEJ234" s="567"/>
      <c r="BEK234" s="567"/>
      <c r="BEL234" s="567"/>
      <c r="BEM234" s="567"/>
      <c r="BEN234" s="567"/>
      <c r="BEO234" s="567"/>
      <c r="BEP234" s="567"/>
      <c r="BEQ234" s="567"/>
      <c r="BER234" s="567"/>
      <c r="BES234" s="567"/>
      <c r="BET234" s="567"/>
      <c r="BEU234" s="567"/>
      <c r="BEV234" s="567"/>
      <c r="BEW234" s="567"/>
      <c r="BEX234" s="567"/>
      <c r="BEY234" s="567"/>
      <c r="BEZ234" s="567"/>
      <c r="BFA234" s="567"/>
      <c r="BFB234" s="567"/>
      <c r="BFC234" s="567"/>
      <c r="BFD234" s="567"/>
      <c r="BFE234" s="567"/>
      <c r="BFF234" s="567"/>
      <c r="BFG234" s="567"/>
      <c r="BFH234" s="567"/>
      <c r="BFI234" s="567"/>
      <c r="BFJ234" s="567"/>
      <c r="BFK234" s="567"/>
      <c r="BFL234" s="567"/>
      <c r="BFM234" s="567"/>
      <c r="BFN234" s="567"/>
      <c r="BFO234" s="567"/>
      <c r="BFP234" s="567"/>
      <c r="BFQ234" s="567"/>
      <c r="BFR234" s="567"/>
      <c r="BFS234" s="567"/>
      <c r="BFT234" s="567"/>
      <c r="BFU234" s="567"/>
      <c r="BFV234" s="567"/>
      <c r="BFW234" s="567"/>
      <c r="BFX234" s="567"/>
      <c r="BFY234" s="567"/>
      <c r="BFZ234" s="567"/>
      <c r="BGA234" s="567"/>
      <c r="BGB234" s="567"/>
      <c r="BGC234" s="567"/>
      <c r="BGD234" s="567"/>
      <c r="BGE234" s="567"/>
      <c r="BGF234" s="567"/>
      <c r="BGG234" s="567"/>
      <c r="BGH234" s="567"/>
      <c r="BGI234" s="567"/>
      <c r="BGJ234" s="567"/>
      <c r="BGK234" s="567"/>
      <c r="BGL234" s="567"/>
      <c r="BGM234" s="567"/>
      <c r="BGN234" s="567"/>
      <c r="BGO234" s="567"/>
      <c r="BGP234" s="567"/>
      <c r="BGQ234" s="567"/>
      <c r="BGR234" s="567"/>
      <c r="BGS234" s="567"/>
      <c r="BGT234" s="567"/>
      <c r="BGU234" s="567"/>
      <c r="BGV234" s="567"/>
      <c r="BGW234" s="567"/>
      <c r="BGX234" s="567"/>
      <c r="BGY234" s="567"/>
      <c r="BGZ234" s="567"/>
      <c r="BHA234" s="567"/>
      <c r="BHB234" s="567"/>
      <c r="BHC234" s="567"/>
      <c r="BHD234" s="567"/>
      <c r="BHE234" s="567"/>
      <c r="BHF234" s="567"/>
      <c r="BHG234" s="567"/>
      <c r="BHH234" s="567"/>
      <c r="BHI234" s="567"/>
      <c r="BHJ234" s="567"/>
      <c r="BHK234" s="567"/>
      <c r="BHL234" s="567"/>
      <c r="BHM234" s="567"/>
      <c r="BHN234" s="567"/>
      <c r="BHO234" s="567"/>
      <c r="BHP234" s="567"/>
      <c r="BHQ234" s="567"/>
      <c r="BHR234" s="567"/>
      <c r="BHS234" s="567"/>
      <c r="BHT234" s="567"/>
      <c r="BHU234" s="567"/>
      <c r="BHV234" s="567"/>
      <c r="BHW234" s="567"/>
      <c r="BHX234" s="567"/>
      <c r="BHY234" s="567"/>
      <c r="BHZ234" s="567"/>
      <c r="BIA234" s="567"/>
      <c r="BIB234" s="567"/>
      <c r="BIC234" s="567"/>
      <c r="BID234" s="567"/>
      <c r="BIE234" s="567"/>
      <c r="BIF234" s="567"/>
      <c r="BIG234" s="567"/>
      <c r="BIH234" s="567"/>
      <c r="BII234" s="567"/>
      <c r="BIJ234" s="567"/>
      <c r="BIK234" s="567"/>
      <c r="BIL234" s="567"/>
      <c r="BIM234" s="567"/>
      <c r="BIN234" s="567"/>
      <c r="BIO234" s="567"/>
      <c r="BIP234" s="567"/>
      <c r="BIQ234" s="567"/>
      <c r="BIR234" s="567"/>
      <c r="BIS234" s="567"/>
      <c r="BIT234" s="567"/>
      <c r="BIU234" s="567"/>
      <c r="BIV234" s="567"/>
      <c r="BIW234" s="567"/>
      <c r="BIX234" s="567"/>
      <c r="BIY234" s="567"/>
      <c r="BIZ234" s="567"/>
      <c r="BJA234" s="567"/>
      <c r="BJB234" s="567"/>
      <c r="BJC234" s="567"/>
      <c r="BJD234" s="567"/>
      <c r="BJE234" s="567"/>
      <c r="BJF234" s="567"/>
      <c r="BJG234" s="567"/>
      <c r="BJH234" s="567"/>
      <c r="BJI234" s="567"/>
      <c r="BJJ234" s="567"/>
      <c r="BJK234" s="567"/>
      <c r="BJL234" s="567"/>
      <c r="BJM234" s="567"/>
      <c r="BJN234" s="567"/>
      <c r="BJO234" s="567"/>
      <c r="BJP234" s="567"/>
      <c r="BJQ234" s="567"/>
      <c r="BJR234" s="567"/>
      <c r="BJS234" s="567"/>
      <c r="BJT234" s="567"/>
      <c r="BJU234" s="567"/>
      <c r="BJV234" s="567"/>
      <c r="BJW234" s="567"/>
      <c r="BJX234" s="567"/>
      <c r="BJY234" s="567"/>
      <c r="BJZ234" s="567"/>
      <c r="BKA234" s="567"/>
      <c r="BKB234" s="567"/>
      <c r="BKC234" s="567"/>
      <c r="BKD234" s="567"/>
      <c r="BKE234" s="567"/>
      <c r="BKF234" s="567"/>
      <c r="BKG234" s="567"/>
      <c r="BKH234" s="567"/>
      <c r="BKI234" s="567"/>
      <c r="BKJ234" s="567"/>
      <c r="BKK234" s="567"/>
      <c r="BKL234" s="567"/>
      <c r="BKM234" s="567"/>
      <c r="BKN234" s="567"/>
      <c r="BKO234" s="567"/>
      <c r="BKP234" s="567"/>
      <c r="BKQ234" s="567"/>
      <c r="BKR234" s="567"/>
      <c r="BKS234" s="567"/>
      <c r="BKT234" s="567"/>
      <c r="BKU234" s="567"/>
      <c r="BKV234" s="567"/>
      <c r="BKW234" s="567"/>
      <c r="BKX234" s="567"/>
      <c r="BKY234" s="567"/>
      <c r="BKZ234" s="567"/>
      <c r="BLA234" s="567"/>
      <c r="BLB234" s="567"/>
      <c r="BLC234" s="567"/>
      <c r="BLD234" s="567"/>
      <c r="BLE234" s="567"/>
      <c r="BLF234" s="567"/>
      <c r="BLG234" s="567"/>
      <c r="BLH234" s="567"/>
      <c r="BLI234" s="567"/>
      <c r="BLJ234" s="567"/>
      <c r="BLK234" s="567"/>
      <c r="BLL234" s="567"/>
      <c r="BLM234" s="567"/>
      <c r="BLN234" s="567"/>
      <c r="BLO234" s="567"/>
      <c r="BLP234" s="567"/>
      <c r="BLQ234" s="567"/>
      <c r="BLR234" s="567"/>
      <c r="BLS234" s="567"/>
      <c r="BLT234" s="567"/>
      <c r="BLU234" s="567"/>
      <c r="BLV234" s="567"/>
      <c r="BLW234" s="567"/>
      <c r="BLX234" s="567"/>
      <c r="BLY234" s="567"/>
      <c r="BLZ234" s="567"/>
      <c r="BMA234" s="567"/>
      <c r="BMB234" s="567"/>
      <c r="BMC234" s="567"/>
      <c r="BMD234" s="567"/>
      <c r="BME234" s="567"/>
      <c r="BMF234" s="567"/>
      <c r="BMG234" s="567"/>
      <c r="BMH234" s="567"/>
      <c r="BMI234" s="567"/>
      <c r="BMJ234" s="567"/>
      <c r="BMK234" s="567"/>
      <c r="BML234" s="567"/>
      <c r="BMM234" s="567"/>
      <c r="BMN234" s="567"/>
      <c r="BMO234" s="567"/>
      <c r="BMP234" s="567"/>
      <c r="BMQ234" s="567"/>
      <c r="BMR234" s="567"/>
      <c r="BMS234" s="567"/>
      <c r="BMT234" s="567"/>
      <c r="BMU234" s="567"/>
      <c r="BMV234" s="567"/>
      <c r="BMW234" s="567"/>
      <c r="BMX234" s="567"/>
      <c r="BMY234" s="567"/>
      <c r="BMZ234" s="567"/>
      <c r="BNA234" s="567"/>
      <c r="BNB234" s="567"/>
      <c r="BNC234" s="567"/>
      <c r="BND234" s="567"/>
      <c r="BNE234" s="567"/>
      <c r="BNF234" s="567"/>
      <c r="BNG234" s="567"/>
      <c r="BNH234" s="567"/>
      <c r="BNI234" s="567"/>
      <c r="BNJ234" s="567"/>
      <c r="BNK234" s="567"/>
      <c r="BNL234" s="567"/>
      <c r="BNM234" s="567"/>
      <c r="BNN234" s="567"/>
      <c r="BNO234" s="567"/>
      <c r="BNP234" s="567"/>
      <c r="BNQ234" s="567"/>
      <c r="BNR234" s="567"/>
      <c r="BNS234" s="567"/>
      <c r="BNT234" s="567"/>
      <c r="BNU234" s="567"/>
      <c r="BNV234" s="567"/>
      <c r="BNW234" s="567"/>
      <c r="BNX234" s="567"/>
      <c r="BNY234" s="567"/>
      <c r="BNZ234" s="567"/>
      <c r="BOA234" s="567"/>
      <c r="BOB234" s="567"/>
      <c r="BOC234" s="567"/>
      <c r="BOD234" s="567"/>
      <c r="BOE234" s="567"/>
      <c r="BOF234" s="567"/>
      <c r="BOG234" s="567"/>
      <c r="BOH234" s="567"/>
      <c r="BOI234" s="567"/>
      <c r="BOJ234" s="567"/>
      <c r="BOK234" s="567"/>
      <c r="BOL234" s="567"/>
      <c r="BOM234" s="567"/>
      <c r="BON234" s="567"/>
      <c r="BOO234" s="567"/>
      <c r="BOP234" s="567"/>
      <c r="BOQ234" s="567"/>
      <c r="BOR234" s="567"/>
      <c r="BOS234" s="567"/>
      <c r="BOT234" s="567"/>
      <c r="BOU234" s="567"/>
      <c r="BOV234" s="567"/>
      <c r="BOW234" s="567"/>
      <c r="BOX234" s="567"/>
      <c r="BOY234" s="567"/>
      <c r="BOZ234" s="567"/>
      <c r="BPA234" s="567"/>
      <c r="BPB234" s="567"/>
      <c r="BPC234" s="567"/>
      <c r="BPD234" s="567"/>
      <c r="BPE234" s="567"/>
      <c r="BPF234" s="567"/>
      <c r="BPG234" s="567"/>
      <c r="BPH234" s="567"/>
      <c r="BPI234" s="567"/>
      <c r="BPJ234" s="567"/>
      <c r="BPK234" s="567"/>
      <c r="BPL234" s="567"/>
      <c r="BPM234" s="567"/>
      <c r="BPN234" s="567"/>
      <c r="BPO234" s="567"/>
      <c r="BPP234" s="567"/>
      <c r="BPQ234" s="567"/>
      <c r="BPR234" s="567"/>
      <c r="BPS234" s="567"/>
      <c r="BPT234" s="567"/>
      <c r="BPU234" s="567"/>
      <c r="BPV234" s="567"/>
      <c r="BPW234" s="567"/>
      <c r="BPX234" s="567"/>
      <c r="BPY234" s="567"/>
      <c r="BPZ234" s="567"/>
      <c r="BQA234" s="567"/>
      <c r="BQB234" s="567"/>
      <c r="BQC234" s="567"/>
      <c r="BQD234" s="567"/>
      <c r="BQE234" s="567"/>
      <c r="BQF234" s="567"/>
      <c r="BQG234" s="567"/>
      <c r="BQH234" s="567"/>
      <c r="BQI234" s="567"/>
      <c r="BQJ234" s="567"/>
      <c r="BQK234" s="567"/>
      <c r="BQL234" s="567"/>
      <c r="BQM234" s="567"/>
      <c r="BQN234" s="567"/>
      <c r="BQO234" s="567"/>
      <c r="BQP234" s="567"/>
      <c r="BQQ234" s="567"/>
      <c r="BQR234" s="567"/>
      <c r="BQS234" s="567"/>
      <c r="BQT234" s="567"/>
      <c r="BQU234" s="567"/>
      <c r="BQV234" s="567"/>
      <c r="BQW234" s="567"/>
      <c r="BQX234" s="567"/>
      <c r="BQY234" s="567"/>
      <c r="BQZ234" s="567"/>
      <c r="BRA234" s="567"/>
      <c r="BRB234" s="567"/>
      <c r="BRC234" s="567"/>
      <c r="BRD234" s="567"/>
      <c r="BRE234" s="567"/>
      <c r="BRF234" s="567"/>
      <c r="BRG234" s="567"/>
      <c r="BRH234" s="567"/>
      <c r="BRI234" s="567"/>
      <c r="BRJ234" s="567"/>
      <c r="BRK234" s="567"/>
      <c r="BRL234" s="567"/>
      <c r="BRM234" s="567"/>
      <c r="BRN234" s="567"/>
      <c r="BRO234" s="567"/>
      <c r="BRP234" s="567"/>
      <c r="BRQ234" s="567"/>
      <c r="BRR234" s="567"/>
      <c r="BRS234" s="567"/>
      <c r="BRT234" s="567"/>
      <c r="BRU234" s="567"/>
      <c r="BRV234" s="567"/>
      <c r="BRW234" s="567"/>
      <c r="BRX234" s="567"/>
      <c r="BRY234" s="567"/>
      <c r="BRZ234" s="567"/>
      <c r="BSA234" s="567"/>
      <c r="BSB234" s="567"/>
      <c r="BSC234" s="567"/>
      <c r="BSD234" s="567"/>
      <c r="BSE234" s="567"/>
      <c r="BSF234" s="567"/>
      <c r="BSG234" s="567"/>
      <c r="BSH234" s="567"/>
      <c r="BSI234" s="567"/>
      <c r="BSJ234" s="567"/>
      <c r="BSK234" s="567"/>
      <c r="BSL234" s="567"/>
      <c r="BSM234" s="567"/>
      <c r="BSN234" s="567"/>
      <c r="BSO234" s="567"/>
      <c r="BSP234" s="567"/>
      <c r="BSQ234" s="567"/>
      <c r="BSR234" s="567"/>
      <c r="BSS234" s="567"/>
      <c r="BST234" s="567"/>
      <c r="BSU234" s="567"/>
      <c r="BSV234" s="567"/>
      <c r="BSW234" s="567"/>
      <c r="BSX234" s="567"/>
      <c r="BSY234" s="567"/>
      <c r="BSZ234" s="567"/>
      <c r="BTA234" s="567"/>
      <c r="BTB234" s="567"/>
      <c r="BTC234" s="567"/>
      <c r="BTD234" s="567"/>
      <c r="BTE234" s="567"/>
      <c r="BTF234" s="567"/>
      <c r="BTG234" s="567"/>
      <c r="BTH234" s="567"/>
      <c r="BTI234" s="567"/>
      <c r="BTJ234" s="567"/>
      <c r="BTK234" s="567"/>
      <c r="BTL234" s="567"/>
      <c r="BTM234" s="567"/>
      <c r="BTN234" s="567"/>
      <c r="BTO234" s="567"/>
      <c r="BTP234" s="567"/>
      <c r="BTQ234" s="567"/>
      <c r="BTR234" s="567"/>
      <c r="BTS234" s="567"/>
      <c r="BTT234" s="567"/>
      <c r="BTU234" s="567"/>
      <c r="BTV234" s="567"/>
      <c r="BTW234" s="567"/>
      <c r="BTX234" s="567"/>
      <c r="BTY234" s="567"/>
      <c r="BTZ234" s="567"/>
      <c r="BUA234" s="567"/>
      <c r="BUB234" s="567"/>
      <c r="BUC234" s="567"/>
      <c r="BUD234" s="567"/>
      <c r="BUE234" s="567"/>
      <c r="BUF234" s="567"/>
      <c r="BUG234" s="567"/>
      <c r="BUH234" s="567"/>
      <c r="BUI234" s="567"/>
      <c r="BUJ234" s="567"/>
      <c r="BUK234" s="567"/>
      <c r="BUL234" s="567"/>
      <c r="BUM234" s="567"/>
      <c r="BUN234" s="567"/>
      <c r="BUO234" s="567"/>
      <c r="BUP234" s="567"/>
      <c r="BUQ234" s="567"/>
      <c r="BUR234" s="567"/>
      <c r="BUS234" s="567"/>
      <c r="BUT234" s="567"/>
      <c r="BUU234" s="567"/>
      <c r="BUV234" s="567"/>
      <c r="BUW234" s="567"/>
      <c r="BUX234" s="567"/>
      <c r="BUY234" s="567"/>
      <c r="BUZ234" s="567"/>
      <c r="BVA234" s="567"/>
      <c r="BVB234" s="567"/>
      <c r="BVC234" s="567"/>
      <c r="BVD234" s="567"/>
      <c r="BVE234" s="567"/>
      <c r="BVF234" s="567"/>
      <c r="BVG234" s="567"/>
      <c r="BVH234" s="567"/>
      <c r="BVI234" s="567"/>
      <c r="BVJ234" s="567"/>
      <c r="BVK234" s="567"/>
      <c r="BVL234" s="567"/>
      <c r="BVM234" s="567"/>
      <c r="BVN234" s="567"/>
      <c r="BVO234" s="567"/>
      <c r="BVP234" s="567"/>
      <c r="BVQ234" s="567"/>
      <c r="BVR234" s="567"/>
      <c r="BVS234" s="567"/>
      <c r="BVT234" s="567"/>
      <c r="BVU234" s="567"/>
      <c r="BVV234" s="567"/>
      <c r="BVW234" s="567"/>
      <c r="BVX234" s="567"/>
      <c r="BVY234" s="567"/>
      <c r="BVZ234" s="567"/>
      <c r="BWA234" s="567"/>
      <c r="BWB234" s="567"/>
      <c r="BWC234" s="567"/>
      <c r="BWD234" s="567"/>
      <c r="BWE234" s="567"/>
      <c r="BWF234" s="567"/>
      <c r="BWG234" s="567"/>
      <c r="BWH234" s="567"/>
      <c r="BWI234" s="567"/>
      <c r="BWJ234" s="567"/>
      <c r="BWK234" s="567"/>
      <c r="BWL234" s="567"/>
      <c r="BWM234" s="567"/>
      <c r="BWN234" s="567"/>
      <c r="BWO234" s="567"/>
      <c r="BWP234" s="567"/>
      <c r="BWQ234" s="567"/>
      <c r="BWR234" s="567"/>
      <c r="BWS234" s="567"/>
      <c r="BWT234" s="567"/>
      <c r="BWU234" s="567"/>
      <c r="BWV234" s="567"/>
      <c r="BWW234" s="567"/>
      <c r="BWX234" s="567"/>
      <c r="BWY234" s="567"/>
      <c r="BWZ234" s="567"/>
      <c r="BXA234" s="567"/>
      <c r="BXB234" s="567"/>
      <c r="BXC234" s="567"/>
      <c r="BXD234" s="567"/>
      <c r="BXE234" s="567"/>
      <c r="BXF234" s="567"/>
      <c r="BXG234" s="567"/>
      <c r="BXH234" s="567"/>
      <c r="BXI234" s="567"/>
      <c r="BXJ234" s="567"/>
      <c r="BXK234" s="567"/>
      <c r="BXL234" s="567"/>
      <c r="BXM234" s="567"/>
      <c r="BXN234" s="567"/>
      <c r="BXO234" s="567"/>
      <c r="BXP234" s="567"/>
      <c r="BXQ234" s="567"/>
      <c r="BXR234" s="567"/>
      <c r="BXS234" s="567"/>
      <c r="BXT234" s="567"/>
      <c r="BXU234" s="567"/>
      <c r="BXV234" s="567"/>
      <c r="BXW234" s="567"/>
      <c r="BXX234" s="567"/>
      <c r="BXY234" s="567"/>
      <c r="BXZ234" s="567"/>
      <c r="BYA234" s="567"/>
      <c r="BYB234" s="567"/>
      <c r="BYC234" s="567"/>
      <c r="BYD234" s="567"/>
      <c r="BYE234" s="567"/>
      <c r="BYF234" s="567"/>
      <c r="BYG234" s="567"/>
      <c r="BYH234" s="567"/>
      <c r="BYI234" s="567"/>
      <c r="BYJ234" s="567"/>
      <c r="BYK234" s="567"/>
      <c r="BYL234" s="567"/>
      <c r="BYM234" s="567"/>
      <c r="BYN234" s="567"/>
      <c r="BYO234" s="567"/>
      <c r="BYP234" s="567"/>
      <c r="BYQ234" s="567"/>
      <c r="BYR234" s="567"/>
      <c r="BYS234" s="567"/>
      <c r="BYT234" s="567"/>
      <c r="BYU234" s="567"/>
      <c r="BYV234" s="567"/>
      <c r="BYW234" s="567"/>
      <c r="BYX234" s="567"/>
      <c r="BYY234" s="567"/>
      <c r="BYZ234" s="567"/>
      <c r="BZA234" s="567"/>
      <c r="BZB234" s="567"/>
      <c r="BZC234" s="567"/>
      <c r="BZD234" s="567"/>
      <c r="BZE234" s="567"/>
      <c r="BZF234" s="567"/>
      <c r="BZG234" s="567"/>
      <c r="BZH234" s="567"/>
      <c r="BZI234" s="567"/>
      <c r="BZJ234" s="567"/>
      <c r="BZK234" s="567"/>
      <c r="BZL234" s="567"/>
      <c r="BZM234" s="567"/>
      <c r="BZN234" s="567"/>
      <c r="BZO234" s="567"/>
      <c r="BZP234" s="567"/>
      <c r="BZQ234" s="567"/>
      <c r="BZR234" s="567"/>
      <c r="BZS234" s="567"/>
      <c r="BZT234" s="567"/>
      <c r="BZU234" s="567"/>
      <c r="BZV234" s="567"/>
      <c r="BZW234" s="567"/>
      <c r="BZX234" s="567"/>
      <c r="BZY234" s="567"/>
      <c r="BZZ234" s="567"/>
      <c r="CAA234" s="567"/>
      <c r="CAB234" s="567"/>
      <c r="CAC234" s="567"/>
      <c r="CAD234" s="567"/>
      <c r="CAE234" s="567"/>
      <c r="CAF234" s="567"/>
      <c r="CAG234" s="567"/>
      <c r="CAH234" s="567"/>
      <c r="CAI234" s="567"/>
      <c r="CAJ234" s="567"/>
      <c r="CAK234" s="567"/>
      <c r="CAL234" s="567"/>
      <c r="CAM234" s="567"/>
      <c r="CAN234" s="567"/>
      <c r="CAO234" s="567"/>
      <c r="CAP234" s="567"/>
      <c r="CAQ234" s="567"/>
      <c r="CAR234" s="567"/>
      <c r="CAS234" s="567"/>
      <c r="CAT234" s="567"/>
      <c r="CAU234" s="567"/>
      <c r="CAV234" s="567"/>
      <c r="CAW234" s="567"/>
      <c r="CAX234" s="567"/>
      <c r="CAY234" s="567"/>
      <c r="CAZ234" s="567"/>
      <c r="CBA234" s="567"/>
      <c r="CBB234" s="567"/>
      <c r="CBC234" s="567"/>
      <c r="CBD234" s="567"/>
      <c r="CBE234" s="567"/>
      <c r="CBF234" s="567"/>
      <c r="CBG234" s="567"/>
      <c r="CBH234" s="567"/>
      <c r="CBI234" s="567"/>
      <c r="CBJ234" s="567"/>
      <c r="CBK234" s="567"/>
      <c r="CBL234" s="567"/>
      <c r="CBM234" s="567"/>
      <c r="CBN234" s="567"/>
      <c r="CBO234" s="567"/>
      <c r="CBP234" s="567"/>
      <c r="CBQ234" s="567"/>
      <c r="CBR234" s="567"/>
      <c r="CBS234" s="567"/>
      <c r="CBT234" s="567"/>
      <c r="CBU234" s="567"/>
      <c r="CBV234" s="567"/>
      <c r="CBW234" s="567"/>
      <c r="CBX234" s="567"/>
      <c r="CBY234" s="567"/>
      <c r="CBZ234" s="567"/>
      <c r="CCA234" s="567"/>
      <c r="CCB234" s="567"/>
      <c r="CCC234" s="567"/>
      <c r="CCD234" s="567"/>
      <c r="CCE234" s="567"/>
      <c r="CCF234" s="567"/>
      <c r="CCG234" s="567"/>
      <c r="CCH234" s="567"/>
      <c r="CCI234" s="567"/>
      <c r="CCJ234" s="567"/>
      <c r="CCK234" s="567"/>
      <c r="CCL234" s="567"/>
      <c r="CCM234" s="567"/>
      <c r="CCN234" s="567"/>
      <c r="CCO234" s="567"/>
      <c r="CCP234" s="567"/>
      <c r="CCQ234" s="567"/>
      <c r="CCR234" s="567"/>
      <c r="CCS234" s="567"/>
      <c r="CCT234" s="567"/>
      <c r="CCU234" s="567"/>
      <c r="CCV234" s="567"/>
      <c r="CCW234" s="567"/>
      <c r="CCX234" s="567"/>
      <c r="CCY234" s="567"/>
      <c r="CCZ234" s="567"/>
      <c r="CDA234" s="567"/>
      <c r="CDB234" s="567"/>
      <c r="CDC234" s="567"/>
      <c r="CDD234" s="567"/>
      <c r="CDE234" s="567"/>
      <c r="CDF234" s="567"/>
      <c r="CDG234" s="567"/>
      <c r="CDH234" s="567"/>
      <c r="CDI234" s="567"/>
      <c r="CDJ234" s="567"/>
      <c r="CDK234" s="567"/>
      <c r="CDL234" s="567"/>
      <c r="CDM234" s="567"/>
      <c r="CDN234" s="567"/>
      <c r="CDO234" s="567"/>
      <c r="CDP234" s="567"/>
      <c r="CDQ234" s="567"/>
      <c r="CDR234" s="567"/>
      <c r="CDS234" s="567"/>
      <c r="CDT234" s="567"/>
      <c r="CDU234" s="567"/>
      <c r="CDV234" s="567"/>
      <c r="CDW234" s="567"/>
      <c r="CDX234" s="567"/>
      <c r="CDY234" s="567"/>
      <c r="CDZ234" s="567"/>
      <c r="CEA234" s="567"/>
      <c r="CEB234" s="567"/>
      <c r="CEC234" s="567"/>
      <c r="CED234" s="567"/>
      <c r="CEE234" s="567"/>
      <c r="CEF234" s="567"/>
      <c r="CEG234" s="567"/>
      <c r="CEH234" s="567"/>
      <c r="CEI234" s="567"/>
      <c r="CEJ234" s="567"/>
      <c r="CEK234" s="567"/>
      <c r="CEL234" s="567"/>
      <c r="CEM234" s="567"/>
      <c r="CEN234" s="567"/>
      <c r="CEO234" s="567"/>
      <c r="CEP234" s="567"/>
      <c r="CEQ234" s="567"/>
      <c r="CER234" s="567"/>
      <c r="CES234" s="567"/>
      <c r="CET234" s="567"/>
      <c r="CEU234" s="567"/>
      <c r="CEV234" s="567"/>
      <c r="CEW234" s="567"/>
      <c r="CEX234" s="567"/>
      <c r="CEY234" s="567"/>
      <c r="CEZ234" s="567"/>
      <c r="CFA234" s="567"/>
      <c r="CFB234" s="567"/>
      <c r="CFC234" s="567"/>
      <c r="CFD234" s="567"/>
      <c r="CFE234" s="567"/>
      <c r="CFF234" s="567"/>
      <c r="CFG234" s="567"/>
      <c r="CFH234" s="567"/>
      <c r="CFI234" s="567"/>
      <c r="CFJ234" s="567"/>
      <c r="CFK234" s="567"/>
      <c r="CFL234" s="567"/>
      <c r="CFM234" s="567"/>
      <c r="CFN234" s="567"/>
      <c r="CFO234" s="567"/>
      <c r="CFP234" s="567"/>
      <c r="CFQ234" s="567"/>
      <c r="CFR234" s="567"/>
      <c r="CFS234" s="567"/>
      <c r="CFT234" s="567"/>
      <c r="CFU234" s="567"/>
      <c r="CFV234" s="567"/>
      <c r="CFW234" s="567"/>
      <c r="CFX234" s="567"/>
      <c r="CFY234" s="567"/>
      <c r="CFZ234" s="567"/>
      <c r="CGA234" s="567"/>
      <c r="CGB234" s="567"/>
      <c r="CGC234" s="567"/>
      <c r="CGD234" s="567"/>
      <c r="CGE234" s="567"/>
      <c r="CGF234" s="567"/>
      <c r="CGG234" s="567"/>
      <c r="CGH234" s="567"/>
      <c r="CGI234" s="567"/>
      <c r="CGJ234" s="567"/>
      <c r="CGK234" s="567"/>
      <c r="CGL234" s="567"/>
      <c r="CGM234" s="567"/>
      <c r="CGN234" s="567"/>
      <c r="CGO234" s="567"/>
      <c r="CGP234" s="567"/>
      <c r="CGQ234" s="567"/>
      <c r="CGR234" s="567"/>
      <c r="CGS234" s="567"/>
      <c r="CGT234" s="567"/>
      <c r="CGU234" s="567"/>
      <c r="CGV234" s="567"/>
      <c r="CGW234" s="567"/>
      <c r="CGX234" s="567"/>
      <c r="CGY234" s="567"/>
      <c r="CGZ234" s="567"/>
      <c r="CHA234" s="567"/>
      <c r="CHB234" s="567"/>
      <c r="CHC234" s="567"/>
      <c r="CHD234" s="567"/>
      <c r="CHE234" s="567"/>
      <c r="CHF234" s="567"/>
      <c r="CHG234" s="567"/>
      <c r="CHH234" s="567"/>
      <c r="CHI234" s="567"/>
      <c r="CHJ234" s="567"/>
      <c r="CHK234" s="567"/>
      <c r="CHL234" s="567"/>
      <c r="CHM234" s="567"/>
      <c r="CHN234" s="567"/>
      <c r="CHO234" s="567"/>
      <c r="CHP234" s="567"/>
      <c r="CHQ234" s="567"/>
      <c r="CHR234" s="567"/>
      <c r="CHS234" s="567"/>
      <c r="CHT234" s="567"/>
      <c r="CHU234" s="567"/>
      <c r="CHV234" s="567"/>
      <c r="CHW234" s="567"/>
      <c r="CHX234" s="567"/>
      <c r="CHY234" s="567"/>
      <c r="CHZ234" s="567"/>
      <c r="CIA234" s="567"/>
      <c r="CIB234" s="567"/>
      <c r="CIC234" s="567"/>
      <c r="CID234" s="567"/>
      <c r="CIE234" s="567"/>
      <c r="CIF234" s="567"/>
      <c r="CIG234" s="567"/>
      <c r="CIH234" s="567"/>
      <c r="CII234" s="567"/>
      <c r="CIJ234" s="567"/>
      <c r="CIK234" s="567"/>
      <c r="CIL234" s="567"/>
      <c r="CIM234" s="567"/>
      <c r="CIN234" s="567"/>
      <c r="CIO234" s="567"/>
      <c r="CIP234" s="567"/>
      <c r="CIQ234" s="567"/>
      <c r="CIR234" s="567"/>
      <c r="CIS234" s="567"/>
      <c r="CIT234" s="567"/>
      <c r="CIU234" s="567"/>
      <c r="CIV234" s="567"/>
      <c r="CIW234" s="567"/>
      <c r="CIX234" s="567"/>
      <c r="CIY234" s="567"/>
      <c r="CIZ234" s="567"/>
      <c r="CJA234" s="567"/>
      <c r="CJB234" s="567"/>
      <c r="CJC234" s="567"/>
      <c r="CJD234" s="567"/>
      <c r="CJE234" s="567"/>
      <c r="CJF234" s="567"/>
      <c r="CJG234" s="567"/>
      <c r="CJH234" s="567"/>
      <c r="CJI234" s="567"/>
      <c r="CJJ234" s="567"/>
      <c r="CJK234" s="567"/>
      <c r="CJL234" s="567"/>
      <c r="CJM234" s="567"/>
      <c r="CJN234" s="567"/>
      <c r="CJO234" s="567"/>
      <c r="CJP234" s="567"/>
      <c r="CJQ234" s="567"/>
      <c r="CJR234" s="567"/>
      <c r="CJS234" s="567"/>
      <c r="CJT234" s="567"/>
      <c r="CJU234" s="567"/>
      <c r="CJV234" s="567"/>
      <c r="CJW234" s="567"/>
      <c r="CJX234" s="567"/>
      <c r="CJY234" s="567"/>
      <c r="CJZ234" s="567"/>
      <c r="CKA234" s="567"/>
      <c r="CKB234" s="567"/>
      <c r="CKC234" s="567"/>
      <c r="CKD234" s="567"/>
      <c r="CKE234" s="567"/>
      <c r="CKF234" s="567"/>
      <c r="CKG234" s="567"/>
      <c r="CKH234" s="567"/>
      <c r="CKI234" s="567"/>
      <c r="CKJ234" s="567"/>
      <c r="CKK234" s="567"/>
      <c r="CKL234" s="567"/>
      <c r="CKM234" s="567"/>
      <c r="CKN234" s="567"/>
      <c r="CKO234" s="567"/>
      <c r="CKP234" s="567"/>
      <c r="CKQ234" s="567"/>
      <c r="CKR234" s="567"/>
      <c r="CKS234" s="567"/>
      <c r="CKT234" s="567"/>
      <c r="CKU234" s="567"/>
      <c r="CKV234" s="567"/>
      <c r="CKW234" s="567"/>
      <c r="CKX234" s="567"/>
      <c r="CKY234" s="567"/>
      <c r="CKZ234" s="567"/>
      <c r="CLA234" s="567"/>
      <c r="CLB234" s="567"/>
      <c r="CLC234" s="567"/>
      <c r="CLD234" s="567"/>
      <c r="CLE234" s="567"/>
      <c r="CLF234" s="567"/>
      <c r="CLG234" s="567"/>
      <c r="CLH234" s="567"/>
      <c r="CLI234" s="567"/>
      <c r="CLJ234" s="567"/>
      <c r="CLK234" s="567"/>
      <c r="CLL234" s="567"/>
      <c r="CLM234" s="567"/>
      <c r="CLN234" s="567"/>
      <c r="CLO234" s="567"/>
      <c r="CLP234" s="567"/>
      <c r="CLQ234" s="567"/>
      <c r="CLR234" s="567"/>
      <c r="CLS234" s="567"/>
      <c r="CLT234" s="567"/>
      <c r="CLU234" s="567"/>
      <c r="CLV234" s="567"/>
      <c r="CLW234" s="567"/>
      <c r="CLX234" s="567"/>
      <c r="CLY234" s="567"/>
      <c r="CLZ234" s="567"/>
      <c r="CMA234" s="567"/>
      <c r="CMB234" s="567"/>
      <c r="CMC234" s="567"/>
      <c r="CMD234" s="567"/>
      <c r="CME234" s="567"/>
      <c r="CMF234" s="567"/>
      <c r="CMG234" s="567"/>
      <c r="CMH234" s="567"/>
      <c r="CMI234" s="567"/>
      <c r="CMJ234" s="567"/>
      <c r="CMK234" s="567"/>
      <c r="CML234" s="567"/>
      <c r="CMM234" s="567"/>
      <c r="CMN234" s="567"/>
      <c r="CMO234" s="567"/>
      <c r="CMP234" s="567"/>
      <c r="CMQ234" s="567"/>
      <c r="CMR234" s="567"/>
      <c r="CMS234" s="567"/>
      <c r="CMT234" s="567"/>
      <c r="CMU234" s="567"/>
      <c r="CMV234" s="567"/>
      <c r="CMW234" s="567"/>
      <c r="CMX234" s="567"/>
      <c r="CMY234" s="567"/>
      <c r="CMZ234" s="567"/>
      <c r="CNA234" s="567"/>
      <c r="CNB234" s="567"/>
      <c r="CNC234" s="567"/>
      <c r="CND234" s="567"/>
      <c r="CNE234" s="567"/>
      <c r="CNF234" s="567"/>
      <c r="CNG234" s="567"/>
      <c r="CNH234" s="567"/>
      <c r="CNI234" s="567"/>
      <c r="CNJ234" s="567"/>
      <c r="CNK234" s="567"/>
      <c r="CNL234" s="567"/>
      <c r="CNM234" s="567"/>
      <c r="CNN234" s="567"/>
      <c r="CNO234" s="567"/>
      <c r="CNP234" s="567"/>
      <c r="CNQ234" s="567"/>
      <c r="CNR234" s="567"/>
      <c r="CNS234" s="567"/>
      <c r="CNT234" s="567"/>
      <c r="CNU234" s="567"/>
      <c r="CNV234" s="567"/>
      <c r="CNW234" s="567"/>
      <c r="CNX234" s="567"/>
      <c r="CNY234" s="567"/>
      <c r="CNZ234" s="567"/>
      <c r="COA234" s="567"/>
      <c r="COB234" s="567"/>
      <c r="COC234" s="567"/>
      <c r="COD234" s="567"/>
      <c r="COE234" s="567"/>
      <c r="COF234" s="567"/>
      <c r="COG234" s="567"/>
      <c r="COH234" s="567"/>
      <c r="COI234" s="567"/>
      <c r="COJ234" s="567"/>
      <c r="COK234" s="567"/>
      <c r="COL234" s="567"/>
      <c r="COM234" s="567"/>
      <c r="CON234" s="567"/>
      <c r="COO234" s="567"/>
      <c r="COP234" s="567"/>
      <c r="COQ234" s="567"/>
      <c r="COR234" s="567"/>
      <c r="COS234" s="567"/>
      <c r="COT234" s="567"/>
      <c r="COU234" s="567"/>
      <c r="COV234" s="567"/>
      <c r="COW234" s="567"/>
      <c r="COX234" s="567"/>
      <c r="COY234" s="567"/>
      <c r="COZ234" s="567"/>
      <c r="CPA234" s="567"/>
      <c r="CPB234" s="567"/>
      <c r="CPC234" s="567"/>
      <c r="CPD234" s="567"/>
      <c r="CPE234" s="567"/>
      <c r="CPF234" s="567"/>
      <c r="CPG234" s="567"/>
      <c r="CPH234" s="567"/>
      <c r="CPI234" s="567"/>
      <c r="CPJ234" s="567"/>
      <c r="CPK234" s="567"/>
      <c r="CPL234" s="567"/>
      <c r="CPM234" s="567"/>
      <c r="CPN234" s="567"/>
      <c r="CPO234" s="567"/>
      <c r="CPP234" s="567"/>
      <c r="CPQ234" s="567"/>
      <c r="CPR234" s="567"/>
      <c r="CPS234" s="567"/>
      <c r="CPT234" s="567"/>
      <c r="CPU234" s="567"/>
      <c r="CPV234" s="567"/>
      <c r="CPW234" s="567"/>
      <c r="CPX234" s="567"/>
      <c r="CPY234" s="567"/>
      <c r="CPZ234" s="567"/>
      <c r="CQA234" s="567"/>
      <c r="CQB234" s="567"/>
      <c r="CQC234" s="567"/>
      <c r="CQD234" s="567"/>
      <c r="CQE234" s="567"/>
      <c r="CQF234" s="567"/>
      <c r="CQG234" s="567"/>
      <c r="CQH234" s="567"/>
      <c r="CQI234" s="567"/>
      <c r="CQJ234" s="567"/>
      <c r="CQK234" s="567"/>
      <c r="CQL234" s="567"/>
      <c r="CQM234" s="567"/>
      <c r="CQN234" s="567"/>
      <c r="CQO234" s="567"/>
      <c r="CQP234" s="567"/>
      <c r="CQQ234" s="567"/>
      <c r="CQR234" s="567"/>
      <c r="CQS234" s="567"/>
      <c r="CQT234" s="567"/>
      <c r="CQU234" s="567"/>
      <c r="CQV234" s="567"/>
      <c r="CQW234" s="567"/>
      <c r="CQX234" s="567"/>
      <c r="CQY234" s="567"/>
      <c r="CQZ234" s="567"/>
      <c r="CRA234" s="567"/>
      <c r="CRB234" s="567"/>
      <c r="CRC234" s="567"/>
      <c r="CRD234" s="567"/>
      <c r="CRE234" s="567"/>
      <c r="CRF234" s="567"/>
      <c r="CRG234" s="567"/>
      <c r="CRH234" s="567"/>
      <c r="CRI234" s="567"/>
      <c r="CRJ234" s="567"/>
      <c r="CRK234" s="567"/>
      <c r="CRL234" s="567"/>
      <c r="CRM234" s="567"/>
      <c r="CRN234" s="567"/>
      <c r="CRO234" s="567"/>
      <c r="CRP234" s="567"/>
      <c r="CRQ234" s="567"/>
      <c r="CRR234" s="567"/>
      <c r="CRS234" s="567"/>
      <c r="CRT234" s="567"/>
      <c r="CRU234" s="567"/>
      <c r="CRV234" s="567"/>
      <c r="CRW234" s="567"/>
      <c r="CRX234" s="567"/>
      <c r="CRY234" s="567"/>
      <c r="CRZ234" s="567"/>
      <c r="CSA234" s="567"/>
      <c r="CSB234" s="567"/>
      <c r="CSC234" s="567"/>
      <c r="CSD234" s="567"/>
      <c r="CSE234" s="567"/>
      <c r="CSF234" s="567"/>
      <c r="CSG234" s="567"/>
      <c r="CSH234" s="567"/>
      <c r="CSI234" s="567"/>
      <c r="CSJ234" s="567"/>
      <c r="CSK234" s="567"/>
      <c r="CSL234" s="567"/>
      <c r="CSM234" s="567"/>
      <c r="CSN234" s="567"/>
      <c r="CSO234" s="567"/>
      <c r="CSP234" s="567"/>
      <c r="CSQ234" s="567"/>
      <c r="CSR234" s="567"/>
      <c r="CSS234" s="567"/>
      <c r="CST234" s="567"/>
      <c r="CSU234" s="567"/>
      <c r="CSV234" s="567"/>
      <c r="CSW234" s="567"/>
      <c r="CSX234" s="567"/>
      <c r="CSY234" s="567"/>
      <c r="CSZ234" s="567"/>
      <c r="CTA234" s="567"/>
      <c r="CTB234" s="567"/>
      <c r="CTC234" s="567"/>
      <c r="CTD234" s="567"/>
      <c r="CTE234" s="567"/>
      <c r="CTF234" s="567"/>
      <c r="CTG234" s="567"/>
      <c r="CTH234" s="567"/>
      <c r="CTI234" s="567"/>
      <c r="CTJ234" s="567"/>
      <c r="CTK234" s="567"/>
      <c r="CTL234" s="567"/>
      <c r="CTM234" s="567"/>
      <c r="CTN234" s="567"/>
      <c r="CTO234" s="567"/>
      <c r="CTP234" s="567"/>
      <c r="CTQ234" s="567"/>
      <c r="CTR234" s="567"/>
      <c r="CTS234" s="567"/>
      <c r="CTT234" s="567"/>
      <c r="CTU234" s="567"/>
      <c r="CTV234" s="567"/>
      <c r="CTW234" s="567"/>
      <c r="CTX234" s="567"/>
      <c r="CTY234" s="567"/>
      <c r="CTZ234" s="567"/>
      <c r="CUA234" s="567"/>
      <c r="CUB234" s="567"/>
      <c r="CUC234" s="567"/>
      <c r="CUD234" s="567"/>
      <c r="CUE234" s="567"/>
      <c r="CUF234" s="567"/>
      <c r="CUG234" s="567"/>
      <c r="CUH234" s="567"/>
      <c r="CUI234" s="567"/>
      <c r="CUJ234" s="567"/>
      <c r="CUK234" s="567"/>
      <c r="CUL234" s="567"/>
      <c r="CUM234" s="567"/>
      <c r="CUN234" s="567"/>
      <c r="CUO234" s="567"/>
      <c r="CUP234" s="567"/>
      <c r="CUQ234" s="567"/>
      <c r="CUR234" s="567"/>
      <c r="CUS234" s="567"/>
      <c r="CUT234" s="567"/>
      <c r="CUU234" s="567"/>
      <c r="CUV234" s="567"/>
      <c r="CUW234" s="567"/>
      <c r="CUX234" s="567"/>
      <c r="CUY234" s="567"/>
      <c r="CUZ234" s="567"/>
      <c r="CVA234" s="567"/>
      <c r="CVB234" s="567"/>
      <c r="CVC234" s="567"/>
      <c r="CVD234" s="567"/>
      <c r="CVE234" s="567"/>
      <c r="CVF234" s="567"/>
      <c r="CVG234" s="567"/>
      <c r="CVH234" s="567"/>
      <c r="CVI234" s="567"/>
      <c r="CVJ234" s="567"/>
      <c r="CVK234" s="567"/>
      <c r="CVL234" s="567"/>
      <c r="CVM234" s="567"/>
      <c r="CVN234" s="567"/>
      <c r="CVO234" s="567"/>
      <c r="CVP234" s="567"/>
      <c r="CVQ234" s="567"/>
      <c r="CVR234" s="567"/>
      <c r="CVS234" s="567"/>
      <c r="CVT234" s="567"/>
      <c r="CVU234" s="567"/>
      <c r="CVV234" s="567"/>
      <c r="CVW234" s="567"/>
      <c r="CVX234" s="567"/>
      <c r="CVY234" s="567"/>
      <c r="CVZ234" s="567"/>
      <c r="CWA234" s="567"/>
      <c r="CWB234" s="567"/>
      <c r="CWC234" s="567"/>
      <c r="CWD234" s="567"/>
      <c r="CWE234" s="567"/>
      <c r="CWF234" s="567"/>
      <c r="CWG234" s="567"/>
      <c r="CWH234" s="567"/>
      <c r="CWI234" s="567"/>
      <c r="CWJ234" s="567"/>
      <c r="CWK234" s="567"/>
      <c r="CWL234" s="567"/>
      <c r="CWM234" s="567"/>
      <c r="CWN234" s="567"/>
      <c r="CWO234" s="567"/>
      <c r="CWP234" s="567"/>
      <c r="CWQ234" s="567"/>
      <c r="CWR234" s="567"/>
      <c r="CWS234" s="567"/>
      <c r="CWT234" s="567"/>
      <c r="CWU234" s="567"/>
      <c r="CWV234" s="567"/>
      <c r="CWW234" s="567"/>
      <c r="CWX234" s="567"/>
      <c r="CWY234" s="567"/>
      <c r="CWZ234" s="567"/>
      <c r="CXA234" s="567"/>
      <c r="CXB234" s="567"/>
      <c r="CXC234" s="567"/>
      <c r="CXD234" s="567"/>
      <c r="CXE234" s="567"/>
      <c r="CXF234" s="567"/>
      <c r="CXG234" s="567"/>
      <c r="CXH234" s="567"/>
      <c r="CXI234" s="567"/>
      <c r="CXJ234" s="567"/>
      <c r="CXK234" s="567"/>
      <c r="CXL234" s="567"/>
      <c r="CXM234" s="567"/>
      <c r="CXN234" s="567"/>
      <c r="CXO234" s="567"/>
      <c r="CXP234" s="567"/>
      <c r="CXQ234" s="567"/>
      <c r="CXR234" s="567"/>
      <c r="CXS234" s="567"/>
      <c r="CXT234" s="567"/>
      <c r="CXU234" s="567"/>
      <c r="CXV234" s="567"/>
      <c r="CXW234" s="567"/>
      <c r="CXX234" s="567"/>
      <c r="CXY234" s="567"/>
      <c r="CXZ234" s="567"/>
      <c r="CYA234" s="567"/>
      <c r="CYB234" s="567"/>
      <c r="CYC234" s="567"/>
      <c r="CYD234" s="567"/>
      <c r="CYE234" s="567"/>
      <c r="CYF234" s="567"/>
      <c r="CYG234" s="567"/>
      <c r="CYH234" s="567"/>
      <c r="CYI234" s="567"/>
      <c r="CYJ234" s="567"/>
      <c r="CYK234" s="567"/>
      <c r="CYL234" s="567"/>
      <c r="CYM234" s="567"/>
      <c r="CYN234" s="567"/>
      <c r="CYO234" s="567"/>
      <c r="CYP234" s="567"/>
      <c r="CYQ234" s="567"/>
      <c r="CYR234" s="567"/>
      <c r="CYS234" s="567"/>
      <c r="CYT234" s="567"/>
      <c r="CYU234" s="567"/>
      <c r="CYV234" s="567"/>
      <c r="CYW234" s="567"/>
      <c r="CYX234" s="567"/>
      <c r="CYY234" s="567"/>
      <c r="CYZ234" s="567"/>
      <c r="CZA234" s="567"/>
      <c r="CZB234" s="567"/>
      <c r="CZC234" s="567"/>
      <c r="CZD234" s="567"/>
      <c r="CZE234" s="567"/>
      <c r="CZF234" s="567"/>
      <c r="CZG234" s="567"/>
      <c r="CZH234" s="567"/>
      <c r="CZI234" s="567"/>
      <c r="CZJ234" s="567"/>
      <c r="CZK234" s="567"/>
      <c r="CZL234" s="567"/>
      <c r="CZM234" s="567"/>
      <c r="CZN234" s="567"/>
      <c r="CZO234" s="567"/>
      <c r="CZP234" s="567"/>
      <c r="CZQ234" s="567"/>
      <c r="CZR234" s="567"/>
      <c r="CZS234" s="567"/>
      <c r="CZT234" s="567"/>
      <c r="CZU234" s="567"/>
      <c r="CZV234" s="567"/>
      <c r="CZW234" s="567"/>
      <c r="CZX234" s="567"/>
      <c r="CZY234" s="567"/>
      <c r="CZZ234" s="567"/>
      <c r="DAA234" s="567"/>
      <c r="DAB234" s="567"/>
      <c r="DAC234" s="567"/>
      <c r="DAD234" s="567"/>
      <c r="DAE234" s="567"/>
      <c r="DAF234" s="567"/>
      <c r="DAG234" s="567"/>
      <c r="DAH234" s="567"/>
      <c r="DAI234" s="567"/>
      <c r="DAJ234" s="567"/>
      <c r="DAK234" s="567"/>
      <c r="DAL234" s="567"/>
      <c r="DAM234" s="567"/>
      <c r="DAN234" s="567"/>
      <c r="DAO234" s="567"/>
      <c r="DAP234" s="567"/>
      <c r="DAQ234" s="567"/>
      <c r="DAR234" s="567"/>
      <c r="DAS234" s="567"/>
      <c r="DAT234" s="567"/>
      <c r="DAU234" s="567"/>
      <c r="DAV234" s="567"/>
      <c r="DAW234" s="567"/>
      <c r="DAX234" s="567"/>
      <c r="DAY234" s="567"/>
      <c r="DAZ234" s="567"/>
      <c r="DBA234" s="567"/>
      <c r="DBB234" s="567"/>
      <c r="DBC234" s="567"/>
      <c r="DBD234" s="567"/>
      <c r="DBE234" s="567"/>
      <c r="DBF234" s="567"/>
      <c r="DBG234" s="567"/>
      <c r="DBH234" s="567"/>
      <c r="DBI234" s="567"/>
      <c r="DBJ234" s="567"/>
      <c r="DBK234" s="567"/>
      <c r="DBL234" s="567"/>
      <c r="DBM234" s="567"/>
      <c r="DBN234" s="567"/>
      <c r="DBO234" s="567"/>
      <c r="DBP234" s="567"/>
      <c r="DBQ234" s="567"/>
      <c r="DBR234" s="567"/>
      <c r="DBS234" s="567"/>
      <c r="DBT234" s="567"/>
      <c r="DBU234" s="567"/>
      <c r="DBV234" s="567"/>
      <c r="DBW234" s="567"/>
      <c r="DBX234" s="567"/>
      <c r="DBY234" s="567"/>
      <c r="DBZ234" s="567"/>
      <c r="DCA234" s="567"/>
      <c r="DCB234" s="567"/>
      <c r="DCC234" s="567"/>
      <c r="DCD234" s="567"/>
      <c r="DCE234" s="567"/>
      <c r="DCF234" s="567"/>
      <c r="DCG234" s="567"/>
      <c r="DCH234" s="567"/>
      <c r="DCI234" s="567"/>
      <c r="DCJ234" s="567"/>
      <c r="DCK234" s="567"/>
      <c r="DCL234" s="567"/>
      <c r="DCM234" s="567"/>
      <c r="DCN234" s="567"/>
      <c r="DCO234" s="567"/>
      <c r="DCP234" s="567"/>
      <c r="DCQ234" s="567"/>
      <c r="DCR234" s="567"/>
      <c r="DCS234" s="567"/>
      <c r="DCT234" s="567"/>
      <c r="DCU234" s="567"/>
      <c r="DCV234" s="567"/>
      <c r="DCW234" s="567"/>
      <c r="DCX234" s="567"/>
      <c r="DCY234" s="567"/>
      <c r="DCZ234" s="567"/>
      <c r="DDA234" s="567"/>
      <c r="DDB234" s="567"/>
      <c r="DDC234" s="567"/>
      <c r="DDD234" s="567"/>
      <c r="DDE234" s="567"/>
      <c r="DDF234" s="567"/>
      <c r="DDG234" s="567"/>
      <c r="DDH234" s="567"/>
      <c r="DDI234" s="567"/>
      <c r="DDJ234" s="567"/>
      <c r="DDK234" s="567"/>
      <c r="DDL234" s="567"/>
      <c r="DDM234" s="567"/>
      <c r="DDN234" s="567"/>
      <c r="DDO234" s="567"/>
      <c r="DDP234" s="567"/>
      <c r="DDQ234" s="567"/>
      <c r="DDR234" s="567"/>
      <c r="DDS234" s="567"/>
      <c r="DDT234" s="567"/>
      <c r="DDU234" s="567"/>
      <c r="DDV234" s="567"/>
      <c r="DDW234" s="567"/>
      <c r="DDX234" s="567"/>
      <c r="DDY234" s="567"/>
      <c r="DDZ234" s="567"/>
      <c r="DEA234" s="567"/>
      <c r="DEB234" s="567"/>
      <c r="DEC234" s="567"/>
      <c r="DED234" s="567"/>
      <c r="DEE234" s="567"/>
      <c r="DEF234" s="567"/>
      <c r="DEG234" s="567"/>
      <c r="DEH234" s="567"/>
      <c r="DEI234" s="567"/>
      <c r="DEJ234" s="567"/>
      <c r="DEK234" s="567"/>
      <c r="DEL234" s="567"/>
      <c r="DEM234" s="567"/>
      <c r="DEN234" s="567"/>
      <c r="DEO234" s="567"/>
      <c r="DEP234" s="567"/>
      <c r="DEQ234" s="567"/>
      <c r="DER234" s="567"/>
      <c r="DES234" s="567"/>
      <c r="DET234" s="567"/>
      <c r="DEU234" s="567"/>
      <c r="DEV234" s="567"/>
      <c r="DEW234" s="567"/>
      <c r="DEX234" s="567"/>
      <c r="DEY234" s="567"/>
      <c r="DEZ234" s="567"/>
      <c r="DFA234" s="567"/>
      <c r="DFB234" s="567"/>
      <c r="DFC234" s="567"/>
      <c r="DFD234" s="567"/>
      <c r="DFE234" s="567"/>
      <c r="DFF234" s="567"/>
      <c r="DFG234" s="567"/>
      <c r="DFH234" s="567"/>
      <c r="DFI234" s="567"/>
      <c r="DFJ234" s="567"/>
      <c r="DFK234" s="567"/>
      <c r="DFL234" s="567"/>
      <c r="DFM234" s="567"/>
      <c r="DFN234" s="567"/>
      <c r="DFO234" s="567"/>
      <c r="DFP234" s="567"/>
      <c r="DFQ234" s="567"/>
      <c r="DFR234" s="567"/>
      <c r="DFS234" s="567"/>
      <c r="DFT234" s="567"/>
      <c r="DFU234" s="567"/>
      <c r="DFV234" s="567"/>
      <c r="DFW234" s="567"/>
      <c r="DFX234" s="567"/>
      <c r="DFY234" s="567"/>
      <c r="DFZ234" s="567"/>
      <c r="DGA234" s="567"/>
      <c r="DGB234" s="567"/>
      <c r="DGC234" s="567"/>
      <c r="DGD234" s="567"/>
      <c r="DGE234" s="567"/>
      <c r="DGF234" s="567"/>
      <c r="DGG234" s="567"/>
      <c r="DGH234" s="567"/>
      <c r="DGI234" s="567"/>
      <c r="DGJ234" s="567"/>
      <c r="DGK234" s="567"/>
      <c r="DGL234" s="567"/>
      <c r="DGM234" s="567"/>
      <c r="DGN234" s="567"/>
      <c r="DGO234" s="567"/>
      <c r="DGP234" s="567"/>
      <c r="DGQ234" s="567"/>
      <c r="DGR234" s="567"/>
      <c r="DGS234" s="567"/>
      <c r="DGT234" s="567"/>
      <c r="DGU234" s="567"/>
      <c r="DGV234" s="567"/>
      <c r="DGW234" s="567"/>
      <c r="DGX234" s="567"/>
      <c r="DGY234" s="567"/>
      <c r="DGZ234" s="567"/>
      <c r="DHA234" s="567"/>
      <c r="DHB234" s="567"/>
      <c r="DHC234" s="567"/>
      <c r="DHD234" s="567"/>
      <c r="DHE234" s="567"/>
      <c r="DHF234" s="567"/>
      <c r="DHG234" s="567"/>
      <c r="DHH234" s="567"/>
      <c r="DHI234" s="567"/>
      <c r="DHJ234" s="567"/>
      <c r="DHK234" s="567"/>
      <c r="DHL234" s="567"/>
      <c r="DHM234" s="567"/>
      <c r="DHN234" s="567"/>
      <c r="DHO234" s="567"/>
      <c r="DHP234" s="567"/>
      <c r="DHQ234" s="567"/>
      <c r="DHR234" s="567"/>
      <c r="DHS234" s="567"/>
      <c r="DHT234" s="567"/>
      <c r="DHU234" s="567"/>
      <c r="DHV234" s="567"/>
      <c r="DHW234" s="567"/>
      <c r="DHX234" s="567"/>
      <c r="DHY234" s="567"/>
      <c r="DHZ234" s="567"/>
      <c r="DIA234" s="567"/>
      <c r="DIB234" s="567"/>
      <c r="DIC234" s="567"/>
      <c r="DID234" s="567"/>
      <c r="DIE234" s="567"/>
      <c r="DIF234" s="567"/>
      <c r="DIG234" s="567"/>
      <c r="DIH234" s="567"/>
      <c r="DII234" s="567"/>
      <c r="DIJ234" s="567"/>
      <c r="DIK234" s="567"/>
      <c r="DIL234" s="567"/>
      <c r="DIM234" s="567"/>
      <c r="DIN234" s="567"/>
      <c r="DIO234" s="567"/>
      <c r="DIP234" s="567"/>
      <c r="DIQ234" s="567"/>
      <c r="DIR234" s="567"/>
      <c r="DIS234" s="567"/>
      <c r="DIT234" s="567"/>
      <c r="DIU234" s="567"/>
      <c r="DIV234" s="567"/>
      <c r="DIW234" s="567"/>
      <c r="DIX234" s="567"/>
      <c r="DIY234" s="567"/>
      <c r="DIZ234" s="567"/>
      <c r="DJA234" s="567"/>
      <c r="DJB234" s="567"/>
      <c r="DJC234" s="567"/>
      <c r="DJD234" s="567"/>
      <c r="DJE234" s="567"/>
      <c r="DJF234" s="567"/>
      <c r="DJG234" s="567"/>
      <c r="DJH234" s="567"/>
      <c r="DJI234" s="567"/>
      <c r="DJJ234" s="567"/>
      <c r="DJK234" s="567"/>
      <c r="DJL234" s="567"/>
      <c r="DJM234" s="567"/>
      <c r="DJN234" s="567"/>
      <c r="DJO234" s="567"/>
      <c r="DJP234" s="567"/>
      <c r="DJQ234" s="567"/>
      <c r="DJR234" s="567"/>
      <c r="DJS234" s="567"/>
      <c r="DJT234" s="567"/>
      <c r="DJU234" s="567"/>
      <c r="DJV234" s="567"/>
      <c r="DJW234" s="567"/>
      <c r="DJX234" s="567"/>
      <c r="DJY234" s="567"/>
      <c r="DJZ234" s="567"/>
      <c r="DKA234" s="567"/>
      <c r="DKB234" s="567"/>
      <c r="DKC234" s="567"/>
      <c r="DKD234" s="567"/>
      <c r="DKE234" s="567"/>
      <c r="DKF234" s="567"/>
      <c r="DKG234" s="567"/>
      <c r="DKH234" s="567"/>
      <c r="DKI234" s="567"/>
      <c r="DKJ234" s="567"/>
      <c r="DKK234" s="567"/>
      <c r="DKL234" s="567"/>
      <c r="DKM234" s="567"/>
      <c r="DKN234" s="567"/>
      <c r="DKO234" s="567"/>
      <c r="DKP234" s="567"/>
      <c r="DKQ234" s="567"/>
      <c r="DKR234" s="567"/>
      <c r="DKS234" s="567"/>
      <c r="DKT234" s="567"/>
      <c r="DKU234" s="567"/>
      <c r="DKV234" s="567"/>
      <c r="DKW234" s="567"/>
      <c r="DKX234" s="567"/>
      <c r="DKY234" s="567"/>
      <c r="DKZ234" s="567"/>
      <c r="DLA234" s="567"/>
      <c r="DLB234" s="567"/>
      <c r="DLC234" s="567"/>
      <c r="DLD234" s="567"/>
      <c r="DLE234" s="567"/>
      <c r="DLF234" s="567"/>
      <c r="DLG234" s="567"/>
      <c r="DLH234" s="567"/>
      <c r="DLI234" s="567"/>
      <c r="DLJ234" s="567"/>
      <c r="DLK234" s="567"/>
      <c r="DLL234" s="567"/>
      <c r="DLM234" s="567"/>
      <c r="DLN234" s="567"/>
      <c r="DLO234" s="567"/>
      <c r="DLP234" s="567"/>
      <c r="DLQ234" s="567"/>
      <c r="DLR234" s="567"/>
      <c r="DLS234" s="567"/>
      <c r="DLT234" s="567"/>
      <c r="DLU234" s="567"/>
      <c r="DLV234" s="567"/>
      <c r="DLW234" s="567"/>
      <c r="DLX234" s="567"/>
      <c r="DLY234" s="567"/>
      <c r="DLZ234" s="567"/>
      <c r="DMA234" s="567"/>
      <c r="DMB234" s="567"/>
      <c r="DMC234" s="567"/>
      <c r="DMD234" s="567"/>
      <c r="DME234" s="567"/>
      <c r="DMF234" s="567"/>
      <c r="DMG234" s="567"/>
      <c r="DMH234" s="567"/>
      <c r="DMI234" s="567"/>
      <c r="DMJ234" s="567"/>
      <c r="DMK234" s="567"/>
      <c r="DML234" s="567"/>
      <c r="DMM234" s="567"/>
      <c r="DMN234" s="567"/>
      <c r="DMO234" s="567"/>
      <c r="DMP234" s="567"/>
      <c r="DMQ234" s="567"/>
      <c r="DMR234" s="567"/>
      <c r="DMS234" s="567"/>
      <c r="DMT234" s="567"/>
      <c r="DMU234" s="567"/>
      <c r="DMV234" s="567"/>
      <c r="DMW234" s="567"/>
      <c r="DMX234" s="567"/>
      <c r="DMY234" s="567"/>
      <c r="DMZ234" s="567"/>
      <c r="DNA234" s="567"/>
      <c r="DNB234" s="567"/>
      <c r="DNC234" s="567"/>
      <c r="DND234" s="567"/>
      <c r="DNE234" s="567"/>
      <c r="DNF234" s="567"/>
      <c r="DNG234" s="567"/>
      <c r="DNH234" s="567"/>
      <c r="DNI234" s="567"/>
      <c r="DNJ234" s="567"/>
      <c r="DNK234" s="567"/>
      <c r="DNL234" s="567"/>
      <c r="DNM234" s="567"/>
      <c r="DNN234" s="567"/>
      <c r="DNO234" s="567"/>
      <c r="DNP234" s="567"/>
      <c r="DNQ234" s="567"/>
      <c r="DNR234" s="567"/>
      <c r="DNS234" s="567"/>
      <c r="DNT234" s="567"/>
      <c r="DNU234" s="567"/>
      <c r="DNV234" s="567"/>
      <c r="DNW234" s="567"/>
      <c r="DNX234" s="567"/>
      <c r="DNY234" s="567"/>
      <c r="DNZ234" s="567"/>
      <c r="DOA234" s="567"/>
      <c r="DOB234" s="567"/>
      <c r="DOC234" s="567"/>
      <c r="DOD234" s="567"/>
      <c r="DOE234" s="567"/>
      <c r="DOF234" s="567"/>
      <c r="DOG234" s="567"/>
      <c r="DOH234" s="567"/>
      <c r="DOI234" s="567"/>
      <c r="DOJ234" s="567"/>
      <c r="DOK234" s="567"/>
      <c r="DOL234" s="567"/>
      <c r="DOM234" s="567"/>
      <c r="DON234" s="567"/>
      <c r="DOO234" s="567"/>
      <c r="DOP234" s="567"/>
      <c r="DOQ234" s="567"/>
      <c r="DOR234" s="567"/>
      <c r="DOS234" s="567"/>
      <c r="DOT234" s="567"/>
      <c r="DOU234" s="567"/>
      <c r="DOV234" s="567"/>
      <c r="DOW234" s="567"/>
      <c r="DOX234" s="567"/>
      <c r="DOY234" s="567"/>
      <c r="DOZ234" s="567"/>
      <c r="DPA234" s="567"/>
      <c r="DPB234" s="567"/>
      <c r="DPC234" s="567"/>
      <c r="DPD234" s="567"/>
      <c r="DPE234" s="567"/>
      <c r="DPF234" s="567"/>
      <c r="DPG234" s="567"/>
      <c r="DPH234" s="567"/>
      <c r="DPI234" s="567"/>
      <c r="DPJ234" s="567"/>
      <c r="DPK234" s="567"/>
      <c r="DPL234" s="567"/>
      <c r="DPM234" s="567"/>
      <c r="DPN234" s="567"/>
      <c r="DPO234" s="567"/>
      <c r="DPP234" s="567"/>
      <c r="DPQ234" s="567"/>
      <c r="DPR234" s="567"/>
      <c r="DPS234" s="567"/>
      <c r="DPT234" s="567"/>
      <c r="DPU234" s="567"/>
      <c r="DPV234" s="567"/>
      <c r="DPW234" s="567"/>
      <c r="DPX234" s="567"/>
      <c r="DPY234" s="567"/>
      <c r="DPZ234" s="567"/>
      <c r="DQA234" s="567"/>
      <c r="DQB234" s="567"/>
      <c r="DQC234" s="567"/>
      <c r="DQD234" s="567"/>
      <c r="DQE234" s="567"/>
      <c r="DQF234" s="567"/>
      <c r="DQG234" s="567"/>
      <c r="DQH234" s="567"/>
      <c r="DQI234" s="567"/>
      <c r="DQJ234" s="567"/>
      <c r="DQK234" s="567"/>
      <c r="DQL234" s="567"/>
      <c r="DQM234" s="567"/>
      <c r="DQN234" s="567"/>
      <c r="DQO234" s="567"/>
      <c r="DQP234" s="567"/>
      <c r="DQQ234" s="567"/>
      <c r="DQR234" s="567"/>
      <c r="DQS234" s="567"/>
      <c r="DQT234" s="567"/>
      <c r="DQU234" s="567"/>
      <c r="DQV234" s="567"/>
      <c r="DQW234" s="567"/>
      <c r="DQX234" s="567"/>
      <c r="DQY234" s="567"/>
      <c r="DQZ234" s="567"/>
      <c r="DRA234" s="567"/>
      <c r="DRB234" s="567"/>
      <c r="DRC234" s="567"/>
      <c r="DRD234" s="567"/>
      <c r="DRE234" s="567"/>
      <c r="DRF234" s="567"/>
      <c r="DRG234" s="567"/>
      <c r="DRH234" s="567"/>
      <c r="DRI234" s="567"/>
      <c r="DRJ234" s="567"/>
      <c r="DRK234" s="567"/>
      <c r="DRL234" s="567"/>
      <c r="DRM234" s="567"/>
      <c r="DRN234" s="567"/>
      <c r="DRO234" s="567"/>
      <c r="DRP234" s="567"/>
      <c r="DRQ234" s="567"/>
      <c r="DRR234" s="567"/>
      <c r="DRS234" s="567"/>
      <c r="DRT234" s="567"/>
      <c r="DRU234" s="567"/>
      <c r="DRV234" s="567"/>
      <c r="DRW234" s="567"/>
      <c r="DRX234" s="567"/>
      <c r="DRY234" s="567"/>
      <c r="DRZ234" s="567"/>
      <c r="DSA234" s="567"/>
      <c r="DSB234" s="567"/>
      <c r="DSC234" s="567"/>
      <c r="DSD234" s="567"/>
      <c r="DSE234" s="567"/>
      <c r="DSF234" s="567"/>
      <c r="DSG234" s="567"/>
      <c r="DSH234" s="567"/>
      <c r="DSI234" s="567"/>
      <c r="DSJ234" s="567"/>
      <c r="DSK234" s="567"/>
      <c r="DSL234" s="567"/>
      <c r="DSM234" s="567"/>
      <c r="DSN234" s="567"/>
      <c r="DSO234" s="567"/>
      <c r="DSP234" s="567"/>
      <c r="DSQ234" s="567"/>
      <c r="DSR234" s="567"/>
      <c r="DSS234" s="567"/>
      <c r="DST234" s="567"/>
      <c r="DSU234" s="567"/>
      <c r="DSV234" s="567"/>
      <c r="DSW234" s="567"/>
      <c r="DSX234" s="567"/>
      <c r="DSY234" s="567"/>
      <c r="DSZ234" s="567"/>
      <c r="DTA234" s="567"/>
      <c r="DTB234" s="567"/>
      <c r="DTC234" s="567"/>
      <c r="DTD234" s="567"/>
      <c r="DTE234" s="567"/>
      <c r="DTF234" s="567"/>
      <c r="DTG234" s="567"/>
      <c r="DTH234" s="567"/>
      <c r="DTI234" s="567"/>
      <c r="DTJ234" s="567"/>
      <c r="DTK234" s="567"/>
      <c r="DTL234" s="567"/>
      <c r="DTM234" s="567"/>
      <c r="DTN234" s="567"/>
      <c r="DTO234" s="567"/>
      <c r="DTP234" s="567"/>
      <c r="DTQ234" s="567"/>
      <c r="DTR234" s="567"/>
      <c r="DTS234" s="567"/>
      <c r="DTT234" s="567"/>
      <c r="DTU234" s="567"/>
      <c r="DTV234" s="567"/>
      <c r="DTW234" s="567"/>
      <c r="DTX234" s="567"/>
      <c r="DTY234" s="567"/>
      <c r="DTZ234" s="567"/>
      <c r="DUA234" s="567"/>
      <c r="DUB234" s="567"/>
      <c r="DUC234" s="567"/>
      <c r="DUD234" s="567"/>
      <c r="DUE234" s="567"/>
      <c r="DUF234" s="567"/>
      <c r="DUG234" s="567"/>
      <c r="DUH234" s="567"/>
      <c r="DUI234" s="567"/>
      <c r="DUJ234" s="567"/>
      <c r="DUK234" s="567"/>
      <c r="DUL234" s="567"/>
      <c r="DUM234" s="567"/>
      <c r="DUN234" s="567"/>
      <c r="DUO234" s="567"/>
      <c r="DUP234" s="567"/>
      <c r="DUQ234" s="567"/>
      <c r="DUR234" s="567"/>
      <c r="DUS234" s="567"/>
      <c r="DUT234" s="567"/>
      <c r="DUU234" s="567"/>
      <c r="DUV234" s="567"/>
      <c r="DUW234" s="567"/>
      <c r="DUX234" s="567"/>
      <c r="DUY234" s="567"/>
      <c r="DUZ234" s="567"/>
      <c r="DVA234" s="567"/>
      <c r="DVB234" s="567"/>
      <c r="DVC234" s="567"/>
      <c r="DVD234" s="567"/>
      <c r="DVE234" s="567"/>
      <c r="DVF234" s="567"/>
      <c r="DVG234" s="567"/>
      <c r="DVH234" s="567"/>
      <c r="DVI234" s="567"/>
      <c r="DVJ234" s="567"/>
      <c r="DVK234" s="567"/>
      <c r="DVL234" s="567"/>
      <c r="DVM234" s="567"/>
      <c r="DVN234" s="567"/>
      <c r="DVO234" s="567"/>
      <c r="DVP234" s="567"/>
      <c r="DVQ234" s="567"/>
      <c r="DVR234" s="567"/>
      <c r="DVS234" s="567"/>
      <c r="DVT234" s="567"/>
      <c r="DVU234" s="567"/>
      <c r="DVV234" s="567"/>
      <c r="DVW234" s="567"/>
      <c r="DVX234" s="567"/>
      <c r="DVY234" s="567"/>
      <c r="DVZ234" s="567"/>
      <c r="DWA234" s="567"/>
      <c r="DWB234" s="567"/>
      <c r="DWC234" s="567"/>
      <c r="DWD234" s="567"/>
      <c r="DWE234" s="567"/>
      <c r="DWF234" s="567"/>
      <c r="DWG234" s="567"/>
      <c r="DWH234" s="567"/>
      <c r="DWI234" s="567"/>
      <c r="DWJ234" s="567"/>
      <c r="DWK234" s="567"/>
      <c r="DWL234" s="567"/>
      <c r="DWM234" s="567"/>
      <c r="DWN234" s="567"/>
      <c r="DWO234" s="567"/>
      <c r="DWP234" s="567"/>
      <c r="DWQ234" s="567"/>
      <c r="DWR234" s="567"/>
      <c r="DWS234" s="567"/>
      <c r="DWT234" s="567"/>
      <c r="DWU234" s="567"/>
      <c r="DWV234" s="567"/>
      <c r="DWW234" s="567"/>
      <c r="DWX234" s="567"/>
      <c r="DWY234" s="567"/>
      <c r="DWZ234" s="567"/>
      <c r="DXA234" s="567"/>
      <c r="DXB234" s="567"/>
      <c r="DXC234" s="567"/>
      <c r="DXD234" s="567"/>
      <c r="DXE234" s="567"/>
      <c r="DXF234" s="567"/>
      <c r="DXG234" s="567"/>
      <c r="DXH234" s="567"/>
      <c r="DXI234" s="567"/>
      <c r="DXJ234" s="567"/>
      <c r="DXK234" s="567"/>
      <c r="DXL234" s="567"/>
      <c r="DXM234" s="567"/>
      <c r="DXN234" s="567"/>
      <c r="DXO234" s="567"/>
      <c r="DXP234" s="567"/>
      <c r="DXQ234" s="567"/>
      <c r="DXR234" s="567"/>
      <c r="DXS234" s="567"/>
      <c r="DXT234" s="567"/>
      <c r="DXU234" s="567"/>
      <c r="DXV234" s="567"/>
      <c r="DXW234" s="567"/>
      <c r="DXX234" s="567"/>
      <c r="DXY234" s="567"/>
      <c r="DXZ234" s="567"/>
      <c r="DYA234" s="567"/>
      <c r="DYB234" s="567"/>
      <c r="DYC234" s="567"/>
      <c r="DYD234" s="567"/>
      <c r="DYE234" s="567"/>
      <c r="DYF234" s="567"/>
      <c r="DYG234" s="567"/>
      <c r="DYH234" s="567"/>
      <c r="DYI234" s="567"/>
      <c r="DYJ234" s="567"/>
      <c r="DYK234" s="567"/>
      <c r="DYL234" s="567"/>
      <c r="DYM234" s="567"/>
      <c r="DYN234" s="567"/>
      <c r="DYO234" s="567"/>
      <c r="DYP234" s="567"/>
      <c r="DYQ234" s="567"/>
      <c r="DYR234" s="567"/>
      <c r="DYS234" s="567"/>
      <c r="DYT234" s="567"/>
      <c r="DYU234" s="567"/>
      <c r="DYV234" s="567"/>
      <c r="DYW234" s="567"/>
      <c r="DYX234" s="567"/>
      <c r="DYY234" s="567"/>
      <c r="DYZ234" s="567"/>
      <c r="DZA234" s="567"/>
      <c r="DZB234" s="567"/>
      <c r="DZC234" s="567"/>
      <c r="DZD234" s="567"/>
      <c r="DZE234" s="567"/>
      <c r="DZF234" s="567"/>
      <c r="DZG234" s="567"/>
      <c r="DZH234" s="567"/>
      <c r="DZI234" s="567"/>
      <c r="DZJ234" s="567"/>
      <c r="DZK234" s="567"/>
      <c r="DZL234" s="567"/>
      <c r="DZM234" s="567"/>
      <c r="DZN234" s="567"/>
      <c r="DZO234" s="567"/>
      <c r="DZP234" s="567"/>
      <c r="DZQ234" s="567"/>
      <c r="DZR234" s="567"/>
      <c r="DZS234" s="567"/>
      <c r="DZT234" s="567"/>
      <c r="DZU234" s="567"/>
      <c r="DZV234" s="567"/>
      <c r="DZW234" s="567"/>
      <c r="DZX234" s="567"/>
      <c r="DZY234" s="567"/>
      <c r="DZZ234" s="567"/>
      <c r="EAA234" s="567"/>
      <c r="EAB234" s="567"/>
      <c r="EAC234" s="567"/>
      <c r="EAD234" s="567"/>
      <c r="EAE234" s="567"/>
      <c r="EAF234" s="567"/>
      <c r="EAG234" s="567"/>
      <c r="EAH234" s="567"/>
      <c r="EAI234" s="567"/>
      <c r="EAJ234" s="567"/>
      <c r="EAK234" s="567"/>
      <c r="EAL234" s="567"/>
      <c r="EAM234" s="567"/>
      <c r="EAN234" s="567"/>
      <c r="EAO234" s="567"/>
      <c r="EAP234" s="567"/>
      <c r="EAQ234" s="567"/>
      <c r="EAR234" s="567"/>
      <c r="EAS234" s="567"/>
      <c r="EAT234" s="567"/>
      <c r="EAU234" s="567"/>
      <c r="EAV234" s="567"/>
      <c r="EAW234" s="567"/>
      <c r="EAX234" s="567"/>
      <c r="EAY234" s="567"/>
      <c r="EAZ234" s="567"/>
      <c r="EBA234" s="567"/>
      <c r="EBB234" s="567"/>
      <c r="EBC234" s="567"/>
      <c r="EBD234" s="567"/>
      <c r="EBE234" s="567"/>
      <c r="EBF234" s="567"/>
      <c r="EBG234" s="567"/>
      <c r="EBH234" s="567"/>
      <c r="EBI234" s="567"/>
      <c r="EBJ234" s="567"/>
      <c r="EBK234" s="567"/>
      <c r="EBL234" s="567"/>
      <c r="EBM234" s="567"/>
      <c r="EBN234" s="567"/>
      <c r="EBO234" s="567"/>
      <c r="EBP234" s="567"/>
      <c r="EBQ234" s="567"/>
      <c r="EBR234" s="567"/>
      <c r="EBS234" s="567"/>
      <c r="EBT234" s="567"/>
      <c r="EBU234" s="567"/>
      <c r="EBV234" s="567"/>
      <c r="EBW234" s="567"/>
      <c r="EBX234" s="567"/>
      <c r="EBY234" s="567"/>
      <c r="EBZ234" s="567"/>
      <c r="ECA234" s="567"/>
      <c r="ECB234" s="567"/>
      <c r="ECC234" s="567"/>
      <c r="ECD234" s="567"/>
      <c r="ECE234" s="567"/>
      <c r="ECF234" s="567"/>
      <c r="ECG234" s="567"/>
      <c r="ECH234" s="567"/>
      <c r="ECI234" s="567"/>
      <c r="ECJ234" s="567"/>
      <c r="ECK234" s="567"/>
      <c r="ECL234" s="567"/>
      <c r="ECM234" s="567"/>
      <c r="ECN234" s="567"/>
      <c r="ECO234" s="567"/>
      <c r="ECP234" s="567"/>
      <c r="ECQ234" s="567"/>
      <c r="ECR234" s="567"/>
      <c r="ECS234" s="567"/>
      <c r="ECT234" s="567"/>
      <c r="ECU234" s="567"/>
      <c r="ECV234" s="567"/>
      <c r="ECW234" s="567"/>
      <c r="ECX234" s="567"/>
      <c r="ECY234" s="567"/>
      <c r="ECZ234" s="567"/>
      <c r="EDA234" s="567"/>
      <c r="EDB234" s="567"/>
      <c r="EDC234" s="567"/>
      <c r="EDD234" s="567"/>
      <c r="EDE234" s="567"/>
      <c r="EDF234" s="567"/>
      <c r="EDG234" s="567"/>
      <c r="EDH234" s="567"/>
      <c r="EDI234" s="567"/>
      <c r="EDJ234" s="567"/>
      <c r="EDK234" s="567"/>
      <c r="EDL234" s="567"/>
      <c r="EDM234" s="567"/>
      <c r="EDN234" s="567"/>
      <c r="EDO234" s="567"/>
      <c r="EDP234" s="567"/>
      <c r="EDQ234" s="567"/>
      <c r="EDR234" s="567"/>
      <c r="EDS234" s="567"/>
      <c r="EDT234" s="567"/>
      <c r="EDU234" s="567"/>
      <c r="EDV234" s="567"/>
      <c r="EDW234" s="567"/>
      <c r="EDX234" s="567"/>
      <c r="EDY234" s="567"/>
      <c r="EDZ234" s="567"/>
      <c r="EEA234" s="567"/>
      <c r="EEB234" s="567"/>
      <c r="EEC234" s="567"/>
      <c r="EED234" s="567"/>
      <c r="EEE234" s="567"/>
      <c r="EEF234" s="567"/>
      <c r="EEG234" s="567"/>
      <c r="EEH234" s="567"/>
      <c r="EEI234" s="567"/>
      <c r="EEJ234" s="567"/>
      <c r="EEK234" s="567"/>
      <c r="EEL234" s="567"/>
      <c r="EEM234" s="567"/>
      <c r="EEN234" s="567"/>
      <c r="EEO234" s="567"/>
      <c r="EEP234" s="567"/>
      <c r="EEQ234" s="567"/>
      <c r="EER234" s="567"/>
      <c r="EES234" s="567"/>
      <c r="EET234" s="567"/>
      <c r="EEU234" s="567"/>
      <c r="EEV234" s="567"/>
      <c r="EEW234" s="567"/>
      <c r="EEX234" s="567"/>
      <c r="EEY234" s="567"/>
      <c r="EEZ234" s="567"/>
      <c r="EFA234" s="567"/>
      <c r="EFB234" s="567"/>
      <c r="EFC234" s="567"/>
      <c r="EFD234" s="567"/>
      <c r="EFE234" s="567"/>
      <c r="EFF234" s="567"/>
    </row>
    <row r="235" spans="16:3542" s="440" customFormat="1" x14ac:dyDescent="0.3">
      <c r="P235" s="568"/>
      <c r="Q235" s="568"/>
      <c r="R235" s="568"/>
      <c r="S235" s="568"/>
      <c r="T235" s="568"/>
      <c r="U235" s="568"/>
      <c r="V235" s="568"/>
      <c r="W235" s="568"/>
      <c r="X235" s="568"/>
      <c r="Y235" s="568"/>
      <c r="Z235" s="568"/>
      <c r="AA235" s="568"/>
      <c r="AB235" s="568"/>
      <c r="AC235" s="568"/>
      <c r="AD235" s="568"/>
      <c r="AE235" s="568"/>
      <c r="AF235" s="568"/>
      <c r="AG235" s="568"/>
      <c r="AH235" s="568"/>
      <c r="AI235" s="568"/>
      <c r="AJ235" s="568"/>
      <c r="AK235" s="568"/>
      <c r="AL235" s="568"/>
      <c r="AM235" s="568"/>
      <c r="AN235" s="568"/>
      <c r="AO235" s="568"/>
      <c r="AP235" s="568"/>
      <c r="AQ235" s="568"/>
      <c r="AR235" s="568"/>
      <c r="AS235" s="568"/>
      <c r="AT235" s="568"/>
      <c r="AU235" s="568"/>
      <c r="AV235" s="568"/>
      <c r="AW235" s="568"/>
      <c r="AX235" s="568"/>
      <c r="AY235" s="568"/>
      <c r="AZ235" s="568"/>
      <c r="BA235" s="568"/>
      <c r="BB235" s="568"/>
      <c r="BC235" s="568"/>
      <c r="BD235" s="568"/>
      <c r="BE235" s="568"/>
      <c r="BF235" s="568"/>
      <c r="BG235" s="568"/>
      <c r="BH235" s="568"/>
      <c r="BI235" s="568"/>
      <c r="BJ235" s="568"/>
      <c r="BK235" s="568"/>
      <c r="BL235" s="568"/>
      <c r="BM235" s="568"/>
      <c r="BN235" s="568"/>
      <c r="BO235" s="568"/>
      <c r="BP235" s="568"/>
      <c r="BQ235" s="568"/>
      <c r="BR235" s="568"/>
      <c r="BS235" s="568"/>
      <c r="BT235" s="568"/>
      <c r="BU235" s="568"/>
      <c r="BV235" s="568"/>
      <c r="BW235" s="568"/>
      <c r="BX235" s="568"/>
      <c r="BY235" s="568"/>
      <c r="BZ235" s="568"/>
      <c r="CA235" s="568"/>
      <c r="CB235" s="568"/>
      <c r="CC235" s="568"/>
      <c r="CD235" s="568"/>
      <c r="CE235" s="568"/>
      <c r="CF235" s="568"/>
      <c r="CG235" s="568"/>
      <c r="CH235" s="568"/>
      <c r="CI235" s="568"/>
      <c r="CJ235" s="568"/>
      <c r="CK235" s="568"/>
      <c r="CL235" s="568"/>
      <c r="CM235" s="568"/>
      <c r="CN235" s="568"/>
      <c r="CO235" s="568"/>
      <c r="CP235" s="568"/>
      <c r="CQ235" s="568"/>
      <c r="CR235" s="568"/>
      <c r="CS235" s="568"/>
      <c r="CT235" s="568"/>
      <c r="CU235" s="568"/>
      <c r="CV235" s="568"/>
      <c r="CW235" s="568"/>
      <c r="CX235" s="568"/>
      <c r="CY235" s="568"/>
      <c r="CZ235" s="568"/>
      <c r="DA235" s="568"/>
      <c r="DB235" s="568"/>
      <c r="DC235" s="568"/>
      <c r="DD235" s="568"/>
      <c r="DE235" s="568"/>
      <c r="DF235" s="568"/>
      <c r="DG235" s="568"/>
      <c r="DH235" s="568"/>
      <c r="DI235" s="568"/>
      <c r="DJ235" s="568"/>
      <c r="DK235" s="568"/>
      <c r="DL235" s="568"/>
      <c r="DM235" s="568"/>
      <c r="DN235" s="568"/>
      <c r="DO235" s="568"/>
      <c r="DP235" s="568"/>
      <c r="DQ235" s="568"/>
      <c r="DR235" s="568"/>
      <c r="DS235" s="568"/>
      <c r="DT235" s="568"/>
      <c r="DU235" s="568"/>
      <c r="DV235" s="568"/>
      <c r="DW235" s="568"/>
      <c r="DX235" s="568"/>
      <c r="DY235" s="568"/>
      <c r="DZ235" s="568"/>
      <c r="EA235" s="568"/>
      <c r="EB235" s="568"/>
      <c r="EC235" s="568"/>
      <c r="ED235" s="568"/>
      <c r="EE235" s="568"/>
      <c r="EF235" s="568"/>
      <c r="EG235" s="568"/>
      <c r="EH235" s="568"/>
      <c r="EI235" s="568"/>
      <c r="EJ235" s="568"/>
      <c r="EK235" s="568"/>
      <c r="EL235" s="568"/>
      <c r="EM235" s="568"/>
      <c r="EN235" s="568"/>
      <c r="EO235" s="568"/>
      <c r="EP235" s="568"/>
      <c r="EQ235" s="568"/>
      <c r="ER235" s="568"/>
      <c r="ES235" s="568"/>
      <c r="ET235" s="568"/>
      <c r="EU235" s="568"/>
      <c r="EV235" s="568"/>
      <c r="EW235" s="568"/>
      <c r="EX235" s="568"/>
      <c r="EY235" s="568"/>
      <c r="EZ235" s="568"/>
      <c r="FA235" s="568"/>
      <c r="FB235" s="568"/>
      <c r="FC235" s="568"/>
      <c r="FD235" s="568"/>
      <c r="FE235" s="568"/>
      <c r="FF235" s="568"/>
      <c r="FG235" s="568"/>
      <c r="FH235" s="568"/>
      <c r="FI235" s="568"/>
      <c r="FJ235" s="568"/>
      <c r="FK235" s="568"/>
      <c r="FL235" s="568"/>
      <c r="FM235" s="568"/>
      <c r="FN235" s="568"/>
      <c r="FO235" s="568"/>
      <c r="FP235" s="568"/>
      <c r="FQ235" s="568"/>
      <c r="FR235" s="568"/>
      <c r="FS235" s="568"/>
      <c r="FT235" s="568"/>
      <c r="FU235" s="568"/>
      <c r="FV235" s="568"/>
      <c r="FW235" s="568"/>
      <c r="FX235" s="568"/>
      <c r="FY235" s="568"/>
      <c r="FZ235" s="568"/>
      <c r="GA235" s="568"/>
      <c r="GB235" s="568"/>
      <c r="GC235" s="568"/>
      <c r="GD235" s="568"/>
      <c r="GE235" s="568"/>
      <c r="GF235" s="568"/>
      <c r="GG235" s="568"/>
      <c r="GH235" s="568"/>
      <c r="GI235" s="568"/>
      <c r="GJ235" s="568"/>
      <c r="GK235" s="568"/>
      <c r="GL235" s="568"/>
      <c r="GM235" s="568"/>
      <c r="GN235" s="568"/>
      <c r="GO235" s="568"/>
      <c r="GP235" s="568"/>
      <c r="GQ235" s="568"/>
      <c r="GR235" s="568"/>
      <c r="GS235" s="568"/>
      <c r="GT235" s="568"/>
      <c r="GU235" s="568"/>
      <c r="GV235" s="568"/>
      <c r="GW235" s="568"/>
      <c r="GX235" s="568"/>
      <c r="GY235" s="568"/>
      <c r="GZ235" s="568"/>
      <c r="HA235" s="568"/>
      <c r="HB235" s="568"/>
      <c r="HC235" s="568"/>
      <c r="HD235" s="568"/>
      <c r="HE235" s="568"/>
      <c r="HF235" s="568"/>
      <c r="HG235" s="568"/>
      <c r="HH235" s="568"/>
      <c r="HI235" s="568"/>
      <c r="HJ235" s="568"/>
      <c r="HK235" s="568"/>
      <c r="HL235" s="568"/>
      <c r="HM235" s="568"/>
      <c r="HN235" s="568"/>
      <c r="HO235" s="568"/>
      <c r="HP235" s="568"/>
      <c r="HQ235" s="568"/>
      <c r="HR235" s="568"/>
      <c r="HS235" s="568"/>
      <c r="HT235" s="568"/>
      <c r="HU235" s="568"/>
      <c r="HV235" s="568"/>
      <c r="HW235" s="568"/>
      <c r="HX235" s="568"/>
      <c r="HY235" s="568"/>
      <c r="HZ235" s="568"/>
      <c r="IA235" s="568"/>
      <c r="IB235" s="568"/>
      <c r="IC235" s="568"/>
      <c r="ID235" s="568"/>
      <c r="IE235" s="568"/>
      <c r="IF235" s="568"/>
      <c r="IG235" s="568"/>
      <c r="IH235" s="568"/>
      <c r="II235" s="568"/>
      <c r="IJ235" s="568"/>
      <c r="IK235" s="568"/>
      <c r="IL235" s="568"/>
      <c r="IM235" s="568"/>
      <c r="IN235" s="568"/>
      <c r="IO235" s="568"/>
      <c r="IP235" s="568"/>
      <c r="IQ235" s="568"/>
      <c r="IR235" s="568"/>
      <c r="IS235" s="568"/>
      <c r="IT235" s="568"/>
      <c r="IU235" s="568"/>
      <c r="IV235" s="568"/>
      <c r="IW235" s="568"/>
      <c r="IX235" s="568"/>
      <c r="IY235" s="568"/>
      <c r="IZ235" s="568"/>
      <c r="JA235" s="568"/>
      <c r="JB235" s="568"/>
      <c r="JC235" s="568"/>
      <c r="JD235" s="568"/>
      <c r="JE235" s="568"/>
      <c r="JF235" s="568"/>
      <c r="JG235" s="568"/>
      <c r="JH235" s="568"/>
      <c r="JI235" s="568"/>
      <c r="JJ235" s="568"/>
      <c r="JK235" s="568"/>
      <c r="JL235" s="568"/>
      <c r="JM235" s="568"/>
      <c r="JN235" s="568"/>
      <c r="JO235" s="568"/>
      <c r="JP235" s="568"/>
      <c r="JQ235" s="568"/>
      <c r="JR235" s="568"/>
      <c r="JS235" s="568"/>
      <c r="JT235" s="568"/>
      <c r="JU235" s="568"/>
      <c r="JV235" s="568"/>
      <c r="JW235" s="568"/>
      <c r="JX235" s="568"/>
      <c r="JY235" s="568"/>
      <c r="JZ235" s="568"/>
      <c r="KA235" s="568"/>
      <c r="KB235" s="568"/>
      <c r="KC235" s="568"/>
      <c r="KD235" s="568"/>
      <c r="KE235" s="568"/>
      <c r="KF235" s="568"/>
      <c r="KG235" s="568"/>
      <c r="KH235" s="568"/>
      <c r="KI235" s="568"/>
      <c r="KJ235" s="568"/>
      <c r="KK235" s="568"/>
      <c r="KL235" s="568"/>
      <c r="KM235" s="568"/>
      <c r="KN235" s="568"/>
      <c r="KO235" s="568"/>
      <c r="KP235" s="568"/>
      <c r="KQ235" s="568"/>
      <c r="KR235" s="568"/>
      <c r="KS235" s="568"/>
      <c r="KT235" s="568"/>
      <c r="KU235" s="568"/>
      <c r="KV235" s="568"/>
      <c r="KW235" s="568"/>
      <c r="KX235" s="568"/>
      <c r="KY235" s="568"/>
      <c r="KZ235" s="568"/>
      <c r="LA235" s="568"/>
      <c r="LB235" s="568"/>
      <c r="LC235" s="568"/>
      <c r="LD235" s="568"/>
      <c r="LE235" s="568"/>
      <c r="LF235" s="568"/>
      <c r="LG235" s="568"/>
      <c r="LH235" s="568"/>
      <c r="LI235" s="568"/>
      <c r="LJ235" s="568"/>
      <c r="LK235" s="568"/>
      <c r="LL235" s="568"/>
      <c r="LM235" s="568"/>
      <c r="LN235" s="568"/>
      <c r="LO235" s="568"/>
      <c r="LP235" s="568"/>
      <c r="LQ235" s="568"/>
      <c r="LR235" s="568"/>
      <c r="LS235" s="568"/>
      <c r="LT235" s="568"/>
      <c r="LU235" s="568"/>
      <c r="LV235" s="568"/>
      <c r="LW235" s="568"/>
      <c r="LX235" s="568"/>
      <c r="LY235" s="568"/>
      <c r="LZ235" s="568"/>
      <c r="MA235" s="568"/>
      <c r="MB235" s="568"/>
      <c r="MC235" s="568"/>
      <c r="MD235" s="568"/>
      <c r="ME235" s="568"/>
      <c r="MF235" s="568"/>
      <c r="MG235" s="568"/>
      <c r="MH235" s="568"/>
      <c r="MI235" s="568"/>
      <c r="MJ235" s="568"/>
      <c r="MK235" s="568"/>
      <c r="ML235" s="568"/>
      <c r="MM235" s="568"/>
      <c r="MN235" s="568"/>
      <c r="MO235" s="568"/>
      <c r="MP235" s="568"/>
      <c r="MQ235" s="568"/>
      <c r="MR235" s="568"/>
      <c r="MS235" s="568"/>
      <c r="MT235" s="568"/>
      <c r="MU235" s="568"/>
      <c r="MV235" s="568"/>
      <c r="MW235" s="568"/>
      <c r="MX235" s="568"/>
      <c r="MY235" s="568"/>
      <c r="MZ235" s="568"/>
      <c r="NA235" s="568"/>
      <c r="NB235" s="568"/>
      <c r="NC235" s="568"/>
      <c r="ND235" s="568"/>
      <c r="NE235" s="568"/>
      <c r="NF235" s="568"/>
      <c r="NG235" s="568"/>
      <c r="NH235" s="568"/>
      <c r="NI235" s="568"/>
      <c r="NJ235" s="568"/>
      <c r="NK235" s="568"/>
      <c r="NL235" s="568"/>
      <c r="NM235" s="568"/>
      <c r="NN235" s="568"/>
      <c r="NO235" s="568"/>
      <c r="NP235" s="568"/>
      <c r="NQ235" s="568"/>
      <c r="NR235" s="568"/>
      <c r="NS235" s="568"/>
      <c r="NT235" s="568"/>
      <c r="NU235" s="568"/>
      <c r="NV235" s="568"/>
      <c r="NW235" s="568"/>
      <c r="NX235" s="568"/>
      <c r="NY235" s="568"/>
      <c r="NZ235" s="568"/>
      <c r="OA235" s="568"/>
      <c r="OB235" s="568"/>
      <c r="OC235" s="568"/>
      <c r="OD235" s="568"/>
      <c r="OE235" s="568"/>
      <c r="OF235" s="568"/>
      <c r="OG235" s="568"/>
      <c r="OH235" s="568"/>
      <c r="OI235" s="568"/>
      <c r="OJ235" s="568"/>
      <c r="OK235" s="568"/>
      <c r="OL235" s="568"/>
      <c r="OM235" s="568"/>
      <c r="ON235" s="568"/>
      <c r="OO235" s="568"/>
      <c r="OP235" s="568"/>
      <c r="OQ235" s="568"/>
      <c r="OR235" s="568"/>
      <c r="OS235" s="568"/>
      <c r="OT235" s="568"/>
      <c r="OU235" s="568"/>
      <c r="OV235" s="568"/>
      <c r="OW235" s="568"/>
      <c r="OX235" s="568"/>
      <c r="OY235" s="568"/>
      <c r="OZ235" s="568"/>
      <c r="PA235" s="568"/>
      <c r="PB235" s="568"/>
      <c r="PC235" s="568"/>
      <c r="PD235" s="568"/>
      <c r="PE235" s="568"/>
      <c r="PF235" s="568"/>
      <c r="PG235" s="568"/>
      <c r="PH235" s="568"/>
      <c r="PI235" s="568"/>
      <c r="PJ235" s="568"/>
      <c r="PK235" s="568"/>
      <c r="PL235" s="568"/>
      <c r="PM235" s="568"/>
      <c r="PN235" s="568"/>
      <c r="PO235" s="568"/>
      <c r="PP235" s="568"/>
      <c r="PQ235" s="568"/>
      <c r="PR235" s="568"/>
      <c r="PS235" s="568"/>
      <c r="PT235" s="568"/>
      <c r="PU235" s="568"/>
      <c r="PV235" s="568"/>
      <c r="PW235" s="568"/>
      <c r="PX235" s="568"/>
      <c r="PY235" s="568"/>
      <c r="PZ235" s="568"/>
      <c r="QA235" s="568"/>
      <c r="QB235" s="568"/>
      <c r="QC235" s="568"/>
      <c r="QD235" s="568"/>
      <c r="QE235" s="568"/>
      <c r="QF235" s="568"/>
      <c r="QG235" s="568"/>
      <c r="QH235" s="568"/>
      <c r="QI235" s="568"/>
      <c r="QJ235" s="568"/>
      <c r="QK235" s="568"/>
      <c r="QL235" s="568"/>
      <c r="QM235" s="568"/>
      <c r="QN235" s="568"/>
      <c r="QO235" s="568"/>
      <c r="QP235" s="568"/>
      <c r="QQ235" s="568"/>
      <c r="QR235" s="568"/>
      <c r="QS235" s="568"/>
      <c r="QT235" s="568"/>
      <c r="QU235" s="568"/>
      <c r="QV235" s="568"/>
      <c r="QW235" s="568"/>
      <c r="QX235" s="568"/>
      <c r="QY235" s="568"/>
      <c r="QZ235" s="568"/>
      <c r="RA235" s="568"/>
      <c r="RB235" s="568"/>
      <c r="RC235" s="568"/>
      <c r="RD235" s="568"/>
      <c r="RE235" s="568"/>
      <c r="RF235" s="568"/>
      <c r="RG235" s="568"/>
      <c r="RH235" s="568"/>
      <c r="RI235" s="568"/>
      <c r="RJ235" s="568"/>
      <c r="RK235" s="568"/>
      <c r="RL235" s="568"/>
      <c r="RM235" s="568"/>
      <c r="RN235" s="568"/>
      <c r="RO235" s="568"/>
      <c r="RP235" s="568"/>
      <c r="RQ235" s="568"/>
      <c r="RR235" s="568"/>
      <c r="RS235" s="568"/>
      <c r="RT235" s="568"/>
      <c r="RU235" s="568"/>
      <c r="RV235" s="568"/>
      <c r="RW235" s="568"/>
      <c r="RX235" s="568"/>
      <c r="RY235" s="568"/>
      <c r="RZ235" s="568"/>
      <c r="SA235" s="568"/>
      <c r="SB235" s="568"/>
      <c r="SC235" s="568"/>
      <c r="SD235" s="568"/>
      <c r="SE235" s="568"/>
      <c r="SF235" s="568"/>
      <c r="SG235" s="568"/>
      <c r="SH235" s="568"/>
      <c r="SI235" s="568"/>
      <c r="SJ235" s="568"/>
      <c r="SK235" s="568"/>
      <c r="SL235" s="568"/>
      <c r="SM235" s="568"/>
      <c r="SN235" s="568"/>
      <c r="SO235" s="568"/>
      <c r="SP235" s="568"/>
      <c r="SQ235" s="568"/>
      <c r="SR235" s="568"/>
      <c r="SS235" s="568"/>
      <c r="ST235" s="568"/>
      <c r="SU235" s="568"/>
      <c r="SV235" s="568"/>
      <c r="SW235" s="568"/>
      <c r="SX235" s="568"/>
      <c r="SY235" s="568"/>
      <c r="SZ235" s="568"/>
      <c r="TA235" s="568"/>
      <c r="TB235" s="568"/>
      <c r="TC235" s="568"/>
      <c r="TD235" s="568"/>
      <c r="TE235" s="568"/>
      <c r="TF235" s="568"/>
      <c r="TG235" s="568"/>
      <c r="TH235" s="568"/>
      <c r="TI235" s="568"/>
      <c r="TJ235" s="568"/>
      <c r="TK235" s="568"/>
      <c r="TL235" s="568"/>
      <c r="TM235" s="568"/>
      <c r="TN235" s="568"/>
      <c r="TO235" s="568"/>
      <c r="TP235" s="568"/>
      <c r="TQ235" s="568"/>
      <c r="TR235" s="568"/>
      <c r="TS235" s="568"/>
      <c r="TT235" s="568"/>
      <c r="TU235" s="568"/>
      <c r="TV235" s="568"/>
      <c r="TW235" s="568"/>
      <c r="TX235" s="568"/>
      <c r="TY235" s="568"/>
      <c r="TZ235" s="568"/>
      <c r="UA235" s="568"/>
      <c r="UB235" s="568"/>
      <c r="UC235" s="568"/>
      <c r="UD235" s="568"/>
      <c r="UE235" s="568"/>
      <c r="UF235" s="568"/>
      <c r="UG235" s="568"/>
      <c r="UH235" s="568"/>
      <c r="UI235" s="568"/>
      <c r="UJ235" s="568"/>
      <c r="UK235" s="568"/>
      <c r="UL235" s="568"/>
      <c r="UM235" s="568"/>
      <c r="UN235" s="568"/>
      <c r="UO235" s="568"/>
      <c r="UP235" s="568"/>
      <c r="UQ235" s="568"/>
      <c r="UR235" s="568"/>
      <c r="US235" s="568"/>
      <c r="UT235" s="568"/>
      <c r="UU235" s="568"/>
      <c r="UV235" s="568"/>
      <c r="UW235" s="568"/>
      <c r="UX235" s="568"/>
      <c r="UY235" s="568"/>
      <c r="UZ235" s="568"/>
      <c r="VA235" s="568"/>
      <c r="VB235" s="568"/>
      <c r="VC235" s="568"/>
      <c r="VD235" s="568"/>
      <c r="VE235" s="568"/>
      <c r="VF235" s="568"/>
      <c r="VG235" s="568"/>
      <c r="VH235" s="568"/>
      <c r="VI235" s="568"/>
      <c r="VJ235" s="568"/>
      <c r="VK235" s="568"/>
      <c r="VL235" s="568"/>
      <c r="VM235" s="568"/>
      <c r="VN235" s="568"/>
      <c r="VO235" s="568"/>
      <c r="VP235" s="568"/>
      <c r="VQ235" s="568"/>
      <c r="VR235" s="568"/>
      <c r="VS235" s="568"/>
      <c r="VT235" s="568"/>
      <c r="VU235" s="568"/>
      <c r="VV235" s="568"/>
      <c r="VW235" s="568"/>
      <c r="VX235" s="568"/>
      <c r="VY235" s="568"/>
      <c r="VZ235" s="568"/>
      <c r="WA235" s="568"/>
      <c r="WB235" s="568"/>
      <c r="WC235" s="568"/>
      <c r="WD235" s="568"/>
      <c r="WE235" s="568"/>
      <c r="WF235" s="568"/>
      <c r="WG235" s="568"/>
      <c r="WH235" s="568"/>
      <c r="WI235" s="568"/>
      <c r="WJ235" s="568"/>
      <c r="WK235" s="568"/>
      <c r="WL235" s="568"/>
      <c r="WM235" s="568"/>
      <c r="WN235" s="568"/>
      <c r="WO235" s="568"/>
      <c r="WP235" s="568"/>
      <c r="WQ235" s="568"/>
      <c r="WR235" s="568"/>
      <c r="WS235" s="568"/>
      <c r="WT235" s="568"/>
      <c r="WU235" s="568"/>
      <c r="WV235" s="568"/>
      <c r="WW235" s="568"/>
      <c r="WX235" s="568"/>
      <c r="WY235" s="568"/>
      <c r="WZ235" s="568"/>
      <c r="XA235" s="568"/>
      <c r="XB235" s="568"/>
      <c r="XC235" s="568"/>
      <c r="XD235" s="568"/>
      <c r="XE235" s="568"/>
      <c r="XF235" s="568"/>
      <c r="XG235" s="568"/>
      <c r="XH235" s="568"/>
      <c r="XI235" s="568"/>
      <c r="XJ235" s="568"/>
      <c r="XK235" s="568"/>
      <c r="XL235" s="568"/>
      <c r="XM235" s="568"/>
      <c r="XN235" s="568"/>
      <c r="XO235" s="568"/>
      <c r="XP235" s="568"/>
      <c r="XQ235" s="568"/>
      <c r="XR235" s="568"/>
      <c r="XS235" s="568"/>
      <c r="XT235" s="568"/>
      <c r="XU235" s="568"/>
      <c r="XV235" s="568"/>
      <c r="XW235" s="568"/>
      <c r="XX235" s="568"/>
      <c r="XY235" s="568"/>
      <c r="XZ235" s="568"/>
      <c r="YA235" s="568"/>
      <c r="YB235" s="568"/>
      <c r="YC235" s="568"/>
      <c r="YD235" s="568"/>
      <c r="YE235" s="568"/>
      <c r="YF235" s="568"/>
      <c r="YG235" s="568"/>
      <c r="YH235" s="568"/>
      <c r="YI235" s="568"/>
      <c r="YJ235" s="568"/>
      <c r="YK235" s="568"/>
      <c r="YL235" s="568"/>
      <c r="YM235" s="568"/>
      <c r="YN235" s="568"/>
      <c r="YO235" s="568"/>
      <c r="YP235" s="568"/>
      <c r="YQ235" s="568"/>
      <c r="YR235" s="568"/>
      <c r="YS235" s="568"/>
      <c r="YT235" s="568"/>
      <c r="YU235" s="568"/>
      <c r="YV235" s="568"/>
      <c r="YW235" s="568"/>
      <c r="YX235" s="568"/>
      <c r="YY235" s="568"/>
      <c r="YZ235" s="568"/>
      <c r="ZA235" s="568"/>
      <c r="ZB235" s="568"/>
      <c r="ZC235" s="568"/>
      <c r="ZD235" s="568"/>
      <c r="ZE235" s="568"/>
      <c r="ZF235" s="568"/>
      <c r="ZG235" s="568"/>
      <c r="ZH235" s="568"/>
      <c r="ZI235" s="568"/>
      <c r="ZJ235" s="568"/>
      <c r="ZK235" s="568"/>
      <c r="ZL235" s="568"/>
      <c r="ZM235" s="568"/>
      <c r="ZN235" s="568"/>
      <c r="ZO235" s="568"/>
      <c r="ZP235" s="568"/>
      <c r="ZQ235" s="568"/>
      <c r="ZR235" s="568"/>
      <c r="ZS235" s="568"/>
      <c r="ZT235" s="568"/>
      <c r="ZU235" s="568"/>
      <c r="ZV235" s="568"/>
      <c r="ZW235" s="568"/>
      <c r="ZX235" s="568"/>
      <c r="ZY235" s="568"/>
      <c r="ZZ235" s="568"/>
      <c r="AAA235" s="568"/>
      <c r="AAB235" s="568"/>
      <c r="AAC235" s="568"/>
      <c r="AAD235" s="568"/>
      <c r="AAE235" s="568"/>
      <c r="AAF235" s="568"/>
      <c r="AAG235" s="568"/>
      <c r="AAH235" s="568"/>
      <c r="AAI235" s="568"/>
      <c r="AAJ235" s="568"/>
      <c r="AAK235" s="568"/>
      <c r="AAL235" s="568"/>
      <c r="AAM235" s="568"/>
      <c r="AAN235" s="568"/>
      <c r="AAO235" s="568"/>
      <c r="AAP235" s="568"/>
      <c r="AAQ235" s="568"/>
      <c r="AAR235" s="568"/>
      <c r="AAS235" s="568"/>
      <c r="AAT235" s="568"/>
      <c r="AAU235" s="568"/>
      <c r="AAV235" s="568"/>
      <c r="AAW235" s="568"/>
      <c r="AAX235" s="568"/>
      <c r="AAY235" s="568"/>
      <c r="AAZ235" s="568"/>
      <c r="ABA235" s="568"/>
      <c r="ABB235" s="568"/>
      <c r="ABC235" s="568"/>
      <c r="ABD235" s="568"/>
      <c r="ABE235" s="568"/>
      <c r="ABF235" s="568"/>
      <c r="ABG235" s="568"/>
      <c r="ABH235" s="568"/>
      <c r="ABI235" s="568"/>
      <c r="ABJ235" s="568"/>
      <c r="ABK235" s="568"/>
      <c r="ABL235" s="568"/>
      <c r="ABM235" s="568"/>
      <c r="ABN235" s="568"/>
      <c r="ABO235" s="568"/>
      <c r="ABP235" s="568"/>
      <c r="ABQ235" s="568"/>
      <c r="ABR235" s="568"/>
      <c r="ABS235" s="568"/>
      <c r="ABT235" s="568"/>
      <c r="ABU235" s="568"/>
      <c r="ABV235" s="568"/>
      <c r="ABW235" s="568"/>
      <c r="ABX235" s="568"/>
      <c r="ABY235" s="568"/>
      <c r="ABZ235" s="568"/>
      <c r="ACA235" s="568"/>
      <c r="ACB235" s="568"/>
      <c r="ACC235" s="568"/>
      <c r="ACD235" s="568"/>
      <c r="ACE235" s="568"/>
      <c r="ACF235" s="568"/>
      <c r="ACG235" s="568"/>
      <c r="ACH235" s="568"/>
      <c r="ACI235" s="568"/>
      <c r="ACJ235" s="568"/>
      <c r="ACK235" s="568"/>
      <c r="ACL235" s="568"/>
      <c r="ACM235" s="568"/>
      <c r="ACN235" s="568"/>
      <c r="ACO235" s="568"/>
      <c r="ACP235" s="568"/>
      <c r="ACQ235" s="568"/>
      <c r="ACR235" s="568"/>
      <c r="ACS235" s="568"/>
      <c r="ACT235" s="568"/>
      <c r="ACU235" s="568"/>
      <c r="ACV235" s="568"/>
      <c r="ACW235" s="568"/>
      <c r="ACX235" s="568"/>
      <c r="ACY235" s="568"/>
      <c r="ACZ235" s="568"/>
      <c r="ADA235" s="568"/>
      <c r="ADB235" s="568"/>
      <c r="ADC235" s="568"/>
      <c r="ADD235" s="568"/>
      <c r="ADE235" s="568"/>
      <c r="ADF235" s="568"/>
      <c r="ADG235" s="568"/>
      <c r="ADH235" s="568"/>
      <c r="ADI235" s="568"/>
      <c r="ADJ235" s="568"/>
      <c r="ADK235" s="568"/>
      <c r="ADL235" s="568"/>
      <c r="ADM235" s="568"/>
      <c r="ADN235" s="568"/>
      <c r="ADO235" s="568"/>
      <c r="ADP235" s="568"/>
      <c r="ADQ235" s="568"/>
      <c r="ADR235" s="568"/>
      <c r="ADS235" s="568"/>
      <c r="ADT235" s="568"/>
      <c r="ADU235" s="568"/>
      <c r="ADV235" s="568"/>
      <c r="ADW235" s="568"/>
      <c r="ADX235" s="568"/>
      <c r="ADY235" s="568"/>
      <c r="ADZ235" s="568"/>
      <c r="AEA235" s="568"/>
      <c r="AEB235" s="568"/>
      <c r="AEC235" s="568"/>
      <c r="AED235" s="568"/>
      <c r="AEE235" s="568"/>
      <c r="AEF235" s="568"/>
      <c r="AEG235" s="568"/>
      <c r="AEH235" s="568"/>
      <c r="AEI235" s="568"/>
      <c r="AEJ235" s="568"/>
      <c r="AEK235" s="568"/>
      <c r="AEL235" s="568"/>
      <c r="AEM235" s="568"/>
      <c r="AEN235" s="568"/>
      <c r="AEO235" s="568"/>
      <c r="AEP235" s="568"/>
      <c r="AEQ235" s="568"/>
      <c r="AER235" s="568"/>
      <c r="AES235" s="568"/>
      <c r="AET235" s="568"/>
      <c r="AEU235" s="568"/>
      <c r="AEV235" s="568"/>
      <c r="AEW235" s="568"/>
      <c r="AEX235" s="568"/>
      <c r="AEY235" s="568"/>
      <c r="AEZ235" s="568"/>
      <c r="AFA235" s="568"/>
      <c r="AFB235" s="568"/>
      <c r="AFC235" s="568"/>
      <c r="AFD235" s="568"/>
      <c r="AFE235" s="568"/>
      <c r="AFF235" s="568"/>
      <c r="AFG235" s="568"/>
      <c r="AFH235" s="568"/>
      <c r="AFI235" s="568"/>
      <c r="AFJ235" s="568"/>
      <c r="AFK235" s="568"/>
      <c r="AFL235" s="568"/>
      <c r="AFM235" s="568"/>
      <c r="AFN235" s="568"/>
      <c r="AFO235" s="568"/>
      <c r="AFP235" s="568"/>
      <c r="AFQ235" s="568"/>
      <c r="AFR235" s="568"/>
      <c r="AFS235" s="568"/>
      <c r="AFT235" s="568"/>
      <c r="AFU235" s="568"/>
      <c r="AFV235" s="568"/>
      <c r="AFW235" s="568"/>
      <c r="AFX235" s="568"/>
      <c r="AFY235" s="568"/>
      <c r="AFZ235" s="568"/>
      <c r="AGA235" s="568"/>
      <c r="AGB235" s="568"/>
      <c r="AGC235" s="568"/>
      <c r="AGD235" s="568"/>
      <c r="AGE235" s="568"/>
      <c r="AGF235" s="568"/>
      <c r="AGG235" s="568"/>
      <c r="AGH235" s="568"/>
      <c r="AGI235" s="568"/>
      <c r="AGJ235" s="568"/>
      <c r="AGK235" s="568"/>
      <c r="AGL235" s="568"/>
      <c r="AGM235" s="568"/>
      <c r="AGN235" s="568"/>
      <c r="AGO235" s="568"/>
      <c r="AGP235" s="568"/>
      <c r="AGQ235" s="568"/>
      <c r="AGR235" s="568"/>
      <c r="AGS235" s="568"/>
      <c r="AGT235" s="568"/>
      <c r="AGU235" s="568"/>
      <c r="AGV235" s="568"/>
      <c r="AGW235" s="568"/>
      <c r="AGX235" s="568"/>
      <c r="AGY235" s="568"/>
      <c r="AGZ235" s="568"/>
      <c r="AHA235" s="568"/>
      <c r="AHB235" s="568"/>
      <c r="AHC235" s="568"/>
      <c r="AHD235" s="568"/>
      <c r="AHE235" s="568"/>
      <c r="AHF235" s="568"/>
      <c r="AHG235" s="568"/>
      <c r="AHH235" s="568"/>
      <c r="AHI235" s="568"/>
      <c r="AHJ235" s="568"/>
      <c r="AHK235" s="568"/>
      <c r="AHL235" s="568"/>
      <c r="AHM235" s="568"/>
      <c r="AHN235" s="568"/>
      <c r="AHO235" s="568"/>
      <c r="AHP235" s="568"/>
      <c r="AHQ235" s="568"/>
      <c r="AHR235" s="568"/>
      <c r="AHS235" s="568"/>
      <c r="AHT235" s="568"/>
      <c r="AHU235" s="568"/>
      <c r="AHV235" s="568"/>
      <c r="AHW235" s="568"/>
      <c r="AHX235" s="568"/>
      <c r="AHY235" s="568"/>
      <c r="AHZ235" s="568"/>
      <c r="AIA235" s="568"/>
      <c r="AIB235" s="568"/>
      <c r="AIC235" s="568"/>
      <c r="AID235" s="568"/>
      <c r="AIE235" s="568"/>
      <c r="AIF235" s="568"/>
      <c r="AIG235" s="568"/>
      <c r="AIH235" s="568"/>
      <c r="AII235" s="568"/>
      <c r="AIJ235" s="568"/>
      <c r="AIK235" s="568"/>
      <c r="AIL235" s="568"/>
      <c r="AIM235" s="568"/>
      <c r="AIN235" s="568"/>
      <c r="AIO235" s="568"/>
      <c r="AIP235" s="568"/>
      <c r="AIQ235" s="568"/>
      <c r="AIR235" s="568"/>
      <c r="AIS235" s="568"/>
      <c r="AIT235" s="568"/>
      <c r="AIU235" s="568"/>
      <c r="AIV235" s="568"/>
      <c r="AIW235" s="568"/>
      <c r="AIX235" s="568"/>
      <c r="AIY235" s="568"/>
      <c r="AIZ235" s="568"/>
      <c r="AJA235" s="568"/>
      <c r="AJB235" s="568"/>
      <c r="AJC235" s="568"/>
      <c r="AJD235" s="568"/>
      <c r="AJE235" s="568"/>
      <c r="AJF235" s="568"/>
      <c r="AJG235" s="568"/>
      <c r="AJH235" s="568"/>
      <c r="AJI235" s="568"/>
      <c r="AJJ235" s="568"/>
      <c r="AJK235" s="568"/>
      <c r="AJL235" s="568"/>
      <c r="AJM235" s="568"/>
      <c r="AJN235" s="568"/>
      <c r="AJO235" s="568"/>
      <c r="AJP235" s="568"/>
      <c r="AJQ235" s="568"/>
      <c r="AJR235" s="568"/>
      <c r="AJS235" s="568"/>
      <c r="AJT235" s="568"/>
      <c r="AJU235" s="568"/>
      <c r="AJV235" s="568"/>
      <c r="AJW235" s="568"/>
      <c r="AJX235" s="568"/>
      <c r="AJY235" s="568"/>
      <c r="AJZ235" s="568"/>
      <c r="AKA235" s="568"/>
      <c r="AKB235" s="568"/>
      <c r="AKC235" s="568"/>
      <c r="AKD235" s="568"/>
      <c r="AKE235" s="568"/>
      <c r="AKF235" s="568"/>
      <c r="AKG235" s="568"/>
      <c r="AKH235" s="568"/>
      <c r="AKI235" s="568"/>
      <c r="AKJ235" s="568"/>
      <c r="AKK235" s="568"/>
      <c r="AKL235" s="568"/>
      <c r="AKM235" s="568"/>
      <c r="AKN235" s="568"/>
      <c r="AKO235" s="568"/>
      <c r="AKP235" s="568"/>
      <c r="AKQ235" s="568"/>
      <c r="AKR235" s="568"/>
      <c r="AKS235" s="568"/>
      <c r="AKT235" s="568"/>
      <c r="AKU235" s="568"/>
      <c r="AKV235" s="568"/>
      <c r="AKW235" s="568"/>
      <c r="AKX235" s="568"/>
      <c r="AKY235" s="568"/>
      <c r="AKZ235" s="568"/>
      <c r="ALA235" s="568"/>
      <c r="ALB235" s="568"/>
      <c r="ALC235" s="568"/>
      <c r="ALD235" s="568"/>
      <c r="ALE235" s="568"/>
      <c r="ALF235" s="568"/>
      <c r="ALG235" s="568"/>
      <c r="ALH235" s="568"/>
      <c r="ALI235" s="568"/>
      <c r="ALJ235" s="568"/>
      <c r="ALK235" s="568"/>
      <c r="ALL235" s="568"/>
      <c r="ALM235" s="568"/>
      <c r="ALN235" s="568"/>
      <c r="ALO235" s="568"/>
      <c r="ALP235" s="568"/>
      <c r="ALQ235" s="568"/>
      <c r="ALR235" s="568"/>
      <c r="ALS235" s="568"/>
      <c r="ALT235" s="568"/>
      <c r="ALU235" s="568"/>
      <c r="ALV235" s="568"/>
      <c r="ALW235" s="568"/>
      <c r="ALX235" s="568"/>
      <c r="ALY235" s="568"/>
      <c r="ALZ235" s="568"/>
      <c r="AMA235" s="568"/>
      <c r="AMB235" s="568"/>
      <c r="AMC235" s="568"/>
      <c r="AMD235" s="568"/>
      <c r="AME235" s="568"/>
      <c r="AMF235" s="568"/>
      <c r="AMG235" s="568"/>
      <c r="AMH235" s="568"/>
      <c r="AMI235" s="568"/>
      <c r="AMJ235" s="568"/>
      <c r="AMK235" s="568"/>
      <c r="AML235" s="568"/>
      <c r="AMM235" s="568"/>
      <c r="AMN235" s="568"/>
      <c r="AMO235" s="568"/>
      <c r="AMP235" s="568"/>
      <c r="AMQ235" s="568"/>
      <c r="AMR235" s="568"/>
      <c r="AMS235" s="568"/>
      <c r="AMT235" s="568"/>
      <c r="AMU235" s="568"/>
      <c r="AMV235" s="568"/>
      <c r="AMW235" s="568"/>
      <c r="AMX235" s="568"/>
      <c r="AMY235" s="568"/>
      <c r="AMZ235" s="568"/>
      <c r="ANA235" s="568"/>
      <c r="ANB235" s="568"/>
      <c r="ANC235" s="568"/>
      <c r="AND235" s="568"/>
      <c r="ANE235" s="568"/>
      <c r="ANF235" s="568"/>
      <c r="ANG235" s="568"/>
      <c r="ANH235" s="568"/>
      <c r="ANI235" s="568"/>
      <c r="ANJ235" s="568"/>
      <c r="ANK235" s="568"/>
      <c r="ANL235" s="568"/>
      <c r="ANM235" s="568"/>
      <c r="ANN235" s="568"/>
      <c r="ANO235" s="568"/>
      <c r="ANP235" s="568"/>
      <c r="ANQ235" s="568"/>
      <c r="ANR235" s="568"/>
      <c r="ANS235" s="568"/>
      <c r="ANT235" s="568"/>
      <c r="ANU235" s="568"/>
      <c r="ANV235" s="568"/>
      <c r="ANW235" s="568"/>
      <c r="ANX235" s="568"/>
      <c r="ANY235" s="568"/>
      <c r="ANZ235" s="568"/>
      <c r="AOA235" s="568"/>
      <c r="AOB235" s="568"/>
      <c r="AOC235" s="568"/>
      <c r="AOD235" s="568"/>
      <c r="AOE235" s="568"/>
      <c r="AOF235" s="568"/>
      <c r="AOG235" s="568"/>
      <c r="AOH235" s="568"/>
      <c r="AOI235" s="568"/>
      <c r="AOJ235" s="568"/>
      <c r="AOK235" s="568"/>
      <c r="AOL235" s="568"/>
      <c r="AOM235" s="568"/>
      <c r="AON235" s="568"/>
      <c r="AOO235" s="568"/>
      <c r="AOP235" s="568"/>
      <c r="AOQ235" s="568"/>
      <c r="AOR235" s="568"/>
      <c r="AOS235" s="568"/>
      <c r="AOT235" s="568"/>
      <c r="AOU235" s="568"/>
      <c r="AOV235" s="568"/>
      <c r="AOW235" s="568"/>
      <c r="AOX235" s="568"/>
      <c r="AOY235" s="568"/>
      <c r="AOZ235" s="568"/>
      <c r="APA235" s="568"/>
      <c r="APB235" s="568"/>
      <c r="APC235" s="568"/>
      <c r="APD235" s="568"/>
      <c r="APE235" s="568"/>
      <c r="APF235" s="568"/>
      <c r="APG235" s="568"/>
      <c r="APH235" s="568"/>
      <c r="API235" s="568"/>
      <c r="APJ235" s="568"/>
      <c r="APK235" s="568"/>
      <c r="APL235" s="568"/>
      <c r="APM235" s="568"/>
      <c r="APN235" s="568"/>
      <c r="APO235" s="568"/>
      <c r="APP235" s="568"/>
      <c r="APQ235" s="568"/>
      <c r="APR235" s="568"/>
      <c r="APS235" s="568"/>
      <c r="APT235" s="568"/>
      <c r="APU235" s="568"/>
      <c r="APV235" s="568"/>
      <c r="APW235" s="568"/>
      <c r="APX235" s="568"/>
      <c r="APY235" s="568"/>
      <c r="APZ235" s="568"/>
      <c r="AQA235" s="568"/>
      <c r="AQB235" s="568"/>
      <c r="AQC235" s="568"/>
      <c r="AQD235" s="568"/>
      <c r="AQE235" s="568"/>
      <c r="AQF235" s="568"/>
      <c r="AQG235" s="568"/>
      <c r="AQH235" s="568"/>
      <c r="AQI235" s="568"/>
      <c r="AQJ235" s="568"/>
      <c r="AQK235" s="568"/>
      <c r="AQL235" s="568"/>
      <c r="AQM235" s="568"/>
      <c r="AQN235" s="568"/>
      <c r="AQO235" s="568"/>
      <c r="AQP235" s="568"/>
      <c r="AQQ235" s="568"/>
      <c r="AQR235" s="568"/>
      <c r="AQS235" s="568"/>
      <c r="AQT235" s="568"/>
      <c r="AQU235" s="568"/>
      <c r="AQV235" s="568"/>
      <c r="AQW235" s="568"/>
      <c r="AQX235" s="568"/>
      <c r="AQY235" s="568"/>
      <c r="AQZ235" s="568"/>
      <c r="ARA235" s="568"/>
      <c r="ARB235" s="568"/>
      <c r="ARC235" s="568"/>
      <c r="ARD235" s="568"/>
      <c r="ARE235" s="568"/>
      <c r="ARF235" s="568"/>
      <c r="ARG235" s="568"/>
      <c r="ARH235" s="568"/>
      <c r="ARI235" s="568"/>
      <c r="ARJ235" s="568"/>
      <c r="ARK235" s="568"/>
      <c r="ARL235" s="568"/>
      <c r="ARM235" s="568"/>
      <c r="ARN235" s="568"/>
      <c r="ARO235" s="568"/>
      <c r="ARP235" s="568"/>
      <c r="ARQ235" s="568"/>
      <c r="ARR235" s="568"/>
      <c r="ARS235" s="568"/>
      <c r="ART235" s="568"/>
      <c r="ARU235" s="568"/>
      <c r="ARV235" s="568"/>
      <c r="ARW235" s="568"/>
      <c r="ARX235" s="568"/>
      <c r="ARY235" s="568"/>
      <c r="ARZ235" s="568"/>
      <c r="ASA235" s="568"/>
      <c r="ASB235" s="568"/>
      <c r="ASC235" s="568"/>
      <c r="ASD235" s="568"/>
      <c r="ASE235" s="568"/>
      <c r="ASF235" s="568"/>
      <c r="ASG235" s="568"/>
      <c r="ASH235" s="568"/>
      <c r="ASI235" s="568"/>
      <c r="ASJ235" s="568"/>
      <c r="ASK235" s="568"/>
      <c r="ASL235" s="568"/>
      <c r="ASM235" s="568"/>
      <c r="ASN235" s="568"/>
      <c r="ASO235" s="568"/>
      <c r="ASP235" s="568"/>
      <c r="ASQ235" s="568"/>
      <c r="ASR235" s="568"/>
      <c r="ASS235" s="568"/>
      <c r="AST235" s="568"/>
      <c r="ASU235" s="568"/>
      <c r="ASV235" s="568"/>
      <c r="ASW235" s="568"/>
      <c r="ASX235" s="568"/>
      <c r="ASY235" s="568"/>
      <c r="ASZ235" s="568"/>
      <c r="ATA235" s="568"/>
      <c r="ATB235" s="568"/>
      <c r="ATC235" s="568"/>
      <c r="ATD235" s="568"/>
      <c r="ATE235" s="568"/>
      <c r="ATF235" s="568"/>
      <c r="ATG235" s="568"/>
      <c r="ATH235" s="568"/>
      <c r="ATI235" s="568"/>
      <c r="ATJ235" s="568"/>
      <c r="ATK235" s="568"/>
      <c r="ATL235" s="568"/>
      <c r="ATM235" s="568"/>
      <c r="ATN235" s="568"/>
      <c r="ATO235" s="568"/>
      <c r="ATP235" s="568"/>
      <c r="ATQ235" s="568"/>
      <c r="ATR235" s="568"/>
      <c r="ATS235" s="568"/>
      <c r="ATT235" s="568"/>
      <c r="ATU235" s="568"/>
      <c r="ATV235" s="568"/>
      <c r="ATW235" s="568"/>
      <c r="ATX235" s="568"/>
      <c r="ATY235" s="568"/>
      <c r="ATZ235" s="568"/>
      <c r="AUA235" s="568"/>
      <c r="AUB235" s="568"/>
      <c r="AUC235" s="568"/>
      <c r="AUD235" s="568"/>
      <c r="AUE235" s="568"/>
      <c r="AUF235" s="568"/>
      <c r="AUG235" s="568"/>
      <c r="AUH235" s="568"/>
      <c r="AUI235" s="568"/>
      <c r="AUJ235" s="568"/>
      <c r="AUK235" s="568"/>
      <c r="AUL235" s="568"/>
      <c r="AUM235" s="568"/>
      <c r="AUN235" s="568"/>
      <c r="AUO235" s="568"/>
      <c r="AUP235" s="568"/>
      <c r="AUQ235" s="568"/>
      <c r="AUR235" s="568"/>
      <c r="AUS235" s="568"/>
      <c r="AUT235" s="568"/>
      <c r="AUU235" s="568"/>
      <c r="AUV235" s="568"/>
      <c r="AUW235" s="568"/>
      <c r="AUX235" s="568"/>
      <c r="AUY235" s="568"/>
      <c r="AUZ235" s="568"/>
      <c r="AVA235" s="568"/>
      <c r="AVB235" s="568"/>
      <c r="AVC235" s="568"/>
      <c r="AVD235" s="568"/>
      <c r="AVE235" s="568"/>
      <c r="AVF235" s="568"/>
      <c r="AVG235" s="568"/>
      <c r="AVH235" s="568"/>
      <c r="AVI235" s="568"/>
      <c r="AVJ235" s="568"/>
      <c r="AVK235" s="568"/>
      <c r="AVL235" s="568"/>
      <c r="AVM235" s="568"/>
      <c r="AVN235" s="568"/>
      <c r="AVO235" s="568"/>
      <c r="AVP235" s="568"/>
      <c r="AVQ235" s="568"/>
      <c r="AVR235" s="568"/>
      <c r="AVS235" s="568"/>
      <c r="AVT235" s="568"/>
      <c r="AVU235" s="568"/>
      <c r="AVV235" s="568"/>
      <c r="AVW235" s="568"/>
      <c r="AVX235" s="568"/>
      <c r="AVY235" s="568"/>
      <c r="AVZ235" s="568"/>
      <c r="AWA235" s="568"/>
      <c r="AWB235" s="568"/>
      <c r="AWC235" s="568"/>
      <c r="AWD235" s="568"/>
      <c r="AWE235" s="568"/>
      <c r="AWF235" s="568"/>
      <c r="AWG235" s="568"/>
      <c r="AWH235" s="568"/>
      <c r="AWI235" s="568"/>
      <c r="AWJ235" s="568"/>
      <c r="AWK235" s="568"/>
      <c r="AWL235" s="568"/>
      <c r="AWM235" s="568"/>
      <c r="AWN235" s="568"/>
      <c r="AWO235" s="568"/>
      <c r="AWP235" s="568"/>
      <c r="AWQ235" s="568"/>
      <c r="AWR235" s="568"/>
      <c r="AWS235" s="568"/>
      <c r="AWT235" s="568"/>
      <c r="AWU235" s="568"/>
      <c r="AWV235" s="568"/>
      <c r="AWW235" s="568"/>
      <c r="AWX235" s="568"/>
      <c r="AWY235" s="568"/>
      <c r="AWZ235" s="568"/>
      <c r="AXA235" s="568"/>
      <c r="AXB235" s="568"/>
      <c r="AXC235" s="568"/>
      <c r="AXD235" s="568"/>
      <c r="AXE235" s="568"/>
      <c r="AXF235" s="568"/>
      <c r="AXG235" s="568"/>
      <c r="AXH235" s="568"/>
      <c r="AXI235" s="568"/>
      <c r="AXJ235" s="568"/>
      <c r="AXK235" s="568"/>
      <c r="AXL235" s="568"/>
      <c r="AXM235" s="568"/>
      <c r="AXN235" s="568"/>
      <c r="AXO235" s="568"/>
      <c r="AXP235" s="568"/>
      <c r="AXQ235" s="568"/>
      <c r="AXR235" s="568"/>
      <c r="AXS235" s="568"/>
      <c r="AXT235" s="568"/>
      <c r="AXU235" s="568"/>
      <c r="AXV235" s="568"/>
      <c r="AXW235" s="568"/>
      <c r="AXX235" s="568"/>
      <c r="AXY235" s="568"/>
      <c r="AXZ235" s="568"/>
      <c r="AYA235" s="568"/>
      <c r="AYB235" s="568"/>
      <c r="AYC235" s="568"/>
      <c r="AYD235" s="568"/>
      <c r="AYE235" s="568"/>
      <c r="AYF235" s="568"/>
      <c r="AYG235" s="568"/>
      <c r="AYH235" s="568"/>
      <c r="AYI235" s="568"/>
      <c r="AYJ235" s="568"/>
      <c r="AYK235" s="568"/>
      <c r="AYL235" s="568"/>
      <c r="AYM235" s="568"/>
      <c r="AYN235" s="568"/>
      <c r="AYO235" s="568"/>
      <c r="AYP235" s="568"/>
      <c r="AYQ235" s="568"/>
      <c r="AYR235" s="568"/>
      <c r="AYS235" s="568"/>
      <c r="AYT235" s="568"/>
      <c r="AYU235" s="568"/>
      <c r="AYV235" s="568"/>
      <c r="AYW235" s="568"/>
      <c r="AYX235" s="568"/>
      <c r="AYY235" s="568"/>
      <c r="AYZ235" s="568"/>
      <c r="AZA235" s="568"/>
      <c r="AZB235" s="568"/>
      <c r="AZC235" s="568"/>
      <c r="AZD235" s="568"/>
      <c r="AZE235" s="568"/>
      <c r="AZF235" s="568"/>
      <c r="AZG235" s="568"/>
      <c r="AZH235" s="568"/>
      <c r="AZI235" s="568"/>
      <c r="AZJ235" s="568"/>
      <c r="AZK235" s="568"/>
      <c r="AZL235" s="568"/>
      <c r="AZM235" s="568"/>
      <c r="AZN235" s="568"/>
      <c r="AZO235" s="568"/>
      <c r="AZP235" s="568"/>
      <c r="AZQ235" s="568"/>
      <c r="AZR235" s="568"/>
      <c r="AZS235" s="568"/>
      <c r="AZT235" s="568"/>
      <c r="AZU235" s="568"/>
      <c r="AZV235" s="568"/>
      <c r="AZW235" s="568"/>
      <c r="AZX235" s="568"/>
      <c r="AZY235" s="568"/>
      <c r="AZZ235" s="568"/>
      <c r="BAA235" s="568"/>
      <c r="BAB235" s="568"/>
      <c r="BAC235" s="568"/>
      <c r="BAD235" s="568"/>
      <c r="BAE235" s="568"/>
      <c r="BAF235" s="568"/>
      <c r="BAG235" s="568"/>
      <c r="BAH235" s="568"/>
      <c r="BAI235" s="568"/>
      <c r="BAJ235" s="568"/>
      <c r="BAK235" s="568"/>
      <c r="BAL235" s="568"/>
      <c r="BAM235" s="568"/>
      <c r="BAN235" s="568"/>
      <c r="BAO235" s="568"/>
      <c r="BAP235" s="568"/>
      <c r="BAQ235" s="568"/>
      <c r="BAR235" s="568"/>
      <c r="BAS235" s="568"/>
      <c r="BAT235" s="568"/>
      <c r="BAU235" s="568"/>
      <c r="BAV235" s="568"/>
      <c r="BAW235" s="568"/>
      <c r="BAX235" s="568"/>
      <c r="BAY235" s="568"/>
      <c r="BAZ235" s="568"/>
      <c r="BBA235" s="568"/>
      <c r="BBB235" s="568"/>
      <c r="BBC235" s="568"/>
      <c r="BBD235" s="568"/>
      <c r="BBE235" s="568"/>
      <c r="BBF235" s="568"/>
      <c r="BBG235" s="568"/>
      <c r="BBH235" s="568"/>
      <c r="BBI235" s="568"/>
      <c r="BBJ235" s="568"/>
      <c r="BBK235" s="568"/>
      <c r="BBL235" s="568"/>
      <c r="BBM235" s="568"/>
      <c r="BBN235" s="568"/>
      <c r="BBO235" s="568"/>
      <c r="BBP235" s="568"/>
      <c r="BBQ235" s="568"/>
      <c r="BBR235" s="568"/>
      <c r="BBS235" s="568"/>
      <c r="BBT235" s="568"/>
      <c r="BBU235" s="568"/>
      <c r="BBV235" s="568"/>
      <c r="BBW235" s="568"/>
      <c r="BBX235" s="568"/>
      <c r="BBY235" s="568"/>
      <c r="BBZ235" s="568"/>
      <c r="BCA235" s="568"/>
      <c r="BCB235" s="568"/>
      <c r="BCC235" s="568"/>
      <c r="BCD235" s="568"/>
      <c r="BCE235" s="568"/>
      <c r="BCF235" s="568"/>
      <c r="BCG235" s="568"/>
      <c r="BCH235" s="568"/>
      <c r="BCI235" s="568"/>
      <c r="BCJ235" s="568"/>
      <c r="BCK235" s="568"/>
      <c r="BCL235" s="568"/>
      <c r="BCM235" s="568"/>
      <c r="BCN235" s="568"/>
      <c r="BCO235" s="568"/>
      <c r="BCP235" s="568"/>
      <c r="BCQ235" s="568"/>
      <c r="BCR235" s="568"/>
      <c r="BCS235" s="568"/>
      <c r="BCT235" s="568"/>
      <c r="BCU235" s="568"/>
      <c r="BCV235" s="568"/>
      <c r="BCW235" s="568"/>
      <c r="BCX235" s="568"/>
      <c r="BCY235" s="568"/>
      <c r="BCZ235" s="568"/>
      <c r="BDA235" s="568"/>
      <c r="BDB235" s="568"/>
      <c r="BDC235" s="568"/>
      <c r="BDD235" s="568"/>
      <c r="BDE235" s="568"/>
      <c r="BDF235" s="568"/>
      <c r="BDG235" s="568"/>
      <c r="BDH235" s="568"/>
      <c r="BDI235" s="568"/>
      <c r="BDJ235" s="568"/>
      <c r="BDK235" s="568"/>
      <c r="BDL235" s="568"/>
      <c r="BDM235" s="568"/>
      <c r="BDN235" s="568"/>
      <c r="BDO235" s="568"/>
      <c r="BDP235" s="568"/>
      <c r="BDQ235" s="568"/>
      <c r="BDR235" s="568"/>
      <c r="BDS235" s="568"/>
      <c r="BDT235" s="568"/>
      <c r="BDU235" s="568"/>
      <c r="BDV235" s="568"/>
      <c r="BDW235" s="568"/>
      <c r="BDX235" s="568"/>
      <c r="BDY235" s="568"/>
      <c r="BDZ235" s="568"/>
      <c r="BEA235" s="568"/>
      <c r="BEB235" s="568"/>
      <c r="BEC235" s="568"/>
      <c r="BED235" s="568"/>
      <c r="BEE235" s="568"/>
      <c r="BEF235" s="568"/>
      <c r="BEG235" s="568"/>
      <c r="BEH235" s="568"/>
      <c r="BEI235" s="568"/>
      <c r="BEJ235" s="568"/>
      <c r="BEK235" s="568"/>
      <c r="BEL235" s="568"/>
      <c r="BEM235" s="568"/>
      <c r="BEN235" s="568"/>
      <c r="BEO235" s="568"/>
      <c r="BEP235" s="568"/>
      <c r="BEQ235" s="568"/>
      <c r="BER235" s="568"/>
      <c r="BES235" s="568"/>
      <c r="BET235" s="568"/>
      <c r="BEU235" s="568"/>
      <c r="BEV235" s="568"/>
      <c r="BEW235" s="568"/>
      <c r="BEX235" s="568"/>
      <c r="BEY235" s="568"/>
      <c r="BEZ235" s="568"/>
      <c r="BFA235" s="568"/>
      <c r="BFB235" s="568"/>
      <c r="BFC235" s="568"/>
      <c r="BFD235" s="568"/>
      <c r="BFE235" s="568"/>
      <c r="BFF235" s="568"/>
      <c r="BFG235" s="568"/>
      <c r="BFH235" s="568"/>
      <c r="BFI235" s="568"/>
      <c r="BFJ235" s="568"/>
      <c r="BFK235" s="568"/>
      <c r="BFL235" s="568"/>
      <c r="BFM235" s="568"/>
      <c r="BFN235" s="568"/>
      <c r="BFO235" s="568"/>
      <c r="BFP235" s="568"/>
      <c r="BFQ235" s="568"/>
      <c r="BFR235" s="568"/>
      <c r="BFS235" s="568"/>
      <c r="BFT235" s="568"/>
      <c r="BFU235" s="568"/>
      <c r="BFV235" s="568"/>
      <c r="BFW235" s="568"/>
      <c r="BFX235" s="568"/>
      <c r="BFY235" s="568"/>
      <c r="BFZ235" s="568"/>
      <c r="BGA235" s="568"/>
      <c r="BGB235" s="568"/>
      <c r="BGC235" s="568"/>
      <c r="BGD235" s="568"/>
      <c r="BGE235" s="568"/>
      <c r="BGF235" s="568"/>
      <c r="BGG235" s="568"/>
      <c r="BGH235" s="568"/>
      <c r="BGI235" s="568"/>
      <c r="BGJ235" s="568"/>
      <c r="BGK235" s="568"/>
      <c r="BGL235" s="568"/>
      <c r="BGM235" s="568"/>
      <c r="BGN235" s="568"/>
      <c r="BGO235" s="568"/>
      <c r="BGP235" s="568"/>
      <c r="BGQ235" s="568"/>
      <c r="BGR235" s="568"/>
      <c r="BGS235" s="568"/>
      <c r="BGT235" s="568"/>
      <c r="BGU235" s="568"/>
      <c r="BGV235" s="568"/>
      <c r="BGW235" s="568"/>
      <c r="BGX235" s="568"/>
      <c r="BGY235" s="568"/>
      <c r="BGZ235" s="568"/>
      <c r="BHA235" s="568"/>
      <c r="BHB235" s="568"/>
      <c r="BHC235" s="568"/>
      <c r="BHD235" s="568"/>
      <c r="BHE235" s="568"/>
      <c r="BHF235" s="568"/>
      <c r="BHG235" s="568"/>
      <c r="BHH235" s="568"/>
      <c r="BHI235" s="568"/>
      <c r="BHJ235" s="568"/>
      <c r="BHK235" s="568"/>
      <c r="BHL235" s="568"/>
      <c r="BHM235" s="568"/>
      <c r="BHN235" s="568"/>
      <c r="BHO235" s="568"/>
      <c r="BHP235" s="568"/>
      <c r="BHQ235" s="568"/>
      <c r="BHR235" s="568"/>
      <c r="BHS235" s="568"/>
      <c r="BHT235" s="568"/>
      <c r="BHU235" s="568"/>
      <c r="BHV235" s="568"/>
      <c r="BHW235" s="568"/>
      <c r="BHX235" s="568"/>
      <c r="BHY235" s="568"/>
      <c r="BHZ235" s="568"/>
      <c r="BIA235" s="568"/>
      <c r="BIB235" s="568"/>
      <c r="BIC235" s="568"/>
      <c r="BID235" s="568"/>
      <c r="BIE235" s="568"/>
      <c r="BIF235" s="568"/>
      <c r="BIG235" s="568"/>
      <c r="BIH235" s="568"/>
      <c r="BII235" s="568"/>
      <c r="BIJ235" s="568"/>
      <c r="BIK235" s="568"/>
      <c r="BIL235" s="568"/>
      <c r="BIM235" s="568"/>
      <c r="BIN235" s="568"/>
      <c r="BIO235" s="568"/>
      <c r="BIP235" s="568"/>
      <c r="BIQ235" s="568"/>
      <c r="BIR235" s="568"/>
      <c r="BIS235" s="568"/>
      <c r="BIT235" s="568"/>
      <c r="BIU235" s="568"/>
      <c r="BIV235" s="568"/>
      <c r="BIW235" s="568"/>
      <c r="BIX235" s="568"/>
      <c r="BIY235" s="568"/>
      <c r="BIZ235" s="568"/>
      <c r="BJA235" s="568"/>
      <c r="BJB235" s="568"/>
      <c r="BJC235" s="568"/>
      <c r="BJD235" s="568"/>
      <c r="BJE235" s="568"/>
      <c r="BJF235" s="568"/>
      <c r="BJG235" s="568"/>
      <c r="BJH235" s="568"/>
      <c r="BJI235" s="568"/>
      <c r="BJJ235" s="568"/>
      <c r="BJK235" s="568"/>
      <c r="BJL235" s="568"/>
      <c r="BJM235" s="568"/>
      <c r="BJN235" s="568"/>
      <c r="BJO235" s="568"/>
      <c r="BJP235" s="568"/>
      <c r="BJQ235" s="568"/>
      <c r="BJR235" s="568"/>
      <c r="BJS235" s="568"/>
      <c r="BJT235" s="568"/>
      <c r="BJU235" s="568"/>
      <c r="BJV235" s="568"/>
      <c r="BJW235" s="568"/>
      <c r="BJX235" s="568"/>
      <c r="BJY235" s="568"/>
      <c r="BJZ235" s="568"/>
      <c r="BKA235" s="568"/>
      <c r="BKB235" s="568"/>
      <c r="BKC235" s="568"/>
      <c r="BKD235" s="568"/>
      <c r="BKE235" s="568"/>
      <c r="BKF235" s="568"/>
      <c r="BKG235" s="568"/>
      <c r="BKH235" s="568"/>
      <c r="BKI235" s="568"/>
      <c r="BKJ235" s="568"/>
      <c r="BKK235" s="568"/>
      <c r="BKL235" s="568"/>
      <c r="BKM235" s="568"/>
      <c r="BKN235" s="568"/>
      <c r="BKO235" s="568"/>
      <c r="BKP235" s="568"/>
      <c r="BKQ235" s="568"/>
      <c r="BKR235" s="568"/>
      <c r="BKS235" s="568"/>
      <c r="BKT235" s="568"/>
      <c r="BKU235" s="568"/>
      <c r="BKV235" s="568"/>
      <c r="BKW235" s="568"/>
      <c r="BKX235" s="568"/>
      <c r="BKY235" s="568"/>
      <c r="BKZ235" s="568"/>
      <c r="BLA235" s="568"/>
      <c r="BLB235" s="568"/>
      <c r="BLC235" s="568"/>
      <c r="BLD235" s="568"/>
      <c r="BLE235" s="568"/>
      <c r="BLF235" s="568"/>
      <c r="BLG235" s="568"/>
      <c r="BLH235" s="568"/>
      <c r="BLI235" s="568"/>
      <c r="BLJ235" s="568"/>
      <c r="BLK235" s="568"/>
      <c r="BLL235" s="568"/>
      <c r="BLM235" s="568"/>
      <c r="BLN235" s="568"/>
      <c r="BLO235" s="568"/>
      <c r="BLP235" s="568"/>
      <c r="BLQ235" s="568"/>
      <c r="BLR235" s="568"/>
      <c r="BLS235" s="568"/>
      <c r="BLT235" s="568"/>
      <c r="BLU235" s="568"/>
      <c r="BLV235" s="568"/>
      <c r="BLW235" s="568"/>
      <c r="BLX235" s="568"/>
      <c r="BLY235" s="568"/>
      <c r="BLZ235" s="568"/>
      <c r="BMA235" s="568"/>
      <c r="BMB235" s="568"/>
      <c r="BMC235" s="568"/>
      <c r="BMD235" s="568"/>
      <c r="BME235" s="568"/>
      <c r="BMF235" s="568"/>
      <c r="BMG235" s="568"/>
      <c r="BMH235" s="568"/>
      <c r="BMI235" s="568"/>
      <c r="BMJ235" s="568"/>
      <c r="BMK235" s="568"/>
      <c r="BML235" s="568"/>
      <c r="BMM235" s="568"/>
      <c r="BMN235" s="568"/>
      <c r="BMO235" s="568"/>
      <c r="BMP235" s="568"/>
      <c r="BMQ235" s="568"/>
      <c r="BMR235" s="568"/>
      <c r="BMS235" s="568"/>
      <c r="BMT235" s="568"/>
      <c r="BMU235" s="568"/>
      <c r="BMV235" s="568"/>
      <c r="BMW235" s="568"/>
      <c r="BMX235" s="568"/>
      <c r="BMY235" s="568"/>
      <c r="BMZ235" s="568"/>
      <c r="BNA235" s="568"/>
      <c r="BNB235" s="568"/>
      <c r="BNC235" s="568"/>
      <c r="BND235" s="568"/>
      <c r="BNE235" s="568"/>
      <c r="BNF235" s="568"/>
      <c r="BNG235" s="568"/>
      <c r="BNH235" s="568"/>
      <c r="BNI235" s="568"/>
      <c r="BNJ235" s="568"/>
      <c r="BNK235" s="568"/>
      <c r="BNL235" s="568"/>
      <c r="BNM235" s="568"/>
      <c r="BNN235" s="568"/>
      <c r="BNO235" s="568"/>
      <c r="BNP235" s="568"/>
      <c r="BNQ235" s="568"/>
      <c r="BNR235" s="568"/>
      <c r="BNS235" s="568"/>
      <c r="BNT235" s="568"/>
      <c r="BNU235" s="568"/>
      <c r="BNV235" s="568"/>
      <c r="BNW235" s="568"/>
      <c r="BNX235" s="568"/>
      <c r="BNY235" s="568"/>
      <c r="BNZ235" s="568"/>
      <c r="BOA235" s="568"/>
      <c r="BOB235" s="568"/>
      <c r="BOC235" s="568"/>
      <c r="BOD235" s="568"/>
      <c r="BOE235" s="568"/>
      <c r="BOF235" s="568"/>
      <c r="BOG235" s="568"/>
      <c r="BOH235" s="568"/>
      <c r="BOI235" s="568"/>
      <c r="BOJ235" s="568"/>
      <c r="BOK235" s="568"/>
      <c r="BOL235" s="568"/>
      <c r="BOM235" s="568"/>
      <c r="BON235" s="568"/>
      <c r="BOO235" s="568"/>
      <c r="BOP235" s="568"/>
      <c r="BOQ235" s="568"/>
      <c r="BOR235" s="568"/>
      <c r="BOS235" s="568"/>
      <c r="BOT235" s="568"/>
      <c r="BOU235" s="568"/>
      <c r="BOV235" s="568"/>
      <c r="BOW235" s="568"/>
      <c r="BOX235" s="568"/>
      <c r="BOY235" s="568"/>
      <c r="BOZ235" s="568"/>
      <c r="BPA235" s="568"/>
      <c r="BPB235" s="568"/>
      <c r="BPC235" s="568"/>
      <c r="BPD235" s="568"/>
      <c r="BPE235" s="568"/>
      <c r="BPF235" s="568"/>
      <c r="BPG235" s="568"/>
      <c r="BPH235" s="568"/>
      <c r="BPI235" s="568"/>
      <c r="BPJ235" s="568"/>
      <c r="BPK235" s="568"/>
      <c r="BPL235" s="568"/>
      <c r="BPM235" s="568"/>
      <c r="BPN235" s="568"/>
      <c r="BPO235" s="568"/>
      <c r="BPP235" s="568"/>
      <c r="BPQ235" s="568"/>
      <c r="BPR235" s="568"/>
      <c r="BPS235" s="568"/>
      <c r="BPT235" s="568"/>
      <c r="BPU235" s="568"/>
      <c r="BPV235" s="568"/>
      <c r="BPW235" s="568"/>
      <c r="BPX235" s="568"/>
      <c r="BPY235" s="568"/>
      <c r="BPZ235" s="568"/>
      <c r="BQA235" s="568"/>
      <c r="BQB235" s="568"/>
      <c r="BQC235" s="568"/>
      <c r="BQD235" s="568"/>
      <c r="BQE235" s="568"/>
      <c r="BQF235" s="568"/>
      <c r="BQG235" s="568"/>
      <c r="BQH235" s="568"/>
      <c r="BQI235" s="568"/>
      <c r="BQJ235" s="568"/>
      <c r="BQK235" s="568"/>
      <c r="BQL235" s="568"/>
      <c r="BQM235" s="568"/>
      <c r="BQN235" s="568"/>
      <c r="BQO235" s="568"/>
      <c r="BQP235" s="568"/>
      <c r="BQQ235" s="568"/>
      <c r="BQR235" s="568"/>
      <c r="BQS235" s="568"/>
      <c r="BQT235" s="568"/>
      <c r="BQU235" s="568"/>
      <c r="BQV235" s="568"/>
      <c r="BQW235" s="568"/>
      <c r="BQX235" s="568"/>
      <c r="BQY235" s="568"/>
      <c r="BQZ235" s="568"/>
      <c r="BRA235" s="568"/>
      <c r="BRB235" s="568"/>
      <c r="BRC235" s="568"/>
      <c r="BRD235" s="568"/>
      <c r="BRE235" s="568"/>
      <c r="BRF235" s="568"/>
      <c r="BRG235" s="568"/>
      <c r="BRH235" s="568"/>
      <c r="BRI235" s="568"/>
      <c r="BRJ235" s="568"/>
      <c r="BRK235" s="568"/>
      <c r="BRL235" s="568"/>
      <c r="BRM235" s="568"/>
      <c r="BRN235" s="568"/>
      <c r="BRO235" s="568"/>
      <c r="BRP235" s="568"/>
      <c r="BRQ235" s="568"/>
      <c r="BRR235" s="568"/>
      <c r="BRS235" s="568"/>
      <c r="BRT235" s="568"/>
      <c r="BRU235" s="568"/>
      <c r="BRV235" s="568"/>
      <c r="BRW235" s="568"/>
      <c r="BRX235" s="568"/>
      <c r="BRY235" s="568"/>
      <c r="BRZ235" s="568"/>
      <c r="BSA235" s="568"/>
      <c r="BSB235" s="568"/>
      <c r="BSC235" s="568"/>
      <c r="BSD235" s="568"/>
      <c r="BSE235" s="568"/>
      <c r="BSF235" s="568"/>
      <c r="BSG235" s="568"/>
      <c r="BSH235" s="568"/>
      <c r="BSI235" s="568"/>
      <c r="BSJ235" s="568"/>
      <c r="BSK235" s="568"/>
      <c r="BSL235" s="568"/>
      <c r="BSM235" s="568"/>
      <c r="BSN235" s="568"/>
      <c r="BSO235" s="568"/>
      <c r="BSP235" s="568"/>
      <c r="BSQ235" s="568"/>
      <c r="BSR235" s="568"/>
      <c r="BSS235" s="568"/>
      <c r="BST235" s="568"/>
      <c r="BSU235" s="568"/>
      <c r="BSV235" s="568"/>
      <c r="BSW235" s="568"/>
      <c r="BSX235" s="568"/>
      <c r="BSY235" s="568"/>
      <c r="BSZ235" s="568"/>
      <c r="BTA235" s="568"/>
      <c r="BTB235" s="568"/>
      <c r="BTC235" s="568"/>
      <c r="BTD235" s="568"/>
      <c r="BTE235" s="568"/>
      <c r="BTF235" s="568"/>
      <c r="BTG235" s="568"/>
      <c r="BTH235" s="568"/>
      <c r="BTI235" s="568"/>
      <c r="BTJ235" s="568"/>
      <c r="BTK235" s="568"/>
      <c r="BTL235" s="568"/>
      <c r="BTM235" s="568"/>
      <c r="BTN235" s="568"/>
      <c r="BTO235" s="568"/>
      <c r="BTP235" s="568"/>
      <c r="BTQ235" s="568"/>
      <c r="BTR235" s="568"/>
      <c r="BTS235" s="568"/>
      <c r="BTT235" s="568"/>
      <c r="BTU235" s="568"/>
      <c r="BTV235" s="568"/>
      <c r="BTW235" s="568"/>
      <c r="BTX235" s="568"/>
      <c r="BTY235" s="568"/>
      <c r="BTZ235" s="568"/>
      <c r="BUA235" s="568"/>
      <c r="BUB235" s="568"/>
      <c r="BUC235" s="568"/>
      <c r="BUD235" s="568"/>
      <c r="BUE235" s="568"/>
      <c r="BUF235" s="568"/>
      <c r="BUG235" s="568"/>
      <c r="BUH235" s="568"/>
      <c r="BUI235" s="568"/>
      <c r="BUJ235" s="568"/>
      <c r="BUK235" s="568"/>
      <c r="BUL235" s="568"/>
      <c r="BUM235" s="568"/>
      <c r="BUN235" s="568"/>
      <c r="BUO235" s="568"/>
      <c r="BUP235" s="568"/>
      <c r="BUQ235" s="568"/>
      <c r="BUR235" s="568"/>
      <c r="BUS235" s="568"/>
      <c r="BUT235" s="568"/>
      <c r="BUU235" s="568"/>
      <c r="BUV235" s="568"/>
      <c r="BUW235" s="568"/>
      <c r="BUX235" s="568"/>
      <c r="BUY235" s="568"/>
      <c r="BUZ235" s="568"/>
      <c r="BVA235" s="568"/>
      <c r="BVB235" s="568"/>
      <c r="BVC235" s="568"/>
      <c r="BVD235" s="568"/>
      <c r="BVE235" s="568"/>
      <c r="BVF235" s="568"/>
      <c r="BVG235" s="568"/>
      <c r="BVH235" s="568"/>
      <c r="BVI235" s="568"/>
      <c r="BVJ235" s="568"/>
      <c r="BVK235" s="568"/>
      <c r="BVL235" s="568"/>
      <c r="BVM235" s="568"/>
      <c r="BVN235" s="568"/>
      <c r="BVO235" s="568"/>
      <c r="BVP235" s="568"/>
      <c r="BVQ235" s="568"/>
      <c r="BVR235" s="568"/>
      <c r="BVS235" s="568"/>
      <c r="BVT235" s="568"/>
      <c r="BVU235" s="568"/>
      <c r="BVV235" s="568"/>
      <c r="BVW235" s="568"/>
      <c r="BVX235" s="568"/>
      <c r="BVY235" s="568"/>
      <c r="BVZ235" s="568"/>
      <c r="BWA235" s="568"/>
      <c r="BWB235" s="568"/>
      <c r="BWC235" s="568"/>
      <c r="BWD235" s="568"/>
      <c r="BWE235" s="568"/>
      <c r="BWF235" s="568"/>
      <c r="BWG235" s="568"/>
      <c r="BWH235" s="568"/>
      <c r="BWI235" s="568"/>
      <c r="BWJ235" s="568"/>
      <c r="BWK235" s="568"/>
      <c r="BWL235" s="568"/>
      <c r="BWM235" s="568"/>
      <c r="BWN235" s="568"/>
      <c r="BWO235" s="568"/>
      <c r="BWP235" s="568"/>
      <c r="BWQ235" s="568"/>
      <c r="BWR235" s="568"/>
      <c r="BWS235" s="568"/>
      <c r="BWT235" s="568"/>
      <c r="BWU235" s="568"/>
      <c r="BWV235" s="568"/>
      <c r="BWW235" s="568"/>
      <c r="BWX235" s="568"/>
      <c r="BWY235" s="568"/>
      <c r="BWZ235" s="568"/>
      <c r="BXA235" s="568"/>
      <c r="BXB235" s="568"/>
      <c r="BXC235" s="568"/>
      <c r="BXD235" s="568"/>
      <c r="BXE235" s="568"/>
      <c r="BXF235" s="568"/>
      <c r="BXG235" s="568"/>
      <c r="BXH235" s="568"/>
      <c r="BXI235" s="568"/>
      <c r="BXJ235" s="568"/>
      <c r="BXK235" s="568"/>
      <c r="BXL235" s="568"/>
      <c r="BXM235" s="568"/>
      <c r="BXN235" s="568"/>
      <c r="BXO235" s="568"/>
      <c r="BXP235" s="568"/>
      <c r="BXQ235" s="568"/>
      <c r="BXR235" s="568"/>
      <c r="BXS235" s="568"/>
      <c r="BXT235" s="568"/>
      <c r="BXU235" s="568"/>
      <c r="BXV235" s="568"/>
      <c r="BXW235" s="568"/>
      <c r="BXX235" s="568"/>
      <c r="BXY235" s="568"/>
      <c r="BXZ235" s="568"/>
      <c r="BYA235" s="568"/>
      <c r="BYB235" s="568"/>
      <c r="BYC235" s="568"/>
      <c r="BYD235" s="568"/>
      <c r="BYE235" s="568"/>
      <c r="BYF235" s="568"/>
      <c r="BYG235" s="568"/>
      <c r="BYH235" s="568"/>
      <c r="BYI235" s="568"/>
      <c r="BYJ235" s="568"/>
      <c r="BYK235" s="568"/>
      <c r="BYL235" s="568"/>
      <c r="BYM235" s="568"/>
      <c r="BYN235" s="568"/>
      <c r="BYO235" s="568"/>
      <c r="BYP235" s="568"/>
      <c r="BYQ235" s="568"/>
      <c r="BYR235" s="568"/>
      <c r="BYS235" s="568"/>
      <c r="BYT235" s="568"/>
      <c r="BYU235" s="568"/>
      <c r="BYV235" s="568"/>
      <c r="BYW235" s="568"/>
      <c r="BYX235" s="568"/>
      <c r="BYY235" s="568"/>
      <c r="BYZ235" s="568"/>
      <c r="BZA235" s="568"/>
      <c r="BZB235" s="568"/>
      <c r="BZC235" s="568"/>
      <c r="BZD235" s="568"/>
      <c r="BZE235" s="568"/>
      <c r="BZF235" s="568"/>
      <c r="BZG235" s="568"/>
      <c r="BZH235" s="568"/>
      <c r="BZI235" s="568"/>
      <c r="BZJ235" s="568"/>
      <c r="BZK235" s="568"/>
      <c r="BZL235" s="568"/>
      <c r="BZM235" s="568"/>
      <c r="BZN235" s="568"/>
      <c r="BZO235" s="568"/>
      <c r="BZP235" s="568"/>
      <c r="BZQ235" s="568"/>
      <c r="BZR235" s="568"/>
      <c r="BZS235" s="568"/>
      <c r="BZT235" s="568"/>
      <c r="BZU235" s="568"/>
      <c r="BZV235" s="568"/>
      <c r="BZW235" s="568"/>
      <c r="BZX235" s="568"/>
      <c r="BZY235" s="568"/>
      <c r="BZZ235" s="568"/>
      <c r="CAA235" s="568"/>
      <c r="CAB235" s="568"/>
      <c r="CAC235" s="568"/>
      <c r="CAD235" s="568"/>
      <c r="CAE235" s="568"/>
      <c r="CAF235" s="568"/>
      <c r="CAG235" s="568"/>
      <c r="CAH235" s="568"/>
      <c r="CAI235" s="568"/>
      <c r="CAJ235" s="568"/>
      <c r="CAK235" s="568"/>
      <c r="CAL235" s="568"/>
      <c r="CAM235" s="568"/>
      <c r="CAN235" s="568"/>
      <c r="CAO235" s="568"/>
      <c r="CAP235" s="568"/>
      <c r="CAQ235" s="568"/>
      <c r="CAR235" s="568"/>
      <c r="CAS235" s="568"/>
      <c r="CAT235" s="568"/>
      <c r="CAU235" s="568"/>
      <c r="CAV235" s="568"/>
      <c r="CAW235" s="568"/>
      <c r="CAX235" s="568"/>
      <c r="CAY235" s="568"/>
      <c r="CAZ235" s="568"/>
      <c r="CBA235" s="568"/>
      <c r="CBB235" s="568"/>
      <c r="CBC235" s="568"/>
      <c r="CBD235" s="568"/>
      <c r="CBE235" s="568"/>
      <c r="CBF235" s="568"/>
      <c r="CBG235" s="568"/>
      <c r="CBH235" s="568"/>
      <c r="CBI235" s="568"/>
      <c r="CBJ235" s="568"/>
      <c r="CBK235" s="568"/>
      <c r="CBL235" s="568"/>
      <c r="CBM235" s="568"/>
      <c r="CBN235" s="568"/>
      <c r="CBO235" s="568"/>
      <c r="CBP235" s="568"/>
      <c r="CBQ235" s="568"/>
      <c r="CBR235" s="568"/>
      <c r="CBS235" s="568"/>
      <c r="CBT235" s="568"/>
      <c r="CBU235" s="568"/>
      <c r="CBV235" s="568"/>
      <c r="CBW235" s="568"/>
      <c r="CBX235" s="568"/>
      <c r="CBY235" s="568"/>
      <c r="CBZ235" s="568"/>
      <c r="CCA235" s="568"/>
      <c r="CCB235" s="568"/>
      <c r="CCC235" s="568"/>
      <c r="CCD235" s="568"/>
      <c r="CCE235" s="568"/>
      <c r="CCF235" s="568"/>
      <c r="CCG235" s="568"/>
      <c r="CCH235" s="568"/>
      <c r="CCI235" s="568"/>
      <c r="CCJ235" s="568"/>
      <c r="CCK235" s="568"/>
      <c r="CCL235" s="568"/>
      <c r="CCM235" s="568"/>
      <c r="CCN235" s="568"/>
      <c r="CCO235" s="568"/>
      <c r="CCP235" s="568"/>
      <c r="CCQ235" s="568"/>
      <c r="CCR235" s="568"/>
      <c r="CCS235" s="568"/>
      <c r="CCT235" s="568"/>
      <c r="CCU235" s="568"/>
      <c r="CCV235" s="568"/>
      <c r="CCW235" s="568"/>
      <c r="CCX235" s="568"/>
      <c r="CCY235" s="568"/>
      <c r="CCZ235" s="568"/>
      <c r="CDA235" s="568"/>
      <c r="CDB235" s="568"/>
      <c r="CDC235" s="568"/>
      <c r="CDD235" s="568"/>
      <c r="CDE235" s="568"/>
      <c r="CDF235" s="568"/>
      <c r="CDG235" s="568"/>
      <c r="CDH235" s="568"/>
      <c r="CDI235" s="568"/>
      <c r="CDJ235" s="568"/>
      <c r="CDK235" s="568"/>
      <c r="CDL235" s="568"/>
      <c r="CDM235" s="568"/>
      <c r="CDN235" s="568"/>
      <c r="CDO235" s="568"/>
      <c r="CDP235" s="568"/>
      <c r="CDQ235" s="568"/>
      <c r="CDR235" s="568"/>
      <c r="CDS235" s="568"/>
      <c r="CDT235" s="568"/>
      <c r="CDU235" s="568"/>
      <c r="CDV235" s="568"/>
      <c r="CDW235" s="568"/>
      <c r="CDX235" s="568"/>
      <c r="CDY235" s="568"/>
      <c r="CDZ235" s="568"/>
      <c r="CEA235" s="568"/>
      <c r="CEB235" s="568"/>
      <c r="CEC235" s="568"/>
      <c r="CED235" s="568"/>
      <c r="CEE235" s="568"/>
      <c r="CEF235" s="568"/>
      <c r="CEG235" s="568"/>
      <c r="CEH235" s="568"/>
      <c r="CEI235" s="568"/>
      <c r="CEJ235" s="568"/>
      <c r="CEK235" s="568"/>
      <c r="CEL235" s="568"/>
      <c r="CEM235" s="568"/>
      <c r="CEN235" s="568"/>
      <c r="CEO235" s="568"/>
      <c r="CEP235" s="568"/>
      <c r="CEQ235" s="568"/>
      <c r="CER235" s="568"/>
      <c r="CES235" s="568"/>
      <c r="CET235" s="568"/>
      <c r="CEU235" s="568"/>
      <c r="CEV235" s="568"/>
      <c r="CEW235" s="568"/>
      <c r="CEX235" s="568"/>
      <c r="CEY235" s="568"/>
      <c r="CEZ235" s="568"/>
      <c r="CFA235" s="568"/>
      <c r="CFB235" s="568"/>
      <c r="CFC235" s="568"/>
      <c r="CFD235" s="568"/>
      <c r="CFE235" s="568"/>
      <c r="CFF235" s="568"/>
      <c r="CFG235" s="568"/>
      <c r="CFH235" s="568"/>
      <c r="CFI235" s="568"/>
      <c r="CFJ235" s="568"/>
      <c r="CFK235" s="568"/>
      <c r="CFL235" s="568"/>
      <c r="CFM235" s="568"/>
      <c r="CFN235" s="568"/>
      <c r="CFO235" s="568"/>
      <c r="CFP235" s="568"/>
      <c r="CFQ235" s="568"/>
      <c r="CFR235" s="568"/>
      <c r="CFS235" s="568"/>
      <c r="CFT235" s="568"/>
      <c r="CFU235" s="568"/>
      <c r="CFV235" s="568"/>
      <c r="CFW235" s="568"/>
      <c r="CFX235" s="568"/>
      <c r="CFY235" s="568"/>
      <c r="CFZ235" s="568"/>
      <c r="CGA235" s="568"/>
      <c r="CGB235" s="568"/>
      <c r="CGC235" s="568"/>
      <c r="CGD235" s="568"/>
      <c r="CGE235" s="568"/>
      <c r="CGF235" s="568"/>
      <c r="CGG235" s="568"/>
      <c r="CGH235" s="568"/>
      <c r="CGI235" s="568"/>
      <c r="CGJ235" s="568"/>
      <c r="CGK235" s="568"/>
      <c r="CGL235" s="568"/>
      <c r="CGM235" s="568"/>
      <c r="CGN235" s="568"/>
      <c r="CGO235" s="568"/>
      <c r="CGP235" s="568"/>
      <c r="CGQ235" s="568"/>
      <c r="CGR235" s="568"/>
      <c r="CGS235" s="568"/>
      <c r="CGT235" s="568"/>
      <c r="CGU235" s="568"/>
      <c r="CGV235" s="568"/>
      <c r="CGW235" s="568"/>
      <c r="CGX235" s="568"/>
      <c r="CGY235" s="568"/>
      <c r="CGZ235" s="568"/>
      <c r="CHA235" s="568"/>
      <c r="CHB235" s="568"/>
      <c r="CHC235" s="568"/>
      <c r="CHD235" s="568"/>
      <c r="CHE235" s="568"/>
      <c r="CHF235" s="568"/>
      <c r="CHG235" s="568"/>
      <c r="CHH235" s="568"/>
      <c r="CHI235" s="568"/>
      <c r="CHJ235" s="568"/>
      <c r="CHK235" s="568"/>
      <c r="CHL235" s="568"/>
      <c r="CHM235" s="568"/>
      <c r="CHN235" s="568"/>
      <c r="CHO235" s="568"/>
      <c r="CHP235" s="568"/>
      <c r="CHQ235" s="568"/>
      <c r="CHR235" s="568"/>
      <c r="CHS235" s="568"/>
      <c r="CHT235" s="568"/>
      <c r="CHU235" s="568"/>
      <c r="CHV235" s="568"/>
      <c r="CHW235" s="568"/>
      <c r="CHX235" s="568"/>
      <c r="CHY235" s="568"/>
      <c r="CHZ235" s="568"/>
      <c r="CIA235" s="568"/>
      <c r="CIB235" s="568"/>
      <c r="CIC235" s="568"/>
      <c r="CID235" s="568"/>
      <c r="CIE235" s="568"/>
      <c r="CIF235" s="568"/>
      <c r="CIG235" s="568"/>
      <c r="CIH235" s="568"/>
      <c r="CII235" s="568"/>
      <c r="CIJ235" s="568"/>
      <c r="CIK235" s="568"/>
      <c r="CIL235" s="568"/>
      <c r="CIM235" s="568"/>
      <c r="CIN235" s="568"/>
      <c r="CIO235" s="568"/>
      <c r="CIP235" s="568"/>
      <c r="CIQ235" s="568"/>
      <c r="CIR235" s="568"/>
      <c r="CIS235" s="568"/>
      <c r="CIT235" s="568"/>
      <c r="CIU235" s="568"/>
      <c r="CIV235" s="568"/>
      <c r="CIW235" s="568"/>
      <c r="CIX235" s="568"/>
      <c r="CIY235" s="568"/>
      <c r="CIZ235" s="568"/>
      <c r="CJA235" s="568"/>
      <c r="CJB235" s="568"/>
      <c r="CJC235" s="568"/>
      <c r="CJD235" s="568"/>
      <c r="CJE235" s="568"/>
      <c r="CJF235" s="568"/>
      <c r="CJG235" s="568"/>
      <c r="CJH235" s="568"/>
      <c r="CJI235" s="568"/>
      <c r="CJJ235" s="568"/>
      <c r="CJK235" s="568"/>
      <c r="CJL235" s="568"/>
      <c r="CJM235" s="568"/>
      <c r="CJN235" s="568"/>
      <c r="CJO235" s="568"/>
      <c r="CJP235" s="568"/>
      <c r="CJQ235" s="568"/>
      <c r="CJR235" s="568"/>
      <c r="CJS235" s="568"/>
      <c r="CJT235" s="568"/>
      <c r="CJU235" s="568"/>
      <c r="CJV235" s="568"/>
      <c r="CJW235" s="568"/>
      <c r="CJX235" s="568"/>
      <c r="CJY235" s="568"/>
      <c r="CJZ235" s="568"/>
      <c r="CKA235" s="568"/>
      <c r="CKB235" s="568"/>
      <c r="CKC235" s="568"/>
      <c r="CKD235" s="568"/>
      <c r="CKE235" s="568"/>
      <c r="CKF235" s="568"/>
      <c r="CKG235" s="568"/>
      <c r="CKH235" s="568"/>
      <c r="CKI235" s="568"/>
      <c r="CKJ235" s="568"/>
      <c r="CKK235" s="568"/>
      <c r="CKL235" s="568"/>
      <c r="CKM235" s="568"/>
      <c r="CKN235" s="568"/>
      <c r="CKO235" s="568"/>
      <c r="CKP235" s="568"/>
      <c r="CKQ235" s="568"/>
      <c r="CKR235" s="568"/>
      <c r="CKS235" s="568"/>
      <c r="CKT235" s="568"/>
      <c r="CKU235" s="568"/>
      <c r="CKV235" s="568"/>
      <c r="CKW235" s="568"/>
      <c r="CKX235" s="568"/>
      <c r="CKY235" s="568"/>
      <c r="CKZ235" s="568"/>
      <c r="CLA235" s="568"/>
      <c r="CLB235" s="568"/>
      <c r="CLC235" s="568"/>
      <c r="CLD235" s="568"/>
      <c r="CLE235" s="568"/>
      <c r="CLF235" s="568"/>
      <c r="CLG235" s="568"/>
      <c r="CLH235" s="568"/>
      <c r="CLI235" s="568"/>
      <c r="CLJ235" s="568"/>
      <c r="CLK235" s="568"/>
      <c r="CLL235" s="568"/>
      <c r="CLM235" s="568"/>
      <c r="CLN235" s="568"/>
      <c r="CLO235" s="568"/>
      <c r="CLP235" s="568"/>
      <c r="CLQ235" s="568"/>
      <c r="CLR235" s="568"/>
      <c r="CLS235" s="568"/>
      <c r="CLT235" s="568"/>
      <c r="CLU235" s="568"/>
      <c r="CLV235" s="568"/>
      <c r="CLW235" s="568"/>
      <c r="CLX235" s="568"/>
      <c r="CLY235" s="568"/>
      <c r="CLZ235" s="568"/>
      <c r="CMA235" s="568"/>
      <c r="CMB235" s="568"/>
      <c r="CMC235" s="568"/>
      <c r="CMD235" s="568"/>
      <c r="CME235" s="568"/>
      <c r="CMF235" s="568"/>
      <c r="CMG235" s="568"/>
      <c r="CMH235" s="568"/>
      <c r="CMI235" s="568"/>
      <c r="CMJ235" s="568"/>
      <c r="CMK235" s="568"/>
      <c r="CML235" s="568"/>
      <c r="CMM235" s="568"/>
      <c r="CMN235" s="568"/>
      <c r="CMO235" s="568"/>
      <c r="CMP235" s="568"/>
      <c r="CMQ235" s="568"/>
      <c r="CMR235" s="568"/>
      <c r="CMS235" s="568"/>
      <c r="CMT235" s="568"/>
      <c r="CMU235" s="568"/>
      <c r="CMV235" s="568"/>
      <c r="CMW235" s="568"/>
      <c r="CMX235" s="568"/>
      <c r="CMY235" s="568"/>
      <c r="CMZ235" s="568"/>
      <c r="CNA235" s="568"/>
      <c r="CNB235" s="568"/>
      <c r="CNC235" s="568"/>
      <c r="CND235" s="568"/>
      <c r="CNE235" s="568"/>
      <c r="CNF235" s="568"/>
      <c r="CNG235" s="568"/>
      <c r="CNH235" s="568"/>
      <c r="CNI235" s="568"/>
      <c r="CNJ235" s="568"/>
      <c r="CNK235" s="568"/>
      <c r="CNL235" s="568"/>
      <c r="CNM235" s="568"/>
      <c r="CNN235" s="568"/>
      <c r="CNO235" s="568"/>
      <c r="CNP235" s="568"/>
      <c r="CNQ235" s="568"/>
      <c r="CNR235" s="568"/>
      <c r="CNS235" s="568"/>
      <c r="CNT235" s="568"/>
      <c r="CNU235" s="568"/>
      <c r="CNV235" s="568"/>
      <c r="CNW235" s="568"/>
      <c r="CNX235" s="568"/>
      <c r="CNY235" s="568"/>
      <c r="CNZ235" s="568"/>
      <c r="COA235" s="568"/>
      <c r="COB235" s="568"/>
      <c r="COC235" s="568"/>
      <c r="COD235" s="568"/>
      <c r="COE235" s="568"/>
      <c r="COF235" s="568"/>
      <c r="COG235" s="568"/>
      <c r="COH235" s="568"/>
      <c r="COI235" s="568"/>
      <c r="COJ235" s="568"/>
      <c r="COK235" s="568"/>
      <c r="COL235" s="568"/>
      <c r="COM235" s="568"/>
      <c r="CON235" s="568"/>
      <c r="COO235" s="568"/>
      <c r="COP235" s="568"/>
      <c r="COQ235" s="568"/>
      <c r="COR235" s="568"/>
      <c r="COS235" s="568"/>
      <c r="COT235" s="568"/>
      <c r="COU235" s="568"/>
      <c r="COV235" s="568"/>
      <c r="COW235" s="568"/>
      <c r="COX235" s="568"/>
      <c r="COY235" s="568"/>
      <c r="COZ235" s="568"/>
      <c r="CPA235" s="568"/>
      <c r="CPB235" s="568"/>
      <c r="CPC235" s="568"/>
      <c r="CPD235" s="568"/>
      <c r="CPE235" s="568"/>
      <c r="CPF235" s="568"/>
      <c r="CPG235" s="568"/>
      <c r="CPH235" s="568"/>
      <c r="CPI235" s="568"/>
      <c r="CPJ235" s="568"/>
      <c r="CPK235" s="568"/>
      <c r="CPL235" s="568"/>
      <c r="CPM235" s="568"/>
      <c r="CPN235" s="568"/>
      <c r="CPO235" s="568"/>
      <c r="CPP235" s="568"/>
      <c r="CPQ235" s="568"/>
      <c r="CPR235" s="568"/>
      <c r="CPS235" s="568"/>
      <c r="CPT235" s="568"/>
      <c r="CPU235" s="568"/>
      <c r="CPV235" s="568"/>
      <c r="CPW235" s="568"/>
      <c r="CPX235" s="568"/>
      <c r="CPY235" s="568"/>
      <c r="CPZ235" s="568"/>
      <c r="CQA235" s="568"/>
      <c r="CQB235" s="568"/>
      <c r="CQC235" s="568"/>
      <c r="CQD235" s="568"/>
      <c r="CQE235" s="568"/>
      <c r="CQF235" s="568"/>
      <c r="CQG235" s="568"/>
      <c r="CQH235" s="568"/>
      <c r="CQI235" s="568"/>
      <c r="CQJ235" s="568"/>
      <c r="CQK235" s="568"/>
      <c r="CQL235" s="568"/>
      <c r="CQM235" s="568"/>
      <c r="CQN235" s="568"/>
      <c r="CQO235" s="568"/>
      <c r="CQP235" s="568"/>
      <c r="CQQ235" s="568"/>
      <c r="CQR235" s="568"/>
      <c r="CQS235" s="568"/>
      <c r="CQT235" s="568"/>
      <c r="CQU235" s="568"/>
      <c r="CQV235" s="568"/>
      <c r="CQW235" s="568"/>
      <c r="CQX235" s="568"/>
      <c r="CQY235" s="568"/>
      <c r="CQZ235" s="568"/>
      <c r="CRA235" s="568"/>
      <c r="CRB235" s="568"/>
      <c r="CRC235" s="568"/>
      <c r="CRD235" s="568"/>
      <c r="CRE235" s="568"/>
      <c r="CRF235" s="568"/>
      <c r="CRG235" s="568"/>
      <c r="CRH235" s="568"/>
      <c r="CRI235" s="568"/>
      <c r="CRJ235" s="568"/>
      <c r="CRK235" s="568"/>
      <c r="CRL235" s="568"/>
      <c r="CRM235" s="568"/>
      <c r="CRN235" s="568"/>
      <c r="CRO235" s="568"/>
      <c r="CRP235" s="568"/>
      <c r="CRQ235" s="568"/>
      <c r="CRR235" s="568"/>
      <c r="CRS235" s="568"/>
      <c r="CRT235" s="568"/>
      <c r="CRU235" s="568"/>
      <c r="CRV235" s="568"/>
      <c r="CRW235" s="568"/>
      <c r="CRX235" s="568"/>
      <c r="CRY235" s="568"/>
      <c r="CRZ235" s="568"/>
      <c r="CSA235" s="568"/>
      <c r="CSB235" s="568"/>
      <c r="CSC235" s="568"/>
      <c r="CSD235" s="568"/>
      <c r="CSE235" s="568"/>
      <c r="CSF235" s="568"/>
      <c r="CSG235" s="568"/>
      <c r="CSH235" s="568"/>
      <c r="CSI235" s="568"/>
      <c r="CSJ235" s="568"/>
      <c r="CSK235" s="568"/>
      <c r="CSL235" s="568"/>
      <c r="CSM235" s="568"/>
      <c r="CSN235" s="568"/>
      <c r="CSO235" s="568"/>
      <c r="CSP235" s="568"/>
      <c r="CSQ235" s="568"/>
      <c r="CSR235" s="568"/>
      <c r="CSS235" s="568"/>
      <c r="CST235" s="568"/>
      <c r="CSU235" s="568"/>
      <c r="CSV235" s="568"/>
      <c r="CSW235" s="568"/>
      <c r="CSX235" s="568"/>
      <c r="CSY235" s="568"/>
      <c r="CSZ235" s="568"/>
      <c r="CTA235" s="568"/>
      <c r="CTB235" s="568"/>
      <c r="CTC235" s="568"/>
      <c r="CTD235" s="568"/>
      <c r="CTE235" s="568"/>
      <c r="CTF235" s="568"/>
      <c r="CTG235" s="568"/>
      <c r="CTH235" s="568"/>
      <c r="CTI235" s="568"/>
      <c r="CTJ235" s="568"/>
      <c r="CTK235" s="568"/>
      <c r="CTL235" s="568"/>
      <c r="CTM235" s="568"/>
      <c r="CTN235" s="568"/>
      <c r="CTO235" s="568"/>
      <c r="CTP235" s="568"/>
      <c r="CTQ235" s="568"/>
      <c r="CTR235" s="568"/>
      <c r="CTS235" s="568"/>
      <c r="CTT235" s="568"/>
      <c r="CTU235" s="568"/>
      <c r="CTV235" s="568"/>
      <c r="CTW235" s="568"/>
      <c r="CTX235" s="568"/>
      <c r="CTY235" s="568"/>
      <c r="CTZ235" s="568"/>
      <c r="CUA235" s="568"/>
      <c r="CUB235" s="568"/>
      <c r="CUC235" s="568"/>
      <c r="CUD235" s="568"/>
      <c r="CUE235" s="568"/>
      <c r="CUF235" s="568"/>
      <c r="CUG235" s="568"/>
      <c r="CUH235" s="568"/>
      <c r="CUI235" s="568"/>
      <c r="CUJ235" s="568"/>
      <c r="CUK235" s="568"/>
      <c r="CUL235" s="568"/>
      <c r="CUM235" s="568"/>
      <c r="CUN235" s="568"/>
      <c r="CUO235" s="568"/>
      <c r="CUP235" s="568"/>
      <c r="CUQ235" s="568"/>
      <c r="CUR235" s="568"/>
      <c r="CUS235" s="568"/>
      <c r="CUT235" s="568"/>
      <c r="CUU235" s="568"/>
      <c r="CUV235" s="568"/>
      <c r="CUW235" s="568"/>
      <c r="CUX235" s="568"/>
      <c r="CUY235" s="568"/>
      <c r="CUZ235" s="568"/>
      <c r="CVA235" s="568"/>
      <c r="CVB235" s="568"/>
      <c r="CVC235" s="568"/>
      <c r="CVD235" s="568"/>
      <c r="CVE235" s="568"/>
      <c r="CVF235" s="568"/>
      <c r="CVG235" s="568"/>
      <c r="CVH235" s="568"/>
      <c r="CVI235" s="568"/>
      <c r="CVJ235" s="568"/>
      <c r="CVK235" s="568"/>
      <c r="CVL235" s="568"/>
      <c r="CVM235" s="568"/>
      <c r="CVN235" s="568"/>
      <c r="CVO235" s="568"/>
      <c r="CVP235" s="568"/>
      <c r="CVQ235" s="568"/>
      <c r="CVR235" s="568"/>
      <c r="CVS235" s="568"/>
      <c r="CVT235" s="568"/>
      <c r="CVU235" s="568"/>
      <c r="CVV235" s="568"/>
      <c r="CVW235" s="568"/>
      <c r="CVX235" s="568"/>
      <c r="CVY235" s="568"/>
      <c r="CVZ235" s="568"/>
      <c r="CWA235" s="568"/>
      <c r="CWB235" s="568"/>
      <c r="CWC235" s="568"/>
      <c r="CWD235" s="568"/>
      <c r="CWE235" s="568"/>
      <c r="CWF235" s="568"/>
      <c r="CWG235" s="568"/>
      <c r="CWH235" s="568"/>
      <c r="CWI235" s="568"/>
      <c r="CWJ235" s="568"/>
      <c r="CWK235" s="568"/>
      <c r="CWL235" s="568"/>
      <c r="CWM235" s="568"/>
      <c r="CWN235" s="568"/>
      <c r="CWO235" s="568"/>
      <c r="CWP235" s="568"/>
      <c r="CWQ235" s="568"/>
      <c r="CWR235" s="568"/>
      <c r="CWS235" s="568"/>
      <c r="CWT235" s="568"/>
      <c r="CWU235" s="568"/>
      <c r="CWV235" s="568"/>
      <c r="CWW235" s="568"/>
      <c r="CWX235" s="568"/>
      <c r="CWY235" s="568"/>
      <c r="CWZ235" s="568"/>
      <c r="CXA235" s="568"/>
      <c r="CXB235" s="568"/>
      <c r="CXC235" s="568"/>
      <c r="CXD235" s="568"/>
      <c r="CXE235" s="568"/>
      <c r="CXF235" s="568"/>
      <c r="CXG235" s="568"/>
      <c r="CXH235" s="568"/>
      <c r="CXI235" s="568"/>
      <c r="CXJ235" s="568"/>
      <c r="CXK235" s="568"/>
      <c r="CXL235" s="568"/>
      <c r="CXM235" s="568"/>
      <c r="CXN235" s="568"/>
      <c r="CXO235" s="568"/>
      <c r="CXP235" s="568"/>
      <c r="CXQ235" s="568"/>
      <c r="CXR235" s="568"/>
      <c r="CXS235" s="568"/>
      <c r="CXT235" s="568"/>
      <c r="CXU235" s="568"/>
      <c r="CXV235" s="568"/>
      <c r="CXW235" s="568"/>
      <c r="CXX235" s="568"/>
      <c r="CXY235" s="568"/>
      <c r="CXZ235" s="568"/>
      <c r="CYA235" s="568"/>
      <c r="CYB235" s="568"/>
      <c r="CYC235" s="568"/>
      <c r="CYD235" s="568"/>
      <c r="CYE235" s="568"/>
      <c r="CYF235" s="568"/>
      <c r="CYG235" s="568"/>
      <c r="CYH235" s="568"/>
      <c r="CYI235" s="568"/>
      <c r="CYJ235" s="568"/>
      <c r="CYK235" s="568"/>
      <c r="CYL235" s="568"/>
      <c r="CYM235" s="568"/>
      <c r="CYN235" s="568"/>
      <c r="CYO235" s="568"/>
      <c r="CYP235" s="568"/>
      <c r="CYQ235" s="568"/>
      <c r="CYR235" s="568"/>
      <c r="CYS235" s="568"/>
      <c r="CYT235" s="568"/>
      <c r="CYU235" s="568"/>
      <c r="CYV235" s="568"/>
      <c r="CYW235" s="568"/>
      <c r="CYX235" s="568"/>
      <c r="CYY235" s="568"/>
      <c r="CYZ235" s="568"/>
      <c r="CZA235" s="568"/>
      <c r="CZB235" s="568"/>
      <c r="CZC235" s="568"/>
      <c r="CZD235" s="568"/>
      <c r="CZE235" s="568"/>
      <c r="CZF235" s="568"/>
      <c r="CZG235" s="568"/>
      <c r="CZH235" s="568"/>
      <c r="CZI235" s="568"/>
      <c r="CZJ235" s="568"/>
      <c r="CZK235" s="568"/>
      <c r="CZL235" s="568"/>
      <c r="CZM235" s="568"/>
      <c r="CZN235" s="568"/>
      <c r="CZO235" s="568"/>
      <c r="CZP235" s="568"/>
      <c r="CZQ235" s="568"/>
      <c r="CZR235" s="568"/>
      <c r="CZS235" s="568"/>
      <c r="CZT235" s="568"/>
      <c r="CZU235" s="568"/>
      <c r="CZV235" s="568"/>
      <c r="CZW235" s="568"/>
      <c r="CZX235" s="568"/>
      <c r="CZY235" s="568"/>
      <c r="CZZ235" s="568"/>
      <c r="DAA235" s="568"/>
      <c r="DAB235" s="568"/>
      <c r="DAC235" s="568"/>
      <c r="DAD235" s="568"/>
      <c r="DAE235" s="568"/>
      <c r="DAF235" s="568"/>
      <c r="DAG235" s="568"/>
      <c r="DAH235" s="568"/>
      <c r="DAI235" s="568"/>
      <c r="DAJ235" s="568"/>
      <c r="DAK235" s="568"/>
      <c r="DAL235" s="568"/>
      <c r="DAM235" s="568"/>
      <c r="DAN235" s="568"/>
      <c r="DAO235" s="568"/>
      <c r="DAP235" s="568"/>
      <c r="DAQ235" s="568"/>
      <c r="DAR235" s="568"/>
      <c r="DAS235" s="568"/>
      <c r="DAT235" s="568"/>
      <c r="DAU235" s="568"/>
      <c r="DAV235" s="568"/>
      <c r="DAW235" s="568"/>
      <c r="DAX235" s="568"/>
      <c r="DAY235" s="568"/>
      <c r="DAZ235" s="568"/>
      <c r="DBA235" s="568"/>
      <c r="DBB235" s="568"/>
      <c r="DBC235" s="568"/>
      <c r="DBD235" s="568"/>
      <c r="DBE235" s="568"/>
      <c r="DBF235" s="568"/>
      <c r="DBG235" s="568"/>
      <c r="DBH235" s="568"/>
      <c r="DBI235" s="568"/>
      <c r="DBJ235" s="568"/>
      <c r="DBK235" s="568"/>
      <c r="DBL235" s="568"/>
      <c r="DBM235" s="568"/>
      <c r="DBN235" s="568"/>
      <c r="DBO235" s="568"/>
      <c r="DBP235" s="568"/>
      <c r="DBQ235" s="568"/>
      <c r="DBR235" s="568"/>
      <c r="DBS235" s="568"/>
      <c r="DBT235" s="568"/>
      <c r="DBU235" s="568"/>
      <c r="DBV235" s="568"/>
      <c r="DBW235" s="568"/>
      <c r="DBX235" s="568"/>
      <c r="DBY235" s="568"/>
      <c r="DBZ235" s="568"/>
      <c r="DCA235" s="568"/>
      <c r="DCB235" s="568"/>
      <c r="DCC235" s="568"/>
      <c r="DCD235" s="568"/>
      <c r="DCE235" s="568"/>
      <c r="DCF235" s="568"/>
      <c r="DCG235" s="568"/>
      <c r="DCH235" s="568"/>
      <c r="DCI235" s="568"/>
      <c r="DCJ235" s="568"/>
      <c r="DCK235" s="568"/>
      <c r="DCL235" s="568"/>
      <c r="DCM235" s="568"/>
      <c r="DCN235" s="568"/>
      <c r="DCO235" s="568"/>
      <c r="DCP235" s="568"/>
      <c r="DCQ235" s="568"/>
      <c r="DCR235" s="568"/>
      <c r="DCS235" s="568"/>
      <c r="DCT235" s="568"/>
      <c r="DCU235" s="568"/>
      <c r="DCV235" s="568"/>
      <c r="DCW235" s="568"/>
      <c r="DCX235" s="568"/>
      <c r="DCY235" s="568"/>
      <c r="DCZ235" s="568"/>
      <c r="DDA235" s="568"/>
      <c r="DDB235" s="568"/>
      <c r="DDC235" s="568"/>
      <c r="DDD235" s="568"/>
      <c r="DDE235" s="568"/>
      <c r="DDF235" s="568"/>
      <c r="DDG235" s="568"/>
      <c r="DDH235" s="568"/>
      <c r="DDI235" s="568"/>
      <c r="DDJ235" s="568"/>
      <c r="DDK235" s="568"/>
      <c r="DDL235" s="568"/>
      <c r="DDM235" s="568"/>
      <c r="DDN235" s="568"/>
      <c r="DDO235" s="568"/>
      <c r="DDP235" s="568"/>
      <c r="DDQ235" s="568"/>
      <c r="DDR235" s="568"/>
      <c r="DDS235" s="568"/>
      <c r="DDT235" s="568"/>
      <c r="DDU235" s="568"/>
      <c r="DDV235" s="568"/>
      <c r="DDW235" s="568"/>
      <c r="DDX235" s="568"/>
      <c r="DDY235" s="568"/>
      <c r="DDZ235" s="568"/>
      <c r="DEA235" s="568"/>
      <c r="DEB235" s="568"/>
      <c r="DEC235" s="568"/>
      <c r="DED235" s="568"/>
      <c r="DEE235" s="568"/>
      <c r="DEF235" s="568"/>
      <c r="DEG235" s="568"/>
      <c r="DEH235" s="568"/>
      <c r="DEI235" s="568"/>
      <c r="DEJ235" s="568"/>
      <c r="DEK235" s="568"/>
      <c r="DEL235" s="568"/>
      <c r="DEM235" s="568"/>
      <c r="DEN235" s="568"/>
      <c r="DEO235" s="568"/>
      <c r="DEP235" s="568"/>
      <c r="DEQ235" s="568"/>
      <c r="DER235" s="568"/>
      <c r="DES235" s="568"/>
      <c r="DET235" s="568"/>
      <c r="DEU235" s="568"/>
      <c r="DEV235" s="568"/>
      <c r="DEW235" s="568"/>
      <c r="DEX235" s="568"/>
      <c r="DEY235" s="568"/>
      <c r="DEZ235" s="568"/>
      <c r="DFA235" s="568"/>
      <c r="DFB235" s="568"/>
      <c r="DFC235" s="568"/>
      <c r="DFD235" s="568"/>
      <c r="DFE235" s="568"/>
      <c r="DFF235" s="568"/>
      <c r="DFG235" s="568"/>
      <c r="DFH235" s="568"/>
      <c r="DFI235" s="568"/>
      <c r="DFJ235" s="568"/>
      <c r="DFK235" s="568"/>
      <c r="DFL235" s="568"/>
      <c r="DFM235" s="568"/>
      <c r="DFN235" s="568"/>
      <c r="DFO235" s="568"/>
      <c r="DFP235" s="568"/>
      <c r="DFQ235" s="568"/>
      <c r="DFR235" s="568"/>
      <c r="DFS235" s="568"/>
      <c r="DFT235" s="568"/>
      <c r="DFU235" s="568"/>
      <c r="DFV235" s="568"/>
      <c r="DFW235" s="568"/>
      <c r="DFX235" s="568"/>
      <c r="DFY235" s="568"/>
      <c r="DFZ235" s="568"/>
      <c r="DGA235" s="568"/>
      <c r="DGB235" s="568"/>
      <c r="DGC235" s="568"/>
      <c r="DGD235" s="568"/>
      <c r="DGE235" s="568"/>
      <c r="DGF235" s="568"/>
      <c r="DGG235" s="568"/>
      <c r="DGH235" s="568"/>
      <c r="DGI235" s="568"/>
      <c r="DGJ235" s="568"/>
      <c r="DGK235" s="568"/>
      <c r="DGL235" s="568"/>
      <c r="DGM235" s="568"/>
      <c r="DGN235" s="568"/>
      <c r="DGO235" s="568"/>
      <c r="DGP235" s="568"/>
      <c r="DGQ235" s="568"/>
      <c r="DGR235" s="568"/>
      <c r="DGS235" s="568"/>
      <c r="DGT235" s="568"/>
      <c r="DGU235" s="568"/>
      <c r="DGV235" s="568"/>
      <c r="DGW235" s="568"/>
      <c r="DGX235" s="568"/>
      <c r="DGY235" s="568"/>
      <c r="DGZ235" s="568"/>
      <c r="DHA235" s="568"/>
      <c r="DHB235" s="568"/>
      <c r="DHC235" s="568"/>
      <c r="DHD235" s="568"/>
      <c r="DHE235" s="568"/>
      <c r="DHF235" s="568"/>
      <c r="DHG235" s="568"/>
      <c r="DHH235" s="568"/>
      <c r="DHI235" s="568"/>
      <c r="DHJ235" s="568"/>
      <c r="DHK235" s="568"/>
      <c r="DHL235" s="568"/>
      <c r="DHM235" s="568"/>
      <c r="DHN235" s="568"/>
      <c r="DHO235" s="568"/>
      <c r="DHP235" s="568"/>
      <c r="DHQ235" s="568"/>
      <c r="DHR235" s="568"/>
      <c r="DHS235" s="568"/>
      <c r="DHT235" s="568"/>
      <c r="DHU235" s="568"/>
      <c r="DHV235" s="568"/>
      <c r="DHW235" s="568"/>
      <c r="DHX235" s="568"/>
      <c r="DHY235" s="568"/>
      <c r="DHZ235" s="568"/>
      <c r="DIA235" s="568"/>
      <c r="DIB235" s="568"/>
      <c r="DIC235" s="568"/>
      <c r="DID235" s="568"/>
      <c r="DIE235" s="568"/>
      <c r="DIF235" s="568"/>
      <c r="DIG235" s="568"/>
      <c r="DIH235" s="568"/>
      <c r="DII235" s="568"/>
      <c r="DIJ235" s="568"/>
      <c r="DIK235" s="568"/>
      <c r="DIL235" s="568"/>
      <c r="DIM235" s="568"/>
      <c r="DIN235" s="568"/>
      <c r="DIO235" s="568"/>
      <c r="DIP235" s="568"/>
      <c r="DIQ235" s="568"/>
      <c r="DIR235" s="568"/>
      <c r="DIS235" s="568"/>
      <c r="DIT235" s="568"/>
      <c r="DIU235" s="568"/>
      <c r="DIV235" s="568"/>
      <c r="DIW235" s="568"/>
      <c r="DIX235" s="568"/>
      <c r="DIY235" s="568"/>
      <c r="DIZ235" s="568"/>
      <c r="DJA235" s="568"/>
      <c r="DJB235" s="568"/>
      <c r="DJC235" s="568"/>
      <c r="DJD235" s="568"/>
      <c r="DJE235" s="568"/>
      <c r="DJF235" s="568"/>
      <c r="DJG235" s="568"/>
      <c r="DJH235" s="568"/>
      <c r="DJI235" s="568"/>
      <c r="DJJ235" s="568"/>
      <c r="DJK235" s="568"/>
      <c r="DJL235" s="568"/>
      <c r="DJM235" s="568"/>
      <c r="DJN235" s="568"/>
      <c r="DJO235" s="568"/>
      <c r="DJP235" s="568"/>
      <c r="DJQ235" s="568"/>
      <c r="DJR235" s="568"/>
      <c r="DJS235" s="568"/>
      <c r="DJT235" s="568"/>
      <c r="DJU235" s="568"/>
      <c r="DJV235" s="568"/>
      <c r="DJW235" s="568"/>
      <c r="DJX235" s="568"/>
      <c r="DJY235" s="568"/>
      <c r="DJZ235" s="568"/>
      <c r="DKA235" s="568"/>
      <c r="DKB235" s="568"/>
      <c r="DKC235" s="568"/>
      <c r="DKD235" s="568"/>
      <c r="DKE235" s="568"/>
      <c r="DKF235" s="568"/>
      <c r="DKG235" s="568"/>
      <c r="DKH235" s="568"/>
      <c r="DKI235" s="568"/>
      <c r="DKJ235" s="568"/>
      <c r="DKK235" s="568"/>
      <c r="DKL235" s="568"/>
      <c r="DKM235" s="568"/>
      <c r="DKN235" s="568"/>
      <c r="DKO235" s="568"/>
      <c r="DKP235" s="568"/>
      <c r="DKQ235" s="568"/>
      <c r="DKR235" s="568"/>
      <c r="DKS235" s="568"/>
      <c r="DKT235" s="568"/>
      <c r="DKU235" s="568"/>
      <c r="DKV235" s="568"/>
      <c r="DKW235" s="568"/>
      <c r="DKX235" s="568"/>
      <c r="DKY235" s="568"/>
      <c r="DKZ235" s="568"/>
      <c r="DLA235" s="568"/>
      <c r="DLB235" s="568"/>
      <c r="DLC235" s="568"/>
      <c r="DLD235" s="568"/>
      <c r="DLE235" s="568"/>
      <c r="DLF235" s="568"/>
      <c r="DLG235" s="568"/>
      <c r="DLH235" s="568"/>
      <c r="DLI235" s="568"/>
      <c r="DLJ235" s="568"/>
      <c r="DLK235" s="568"/>
      <c r="DLL235" s="568"/>
      <c r="DLM235" s="568"/>
      <c r="DLN235" s="568"/>
      <c r="DLO235" s="568"/>
      <c r="DLP235" s="568"/>
      <c r="DLQ235" s="568"/>
      <c r="DLR235" s="568"/>
      <c r="DLS235" s="568"/>
      <c r="DLT235" s="568"/>
      <c r="DLU235" s="568"/>
      <c r="DLV235" s="568"/>
      <c r="DLW235" s="568"/>
      <c r="DLX235" s="568"/>
      <c r="DLY235" s="568"/>
      <c r="DLZ235" s="568"/>
      <c r="DMA235" s="568"/>
      <c r="DMB235" s="568"/>
      <c r="DMC235" s="568"/>
      <c r="DMD235" s="568"/>
      <c r="DME235" s="568"/>
      <c r="DMF235" s="568"/>
      <c r="DMG235" s="568"/>
      <c r="DMH235" s="568"/>
      <c r="DMI235" s="568"/>
      <c r="DMJ235" s="568"/>
      <c r="DMK235" s="568"/>
      <c r="DML235" s="568"/>
      <c r="DMM235" s="568"/>
      <c r="DMN235" s="568"/>
      <c r="DMO235" s="568"/>
      <c r="DMP235" s="568"/>
      <c r="DMQ235" s="568"/>
      <c r="DMR235" s="568"/>
      <c r="DMS235" s="568"/>
      <c r="DMT235" s="568"/>
      <c r="DMU235" s="568"/>
      <c r="DMV235" s="568"/>
      <c r="DMW235" s="568"/>
      <c r="DMX235" s="568"/>
      <c r="DMY235" s="568"/>
      <c r="DMZ235" s="568"/>
      <c r="DNA235" s="568"/>
      <c r="DNB235" s="568"/>
      <c r="DNC235" s="568"/>
      <c r="DND235" s="568"/>
      <c r="DNE235" s="568"/>
      <c r="DNF235" s="568"/>
      <c r="DNG235" s="568"/>
      <c r="DNH235" s="568"/>
      <c r="DNI235" s="568"/>
      <c r="DNJ235" s="568"/>
      <c r="DNK235" s="568"/>
      <c r="DNL235" s="568"/>
      <c r="DNM235" s="568"/>
      <c r="DNN235" s="568"/>
      <c r="DNO235" s="568"/>
      <c r="DNP235" s="568"/>
      <c r="DNQ235" s="568"/>
      <c r="DNR235" s="568"/>
      <c r="DNS235" s="568"/>
      <c r="DNT235" s="568"/>
      <c r="DNU235" s="568"/>
      <c r="DNV235" s="568"/>
      <c r="DNW235" s="568"/>
      <c r="DNX235" s="568"/>
      <c r="DNY235" s="568"/>
      <c r="DNZ235" s="568"/>
      <c r="DOA235" s="568"/>
      <c r="DOB235" s="568"/>
      <c r="DOC235" s="568"/>
      <c r="DOD235" s="568"/>
      <c r="DOE235" s="568"/>
      <c r="DOF235" s="568"/>
      <c r="DOG235" s="568"/>
      <c r="DOH235" s="568"/>
      <c r="DOI235" s="568"/>
      <c r="DOJ235" s="568"/>
      <c r="DOK235" s="568"/>
      <c r="DOL235" s="568"/>
      <c r="DOM235" s="568"/>
      <c r="DON235" s="568"/>
      <c r="DOO235" s="568"/>
      <c r="DOP235" s="568"/>
      <c r="DOQ235" s="568"/>
      <c r="DOR235" s="568"/>
      <c r="DOS235" s="568"/>
      <c r="DOT235" s="568"/>
      <c r="DOU235" s="568"/>
      <c r="DOV235" s="568"/>
      <c r="DOW235" s="568"/>
      <c r="DOX235" s="568"/>
      <c r="DOY235" s="568"/>
      <c r="DOZ235" s="568"/>
      <c r="DPA235" s="568"/>
      <c r="DPB235" s="568"/>
      <c r="DPC235" s="568"/>
      <c r="DPD235" s="568"/>
      <c r="DPE235" s="568"/>
      <c r="DPF235" s="568"/>
      <c r="DPG235" s="568"/>
      <c r="DPH235" s="568"/>
      <c r="DPI235" s="568"/>
      <c r="DPJ235" s="568"/>
      <c r="DPK235" s="568"/>
      <c r="DPL235" s="568"/>
      <c r="DPM235" s="568"/>
      <c r="DPN235" s="568"/>
      <c r="DPO235" s="568"/>
      <c r="DPP235" s="568"/>
      <c r="DPQ235" s="568"/>
      <c r="DPR235" s="568"/>
      <c r="DPS235" s="568"/>
      <c r="DPT235" s="568"/>
      <c r="DPU235" s="568"/>
      <c r="DPV235" s="568"/>
      <c r="DPW235" s="568"/>
      <c r="DPX235" s="568"/>
      <c r="DPY235" s="568"/>
      <c r="DPZ235" s="568"/>
      <c r="DQA235" s="568"/>
      <c r="DQB235" s="568"/>
      <c r="DQC235" s="568"/>
      <c r="DQD235" s="568"/>
      <c r="DQE235" s="568"/>
      <c r="DQF235" s="568"/>
      <c r="DQG235" s="568"/>
      <c r="DQH235" s="568"/>
      <c r="DQI235" s="568"/>
      <c r="DQJ235" s="568"/>
      <c r="DQK235" s="568"/>
      <c r="DQL235" s="568"/>
      <c r="DQM235" s="568"/>
      <c r="DQN235" s="568"/>
      <c r="DQO235" s="568"/>
      <c r="DQP235" s="568"/>
      <c r="DQQ235" s="568"/>
      <c r="DQR235" s="568"/>
      <c r="DQS235" s="568"/>
      <c r="DQT235" s="568"/>
      <c r="DQU235" s="568"/>
      <c r="DQV235" s="568"/>
      <c r="DQW235" s="568"/>
      <c r="DQX235" s="568"/>
      <c r="DQY235" s="568"/>
      <c r="DQZ235" s="568"/>
      <c r="DRA235" s="568"/>
      <c r="DRB235" s="568"/>
      <c r="DRC235" s="568"/>
      <c r="DRD235" s="568"/>
      <c r="DRE235" s="568"/>
      <c r="DRF235" s="568"/>
      <c r="DRG235" s="568"/>
      <c r="DRH235" s="568"/>
      <c r="DRI235" s="568"/>
      <c r="DRJ235" s="568"/>
      <c r="DRK235" s="568"/>
      <c r="DRL235" s="568"/>
      <c r="DRM235" s="568"/>
      <c r="DRN235" s="568"/>
      <c r="DRO235" s="568"/>
      <c r="DRP235" s="568"/>
      <c r="DRQ235" s="568"/>
      <c r="DRR235" s="568"/>
      <c r="DRS235" s="568"/>
      <c r="DRT235" s="568"/>
      <c r="DRU235" s="568"/>
      <c r="DRV235" s="568"/>
      <c r="DRW235" s="568"/>
      <c r="DRX235" s="568"/>
      <c r="DRY235" s="568"/>
      <c r="DRZ235" s="568"/>
      <c r="DSA235" s="568"/>
      <c r="DSB235" s="568"/>
      <c r="DSC235" s="568"/>
      <c r="DSD235" s="568"/>
      <c r="DSE235" s="568"/>
      <c r="DSF235" s="568"/>
      <c r="DSG235" s="568"/>
      <c r="DSH235" s="568"/>
      <c r="DSI235" s="568"/>
      <c r="DSJ235" s="568"/>
      <c r="DSK235" s="568"/>
      <c r="DSL235" s="568"/>
      <c r="DSM235" s="568"/>
      <c r="DSN235" s="568"/>
      <c r="DSO235" s="568"/>
      <c r="DSP235" s="568"/>
      <c r="DSQ235" s="568"/>
      <c r="DSR235" s="568"/>
      <c r="DSS235" s="568"/>
      <c r="DST235" s="568"/>
      <c r="DSU235" s="568"/>
      <c r="DSV235" s="568"/>
      <c r="DSW235" s="568"/>
      <c r="DSX235" s="568"/>
      <c r="DSY235" s="568"/>
      <c r="DSZ235" s="568"/>
      <c r="DTA235" s="568"/>
      <c r="DTB235" s="568"/>
      <c r="DTC235" s="568"/>
      <c r="DTD235" s="568"/>
      <c r="DTE235" s="568"/>
      <c r="DTF235" s="568"/>
      <c r="DTG235" s="568"/>
      <c r="DTH235" s="568"/>
      <c r="DTI235" s="568"/>
      <c r="DTJ235" s="568"/>
      <c r="DTK235" s="568"/>
      <c r="DTL235" s="568"/>
      <c r="DTM235" s="568"/>
      <c r="DTN235" s="568"/>
      <c r="DTO235" s="568"/>
      <c r="DTP235" s="568"/>
      <c r="DTQ235" s="568"/>
      <c r="DTR235" s="568"/>
      <c r="DTS235" s="568"/>
      <c r="DTT235" s="568"/>
      <c r="DTU235" s="568"/>
      <c r="DTV235" s="568"/>
      <c r="DTW235" s="568"/>
      <c r="DTX235" s="568"/>
      <c r="DTY235" s="568"/>
      <c r="DTZ235" s="568"/>
      <c r="DUA235" s="568"/>
      <c r="DUB235" s="568"/>
      <c r="DUC235" s="568"/>
      <c r="DUD235" s="568"/>
      <c r="DUE235" s="568"/>
      <c r="DUF235" s="568"/>
      <c r="DUG235" s="568"/>
      <c r="DUH235" s="568"/>
      <c r="DUI235" s="568"/>
      <c r="DUJ235" s="568"/>
      <c r="DUK235" s="568"/>
      <c r="DUL235" s="568"/>
      <c r="DUM235" s="568"/>
      <c r="DUN235" s="568"/>
      <c r="DUO235" s="568"/>
      <c r="DUP235" s="568"/>
      <c r="DUQ235" s="568"/>
      <c r="DUR235" s="568"/>
      <c r="DUS235" s="568"/>
      <c r="DUT235" s="568"/>
      <c r="DUU235" s="568"/>
      <c r="DUV235" s="568"/>
      <c r="DUW235" s="568"/>
      <c r="DUX235" s="568"/>
      <c r="DUY235" s="568"/>
      <c r="DUZ235" s="568"/>
      <c r="DVA235" s="568"/>
      <c r="DVB235" s="568"/>
      <c r="DVC235" s="568"/>
      <c r="DVD235" s="568"/>
      <c r="DVE235" s="568"/>
      <c r="DVF235" s="568"/>
      <c r="DVG235" s="568"/>
      <c r="DVH235" s="568"/>
      <c r="DVI235" s="568"/>
      <c r="DVJ235" s="568"/>
      <c r="DVK235" s="568"/>
      <c r="DVL235" s="568"/>
      <c r="DVM235" s="568"/>
      <c r="DVN235" s="568"/>
      <c r="DVO235" s="568"/>
      <c r="DVP235" s="568"/>
      <c r="DVQ235" s="568"/>
      <c r="DVR235" s="568"/>
      <c r="DVS235" s="568"/>
      <c r="DVT235" s="568"/>
      <c r="DVU235" s="568"/>
      <c r="DVV235" s="568"/>
      <c r="DVW235" s="568"/>
      <c r="DVX235" s="568"/>
      <c r="DVY235" s="568"/>
      <c r="DVZ235" s="568"/>
      <c r="DWA235" s="568"/>
      <c r="DWB235" s="568"/>
      <c r="DWC235" s="568"/>
      <c r="DWD235" s="568"/>
      <c r="DWE235" s="568"/>
      <c r="DWF235" s="568"/>
      <c r="DWG235" s="568"/>
      <c r="DWH235" s="568"/>
      <c r="DWI235" s="568"/>
      <c r="DWJ235" s="568"/>
      <c r="DWK235" s="568"/>
      <c r="DWL235" s="568"/>
      <c r="DWM235" s="568"/>
      <c r="DWN235" s="568"/>
      <c r="DWO235" s="568"/>
      <c r="DWP235" s="568"/>
      <c r="DWQ235" s="568"/>
      <c r="DWR235" s="568"/>
      <c r="DWS235" s="568"/>
      <c r="DWT235" s="568"/>
      <c r="DWU235" s="568"/>
      <c r="DWV235" s="568"/>
      <c r="DWW235" s="568"/>
      <c r="DWX235" s="568"/>
      <c r="DWY235" s="568"/>
      <c r="DWZ235" s="568"/>
      <c r="DXA235" s="568"/>
      <c r="DXB235" s="568"/>
      <c r="DXC235" s="568"/>
      <c r="DXD235" s="568"/>
      <c r="DXE235" s="568"/>
      <c r="DXF235" s="568"/>
      <c r="DXG235" s="568"/>
      <c r="DXH235" s="568"/>
      <c r="DXI235" s="568"/>
      <c r="DXJ235" s="568"/>
      <c r="DXK235" s="568"/>
      <c r="DXL235" s="568"/>
      <c r="DXM235" s="568"/>
      <c r="DXN235" s="568"/>
      <c r="DXO235" s="568"/>
      <c r="DXP235" s="568"/>
      <c r="DXQ235" s="568"/>
      <c r="DXR235" s="568"/>
      <c r="DXS235" s="568"/>
      <c r="DXT235" s="568"/>
      <c r="DXU235" s="568"/>
      <c r="DXV235" s="568"/>
      <c r="DXW235" s="568"/>
      <c r="DXX235" s="568"/>
      <c r="DXY235" s="568"/>
      <c r="DXZ235" s="568"/>
      <c r="DYA235" s="568"/>
      <c r="DYB235" s="568"/>
      <c r="DYC235" s="568"/>
      <c r="DYD235" s="568"/>
      <c r="DYE235" s="568"/>
      <c r="DYF235" s="568"/>
      <c r="DYG235" s="568"/>
      <c r="DYH235" s="568"/>
      <c r="DYI235" s="568"/>
      <c r="DYJ235" s="568"/>
      <c r="DYK235" s="568"/>
      <c r="DYL235" s="568"/>
      <c r="DYM235" s="568"/>
      <c r="DYN235" s="568"/>
      <c r="DYO235" s="568"/>
      <c r="DYP235" s="568"/>
      <c r="DYQ235" s="568"/>
      <c r="DYR235" s="568"/>
      <c r="DYS235" s="568"/>
      <c r="DYT235" s="568"/>
      <c r="DYU235" s="568"/>
      <c r="DYV235" s="568"/>
      <c r="DYW235" s="568"/>
      <c r="DYX235" s="568"/>
      <c r="DYY235" s="568"/>
      <c r="DYZ235" s="568"/>
      <c r="DZA235" s="568"/>
      <c r="DZB235" s="568"/>
      <c r="DZC235" s="568"/>
      <c r="DZD235" s="568"/>
      <c r="DZE235" s="568"/>
      <c r="DZF235" s="568"/>
      <c r="DZG235" s="568"/>
      <c r="DZH235" s="568"/>
      <c r="DZI235" s="568"/>
      <c r="DZJ235" s="568"/>
      <c r="DZK235" s="568"/>
      <c r="DZL235" s="568"/>
      <c r="DZM235" s="568"/>
      <c r="DZN235" s="568"/>
      <c r="DZO235" s="568"/>
      <c r="DZP235" s="568"/>
      <c r="DZQ235" s="568"/>
      <c r="DZR235" s="568"/>
      <c r="DZS235" s="568"/>
      <c r="DZT235" s="568"/>
      <c r="DZU235" s="568"/>
      <c r="DZV235" s="568"/>
      <c r="DZW235" s="568"/>
      <c r="DZX235" s="568"/>
      <c r="DZY235" s="568"/>
      <c r="DZZ235" s="568"/>
      <c r="EAA235" s="568"/>
      <c r="EAB235" s="568"/>
      <c r="EAC235" s="568"/>
      <c r="EAD235" s="568"/>
      <c r="EAE235" s="568"/>
      <c r="EAF235" s="568"/>
      <c r="EAG235" s="568"/>
      <c r="EAH235" s="568"/>
      <c r="EAI235" s="568"/>
      <c r="EAJ235" s="568"/>
      <c r="EAK235" s="568"/>
      <c r="EAL235" s="568"/>
      <c r="EAM235" s="568"/>
      <c r="EAN235" s="568"/>
      <c r="EAO235" s="568"/>
      <c r="EAP235" s="568"/>
      <c r="EAQ235" s="568"/>
      <c r="EAR235" s="568"/>
      <c r="EAS235" s="568"/>
      <c r="EAT235" s="568"/>
      <c r="EAU235" s="568"/>
      <c r="EAV235" s="568"/>
      <c r="EAW235" s="568"/>
      <c r="EAX235" s="568"/>
      <c r="EAY235" s="568"/>
      <c r="EAZ235" s="568"/>
      <c r="EBA235" s="568"/>
      <c r="EBB235" s="568"/>
      <c r="EBC235" s="568"/>
      <c r="EBD235" s="568"/>
      <c r="EBE235" s="568"/>
      <c r="EBF235" s="568"/>
      <c r="EBG235" s="568"/>
      <c r="EBH235" s="568"/>
      <c r="EBI235" s="568"/>
      <c r="EBJ235" s="568"/>
      <c r="EBK235" s="568"/>
      <c r="EBL235" s="568"/>
      <c r="EBM235" s="568"/>
      <c r="EBN235" s="568"/>
      <c r="EBO235" s="568"/>
      <c r="EBP235" s="568"/>
      <c r="EBQ235" s="568"/>
      <c r="EBR235" s="568"/>
      <c r="EBS235" s="568"/>
      <c r="EBT235" s="568"/>
      <c r="EBU235" s="568"/>
      <c r="EBV235" s="568"/>
      <c r="EBW235" s="568"/>
      <c r="EBX235" s="568"/>
      <c r="EBY235" s="568"/>
      <c r="EBZ235" s="568"/>
      <c r="ECA235" s="568"/>
      <c r="ECB235" s="568"/>
      <c r="ECC235" s="568"/>
      <c r="ECD235" s="568"/>
      <c r="ECE235" s="568"/>
      <c r="ECF235" s="568"/>
      <c r="ECG235" s="568"/>
      <c r="ECH235" s="568"/>
      <c r="ECI235" s="568"/>
      <c r="ECJ235" s="568"/>
      <c r="ECK235" s="568"/>
      <c r="ECL235" s="568"/>
      <c r="ECM235" s="568"/>
      <c r="ECN235" s="568"/>
      <c r="ECO235" s="568"/>
      <c r="ECP235" s="568"/>
      <c r="ECQ235" s="568"/>
      <c r="ECR235" s="568"/>
      <c r="ECS235" s="568"/>
      <c r="ECT235" s="568"/>
      <c r="ECU235" s="568"/>
      <c r="ECV235" s="568"/>
      <c r="ECW235" s="568"/>
      <c r="ECX235" s="568"/>
      <c r="ECY235" s="568"/>
      <c r="ECZ235" s="568"/>
      <c r="EDA235" s="568"/>
      <c r="EDB235" s="568"/>
      <c r="EDC235" s="568"/>
      <c r="EDD235" s="568"/>
      <c r="EDE235" s="568"/>
      <c r="EDF235" s="568"/>
      <c r="EDG235" s="568"/>
      <c r="EDH235" s="568"/>
      <c r="EDI235" s="568"/>
      <c r="EDJ235" s="568"/>
      <c r="EDK235" s="568"/>
      <c r="EDL235" s="568"/>
      <c r="EDM235" s="568"/>
      <c r="EDN235" s="568"/>
      <c r="EDO235" s="568"/>
      <c r="EDP235" s="568"/>
      <c r="EDQ235" s="568"/>
      <c r="EDR235" s="568"/>
      <c r="EDS235" s="568"/>
      <c r="EDT235" s="568"/>
      <c r="EDU235" s="568"/>
      <c r="EDV235" s="568"/>
      <c r="EDW235" s="568"/>
      <c r="EDX235" s="568"/>
      <c r="EDY235" s="568"/>
      <c r="EDZ235" s="568"/>
      <c r="EEA235" s="568"/>
      <c r="EEB235" s="568"/>
      <c r="EEC235" s="568"/>
      <c r="EED235" s="568"/>
      <c r="EEE235" s="568"/>
      <c r="EEF235" s="568"/>
      <c r="EEG235" s="568"/>
      <c r="EEH235" s="568"/>
      <c r="EEI235" s="568"/>
      <c r="EEJ235" s="568"/>
      <c r="EEK235" s="568"/>
      <c r="EEL235" s="568"/>
      <c r="EEM235" s="568"/>
      <c r="EEN235" s="568"/>
      <c r="EEO235" s="568"/>
      <c r="EEP235" s="568"/>
      <c r="EEQ235" s="568"/>
      <c r="EER235" s="568"/>
      <c r="EES235" s="568"/>
      <c r="EET235" s="568"/>
      <c r="EEU235" s="568"/>
      <c r="EEV235" s="568"/>
      <c r="EEW235" s="568"/>
      <c r="EEX235" s="568"/>
      <c r="EEY235" s="568"/>
      <c r="EEZ235" s="568"/>
      <c r="EFA235" s="568"/>
      <c r="EFB235" s="568"/>
      <c r="EFC235" s="568"/>
      <c r="EFD235" s="568"/>
      <c r="EFE235" s="568"/>
      <c r="EFF235" s="568"/>
    </row>
  </sheetData>
  <sheetProtection algorithmName="SHA-512" hashValue="dLBtp1Ebj4/CwnPswIjHC5eX0L61mpUeCSryqVYNDD4TZVeeV2hU/z6/KAjkDn/qvkOK+vdXZpK2dgVjZc6ZsQ==" saltValue="yc0gijLh5HVAZu7GUXu3LQ==" spinCount="100000" sheet="1" objects="1" scenarios="1"/>
  <mergeCells count="81">
    <mergeCell ref="B33:G33"/>
    <mergeCell ref="B8:K8"/>
    <mergeCell ref="B10:G10"/>
    <mergeCell ref="B24:G24"/>
    <mergeCell ref="B25:G25"/>
    <mergeCell ref="B28:G28"/>
    <mergeCell ref="B34:G34"/>
    <mergeCell ref="B37:G37"/>
    <mergeCell ref="B51:G51"/>
    <mergeCell ref="B52:G52"/>
    <mergeCell ref="C56:D56"/>
    <mergeCell ref="E56:F56"/>
    <mergeCell ref="B63:G63"/>
    <mergeCell ref="C57:D57"/>
    <mergeCell ref="E57:F57"/>
    <mergeCell ref="C58:D58"/>
    <mergeCell ref="E58:F58"/>
    <mergeCell ref="C59:D59"/>
    <mergeCell ref="E59:F59"/>
    <mergeCell ref="C60:D60"/>
    <mergeCell ref="E60:F60"/>
    <mergeCell ref="C61:D61"/>
    <mergeCell ref="E61:F61"/>
    <mergeCell ref="B62:G62"/>
    <mergeCell ref="C66:D66"/>
    <mergeCell ref="E66:F66"/>
    <mergeCell ref="C67:D67"/>
    <mergeCell ref="E67:F67"/>
    <mergeCell ref="C68:D68"/>
    <mergeCell ref="E68:F68"/>
    <mergeCell ref="B75:G75"/>
    <mergeCell ref="C69:D69"/>
    <mergeCell ref="E69:F69"/>
    <mergeCell ref="C70:D70"/>
    <mergeCell ref="E70:F70"/>
    <mergeCell ref="C71:D71"/>
    <mergeCell ref="E71:F71"/>
    <mergeCell ref="C72:D72"/>
    <mergeCell ref="E72:F72"/>
    <mergeCell ref="C73:D73"/>
    <mergeCell ref="E73:F73"/>
    <mergeCell ref="B74:G74"/>
    <mergeCell ref="C78:D78"/>
    <mergeCell ref="E78:F78"/>
    <mergeCell ref="C79:D79"/>
    <mergeCell ref="E79:F79"/>
    <mergeCell ref="C80:D80"/>
    <mergeCell ref="E80:F80"/>
    <mergeCell ref="C81:D81"/>
    <mergeCell ref="E81:F81"/>
    <mergeCell ref="C82:D82"/>
    <mergeCell ref="E82:F82"/>
    <mergeCell ref="C83:D83"/>
    <mergeCell ref="E83:F83"/>
    <mergeCell ref="C84:D84"/>
    <mergeCell ref="E84:F84"/>
    <mergeCell ref="B85:G85"/>
    <mergeCell ref="B86:G86"/>
    <mergeCell ref="C89:D89"/>
    <mergeCell ref="E89:F89"/>
    <mergeCell ref="B101:D101"/>
    <mergeCell ref="E101:F101"/>
    <mergeCell ref="C90:D90"/>
    <mergeCell ref="E90:F90"/>
    <mergeCell ref="B91:G91"/>
    <mergeCell ref="B92:G92"/>
    <mergeCell ref="B95:D95"/>
    <mergeCell ref="E95:F95"/>
    <mergeCell ref="B96:D96"/>
    <mergeCell ref="E96:F96"/>
    <mergeCell ref="B97:F97"/>
    <mergeCell ref="B100:D100"/>
    <mergeCell ref="E100:F100"/>
    <mergeCell ref="B108:G108"/>
    <mergeCell ref="B126:K128"/>
    <mergeCell ref="B102:F102"/>
    <mergeCell ref="B103:E103"/>
    <mergeCell ref="C106:D106"/>
    <mergeCell ref="E106:F106"/>
    <mergeCell ref="C107:D107"/>
    <mergeCell ref="E107:F107"/>
  </mergeCells>
  <hyperlinks>
    <hyperlink ref="K5" location="Índice!A1" display="Regresar" xr:uid="{28721CEE-6C7E-4F40-9D19-C220C6B4F790}"/>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0">
    <tabColor theme="6"/>
  </sheetPr>
  <dimension ref="A1:AO80"/>
  <sheetViews>
    <sheetView showGridLines="0" topLeftCell="B47" zoomScale="90" zoomScaleNormal="90" workbookViewId="0">
      <selection activeCell="L14" sqref="L14"/>
    </sheetView>
  </sheetViews>
  <sheetFormatPr baseColWidth="10" defaultColWidth="0" defaultRowHeight="16.5" x14ac:dyDescent="0.3"/>
  <cols>
    <col min="1" max="1" width="15.7109375" style="67" customWidth="1"/>
    <col min="2" max="2" width="21.140625" style="67" customWidth="1"/>
    <col min="3" max="3" width="29.140625" style="67" bestFit="1" customWidth="1"/>
    <col min="4" max="4" width="27.5703125" style="67" customWidth="1"/>
    <col min="5" max="5" width="19" style="67" bestFit="1" customWidth="1"/>
    <col min="6" max="6" width="27" style="67" customWidth="1"/>
    <col min="7" max="7" width="25.7109375" style="67" bestFit="1" customWidth="1"/>
    <col min="8" max="8" width="21.5703125" style="67" customWidth="1"/>
    <col min="9" max="9" width="24.42578125" style="67" bestFit="1" customWidth="1"/>
    <col min="10" max="10" width="18.7109375" style="67" bestFit="1" customWidth="1"/>
    <col min="11" max="11" width="20.7109375" style="67" bestFit="1" customWidth="1"/>
    <col min="12" max="12" width="20.28515625" style="67" customWidth="1"/>
    <col min="13" max="13" width="22.5703125" style="67" customWidth="1"/>
    <col min="14" max="14" width="20.140625" style="67" customWidth="1"/>
    <col min="15" max="15" width="17.140625" style="67" bestFit="1" customWidth="1"/>
    <col min="16" max="16" width="17.28515625" style="67" customWidth="1"/>
    <col min="17" max="17" width="16.42578125" style="67" customWidth="1"/>
    <col min="18" max="18" width="17.7109375" style="67" customWidth="1"/>
    <col min="19" max="19" width="17.7109375" style="67" bestFit="1" customWidth="1"/>
    <col min="20" max="20" width="18.140625" style="67" bestFit="1" customWidth="1"/>
    <col min="21" max="22" width="17" style="67" customWidth="1"/>
    <col min="23" max="41" width="0" style="67" hidden="1" customWidth="1"/>
    <col min="42" max="16384" width="13" style="67" hidden="1"/>
  </cols>
  <sheetData>
    <row r="1" spans="1:22" ht="18" customHeight="1" x14ac:dyDescent="0.3"/>
    <row r="2" spans="1:22" ht="18" customHeight="1" x14ac:dyDescent="0.3">
      <c r="D2" s="4" t="s">
        <v>0</v>
      </c>
    </row>
    <row r="3" spans="1:22" ht="18" customHeight="1" x14ac:dyDescent="0.3">
      <c r="D3" s="483" t="s">
        <v>1</v>
      </c>
    </row>
    <row r="4" spans="1:22" ht="6.95" customHeight="1" x14ac:dyDescent="0.3"/>
    <row r="5" spans="1:22" ht="18" customHeight="1" x14ac:dyDescent="0.3">
      <c r="B5" s="201"/>
      <c r="C5" s="201"/>
      <c r="D5" s="488" t="s">
        <v>278</v>
      </c>
      <c r="E5" s="201"/>
      <c r="F5" s="201"/>
      <c r="G5" s="339"/>
      <c r="H5" s="201"/>
      <c r="I5" s="33"/>
      <c r="J5" s="201"/>
      <c r="K5" s="201"/>
      <c r="L5" s="201"/>
      <c r="M5" s="201"/>
      <c r="N5" s="201"/>
      <c r="O5" s="201"/>
      <c r="P5" s="201"/>
      <c r="Q5" s="201"/>
      <c r="R5" s="201"/>
      <c r="S5" s="201"/>
      <c r="T5" s="201"/>
      <c r="U5" s="33" t="s">
        <v>38</v>
      </c>
      <c r="V5" s="21"/>
    </row>
    <row r="6" spans="1:22" ht="18.75" customHeight="1" x14ac:dyDescent="0.3">
      <c r="V6" s="21"/>
    </row>
    <row r="7" spans="1:22" s="282" customFormat="1" ht="21" customHeight="1" x14ac:dyDescent="0.5">
      <c r="A7" s="281" t="s">
        <v>165</v>
      </c>
      <c r="B7" s="15" t="s">
        <v>279</v>
      </c>
      <c r="C7" s="45"/>
      <c r="D7" s="45"/>
      <c r="E7" s="45"/>
      <c r="F7" s="45"/>
      <c r="G7" s="45"/>
      <c r="H7" s="45"/>
      <c r="I7" s="45"/>
      <c r="J7" s="45"/>
      <c r="K7" s="45"/>
      <c r="L7" s="45"/>
      <c r="M7" s="45"/>
      <c r="N7" s="45"/>
      <c r="O7" s="45"/>
      <c r="P7" s="340"/>
      <c r="Q7" s="340"/>
      <c r="R7" s="340"/>
      <c r="S7" s="340"/>
      <c r="T7" s="340"/>
      <c r="U7" s="340"/>
      <c r="V7" s="489"/>
    </row>
    <row r="8" spans="1:22" x14ac:dyDescent="0.3">
      <c r="B8" s="10"/>
      <c r="C8" s="10"/>
      <c r="D8" s="10"/>
      <c r="E8" s="10"/>
      <c r="F8" s="10"/>
      <c r="G8" s="10"/>
      <c r="H8" s="10"/>
      <c r="I8" s="10"/>
      <c r="J8" s="10"/>
      <c r="K8" s="10"/>
      <c r="L8" s="10"/>
      <c r="M8" s="10"/>
      <c r="N8" s="10"/>
      <c r="O8" s="10"/>
      <c r="P8" s="10"/>
      <c r="Q8" s="10"/>
      <c r="R8" s="10"/>
      <c r="S8" s="10"/>
      <c r="T8" s="10"/>
      <c r="U8" s="10"/>
      <c r="V8" s="21"/>
    </row>
    <row r="9" spans="1:22" x14ac:dyDescent="0.3">
      <c r="B9" s="10"/>
      <c r="C9" s="642"/>
      <c r="D9" s="642"/>
      <c r="E9" s="642"/>
      <c r="F9" s="10"/>
      <c r="G9" s="341"/>
      <c r="H9" s="10"/>
      <c r="I9" s="10"/>
      <c r="J9" s="10"/>
      <c r="K9" s="10"/>
      <c r="L9" s="10"/>
      <c r="M9" s="10"/>
      <c r="N9" s="10"/>
      <c r="O9" s="10"/>
      <c r="P9" s="10"/>
      <c r="Q9" s="10"/>
      <c r="R9" s="10"/>
      <c r="S9" s="10"/>
      <c r="T9" s="10"/>
      <c r="U9" s="10"/>
      <c r="V9" s="21"/>
    </row>
    <row r="10" spans="1:22" ht="48" customHeight="1" x14ac:dyDescent="0.3">
      <c r="B10" s="643" t="s">
        <v>280</v>
      </c>
      <c r="C10" s="644"/>
      <c r="D10" s="644"/>
      <c r="E10" s="644"/>
      <c r="F10" s="645"/>
      <c r="G10" s="10"/>
      <c r="H10" s="342" t="s">
        <v>280</v>
      </c>
      <c r="I10" s="10"/>
      <c r="J10" s="578" t="s">
        <v>281</v>
      </c>
      <c r="K10" s="631"/>
      <c r="L10" s="631"/>
      <c r="M10" s="631"/>
      <c r="N10" s="631"/>
      <c r="O10" s="631"/>
      <c r="P10" s="631"/>
      <c r="Q10" s="631"/>
      <c r="R10" s="631"/>
      <c r="S10" s="631"/>
      <c r="T10" s="631"/>
      <c r="U10" s="579"/>
      <c r="V10" s="21"/>
    </row>
    <row r="11" spans="1:22" ht="32.25" customHeight="1" x14ac:dyDescent="0.3">
      <c r="B11" s="343" t="s">
        <v>268</v>
      </c>
      <c r="C11" s="344" t="s">
        <v>282</v>
      </c>
      <c r="D11" s="344" t="s">
        <v>283</v>
      </c>
      <c r="E11" s="344" t="s">
        <v>284</v>
      </c>
      <c r="F11" s="345" t="s">
        <v>285</v>
      </c>
      <c r="G11" s="20"/>
      <c r="H11" s="346" t="s">
        <v>286</v>
      </c>
      <c r="I11" s="347"/>
      <c r="J11" s="348">
        <v>45658</v>
      </c>
      <c r="K11" s="348">
        <v>45689</v>
      </c>
      <c r="L11" s="348">
        <v>45717</v>
      </c>
      <c r="M11" s="348">
        <v>45748</v>
      </c>
      <c r="N11" s="348">
        <v>45778</v>
      </c>
      <c r="O11" s="348">
        <v>45809</v>
      </c>
      <c r="P11" s="348">
        <v>45839</v>
      </c>
      <c r="Q11" s="348">
        <v>45870</v>
      </c>
      <c r="R11" s="348">
        <v>45901</v>
      </c>
      <c r="S11" s="348">
        <v>45931</v>
      </c>
      <c r="T11" s="348">
        <v>45962</v>
      </c>
      <c r="U11" s="348">
        <v>45992</v>
      </c>
    </row>
    <row r="12" spans="1:22" x14ac:dyDescent="0.3">
      <c r="B12" s="349">
        <v>45658</v>
      </c>
      <c r="C12" s="350">
        <v>30625479217.166733</v>
      </c>
      <c r="D12" s="351">
        <v>30655492594.293438</v>
      </c>
      <c r="E12" s="351">
        <f>+D12-C12</f>
        <v>30013377.12670517</v>
      </c>
      <c r="F12" s="352">
        <f>+E12/3</f>
        <v>10004459.042235056</v>
      </c>
      <c r="G12" s="353"/>
      <c r="H12" s="354">
        <f>+C12+$J$24</f>
        <v>30625479217.166733</v>
      </c>
      <c r="I12" s="355"/>
      <c r="J12" s="356"/>
      <c r="K12" s="357"/>
      <c r="L12" s="357">
        <f>+G66</f>
        <v>1019000000</v>
      </c>
      <c r="M12" s="357"/>
      <c r="N12" s="357"/>
      <c r="O12" s="357"/>
      <c r="P12" s="357"/>
      <c r="Q12" s="357"/>
      <c r="R12" s="357"/>
      <c r="S12" s="357"/>
      <c r="T12" s="357"/>
      <c r="U12" s="358"/>
    </row>
    <row r="13" spans="1:22" x14ac:dyDescent="0.3">
      <c r="B13" s="349">
        <v>45689</v>
      </c>
      <c r="C13" s="350">
        <v>31069828690.482819</v>
      </c>
      <c r="D13" s="351">
        <v>31070988791.782612</v>
      </c>
      <c r="E13" s="351">
        <f>+D13-C13</f>
        <v>1160101.2997932434</v>
      </c>
      <c r="F13" s="352">
        <f>+E13/1</f>
        <v>1160101.2997932434</v>
      </c>
      <c r="G13" s="10"/>
      <c r="H13" s="354">
        <f>+C13+$K$24</f>
        <v>31079833149.525055</v>
      </c>
      <c r="I13" s="359"/>
      <c r="J13" s="360"/>
      <c r="K13" s="361">
        <f>+$F$12</f>
        <v>10004459.042235056</v>
      </c>
      <c r="L13" s="361">
        <f>+$F$12</f>
        <v>10004459.042235056</v>
      </c>
      <c r="M13" s="361">
        <f>+$F$12</f>
        <v>10004459.042235056</v>
      </c>
      <c r="N13" s="361"/>
      <c r="O13" s="361"/>
      <c r="P13" s="361"/>
      <c r="Q13" s="361"/>
      <c r="R13" s="361"/>
      <c r="S13" s="361"/>
      <c r="T13" s="361"/>
      <c r="U13" s="362"/>
    </row>
    <row r="14" spans="1:22" x14ac:dyDescent="0.3">
      <c r="B14" s="349">
        <v>45717</v>
      </c>
      <c r="C14" s="350">
        <v>31807515364.121101</v>
      </c>
      <c r="D14" s="363"/>
      <c r="E14" s="351"/>
      <c r="F14" s="352"/>
      <c r="G14" s="10"/>
      <c r="H14" s="354">
        <f>+C14+$L$24</f>
        <v>31612639897.349327</v>
      </c>
      <c r="I14" s="364"/>
      <c r="J14" s="360"/>
      <c r="K14" s="361"/>
      <c r="L14" s="361">
        <f>+$F$13+I28+L45+C64</f>
        <v>-1223879925.8140111</v>
      </c>
      <c r="M14" s="361"/>
      <c r="N14" s="361"/>
      <c r="O14" s="361"/>
      <c r="P14" s="361"/>
      <c r="Q14" s="361"/>
      <c r="R14" s="361"/>
      <c r="S14" s="361"/>
      <c r="T14" s="361"/>
      <c r="U14" s="362"/>
    </row>
    <row r="15" spans="1:22" x14ac:dyDescent="0.3">
      <c r="B15" s="349">
        <v>45748</v>
      </c>
      <c r="C15" s="350"/>
      <c r="D15" s="365"/>
      <c r="E15" s="351"/>
      <c r="F15" s="352"/>
      <c r="G15" s="10"/>
      <c r="H15" s="354"/>
      <c r="I15" s="364"/>
      <c r="J15" s="360"/>
      <c r="K15" s="361"/>
      <c r="L15" s="361"/>
      <c r="M15" s="361"/>
      <c r="N15" s="361"/>
      <c r="O15" s="361"/>
      <c r="P15" s="361"/>
      <c r="Q15" s="361"/>
      <c r="R15" s="361"/>
      <c r="S15" s="361"/>
      <c r="T15" s="361"/>
      <c r="U15" s="366"/>
    </row>
    <row r="16" spans="1:22" x14ac:dyDescent="0.3">
      <c r="B16" s="349">
        <v>45778</v>
      </c>
      <c r="C16" s="350"/>
      <c r="D16" s="367"/>
      <c r="E16" s="351"/>
      <c r="F16" s="352"/>
      <c r="G16" s="10"/>
      <c r="H16" s="354"/>
      <c r="I16" s="364"/>
      <c r="J16" s="360"/>
      <c r="K16" s="361"/>
      <c r="L16" s="361"/>
      <c r="M16" s="361"/>
      <c r="N16" s="368"/>
      <c r="O16" s="361"/>
      <c r="P16" s="361"/>
      <c r="Q16" s="361"/>
      <c r="R16" s="361"/>
      <c r="S16" s="361"/>
      <c r="T16" s="361"/>
      <c r="U16" s="362"/>
    </row>
    <row r="17" spans="1:21" x14ac:dyDescent="0.3">
      <c r="B17" s="349">
        <v>45809</v>
      </c>
      <c r="C17" s="350"/>
      <c r="D17" s="365"/>
      <c r="E17" s="351"/>
      <c r="F17" s="352"/>
      <c r="G17" s="10"/>
      <c r="H17" s="354"/>
      <c r="I17" s="10"/>
      <c r="J17" s="360"/>
      <c r="K17" s="361"/>
      <c r="L17" s="361"/>
      <c r="M17" s="361"/>
      <c r="N17" s="368"/>
      <c r="O17" s="361"/>
      <c r="P17" s="361"/>
      <c r="Q17" s="361"/>
      <c r="R17" s="361"/>
      <c r="S17" s="361"/>
      <c r="T17" s="361"/>
      <c r="U17" s="366"/>
    </row>
    <row r="18" spans="1:21" x14ac:dyDescent="0.3">
      <c r="B18" s="349">
        <v>45839</v>
      </c>
      <c r="C18" s="350"/>
      <c r="D18" s="365"/>
      <c r="E18" s="351"/>
      <c r="F18" s="352"/>
      <c r="G18" s="10"/>
      <c r="H18" s="354"/>
      <c r="I18" s="10"/>
      <c r="J18" s="360"/>
      <c r="K18" s="361"/>
      <c r="L18" s="361"/>
      <c r="M18" s="361"/>
      <c r="N18" s="368"/>
      <c r="O18" s="361"/>
      <c r="P18" s="361"/>
      <c r="Q18" s="361"/>
      <c r="R18" s="361"/>
      <c r="S18" s="361"/>
      <c r="T18" s="361"/>
      <c r="U18" s="362"/>
    </row>
    <row r="19" spans="1:21" x14ac:dyDescent="0.3">
      <c r="B19" s="349">
        <v>45870</v>
      </c>
      <c r="C19" s="350"/>
      <c r="D19" s="367"/>
      <c r="E19" s="351"/>
      <c r="F19" s="352"/>
      <c r="G19" s="10"/>
      <c r="H19" s="354"/>
      <c r="I19" s="10"/>
      <c r="J19" s="360"/>
      <c r="K19" s="361"/>
      <c r="L19" s="361"/>
      <c r="M19" s="361"/>
      <c r="N19" s="368"/>
      <c r="O19" s="361"/>
      <c r="P19" s="63"/>
      <c r="Q19" s="361"/>
      <c r="R19" s="361"/>
      <c r="S19" s="361"/>
      <c r="T19" s="361"/>
      <c r="U19" s="362"/>
    </row>
    <row r="20" spans="1:21" x14ac:dyDescent="0.3">
      <c r="B20" s="349">
        <v>45901</v>
      </c>
      <c r="C20" s="350"/>
      <c r="D20" s="365"/>
      <c r="E20" s="351"/>
      <c r="F20" s="352"/>
      <c r="G20" s="10"/>
      <c r="H20" s="354"/>
      <c r="I20" s="10"/>
      <c r="J20" s="360"/>
      <c r="K20" s="361"/>
      <c r="L20" s="361"/>
      <c r="M20" s="361"/>
      <c r="N20" s="368"/>
      <c r="O20" s="361"/>
      <c r="P20" s="361"/>
      <c r="Q20" s="361"/>
      <c r="R20" s="361"/>
      <c r="S20" s="361"/>
      <c r="T20" s="361"/>
      <c r="U20" s="362"/>
    </row>
    <row r="21" spans="1:21" x14ac:dyDescent="0.3">
      <c r="B21" s="349">
        <v>45931</v>
      </c>
      <c r="C21" s="350"/>
      <c r="D21" s="365"/>
      <c r="E21" s="351"/>
      <c r="F21" s="352"/>
      <c r="G21" s="10"/>
      <c r="H21" s="354"/>
      <c r="I21" s="10"/>
      <c r="J21" s="360"/>
      <c r="K21" s="361"/>
      <c r="L21" s="361"/>
      <c r="M21" s="361"/>
      <c r="N21" s="368"/>
      <c r="O21" s="361"/>
      <c r="P21" s="361"/>
      <c r="Q21" s="361"/>
      <c r="R21" s="369"/>
      <c r="S21" s="361"/>
      <c r="T21" s="361"/>
      <c r="U21" s="362"/>
    </row>
    <row r="22" spans="1:21" x14ac:dyDescent="0.3">
      <c r="B22" s="349">
        <v>45962</v>
      </c>
      <c r="C22" s="350"/>
      <c r="D22" s="367"/>
      <c r="E22" s="351"/>
      <c r="F22" s="352"/>
      <c r="G22" s="10"/>
      <c r="H22" s="354"/>
      <c r="I22" s="370"/>
      <c r="J22" s="360"/>
      <c r="K22" s="361"/>
      <c r="L22" s="361"/>
      <c r="M22" s="361"/>
      <c r="N22" s="368"/>
      <c r="O22" s="361"/>
      <c r="P22" s="361"/>
      <c r="Q22" s="361"/>
      <c r="R22" s="369"/>
      <c r="S22" s="361"/>
      <c r="T22" s="361"/>
      <c r="U22" s="362"/>
    </row>
    <row r="23" spans="1:21" x14ac:dyDescent="0.3">
      <c r="B23" s="371">
        <v>45992</v>
      </c>
      <c r="C23" s="372"/>
      <c r="D23" s="27"/>
      <c r="E23" s="27"/>
      <c r="F23" s="373"/>
      <c r="G23" s="10"/>
      <c r="H23" s="354"/>
      <c r="I23" s="370"/>
      <c r="J23" s="374"/>
      <c r="K23" s="375"/>
      <c r="L23" s="375"/>
      <c r="M23" s="375"/>
      <c r="N23" s="376"/>
      <c r="O23" s="375"/>
      <c r="P23" s="375"/>
      <c r="Q23" s="375"/>
      <c r="R23" s="375"/>
      <c r="S23" s="375"/>
      <c r="T23" s="375"/>
      <c r="U23" s="377"/>
    </row>
    <row r="24" spans="1:21" x14ac:dyDescent="0.3">
      <c r="B24" s="70" t="s">
        <v>287</v>
      </c>
      <c r="C24" s="378"/>
      <c r="D24" s="378"/>
      <c r="E24" s="378"/>
      <c r="F24" s="378"/>
      <c r="G24" s="379"/>
      <c r="H24" s="10"/>
      <c r="I24" s="380"/>
      <c r="J24" s="381">
        <f t="shared" ref="J24:U24" si="0">SUM(J12:J23)</f>
        <v>0</v>
      </c>
      <c r="K24" s="381">
        <f t="shared" si="0"/>
        <v>10004459.042235056</v>
      </c>
      <c r="L24" s="381">
        <f t="shared" si="0"/>
        <v>-194875466.77177608</v>
      </c>
      <c r="M24" s="381">
        <f t="shared" si="0"/>
        <v>10004459.042235056</v>
      </c>
      <c r="N24" s="381">
        <f t="shared" si="0"/>
        <v>0</v>
      </c>
      <c r="O24" s="381">
        <f t="shared" si="0"/>
        <v>0</v>
      </c>
      <c r="P24" s="381">
        <f t="shared" si="0"/>
        <v>0</v>
      </c>
      <c r="Q24" s="381">
        <f t="shared" si="0"/>
        <v>0</v>
      </c>
      <c r="R24" s="381">
        <f t="shared" si="0"/>
        <v>0</v>
      </c>
      <c r="S24" s="381">
        <f t="shared" si="0"/>
        <v>0</v>
      </c>
      <c r="T24" s="381">
        <f t="shared" si="0"/>
        <v>0</v>
      </c>
      <c r="U24" s="381">
        <f t="shared" si="0"/>
        <v>0</v>
      </c>
    </row>
    <row r="25" spans="1:21" x14ac:dyDescent="0.3">
      <c r="B25" s="10"/>
      <c r="C25" s="10"/>
      <c r="D25" s="10"/>
      <c r="E25" s="10"/>
      <c r="F25" s="10"/>
      <c r="G25" s="10"/>
      <c r="H25" s="10"/>
      <c r="I25" s="382"/>
      <c r="J25" s="383"/>
      <c r="K25" s="10"/>
      <c r="L25" s="10"/>
      <c r="M25" s="10"/>
      <c r="N25" s="364"/>
      <c r="O25" s="364"/>
      <c r="P25" s="364"/>
      <c r="Q25" s="364"/>
      <c r="R25" s="10"/>
      <c r="S25" s="10"/>
      <c r="T25" s="364"/>
      <c r="U25" s="10"/>
    </row>
    <row r="26" spans="1:21" ht="15" customHeight="1" x14ac:dyDescent="0.3">
      <c r="B26" s="578" t="s">
        <v>288</v>
      </c>
      <c r="C26" s="631"/>
      <c r="D26" s="631"/>
      <c r="E26" s="631"/>
      <c r="F26" s="631"/>
      <c r="G26" s="631"/>
      <c r="H26" s="631"/>
      <c r="I26" s="579"/>
      <c r="J26" s="10"/>
      <c r="K26" s="384"/>
      <c r="L26" s="10"/>
      <c r="M26" s="10"/>
      <c r="N26" s="10"/>
      <c r="O26" s="10"/>
      <c r="P26" s="10"/>
      <c r="Q26" s="10"/>
      <c r="R26" s="10"/>
      <c r="S26" s="10"/>
      <c r="T26" s="10"/>
      <c r="U26" s="10"/>
    </row>
    <row r="27" spans="1:21" ht="45" x14ac:dyDescent="0.3">
      <c r="B27" s="385" t="s">
        <v>268</v>
      </c>
      <c r="C27" s="386" t="s">
        <v>289</v>
      </c>
      <c r="D27" s="386" t="s">
        <v>290</v>
      </c>
      <c r="E27" s="386" t="s">
        <v>291</v>
      </c>
      <c r="F27" s="386" t="s">
        <v>292</v>
      </c>
      <c r="G27" s="386" t="s">
        <v>293</v>
      </c>
      <c r="H27" s="386" t="s">
        <v>294</v>
      </c>
      <c r="I27" s="387" t="s">
        <v>295</v>
      </c>
      <c r="J27" s="353"/>
      <c r="K27" s="10"/>
      <c r="L27" s="364"/>
      <c r="M27" s="10"/>
      <c r="N27" s="10"/>
      <c r="O27" s="10"/>
      <c r="P27" s="10"/>
      <c r="Q27" s="10"/>
      <c r="R27" s="10"/>
      <c r="S27" s="10"/>
      <c r="T27" s="10"/>
      <c r="U27" s="10"/>
    </row>
    <row r="28" spans="1:21" x14ac:dyDescent="0.3">
      <c r="A28" s="249"/>
      <c r="B28" s="349">
        <v>45658</v>
      </c>
      <c r="C28" s="570">
        <v>6791686.1903958013</v>
      </c>
      <c r="D28" s="388">
        <v>1288.1229326881034</v>
      </c>
      <c r="E28" s="571">
        <v>1142.5100849664339</v>
      </c>
      <c r="F28" s="351">
        <f>+C28*D28</f>
        <v>8748526733.4699326</v>
      </c>
      <c r="G28" s="351">
        <f>+C28*E28</f>
        <v>7759569966.4544621</v>
      </c>
      <c r="H28" s="351">
        <f>+G28-F28</f>
        <v>-988956767.0154705</v>
      </c>
      <c r="I28" s="389">
        <f>+H28/1</f>
        <v>-988956767.0154705</v>
      </c>
      <c r="J28" s="10"/>
      <c r="K28" s="10"/>
      <c r="L28" s="364"/>
      <c r="M28" s="10"/>
      <c r="N28" s="10"/>
      <c r="O28" s="10"/>
      <c r="P28" s="10"/>
      <c r="Q28" s="10"/>
      <c r="R28" s="10"/>
      <c r="S28" s="390"/>
      <c r="T28" s="10"/>
      <c r="U28" s="10"/>
    </row>
    <row r="29" spans="1:21" x14ac:dyDescent="0.3">
      <c r="B29" s="349">
        <v>45689</v>
      </c>
      <c r="C29" s="363"/>
      <c r="D29" s="388"/>
      <c r="E29" s="365"/>
      <c r="F29" s="351"/>
      <c r="G29" s="351"/>
      <c r="H29" s="351"/>
      <c r="I29" s="389"/>
      <c r="J29" s="10"/>
      <c r="K29" s="10"/>
      <c r="L29" s="364"/>
      <c r="M29" s="10"/>
      <c r="N29" s="10"/>
      <c r="O29" s="10"/>
      <c r="P29" s="10"/>
      <c r="Q29" s="10"/>
      <c r="R29" s="10"/>
      <c r="S29" s="10"/>
      <c r="T29" s="10"/>
      <c r="U29" s="10"/>
    </row>
    <row r="30" spans="1:21" x14ac:dyDescent="0.3">
      <c r="B30" s="349">
        <v>45717</v>
      </c>
      <c r="C30" s="367"/>
      <c r="D30" s="391"/>
      <c r="E30" s="365"/>
      <c r="F30" s="365"/>
      <c r="G30" s="351"/>
      <c r="H30" s="351"/>
      <c r="I30" s="389"/>
      <c r="J30" s="10"/>
      <c r="K30" s="10"/>
      <c r="L30" s="364"/>
      <c r="M30" s="10"/>
      <c r="N30" s="10"/>
      <c r="O30" s="10"/>
      <c r="P30" s="10"/>
      <c r="Q30" s="10"/>
      <c r="R30" s="10"/>
      <c r="S30" s="10"/>
      <c r="T30" s="10"/>
      <c r="U30" s="10"/>
    </row>
    <row r="31" spans="1:21" x14ac:dyDescent="0.3">
      <c r="B31" s="349">
        <v>45748</v>
      </c>
      <c r="C31" s="367"/>
      <c r="D31" s="391"/>
      <c r="E31" s="367"/>
      <c r="F31" s="367"/>
      <c r="G31" s="351"/>
      <c r="H31" s="351"/>
      <c r="I31" s="389"/>
      <c r="J31" s="10"/>
      <c r="K31" s="10"/>
      <c r="L31" s="364"/>
      <c r="M31" s="10"/>
      <c r="N31" s="10"/>
      <c r="O31" s="10"/>
      <c r="P31" s="10"/>
      <c r="Q31" s="10"/>
      <c r="R31" s="10"/>
      <c r="S31" s="10"/>
      <c r="T31" s="10"/>
      <c r="U31" s="10"/>
    </row>
    <row r="32" spans="1:21" x14ac:dyDescent="0.3">
      <c r="B32" s="349">
        <v>45778</v>
      </c>
      <c r="C32" s="367"/>
      <c r="D32" s="391"/>
      <c r="E32" s="365"/>
      <c r="F32" s="365"/>
      <c r="G32" s="365"/>
      <c r="H32" s="351"/>
      <c r="I32" s="389"/>
      <c r="J32" s="10"/>
      <c r="K32" s="10"/>
      <c r="L32" s="364"/>
      <c r="M32" s="10"/>
      <c r="N32" s="10"/>
      <c r="O32" s="10"/>
      <c r="P32" s="10"/>
      <c r="Q32" s="10"/>
      <c r="R32" s="10"/>
      <c r="S32" s="10"/>
      <c r="T32" s="10"/>
      <c r="U32" s="10"/>
    </row>
    <row r="33" spans="2:21" x14ac:dyDescent="0.3">
      <c r="B33" s="349">
        <v>45809</v>
      </c>
      <c r="C33" s="367"/>
      <c r="D33" s="391"/>
      <c r="E33" s="365"/>
      <c r="F33" s="365"/>
      <c r="G33" s="365"/>
      <c r="H33" s="351"/>
      <c r="I33" s="389"/>
      <c r="J33" s="10"/>
      <c r="K33" s="10"/>
      <c r="L33" s="380"/>
      <c r="M33" s="10"/>
      <c r="N33" s="10"/>
      <c r="O33" s="10"/>
      <c r="P33" s="10"/>
      <c r="Q33" s="10"/>
      <c r="R33" s="10"/>
      <c r="S33" s="10"/>
      <c r="T33" s="10"/>
      <c r="U33" s="10"/>
    </row>
    <row r="34" spans="2:21" x14ac:dyDescent="0.3">
      <c r="B34" s="349">
        <v>45839</v>
      </c>
      <c r="C34" s="367"/>
      <c r="D34" s="391"/>
      <c r="E34" s="365"/>
      <c r="F34" s="365"/>
      <c r="G34" s="365"/>
      <c r="H34" s="351"/>
      <c r="I34" s="389"/>
      <c r="J34" s="10"/>
      <c r="K34" s="10"/>
      <c r="L34" s="380"/>
      <c r="M34" s="10"/>
      <c r="N34" s="10"/>
      <c r="O34" s="10"/>
      <c r="P34" s="10"/>
      <c r="Q34" s="10"/>
      <c r="R34" s="10"/>
      <c r="S34" s="10"/>
      <c r="T34" s="10"/>
      <c r="U34" s="10"/>
    </row>
    <row r="35" spans="2:21" x14ac:dyDescent="0.3">
      <c r="B35" s="349">
        <v>45870</v>
      </c>
      <c r="C35" s="367"/>
      <c r="D35" s="391"/>
      <c r="E35" s="365"/>
      <c r="F35" s="365"/>
      <c r="G35" s="365"/>
      <c r="H35" s="351"/>
      <c r="I35" s="389"/>
      <c r="J35" s="10"/>
      <c r="K35" s="10"/>
      <c r="L35" s="10"/>
      <c r="M35" s="10"/>
      <c r="N35" s="10"/>
      <c r="O35" s="10"/>
      <c r="P35" s="10"/>
      <c r="Q35" s="10"/>
      <c r="R35" s="10"/>
      <c r="S35" s="10"/>
      <c r="T35" s="10"/>
      <c r="U35" s="10"/>
    </row>
    <row r="36" spans="2:21" x14ac:dyDescent="0.3">
      <c r="B36" s="349">
        <v>45901</v>
      </c>
      <c r="C36" s="367"/>
      <c r="D36" s="391"/>
      <c r="E36" s="365"/>
      <c r="F36" s="365"/>
      <c r="G36" s="365"/>
      <c r="H36" s="351"/>
      <c r="I36" s="389"/>
      <c r="J36" s="10"/>
      <c r="K36" s="353"/>
      <c r="L36" s="10"/>
      <c r="M36" s="10"/>
      <c r="N36" s="10"/>
      <c r="O36" s="10"/>
      <c r="P36" s="10"/>
      <c r="Q36" s="10"/>
      <c r="R36" s="10"/>
      <c r="S36" s="10"/>
      <c r="T36" s="10"/>
      <c r="U36" s="10"/>
    </row>
    <row r="37" spans="2:21" x14ac:dyDescent="0.3">
      <c r="B37" s="349">
        <v>45931</v>
      </c>
      <c r="C37" s="367"/>
      <c r="D37" s="391"/>
      <c r="E37" s="365"/>
      <c r="F37" s="365"/>
      <c r="G37" s="365"/>
      <c r="H37" s="351"/>
      <c r="I37" s="389"/>
      <c r="J37" s="10"/>
      <c r="K37" s="364"/>
      <c r="L37" s="10"/>
      <c r="M37" s="10"/>
      <c r="N37" s="10"/>
      <c r="O37" s="10"/>
      <c r="P37" s="10"/>
      <c r="Q37" s="10"/>
      <c r="R37" s="10"/>
      <c r="S37" s="10"/>
      <c r="T37" s="10"/>
      <c r="U37" s="10"/>
    </row>
    <row r="38" spans="2:21" x14ac:dyDescent="0.3">
      <c r="B38" s="349">
        <v>45962</v>
      </c>
      <c r="C38" s="367"/>
      <c r="D38" s="391"/>
      <c r="E38" s="365"/>
      <c r="F38" s="365"/>
      <c r="G38" s="365"/>
      <c r="H38" s="365"/>
      <c r="I38" s="392"/>
      <c r="J38" s="10"/>
      <c r="K38" s="353"/>
      <c r="L38" s="10"/>
      <c r="M38" s="10"/>
      <c r="N38" s="10"/>
      <c r="O38" s="10"/>
      <c r="P38" s="10"/>
      <c r="Q38" s="10"/>
      <c r="R38" s="10"/>
      <c r="S38" s="10"/>
      <c r="T38" s="10"/>
      <c r="U38" s="10"/>
    </row>
    <row r="39" spans="2:21" x14ac:dyDescent="0.3">
      <c r="B39" s="371">
        <v>45992</v>
      </c>
      <c r="C39" s="393"/>
      <c r="D39" s="394"/>
      <c r="E39" s="27"/>
      <c r="F39" s="27"/>
      <c r="G39" s="27"/>
      <c r="H39" s="27"/>
      <c r="I39" s="395"/>
      <c r="J39" s="10"/>
      <c r="K39" s="10"/>
      <c r="L39" s="10"/>
      <c r="M39" s="10"/>
      <c r="N39" s="10"/>
      <c r="O39" s="10"/>
      <c r="P39" s="10"/>
      <c r="Q39" s="10"/>
      <c r="R39" s="10"/>
      <c r="S39" s="10"/>
      <c r="T39" s="10"/>
      <c r="U39" s="10"/>
    </row>
    <row r="40" spans="2:21" x14ac:dyDescent="0.3">
      <c r="B40" s="70" t="s">
        <v>287</v>
      </c>
      <c r="C40" s="396"/>
      <c r="D40" s="396"/>
      <c r="E40" s="397"/>
      <c r="F40" s="10"/>
      <c r="G40" s="10"/>
      <c r="H40" s="398"/>
      <c r="I40" s="398"/>
      <c r="J40" s="10"/>
      <c r="K40" s="10"/>
      <c r="L40" s="10"/>
      <c r="M40" s="10"/>
      <c r="N40" s="10"/>
      <c r="O40" s="10"/>
      <c r="P40" s="10"/>
      <c r="Q40" s="10"/>
      <c r="R40" s="10"/>
      <c r="S40" s="10"/>
      <c r="T40" s="10"/>
      <c r="U40" s="10"/>
    </row>
    <row r="41" spans="2:21" x14ac:dyDescent="0.3">
      <c r="B41" s="10"/>
      <c r="C41" s="10"/>
      <c r="D41" s="10"/>
      <c r="E41" s="10"/>
      <c r="F41" s="353"/>
      <c r="G41" s="353"/>
      <c r="H41" s="10"/>
      <c r="I41" s="10"/>
      <c r="J41" s="10"/>
      <c r="K41" s="10"/>
      <c r="L41" s="10"/>
      <c r="M41" s="10"/>
      <c r="N41" s="10"/>
      <c r="O41" s="10"/>
      <c r="P41" s="10"/>
      <c r="Q41" s="10"/>
      <c r="R41" s="10"/>
      <c r="S41" s="10"/>
      <c r="T41" s="10"/>
      <c r="U41" s="10"/>
    </row>
    <row r="42" spans="2:21" ht="14.45" customHeight="1" x14ac:dyDescent="0.3">
      <c r="B42" s="641" t="s">
        <v>296</v>
      </c>
      <c r="C42" s="641"/>
      <c r="D42" s="641"/>
      <c r="E42" s="641"/>
      <c r="F42" s="641"/>
      <c r="G42" s="641"/>
      <c r="H42" s="641"/>
      <c r="I42" s="641"/>
      <c r="J42" s="641"/>
      <c r="K42" s="641"/>
      <c r="L42" s="641"/>
      <c r="M42" s="10"/>
      <c r="N42" s="10"/>
      <c r="O42" s="10"/>
      <c r="P42" s="10"/>
      <c r="Q42" s="10"/>
      <c r="R42" s="10"/>
      <c r="S42" s="10"/>
      <c r="T42" s="10"/>
      <c r="U42" s="10"/>
    </row>
    <row r="43" spans="2:21" ht="22.5" customHeight="1" x14ac:dyDescent="0.3">
      <c r="B43" s="641" t="s">
        <v>268</v>
      </c>
      <c r="C43" s="641" t="s">
        <v>289</v>
      </c>
      <c r="D43" s="641" t="s">
        <v>297</v>
      </c>
      <c r="E43" s="641" t="s">
        <v>298</v>
      </c>
      <c r="F43" s="641" t="s">
        <v>299</v>
      </c>
      <c r="G43" s="641" t="s">
        <v>300</v>
      </c>
      <c r="H43" s="641" t="s">
        <v>301</v>
      </c>
      <c r="I43" s="641"/>
      <c r="J43" s="641"/>
      <c r="K43" s="641"/>
      <c r="L43" s="641" t="s">
        <v>295</v>
      </c>
      <c r="M43" s="10"/>
      <c r="N43" s="10"/>
      <c r="O43" s="10"/>
      <c r="P43" s="10"/>
      <c r="Q43" s="10"/>
      <c r="R43" s="10"/>
      <c r="S43" s="10"/>
      <c r="T43" s="10"/>
      <c r="U43" s="10"/>
    </row>
    <row r="44" spans="2:21" x14ac:dyDescent="0.3">
      <c r="B44" s="641"/>
      <c r="C44" s="641"/>
      <c r="D44" s="641"/>
      <c r="E44" s="641"/>
      <c r="F44" s="641"/>
      <c r="G44" s="641"/>
      <c r="H44" s="48" t="s">
        <v>135</v>
      </c>
      <c r="I44" s="48" t="s">
        <v>302</v>
      </c>
      <c r="J44" s="48" t="s">
        <v>136</v>
      </c>
      <c r="K44" s="48" t="s">
        <v>233</v>
      </c>
      <c r="L44" s="641"/>
      <c r="M44" s="10"/>
      <c r="N44" s="10"/>
      <c r="O44" s="10"/>
      <c r="P44" s="10"/>
      <c r="Q44" s="10"/>
      <c r="R44" s="10"/>
      <c r="S44" s="10"/>
      <c r="T44" s="10"/>
      <c r="U44" s="10"/>
    </row>
    <row r="45" spans="2:21" x14ac:dyDescent="0.3">
      <c r="B45" s="349">
        <v>45658</v>
      </c>
      <c r="C45" s="399">
        <v>991126.47293524514</v>
      </c>
      <c r="D45" s="399">
        <v>529.14437256457893</v>
      </c>
      <c r="E45" s="399">
        <v>321.57218100633992</v>
      </c>
      <c r="F45" s="351">
        <v>524448995.65346444</v>
      </c>
      <c r="G45" s="351">
        <v>318718701.55490792</v>
      </c>
      <c r="H45" s="399">
        <v>-205730294.09855652</v>
      </c>
      <c r="I45" s="399">
        <v>-33427468.254777312</v>
      </c>
      <c r="J45" s="399">
        <v>3588380.7050000131</v>
      </c>
      <c r="K45" s="399">
        <f>SUM(H45:J45)</f>
        <v>-235569381.64833382</v>
      </c>
      <c r="L45" s="389">
        <f>+K45/1</f>
        <v>-235569381.64833382</v>
      </c>
      <c r="M45" s="10"/>
      <c r="N45" s="10"/>
      <c r="O45" s="10"/>
      <c r="P45" s="10"/>
      <c r="Q45" s="10"/>
      <c r="R45" s="10"/>
      <c r="S45" s="10"/>
      <c r="T45" s="10"/>
      <c r="U45" s="10"/>
    </row>
    <row r="46" spans="2:21" x14ac:dyDescent="0.3">
      <c r="B46" s="349">
        <v>45689</v>
      </c>
      <c r="C46" s="399"/>
      <c r="D46" s="399"/>
      <c r="E46" s="399"/>
      <c r="F46" s="351"/>
      <c r="G46" s="351"/>
      <c r="H46" s="399"/>
      <c r="I46" s="400"/>
      <c r="J46" s="400"/>
      <c r="K46" s="399"/>
      <c r="L46" s="389"/>
      <c r="M46" s="10"/>
      <c r="N46" s="10"/>
      <c r="O46" s="10"/>
      <c r="P46" s="10"/>
      <c r="Q46" s="10"/>
      <c r="R46" s="10"/>
      <c r="S46" s="10"/>
      <c r="T46" s="10"/>
      <c r="U46" s="10"/>
    </row>
    <row r="47" spans="2:21" x14ac:dyDescent="0.3">
      <c r="B47" s="349">
        <v>45717</v>
      </c>
      <c r="C47" s="399"/>
      <c r="D47" s="399"/>
      <c r="E47" s="399"/>
      <c r="F47" s="399"/>
      <c r="G47" s="399"/>
      <c r="H47" s="399"/>
      <c r="I47" s="399"/>
      <c r="J47" s="399"/>
      <c r="K47" s="399"/>
      <c r="L47" s="389"/>
      <c r="M47" s="10"/>
      <c r="N47" s="10"/>
      <c r="O47" s="10"/>
      <c r="P47" s="10"/>
      <c r="Q47" s="10"/>
      <c r="R47" s="10"/>
      <c r="S47" s="10"/>
      <c r="T47" s="10"/>
      <c r="U47" s="10"/>
    </row>
    <row r="48" spans="2:21" x14ac:dyDescent="0.3">
      <c r="B48" s="349">
        <v>45748</v>
      </c>
      <c r="C48" s="399"/>
      <c r="D48" s="399"/>
      <c r="E48" s="400"/>
      <c r="F48" s="400"/>
      <c r="G48" s="400"/>
      <c r="H48" s="400"/>
      <c r="I48" s="400"/>
      <c r="J48" s="400"/>
      <c r="K48" s="399"/>
      <c r="L48" s="389"/>
      <c r="M48" s="10"/>
      <c r="N48" s="10"/>
      <c r="O48" s="10"/>
      <c r="P48" s="10"/>
      <c r="Q48" s="10"/>
      <c r="R48" s="10"/>
      <c r="S48" s="10"/>
      <c r="T48" s="10"/>
      <c r="U48" s="10"/>
    </row>
    <row r="49" spans="2:21" x14ac:dyDescent="0.3">
      <c r="B49" s="349">
        <v>45778</v>
      </c>
      <c r="C49" s="399"/>
      <c r="D49" s="399"/>
      <c r="E49" s="399"/>
      <c r="F49" s="399"/>
      <c r="G49" s="399"/>
      <c r="H49" s="399"/>
      <c r="I49" s="399"/>
      <c r="J49" s="399"/>
      <c r="K49" s="399"/>
      <c r="L49" s="389"/>
      <c r="M49" s="10"/>
      <c r="N49" s="10"/>
      <c r="O49" s="10"/>
      <c r="P49" s="10"/>
      <c r="Q49" s="10"/>
      <c r="R49" s="10"/>
      <c r="S49" s="10"/>
      <c r="T49" s="10"/>
      <c r="U49" s="10"/>
    </row>
    <row r="50" spans="2:21" x14ac:dyDescent="0.3">
      <c r="B50" s="349">
        <v>45809</v>
      </c>
      <c r="C50" s="399"/>
      <c r="D50" s="399"/>
      <c r="E50" s="399"/>
      <c r="F50" s="399"/>
      <c r="G50" s="399"/>
      <c r="H50" s="399"/>
      <c r="I50" s="399"/>
      <c r="J50" s="399"/>
      <c r="K50" s="399"/>
      <c r="L50" s="389"/>
      <c r="M50" s="10"/>
      <c r="N50" s="10"/>
      <c r="O50" s="10"/>
      <c r="P50" s="10"/>
      <c r="Q50" s="10"/>
      <c r="R50" s="10"/>
      <c r="S50" s="10"/>
      <c r="T50" s="10"/>
      <c r="U50" s="10"/>
    </row>
    <row r="51" spans="2:21" x14ac:dyDescent="0.3">
      <c r="B51" s="349">
        <v>45839</v>
      </c>
      <c r="C51" s="399"/>
      <c r="D51" s="399"/>
      <c r="E51" s="399"/>
      <c r="F51" s="399"/>
      <c r="G51" s="399"/>
      <c r="H51" s="399"/>
      <c r="I51" s="399"/>
      <c r="J51" s="399"/>
      <c r="K51" s="399"/>
      <c r="L51" s="389"/>
      <c r="M51" s="10"/>
      <c r="N51" s="10"/>
      <c r="O51" s="10"/>
      <c r="P51" s="10"/>
      <c r="Q51" s="10"/>
      <c r="R51" s="10"/>
      <c r="S51" s="10"/>
      <c r="T51" s="10"/>
      <c r="U51" s="10"/>
    </row>
    <row r="52" spans="2:21" x14ac:dyDescent="0.3">
      <c r="B52" s="349">
        <v>45870</v>
      </c>
      <c r="C52" s="399"/>
      <c r="D52" s="399"/>
      <c r="E52" s="399"/>
      <c r="F52" s="399"/>
      <c r="G52" s="399"/>
      <c r="H52" s="399"/>
      <c r="I52" s="399"/>
      <c r="J52" s="399"/>
      <c r="K52" s="399"/>
      <c r="L52" s="389"/>
      <c r="M52" s="10"/>
      <c r="N52" s="10"/>
      <c r="O52" s="10"/>
      <c r="P52" s="10"/>
      <c r="Q52" s="10"/>
      <c r="R52" s="10"/>
      <c r="S52" s="10"/>
      <c r="T52" s="10"/>
      <c r="U52" s="10"/>
    </row>
    <row r="53" spans="2:21" x14ac:dyDescent="0.3">
      <c r="B53" s="349">
        <v>45901</v>
      </c>
      <c r="C53" s="399"/>
      <c r="D53" s="399"/>
      <c r="E53" s="399"/>
      <c r="F53" s="399"/>
      <c r="G53" s="399"/>
      <c r="H53" s="399"/>
      <c r="I53" s="399"/>
      <c r="J53" s="399"/>
      <c r="K53" s="399"/>
      <c r="L53" s="389"/>
      <c r="M53" s="10"/>
      <c r="N53" s="10"/>
      <c r="O53" s="10"/>
      <c r="P53" s="10"/>
      <c r="Q53" s="10"/>
      <c r="R53" s="10"/>
      <c r="S53" s="10"/>
      <c r="T53" s="10"/>
      <c r="U53" s="10"/>
    </row>
    <row r="54" spans="2:21" x14ac:dyDescent="0.3">
      <c r="B54" s="349">
        <v>45931</v>
      </c>
      <c r="C54" s="399"/>
      <c r="D54" s="399"/>
      <c r="E54" s="399"/>
      <c r="F54" s="399"/>
      <c r="G54" s="399"/>
      <c r="H54" s="399"/>
      <c r="I54" s="399"/>
      <c r="J54" s="399"/>
      <c r="K54" s="399"/>
      <c r="L54" s="389"/>
      <c r="M54" s="10"/>
      <c r="N54" s="10"/>
      <c r="O54" s="10"/>
      <c r="P54" s="10"/>
      <c r="Q54" s="10"/>
      <c r="R54" s="10"/>
      <c r="S54" s="10"/>
      <c r="T54" s="10"/>
      <c r="U54" s="10"/>
    </row>
    <row r="55" spans="2:21" x14ac:dyDescent="0.3">
      <c r="B55" s="349">
        <v>45962</v>
      </c>
      <c r="C55" s="399"/>
      <c r="D55" s="399"/>
      <c r="E55" s="399"/>
      <c r="F55" s="399"/>
      <c r="G55" s="399"/>
      <c r="H55" s="399"/>
      <c r="I55" s="399"/>
      <c r="J55" s="399"/>
      <c r="K55" s="399"/>
      <c r="L55" s="392"/>
      <c r="M55" s="10"/>
      <c r="N55" s="10"/>
      <c r="O55" s="10"/>
      <c r="P55" s="10"/>
      <c r="Q55" s="10"/>
      <c r="R55" s="10"/>
      <c r="S55" s="10"/>
      <c r="T55" s="10"/>
      <c r="U55" s="10"/>
    </row>
    <row r="56" spans="2:21" x14ac:dyDescent="0.3">
      <c r="B56" s="371">
        <v>45992</v>
      </c>
      <c r="C56" s="401"/>
      <c r="D56" s="401"/>
      <c r="E56" s="401"/>
      <c r="F56" s="401"/>
      <c r="G56" s="401"/>
      <c r="H56" s="401"/>
      <c r="I56" s="401"/>
      <c r="J56" s="401"/>
      <c r="K56" s="401"/>
      <c r="L56" s="402"/>
      <c r="M56" s="10"/>
      <c r="N56" s="10"/>
      <c r="O56" s="10"/>
      <c r="P56" s="10"/>
      <c r="Q56" s="10"/>
      <c r="R56" s="10"/>
      <c r="S56" s="10"/>
      <c r="T56" s="10"/>
      <c r="U56" s="10"/>
    </row>
    <row r="57" spans="2:21" x14ac:dyDescent="0.3">
      <c r="B57" s="70" t="s">
        <v>287</v>
      </c>
      <c r="C57" s="10"/>
      <c r="D57" s="10"/>
      <c r="E57" s="10"/>
      <c r="F57" s="10"/>
      <c r="G57" s="10"/>
      <c r="H57" s="10"/>
      <c r="I57" s="10"/>
      <c r="J57" s="10"/>
      <c r="K57" s="10"/>
      <c r="L57" s="10"/>
      <c r="M57" s="10"/>
      <c r="N57" s="10"/>
      <c r="O57" s="10"/>
      <c r="P57" s="10"/>
      <c r="Q57" s="10"/>
      <c r="R57" s="10"/>
      <c r="S57" s="10"/>
      <c r="T57" s="10"/>
      <c r="U57" s="10"/>
    </row>
    <row r="58" spans="2:21" x14ac:dyDescent="0.3">
      <c r="B58" s="70"/>
      <c r="C58" s="10"/>
      <c r="D58" s="10"/>
      <c r="E58" s="10"/>
      <c r="F58" s="10"/>
      <c r="G58" s="10"/>
      <c r="H58" s="10"/>
      <c r="I58" s="10"/>
      <c r="J58" s="10"/>
      <c r="K58" s="10"/>
      <c r="L58" s="10"/>
      <c r="M58" s="10"/>
      <c r="N58" s="10"/>
      <c r="O58" s="10"/>
      <c r="P58" s="10"/>
      <c r="Q58" s="10"/>
      <c r="R58" s="10"/>
      <c r="S58" s="10"/>
      <c r="T58" s="10"/>
      <c r="U58" s="10"/>
    </row>
    <row r="59" spans="2:21" ht="50.25" customHeight="1" x14ac:dyDescent="0.3">
      <c r="B59" s="578" t="s">
        <v>303</v>
      </c>
      <c r="C59" s="646"/>
      <c r="D59" s="387" t="s">
        <v>295</v>
      </c>
      <c r="E59" s="10"/>
      <c r="F59" s="10"/>
      <c r="G59" s="10"/>
      <c r="H59" s="10"/>
      <c r="I59" s="10"/>
      <c r="J59" s="10"/>
      <c r="K59" s="10"/>
      <c r="L59" s="10"/>
      <c r="M59" s="10"/>
      <c r="N59" s="10"/>
      <c r="O59" s="10"/>
      <c r="P59" s="10"/>
      <c r="Q59" s="10"/>
      <c r="R59" s="10"/>
      <c r="S59" s="10"/>
      <c r="T59" s="10"/>
      <c r="U59" s="10"/>
    </row>
    <row r="60" spans="2:21" x14ac:dyDescent="0.3">
      <c r="B60" s="649"/>
      <c r="C60" s="650"/>
      <c r="D60" s="403"/>
      <c r="E60" s="10"/>
      <c r="F60" s="10"/>
      <c r="G60" s="10"/>
      <c r="H60" s="10"/>
      <c r="I60" s="10"/>
      <c r="J60" s="10"/>
      <c r="K60" s="10"/>
      <c r="L60" s="10"/>
      <c r="M60" s="10"/>
      <c r="N60" s="10"/>
      <c r="O60" s="10"/>
      <c r="P60" s="10"/>
      <c r="Q60" s="10"/>
      <c r="R60" s="10"/>
      <c r="S60" s="10"/>
      <c r="T60" s="10"/>
      <c r="U60" s="10"/>
    </row>
    <row r="61" spans="2:21" x14ac:dyDescent="0.3">
      <c r="B61" s="70" t="s">
        <v>304</v>
      </c>
      <c r="C61" s="10"/>
      <c r="D61" s="10"/>
      <c r="E61" s="10"/>
      <c r="F61" s="10"/>
      <c r="G61" s="10"/>
      <c r="H61" s="10"/>
      <c r="I61" s="364"/>
      <c r="J61" s="10"/>
      <c r="K61" s="10"/>
      <c r="L61" s="10"/>
      <c r="M61" s="10"/>
      <c r="N61" s="10"/>
      <c r="O61" s="10"/>
      <c r="P61" s="10"/>
      <c r="Q61" s="10"/>
      <c r="R61" s="10"/>
      <c r="S61" s="10"/>
      <c r="T61" s="10"/>
      <c r="U61" s="10"/>
    </row>
    <row r="62" spans="2:21" x14ac:dyDescent="0.3">
      <c r="B62" s="10"/>
      <c r="C62" s="10"/>
      <c r="D62" s="10"/>
      <c r="E62" s="10"/>
      <c r="F62" s="10"/>
      <c r="G62" s="10"/>
      <c r="H62" s="10"/>
      <c r="I62" s="10"/>
      <c r="J62" s="10"/>
      <c r="K62" s="10"/>
      <c r="L62" s="10"/>
      <c r="M62" s="10"/>
      <c r="N62" s="10"/>
      <c r="O62" s="10"/>
      <c r="P62" s="10"/>
      <c r="Q62" s="10"/>
      <c r="R62" s="10"/>
      <c r="S62" s="10"/>
      <c r="T62" s="10"/>
      <c r="U62" s="10"/>
    </row>
    <row r="63" spans="2:21" ht="31.9" customHeight="1" x14ac:dyDescent="0.3">
      <c r="B63" s="38" t="s">
        <v>305</v>
      </c>
      <c r="C63" s="578" t="s">
        <v>306</v>
      </c>
      <c r="D63" s="579"/>
      <c r="E63" s="10"/>
      <c r="F63" s="578" t="s">
        <v>307</v>
      </c>
      <c r="G63" s="579"/>
      <c r="H63" s="10"/>
      <c r="I63" s="10"/>
      <c r="J63" s="10"/>
      <c r="K63" s="10"/>
      <c r="L63" s="10"/>
      <c r="M63" s="10"/>
      <c r="N63" s="10"/>
      <c r="O63" s="10"/>
      <c r="P63" s="10"/>
      <c r="Q63" s="10"/>
      <c r="R63" s="10"/>
      <c r="S63" s="10"/>
      <c r="T63" s="10"/>
      <c r="U63" s="10"/>
    </row>
    <row r="64" spans="2:21" ht="16.899999999999999" customHeight="1" x14ac:dyDescent="0.3">
      <c r="B64" s="349">
        <v>45658</v>
      </c>
      <c r="C64" s="651">
        <v>-513878.45</v>
      </c>
      <c r="D64" s="652"/>
      <c r="E64" s="10"/>
      <c r="F64" s="404" t="s">
        <v>308</v>
      </c>
      <c r="G64" s="403"/>
      <c r="H64" s="10"/>
      <c r="I64" s="10"/>
      <c r="J64" s="10"/>
      <c r="K64" s="10"/>
      <c r="L64" s="10"/>
      <c r="M64" s="10"/>
      <c r="N64" s="10"/>
      <c r="O64" s="10"/>
      <c r="P64" s="10"/>
      <c r="Q64" s="10"/>
      <c r="R64" s="10"/>
      <c r="S64" s="10"/>
      <c r="T64" s="10"/>
      <c r="U64" s="10"/>
    </row>
    <row r="65" spans="2:21" ht="18.75" customHeight="1" x14ac:dyDescent="0.3">
      <c r="B65" s="349">
        <v>45689</v>
      </c>
      <c r="C65" s="651"/>
      <c r="D65" s="652"/>
      <c r="E65" s="10"/>
      <c r="F65" s="404" t="s">
        <v>309</v>
      </c>
      <c r="G65" s="403"/>
      <c r="H65" s="405"/>
      <c r="I65" s="10"/>
      <c r="J65" s="10"/>
      <c r="K65" s="10"/>
      <c r="L65" s="10"/>
      <c r="M65" s="10"/>
      <c r="N65" s="10"/>
      <c r="O65" s="10"/>
      <c r="P65" s="10"/>
      <c r="Q65" s="10"/>
      <c r="R65" s="10"/>
      <c r="S65" s="10"/>
      <c r="T65" s="10"/>
      <c r="U65" s="10"/>
    </row>
    <row r="66" spans="2:21" x14ac:dyDescent="0.3">
      <c r="B66" s="349">
        <v>45717</v>
      </c>
      <c r="C66" s="647"/>
      <c r="D66" s="648"/>
      <c r="E66" s="10"/>
      <c r="F66" s="404" t="s">
        <v>310</v>
      </c>
      <c r="G66" s="406">
        <v>1019000000</v>
      </c>
      <c r="H66" s="10"/>
      <c r="I66" s="10"/>
      <c r="J66" s="10"/>
      <c r="K66" s="10"/>
      <c r="L66" s="10"/>
      <c r="M66" s="10"/>
      <c r="N66" s="10"/>
      <c r="O66" s="10"/>
      <c r="P66" s="10"/>
      <c r="Q66" s="10"/>
      <c r="R66" s="10"/>
      <c r="S66" s="10"/>
      <c r="T66" s="10"/>
      <c r="U66" s="10"/>
    </row>
    <row r="67" spans="2:21" x14ac:dyDescent="0.3">
      <c r="B67" s="349">
        <v>45748</v>
      </c>
      <c r="C67" s="653"/>
      <c r="D67" s="654"/>
      <c r="E67" s="10"/>
      <c r="F67" s="404" t="s">
        <v>311</v>
      </c>
      <c r="G67" s="406"/>
      <c r="H67" s="10"/>
      <c r="I67" s="10"/>
      <c r="J67" s="10"/>
      <c r="K67" s="10"/>
      <c r="L67" s="10"/>
      <c r="M67" s="10"/>
      <c r="N67" s="10"/>
      <c r="O67" s="10"/>
      <c r="P67" s="10"/>
      <c r="Q67" s="10"/>
      <c r="R67" s="10"/>
      <c r="S67" s="10"/>
      <c r="T67" s="10"/>
      <c r="U67" s="10"/>
    </row>
    <row r="68" spans="2:21" x14ac:dyDescent="0.3">
      <c r="B68" s="349">
        <v>45778</v>
      </c>
      <c r="C68" s="651"/>
      <c r="D68" s="652"/>
      <c r="E68" s="10"/>
      <c r="F68" s="404" t="s">
        <v>312</v>
      </c>
      <c r="G68" s="406"/>
      <c r="H68" s="10"/>
      <c r="I68" s="10"/>
      <c r="J68" s="10"/>
      <c r="K68" s="10"/>
      <c r="L68" s="10"/>
      <c r="M68" s="10"/>
      <c r="N68" s="10"/>
      <c r="O68" s="10"/>
      <c r="P68" s="10"/>
      <c r="Q68" s="10"/>
      <c r="R68" s="10"/>
      <c r="S68" s="10"/>
      <c r="T68" s="10"/>
      <c r="U68" s="10"/>
    </row>
    <row r="69" spans="2:21" x14ac:dyDescent="0.3">
      <c r="B69" s="349">
        <v>45809</v>
      </c>
      <c r="C69" s="653"/>
      <c r="D69" s="654"/>
      <c r="E69" s="10"/>
      <c r="F69" s="404" t="s">
        <v>313</v>
      </c>
      <c r="G69" s="406"/>
      <c r="H69" s="10"/>
      <c r="I69" s="10"/>
      <c r="J69" s="10"/>
      <c r="K69" s="10"/>
      <c r="L69" s="10"/>
      <c r="M69" s="10"/>
      <c r="N69" s="10"/>
      <c r="O69" s="10"/>
      <c r="P69" s="10"/>
      <c r="Q69" s="10"/>
      <c r="R69" s="10"/>
      <c r="S69" s="10"/>
      <c r="T69" s="10"/>
      <c r="U69" s="10"/>
    </row>
    <row r="70" spans="2:21" x14ac:dyDescent="0.3">
      <c r="B70" s="349">
        <v>45839</v>
      </c>
      <c r="C70" s="651"/>
      <c r="D70" s="652"/>
      <c r="E70" s="10"/>
      <c r="F70" s="404" t="s">
        <v>314</v>
      </c>
      <c r="G70" s="406"/>
      <c r="H70" s="10"/>
      <c r="I70" s="10"/>
      <c r="J70" s="10"/>
      <c r="K70" s="10"/>
      <c r="L70" s="10"/>
      <c r="M70" s="10"/>
      <c r="N70" s="10"/>
      <c r="O70" s="10"/>
      <c r="P70" s="10"/>
      <c r="Q70" s="10"/>
      <c r="R70" s="10"/>
      <c r="S70" s="10"/>
      <c r="T70" s="10"/>
      <c r="U70" s="10"/>
    </row>
    <row r="71" spans="2:21" x14ac:dyDescent="0.3">
      <c r="B71" s="349">
        <v>45870</v>
      </c>
      <c r="C71" s="651"/>
      <c r="D71" s="652"/>
      <c r="E71" s="10"/>
      <c r="F71" s="404" t="s">
        <v>315</v>
      </c>
      <c r="G71" s="406"/>
      <c r="H71" s="10"/>
      <c r="I71" s="10"/>
      <c r="J71" s="10"/>
      <c r="K71" s="10"/>
      <c r="L71" s="10"/>
      <c r="M71" s="10"/>
      <c r="N71" s="10"/>
      <c r="O71" s="10"/>
      <c r="P71" s="10"/>
      <c r="Q71" s="10"/>
      <c r="R71" s="10"/>
      <c r="S71" s="10"/>
      <c r="T71" s="10"/>
      <c r="U71" s="10"/>
    </row>
    <row r="72" spans="2:21" x14ac:dyDescent="0.3">
      <c r="B72" s="349">
        <v>45901</v>
      </c>
      <c r="C72" s="651"/>
      <c r="D72" s="652"/>
      <c r="E72" s="10"/>
      <c r="F72" s="404" t="s">
        <v>316</v>
      </c>
      <c r="G72" s="406"/>
      <c r="H72" s="10"/>
      <c r="I72" s="10"/>
      <c r="J72" s="10"/>
      <c r="K72" s="10"/>
      <c r="L72" s="10"/>
      <c r="M72" s="10"/>
      <c r="N72" s="10"/>
      <c r="O72" s="10"/>
      <c r="P72" s="10"/>
      <c r="Q72" s="10"/>
      <c r="R72" s="10"/>
      <c r="S72" s="10"/>
      <c r="T72" s="10"/>
      <c r="U72" s="10"/>
    </row>
    <row r="73" spans="2:21" x14ac:dyDescent="0.3">
      <c r="B73" s="349">
        <v>45931</v>
      </c>
      <c r="C73" s="651"/>
      <c r="D73" s="652"/>
      <c r="E73" s="10"/>
      <c r="F73" s="404" t="s">
        <v>317</v>
      </c>
      <c r="G73" s="406"/>
      <c r="H73" s="10"/>
      <c r="I73" s="10"/>
      <c r="J73" s="10"/>
      <c r="K73" s="10"/>
      <c r="L73" s="10"/>
      <c r="M73" s="10"/>
      <c r="N73" s="10"/>
      <c r="O73" s="10"/>
      <c r="P73" s="10"/>
      <c r="Q73" s="10"/>
      <c r="R73" s="10"/>
      <c r="S73" s="10"/>
      <c r="T73" s="10"/>
      <c r="U73" s="10"/>
    </row>
    <row r="74" spans="2:21" x14ac:dyDescent="0.3">
      <c r="B74" s="349">
        <v>45962</v>
      </c>
      <c r="C74" s="651"/>
      <c r="D74" s="652"/>
      <c r="E74" s="10"/>
      <c r="F74" s="404" t="s">
        <v>318</v>
      </c>
      <c r="G74" s="406"/>
      <c r="H74" s="10"/>
      <c r="I74" s="10"/>
      <c r="J74" s="10"/>
      <c r="K74" s="10"/>
      <c r="L74" s="10"/>
      <c r="M74" s="10"/>
      <c r="N74" s="10"/>
      <c r="O74" s="10"/>
      <c r="P74" s="10"/>
      <c r="Q74" s="10"/>
      <c r="R74" s="10"/>
      <c r="S74" s="10"/>
      <c r="T74" s="10"/>
      <c r="U74" s="10"/>
    </row>
    <row r="75" spans="2:21" x14ac:dyDescent="0.3">
      <c r="B75" s="371">
        <v>45992</v>
      </c>
      <c r="C75" s="647"/>
      <c r="D75" s="648"/>
      <c r="E75" s="10"/>
      <c r="F75" s="404" t="s">
        <v>319</v>
      </c>
      <c r="G75" s="406"/>
      <c r="H75" s="10"/>
      <c r="I75" s="10"/>
      <c r="J75" s="10"/>
      <c r="K75" s="10"/>
      <c r="L75" s="10"/>
      <c r="M75" s="10"/>
      <c r="N75" s="10"/>
      <c r="O75" s="10"/>
      <c r="P75" s="10"/>
      <c r="Q75" s="10"/>
      <c r="R75" s="10"/>
      <c r="S75" s="10"/>
      <c r="T75" s="10"/>
      <c r="U75" s="10"/>
    </row>
    <row r="76" spans="2:21" ht="16.899999999999999" customHeight="1" x14ac:dyDescent="0.3">
      <c r="B76" s="70" t="s">
        <v>287</v>
      </c>
      <c r="C76" s="407"/>
      <c r="D76" s="407"/>
      <c r="E76" s="10"/>
      <c r="F76" s="408" t="s">
        <v>233</v>
      </c>
      <c r="G76" s="409">
        <f>+SUM(G64:G75)</f>
        <v>1019000000</v>
      </c>
      <c r="H76" s="10"/>
      <c r="I76" s="10"/>
      <c r="J76" s="10"/>
      <c r="K76" s="10"/>
      <c r="L76" s="10"/>
      <c r="M76" s="10"/>
      <c r="N76" s="10"/>
      <c r="O76" s="10"/>
      <c r="P76" s="10"/>
      <c r="Q76" s="10"/>
      <c r="R76" s="10"/>
      <c r="S76" s="10"/>
      <c r="T76" s="10"/>
      <c r="U76" s="10"/>
    </row>
    <row r="77" spans="2:21" x14ac:dyDescent="0.3">
      <c r="C77" s="70"/>
      <c r="D77" s="70"/>
      <c r="E77" s="10"/>
      <c r="F77" s="70" t="s">
        <v>320</v>
      </c>
      <c r="H77" s="10"/>
      <c r="I77" s="10"/>
      <c r="J77" s="10"/>
      <c r="K77" s="10"/>
      <c r="L77" s="10"/>
      <c r="M77" s="10"/>
      <c r="N77" s="10"/>
      <c r="O77" s="10"/>
      <c r="P77" s="10"/>
      <c r="Q77" s="10"/>
      <c r="R77" s="10"/>
      <c r="S77" s="10"/>
      <c r="T77" s="10"/>
      <c r="U77" s="10"/>
    </row>
    <row r="78" spans="2:21" x14ac:dyDescent="0.3">
      <c r="B78" s="10"/>
      <c r="C78" s="10"/>
      <c r="D78" s="10"/>
      <c r="E78" s="10"/>
      <c r="H78" s="10"/>
      <c r="I78" s="10"/>
      <c r="J78" s="10"/>
      <c r="K78" s="10"/>
      <c r="L78" s="10"/>
      <c r="M78" s="10"/>
      <c r="N78" s="10"/>
      <c r="O78" s="10"/>
      <c r="P78" s="10"/>
      <c r="Q78" s="10"/>
      <c r="R78" s="10"/>
      <c r="S78" s="10"/>
      <c r="T78" s="10"/>
      <c r="U78" s="10"/>
    </row>
    <row r="79" spans="2:21" x14ac:dyDescent="0.3">
      <c r="B79" s="10"/>
      <c r="C79" s="10"/>
      <c r="D79" s="10"/>
      <c r="E79" s="10"/>
      <c r="H79" s="10"/>
      <c r="I79" s="10"/>
      <c r="J79" s="10"/>
      <c r="K79" s="10"/>
      <c r="L79" s="10"/>
      <c r="M79" s="10"/>
      <c r="N79" s="10"/>
      <c r="O79" s="10"/>
      <c r="P79" s="10"/>
      <c r="Q79" s="10"/>
      <c r="R79" s="10"/>
      <c r="S79" s="10"/>
      <c r="T79" s="10"/>
      <c r="U79" s="10"/>
    </row>
    <row r="80" spans="2:21" x14ac:dyDescent="0.3">
      <c r="B80" s="10"/>
      <c r="C80" s="10"/>
      <c r="D80" s="10"/>
      <c r="E80" s="10"/>
      <c r="H80" s="10"/>
      <c r="I80" s="10"/>
      <c r="J80" s="10"/>
      <c r="K80" s="10"/>
      <c r="L80" s="10"/>
      <c r="M80" s="10"/>
      <c r="N80" s="10"/>
      <c r="O80" s="10"/>
      <c r="P80" s="10"/>
      <c r="Q80" s="10"/>
      <c r="R80" s="10"/>
      <c r="S80" s="10"/>
      <c r="T80" s="10"/>
      <c r="U80" s="10"/>
    </row>
  </sheetData>
  <sheetProtection algorithmName="SHA-512" hashValue="b/KBEVDYfmEWY8pMPyytNpnvqbR8POhH6B/r1sCVcIh0SbJB7Qh0yuAaTqitUek8KvRz2gLryMF5hdaAhQ0VFQ==" saltValue="d0uuKdFSd8J0PTlU1qM6sQ==" spinCount="100000" sheet="1"/>
  <mergeCells count="29">
    <mergeCell ref="C75:D75"/>
    <mergeCell ref="B60:C60"/>
    <mergeCell ref="C65:D65"/>
    <mergeCell ref="C66:D66"/>
    <mergeCell ref="C67:D67"/>
    <mergeCell ref="C68:D68"/>
    <mergeCell ref="C74:D74"/>
    <mergeCell ref="C64:D64"/>
    <mergeCell ref="C70:D70"/>
    <mergeCell ref="C71:D71"/>
    <mergeCell ref="C72:D72"/>
    <mergeCell ref="C73:D73"/>
    <mergeCell ref="C69:D69"/>
    <mergeCell ref="J10:U10"/>
    <mergeCell ref="L43:L44"/>
    <mergeCell ref="F63:G63"/>
    <mergeCell ref="C9:E9"/>
    <mergeCell ref="B10:F10"/>
    <mergeCell ref="B26:I26"/>
    <mergeCell ref="B59:C59"/>
    <mergeCell ref="C63:D63"/>
    <mergeCell ref="H43:K43"/>
    <mergeCell ref="B43:B44"/>
    <mergeCell ref="C43:C44"/>
    <mergeCell ref="D43:D44"/>
    <mergeCell ref="E43:E44"/>
    <mergeCell ref="F43:F44"/>
    <mergeCell ref="G43:G44"/>
    <mergeCell ref="B42:L42"/>
  </mergeCells>
  <phoneticPr fontId="10" type="noConversion"/>
  <hyperlinks>
    <hyperlink ref="U5" location="Índice!A1" display="Regresar" xr:uid="{8E17F640-0AFB-4E89-AD3E-C4EA975D99C5}"/>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AD69"/>
  <sheetViews>
    <sheetView showGridLines="0" topLeftCell="J27" zoomScale="90" zoomScaleNormal="90" workbookViewId="0">
      <selection activeCell="Q25" sqref="Q25"/>
    </sheetView>
  </sheetViews>
  <sheetFormatPr baseColWidth="10" defaultColWidth="0" defaultRowHeight="16.5" x14ac:dyDescent="0.3"/>
  <cols>
    <col min="1" max="1" width="15.7109375" style="67" customWidth="1"/>
    <col min="2" max="2" width="46.42578125" style="67" bestFit="1" customWidth="1"/>
    <col min="3" max="6" width="20.85546875" style="67" customWidth="1"/>
    <col min="7" max="7" width="46.42578125" style="67" bestFit="1" customWidth="1"/>
    <col min="8" max="9" width="20.85546875" style="67" customWidth="1"/>
    <col min="10" max="10" width="14.140625" style="67" customWidth="1"/>
    <col min="11" max="23" width="14.42578125" style="67" customWidth="1"/>
    <col min="24" max="24" width="3.85546875" style="67" customWidth="1"/>
    <col min="25" max="16384" width="11.42578125" style="67" hidden="1"/>
  </cols>
  <sheetData>
    <row r="1" spans="2:23" ht="18" customHeight="1" x14ac:dyDescent="0.3"/>
    <row r="2" spans="2:23" ht="18" customHeight="1" x14ac:dyDescent="0.3">
      <c r="C2" s="4" t="s">
        <v>0</v>
      </c>
      <c r="D2" s="4"/>
      <c r="E2" s="4"/>
      <c r="F2" s="4"/>
      <c r="G2" s="4"/>
      <c r="H2" s="4"/>
      <c r="I2" s="4"/>
    </row>
    <row r="3" spans="2:23" ht="18" customHeight="1" x14ac:dyDescent="0.3">
      <c r="C3" s="483" t="s">
        <v>1</v>
      </c>
      <c r="D3" s="4"/>
      <c r="E3" s="4"/>
      <c r="F3" s="4"/>
      <c r="G3" s="4"/>
      <c r="H3" s="4"/>
      <c r="I3" s="4"/>
    </row>
    <row r="4" spans="2:23" ht="6.95" customHeight="1" x14ac:dyDescent="0.3"/>
    <row r="5" spans="2:23" ht="18" customHeight="1" x14ac:dyDescent="0.3">
      <c r="B5" s="201"/>
      <c r="C5" s="488" t="s">
        <v>321</v>
      </c>
      <c r="D5" s="201"/>
      <c r="E5" s="201"/>
      <c r="F5" s="201"/>
      <c r="G5" s="201"/>
      <c r="H5" s="201"/>
      <c r="I5" s="201"/>
      <c r="J5" s="201"/>
      <c r="K5" s="339"/>
      <c r="L5" s="201"/>
      <c r="M5" s="201"/>
      <c r="N5" s="201"/>
      <c r="O5" s="33"/>
      <c r="P5" s="33"/>
      <c r="Q5" s="201"/>
      <c r="R5" s="339"/>
      <c r="S5" s="201"/>
      <c r="T5" s="201"/>
      <c r="U5" s="201"/>
      <c r="V5" s="201"/>
      <c r="W5" s="33" t="s">
        <v>38</v>
      </c>
    </row>
    <row r="6" spans="2:23" ht="18.75" customHeight="1" x14ac:dyDescent="0.3"/>
    <row r="7" spans="2:23" s="282" customFormat="1" ht="21" customHeight="1" x14ac:dyDescent="0.5">
      <c r="B7" s="15" t="s">
        <v>322</v>
      </c>
      <c r="C7" s="45"/>
      <c r="D7" s="45"/>
      <c r="E7" s="45"/>
      <c r="F7" s="45"/>
      <c r="G7" s="45"/>
      <c r="H7" s="45"/>
      <c r="I7" s="45"/>
      <c r="J7" s="45"/>
      <c r="K7" s="45"/>
      <c r="L7" s="45"/>
      <c r="M7" s="45"/>
      <c r="N7" s="45"/>
      <c r="O7" s="45"/>
      <c r="P7" s="45"/>
      <c r="Q7" s="45"/>
      <c r="R7" s="45"/>
      <c r="S7" s="45"/>
      <c r="T7" s="45"/>
      <c r="U7" s="45"/>
      <c r="V7" s="45"/>
      <c r="W7" s="45"/>
    </row>
    <row r="8" spans="2:23" ht="14.45" customHeight="1" x14ac:dyDescent="0.3">
      <c r="B8" s="10"/>
      <c r="C8" s="10"/>
      <c r="D8" s="10"/>
      <c r="E8" s="10"/>
      <c r="F8" s="10"/>
      <c r="G8" s="10"/>
      <c r="H8" s="10"/>
      <c r="I8" s="10"/>
      <c r="J8" s="10"/>
      <c r="K8" s="10"/>
      <c r="L8" s="10"/>
      <c r="M8" s="10"/>
      <c r="N8" s="10"/>
      <c r="O8" s="10"/>
      <c r="P8" s="10"/>
      <c r="Q8" s="10"/>
      <c r="R8" s="10"/>
      <c r="S8" s="10"/>
      <c r="T8" s="10"/>
      <c r="U8" s="10"/>
      <c r="V8" s="10"/>
    </row>
    <row r="9" spans="2:23" ht="16.899999999999999" customHeight="1" x14ac:dyDescent="0.3">
      <c r="B9" s="410" t="s">
        <v>323</v>
      </c>
      <c r="C9" s="10"/>
      <c r="D9" s="10"/>
      <c r="E9" s="10"/>
      <c r="F9" s="10"/>
      <c r="G9" s="410" t="s">
        <v>324</v>
      </c>
      <c r="H9" s="10"/>
      <c r="I9" s="10"/>
      <c r="J9" s="10"/>
      <c r="K9" s="410" t="s">
        <v>325</v>
      </c>
      <c r="L9" s="410"/>
      <c r="M9" s="10"/>
      <c r="N9" s="10"/>
      <c r="O9" s="10"/>
      <c r="P9" s="10"/>
      <c r="Q9" s="10"/>
      <c r="R9" s="410" t="s">
        <v>326</v>
      </c>
      <c r="S9" s="410"/>
      <c r="T9" s="10"/>
      <c r="U9" s="10"/>
      <c r="V9" s="10"/>
      <c r="W9" s="10"/>
    </row>
    <row r="10" spans="2:23" ht="21.75" customHeight="1" x14ac:dyDescent="0.3">
      <c r="B10" s="410"/>
      <c r="C10" s="10"/>
      <c r="D10" s="10"/>
      <c r="E10" s="10"/>
      <c r="F10" s="10"/>
      <c r="G10" s="410"/>
      <c r="H10" s="10"/>
      <c r="I10" s="10"/>
      <c r="J10" s="10"/>
      <c r="K10" s="410"/>
      <c r="L10" s="410"/>
      <c r="M10" s="10"/>
      <c r="N10" s="10"/>
      <c r="O10" s="10"/>
      <c r="P10" s="10"/>
      <c r="Q10" s="10"/>
      <c r="R10" s="410"/>
      <c r="S10" s="410"/>
      <c r="T10" s="10"/>
      <c r="U10" s="10"/>
      <c r="V10" s="10"/>
      <c r="W10" s="10"/>
    </row>
    <row r="11" spans="2:23" ht="21.75" customHeight="1" x14ac:dyDescent="0.3">
      <c r="B11" s="410" t="s">
        <v>327</v>
      </c>
      <c r="C11" s="10"/>
      <c r="D11" s="10"/>
      <c r="E11" s="10"/>
      <c r="F11" s="10"/>
      <c r="G11" s="410" t="s">
        <v>327</v>
      </c>
      <c r="H11" s="10"/>
      <c r="I11" s="10"/>
      <c r="J11" s="10"/>
      <c r="K11" s="411" t="s">
        <v>282</v>
      </c>
      <c r="L11" s="411"/>
      <c r="M11" s="412"/>
      <c r="N11" s="412"/>
      <c r="O11" s="412"/>
      <c r="P11" s="412"/>
      <c r="Q11" s="412"/>
      <c r="R11" s="411" t="s">
        <v>283</v>
      </c>
      <c r="S11" s="411"/>
      <c r="T11" s="412"/>
      <c r="U11" s="412"/>
      <c r="V11" s="412"/>
      <c r="W11" s="412"/>
    </row>
    <row r="12" spans="2:23" x14ac:dyDescent="0.3">
      <c r="B12" s="48" t="s">
        <v>328</v>
      </c>
      <c r="C12" s="413">
        <v>45658</v>
      </c>
      <c r="D12" s="413">
        <v>45689</v>
      </c>
      <c r="E12" s="413">
        <v>45717</v>
      </c>
      <c r="F12" s="10"/>
      <c r="G12" s="48" t="s">
        <v>328</v>
      </c>
      <c r="H12" s="413">
        <v>45658</v>
      </c>
      <c r="I12" s="413">
        <v>45689</v>
      </c>
      <c r="J12" s="10"/>
      <c r="K12" s="48" t="s">
        <v>268</v>
      </c>
      <c r="L12" s="48" t="s">
        <v>329</v>
      </c>
      <c r="M12" s="48" t="s">
        <v>330</v>
      </c>
      <c r="N12" s="48" t="s">
        <v>331</v>
      </c>
      <c r="O12" s="48" t="s">
        <v>332</v>
      </c>
      <c r="P12" s="48" t="s">
        <v>333</v>
      </c>
      <c r="Q12" s="412"/>
      <c r="R12" s="48" t="s">
        <v>268</v>
      </c>
      <c r="S12" s="48" t="s">
        <v>329</v>
      </c>
      <c r="T12" s="48" t="s">
        <v>330</v>
      </c>
      <c r="U12" s="48" t="s">
        <v>331</v>
      </c>
      <c r="V12" s="48" t="s">
        <v>332</v>
      </c>
      <c r="W12" s="48" t="s">
        <v>333</v>
      </c>
    </row>
    <row r="13" spans="2:23" x14ac:dyDescent="0.3">
      <c r="B13" s="414" t="s">
        <v>329</v>
      </c>
      <c r="C13" s="415">
        <v>85.949386270232381</v>
      </c>
      <c r="D13" s="415">
        <v>84.3</v>
      </c>
      <c r="E13" s="415">
        <v>104.69</v>
      </c>
      <c r="F13" s="10"/>
      <c r="G13" s="414" t="s">
        <v>329</v>
      </c>
      <c r="H13" s="415">
        <v>86.014811661605052</v>
      </c>
      <c r="I13" s="415">
        <v>83.998677428749943</v>
      </c>
      <c r="J13" s="10"/>
      <c r="K13" s="413">
        <v>45658</v>
      </c>
      <c r="L13" s="415">
        <f>INDEX($C$14:$D$14,MATCH("Precio Promedio Ponderado",$B$14,0),MATCH($K13,$C$12:$D$12,0))</f>
        <v>85.949386270232381</v>
      </c>
      <c r="M13" s="415">
        <f>INDEX($C$28:$D$28,MATCH("Precio Promedio Ponderado",$B$28,0),MATCH($K13,$C$18:$D$18,0))</f>
        <v>197.53561711659219</v>
      </c>
      <c r="N13" s="415">
        <f>INDEX($C$34:$D$34,MATCH("Precio Promedio Ponderado",$B$34,0),MATCH($K13,$C$32:$D$32,0))</f>
        <v>567.79400370463372</v>
      </c>
      <c r="O13" s="415">
        <f>INDEX($C$47:$D$47,MATCH("Precio Promedio Ponderado",$B$47,0),MATCH($K13,$C$38:$D$38,0))</f>
        <v>132.31667284686523</v>
      </c>
      <c r="P13" s="415">
        <f>INDEX($C$53:$D$53,MATCH("Precio Promedio Ponderado",$B$53,0),MATCH($K13,$C$51:$D$51,0))</f>
        <v>16.612641815235008</v>
      </c>
      <c r="Q13" s="412"/>
      <c r="R13" s="413">
        <v>45658</v>
      </c>
      <c r="S13" s="415">
        <f>INDEX($H$14,MATCH("Precio Promedio Ponderado",$B$14,0),MATCH($K13,$H$12,0))</f>
        <v>86.014811661605052</v>
      </c>
      <c r="T13" s="415">
        <f>INDEX($H$28,MATCH("Precio Promedio Ponderado",$B$28,0),MATCH($K13,$H$18,0))</f>
        <v>223.92706236597672</v>
      </c>
      <c r="U13" s="415">
        <f>INDEX($H$34,MATCH("Precio Promedio Ponderado",$B$34,0),MATCH($K13,$H$32,0))</f>
        <v>616.00849395836508</v>
      </c>
      <c r="V13" s="415">
        <f>INDEX($H$47,MATCH("Precio Promedio Ponderado",$B$47,0),MATCH($K13,$H$38,0))</f>
        <v>152.04054271948885</v>
      </c>
      <c r="W13" s="415">
        <f>INDEX($H$53,MATCH("Precio Promedio Ponderado",$B$53,0),MATCH($K13,$H$51,0))</f>
        <v>16.888887565217388</v>
      </c>
    </row>
    <row r="14" spans="2:23" x14ac:dyDescent="0.3">
      <c r="B14" s="408" t="s">
        <v>334</v>
      </c>
      <c r="C14" s="416">
        <v>85.949386270232381</v>
      </c>
      <c r="D14" s="416">
        <v>84.3</v>
      </c>
      <c r="E14" s="416">
        <v>104.69</v>
      </c>
      <c r="F14" s="10"/>
      <c r="G14" s="408" t="s">
        <v>334</v>
      </c>
      <c r="H14" s="416">
        <v>86.014811661605052</v>
      </c>
      <c r="I14" s="416">
        <v>83.998677428749943</v>
      </c>
      <c r="J14" s="10"/>
      <c r="K14" s="413">
        <v>45689</v>
      </c>
      <c r="L14" s="415">
        <f>INDEX($C$14:$D$14,MATCH("Precio Promedio Ponderado",$B$14,0),MATCH($K14,$C$12:$D$12,0))</f>
        <v>84.3</v>
      </c>
      <c r="M14" s="415">
        <f>INDEX($C$28:$D$28,MATCH("Precio Promedio Ponderado",$B$28,0),MATCH($K14,$C$18:$D$18,0))</f>
        <v>194.6399862491632</v>
      </c>
      <c r="N14" s="415">
        <f>INDEX($C$34:$D$34,MATCH("Precio Promedio Ponderado",$B$34,0),MATCH($K14,$C$32:$D$32,0))</f>
        <v>569.25170462089977</v>
      </c>
      <c r="O14" s="415">
        <f>INDEX($C$47:$D$47,MATCH("Precio Promedio Ponderado",$B$47,0),MATCH($K14,$C$38:$D$38,0))</f>
        <v>115.55357521742181</v>
      </c>
      <c r="P14" s="415">
        <f>INDEX($C$53:$D$53,MATCH("Precio Promedio Ponderado",$B$53,0),MATCH($K14,$C$51:$D$51,0))</f>
        <v>16.7</v>
      </c>
      <c r="Q14" s="412"/>
      <c r="R14" s="413">
        <v>45689</v>
      </c>
      <c r="S14" s="415">
        <f>INDEX($H$14:$I$14,MATCH("Precio Promedio Ponderado",$B$14,0),MATCH($K14,$H$12:$I$12,0))</f>
        <v>83.998677428749943</v>
      </c>
      <c r="T14" s="415">
        <f>INDEX($H$28:$I$28,MATCH("Precio Promedio Ponderado",$B$28,0),MATCH($K14,$H$18:$I$18,0))</f>
        <v>219.41159397496602</v>
      </c>
      <c r="U14" s="415">
        <f>INDEX($H$34:$I$34,MATCH("Precio Promedio Ponderado",$B$34,0),MATCH($K14,$H$32:$I$32,0))</f>
        <v>613.42552820633534</v>
      </c>
      <c r="V14" s="415">
        <f>INDEX($H$47:$I$47,MATCH("Precio Promedio Ponderado",$B$47,0),MATCH($K14,$H$38:$I$38,0))</f>
        <v>116.13185988966214</v>
      </c>
      <c r="W14" s="415">
        <f>INDEX($H$53:$I$53,MATCH("Precio Promedio Ponderado",$B$53,0),MATCH($K14,$H$51:$I$51,0))</f>
        <v>16.794940699999994</v>
      </c>
    </row>
    <row r="15" spans="2:23" ht="20.25" customHeight="1" x14ac:dyDescent="0.3">
      <c r="B15" s="10"/>
      <c r="C15" s="10"/>
      <c r="D15" s="10"/>
      <c r="E15" s="10"/>
      <c r="F15" s="10"/>
      <c r="G15" s="10"/>
      <c r="H15" s="10"/>
      <c r="I15" s="10"/>
      <c r="J15" s="10"/>
      <c r="K15" s="413">
        <v>45717</v>
      </c>
      <c r="L15" s="415">
        <f>INDEX($C$14:$E$14,MATCH("Precio Promedio Ponderado",$B$14,0),MATCH($K15,$C$12:$E$12,0))</f>
        <v>104.69</v>
      </c>
      <c r="M15" s="415">
        <f>INDEX($C$28:$E$28,MATCH("Precio Promedio Ponderado",$B$28,0),MATCH($K15,$C$18:$E$18,0))</f>
        <v>195.42704673807663</v>
      </c>
      <c r="N15" s="415">
        <f>INDEX($C$34:$E$34,MATCH("Precio Promedio Ponderado",$B$34,0),MATCH($K15,$C$32:$E$32,0))</f>
        <v>568.65299390250902</v>
      </c>
      <c r="O15" s="415">
        <f>INDEX($C$47:$E$47,MATCH("Precio Promedio Ponderado",$B$47,0),MATCH($K15,$C$38:$E$38,0))</f>
        <v>110.37654378605801</v>
      </c>
      <c r="P15" s="415">
        <f>INDEX($C$53:$E$53,MATCH("Precio Promedio Ponderado",$B$53,0),MATCH($K15,$C$51:$E$51,0))</f>
        <v>16.78</v>
      </c>
      <c r="Q15" s="412"/>
    </row>
    <row r="16" spans="2:23" x14ac:dyDescent="0.3">
      <c r="B16" s="410"/>
      <c r="C16" s="10"/>
      <c r="D16" s="10"/>
      <c r="E16" s="10"/>
      <c r="F16" s="10"/>
      <c r="G16" s="410"/>
      <c r="H16" s="10"/>
      <c r="I16" s="10"/>
      <c r="J16" s="10"/>
      <c r="Q16" s="412"/>
    </row>
    <row r="17" spans="2:23" ht="16.899999999999999" customHeight="1" x14ac:dyDescent="0.3">
      <c r="B17" s="410" t="s">
        <v>335</v>
      </c>
      <c r="C17" s="10"/>
      <c r="D17" s="10"/>
      <c r="E17" s="10"/>
      <c r="F17" s="10"/>
      <c r="G17" s="410" t="s">
        <v>335</v>
      </c>
      <c r="H17" s="10"/>
      <c r="I17" s="10"/>
      <c r="J17" s="10"/>
      <c r="Q17" s="412"/>
    </row>
    <row r="18" spans="2:23" x14ac:dyDescent="0.3">
      <c r="B18" s="48" t="s">
        <v>336</v>
      </c>
      <c r="C18" s="413">
        <v>45658</v>
      </c>
      <c r="D18" s="413">
        <v>45689</v>
      </c>
      <c r="E18" s="413">
        <v>45717</v>
      </c>
      <c r="F18" s="10"/>
      <c r="G18" s="48" t="s">
        <v>336</v>
      </c>
      <c r="H18" s="413">
        <v>45658</v>
      </c>
      <c r="I18" s="413">
        <v>45689</v>
      </c>
      <c r="J18" s="10"/>
      <c r="Q18" s="412"/>
    </row>
    <row r="19" spans="2:23" x14ac:dyDescent="0.3">
      <c r="B19" s="414" t="s">
        <v>337</v>
      </c>
      <c r="C19" s="415">
        <v>190.36548688590929</v>
      </c>
      <c r="D19" s="415">
        <v>188.96</v>
      </c>
      <c r="E19" s="415">
        <v>188.75</v>
      </c>
      <c r="F19" s="10"/>
      <c r="G19" s="414" t="s">
        <v>337</v>
      </c>
      <c r="H19" s="415">
        <v>215.9</v>
      </c>
      <c r="I19" s="415">
        <v>213.02</v>
      </c>
      <c r="J19" s="10"/>
      <c r="Q19" s="412"/>
    </row>
    <row r="20" spans="2:23" x14ac:dyDescent="0.3">
      <c r="B20" s="414" t="s">
        <v>338</v>
      </c>
      <c r="C20" s="415">
        <v>178.88909645895237</v>
      </c>
      <c r="D20" s="415">
        <v>177.57</v>
      </c>
      <c r="E20" s="415">
        <v>177.37</v>
      </c>
      <c r="F20" s="10"/>
      <c r="G20" s="414" t="s">
        <v>338</v>
      </c>
      <c r="H20" s="415">
        <v>204.07</v>
      </c>
      <c r="I20" s="415">
        <v>199.18</v>
      </c>
      <c r="J20" s="10"/>
      <c r="Q20" s="412"/>
    </row>
    <row r="21" spans="2:23" x14ac:dyDescent="0.3">
      <c r="B21" s="414" t="s">
        <v>339</v>
      </c>
      <c r="C21" s="415">
        <v>190.6820735171826</v>
      </c>
      <c r="D21" s="415">
        <v>189.28</v>
      </c>
      <c r="E21" s="415">
        <v>189.06</v>
      </c>
      <c r="F21" s="10"/>
      <c r="G21" s="414" t="s">
        <v>339</v>
      </c>
      <c r="H21" s="415">
        <v>216.62</v>
      </c>
      <c r="I21" s="415">
        <v>213.29</v>
      </c>
      <c r="J21" s="10"/>
      <c r="Q21" s="412"/>
    </row>
    <row r="22" spans="2:23" x14ac:dyDescent="0.3">
      <c r="B22" s="414" t="s">
        <v>340</v>
      </c>
      <c r="C22" s="415">
        <v>190.73084327753082</v>
      </c>
      <c r="D22" s="415">
        <v>189.33</v>
      </c>
      <c r="E22" s="415">
        <v>189.11</v>
      </c>
      <c r="F22" s="10"/>
      <c r="G22" s="414" t="s">
        <v>340</v>
      </c>
      <c r="H22" s="415">
        <v>216.31</v>
      </c>
      <c r="I22" s="415">
        <v>213.43</v>
      </c>
      <c r="J22" s="10"/>
      <c r="Q22" s="412"/>
    </row>
    <row r="23" spans="2:23" x14ac:dyDescent="0.3">
      <c r="B23" s="414" t="s">
        <v>341</v>
      </c>
      <c r="C23" s="415">
        <v>192.33599389692557</v>
      </c>
      <c r="D23" s="415">
        <v>190.92</v>
      </c>
      <c r="E23" s="415">
        <v>190.7</v>
      </c>
      <c r="F23" s="10"/>
      <c r="G23" s="414" t="s">
        <v>341</v>
      </c>
      <c r="H23" s="415">
        <v>219.16</v>
      </c>
      <c r="I23" s="415">
        <v>214.27</v>
      </c>
      <c r="J23" s="10"/>
      <c r="Q23" s="412"/>
    </row>
    <row r="24" spans="2:23" x14ac:dyDescent="0.3">
      <c r="B24" s="414" t="s">
        <v>342</v>
      </c>
      <c r="C24" s="415">
        <v>192.10315752898737</v>
      </c>
      <c r="D24" s="415">
        <v>190.69</v>
      </c>
      <c r="E24" s="415">
        <v>190.47</v>
      </c>
      <c r="F24" s="10"/>
      <c r="G24" s="414" t="s">
        <v>342</v>
      </c>
      <c r="H24" s="415">
        <v>217.85</v>
      </c>
      <c r="I24" s="415">
        <v>214.97</v>
      </c>
      <c r="J24" s="10"/>
      <c r="Q24" s="412"/>
      <c r="R24" s="10"/>
      <c r="S24" s="10"/>
      <c r="T24" s="10"/>
      <c r="U24" s="10"/>
      <c r="V24" s="10"/>
      <c r="W24" s="10"/>
    </row>
    <row r="25" spans="2:23" x14ac:dyDescent="0.3">
      <c r="B25" s="414" t="s">
        <v>343</v>
      </c>
      <c r="C25" s="415">
        <v>193.15467104633709</v>
      </c>
      <c r="D25" s="415">
        <v>191.73</v>
      </c>
      <c r="E25" s="415">
        <v>191.51</v>
      </c>
      <c r="F25" s="10"/>
      <c r="G25" s="414" t="s">
        <v>343</v>
      </c>
      <c r="H25" s="415">
        <v>219.03</v>
      </c>
      <c r="I25" s="415">
        <v>216.15</v>
      </c>
      <c r="J25" s="10"/>
      <c r="K25" s="10"/>
      <c r="L25" s="10"/>
      <c r="M25" s="10"/>
      <c r="N25" s="10"/>
      <c r="O25" s="10"/>
      <c r="P25" s="10"/>
      <c r="Q25" s="10"/>
      <c r="R25" s="10"/>
      <c r="S25" s="10"/>
      <c r="T25" s="10"/>
      <c r="U25" s="10"/>
      <c r="V25" s="10"/>
      <c r="W25" s="10"/>
    </row>
    <row r="26" spans="2:23" x14ac:dyDescent="0.3">
      <c r="B26" s="414" t="s">
        <v>344</v>
      </c>
      <c r="C26" s="415">
        <v>212.97461139069048</v>
      </c>
      <c r="D26" s="415">
        <v>211.41</v>
      </c>
      <c r="E26" s="415">
        <v>211.16</v>
      </c>
      <c r="F26" s="10"/>
      <c r="G26" s="414" t="s">
        <v>344</v>
      </c>
      <c r="H26" s="415">
        <v>241.12</v>
      </c>
      <c r="I26" s="415">
        <v>238.25</v>
      </c>
      <c r="J26" s="10"/>
      <c r="K26" s="10"/>
      <c r="L26" s="10"/>
      <c r="M26" s="10"/>
      <c r="N26" s="10"/>
      <c r="O26" s="10"/>
      <c r="P26" s="10"/>
      <c r="Q26" s="10"/>
      <c r="R26" s="10"/>
      <c r="S26" s="10"/>
      <c r="T26" s="10"/>
      <c r="U26" s="10"/>
      <c r="V26" s="10"/>
      <c r="W26" s="10"/>
    </row>
    <row r="27" spans="2:23" x14ac:dyDescent="0.3">
      <c r="B27" s="414" t="s">
        <v>345</v>
      </c>
      <c r="C27" s="415">
        <v>192.57544749864437</v>
      </c>
      <c r="D27" s="415">
        <v>191.16</v>
      </c>
      <c r="E27" s="415">
        <v>190.94</v>
      </c>
      <c r="F27" s="10"/>
      <c r="G27" s="414" t="s">
        <v>345</v>
      </c>
      <c r="H27" s="415">
        <v>218.38</v>
      </c>
      <c r="I27" s="415">
        <v>215.5</v>
      </c>
      <c r="J27" s="10"/>
      <c r="K27" s="10"/>
      <c r="L27" s="10"/>
      <c r="M27" s="10"/>
      <c r="N27" s="10"/>
      <c r="O27" s="10"/>
      <c r="P27" s="10"/>
      <c r="Q27" s="10"/>
      <c r="R27" s="10"/>
      <c r="S27" s="10"/>
      <c r="T27" s="10"/>
      <c r="U27" s="10"/>
      <c r="V27" s="10"/>
      <c r="W27" s="10"/>
    </row>
    <row r="28" spans="2:23" x14ac:dyDescent="0.3">
      <c r="B28" s="408" t="s">
        <v>334</v>
      </c>
      <c r="C28" s="416">
        <v>197.53561711659219</v>
      </c>
      <c r="D28" s="416">
        <v>194.6399862491632</v>
      </c>
      <c r="E28" s="416">
        <v>195.42704673807663</v>
      </c>
      <c r="F28" s="10"/>
      <c r="G28" s="408" t="s">
        <v>334</v>
      </c>
      <c r="H28" s="416">
        <v>223.92706236597672</v>
      </c>
      <c r="I28" s="416">
        <v>219.41159397496602</v>
      </c>
      <c r="J28" s="10"/>
      <c r="K28" s="10"/>
      <c r="L28" s="10"/>
      <c r="M28" s="10"/>
      <c r="N28" s="10"/>
      <c r="O28" s="10"/>
      <c r="P28" s="10"/>
      <c r="Q28" s="10"/>
      <c r="R28" s="10"/>
      <c r="S28" s="10"/>
      <c r="T28" s="10"/>
      <c r="U28" s="10"/>
      <c r="V28" s="10"/>
      <c r="W28" s="10"/>
    </row>
    <row r="29" spans="2:23" ht="16.899999999999999" customHeight="1" x14ac:dyDescent="0.3">
      <c r="B29" s="10"/>
      <c r="C29" s="10"/>
      <c r="D29" s="10"/>
      <c r="E29" s="10"/>
      <c r="F29" s="10"/>
      <c r="G29" s="10"/>
      <c r="H29" s="10"/>
      <c r="I29" s="10"/>
      <c r="J29" s="10"/>
      <c r="K29" s="10"/>
      <c r="L29" s="10"/>
      <c r="M29" s="10"/>
      <c r="N29" s="10"/>
      <c r="O29" s="10"/>
      <c r="P29" s="10"/>
      <c r="Q29" s="10"/>
      <c r="R29" s="10"/>
      <c r="S29" s="10"/>
      <c r="T29" s="10"/>
      <c r="U29" s="10"/>
      <c r="V29" s="10"/>
      <c r="W29" s="10"/>
    </row>
    <row r="30" spans="2:23" ht="16.899999999999999" customHeight="1" x14ac:dyDescent="0.3">
      <c r="B30" s="410"/>
      <c r="C30" s="10"/>
      <c r="D30" s="10"/>
      <c r="E30" s="10"/>
      <c r="F30" s="10"/>
      <c r="G30" s="410"/>
      <c r="H30" s="10"/>
      <c r="I30" s="10"/>
      <c r="J30" s="10"/>
      <c r="K30" s="10"/>
      <c r="L30" s="10"/>
      <c r="M30" s="10"/>
      <c r="N30" s="10"/>
      <c r="O30" s="10"/>
      <c r="P30" s="10"/>
      <c r="Q30" s="10"/>
      <c r="R30" s="10"/>
      <c r="S30" s="10"/>
      <c r="T30" s="10"/>
      <c r="U30" s="10"/>
      <c r="V30" s="10"/>
      <c r="W30" s="10"/>
    </row>
    <row r="31" spans="2:23" ht="16.899999999999999" customHeight="1" x14ac:dyDescent="0.3">
      <c r="B31" s="410" t="s">
        <v>346</v>
      </c>
      <c r="C31" s="10"/>
      <c r="D31" s="10"/>
      <c r="E31" s="10"/>
      <c r="F31" s="10"/>
      <c r="G31" s="410" t="s">
        <v>346</v>
      </c>
      <c r="H31" s="10"/>
      <c r="I31" s="10"/>
      <c r="J31" s="10"/>
      <c r="K31" s="10"/>
      <c r="L31" s="10"/>
      <c r="M31" s="10"/>
      <c r="N31" s="10"/>
      <c r="O31" s="10"/>
      <c r="P31" s="10"/>
      <c r="Q31" s="10"/>
      <c r="R31" s="10"/>
      <c r="S31" s="10"/>
      <c r="T31" s="10"/>
      <c r="U31" s="10"/>
      <c r="V31" s="10"/>
      <c r="W31" s="10"/>
    </row>
    <row r="32" spans="2:23" x14ac:dyDescent="0.3">
      <c r="B32" s="48" t="s">
        <v>328</v>
      </c>
      <c r="C32" s="413">
        <v>45658</v>
      </c>
      <c r="D32" s="413">
        <v>45689</v>
      </c>
      <c r="E32" s="413">
        <v>45717</v>
      </c>
      <c r="F32" s="10"/>
      <c r="G32" s="48" t="s">
        <v>328</v>
      </c>
      <c r="H32" s="413">
        <v>45658</v>
      </c>
      <c r="I32" s="413">
        <v>45689</v>
      </c>
      <c r="J32" s="10"/>
      <c r="K32" s="10"/>
      <c r="L32" s="10"/>
      <c r="M32" s="10"/>
      <c r="N32" s="10"/>
      <c r="O32" s="10"/>
      <c r="P32" s="10"/>
      <c r="Q32" s="10"/>
      <c r="R32" s="10"/>
      <c r="S32" s="10"/>
      <c r="T32" s="10"/>
      <c r="U32" s="10"/>
      <c r="V32" s="10"/>
      <c r="W32" s="10"/>
    </row>
    <row r="33" spans="2:23" x14ac:dyDescent="0.3">
      <c r="B33" s="414" t="s">
        <v>347</v>
      </c>
      <c r="C33" s="415">
        <v>567.79400370463372</v>
      </c>
      <c r="D33" s="415">
        <v>569.25</v>
      </c>
      <c r="E33" s="415">
        <v>568.65</v>
      </c>
      <c r="F33" s="10"/>
      <c r="G33" s="414" t="s">
        <v>347</v>
      </c>
      <c r="H33" s="415">
        <v>616.00849395836508</v>
      </c>
      <c r="I33" s="415">
        <v>613.42552820633534</v>
      </c>
      <c r="J33" s="10"/>
      <c r="K33" s="412" t="s">
        <v>282</v>
      </c>
      <c r="L33" s="412"/>
      <c r="M33" s="412"/>
      <c r="N33" s="412"/>
      <c r="O33" s="412"/>
      <c r="P33" s="412"/>
      <c r="Q33" s="412"/>
      <c r="R33" s="412" t="s">
        <v>282</v>
      </c>
      <c r="S33" s="412"/>
      <c r="T33" s="412"/>
      <c r="U33" s="412"/>
      <c r="V33" s="412"/>
      <c r="W33" s="412"/>
    </row>
    <row r="34" spans="2:23" x14ac:dyDescent="0.3">
      <c r="B34" s="408" t="s">
        <v>334</v>
      </c>
      <c r="C34" s="416">
        <v>567.79400370463372</v>
      </c>
      <c r="D34" s="416">
        <v>569.25170462089977</v>
      </c>
      <c r="E34" s="416">
        <v>568.65299390250902</v>
      </c>
      <c r="F34" s="10"/>
      <c r="G34" s="408" t="s">
        <v>334</v>
      </c>
      <c r="H34" s="416">
        <v>616.00849395836508</v>
      </c>
      <c r="I34" s="416">
        <v>613.42552820633534</v>
      </c>
      <c r="J34" s="10"/>
      <c r="K34" s="10"/>
      <c r="L34" s="10"/>
      <c r="M34" s="10"/>
      <c r="N34" s="10"/>
      <c r="O34" s="10"/>
      <c r="P34" s="10"/>
      <c r="Q34" s="10"/>
      <c r="R34" s="10"/>
      <c r="S34" s="10"/>
      <c r="T34" s="10"/>
      <c r="U34" s="10"/>
      <c r="V34" s="10"/>
      <c r="W34" s="10"/>
    </row>
    <row r="35" spans="2:23" ht="16.899999999999999" customHeight="1" x14ac:dyDescent="0.3">
      <c r="B35" s="10"/>
      <c r="C35" s="10"/>
      <c r="D35" s="10"/>
      <c r="E35" s="10"/>
      <c r="F35" s="10"/>
      <c r="G35" s="10"/>
      <c r="H35" s="10"/>
      <c r="I35" s="10"/>
      <c r="J35" s="10"/>
      <c r="K35" s="10"/>
      <c r="L35" s="10"/>
      <c r="M35" s="10"/>
      <c r="N35" s="10"/>
      <c r="O35" s="10"/>
      <c r="P35" s="10"/>
      <c r="Q35" s="10"/>
      <c r="R35" s="10"/>
      <c r="S35" s="10"/>
      <c r="T35" s="10"/>
      <c r="U35" s="10"/>
      <c r="V35" s="10"/>
      <c r="W35" s="10"/>
    </row>
    <row r="36" spans="2:23" ht="20.25" customHeight="1" x14ac:dyDescent="0.3">
      <c r="B36" s="410"/>
      <c r="C36" s="10"/>
      <c r="D36" s="10"/>
      <c r="E36" s="10"/>
      <c r="F36" s="10"/>
      <c r="G36" s="410"/>
      <c r="H36" s="10"/>
      <c r="I36" s="10"/>
      <c r="J36" s="10"/>
      <c r="K36" s="10"/>
      <c r="L36" s="10"/>
      <c r="M36" s="10"/>
      <c r="N36" s="10"/>
      <c r="O36" s="10"/>
      <c r="P36" s="10"/>
      <c r="Q36" s="10"/>
      <c r="R36" s="10"/>
      <c r="S36" s="10"/>
      <c r="T36" s="10"/>
      <c r="U36" s="10"/>
      <c r="V36" s="10"/>
      <c r="W36" s="10"/>
    </row>
    <row r="37" spans="2:23" ht="16.899999999999999" customHeight="1" x14ac:dyDescent="0.3">
      <c r="B37" s="410" t="s">
        <v>348</v>
      </c>
      <c r="C37" s="10"/>
      <c r="D37" s="10"/>
      <c r="E37" s="10"/>
      <c r="F37" s="10"/>
      <c r="G37" s="410" t="s">
        <v>348</v>
      </c>
      <c r="H37" s="10"/>
      <c r="I37" s="10"/>
      <c r="J37" s="10"/>
      <c r="K37" s="10"/>
      <c r="L37" s="10"/>
      <c r="M37" s="10"/>
      <c r="N37" s="10"/>
      <c r="O37" s="10"/>
      <c r="P37" s="10"/>
      <c r="Q37" s="10"/>
      <c r="R37" s="10"/>
      <c r="S37" s="10"/>
      <c r="T37" s="10"/>
      <c r="U37" s="10"/>
      <c r="V37" s="10"/>
      <c r="W37" s="10"/>
    </row>
    <row r="38" spans="2:23" x14ac:dyDescent="0.3">
      <c r="B38" s="48" t="s">
        <v>336</v>
      </c>
      <c r="C38" s="413">
        <v>45658</v>
      </c>
      <c r="D38" s="413">
        <v>45689</v>
      </c>
      <c r="E38" s="413">
        <v>45717</v>
      </c>
      <c r="F38" s="10"/>
      <c r="G38" s="48" t="s">
        <v>336</v>
      </c>
      <c r="H38" s="413">
        <v>45658</v>
      </c>
      <c r="I38" s="413">
        <v>45689</v>
      </c>
      <c r="J38" s="10"/>
      <c r="K38" s="10"/>
      <c r="L38" s="10"/>
      <c r="M38" s="10"/>
      <c r="N38" s="10"/>
      <c r="O38" s="10"/>
      <c r="P38" s="10"/>
      <c r="Q38" s="10"/>
      <c r="R38" s="10"/>
      <c r="S38" s="10"/>
      <c r="T38" s="10"/>
      <c r="U38" s="10"/>
      <c r="V38" s="10"/>
      <c r="W38" s="10"/>
    </row>
    <row r="39" spans="2:23" x14ac:dyDescent="0.3">
      <c r="B39" s="414" t="s">
        <v>349</v>
      </c>
      <c r="C39" s="417">
        <f>+[4]GAS!E62</f>
        <v>8.8468861582309071</v>
      </c>
      <c r="D39" s="417">
        <v>8.61</v>
      </c>
      <c r="E39" s="417">
        <v>7.97</v>
      </c>
      <c r="F39" s="10"/>
      <c r="G39" s="414" t="s">
        <v>349</v>
      </c>
      <c r="H39" s="417">
        <v>78.95</v>
      </c>
      <c r="I39" s="417">
        <v>51.34</v>
      </c>
      <c r="J39" s="10"/>
      <c r="K39" s="10"/>
      <c r="L39" s="10"/>
      <c r="M39" s="10"/>
      <c r="N39" s="10"/>
      <c r="O39" s="10"/>
      <c r="P39" s="10"/>
      <c r="Q39" s="10"/>
      <c r="R39" s="10"/>
      <c r="S39" s="10"/>
      <c r="T39" s="10"/>
      <c r="U39" s="10"/>
      <c r="V39" s="10"/>
    </row>
    <row r="40" spans="2:23" x14ac:dyDescent="0.3">
      <c r="B40" s="414" t="s">
        <v>350</v>
      </c>
      <c r="C40" s="417">
        <f>+[4]GAS!E63</f>
        <v>8.2421589932959556</v>
      </c>
      <c r="D40" s="417">
        <v>8.02</v>
      </c>
      <c r="E40" s="417">
        <v>7.43</v>
      </c>
      <c r="F40" s="10"/>
      <c r="G40" s="414" t="s">
        <v>350</v>
      </c>
      <c r="H40" s="417">
        <v>74.97</v>
      </c>
      <c r="I40" s="417">
        <v>48.74</v>
      </c>
      <c r="J40" s="10"/>
      <c r="K40" s="10"/>
      <c r="L40" s="10"/>
      <c r="M40" s="10"/>
      <c r="N40" s="10"/>
      <c r="O40" s="10"/>
      <c r="P40" s="10"/>
      <c r="Q40" s="10"/>
      <c r="R40" s="10"/>
      <c r="S40" s="10"/>
      <c r="T40" s="10"/>
      <c r="U40" s="10"/>
      <c r="V40" s="10"/>
    </row>
    <row r="41" spans="2:23" x14ac:dyDescent="0.3">
      <c r="B41" s="414" t="s">
        <v>351</v>
      </c>
      <c r="C41" s="417">
        <f>+[4]GAS!E64</f>
        <v>70.84905859434781</v>
      </c>
      <c r="D41" s="417">
        <v>68.94</v>
      </c>
      <c r="E41" s="417">
        <v>63.83</v>
      </c>
      <c r="F41" s="10"/>
      <c r="G41" s="414" t="s">
        <v>351</v>
      </c>
      <c r="H41" s="417">
        <v>100.49</v>
      </c>
      <c r="I41" s="417">
        <v>71.77</v>
      </c>
      <c r="J41" s="10"/>
      <c r="K41" s="10"/>
      <c r="L41" s="10"/>
      <c r="M41" s="10"/>
      <c r="N41" s="10"/>
      <c r="O41" s="10"/>
      <c r="P41" s="10"/>
      <c r="Q41" s="10"/>
      <c r="R41" s="10"/>
      <c r="S41" s="10"/>
      <c r="T41" s="10"/>
      <c r="U41" s="10"/>
      <c r="V41" s="10"/>
    </row>
    <row r="42" spans="2:23" x14ac:dyDescent="0.3">
      <c r="B42" s="414" t="s">
        <v>352</v>
      </c>
      <c r="C42" s="417">
        <f>+[4]GAS!E65</f>
        <v>70.84905859434781</v>
      </c>
      <c r="D42" s="417">
        <v>68.94</v>
      </c>
      <c r="E42" s="417">
        <v>63.83</v>
      </c>
      <c r="F42" s="10"/>
      <c r="G42" s="414" t="s">
        <v>352</v>
      </c>
      <c r="H42" s="417">
        <v>100.49</v>
      </c>
      <c r="I42" s="417">
        <v>71.77</v>
      </c>
      <c r="J42" s="10"/>
      <c r="K42" s="10"/>
      <c r="L42" s="10"/>
      <c r="M42" s="10"/>
      <c r="N42" s="10"/>
      <c r="O42" s="10"/>
      <c r="P42" s="10"/>
      <c r="Q42" s="10"/>
      <c r="R42" s="10"/>
      <c r="S42" s="10"/>
      <c r="T42" s="10"/>
      <c r="U42" s="10"/>
      <c r="V42" s="10"/>
    </row>
    <row r="43" spans="2:23" x14ac:dyDescent="0.3">
      <c r="B43" s="414" t="s">
        <v>353</v>
      </c>
      <c r="C43" s="417">
        <f>+[4]GAS!E66</f>
        <v>64.53107771168041</v>
      </c>
      <c r="D43" s="417">
        <v>62.79</v>
      </c>
      <c r="E43" s="417">
        <v>58.14</v>
      </c>
      <c r="F43" s="10"/>
      <c r="G43" s="414" t="s">
        <v>353</v>
      </c>
      <c r="H43" s="417">
        <v>90.71</v>
      </c>
      <c r="I43" s="417">
        <v>70.459999999999994</v>
      </c>
      <c r="J43" s="10"/>
      <c r="K43" s="10"/>
      <c r="L43" s="10"/>
      <c r="M43" s="10"/>
      <c r="N43" s="10"/>
      <c r="O43" s="10"/>
      <c r="P43" s="10"/>
      <c r="Q43" s="10"/>
      <c r="R43" s="10"/>
      <c r="S43" s="10"/>
      <c r="T43" s="10"/>
      <c r="U43" s="10"/>
      <c r="V43" s="10"/>
    </row>
    <row r="44" spans="2:23" x14ac:dyDescent="0.3">
      <c r="B44" s="414" t="s">
        <v>354</v>
      </c>
      <c r="C44" s="417">
        <f>+[4]GAS!E67</f>
        <v>246.44470588415658</v>
      </c>
      <c r="D44" s="417">
        <v>239.8</v>
      </c>
      <c r="E44" s="417">
        <v>222.03</v>
      </c>
      <c r="F44" s="10"/>
      <c r="G44" s="414" t="s">
        <v>354</v>
      </c>
      <c r="H44" s="417">
        <v>244.18</v>
      </c>
      <c r="I44" s="417">
        <v>223.01</v>
      </c>
      <c r="J44" s="10"/>
      <c r="K44" s="10"/>
      <c r="L44" s="10"/>
      <c r="M44" s="10"/>
      <c r="N44" s="10"/>
      <c r="O44" s="10"/>
      <c r="P44" s="10"/>
      <c r="Q44" s="10"/>
      <c r="R44" s="10"/>
      <c r="S44" s="10"/>
      <c r="T44" s="10"/>
      <c r="U44" s="10"/>
      <c r="V44" s="10"/>
    </row>
    <row r="45" spans="2:23" x14ac:dyDescent="0.3">
      <c r="B45" s="414" t="s">
        <v>355</v>
      </c>
      <c r="C45" s="417">
        <f>+[4]GAS!E68</f>
        <v>62.745173526872712</v>
      </c>
      <c r="D45" s="417">
        <v>61.05</v>
      </c>
      <c r="E45" s="417">
        <v>56.53</v>
      </c>
      <c r="F45" s="10"/>
      <c r="G45" s="414" t="s">
        <v>355</v>
      </c>
      <c r="H45" s="417">
        <v>94.37</v>
      </c>
      <c r="I45" s="417">
        <v>65.66</v>
      </c>
      <c r="J45" s="10"/>
      <c r="K45" s="10"/>
      <c r="L45" s="10"/>
      <c r="M45" s="10"/>
      <c r="N45" s="10"/>
      <c r="O45" s="10"/>
      <c r="P45" s="10"/>
      <c r="Q45" s="10"/>
      <c r="R45" s="10"/>
      <c r="S45" s="10"/>
      <c r="T45" s="10"/>
      <c r="U45" s="10"/>
      <c r="V45" s="10"/>
    </row>
    <row r="46" spans="2:23" x14ac:dyDescent="0.3">
      <c r="B46" s="414" t="s">
        <v>356</v>
      </c>
      <c r="C46" s="417">
        <f>+[4]GAS!E69</f>
        <v>62.951103049748269</v>
      </c>
      <c r="D46" s="417">
        <v>61.25</v>
      </c>
      <c r="E46" s="417">
        <v>56.72</v>
      </c>
      <c r="F46" s="10"/>
      <c r="G46" s="414" t="s">
        <v>356</v>
      </c>
      <c r="H46" s="417">
        <v>94.52</v>
      </c>
      <c r="I46" s="417">
        <v>65.81</v>
      </c>
      <c r="J46" s="10"/>
      <c r="K46" s="10"/>
      <c r="L46" s="10"/>
      <c r="M46" s="10"/>
      <c r="N46" s="10"/>
      <c r="O46" s="10"/>
      <c r="P46" s="10"/>
      <c r="Q46" s="10"/>
      <c r="R46" s="10"/>
      <c r="S46" s="10"/>
      <c r="T46" s="10"/>
      <c r="U46" s="10"/>
      <c r="V46" s="10"/>
    </row>
    <row r="47" spans="2:23" x14ac:dyDescent="0.3">
      <c r="B47" s="408" t="s">
        <v>334</v>
      </c>
      <c r="C47" s="416">
        <v>132.31667284686523</v>
      </c>
      <c r="D47" s="416">
        <v>115.55357521742181</v>
      </c>
      <c r="E47" s="416">
        <v>110.37654378605801</v>
      </c>
      <c r="F47" s="10"/>
      <c r="G47" s="408" t="s">
        <v>334</v>
      </c>
      <c r="H47" s="416">
        <v>152.04054271948885</v>
      </c>
      <c r="I47" s="416">
        <v>116.13185988966214</v>
      </c>
      <c r="J47" s="418"/>
      <c r="K47" s="10"/>
      <c r="L47" s="10"/>
      <c r="M47" s="10"/>
      <c r="N47" s="10"/>
      <c r="O47" s="10"/>
      <c r="P47" s="10"/>
      <c r="Q47" s="10"/>
      <c r="R47" s="10"/>
      <c r="S47" s="10"/>
      <c r="T47" s="10"/>
      <c r="U47" s="10"/>
      <c r="V47" s="10"/>
    </row>
    <row r="48" spans="2:23" ht="16.899999999999999" customHeight="1" x14ac:dyDescent="0.3">
      <c r="B48" s="10"/>
      <c r="C48" s="10"/>
      <c r="D48" s="10"/>
      <c r="E48" s="10"/>
      <c r="F48" s="10"/>
      <c r="G48" s="10"/>
      <c r="H48" s="10"/>
      <c r="I48" s="10"/>
      <c r="J48" s="10"/>
      <c r="K48" s="418"/>
      <c r="L48" s="418" t="s">
        <v>41</v>
      </c>
      <c r="M48" s="418"/>
      <c r="N48" s="418"/>
      <c r="O48" s="418"/>
      <c r="P48" s="418"/>
      <c r="Q48" s="418"/>
      <c r="R48" s="418"/>
      <c r="S48" s="418"/>
      <c r="T48" s="418"/>
      <c r="U48" s="418"/>
      <c r="V48" s="418"/>
    </row>
    <row r="49" spans="2:30" ht="16.899999999999999" customHeight="1" x14ac:dyDescent="0.3">
      <c r="B49" s="410"/>
      <c r="C49" s="10"/>
      <c r="D49" s="10"/>
      <c r="E49" s="10"/>
      <c r="F49" s="10"/>
      <c r="G49" s="410"/>
      <c r="H49" s="10"/>
      <c r="I49" s="10"/>
      <c r="J49" s="418"/>
      <c r="K49" s="10"/>
      <c r="L49" s="10"/>
      <c r="M49" s="10"/>
      <c r="N49" s="10"/>
      <c r="O49" s="10"/>
      <c r="P49" s="10"/>
      <c r="Q49" s="10"/>
      <c r="R49" s="10"/>
      <c r="S49" s="10"/>
      <c r="T49" s="10"/>
      <c r="U49" s="10"/>
      <c r="V49" s="10"/>
    </row>
    <row r="50" spans="2:30" ht="16.899999999999999" customHeight="1" x14ac:dyDescent="0.3">
      <c r="B50" s="410" t="s">
        <v>357</v>
      </c>
      <c r="C50" s="10"/>
      <c r="D50" s="10"/>
      <c r="E50" s="10"/>
      <c r="F50" s="10"/>
      <c r="G50" s="410" t="s">
        <v>357</v>
      </c>
      <c r="H50" s="10"/>
      <c r="I50" s="10"/>
      <c r="J50" s="418"/>
      <c r="K50" s="418"/>
      <c r="L50" s="418"/>
      <c r="M50" s="418"/>
      <c r="N50" s="418"/>
      <c r="O50" s="418"/>
      <c r="P50" s="418"/>
      <c r="Q50" s="418"/>
      <c r="R50" s="418"/>
      <c r="S50" s="418"/>
      <c r="T50" s="418"/>
      <c r="U50" s="418"/>
      <c r="V50" s="418"/>
    </row>
    <row r="51" spans="2:30" x14ac:dyDescent="0.3">
      <c r="B51" s="48" t="s">
        <v>328</v>
      </c>
      <c r="C51" s="413">
        <v>45658</v>
      </c>
      <c r="D51" s="413">
        <v>45689</v>
      </c>
      <c r="E51" s="413">
        <v>45717</v>
      </c>
      <c r="F51" s="10"/>
      <c r="G51" s="48" t="s">
        <v>328</v>
      </c>
      <c r="H51" s="413">
        <v>45658</v>
      </c>
      <c r="I51" s="413">
        <v>45689</v>
      </c>
      <c r="J51" s="418"/>
      <c r="K51" s="418"/>
      <c r="L51" s="418"/>
      <c r="M51" s="418"/>
      <c r="N51" s="418"/>
      <c r="O51" s="418"/>
      <c r="P51" s="418"/>
      <c r="Q51" s="418"/>
      <c r="R51" s="418"/>
      <c r="S51" s="418"/>
      <c r="T51" s="418"/>
      <c r="U51" s="418"/>
      <c r="V51" s="418"/>
    </row>
    <row r="52" spans="2:30" x14ac:dyDescent="0.3">
      <c r="B52" s="414" t="s">
        <v>358</v>
      </c>
      <c r="C52" s="419">
        <v>16.612641815235008</v>
      </c>
      <c r="D52" s="419">
        <v>16.7</v>
      </c>
      <c r="E52" s="419">
        <v>16.78</v>
      </c>
      <c r="F52" s="10"/>
      <c r="G52" s="414" t="s">
        <v>358</v>
      </c>
      <c r="H52" s="419">
        <v>16.888887565217388</v>
      </c>
      <c r="I52" s="419">
        <v>16.794940699999994</v>
      </c>
      <c r="J52" s="420"/>
      <c r="K52" s="418"/>
      <c r="L52" s="418"/>
      <c r="M52" s="418"/>
      <c r="N52" s="418"/>
      <c r="O52" s="418"/>
      <c r="P52" s="418"/>
      <c r="Q52" s="418"/>
      <c r="R52" s="418"/>
      <c r="S52" s="418"/>
      <c r="T52" s="418"/>
      <c r="U52" s="418"/>
      <c r="V52" s="418"/>
    </row>
    <row r="53" spans="2:30" x14ac:dyDescent="0.3">
      <c r="B53" s="408" t="s">
        <v>334</v>
      </c>
      <c r="C53" s="416">
        <v>16.612641815235008</v>
      </c>
      <c r="D53" s="416">
        <v>16.7</v>
      </c>
      <c r="E53" s="416">
        <v>16.78</v>
      </c>
      <c r="F53" s="10"/>
      <c r="G53" s="408" t="s">
        <v>334</v>
      </c>
      <c r="H53" s="416">
        <v>16.888887565217388</v>
      </c>
      <c r="I53" s="416">
        <v>16.794940699999994</v>
      </c>
      <c r="J53" s="10"/>
      <c r="K53" s="420"/>
      <c r="L53" s="420"/>
      <c r="M53" s="420"/>
      <c r="N53" s="420"/>
      <c r="O53" s="420"/>
      <c r="P53" s="420"/>
      <c r="Q53" s="420"/>
      <c r="R53" s="420"/>
      <c r="S53" s="420"/>
      <c r="T53" s="420"/>
      <c r="U53" s="420"/>
      <c r="V53" s="420"/>
    </row>
    <row r="54" spans="2:30" ht="25.15" customHeight="1" x14ac:dyDescent="0.3">
      <c r="B54" s="421"/>
      <c r="C54" s="421"/>
      <c r="D54" s="10"/>
      <c r="E54" s="10"/>
      <c r="F54" s="10"/>
      <c r="G54" s="10"/>
      <c r="H54" s="10"/>
      <c r="I54" s="10"/>
      <c r="J54" s="10"/>
      <c r="K54" s="10"/>
      <c r="L54" s="10"/>
      <c r="M54" s="10"/>
      <c r="N54" s="10"/>
      <c r="O54" s="10"/>
      <c r="P54" s="10"/>
      <c r="Q54" s="10"/>
      <c r="R54" s="10"/>
      <c r="S54" s="10"/>
      <c r="T54" s="10"/>
      <c r="U54" s="10"/>
      <c r="V54" s="10"/>
    </row>
    <row r="55" spans="2:30" ht="19.899999999999999" customHeight="1" x14ac:dyDescent="0.3">
      <c r="B55" s="655" t="s">
        <v>359</v>
      </c>
      <c r="C55" s="655"/>
      <c r="D55" s="422"/>
      <c r="E55" s="422"/>
      <c r="F55" s="10"/>
      <c r="G55" s="10"/>
      <c r="H55" s="10"/>
      <c r="I55" s="10"/>
      <c r="J55" s="10"/>
      <c r="K55" s="10"/>
      <c r="L55" s="10"/>
      <c r="M55" s="10"/>
      <c r="N55" s="10"/>
      <c r="O55" s="10"/>
      <c r="P55" s="10"/>
      <c r="Q55" s="10"/>
      <c r="R55" s="10"/>
      <c r="S55" s="10"/>
      <c r="T55" s="10"/>
      <c r="U55" s="10"/>
      <c r="V55" s="10"/>
    </row>
    <row r="56" spans="2:30" ht="34.15" customHeight="1" x14ac:dyDescent="0.3">
      <c r="B56" s="655"/>
      <c r="C56" s="655"/>
      <c r="D56" s="422"/>
      <c r="E56" s="422"/>
      <c r="F56" s="422"/>
      <c r="G56" s="422"/>
      <c r="H56" s="422"/>
      <c r="I56" s="422"/>
      <c r="J56" s="423"/>
      <c r="K56" s="10"/>
      <c r="L56" s="10"/>
      <c r="M56" s="10"/>
      <c r="N56" s="10"/>
      <c r="O56" s="10"/>
      <c r="P56" s="10"/>
      <c r="Q56" s="10"/>
      <c r="R56" s="10"/>
      <c r="S56" s="10"/>
      <c r="T56" s="10"/>
      <c r="U56" s="10"/>
      <c r="V56" s="10"/>
    </row>
    <row r="57" spans="2:30" ht="61.5" customHeight="1" x14ac:dyDescent="0.3">
      <c r="B57" s="655"/>
      <c r="C57" s="655"/>
      <c r="D57" s="422"/>
      <c r="E57" s="422"/>
      <c r="F57" s="422"/>
      <c r="G57" s="422"/>
      <c r="H57" s="422"/>
      <c r="I57" s="422"/>
      <c r="J57" s="424"/>
      <c r="K57" s="423"/>
      <c r="L57" s="423"/>
      <c r="M57" s="423"/>
      <c r="N57" s="423"/>
      <c r="O57" s="423"/>
      <c r="P57" s="423"/>
      <c r="Q57" s="423"/>
      <c r="R57" s="423"/>
      <c r="S57" s="423"/>
      <c r="T57" s="423"/>
      <c r="U57" s="423"/>
      <c r="V57" s="423"/>
    </row>
    <row r="58" spans="2:30" ht="16.899999999999999" customHeight="1" x14ac:dyDescent="0.3">
      <c r="B58" s="10"/>
      <c r="C58" s="10"/>
      <c r="D58" s="10"/>
      <c r="E58" s="10"/>
      <c r="F58" s="10"/>
      <c r="G58" s="10"/>
      <c r="H58" s="10"/>
      <c r="I58" s="10"/>
      <c r="J58" s="420"/>
      <c r="K58" s="424"/>
      <c r="L58" s="424"/>
      <c r="M58" s="424"/>
      <c r="N58" s="424"/>
      <c r="O58" s="424"/>
      <c r="P58" s="424"/>
      <c r="Q58" s="424"/>
      <c r="R58" s="424"/>
      <c r="S58" s="424"/>
      <c r="T58" s="424"/>
      <c r="U58" s="424"/>
      <c r="V58" s="424"/>
    </row>
    <row r="59" spans="2:30" ht="71.45" customHeight="1" x14ac:dyDescent="0.3">
      <c r="J59" s="10"/>
      <c r="K59" s="420"/>
      <c r="L59" s="420"/>
      <c r="M59" s="420"/>
      <c r="N59" s="420"/>
      <c r="O59" s="420"/>
      <c r="P59" s="420"/>
      <c r="Q59" s="420"/>
      <c r="R59" s="420"/>
      <c r="S59" s="420"/>
      <c r="T59" s="420"/>
      <c r="U59" s="420"/>
      <c r="V59" s="420"/>
      <c r="X59" s="425"/>
      <c r="Y59" s="425"/>
      <c r="Z59" s="425"/>
      <c r="AA59" s="425"/>
      <c r="AB59" s="425"/>
      <c r="AC59" s="425"/>
      <c r="AD59" s="425"/>
    </row>
    <row r="60" spans="2:30" x14ac:dyDescent="0.3">
      <c r="J60" s="10"/>
      <c r="K60" s="10"/>
      <c r="L60" s="10"/>
      <c r="M60" s="10"/>
      <c r="N60" s="10"/>
      <c r="O60" s="10"/>
      <c r="P60" s="10"/>
      <c r="Q60" s="10"/>
      <c r="R60" s="10"/>
      <c r="S60" s="10"/>
      <c r="T60" s="10"/>
      <c r="U60" s="10"/>
      <c r="V60" s="10"/>
      <c r="W60" s="425"/>
    </row>
    <row r="61" spans="2:30" x14ac:dyDescent="0.3">
      <c r="J61" s="423"/>
      <c r="K61" s="10"/>
      <c r="L61" s="10"/>
      <c r="M61" s="10"/>
      <c r="N61" s="10"/>
      <c r="O61" s="10"/>
      <c r="P61" s="10"/>
      <c r="Q61" s="10"/>
      <c r="R61" s="10"/>
      <c r="S61" s="10"/>
      <c r="T61" s="10"/>
      <c r="U61" s="10"/>
      <c r="V61" s="10"/>
    </row>
    <row r="62" spans="2:30" x14ac:dyDescent="0.3">
      <c r="J62" s="424"/>
      <c r="K62" s="423"/>
      <c r="L62" s="423"/>
      <c r="M62" s="423"/>
      <c r="N62" s="423"/>
      <c r="O62" s="423"/>
      <c r="P62" s="423"/>
      <c r="Q62" s="423"/>
      <c r="R62" s="423"/>
      <c r="S62" s="423"/>
      <c r="T62" s="423"/>
      <c r="U62" s="423"/>
      <c r="V62" s="423"/>
    </row>
    <row r="63" spans="2:30" x14ac:dyDescent="0.3">
      <c r="J63" s="424"/>
      <c r="K63" s="424"/>
      <c r="L63" s="424"/>
      <c r="M63" s="424"/>
      <c r="N63" s="424"/>
      <c r="O63" s="424"/>
      <c r="P63" s="424"/>
      <c r="Q63" s="424"/>
      <c r="R63" s="424"/>
      <c r="S63" s="424"/>
      <c r="T63" s="424"/>
      <c r="U63" s="424"/>
      <c r="V63" s="424"/>
    </row>
    <row r="64" spans="2:30" x14ac:dyDescent="0.3">
      <c r="J64" s="424"/>
      <c r="K64" s="424"/>
      <c r="L64" s="424"/>
      <c r="M64" s="424"/>
      <c r="N64" s="424"/>
      <c r="O64" s="424"/>
      <c r="P64" s="424"/>
      <c r="Q64" s="424"/>
      <c r="R64" s="424"/>
      <c r="S64" s="424"/>
      <c r="T64" s="424"/>
      <c r="U64" s="424"/>
      <c r="V64" s="424"/>
    </row>
    <row r="65" spans="10:22" x14ac:dyDescent="0.3">
      <c r="J65" s="424"/>
      <c r="K65" s="424"/>
      <c r="L65" s="424"/>
      <c r="M65" s="424"/>
      <c r="N65" s="424"/>
      <c r="O65" s="424"/>
      <c r="P65" s="424"/>
      <c r="Q65" s="424"/>
      <c r="R65" s="424"/>
      <c r="S65" s="424"/>
      <c r="T65" s="424"/>
      <c r="U65" s="424"/>
      <c r="V65" s="424"/>
    </row>
    <row r="66" spans="10:22" x14ac:dyDescent="0.3">
      <c r="J66" s="424"/>
      <c r="K66" s="424"/>
      <c r="L66" s="424"/>
      <c r="M66" s="424"/>
      <c r="N66" s="424"/>
      <c r="O66" s="424"/>
      <c r="P66" s="424"/>
      <c r="Q66" s="424"/>
      <c r="R66" s="424"/>
      <c r="S66" s="424"/>
      <c r="T66" s="424"/>
      <c r="U66" s="424"/>
      <c r="V66" s="424"/>
    </row>
    <row r="67" spans="10:22" x14ac:dyDescent="0.3">
      <c r="J67" s="10"/>
      <c r="K67" s="424"/>
      <c r="L67" s="424"/>
      <c r="M67" s="424"/>
      <c r="N67" s="424"/>
      <c r="O67" s="424"/>
      <c r="P67" s="424"/>
      <c r="Q67" s="424"/>
      <c r="R67" s="424"/>
      <c r="S67" s="424"/>
      <c r="T67" s="424"/>
      <c r="U67" s="424"/>
      <c r="V67" s="424"/>
    </row>
    <row r="68" spans="10:22" x14ac:dyDescent="0.3">
      <c r="J68" s="424"/>
      <c r="K68" s="10"/>
      <c r="L68" s="10"/>
      <c r="M68" s="10"/>
      <c r="N68" s="10"/>
      <c r="O68" s="10"/>
      <c r="P68" s="10"/>
      <c r="Q68" s="10"/>
      <c r="R68" s="10"/>
      <c r="S68" s="10"/>
      <c r="T68" s="10"/>
      <c r="U68" s="10"/>
      <c r="V68" s="10"/>
    </row>
    <row r="69" spans="10:22" x14ac:dyDescent="0.3">
      <c r="K69" s="424"/>
      <c r="L69" s="424"/>
      <c r="M69" s="424"/>
      <c r="N69" s="424"/>
      <c r="O69" s="424"/>
      <c r="P69" s="424"/>
      <c r="Q69" s="424"/>
      <c r="R69" s="424"/>
      <c r="S69" s="424"/>
      <c r="T69" s="424"/>
      <c r="U69" s="424"/>
      <c r="V69" s="424"/>
    </row>
  </sheetData>
  <sheetProtection algorithmName="SHA-512" hashValue="fxZSbkTYp6TXL3K/5q/MXlq3CrHXM+sRZRIoGQDxRh0II/bnXGb32AMPGCoEYzXoZmVHEu9Pt/rtLxbMEt/N8w==" saltValue="WJ2w/RCh9sFmtjDUTSsuxA==" spinCount="100000" sheet="1"/>
  <mergeCells count="1">
    <mergeCell ref="B55:C57"/>
  </mergeCells>
  <hyperlinks>
    <hyperlink ref="W5" location="Índice!A1" display="Regresar" xr:uid="{4EDB99A4-163C-406C-B8D4-BBAC55FA0FA3}"/>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E156-CE55-41F4-B6CE-DB9306F647E4}">
  <sheetPr>
    <tabColor rgb="FF10312B"/>
  </sheetPr>
  <dimension ref="A1:R104"/>
  <sheetViews>
    <sheetView showGridLines="0" topLeftCell="A5" zoomScale="90" zoomScaleNormal="90" workbookViewId="0">
      <selection activeCell="D12" sqref="D12:D13"/>
    </sheetView>
  </sheetViews>
  <sheetFormatPr baseColWidth="10" defaultColWidth="0" defaultRowHeight="0" customHeight="1" zeroHeight="1" x14ac:dyDescent="0.3"/>
  <cols>
    <col min="1" max="1" width="15.7109375" style="70" customWidth="1"/>
    <col min="2" max="2" width="20.7109375" style="70" customWidth="1"/>
    <col min="3" max="3" width="22" style="70" customWidth="1"/>
    <col min="4" max="8" width="20.7109375" style="70" customWidth="1"/>
    <col min="9" max="9" width="15.7109375" style="70" customWidth="1"/>
    <col min="10" max="10" width="16.28515625" style="70" customWidth="1"/>
    <col min="11" max="15" width="15.7109375" style="70" customWidth="1"/>
    <col min="16" max="16" width="4.7109375" style="70" customWidth="1"/>
    <col min="17" max="17" width="11.5703125" style="70" customWidth="1"/>
    <col min="18" max="18" width="5.7109375" style="70" customWidth="1"/>
    <col min="19" max="16384" width="11.42578125" style="70" hidden="1"/>
  </cols>
  <sheetData>
    <row r="1" spans="1:17" s="3" customFormat="1" ht="18" customHeight="1" x14ac:dyDescent="0.25">
      <c r="B1" s="574"/>
      <c r="C1" s="2"/>
      <c r="D1" s="2"/>
      <c r="E1" s="2"/>
      <c r="F1" s="2"/>
      <c r="G1" s="2"/>
      <c r="H1" s="2"/>
      <c r="I1" s="2"/>
      <c r="J1" s="2"/>
      <c r="O1" s="66"/>
    </row>
    <row r="2" spans="1:17" s="3" customFormat="1" ht="18" customHeight="1" x14ac:dyDescent="0.25">
      <c r="B2" s="574"/>
      <c r="D2" s="4" t="s">
        <v>0</v>
      </c>
      <c r="O2" s="66"/>
    </row>
    <row r="3" spans="1:17" s="3" customFormat="1" ht="18" customHeight="1" x14ac:dyDescent="0.25">
      <c r="B3" s="574"/>
      <c r="D3" s="483" t="s">
        <v>1</v>
      </c>
      <c r="H3" s="2"/>
      <c r="I3" s="2"/>
      <c r="J3" s="2"/>
      <c r="O3" s="66"/>
    </row>
    <row r="4" spans="1:17" s="3" customFormat="1" ht="6.95" customHeight="1" x14ac:dyDescent="0.3">
      <c r="B4" s="574"/>
      <c r="C4" s="2"/>
      <c r="H4" s="2"/>
      <c r="I4" s="2"/>
      <c r="J4" s="2"/>
      <c r="O4" s="66"/>
      <c r="P4" s="67"/>
      <c r="Q4" s="67"/>
    </row>
    <row r="5" spans="1:17" s="3" customFormat="1" ht="18" customHeight="1" x14ac:dyDescent="0.3">
      <c r="A5" s="5"/>
      <c r="B5" s="575"/>
      <c r="C5" s="32"/>
      <c r="D5" s="68" t="s">
        <v>10</v>
      </c>
      <c r="E5" s="6"/>
      <c r="F5" s="6"/>
      <c r="G5" s="6"/>
      <c r="H5" s="6"/>
      <c r="I5" s="6"/>
      <c r="J5" s="6"/>
      <c r="K5" s="6"/>
      <c r="L5" s="6"/>
      <c r="M5" s="69"/>
      <c r="N5" s="69"/>
      <c r="O5" s="69"/>
      <c r="P5" s="69"/>
      <c r="Q5" s="33" t="s">
        <v>38</v>
      </c>
    </row>
    <row r="6" spans="1:17" ht="16.5" x14ac:dyDescent="0.3">
      <c r="P6" s="67"/>
      <c r="Q6" s="67"/>
    </row>
    <row r="7" spans="1:17" s="67" customFormat="1" ht="19.899999999999999" customHeight="1" x14ac:dyDescent="0.3">
      <c r="B7" s="15" t="s">
        <v>103</v>
      </c>
      <c r="C7" s="45"/>
      <c r="D7" s="45"/>
      <c r="E7" s="45"/>
      <c r="F7" s="45"/>
      <c r="G7" s="45"/>
      <c r="H7" s="45"/>
      <c r="I7" s="45"/>
      <c r="J7" s="45"/>
      <c r="K7" s="45"/>
      <c r="L7" s="45"/>
      <c r="M7" s="45"/>
      <c r="N7" s="45"/>
      <c r="O7" s="45"/>
      <c r="P7" s="45"/>
      <c r="Q7" s="45"/>
    </row>
    <row r="8" spans="1:17" s="67" customFormat="1" ht="19.5" customHeight="1" x14ac:dyDescent="0.3">
      <c r="B8" s="21"/>
      <c r="C8" s="71"/>
      <c r="D8" s="71"/>
      <c r="E8" s="71"/>
      <c r="F8" s="21"/>
      <c r="G8" s="21"/>
      <c r="H8" s="21"/>
      <c r="I8" s="21"/>
      <c r="J8" s="21"/>
      <c r="K8" s="21"/>
      <c r="L8" s="21"/>
      <c r="M8" s="21"/>
      <c r="N8" s="21"/>
      <c r="O8" s="21"/>
      <c r="P8" s="21"/>
      <c r="Q8" s="21"/>
    </row>
    <row r="9" spans="1:17" s="67" customFormat="1" ht="44.25" customHeight="1" thickBot="1" x14ac:dyDescent="0.35">
      <c r="B9" s="72" t="s">
        <v>104</v>
      </c>
      <c r="C9" s="73" t="s">
        <v>105</v>
      </c>
      <c r="D9" s="74" t="s">
        <v>106</v>
      </c>
      <c r="E9" s="75"/>
    </row>
    <row r="10" spans="1:17" s="67" customFormat="1" ht="16.5" x14ac:dyDescent="0.3">
      <c r="B10" s="76">
        <v>2025</v>
      </c>
      <c r="C10" s="77">
        <v>2.6231000000000002E-3</v>
      </c>
      <c r="D10" s="78">
        <v>6.5458999999999995E-3</v>
      </c>
    </row>
    <row r="11" spans="1:17" s="67" customFormat="1" ht="16.5" x14ac:dyDescent="0.3"/>
    <row r="12" spans="1:17" s="67" customFormat="1" ht="19.899999999999999" customHeight="1" x14ac:dyDescent="0.3">
      <c r="B12" s="15" t="s">
        <v>107</v>
      </c>
      <c r="C12" s="45"/>
      <c r="D12" s="45"/>
      <c r="E12" s="45"/>
      <c r="F12" s="45"/>
      <c r="G12" s="45"/>
      <c r="H12" s="45"/>
      <c r="I12" s="45"/>
      <c r="J12" s="45"/>
      <c r="K12" s="45"/>
      <c r="L12" s="45"/>
      <c r="M12" s="45"/>
      <c r="N12" s="45"/>
      <c r="O12" s="45"/>
      <c r="P12" s="45"/>
      <c r="Q12" s="45"/>
    </row>
    <row r="13" spans="1:17" s="67" customFormat="1" ht="19.899999999999999" customHeight="1" x14ac:dyDescent="0.3">
      <c r="B13" s="79"/>
      <c r="C13" s="79"/>
      <c r="D13" s="79"/>
      <c r="E13" s="79"/>
      <c r="F13" s="79"/>
      <c r="G13" s="79"/>
      <c r="H13" s="79"/>
      <c r="I13" s="21"/>
      <c r="J13" s="21"/>
      <c r="K13" s="21"/>
      <c r="L13" s="21"/>
      <c r="M13" s="21"/>
      <c r="N13" s="21"/>
      <c r="O13" s="21"/>
      <c r="P13" s="21"/>
      <c r="Q13" s="21"/>
    </row>
    <row r="14" spans="1:17" s="67" customFormat="1" ht="51" customHeight="1" thickBot="1" x14ac:dyDescent="0.35">
      <c r="B14" s="80" t="s">
        <v>104</v>
      </c>
      <c r="C14" s="73" t="s">
        <v>108</v>
      </c>
      <c r="D14" s="73" t="s">
        <v>105</v>
      </c>
      <c r="E14" s="74" t="s">
        <v>106</v>
      </c>
      <c r="I14" s="21"/>
      <c r="J14" s="21"/>
      <c r="K14" s="21"/>
      <c r="L14" s="21"/>
      <c r="M14" s="21"/>
      <c r="N14" s="21"/>
      <c r="O14" s="21"/>
      <c r="P14" s="21"/>
      <c r="Q14" s="21"/>
    </row>
    <row r="15" spans="1:17" s="67" customFormat="1" ht="16.5" x14ac:dyDescent="0.3">
      <c r="B15" s="81">
        <v>2025</v>
      </c>
      <c r="C15" s="82" t="s">
        <v>109</v>
      </c>
      <c r="D15" s="83">
        <v>6.13E-2</v>
      </c>
      <c r="E15" s="84">
        <v>7.9399999999999998E-2</v>
      </c>
    </row>
    <row r="16" spans="1:17" s="67" customFormat="1" ht="16.5" x14ac:dyDescent="0.3">
      <c r="B16" s="85">
        <v>2025</v>
      </c>
      <c r="C16" s="86" t="s">
        <v>110</v>
      </c>
      <c r="D16" s="77">
        <v>0.111</v>
      </c>
      <c r="E16" s="78">
        <v>0.18090000000000001</v>
      </c>
    </row>
    <row r="17" spans="2:17" s="67" customFormat="1" ht="16.5" x14ac:dyDescent="0.3"/>
    <row r="18" spans="2:17" s="67" customFormat="1" ht="19.899999999999999" customHeight="1" x14ac:dyDescent="0.3">
      <c r="B18" s="15" t="s">
        <v>111</v>
      </c>
      <c r="C18" s="45"/>
      <c r="D18" s="45"/>
      <c r="E18" s="45"/>
      <c r="F18" s="45"/>
      <c r="G18" s="45"/>
      <c r="H18" s="45"/>
      <c r="I18" s="45"/>
      <c r="J18" s="45"/>
      <c r="K18" s="45"/>
      <c r="L18" s="45"/>
      <c r="M18" s="45"/>
      <c r="N18" s="45"/>
      <c r="O18" s="45"/>
      <c r="P18" s="45"/>
      <c r="Q18" s="45"/>
    </row>
    <row r="19" spans="2:17" s="67" customFormat="1" ht="19.899999999999999" customHeight="1" x14ac:dyDescent="0.3">
      <c r="B19" s="79"/>
      <c r="C19" s="79"/>
      <c r="D19" s="79"/>
      <c r="E19" s="79"/>
      <c r="F19" s="79"/>
      <c r="G19" s="79"/>
      <c r="H19" s="79"/>
      <c r="I19" s="21"/>
      <c r="J19" s="21"/>
      <c r="K19" s="21"/>
      <c r="L19" s="21"/>
      <c r="M19" s="21"/>
      <c r="N19" s="21"/>
      <c r="O19" s="21"/>
      <c r="P19" s="21"/>
      <c r="Q19" s="21"/>
    </row>
    <row r="20" spans="2:17" s="67" customFormat="1" ht="17.25" thickBot="1" x14ac:dyDescent="0.35">
      <c r="B20" s="80" t="s">
        <v>104</v>
      </c>
      <c r="C20" s="87" t="s">
        <v>112</v>
      </c>
      <c r="E20" s="21"/>
      <c r="F20" s="21"/>
      <c r="G20" s="21"/>
      <c r="H20" s="21"/>
      <c r="I20" s="21"/>
      <c r="J20" s="21"/>
      <c r="K20" s="21"/>
      <c r="L20" s="21"/>
      <c r="M20" s="21"/>
      <c r="N20" s="21"/>
      <c r="O20" s="21"/>
      <c r="P20" s="21"/>
      <c r="Q20" s="21"/>
    </row>
    <row r="21" spans="2:17" s="67" customFormat="1" ht="16.5" x14ac:dyDescent="0.3">
      <c r="B21" s="85">
        <v>2025</v>
      </c>
      <c r="C21" s="88">
        <v>6.1999999999999998E-3</v>
      </c>
    </row>
    <row r="22" spans="2:17" s="67" customFormat="1" ht="16.5" x14ac:dyDescent="0.3"/>
    <row r="23" spans="2:17" s="67" customFormat="1" ht="19.899999999999999" customHeight="1" x14ac:dyDescent="0.3">
      <c r="B23" s="15" t="s">
        <v>113</v>
      </c>
      <c r="C23" s="45"/>
      <c r="D23" s="31"/>
      <c r="E23" s="45"/>
      <c r="F23" s="45"/>
      <c r="G23" s="45"/>
      <c r="H23" s="45"/>
      <c r="I23" s="45"/>
      <c r="J23" s="45"/>
      <c r="K23" s="45"/>
      <c r="L23" s="45"/>
      <c r="M23" s="45"/>
      <c r="N23" s="45"/>
      <c r="O23" s="45"/>
      <c r="P23" s="45"/>
      <c r="Q23" s="45"/>
    </row>
    <row r="24" spans="2:17" s="67" customFormat="1" ht="19.899999999999999" customHeight="1" x14ac:dyDescent="0.3">
      <c r="B24" s="79"/>
      <c r="C24" s="79"/>
      <c r="D24" s="79"/>
      <c r="E24" s="79"/>
      <c r="F24" s="79"/>
      <c r="G24" s="79"/>
      <c r="H24" s="79"/>
      <c r="I24" s="21"/>
      <c r="J24" s="21"/>
      <c r="K24" s="21"/>
      <c r="L24" s="21"/>
      <c r="M24" s="21"/>
      <c r="N24" s="21"/>
      <c r="O24" s="21"/>
      <c r="P24" s="21"/>
      <c r="Q24" s="21"/>
    </row>
    <row r="25" spans="2:17" s="91" customFormat="1" ht="14.65" customHeight="1" x14ac:dyDescent="0.3">
      <c r="B25" s="584" t="s">
        <v>104</v>
      </c>
      <c r="C25" s="587" t="s">
        <v>45</v>
      </c>
      <c r="D25" s="89" t="s">
        <v>48</v>
      </c>
      <c r="E25" s="89" t="s">
        <v>50</v>
      </c>
      <c r="F25" s="89" t="s">
        <v>56</v>
      </c>
      <c r="G25" s="89" t="s">
        <v>53</v>
      </c>
      <c r="H25" s="89" t="s">
        <v>54</v>
      </c>
      <c r="I25" s="89" t="s">
        <v>55</v>
      </c>
      <c r="J25" s="89" t="s">
        <v>59</v>
      </c>
      <c r="K25" s="89" t="s">
        <v>57</v>
      </c>
      <c r="L25" s="89" t="s">
        <v>58</v>
      </c>
      <c r="M25" s="90" t="s">
        <v>60</v>
      </c>
      <c r="O25" s="92"/>
      <c r="P25" s="67"/>
      <c r="Q25" s="67"/>
    </row>
    <row r="26" spans="2:17" s="67" customFormat="1" ht="60" x14ac:dyDescent="0.3">
      <c r="B26" s="585"/>
      <c r="C26" s="588"/>
      <c r="D26" s="93" t="s">
        <v>114</v>
      </c>
      <c r="E26" s="93" t="s">
        <v>115</v>
      </c>
      <c r="F26" s="93" t="s">
        <v>116</v>
      </c>
      <c r="G26" s="93" t="s">
        <v>117</v>
      </c>
      <c r="H26" s="93" t="s">
        <v>118</v>
      </c>
      <c r="I26" s="93" t="s">
        <v>119</v>
      </c>
      <c r="J26" s="93" t="s">
        <v>120</v>
      </c>
      <c r="K26" s="93" t="s">
        <v>121</v>
      </c>
      <c r="L26" s="93" t="s">
        <v>122</v>
      </c>
      <c r="M26" s="94" t="s">
        <v>123</v>
      </c>
      <c r="O26" s="95"/>
    </row>
    <row r="27" spans="2:17" s="67" customFormat="1" ht="17.25" thickBot="1" x14ac:dyDescent="0.35">
      <c r="B27" s="586"/>
      <c r="C27" s="589"/>
      <c r="D27" s="96" t="s">
        <v>124</v>
      </c>
      <c r="E27" s="96" t="s">
        <v>124</v>
      </c>
      <c r="F27" s="96" t="s">
        <v>124</v>
      </c>
      <c r="G27" s="96" t="s">
        <v>125</v>
      </c>
      <c r="H27" s="96" t="s">
        <v>125</v>
      </c>
      <c r="I27" s="96" t="s">
        <v>125</v>
      </c>
      <c r="J27" s="96" t="s">
        <v>124</v>
      </c>
      <c r="K27" s="96" t="s">
        <v>124</v>
      </c>
      <c r="L27" s="96" t="s">
        <v>125</v>
      </c>
      <c r="M27" s="97" t="s">
        <v>125</v>
      </c>
      <c r="O27" s="95"/>
    </row>
    <row r="28" spans="2:17" s="67" customFormat="1" ht="16.5" x14ac:dyDescent="0.3">
      <c r="B28" s="98">
        <v>2025</v>
      </c>
      <c r="C28" s="99" t="s">
        <v>49</v>
      </c>
      <c r="D28" s="494">
        <v>0.76348947492257724</v>
      </c>
      <c r="E28" s="494">
        <v>0.86966679450413453</v>
      </c>
      <c r="F28" s="494">
        <v>0.69851379113740375</v>
      </c>
      <c r="G28" s="495">
        <v>201.72683377331316</v>
      </c>
      <c r="H28" s="495">
        <v>93.857123923585576</v>
      </c>
      <c r="I28" s="495">
        <v>93.857123923585576</v>
      </c>
      <c r="J28" s="494">
        <v>0.69851379113740375</v>
      </c>
      <c r="K28" s="494">
        <v>0.69851379113740375</v>
      </c>
      <c r="L28" s="495">
        <v>93.857123923585576</v>
      </c>
      <c r="M28" s="496">
        <v>93.857123923585576</v>
      </c>
      <c r="O28" s="95"/>
    </row>
    <row r="29" spans="2:17" s="67" customFormat="1" ht="16.5" x14ac:dyDescent="0.3">
      <c r="B29" s="98">
        <v>2025</v>
      </c>
      <c r="C29" s="99" t="s">
        <v>61</v>
      </c>
      <c r="D29" s="497">
        <v>0.76348947492257724</v>
      </c>
      <c r="E29" s="497">
        <v>0.86966679450413453</v>
      </c>
      <c r="F29" s="497">
        <v>0.69851379113740375</v>
      </c>
      <c r="G29" s="498">
        <v>201.72683377331316</v>
      </c>
      <c r="H29" s="498">
        <v>93.857123923585576</v>
      </c>
      <c r="I29" s="498">
        <v>93.857123923585576</v>
      </c>
      <c r="J29" s="497">
        <v>0.69851379113740375</v>
      </c>
      <c r="K29" s="497">
        <v>0.69851379113740375</v>
      </c>
      <c r="L29" s="498">
        <v>93.857123923585576</v>
      </c>
      <c r="M29" s="499">
        <v>93.857123923585576</v>
      </c>
    </row>
    <row r="30" spans="2:17" s="67" customFormat="1" ht="16.5" x14ac:dyDescent="0.3">
      <c r="B30" s="98">
        <v>2025</v>
      </c>
      <c r="C30" s="99" t="s">
        <v>62</v>
      </c>
      <c r="D30" s="497">
        <v>1.1924731658670167</v>
      </c>
      <c r="E30" s="497">
        <v>1.0220047863404054</v>
      </c>
      <c r="F30" s="497">
        <v>0.97216316743708298</v>
      </c>
      <c r="G30" s="498">
        <v>386.08647011347057</v>
      </c>
      <c r="H30" s="498">
        <v>102.04944387323856</v>
      </c>
      <c r="I30" s="498">
        <v>102.04944387323856</v>
      </c>
      <c r="J30" s="497">
        <v>0.97216316743708298</v>
      </c>
      <c r="K30" s="497">
        <v>0.97216316743708298</v>
      </c>
      <c r="L30" s="498">
        <v>102.04944387323856</v>
      </c>
      <c r="M30" s="499">
        <v>102.04944387323856</v>
      </c>
    </row>
    <row r="31" spans="2:17" s="67" customFormat="1" ht="16.5" x14ac:dyDescent="0.3">
      <c r="B31" s="98">
        <v>2025</v>
      </c>
      <c r="C31" s="99" t="s">
        <v>63</v>
      </c>
      <c r="D31" s="497">
        <v>1.6046851173714798</v>
      </c>
      <c r="E31" s="497">
        <v>1.3753868170901631</v>
      </c>
      <c r="F31" s="497">
        <v>1.3075846356768621</v>
      </c>
      <c r="G31" s="498">
        <v>518.11695894295906</v>
      </c>
      <c r="H31" s="498">
        <v>162.00992803945414</v>
      </c>
      <c r="I31" s="498">
        <v>162.00992803945414</v>
      </c>
      <c r="J31" s="497">
        <v>1.3075846356768621</v>
      </c>
      <c r="K31" s="497">
        <v>1.3075846356768621</v>
      </c>
      <c r="L31" s="498">
        <v>162.00992803945414</v>
      </c>
      <c r="M31" s="499">
        <v>162.00992803945414</v>
      </c>
    </row>
    <row r="32" spans="2:17" s="67" customFormat="1" ht="16.5" x14ac:dyDescent="0.3">
      <c r="B32" s="98">
        <v>2025</v>
      </c>
      <c r="C32" s="99" t="s">
        <v>64</v>
      </c>
      <c r="D32" s="497">
        <v>1.492846050722116</v>
      </c>
      <c r="E32" s="497">
        <v>1.2798556706225419</v>
      </c>
      <c r="F32" s="497">
        <v>1.2161096139604448</v>
      </c>
      <c r="G32" s="498">
        <v>482.02294750415257</v>
      </c>
      <c r="H32" s="498">
        <v>155.81026759969606</v>
      </c>
      <c r="I32" s="498">
        <v>155.81026759969606</v>
      </c>
      <c r="J32" s="497">
        <v>1.2161096139604448</v>
      </c>
      <c r="K32" s="497">
        <v>1.2161096139604448</v>
      </c>
      <c r="L32" s="498">
        <v>155.81026759969606</v>
      </c>
      <c r="M32" s="499">
        <v>155.81026759969606</v>
      </c>
    </row>
    <row r="33" spans="2:17" s="67" customFormat="1" ht="16.5" x14ac:dyDescent="0.3">
      <c r="B33" s="98">
        <v>2025</v>
      </c>
      <c r="C33" s="99" t="s">
        <v>65</v>
      </c>
      <c r="D33" s="497">
        <v>1.6839837537514579</v>
      </c>
      <c r="E33" s="497">
        <v>1.4424794752209078</v>
      </c>
      <c r="F33" s="497">
        <v>1.3719819795693027</v>
      </c>
      <c r="G33" s="498">
        <v>543.73699982901371</v>
      </c>
      <c r="H33" s="498">
        <v>230.34553273030102</v>
      </c>
      <c r="I33" s="498">
        <v>230.34553273030102</v>
      </c>
      <c r="J33" s="497">
        <v>1.3719819795693027</v>
      </c>
      <c r="K33" s="497">
        <v>1.3719819795693027</v>
      </c>
      <c r="L33" s="498">
        <v>230.34553273030102</v>
      </c>
      <c r="M33" s="499">
        <v>230.34553273030102</v>
      </c>
    </row>
    <row r="34" spans="2:17" s="67" customFormat="1" ht="16.5" x14ac:dyDescent="0.3">
      <c r="B34" s="98">
        <v>2025</v>
      </c>
      <c r="C34" s="99" t="s">
        <v>66</v>
      </c>
      <c r="D34" s="497">
        <v>1.1639776221346532</v>
      </c>
      <c r="E34" s="497">
        <v>0.94236855964212818</v>
      </c>
      <c r="F34" s="497">
        <v>1.1684199038009693</v>
      </c>
      <c r="G34" s="498">
        <v>393.20217860637138</v>
      </c>
      <c r="H34" s="498">
        <v>130.0375736011986</v>
      </c>
      <c r="I34" s="498">
        <v>130.0375736011986</v>
      </c>
      <c r="J34" s="497">
        <v>1.1684199038009693</v>
      </c>
      <c r="K34" s="497">
        <v>1.1684199038009693</v>
      </c>
      <c r="L34" s="498">
        <v>130.0375736011986</v>
      </c>
      <c r="M34" s="499">
        <v>130.0375736011986</v>
      </c>
    </row>
    <row r="35" spans="2:17" s="67" customFormat="1" ht="16.5" x14ac:dyDescent="0.3">
      <c r="B35" s="98">
        <v>2025</v>
      </c>
      <c r="C35" s="99" t="s">
        <v>67</v>
      </c>
      <c r="D35" s="497">
        <v>0.84382121239731556</v>
      </c>
      <c r="E35" s="497">
        <v>0.68349618890094233</v>
      </c>
      <c r="F35" s="497">
        <v>0.84744665106698369</v>
      </c>
      <c r="G35" s="498">
        <v>285.03011973754144</v>
      </c>
      <c r="H35" s="498">
        <v>60.232661259232792</v>
      </c>
      <c r="I35" s="498">
        <v>60.232661259232792</v>
      </c>
      <c r="J35" s="497">
        <v>0.84744665106698369</v>
      </c>
      <c r="K35" s="497">
        <v>0.84744665106698369</v>
      </c>
      <c r="L35" s="498">
        <v>60.232661259232792</v>
      </c>
      <c r="M35" s="499">
        <v>60.232661259232792</v>
      </c>
    </row>
    <row r="36" spans="2:17" s="67" customFormat="1" ht="16.5" x14ac:dyDescent="0.3">
      <c r="B36" s="98">
        <v>2025</v>
      </c>
      <c r="C36" s="99" t="s">
        <v>68</v>
      </c>
      <c r="D36" s="497">
        <v>1.7114057369970661</v>
      </c>
      <c r="E36" s="497">
        <v>1.4668328984405918</v>
      </c>
      <c r="F36" s="497">
        <v>1.3951425471856334</v>
      </c>
      <c r="G36" s="498">
        <v>552.45865193586906</v>
      </c>
      <c r="H36" s="498">
        <v>167.0727509429438</v>
      </c>
      <c r="I36" s="498">
        <v>167.0727509429438</v>
      </c>
      <c r="J36" s="497">
        <v>1.3951425471856334</v>
      </c>
      <c r="K36" s="497">
        <v>1.3951425471856334</v>
      </c>
      <c r="L36" s="498">
        <v>167.0727509429438</v>
      </c>
      <c r="M36" s="499">
        <v>167.0727509429438</v>
      </c>
    </row>
    <row r="37" spans="2:17" s="67" customFormat="1" ht="16.5" x14ac:dyDescent="0.3">
      <c r="B37" s="98">
        <v>2025</v>
      </c>
      <c r="C37" s="99" t="s">
        <v>69</v>
      </c>
      <c r="D37" s="497">
        <v>0.93808224820420083</v>
      </c>
      <c r="E37" s="497">
        <v>0.74125923571375496</v>
      </c>
      <c r="F37" s="497">
        <v>0.80723624227854052</v>
      </c>
      <c r="G37" s="498">
        <v>222.10577199828154</v>
      </c>
      <c r="H37" s="498">
        <v>94.644269163130289</v>
      </c>
      <c r="I37" s="498">
        <v>94.644269163130289</v>
      </c>
      <c r="J37" s="497">
        <v>0.80723624227854052</v>
      </c>
      <c r="K37" s="497">
        <v>0.80723624227854052</v>
      </c>
      <c r="L37" s="498">
        <v>94.644269163130289</v>
      </c>
      <c r="M37" s="499">
        <v>94.644269163130289</v>
      </c>
    </row>
    <row r="38" spans="2:17" s="67" customFormat="1" ht="16.5" x14ac:dyDescent="0.3">
      <c r="B38" s="98">
        <v>2025</v>
      </c>
      <c r="C38" s="99" t="s">
        <v>70</v>
      </c>
      <c r="D38" s="497">
        <v>1.4077848645264226</v>
      </c>
      <c r="E38" s="497">
        <v>1.2476418943210885</v>
      </c>
      <c r="F38" s="497">
        <v>1.3316992988601051</v>
      </c>
      <c r="G38" s="498">
        <v>357.81409620623674</v>
      </c>
      <c r="H38" s="498">
        <v>76.216752443039383</v>
      </c>
      <c r="I38" s="498">
        <v>76.216752443039383</v>
      </c>
      <c r="J38" s="497">
        <v>1.3316992988601051</v>
      </c>
      <c r="K38" s="497">
        <v>1.3316992988601051</v>
      </c>
      <c r="L38" s="498">
        <v>76.216752443039383</v>
      </c>
      <c r="M38" s="499">
        <v>76.216752443039383</v>
      </c>
    </row>
    <row r="39" spans="2:17" s="67" customFormat="1" ht="16.5" x14ac:dyDescent="0.3">
      <c r="B39" s="98">
        <v>2025</v>
      </c>
      <c r="C39" s="99" t="s">
        <v>71</v>
      </c>
      <c r="D39" s="497">
        <v>1.6259390667736551</v>
      </c>
      <c r="E39" s="497">
        <v>1.3967135988670143</v>
      </c>
      <c r="F39" s="497">
        <v>1.3292054444316379</v>
      </c>
      <c r="G39" s="498">
        <v>526.33151820079092</v>
      </c>
      <c r="H39" s="498">
        <v>211.58266547528291</v>
      </c>
      <c r="I39" s="498">
        <v>211.58266547528291</v>
      </c>
      <c r="J39" s="497">
        <v>1.3292054444316379</v>
      </c>
      <c r="K39" s="497">
        <v>1.3292054444316379</v>
      </c>
      <c r="L39" s="498">
        <v>211.58266547528291</v>
      </c>
      <c r="M39" s="499">
        <v>211.58266547528291</v>
      </c>
    </row>
    <row r="40" spans="2:17" s="67" customFormat="1" ht="16.5" x14ac:dyDescent="0.3">
      <c r="B40" s="98">
        <v>2025</v>
      </c>
      <c r="C40" s="99" t="s">
        <v>72</v>
      </c>
      <c r="D40" s="497">
        <v>1.0664293384996388</v>
      </c>
      <c r="E40" s="497">
        <v>0.88096774635072128</v>
      </c>
      <c r="F40" s="497">
        <v>1.0240179679739396</v>
      </c>
      <c r="G40" s="498">
        <v>309.08925507218072</v>
      </c>
      <c r="H40" s="498">
        <v>94.614626141157743</v>
      </c>
      <c r="I40" s="498">
        <v>94.614626141157743</v>
      </c>
      <c r="J40" s="497">
        <v>1.0240179679739396</v>
      </c>
      <c r="K40" s="497">
        <v>1.0240179679739396</v>
      </c>
      <c r="L40" s="498">
        <v>94.614626141157743</v>
      </c>
      <c r="M40" s="499">
        <v>94.614626141157743</v>
      </c>
    </row>
    <row r="41" spans="2:17" s="67" customFormat="1" ht="16.5" x14ac:dyDescent="0.3">
      <c r="B41" s="98">
        <v>2025</v>
      </c>
      <c r="C41" s="99" t="s">
        <v>73</v>
      </c>
      <c r="D41" s="497">
        <v>1.4207450524693797</v>
      </c>
      <c r="E41" s="497">
        <v>1.21796845712831</v>
      </c>
      <c r="F41" s="497">
        <v>1.1582631394685949</v>
      </c>
      <c r="G41" s="498">
        <v>459.10665611947837</v>
      </c>
      <c r="H41" s="498">
        <v>147.44093590691361</v>
      </c>
      <c r="I41" s="498">
        <v>147.44093590691361</v>
      </c>
      <c r="J41" s="497">
        <v>1.1582631394685949</v>
      </c>
      <c r="K41" s="497">
        <v>1.1582631394685949</v>
      </c>
      <c r="L41" s="498">
        <v>147.44093590691361</v>
      </c>
      <c r="M41" s="499">
        <v>147.44093590691361</v>
      </c>
    </row>
    <row r="42" spans="2:17" s="67" customFormat="1" ht="16.5" x14ac:dyDescent="0.3">
      <c r="B42" s="98">
        <v>2025</v>
      </c>
      <c r="C42" s="99" t="s">
        <v>74</v>
      </c>
      <c r="D42" s="497">
        <v>0.79373063342091632</v>
      </c>
      <c r="E42" s="497">
        <v>0.68067133598980389</v>
      </c>
      <c r="F42" s="497">
        <v>0.64694483226660371</v>
      </c>
      <c r="G42" s="498">
        <v>256.43217954133701</v>
      </c>
      <c r="H42" s="498">
        <v>64.120629133603401</v>
      </c>
      <c r="I42" s="498">
        <v>64.120629133603401</v>
      </c>
      <c r="J42" s="497">
        <v>0.64694483226660371</v>
      </c>
      <c r="K42" s="497">
        <v>0.64694483226660371</v>
      </c>
      <c r="L42" s="498">
        <v>64.120629133603401</v>
      </c>
      <c r="M42" s="499">
        <v>64.120629133603401</v>
      </c>
    </row>
    <row r="43" spans="2:17" s="67" customFormat="1" ht="16.5" x14ac:dyDescent="0.3">
      <c r="B43" s="98">
        <v>2025</v>
      </c>
      <c r="C43" s="99" t="s">
        <v>75</v>
      </c>
      <c r="D43" s="497">
        <v>1.0192324523937661</v>
      </c>
      <c r="E43" s="497">
        <v>0.87456265450538384</v>
      </c>
      <c r="F43" s="497">
        <v>0.83117178481627385</v>
      </c>
      <c r="G43" s="498">
        <v>329.1665762736942</v>
      </c>
      <c r="H43" s="498">
        <v>91.120831497239735</v>
      </c>
      <c r="I43" s="498">
        <v>91.120831497239735</v>
      </c>
      <c r="J43" s="497">
        <v>0.83117178481627385</v>
      </c>
      <c r="K43" s="497">
        <v>0.83117178481627385</v>
      </c>
      <c r="L43" s="498">
        <v>91.120831497239735</v>
      </c>
      <c r="M43" s="499">
        <v>91.120831497239735</v>
      </c>
    </row>
    <row r="44" spans="2:17" s="67" customFormat="1" ht="16.5" x14ac:dyDescent="0.3">
      <c r="B44" s="100">
        <v>2025</v>
      </c>
      <c r="C44" s="101" t="s">
        <v>76</v>
      </c>
      <c r="D44" s="500">
        <v>0.98257495927988325</v>
      </c>
      <c r="E44" s="500">
        <v>0.84202012344616928</v>
      </c>
      <c r="F44" s="500">
        <v>0.80104174436024267</v>
      </c>
      <c r="G44" s="501">
        <v>317.3156257259165</v>
      </c>
      <c r="H44" s="501">
        <v>71.18357328747642</v>
      </c>
      <c r="I44" s="501">
        <v>71.18357328747642</v>
      </c>
      <c r="J44" s="500">
        <v>0.80104174436024267</v>
      </c>
      <c r="K44" s="500">
        <v>0.80104174436024267</v>
      </c>
      <c r="L44" s="501">
        <v>71.18357328747642</v>
      </c>
      <c r="M44" s="502">
        <v>71.18357328747642</v>
      </c>
    </row>
    <row r="45" spans="2:17" s="67" customFormat="1" ht="16.5" x14ac:dyDescent="0.3"/>
    <row r="46" spans="2:17" s="67" customFormat="1" ht="19.899999999999999" customHeight="1" x14ac:dyDescent="0.3">
      <c r="B46" s="15" t="s">
        <v>126</v>
      </c>
      <c r="C46" s="45"/>
      <c r="D46" s="45"/>
      <c r="E46" s="45"/>
      <c r="F46" s="45"/>
      <c r="G46" s="45"/>
      <c r="H46" s="45"/>
      <c r="I46" s="45"/>
      <c r="J46" s="45"/>
      <c r="K46" s="45"/>
      <c r="L46" s="45"/>
      <c r="M46" s="45"/>
      <c r="N46" s="45"/>
      <c r="O46" s="45"/>
      <c r="P46" s="45"/>
      <c r="Q46" s="45"/>
    </row>
    <row r="47" spans="2:17" s="67" customFormat="1" ht="19.899999999999999" customHeight="1" x14ac:dyDescent="0.3">
      <c r="B47" s="79"/>
      <c r="C47" s="79"/>
      <c r="D47" s="79"/>
      <c r="E47" s="79"/>
      <c r="F47" s="79"/>
      <c r="G47" s="79"/>
      <c r="H47" s="79"/>
      <c r="I47" s="21"/>
      <c r="J47" s="21"/>
      <c r="K47" s="21"/>
      <c r="L47" s="21"/>
      <c r="M47" s="21"/>
      <c r="N47" s="21"/>
      <c r="O47" s="21"/>
      <c r="P47" s="21"/>
      <c r="Q47" s="21"/>
    </row>
    <row r="48" spans="2:17" s="67" customFormat="1" ht="16.5" x14ac:dyDescent="0.3">
      <c r="B48" s="584" t="s">
        <v>104</v>
      </c>
      <c r="C48" s="587" t="s">
        <v>45</v>
      </c>
      <c r="D48" s="89" t="s">
        <v>48</v>
      </c>
      <c r="E48" s="89" t="s">
        <v>50</v>
      </c>
      <c r="F48" s="89" t="s">
        <v>56</v>
      </c>
      <c r="G48" s="89" t="s">
        <v>53</v>
      </c>
      <c r="H48" s="89" t="s">
        <v>54</v>
      </c>
      <c r="I48" s="89" t="s">
        <v>55</v>
      </c>
      <c r="J48" s="89" t="s">
        <v>51</v>
      </c>
      <c r="K48" s="89" t="s">
        <v>52</v>
      </c>
      <c r="L48" s="89" t="s">
        <v>59</v>
      </c>
      <c r="M48" s="89" t="s">
        <v>57</v>
      </c>
      <c r="N48" s="102" t="s">
        <v>58</v>
      </c>
      <c r="O48" s="90" t="s">
        <v>60</v>
      </c>
    </row>
    <row r="49" spans="2:15" s="67" customFormat="1" ht="60" x14ac:dyDescent="0.3">
      <c r="B49" s="590"/>
      <c r="C49" s="591"/>
      <c r="D49" s="103" t="s">
        <v>114</v>
      </c>
      <c r="E49" s="103" t="s">
        <v>127</v>
      </c>
      <c r="F49" s="103" t="s">
        <v>116</v>
      </c>
      <c r="G49" s="103" t="s">
        <v>117</v>
      </c>
      <c r="H49" s="103" t="s">
        <v>128</v>
      </c>
      <c r="I49" s="103" t="s">
        <v>129</v>
      </c>
      <c r="J49" s="103" t="s">
        <v>130</v>
      </c>
      <c r="K49" s="103" t="s">
        <v>131</v>
      </c>
      <c r="L49" s="103" t="s">
        <v>120</v>
      </c>
      <c r="M49" s="103" t="s">
        <v>121</v>
      </c>
      <c r="N49" s="104" t="s">
        <v>122</v>
      </c>
      <c r="O49" s="105" t="s">
        <v>123</v>
      </c>
    </row>
    <row r="50" spans="2:15" s="67" customFormat="1" ht="16.5" x14ac:dyDescent="0.3">
      <c r="B50" s="98">
        <v>2025</v>
      </c>
      <c r="C50" s="99" t="s">
        <v>49</v>
      </c>
      <c r="D50" s="106">
        <v>78.289838426945195</v>
      </c>
      <c r="E50" s="106">
        <v>78.289838426945195</v>
      </c>
      <c r="F50" s="106">
        <v>78.289838426945195</v>
      </c>
      <c r="G50" s="106">
        <v>782.89838426945198</v>
      </c>
      <c r="H50" s="106">
        <v>782.89838426945198</v>
      </c>
      <c r="I50" s="106">
        <v>782.89838426945198</v>
      </c>
      <c r="J50" s="106">
        <v>2348.6951528083559</v>
      </c>
      <c r="K50" s="106">
        <v>2348.6951528083559</v>
      </c>
      <c r="L50" s="106">
        <v>78.289838426945195</v>
      </c>
      <c r="M50" s="106">
        <v>78.289838426945195</v>
      </c>
      <c r="N50" s="106">
        <v>782.89838426945198</v>
      </c>
      <c r="O50" s="107">
        <v>782.89838426945198</v>
      </c>
    </row>
    <row r="51" spans="2:15" s="67" customFormat="1" ht="16.5" x14ac:dyDescent="0.3">
      <c r="B51" s="98">
        <v>2025</v>
      </c>
      <c r="C51" s="99" t="s">
        <v>61</v>
      </c>
      <c r="D51" s="106">
        <v>78.289838426945195</v>
      </c>
      <c r="E51" s="106">
        <v>78.289838426945195</v>
      </c>
      <c r="F51" s="106">
        <v>78.289838426945195</v>
      </c>
      <c r="G51" s="106">
        <v>782.89838426945198</v>
      </c>
      <c r="H51" s="106">
        <v>782.89838426945198</v>
      </c>
      <c r="I51" s="106">
        <v>782.89838426945198</v>
      </c>
      <c r="J51" s="106">
        <v>2348.6951528083559</v>
      </c>
      <c r="K51" s="106">
        <v>2348.6951528083559</v>
      </c>
      <c r="L51" s="106">
        <v>78.289838426945195</v>
      </c>
      <c r="M51" s="106">
        <v>78.289838426945195</v>
      </c>
      <c r="N51" s="106">
        <v>782.89838426945198</v>
      </c>
      <c r="O51" s="107">
        <v>782.89838426945198</v>
      </c>
    </row>
    <row r="52" spans="2:15" s="67" customFormat="1" ht="16.5" x14ac:dyDescent="0.3">
      <c r="B52" s="98">
        <v>2025</v>
      </c>
      <c r="C52" s="99" t="s">
        <v>62</v>
      </c>
      <c r="D52" s="106">
        <v>36.894887686851057</v>
      </c>
      <c r="E52" s="106">
        <v>36.894887686851057</v>
      </c>
      <c r="F52" s="106">
        <v>36.894887686851057</v>
      </c>
      <c r="G52" s="106">
        <v>368.94887686851058</v>
      </c>
      <c r="H52" s="106">
        <v>368.94887686851058</v>
      </c>
      <c r="I52" s="106">
        <v>368.94887686851058</v>
      </c>
      <c r="J52" s="106">
        <v>1106.8466306055318</v>
      </c>
      <c r="K52" s="106">
        <v>1106.8466306055318</v>
      </c>
      <c r="L52" s="106">
        <v>36.894887686851057</v>
      </c>
      <c r="M52" s="106">
        <v>36.894887686851057</v>
      </c>
      <c r="N52" s="106">
        <v>368.94887686851058</v>
      </c>
      <c r="O52" s="107">
        <v>368.94887686851058</v>
      </c>
    </row>
    <row r="53" spans="2:15" s="67" customFormat="1" ht="16.5" x14ac:dyDescent="0.3">
      <c r="B53" s="98">
        <v>2025</v>
      </c>
      <c r="C53" s="99" t="s">
        <v>63</v>
      </c>
      <c r="D53" s="106">
        <v>24.525403279745863</v>
      </c>
      <c r="E53" s="106">
        <v>24.525403279745863</v>
      </c>
      <c r="F53" s="106">
        <v>24.525403279745863</v>
      </c>
      <c r="G53" s="106">
        <v>245.25403279745862</v>
      </c>
      <c r="H53" s="106">
        <v>245.25403279745862</v>
      </c>
      <c r="I53" s="106">
        <v>245.25403279745862</v>
      </c>
      <c r="J53" s="106">
        <v>735.76209839237583</v>
      </c>
      <c r="K53" s="106">
        <v>735.76209839237583</v>
      </c>
      <c r="L53" s="106">
        <v>24.525403279745863</v>
      </c>
      <c r="M53" s="106">
        <v>24.525403279745863</v>
      </c>
      <c r="N53" s="106">
        <v>245.25403279745862</v>
      </c>
      <c r="O53" s="107">
        <v>245.25403279745862</v>
      </c>
    </row>
    <row r="54" spans="2:15" s="67" customFormat="1" ht="16.5" x14ac:dyDescent="0.3">
      <c r="B54" s="98">
        <v>2025</v>
      </c>
      <c r="C54" s="99" t="s">
        <v>64</v>
      </c>
      <c r="D54" s="106">
        <v>30.809666087876053</v>
      </c>
      <c r="E54" s="106">
        <v>30.809666087876053</v>
      </c>
      <c r="F54" s="106">
        <v>30.809666087876053</v>
      </c>
      <c r="G54" s="106">
        <v>308.09666087876053</v>
      </c>
      <c r="H54" s="106">
        <v>308.09666087876053</v>
      </c>
      <c r="I54" s="106">
        <v>308.09666087876053</v>
      </c>
      <c r="J54" s="106">
        <v>924.28998263628159</v>
      </c>
      <c r="K54" s="106">
        <v>924.28998263628159</v>
      </c>
      <c r="L54" s="106">
        <v>30.809666087876053</v>
      </c>
      <c r="M54" s="106">
        <v>30.809666087876053</v>
      </c>
      <c r="N54" s="106">
        <v>308.09666087876053</v>
      </c>
      <c r="O54" s="107">
        <v>308.09666087876053</v>
      </c>
    </row>
    <row r="55" spans="2:15" s="67" customFormat="1" ht="16.5" x14ac:dyDescent="0.3">
      <c r="B55" s="98">
        <v>2025</v>
      </c>
      <c r="C55" s="99" t="s">
        <v>65</v>
      </c>
      <c r="D55" s="106">
        <v>28.973868483394877</v>
      </c>
      <c r="E55" s="106">
        <v>28.973868483394877</v>
      </c>
      <c r="F55" s="106">
        <v>28.973868483394877</v>
      </c>
      <c r="G55" s="106">
        <v>289.73868483394875</v>
      </c>
      <c r="H55" s="106">
        <v>289.73868483394875</v>
      </c>
      <c r="I55" s="106">
        <v>289.73868483394875</v>
      </c>
      <c r="J55" s="106">
        <v>869.21605450184632</v>
      </c>
      <c r="K55" s="106">
        <v>869.21605450184632</v>
      </c>
      <c r="L55" s="106">
        <v>28.973868483394877</v>
      </c>
      <c r="M55" s="106">
        <v>28.973868483394877</v>
      </c>
      <c r="N55" s="106">
        <v>289.73868483394875</v>
      </c>
      <c r="O55" s="107">
        <v>289.73868483394875</v>
      </c>
    </row>
    <row r="56" spans="2:15" s="67" customFormat="1" ht="16.5" x14ac:dyDescent="0.3">
      <c r="B56" s="98">
        <v>2025</v>
      </c>
      <c r="C56" s="99" t="s">
        <v>66</v>
      </c>
      <c r="D56" s="106">
        <v>34.399394644702248</v>
      </c>
      <c r="E56" s="106">
        <v>34.399394644702248</v>
      </c>
      <c r="F56" s="106">
        <v>34.399394644702248</v>
      </c>
      <c r="G56" s="106">
        <v>343.99394644702249</v>
      </c>
      <c r="H56" s="106">
        <v>343.99394644702249</v>
      </c>
      <c r="I56" s="106">
        <v>343.99394644702249</v>
      </c>
      <c r="J56" s="106">
        <v>1031.9818393410674</v>
      </c>
      <c r="K56" s="106">
        <v>1031.9818393410674</v>
      </c>
      <c r="L56" s="106">
        <v>34.399394644702248</v>
      </c>
      <c r="M56" s="106">
        <v>34.399394644702248</v>
      </c>
      <c r="N56" s="106">
        <v>343.99394644702249</v>
      </c>
      <c r="O56" s="107">
        <v>343.99394644702249</v>
      </c>
    </row>
    <row r="57" spans="2:15" s="67" customFormat="1" ht="16.5" x14ac:dyDescent="0.3">
      <c r="B57" s="98">
        <v>2025</v>
      </c>
      <c r="C57" s="99" t="s">
        <v>67</v>
      </c>
      <c r="D57" s="106">
        <v>55.176993150182483</v>
      </c>
      <c r="E57" s="106">
        <v>55.176993150182483</v>
      </c>
      <c r="F57" s="106">
        <v>55.176993150182483</v>
      </c>
      <c r="G57" s="106">
        <v>551.76993150182489</v>
      </c>
      <c r="H57" s="106">
        <v>551.76993150182489</v>
      </c>
      <c r="I57" s="106">
        <v>551.76993150182489</v>
      </c>
      <c r="J57" s="106">
        <v>1655.3097945054744</v>
      </c>
      <c r="K57" s="106">
        <v>1655.3097945054744</v>
      </c>
      <c r="L57" s="106">
        <v>55.176993150182483</v>
      </c>
      <c r="M57" s="106">
        <v>55.176993150182483</v>
      </c>
      <c r="N57" s="106">
        <v>551.76993150182489</v>
      </c>
      <c r="O57" s="107">
        <v>551.76993150182489</v>
      </c>
    </row>
    <row r="58" spans="2:15" s="67" customFormat="1" ht="16.5" x14ac:dyDescent="0.3">
      <c r="B58" s="98">
        <v>2025</v>
      </c>
      <c r="C58" s="99" t="s">
        <v>68</v>
      </c>
      <c r="D58" s="106">
        <v>37.238205684044878</v>
      </c>
      <c r="E58" s="106">
        <v>37.238205684044878</v>
      </c>
      <c r="F58" s="106">
        <v>37.238205684044878</v>
      </c>
      <c r="G58" s="106">
        <v>372.3820568404488</v>
      </c>
      <c r="H58" s="106">
        <v>372.3820568404488</v>
      </c>
      <c r="I58" s="106">
        <v>372.3820568404488</v>
      </c>
      <c r="J58" s="106">
        <v>1117.1461705213464</v>
      </c>
      <c r="K58" s="106">
        <v>1117.1461705213464</v>
      </c>
      <c r="L58" s="106">
        <v>37.238205684044878</v>
      </c>
      <c r="M58" s="106">
        <v>37.238205684044878</v>
      </c>
      <c r="N58" s="106">
        <v>372.3820568404488</v>
      </c>
      <c r="O58" s="107">
        <v>372.3820568404488</v>
      </c>
    </row>
    <row r="59" spans="2:15" s="67" customFormat="1" ht="16.5" x14ac:dyDescent="0.3">
      <c r="B59" s="98">
        <v>2025</v>
      </c>
      <c r="C59" s="99" t="s">
        <v>69</v>
      </c>
      <c r="D59" s="106">
        <v>77.766931988834202</v>
      </c>
      <c r="E59" s="106">
        <v>77.766931988834202</v>
      </c>
      <c r="F59" s="106">
        <v>77.766931988834202</v>
      </c>
      <c r="G59" s="106">
        <v>777.66931988834199</v>
      </c>
      <c r="H59" s="106">
        <v>777.66931988834199</v>
      </c>
      <c r="I59" s="106">
        <v>777.66931988834199</v>
      </c>
      <c r="J59" s="106">
        <v>2333.0079596650262</v>
      </c>
      <c r="K59" s="106">
        <v>2333.0079596650262</v>
      </c>
      <c r="L59" s="106">
        <v>77.766931988834202</v>
      </c>
      <c r="M59" s="106">
        <v>77.766931988834202</v>
      </c>
      <c r="N59" s="106">
        <v>777.66931988834199</v>
      </c>
      <c r="O59" s="107">
        <v>777.66931988834199</v>
      </c>
    </row>
    <row r="60" spans="2:15" s="67" customFormat="1" ht="16.5" x14ac:dyDescent="0.3">
      <c r="B60" s="98">
        <v>2025</v>
      </c>
      <c r="C60" s="99" t="s">
        <v>70</v>
      </c>
      <c r="D60" s="106">
        <v>72.63740218163241</v>
      </c>
      <c r="E60" s="106">
        <v>72.63740218163241</v>
      </c>
      <c r="F60" s="106">
        <v>72.63740218163241</v>
      </c>
      <c r="G60" s="106">
        <v>726.3740218163241</v>
      </c>
      <c r="H60" s="106">
        <v>726.3740218163241</v>
      </c>
      <c r="I60" s="106">
        <v>726.3740218163241</v>
      </c>
      <c r="J60" s="106">
        <v>2179.1220654489725</v>
      </c>
      <c r="K60" s="106">
        <v>2179.1220654489725</v>
      </c>
      <c r="L60" s="106">
        <v>72.63740218163241</v>
      </c>
      <c r="M60" s="106">
        <v>72.63740218163241</v>
      </c>
      <c r="N60" s="106">
        <v>726.3740218163241</v>
      </c>
      <c r="O60" s="107">
        <v>726.3740218163241</v>
      </c>
    </row>
    <row r="61" spans="2:15" s="67" customFormat="1" ht="16.5" x14ac:dyDescent="0.3">
      <c r="B61" s="98">
        <v>2025</v>
      </c>
      <c r="C61" s="99" t="s">
        <v>71</v>
      </c>
      <c r="D61" s="106">
        <v>47.454124161018967</v>
      </c>
      <c r="E61" s="106">
        <v>47.454124161018967</v>
      </c>
      <c r="F61" s="106">
        <v>47.454124161018967</v>
      </c>
      <c r="G61" s="106">
        <v>474.54124161018967</v>
      </c>
      <c r="H61" s="106">
        <v>474.54124161018967</v>
      </c>
      <c r="I61" s="106">
        <v>474.54124161018967</v>
      </c>
      <c r="J61" s="106">
        <v>1423.623724830569</v>
      </c>
      <c r="K61" s="106">
        <v>1423.623724830569</v>
      </c>
      <c r="L61" s="106">
        <v>47.454124161018967</v>
      </c>
      <c r="M61" s="106">
        <v>47.454124161018967</v>
      </c>
      <c r="N61" s="106">
        <v>474.54124161018967</v>
      </c>
      <c r="O61" s="107">
        <v>474.54124161018967</v>
      </c>
    </row>
    <row r="62" spans="2:15" s="67" customFormat="1" ht="16.5" x14ac:dyDescent="0.3">
      <c r="B62" s="98">
        <v>2025</v>
      </c>
      <c r="C62" s="99" t="s">
        <v>72</v>
      </c>
      <c r="D62" s="106">
        <v>42.156536560454079</v>
      </c>
      <c r="E62" s="106">
        <v>42.156536560454079</v>
      </c>
      <c r="F62" s="106">
        <v>42.156536560454079</v>
      </c>
      <c r="G62" s="106">
        <v>421.56536560454077</v>
      </c>
      <c r="H62" s="106">
        <v>421.56536560454077</v>
      </c>
      <c r="I62" s="106">
        <v>421.56536560454077</v>
      </c>
      <c r="J62" s="106">
        <v>1264.6960968136223</v>
      </c>
      <c r="K62" s="106">
        <v>1264.6960968136223</v>
      </c>
      <c r="L62" s="106">
        <v>42.156536560454079</v>
      </c>
      <c r="M62" s="106">
        <v>42.156536560454079</v>
      </c>
      <c r="N62" s="106">
        <v>421.56536560454077</v>
      </c>
      <c r="O62" s="107">
        <v>421.56536560454077</v>
      </c>
    </row>
    <row r="63" spans="2:15" s="67" customFormat="1" ht="16.5" x14ac:dyDescent="0.3">
      <c r="B63" s="98">
        <v>2025</v>
      </c>
      <c r="C63" s="99" t="s">
        <v>73</v>
      </c>
      <c r="D63" s="106">
        <v>40.112450524965581</v>
      </c>
      <c r="E63" s="106">
        <v>40.112450524965581</v>
      </c>
      <c r="F63" s="106">
        <v>40.112450524965581</v>
      </c>
      <c r="G63" s="106">
        <v>401.12450524965584</v>
      </c>
      <c r="H63" s="106">
        <v>401.12450524965584</v>
      </c>
      <c r="I63" s="106">
        <v>401.12450524965584</v>
      </c>
      <c r="J63" s="106">
        <v>1203.3735157489675</v>
      </c>
      <c r="K63" s="106">
        <v>1203.3735157489675</v>
      </c>
      <c r="L63" s="106">
        <v>40.112450524965581</v>
      </c>
      <c r="M63" s="106">
        <v>40.112450524965581</v>
      </c>
      <c r="N63" s="106">
        <v>401.12450524965584</v>
      </c>
      <c r="O63" s="107">
        <v>401.12450524965584</v>
      </c>
    </row>
    <row r="64" spans="2:15" s="67" customFormat="1" ht="16.5" x14ac:dyDescent="0.3">
      <c r="B64" s="98">
        <v>2025</v>
      </c>
      <c r="C64" s="99" t="s">
        <v>74</v>
      </c>
      <c r="D64" s="106">
        <v>46.682835446678972</v>
      </c>
      <c r="E64" s="106">
        <v>46.682835446678972</v>
      </c>
      <c r="F64" s="106">
        <v>46.682835446678972</v>
      </c>
      <c r="G64" s="106">
        <v>466.82835446678973</v>
      </c>
      <c r="H64" s="106">
        <v>466.82835446678973</v>
      </c>
      <c r="I64" s="106">
        <v>466.82835446678973</v>
      </c>
      <c r="J64" s="106">
        <v>1400.4850634003692</v>
      </c>
      <c r="K64" s="106">
        <v>1400.4850634003692</v>
      </c>
      <c r="L64" s="106">
        <v>46.682835446678972</v>
      </c>
      <c r="M64" s="106">
        <v>46.682835446678972</v>
      </c>
      <c r="N64" s="106">
        <v>466.82835446678973</v>
      </c>
      <c r="O64" s="107">
        <v>466.82835446678973</v>
      </c>
    </row>
    <row r="65" spans="2:17" s="67" customFormat="1" ht="16.5" x14ac:dyDescent="0.3">
      <c r="B65" s="98">
        <v>2025</v>
      </c>
      <c r="C65" s="99" t="s">
        <v>75</v>
      </c>
      <c r="D65" s="106">
        <v>56.357304964671961</v>
      </c>
      <c r="E65" s="106">
        <v>56.357304964671961</v>
      </c>
      <c r="F65" s="106">
        <v>56.357304964671961</v>
      </c>
      <c r="G65" s="106">
        <v>563.5730496467196</v>
      </c>
      <c r="H65" s="106">
        <v>563.5730496467196</v>
      </c>
      <c r="I65" s="106">
        <v>563.5730496467196</v>
      </c>
      <c r="J65" s="106">
        <v>1690.7191489401589</v>
      </c>
      <c r="K65" s="106">
        <v>1690.7191489401589</v>
      </c>
      <c r="L65" s="106">
        <v>56.357304964671961</v>
      </c>
      <c r="M65" s="106">
        <v>56.357304964671961</v>
      </c>
      <c r="N65" s="106">
        <v>563.5730496467196</v>
      </c>
      <c r="O65" s="107">
        <v>563.5730496467196</v>
      </c>
    </row>
    <row r="66" spans="2:17" s="67" customFormat="1" ht="16.5" x14ac:dyDescent="0.3">
      <c r="B66" s="100">
        <v>2025</v>
      </c>
      <c r="C66" s="101" t="s">
        <v>76</v>
      </c>
      <c r="D66" s="108">
        <v>44.876985190271114</v>
      </c>
      <c r="E66" s="108">
        <v>44.876985190271114</v>
      </c>
      <c r="F66" s="108">
        <v>44.876985190271114</v>
      </c>
      <c r="G66" s="108">
        <v>448.76985190271114</v>
      </c>
      <c r="H66" s="108">
        <v>448.76985190271114</v>
      </c>
      <c r="I66" s="108">
        <v>448.76985190271114</v>
      </c>
      <c r="J66" s="108">
        <v>1346.3095557081333</v>
      </c>
      <c r="K66" s="108">
        <v>1346.3095557081333</v>
      </c>
      <c r="L66" s="108">
        <v>44.876985190271114</v>
      </c>
      <c r="M66" s="108">
        <v>44.876985190271114</v>
      </c>
      <c r="N66" s="108">
        <v>448.76985190271114</v>
      </c>
      <c r="O66" s="109">
        <v>448.76985190271114</v>
      </c>
    </row>
    <row r="67" spans="2:17" s="67" customFormat="1" ht="16.5" x14ac:dyDescent="0.3"/>
    <row r="68" spans="2:17" s="67" customFormat="1" ht="19.899999999999999" customHeight="1" x14ac:dyDescent="0.3">
      <c r="B68" s="15" t="s">
        <v>132</v>
      </c>
      <c r="C68" s="45"/>
      <c r="D68" s="45"/>
      <c r="E68" s="45"/>
      <c r="F68" s="45"/>
      <c r="G68" s="45"/>
      <c r="H68" s="45"/>
      <c r="I68" s="45"/>
      <c r="J68" s="45"/>
      <c r="K68" s="45"/>
      <c r="L68" s="45"/>
      <c r="M68" s="45"/>
      <c r="N68" s="45"/>
      <c r="O68" s="45"/>
      <c r="P68" s="45"/>
      <c r="Q68" s="45"/>
    </row>
    <row r="69" spans="2:17" s="67" customFormat="1" ht="19.899999999999999" customHeight="1" x14ac:dyDescent="0.3"/>
    <row r="70" spans="2:17" s="67" customFormat="1" ht="24" customHeight="1" thickBot="1" x14ac:dyDescent="0.35">
      <c r="B70" s="110" t="s">
        <v>133</v>
      </c>
      <c r="C70" s="111" t="s">
        <v>134</v>
      </c>
    </row>
    <row r="71" spans="2:17" s="67" customFormat="1" ht="16.5" x14ac:dyDescent="0.3">
      <c r="B71" s="112" t="s">
        <v>135</v>
      </c>
      <c r="C71" s="113">
        <v>4</v>
      </c>
    </row>
    <row r="72" spans="2:17" s="67" customFormat="1" ht="16.5" x14ac:dyDescent="0.3">
      <c r="B72" s="112" t="s">
        <v>136</v>
      </c>
      <c r="C72" s="113">
        <v>2</v>
      </c>
    </row>
    <row r="73" spans="2:17" s="67" customFormat="1" ht="16.5" x14ac:dyDescent="0.3">
      <c r="B73" s="114" t="s">
        <v>137</v>
      </c>
      <c r="C73" s="115">
        <v>2</v>
      </c>
    </row>
    <row r="74" spans="2:17" s="67" customFormat="1" ht="16.5" x14ac:dyDescent="0.3"/>
    <row r="75" spans="2:17" s="67" customFormat="1" ht="16.5" x14ac:dyDescent="0.3"/>
    <row r="76" spans="2:17" s="67" customFormat="1" ht="16.5" hidden="1" x14ac:dyDescent="0.3"/>
    <row r="77" spans="2:17" s="67" customFormat="1" ht="16.5" hidden="1" x14ac:dyDescent="0.3"/>
    <row r="78" spans="2:17" s="67" customFormat="1" ht="16.5" hidden="1" x14ac:dyDescent="0.3"/>
    <row r="79" spans="2:17" s="67" customFormat="1" ht="16.5" hidden="1" x14ac:dyDescent="0.3"/>
    <row r="80" spans="2:17" s="67" customFormat="1" ht="16.5" hidden="1" x14ac:dyDescent="0.3"/>
    <row r="81" s="67" customFormat="1" ht="16.5" hidden="1" x14ac:dyDescent="0.3"/>
    <row r="82" s="67" customFormat="1" ht="16.5" hidden="1" x14ac:dyDescent="0.3"/>
    <row r="83" s="67" customFormat="1" ht="16.5" hidden="1" x14ac:dyDescent="0.3"/>
    <row r="84" s="67" customFormat="1" ht="16.5" hidden="1" x14ac:dyDescent="0.3"/>
    <row r="85" s="67" customFormat="1" ht="16.5" hidden="1" x14ac:dyDescent="0.3"/>
    <row r="86" s="67" customFormat="1" ht="16.5" hidden="1" x14ac:dyDescent="0.3"/>
    <row r="87" s="67" customFormat="1" ht="16.5" hidden="1" x14ac:dyDescent="0.3"/>
    <row r="88" s="67" customFormat="1" ht="16.5" hidden="1" x14ac:dyDescent="0.3"/>
    <row r="89" s="67" customFormat="1" ht="16.5" hidden="1" x14ac:dyDescent="0.3"/>
    <row r="90" s="67" customFormat="1" ht="16.5" hidden="1" x14ac:dyDescent="0.3"/>
    <row r="91" s="67" customFormat="1" ht="16.5" hidden="1" x14ac:dyDescent="0.3"/>
    <row r="92" s="67" customFormat="1" ht="16.5" hidden="1" x14ac:dyDescent="0.3"/>
    <row r="93" s="67" customFormat="1" ht="16.5" hidden="1" x14ac:dyDescent="0.3"/>
    <row r="94" s="67" customFormat="1" ht="16.5" hidden="1" x14ac:dyDescent="0.3"/>
    <row r="95" s="67" customFormat="1" ht="16.5" hidden="1" x14ac:dyDescent="0.3"/>
    <row r="96" s="67" customFormat="1" ht="16.5" hidden="1" x14ac:dyDescent="0.3"/>
    <row r="97" s="67" customFormat="1" ht="16.5" hidden="1" x14ac:dyDescent="0.3"/>
    <row r="98" s="67" customFormat="1" ht="16.5" hidden="1" x14ac:dyDescent="0.3"/>
    <row r="99" s="67" customFormat="1" ht="16.5" hidden="1" x14ac:dyDescent="0.3"/>
    <row r="100" s="67" customFormat="1" ht="16.5" hidden="1" x14ac:dyDescent="0.3"/>
    <row r="101" s="67" customFormat="1" ht="16.5" hidden="1" x14ac:dyDescent="0.3"/>
    <row r="102" s="70" customFormat="1" ht="14.25" x14ac:dyDescent="0.3"/>
    <row r="103" s="70" customFormat="1" ht="14.25" x14ac:dyDescent="0.3"/>
    <row r="104" s="70" customFormat="1" ht="14.25" x14ac:dyDescent="0.3"/>
  </sheetData>
  <sheetProtection algorithmName="SHA-512" hashValue="9Z7JbPyvuwa+ecLR2/ZZcXYnpOZ+snaQCadjoA8dHANmPRgW+9nSyTQhSqxVHJ/F+QZFbhoQ2fPxXnTyDQm2AA==" saltValue="QF+k7zdwJJwO2ZRADAatQg==" spinCount="100000" sheet="1" objects="1" scenarios="1"/>
  <mergeCells count="5">
    <mergeCell ref="B1:B5"/>
    <mergeCell ref="B25:B27"/>
    <mergeCell ref="C25:C27"/>
    <mergeCell ref="B48:B49"/>
    <mergeCell ref="C48:C49"/>
  </mergeCells>
  <hyperlinks>
    <hyperlink ref="Q5" location="Índice!A1" display="Regresar" xr:uid="{AE97ABBD-C6B7-41EE-AAB7-25451A8BD5E7}"/>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C651-F465-45C7-BF5B-D1922257E7F3}">
  <sheetPr>
    <tabColor theme="6"/>
  </sheetPr>
  <dimension ref="A1:BV175"/>
  <sheetViews>
    <sheetView showGridLines="0" topLeftCell="L3" zoomScale="90" zoomScaleNormal="90" workbookViewId="0">
      <selection activeCell="S5" sqref="S5"/>
    </sheetView>
  </sheetViews>
  <sheetFormatPr baseColWidth="10" defaultColWidth="0" defaultRowHeight="16.5" x14ac:dyDescent="0.3"/>
  <cols>
    <col min="1" max="1" width="15.7109375" style="67" customWidth="1"/>
    <col min="2" max="19" width="22.7109375" style="67" customWidth="1"/>
    <col min="20" max="20" width="2.28515625" style="67" customWidth="1"/>
    <col min="21" max="21" width="30.28515625" style="20" hidden="1" customWidth="1"/>
    <col min="22" max="22" width="8.5703125" style="20" hidden="1" customWidth="1"/>
    <col min="23" max="23" width="22.85546875" style="20" hidden="1" customWidth="1"/>
    <col min="24" max="24" width="2.7109375" style="10" hidden="1" customWidth="1"/>
    <col min="25" max="25" width="8.5703125" style="10" hidden="1" customWidth="1"/>
    <col min="26" max="26" width="10.28515625" style="10" hidden="1" customWidth="1"/>
    <col min="27" max="27" width="8.5703125" style="10" hidden="1" customWidth="1"/>
    <col min="28" max="30" width="13.7109375" style="10" hidden="1" customWidth="1"/>
    <col min="31" max="36" width="8.5703125" style="10" hidden="1" customWidth="1"/>
    <col min="37" max="37" width="2.7109375" style="10" hidden="1" customWidth="1"/>
    <col min="38" max="38" width="11.5703125" style="10" hidden="1" customWidth="1"/>
    <col min="39" max="39" width="8.140625" style="10" hidden="1" customWidth="1"/>
    <col min="40" max="40" width="11.5703125" style="67" hidden="1" customWidth="1"/>
    <col min="41" max="41" width="9" style="10" hidden="1" customWidth="1"/>
    <col min="42" max="42" width="9.28515625" style="67" hidden="1" customWidth="1"/>
    <col min="43" max="43" width="8.28515625" style="67" hidden="1" customWidth="1"/>
    <col min="44" max="44" width="7.42578125" style="67" hidden="1" customWidth="1"/>
    <col min="45" max="45" width="8.7109375" style="67" hidden="1" customWidth="1"/>
    <col min="46" max="46" width="8.28515625" style="67" hidden="1" customWidth="1"/>
    <col min="47" max="47" width="7.85546875" style="67" hidden="1" customWidth="1"/>
    <col min="48" max="48" width="8.5703125" style="67" hidden="1" customWidth="1"/>
    <col min="49" max="49" width="7.85546875" style="67" hidden="1" customWidth="1"/>
    <col min="50" max="50" width="2.7109375" style="67" hidden="1" customWidth="1"/>
    <col min="51" max="51" width="8.7109375" style="67" hidden="1" customWidth="1"/>
    <col min="52" max="52" width="8" style="67" hidden="1" customWidth="1"/>
    <col min="53" max="53" width="9" style="67" hidden="1" customWidth="1"/>
    <col min="54" max="54" width="8.28515625" style="67" hidden="1" customWidth="1"/>
    <col min="55" max="55" width="9.28515625" style="67" hidden="1" customWidth="1"/>
    <col min="56" max="56" width="8.28515625" style="67" hidden="1" customWidth="1"/>
    <col min="57" max="57" width="7.42578125" style="67" hidden="1" customWidth="1"/>
    <col min="58" max="58" width="8.7109375" style="67" hidden="1" customWidth="1"/>
    <col min="59" max="59" width="8.28515625" style="67" hidden="1" customWidth="1"/>
    <col min="60" max="60" width="7.85546875" style="67" hidden="1" customWidth="1"/>
    <col min="61" max="61" width="8.5703125" style="67" hidden="1" customWidth="1"/>
    <col min="62" max="62" width="7.85546875" style="67" hidden="1" customWidth="1"/>
    <col min="63" max="65" width="11.5703125" style="67" hidden="1" customWidth="1"/>
    <col min="66" max="66" width="8.28515625" style="67" hidden="1" customWidth="1"/>
    <col min="67" max="67" width="9.28515625" style="67" hidden="1" customWidth="1"/>
    <col min="68" max="68" width="8.28515625" style="67" hidden="1" customWidth="1"/>
    <col min="69" max="69" width="7.42578125" style="67" hidden="1" customWidth="1"/>
    <col min="70" max="70" width="8.7109375" style="67" hidden="1" customWidth="1"/>
    <col min="71" max="71" width="8.28515625" style="67" hidden="1" customWidth="1"/>
    <col min="72" max="72" width="7.85546875" style="67" hidden="1" customWidth="1"/>
    <col min="73" max="73" width="8.5703125" style="67" hidden="1" customWidth="1"/>
    <col min="74" max="74" width="7.85546875" style="67" hidden="1" customWidth="1"/>
    <col min="75" max="16384" width="11.42578125" style="67" hidden="1"/>
  </cols>
  <sheetData>
    <row r="1" spans="1:42" ht="18" customHeight="1" x14ac:dyDescent="0.3">
      <c r="U1" s="21"/>
      <c r="V1" s="21"/>
      <c r="W1" s="21"/>
      <c r="X1" s="67"/>
      <c r="Y1" s="67"/>
      <c r="Z1" s="67"/>
      <c r="AA1" s="67"/>
      <c r="AB1" s="67"/>
      <c r="AC1" s="67"/>
      <c r="AD1" s="67"/>
      <c r="AE1" s="67"/>
      <c r="AF1" s="67"/>
      <c r="AG1" s="67"/>
      <c r="AH1" s="67"/>
      <c r="AI1" s="67"/>
      <c r="AJ1" s="67"/>
      <c r="AK1" s="67"/>
      <c r="AL1" s="67"/>
      <c r="AM1" s="67"/>
      <c r="AO1" s="67"/>
    </row>
    <row r="2" spans="1:42" ht="18" customHeight="1" x14ac:dyDescent="0.3">
      <c r="D2" s="4" t="s">
        <v>0</v>
      </c>
      <c r="U2" s="21"/>
      <c r="V2" s="21"/>
      <c r="W2" s="21"/>
      <c r="X2" s="67"/>
      <c r="Y2" s="67"/>
      <c r="Z2" s="67"/>
      <c r="AA2" s="67"/>
      <c r="AB2" s="67"/>
      <c r="AC2" s="67"/>
      <c r="AD2" s="67"/>
      <c r="AE2" s="67"/>
      <c r="AF2" s="67"/>
      <c r="AG2" s="67"/>
      <c r="AH2" s="67"/>
      <c r="AI2" s="67"/>
      <c r="AJ2" s="67"/>
      <c r="AK2" s="67"/>
      <c r="AL2" s="67"/>
      <c r="AM2" s="67"/>
      <c r="AO2" s="67"/>
    </row>
    <row r="3" spans="1:42" ht="18" customHeight="1" x14ac:dyDescent="0.3">
      <c r="D3" s="483" t="s">
        <v>1</v>
      </c>
      <c r="U3" s="21"/>
      <c r="V3" s="21"/>
      <c r="W3" s="21"/>
      <c r="X3" s="67"/>
      <c r="Y3" s="67"/>
      <c r="Z3" s="67"/>
      <c r="AA3" s="67"/>
      <c r="AB3" s="67"/>
      <c r="AC3" s="67"/>
      <c r="AD3" s="67"/>
      <c r="AE3" s="67"/>
      <c r="AF3" s="67"/>
      <c r="AG3" s="67"/>
      <c r="AH3" s="67"/>
      <c r="AI3" s="67"/>
      <c r="AJ3" s="67"/>
      <c r="AK3" s="67"/>
      <c r="AL3" s="67"/>
      <c r="AM3" s="67"/>
      <c r="AO3" s="67"/>
    </row>
    <row r="4" spans="1:42" ht="6.95" customHeight="1" x14ac:dyDescent="0.3">
      <c r="U4" s="21"/>
      <c r="V4" s="21"/>
      <c r="W4" s="21"/>
      <c r="X4" s="67"/>
      <c r="Y4" s="67"/>
      <c r="Z4" s="67"/>
      <c r="AA4" s="67"/>
      <c r="AB4" s="67"/>
      <c r="AC4" s="67"/>
      <c r="AD4" s="67"/>
      <c r="AE4" s="67"/>
      <c r="AF4" s="67"/>
      <c r="AG4" s="67"/>
      <c r="AH4" s="67"/>
      <c r="AI4" s="67"/>
      <c r="AJ4" s="67"/>
      <c r="AK4" s="67"/>
      <c r="AL4" s="67"/>
      <c r="AM4" s="67"/>
      <c r="AO4" s="67"/>
    </row>
    <row r="5" spans="1:42" ht="18" customHeight="1" x14ac:dyDescent="0.3">
      <c r="B5" s="201"/>
      <c r="C5" s="201"/>
      <c r="D5" s="488" t="s">
        <v>360</v>
      </c>
      <c r="E5" s="201"/>
      <c r="F5" s="201"/>
      <c r="G5" s="426"/>
      <c r="H5" s="201"/>
      <c r="I5" s="201"/>
      <c r="J5" s="201"/>
      <c r="K5" s="201"/>
      <c r="L5" s="201"/>
      <c r="M5" s="201"/>
      <c r="N5" s="201"/>
      <c r="O5" s="201"/>
      <c r="P5" s="201"/>
      <c r="Q5" s="201"/>
      <c r="R5" s="201"/>
      <c r="S5" s="427" t="s">
        <v>38</v>
      </c>
      <c r="U5" s="21"/>
      <c r="V5" s="21"/>
      <c r="W5" s="21"/>
      <c r="X5" s="67"/>
      <c r="Y5" s="67"/>
      <c r="Z5" s="67"/>
      <c r="AA5" s="67"/>
      <c r="AB5" s="67"/>
      <c r="AC5" s="67"/>
      <c r="AD5" s="67"/>
      <c r="AE5" s="67"/>
      <c r="AF5" s="67"/>
      <c r="AG5" s="67"/>
      <c r="AH5" s="67"/>
      <c r="AI5" s="67"/>
      <c r="AJ5" s="67"/>
      <c r="AK5" s="67"/>
      <c r="AL5" s="67"/>
      <c r="AM5" s="67"/>
      <c r="AO5" s="67"/>
    </row>
    <row r="6" spans="1:42" ht="18.75" customHeight="1" x14ac:dyDescent="0.3">
      <c r="U6" s="21"/>
      <c r="V6" s="21"/>
      <c r="W6" s="21"/>
      <c r="X6" s="67"/>
      <c r="Y6" s="67"/>
      <c r="Z6" s="67"/>
      <c r="AA6" s="67"/>
      <c r="AB6" s="67"/>
      <c r="AC6" s="67"/>
      <c r="AD6" s="67"/>
      <c r="AE6" s="67"/>
      <c r="AF6" s="67"/>
      <c r="AG6" s="67"/>
      <c r="AH6" s="67"/>
      <c r="AI6" s="67"/>
      <c r="AJ6" s="67"/>
      <c r="AK6" s="67"/>
      <c r="AL6" s="67"/>
      <c r="AM6" s="67"/>
      <c r="AO6" s="67"/>
    </row>
    <row r="7" spans="1:42" s="428" customFormat="1" ht="21" customHeight="1" x14ac:dyDescent="0.5">
      <c r="B7" s="15" t="s">
        <v>361</v>
      </c>
      <c r="C7" s="45"/>
      <c r="D7" s="45"/>
      <c r="E7" s="45"/>
      <c r="F7" s="45"/>
      <c r="G7" s="45"/>
      <c r="H7" s="45"/>
      <c r="I7" s="45"/>
      <c r="J7" s="45"/>
      <c r="K7" s="45"/>
      <c r="L7" s="45"/>
      <c r="M7" s="45"/>
      <c r="N7" s="45"/>
      <c r="O7" s="45"/>
      <c r="P7" s="45"/>
      <c r="Q7" s="45"/>
      <c r="R7" s="45"/>
      <c r="S7" s="45"/>
      <c r="U7" s="429"/>
      <c r="V7" s="429"/>
      <c r="W7" s="429"/>
    </row>
    <row r="8" spans="1:42" s="21" customFormat="1" ht="21.75" thickBot="1" x14ac:dyDescent="0.35">
      <c r="A8" s="430"/>
      <c r="B8" s="431"/>
      <c r="C8" s="431"/>
      <c r="U8" s="20"/>
      <c r="V8" s="20"/>
      <c r="W8" s="20"/>
      <c r="X8" s="20"/>
      <c r="Y8" s="20"/>
      <c r="Z8" s="20"/>
      <c r="AA8" s="20"/>
      <c r="AB8" s="20"/>
      <c r="AC8" s="20"/>
      <c r="AD8" s="20"/>
      <c r="AE8" s="20"/>
      <c r="AF8" s="20"/>
      <c r="AG8" s="20"/>
      <c r="AH8" s="20"/>
      <c r="AI8" s="20"/>
      <c r="AJ8" s="20"/>
      <c r="AK8" s="20"/>
      <c r="AL8" s="20"/>
      <c r="AM8" s="20"/>
      <c r="AO8" s="20"/>
    </row>
    <row r="9" spans="1:42" s="21" customFormat="1" ht="40.15" customHeight="1" thickBot="1" x14ac:dyDescent="0.35">
      <c r="A9" s="432"/>
      <c r="B9" s="657" t="s">
        <v>362</v>
      </c>
      <c r="C9" s="658"/>
      <c r="D9" s="658"/>
      <c r="E9" s="658"/>
      <c r="F9" s="67"/>
      <c r="G9" s="67"/>
      <c r="H9" s="67"/>
      <c r="I9" s="67"/>
      <c r="J9" s="67"/>
      <c r="K9" s="67"/>
      <c r="L9" s="67"/>
      <c r="M9" s="67"/>
      <c r="N9" s="67"/>
      <c r="U9" s="433"/>
      <c r="V9" s="434"/>
      <c r="W9" s="435" t="s">
        <v>56</v>
      </c>
      <c r="X9" s="20"/>
      <c r="Y9" s="433"/>
      <c r="Z9" s="434"/>
      <c r="AA9" s="434"/>
      <c r="AB9" s="434"/>
      <c r="AC9" s="434"/>
      <c r="AD9" s="434"/>
      <c r="AE9" s="434"/>
      <c r="AF9" s="434"/>
      <c r="AG9" s="434"/>
      <c r="AH9" s="434"/>
      <c r="AI9" s="434"/>
      <c r="AJ9" s="436"/>
      <c r="AK9" s="20"/>
      <c r="AL9" s="20"/>
      <c r="AM9" s="20"/>
      <c r="AO9" s="20"/>
    </row>
    <row r="10" spans="1:42" ht="16.899999999999999" customHeight="1" thickBot="1" x14ac:dyDescent="0.35">
      <c r="B10" s="437" t="s">
        <v>363</v>
      </c>
      <c r="C10" s="438">
        <v>45658</v>
      </c>
      <c r="D10" s="438">
        <v>45689</v>
      </c>
      <c r="E10" s="438">
        <v>45717</v>
      </c>
      <c r="O10" s="439"/>
      <c r="P10" s="440"/>
      <c r="Q10" s="440"/>
      <c r="R10" s="440"/>
      <c r="S10" s="440"/>
      <c r="U10" s="441"/>
      <c r="W10" s="442" t="s">
        <v>45</v>
      </c>
      <c r="Y10" s="443">
        <v>45658</v>
      </c>
      <c r="Z10" s="443">
        <v>45689</v>
      </c>
      <c r="AA10" s="443">
        <v>45717</v>
      </c>
      <c r="AB10" s="443"/>
      <c r="AC10" s="443"/>
      <c r="AD10" s="443"/>
      <c r="AE10" s="443"/>
      <c r="AF10" s="443"/>
      <c r="AG10" s="443"/>
      <c r="AH10" s="443"/>
      <c r="AI10" s="443"/>
      <c r="AJ10" s="444"/>
      <c r="AM10" s="445">
        <v>45658</v>
      </c>
      <c r="AO10" s="443"/>
    </row>
    <row r="11" spans="1:42" ht="16.899999999999999" customHeight="1" thickBot="1" x14ac:dyDescent="0.35">
      <c r="B11" s="446" t="s">
        <v>57</v>
      </c>
      <c r="C11" s="447">
        <v>4.4914279428539148</v>
      </c>
      <c r="D11" s="447">
        <v>4.5039847084834861</v>
      </c>
      <c r="E11" s="447">
        <v>4.5195734982711766</v>
      </c>
      <c r="O11" s="448"/>
      <c r="P11" s="440"/>
      <c r="Q11" s="440"/>
      <c r="R11" s="440"/>
      <c r="S11" s="440"/>
      <c r="U11" s="441" t="str">
        <f t="shared" ref="U11:U74" si="0">+V11&amp;W11</f>
        <v>PDBTBaja California</v>
      </c>
      <c r="V11" s="20" t="s">
        <v>56</v>
      </c>
      <c r="W11" s="449" t="s">
        <v>49</v>
      </c>
      <c r="Y11" s="450">
        <v>2.8709075094144745</v>
      </c>
      <c r="Z11" s="450">
        <v>2.8944005715334811</v>
      </c>
      <c r="AA11" s="450">
        <v>2.8744349133683729</v>
      </c>
      <c r="AB11" s="450"/>
      <c r="AC11" s="450"/>
      <c r="AD11" s="450"/>
      <c r="AE11" s="450"/>
      <c r="AF11" s="450"/>
      <c r="AG11" s="450"/>
      <c r="AH11" s="450"/>
      <c r="AI11" s="450"/>
      <c r="AJ11" s="451"/>
      <c r="AM11" s="445">
        <v>45689</v>
      </c>
      <c r="AO11" s="450"/>
      <c r="AP11" s="95"/>
    </row>
    <row r="12" spans="1:42" ht="16.899999999999999" customHeight="1" thickBot="1" x14ac:dyDescent="0.35">
      <c r="B12" s="446" t="s">
        <v>58</v>
      </c>
      <c r="C12" s="447">
        <v>3.0908884553985181</v>
      </c>
      <c r="D12" s="447">
        <v>3.1284343891790587</v>
      </c>
      <c r="E12" s="447">
        <v>3.1205968289193664</v>
      </c>
      <c r="O12" s="448"/>
      <c r="P12" s="440"/>
      <c r="Q12" s="440"/>
      <c r="R12" s="440"/>
      <c r="S12" s="440"/>
      <c r="U12" s="441" t="str">
        <f t="shared" si="0"/>
        <v>PDBTBaja California Sur</v>
      </c>
      <c r="V12" s="20" t="s">
        <v>56</v>
      </c>
      <c r="W12" s="449" t="s">
        <v>61</v>
      </c>
      <c r="Y12" s="450">
        <v>4.3493781019455779</v>
      </c>
      <c r="Z12" s="450">
        <v>4.3850497534609865</v>
      </c>
      <c r="AA12" s="450">
        <v>4.373183469206424</v>
      </c>
      <c r="AB12" s="450"/>
      <c r="AC12" s="450"/>
      <c r="AD12" s="450"/>
      <c r="AE12" s="450"/>
      <c r="AF12" s="450"/>
      <c r="AG12" s="450"/>
      <c r="AH12" s="450"/>
      <c r="AI12" s="450"/>
      <c r="AJ12" s="451"/>
      <c r="AM12" s="445">
        <v>45717</v>
      </c>
      <c r="AO12" s="450"/>
      <c r="AP12" s="95"/>
    </row>
    <row r="13" spans="1:42" ht="16.899999999999999" customHeight="1" thickBot="1" x14ac:dyDescent="0.35">
      <c r="B13" s="446" t="s">
        <v>56</v>
      </c>
      <c r="C13" s="447">
        <v>4.1352120247781814</v>
      </c>
      <c r="D13" s="447">
        <v>4.1456431416408535</v>
      </c>
      <c r="E13" s="447">
        <v>4.1388799970281633</v>
      </c>
      <c r="O13" s="448"/>
      <c r="P13" s="440"/>
      <c r="Q13" s="440"/>
      <c r="R13" s="440"/>
      <c r="S13" s="440"/>
      <c r="U13" s="441" t="str">
        <f t="shared" si="0"/>
        <v>PDBTBajío</v>
      </c>
      <c r="V13" s="20" t="s">
        <v>56</v>
      </c>
      <c r="W13" s="449" t="s">
        <v>62</v>
      </c>
      <c r="Y13" s="450">
        <v>4.2343940584882969</v>
      </c>
      <c r="Z13" s="450">
        <v>4.2463873797800735</v>
      </c>
      <c r="AA13" s="450">
        <v>4.2413238091868006</v>
      </c>
      <c r="AB13" s="450"/>
      <c r="AC13" s="450"/>
      <c r="AD13" s="450"/>
      <c r="AE13" s="450"/>
      <c r="AF13" s="450"/>
      <c r="AG13" s="450"/>
      <c r="AH13" s="450"/>
      <c r="AI13" s="450"/>
      <c r="AJ13" s="451"/>
      <c r="AM13" s="445">
        <v>45748</v>
      </c>
      <c r="AO13" s="450"/>
      <c r="AP13" s="95"/>
    </row>
    <row r="14" spans="1:42" ht="16.899999999999999" customHeight="1" thickBot="1" x14ac:dyDescent="0.35">
      <c r="B14" s="446" t="s">
        <v>53</v>
      </c>
      <c r="C14" s="447">
        <v>4.4749624542171205</v>
      </c>
      <c r="D14" s="447">
        <v>4.7103487785199443</v>
      </c>
      <c r="E14" s="447">
        <v>4.4592042833665362</v>
      </c>
      <c r="O14" s="448"/>
      <c r="P14" s="440"/>
      <c r="Q14" s="440"/>
      <c r="R14" s="440"/>
      <c r="S14" s="440"/>
      <c r="U14" s="441" t="str">
        <f t="shared" si="0"/>
        <v>PDBTCentro Occidente</v>
      </c>
      <c r="V14" s="20" t="s">
        <v>56</v>
      </c>
      <c r="W14" s="449" t="s">
        <v>63</v>
      </c>
      <c r="Y14" s="450">
        <v>4.1072217986355</v>
      </c>
      <c r="Z14" s="450">
        <v>4.1172346341548876</v>
      </c>
      <c r="AA14" s="450">
        <v>4.1121447894810084</v>
      </c>
      <c r="AB14" s="450"/>
      <c r="AC14" s="450"/>
      <c r="AD14" s="450"/>
      <c r="AE14" s="450"/>
      <c r="AF14" s="450"/>
      <c r="AG14" s="450"/>
      <c r="AH14" s="450"/>
      <c r="AI14" s="450"/>
      <c r="AJ14" s="451"/>
      <c r="AM14" s="445">
        <v>45778</v>
      </c>
      <c r="AO14" s="450"/>
      <c r="AP14" s="95"/>
    </row>
    <row r="15" spans="1:42" ht="16.899999999999999" customHeight="1" thickBot="1" x14ac:dyDescent="0.35">
      <c r="B15" s="446" t="s">
        <v>55</v>
      </c>
      <c r="C15" s="447">
        <v>2.7598976545655516</v>
      </c>
      <c r="D15" s="447">
        <v>2.8872845670103122</v>
      </c>
      <c r="E15" s="447">
        <v>2.7609484491179912</v>
      </c>
      <c r="O15" s="448"/>
      <c r="P15" s="440"/>
      <c r="Q15" s="440"/>
      <c r="R15" s="440"/>
      <c r="S15" s="440"/>
      <c r="U15" s="441" t="str">
        <f t="shared" si="0"/>
        <v>PDBTCentro Oriente</v>
      </c>
      <c r="V15" s="20" t="s">
        <v>56</v>
      </c>
      <c r="W15" s="449" t="s">
        <v>64</v>
      </c>
      <c r="Y15" s="450">
        <v>4.0331792822227834</v>
      </c>
      <c r="Z15" s="450">
        <v>4.0455195672160569</v>
      </c>
      <c r="AA15" s="450">
        <v>4.0379469284975809</v>
      </c>
      <c r="AB15" s="450"/>
      <c r="AC15" s="450"/>
      <c r="AD15" s="450"/>
      <c r="AE15" s="450"/>
      <c r="AF15" s="450"/>
      <c r="AG15" s="450"/>
      <c r="AH15" s="450"/>
      <c r="AI15" s="450"/>
      <c r="AJ15" s="451"/>
      <c r="AM15" s="445">
        <v>45809</v>
      </c>
      <c r="AO15" s="450"/>
      <c r="AP15" s="95"/>
    </row>
    <row r="16" spans="1:42" ht="16.899999999999999" customHeight="1" thickBot="1" x14ac:dyDescent="0.35">
      <c r="B16" s="446" t="s">
        <v>54</v>
      </c>
      <c r="C16" s="447">
        <v>2.6991072995125434</v>
      </c>
      <c r="D16" s="447">
        <v>2.8100948740716252</v>
      </c>
      <c r="E16" s="447">
        <v>2.7037985211893667</v>
      </c>
      <c r="O16" s="448"/>
      <c r="P16" s="440"/>
      <c r="Q16" s="440"/>
      <c r="R16" s="440"/>
      <c r="S16" s="440"/>
      <c r="U16" s="441" t="str">
        <f t="shared" si="0"/>
        <v>PDBTCentro Sur</v>
      </c>
      <c r="V16" s="20" t="s">
        <v>56</v>
      </c>
      <c r="W16" s="449" t="s">
        <v>65</v>
      </c>
      <c r="Y16" s="450">
        <v>4.0766988868802825</v>
      </c>
      <c r="Z16" s="450">
        <v>4.092417121717979</v>
      </c>
      <c r="AA16" s="450">
        <v>4.0817671052766284</v>
      </c>
      <c r="AB16" s="450"/>
      <c r="AC16" s="450"/>
      <c r="AD16" s="450"/>
      <c r="AE16" s="450"/>
      <c r="AF16" s="450"/>
      <c r="AG16" s="450"/>
      <c r="AH16" s="450"/>
      <c r="AI16" s="450"/>
      <c r="AJ16" s="451"/>
      <c r="AM16" s="445">
        <v>45839</v>
      </c>
      <c r="AO16" s="450"/>
      <c r="AP16" s="95"/>
    </row>
    <row r="17" spans="2:42" ht="16.899999999999999" customHeight="1" thickBot="1" x14ac:dyDescent="0.35">
      <c r="B17" s="446" t="s">
        <v>51</v>
      </c>
      <c r="C17" s="447">
        <v>2.0931600463327493</v>
      </c>
      <c r="D17" s="447">
        <v>2.1399512332731012</v>
      </c>
      <c r="E17" s="447">
        <v>2.0738243084934327</v>
      </c>
      <c r="O17" s="448"/>
      <c r="P17" s="440"/>
      <c r="Q17" s="440"/>
      <c r="R17" s="440"/>
      <c r="S17" s="440"/>
      <c r="U17" s="441" t="str">
        <f t="shared" si="0"/>
        <v>PDBTGolfo Centro</v>
      </c>
      <c r="V17" s="20" t="s">
        <v>56</v>
      </c>
      <c r="W17" s="449" t="s">
        <v>66</v>
      </c>
      <c r="Y17" s="450">
        <v>4.3621769904246745</v>
      </c>
      <c r="Z17" s="450">
        <v>4.3666317731256523</v>
      </c>
      <c r="AA17" s="450">
        <v>4.3628962044520536</v>
      </c>
      <c r="AB17" s="450"/>
      <c r="AC17" s="450"/>
      <c r="AD17" s="450"/>
      <c r="AE17" s="450"/>
      <c r="AF17" s="450"/>
      <c r="AG17" s="450"/>
      <c r="AH17" s="450"/>
      <c r="AI17" s="450"/>
      <c r="AJ17" s="451"/>
      <c r="AM17" s="445">
        <v>45870</v>
      </c>
      <c r="AO17" s="450"/>
      <c r="AP17" s="95"/>
    </row>
    <row r="18" spans="2:42" ht="16.899999999999999" customHeight="1" thickBot="1" x14ac:dyDescent="0.35">
      <c r="B18" s="452" t="s">
        <v>52</v>
      </c>
      <c r="C18" s="453">
        <v>1.7071402928289614</v>
      </c>
      <c r="D18" s="453">
        <v>1.7097623131120048</v>
      </c>
      <c r="E18" s="453">
        <v>1.6714611149420313</v>
      </c>
      <c r="O18" s="448"/>
      <c r="P18" s="440"/>
      <c r="Q18" s="440"/>
      <c r="R18" s="440"/>
      <c r="S18" s="440"/>
      <c r="U18" s="441" t="str">
        <f t="shared" si="0"/>
        <v>PDBTGolfo Norte</v>
      </c>
      <c r="V18" s="20" t="s">
        <v>56</v>
      </c>
      <c r="W18" s="449" t="s">
        <v>67</v>
      </c>
      <c r="Y18" s="450">
        <v>3.9550511354478752</v>
      </c>
      <c r="Z18" s="450">
        <v>3.962071313633782</v>
      </c>
      <c r="AA18" s="450">
        <v>3.9556509022691531</v>
      </c>
      <c r="AB18" s="450"/>
      <c r="AC18" s="450"/>
      <c r="AD18" s="450"/>
      <c r="AE18" s="450"/>
      <c r="AF18" s="450"/>
      <c r="AG18" s="450"/>
      <c r="AH18" s="450"/>
      <c r="AI18" s="450"/>
      <c r="AJ18" s="451"/>
      <c r="AM18" s="445">
        <v>45901</v>
      </c>
      <c r="AO18" s="450"/>
      <c r="AP18" s="95"/>
    </row>
    <row r="19" spans="2:42" ht="16.899999999999999" customHeight="1" thickBot="1" x14ac:dyDescent="0.35">
      <c r="B19" s="454" t="s">
        <v>364</v>
      </c>
      <c r="C19" s="455">
        <v>2.780614805980707</v>
      </c>
      <c r="D19" s="455">
        <v>2.8680399387483142</v>
      </c>
      <c r="E19" s="455">
        <v>2.7874353348191567</v>
      </c>
      <c r="O19" s="456"/>
      <c r="P19" s="440"/>
      <c r="Q19" s="440"/>
      <c r="R19" s="440"/>
      <c r="S19" s="440"/>
      <c r="U19" s="441" t="str">
        <f t="shared" si="0"/>
        <v>PDBTJalisco</v>
      </c>
      <c r="V19" s="20" t="s">
        <v>56</v>
      </c>
      <c r="W19" s="449" t="s">
        <v>68</v>
      </c>
      <c r="Y19" s="450">
        <v>4.7850012872631007</v>
      </c>
      <c r="Z19" s="450">
        <v>4.8000347148271505</v>
      </c>
      <c r="AA19" s="450">
        <v>4.7980591834927298</v>
      </c>
      <c r="AB19" s="450"/>
      <c r="AC19" s="450"/>
      <c r="AD19" s="450"/>
      <c r="AE19" s="450"/>
      <c r="AF19" s="450"/>
      <c r="AG19" s="450"/>
      <c r="AH19" s="450"/>
      <c r="AI19" s="450"/>
      <c r="AJ19" s="451"/>
      <c r="AM19" s="445">
        <v>45931</v>
      </c>
      <c r="AO19" s="450"/>
      <c r="AP19" s="95"/>
    </row>
    <row r="20" spans="2:42" ht="25.15" customHeight="1" thickBot="1" x14ac:dyDescent="0.35">
      <c r="D20" s="21"/>
      <c r="E20" s="21"/>
      <c r="F20" s="21"/>
      <c r="G20" s="21"/>
      <c r="H20" s="21"/>
      <c r="I20" s="21"/>
      <c r="J20" s="21"/>
      <c r="K20" s="21"/>
      <c r="L20" s="21"/>
      <c r="M20" s="21"/>
      <c r="N20" s="21"/>
      <c r="O20" s="440"/>
      <c r="P20" s="440"/>
      <c r="Q20" s="440"/>
      <c r="R20" s="440"/>
      <c r="S20" s="440"/>
      <c r="U20" s="441" t="str">
        <f t="shared" si="0"/>
        <v>PDBTNoroeste</v>
      </c>
      <c r="V20" s="20" t="s">
        <v>56</v>
      </c>
      <c r="W20" s="449" t="s">
        <v>69</v>
      </c>
      <c r="Y20" s="450">
        <v>3.7841301531114593</v>
      </c>
      <c r="Z20" s="450">
        <v>3.8166234445850793</v>
      </c>
      <c r="AA20" s="450">
        <v>3.810372972181939</v>
      </c>
      <c r="AB20" s="450"/>
      <c r="AC20" s="450"/>
      <c r="AD20" s="450"/>
      <c r="AE20" s="450"/>
      <c r="AF20" s="450"/>
      <c r="AG20" s="450"/>
      <c r="AH20" s="450"/>
      <c r="AI20" s="450"/>
      <c r="AJ20" s="451"/>
      <c r="AM20" s="445">
        <v>45962</v>
      </c>
      <c r="AO20" s="450"/>
      <c r="AP20" s="95"/>
    </row>
    <row r="21" spans="2:42" ht="22.9" customHeight="1" x14ac:dyDescent="0.3">
      <c r="B21" s="437" t="s">
        <v>268</v>
      </c>
      <c r="C21" s="457">
        <v>45717</v>
      </c>
      <c r="L21" s="440"/>
      <c r="M21" s="440"/>
      <c r="N21" s="440"/>
      <c r="O21" s="440"/>
      <c r="P21" s="440"/>
      <c r="Q21" s="440"/>
      <c r="R21" s="440"/>
      <c r="S21" s="440"/>
      <c r="U21" s="441" t="str">
        <f t="shared" si="0"/>
        <v>PDBTNorte</v>
      </c>
      <c r="V21" s="20" t="s">
        <v>56</v>
      </c>
      <c r="W21" s="449" t="s">
        <v>70</v>
      </c>
      <c r="Y21" s="450">
        <v>4.1486366865866149</v>
      </c>
      <c r="Z21" s="450">
        <v>4.1337809431988868</v>
      </c>
      <c r="AA21" s="450">
        <v>4.1647436113924314</v>
      </c>
      <c r="AB21" s="450"/>
      <c r="AC21" s="450"/>
      <c r="AD21" s="450"/>
      <c r="AE21" s="450"/>
      <c r="AF21" s="450"/>
      <c r="AG21" s="450"/>
      <c r="AH21" s="450"/>
      <c r="AI21" s="450"/>
      <c r="AJ21" s="451"/>
      <c r="AM21" s="445">
        <v>45992</v>
      </c>
      <c r="AO21" s="450"/>
      <c r="AP21" s="95"/>
    </row>
    <row r="22" spans="2:42" ht="15" customHeight="1" x14ac:dyDescent="0.3">
      <c r="B22" s="458"/>
      <c r="C22" s="458"/>
      <c r="D22" s="458"/>
      <c r="E22" s="458"/>
      <c r="F22" s="458"/>
      <c r="G22" s="458"/>
      <c r="L22" s="440"/>
      <c r="M22" s="440"/>
      <c r="N22" s="440"/>
      <c r="O22" s="440"/>
      <c r="P22" s="440"/>
      <c r="Q22" s="440"/>
      <c r="R22" s="440"/>
      <c r="S22" s="440"/>
      <c r="U22" s="441" t="str">
        <f t="shared" si="0"/>
        <v>PDBTOriente</v>
      </c>
      <c r="V22" s="20" t="s">
        <v>56</v>
      </c>
      <c r="W22" s="449" t="s">
        <v>71</v>
      </c>
      <c r="Y22" s="450">
        <v>4.2279853533585925</v>
      </c>
      <c r="Z22" s="450">
        <v>4.2360904640483898</v>
      </c>
      <c r="AA22" s="450">
        <v>4.2298054790334572</v>
      </c>
      <c r="AB22" s="450"/>
      <c r="AC22" s="450"/>
      <c r="AD22" s="450"/>
      <c r="AE22" s="450"/>
      <c r="AF22" s="450"/>
      <c r="AG22" s="450"/>
      <c r="AH22" s="450"/>
      <c r="AI22" s="450"/>
      <c r="AJ22" s="451"/>
      <c r="AO22" s="450"/>
      <c r="AP22" s="95"/>
    </row>
    <row r="23" spans="2:42" ht="18" customHeight="1" x14ac:dyDescent="0.3">
      <c r="B23" s="578" t="s">
        <v>365</v>
      </c>
      <c r="C23" s="631"/>
      <c r="D23" s="656"/>
      <c r="E23" s="631"/>
      <c r="F23" s="631"/>
      <c r="G23" s="631"/>
      <c r="H23" s="631"/>
      <c r="I23" s="631"/>
      <c r="J23" s="631"/>
      <c r="K23" s="631"/>
      <c r="L23" s="631"/>
      <c r="M23" s="631"/>
      <c r="N23" s="631"/>
      <c r="O23" s="631"/>
      <c r="P23" s="631"/>
      <c r="Q23" s="631"/>
      <c r="R23" s="631"/>
      <c r="S23" s="579"/>
      <c r="U23" s="441" t="str">
        <f t="shared" si="0"/>
        <v>PDBTPeninsular</v>
      </c>
      <c r="V23" s="20" t="s">
        <v>56</v>
      </c>
      <c r="W23" s="449" t="s">
        <v>72</v>
      </c>
      <c r="Y23" s="450">
        <v>4.3376050445013057</v>
      </c>
      <c r="Z23" s="450">
        <v>4.3529194118000385</v>
      </c>
      <c r="AA23" s="450">
        <v>4.3486078193516038</v>
      </c>
      <c r="AB23" s="450"/>
      <c r="AC23" s="450"/>
      <c r="AD23" s="450"/>
      <c r="AE23" s="450"/>
      <c r="AF23" s="450"/>
      <c r="AG23" s="450"/>
      <c r="AH23" s="450"/>
      <c r="AI23" s="450"/>
      <c r="AJ23" s="451"/>
      <c r="AO23" s="450"/>
      <c r="AP23" s="95"/>
    </row>
    <row r="24" spans="2:42" x14ac:dyDescent="0.3">
      <c r="B24" s="459" t="s">
        <v>366</v>
      </c>
      <c r="C24" s="460" t="s">
        <v>49</v>
      </c>
      <c r="D24" s="460" t="s">
        <v>61</v>
      </c>
      <c r="E24" s="460" t="s">
        <v>62</v>
      </c>
      <c r="F24" s="460" t="s">
        <v>63</v>
      </c>
      <c r="G24" s="460" t="s">
        <v>64</v>
      </c>
      <c r="H24" s="460" t="s">
        <v>65</v>
      </c>
      <c r="I24" s="460" t="s">
        <v>66</v>
      </c>
      <c r="J24" s="460" t="s">
        <v>67</v>
      </c>
      <c r="K24" s="460" t="s">
        <v>68</v>
      </c>
      <c r="L24" s="460" t="s">
        <v>69</v>
      </c>
      <c r="M24" s="460" t="s">
        <v>70</v>
      </c>
      <c r="N24" s="460" t="s">
        <v>71</v>
      </c>
      <c r="O24" s="460" t="s">
        <v>72</v>
      </c>
      <c r="P24" s="460" t="s">
        <v>73</v>
      </c>
      <c r="Q24" s="460" t="s">
        <v>74</v>
      </c>
      <c r="R24" s="460" t="s">
        <v>75</v>
      </c>
      <c r="S24" s="461" t="s">
        <v>76</v>
      </c>
      <c r="U24" s="441" t="str">
        <f t="shared" si="0"/>
        <v>PDBTSureste</v>
      </c>
      <c r="V24" s="20" t="s">
        <v>56</v>
      </c>
      <c r="W24" s="449" t="s">
        <v>73</v>
      </c>
      <c r="Y24" s="450">
        <v>4.196863943669582</v>
      </c>
      <c r="Z24" s="450">
        <v>4.2236850859801933</v>
      </c>
      <c r="AA24" s="450">
        <v>4.1951911419904624</v>
      </c>
      <c r="AB24" s="450"/>
      <c r="AC24" s="450"/>
      <c r="AD24" s="450"/>
      <c r="AE24" s="450"/>
      <c r="AF24" s="450"/>
      <c r="AG24" s="450"/>
      <c r="AH24" s="450"/>
      <c r="AI24" s="450"/>
      <c r="AJ24" s="451"/>
      <c r="AO24" s="450"/>
      <c r="AP24" s="95"/>
    </row>
    <row r="25" spans="2:42" ht="16.899999999999999" customHeight="1" x14ac:dyDescent="0.3">
      <c r="B25" s="462" t="s">
        <v>57</v>
      </c>
      <c r="C25" s="463">
        <f t="shared" ref="C25:L32" si="1">+IFERROR(INDEX($Y$11:$AJ$174,MATCH($B25&amp;C$24,$U$11:$U$174,0),MATCH($C$21,$Y$10:$AJ$10,0)),"NA")</f>
        <v>3.0020972013760416</v>
      </c>
      <c r="D25" s="463">
        <f t="shared" si="1"/>
        <v>5.4936913877732643</v>
      </c>
      <c r="E25" s="463">
        <f t="shared" si="1"/>
        <v>4.4344753435988622</v>
      </c>
      <c r="F25" s="463">
        <f t="shared" si="1"/>
        <v>4.4046367890355977</v>
      </c>
      <c r="G25" s="463">
        <f t="shared" si="1"/>
        <v>4.5695475692844054</v>
      </c>
      <c r="H25" s="463">
        <f t="shared" si="1"/>
        <v>5.0261075984578385</v>
      </c>
      <c r="I25" s="463">
        <f t="shared" si="1"/>
        <v>4.2933462544657868</v>
      </c>
      <c r="J25" s="463">
        <f t="shared" si="1"/>
        <v>4.0104087181968042</v>
      </c>
      <c r="K25" s="463">
        <f t="shared" si="1"/>
        <v>4.8279403768958256</v>
      </c>
      <c r="L25" s="463">
        <f t="shared" si="1"/>
        <v>3.788495921537764</v>
      </c>
      <c r="M25" s="463">
        <f t="shared" ref="M25:S32" si="2">+IFERROR(INDEX($Y$11:$AJ$174,MATCH($B25&amp;M$24,$U$11:$U$174,0),MATCH($C$21,$Y$10:$AJ$10,0)),"NA")</f>
        <v>4.511808740331781</v>
      </c>
      <c r="N25" s="463">
        <f t="shared" si="2"/>
        <v>4.6159892641760614</v>
      </c>
      <c r="O25" s="463">
        <f t="shared" si="2"/>
        <v>4.53809607765601</v>
      </c>
      <c r="P25" s="463">
        <f t="shared" si="2"/>
        <v>4.469466214375645</v>
      </c>
      <c r="Q25" s="463">
        <f t="shared" si="2"/>
        <v>4.3263980565430398</v>
      </c>
      <c r="R25" s="463">
        <f t="shared" si="2"/>
        <v>5.1199200006554646</v>
      </c>
      <c r="S25" s="447">
        <f t="shared" si="2"/>
        <v>5.2342859578977938</v>
      </c>
      <c r="U25" s="441" t="str">
        <f t="shared" si="0"/>
        <v>PDBTValle de México Centro</v>
      </c>
      <c r="V25" s="20" t="s">
        <v>56</v>
      </c>
      <c r="W25" s="449" t="s">
        <v>74</v>
      </c>
      <c r="Y25" s="450">
        <v>4.071118639143732</v>
      </c>
      <c r="Z25" s="450">
        <v>4.0641442670014847</v>
      </c>
      <c r="AA25" s="450">
        <v>4.0727068626251084</v>
      </c>
      <c r="AB25" s="450"/>
      <c r="AC25" s="450"/>
      <c r="AD25" s="450"/>
      <c r="AE25" s="450"/>
      <c r="AF25" s="450"/>
      <c r="AG25" s="450"/>
      <c r="AH25" s="450"/>
      <c r="AI25" s="450"/>
      <c r="AJ25" s="451"/>
      <c r="AO25" s="450"/>
      <c r="AP25" s="95"/>
    </row>
    <row r="26" spans="2:42" ht="16.899999999999999" customHeight="1" x14ac:dyDescent="0.3">
      <c r="B26" s="446" t="s">
        <v>58</v>
      </c>
      <c r="C26" s="464">
        <f t="shared" si="1"/>
        <v>2.6829324632101978</v>
      </c>
      <c r="D26" s="464">
        <f t="shared" si="1"/>
        <v>3.3301489153041439</v>
      </c>
      <c r="E26" s="464">
        <f t="shared" si="1"/>
        <v>3.2428474242548089</v>
      </c>
      <c r="F26" s="464">
        <f t="shared" si="1"/>
        <v>3.6661623199664843</v>
      </c>
      <c r="G26" s="464">
        <f t="shared" si="1"/>
        <v>3.4569241659310208</v>
      </c>
      <c r="H26" s="464">
        <f t="shared" si="1"/>
        <v>3.3301489153041439</v>
      </c>
      <c r="I26" s="464">
        <f t="shared" si="1"/>
        <v>3.4739754994693284</v>
      </c>
      <c r="J26" s="463">
        <f t="shared" si="1"/>
        <v>2.69260444848224</v>
      </c>
      <c r="K26" s="463">
        <f t="shared" si="1"/>
        <v>3.3325034715425583</v>
      </c>
      <c r="L26" s="463">
        <f t="shared" si="1"/>
        <v>4.0873779930589214</v>
      </c>
      <c r="M26" s="463">
        <f t="shared" si="2"/>
        <v>2.96439060147378</v>
      </c>
      <c r="N26" s="463">
        <f t="shared" si="2"/>
        <v>3.7964249658331011</v>
      </c>
      <c r="O26" s="463">
        <f t="shared" si="2"/>
        <v>3.2962013290005903</v>
      </c>
      <c r="P26" s="463">
        <f t="shared" si="2"/>
        <v>3.5867206531605178</v>
      </c>
      <c r="Q26" s="463">
        <f t="shared" si="2"/>
        <v>3.0128705635703246</v>
      </c>
      <c r="R26" s="463">
        <f t="shared" si="2"/>
        <v>3.3301489153041439</v>
      </c>
      <c r="S26" s="447">
        <f t="shared" si="2"/>
        <v>3.3301489153041439</v>
      </c>
      <c r="U26" s="441" t="str">
        <f t="shared" si="0"/>
        <v>PDBTValle de México Norte</v>
      </c>
      <c r="V26" s="20" t="s">
        <v>56</v>
      </c>
      <c r="W26" s="449" t="s">
        <v>75</v>
      </c>
      <c r="Y26" s="450">
        <v>4.175403360990253</v>
      </c>
      <c r="Z26" s="450">
        <v>4.1751086940930211</v>
      </c>
      <c r="AA26" s="450">
        <v>4.1652612755642693</v>
      </c>
      <c r="AB26" s="450"/>
      <c r="AC26" s="450"/>
      <c r="AD26" s="450"/>
      <c r="AE26" s="450"/>
      <c r="AF26" s="450"/>
      <c r="AG26" s="450"/>
      <c r="AH26" s="450"/>
      <c r="AI26" s="450"/>
      <c r="AJ26" s="451"/>
      <c r="AO26" s="450"/>
      <c r="AP26" s="95"/>
    </row>
    <row r="27" spans="2:42" ht="16.899999999999999" customHeight="1" x14ac:dyDescent="0.3">
      <c r="B27" s="446" t="s">
        <v>56</v>
      </c>
      <c r="C27" s="463">
        <f t="shared" si="1"/>
        <v>2.8744349133683729</v>
      </c>
      <c r="D27" s="463">
        <f t="shared" si="1"/>
        <v>4.373183469206424</v>
      </c>
      <c r="E27" s="463">
        <f t="shared" si="1"/>
        <v>4.2413238091868006</v>
      </c>
      <c r="F27" s="463">
        <f t="shared" si="1"/>
        <v>4.1121447894810084</v>
      </c>
      <c r="G27" s="463">
        <f t="shared" si="1"/>
        <v>4.0379469284975809</v>
      </c>
      <c r="H27" s="463">
        <f t="shared" si="1"/>
        <v>4.0817671052766284</v>
      </c>
      <c r="I27" s="463">
        <f t="shared" si="1"/>
        <v>4.3628962044520536</v>
      </c>
      <c r="J27" s="463">
        <f t="shared" si="1"/>
        <v>3.9556509022691531</v>
      </c>
      <c r="K27" s="463">
        <f t="shared" si="1"/>
        <v>4.7980591834927298</v>
      </c>
      <c r="L27" s="463">
        <f t="shared" si="1"/>
        <v>3.810372972181939</v>
      </c>
      <c r="M27" s="463">
        <f t="shared" si="2"/>
        <v>4.1647436113924314</v>
      </c>
      <c r="N27" s="463">
        <f t="shared" si="2"/>
        <v>4.2298054790334572</v>
      </c>
      <c r="O27" s="463">
        <f t="shared" si="2"/>
        <v>4.3486078193516038</v>
      </c>
      <c r="P27" s="463">
        <f t="shared" si="2"/>
        <v>4.1951911419904624</v>
      </c>
      <c r="Q27" s="463">
        <f t="shared" si="2"/>
        <v>4.0727068626251084</v>
      </c>
      <c r="R27" s="463">
        <f t="shared" si="2"/>
        <v>4.1652612755642693</v>
      </c>
      <c r="S27" s="447">
        <f t="shared" si="2"/>
        <v>4.1372942667735622</v>
      </c>
      <c r="T27" s="95"/>
      <c r="U27" s="441" t="str">
        <f t="shared" si="0"/>
        <v>PDBTValle de México Sur</v>
      </c>
      <c r="V27" s="20" t="s">
        <v>56</v>
      </c>
      <c r="W27" s="449" t="s">
        <v>76</v>
      </c>
      <c r="Y27" s="450">
        <v>4.1371495263784768</v>
      </c>
      <c r="Z27" s="450">
        <v>4.1216427198459842</v>
      </c>
      <c r="AA27" s="450">
        <v>4.1372942667735622</v>
      </c>
      <c r="AB27" s="450"/>
      <c r="AC27" s="450"/>
      <c r="AD27" s="450"/>
      <c r="AE27" s="450"/>
      <c r="AF27" s="450"/>
      <c r="AG27" s="450"/>
      <c r="AH27" s="450"/>
      <c r="AI27" s="450"/>
      <c r="AJ27" s="451"/>
      <c r="AO27" s="450"/>
      <c r="AP27" s="95"/>
    </row>
    <row r="28" spans="2:42" ht="16.899999999999999" customHeight="1" x14ac:dyDescent="0.3">
      <c r="B28" s="446" t="s">
        <v>53</v>
      </c>
      <c r="C28" s="463">
        <f t="shared" si="1"/>
        <v>2.8606022476750121</v>
      </c>
      <c r="D28" s="463">
        <f t="shared" si="1"/>
        <v>5.0757380750519419</v>
      </c>
      <c r="E28" s="463">
        <f t="shared" si="1"/>
        <v>4.369115155913236</v>
      </c>
      <c r="F28" s="463">
        <f t="shared" si="1"/>
        <v>3.9680601268151983</v>
      </c>
      <c r="G28" s="463">
        <f t="shared" si="1"/>
        <v>4.2889544476246293</v>
      </c>
      <c r="H28" s="463">
        <f t="shared" si="1"/>
        <v>4.2462290432219474</v>
      </c>
      <c r="I28" s="463">
        <f t="shared" si="1"/>
        <v>4.1173464719946278</v>
      </c>
      <c r="J28" s="463">
        <f t="shared" si="1"/>
        <v>3.6166589809428946</v>
      </c>
      <c r="K28" s="463">
        <f t="shared" si="1"/>
        <v>4.1724065361782765</v>
      </c>
      <c r="L28" s="463">
        <f t="shared" si="1"/>
        <v>3.6036225758739864</v>
      </c>
      <c r="M28" s="463">
        <f t="shared" si="2"/>
        <v>3.9368667779249735</v>
      </c>
      <c r="N28" s="463">
        <f t="shared" si="2"/>
        <v>3.8721710411636336</v>
      </c>
      <c r="O28" s="463">
        <f t="shared" si="2"/>
        <v>4.3671612613781292</v>
      </c>
      <c r="P28" s="463">
        <f t="shared" si="2"/>
        <v>3.8871071271123316</v>
      </c>
      <c r="Q28" s="463">
        <f t="shared" si="2"/>
        <v>4.3222574348712426</v>
      </c>
      <c r="R28" s="463">
        <f t="shared" si="2"/>
        <v>4.8907247032194014</v>
      </c>
      <c r="S28" s="447">
        <f t="shared" si="2"/>
        <v>5.0136591649535722</v>
      </c>
      <c r="U28" s="465" t="str">
        <f t="shared" si="0"/>
        <v>Total</v>
      </c>
      <c r="V28" s="466"/>
      <c r="W28" s="467" t="s">
        <v>233</v>
      </c>
      <c r="Y28" s="10">
        <v>4.1352120247781832</v>
      </c>
      <c r="AJ28" s="469"/>
      <c r="AP28" s="95"/>
    </row>
    <row r="29" spans="2:42" ht="16.899999999999999" customHeight="1" x14ac:dyDescent="0.3">
      <c r="B29" s="446" t="s">
        <v>55</v>
      </c>
      <c r="C29" s="463">
        <f t="shared" si="1"/>
        <v>2.0844197817440691</v>
      </c>
      <c r="D29" s="463">
        <f t="shared" si="1"/>
        <v>3.5869493303402886</v>
      </c>
      <c r="E29" s="463">
        <f t="shared" si="1"/>
        <v>2.9015333484774719</v>
      </c>
      <c r="F29" s="463">
        <f t="shared" si="1"/>
        <v>2.7438065865632488</v>
      </c>
      <c r="G29" s="463">
        <f t="shared" si="1"/>
        <v>2.9606820413301467</v>
      </c>
      <c r="H29" s="463">
        <f t="shared" si="1"/>
        <v>2.6903650220054258</v>
      </c>
      <c r="I29" s="463">
        <f t="shared" si="1"/>
        <v>2.7339197655581553</v>
      </c>
      <c r="J29" s="463">
        <f t="shared" si="1"/>
        <v>2.6080950974667534</v>
      </c>
      <c r="K29" s="463">
        <f t="shared" si="1"/>
        <v>2.8278530441808618</v>
      </c>
      <c r="L29" s="463">
        <f t="shared" si="1"/>
        <v>2.7872376174102533</v>
      </c>
      <c r="M29" s="463">
        <f t="shared" si="2"/>
        <v>2.5962331744056399</v>
      </c>
      <c r="N29" s="463">
        <f t="shared" si="2"/>
        <v>2.8304038180318214</v>
      </c>
      <c r="O29" s="463">
        <f t="shared" si="2"/>
        <v>3.089963892608365</v>
      </c>
      <c r="P29" s="463">
        <f t="shared" si="2"/>
        <v>2.5291825006651747</v>
      </c>
      <c r="Q29" s="463">
        <f t="shared" si="2"/>
        <v>2.8534843373844572</v>
      </c>
      <c r="R29" s="463">
        <f t="shared" si="2"/>
        <v>2.8623555040338005</v>
      </c>
      <c r="S29" s="447">
        <f t="shared" si="2"/>
        <v>2.8688582219084746</v>
      </c>
      <c r="U29" s="441" t="str">
        <f t="shared" si="0"/>
        <v/>
      </c>
      <c r="W29" s="449"/>
      <c r="AJ29" s="469"/>
      <c r="AP29" s="95"/>
    </row>
    <row r="30" spans="2:42" ht="16.899999999999999" customHeight="1" x14ac:dyDescent="0.3">
      <c r="B30" s="446" t="s">
        <v>54</v>
      </c>
      <c r="C30" s="463">
        <f t="shared" si="1"/>
        <v>1.6781310622700496</v>
      </c>
      <c r="D30" s="463">
        <f t="shared" si="1"/>
        <v>3.113346219199336</v>
      </c>
      <c r="E30" s="463">
        <f t="shared" si="1"/>
        <v>2.8472791869544944</v>
      </c>
      <c r="F30" s="463">
        <f t="shared" si="1"/>
        <v>2.9780861534702163</v>
      </c>
      <c r="G30" s="463">
        <f t="shared" si="1"/>
        <v>2.959591749955985</v>
      </c>
      <c r="H30" s="463">
        <f t="shared" si="1"/>
        <v>2.9323721248729631</v>
      </c>
      <c r="I30" s="463">
        <f t="shared" si="1"/>
        <v>2.7563350140419614</v>
      </c>
      <c r="J30" s="463">
        <f t="shared" si="1"/>
        <v>2.5188436355585972</v>
      </c>
      <c r="K30" s="463">
        <f t="shared" si="1"/>
        <v>2.924298950160241</v>
      </c>
      <c r="L30" s="463">
        <f t="shared" si="1"/>
        <v>2.5513575688671533</v>
      </c>
      <c r="M30" s="463">
        <f t="shared" si="2"/>
        <v>2.6227516972422351</v>
      </c>
      <c r="N30" s="463">
        <f t="shared" si="2"/>
        <v>2.8100024211451604</v>
      </c>
      <c r="O30" s="463">
        <f t="shared" si="2"/>
        <v>3.0442233909391687</v>
      </c>
      <c r="P30" s="463">
        <f t="shared" si="2"/>
        <v>2.7551750032951068</v>
      </c>
      <c r="Q30" s="463">
        <f t="shared" si="2"/>
        <v>2.7537759113912688</v>
      </c>
      <c r="R30" s="463">
        <f t="shared" si="2"/>
        <v>2.8053793079956617</v>
      </c>
      <c r="S30" s="447">
        <f t="shared" si="2"/>
        <v>2.782959250032297</v>
      </c>
      <c r="U30" s="441" t="str">
        <f t="shared" si="0"/>
        <v>GDBT</v>
      </c>
      <c r="W30" s="467" t="s">
        <v>53</v>
      </c>
      <c r="AJ30" s="469"/>
      <c r="AP30" s="95"/>
    </row>
    <row r="31" spans="2:42" ht="16.899999999999999" customHeight="1" x14ac:dyDescent="0.3">
      <c r="B31" s="446" t="s">
        <v>51</v>
      </c>
      <c r="C31" s="463">
        <f t="shared" si="1"/>
        <v>1.3194263606699344</v>
      </c>
      <c r="D31" s="463">
        <f t="shared" si="1"/>
        <v>2.9406616032661415</v>
      </c>
      <c r="E31" s="463">
        <f t="shared" si="1"/>
        <v>2.2764572761747051</v>
      </c>
      <c r="F31" s="463">
        <f t="shared" si="1"/>
        <v>2.2152297814569817</v>
      </c>
      <c r="G31" s="463">
        <f t="shared" si="1"/>
        <v>2.2313905802190726</v>
      </c>
      <c r="H31" s="463">
        <f t="shared" si="1"/>
        <v>2.2679524207679633</v>
      </c>
      <c r="I31" s="463">
        <f t="shared" si="1"/>
        <v>2.1402582034885458</v>
      </c>
      <c r="J31" s="463">
        <f t="shared" si="1"/>
        <v>2.0601791556575382</v>
      </c>
      <c r="K31" s="463">
        <f t="shared" si="1"/>
        <v>2.2540592467571985</v>
      </c>
      <c r="L31" s="463">
        <f t="shared" si="1"/>
        <v>2.0238698534147646</v>
      </c>
      <c r="M31" s="463">
        <f t="shared" si="2"/>
        <v>2.0624078296907054</v>
      </c>
      <c r="N31" s="463">
        <f t="shared" si="2"/>
        <v>2.1914300565819187</v>
      </c>
      <c r="O31" s="463">
        <f t="shared" si="2"/>
        <v>2.3429020426768554</v>
      </c>
      <c r="P31" s="463">
        <f t="shared" si="2"/>
        <v>2.2214859726127658</v>
      </c>
      <c r="Q31" s="463">
        <f t="shared" si="2"/>
        <v>2.3865325377182778</v>
      </c>
      <c r="R31" s="463">
        <f t="shared" si="2"/>
        <v>1.8994099015867698</v>
      </c>
      <c r="S31" s="447">
        <f t="shared" si="2"/>
        <v>2.313752648630667</v>
      </c>
      <c r="U31" s="441" t="str">
        <f t="shared" si="0"/>
        <v>División</v>
      </c>
      <c r="W31" s="442" t="s">
        <v>45</v>
      </c>
      <c r="Y31" s="443">
        <v>45658</v>
      </c>
      <c r="Z31" s="443">
        <v>45689</v>
      </c>
      <c r="AA31" s="443">
        <v>45717</v>
      </c>
      <c r="AB31" s="443"/>
      <c r="AC31" s="443"/>
      <c r="AD31" s="443"/>
      <c r="AE31" s="443"/>
      <c r="AF31" s="443"/>
      <c r="AG31" s="443"/>
      <c r="AH31" s="443"/>
      <c r="AI31" s="443"/>
      <c r="AJ31" s="444"/>
      <c r="AO31" s="443"/>
      <c r="AP31" s="95"/>
    </row>
    <row r="32" spans="2:42" ht="16.899999999999999" customHeight="1" x14ac:dyDescent="0.3">
      <c r="B32" s="452" t="s">
        <v>52</v>
      </c>
      <c r="C32" s="470">
        <f t="shared" si="1"/>
        <v>1.0761782619298734</v>
      </c>
      <c r="D32" s="470" t="str">
        <f t="shared" si="1"/>
        <v>NA</v>
      </c>
      <c r="E32" s="470">
        <f t="shared" si="1"/>
        <v>1.7495661260990056</v>
      </c>
      <c r="F32" s="470" t="str">
        <f t="shared" si="1"/>
        <v>NA</v>
      </c>
      <c r="G32" s="470">
        <f t="shared" si="1"/>
        <v>1.8105556385836672</v>
      </c>
      <c r="H32" s="470">
        <f t="shared" si="1"/>
        <v>1.9152229255466613</v>
      </c>
      <c r="I32" s="470">
        <f t="shared" si="1"/>
        <v>1.8748345557578572</v>
      </c>
      <c r="J32" s="470">
        <f t="shared" si="1"/>
        <v>1.5996407759074542</v>
      </c>
      <c r="K32" s="470">
        <f t="shared" si="1"/>
        <v>1.7546532669004196</v>
      </c>
      <c r="L32" s="470">
        <f t="shared" si="1"/>
        <v>1.5142498207850914</v>
      </c>
      <c r="M32" s="470">
        <f t="shared" si="2"/>
        <v>1.7336993037452144</v>
      </c>
      <c r="N32" s="470">
        <f t="shared" si="2"/>
        <v>1.8311481859945313</v>
      </c>
      <c r="O32" s="470">
        <f t="shared" si="2"/>
        <v>1.9200950247324511</v>
      </c>
      <c r="P32" s="470">
        <f t="shared" si="2"/>
        <v>1.6043185182746933</v>
      </c>
      <c r="Q32" s="470" t="str">
        <f t="shared" si="2"/>
        <v>NA</v>
      </c>
      <c r="R32" s="470">
        <f t="shared" si="2"/>
        <v>1.3916132283837606</v>
      </c>
      <c r="S32" s="453">
        <f t="shared" si="2"/>
        <v>1.9773341916985336</v>
      </c>
      <c r="U32" s="441" t="str">
        <f t="shared" si="0"/>
        <v>GDBTBaja California</v>
      </c>
      <c r="V32" s="20" t="s">
        <v>53</v>
      </c>
      <c r="W32" s="449" t="s">
        <v>49</v>
      </c>
      <c r="Y32" s="450">
        <v>2.8645127902457661</v>
      </c>
      <c r="Z32" s="450">
        <v>3.0461473520523072</v>
      </c>
      <c r="AA32" s="450">
        <v>2.8606022476750121</v>
      </c>
      <c r="AB32" s="450"/>
      <c r="AC32" s="450"/>
      <c r="AD32" s="450"/>
      <c r="AE32" s="450"/>
      <c r="AF32" s="450"/>
      <c r="AG32" s="450"/>
      <c r="AH32" s="450"/>
      <c r="AI32" s="450"/>
      <c r="AJ32" s="451"/>
      <c r="AO32" s="450"/>
      <c r="AP32" s="95"/>
    </row>
    <row r="33" spans="2:42" ht="18" customHeight="1" x14ac:dyDescent="0.3">
      <c r="B33" s="471" t="s">
        <v>367</v>
      </c>
      <c r="C33" s="471"/>
      <c r="D33" s="471"/>
      <c r="E33" s="471"/>
      <c r="F33" s="471"/>
      <c r="G33" s="471"/>
      <c r="H33" s="471"/>
      <c r="I33" s="471"/>
      <c r="J33" s="471"/>
      <c r="K33" s="471"/>
      <c r="L33" s="471"/>
      <c r="M33" s="471"/>
      <c r="N33" s="471"/>
      <c r="O33" s="471"/>
      <c r="P33" s="471"/>
      <c r="Q33" s="471"/>
      <c r="R33" s="471"/>
      <c r="S33" s="471"/>
      <c r="U33" s="441" t="str">
        <f t="shared" si="0"/>
        <v>GDBTBaja California Sur</v>
      </c>
      <c r="V33" s="20" t="s">
        <v>53</v>
      </c>
      <c r="W33" s="449" t="s">
        <v>61</v>
      </c>
      <c r="Y33" s="450">
        <v>5.082984857835088</v>
      </c>
      <c r="Z33" s="450">
        <v>5.2480613115991135</v>
      </c>
      <c r="AA33" s="450">
        <v>5.0757380750519419</v>
      </c>
      <c r="AB33" s="450"/>
      <c r="AC33" s="450"/>
      <c r="AD33" s="450"/>
      <c r="AE33" s="450"/>
      <c r="AF33" s="450"/>
      <c r="AG33" s="450"/>
      <c r="AH33" s="450"/>
      <c r="AI33" s="450"/>
      <c r="AJ33" s="451"/>
      <c r="AO33" s="450"/>
      <c r="AP33" s="95"/>
    </row>
    <row r="34" spans="2:42" ht="18" customHeight="1" x14ac:dyDescent="0.3">
      <c r="B34" s="471" t="s">
        <v>368</v>
      </c>
      <c r="C34" s="471"/>
      <c r="D34" s="471"/>
      <c r="E34" s="471"/>
      <c r="F34" s="471"/>
      <c r="G34" s="471"/>
      <c r="H34" s="471"/>
      <c r="I34" s="471"/>
      <c r="J34" s="471"/>
      <c r="K34" s="471"/>
      <c r="L34" s="471"/>
      <c r="M34" s="471"/>
      <c r="N34" s="471"/>
      <c r="O34" s="471"/>
      <c r="P34" s="471"/>
      <c r="Q34" s="471"/>
      <c r="R34" s="471"/>
      <c r="S34" s="471"/>
      <c r="U34" s="441" t="str">
        <f t="shared" si="0"/>
        <v>GDBTBajío</v>
      </c>
      <c r="V34" s="20" t="s">
        <v>53</v>
      </c>
      <c r="W34" s="449" t="s">
        <v>62</v>
      </c>
      <c r="Y34" s="450">
        <v>4.3802083473339319</v>
      </c>
      <c r="Z34" s="450">
        <v>4.6096666506115254</v>
      </c>
      <c r="AA34" s="450">
        <v>4.369115155913236</v>
      </c>
      <c r="AB34" s="450"/>
      <c r="AC34" s="450"/>
      <c r="AD34" s="450"/>
      <c r="AE34" s="450"/>
      <c r="AF34" s="450"/>
      <c r="AG34" s="450"/>
      <c r="AH34" s="450"/>
      <c r="AI34" s="450"/>
      <c r="AJ34" s="451"/>
      <c r="AO34" s="450"/>
      <c r="AP34" s="95"/>
    </row>
    <row r="35" spans="2:42" ht="18" customHeight="1" x14ac:dyDescent="0.3">
      <c r="B35" s="471" t="s">
        <v>369</v>
      </c>
      <c r="C35" s="471"/>
      <c r="D35" s="471"/>
      <c r="E35" s="471"/>
      <c r="F35" s="471"/>
      <c r="G35" s="471"/>
      <c r="H35" s="471"/>
      <c r="I35" s="471"/>
      <c r="J35" s="471"/>
      <c r="K35" s="471"/>
      <c r="L35" s="471"/>
      <c r="M35" s="70"/>
      <c r="N35" s="70"/>
      <c r="O35" s="70"/>
      <c r="P35" s="70"/>
      <c r="Q35" s="70"/>
      <c r="R35" s="70"/>
      <c r="S35" s="70"/>
      <c r="U35" s="441" t="str">
        <f t="shared" si="0"/>
        <v>GDBTCentro Occidente</v>
      </c>
      <c r="V35" s="20" t="s">
        <v>53</v>
      </c>
      <c r="W35" s="449" t="s">
        <v>63</v>
      </c>
      <c r="Y35" s="450">
        <v>3.9649001931081518</v>
      </c>
      <c r="Z35" s="450">
        <v>4.2151989480947973</v>
      </c>
      <c r="AA35" s="450">
        <v>3.9680601268151983</v>
      </c>
      <c r="AB35" s="450"/>
      <c r="AC35" s="450"/>
      <c r="AD35" s="450"/>
      <c r="AE35" s="450"/>
      <c r="AF35" s="450"/>
      <c r="AG35" s="450"/>
      <c r="AH35" s="450"/>
      <c r="AI35" s="450"/>
      <c r="AJ35" s="451"/>
      <c r="AO35" s="450"/>
      <c r="AP35" s="95"/>
    </row>
    <row r="36" spans="2:42" ht="18" customHeight="1" x14ac:dyDescent="0.3">
      <c r="C36" s="471"/>
      <c r="D36" s="471"/>
      <c r="E36" s="471"/>
      <c r="F36" s="471"/>
      <c r="G36" s="471"/>
      <c r="H36" s="471"/>
      <c r="I36" s="471"/>
      <c r="J36" s="471"/>
      <c r="K36" s="471"/>
      <c r="L36" s="471"/>
      <c r="M36" s="70"/>
      <c r="N36" s="70"/>
      <c r="O36" s="70"/>
      <c r="P36" s="70"/>
      <c r="Q36" s="70"/>
      <c r="R36" s="70"/>
      <c r="S36" s="70"/>
      <c r="U36" s="441" t="str">
        <f t="shared" si="0"/>
        <v>GDBTCentro Oriente</v>
      </c>
      <c r="V36" s="20" t="s">
        <v>53</v>
      </c>
      <c r="W36" s="449" t="s">
        <v>64</v>
      </c>
      <c r="Y36" s="450">
        <v>4.2855937046079884</v>
      </c>
      <c r="Z36" s="450">
        <v>4.5487559936195172</v>
      </c>
      <c r="AA36" s="450">
        <v>4.2889544476246293</v>
      </c>
      <c r="AB36" s="450"/>
      <c r="AC36" s="450"/>
      <c r="AD36" s="450"/>
      <c r="AE36" s="450"/>
      <c r="AF36" s="450"/>
      <c r="AG36" s="450"/>
      <c r="AH36" s="450"/>
      <c r="AI36" s="450"/>
      <c r="AJ36" s="451"/>
      <c r="AO36" s="450"/>
      <c r="AP36" s="95"/>
    </row>
    <row r="37" spans="2:42" ht="16.899999999999999" customHeight="1" x14ac:dyDescent="0.3">
      <c r="U37" s="441" t="str">
        <f t="shared" si="0"/>
        <v>GDBTCentro Sur</v>
      </c>
      <c r="V37" s="20" t="s">
        <v>53</v>
      </c>
      <c r="W37" s="449" t="s">
        <v>65</v>
      </c>
      <c r="Y37" s="450">
        <v>4.245135877058801</v>
      </c>
      <c r="Z37" s="450">
        <v>4.5172611755134664</v>
      </c>
      <c r="AA37" s="450">
        <v>4.2462290432219474</v>
      </c>
      <c r="AB37" s="450"/>
      <c r="AC37" s="450"/>
      <c r="AD37" s="450"/>
      <c r="AE37" s="450"/>
      <c r="AF37" s="450"/>
      <c r="AG37" s="450"/>
      <c r="AH37" s="450"/>
      <c r="AI37" s="450"/>
      <c r="AJ37" s="451"/>
      <c r="AO37" s="450"/>
      <c r="AP37" s="95"/>
    </row>
    <row r="38" spans="2:42" ht="16.899999999999999" customHeight="1" x14ac:dyDescent="0.3">
      <c r="U38" s="441" t="str">
        <f t="shared" si="0"/>
        <v>GDBTGolfo Centro</v>
      </c>
      <c r="V38" s="20" t="s">
        <v>53</v>
      </c>
      <c r="W38" s="449" t="s">
        <v>66</v>
      </c>
      <c r="Y38" s="450">
        <v>4.1395133353728726</v>
      </c>
      <c r="Z38" s="450">
        <v>4.3725745824922857</v>
      </c>
      <c r="AA38" s="450">
        <v>4.1173464719946278</v>
      </c>
      <c r="AB38" s="450"/>
      <c r="AC38" s="450"/>
      <c r="AD38" s="450"/>
      <c r="AE38" s="450"/>
      <c r="AF38" s="450"/>
      <c r="AG38" s="450"/>
      <c r="AH38" s="450"/>
      <c r="AI38" s="450"/>
      <c r="AJ38" s="451"/>
      <c r="AO38" s="450"/>
      <c r="AP38" s="95"/>
    </row>
    <row r="39" spans="2:42" ht="16.899999999999999" customHeight="1" x14ac:dyDescent="0.3">
      <c r="U39" s="441" t="str">
        <f t="shared" si="0"/>
        <v>GDBTGolfo Norte</v>
      </c>
      <c r="V39" s="20" t="s">
        <v>53</v>
      </c>
      <c r="W39" s="449" t="s">
        <v>67</v>
      </c>
      <c r="Y39" s="450">
        <v>3.6306838183353518</v>
      </c>
      <c r="Z39" s="450">
        <v>3.8678844724220895</v>
      </c>
      <c r="AA39" s="450">
        <v>3.6166589809428946</v>
      </c>
      <c r="AB39" s="450"/>
      <c r="AC39" s="450"/>
      <c r="AD39" s="450"/>
      <c r="AE39" s="450"/>
      <c r="AF39" s="450"/>
      <c r="AG39" s="450"/>
      <c r="AH39" s="450"/>
      <c r="AI39" s="450"/>
      <c r="AJ39" s="451"/>
      <c r="AO39" s="450"/>
      <c r="AP39" s="95"/>
    </row>
    <row r="40" spans="2:42" ht="16.899999999999999" customHeight="1" x14ac:dyDescent="0.3">
      <c r="U40" s="441" t="str">
        <f t="shared" si="0"/>
        <v>GDBTJalisco</v>
      </c>
      <c r="V40" s="20" t="s">
        <v>53</v>
      </c>
      <c r="W40" s="449" t="s">
        <v>68</v>
      </c>
      <c r="Y40" s="450">
        <v>4.1771198934728782</v>
      </c>
      <c r="Z40" s="450">
        <v>4.4541431892547552</v>
      </c>
      <c r="AA40" s="450">
        <v>4.1724065361782765</v>
      </c>
      <c r="AB40" s="450"/>
      <c r="AC40" s="450"/>
      <c r="AD40" s="450"/>
      <c r="AE40" s="450"/>
      <c r="AF40" s="450"/>
      <c r="AG40" s="450"/>
      <c r="AH40" s="450"/>
      <c r="AI40" s="450"/>
      <c r="AJ40" s="451"/>
      <c r="AO40" s="450"/>
      <c r="AP40" s="95"/>
    </row>
    <row r="41" spans="2:42" ht="16.899999999999999" customHeight="1" x14ac:dyDescent="0.3">
      <c r="U41" s="441" t="str">
        <f t="shared" si="0"/>
        <v>GDBTNoroeste</v>
      </c>
      <c r="V41" s="20" t="s">
        <v>53</v>
      </c>
      <c r="W41" s="449" t="s">
        <v>69</v>
      </c>
      <c r="Y41" s="450">
        <v>3.5841674336047946</v>
      </c>
      <c r="Z41" s="450">
        <v>3.7585878085529432</v>
      </c>
      <c r="AA41" s="450">
        <v>3.6036225758739864</v>
      </c>
      <c r="AB41" s="450"/>
      <c r="AC41" s="450"/>
      <c r="AD41" s="450"/>
      <c r="AE41" s="450"/>
      <c r="AF41" s="450"/>
      <c r="AG41" s="450"/>
      <c r="AH41" s="450"/>
      <c r="AI41" s="450"/>
      <c r="AJ41" s="451"/>
      <c r="AO41" s="450"/>
      <c r="AP41" s="95"/>
    </row>
    <row r="42" spans="2:42" ht="16.899999999999999" customHeight="1" x14ac:dyDescent="0.3">
      <c r="U42" s="441" t="str">
        <f t="shared" si="0"/>
        <v>GDBTNorte</v>
      </c>
      <c r="V42" s="20" t="s">
        <v>53</v>
      </c>
      <c r="W42" s="449" t="s">
        <v>70</v>
      </c>
      <c r="Y42" s="450">
        <v>4.0201265772029862</v>
      </c>
      <c r="Z42" s="450">
        <v>4.2550938099869686</v>
      </c>
      <c r="AA42" s="450">
        <v>3.9368667779249735</v>
      </c>
      <c r="AB42" s="450"/>
      <c r="AC42" s="450"/>
      <c r="AD42" s="450"/>
      <c r="AE42" s="450"/>
      <c r="AF42" s="450"/>
      <c r="AG42" s="450"/>
      <c r="AH42" s="450"/>
      <c r="AI42" s="450"/>
      <c r="AJ42" s="451"/>
      <c r="AO42" s="450"/>
      <c r="AP42" s="95"/>
    </row>
    <row r="43" spans="2:42" ht="16.899999999999999" customHeight="1" x14ac:dyDescent="0.3">
      <c r="U43" s="441" t="str">
        <f t="shared" si="0"/>
        <v>GDBTOriente</v>
      </c>
      <c r="V43" s="20" t="s">
        <v>53</v>
      </c>
      <c r="W43" s="449" t="s">
        <v>71</v>
      </c>
      <c r="Y43" s="450">
        <v>3.8838462528970279</v>
      </c>
      <c r="Z43" s="450">
        <v>4.1360245052285771</v>
      </c>
      <c r="AA43" s="450">
        <v>3.8721710411636336</v>
      </c>
      <c r="AB43" s="450"/>
      <c r="AC43" s="450"/>
      <c r="AD43" s="450"/>
      <c r="AE43" s="450"/>
      <c r="AF43" s="450"/>
      <c r="AG43" s="450"/>
      <c r="AH43" s="450"/>
      <c r="AI43" s="450"/>
      <c r="AJ43" s="451"/>
      <c r="AO43" s="450"/>
      <c r="AP43" s="95"/>
    </row>
    <row r="44" spans="2:42" ht="16.899999999999999" customHeight="1" x14ac:dyDescent="0.3">
      <c r="U44" s="441" t="str">
        <f t="shared" si="0"/>
        <v>GDBTPeninsular</v>
      </c>
      <c r="V44" s="20" t="s">
        <v>53</v>
      </c>
      <c r="W44" s="449" t="s">
        <v>72</v>
      </c>
      <c r="Y44" s="450">
        <v>4.3697374280181505</v>
      </c>
      <c r="Z44" s="450">
        <v>4.584795451105232</v>
      </c>
      <c r="AA44" s="450">
        <v>4.3671612613781292</v>
      </c>
      <c r="AB44" s="450"/>
      <c r="AC44" s="450"/>
      <c r="AD44" s="450"/>
      <c r="AE44" s="450"/>
      <c r="AF44" s="450"/>
      <c r="AG44" s="450"/>
      <c r="AH44" s="450"/>
      <c r="AI44" s="450"/>
      <c r="AJ44" s="451"/>
      <c r="AO44" s="450"/>
      <c r="AP44" s="95"/>
    </row>
    <row r="45" spans="2:42" ht="16.899999999999999" customHeight="1" x14ac:dyDescent="0.3">
      <c r="U45" s="441" t="str">
        <f t="shared" si="0"/>
        <v>GDBTSureste</v>
      </c>
      <c r="V45" s="20" t="s">
        <v>53</v>
      </c>
      <c r="W45" s="449" t="s">
        <v>73</v>
      </c>
      <c r="Y45" s="450">
        <v>3.9045131897604124</v>
      </c>
      <c r="Z45" s="450">
        <v>4.130452158739887</v>
      </c>
      <c r="AA45" s="450">
        <v>3.8871071271123316</v>
      </c>
      <c r="AB45" s="450"/>
      <c r="AC45" s="450"/>
      <c r="AD45" s="450"/>
      <c r="AE45" s="450"/>
      <c r="AF45" s="450"/>
      <c r="AG45" s="450"/>
      <c r="AH45" s="450"/>
      <c r="AI45" s="450"/>
      <c r="AJ45" s="451"/>
      <c r="AO45" s="450"/>
      <c r="AP45" s="95"/>
    </row>
    <row r="46" spans="2:42" ht="16.899999999999999" customHeight="1" x14ac:dyDescent="0.3">
      <c r="U46" s="441" t="str">
        <f t="shared" si="0"/>
        <v>GDBTValle de México Centro</v>
      </c>
      <c r="V46" s="20" t="s">
        <v>53</v>
      </c>
      <c r="W46" s="449" t="s">
        <v>74</v>
      </c>
      <c r="Y46" s="450">
        <v>4.3288313769291937</v>
      </c>
      <c r="Z46" s="450">
        <v>4.5403400483818421</v>
      </c>
      <c r="AA46" s="450">
        <v>4.3222574348712426</v>
      </c>
      <c r="AB46" s="450"/>
      <c r="AC46" s="450"/>
      <c r="AD46" s="450"/>
      <c r="AE46" s="450"/>
      <c r="AF46" s="450"/>
      <c r="AG46" s="450"/>
      <c r="AH46" s="450"/>
      <c r="AI46" s="450"/>
      <c r="AJ46" s="451"/>
      <c r="AO46" s="450"/>
      <c r="AP46" s="95"/>
    </row>
    <row r="47" spans="2:42" ht="16.899999999999999" customHeight="1" x14ac:dyDescent="0.3">
      <c r="U47" s="441" t="str">
        <f t="shared" si="0"/>
        <v>GDBTValle de México Norte</v>
      </c>
      <c r="V47" s="20" t="s">
        <v>53</v>
      </c>
      <c r="W47" s="449" t="s">
        <v>75</v>
      </c>
      <c r="Y47" s="450">
        <v>4.8927800348547654</v>
      </c>
      <c r="Z47" s="450">
        <v>5.1571607639664219</v>
      </c>
      <c r="AA47" s="450">
        <v>4.8907247032194014</v>
      </c>
      <c r="AB47" s="450"/>
      <c r="AC47" s="450"/>
      <c r="AD47" s="450"/>
      <c r="AE47" s="450"/>
      <c r="AF47" s="450"/>
      <c r="AG47" s="450"/>
      <c r="AH47" s="450"/>
      <c r="AI47" s="450"/>
      <c r="AJ47" s="451"/>
      <c r="AO47" s="450"/>
      <c r="AP47" s="95"/>
    </row>
    <row r="48" spans="2:42" ht="16.899999999999999" customHeight="1" x14ac:dyDescent="0.3">
      <c r="U48" s="441" t="str">
        <f t="shared" si="0"/>
        <v>GDBTValle de México Sur</v>
      </c>
      <c r="V48" s="20" t="s">
        <v>53</v>
      </c>
      <c r="W48" s="449" t="s">
        <v>76</v>
      </c>
      <c r="Y48" s="450">
        <v>5.0052906428097561</v>
      </c>
      <c r="Z48" s="450">
        <v>5.2791002539818273</v>
      </c>
      <c r="AA48" s="450">
        <v>5.0136591649535722</v>
      </c>
      <c r="AB48" s="450"/>
      <c r="AC48" s="450"/>
      <c r="AD48" s="450"/>
      <c r="AE48" s="450"/>
      <c r="AF48" s="450"/>
      <c r="AG48" s="450"/>
      <c r="AH48" s="450"/>
      <c r="AI48" s="450"/>
      <c r="AJ48" s="451"/>
      <c r="AO48" s="450"/>
      <c r="AP48" s="95"/>
    </row>
    <row r="49" spans="21:42" ht="16.899999999999999" customHeight="1" x14ac:dyDescent="0.3">
      <c r="U49" s="465" t="str">
        <f t="shared" si="0"/>
        <v>Total</v>
      </c>
      <c r="V49" s="466"/>
      <c r="W49" s="467" t="s">
        <v>233</v>
      </c>
      <c r="Y49" s="10">
        <v>4.4749624542171178</v>
      </c>
      <c r="AJ49" s="469"/>
      <c r="AP49" s="95"/>
    </row>
    <row r="50" spans="21:42" ht="16.899999999999999" customHeight="1" x14ac:dyDescent="0.3">
      <c r="U50" s="441" t="str">
        <f t="shared" si="0"/>
        <v/>
      </c>
      <c r="W50" s="449"/>
      <c r="AJ50" s="469"/>
      <c r="AP50" s="95"/>
    </row>
    <row r="51" spans="21:42" ht="16.899999999999999" customHeight="1" x14ac:dyDescent="0.3">
      <c r="U51" s="441" t="str">
        <f t="shared" si="0"/>
        <v>APBT</v>
      </c>
      <c r="W51" s="449" t="s">
        <v>57</v>
      </c>
      <c r="AJ51" s="469"/>
      <c r="AP51" s="95"/>
    </row>
    <row r="52" spans="21:42" ht="16.899999999999999" customHeight="1" x14ac:dyDescent="0.3">
      <c r="U52" s="441" t="str">
        <f t="shared" si="0"/>
        <v>División</v>
      </c>
      <c r="W52" s="442" t="s">
        <v>45</v>
      </c>
      <c r="Y52" s="443">
        <v>45658</v>
      </c>
      <c r="Z52" s="443">
        <v>45689</v>
      </c>
      <c r="AA52" s="443">
        <v>45717</v>
      </c>
      <c r="AB52" s="443"/>
      <c r="AC52" s="443"/>
      <c r="AD52" s="443"/>
      <c r="AE52" s="443"/>
      <c r="AF52" s="443"/>
      <c r="AG52" s="443"/>
      <c r="AH52" s="443"/>
      <c r="AI52" s="443"/>
      <c r="AJ52" s="444"/>
      <c r="AO52" s="443"/>
      <c r="AP52" s="95"/>
    </row>
    <row r="53" spans="21:42" ht="16.899999999999999" customHeight="1" x14ac:dyDescent="0.3">
      <c r="U53" s="441" t="str">
        <f t="shared" si="0"/>
        <v>APBTBaja California</v>
      </c>
      <c r="V53" s="20" t="s">
        <v>57</v>
      </c>
      <c r="W53" s="449" t="s">
        <v>49</v>
      </c>
      <c r="Y53" s="450">
        <v>2.9925074610011935</v>
      </c>
      <c r="Z53" s="450">
        <v>2.9940762074274421</v>
      </c>
      <c r="AA53" s="450">
        <v>3.0020972013760416</v>
      </c>
      <c r="AB53" s="450"/>
      <c r="AC53" s="450"/>
      <c r="AD53" s="450"/>
      <c r="AE53" s="450"/>
      <c r="AF53" s="450"/>
      <c r="AG53" s="450"/>
      <c r="AH53" s="450"/>
      <c r="AI53" s="450"/>
      <c r="AJ53" s="451"/>
      <c r="AO53" s="450"/>
      <c r="AP53" s="95"/>
    </row>
    <row r="54" spans="21:42" ht="16.899999999999999" customHeight="1" x14ac:dyDescent="0.3">
      <c r="U54" s="441" t="str">
        <f t="shared" si="0"/>
        <v>APBTBaja California Sur</v>
      </c>
      <c r="V54" s="20" t="s">
        <v>57</v>
      </c>
      <c r="W54" s="449" t="s">
        <v>61</v>
      </c>
      <c r="Y54" s="450">
        <v>5.4801781480910225</v>
      </c>
      <c r="Z54" s="450">
        <v>5.4838747846964582</v>
      </c>
      <c r="AA54" s="450">
        <v>5.4936913877732643</v>
      </c>
      <c r="AB54" s="450"/>
      <c r="AC54" s="450"/>
      <c r="AD54" s="450"/>
      <c r="AE54" s="450"/>
      <c r="AF54" s="450"/>
      <c r="AG54" s="450"/>
      <c r="AH54" s="450"/>
      <c r="AI54" s="450"/>
      <c r="AJ54" s="451"/>
      <c r="AO54" s="450"/>
      <c r="AP54" s="95"/>
    </row>
    <row r="55" spans="21:42" ht="16.899999999999999" customHeight="1" x14ac:dyDescent="0.3">
      <c r="U55" s="441" t="str">
        <f t="shared" si="0"/>
        <v>APBTBajío</v>
      </c>
      <c r="V55" s="20" t="s">
        <v>57</v>
      </c>
      <c r="W55" s="449" t="s">
        <v>62</v>
      </c>
      <c r="Y55" s="450">
        <v>4.4243781755565994</v>
      </c>
      <c r="Z55" s="450">
        <v>4.4324265172894943</v>
      </c>
      <c r="AA55" s="450">
        <v>4.4344753435988622</v>
      </c>
      <c r="AB55" s="450"/>
      <c r="AC55" s="450"/>
      <c r="AD55" s="450"/>
      <c r="AE55" s="450"/>
      <c r="AF55" s="450"/>
      <c r="AG55" s="450"/>
      <c r="AH55" s="450"/>
      <c r="AI55" s="450"/>
      <c r="AJ55" s="451"/>
      <c r="AO55" s="450"/>
      <c r="AP55" s="95"/>
    </row>
    <row r="56" spans="21:42" ht="16.899999999999999" customHeight="1" x14ac:dyDescent="0.3">
      <c r="U56" s="441" t="str">
        <f t="shared" si="0"/>
        <v>APBTCentro Occidente</v>
      </c>
      <c r="V56" s="20" t="s">
        <v>57</v>
      </c>
      <c r="W56" s="449" t="s">
        <v>63</v>
      </c>
      <c r="Y56" s="450">
        <v>4.3980684989252143</v>
      </c>
      <c r="Z56" s="450">
        <v>4.4038785014551314</v>
      </c>
      <c r="AA56" s="450">
        <v>4.4046367890355977</v>
      </c>
      <c r="AB56" s="450"/>
      <c r="AC56" s="450"/>
      <c r="AD56" s="450"/>
      <c r="AE56" s="450"/>
      <c r="AF56" s="450"/>
      <c r="AG56" s="450"/>
      <c r="AH56" s="450"/>
      <c r="AI56" s="450"/>
      <c r="AJ56" s="451"/>
      <c r="AO56" s="450"/>
      <c r="AP56" s="95"/>
    </row>
    <row r="57" spans="21:42" ht="16.899999999999999" customHeight="1" x14ac:dyDescent="0.3">
      <c r="U57" s="441" t="str">
        <f t="shared" si="0"/>
        <v>APBTCentro Oriente</v>
      </c>
      <c r="V57" s="20" t="s">
        <v>57</v>
      </c>
      <c r="W57" s="449" t="s">
        <v>64</v>
      </c>
      <c r="Y57" s="450">
        <v>4.563396370003252</v>
      </c>
      <c r="Z57" s="450">
        <v>4.5684302661580425</v>
      </c>
      <c r="AA57" s="450">
        <v>4.5695475692844054</v>
      </c>
      <c r="AB57" s="450"/>
      <c r="AC57" s="450"/>
      <c r="AD57" s="450"/>
      <c r="AE57" s="450"/>
      <c r="AF57" s="450"/>
      <c r="AG57" s="450"/>
      <c r="AH57" s="450"/>
      <c r="AI57" s="450"/>
      <c r="AJ57" s="451"/>
      <c r="AO57" s="450"/>
      <c r="AP57" s="95"/>
    </row>
    <row r="58" spans="21:42" ht="16.899999999999999" customHeight="1" x14ac:dyDescent="0.3">
      <c r="U58" s="441" t="str">
        <f t="shared" si="0"/>
        <v>APBTCentro Sur</v>
      </c>
      <c r="V58" s="20" t="s">
        <v>57</v>
      </c>
      <c r="W58" s="449" t="s">
        <v>65</v>
      </c>
      <c r="Y58" s="450">
        <v>5.0200176731122204</v>
      </c>
      <c r="Z58" s="450">
        <v>5.0247923436893061</v>
      </c>
      <c r="AA58" s="450">
        <v>5.0261075984578385</v>
      </c>
      <c r="AB58" s="450"/>
      <c r="AC58" s="450"/>
      <c r="AD58" s="450"/>
      <c r="AE58" s="450"/>
      <c r="AF58" s="450"/>
      <c r="AG58" s="450"/>
      <c r="AH58" s="450"/>
      <c r="AI58" s="450"/>
      <c r="AJ58" s="451"/>
      <c r="AO58" s="450"/>
      <c r="AP58" s="95"/>
    </row>
    <row r="59" spans="21:42" ht="16.899999999999999" customHeight="1" x14ac:dyDescent="0.3">
      <c r="U59" s="441" t="str">
        <f t="shared" si="0"/>
        <v>APBTGolfo Centro</v>
      </c>
      <c r="V59" s="20" t="s">
        <v>57</v>
      </c>
      <c r="W59" s="449" t="s">
        <v>66</v>
      </c>
      <c r="Y59" s="450">
        <v>4.2873840717191056</v>
      </c>
      <c r="Z59" s="450">
        <v>4.2923902319209049</v>
      </c>
      <c r="AA59" s="450">
        <v>4.2933462544657868</v>
      </c>
      <c r="AB59" s="450"/>
      <c r="AC59" s="450"/>
      <c r="AD59" s="450"/>
      <c r="AE59" s="450"/>
      <c r="AF59" s="450"/>
      <c r="AG59" s="450"/>
      <c r="AH59" s="450"/>
      <c r="AI59" s="450"/>
      <c r="AJ59" s="451"/>
      <c r="AO59" s="450"/>
      <c r="AP59" s="95"/>
    </row>
    <row r="60" spans="21:42" ht="16.899999999999999" customHeight="1" x14ac:dyDescent="0.3">
      <c r="U60" s="441" t="str">
        <f t="shared" si="0"/>
        <v>APBTGolfo Norte</v>
      </c>
      <c r="V60" s="20" t="s">
        <v>57</v>
      </c>
      <c r="W60" s="449" t="s">
        <v>67</v>
      </c>
      <c r="Y60" s="450">
        <v>4.0012093452340318</v>
      </c>
      <c r="Z60" s="450">
        <v>4.0100814601045691</v>
      </c>
      <c r="AA60" s="450">
        <v>4.0104087181968042</v>
      </c>
      <c r="AB60" s="450"/>
      <c r="AC60" s="450"/>
      <c r="AD60" s="450"/>
      <c r="AE60" s="450"/>
      <c r="AF60" s="450"/>
      <c r="AG60" s="450"/>
      <c r="AH60" s="450"/>
      <c r="AI60" s="450"/>
      <c r="AJ60" s="451"/>
      <c r="AO60" s="450"/>
      <c r="AP60" s="95"/>
    </row>
    <row r="61" spans="21:42" ht="16.899999999999999" customHeight="1" x14ac:dyDescent="0.3">
      <c r="U61" s="441" t="str">
        <f t="shared" si="0"/>
        <v>APBTJalisco</v>
      </c>
      <c r="V61" s="20" t="s">
        <v>57</v>
      </c>
      <c r="W61" s="449" t="s">
        <v>68</v>
      </c>
      <c r="Y61" s="450">
        <v>4.8210301532715469</v>
      </c>
      <c r="Z61" s="450">
        <v>4.829493645577057</v>
      </c>
      <c r="AA61" s="450">
        <v>4.8279403768958256</v>
      </c>
      <c r="AB61" s="450"/>
      <c r="AC61" s="450"/>
      <c r="AD61" s="450"/>
      <c r="AE61" s="450"/>
      <c r="AF61" s="450"/>
      <c r="AG61" s="450"/>
      <c r="AH61" s="450"/>
      <c r="AI61" s="450"/>
      <c r="AJ61" s="451"/>
      <c r="AO61" s="450"/>
      <c r="AP61" s="95"/>
    </row>
    <row r="62" spans="21:42" ht="16.899999999999999" customHeight="1" x14ac:dyDescent="0.3">
      <c r="U62" s="441" t="str">
        <f t="shared" si="0"/>
        <v>APBTNoroeste</v>
      </c>
      <c r="V62" s="20" t="s">
        <v>57</v>
      </c>
      <c r="W62" s="449" t="s">
        <v>69</v>
      </c>
      <c r="Y62" s="450">
        <v>3.7810896451391249</v>
      </c>
      <c r="Z62" s="450">
        <v>3.7889625598652801</v>
      </c>
      <c r="AA62" s="450">
        <v>3.788495921537764</v>
      </c>
      <c r="AB62" s="450"/>
      <c r="AC62" s="450"/>
      <c r="AD62" s="450"/>
      <c r="AE62" s="450"/>
      <c r="AF62" s="450"/>
      <c r="AG62" s="450"/>
      <c r="AH62" s="450"/>
      <c r="AI62" s="450"/>
      <c r="AJ62" s="451"/>
      <c r="AO62" s="450"/>
      <c r="AP62" s="95"/>
    </row>
    <row r="63" spans="21:42" ht="16.899999999999999" customHeight="1" x14ac:dyDescent="0.3">
      <c r="U63" s="441" t="str">
        <f t="shared" si="0"/>
        <v>APBTNorte</v>
      </c>
      <c r="V63" s="20" t="s">
        <v>57</v>
      </c>
      <c r="W63" s="449" t="s">
        <v>70</v>
      </c>
      <c r="Y63" s="450">
        <v>4.503933672908536</v>
      </c>
      <c r="Z63" s="450">
        <v>4.5110004701911226</v>
      </c>
      <c r="AA63" s="450">
        <v>4.511808740331781</v>
      </c>
      <c r="AB63" s="450"/>
      <c r="AC63" s="450"/>
      <c r="AD63" s="450"/>
      <c r="AE63" s="450"/>
      <c r="AF63" s="450"/>
      <c r="AG63" s="450"/>
      <c r="AH63" s="450"/>
      <c r="AI63" s="450"/>
      <c r="AJ63" s="451"/>
      <c r="AO63" s="450"/>
      <c r="AP63" s="95"/>
    </row>
    <row r="64" spans="21:42" ht="16.899999999999999" customHeight="1" x14ac:dyDescent="0.3">
      <c r="U64" s="441" t="str">
        <f t="shared" si="0"/>
        <v>APBTOriente</v>
      </c>
      <c r="V64" s="20" t="s">
        <v>57</v>
      </c>
      <c r="W64" s="449" t="s">
        <v>71</v>
      </c>
      <c r="Y64" s="450">
        <v>4.6098560967097155</v>
      </c>
      <c r="Z64" s="450">
        <v>4.6170035357793946</v>
      </c>
      <c r="AA64" s="450">
        <v>4.6159892641760614</v>
      </c>
      <c r="AB64" s="450"/>
      <c r="AC64" s="450"/>
      <c r="AD64" s="450"/>
      <c r="AE64" s="450"/>
      <c r="AF64" s="450"/>
      <c r="AG64" s="450"/>
      <c r="AH64" s="450"/>
      <c r="AI64" s="450"/>
      <c r="AJ64" s="451"/>
      <c r="AO64" s="450"/>
      <c r="AP64" s="95"/>
    </row>
    <row r="65" spans="21:44" ht="16.899999999999999" customHeight="1" x14ac:dyDescent="0.3">
      <c r="U65" s="441" t="str">
        <f t="shared" si="0"/>
        <v>APBTPeninsular</v>
      </c>
      <c r="V65" s="20" t="s">
        <v>57</v>
      </c>
      <c r="W65" s="449" t="s">
        <v>72</v>
      </c>
      <c r="Y65" s="450">
        <v>4.5315983807516025</v>
      </c>
      <c r="Z65" s="450">
        <v>4.5378223598044283</v>
      </c>
      <c r="AA65" s="450">
        <v>4.53809607765601</v>
      </c>
      <c r="AB65" s="450"/>
      <c r="AC65" s="450"/>
      <c r="AD65" s="450"/>
      <c r="AE65" s="450"/>
      <c r="AF65" s="450"/>
      <c r="AG65" s="450"/>
      <c r="AH65" s="450"/>
      <c r="AI65" s="450"/>
      <c r="AJ65" s="451"/>
      <c r="AO65" s="450"/>
      <c r="AP65" s="95"/>
    </row>
    <row r="66" spans="21:44" ht="16.899999999999999" customHeight="1" x14ac:dyDescent="0.3">
      <c r="U66" s="441" t="str">
        <f t="shared" si="0"/>
        <v>APBTSureste</v>
      </c>
      <c r="V66" s="20" t="s">
        <v>57</v>
      </c>
      <c r="W66" s="449" t="s">
        <v>73</v>
      </c>
      <c r="Y66" s="450">
        <v>4.4632905965132128</v>
      </c>
      <c r="Z66" s="450">
        <v>4.4695026277766283</v>
      </c>
      <c r="AA66" s="450">
        <v>4.469466214375645</v>
      </c>
      <c r="AB66" s="450"/>
      <c r="AC66" s="450"/>
      <c r="AD66" s="450"/>
      <c r="AE66" s="450"/>
      <c r="AF66" s="450"/>
      <c r="AG66" s="450"/>
      <c r="AH66" s="450"/>
      <c r="AI66" s="450"/>
      <c r="AJ66" s="451"/>
      <c r="AO66" s="450"/>
      <c r="AP66" s="95"/>
    </row>
    <row r="67" spans="21:44" ht="16.899999999999999" customHeight="1" x14ac:dyDescent="0.3">
      <c r="U67" s="441" t="str">
        <f t="shared" si="0"/>
        <v>APBTValle de México Centro</v>
      </c>
      <c r="V67" s="20" t="s">
        <v>57</v>
      </c>
      <c r="W67" s="449" t="s">
        <v>74</v>
      </c>
      <c r="Y67" s="450">
        <v>4.3194975383523975</v>
      </c>
      <c r="Z67" s="450">
        <v>4.325073030049233</v>
      </c>
      <c r="AA67" s="450">
        <v>4.3263980565430398</v>
      </c>
      <c r="AB67" s="450"/>
      <c r="AC67" s="450"/>
      <c r="AD67" s="450"/>
      <c r="AE67" s="450"/>
      <c r="AF67" s="450"/>
      <c r="AG67" s="450"/>
      <c r="AH67" s="450"/>
      <c r="AI67" s="450"/>
      <c r="AJ67" s="451"/>
      <c r="AO67" s="450"/>
      <c r="AP67" s="95"/>
    </row>
    <row r="68" spans="21:44" ht="16.899999999999999" customHeight="1" x14ac:dyDescent="0.3">
      <c r="U68" s="441" t="str">
        <f t="shared" si="0"/>
        <v>APBTValle de México Norte</v>
      </c>
      <c r="V68" s="20" t="s">
        <v>57</v>
      </c>
      <c r="W68" s="449" t="s">
        <v>75</v>
      </c>
      <c r="Y68" s="450">
        <v>5.1117877357739641</v>
      </c>
      <c r="Z68" s="450">
        <v>5.1182532745665359</v>
      </c>
      <c r="AA68" s="450">
        <v>5.1199200006554646</v>
      </c>
      <c r="AB68" s="450"/>
      <c r="AC68" s="450"/>
      <c r="AD68" s="450"/>
      <c r="AE68" s="450"/>
      <c r="AF68" s="450"/>
      <c r="AG68" s="450"/>
      <c r="AH68" s="450"/>
      <c r="AI68" s="450"/>
      <c r="AJ68" s="451"/>
      <c r="AO68" s="450"/>
      <c r="AP68" s="95"/>
    </row>
    <row r="69" spans="21:44" ht="16.899999999999999" customHeight="1" x14ac:dyDescent="0.3">
      <c r="U69" s="441" t="str">
        <f t="shared" si="0"/>
        <v>APBTValle de México Sur</v>
      </c>
      <c r="V69" s="20" t="s">
        <v>57</v>
      </c>
      <c r="W69" s="449" t="s">
        <v>76</v>
      </c>
      <c r="Y69" s="450">
        <v>5.2258053594645633</v>
      </c>
      <c r="Z69" s="450">
        <v>5.2325997676775859</v>
      </c>
      <c r="AA69" s="450">
        <v>5.2342859578977938</v>
      </c>
      <c r="AB69" s="450"/>
      <c r="AC69" s="450"/>
      <c r="AD69" s="450"/>
      <c r="AE69" s="450"/>
      <c r="AF69" s="450"/>
      <c r="AG69" s="450"/>
      <c r="AH69" s="450"/>
      <c r="AI69" s="450"/>
      <c r="AJ69" s="451"/>
      <c r="AO69" s="450"/>
      <c r="AP69" s="95"/>
    </row>
    <row r="70" spans="21:44" ht="16.899999999999999" customHeight="1" x14ac:dyDescent="0.3">
      <c r="U70" s="465" t="str">
        <f t="shared" si="0"/>
        <v>Total</v>
      </c>
      <c r="V70" s="466"/>
      <c r="W70" s="467" t="s">
        <v>233</v>
      </c>
      <c r="Y70" s="10">
        <v>4.4914279428539148</v>
      </c>
      <c r="AJ70" s="469"/>
      <c r="AP70" s="95"/>
    </row>
    <row r="71" spans="21:44" ht="16.899999999999999" customHeight="1" x14ac:dyDescent="0.3">
      <c r="U71" s="441" t="str">
        <f t="shared" si="0"/>
        <v/>
      </c>
      <c r="W71" s="449"/>
      <c r="AJ71" s="469"/>
      <c r="AP71" s="95"/>
    </row>
    <row r="72" spans="21:44" ht="16.899999999999999" customHeight="1" x14ac:dyDescent="0.3">
      <c r="U72" s="441" t="str">
        <f t="shared" si="0"/>
        <v>APMT</v>
      </c>
      <c r="W72" s="449" t="s">
        <v>58</v>
      </c>
      <c r="AJ72" s="469"/>
      <c r="AP72" s="95"/>
    </row>
    <row r="73" spans="21:44" ht="16.899999999999999" customHeight="1" x14ac:dyDescent="0.3">
      <c r="U73" s="441" t="str">
        <f t="shared" si="0"/>
        <v>División</v>
      </c>
      <c r="W73" s="442" t="s">
        <v>45</v>
      </c>
      <c r="Y73" s="443">
        <v>45658</v>
      </c>
      <c r="Z73" s="443">
        <v>45689</v>
      </c>
      <c r="AA73" s="443">
        <v>45717</v>
      </c>
      <c r="AB73" s="443"/>
      <c r="AC73" s="443"/>
      <c r="AD73" s="443"/>
      <c r="AE73" s="443"/>
      <c r="AF73" s="443"/>
      <c r="AG73" s="443"/>
      <c r="AH73" s="443"/>
      <c r="AI73" s="443"/>
      <c r="AJ73" s="444"/>
      <c r="AO73" s="443"/>
      <c r="AP73" s="95"/>
    </row>
    <row r="74" spans="21:44" ht="16.899999999999999" customHeight="1" x14ac:dyDescent="0.3">
      <c r="U74" s="441" t="str">
        <f t="shared" si="0"/>
        <v>APMTBaja California</v>
      </c>
      <c r="V74" s="20" t="s">
        <v>58</v>
      </c>
      <c r="W74" s="449" t="s">
        <v>49</v>
      </c>
      <c r="Y74" s="95">
        <v>2.5784421715042041</v>
      </c>
      <c r="Z74" s="95">
        <v>2.6918389296657743</v>
      </c>
      <c r="AA74" s="67">
        <v>2.6829324632101978</v>
      </c>
      <c r="AB74" s="67"/>
      <c r="AC74" s="67"/>
      <c r="AD74" s="67"/>
      <c r="AE74" s="67"/>
      <c r="AF74" s="67"/>
      <c r="AG74" s="67"/>
      <c r="AH74" s="67"/>
      <c r="AI74" s="472"/>
      <c r="AJ74" s="473"/>
      <c r="AK74" s="20"/>
      <c r="AL74" s="20"/>
      <c r="AM74" s="20"/>
      <c r="AN74" s="21"/>
      <c r="AO74" s="472"/>
      <c r="AP74" s="474"/>
      <c r="AQ74" s="21"/>
      <c r="AR74" s="21"/>
    </row>
    <row r="75" spans="21:44" ht="16.899999999999999" customHeight="1" x14ac:dyDescent="0.3">
      <c r="U75" s="441" t="str">
        <f t="shared" ref="U75:U138" si="3">+V75&amp;W75</f>
        <v>APMTBaja California Sur</v>
      </c>
      <c r="V75" s="20" t="s">
        <v>58</v>
      </c>
      <c r="W75" s="449" t="s">
        <v>61</v>
      </c>
      <c r="Y75" s="95">
        <v>3.2845061265197586</v>
      </c>
      <c r="Z75" s="95">
        <v>3.3204573506838382</v>
      </c>
      <c r="AA75" s="67">
        <v>3.3301489153041439</v>
      </c>
      <c r="AB75" s="67"/>
      <c r="AC75" s="67"/>
      <c r="AD75" s="67"/>
      <c r="AE75" s="67"/>
      <c r="AF75" s="67"/>
      <c r="AG75" s="67"/>
      <c r="AH75" s="67"/>
      <c r="AI75" s="472"/>
      <c r="AJ75" s="473"/>
      <c r="AK75" s="20"/>
      <c r="AL75" s="20"/>
      <c r="AM75" s="20"/>
      <c r="AN75" s="21"/>
      <c r="AO75" s="472"/>
      <c r="AP75" s="474"/>
      <c r="AQ75" s="21"/>
      <c r="AR75" s="21"/>
    </row>
    <row r="76" spans="21:44" ht="16.899999999999999" customHeight="1" x14ac:dyDescent="0.3">
      <c r="U76" s="441" t="str">
        <f t="shared" si="3"/>
        <v>APMTBajío</v>
      </c>
      <c r="V76" s="20" t="s">
        <v>58</v>
      </c>
      <c r="W76" s="449" t="s">
        <v>62</v>
      </c>
      <c r="Y76" s="95">
        <v>3.2201297427498816</v>
      </c>
      <c r="Z76" s="95">
        <v>3.2538289279232702</v>
      </c>
      <c r="AA76" s="67">
        <v>3.2428474242548089</v>
      </c>
      <c r="AB76" s="67"/>
      <c r="AC76" s="67"/>
      <c r="AD76" s="67"/>
      <c r="AE76" s="67"/>
      <c r="AF76" s="67"/>
      <c r="AG76" s="67"/>
      <c r="AH76" s="67"/>
      <c r="AI76" s="472"/>
      <c r="AJ76" s="473"/>
      <c r="AK76" s="20"/>
      <c r="AL76" s="20"/>
      <c r="AM76" s="20"/>
      <c r="AN76" s="21"/>
      <c r="AO76" s="472"/>
      <c r="AP76" s="474"/>
      <c r="AQ76" s="21"/>
      <c r="AR76" s="21"/>
    </row>
    <row r="77" spans="21:44" ht="16.899999999999999" customHeight="1" x14ac:dyDescent="0.3">
      <c r="U77" s="441" t="str">
        <f t="shared" si="3"/>
        <v>APMTCentro Occidente</v>
      </c>
      <c r="V77" s="20" t="s">
        <v>58</v>
      </c>
      <c r="W77" s="449" t="s">
        <v>63</v>
      </c>
      <c r="Y77" s="95">
        <v>3.5932939660369581</v>
      </c>
      <c r="Z77" s="95">
        <v>3.6742387836421595</v>
      </c>
      <c r="AA77" s="67">
        <v>3.6661623199664843</v>
      </c>
      <c r="AB77" s="67"/>
      <c r="AC77" s="67"/>
      <c r="AD77" s="67"/>
      <c r="AE77" s="67"/>
      <c r="AF77" s="67"/>
      <c r="AG77" s="67"/>
      <c r="AH77" s="67"/>
      <c r="AI77" s="472"/>
      <c r="AJ77" s="473"/>
      <c r="AK77" s="20"/>
      <c r="AL77" s="20"/>
      <c r="AM77" s="20"/>
      <c r="AN77" s="21"/>
      <c r="AO77" s="472"/>
      <c r="AP77" s="474"/>
      <c r="AQ77" s="21"/>
      <c r="AR77" s="21"/>
    </row>
    <row r="78" spans="21:44" ht="16.899999999999999" customHeight="1" x14ac:dyDescent="0.3">
      <c r="U78" s="441" t="str">
        <f t="shared" si="3"/>
        <v>APMTCentro Oriente</v>
      </c>
      <c r="V78" s="20" t="s">
        <v>58</v>
      </c>
      <c r="W78" s="449" t="s">
        <v>64</v>
      </c>
      <c r="Y78" s="95">
        <v>3.4235297168588512</v>
      </c>
      <c r="Z78" s="95">
        <v>3.4869171952815079</v>
      </c>
      <c r="AA78" s="67">
        <v>3.4569241659310208</v>
      </c>
      <c r="AB78" s="67"/>
      <c r="AC78" s="67"/>
      <c r="AD78" s="67"/>
      <c r="AE78" s="67"/>
      <c r="AF78" s="67"/>
      <c r="AG78" s="67"/>
      <c r="AH78" s="67"/>
      <c r="AI78" s="472"/>
      <c r="AJ78" s="473"/>
      <c r="AK78" s="20"/>
      <c r="AL78" s="20"/>
      <c r="AM78" s="20"/>
      <c r="AN78" s="21"/>
      <c r="AO78" s="472"/>
      <c r="AP78" s="474"/>
      <c r="AQ78" s="21"/>
      <c r="AR78" s="21"/>
    </row>
    <row r="79" spans="21:44" ht="16.899999999999999" customHeight="1" x14ac:dyDescent="0.3">
      <c r="U79" s="441" t="str">
        <f t="shared" si="3"/>
        <v>APMTCentro Sur</v>
      </c>
      <c r="V79" s="20" t="s">
        <v>58</v>
      </c>
      <c r="W79" s="449" t="s">
        <v>65</v>
      </c>
      <c r="Y79" s="95">
        <v>3.2845061265197586</v>
      </c>
      <c r="Z79" s="95">
        <v>3.3204573506838382</v>
      </c>
      <c r="AA79" s="67">
        <v>3.3301489153041439</v>
      </c>
      <c r="AB79" s="67"/>
      <c r="AC79" s="67"/>
      <c r="AD79" s="67"/>
      <c r="AE79" s="67"/>
      <c r="AF79" s="67"/>
      <c r="AG79" s="67"/>
      <c r="AH79" s="67"/>
      <c r="AI79" s="472"/>
      <c r="AJ79" s="473"/>
      <c r="AK79" s="20"/>
      <c r="AL79" s="20"/>
      <c r="AM79" s="20"/>
      <c r="AN79" s="21"/>
      <c r="AO79" s="472"/>
      <c r="AP79" s="474"/>
      <c r="AQ79" s="21"/>
      <c r="AR79" s="21"/>
    </row>
    <row r="80" spans="21:44" ht="16.899999999999999" customHeight="1" x14ac:dyDescent="0.3">
      <c r="U80" s="441" t="str">
        <f t="shared" si="3"/>
        <v>APMTGolfo Centro</v>
      </c>
      <c r="V80" s="20" t="s">
        <v>58</v>
      </c>
      <c r="W80" s="449" t="s">
        <v>66</v>
      </c>
      <c r="Y80" s="95">
        <v>3.4063997750577073</v>
      </c>
      <c r="Z80" s="95">
        <v>3.4181831303881451</v>
      </c>
      <c r="AA80" s="67">
        <v>3.4739754994693284</v>
      </c>
      <c r="AB80" s="67"/>
      <c r="AC80" s="67"/>
      <c r="AD80" s="67"/>
      <c r="AE80" s="67"/>
      <c r="AF80" s="67"/>
      <c r="AG80" s="67"/>
      <c r="AH80" s="67"/>
      <c r="AI80" s="472"/>
      <c r="AJ80" s="473"/>
      <c r="AK80" s="20"/>
      <c r="AL80" s="20"/>
      <c r="AM80" s="20"/>
      <c r="AN80" s="21"/>
      <c r="AO80" s="472"/>
      <c r="AP80" s="474"/>
      <c r="AQ80" s="21"/>
      <c r="AR80" s="21"/>
    </row>
    <row r="81" spans="21:44" ht="16.899999999999999" customHeight="1" x14ac:dyDescent="0.3">
      <c r="U81" s="441" t="str">
        <f t="shared" si="3"/>
        <v>APMTGolfo Norte</v>
      </c>
      <c r="V81" s="20" t="s">
        <v>58</v>
      </c>
      <c r="W81" s="449" t="s">
        <v>67</v>
      </c>
      <c r="Y81" s="95">
        <v>2.6825628995908968</v>
      </c>
      <c r="Z81" s="95">
        <v>2.7095856370511604</v>
      </c>
      <c r="AA81" s="67">
        <v>2.69260444848224</v>
      </c>
      <c r="AB81" s="67"/>
      <c r="AC81" s="67"/>
      <c r="AD81" s="67"/>
      <c r="AE81" s="67"/>
      <c r="AF81" s="67"/>
      <c r="AG81" s="67"/>
      <c r="AH81" s="67"/>
      <c r="AI81" s="472"/>
      <c r="AJ81" s="473"/>
      <c r="AK81" s="20"/>
      <c r="AL81" s="20"/>
      <c r="AM81" s="20"/>
      <c r="AN81" s="21"/>
      <c r="AO81" s="472"/>
      <c r="AP81" s="474"/>
      <c r="AQ81" s="21"/>
      <c r="AR81" s="21"/>
    </row>
    <row r="82" spans="21:44" ht="16.899999999999999" customHeight="1" x14ac:dyDescent="0.3">
      <c r="U82" s="441" t="str">
        <f t="shared" si="3"/>
        <v>APMTJalisco</v>
      </c>
      <c r="V82" s="20" t="s">
        <v>58</v>
      </c>
      <c r="W82" s="449" t="s">
        <v>68</v>
      </c>
      <c r="Y82" s="95">
        <v>3.3020685822976152</v>
      </c>
      <c r="Z82" s="95">
        <v>3.3986550113012721</v>
      </c>
      <c r="AA82" s="67">
        <v>3.3325034715425583</v>
      </c>
      <c r="AB82" s="67"/>
      <c r="AC82" s="67"/>
      <c r="AD82" s="67"/>
      <c r="AE82" s="67"/>
      <c r="AF82" s="67"/>
      <c r="AG82" s="67"/>
      <c r="AH82" s="67"/>
      <c r="AI82" s="472"/>
      <c r="AJ82" s="473"/>
      <c r="AK82" s="20"/>
      <c r="AL82" s="20"/>
      <c r="AM82" s="20"/>
      <c r="AN82" s="21"/>
      <c r="AO82" s="472"/>
      <c r="AP82" s="474"/>
      <c r="AQ82" s="21"/>
      <c r="AR82" s="21"/>
    </row>
    <row r="83" spans="21:44" ht="16.899999999999999" customHeight="1" x14ac:dyDescent="0.3">
      <c r="U83" s="441" t="str">
        <f t="shared" si="3"/>
        <v>APMTNoroeste</v>
      </c>
      <c r="V83" s="20" t="s">
        <v>58</v>
      </c>
      <c r="W83" s="449" t="s">
        <v>69</v>
      </c>
      <c r="Y83" s="95">
        <v>3.9632941465259153</v>
      </c>
      <c r="Z83" s="95">
        <v>3.7996000324072567</v>
      </c>
      <c r="AA83" s="67">
        <v>4.0873779930589214</v>
      </c>
      <c r="AB83" s="67"/>
      <c r="AC83" s="67"/>
      <c r="AD83" s="67"/>
      <c r="AE83" s="67"/>
      <c r="AF83" s="67"/>
      <c r="AG83" s="67"/>
      <c r="AH83" s="67"/>
      <c r="AI83" s="472"/>
      <c r="AJ83" s="473"/>
      <c r="AK83" s="20"/>
      <c r="AL83" s="20"/>
      <c r="AM83" s="20"/>
      <c r="AN83" s="21"/>
      <c r="AO83" s="472"/>
      <c r="AP83" s="474"/>
      <c r="AQ83" s="21"/>
      <c r="AR83" s="21"/>
    </row>
    <row r="84" spans="21:44" ht="16.899999999999999" customHeight="1" x14ac:dyDescent="0.3">
      <c r="U84" s="441" t="str">
        <f t="shared" si="3"/>
        <v>APMTNorte</v>
      </c>
      <c r="V84" s="20" t="s">
        <v>58</v>
      </c>
      <c r="W84" s="449" t="s">
        <v>70</v>
      </c>
      <c r="Y84" s="95">
        <v>2.9346527477844924</v>
      </c>
      <c r="Z84" s="95">
        <v>2.9450865712007488</v>
      </c>
      <c r="AA84" s="67">
        <v>2.96439060147378</v>
      </c>
      <c r="AB84" s="67"/>
      <c r="AC84" s="67"/>
      <c r="AD84" s="67"/>
      <c r="AE84" s="67"/>
      <c r="AF84" s="67"/>
      <c r="AG84" s="67"/>
      <c r="AH84" s="67"/>
      <c r="AI84" s="472"/>
      <c r="AJ84" s="473"/>
      <c r="AK84" s="20"/>
      <c r="AL84" s="20"/>
      <c r="AM84" s="20"/>
      <c r="AN84" s="21"/>
      <c r="AO84" s="472"/>
      <c r="AP84" s="474"/>
      <c r="AQ84" s="21"/>
      <c r="AR84" s="21"/>
    </row>
    <row r="85" spans="21:44" ht="16.899999999999999" customHeight="1" x14ac:dyDescent="0.3">
      <c r="U85" s="441" t="str">
        <f t="shared" si="3"/>
        <v>APMTOriente</v>
      </c>
      <c r="V85" s="20" t="s">
        <v>58</v>
      </c>
      <c r="W85" s="449" t="s">
        <v>71</v>
      </c>
      <c r="Y85" s="95">
        <v>3.7916067314346389</v>
      </c>
      <c r="Z85" s="95">
        <v>3.892773270181801</v>
      </c>
      <c r="AA85" s="67">
        <v>3.7964249658331011</v>
      </c>
      <c r="AB85" s="67"/>
      <c r="AC85" s="67"/>
      <c r="AD85" s="67"/>
      <c r="AE85" s="67"/>
      <c r="AF85" s="67"/>
      <c r="AG85" s="67"/>
      <c r="AH85" s="67"/>
      <c r="AI85" s="472"/>
      <c r="AJ85" s="473"/>
      <c r="AK85" s="20"/>
      <c r="AL85" s="20"/>
      <c r="AM85" s="20"/>
      <c r="AN85" s="21"/>
      <c r="AO85" s="472"/>
      <c r="AP85" s="474"/>
      <c r="AQ85" s="21"/>
      <c r="AR85" s="21"/>
    </row>
    <row r="86" spans="21:44" ht="16.899999999999999" customHeight="1" x14ac:dyDescent="0.3">
      <c r="U86" s="441" t="str">
        <f t="shared" si="3"/>
        <v>APMTPeninsular</v>
      </c>
      <c r="V86" s="20" t="s">
        <v>58</v>
      </c>
      <c r="W86" s="449" t="s">
        <v>72</v>
      </c>
      <c r="Y86" s="95">
        <v>3.2797652108367439</v>
      </c>
      <c r="Z86" s="95">
        <v>3.3073604801952867</v>
      </c>
      <c r="AA86" s="67">
        <v>3.2962013290005903</v>
      </c>
      <c r="AB86" s="67"/>
      <c r="AC86" s="67"/>
      <c r="AD86" s="67"/>
      <c r="AE86" s="67"/>
      <c r="AF86" s="67"/>
      <c r="AG86" s="67"/>
      <c r="AH86" s="67"/>
      <c r="AI86" s="472"/>
      <c r="AJ86" s="473"/>
      <c r="AK86" s="20"/>
      <c r="AL86" s="20"/>
      <c r="AM86" s="20"/>
      <c r="AN86" s="21"/>
      <c r="AO86" s="472"/>
      <c r="AP86" s="474"/>
      <c r="AQ86" s="21"/>
      <c r="AR86" s="21"/>
    </row>
    <row r="87" spans="21:44" ht="16.899999999999999" customHeight="1" x14ac:dyDescent="0.3">
      <c r="U87" s="441" t="str">
        <f t="shared" si="3"/>
        <v>APMTSureste</v>
      </c>
      <c r="V87" s="20" t="s">
        <v>58</v>
      </c>
      <c r="W87" s="449" t="s">
        <v>73</v>
      </c>
      <c r="Y87" s="95">
        <v>3.5748034168331428</v>
      </c>
      <c r="Z87" s="95">
        <v>3.5809938779735044</v>
      </c>
      <c r="AA87" s="67">
        <v>3.5867206531605178</v>
      </c>
      <c r="AB87" s="67"/>
      <c r="AC87" s="67"/>
      <c r="AD87" s="67"/>
      <c r="AE87" s="67"/>
      <c r="AF87" s="67"/>
      <c r="AG87" s="67"/>
      <c r="AH87" s="67"/>
      <c r="AI87" s="472"/>
      <c r="AJ87" s="473"/>
      <c r="AK87" s="20"/>
      <c r="AL87" s="20"/>
      <c r="AM87" s="20"/>
      <c r="AN87" s="21"/>
      <c r="AO87" s="472"/>
      <c r="AP87" s="474"/>
      <c r="AQ87" s="21"/>
      <c r="AR87" s="21"/>
    </row>
    <row r="88" spans="21:44" ht="16.899999999999999" customHeight="1" x14ac:dyDescent="0.3">
      <c r="U88" s="441" t="str">
        <f t="shared" si="3"/>
        <v>APMTValle de México Centro</v>
      </c>
      <c r="V88" s="20" t="s">
        <v>58</v>
      </c>
      <c r="W88" s="449" t="s">
        <v>74</v>
      </c>
      <c r="Y88" s="95">
        <v>2.9480305372458107</v>
      </c>
      <c r="Z88" s="95">
        <v>3.0068837116780114</v>
      </c>
      <c r="AA88" s="67">
        <v>3.0128705635703246</v>
      </c>
      <c r="AB88" s="67"/>
      <c r="AC88" s="67"/>
      <c r="AD88" s="67"/>
      <c r="AE88" s="67"/>
      <c r="AF88" s="67"/>
      <c r="AG88" s="67"/>
      <c r="AH88" s="67"/>
      <c r="AI88" s="472"/>
      <c r="AJ88" s="473"/>
      <c r="AK88" s="20"/>
      <c r="AL88" s="20"/>
      <c r="AM88" s="20"/>
      <c r="AN88" s="21"/>
      <c r="AO88" s="472"/>
      <c r="AP88" s="474"/>
      <c r="AQ88" s="21"/>
      <c r="AR88" s="21"/>
    </row>
    <row r="89" spans="21:44" ht="16.899999999999999" customHeight="1" x14ac:dyDescent="0.3">
      <c r="U89" s="441" t="str">
        <f t="shared" si="3"/>
        <v>APMTValle de México Norte</v>
      </c>
      <c r="V89" s="20" t="s">
        <v>58</v>
      </c>
      <c r="W89" s="449" t="s">
        <v>75</v>
      </c>
      <c r="Y89" s="95">
        <v>3.2845061265197586</v>
      </c>
      <c r="Z89" s="95">
        <v>3.3204573506838382</v>
      </c>
      <c r="AA89" s="67">
        <v>3.3301489153041439</v>
      </c>
      <c r="AB89" s="67"/>
      <c r="AC89" s="67"/>
      <c r="AD89" s="67"/>
      <c r="AE89" s="67"/>
      <c r="AF89" s="67"/>
      <c r="AG89" s="67"/>
      <c r="AH89" s="67"/>
      <c r="AI89" s="472"/>
      <c r="AJ89" s="473"/>
      <c r="AK89" s="20"/>
      <c r="AL89" s="20"/>
      <c r="AM89" s="20"/>
      <c r="AN89" s="21"/>
      <c r="AO89" s="472"/>
      <c r="AP89" s="474"/>
      <c r="AQ89" s="21"/>
      <c r="AR89" s="21"/>
    </row>
    <row r="90" spans="21:44" ht="16.899999999999999" customHeight="1" x14ac:dyDescent="0.3">
      <c r="U90" s="441" t="str">
        <f t="shared" si="3"/>
        <v>APMTValle de México Sur</v>
      </c>
      <c r="V90" s="20" t="s">
        <v>58</v>
      </c>
      <c r="W90" s="449" t="s">
        <v>76</v>
      </c>
      <c r="Y90" s="95">
        <v>3.2845061265197586</v>
      </c>
      <c r="Z90" s="95">
        <v>3.3204573506838382</v>
      </c>
      <c r="AA90" s="67">
        <v>3.3301489153041439</v>
      </c>
      <c r="AB90" s="67"/>
      <c r="AC90" s="67"/>
      <c r="AD90" s="67"/>
      <c r="AE90" s="67"/>
      <c r="AF90" s="67"/>
      <c r="AG90" s="67"/>
      <c r="AH90" s="67"/>
      <c r="AI90" s="472"/>
      <c r="AJ90" s="473"/>
      <c r="AK90" s="20"/>
      <c r="AL90" s="20"/>
      <c r="AM90" s="20"/>
      <c r="AN90" s="21"/>
      <c r="AO90" s="472"/>
      <c r="AP90" s="474"/>
      <c r="AQ90" s="21"/>
      <c r="AR90" s="21"/>
    </row>
    <row r="91" spans="21:44" ht="16.899999999999999" customHeight="1" x14ac:dyDescent="0.3">
      <c r="U91" s="465" t="str">
        <f t="shared" si="3"/>
        <v>Total</v>
      </c>
      <c r="V91" s="466"/>
      <c r="W91" s="467" t="s">
        <v>233</v>
      </c>
      <c r="Y91" s="20">
        <v>3.0908884553985181</v>
      </c>
      <c r="Z91" s="20"/>
      <c r="AA91" s="20"/>
      <c r="AB91" s="20"/>
      <c r="AC91" s="20"/>
      <c r="AD91" s="20"/>
      <c r="AE91" s="20"/>
      <c r="AF91" s="20"/>
      <c r="AG91" s="20"/>
      <c r="AH91" s="20"/>
      <c r="AI91" s="20"/>
      <c r="AJ91" s="449"/>
      <c r="AK91" s="20"/>
      <c r="AL91" s="20"/>
      <c r="AM91" s="20"/>
      <c r="AN91" s="21"/>
      <c r="AO91" s="20"/>
      <c r="AP91" s="474"/>
      <c r="AQ91" s="21"/>
      <c r="AR91" s="21"/>
    </row>
    <row r="92" spans="21:44" ht="16.899999999999999" customHeight="1" x14ac:dyDescent="0.3">
      <c r="U92" s="441" t="str">
        <f t="shared" si="3"/>
        <v/>
      </c>
      <c r="W92" s="449"/>
      <c r="Y92" s="20"/>
      <c r="Z92" s="20"/>
      <c r="AA92" s="20"/>
      <c r="AB92" s="20"/>
      <c r="AC92" s="20"/>
      <c r="AD92" s="20"/>
      <c r="AE92" s="20"/>
      <c r="AF92" s="20"/>
      <c r="AG92" s="20"/>
      <c r="AH92" s="20"/>
      <c r="AI92" s="20"/>
      <c r="AJ92" s="449"/>
      <c r="AK92" s="20"/>
      <c r="AL92" s="20"/>
      <c r="AM92" s="20"/>
      <c r="AN92" s="21"/>
      <c r="AO92" s="20"/>
      <c r="AP92" s="474"/>
      <c r="AQ92" s="21"/>
      <c r="AR92" s="21"/>
    </row>
    <row r="93" spans="21:44" ht="16.899999999999999" customHeight="1" x14ac:dyDescent="0.3">
      <c r="U93" s="441" t="str">
        <f t="shared" si="3"/>
        <v>GDMTH</v>
      </c>
      <c r="W93" s="449" t="s">
        <v>54</v>
      </c>
      <c r="AJ93" s="469"/>
      <c r="AP93" s="95"/>
    </row>
    <row r="94" spans="21:44" ht="16.899999999999999" customHeight="1" x14ac:dyDescent="0.3">
      <c r="U94" s="441" t="str">
        <f t="shared" si="3"/>
        <v>División</v>
      </c>
      <c r="W94" s="442" t="s">
        <v>45</v>
      </c>
      <c r="Y94" s="475">
        <v>45658</v>
      </c>
      <c r="Z94" s="475">
        <v>45689</v>
      </c>
      <c r="AA94" s="475">
        <v>45717</v>
      </c>
      <c r="AB94" s="475"/>
      <c r="AC94" s="475"/>
      <c r="AD94" s="475"/>
      <c r="AE94" s="475"/>
      <c r="AF94" s="475"/>
      <c r="AG94" s="475"/>
      <c r="AH94" s="475"/>
      <c r="AI94" s="475"/>
      <c r="AJ94" s="476"/>
      <c r="AO94" s="475"/>
      <c r="AP94" s="95"/>
    </row>
    <row r="95" spans="21:44" ht="16.899999999999999" customHeight="1" x14ac:dyDescent="0.3">
      <c r="U95" s="441" t="str">
        <f t="shared" si="3"/>
        <v>GDMTHBaja California</v>
      </c>
      <c r="V95" s="20" t="s">
        <v>54</v>
      </c>
      <c r="W95" s="449" t="s">
        <v>49</v>
      </c>
      <c r="Y95" s="450">
        <v>1.6818465274321235</v>
      </c>
      <c r="Z95" s="450">
        <v>1.7797727089212156</v>
      </c>
      <c r="AA95" s="450">
        <v>1.6781310622700496</v>
      </c>
      <c r="AB95" s="450"/>
      <c r="AC95" s="450"/>
      <c r="AD95" s="450"/>
      <c r="AE95" s="450"/>
      <c r="AF95" s="450"/>
      <c r="AG95" s="450"/>
      <c r="AH95" s="450"/>
      <c r="AI95" s="450"/>
      <c r="AJ95" s="451"/>
      <c r="AO95" s="450"/>
      <c r="AP95" s="95"/>
    </row>
    <row r="96" spans="21:44" ht="16.899999999999999" customHeight="1" x14ac:dyDescent="0.3">
      <c r="U96" s="441" t="str">
        <f t="shared" si="3"/>
        <v>GDMTHBaja California Sur</v>
      </c>
      <c r="V96" s="20" t="s">
        <v>54</v>
      </c>
      <c r="W96" s="449" t="s">
        <v>61</v>
      </c>
      <c r="Y96" s="450">
        <v>3.1184612465324331</v>
      </c>
      <c r="Z96" s="450">
        <v>3.1946707368729332</v>
      </c>
      <c r="AA96" s="450">
        <v>3.113346219199336</v>
      </c>
      <c r="AB96" s="450"/>
      <c r="AC96" s="450"/>
      <c r="AD96" s="450"/>
      <c r="AE96" s="450"/>
      <c r="AF96" s="450"/>
      <c r="AG96" s="450"/>
      <c r="AH96" s="450"/>
      <c r="AI96" s="450"/>
      <c r="AJ96" s="451"/>
      <c r="AO96" s="450"/>
      <c r="AP96" s="95"/>
    </row>
    <row r="97" spans="21:42" ht="16.899999999999999" customHeight="1" x14ac:dyDescent="0.3">
      <c r="U97" s="441" t="str">
        <f t="shared" si="3"/>
        <v>GDMTHBajío</v>
      </c>
      <c r="V97" s="20" t="s">
        <v>54</v>
      </c>
      <c r="W97" s="449" t="s">
        <v>62</v>
      </c>
      <c r="Y97" s="450">
        <v>2.8428488333052262</v>
      </c>
      <c r="Z97" s="450">
        <v>2.9564366389541088</v>
      </c>
      <c r="AA97" s="450">
        <v>2.8472791869544944</v>
      </c>
      <c r="AB97" s="450"/>
      <c r="AC97" s="450"/>
      <c r="AD97" s="450"/>
      <c r="AE97" s="450"/>
      <c r="AF97" s="450"/>
      <c r="AG97" s="450"/>
      <c r="AH97" s="450"/>
      <c r="AI97" s="450"/>
      <c r="AJ97" s="451"/>
      <c r="AO97" s="450"/>
      <c r="AP97" s="95"/>
    </row>
    <row r="98" spans="21:42" ht="16.899999999999999" customHeight="1" x14ac:dyDescent="0.3">
      <c r="U98" s="441" t="str">
        <f t="shared" si="3"/>
        <v>GDMTHCentro Occidente</v>
      </c>
      <c r="V98" s="20" t="s">
        <v>54</v>
      </c>
      <c r="W98" s="449" t="s">
        <v>63</v>
      </c>
      <c r="Y98" s="450">
        <v>2.973756378682872</v>
      </c>
      <c r="Z98" s="450">
        <v>3.1016512908418163</v>
      </c>
      <c r="AA98" s="450">
        <v>2.9780861534702163</v>
      </c>
      <c r="AB98" s="450"/>
      <c r="AC98" s="450"/>
      <c r="AD98" s="450"/>
      <c r="AE98" s="450"/>
      <c r="AF98" s="450"/>
      <c r="AG98" s="450"/>
      <c r="AH98" s="450"/>
      <c r="AI98" s="450"/>
      <c r="AJ98" s="451"/>
      <c r="AO98" s="450"/>
      <c r="AP98" s="95"/>
    </row>
    <row r="99" spans="21:42" ht="16.899999999999999" customHeight="1" x14ac:dyDescent="0.3">
      <c r="U99" s="441" t="str">
        <f t="shared" si="3"/>
        <v>GDMTHCentro Oriente</v>
      </c>
      <c r="V99" s="20" t="s">
        <v>54</v>
      </c>
      <c r="W99" s="449" t="s">
        <v>64</v>
      </c>
      <c r="Y99" s="450">
        <v>2.9551265061839396</v>
      </c>
      <c r="Z99" s="450">
        <v>3.0811206357382974</v>
      </c>
      <c r="AA99" s="450">
        <v>2.959591749955985</v>
      </c>
      <c r="AB99" s="450"/>
      <c r="AC99" s="450"/>
      <c r="AD99" s="450"/>
      <c r="AE99" s="450"/>
      <c r="AF99" s="450"/>
      <c r="AG99" s="450"/>
      <c r="AH99" s="450"/>
      <c r="AI99" s="450"/>
      <c r="AJ99" s="451"/>
      <c r="AO99" s="450"/>
      <c r="AP99" s="95"/>
    </row>
    <row r="100" spans="21:42" ht="16.899999999999999" customHeight="1" x14ac:dyDescent="0.3">
      <c r="U100" s="441" t="str">
        <f t="shared" si="3"/>
        <v>GDMTHCentro Sur</v>
      </c>
      <c r="V100" s="20" t="s">
        <v>54</v>
      </c>
      <c r="W100" s="449" t="s">
        <v>65</v>
      </c>
      <c r="Y100" s="450">
        <v>2.9288740060772742</v>
      </c>
      <c r="Z100" s="450">
        <v>3.0689619650979179</v>
      </c>
      <c r="AA100" s="450">
        <v>2.9323721248729631</v>
      </c>
      <c r="AB100" s="450"/>
      <c r="AC100" s="450"/>
      <c r="AD100" s="450"/>
      <c r="AE100" s="450"/>
      <c r="AF100" s="450"/>
      <c r="AG100" s="450"/>
      <c r="AH100" s="450"/>
      <c r="AI100" s="450"/>
      <c r="AJ100" s="451"/>
      <c r="AO100" s="450"/>
      <c r="AP100" s="95"/>
    </row>
    <row r="101" spans="21:42" ht="16.899999999999999" customHeight="1" x14ac:dyDescent="0.3">
      <c r="U101" s="441" t="str">
        <f t="shared" si="3"/>
        <v>GDMTHGolfo Centro</v>
      </c>
      <c r="V101" s="20" t="s">
        <v>54</v>
      </c>
      <c r="W101" s="449" t="s">
        <v>66</v>
      </c>
      <c r="Y101" s="450">
        <v>2.7528264452459323</v>
      </c>
      <c r="Z101" s="450">
        <v>2.8734851439695275</v>
      </c>
      <c r="AA101" s="450">
        <v>2.7563350140419614</v>
      </c>
      <c r="AB101" s="450"/>
      <c r="AC101" s="450"/>
      <c r="AD101" s="450"/>
      <c r="AE101" s="450"/>
      <c r="AF101" s="450"/>
      <c r="AG101" s="450"/>
      <c r="AH101" s="450"/>
      <c r="AI101" s="450"/>
      <c r="AJ101" s="451"/>
      <c r="AO101" s="450"/>
      <c r="AP101" s="95"/>
    </row>
    <row r="102" spans="21:42" ht="16.899999999999999" customHeight="1" x14ac:dyDescent="0.3">
      <c r="U102" s="441" t="str">
        <f t="shared" si="3"/>
        <v>GDMTHGolfo Norte</v>
      </c>
      <c r="V102" s="20" t="s">
        <v>54</v>
      </c>
      <c r="W102" s="449" t="s">
        <v>67</v>
      </c>
      <c r="Y102" s="450">
        <v>2.5162338127452153</v>
      </c>
      <c r="Z102" s="450">
        <v>2.6210442079121306</v>
      </c>
      <c r="AA102" s="450">
        <v>2.5188436355585972</v>
      </c>
      <c r="AB102" s="450"/>
      <c r="AC102" s="450"/>
      <c r="AD102" s="450"/>
      <c r="AE102" s="450"/>
      <c r="AF102" s="450"/>
      <c r="AG102" s="450"/>
      <c r="AH102" s="450"/>
      <c r="AI102" s="450"/>
      <c r="AJ102" s="451"/>
      <c r="AO102" s="450"/>
      <c r="AP102" s="95"/>
    </row>
    <row r="103" spans="21:42" ht="16.899999999999999" customHeight="1" x14ac:dyDescent="0.3">
      <c r="U103" s="441" t="str">
        <f t="shared" si="3"/>
        <v>GDMTHJalisco</v>
      </c>
      <c r="V103" s="20" t="s">
        <v>54</v>
      </c>
      <c r="W103" s="449" t="s">
        <v>68</v>
      </c>
      <c r="Y103" s="450">
        <v>2.9203261302739185</v>
      </c>
      <c r="Z103" s="450">
        <v>3.0492835833209546</v>
      </c>
      <c r="AA103" s="450">
        <v>2.924298950160241</v>
      </c>
      <c r="AB103" s="450"/>
      <c r="AC103" s="450"/>
      <c r="AD103" s="450"/>
      <c r="AE103" s="450"/>
      <c r="AF103" s="450"/>
      <c r="AG103" s="450"/>
      <c r="AH103" s="450"/>
      <c r="AI103" s="450"/>
      <c r="AJ103" s="451"/>
      <c r="AO103" s="450"/>
      <c r="AP103" s="95"/>
    </row>
    <row r="104" spans="21:42" ht="16.899999999999999" customHeight="1" x14ac:dyDescent="0.3">
      <c r="U104" s="441" t="str">
        <f t="shared" si="3"/>
        <v>GDMTHNoroeste</v>
      </c>
      <c r="V104" s="20" t="s">
        <v>54</v>
      </c>
      <c r="W104" s="449" t="s">
        <v>69</v>
      </c>
      <c r="Y104" s="450">
        <v>2.5483995919616493</v>
      </c>
      <c r="Z104" s="450">
        <v>2.6604321290895858</v>
      </c>
      <c r="AA104" s="450">
        <v>2.5513575688671533</v>
      </c>
      <c r="AB104" s="450"/>
      <c r="AC104" s="450"/>
      <c r="AD104" s="450"/>
      <c r="AE104" s="450"/>
      <c r="AF104" s="450"/>
      <c r="AG104" s="450"/>
      <c r="AH104" s="450"/>
      <c r="AI104" s="450"/>
      <c r="AJ104" s="451"/>
      <c r="AO104" s="450"/>
      <c r="AP104" s="95"/>
    </row>
    <row r="105" spans="21:42" ht="16.899999999999999" customHeight="1" x14ac:dyDescent="0.3">
      <c r="U105" s="441" t="str">
        <f t="shared" si="3"/>
        <v>GDMTHNorte</v>
      </c>
      <c r="V105" s="20" t="s">
        <v>54</v>
      </c>
      <c r="W105" s="449" t="s">
        <v>70</v>
      </c>
      <c r="Y105" s="450">
        <v>2.6184919267277453</v>
      </c>
      <c r="Z105" s="450">
        <v>2.7298959061376413</v>
      </c>
      <c r="AA105" s="450">
        <v>2.6227516972422351</v>
      </c>
      <c r="AB105" s="450"/>
      <c r="AC105" s="450"/>
      <c r="AD105" s="450"/>
      <c r="AE105" s="450"/>
      <c r="AF105" s="450"/>
      <c r="AG105" s="450"/>
      <c r="AH105" s="450"/>
      <c r="AI105" s="450"/>
      <c r="AJ105" s="451"/>
      <c r="AO105" s="450"/>
      <c r="AP105" s="95"/>
    </row>
    <row r="106" spans="21:42" ht="16.899999999999999" customHeight="1" x14ac:dyDescent="0.3">
      <c r="U106" s="441" t="str">
        <f t="shared" si="3"/>
        <v>GDMTHOriente</v>
      </c>
      <c r="V106" s="20" t="s">
        <v>54</v>
      </c>
      <c r="W106" s="449" t="s">
        <v>71</v>
      </c>
      <c r="Y106" s="450">
        <v>2.8079748060161718</v>
      </c>
      <c r="Z106" s="450">
        <v>2.9418021302430049</v>
      </c>
      <c r="AA106" s="450">
        <v>2.8100024211451604</v>
      </c>
      <c r="AB106" s="450"/>
      <c r="AC106" s="450"/>
      <c r="AD106" s="450"/>
      <c r="AE106" s="450"/>
      <c r="AF106" s="450"/>
      <c r="AG106" s="450"/>
      <c r="AH106" s="450"/>
      <c r="AI106" s="450"/>
      <c r="AJ106" s="451"/>
      <c r="AO106" s="450"/>
      <c r="AP106" s="95"/>
    </row>
    <row r="107" spans="21:42" ht="16.899999999999999" customHeight="1" x14ac:dyDescent="0.3">
      <c r="U107" s="441" t="str">
        <f t="shared" si="3"/>
        <v>GDMTHPeninsular</v>
      </c>
      <c r="V107" s="20" t="s">
        <v>54</v>
      </c>
      <c r="W107" s="449" t="s">
        <v>72</v>
      </c>
      <c r="Y107" s="450">
        <v>3.040715026868464</v>
      </c>
      <c r="Z107" s="450">
        <v>3.1543037290685469</v>
      </c>
      <c r="AA107" s="450">
        <v>3.0442233909391687</v>
      </c>
      <c r="AB107" s="450"/>
      <c r="AC107" s="450"/>
      <c r="AD107" s="450"/>
      <c r="AE107" s="450"/>
      <c r="AF107" s="450"/>
      <c r="AG107" s="450"/>
      <c r="AH107" s="450"/>
      <c r="AI107" s="450"/>
      <c r="AJ107" s="451"/>
      <c r="AO107" s="450"/>
      <c r="AP107" s="95"/>
    </row>
    <row r="108" spans="21:42" ht="16.899999999999999" customHeight="1" x14ac:dyDescent="0.3">
      <c r="U108" s="441" t="str">
        <f t="shared" si="3"/>
        <v>GDMTHSureste</v>
      </c>
      <c r="V108" s="20" t="s">
        <v>54</v>
      </c>
      <c r="W108" s="449" t="s">
        <v>73</v>
      </c>
      <c r="Y108" s="450">
        <v>2.7522444957652219</v>
      </c>
      <c r="Z108" s="450">
        <v>2.8683535143659751</v>
      </c>
      <c r="AA108" s="450">
        <v>2.7551750032951068</v>
      </c>
      <c r="AB108" s="450"/>
      <c r="AC108" s="450"/>
      <c r="AD108" s="450"/>
      <c r="AE108" s="450"/>
      <c r="AF108" s="450"/>
      <c r="AG108" s="450"/>
      <c r="AH108" s="450"/>
      <c r="AI108" s="450"/>
      <c r="AJ108" s="451"/>
      <c r="AO108" s="450"/>
      <c r="AP108" s="95"/>
    </row>
    <row r="109" spans="21:42" ht="16.899999999999999" customHeight="1" x14ac:dyDescent="0.3">
      <c r="U109" s="441" t="str">
        <f t="shared" si="3"/>
        <v>GDMTHValle de México Centro</v>
      </c>
      <c r="V109" s="20" t="s">
        <v>54</v>
      </c>
      <c r="W109" s="449" t="s">
        <v>74</v>
      </c>
      <c r="Y109" s="450">
        <v>2.7503728042720015</v>
      </c>
      <c r="Z109" s="450">
        <v>2.8552400872483226</v>
      </c>
      <c r="AA109" s="450">
        <v>2.7537759113912688</v>
      </c>
      <c r="AB109" s="450"/>
      <c r="AC109" s="450"/>
      <c r="AD109" s="450"/>
      <c r="AE109" s="450"/>
      <c r="AF109" s="450"/>
      <c r="AG109" s="450"/>
      <c r="AH109" s="450"/>
      <c r="AI109" s="450"/>
      <c r="AJ109" s="451"/>
      <c r="AO109" s="450"/>
      <c r="AP109" s="95"/>
    </row>
    <row r="110" spans="21:42" ht="16.899999999999999" customHeight="1" x14ac:dyDescent="0.3">
      <c r="U110" s="441" t="str">
        <f t="shared" si="3"/>
        <v>GDMTHValle de México Norte</v>
      </c>
      <c r="V110" s="20" t="s">
        <v>54</v>
      </c>
      <c r="W110" s="449" t="s">
        <v>75</v>
      </c>
      <c r="Y110" s="450">
        <v>2.8009295675879984</v>
      </c>
      <c r="Z110" s="450">
        <v>2.9127780576266105</v>
      </c>
      <c r="AA110" s="450">
        <v>2.8053793079956617</v>
      </c>
      <c r="AB110" s="450"/>
      <c r="AC110" s="450"/>
      <c r="AD110" s="450"/>
      <c r="AE110" s="450"/>
      <c r="AF110" s="450"/>
      <c r="AG110" s="450"/>
      <c r="AH110" s="450"/>
      <c r="AI110" s="450"/>
      <c r="AJ110" s="451"/>
      <c r="AO110" s="450"/>
      <c r="AP110" s="95"/>
    </row>
    <row r="111" spans="21:42" ht="16.899999999999999" customHeight="1" x14ac:dyDescent="0.3">
      <c r="U111" s="441" t="str">
        <f t="shared" si="3"/>
        <v>GDMTHValle de México Sur</v>
      </c>
      <c r="V111" s="20" t="s">
        <v>54</v>
      </c>
      <c r="W111" s="449" t="s">
        <v>76</v>
      </c>
      <c r="Y111" s="450">
        <v>2.778646140475054</v>
      </c>
      <c r="Z111" s="450">
        <v>2.8858058136739975</v>
      </c>
      <c r="AA111" s="450">
        <v>2.782959250032297</v>
      </c>
      <c r="AB111" s="450"/>
      <c r="AC111" s="450"/>
      <c r="AD111" s="450"/>
      <c r="AE111" s="450"/>
      <c r="AF111" s="450"/>
      <c r="AG111" s="450"/>
      <c r="AH111" s="450"/>
      <c r="AI111" s="450"/>
      <c r="AJ111" s="451"/>
      <c r="AO111" s="450"/>
      <c r="AP111" s="95"/>
    </row>
    <row r="112" spans="21:42" ht="16.899999999999999" customHeight="1" x14ac:dyDescent="0.3">
      <c r="U112" s="465" t="str">
        <f t="shared" si="3"/>
        <v>Total</v>
      </c>
      <c r="V112" s="466"/>
      <c r="W112" s="467" t="s">
        <v>233</v>
      </c>
      <c r="Y112" s="10">
        <v>2.6991072995125451</v>
      </c>
      <c r="AJ112" s="469"/>
      <c r="AP112" s="95"/>
    </row>
    <row r="113" spans="21:42" ht="16.899999999999999" customHeight="1" x14ac:dyDescent="0.3">
      <c r="U113" s="441" t="str">
        <f t="shared" si="3"/>
        <v/>
      </c>
      <c r="W113" s="449"/>
      <c r="AJ113" s="469"/>
      <c r="AP113" s="95"/>
    </row>
    <row r="114" spans="21:42" ht="16.899999999999999" customHeight="1" x14ac:dyDescent="0.3">
      <c r="U114" s="441" t="str">
        <f t="shared" si="3"/>
        <v>GDMTO</v>
      </c>
      <c r="W114" s="449" t="s">
        <v>55</v>
      </c>
      <c r="AJ114" s="469"/>
      <c r="AP114" s="95"/>
    </row>
    <row r="115" spans="21:42" ht="16.899999999999999" customHeight="1" x14ac:dyDescent="0.3">
      <c r="U115" s="441" t="str">
        <f t="shared" si="3"/>
        <v>División</v>
      </c>
      <c r="W115" s="442" t="s">
        <v>45</v>
      </c>
      <c r="Y115" s="475">
        <v>45658</v>
      </c>
      <c r="Z115" s="475">
        <v>45689</v>
      </c>
      <c r="AA115" s="475">
        <v>45717</v>
      </c>
      <c r="AB115" s="475"/>
      <c r="AC115" s="475"/>
      <c r="AD115" s="475"/>
      <c r="AE115" s="475"/>
      <c r="AF115" s="475"/>
      <c r="AG115" s="475"/>
      <c r="AH115" s="475"/>
      <c r="AI115" s="475"/>
      <c r="AJ115" s="476"/>
      <c r="AO115" s="475"/>
      <c r="AP115" s="95"/>
    </row>
    <row r="116" spans="21:42" ht="16.899999999999999" customHeight="1" x14ac:dyDescent="0.3">
      <c r="U116" s="441" t="str">
        <f t="shared" si="3"/>
        <v>GDMTOBaja California</v>
      </c>
      <c r="V116" s="20" t="s">
        <v>55</v>
      </c>
      <c r="W116" s="449" t="s">
        <v>49</v>
      </c>
      <c r="Y116" s="450">
        <v>2.0860832977466446</v>
      </c>
      <c r="Z116" s="450">
        <v>2.2095165274653326</v>
      </c>
      <c r="AA116" s="450">
        <v>2.0844197817440691</v>
      </c>
      <c r="AB116" s="450"/>
      <c r="AC116" s="450"/>
      <c r="AD116" s="450"/>
      <c r="AE116" s="450"/>
      <c r="AF116" s="450"/>
      <c r="AG116" s="450"/>
      <c r="AH116" s="450"/>
      <c r="AI116" s="450"/>
      <c r="AJ116" s="451"/>
      <c r="AO116" s="450"/>
      <c r="AP116" s="95"/>
    </row>
    <row r="117" spans="21:42" ht="16.899999999999999" customHeight="1" x14ac:dyDescent="0.3">
      <c r="U117" s="441" t="str">
        <f t="shared" si="3"/>
        <v>GDMTOBaja California Sur</v>
      </c>
      <c r="V117" s="20" t="s">
        <v>55</v>
      </c>
      <c r="W117" s="449" t="s">
        <v>61</v>
      </c>
      <c r="Y117" s="450">
        <v>3.580343341915273</v>
      </c>
      <c r="Z117" s="450">
        <v>3.6861907757222321</v>
      </c>
      <c r="AA117" s="450">
        <v>3.5869493303402886</v>
      </c>
      <c r="AB117" s="450"/>
      <c r="AC117" s="450"/>
      <c r="AD117" s="450"/>
      <c r="AE117" s="450"/>
      <c r="AF117" s="450"/>
      <c r="AG117" s="450"/>
      <c r="AH117" s="450"/>
      <c r="AI117" s="450"/>
      <c r="AJ117" s="451"/>
      <c r="AO117" s="450"/>
      <c r="AP117" s="95"/>
    </row>
    <row r="118" spans="21:42" ht="16.899999999999999" customHeight="1" x14ac:dyDescent="0.3">
      <c r="U118" s="441" t="str">
        <f t="shared" si="3"/>
        <v>GDMTOBajío</v>
      </c>
      <c r="V118" s="20" t="s">
        <v>55</v>
      </c>
      <c r="W118" s="449" t="s">
        <v>62</v>
      </c>
      <c r="Y118" s="450">
        <v>2.9045676762281802</v>
      </c>
      <c r="Z118" s="450">
        <v>3.0216149474907121</v>
      </c>
      <c r="AA118" s="450">
        <v>2.9015333484774719</v>
      </c>
      <c r="AB118" s="450"/>
      <c r="AC118" s="450"/>
      <c r="AD118" s="450"/>
      <c r="AE118" s="450"/>
      <c r="AF118" s="450"/>
      <c r="AG118" s="450"/>
      <c r="AH118" s="450"/>
      <c r="AI118" s="450"/>
      <c r="AJ118" s="451"/>
      <c r="AO118" s="450"/>
      <c r="AP118" s="95"/>
    </row>
    <row r="119" spans="21:42" ht="16.899999999999999" customHeight="1" x14ac:dyDescent="0.3">
      <c r="U119" s="441" t="str">
        <f t="shared" si="3"/>
        <v>GDMTOCentro Occidente</v>
      </c>
      <c r="V119" s="20" t="s">
        <v>55</v>
      </c>
      <c r="W119" s="449" t="s">
        <v>63</v>
      </c>
      <c r="Y119" s="450">
        <v>2.7423283945398755</v>
      </c>
      <c r="Z119" s="450">
        <v>2.8721489710425741</v>
      </c>
      <c r="AA119" s="450">
        <v>2.7438065865632488</v>
      </c>
      <c r="AB119" s="450"/>
      <c r="AC119" s="450"/>
      <c r="AD119" s="450"/>
      <c r="AE119" s="450"/>
      <c r="AF119" s="450"/>
      <c r="AG119" s="450"/>
      <c r="AH119" s="450"/>
      <c r="AI119" s="450"/>
      <c r="AJ119" s="451"/>
      <c r="AO119" s="450"/>
      <c r="AP119" s="95"/>
    </row>
    <row r="120" spans="21:42" ht="16.899999999999999" customHeight="1" x14ac:dyDescent="0.3">
      <c r="U120" s="441" t="str">
        <f t="shared" si="3"/>
        <v>GDMTOCentro Oriente</v>
      </c>
      <c r="V120" s="20" t="s">
        <v>55</v>
      </c>
      <c r="W120" s="449" t="s">
        <v>64</v>
      </c>
      <c r="Y120" s="450">
        <v>2.95882564090827</v>
      </c>
      <c r="Z120" s="450">
        <v>3.0999393761848033</v>
      </c>
      <c r="AA120" s="450">
        <v>2.9606820413301467</v>
      </c>
      <c r="AB120" s="450"/>
      <c r="AC120" s="450"/>
      <c r="AD120" s="450"/>
      <c r="AE120" s="450"/>
      <c r="AF120" s="450"/>
      <c r="AG120" s="450"/>
      <c r="AH120" s="450"/>
      <c r="AI120" s="450"/>
      <c r="AJ120" s="451"/>
      <c r="AO120" s="450"/>
      <c r="AP120" s="95"/>
    </row>
    <row r="121" spans="21:42" ht="16.899999999999999" customHeight="1" x14ac:dyDescent="0.3">
      <c r="U121" s="441" t="str">
        <f t="shared" si="3"/>
        <v>GDMTOCentro Sur</v>
      </c>
      <c r="V121" s="20" t="s">
        <v>55</v>
      </c>
      <c r="W121" s="449" t="s">
        <v>65</v>
      </c>
      <c r="Y121" s="450">
        <v>2.6889416060742084</v>
      </c>
      <c r="Z121" s="450">
        <v>2.8278088392544096</v>
      </c>
      <c r="AA121" s="450">
        <v>2.6903650220054258</v>
      </c>
      <c r="AB121" s="450"/>
      <c r="AC121" s="450"/>
      <c r="AD121" s="450"/>
      <c r="AE121" s="450"/>
      <c r="AF121" s="450"/>
      <c r="AG121" s="450"/>
      <c r="AH121" s="450"/>
      <c r="AI121" s="450"/>
      <c r="AJ121" s="451"/>
      <c r="AO121" s="450"/>
      <c r="AP121" s="95"/>
    </row>
    <row r="122" spans="21:42" ht="16.899999999999999" customHeight="1" x14ac:dyDescent="0.3">
      <c r="U122" s="441" t="str">
        <f t="shared" si="3"/>
        <v>GDMTOGolfo Centro</v>
      </c>
      <c r="V122" s="20" t="s">
        <v>55</v>
      </c>
      <c r="W122" s="449" t="s">
        <v>66</v>
      </c>
      <c r="Y122" s="450">
        <v>2.7470238056638387</v>
      </c>
      <c r="Z122" s="450">
        <v>2.8711001954806892</v>
      </c>
      <c r="AA122" s="450">
        <v>2.7339197655581553</v>
      </c>
      <c r="AB122" s="450"/>
      <c r="AC122" s="450"/>
      <c r="AD122" s="450"/>
      <c r="AE122" s="450"/>
      <c r="AF122" s="450"/>
      <c r="AG122" s="450"/>
      <c r="AH122" s="450"/>
      <c r="AI122" s="450"/>
      <c r="AJ122" s="451"/>
      <c r="AO122" s="450"/>
      <c r="AP122" s="95"/>
    </row>
    <row r="123" spans="21:42" ht="16.899999999999999" customHeight="1" x14ac:dyDescent="0.3">
      <c r="U123" s="441" t="str">
        <f t="shared" si="3"/>
        <v>GDMTOGolfo Norte</v>
      </c>
      <c r="V123" s="20" t="s">
        <v>55</v>
      </c>
      <c r="W123" s="449" t="s">
        <v>67</v>
      </c>
      <c r="Y123" s="450">
        <v>2.614418427163788</v>
      </c>
      <c r="Z123" s="450">
        <v>2.7360983420142944</v>
      </c>
      <c r="AA123" s="450">
        <v>2.6080950974667534</v>
      </c>
      <c r="AB123" s="450"/>
      <c r="AC123" s="450"/>
      <c r="AD123" s="450"/>
      <c r="AE123" s="450"/>
      <c r="AF123" s="450"/>
      <c r="AG123" s="450"/>
      <c r="AH123" s="450"/>
      <c r="AI123" s="450"/>
      <c r="AJ123" s="451"/>
      <c r="AO123" s="450"/>
      <c r="AP123" s="95"/>
    </row>
    <row r="124" spans="21:42" ht="16.899999999999999" customHeight="1" x14ac:dyDescent="0.3">
      <c r="U124" s="441" t="str">
        <f t="shared" si="3"/>
        <v>GDMTOJalisco</v>
      </c>
      <c r="V124" s="20" t="s">
        <v>55</v>
      </c>
      <c r="W124" s="449" t="s">
        <v>68</v>
      </c>
      <c r="Y124" s="450">
        <v>2.8353247557296251</v>
      </c>
      <c r="Z124" s="450">
        <v>2.9730983315590289</v>
      </c>
      <c r="AA124" s="450">
        <v>2.8278530441808618</v>
      </c>
      <c r="AB124" s="450"/>
      <c r="AC124" s="450"/>
      <c r="AD124" s="450"/>
      <c r="AE124" s="450"/>
      <c r="AF124" s="450"/>
      <c r="AG124" s="450"/>
      <c r="AH124" s="450"/>
      <c r="AI124" s="450"/>
      <c r="AJ124" s="451"/>
      <c r="AO124" s="450"/>
      <c r="AP124" s="95"/>
    </row>
    <row r="125" spans="21:42" ht="16.899999999999999" customHeight="1" x14ac:dyDescent="0.3">
      <c r="U125" s="441" t="str">
        <f t="shared" si="3"/>
        <v>GDMTONoroeste</v>
      </c>
      <c r="V125" s="20" t="s">
        <v>55</v>
      </c>
      <c r="W125" s="449" t="s">
        <v>69</v>
      </c>
      <c r="Y125" s="450">
        <v>2.7769537146879371</v>
      </c>
      <c r="Z125" s="450">
        <v>2.914680249749996</v>
      </c>
      <c r="AA125" s="450">
        <v>2.7872376174102533</v>
      </c>
      <c r="AB125" s="450"/>
      <c r="AC125" s="450"/>
      <c r="AD125" s="450"/>
      <c r="AE125" s="450"/>
      <c r="AF125" s="450"/>
      <c r="AG125" s="450"/>
      <c r="AH125" s="450"/>
      <c r="AI125" s="450"/>
      <c r="AJ125" s="451"/>
      <c r="AO125" s="450"/>
      <c r="AP125" s="95"/>
    </row>
    <row r="126" spans="21:42" ht="16.899999999999999" customHeight="1" x14ac:dyDescent="0.3">
      <c r="U126" s="441" t="str">
        <f t="shared" si="3"/>
        <v>GDMTONorte</v>
      </c>
      <c r="V126" s="20" t="s">
        <v>55</v>
      </c>
      <c r="W126" s="449" t="s">
        <v>70</v>
      </c>
      <c r="Y126" s="450">
        <v>2.5750538026117136</v>
      </c>
      <c r="Z126" s="450">
        <v>2.6868795519736364</v>
      </c>
      <c r="AA126" s="450">
        <v>2.5962331744056399</v>
      </c>
      <c r="AB126" s="450"/>
      <c r="AC126" s="450"/>
      <c r="AD126" s="450"/>
      <c r="AE126" s="450"/>
      <c r="AF126" s="450"/>
      <c r="AG126" s="450"/>
      <c r="AH126" s="450"/>
      <c r="AI126" s="450"/>
      <c r="AJ126" s="451"/>
      <c r="AO126" s="450"/>
      <c r="AP126" s="95"/>
    </row>
    <row r="127" spans="21:42" ht="16.899999999999999" customHeight="1" x14ac:dyDescent="0.3">
      <c r="U127" s="441" t="str">
        <f t="shared" si="3"/>
        <v>GDMTOOriente</v>
      </c>
      <c r="V127" s="20" t="s">
        <v>55</v>
      </c>
      <c r="W127" s="449" t="s">
        <v>71</v>
      </c>
      <c r="Y127" s="450">
        <v>2.8407740065468094</v>
      </c>
      <c r="Z127" s="450">
        <v>2.9857375305547587</v>
      </c>
      <c r="AA127" s="450">
        <v>2.8304038180318214</v>
      </c>
      <c r="AB127" s="450"/>
      <c r="AC127" s="450"/>
      <c r="AD127" s="450"/>
      <c r="AE127" s="450"/>
      <c r="AF127" s="450"/>
      <c r="AG127" s="450"/>
      <c r="AH127" s="450"/>
      <c r="AI127" s="450"/>
      <c r="AJ127" s="451"/>
      <c r="AO127" s="450"/>
      <c r="AP127" s="95"/>
    </row>
    <row r="128" spans="21:42" ht="16.899999999999999" customHeight="1" x14ac:dyDescent="0.3">
      <c r="U128" s="441" t="str">
        <f t="shared" si="3"/>
        <v>GDMTOPeninsular</v>
      </c>
      <c r="V128" s="20" t="s">
        <v>55</v>
      </c>
      <c r="W128" s="449" t="s">
        <v>72</v>
      </c>
      <c r="Y128" s="450">
        <v>3.0910212786643818</v>
      </c>
      <c r="Z128" s="450">
        <v>3.2062577162118204</v>
      </c>
      <c r="AA128" s="450">
        <v>3.089963892608365</v>
      </c>
      <c r="AB128" s="450"/>
      <c r="AC128" s="450"/>
      <c r="AD128" s="450"/>
      <c r="AE128" s="450"/>
      <c r="AF128" s="450"/>
      <c r="AG128" s="450"/>
      <c r="AH128" s="450"/>
      <c r="AI128" s="450"/>
      <c r="AJ128" s="451"/>
      <c r="AO128" s="450"/>
      <c r="AP128" s="95"/>
    </row>
    <row r="129" spans="21:42" ht="16.899999999999999" customHeight="1" x14ac:dyDescent="0.3">
      <c r="U129" s="441" t="str">
        <f t="shared" si="3"/>
        <v>GDMTOSureste</v>
      </c>
      <c r="V129" s="20" t="s">
        <v>55</v>
      </c>
      <c r="W129" s="449" t="s">
        <v>73</v>
      </c>
      <c r="Y129" s="450">
        <v>2.5434766782749287</v>
      </c>
      <c r="Z129" s="450">
        <v>2.6505440008194525</v>
      </c>
      <c r="AA129" s="450">
        <v>2.5291825006651747</v>
      </c>
      <c r="AB129" s="450"/>
      <c r="AC129" s="450"/>
      <c r="AD129" s="450"/>
      <c r="AE129" s="450"/>
      <c r="AF129" s="450"/>
      <c r="AG129" s="450"/>
      <c r="AH129" s="450"/>
      <c r="AI129" s="450"/>
      <c r="AJ129" s="451"/>
      <c r="AO129" s="450"/>
      <c r="AP129" s="95"/>
    </row>
    <row r="130" spans="21:42" ht="16.899999999999999" customHeight="1" x14ac:dyDescent="0.3">
      <c r="U130" s="441" t="str">
        <f t="shared" si="3"/>
        <v>GDMTOValle de México Centro</v>
      </c>
      <c r="V130" s="20" t="s">
        <v>55</v>
      </c>
      <c r="W130" s="449" t="s">
        <v>74</v>
      </c>
      <c r="Y130" s="450">
        <v>2.8527746669706957</v>
      </c>
      <c r="Z130" s="450">
        <v>2.9664200007953845</v>
      </c>
      <c r="AA130" s="450">
        <v>2.8534843373844572</v>
      </c>
      <c r="AB130" s="450"/>
      <c r="AC130" s="450"/>
      <c r="AD130" s="450"/>
      <c r="AE130" s="450"/>
      <c r="AF130" s="450"/>
      <c r="AG130" s="450"/>
      <c r="AH130" s="450"/>
      <c r="AI130" s="450"/>
      <c r="AJ130" s="451"/>
      <c r="AO130" s="450"/>
      <c r="AP130" s="95"/>
    </row>
    <row r="131" spans="21:42" ht="16.899999999999999" customHeight="1" x14ac:dyDescent="0.3">
      <c r="U131" s="441" t="str">
        <f t="shared" si="3"/>
        <v>GDMTOValle de México Norte</v>
      </c>
      <c r="V131" s="20" t="s">
        <v>55</v>
      </c>
      <c r="W131" s="449" t="s">
        <v>75</v>
      </c>
      <c r="Y131" s="450">
        <v>2.8630718975117451</v>
      </c>
      <c r="Z131" s="450">
        <v>2.9844234994391567</v>
      </c>
      <c r="AA131" s="450">
        <v>2.8623555040338005</v>
      </c>
      <c r="AB131" s="450"/>
      <c r="AC131" s="450"/>
      <c r="AD131" s="450"/>
      <c r="AE131" s="450"/>
      <c r="AF131" s="450"/>
      <c r="AG131" s="450"/>
      <c r="AH131" s="450"/>
      <c r="AI131" s="450"/>
      <c r="AJ131" s="451"/>
      <c r="AO131" s="450"/>
      <c r="AP131" s="95"/>
    </row>
    <row r="132" spans="21:42" ht="16.899999999999999" customHeight="1" x14ac:dyDescent="0.3">
      <c r="U132" s="441" t="str">
        <f t="shared" si="3"/>
        <v>GDMTOValle de México Sur</v>
      </c>
      <c r="V132" s="20" t="s">
        <v>55</v>
      </c>
      <c r="W132" s="449" t="s">
        <v>76</v>
      </c>
      <c r="Y132" s="450">
        <v>2.866339036180686</v>
      </c>
      <c r="Z132" s="450">
        <v>2.9887627659885401</v>
      </c>
      <c r="AA132" s="450">
        <v>2.8688582219084746</v>
      </c>
      <c r="AB132" s="450"/>
      <c r="AC132" s="450"/>
      <c r="AD132" s="450"/>
      <c r="AE132" s="450"/>
      <c r="AF132" s="450"/>
      <c r="AG132" s="450"/>
      <c r="AH132" s="450"/>
      <c r="AI132" s="450"/>
      <c r="AJ132" s="451"/>
      <c r="AO132" s="450"/>
      <c r="AP132" s="95"/>
    </row>
    <row r="133" spans="21:42" ht="16.899999999999999" customHeight="1" x14ac:dyDescent="0.3">
      <c r="U133" s="465" t="str">
        <f t="shared" si="3"/>
        <v>Total</v>
      </c>
      <c r="V133" s="466"/>
      <c r="W133" s="467" t="s">
        <v>233</v>
      </c>
      <c r="Y133" s="10">
        <v>2.7598976545655511</v>
      </c>
      <c r="AJ133" s="469"/>
      <c r="AP133" s="95"/>
    </row>
    <row r="134" spans="21:42" ht="16.899999999999999" customHeight="1" x14ac:dyDescent="0.3">
      <c r="U134" s="441" t="str">
        <f t="shared" si="3"/>
        <v/>
      </c>
      <c r="W134" s="449"/>
      <c r="AJ134" s="469"/>
      <c r="AP134" s="95"/>
    </row>
    <row r="135" spans="21:42" ht="16.899999999999999" customHeight="1" x14ac:dyDescent="0.3">
      <c r="U135" s="441" t="str">
        <f t="shared" si="3"/>
        <v>DIST</v>
      </c>
      <c r="W135" s="449" t="s">
        <v>51</v>
      </c>
      <c r="AJ135" s="469"/>
      <c r="AP135" s="95"/>
    </row>
    <row r="136" spans="21:42" ht="16.899999999999999" customHeight="1" x14ac:dyDescent="0.3">
      <c r="U136" s="441" t="str">
        <f t="shared" si="3"/>
        <v>División</v>
      </c>
      <c r="W136" s="442" t="s">
        <v>45</v>
      </c>
      <c r="Y136" s="475">
        <v>45658</v>
      </c>
      <c r="Z136" s="475">
        <v>45689</v>
      </c>
      <c r="AA136" s="475">
        <v>45717</v>
      </c>
      <c r="AB136" s="475"/>
      <c r="AC136" s="475"/>
      <c r="AD136" s="475"/>
      <c r="AE136" s="475"/>
      <c r="AF136" s="475"/>
      <c r="AG136" s="475"/>
      <c r="AH136" s="475"/>
      <c r="AI136" s="475"/>
      <c r="AJ136" s="476"/>
      <c r="AO136" s="475"/>
      <c r="AP136" s="95"/>
    </row>
    <row r="137" spans="21:42" ht="16.899999999999999" customHeight="1" x14ac:dyDescent="0.3">
      <c r="U137" s="441" t="str">
        <f t="shared" si="3"/>
        <v>DISTBaja California</v>
      </c>
      <c r="V137" s="20" t="s">
        <v>51</v>
      </c>
      <c r="W137" s="449" t="s">
        <v>49</v>
      </c>
      <c r="Y137" s="450">
        <v>1.3207361382775229</v>
      </c>
      <c r="Z137" s="450">
        <v>1.376553977779903</v>
      </c>
      <c r="AA137" s="450">
        <v>1.3194263606699344</v>
      </c>
      <c r="AB137" s="450"/>
      <c r="AC137" s="450"/>
      <c r="AD137" s="450"/>
      <c r="AE137" s="450"/>
      <c r="AF137" s="450"/>
      <c r="AG137" s="450"/>
      <c r="AH137" s="450"/>
      <c r="AI137" s="450"/>
      <c r="AJ137" s="451"/>
      <c r="AO137" s="450"/>
      <c r="AP137" s="95"/>
    </row>
    <row r="138" spans="21:42" ht="16.899999999999999" customHeight="1" x14ac:dyDescent="0.3">
      <c r="U138" s="441" t="str">
        <f t="shared" si="3"/>
        <v>DISTBaja California Sur</v>
      </c>
      <c r="V138" s="20" t="s">
        <v>51</v>
      </c>
      <c r="W138" s="449" t="s">
        <v>61</v>
      </c>
      <c r="Y138" s="450">
        <v>2.9376653806061062</v>
      </c>
      <c r="Z138" s="450">
        <v>2.9790378831990116</v>
      </c>
      <c r="AA138" s="450">
        <v>2.9406616032661415</v>
      </c>
      <c r="AB138" s="450"/>
      <c r="AC138" s="450"/>
      <c r="AD138" s="450"/>
      <c r="AE138" s="450"/>
      <c r="AF138" s="450"/>
      <c r="AG138" s="450"/>
      <c r="AH138" s="450"/>
      <c r="AI138" s="450"/>
      <c r="AJ138" s="451"/>
      <c r="AO138" s="450"/>
      <c r="AP138" s="95"/>
    </row>
    <row r="139" spans="21:42" ht="16.899999999999999" customHeight="1" x14ac:dyDescent="0.3">
      <c r="U139" s="441" t="str">
        <f t="shared" ref="U139:U174" si="4">+V139&amp;W139</f>
        <v>DISTBajío</v>
      </c>
      <c r="V139" s="20" t="s">
        <v>51</v>
      </c>
      <c r="W139" s="449" t="s">
        <v>62</v>
      </c>
      <c r="Y139" s="450">
        <v>2.3072283920835717</v>
      </c>
      <c r="Z139" s="450">
        <v>2.3459768920805364</v>
      </c>
      <c r="AA139" s="450">
        <v>2.2764572761747051</v>
      </c>
      <c r="AB139" s="450"/>
      <c r="AC139" s="450"/>
      <c r="AD139" s="450"/>
      <c r="AE139" s="450"/>
      <c r="AF139" s="450"/>
      <c r="AG139" s="450"/>
      <c r="AH139" s="450"/>
      <c r="AI139" s="450"/>
      <c r="AJ139" s="451"/>
      <c r="AO139" s="450"/>
      <c r="AP139" s="95"/>
    </row>
    <row r="140" spans="21:42" ht="16.899999999999999" customHeight="1" x14ac:dyDescent="0.3">
      <c r="U140" s="441" t="str">
        <f t="shared" si="4"/>
        <v>DISTCentro Occidente</v>
      </c>
      <c r="V140" s="20" t="s">
        <v>51</v>
      </c>
      <c r="W140" s="449" t="s">
        <v>63</v>
      </c>
      <c r="Y140" s="450">
        <v>2.2442570783600719</v>
      </c>
      <c r="Z140" s="450">
        <v>2.2845110897146195</v>
      </c>
      <c r="AA140" s="450">
        <v>2.2152297814569817</v>
      </c>
      <c r="AB140" s="450"/>
      <c r="AC140" s="450"/>
      <c r="AD140" s="450"/>
      <c r="AE140" s="450"/>
      <c r="AF140" s="450"/>
      <c r="AG140" s="450"/>
      <c r="AH140" s="450"/>
      <c r="AI140" s="450"/>
      <c r="AJ140" s="451"/>
      <c r="AO140" s="450"/>
      <c r="AP140" s="95"/>
    </row>
    <row r="141" spans="21:42" ht="16.899999999999999" customHeight="1" x14ac:dyDescent="0.3">
      <c r="U141" s="441" t="str">
        <f t="shared" si="4"/>
        <v>DISTCentro Oriente</v>
      </c>
      <c r="V141" s="20" t="s">
        <v>51</v>
      </c>
      <c r="W141" s="449" t="s">
        <v>64</v>
      </c>
      <c r="Y141" s="450">
        <v>2.258520993047894</v>
      </c>
      <c r="Z141" s="450">
        <v>2.3013344757955063</v>
      </c>
      <c r="AA141" s="450">
        <v>2.2313905802190726</v>
      </c>
      <c r="AB141" s="450"/>
      <c r="AC141" s="450"/>
      <c r="AD141" s="450"/>
      <c r="AE141" s="450"/>
      <c r="AF141" s="450"/>
      <c r="AG141" s="450"/>
      <c r="AH141" s="450"/>
      <c r="AI141" s="450"/>
      <c r="AJ141" s="451"/>
      <c r="AO141" s="450"/>
      <c r="AP141" s="95"/>
    </row>
    <row r="142" spans="21:42" ht="16.899999999999999" customHeight="1" x14ac:dyDescent="0.3">
      <c r="U142" s="441" t="str">
        <f t="shared" si="4"/>
        <v>DISTCentro Sur</v>
      </c>
      <c r="V142" s="20" t="s">
        <v>51</v>
      </c>
      <c r="W142" s="449" t="s">
        <v>65</v>
      </c>
      <c r="Y142" s="450">
        <v>2.2975128145145152</v>
      </c>
      <c r="Z142" s="450">
        <v>2.3375211578013864</v>
      </c>
      <c r="AA142" s="450">
        <v>2.2679524207679633</v>
      </c>
      <c r="AB142" s="450"/>
      <c r="AC142" s="450"/>
      <c r="AD142" s="450"/>
      <c r="AE142" s="450"/>
      <c r="AF142" s="450"/>
      <c r="AG142" s="450"/>
      <c r="AH142" s="450"/>
      <c r="AI142" s="450"/>
      <c r="AJ142" s="451"/>
      <c r="AO142" s="450"/>
      <c r="AP142" s="95"/>
    </row>
    <row r="143" spans="21:42" ht="16.899999999999999" customHeight="1" x14ac:dyDescent="0.3">
      <c r="U143" s="441" t="str">
        <f t="shared" si="4"/>
        <v>DISTGolfo Centro</v>
      </c>
      <c r="V143" s="20" t="s">
        <v>51</v>
      </c>
      <c r="W143" s="449" t="s">
        <v>66</v>
      </c>
      <c r="Y143" s="450">
        <v>2.1636160232932413</v>
      </c>
      <c r="Z143" s="450">
        <v>2.2088084110116517</v>
      </c>
      <c r="AA143" s="450">
        <v>2.1402582034885458</v>
      </c>
      <c r="AB143" s="450"/>
      <c r="AC143" s="450"/>
      <c r="AD143" s="450"/>
      <c r="AE143" s="450"/>
      <c r="AF143" s="450"/>
      <c r="AG143" s="450"/>
      <c r="AH143" s="450"/>
      <c r="AI143" s="450"/>
      <c r="AJ143" s="451"/>
      <c r="AO143" s="450"/>
      <c r="AP143" s="95"/>
    </row>
    <row r="144" spans="21:42" ht="16.899999999999999" customHeight="1" x14ac:dyDescent="0.3">
      <c r="U144" s="441" t="str">
        <f t="shared" si="4"/>
        <v>DISTGolfo Norte</v>
      </c>
      <c r="V144" s="20" t="s">
        <v>51</v>
      </c>
      <c r="W144" s="449" t="s">
        <v>67</v>
      </c>
      <c r="Y144" s="450">
        <v>2.0784993085934951</v>
      </c>
      <c r="Z144" s="450">
        <v>2.1280949551985309</v>
      </c>
      <c r="AA144" s="450">
        <v>2.0601791556575382</v>
      </c>
      <c r="AB144" s="450"/>
      <c r="AC144" s="450"/>
      <c r="AD144" s="450"/>
      <c r="AE144" s="450"/>
      <c r="AF144" s="450"/>
      <c r="AG144" s="450"/>
      <c r="AH144" s="450"/>
      <c r="AI144" s="450"/>
      <c r="AJ144" s="451"/>
      <c r="AO144" s="450"/>
      <c r="AP144" s="95"/>
    </row>
    <row r="145" spans="21:42" ht="16.899999999999999" customHeight="1" x14ac:dyDescent="0.3">
      <c r="U145" s="441" t="str">
        <f t="shared" si="4"/>
        <v>DISTJalisco</v>
      </c>
      <c r="V145" s="20" t="s">
        <v>51</v>
      </c>
      <c r="W145" s="449" t="s">
        <v>68</v>
      </c>
      <c r="Y145" s="450">
        <v>2.2842884790862801</v>
      </c>
      <c r="Z145" s="450">
        <v>2.3235515616105613</v>
      </c>
      <c r="AA145" s="450">
        <v>2.2540592467571985</v>
      </c>
      <c r="AB145" s="450"/>
      <c r="AC145" s="450"/>
      <c r="AD145" s="450"/>
      <c r="AE145" s="450"/>
      <c r="AF145" s="450"/>
      <c r="AG145" s="450"/>
      <c r="AH145" s="450"/>
      <c r="AI145" s="450"/>
      <c r="AJ145" s="451"/>
      <c r="AO145" s="450"/>
      <c r="AP145" s="95"/>
    </row>
    <row r="146" spans="21:42" ht="16.899999999999999" customHeight="1" x14ac:dyDescent="0.3">
      <c r="U146" s="441" t="str">
        <f t="shared" si="4"/>
        <v>DISTNoroeste</v>
      </c>
      <c r="V146" s="20" t="s">
        <v>51</v>
      </c>
      <c r="W146" s="449" t="s">
        <v>69</v>
      </c>
      <c r="Y146" s="450">
        <v>2.0457838861609692</v>
      </c>
      <c r="Z146" s="450">
        <v>2.0912232375727631</v>
      </c>
      <c r="AA146" s="450">
        <v>2.0238698534147646</v>
      </c>
      <c r="AB146" s="450"/>
      <c r="AC146" s="450"/>
      <c r="AD146" s="450"/>
      <c r="AE146" s="450"/>
      <c r="AF146" s="450"/>
      <c r="AG146" s="450"/>
      <c r="AH146" s="450"/>
      <c r="AI146" s="450"/>
      <c r="AJ146" s="451"/>
      <c r="AO146" s="450"/>
      <c r="AP146" s="95"/>
    </row>
    <row r="147" spans="21:42" ht="16.899999999999999" customHeight="1" x14ac:dyDescent="0.3">
      <c r="U147" s="441" t="str">
        <f t="shared" si="4"/>
        <v>DISTNorte</v>
      </c>
      <c r="V147" s="20" t="s">
        <v>51</v>
      </c>
      <c r="W147" s="449" t="s">
        <v>70</v>
      </c>
      <c r="Y147" s="450">
        <v>2.0875912416867277</v>
      </c>
      <c r="Z147" s="450">
        <v>2.1307557382482454</v>
      </c>
      <c r="AA147" s="450">
        <v>2.0624078296907054</v>
      </c>
      <c r="AB147" s="450"/>
      <c r="AC147" s="450"/>
      <c r="AD147" s="450"/>
      <c r="AE147" s="450"/>
      <c r="AF147" s="450"/>
      <c r="AG147" s="450"/>
      <c r="AH147" s="450"/>
      <c r="AI147" s="450"/>
      <c r="AJ147" s="451"/>
      <c r="AO147" s="450"/>
      <c r="AP147" s="95"/>
    </row>
    <row r="148" spans="21:42" ht="16.899999999999999" customHeight="1" x14ac:dyDescent="0.3">
      <c r="U148" s="441" t="str">
        <f t="shared" si="4"/>
        <v>DISTOriente</v>
      </c>
      <c r="V148" s="20" t="s">
        <v>51</v>
      </c>
      <c r="W148" s="449" t="s">
        <v>71</v>
      </c>
      <c r="Y148" s="450">
        <v>2.2183958425536914</v>
      </c>
      <c r="Z148" s="450">
        <v>2.2614264198109399</v>
      </c>
      <c r="AA148" s="450">
        <v>2.1914300565819187</v>
      </c>
      <c r="AB148" s="450"/>
      <c r="AC148" s="450"/>
      <c r="AD148" s="450"/>
      <c r="AE148" s="450"/>
      <c r="AF148" s="450"/>
      <c r="AG148" s="450"/>
      <c r="AH148" s="450"/>
      <c r="AI148" s="450"/>
      <c r="AJ148" s="451"/>
      <c r="AO148" s="450"/>
      <c r="AP148" s="95"/>
    </row>
    <row r="149" spans="21:42" ht="16.899999999999999" customHeight="1" x14ac:dyDescent="0.3">
      <c r="U149" s="441" t="str">
        <f t="shared" si="4"/>
        <v>DISTPeninsular</v>
      </c>
      <c r="V149" s="20" t="s">
        <v>51</v>
      </c>
      <c r="W149" s="449" t="s">
        <v>72</v>
      </c>
      <c r="Y149" s="450">
        <v>2.3696149885295164</v>
      </c>
      <c r="Z149" s="450">
        <v>2.4115013705677981</v>
      </c>
      <c r="AA149" s="450">
        <v>2.3429020426768554</v>
      </c>
      <c r="AB149" s="450"/>
      <c r="AC149" s="450"/>
      <c r="AD149" s="450"/>
      <c r="AE149" s="450"/>
      <c r="AF149" s="450"/>
      <c r="AG149" s="450"/>
      <c r="AH149" s="450"/>
      <c r="AI149" s="450"/>
      <c r="AJ149" s="451"/>
      <c r="AO149" s="450"/>
      <c r="AP149" s="95"/>
    </row>
    <row r="150" spans="21:42" ht="16.899999999999999" customHeight="1" x14ac:dyDescent="0.3">
      <c r="U150" s="441" t="str">
        <f t="shared" si="4"/>
        <v>DISTSureste</v>
      </c>
      <c r="V150" s="20" t="s">
        <v>51</v>
      </c>
      <c r="W150" s="449" t="s">
        <v>73</v>
      </c>
      <c r="Y150" s="450">
        <v>2.2505443615730529</v>
      </c>
      <c r="Z150" s="450">
        <v>2.2898296117550809</v>
      </c>
      <c r="AA150" s="450">
        <v>2.2214859726127658</v>
      </c>
      <c r="AB150" s="450"/>
      <c r="AC150" s="450"/>
      <c r="AD150" s="450"/>
      <c r="AE150" s="450"/>
      <c r="AF150" s="450"/>
      <c r="AG150" s="450"/>
      <c r="AH150" s="450"/>
      <c r="AI150" s="450"/>
      <c r="AJ150" s="451"/>
      <c r="AO150" s="450"/>
      <c r="AP150" s="95"/>
    </row>
    <row r="151" spans="21:42" ht="16.899999999999999" customHeight="1" x14ac:dyDescent="0.3">
      <c r="U151" s="441" t="str">
        <f t="shared" si="4"/>
        <v>DISTValle de México Centro</v>
      </c>
      <c r="V151" s="20" t="s">
        <v>51</v>
      </c>
      <c r="W151" s="449" t="s">
        <v>74</v>
      </c>
      <c r="Y151" s="450">
        <v>2.4160706401252243</v>
      </c>
      <c r="Z151" s="450">
        <v>2.4567215906486664</v>
      </c>
      <c r="AA151" s="450">
        <v>2.3865325377182778</v>
      </c>
      <c r="AB151" s="450"/>
      <c r="AC151" s="450"/>
      <c r="AD151" s="450"/>
      <c r="AE151" s="450"/>
      <c r="AF151" s="450"/>
      <c r="AG151" s="450"/>
      <c r="AH151" s="450"/>
      <c r="AI151" s="450"/>
      <c r="AJ151" s="451"/>
      <c r="AO151" s="450"/>
      <c r="AP151" s="95"/>
    </row>
    <row r="152" spans="21:42" ht="16.899999999999999" customHeight="1" x14ac:dyDescent="0.3">
      <c r="U152" s="441" t="str">
        <f t="shared" si="4"/>
        <v>DISTValle de México Norte</v>
      </c>
      <c r="V152" s="20" t="s">
        <v>51</v>
      </c>
      <c r="W152" s="449" t="s">
        <v>75</v>
      </c>
      <c r="Y152" s="450">
        <v>1.9215478744628605</v>
      </c>
      <c r="Z152" s="450">
        <v>1.9664549654643042</v>
      </c>
      <c r="AA152" s="450">
        <v>1.8994099015867698</v>
      </c>
      <c r="AB152" s="450"/>
      <c r="AC152" s="450"/>
      <c r="AD152" s="450"/>
      <c r="AE152" s="450"/>
      <c r="AF152" s="450"/>
      <c r="AG152" s="450"/>
      <c r="AH152" s="450"/>
      <c r="AI152" s="450"/>
      <c r="AJ152" s="451"/>
      <c r="AO152" s="450"/>
      <c r="AP152" s="95"/>
    </row>
    <row r="153" spans="21:42" ht="16.899999999999999" customHeight="1" x14ac:dyDescent="0.3">
      <c r="U153" s="441" t="str">
        <f t="shared" si="4"/>
        <v>DISTValle de México Sur</v>
      </c>
      <c r="V153" s="20" t="s">
        <v>51</v>
      </c>
      <c r="W153" s="449" t="s">
        <v>76</v>
      </c>
      <c r="Y153" s="450">
        <v>2.3447256916310417</v>
      </c>
      <c r="Z153" s="450">
        <v>2.3840543140074564</v>
      </c>
      <c r="AA153" s="450">
        <v>2.313752648630667</v>
      </c>
      <c r="AB153" s="450"/>
      <c r="AC153" s="450"/>
      <c r="AD153" s="450"/>
      <c r="AE153" s="450"/>
      <c r="AF153" s="450"/>
      <c r="AG153" s="450"/>
      <c r="AH153" s="450"/>
      <c r="AI153" s="450"/>
      <c r="AJ153" s="451"/>
      <c r="AO153" s="450"/>
      <c r="AP153" s="95"/>
    </row>
    <row r="154" spans="21:42" ht="16.899999999999999" customHeight="1" x14ac:dyDescent="0.3">
      <c r="U154" s="465" t="str">
        <f t="shared" si="4"/>
        <v>Total</v>
      </c>
      <c r="V154" s="466"/>
      <c r="W154" s="467" t="s">
        <v>233</v>
      </c>
      <c r="Y154" s="10">
        <v>2.0931600463327511</v>
      </c>
      <c r="AJ154" s="469"/>
      <c r="AP154" s="95"/>
    </row>
    <row r="155" spans="21:42" ht="16.899999999999999" customHeight="1" x14ac:dyDescent="0.3">
      <c r="U155" s="441" t="str">
        <f t="shared" si="4"/>
        <v/>
      </c>
      <c r="W155" s="449"/>
      <c r="AJ155" s="469"/>
      <c r="AP155" s="95"/>
    </row>
    <row r="156" spans="21:42" ht="16.899999999999999" customHeight="1" x14ac:dyDescent="0.3">
      <c r="U156" s="441" t="str">
        <f t="shared" si="4"/>
        <v>DIT</v>
      </c>
      <c r="W156" s="449" t="s">
        <v>52</v>
      </c>
      <c r="AJ156" s="469"/>
      <c r="AP156" s="95"/>
    </row>
    <row r="157" spans="21:42" ht="16.899999999999999" customHeight="1" x14ac:dyDescent="0.3">
      <c r="U157" s="441" t="str">
        <f t="shared" si="4"/>
        <v>División</v>
      </c>
      <c r="W157" s="442" t="s">
        <v>45</v>
      </c>
      <c r="Y157" s="475">
        <v>45658</v>
      </c>
      <c r="Z157" s="475">
        <v>45689</v>
      </c>
      <c r="AA157" s="475">
        <v>45717</v>
      </c>
      <c r="AB157" s="475"/>
      <c r="AC157" s="475"/>
      <c r="AD157" s="475"/>
      <c r="AE157" s="475"/>
      <c r="AF157" s="475"/>
      <c r="AG157" s="475"/>
      <c r="AH157" s="475"/>
      <c r="AI157" s="475"/>
      <c r="AJ157" s="476"/>
      <c r="AO157" s="475"/>
      <c r="AP157" s="95"/>
    </row>
    <row r="158" spans="21:42" ht="16.899999999999999" customHeight="1" x14ac:dyDescent="0.3">
      <c r="U158" s="441" t="str">
        <f t="shared" si="4"/>
        <v>DITBaja California</v>
      </c>
      <c r="V158" s="20" t="s">
        <v>52</v>
      </c>
      <c r="W158" s="449" t="s">
        <v>49</v>
      </c>
      <c r="Y158" s="450">
        <v>1.0741468803689396</v>
      </c>
      <c r="Z158" s="450">
        <v>1.0913718852326872</v>
      </c>
      <c r="AA158" s="450">
        <v>1.0761782619298734</v>
      </c>
      <c r="AB158" s="450"/>
      <c r="AC158" s="450"/>
      <c r="AD158" s="450"/>
      <c r="AE158" s="450"/>
      <c r="AF158" s="450"/>
      <c r="AG158" s="450"/>
      <c r="AH158" s="450"/>
      <c r="AI158" s="450"/>
      <c r="AJ158" s="451"/>
      <c r="AO158" s="450"/>
      <c r="AP158" s="95"/>
    </row>
    <row r="159" spans="21:42" ht="16.899999999999999" customHeight="1" x14ac:dyDescent="0.3">
      <c r="U159" s="441" t="str">
        <f t="shared" si="4"/>
        <v>DITBaja California Sur</v>
      </c>
      <c r="V159" s="20" t="s">
        <v>52</v>
      </c>
      <c r="W159" s="449" t="s">
        <v>61</v>
      </c>
      <c r="Y159" s="450" t="s">
        <v>161</v>
      </c>
      <c r="Z159" s="450" t="s">
        <v>161</v>
      </c>
      <c r="AA159" s="450" t="s">
        <v>161</v>
      </c>
      <c r="AB159" s="450"/>
      <c r="AC159" s="450"/>
      <c r="AD159" s="450"/>
      <c r="AE159" s="450"/>
      <c r="AF159" s="450"/>
      <c r="AG159" s="450"/>
      <c r="AH159" s="450"/>
      <c r="AI159" s="450"/>
      <c r="AJ159" s="451"/>
      <c r="AO159" s="450"/>
      <c r="AP159" s="95"/>
    </row>
    <row r="160" spans="21:42" ht="16.899999999999999" customHeight="1" x14ac:dyDescent="0.3">
      <c r="U160" s="441" t="str">
        <f t="shared" si="4"/>
        <v>DITBajío</v>
      </c>
      <c r="V160" s="20" t="s">
        <v>52</v>
      </c>
      <c r="W160" s="449" t="s">
        <v>62</v>
      </c>
      <c r="Y160" s="450">
        <v>1.7687036057048113</v>
      </c>
      <c r="Z160" s="450">
        <v>1.7916205914307031</v>
      </c>
      <c r="AA160" s="450">
        <v>1.7495661260990056</v>
      </c>
      <c r="AB160" s="450"/>
      <c r="AC160" s="450"/>
      <c r="AD160" s="450"/>
      <c r="AE160" s="450"/>
      <c r="AF160" s="450"/>
      <c r="AG160" s="450"/>
      <c r="AH160" s="450"/>
      <c r="AI160" s="450"/>
      <c r="AJ160" s="451"/>
      <c r="AO160" s="450"/>
      <c r="AP160" s="95"/>
    </row>
    <row r="161" spans="21:42" ht="16.899999999999999" customHeight="1" x14ac:dyDescent="0.3">
      <c r="U161" s="441" t="str">
        <f t="shared" si="4"/>
        <v>DITCentro Occidente</v>
      </c>
      <c r="V161" s="20" t="s">
        <v>52</v>
      </c>
      <c r="W161" s="449" t="s">
        <v>63</v>
      </c>
      <c r="Y161" s="450" t="s">
        <v>161</v>
      </c>
      <c r="Z161" s="450" t="s">
        <v>161</v>
      </c>
      <c r="AA161" s="450" t="s">
        <v>161</v>
      </c>
      <c r="AB161" s="450"/>
      <c r="AC161" s="450"/>
      <c r="AD161" s="450"/>
      <c r="AE161" s="450"/>
      <c r="AF161" s="450"/>
      <c r="AG161" s="450"/>
      <c r="AH161" s="450"/>
      <c r="AI161" s="450"/>
      <c r="AJ161" s="477"/>
      <c r="AO161" s="450"/>
      <c r="AP161" s="95"/>
    </row>
    <row r="162" spans="21:42" ht="16.899999999999999" customHeight="1" x14ac:dyDescent="0.3">
      <c r="U162" s="441" t="str">
        <f t="shared" si="4"/>
        <v>DITCentro Oriente</v>
      </c>
      <c r="V162" s="20" t="s">
        <v>52</v>
      </c>
      <c r="W162" s="449" t="s">
        <v>64</v>
      </c>
      <c r="Y162" s="450">
        <v>1.8304390945005353</v>
      </c>
      <c r="Z162" s="450">
        <v>1.8521753878119365</v>
      </c>
      <c r="AA162" s="450">
        <v>1.8105556385836672</v>
      </c>
      <c r="AB162" s="450"/>
      <c r="AC162" s="450"/>
      <c r="AD162" s="450"/>
      <c r="AE162" s="450"/>
      <c r="AF162" s="450"/>
      <c r="AG162" s="450"/>
      <c r="AH162" s="450"/>
      <c r="AI162" s="450"/>
      <c r="AJ162" s="451"/>
      <c r="AO162" s="450"/>
      <c r="AP162" s="95"/>
    </row>
    <row r="163" spans="21:42" ht="16.899999999999999" customHeight="1" x14ac:dyDescent="0.3">
      <c r="U163" s="441" t="str">
        <f t="shared" si="4"/>
        <v>DITCentro Sur</v>
      </c>
      <c r="V163" s="20" t="s">
        <v>52</v>
      </c>
      <c r="W163" s="449" t="s">
        <v>65</v>
      </c>
      <c r="Y163" s="450">
        <v>1.9363432206223445</v>
      </c>
      <c r="Z163" s="450">
        <v>1.9573193820801855</v>
      </c>
      <c r="AA163" s="450">
        <v>1.9152229255466613</v>
      </c>
      <c r="AB163" s="450"/>
      <c r="AC163" s="450"/>
      <c r="AD163" s="450"/>
      <c r="AE163" s="450"/>
      <c r="AF163" s="450"/>
      <c r="AG163" s="450"/>
      <c r="AH163" s="450"/>
      <c r="AI163" s="450"/>
      <c r="AJ163" s="451"/>
      <c r="AO163" s="450"/>
      <c r="AP163" s="95"/>
    </row>
    <row r="164" spans="21:42" ht="16.899999999999999" customHeight="1" x14ac:dyDescent="0.3">
      <c r="U164" s="441" t="str">
        <f t="shared" si="4"/>
        <v>DITGolfo Centro</v>
      </c>
      <c r="V164" s="20" t="s">
        <v>52</v>
      </c>
      <c r="W164" s="449" t="s">
        <v>66</v>
      </c>
      <c r="Y164" s="450">
        <v>1.893805452425918</v>
      </c>
      <c r="Z164" s="450">
        <v>1.9168981151787439</v>
      </c>
      <c r="AA164" s="450">
        <v>1.8748345557578572</v>
      </c>
      <c r="AB164" s="450"/>
      <c r="AC164" s="450"/>
      <c r="AD164" s="450"/>
      <c r="AE164" s="450"/>
      <c r="AF164" s="450"/>
      <c r="AG164" s="450"/>
      <c r="AH164" s="450"/>
      <c r="AI164" s="450"/>
      <c r="AJ164" s="451"/>
      <c r="AO164" s="450"/>
      <c r="AP164" s="95"/>
    </row>
    <row r="165" spans="21:42" ht="16.899999999999999" customHeight="1" x14ac:dyDescent="0.3">
      <c r="U165" s="441" t="str">
        <f t="shared" si="4"/>
        <v>DITGolfo Norte</v>
      </c>
      <c r="V165" s="20" t="s">
        <v>52</v>
      </c>
      <c r="W165" s="449" t="s">
        <v>67</v>
      </c>
      <c r="Y165" s="450">
        <v>1.6133000137680551</v>
      </c>
      <c r="Z165" s="450">
        <v>1.6398779440647757</v>
      </c>
      <c r="AA165" s="450">
        <v>1.5996407759074542</v>
      </c>
      <c r="AB165" s="450"/>
      <c r="AC165" s="450"/>
      <c r="AD165" s="450"/>
      <c r="AE165" s="450"/>
      <c r="AF165" s="450"/>
      <c r="AG165" s="450"/>
      <c r="AH165" s="450"/>
      <c r="AI165" s="450"/>
      <c r="AJ165" s="451"/>
      <c r="AO165" s="450"/>
      <c r="AP165" s="95"/>
    </row>
    <row r="166" spans="21:42" ht="16.899999999999999" customHeight="1" x14ac:dyDescent="0.3">
      <c r="U166" s="441" t="str">
        <f t="shared" si="4"/>
        <v>DITJalisco</v>
      </c>
      <c r="V166" s="20" t="s">
        <v>52</v>
      </c>
      <c r="W166" s="449" t="s">
        <v>68</v>
      </c>
      <c r="Y166" s="450">
        <v>1.7745183336793009</v>
      </c>
      <c r="Z166" s="450">
        <v>1.7958711901451463</v>
      </c>
      <c r="AA166" s="450">
        <v>1.7546532669004196</v>
      </c>
      <c r="AB166" s="450"/>
      <c r="AC166" s="450"/>
      <c r="AD166" s="450"/>
      <c r="AE166" s="450"/>
      <c r="AF166" s="450"/>
      <c r="AG166" s="450"/>
      <c r="AH166" s="450"/>
      <c r="AI166" s="450"/>
      <c r="AJ166" s="451"/>
      <c r="AO166" s="450"/>
      <c r="AP166" s="95"/>
    </row>
    <row r="167" spans="21:42" ht="16.899999999999999" customHeight="1" x14ac:dyDescent="0.3">
      <c r="U167" s="441" t="str">
        <f t="shared" si="4"/>
        <v>DITNoroeste</v>
      </c>
      <c r="V167" s="20" t="s">
        <v>52</v>
      </c>
      <c r="W167" s="449" t="s">
        <v>69</v>
      </c>
      <c r="Y167" s="450">
        <v>1.5278490582366184</v>
      </c>
      <c r="Z167" s="450">
        <v>1.5530974655754315</v>
      </c>
      <c r="AA167" s="450">
        <v>1.5142498207850914</v>
      </c>
      <c r="AB167" s="450"/>
      <c r="AC167" s="450"/>
      <c r="AD167" s="450"/>
      <c r="AE167" s="450"/>
      <c r="AF167" s="450"/>
      <c r="AG167" s="450"/>
      <c r="AH167" s="450"/>
      <c r="AI167" s="450"/>
      <c r="AJ167" s="451"/>
      <c r="AO167" s="450"/>
      <c r="AP167" s="95"/>
    </row>
    <row r="168" spans="21:42" ht="16.899999999999999" customHeight="1" x14ac:dyDescent="0.3">
      <c r="U168" s="441" t="str">
        <f t="shared" si="4"/>
        <v>DITNorte</v>
      </c>
      <c r="V168" s="20" t="s">
        <v>52</v>
      </c>
      <c r="W168" s="449" t="s">
        <v>70</v>
      </c>
      <c r="Y168" s="450">
        <v>1.7098658542854537</v>
      </c>
      <c r="Z168" s="450">
        <v>1.7380416145522193</v>
      </c>
      <c r="AA168" s="450">
        <v>1.7336993037452144</v>
      </c>
      <c r="AB168" s="450"/>
      <c r="AC168" s="450"/>
      <c r="AD168" s="450"/>
      <c r="AE168" s="450"/>
      <c r="AF168" s="450"/>
      <c r="AG168" s="450"/>
      <c r="AH168" s="450"/>
      <c r="AI168" s="450"/>
      <c r="AJ168" s="451"/>
      <c r="AO168" s="450"/>
      <c r="AP168" s="95"/>
    </row>
    <row r="169" spans="21:42" ht="16.899999999999999" customHeight="1" x14ac:dyDescent="0.3">
      <c r="U169" s="441" t="str">
        <f t="shared" si="4"/>
        <v>DITOriente</v>
      </c>
      <c r="V169" s="20" t="s">
        <v>52</v>
      </c>
      <c r="W169" s="449" t="s">
        <v>71</v>
      </c>
      <c r="Y169" s="450">
        <v>1.8505593050217266</v>
      </c>
      <c r="Z169" s="450">
        <v>1.872576506896912</v>
      </c>
      <c r="AA169" s="450">
        <v>1.8311481859945313</v>
      </c>
      <c r="AB169" s="450"/>
      <c r="AC169" s="450"/>
      <c r="AD169" s="450"/>
      <c r="AE169" s="450"/>
      <c r="AF169" s="450"/>
      <c r="AG169" s="450"/>
      <c r="AH169" s="450"/>
      <c r="AI169" s="450"/>
      <c r="AJ169" s="451"/>
      <c r="AO169" s="450"/>
      <c r="AP169" s="95"/>
    </row>
    <row r="170" spans="21:42" ht="16.899999999999999" customHeight="1" x14ac:dyDescent="0.3">
      <c r="U170" s="441" t="str">
        <f t="shared" si="4"/>
        <v>DITPeninsular</v>
      </c>
      <c r="V170" s="20" t="s">
        <v>52</v>
      </c>
      <c r="W170" s="449" t="s">
        <v>72</v>
      </c>
      <c r="Y170" s="450">
        <v>1.9423793132790734</v>
      </c>
      <c r="Z170" s="450">
        <v>1.9603834216993183</v>
      </c>
      <c r="AA170" s="450">
        <v>1.9200950247324511</v>
      </c>
      <c r="AB170" s="450"/>
      <c r="AC170" s="450"/>
      <c r="AD170" s="450"/>
      <c r="AE170" s="450"/>
      <c r="AF170" s="450"/>
      <c r="AG170" s="450"/>
      <c r="AH170" s="450"/>
      <c r="AI170" s="450"/>
      <c r="AJ170" s="451"/>
      <c r="AO170" s="450"/>
      <c r="AP170" s="95"/>
    </row>
    <row r="171" spans="21:42" ht="16.899999999999999" customHeight="1" x14ac:dyDescent="0.3">
      <c r="U171" s="441" t="str">
        <f t="shared" si="4"/>
        <v>DITSureste</v>
      </c>
      <c r="V171" s="20" t="s">
        <v>52</v>
      </c>
      <c r="W171" s="449" t="s">
        <v>73</v>
      </c>
      <c r="Y171" s="450">
        <v>1.623667019737066</v>
      </c>
      <c r="Z171" s="450">
        <v>1.6494784323615388</v>
      </c>
      <c r="AA171" s="450">
        <v>1.6043185182746933</v>
      </c>
      <c r="AB171" s="450"/>
      <c r="AC171" s="450"/>
      <c r="AD171" s="450"/>
      <c r="AE171" s="450"/>
      <c r="AF171" s="450"/>
      <c r="AG171" s="450"/>
      <c r="AH171" s="450"/>
      <c r="AI171" s="450"/>
      <c r="AJ171" s="451"/>
      <c r="AO171" s="450"/>
      <c r="AP171" s="95"/>
    </row>
    <row r="172" spans="21:42" ht="16.899999999999999" customHeight="1" x14ac:dyDescent="0.3">
      <c r="U172" s="441" t="str">
        <f t="shared" si="4"/>
        <v>DITValle de México Centro</v>
      </c>
      <c r="V172" s="20" t="s">
        <v>52</v>
      </c>
      <c r="W172" s="449" t="s">
        <v>74</v>
      </c>
      <c r="Y172" s="450" t="s">
        <v>161</v>
      </c>
      <c r="Z172" s="450" t="s">
        <v>161</v>
      </c>
      <c r="AA172" s="450" t="s">
        <v>161</v>
      </c>
      <c r="AB172" s="450"/>
      <c r="AC172" s="450"/>
      <c r="AD172" s="450"/>
      <c r="AE172" s="450"/>
      <c r="AF172" s="450"/>
      <c r="AG172" s="450"/>
      <c r="AH172" s="450"/>
      <c r="AI172" s="450"/>
      <c r="AJ172" s="451"/>
      <c r="AO172" s="450"/>
      <c r="AP172" s="95"/>
    </row>
    <row r="173" spans="21:42" ht="16.899999999999999" customHeight="1" x14ac:dyDescent="0.3">
      <c r="U173" s="441" t="str">
        <f t="shared" si="4"/>
        <v>DITValle de México Norte</v>
      </c>
      <c r="V173" s="20" t="s">
        <v>52</v>
      </c>
      <c r="W173" s="449" t="s">
        <v>75</v>
      </c>
      <c r="Y173" s="450">
        <v>1.405815362950529</v>
      </c>
      <c r="Z173" s="450">
        <v>1.4310018807301417</v>
      </c>
      <c r="AA173" s="450">
        <v>1.3916132283837606</v>
      </c>
      <c r="AB173" s="450"/>
      <c r="AC173" s="450"/>
      <c r="AD173" s="450"/>
      <c r="AE173" s="450"/>
      <c r="AF173" s="450"/>
      <c r="AG173" s="450"/>
      <c r="AH173" s="450"/>
      <c r="AI173" s="450"/>
      <c r="AJ173" s="451"/>
      <c r="AO173" s="450"/>
      <c r="AP173" s="95"/>
    </row>
    <row r="174" spans="21:42" ht="16.899999999999999" customHeight="1" thickBot="1" x14ac:dyDescent="0.35">
      <c r="U174" s="441" t="str">
        <f t="shared" si="4"/>
        <v>DITValle de México Sur</v>
      </c>
      <c r="V174" s="20" t="s">
        <v>52</v>
      </c>
      <c r="W174" s="449" t="s">
        <v>76</v>
      </c>
      <c r="Y174" s="450">
        <v>2.0041219825562901</v>
      </c>
      <c r="Z174" s="450">
        <v>2.0247981956517096</v>
      </c>
      <c r="AA174" s="450">
        <v>1.9773341916985336</v>
      </c>
      <c r="AB174" s="450"/>
      <c r="AC174" s="450"/>
      <c r="AD174" s="450"/>
      <c r="AE174" s="450"/>
      <c r="AF174" s="450"/>
      <c r="AG174" s="450"/>
      <c r="AH174" s="450"/>
      <c r="AI174" s="450"/>
      <c r="AJ174" s="451"/>
      <c r="AO174" s="450"/>
      <c r="AP174" s="95"/>
    </row>
    <row r="175" spans="21:42" ht="16.899999999999999" customHeight="1" thickBot="1" x14ac:dyDescent="0.35">
      <c r="U175" s="478"/>
      <c r="V175" s="479"/>
      <c r="W175" s="480" t="s">
        <v>233</v>
      </c>
      <c r="Y175" s="468">
        <v>1.7071402928289614</v>
      </c>
      <c r="Z175" s="481"/>
      <c r="AA175" s="481"/>
      <c r="AB175" s="481"/>
      <c r="AC175" s="481"/>
      <c r="AD175" s="481"/>
      <c r="AE175" s="481"/>
      <c r="AF175" s="481"/>
      <c r="AG175" s="481"/>
      <c r="AH175" s="481"/>
      <c r="AI175" s="481"/>
      <c r="AJ175" s="482"/>
      <c r="AP175" s="95"/>
    </row>
  </sheetData>
  <sheetProtection algorithmName="SHA-512" hashValue="X7mwFYG5SfIvuUMcmsTGENbq41mfLvWVAv5DaFge7anJ5KimS9mrEXMVbdsBZBFvOzMAH7jyQfgZqUZekWw3fg==" saltValue="IS6BpiqZo1M1FLdg4VKeJQ==" spinCount="100000" sheet="1" objects="1" scenarios="1"/>
  <mergeCells count="2">
    <mergeCell ref="B23:S23"/>
    <mergeCell ref="B9:E9"/>
  </mergeCells>
  <phoneticPr fontId="10" type="noConversion"/>
  <dataValidations count="1">
    <dataValidation type="list" allowBlank="1" showInputMessage="1" showErrorMessage="1" sqref="C21" xr:uid="{8292D359-A93B-47F5-9BB7-4CFBE768E874}">
      <formula1>$AM$10:$AM$21</formula1>
    </dataValidation>
  </dataValidations>
  <hyperlinks>
    <hyperlink ref="S5" location="Índice!A1" display="Regresar" xr:uid="{73BC1F59-0ECF-4CB5-A343-67B3EDC440CA}"/>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713BE-9CF7-4AB7-9BA5-11CF5C72DAA8}">
  <sheetPr>
    <tabColor rgb="FF10312B"/>
  </sheetPr>
  <dimension ref="A1:BG63"/>
  <sheetViews>
    <sheetView showGridLines="0" zoomScale="90" zoomScaleNormal="90" workbookViewId="0">
      <selection activeCell="D12" sqref="D12:D13"/>
    </sheetView>
  </sheetViews>
  <sheetFormatPr baseColWidth="10" defaultColWidth="0" defaultRowHeight="14.25" zeroHeight="1" x14ac:dyDescent="0.3"/>
  <cols>
    <col min="1" max="1" width="15.7109375" style="117" customWidth="1"/>
    <col min="2" max="4" width="21" style="117" customWidth="1"/>
    <col min="5" max="5" width="21" style="117" hidden="1" customWidth="1"/>
    <col min="6" max="8" width="21" style="117" customWidth="1"/>
    <col min="9" max="13" width="11.42578125" style="117" customWidth="1"/>
    <col min="14" max="14" width="5.7109375" style="117" customWidth="1"/>
    <col min="15" max="16384" width="11.42578125" style="117" hidden="1"/>
  </cols>
  <sheetData>
    <row r="1" spans="1:13" s="3" customFormat="1" ht="18" customHeight="1" x14ac:dyDescent="0.25">
      <c r="B1" s="574"/>
      <c r="C1" s="2"/>
      <c r="D1" s="2"/>
      <c r="E1" s="2"/>
      <c r="F1" s="2"/>
      <c r="G1" s="2"/>
      <c r="H1" s="2"/>
      <c r="I1" s="2"/>
      <c r="J1" s="2"/>
    </row>
    <row r="2" spans="1:13" s="3" customFormat="1" ht="18" customHeight="1" x14ac:dyDescent="0.25">
      <c r="B2" s="574"/>
      <c r="D2" s="4" t="s">
        <v>0</v>
      </c>
    </row>
    <row r="3" spans="1:13" s="3" customFormat="1" ht="18" customHeight="1" x14ac:dyDescent="0.25">
      <c r="B3" s="574"/>
      <c r="D3" s="483" t="s">
        <v>1</v>
      </c>
      <c r="H3" s="2"/>
      <c r="I3" s="2"/>
      <c r="J3" s="2"/>
    </row>
    <row r="4" spans="1:13" s="3" customFormat="1" ht="6.95" customHeight="1" x14ac:dyDescent="0.25">
      <c r="B4" s="574"/>
      <c r="C4" s="2"/>
      <c r="H4" s="2"/>
      <c r="I4" s="2"/>
      <c r="J4" s="2"/>
    </row>
    <row r="5" spans="1:13" s="3" customFormat="1" ht="18" customHeight="1" x14ac:dyDescent="0.3">
      <c r="A5" s="5"/>
      <c r="B5" s="575"/>
      <c r="C5" s="32"/>
      <c r="D5" s="487" t="s">
        <v>138</v>
      </c>
      <c r="E5" s="6"/>
      <c r="F5" s="6"/>
      <c r="G5" s="6"/>
      <c r="H5" s="6"/>
      <c r="I5" s="6"/>
      <c r="J5" s="6"/>
      <c r="K5" s="6"/>
      <c r="L5" s="6"/>
      <c r="M5" s="33" t="s">
        <v>38</v>
      </c>
    </row>
    <row r="6" spans="1:13" x14ac:dyDescent="0.3"/>
    <row r="7" spans="1:13" x14ac:dyDescent="0.3"/>
    <row r="8" spans="1:13" ht="19.5" customHeight="1" x14ac:dyDescent="0.3">
      <c r="B8" s="15" t="s">
        <v>139</v>
      </c>
      <c r="C8" s="45"/>
      <c r="D8" s="45"/>
      <c r="E8" s="45"/>
      <c r="F8" s="45"/>
      <c r="G8" s="15"/>
      <c r="H8" s="15"/>
      <c r="I8" s="15"/>
      <c r="J8" s="15"/>
      <c r="K8" s="15"/>
      <c r="L8" s="15"/>
      <c r="M8" s="15"/>
    </row>
    <row r="9" spans="1:13" ht="15" x14ac:dyDescent="0.3">
      <c r="B9" s="118"/>
      <c r="C9" s="118"/>
      <c r="D9" s="118"/>
      <c r="E9" s="118"/>
      <c r="F9" s="118"/>
    </row>
    <row r="10" spans="1:13" s="119" customFormat="1" ht="17.25" thickBot="1" x14ac:dyDescent="0.35">
      <c r="B10" s="120" t="s">
        <v>44</v>
      </c>
      <c r="C10" s="121" t="s">
        <v>140</v>
      </c>
      <c r="D10" s="122"/>
      <c r="E10" s="123"/>
      <c r="F10" s="123"/>
      <c r="G10" s="124"/>
    </row>
    <row r="11" spans="1:13" s="119" customFormat="1" ht="16.5" x14ac:dyDescent="0.3">
      <c r="B11" s="125" t="s">
        <v>48</v>
      </c>
      <c r="C11" s="126">
        <v>0.59</v>
      </c>
      <c r="D11" s="127"/>
      <c r="E11" s="122"/>
      <c r="F11" s="123"/>
      <c r="G11" s="128"/>
    </row>
    <row r="12" spans="1:13" s="119" customFormat="1" ht="16.5" x14ac:dyDescent="0.3">
      <c r="B12" s="125" t="s">
        <v>50</v>
      </c>
      <c r="C12" s="126">
        <v>0.59</v>
      </c>
      <c r="D12" s="127"/>
      <c r="E12" s="122"/>
      <c r="F12" s="123"/>
      <c r="G12" s="128"/>
    </row>
    <row r="13" spans="1:13" s="119" customFormat="1" ht="16.5" x14ac:dyDescent="0.3">
      <c r="B13" s="125" t="s">
        <v>57</v>
      </c>
      <c r="C13" s="126">
        <v>0.5</v>
      </c>
      <c r="D13" s="127"/>
      <c r="E13" s="122"/>
      <c r="F13" s="123"/>
      <c r="G13" s="128"/>
    </row>
    <row r="14" spans="1:13" s="119" customFormat="1" ht="16.5" x14ac:dyDescent="0.3">
      <c r="B14" s="125" t="s">
        <v>58</v>
      </c>
      <c r="C14" s="126">
        <v>0.5</v>
      </c>
      <c r="D14" s="127"/>
      <c r="E14" s="122"/>
      <c r="F14" s="123"/>
      <c r="G14" s="128"/>
    </row>
    <row r="15" spans="1:13" s="119" customFormat="1" ht="16.5" x14ac:dyDescent="0.3">
      <c r="B15" s="125" t="s">
        <v>59</v>
      </c>
      <c r="C15" s="126">
        <v>0.5</v>
      </c>
      <c r="D15" s="127"/>
      <c r="E15" s="122"/>
      <c r="F15" s="123"/>
      <c r="G15" s="128"/>
    </row>
    <row r="16" spans="1:13" s="119" customFormat="1" ht="16.5" x14ac:dyDescent="0.3">
      <c r="B16" s="125" t="s">
        <v>60</v>
      </c>
      <c r="C16" s="126">
        <v>0.5</v>
      </c>
      <c r="D16" s="127"/>
      <c r="E16" s="122"/>
      <c r="F16" s="123"/>
      <c r="G16" s="128"/>
    </row>
    <row r="17" spans="2:59" s="119" customFormat="1" ht="16.5" x14ac:dyDescent="0.3">
      <c r="B17" s="125" t="s">
        <v>56</v>
      </c>
      <c r="C17" s="126">
        <v>0.57999999999999996</v>
      </c>
      <c r="D17" s="127"/>
      <c r="E17" s="122"/>
      <c r="F17" s="123"/>
      <c r="G17" s="128"/>
    </row>
    <row r="18" spans="2:59" s="119" customFormat="1" ht="16.5" x14ac:dyDescent="0.3">
      <c r="B18" s="125" t="s">
        <v>53</v>
      </c>
      <c r="C18" s="126">
        <v>0.49</v>
      </c>
      <c r="D18" s="127"/>
      <c r="E18" s="122"/>
      <c r="F18" s="123"/>
      <c r="G18" s="128"/>
    </row>
    <row r="19" spans="2:59" s="119" customFormat="1" ht="16.5" x14ac:dyDescent="0.3">
      <c r="B19" s="125" t="s">
        <v>54</v>
      </c>
      <c r="C19" s="126">
        <v>0.56999999999999995</v>
      </c>
      <c r="D19" s="127"/>
      <c r="E19" s="122"/>
      <c r="F19" s="123"/>
      <c r="G19" s="128"/>
    </row>
    <row r="20" spans="2:59" s="119" customFormat="1" ht="16.5" x14ac:dyDescent="0.3">
      <c r="B20" s="125" t="s">
        <v>55</v>
      </c>
      <c r="C20" s="126">
        <v>0.55000000000000004</v>
      </c>
      <c r="D20" s="127"/>
      <c r="E20" s="122"/>
      <c r="F20" s="123"/>
      <c r="G20" s="128"/>
    </row>
    <row r="21" spans="2:59" s="119" customFormat="1" ht="16.5" x14ac:dyDescent="0.3">
      <c r="B21" s="125" t="s">
        <v>51</v>
      </c>
      <c r="C21" s="126">
        <v>0.74</v>
      </c>
      <c r="D21" s="127"/>
      <c r="E21" s="122"/>
      <c r="F21" s="123"/>
      <c r="G21" s="128"/>
    </row>
    <row r="22" spans="2:59" s="119" customFormat="1" ht="16.5" x14ac:dyDescent="0.3">
      <c r="B22" s="129" t="s">
        <v>52</v>
      </c>
      <c r="C22" s="130">
        <v>0.71</v>
      </c>
      <c r="D22" s="127"/>
      <c r="E22" s="122"/>
      <c r="F22" s="123"/>
      <c r="G22" s="128"/>
    </row>
    <row r="23" spans="2:59" ht="15" x14ac:dyDescent="0.3">
      <c r="B23" s="118"/>
      <c r="C23" s="131"/>
      <c r="D23" s="30"/>
      <c r="E23" s="127"/>
      <c r="F23" s="122"/>
      <c r="G23" s="132"/>
      <c r="H23" s="132"/>
    </row>
    <row r="24" spans="2:59" s="134" customFormat="1" ht="20.25" customHeight="1" x14ac:dyDescent="0.25">
      <c r="B24" s="15" t="s">
        <v>141</v>
      </c>
      <c r="C24" s="45"/>
      <c r="D24" s="45"/>
      <c r="E24" s="45"/>
      <c r="F24" s="45"/>
      <c r="G24" s="15"/>
      <c r="H24" s="15"/>
      <c r="I24" s="15"/>
      <c r="J24" s="15"/>
      <c r="K24" s="15"/>
      <c r="L24" s="15"/>
      <c r="M24" s="15"/>
      <c r="N24" s="133"/>
      <c r="O24" s="133"/>
      <c r="P24" s="133"/>
      <c r="Q24" s="133"/>
      <c r="R24" s="133"/>
      <c r="S24" s="133"/>
      <c r="T24" s="133"/>
      <c r="U24" s="133"/>
      <c r="V24" s="133"/>
      <c r="W24" s="133"/>
      <c r="X24" s="133"/>
      <c r="Y24" s="133"/>
      <c r="Z24" s="133"/>
      <c r="AA24" s="133"/>
      <c r="AB24" s="133"/>
      <c r="AF24" s="135"/>
      <c r="BG24" s="135"/>
    </row>
    <row r="25" spans="2:59" s="142" customFormat="1" ht="12" customHeight="1" x14ac:dyDescent="0.25">
      <c r="B25" s="136"/>
      <c r="C25" s="137"/>
      <c r="D25" s="138"/>
      <c r="E25" s="139"/>
      <c r="F25" s="137"/>
      <c r="G25" s="140"/>
      <c r="H25" s="141"/>
      <c r="I25" s="141"/>
      <c r="J25" s="141"/>
      <c r="K25" s="141"/>
      <c r="L25" s="141"/>
      <c r="M25" s="141"/>
      <c r="N25" s="141"/>
      <c r="O25" s="141"/>
      <c r="P25" s="141"/>
      <c r="Q25" s="141"/>
      <c r="R25" s="141"/>
      <c r="S25" s="141"/>
      <c r="T25" s="141"/>
      <c r="U25" s="141"/>
      <c r="V25" s="141"/>
      <c r="W25" s="141"/>
      <c r="X25" s="141"/>
      <c r="Y25" s="141"/>
      <c r="Z25" s="141"/>
      <c r="AA25" s="141"/>
      <c r="AB25" s="141"/>
      <c r="AF25" s="143"/>
      <c r="BG25" s="143"/>
    </row>
    <row r="26" spans="2:59" ht="9.6" customHeight="1" x14ac:dyDescent="0.3">
      <c r="B26" s="144"/>
      <c r="C26" s="144"/>
      <c r="D26" s="144"/>
      <c r="E26" s="144"/>
      <c r="F26" s="145">
        <v>1</v>
      </c>
    </row>
    <row r="27" spans="2:59" s="150" customFormat="1" ht="30.75" thickBot="1" x14ac:dyDescent="0.4">
      <c r="B27" s="146" t="s">
        <v>44</v>
      </c>
      <c r="C27" s="147" t="s">
        <v>142</v>
      </c>
      <c r="D27" s="147" t="s">
        <v>143</v>
      </c>
      <c r="E27" s="148"/>
      <c r="F27" s="149" t="s">
        <v>144</v>
      </c>
    </row>
    <row r="28" spans="2:59" s="119" customFormat="1" ht="16.5" x14ac:dyDescent="0.3">
      <c r="B28" s="151" t="s">
        <v>54</v>
      </c>
      <c r="C28" s="152" t="s">
        <v>145</v>
      </c>
      <c r="D28" s="152" t="s">
        <v>146</v>
      </c>
      <c r="E28" s="153" t="str">
        <f>B28&amp;C28&amp;D28</f>
        <v>GDMTHBCB</v>
      </c>
      <c r="F28" s="154">
        <v>0.80637115169317997</v>
      </c>
    </row>
    <row r="29" spans="2:59" s="119" customFormat="1" ht="16.5" x14ac:dyDescent="0.3">
      <c r="B29" s="151" t="s">
        <v>54</v>
      </c>
      <c r="C29" s="152" t="s">
        <v>145</v>
      </c>
      <c r="D29" s="152" t="s">
        <v>147</v>
      </c>
      <c r="E29" s="153" t="str">
        <f t="shared" ref="E29:E60" si="0">B29&amp;C29&amp;D29</f>
        <v>GDMTHBCI</v>
      </c>
      <c r="F29" s="154">
        <v>0.19362884830681998</v>
      </c>
    </row>
    <row r="30" spans="2:59" s="119" customFormat="1" ht="16.5" x14ac:dyDescent="0.3">
      <c r="B30" s="151" t="s">
        <v>54</v>
      </c>
      <c r="C30" s="152" t="s">
        <v>145</v>
      </c>
      <c r="D30" s="152" t="s">
        <v>148</v>
      </c>
      <c r="E30" s="153" t="str">
        <f t="shared" si="0"/>
        <v>GDMTHBCP</v>
      </c>
      <c r="F30" s="154">
        <v>0</v>
      </c>
    </row>
    <row r="31" spans="2:59" s="119" customFormat="1" ht="16.5" x14ac:dyDescent="0.3">
      <c r="B31" s="151" t="s">
        <v>54</v>
      </c>
      <c r="C31" s="152" t="s">
        <v>149</v>
      </c>
      <c r="D31" s="152" t="s">
        <v>146</v>
      </c>
      <c r="E31" s="153" t="str">
        <f t="shared" si="0"/>
        <v>GDMTHBCSB</v>
      </c>
      <c r="F31" s="154">
        <v>0.82905325781313388</v>
      </c>
    </row>
    <row r="32" spans="2:59" s="119" customFormat="1" ht="16.5" x14ac:dyDescent="0.3">
      <c r="B32" s="151" t="s">
        <v>54</v>
      </c>
      <c r="C32" s="152" t="s">
        <v>149</v>
      </c>
      <c r="D32" s="152" t="s">
        <v>147</v>
      </c>
      <c r="E32" s="153" t="str">
        <f t="shared" si="0"/>
        <v>GDMTHBCSI</v>
      </c>
      <c r="F32" s="154">
        <v>0.17094674218686631</v>
      </c>
    </row>
    <row r="33" spans="2:6" s="119" customFormat="1" ht="16.5" x14ac:dyDescent="0.3">
      <c r="B33" s="151" t="s">
        <v>54</v>
      </c>
      <c r="C33" s="152" t="s">
        <v>149</v>
      </c>
      <c r="D33" s="152" t="s">
        <v>148</v>
      </c>
      <c r="E33" s="153" t="str">
        <f t="shared" si="0"/>
        <v>GDMTHBCSP</v>
      </c>
      <c r="F33" s="154">
        <v>0</v>
      </c>
    </row>
    <row r="34" spans="2:6" s="119" customFormat="1" ht="16.5" x14ac:dyDescent="0.3">
      <c r="B34" s="151" t="s">
        <v>54</v>
      </c>
      <c r="C34" s="152" t="s">
        <v>150</v>
      </c>
      <c r="D34" s="152" t="s">
        <v>146</v>
      </c>
      <c r="E34" s="153" t="str">
        <f t="shared" si="0"/>
        <v>GDMTHSINB</v>
      </c>
      <c r="F34" s="154">
        <v>0.29625913922264679</v>
      </c>
    </row>
    <row r="35" spans="2:6" s="119" customFormat="1" ht="16.5" x14ac:dyDescent="0.3">
      <c r="B35" s="151" t="s">
        <v>54</v>
      </c>
      <c r="C35" s="152" t="s">
        <v>150</v>
      </c>
      <c r="D35" s="152" t="s">
        <v>147</v>
      </c>
      <c r="E35" s="153" t="str">
        <f t="shared" si="0"/>
        <v>GDMTHSINI</v>
      </c>
      <c r="F35" s="154">
        <v>0.56803972220524357</v>
      </c>
    </row>
    <row r="36" spans="2:6" s="119" customFormat="1" ht="16.5" x14ac:dyDescent="0.3">
      <c r="B36" s="151" t="s">
        <v>54</v>
      </c>
      <c r="C36" s="152" t="s">
        <v>150</v>
      </c>
      <c r="D36" s="152" t="s">
        <v>148</v>
      </c>
      <c r="E36" s="153" t="str">
        <f t="shared" si="0"/>
        <v>GDMTHSINP</v>
      </c>
      <c r="F36" s="154">
        <v>0.13570113857210989</v>
      </c>
    </row>
    <row r="37" spans="2:6" s="119" customFormat="1" ht="16.5" x14ac:dyDescent="0.3">
      <c r="B37" s="155" t="s">
        <v>51</v>
      </c>
      <c r="C37" s="156" t="s">
        <v>145</v>
      </c>
      <c r="D37" s="156" t="s">
        <v>146</v>
      </c>
      <c r="E37" s="153" t="str">
        <f t="shared" si="0"/>
        <v>DISTBCB</v>
      </c>
      <c r="F37" s="157">
        <v>0.82862622461354019</v>
      </c>
    </row>
    <row r="38" spans="2:6" s="119" customFormat="1" ht="16.5" x14ac:dyDescent="0.3">
      <c r="B38" s="155" t="s">
        <v>51</v>
      </c>
      <c r="C38" s="156" t="s">
        <v>145</v>
      </c>
      <c r="D38" s="156" t="s">
        <v>147</v>
      </c>
      <c r="E38" s="153" t="str">
        <f t="shared" si="0"/>
        <v>DISTBCI</v>
      </c>
      <c r="F38" s="158">
        <v>0.1713737753864592</v>
      </c>
    </row>
    <row r="39" spans="2:6" s="119" customFormat="1" ht="16.5" x14ac:dyDescent="0.3">
      <c r="B39" s="155" t="s">
        <v>51</v>
      </c>
      <c r="C39" s="156" t="s">
        <v>145</v>
      </c>
      <c r="D39" s="156" t="s">
        <v>148</v>
      </c>
      <c r="E39" s="153" t="str">
        <f t="shared" si="0"/>
        <v>DISTBCP</v>
      </c>
      <c r="F39" s="158">
        <v>0</v>
      </c>
    </row>
    <row r="40" spans="2:6" s="119" customFormat="1" ht="16.5" x14ac:dyDescent="0.3">
      <c r="B40" s="155" t="s">
        <v>51</v>
      </c>
      <c r="C40" s="156" t="s">
        <v>145</v>
      </c>
      <c r="D40" s="156" t="s">
        <v>151</v>
      </c>
      <c r="E40" s="153" t="str">
        <f t="shared" si="0"/>
        <v>DISTBCSP</v>
      </c>
      <c r="F40" s="158">
        <v>0</v>
      </c>
    </row>
    <row r="41" spans="2:6" s="119" customFormat="1" ht="16.5" x14ac:dyDescent="0.3">
      <c r="B41" s="155" t="s">
        <v>51</v>
      </c>
      <c r="C41" s="156" t="s">
        <v>149</v>
      </c>
      <c r="D41" s="156" t="s">
        <v>146</v>
      </c>
      <c r="E41" s="153" t="str">
        <f t="shared" si="0"/>
        <v>DISTBCSB</v>
      </c>
      <c r="F41" s="158">
        <v>0.84974385561450816</v>
      </c>
    </row>
    <row r="42" spans="2:6" s="119" customFormat="1" ht="16.5" x14ac:dyDescent="0.3">
      <c r="B42" s="155" t="s">
        <v>51</v>
      </c>
      <c r="C42" s="156" t="s">
        <v>149</v>
      </c>
      <c r="D42" s="156" t="s">
        <v>147</v>
      </c>
      <c r="E42" s="153" t="str">
        <f t="shared" si="0"/>
        <v>DISTBCSI</v>
      </c>
      <c r="F42" s="158">
        <v>0.15025614438549117</v>
      </c>
    </row>
    <row r="43" spans="2:6" s="119" customFormat="1" ht="16.5" x14ac:dyDescent="0.3">
      <c r="B43" s="155" t="s">
        <v>51</v>
      </c>
      <c r="C43" s="156" t="s">
        <v>149</v>
      </c>
      <c r="D43" s="156" t="s">
        <v>148</v>
      </c>
      <c r="E43" s="153" t="str">
        <f t="shared" si="0"/>
        <v>DISTBCSP</v>
      </c>
      <c r="F43" s="158">
        <v>0</v>
      </c>
    </row>
    <row r="44" spans="2:6" s="119" customFormat="1" ht="16.5" x14ac:dyDescent="0.3">
      <c r="B44" s="155" t="s">
        <v>51</v>
      </c>
      <c r="C44" s="156" t="s">
        <v>149</v>
      </c>
      <c r="D44" s="156" t="s">
        <v>151</v>
      </c>
      <c r="E44" s="153" t="str">
        <f t="shared" si="0"/>
        <v>DISTBCSSP</v>
      </c>
      <c r="F44" s="158">
        <v>0</v>
      </c>
    </row>
    <row r="45" spans="2:6" s="119" customFormat="1" ht="16.5" x14ac:dyDescent="0.3">
      <c r="B45" s="155" t="s">
        <v>51</v>
      </c>
      <c r="C45" s="156" t="s">
        <v>150</v>
      </c>
      <c r="D45" s="156" t="s">
        <v>146</v>
      </c>
      <c r="E45" s="153" t="str">
        <f t="shared" si="0"/>
        <v>DISTSINB</v>
      </c>
      <c r="F45" s="158">
        <v>0.30761747976510723</v>
      </c>
    </row>
    <row r="46" spans="2:6" s="119" customFormat="1" ht="16.5" x14ac:dyDescent="0.3">
      <c r="B46" s="155" t="s">
        <v>51</v>
      </c>
      <c r="C46" s="156" t="s">
        <v>150</v>
      </c>
      <c r="D46" s="156" t="s">
        <v>147</v>
      </c>
      <c r="E46" s="153" t="str">
        <f t="shared" si="0"/>
        <v>DISTSINI</v>
      </c>
      <c r="F46" s="158">
        <v>0.56416412116928305</v>
      </c>
    </row>
    <row r="47" spans="2:6" s="119" customFormat="1" ht="16.5" x14ac:dyDescent="0.3">
      <c r="B47" s="155" t="s">
        <v>51</v>
      </c>
      <c r="C47" s="156" t="s">
        <v>150</v>
      </c>
      <c r="D47" s="156" t="s">
        <v>148</v>
      </c>
      <c r="E47" s="153" t="str">
        <f t="shared" si="0"/>
        <v>DISTSINP</v>
      </c>
      <c r="F47" s="158">
        <v>0.12821839906560889</v>
      </c>
    </row>
    <row r="48" spans="2:6" s="119" customFormat="1" ht="16.5" x14ac:dyDescent="0.3">
      <c r="B48" s="155" t="s">
        <v>51</v>
      </c>
      <c r="C48" s="156" t="s">
        <v>150</v>
      </c>
      <c r="D48" s="156" t="s">
        <v>151</v>
      </c>
      <c r="E48" s="153" t="str">
        <f t="shared" si="0"/>
        <v>DISTSINSP</v>
      </c>
      <c r="F48" s="158">
        <v>0</v>
      </c>
    </row>
    <row r="49" spans="2:6" s="119" customFormat="1" ht="16.5" x14ac:dyDescent="0.3">
      <c r="B49" s="151" t="s">
        <v>52</v>
      </c>
      <c r="C49" s="152" t="s">
        <v>145</v>
      </c>
      <c r="D49" s="152" t="s">
        <v>146</v>
      </c>
      <c r="E49" s="153" t="str">
        <f t="shared" si="0"/>
        <v>DITBCB</v>
      </c>
      <c r="F49" s="154">
        <v>0.81050592037337399</v>
      </c>
    </row>
    <row r="50" spans="2:6" s="119" customFormat="1" ht="16.5" x14ac:dyDescent="0.3">
      <c r="B50" s="151" t="s">
        <v>52</v>
      </c>
      <c r="C50" s="152" t="s">
        <v>145</v>
      </c>
      <c r="D50" s="152" t="s">
        <v>147</v>
      </c>
      <c r="E50" s="153" t="str">
        <f t="shared" si="0"/>
        <v>DITBCI</v>
      </c>
      <c r="F50" s="154">
        <v>0.18949407962662573</v>
      </c>
    </row>
    <row r="51" spans="2:6" s="119" customFormat="1" ht="16.5" x14ac:dyDescent="0.3">
      <c r="B51" s="151" t="s">
        <v>52</v>
      </c>
      <c r="C51" s="152" t="s">
        <v>145</v>
      </c>
      <c r="D51" s="152" t="s">
        <v>148</v>
      </c>
      <c r="E51" s="153" t="str">
        <f t="shared" si="0"/>
        <v>DITBCP</v>
      </c>
      <c r="F51" s="154">
        <v>0</v>
      </c>
    </row>
    <row r="52" spans="2:6" s="119" customFormat="1" ht="16.5" x14ac:dyDescent="0.3">
      <c r="B52" s="151" t="s">
        <v>52</v>
      </c>
      <c r="C52" s="152" t="s">
        <v>145</v>
      </c>
      <c r="D52" s="152" t="s">
        <v>151</v>
      </c>
      <c r="E52" s="153" t="str">
        <f t="shared" si="0"/>
        <v>DITBCSP</v>
      </c>
      <c r="F52" s="154">
        <v>0</v>
      </c>
    </row>
    <row r="53" spans="2:6" s="119" customFormat="1" ht="16.5" x14ac:dyDescent="0.3">
      <c r="B53" s="151" t="s">
        <v>52</v>
      </c>
      <c r="C53" s="152" t="s">
        <v>149</v>
      </c>
      <c r="D53" s="152" t="s">
        <v>146</v>
      </c>
      <c r="E53" s="153" t="str">
        <f t="shared" si="0"/>
        <v>DITBCSB</v>
      </c>
      <c r="F53" s="154">
        <v>0.84435591737812798</v>
      </c>
    </row>
    <row r="54" spans="2:6" s="119" customFormat="1" ht="16.5" x14ac:dyDescent="0.3">
      <c r="B54" s="151" t="s">
        <v>52</v>
      </c>
      <c r="C54" s="152" t="s">
        <v>149</v>
      </c>
      <c r="D54" s="152" t="s">
        <v>147</v>
      </c>
      <c r="E54" s="153" t="str">
        <f t="shared" si="0"/>
        <v>DITBCSI</v>
      </c>
      <c r="F54" s="154">
        <v>0.15564408262187168</v>
      </c>
    </row>
    <row r="55" spans="2:6" s="119" customFormat="1" ht="16.5" x14ac:dyDescent="0.3">
      <c r="B55" s="151" t="s">
        <v>52</v>
      </c>
      <c r="C55" s="152" t="s">
        <v>149</v>
      </c>
      <c r="D55" s="152" t="s">
        <v>148</v>
      </c>
      <c r="E55" s="153" t="str">
        <f t="shared" si="0"/>
        <v>DITBCSP</v>
      </c>
      <c r="F55" s="154">
        <v>0</v>
      </c>
    </row>
    <row r="56" spans="2:6" s="119" customFormat="1" ht="16.5" x14ac:dyDescent="0.3">
      <c r="B56" s="151" t="s">
        <v>52</v>
      </c>
      <c r="C56" s="152" t="s">
        <v>149</v>
      </c>
      <c r="D56" s="152" t="s">
        <v>151</v>
      </c>
      <c r="E56" s="153" t="str">
        <f t="shared" si="0"/>
        <v>DITBCSSP</v>
      </c>
      <c r="F56" s="154">
        <v>0</v>
      </c>
    </row>
    <row r="57" spans="2:6" s="119" customFormat="1" ht="16.5" x14ac:dyDescent="0.3">
      <c r="B57" s="151" t="s">
        <v>52</v>
      </c>
      <c r="C57" s="152" t="s">
        <v>150</v>
      </c>
      <c r="D57" s="152" t="s">
        <v>146</v>
      </c>
      <c r="E57" s="153" t="str">
        <f t="shared" si="0"/>
        <v>DITSINB</v>
      </c>
      <c r="F57" s="154">
        <v>0.365525326988485</v>
      </c>
    </row>
    <row r="58" spans="2:6" s="119" customFormat="1" ht="16.5" x14ac:dyDescent="0.3">
      <c r="B58" s="151" t="s">
        <v>52</v>
      </c>
      <c r="C58" s="152" t="s">
        <v>150</v>
      </c>
      <c r="D58" s="152" t="s">
        <v>147</v>
      </c>
      <c r="E58" s="153" t="str">
        <f t="shared" si="0"/>
        <v>DITSINI</v>
      </c>
      <c r="F58" s="154">
        <v>0.55884826922877684</v>
      </c>
    </row>
    <row r="59" spans="2:6" s="119" customFormat="1" ht="16.5" x14ac:dyDescent="0.3">
      <c r="B59" s="151" t="s">
        <v>52</v>
      </c>
      <c r="C59" s="152" t="s">
        <v>150</v>
      </c>
      <c r="D59" s="152" t="s">
        <v>148</v>
      </c>
      <c r="E59" s="153" t="str">
        <f t="shared" si="0"/>
        <v>DITSINP</v>
      </c>
      <c r="F59" s="154">
        <v>7.5626403782737606E-2</v>
      </c>
    </row>
    <row r="60" spans="2:6" s="119" customFormat="1" ht="16.5" x14ac:dyDescent="0.3">
      <c r="B60" s="159" t="s">
        <v>52</v>
      </c>
      <c r="C60" s="160" t="s">
        <v>150</v>
      </c>
      <c r="D60" s="160" t="s">
        <v>151</v>
      </c>
      <c r="E60" s="161" t="str">
        <f t="shared" si="0"/>
        <v>DITSINSP</v>
      </c>
      <c r="F60" s="162">
        <v>0</v>
      </c>
    </row>
    <row r="61" spans="2:6" s="119" customFormat="1" ht="16.5" x14ac:dyDescent="0.3">
      <c r="B61" s="118"/>
      <c r="C61" s="118"/>
      <c r="D61" s="118"/>
      <c r="E61" s="118"/>
      <c r="F61" s="118"/>
    </row>
    <row r="62" spans="2:6" x14ac:dyDescent="0.3"/>
    <row r="63" spans="2:6" x14ac:dyDescent="0.3"/>
  </sheetData>
  <sheetProtection algorithmName="SHA-512" hashValue="sQBKrWtx8wQGK/NMcIsTbgncRdzEoZ6bq2PVS0pZpjwUUlAsstkM0B2+qKTs3ks7kgvL1iNykRlkDH0pbtGtRg==" saltValue="ossjynU/PH9ggAY5bjjW1A==" spinCount="100000" sheet="1" objects="1" scenarios="1"/>
  <mergeCells count="1">
    <mergeCell ref="B1:B5"/>
  </mergeCells>
  <dataValidations disablePrompts="1" count="1">
    <dataValidation type="list" allowBlank="1" showInputMessage="1" showErrorMessage="1" sqref="WVO982963 WLS982963 WBW982963 VSA982963 VIE982963 UYI982963 UOM982963 UEQ982963 TUU982963 TKY982963 TBC982963 SRG982963 SHK982963 RXO982963 RNS982963 RDW982963 QUA982963 QKE982963 QAI982963 PQM982963 PGQ982963 OWU982963 OMY982963 ODC982963 NTG982963 NJK982963 MZO982963 MPS982963 MFW982963 LWA982963 LME982963 LCI982963 KSM982963 KIQ982963 JYU982963 JOY982963 JFC982963 IVG982963 ILK982963 IBO982963 HRS982963 HHW982963 GYA982963 GOE982963 GEI982963 FUM982963 FKQ982963 FAU982963 EQY982963 EHC982963 DXG982963 DNK982963 DDO982963 CTS982963 CJW982963 CAA982963 BQE982963 BGI982963 AWM982963 AMQ982963 ACU982963 SY982963 JC982963 C982963 WVO917427 WLS917427 WBW917427 VSA917427 VIE917427 UYI917427 UOM917427 UEQ917427 TUU917427 TKY917427 TBC917427 SRG917427 SHK917427 RXO917427 RNS917427 RDW917427 QUA917427 QKE917427 QAI917427 PQM917427 PGQ917427 OWU917427 OMY917427 ODC917427 NTG917427 NJK917427 MZO917427 MPS917427 MFW917427 LWA917427 LME917427 LCI917427 KSM917427 KIQ917427 JYU917427 JOY917427 JFC917427 IVG917427 ILK917427 IBO917427 HRS917427 HHW917427 GYA917427 GOE917427 GEI917427 FUM917427 FKQ917427 FAU917427 EQY917427 EHC917427 DXG917427 DNK917427 DDO917427 CTS917427 CJW917427 CAA917427 BQE917427 BGI917427 AWM917427 AMQ917427 ACU917427 SY917427 JC917427 C917427 WVO851891 WLS851891 WBW851891 VSA851891 VIE851891 UYI851891 UOM851891 UEQ851891 TUU851891 TKY851891 TBC851891 SRG851891 SHK851891 RXO851891 RNS851891 RDW851891 QUA851891 QKE851891 QAI851891 PQM851891 PGQ851891 OWU851891 OMY851891 ODC851891 NTG851891 NJK851891 MZO851891 MPS851891 MFW851891 LWA851891 LME851891 LCI851891 KSM851891 KIQ851891 JYU851891 JOY851891 JFC851891 IVG851891 ILK851891 IBO851891 HRS851891 HHW851891 GYA851891 GOE851891 GEI851891 FUM851891 FKQ851891 FAU851891 EQY851891 EHC851891 DXG851891 DNK851891 DDO851891 CTS851891 CJW851891 CAA851891 BQE851891 BGI851891 AWM851891 AMQ851891 ACU851891 SY851891 JC851891 C851891 WVO786355 WLS786355 WBW786355 VSA786355 VIE786355 UYI786355 UOM786355 UEQ786355 TUU786355 TKY786355 TBC786355 SRG786355 SHK786355 RXO786355 RNS786355 RDW786355 QUA786355 QKE786355 QAI786355 PQM786355 PGQ786355 OWU786355 OMY786355 ODC786355 NTG786355 NJK786355 MZO786355 MPS786355 MFW786355 LWA786355 LME786355 LCI786355 KSM786355 KIQ786355 JYU786355 JOY786355 JFC786355 IVG786355 ILK786355 IBO786355 HRS786355 HHW786355 GYA786355 GOE786355 GEI786355 FUM786355 FKQ786355 FAU786355 EQY786355 EHC786355 DXG786355 DNK786355 DDO786355 CTS786355 CJW786355 CAA786355 BQE786355 BGI786355 AWM786355 AMQ786355 ACU786355 SY786355 JC786355 C786355 WVO720819 WLS720819 WBW720819 VSA720819 VIE720819 UYI720819 UOM720819 UEQ720819 TUU720819 TKY720819 TBC720819 SRG720819 SHK720819 RXO720819 RNS720819 RDW720819 QUA720819 QKE720819 QAI720819 PQM720819 PGQ720819 OWU720819 OMY720819 ODC720819 NTG720819 NJK720819 MZO720819 MPS720819 MFW720819 LWA720819 LME720819 LCI720819 KSM720819 KIQ720819 JYU720819 JOY720819 JFC720819 IVG720819 ILK720819 IBO720819 HRS720819 HHW720819 GYA720819 GOE720819 GEI720819 FUM720819 FKQ720819 FAU720819 EQY720819 EHC720819 DXG720819 DNK720819 DDO720819 CTS720819 CJW720819 CAA720819 BQE720819 BGI720819 AWM720819 AMQ720819 ACU720819 SY720819 JC720819 C720819 WVO655283 WLS655283 WBW655283 VSA655283 VIE655283 UYI655283 UOM655283 UEQ655283 TUU655283 TKY655283 TBC655283 SRG655283 SHK655283 RXO655283 RNS655283 RDW655283 QUA655283 QKE655283 QAI655283 PQM655283 PGQ655283 OWU655283 OMY655283 ODC655283 NTG655283 NJK655283 MZO655283 MPS655283 MFW655283 LWA655283 LME655283 LCI655283 KSM655283 KIQ655283 JYU655283 JOY655283 JFC655283 IVG655283 ILK655283 IBO655283 HRS655283 HHW655283 GYA655283 GOE655283 GEI655283 FUM655283 FKQ655283 FAU655283 EQY655283 EHC655283 DXG655283 DNK655283 DDO655283 CTS655283 CJW655283 CAA655283 BQE655283 BGI655283 AWM655283 AMQ655283 ACU655283 SY655283 JC655283 C655283 WVO589747 WLS589747 WBW589747 VSA589747 VIE589747 UYI589747 UOM589747 UEQ589747 TUU589747 TKY589747 TBC589747 SRG589747 SHK589747 RXO589747 RNS589747 RDW589747 QUA589747 QKE589747 QAI589747 PQM589747 PGQ589747 OWU589747 OMY589747 ODC589747 NTG589747 NJK589747 MZO589747 MPS589747 MFW589747 LWA589747 LME589747 LCI589747 KSM589747 KIQ589747 JYU589747 JOY589747 JFC589747 IVG589747 ILK589747 IBO589747 HRS589747 HHW589747 GYA589747 GOE589747 GEI589747 FUM589747 FKQ589747 FAU589747 EQY589747 EHC589747 DXG589747 DNK589747 DDO589747 CTS589747 CJW589747 CAA589747 BQE589747 BGI589747 AWM589747 AMQ589747 ACU589747 SY589747 JC589747 C589747 WVO524211 WLS524211 WBW524211 VSA524211 VIE524211 UYI524211 UOM524211 UEQ524211 TUU524211 TKY524211 TBC524211 SRG524211 SHK524211 RXO524211 RNS524211 RDW524211 QUA524211 QKE524211 QAI524211 PQM524211 PGQ524211 OWU524211 OMY524211 ODC524211 NTG524211 NJK524211 MZO524211 MPS524211 MFW524211 LWA524211 LME524211 LCI524211 KSM524211 KIQ524211 JYU524211 JOY524211 JFC524211 IVG524211 ILK524211 IBO524211 HRS524211 HHW524211 GYA524211 GOE524211 GEI524211 FUM524211 FKQ524211 FAU524211 EQY524211 EHC524211 DXG524211 DNK524211 DDO524211 CTS524211 CJW524211 CAA524211 BQE524211 BGI524211 AWM524211 AMQ524211 ACU524211 SY524211 JC524211 C524211 WVO458675 WLS458675 WBW458675 VSA458675 VIE458675 UYI458675 UOM458675 UEQ458675 TUU458675 TKY458675 TBC458675 SRG458675 SHK458675 RXO458675 RNS458675 RDW458675 QUA458675 QKE458675 QAI458675 PQM458675 PGQ458675 OWU458675 OMY458675 ODC458675 NTG458675 NJK458675 MZO458675 MPS458675 MFW458675 LWA458675 LME458675 LCI458675 KSM458675 KIQ458675 JYU458675 JOY458675 JFC458675 IVG458675 ILK458675 IBO458675 HRS458675 HHW458675 GYA458675 GOE458675 GEI458675 FUM458675 FKQ458675 FAU458675 EQY458675 EHC458675 DXG458675 DNK458675 DDO458675 CTS458675 CJW458675 CAA458675 BQE458675 BGI458675 AWM458675 AMQ458675 ACU458675 SY458675 JC458675 C458675 WVO393139 WLS393139 WBW393139 VSA393139 VIE393139 UYI393139 UOM393139 UEQ393139 TUU393139 TKY393139 TBC393139 SRG393139 SHK393139 RXO393139 RNS393139 RDW393139 QUA393139 QKE393139 QAI393139 PQM393139 PGQ393139 OWU393139 OMY393139 ODC393139 NTG393139 NJK393139 MZO393139 MPS393139 MFW393139 LWA393139 LME393139 LCI393139 KSM393139 KIQ393139 JYU393139 JOY393139 JFC393139 IVG393139 ILK393139 IBO393139 HRS393139 HHW393139 GYA393139 GOE393139 GEI393139 FUM393139 FKQ393139 FAU393139 EQY393139 EHC393139 DXG393139 DNK393139 DDO393139 CTS393139 CJW393139 CAA393139 BQE393139 BGI393139 AWM393139 AMQ393139 ACU393139 SY393139 JC393139 C393139 WVO327603 WLS327603 WBW327603 VSA327603 VIE327603 UYI327603 UOM327603 UEQ327603 TUU327603 TKY327603 TBC327603 SRG327603 SHK327603 RXO327603 RNS327603 RDW327603 QUA327603 QKE327603 QAI327603 PQM327603 PGQ327603 OWU327603 OMY327603 ODC327603 NTG327603 NJK327603 MZO327603 MPS327603 MFW327603 LWA327603 LME327603 LCI327603 KSM327603 KIQ327603 JYU327603 JOY327603 JFC327603 IVG327603 ILK327603 IBO327603 HRS327603 HHW327603 GYA327603 GOE327603 GEI327603 FUM327603 FKQ327603 FAU327603 EQY327603 EHC327603 DXG327603 DNK327603 DDO327603 CTS327603 CJW327603 CAA327603 BQE327603 BGI327603 AWM327603 AMQ327603 ACU327603 SY327603 JC327603 C327603 WVO262067 WLS262067 WBW262067 VSA262067 VIE262067 UYI262067 UOM262067 UEQ262067 TUU262067 TKY262067 TBC262067 SRG262067 SHK262067 RXO262067 RNS262067 RDW262067 QUA262067 QKE262067 QAI262067 PQM262067 PGQ262067 OWU262067 OMY262067 ODC262067 NTG262067 NJK262067 MZO262067 MPS262067 MFW262067 LWA262067 LME262067 LCI262067 KSM262067 KIQ262067 JYU262067 JOY262067 JFC262067 IVG262067 ILK262067 IBO262067 HRS262067 HHW262067 GYA262067 GOE262067 GEI262067 FUM262067 FKQ262067 FAU262067 EQY262067 EHC262067 DXG262067 DNK262067 DDO262067 CTS262067 CJW262067 CAA262067 BQE262067 BGI262067 AWM262067 AMQ262067 ACU262067 SY262067 JC262067 C262067 WVO196531 WLS196531 WBW196531 VSA196531 VIE196531 UYI196531 UOM196531 UEQ196531 TUU196531 TKY196531 TBC196531 SRG196531 SHK196531 RXO196531 RNS196531 RDW196531 QUA196531 QKE196531 QAI196531 PQM196531 PGQ196531 OWU196531 OMY196531 ODC196531 NTG196531 NJK196531 MZO196531 MPS196531 MFW196531 LWA196531 LME196531 LCI196531 KSM196531 KIQ196531 JYU196531 JOY196531 JFC196531 IVG196531 ILK196531 IBO196531 HRS196531 HHW196531 GYA196531 GOE196531 GEI196531 FUM196531 FKQ196531 FAU196531 EQY196531 EHC196531 DXG196531 DNK196531 DDO196531 CTS196531 CJW196531 CAA196531 BQE196531 BGI196531 AWM196531 AMQ196531 ACU196531 SY196531 JC196531 C196531 WVO130995 WLS130995 WBW130995 VSA130995 VIE130995 UYI130995 UOM130995 UEQ130995 TUU130995 TKY130995 TBC130995 SRG130995 SHK130995 RXO130995 RNS130995 RDW130995 QUA130995 QKE130995 QAI130995 PQM130995 PGQ130995 OWU130995 OMY130995 ODC130995 NTG130995 NJK130995 MZO130995 MPS130995 MFW130995 LWA130995 LME130995 LCI130995 KSM130995 KIQ130995 JYU130995 JOY130995 JFC130995 IVG130995 ILK130995 IBO130995 HRS130995 HHW130995 GYA130995 GOE130995 GEI130995 FUM130995 FKQ130995 FAU130995 EQY130995 EHC130995 DXG130995 DNK130995 DDO130995 CTS130995 CJW130995 CAA130995 BQE130995 BGI130995 AWM130995 AMQ130995 ACU130995 SY130995 JC130995 C130995 WVO65459 WLS65459 WBW65459 VSA65459 VIE65459 UYI65459 UOM65459 UEQ65459 TUU65459 TKY65459 TBC65459 SRG65459 SHK65459 RXO65459 RNS65459 RDW65459 QUA65459 QKE65459 QAI65459 PQM65459 PGQ65459 OWU65459 OMY65459 ODC65459 NTG65459 NJK65459 MZO65459 MPS65459 MFW65459 LWA65459 LME65459 LCI65459 KSM65459 KIQ65459 JYU65459 JOY65459 JFC65459 IVG65459 ILK65459 IBO65459 HRS65459 HHW65459 GYA65459 GOE65459 GEI65459 FUM65459 FKQ65459 FAU65459 EQY65459 EHC65459 DXG65459 DNK65459 DDO65459 CTS65459 CJW65459 CAA65459 BQE65459 BGI65459 AWM65459 AMQ65459 ACU65459 SY65459 JC65459 C65459" xr:uid="{8F516980-D9E3-472B-B3A2-E3FE191A2A32}">
      <formula1>#REF!</formula1>
    </dataValidation>
  </dataValidations>
  <hyperlinks>
    <hyperlink ref="M5" location="Índice!A1" display="Regresar" xr:uid="{1406DA23-EE35-41A1-8CE5-C6AA0D9070AA}"/>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5EA38-DDA1-4D1C-AEF6-240B43E48F50}">
  <sheetPr>
    <tabColor rgb="FF10312B"/>
  </sheetPr>
  <dimension ref="A1:X621"/>
  <sheetViews>
    <sheetView showGridLines="0" topLeftCell="B1" zoomScale="90" zoomScaleNormal="90" workbookViewId="0">
      <selection activeCell="D12" sqref="D12:D13"/>
    </sheetView>
  </sheetViews>
  <sheetFormatPr baseColWidth="10" defaultColWidth="0" defaultRowHeight="0" customHeight="1" zeroHeight="1" x14ac:dyDescent="0.3"/>
  <cols>
    <col min="1" max="1" width="29.7109375" style="484" hidden="1" customWidth="1"/>
    <col min="2" max="2" width="15.7109375" style="67" customWidth="1"/>
    <col min="3" max="4" width="19.28515625" style="119" customWidth="1"/>
    <col min="5" max="5" width="35.42578125" style="119" customWidth="1"/>
    <col min="6" max="7" width="19.28515625" style="119" customWidth="1"/>
    <col min="8" max="11" width="19.28515625" style="119" hidden="1" customWidth="1"/>
    <col min="12" max="12" width="5.140625" style="67" customWidth="1"/>
    <col min="13" max="15" width="19.28515625" style="119" customWidth="1"/>
    <col min="16" max="16" width="23.85546875" style="119" customWidth="1"/>
    <col min="17" max="18" width="19.28515625" style="119" customWidth="1"/>
    <col min="19" max="19" width="5.7109375" style="119" customWidth="1"/>
    <col min="20" max="20" width="13" style="67" hidden="1" customWidth="1"/>
    <col min="21" max="22" width="11.42578125" style="67" hidden="1" customWidth="1"/>
    <col min="23" max="24" width="0" style="67" hidden="1" customWidth="1"/>
    <col min="25" max="16384" width="11.42578125" style="119" hidden="1"/>
  </cols>
  <sheetData>
    <row r="1" spans="1:24" ht="18" customHeight="1" x14ac:dyDescent="0.3">
      <c r="F1" s="2"/>
      <c r="G1" s="2"/>
    </row>
    <row r="2" spans="1:24" ht="18" customHeight="1" x14ac:dyDescent="0.3">
      <c r="E2" s="4" t="s">
        <v>0</v>
      </c>
      <c r="F2" s="4"/>
      <c r="G2" s="3"/>
    </row>
    <row r="3" spans="1:24" ht="18" customHeight="1" x14ac:dyDescent="0.3">
      <c r="E3" s="483" t="s">
        <v>1</v>
      </c>
      <c r="F3" s="4"/>
      <c r="G3" s="3"/>
    </row>
    <row r="4" spans="1:24" ht="6.95" customHeight="1" x14ac:dyDescent="0.3"/>
    <row r="5" spans="1:24" ht="18" customHeight="1" x14ac:dyDescent="0.3">
      <c r="C5" s="116"/>
      <c r="D5" s="116"/>
      <c r="E5" s="487" t="s">
        <v>152</v>
      </c>
      <c r="F5" s="116"/>
      <c r="G5" s="116"/>
      <c r="H5" s="116"/>
      <c r="I5" s="116"/>
      <c r="J5" s="116"/>
      <c r="K5" s="116"/>
      <c r="L5" s="116"/>
      <c r="M5" s="116"/>
      <c r="N5" s="116"/>
      <c r="O5" s="116"/>
      <c r="P5" s="116"/>
      <c r="Q5" s="116"/>
      <c r="R5" s="33" t="s">
        <v>38</v>
      </c>
    </row>
    <row r="6" spans="1:24" ht="16.5" x14ac:dyDescent="0.3">
      <c r="L6" s="119"/>
    </row>
    <row r="7" spans="1:24" ht="16.5" x14ac:dyDescent="0.3">
      <c r="C7" s="15" t="s">
        <v>153</v>
      </c>
      <c r="D7" s="45"/>
      <c r="E7" s="45"/>
      <c r="F7" s="45"/>
      <c r="G7" s="45"/>
      <c r="H7" s="45"/>
      <c r="I7" s="45"/>
      <c r="J7" s="45"/>
      <c r="K7" s="45"/>
      <c r="L7" s="45"/>
      <c r="M7" s="45"/>
      <c r="N7" s="45"/>
      <c r="O7" s="45"/>
      <c r="P7" s="45"/>
      <c r="Q7" s="45"/>
      <c r="R7" s="45"/>
    </row>
    <row r="8" spans="1:24" s="117" customFormat="1" ht="15" customHeight="1" x14ac:dyDescent="0.3">
      <c r="A8" s="485"/>
      <c r="B8" s="67"/>
      <c r="C8" s="163"/>
      <c r="D8" s="163"/>
      <c r="E8" s="163"/>
      <c r="F8" s="163"/>
      <c r="G8" s="164"/>
      <c r="H8" s="165"/>
      <c r="I8" s="163"/>
      <c r="J8" s="163"/>
      <c r="K8" s="163"/>
      <c r="L8" s="67"/>
      <c r="M8" s="163"/>
      <c r="N8" s="163"/>
      <c r="P8" s="592"/>
      <c r="Q8" s="592"/>
      <c r="R8" s="593">
        <f>MONTH(R9)</f>
        <v>1</v>
      </c>
      <c r="S8" s="593"/>
    </row>
    <row r="9" spans="1:24" s="166" customFormat="1" ht="17.25" thickBot="1" x14ac:dyDescent="0.35">
      <c r="A9" s="486"/>
      <c r="B9" s="67"/>
      <c r="C9" s="167" t="s">
        <v>44</v>
      </c>
      <c r="D9" s="168" t="s">
        <v>133</v>
      </c>
      <c r="E9" s="168" t="s">
        <v>45</v>
      </c>
      <c r="F9" s="168" t="s">
        <v>154</v>
      </c>
      <c r="G9" s="169">
        <f>INSUMOS_ENERO_2025!B10</f>
        <v>45658</v>
      </c>
      <c r="H9" s="170"/>
      <c r="I9" s="170" t="s">
        <v>155</v>
      </c>
      <c r="J9" s="170" t="s">
        <v>156</v>
      </c>
      <c r="K9" s="170" t="s">
        <v>142</v>
      </c>
      <c r="L9" s="67"/>
      <c r="M9" s="171" t="s">
        <v>44</v>
      </c>
      <c r="N9" s="172" t="s">
        <v>157</v>
      </c>
      <c r="O9" s="172" t="s">
        <v>133</v>
      </c>
      <c r="P9" s="172" t="s">
        <v>45</v>
      </c>
      <c r="Q9" s="172" t="s">
        <v>143</v>
      </c>
      <c r="R9" s="173">
        <f>G9</f>
        <v>45658</v>
      </c>
      <c r="S9" s="174"/>
      <c r="V9" s="175"/>
      <c r="W9" s="175"/>
      <c r="X9" s="175"/>
    </row>
    <row r="10" spans="1:24" ht="16.899999999999999" customHeight="1" x14ac:dyDescent="0.3">
      <c r="A10" s="484" t="str">
        <f>C10&amp;D10&amp;E10</f>
        <v>DB1EnergíaBaja California</v>
      </c>
      <c r="C10" s="176" t="s">
        <v>48</v>
      </c>
      <c r="D10" s="177" t="s">
        <v>135</v>
      </c>
      <c r="E10" s="177" t="s">
        <v>49</v>
      </c>
      <c r="F10" s="178" t="s">
        <v>158</v>
      </c>
      <c r="G10" s="179">
        <f t="array" ref="G10">INDEX(INSUMOS_ENERO_2025!$D$18:$D$221,MATCH($C10&amp;$E10,INSUMOS_ENERO_2025!$B$18:$B$221&amp;INSUMOS_ENERO_2025!$C$18:$C$221,0))</f>
        <v>100848.77946237354</v>
      </c>
      <c r="H10" s="118"/>
      <c r="I10" s="118" t="str">
        <f t="shared" ref="I10:I73" si="0">M10&amp;K10&amp;Q10</f>
        <v>DB1BCNA</v>
      </c>
      <c r="J10" s="118" t="str">
        <f t="shared" ref="J10:J73" si="1">M10&amp;P10&amp;Q10</f>
        <v>DB1Baja CaliforniaNA</v>
      </c>
      <c r="K10" s="118" t="s">
        <v>145</v>
      </c>
      <c r="M10" s="180" t="s">
        <v>48</v>
      </c>
      <c r="N10" s="181" t="s">
        <v>159</v>
      </c>
      <c r="O10" s="181" t="s">
        <v>160</v>
      </c>
      <c r="P10" s="181" t="s">
        <v>49</v>
      </c>
      <c r="Q10" s="182" t="s">
        <v>161</v>
      </c>
      <c r="R10" s="183">
        <f t="array" ref="R10">IF(Q10="NA",INDEX($G$10:$G$213,MATCH(M10&amp;P10,$C$10:$C$213&amp;$E$10:$E$213,0)),INDEX($G$10:$G$213,MATCH(M10&amp;P10,$C$10:$C$213&amp;$E$10:$E$213,0))*INDEX([3]PC_ENERO_2025!$F$28:$F$60,MATCH(I10,[3]PC_ENERO_2025!$E$28:$E$60,0),MATCH($R$8,[3]PC_ENERO_2025!$F$26,0)))</f>
        <v>100848.77946237354</v>
      </c>
      <c r="S10" s="184"/>
      <c r="T10" s="185"/>
      <c r="U10" s="119"/>
      <c r="V10" s="186"/>
      <c r="W10" s="186"/>
    </row>
    <row r="11" spans="1:24" ht="16.899999999999999" customHeight="1" x14ac:dyDescent="0.3">
      <c r="A11" s="484" t="str">
        <f t="shared" ref="A11:A74" si="2">C11&amp;D11&amp;E11</f>
        <v>DB2EnergíaBaja California</v>
      </c>
      <c r="C11" s="176" t="s">
        <v>50</v>
      </c>
      <c r="D11" s="177" t="s">
        <v>135</v>
      </c>
      <c r="E11" s="177" t="s">
        <v>49</v>
      </c>
      <c r="F11" s="178" t="s">
        <v>158</v>
      </c>
      <c r="G11" s="179">
        <f t="array" ref="G11">INDEX(INSUMOS_ENERO_2025!$D$18:$D$221,MATCH($C11&amp;$E11,INSUMOS_ENERO_2025!$B$18:$B$221&amp;INSUMOS_ENERO_2025!$C$18:$C$221,0))</f>
        <v>187006.79588430646</v>
      </c>
      <c r="H11" s="118"/>
      <c r="I11" s="118" t="str">
        <f t="shared" si="0"/>
        <v>DB2BCNA</v>
      </c>
      <c r="J11" s="118" t="str">
        <f t="shared" si="1"/>
        <v>DB2Baja CaliforniaNA</v>
      </c>
      <c r="K11" s="118" t="s">
        <v>145</v>
      </c>
      <c r="M11" s="180" t="s">
        <v>50</v>
      </c>
      <c r="N11" s="181" t="s">
        <v>159</v>
      </c>
      <c r="O11" s="181" t="s">
        <v>160</v>
      </c>
      <c r="P11" s="181" t="s">
        <v>49</v>
      </c>
      <c r="Q11" s="182" t="s">
        <v>161</v>
      </c>
      <c r="R11" s="183">
        <f t="array" ref="R11">IF(Q11="NA",INDEX($G$10:$G$213,MATCH(M11&amp;P11,$C$10:$C$213&amp;$E$10:$E$213,0)),INDEX($G$10:$G$213,MATCH(M11&amp;P11,$C$10:$C$213&amp;$E$10:$E$213,0))*INDEX(PC_ENERO_2025!$F$28:$F$60,MATCH(I11,PC_ENERO_2025!$E$28:$E$60,0),MATCH($R$8,PC_ENERO_2025!$F$26,0)))</f>
        <v>187006.79588430646</v>
      </c>
      <c r="S11" s="184"/>
      <c r="T11" s="185"/>
    </row>
    <row r="12" spans="1:24" ht="16.899999999999999" customHeight="1" x14ac:dyDescent="0.3">
      <c r="A12" s="484" t="str">
        <f t="shared" si="2"/>
        <v>DISTEnergíaBaja California</v>
      </c>
      <c r="C12" s="176" t="s">
        <v>51</v>
      </c>
      <c r="D12" s="177" t="s">
        <v>135</v>
      </c>
      <c r="E12" s="177" t="s">
        <v>49</v>
      </c>
      <c r="F12" s="178" t="s">
        <v>158</v>
      </c>
      <c r="G12" s="179">
        <f t="array" ref="G12">INDEX(INSUMOS_ENERO_2025!$D$18:$D$221,MATCH($C12&amp;$E12,INSUMOS_ENERO_2025!$B$18:$B$221&amp;INSUMOS_ENERO_2025!$C$18:$C$221,0))</f>
        <v>168737.46968153864</v>
      </c>
      <c r="H12" s="118"/>
      <c r="I12" s="118" t="str">
        <f t="shared" si="0"/>
        <v>PDBTBCNA</v>
      </c>
      <c r="J12" s="118" t="str">
        <f t="shared" si="1"/>
        <v>PDBTBaja CaliforniaNA</v>
      </c>
      <c r="K12" s="118" t="s">
        <v>145</v>
      </c>
      <c r="M12" s="180" t="s">
        <v>56</v>
      </c>
      <c r="N12" s="181" t="s">
        <v>159</v>
      </c>
      <c r="O12" s="181" t="s">
        <v>160</v>
      </c>
      <c r="P12" s="181" t="s">
        <v>49</v>
      </c>
      <c r="Q12" s="182" t="s">
        <v>161</v>
      </c>
      <c r="R12" s="183">
        <f t="array" ref="R12">IF(Q12="NA",INDEX($G$10:$G$213,MATCH(M12&amp;P12,$C$10:$C$213&amp;$E$10:$E$213,0)),INDEX($G$10:$G$213,MATCH(M12&amp;P12,$C$10:$C$213&amp;$E$10:$E$213,0))*INDEX(PC_ENERO_2025!$F$28:$F$60,MATCH(I12,PC_ENERO_2025!$E$28:$E$60,0),MATCH($R$8,PC_ENERO_2025!$F$26,0)))</f>
        <v>51385.297774714287</v>
      </c>
      <c r="S12" s="184"/>
      <c r="T12" s="185"/>
    </row>
    <row r="13" spans="1:24" ht="16.899999999999999" customHeight="1" x14ac:dyDescent="0.3">
      <c r="A13" s="484" t="str">
        <f t="shared" si="2"/>
        <v>DITEnergíaBaja California</v>
      </c>
      <c r="C13" s="176" t="s">
        <v>52</v>
      </c>
      <c r="D13" s="177" t="s">
        <v>135</v>
      </c>
      <c r="E13" s="177" t="s">
        <v>49</v>
      </c>
      <c r="F13" s="178" t="s">
        <v>158</v>
      </c>
      <c r="G13" s="179">
        <f t="array" ref="G13">INDEX(INSUMOS_ENERO_2025!$D$18:$D$221,MATCH($C13&amp;$E13,INSUMOS_ENERO_2025!$B$18:$B$221&amp;INSUMOS_ENERO_2025!$C$18:$C$221,0))</f>
        <v>32274.272364721994</v>
      </c>
      <c r="H13" s="118"/>
      <c r="I13" s="118" t="str">
        <f t="shared" si="0"/>
        <v>GDBTBCNA</v>
      </c>
      <c r="J13" s="118" t="str">
        <f t="shared" si="1"/>
        <v>GDBTBaja CaliforniaNA</v>
      </c>
      <c r="K13" s="118" t="s">
        <v>145</v>
      </c>
      <c r="M13" s="180" t="s">
        <v>53</v>
      </c>
      <c r="N13" s="181" t="s">
        <v>159</v>
      </c>
      <c r="O13" s="181" t="s">
        <v>160</v>
      </c>
      <c r="P13" s="181" t="s">
        <v>49</v>
      </c>
      <c r="Q13" s="182" t="s">
        <v>161</v>
      </c>
      <c r="R13" s="183">
        <f t="array" ref="R13">IF(Q13="NA",INDEX($G$10:$G$213,MATCH(M13&amp;P13,$C$10:$C$213&amp;$E$10:$E$213,0)),INDEX($G$10:$G$213,MATCH(M13&amp;P13,$C$10:$C$213&amp;$E$10:$E$213,0))*INDEX(PC_ENERO_2025!$F$28:$F$60,MATCH(I13,PC_ENERO_2025!$E$28:$E$60,0),MATCH($R$8,PC_ENERO_2025!$F$26,0)))</f>
        <v>3474.2815217149514</v>
      </c>
      <c r="S13" s="184"/>
      <c r="T13" s="185"/>
    </row>
    <row r="14" spans="1:24" ht="16.899999999999999" customHeight="1" x14ac:dyDescent="0.3">
      <c r="A14" s="484" t="str">
        <f t="shared" si="2"/>
        <v>GDBTEnergíaBaja California</v>
      </c>
      <c r="C14" s="176" t="s">
        <v>53</v>
      </c>
      <c r="D14" s="177" t="s">
        <v>135</v>
      </c>
      <c r="E14" s="177" t="s">
        <v>49</v>
      </c>
      <c r="F14" s="178" t="s">
        <v>158</v>
      </c>
      <c r="G14" s="179">
        <f t="array" ref="G14">INDEX(INSUMOS_ENERO_2025!$D$18:$D$221,MATCH($C14&amp;$E14,INSUMOS_ENERO_2025!$B$18:$B$221&amp;INSUMOS_ENERO_2025!$C$18:$C$221,0))</f>
        <v>3474.2815217149514</v>
      </c>
      <c r="H14" s="118"/>
      <c r="I14" s="118" t="str">
        <f t="shared" si="0"/>
        <v>RABTBCNA</v>
      </c>
      <c r="J14" s="118" t="str">
        <f t="shared" si="1"/>
        <v>RABTBaja CaliforniaNA</v>
      </c>
      <c r="K14" s="118" t="s">
        <v>145</v>
      </c>
      <c r="M14" s="180" t="s">
        <v>59</v>
      </c>
      <c r="N14" s="181" t="s">
        <v>159</v>
      </c>
      <c r="O14" s="181" t="s">
        <v>160</v>
      </c>
      <c r="P14" s="181" t="s">
        <v>49</v>
      </c>
      <c r="Q14" s="182" t="s">
        <v>161</v>
      </c>
      <c r="R14" s="183">
        <f t="array" ref="R14">IF(Q14="NA",INDEX($G$10:$G$213,MATCH(M14&amp;P14,$C$10:$C$213&amp;$E$10:$E$213,0)),INDEX($G$10:$G$213,MATCH(M14&amp;P14,$C$10:$C$213&amp;$E$10:$E$213,0))*INDEX(PC_ENERO_2025!$F$28:$F$60,MATCH(I14,PC_ENERO_2025!$E$28:$E$60,0),MATCH($R$8,PC_ENERO_2025!$F$26,0)))</f>
        <v>8926.2646998113196</v>
      </c>
      <c r="S14" s="184"/>
      <c r="T14" s="185"/>
    </row>
    <row r="15" spans="1:24" ht="16.899999999999999" customHeight="1" x14ac:dyDescent="0.3">
      <c r="A15" s="484" t="str">
        <f t="shared" si="2"/>
        <v>GDMTHEnergíaBaja California</v>
      </c>
      <c r="C15" s="176" t="s">
        <v>54</v>
      </c>
      <c r="D15" s="177" t="s">
        <v>135</v>
      </c>
      <c r="E15" s="177" t="s">
        <v>49</v>
      </c>
      <c r="F15" s="178" t="s">
        <v>158</v>
      </c>
      <c r="G15" s="179">
        <f t="array" ref="G15">INDEX(INSUMOS_ENERO_2025!$D$18:$D$221,MATCH($C15&amp;$E15,INSUMOS_ENERO_2025!$B$18:$B$221&amp;INSUMOS_ENERO_2025!$C$18:$C$221,0))</f>
        <v>338115.13911498536</v>
      </c>
      <c r="H15" s="118"/>
      <c r="I15" s="118" t="str">
        <f t="shared" si="0"/>
        <v>APBTBCNA</v>
      </c>
      <c r="J15" s="118" t="str">
        <f t="shared" si="1"/>
        <v>APBTBaja CaliforniaNA</v>
      </c>
      <c r="K15" s="118" t="s">
        <v>145</v>
      </c>
      <c r="M15" s="180" t="s">
        <v>57</v>
      </c>
      <c r="N15" s="181" t="s">
        <v>159</v>
      </c>
      <c r="O15" s="181" t="s">
        <v>160</v>
      </c>
      <c r="P15" s="181" t="s">
        <v>49</v>
      </c>
      <c r="Q15" s="182" t="s">
        <v>161</v>
      </c>
      <c r="R15" s="183">
        <f t="array" ref="R15">IF(Q15="NA",INDEX($G$10:$G$213,MATCH(M15&amp;P15,$C$10:$C$213&amp;$E$10:$E$213,0)),INDEX($G$10:$G$213,MATCH(M15&amp;P15,$C$10:$C$213&amp;$E$10:$E$213,0))*INDEX(PC_ENERO_2025!$F$28:$F$60,MATCH(I15,PC_ENERO_2025!$E$28:$E$60,0),MATCH($R$8,PC_ENERO_2025!$F$26,0)))</f>
        <v>8627.8402121459512</v>
      </c>
      <c r="S15" s="184"/>
      <c r="T15" s="185"/>
    </row>
    <row r="16" spans="1:24" ht="16.899999999999999" customHeight="1" x14ac:dyDescent="0.3">
      <c r="A16" s="484" t="str">
        <f t="shared" si="2"/>
        <v>GDMTOEnergíaBaja California</v>
      </c>
      <c r="C16" s="176" t="s">
        <v>55</v>
      </c>
      <c r="D16" s="177" t="s">
        <v>135</v>
      </c>
      <c r="E16" s="177" t="s">
        <v>49</v>
      </c>
      <c r="F16" s="178" t="s">
        <v>158</v>
      </c>
      <c r="G16" s="179">
        <f t="array" ref="G16">INDEX(INSUMOS_ENERO_2025!$D$18:$D$221,MATCH($C16&amp;$E16,INSUMOS_ENERO_2025!$B$18:$B$221&amp;INSUMOS_ENERO_2025!$C$18:$C$221,0))</f>
        <v>74132.405209602875</v>
      </c>
      <c r="H16" s="118"/>
      <c r="I16" s="118" t="str">
        <f t="shared" si="0"/>
        <v>APMTBCNA</v>
      </c>
      <c r="J16" s="118" t="str">
        <f t="shared" si="1"/>
        <v>APMTBaja CaliforniaNA</v>
      </c>
      <c r="K16" s="118" t="s">
        <v>145</v>
      </c>
      <c r="M16" s="180" t="s">
        <v>58</v>
      </c>
      <c r="N16" s="181" t="s">
        <v>159</v>
      </c>
      <c r="O16" s="181" t="s">
        <v>160</v>
      </c>
      <c r="P16" s="181" t="s">
        <v>49</v>
      </c>
      <c r="Q16" s="182" t="s">
        <v>161</v>
      </c>
      <c r="R16" s="183">
        <f t="array" ref="R16">IF(Q16="NA",INDEX($G$10:$G$213,MATCH(M16&amp;P16,$C$10:$C$213&amp;$E$10:$E$213,0)),INDEX($G$10:$G$213,MATCH(M16&amp;P16,$C$10:$C$213&amp;$E$10:$E$213,0))*INDEX(PC_ENERO_2025!$F$28:$F$60,MATCH(I16,PC_ENERO_2025!$E$28:$E$60,0),MATCH($R$8,PC_ENERO_2025!$F$26,0)))</f>
        <v>958.73359517070935</v>
      </c>
      <c r="S16" s="184"/>
      <c r="T16" s="185"/>
    </row>
    <row r="17" spans="1:20" ht="16.899999999999999" customHeight="1" x14ac:dyDescent="0.3">
      <c r="A17" s="484" t="str">
        <f t="shared" si="2"/>
        <v>PDBTEnergíaBaja California</v>
      </c>
      <c r="C17" s="176" t="s">
        <v>56</v>
      </c>
      <c r="D17" s="177" t="s">
        <v>135</v>
      </c>
      <c r="E17" s="177" t="s">
        <v>49</v>
      </c>
      <c r="F17" s="178" t="s">
        <v>158</v>
      </c>
      <c r="G17" s="179">
        <f t="array" ref="G17">INDEX(INSUMOS_ENERO_2025!$D$18:$D$221,MATCH($C17&amp;$E17,INSUMOS_ENERO_2025!$B$18:$B$221&amp;INSUMOS_ENERO_2025!$C$18:$C$221,0))</f>
        <v>51385.297774714287</v>
      </c>
      <c r="H17" s="118"/>
      <c r="I17" s="118" t="str">
        <f t="shared" si="0"/>
        <v>GDMTHBCB</v>
      </c>
      <c r="J17" s="118" t="str">
        <f t="shared" si="1"/>
        <v>GDMTHBaja CaliforniaB</v>
      </c>
      <c r="K17" s="118" t="s">
        <v>145</v>
      </c>
      <c r="M17" s="180" t="s">
        <v>54</v>
      </c>
      <c r="N17" s="181" t="s">
        <v>159</v>
      </c>
      <c r="O17" s="181" t="s">
        <v>160</v>
      </c>
      <c r="P17" s="181" t="s">
        <v>49</v>
      </c>
      <c r="Q17" s="182" t="s">
        <v>146</v>
      </c>
      <c r="R17" s="183">
        <f t="array" ref="R17">IF(Q17="NA",INDEX($G$10:$G$213,MATCH(M17&amp;P17,$C$10:$C$213&amp;$E$10:$E$213,0)),INDEX($G$10:$G$213,MATCH(M17&amp;P17,$C$10:$C$213&amp;$E$10:$E$213,0))*INDEX(PC_ENERO_2025!$F$28:$F$60,MATCH(I17,PC_ENERO_2025!$E$28:$E$60,0),MATCH($R$8,PC_ENERO_2025!$F$26,0)))</f>
        <v>272646.29413305048</v>
      </c>
      <c r="S17" s="184"/>
      <c r="T17" s="185"/>
    </row>
    <row r="18" spans="1:20" ht="16.899999999999999" customHeight="1" x14ac:dyDescent="0.3">
      <c r="A18" s="484" t="str">
        <f t="shared" si="2"/>
        <v>APBTEnergíaBaja California</v>
      </c>
      <c r="C18" s="176" t="s">
        <v>57</v>
      </c>
      <c r="D18" s="177" t="s">
        <v>135</v>
      </c>
      <c r="E18" s="177" t="s">
        <v>49</v>
      </c>
      <c r="F18" s="178" t="s">
        <v>158</v>
      </c>
      <c r="G18" s="179">
        <f t="array" ref="G18">INDEX(INSUMOS_ENERO_2025!$D$18:$D$221,MATCH($C18&amp;$E18,INSUMOS_ENERO_2025!$B$18:$B$221&amp;INSUMOS_ENERO_2025!$C$18:$C$221,0))</f>
        <v>8627.8402121459512</v>
      </c>
      <c r="H18" s="118"/>
      <c r="I18" s="118" t="str">
        <f t="shared" si="0"/>
        <v>GDMTHBCI</v>
      </c>
      <c r="J18" s="118" t="str">
        <f t="shared" si="1"/>
        <v>GDMTHBaja CaliforniaI</v>
      </c>
      <c r="K18" s="118" t="s">
        <v>145</v>
      </c>
      <c r="M18" s="180" t="s">
        <v>54</v>
      </c>
      <c r="N18" s="181" t="s">
        <v>159</v>
      </c>
      <c r="O18" s="181" t="s">
        <v>160</v>
      </c>
      <c r="P18" s="181" t="s">
        <v>49</v>
      </c>
      <c r="Q18" s="182" t="s">
        <v>147</v>
      </c>
      <c r="R18" s="183">
        <f t="array" ref="R18">IF(Q18="NA",INDEX($G$10:$G$213,MATCH(M18&amp;P18,$C$10:$C$213&amp;$E$10:$E$213,0)),INDEX($G$10:$G$213,MATCH(M18&amp;P18,$C$10:$C$213&amp;$E$10:$E$213,0))*INDEX(PC_ENERO_2025!$F$28:$F$60,MATCH(I18,PC_ENERO_2025!$E$28:$E$60,0),MATCH($R$8,PC_ENERO_2025!$F$26,0)))</f>
        <v>65468.844981934832</v>
      </c>
      <c r="S18" s="184"/>
      <c r="T18" s="185"/>
    </row>
    <row r="19" spans="1:20" ht="16.899999999999999" customHeight="1" x14ac:dyDescent="0.3">
      <c r="A19" s="484" t="str">
        <f t="shared" si="2"/>
        <v>APMTEnergíaBaja California</v>
      </c>
      <c r="C19" s="176" t="s">
        <v>58</v>
      </c>
      <c r="D19" s="177" t="s">
        <v>135</v>
      </c>
      <c r="E19" s="177" t="s">
        <v>49</v>
      </c>
      <c r="F19" s="178" t="s">
        <v>158</v>
      </c>
      <c r="G19" s="179">
        <f t="array" ref="G19">INDEX(INSUMOS_ENERO_2025!$D$18:$D$221,MATCH($C19&amp;$E19,INSUMOS_ENERO_2025!$B$18:$B$221&amp;INSUMOS_ENERO_2025!$C$18:$C$221,0))</f>
        <v>958.73359517070935</v>
      </c>
      <c r="H19" s="118"/>
      <c r="I19" s="118" t="str">
        <f t="shared" si="0"/>
        <v>GDMTHBCP</v>
      </c>
      <c r="J19" s="118" t="str">
        <f t="shared" si="1"/>
        <v>GDMTHBaja CaliforniaP</v>
      </c>
      <c r="K19" s="118" t="s">
        <v>145</v>
      </c>
      <c r="M19" s="180" t="s">
        <v>54</v>
      </c>
      <c r="N19" s="181" t="s">
        <v>159</v>
      </c>
      <c r="O19" s="181" t="s">
        <v>160</v>
      </c>
      <c r="P19" s="181" t="s">
        <v>49</v>
      </c>
      <c r="Q19" s="182" t="s">
        <v>148</v>
      </c>
      <c r="R19" s="183">
        <f t="array" ref="R19">IF(Q19="NA",INDEX($G$10:$G$213,MATCH(M19&amp;P19,$C$10:$C$213&amp;$E$10:$E$213,0)),INDEX($G$10:$G$213,MATCH(M19&amp;P19,$C$10:$C$213&amp;$E$10:$E$213,0))*INDEX(PC_ENERO_2025!$F$28:$F$60,MATCH(I19,PC_ENERO_2025!$E$28:$E$60,0),MATCH($R$8,PC_ENERO_2025!$F$26,0)))</f>
        <v>0</v>
      </c>
      <c r="S19" s="184"/>
      <c r="T19" s="185"/>
    </row>
    <row r="20" spans="1:20" ht="16.899999999999999" customHeight="1" x14ac:dyDescent="0.3">
      <c r="A20" s="484" t="str">
        <f t="shared" si="2"/>
        <v>RABTEnergíaBaja California</v>
      </c>
      <c r="C20" s="176" t="s">
        <v>59</v>
      </c>
      <c r="D20" s="177" t="s">
        <v>135</v>
      </c>
      <c r="E20" s="177" t="s">
        <v>49</v>
      </c>
      <c r="F20" s="178" t="s">
        <v>158</v>
      </c>
      <c r="G20" s="179">
        <f t="array" ref="G20">INDEX(INSUMOS_ENERO_2025!$D$18:$D$221,MATCH($C20&amp;$E20,INSUMOS_ENERO_2025!$B$18:$B$221&amp;INSUMOS_ENERO_2025!$C$18:$C$221,0))</f>
        <v>8926.2646998113196</v>
      </c>
      <c r="H20" s="118"/>
      <c r="I20" s="118" t="str">
        <f t="shared" si="0"/>
        <v>GDMTOBCNA</v>
      </c>
      <c r="J20" s="118" t="str">
        <f t="shared" si="1"/>
        <v>GDMTOBaja CaliforniaNA</v>
      </c>
      <c r="K20" s="118" t="s">
        <v>145</v>
      </c>
      <c r="M20" s="180" t="s">
        <v>55</v>
      </c>
      <c r="N20" s="181" t="s">
        <v>159</v>
      </c>
      <c r="O20" s="181" t="s">
        <v>160</v>
      </c>
      <c r="P20" s="181" t="s">
        <v>49</v>
      </c>
      <c r="Q20" s="182" t="s">
        <v>161</v>
      </c>
      <c r="R20" s="183">
        <f t="array" ref="R20">IF(Q20="NA",INDEX($G$10:$G$213,MATCH(M20&amp;P20,$C$10:$C$213&amp;$E$10:$E$213,0)),INDEX($G$10:$G$213,MATCH(M20&amp;P20,$C$10:$C$213&amp;$E$10:$E$213,0))*INDEX(PC_ENERO_2025!$F$28:$F$60,MATCH(I20,PC_ENERO_2025!$E$28:$E$60,0),MATCH($R$8,PC_ENERO_2025!$F$26,0)))</f>
        <v>74132.405209602875</v>
      </c>
      <c r="S20" s="184"/>
      <c r="T20" s="185"/>
    </row>
    <row r="21" spans="1:20" ht="16.899999999999999" customHeight="1" x14ac:dyDescent="0.3">
      <c r="A21" s="484" t="str">
        <f t="shared" si="2"/>
        <v>RAMTEnergíaBaja California</v>
      </c>
      <c r="C21" s="176" t="s">
        <v>60</v>
      </c>
      <c r="D21" s="177" t="s">
        <v>135</v>
      </c>
      <c r="E21" s="177" t="s">
        <v>49</v>
      </c>
      <c r="F21" s="178" t="s">
        <v>158</v>
      </c>
      <c r="G21" s="179">
        <f t="array" ref="G21">INDEX(INSUMOS_ENERO_2025!$D$18:$D$221,MATCH($C21&amp;$E21,INSUMOS_ENERO_2025!$B$18:$B$221&amp;INSUMOS_ENERO_2025!$C$18:$C$221,0))</f>
        <v>19524.305092583923</v>
      </c>
      <c r="H21" s="118"/>
      <c r="I21" s="118" t="str">
        <f t="shared" si="0"/>
        <v>RAMTBCNA</v>
      </c>
      <c r="J21" s="118" t="str">
        <f t="shared" si="1"/>
        <v>RAMTBaja CaliforniaNA</v>
      </c>
      <c r="K21" s="118" t="s">
        <v>145</v>
      </c>
      <c r="M21" s="180" t="s">
        <v>60</v>
      </c>
      <c r="N21" s="181" t="s">
        <v>159</v>
      </c>
      <c r="O21" s="181" t="s">
        <v>160</v>
      </c>
      <c r="P21" s="181" t="s">
        <v>49</v>
      </c>
      <c r="Q21" s="182" t="s">
        <v>161</v>
      </c>
      <c r="R21" s="183">
        <f t="array" ref="R21">IF(Q21="NA",INDEX($G$10:$G$213,MATCH(M21&amp;P21,$C$10:$C$213&amp;$E$10:$E$213,0)),INDEX($G$10:$G$213,MATCH(M21&amp;P21,$C$10:$C$213&amp;$E$10:$E$213,0))*INDEX(PC_ENERO_2025!$F$28:$F$60,MATCH(I21,PC_ENERO_2025!$E$28:$E$60,0),MATCH($R$8,PC_ENERO_2025!$F$26,0)))</f>
        <v>19524.305092583923</v>
      </c>
      <c r="S21" s="184"/>
      <c r="T21" s="185"/>
    </row>
    <row r="22" spans="1:20" ht="16.899999999999999" customHeight="1" x14ac:dyDescent="0.3">
      <c r="A22" s="484" t="str">
        <f t="shared" si="2"/>
        <v>DB1EnergíaBaja California Sur</v>
      </c>
      <c r="C22" s="176" t="s">
        <v>48</v>
      </c>
      <c r="D22" s="177" t="s">
        <v>135</v>
      </c>
      <c r="E22" s="177" t="s">
        <v>61</v>
      </c>
      <c r="F22" s="178" t="s">
        <v>158</v>
      </c>
      <c r="G22" s="179">
        <f t="array" ref="G22">INDEX(INSUMOS_ENERO_2025!$D$18:$D$221,MATCH($C22&amp;$E22,INSUMOS_ENERO_2025!$B$18:$B$221&amp;INSUMOS_ENERO_2025!$C$18:$C$221,0))</f>
        <v>18784.578438437642</v>
      </c>
      <c r="H22" s="118"/>
      <c r="I22" s="118" t="str">
        <f t="shared" si="0"/>
        <v>DISTBCB</v>
      </c>
      <c r="J22" s="118" t="str">
        <f t="shared" si="1"/>
        <v>DISTBaja CaliforniaB</v>
      </c>
      <c r="K22" s="118" t="s">
        <v>145</v>
      </c>
      <c r="M22" s="180" t="s">
        <v>51</v>
      </c>
      <c r="N22" s="181" t="s">
        <v>159</v>
      </c>
      <c r="O22" s="181" t="s">
        <v>160</v>
      </c>
      <c r="P22" s="181" t="s">
        <v>49</v>
      </c>
      <c r="Q22" s="182" t="s">
        <v>146</v>
      </c>
      <c r="R22" s="183">
        <f t="array" ref="R22">IF(Q22="NA",INDEX($G$10:$G$213,MATCH(M22&amp;P22,$C$10:$C$213&amp;$E$10:$E$213,0)),INDEX($G$10:$G$213,MATCH(M22&amp;P22,$C$10:$C$213&amp;$E$10:$E$213,0))*INDEX(PC_ENERO_2025!$F$28:$F$60,MATCH(I22,PC_ENERO_2025!$E$28:$E$60,0),MATCH($R$8,PC_ENERO_2025!$F$26,0)))</f>
        <v>139820.29245305507</v>
      </c>
      <c r="S22" s="184"/>
      <c r="T22" s="185"/>
    </row>
    <row r="23" spans="1:20" ht="16.899999999999999" customHeight="1" x14ac:dyDescent="0.3">
      <c r="A23" s="484" t="str">
        <f t="shared" si="2"/>
        <v>DB2EnergíaBaja California Sur</v>
      </c>
      <c r="C23" s="176" t="s">
        <v>50</v>
      </c>
      <c r="D23" s="29" t="s">
        <v>135</v>
      </c>
      <c r="E23" s="177" t="s">
        <v>61</v>
      </c>
      <c r="F23" s="178" t="s">
        <v>158</v>
      </c>
      <c r="G23" s="179">
        <f t="array" ref="G23">INDEX(INSUMOS_ENERO_2025!$D$18:$D$221,MATCH($C23&amp;$E23,INSUMOS_ENERO_2025!$B$18:$B$221&amp;INSUMOS_ENERO_2025!$C$18:$C$221,0))</f>
        <v>56052.172771171165</v>
      </c>
      <c r="H23" s="118"/>
      <c r="I23" s="118" t="str">
        <f t="shared" si="0"/>
        <v>DISTBCI</v>
      </c>
      <c r="J23" s="118" t="str">
        <f t="shared" si="1"/>
        <v>DISTBaja CaliforniaI</v>
      </c>
      <c r="K23" s="118" t="s">
        <v>145</v>
      </c>
      <c r="M23" s="180" t="s">
        <v>51</v>
      </c>
      <c r="N23" s="181" t="s">
        <v>159</v>
      </c>
      <c r="O23" s="181" t="s">
        <v>160</v>
      </c>
      <c r="P23" s="181" t="s">
        <v>49</v>
      </c>
      <c r="Q23" s="182" t="s">
        <v>147</v>
      </c>
      <c r="R23" s="183">
        <f t="array" ref="R23">IF(Q23="NA",INDEX($G$10:$G$213,MATCH(M23&amp;P23,$C$10:$C$213&amp;$E$10:$E$213,0)),INDEX($G$10:$G$213,MATCH(M23&amp;P23,$C$10:$C$213&amp;$E$10:$E$213,0))*INDEX(PC_ENERO_2025!$F$28:$F$60,MATCH(I23,PC_ENERO_2025!$E$28:$E$60,0),MATCH($R$8,PC_ENERO_2025!$F$26,0)))</f>
        <v>28917.177228483473</v>
      </c>
      <c r="S23" s="184"/>
      <c r="T23" s="185"/>
    </row>
    <row r="24" spans="1:20" ht="16.899999999999999" customHeight="1" x14ac:dyDescent="0.3">
      <c r="A24" s="484" t="str">
        <f t="shared" si="2"/>
        <v>DISTEnergíaBaja California Sur</v>
      </c>
      <c r="C24" s="176" t="s">
        <v>51</v>
      </c>
      <c r="D24" s="177" t="s">
        <v>135</v>
      </c>
      <c r="E24" s="177" t="s">
        <v>61</v>
      </c>
      <c r="F24" s="178" t="s">
        <v>158</v>
      </c>
      <c r="G24" s="179">
        <f t="array" ref="G24">INDEX(INSUMOS_ENERO_2025!$D$18:$D$221,MATCH($C24&amp;$E24,INSUMOS_ENERO_2025!$B$18:$B$221&amp;INSUMOS_ENERO_2025!$C$18:$C$221,0))</f>
        <v>6153.4198980986066</v>
      </c>
      <c r="H24" s="118"/>
      <c r="I24" s="118" t="str">
        <f t="shared" si="0"/>
        <v>DISTBCP</v>
      </c>
      <c r="J24" s="118" t="str">
        <f t="shared" si="1"/>
        <v>DISTBaja CaliforniaP</v>
      </c>
      <c r="K24" s="118" t="s">
        <v>145</v>
      </c>
      <c r="M24" s="180" t="s">
        <v>51</v>
      </c>
      <c r="N24" s="181" t="s">
        <v>159</v>
      </c>
      <c r="O24" s="181" t="s">
        <v>160</v>
      </c>
      <c r="P24" s="181" t="s">
        <v>49</v>
      </c>
      <c r="Q24" s="182" t="s">
        <v>148</v>
      </c>
      <c r="R24" s="183">
        <f t="array" ref="R24">IF(Q24="NA",INDEX($G$10:$G$213,MATCH(M24&amp;P24,$C$10:$C$213&amp;$E$10:$E$213,0)),INDEX($G$10:$G$213,MATCH(M24&amp;P24,$C$10:$C$213&amp;$E$10:$E$213,0))*INDEX(PC_ENERO_2025!$F$28:$F$60,MATCH(I24,PC_ENERO_2025!$E$28:$E$60,0),MATCH($R$8,PC_ENERO_2025!$F$26,0)))</f>
        <v>0</v>
      </c>
      <c r="S24" s="184"/>
      <c r="T24" s="185"/>
    </row>
    <row r="25" spans="1:20" ht="16.899999999999999" customHeight="1" x14ac:dyDescent="0.3">
      <c r="A25" s="484" t="str">
        <f t="shared" si="2"/>
        <v>DITEnergíaBaja California Sur</v>
      </c>
      <c r="C25" s="176" t="s">
        <v>52</v>
      </c>
      <c r="D25" s="177" t="s">
        <v>135</v>
      </c>
      <c r="E25" s="177" t="s">
        <v>61</v>
      </c>
      <c r="F25" s="178" t="s">
        <v>158</v>
      </c>
      <c r="G25" s="179">
        <f t="array" ref="G25">INDEX(INSUMOS_ENERO_2025!$D$18:$D$221,MATCH($C25&amp;$E25,INSUMOS_ENERO_2025!$B$18:$B$221&amp;INSUMOS_ENERO_2025!$C$18:$C$221,0))</f>
        <v>0</v>
      </c>
      <c r="H25" s="118"/>
      <c r="I25" s="118" t="str">
        <f t="shared" si="0"/>
        <v>DISTBCSP</v>
      </c>
      <c r="J25" s="118" t="str">
        <f t="shared" si="1"/>
        <v>DISTBaja CaliforniaSP</v>
      </c>
      <c r="K25" s="118" t="s">
        <v>145</v>
      </c>
      <c r="M25" s="187" t="s">
        <v>51</v>
      </c>
      <c r="N25" s="181" t="s">
        <v>159</v>
      </c>
      <c r="O25" s="181" t="s">
        <v>160</v>
      </c>
      <c r="P25" s="181" t="s">
        <v>49</v>
      </c>
      <c r="Q25" s="182" t="s">
        <v>151</v>
      </c>
      <c r="R25" s="183">
        <f t="array" ref="R25">IF(Q25="NA",INDEX($G$10:$G$213,MATCH(M25&amp;P25,$C$10:$C$213&amp;$E$10:$E$213,0)),INDEX($G$10:$G$213,MATCH(M25&amp;P25,$C$10:$C$213&amp;$E$10:$E$213,0))*INDEX(PC_ENERO_2025!$F$28:$F$60,MATCH(I25,PC_ENERO_2025!$E$28:$E$60,0),MATCH($R$8,PC_ENERO_2025!$F$26,0)))</f>
        <v>0</v>
      </c>
      <c r="S25" s="184"/>
      <c r="T25" s="185"/>
    </row>
    <row r="26" spans="1:20" ht="16.899999999999999" customHeight="1" x14ac:dyDescent="0.3">
      <c r="A26" s="484" t="str">
        <f t="shared" si="2"/>
        <v>GDBTEnergíaBaja California Sur</v>
      </c>
      <c r="C26" s="176" t="s">
        <v>53</v>
      </c>
      <c r="D26" s="177" t="s">
        <v>135</v>
      </c>
      <c r="E26" s="177" t="s">
        <v>61</v>
      </c>
      <c r="F26" s="178" t="s">
        <v>158</v>
      </c>
      <c r="G26" s="179">
        <f t="array" ref="G26">INDEX(INSUMOS_ENERO_2025!$D$18:$D$221,MATCH($C26&amp;$E26,INSUMOS_ENERO_2025!$B$18:$B$221&amp;INSUMOS_ENERO_2025!$C$18:$C$221,0))</f>
        <v>1023.6842903268799</v>
      </c>
      <c r="H26" s="118"/>
      <c r="I26" s="118" t="str">
        <f t="shared" si="0"/>
        <v>DITBCB</v>
      </c>
      <c r="J26" s="118" t="str">
        <f t="shared" si="1"/>
        <v>DITBaja CaliforniaB</v>
      </c>
      <c r="K26" s="118" t="s">
        <v>145</v>
      </c>
      <c r="M26" s="187" t="s">
        <v>52</v>
      </c>
      <c r="N26" s="181" t="s">
        <v>159</v>
      </c>
      <c r="O26" s="181" t="s">
        <v>160</v>
      </c>
      <c r="P26" s="181" t="s">
        <v>49</v>
      </c>
      <c r="Q26" s="182" t="s">
        <v>146</v>
      </c>
      <c r="R26" s="183">
        <f t="array" ref="R26">IF(Q26="NA",INDEX($G$10:$G$213,MATCH(M26&amp;P26,$C$10:$C$213&amp;$E$10:$E$213,0)),INDEX($G$10:$G$213,MATCH(M26&amp;P26,$C$10:$C$213&amp;$E$10:$E$213,0))*INDEX(PC_ENERO_2025!$F$28:$F$60,MATCH(I26,PC_ENERO_2025!$E$28:$E$60,0),MATCH($R$8,PC_ENERO_2025!$F$26,0)))</f>
        <v>26158.488827349949</v>
      </c>
      <c r="S26" s="184"/>
      <c r="T26" s="185"/>
    </row>
    <row r="27" spans="1:20" ht="16.899999999999999" customHeight="1" x14ac:dyDescent="0.3">
      <c r="A27" s="484" t="str">
        <f t="shared" si="2"/>
        <v>GDMTHEnergíaBaja California Sur</v>
      </c>
      <c r="C27" s="176" t="s">
        <v>54</v>
      </c>
      <c r="D27" s="177" t="s">
        <v>135</v>
      </c>
      <c r="E27" s="177" t="s">
        <v>61</v>
      </c>
      <c r="F27" s="178" t="s">
        <v>158</v>
      </c>
      <c r="G27" s="179">
        <f t="array" ref="G27">INDEX(INSUMOS_ENERO_2025!$D$18:$D$221,MATCH($C27&amp;$E27,INSUMOS_ENERO_2025!$B$18:$B$221&amp;INSUMOS_ENERO_2025!$C$18:$C$221,0))</f>
        <v>77691.569636964501</v>
      </c>
      <c r="H27" s="118"/>
      <c r="I27" s="118" t="str">
        <f t="shared" si="0"/>
        <v>DITBCI</v>
      </c>
      <c r="J27" s="118" t="str">
        <f t="shared" si="1"/>
        <v>DITBaja CaliforniaI</v>
      </c>
      <c r="K27" s="118" t="s">
        <v>145</v>
      </c>
      <c r="M27" s="187" t="s">
        <v>52</v>
      </c>
      <c r="N27" s="181" t="s">
        <v>159</v>
      </c>
      <c r="O27" s="181" t="s">
        <v>160</v>
      </c>
      <c r="P27" s="181" t="s">
        <v>49</v>
      </c>
      <c r="Q27" s="182" t="s">
        <v>147</v>
      </c>
      <c r="R27" s="183">
        <f t="array" ref="R27">IF(Q27="NA",INDEX($G$10:$G$213,MATCH(M27&amp;P27,$C$10:$C$213&amp;$E$10:$E$213,0)),INDEX($G$10:$G$213,MATCH(M27&amp;P27,$C$10:$C$213&amp;$E$10:$E$213,0))*INDEX(PC_ENERO_2025!$F$28:$F$60,MATCH(I27,PC_ENERO_2025!$E$28:$E$60,0),MATCH($R$8,PC_ENERO_2025!$F$26,0)))</f>
        <v>6115.7835373720354</v>
      </c>
      <c r="S27" s="184"/>
      <c r="T27" s="185"/>
    </row>
    <row r="28" spans="1:20" ht="16.899999999999999" customHeight="1" x14ac:dyDescent="0.3">
      <c r="A28" s="484" t="str">
        <f t="shared" si="2"/>
        <v>GDMTOEnergíaBaja California Sur</v>
      </c>
      <c r="C28" s="176" t="s">
        <v>55</v>
      </c>
      <c r="D28" s="177" t="s">
        <v>135</v>
      </c>
      <c r="E28" s="177" t="s">
        <v>61</v>
      </c>
      <c r="F28" s="178" t="s">
        <v>158</v>
      </c>
      <c r="G28" s="179">
        <f t="array" ref="G28">INDEX(INSUMOS_ENERO_2025!$D$18:$D$221,MATCH($C28&amp;$E28,INSUMOS_ENERO_2025!$B$18:$B$221&amp;INSUMOS_ENERO_2025!$C$18:$C$221,0))</f>
        <v>18091.795972434651</v>
      </c>
      <c r="H28" s="118"/>
      <c r="I28" s="118" t="str">
        <f t="shared" si="0"/>
        <v>DITBCP</v>
      </c>
      <c r="J28" s="118" t="str">
        <f t="shared" si="1"/>
        <v>DITBaja CaliforniaP</v>
      </c>
      <c r="K28" s="118" t="s">
        <v>145</v>
      </c>
      <c r="M28" s="180" t="s">
        <v>52</v>
      </c>
      <c r="N28" s="181" t="s">
        <v>159</v>
      </c>
      <c r="O28" s="181" t="s">
        <v>160</v>
      </c>
      <c r="P28" s="181" t="s">
        <v>49</v>
      </c>
      <c r="Q28" s="182" t="s">
        <v>148</v>
      </c>
      <c r="R28" s="183">
        <f t="array" ref="R28">IF(Q28="NA",INDEX($G$10:$G$213,MATCH(M28&amp;P28,$C$10:$C$213&amp;$E$10:$E$213,0)),INDEX($G$10:$G$213,MATCH(M28&amp;P28,$C$10:$C$213&amp;$E$10:$E$213,0))*INDEX(PC_ENERO_2025!$F$28:$F$60,MATCH(I28,PC_ENERO_2025!$E$28:$E$60,0),MATCH($R$8,PC_ENERO_2025!$F$26,0)))</f>
        <v>0</v>
      </c>
      <c r="S28" s="184"/>
      <c r="T28" s="185"/>
    </row>
    <row r="29" spans="1:20" ht="16.899999999999999" customHeight="1" x14ac:dyDescent="0.3">
      <c r="A29" s="484" t="str">
        <f t="shared" si="2"/>
        <v>PDBTEnergíaBaja California Sur</v>
      </c>
      <c r="C29" s="176" t="s">
        <v>56</v>
      </c>
      <c r="D29" s="177" t="s">
        <v>135</v>
      </c>
      <c r="E29" s="177" t="s">
        <v>61</v>
      </c>
      <c r="F29" s="178" t="s">
        <v>158</v>
      </c>
      <c r="G29" s="179">
        <f t="array" ref="G29">INDEX(INSUMOS_ENERO_2025!$D$18:$D$221,MATCH($C29&amp;$E29,INSUMOS_ENERO_2025!$B$18:$B$221&amp;INSUMOS_ENERO_2025!$C$18:$C$221,0))</f>
        <v>18107.905818184405</v>
      </c>
      <c r="H29" s="118"/>
      <c r="I29" s="118" t="str">
        <f t="shared" si="0"/>
        <v>DITBCSP</v>
      </c>
      <c r="J29" s="118" t="str">
        <f t="shared" si="1"/>
        <v>DITBaja CaliforniaSP</v>
      </c>
      <c r="K29" s="118" t="s">
        <v>145</v>
      </c>
      <c r="M29" s="180" t="s">
        <v>52</v>
      </c>
      <c r="N29" s="181" t="s">
        <v>159</v>
      </c>
      <c r="O29" s="181" t="s">
        <v>160</v>
      </c>
      <c r="P29" s="181" t="s">
        <v>49</v>
      </c>
      <c r="Q29" s="182" t="s">
        <v>151</v>
      </c>
      <c r="R29" s="183">
        <f t="array" ref="R29">IF(Q29="NA",INDEX($G$10:$G$213,MATCH(M29&amp;P29,$C$10:$C$213&amp;$E$10:$E$213,0)),INDEX($G$10:$G$213,MATCH(M29&amp;P29,$C$10:$C$213&amp;$E$10:$E$213,0))*INDEX(PC_ENERO_2025!$F$28:$F$60,MATCH(I29,PC_ENERO_2025!$E$28:$E$60,0),MATCH($R$8,PC_ENERO_2025!$F$26,0)))</f>
        <v>0</v>
      </c>
      <c r="S29" s="184"/>
      <c r="T29" s="185"/>
    </row>
    <row r="30" spans="1:20" ht="16.899999999999999" customHeight="1" x14ac:dyDescent="0.3">
      <c r="A30" s="484" t="str">
        <f t="shared" si="2"/>
        <v>APBTEnergíaBaja California Sur</v>
      </c>
      <c r="C30" s="176" t="s">
        <v>57</v>
      </c>
      <c r="D30" s="177" t="s">
        <v>135</v>
      </c>
      <c r="E30" s="177" t="s">
        <v>61</v>
      </c>
      <c r="F30" s="178" t="s">
        <v>158</v>
      </c>
      <c r="G30" s="179">
        <f t="array" ref="G30">INDEX(INSUMOS_ENERO_2025!$D$18:$D$221,MATCH($C30&amp;$E30,INSUMOS_ENERO_2025!$B$18:$B$221&amp;INSUMOS_ENERO_2025!$C$18:$C$221,0))</f>
        <v>2073.4251752361747</v>
      </c>
      <c r="H30" s="118"/>
      <c r="I30" s="118" t="str">
        <f t="shared" si="0"/>
        <v>DB1BCNA</v>
      </c>
      <c r="J30" s="118" t="str">
        <f t="shared" si="1"/>
        <v>DB1Baja California SurNA</v>
      </c>
      <c r="K30" s="118" t="s">
        <v>145</v>
      </c>
      <c r="M30" s="180" t="s">
        <v>48</v>
      </c>
      <c r="N30" s="181" t="s">
        <v>159</v>
      </c>
      <c r="O30" s="181" t="s">
        <v>160</v>
      </c>
      <c r="P30" s="181" t="s">
        <v>61</v>
      </c>
      <c r="Q30" s="182" t="s">
        <v>161</v>
      </c>
      <c r="R30" s="183">
        <f t="array" ref="R30">IF(Q30="NA",INDEX($G$10:$G$213,MATCH(M30&amp;P30,$C$10:$C$213&amp;$E$10:$E$213,0)),INDEX($G$10:$G$213,MATCH(M30&amp;P30,$C$10:$C$213&amp;$E$10:$E$213,0))*INDEX(PC_ENERO_2025!$F$28:$F$60,MATCH(I30,PC_ENERO_2025!$E$28:$E$60,0),MATCH($R$8,PC_ENERO_2025!$F$26,0)))</f>
        <v>18784.578438437642</v>
      </c>
      <c r="S30" s="184"/>
      <c r="T30" s="188"/>
    </row>
    <row r="31" spans="1:20" ht="16.899999999999999" customHeight="1" x14ac:dyDescent="0.3">
      <c r="A31" s="484" t="str">
        <f t="shared" si="2"/>
        <v>APMTEnergíaBaja California Sur</v>
      </c>
      <c r="C31" s="176" t="s">
        <v>58</v>
      </c>
      <c r="D31" s="177" t="s">
        <v>135</v>
      </c>
      <c r="E31" s="177" t="s">
        <v>61</v>
      </c>
      <c r="F31" s="178" t="s">
        <v>158</v>
      </c>
      <c r="G31" s="179">
        <f t="array" ref="G31">INDEX(INSUMOS_ENERO_2025!$D$18:$D$221,MATCH($C31&amp;$E31,INSUMOS_ENERO_2025!$B$18:$B$221&amp;INSUMOS_ENERO_2025!$C$18:$C$221,0))</f>
        <v>22.188529543010159</v>
      </c>
      <c r="H31" s="118"/>
      <c r="I31" s="118" t="str">
        <f t="shared" si="0"/>
        <v>DB2BCSNA</v>
      </c>
      <c r="J31" s="118" t="str">
        <f t="shared" si="1"/>
        <v>DB2Baja California SurNA</v>
      </c>
      <c r="K31" s="118" t="s">
        <v>149</v>
      </c>
      <c r="M31" s="180" t="s">
        <v>50</v>
      </c>
      <c r="N31" s="181" t="s">
        <v>159</v>
      </c>
      <c r="O31" s="181" t="s">
        <v>160</v>
      </c>
      <c r="P31" s="181" t="s">
        <v>61</v>
      </c>
      <c r="Q31" s="182" t="s">
        <v>161</v>
      </c>
      <c r="R31" s="183">
        <f t="array" ref="R31">IF(Q31="NA",INDEX($G$10:$G$213,MATCH(M31&amp;P31,$C$10:$C$213&amp;$E$10:$E$213,0)),INDEX($G$10:$G$213,MATCH(M31&amp;P31,$C$10:$C$213&amp;$E$10:$E$213,0))*INDEX(PC_ENERO_2025!$F$28:$F$60,MATCH(I31,PC_ENERO_2025!$E$28:$E$60,0),MATCH($R$8,PC_ENERO_2025!$F$26,0)))</f>
        <v>56052.172771171165</v>
      </c>
      <c r="S31" s="184"/>
      <c r="T31" s="189"/>
    </row>
    <row r="32" spans="1:20" ht="16.899999999999999" customHeight="1" x14ac:dyDescent="0.3">
      <c r="A32" s="484" t="str">
        <f t="shared" si="2"/>
        <v>RABTEnergíaBaja California Sur</v>
      </c>
      <c r="C32" s="176" t="s">
        <v>59</v>
      </c>
      <c r="D32" s="177" t="s">
        <v>135</v>
      </c>
      <c r="E32" s="177" t="s">
        <v>61</v>
      </c>
      <c r="F32" s="178" t="s">
        <v>158</v>
      </c>
      <c r="G32" s="179">
        <f t="array" ref="G32">INDEX(INSUMOS_ENERO_2025!$D$18:$D$221,MATCH($C32&amp;$E32,INSUMOS_ENERO_2025!$B$18:$B$221&amp;INSUMOS_ENERO_2025!$C$18:$C$221,0))</f>
        <v>6755.0769946119408</v>
      </c>
      <c r="H32" s="118"/>
      <c r="I32" s="118" t="str">
        <f t="shared" si="0"/>
        <v>PDBTBCSNA</v>
      </c>
      <c r="J32" s="118" t="str">
        <f t="shared" si="1"/>
        <v>PDBTBaja California SurNA</v>
      </c>
      <c r="K32" s="118" t="s">
        <v>149</v>
      </c>
      <c r="M32" s="180" t="s">
        <v>56</v>
      </c>
      <c r="N32" s="181" t="s">
        <v>159</v>
      </c>
      <c r="O32" s="181" t="s">
        <v>160</v>
      </c>
      <c r="P32" s="181" t="s">
        <v>61</v>
      </c>
      <c r="Q32" s="182" t="s">
        <v>161</v>
      </c>
      <c r="R32" s="183">
        <f t="array" ref="R32">IF(Q32="NA",INDEX($G$10:$G$213,MATCH(M32&amp;P32,$C$10:$C$213&amp;$E$10:$E$213,0)),INDEX($G$10:$G$213,MATCH(M32&amp;P32,$C$10:$C$213&amp;$E$10:$E$213,0))*INDEX(PC_ENERO_2025!$F$28:$F$60,MATCH(I32,PC_ENERO_2025!$E$28:$E$60,0),MATCH($R$8,PC_ENERO_2025!$F$26,0)))</f>
        <v>18107.905818184405</v>
      </c>
      <c r="S32" s="185"/>
      <c r="T32" s="188"/>
    </row>
    <row r="33" spans="1:20" ht="16.899999999999999" customHeight="1" x14ac:dyDescent="0.3">
      <c r="A33" s="484" t="str">
        <f t="shared" si="2"/>
        <v>RAMTEnergíaBaja California Sur</v>
      </c>
      <c r="C33" s="176" t="s">
        <v>60</v>
      </c>
      <c r="D33" s="177" t="s">
        <v>135</v>
      </c>
      <c r="E33" s="177" t="s">
        <v>61</v>
      </c>
      <c r="F33" s="178" t="s">
        <v>158</v>
      </c>
      <c r="G33" s="179">
        <f t="array" ref="G33">INDEX(INSUMOS_ENERO_2025!$D$18:$D$221,MATCH($C33&amp;$E33,INSUMOS_ENERO_2025!$B$18:$B$221&amp;INSUMOS_ENERO_2025!$C$18:$C$221,0))</f>
        <v>12301.574984385208</v>
      </c>
      <c r="H33" s="118"/>
      <c r="I33" s="118" t="str">
        <f t="shared" si="0"/>
        <v>GDBTBCSNA</v>
      </c>
      <c r="J33" s="118" t="str">
        <f t="shared" si="1"/>
        <v>GDBTBaja California SurNA</v>
      </c>
      <c r="K33" s="118" t="s">
        <v>149</v>
      </c>
      <c r="M33" s="180" t="s">
        <v>53</v>
      </c>
      <c r="N33" s="181" t="s">
        <v>159</v>
      </c>
      <c r="O33" s="181" t="s">
        <v>160</v>
      </c>
      <c r="P33" s="181" t="s">
        <v>61</v>
      </c>
      <c r="Q33" s="182" t="s">
        <v>161</v>
      </c>
      <c r="R33" s="183">
        <f t="array" ref="R33">IF(Q33="NA",INDEX($G$10:$G$213,MATCH(M33&amp;P33,$C$10:$C$213&amp;$E$10:$E$213,0)),INDEX($G$10:$G$213,MATCH(M33&amp;P33,$C$10:$C$213&amp;$E$10:$E$213,0))*INDEX(PC_ENERO_2025!$F$28:$F$60,MATCH(I33,PC_ENERO_2025!$E$28:$E$60,0),MATCH($R$8,PC_ENERO_2025!$F$26,0)))</f>
        <v>1023.6842903268799</v>
      </c>
      <c r="S33" s="185"/>
      <c r="T33" s="189"/>
    </row>
    <row r="34" spans="1:20" ht="16.899999999999999" customHeight="1" x14ac:dyDescent="0.3">
      <c r="A34" s="484" t="str">
        <f t="shared" si="2"/>
        <v>DB1EnergíaBajío</v>
      </c>
      <c r="C34" s="176" t="s">
        <v>48</v>
      </c>
      <c r="D34" s="177" t="s">
        <v>135</v>
      </c>
      <c r="E34" s="177" t="s">
        <v>62</v>
      </c>
      <c r="F34" s="178" t="s">
        <v>158</v>
      </c>
      <c r="G34" s="179">
        <f t="array" ref="G34">INDEX(INSUMOS_ENERO_2025!$D$18:$D$221,MATCH($C34&amp;$E34,INSUMOS_ENERO_2025!$B$18:$B$221&amp;INSUMOS_ENERO_2025!$C$18:$C$221,0))</f>
        <v>258436.54567096097</v>
      </c>
      <c r="H34" s="118"/>
      <c r="I34" s="190" t="str">
        <f t="shared" si="0"/>
        <v>RABTBCSNA</v>
      </c>
      <c r="J34" s="118" t="str">
        <f t="shared" si="1"/>
        <v>RABTBaja California SurNA</v>
      </c>
      <c r="K34" s="118" t="s">
        <v>149</v>
      </c>
      <c r="M34" s="180" t="s">
        <v>59</v>
      </c>
      <c r="N34" s="181" t="s">
        <v>159</v>
      </c>
      <c r="O34" s="181" t="s">
        <v>160</v>
      </c>
      <c r="P34" s="181" t="s">
        <v>61</v>
      </c>
      <c r="Q34" s="182" t="s">
        <v>161</v>
      </c>
      <c r="R34" s="183">
        <f t="array" ref="R34">IF(Q34="NA",INDEX($G$10:$G$213,MATCH(M34&amp;P34,$C$10:$C$213&amp;$E$10:$E$213,0)),INDEX($G$10:$G$213,MATCH(M34&amp;P34,$C$10:$C$213&amp;$E$10:$E$213,0))*INDEX(PC_ENERO_2025!$F$28:$F$60,MATCH(I34,PC_ENERO_2025!$E$28:$E$60,0),MATCH($R$8,PC_ENERO_2025!$F$26,0)))</f>
        <v>6755.0769946119408</v>
      </c>
      <c r="S34" s="185"/>
      <c r="T34" s="189"/>
    </row>
    <row r="35" spans="1:20" ht="16.899999999999999" customHeight="1" x14ac:dyDescent="0.3">
      <c r="A35" s="484" t="str">
        <f t="shared" si="2"/>
        <v>DB2EnergíaBajío</v>
      </c>
      <c r="C35" s="176" t="s">
        <v>50</v>
      </c>
      <c r="D35" s="177" t="s">
        <v>135</v>
      </c>
      <c r="E35" s="177" t="s">
        <v>62</v>
      </c>
      <c r="F35" s="178" t="s">
        <v>158</v>
      </c>
      <c r="G35" s="179">
        <f t="array" ref="G35">INDEX(INSUMOS_ENERO_2025!$D$18:$D$221,MATCH($C35&amp;$E35,INSUMOS_ENERO_2025!$B$18:$B$221&amp;INSUMOS_ENERO_2025!$C$18:$C$221,0))</f>
        <v>158728.65819207995</v>
      </c>
      <c r="H35" s="118"/>
      <c r="I35" s="118" t="str">
        <f t="shared" si="0"/>
        <v>APBTBCSNA</v>
      </c>
      <c r="J35" s="118" t="str">
        <f t="shared" si="1"/>
        <v>APBTBaja California SurNA</v>
      </c>
      <c r="K35" s="118" t="s">
        <v>149</v>
      </c>
      <c r="M35" s="180" t="s">
        <v>57</v>
      </c>
      <c r="N35" s="181" t="s">
        <v>159</v>
      </c>
      <c r="O35" s="181" t="s">
        <v>160</v>
      </c>
      <c r="P35" s="181" t="s">
        <v>61</v>
      </c>
      <c r="Q35" s="182" t="s">
        <v>161</v>
      </c>
      <c r="R35" s="183">
        <f t="array" ref="R35">IF(Q35="NA",INDEX($G$10:$G$213,MATCH(M35&amp;P35,$C$10:$C$213&amp;$E$10:$E$213,0)),INDEX($G$10:$G$213,MATCH(M35&amp;P35,$C$10:$C$213&amp;$E$10:$E$213,0))*INDEX(PC_ENERO_2025!$F$28:$F$60,MATCH(I35,PC_ENERO_2025!$E$28:$E$60,0),MATCH($R$8,PC_ENERO_2025!$F$26,0)))</f>
        <v>2073.4251752361747</v>
      </c>
      <c r="S35" s="185"/>
      <c r="T35" s="188"/>
    </row>
    <row r="36" spans="1:20" ht="16.899999999999999" customHeight="1" x14ac:dyDescent="0.3">
      <c r="A36" s="484" t="str">
        <f t="shared" si="2"/>
        <v>DISTEnergíaBajío</v>
      </c>
      <c r="C36" s="176" t="s">
        <v>51</v>
      </c>
      <c r="D36" s="177" t="s">
        <v>135</v>
      </c>
      <c r="E36" s="177" t="s">
        <v>62</v>
      </c>
      <c r="F36" s="178" t="s">
        <v>158</v>
      </c>
      <c r="G36" s="179">
        <f t="array" ref="G36">INDEX(INSUMOS_ENERO_2025!$D$18:$D$221,MATCH($C36&amp;$E36,INSUMOS_ENERO_2025!$B$18:$B$221&amp;INSUMOS_ENERO_2025!$C$18:$C$221,0))</f>
        <v>240144.34244681065</v>
      </c>
      <c r="H36" s="118"/>
      <c r="I36" s="118" t="str">
        <f t="shared" si="0"/>
        <v>APMTBCSNA</v>
      </c>
      <c r="J36" s="118" t="str">
        <f t="shared" si="1"/>
        <v>APMTBaja California SurNA</v>
      </c>
      <c r="K36" s="118" t="s">
        <v>149</v>
      </c>
      <c r="M36" s="180" t="s">
        <v>58</v>
      </c>
      <c r="N36" s="181" t="s">
        <v>159</v>
      </c>
      <c r="O36" s="181" t="s">
        <v>160</v>
      </c>
      <c r="P36" s="181" t="s">
        <v>61</v>
      </c>
      <c r="Q36" s="182" t="s">
        <v>161</v>
      </c>
      <c r="R36" s="183">
        <f t="array" ref="R36">IF(Q36="NA",INDEX($G$10:$G$213,MATCH(M36&amp;P36,$C$10:$C$213&amp;$E$10:$E$213,0)),INDEX($G$10:$G$213,MATCH(M36&amp;P36,$C$10:$C$213&amp;$E$10:$E$213,0))*INDEX(PC_ENERO_2025!$F$28:$F$60,MATCH(I36,PC_ENERO_2025!$E$28:$E$60,0),MATCH($R$8,PC_ENERO_2025!$F$26,0)))</f>
        <v>22.188529543010159</v>
      </c>
      <c r="S36" s="185"/>
      <c r="T36" s="188"/>
    </row>
    <row r="37" spans="1:20" ht="16.899999999999999" customHeight="1" x14ac:dyDescent="0.3">
      <c r="A37" s="484" t="str">
        <f t="shared" si="2"/>
        <v>DITEnergíaBajío</v>
      </c>
      <c r="C37" s="176" t="s">
        <v>52</v>
      </c>
      <c r="D37" s="177" t="s">
        <v>135</v>
      </c>
      <c r="E37" s="177" t="s">
        <v>62</v>
      </c>
      <c r="F37" s="178" t="s">
        <v>158</v>
      </c>
      <c r="G37" s="179">
        <f t="array" ref="G37">INDEX(INSUMOS_ENERO_2025!$D$18:$D$221,MATCH($C37&amp;$E37,INSUMOS_ENERO_2025!$B$18:$B$221&amp;INSUMOS_ENERO_2025!$C$18:$C$221,0))</f>
        <v>63829.557846321062</v>
      </c>
      <c r="H37" s="118"/>
      <c r="I37" s="118" t="str">
        <f t="shared" si="0"/>
        <v>GDMTHBCSB</v>
      </c>
      <c r="J37" s="118" t="str">
        <f t="shared" si="1"/>
        <v>GDMTHBaja California SurB</v>
      </c>
      <c r="K37" s="118" t="s">
        <v>149</v>
      </c>
      <c r="M37" s="180" t="s">
        <v>54</v>
      </c>
      <c r="N37" s="181" t="s">
        <v>159</v>
      </c>
      <c r="O37" s="181" t="s">
        <v>160</v>
      </c>
      <c r="P37" s="181" t="s">
        <v>61</v>
      </c>
      <c r="Q37" s="182" t="s">
        <v>146</v>
      </c>
      <c r="R37" s="183">
        <f t="array" ref="R37">IF(Q37="NA",INDEX($G$10:$G$213,MATCH(M37&amp;P37,$C$10:$C$213&amp;$E$10:$E$213,0)),INDEX($G$10:$G$213,MATCH(M37&amp;P37,$C$10:$C$213&amp;$E$10:$E$213,0))*INDEX(PC_ENERO_2025!$F$28:$F$60,MATCH(I37,PC_ENERO_2025!$E$28:$E$60,0),MATCH($R$8,PC_ENERO_2025!$F$26,0)))</f>
        <v>64410.448912141372</v>
      </c>
      <c r="S37" s="185"/>
      <c r="T37" s="185"/>
    </row>
    <row r="38" spans="1:20" ht="16.899999999999999" customHeight="1" x14ac:dyDescent="0.3">
      <c r="A38" s="484" t="str">
        <f t="shared" si="2"/>
        <v>GDBTEnergíaBajío</v>
      </c>
      <c r="C38" s="176" t="s">
        <v>53</v>
      </c>
      <c r="D38" s="177" t="s">
        <v>135</v>
      </c>
      <c r="E38" s="177" t="s">
        <v>62</v>
      </c>
      <c r="F38" s="178" t="s">
        <v>158</v>
      </c>
      <c r="G38" s="179">
        <f t="array" ref="G38">INDEX(INSUMOS_ENERO_2025!$D$18:$D$221,MATCH($C38&amp;$E38,INSUMOS_ENERO_2025!$B$18:$B$221&amp;INSUMOS_ENERO_2025!$C$18:$C$221,0))</f>
        <v>480.03225761608809</v>
      </c>
      <c r="H38" s="118"/>
      <c r="I38" s="118" t="str">
        <f t="shared" si="0"/>
        <v>GDMTHBCSI</v>
      </c>
      <c r="J38" s="118" t="str">
        <f t="shared" si="1"/>
        <v>GDMTHBaja California SurI</v>
      </c>
      <c r="K38" s="118" t="s">
        <v>149</v>
      </c>
      <c r="M38" s="180" t="s">
        <v>54</v>
      </c>
      <c r="N38" s="181" t="s">
        <v>159</v>
      </c>
      <c r="O38" s="181" t="s">
        <v>160</v>
      </c>
      <c r="P38" s="181" t="s">
        <v>61</v>
      </c>
      <c r="Q38" s="182" t="s">
        <v>147</v>
      </c>
      <c r="R38" s="183">
        <f t="array" ref="R38">IF(Q38="NA",INDEX($G$10:$G$213,MATCH(M38&amp;P38,$C$10:$C$213&amp;$E$10:$E$213,0)),INDEX($G$10:$G$213,MATCH(M38&amp;P38,$C$10:$C$213&amp;$E$10:$E$213,0))*INDEX(PC_ENERO_2025!$F$28:$F$60,MATCH(I38,PC_ENERO_2025!$E$28:$E$60,0),MATCH($R$8,PC_ENERO_2025!$F$26,0)))</f>
        <v>13281.120724823142</v>
      </c>
      <c r="S38" s="185"/>
      <c r="T38" s="185"/>
    </row>
    <row r="39" spans="1:20" ht="16.899999999999999" customHeight="1" x14ac:dyDescent="0.3">
      <c r="A39" s="484" t="str">
        <f t="shared" si="2"/>
        <v>GDMTHEnergíaBajío</v>
      </c>
      <c r="C39" s="176" t="s">
        <v>54</v>
      </c>
      <c r="D39" s="177" t="s">
        <v>135</v>
      </c>
      <c r="E39" s="177" t="s">
        <v>62</v>
      </c>
      <c r="F39" s="178" t="s">
        <v>158</v>
      </c>
      <c r="G39" s="179">
        <f t="array" ref="G39">INDEX(INSUMOS_ENERO_2025!$D$18:$D$221,MATCH($C39&amp;$E39,INSUMOS_ENERO_2025!$B$18:$B$221&amp;INSUMOS_ENERO_2025!$C$18:$C$221,0))</f>
        <v>626788.71559318842</v>
      </c>
      <c r="H39" s="118"/>
      <c r="I39" s="118" t="str">
        <f t="shared" si="0"/>
        <v>GDMTHBCSP</v>
      </c>
      <c r="J39" s="118" t="str">
        <f t="shared" si="1"/>
        <v>GDMTHBaja California SurP</v>
      </c>
      <c r="K39" s="118" t="s">
        <v>149</v>
      </c>
      <c r="M39" s="180" t="s">
        <v>54</v>
      </c>
      <c r="N39" s="181" t="s">
        <v>159</v>
      </c>
      <c r="O39" s="181" t="s">
        <v>160</v>
      </c>
      <c r="P39" s="181" t="s">
        <v>61</v>
      </c>
      <c r="Q39" s="182" t="s">
        <v>148</v>
      </c>
      <c r="R39" s="183">
        <f t="array" ref="R39">IF(Q39="NA",INDEX($G$10:$G$213,MATCH(M39&amp;P39,$C$10:$C$213&amp;$E$10:$E$213,0)),INDEX($G$10:$G$213,MATCH(M39&amp;P39,$C$10:$C$213&amp;$E$10:$E$213,0))*INDEX(PC_ENERO_2025!$F$28:$F$60,MATCH(I39,PC_ENERO_2025!$E$28:$E$60,0),MATCH($R$8,PC_ENERO_2025!$F$26,0)))</f>
        <v>0</v>
      </c>
      <c r="S39" s="185"/>
      <c r="T39" s="185"/>
    </row>
    <row r="40" spans="1:20" ht="16.899999999999999" customHeight="1" x14ac:dyDescent="0.3">
      <c r="A40" s="484" t="str">
        <f t="shared" si="2"/>
        <v>GDMTOEnergíaBajío</v>
      </c>
      <c r="C40" s="176" t="s">
        <v>55</v>
      </c>
      <c r="D40" s="177" t="s">
        <v>135</v>
      </c>
      <c r="E40" s="177" t="s">
        <v>62</v>
      </c>
      <c r="F40" s="178" t="s">
        <v>158</v>
      </c>
      <c r="G40" s="179">
        <f t="array" ref="G40">INDEX(INSUMOS_ENERO_2025!$D$18:$D$221,MATCH($C40&amp;$E40,INSUMOS_ENERO_2025!$B$18:$B$221&amp;INSUMOS_ENERO_2025!$C$18:$C$221,0))</f>
        <v>137334.25937096198</v>
      </c>
      <c r="H40" s="118"/>
      <c r="I40" s="118" t="str">
        <f t="shared" si="0"/>
        <v>GDMTOBCSNA</v>
      </c>
      <c r="J40" s="118" t="str">
        <f t="shared" si="1"/>
        <v>GDMTOBaja California SurNA</v>
      </c>
      <c r="K40" s="118" t="s">
        <v>149</v>
      </c>
      <c r="M40" s="180" t="s">
        <v>55</v>
      </c>
      <c r="N40" s="181" t="s">
        <v>159</v>
      </c>
      <c r="O40" s="181" t="s">
        <v>160</v>
      </c>
      <c r="P40" s="181" t="s">
        <v>61</v>
      </c>
      <c r="Q40" s="182" t="s">
        <v>161</v>
      </c>
      <c r="R40" s="183">
        <f t="array" ref="R40">IF(Q40="NA",INDEX($G$10:$G$213,MATCH(M40&amp;P40,$C$10:$C$213&amp;$E$10:$E$213,0)),INDEX($G$10:$G$213,MATCH(M40&amp;P40,$C$10:$C$213&amp;$E$10:$E$213,0))*INDEX(PC_ENERO_2025!$F$28:$F$60,MATCH(I40,PC_ENERO_2025!$E$28:$E$60,0),MATCH($R$8,PC_ENERO_2025!$F$26,0)))</f>
        <v>18091.795972434651</v>
      </c>
      <c r="S40" s="185"/>
      <c r="T40" s="185"/>
    </row>
    <row r="41" spans="1:20" ht="16.899999999999999" customHeight="1" x14ac:dyDescent="0.3">
      <c r="A41" s="484" t="str">
        <f t="shared" si="2"/>
        <v>PDBTEnergíaBajío</v>
      </c>
      <c r="C41" s="176" t="s">
        <v>56</v>
      </c>
      <c r="D41" s="177" t="s">
        <v>135</v>
      </c>
      <c r="E41" s="177" t="s">
        <v>62</v>
      </c>
      <c r="F41" s="178" t="s">
        <v>158</v>
      </c>
      <c r="G41" s="179">
        <f t="array" ref="G41">INDEX(INSUMOS_ENERO_2025!$D$18:$D$221,MATCH($C41&amp;$E41,INSUMOS_ENERO_2025!$B$18:$B$221&amp;INSUMOS_ENERO_2025!$C$18:$C$221,0))</f>
        <v>106354.08995441911</v>
      </c>
      <c r="H41" s="118"/>
      <c r="I41" s="118" t="str">
        <f t="shared" si="0"/>
        <v>RAMTBCSNA</v>
      </c>
      <c r="J41" s="118" t="str">
        <f t="shared" si="1"/>
        <v>RAMTBaja California SurNA</v>
      </c>
      <c r="K41" s="118" t="s">
        <v>149</v>
      </c>
      <c r="M41" s="180" t="s">
        <v>60</v>
      </c>
      <c r="N41" s="181" t="s">
        <v>159</v>
      </c>
      <c r="O41" s="181" t="s">
        <v>160</v>
      </c>
      <c r="P41" s="181" t="s">
        <v>61</v>
      </c>
      <c r="Q41" s="182" t="s">
        <v>161</v>
      </c>
      <c r="R41" s="183">
        <f t="array" ref="R41">IF(Q41="NA",INDEX($G$10:$G$213,MATCH(M41&amp;P41,$C$10:$C$213&amp;$E$10:$E$213,0)),INDEX($G$10:$G$213,MATCH(M41&amp;P41,$C$10:$C$213&amp;$E$10:$E$213,0))*INDEX(PC_ENERO_2025!$F$28:$F$60,MATCH(I41,PC_ENERO_2025!$E$28:$E$60,0),MATCH($R$8,PC_ENERO_2025!$F$26,0)))</f>
        <v>12301.574984385208</v>
      </c>
      <c r="S41" s="185"/>
      <c r="T41" s="185"/>
    </row>
    <row r="42" spans="1:20" ht="16.899999999999999" customHeight="1" x14ac:dyDescent="0.3">
      <c r="A42" s="484" t="str">
        <f t="shared" si="2"/>
        <v>APBTEnergíaBajío</v>
      </c>
      <c r="C42" s="176" t="s">
        <v>57</v>
      </c>
      <c r="D42" s="177" t="s">
        <v>135</v>
      </c>
      <c r="E42" s="177" t="s">
        <v>62</v>
      </c>
      <c r="F42" s="178" t="s">
        <v>158</v>
      </c>
      <c r="G42" s="179">
        <f t="array" ref="G42">INDEX(INSUMOS_ENERO_2025!$D$18:$D$221,MATCH($C42&amp;$E42,INSUMOS_ENERO_2025!$B$18:$B$221&amp;INSUMOS_ENERO_2025!$C$18:$C$221,0))</f>
        <v>27207.899039444754</v>
      </c>
      <c r="H42" s="118"/>
      <c r="I42" s="118" t="str">
        <f t="shared" si="0"/>
        <v>DISTBCSB</v>
      </c>
      <c r="J42" s="118" t="str">
        <f t="shared" si="1"/>
        <v>DISTBaja California SurB</v>
      </c>
      <c r="K42" s="118" t="s">
        <v>149</v>
      </c>
      <c r="M42" s="180" t="s">
        <v>51</v>
      </c>
      <c r="N42" s="181" t="s">
        <v>162</v>
      </c>
      <c r="O42" s="181" t="s">
        <v>160</v>
      </c>
      <c r="P42" s="181" t="s">
        <v>61</v>
      </c>
      <c r="Q42" s="191" t="s">
        <v>146</v>
      </c>
      <c r="R42" s="183">
        <f t="array" ref="R42">IF(Q42="NA",INDEX($G$10:$G$213,MATCH(M42&amp;P42,$C$10:$C$213&amp;$E$10:$E$213,0)),INDEX($G$10:$G$213,MATCH(M42&amp;P42,$C$10:$C$213&amp;$E$10:$E$213,0))*INDEX(PC_ENERO_2025!$F$28:$F$60,MATCH(I42,PC_ENERO_2025!$E$28:$E$60,0),MATCH($R$8,PC_ENERO_2025!$F$26,0)))</f>
        <v>5228.830749425344</v>
      </c>
      <c r="S42" s="185"/>
      <c r="T42" s="185"/>
    </row>
    <row r="43" spans="1:20" ht="16.899999999999999" customHeight="1" x14ac:dyDescent="0.3">
      <c r="A43" s="484" t="str">
        <f t="shared" si="2"/>
        <v>APMTEnergíaBajío</v>
      </c>
      <c r="C43" s="176" t="s">
        <v>58</v>
      </c>
      <c r="D43" s="177" t="s">
        <v>135</v>
      </c>
      <c r="E43" s="177" t="s">
        <v>62</v>
      </c>
      <c r="F43" s="178" t="s">
        <v>158</v>
      </c>
      <c r="G43" s="179">
        <f t="array" ref="G43">INDEX(INSUMOS_ENERO_2025!$D$18:$D$221,MATCH($C43&amp;$E43,INSUMOS_ENERO_2025!$B$18:$B$221&amp;INSUMOS_ENERO_2025!$C$18:$C$221,0))</f>
        <v>8056.0449783411559</v>
      </c>
      <c r="H43" s="118"/>
      <c r="I43" s="118" t="str">
        <f t="shared" si="0"/>
        <v>DISTBCSI</v>
      </c>
      <c r="J43" s="118" t="str">
        <f t="shared" si="1"/>
        <v>DISTBaja California SurI</v>
      </c>
      <c r="K43" s="118" t="s">
        <v>149</v>
      </c>
      <c r="M43" s="180" t="s">
        <v>51</v>
      </c>
      <c r="N43" s="181" t="s">
        <v>159</v>
      </c>
      <c r="O43" s="181" t="s">
        <v>160</v>
      </c>
      <c r="P43" s="181" t="s">
        <v>61</v>
      </c>
      <c r="Q43" s="191" t="s">
        <v>147</v>
      </c>
      <c r="R43" s="183">
        <f t="array" ref="R43">IF(Q43="NA",INDEX($G$10:$G$213,MATCH(M43&amp;P43,$C$10:$C$213&amp;$E$10:$E$213,0)),INDEX($G$10:$G$213,MATCH(M43&amp;P43,$C$10:$C$213&amp;$E$10:$E$213,0))*INDEX(PC_ENERO_2025!$F$28:$F$60,MATCH(I43,PC_ENERO_2025!$E$28:$E$60,0),MATCH($R$8,PC_ENERO_2025!$F$26,0)))</f>
        <v>924.58914867325859</v>
      </c>
      <c r="S43" s="185"/>
      <c r="T43" s="185"/>
    </row>
    <row r="44" spans="1:20" ht="16.899999999999999" customHeight="1" x14ac:dyDescent="0.3">
      <c r="A44" s="484" t="str">
        <f t="shared" si="2"/>
        <v>RABTEnergíaBajío</v>
      </c>
      <c r="C44" s="176" t="s">
        <v>59</v>
      </c>
      <c r="D44" s="177" t="s">
        <v>135</v>
      </c>
      <c r="E44" s="177" t="s">
        <v>62</v>
      </c>
      <c r="F44" s="178" t="s">
        <v>158</v>
      </c>
      <c r="G44" s="179">
        <f t="array" ref="G44">INDEX(INSUMOS_ENERO_2025!$D$18:$D$221,MATCH($C44&amp;$E44,INSUMOS_ENERO_2025!$B$18:$B$221&amp;INSUMOS_ENERO_2025!$C$18:$C$221,0))</f>
        <v>47422.761259006562</v>
      </c>
      <c r="H44" s="118"/>
      <c r="I44" s="118" t="str">
        <f t="shared" si="0"/>
        <v>DISTBCSP</v>
      </c>
      <c r="J44" s="118" t="str">
        <f t="shared" si="1"/>
        <v>DISTBaja California SurP</v>
      </c>
      <c r="K44" s="118" t="s">
        <v>149</v>
      </c>
      <c r="M44" s="180" t="s">
        <v>51</v>
      </c>
      <c r="N44" s="181" t="s">
        <v>159</v>
      </c>
      <c r="O44" s="181" t="s">
        <v>160</v>
      </c>
      <c r="P44" s="181" t="s">
        <v>61</v>
      </c>
      <c r="Q44" s="191" t="s">
        <v>148</v>
      </c>
      <c r="R44" s="183">
        <f t="array" ref="R44">IF(Q44="NA",INDEX($G$10:$G$213,MATCH(M44&amp;P44,$C$10:$C$213&amp;$E$10:$E$213,0)),INDEX($G$10:$G$213,MATCH(M44&amp;P44,$C$10:$C$213&amp;$E$10:$E$213,0))*INDEX(PC_ENERO_2025!$F$28:$F$60,MATCH(I44,PC_ENERO_2025!$E$28:$E$60,0),MATCH($R$8,PC_ENERO_2025!$F$26,0)))</f>
        <v>0</v>
      </c>
      <c r="S44" s="185"/>
      <c r="T44" s="185"/>
    </row>
    <row r="45" spans="1:20" ht="16.899999999999999" customHeight="1" x14ac:dyDescent="0.3">
      <c r="A45" s="484" t="str">
        <f t="shared" si="2"/>
        <v>RAMTEnergíaBajío</v>
      </c>
      <c r="C45" s="176" t="s">
        <v>60</v>
      </c>
      <c r="D45" s="177" t="s">
        <v>135</v>
      </c>
      <c r="E45" s="177" t="s">
        <v>62</v>
      </c>
      <c r="F45" s="178" t="s">
        <v>158</v>
      </c>
      <c r="G45" s="179">
        <f t="array" ref="G45">INDEX(INSUMOS_ENERO_2025!$D$18:$D$221,MATCH($C45&amp;$E45,INSUMOS_ENERO_2025!$B$18:$B$221&amp;INSUMOS_ENERO_2025!$C$18:$C$221,0))</f>
        <v>154375.44997458454</v>
      </c>
      <c r="H45" s="118"/>
      <c r="I45" s="118" t="str">
        <f t="shared" si="0"/>
        <v>DISTBCSSP</v>
      </c>
      <c r="J45" s="118" t="str">
        <f t="shared" si="1"/>
        <v>DISTBaja California SurSP</v>
      </c>
      <c r="K45" s="118" t="s">
        <v>149</v>
      </c>
      <c r="M45" s="180" t="s">
        <v>51</v>
      </c>
      <c r="N45" s="181" t="s">
        <v>159</v>
      </c>
      <c r="O45" s="181" t="s">
        <v>160</v>
      </c>
      <c r="P45" s="181" t="s">
        <v>61</v>
      </c>
      <c r="Q45" s="191" t="s">
        <v>151</v>
      </c>
      <c r="R45" s="183">
        <f t="array" ref="R45">IF(Q45="NA",INDEX($G$10:$G$213,MATCH(M45&amp;P45,$C$10:$C$213&amp;$E$10:$E$213,0)),INDEX($G$10:$G$213,MATCH(M45&amp;P45,$C$10:$C$213&amp;$E$10:$E$213,0))*INDEX(PC_ENERO_2025!$F$28:$F$60,MATCH(I45,PC_ENERO_2025!$E$28:$E$60,0),MATCH($R$8,PC_ENERO_2025!$F$26,0)))</f>
        <v>0</v>
      </c>
      <c r="S45" s="185"/>
      <c r="T45" s="185"/>
    </row>
    <row r="46" spans="1:20" ht="16.899999999999999" customHeight="1" x14ac:dyDescent="0.3">
      <c r="A46" s="484" t="str">
        <f t="shared" si="2"/>
        <v>DB1EnergíaCentro Occidente</v>
      </c>
      <c r="C46" s="176" t="s">
        <v>48</v>
      </c>
      <c r="D46" s="177" t="s">
        <v>135</v>
      </c>
      <c r="E46" s="177" t="s">
        <v>63</v>
      </c>
      <c r="F46" s="178" t="s">
        <v>158</v>
      </c>
      <c r="G46" s="179">
        <f t="array" ref="G46">INDEX(INSUMOS_ENERO_2025!$D$18:$D$221,MATCH($C46&amp;$E46,INSUMOS_ENERO_2025!$B$18:$B$221&amp;INSUMOS_ENERO_2025!$C$18:$C$221,0))</f>
        <v>121722.66247158841</v>
      </c>
      <c r="H46" s="118"/>
      <c r="I46" s="118" t="str">
        <f t="shared" si="0"/>
        <v>DITBCSB</v>
      </c>
      <c r="J46" s="118" t="str">
        <f t="shared" si="1"/>
        <v>DITBaja California SurB</v>
      </c>
      <c r="K46" s="118" t="s">
        <v>149</v>
      </c>
      <c r="M46" s="180" t="s">
        <v>52</v>
      </c>
      <c r="N46" s="181" t="s">
        <v>159</v>
      </c>
      <c r="O46" s="181" t="s">
        <v>160</v>
      </c>
      <c r="P46" s="181" t="s">
        <v>61</v>
      </c>
      <c r="Q46" s="182" t="s">
        <v>146</v>
      </c>
      <c r="R46" s="183">
        <f t="array" ref="R46">IF(Q46="NA",INDEX($G$10:$G$213,MATCH(M46&amp;P46,$C$10:$C$213&amp;$E$10:$E$213,0)),INDEX($G$10:$G$213,MATCH(M46&amp;P46,$C$10:$C$213&amp;$E$10:$E$213,0))*INDEX(PC_ENERO_2025!$F$28:$F$60,MATCH(I46,PC_ENERO_2025!$E$28:$E$60,0),MATCH($R$8,PC_ENERO_2025!$F$26,0)))</f>
        <v>0</v>
      </c>
      <c r="S46" s="185"/>
      <c r="T46" s="185"/>
    </row>
    <row r="47" spans="1:20" ht="16.899999999999999" customHeight="1" x14ac:dyDescent="0.3">
      <c r="A47" s="484" t="str">
        <f t="shared" si="2"/>
        <v>DB2EnergíaCentro Occidente</v>
      </c>
      <c r="C47" s="176" t="s">
        <v>50</v>
      </c>
      <c r="D47" s="177" t="s">
        <v>135</v>
      </c>
      <c r="E47" s="177" t="s">
        <v>63</v>
      </c>
      <c r="F47" s="178" t="s">
        <v>158</v>
      </c>
      <c r="G47" s="179">
        <f t="array" ref="G47">INDEX(INSUMOS_ENERO_2025!$D$18:$D$221,MATCH($C47&amp;$E47,INSUMOS_ENERO_2025!$B$18:$B$221&amp;INSUMOS_ENERO_2025!$C$18:$C$221,0))</f>
        <v>110048.52424229226</v>
      </c>
      <c r="H47" s="118"/>
      <c r="I47" s="118" t="str">
        <f t="shared" si="0"/>
        <v>DITBCSI</v>
      </c>
      <c r="J47" s="118" t="str">
        <f t="shared" si="1"/>
        <v>DITBaja California SurI</v>
      </c>
      <c r="K47" s="118" t="s">
        <v>149</v>
      </c>
      <c r="M47" s="187" t="s">
        <v>52</v>
      </c>
      <c r="N47" s="181" t="s">
        <v>159</v>
      </c>
      <c r="O47" s="181" t="s">
        <v>160</v>
      </c>
      <c r="P47" s="181" t="s">
        <v>61</v>
      </c>
      <c r="Q47" s="182" t="s">
        <v>147</v>
      </c>
      <c r="R47" s="183">
        <f t="array" ref="R47">IF(Q47="NA",INDEX($G$10:$G$213,MATCH(M47&amp;P47,$C$10:$C$213&amp;$E$10:$E$213,0)),INDEX($G$10:$G$213,MATCH(M47&amp;P47,$C$10:$C$213&amp;$E$10:$E$213,0))*INDEX(PC_ENERO_2025!$F$28:$F$60,MATCH(I47,PC_ENERO_2025!$E$28:$E$60,0),MATCH($R$8,PC_ENERO_2025!$F$26,0)))</f>
        <v>0</v>
      </c>
      <c r="S47" s="185"/>
      <c r="T47" s="185"/>
    </row>
    <row r="48" spans="1:20" ht="16.899999999999999" customHeight="1" x14ac:dyDescent="0.3">
      <c r="A48" s="484" t="str">
        <f t="shared" si="2"/>
        <v>DISTEnergíaCentro Occidente</v>
      </c>
      <c r="C48" s="176" t="s">
        <v>51</v>
      </c>
      <c r="D48" s="177" t="s">
        <v>135</v>
      </c>
      <c r="E48" s="177" t="s">
        <v>63</v>
      </c>
      <c r="F48" s="178" t="s">
        <v>158</v>
      </c>
      <c r="G48" s="179">
        <f t="array" ref="G48">INDEX(INSUMOS_ENERO_2025!$D$18:$D$221,MATCH($C48&amp;$E48,INSUMOS_ENERO_2025!$B$18:$B$221&amp;INSUMOS_ENERO_2025!$C$18:$C$221,0))</f>
        <v>69348.572322100459</v>
      </c>
      <c r="H48" s="118"/>
      <c r="I48" s="118" t="str">
        <f t="shared" si="0"/>
        <v>DITBCSP</v>
      </c>
      <c r="J48" s="118" t="str">
        <f t="shared" si="1"/>
        <v>DITBaja California SurP</v>
      </c>
      <c r="K48" s="118" t="s">
        <v>149</v>
      </c>
      <c r="M48" s="187" t="s">
        <v>52</v>
      </c>
      <c r="N48" s="181" t="s">
        <v>159</v>
      </c>
      <c r="O48" s="181" t="s">
        <v>160</v>
      </c>
      <c r="P48" s="181" t="s">
        <v>61</v>
      </c>
      <c r="Q48" s="182" t="s">
        <v>148</v>
      </c>
      <c r="R48" s="183">
        <f t="array" ref="R48">IF(Q48="NA",INDEX($G$10:$G$213,MATCH(M48&amp;P48,$C$10:$C$213&amp;$E$10:$E$213,0)),INDEX($G$10:$G$213,MATCH(M48&amp;P48,$C$10:$C$213&amp;$E$10:$E$213,0))*INDEX(PC_ENERO_2025!$F$28:$F$60,MATCH(I48,PC_ENERO_2025!$E$28:$E$60,0),MATCH($R$8,PC_ENERO_2025!$F$26,0)))</f>
        <v>0</v>
      </c>
      <c r="S48" s="185"/>
      <c r="T48" s="185"/>
    </row>
    <row r="49" spans="1:20" ht="16.899999999999999" customHeight="1" x14ac:dyDescent="0.3">
      <c r="A49" s="484" t="str">
        <f t="shared" si="2"/>
        <v>DITEnergíaCentro Occidente</v>
      </c>
      <c r="C49" s="176" t="s">
        <v>52</v>
      </c>
      <c r="D49" s="177" t="s">
        <v>135</v>
      </c>
      <c r="E49" s="177" t="s">
        <v>63</v>
      </c>
      <c r="F49" s="178" t="s">
        <v>158</v>
      </c>
      <c r="G49" s="179">
        <f t="array" ref="G49">INDEX(INSUMOS_ENERO_2025!$D$18:$D$221,MATCH($C49&amp;$E49,INSUMOS_ENERO_2025!$B$18:$B$221&amp;INSUMOS_ENERO_2025!$C$18:$C$221,0))</f>
        <v>0</v>
      </c>
      <c r="H49" s="118"/>
      <c r="I49" s="118" t="str">
        <f t="shared" si="0"/>
        <v>DITBCSSP</v>
      </c>
      <c r="J49" s="118" t="str">
        <f t="shared" si="1"/>
        <v>DITBaja California SurSP</v>
      </c>
      <c r="K49" s="118" t="s">
        <v>149</v>
      </c>
      <c r="M49" s="187" t="s">
        <v>52</v>
      </c>
      <c r="N49" s="181" t="s">
        <v>159</v>
      </c>
      <c r="O49" s="181" t="s">
        <v>160</v>
      </c>
      <c r="P49" s="181" t="s">
        <v>61</v>
      </c>
      <c r="Q49" s="182" t="s">
        <v>151</v>
      </c>
      <c r="R49" s="183">
        <f t="array" ref="R49">IF(Q49="NA",INDEX($G$10:$G$213,MATCH(M49&amp;P49,$C$10:$C$213&amp;$E$10:$E$213,0)),INDEX($G$10:$G$213,MATCH(M49&amp;P49,$C$10:$C$213&amp;$E$10:$E$213,0))*INDEX(PC_ENERO_2025!$F$28:$F$60,MATCH(I49,PC_ENERO_2025!$E$28:$E$60,0),MATCH($R$8,PC_ENERO_2025!$F$26,0)))</f>
        <v>0</v>
      </c>
      <c r="S49" s="185"/>
      <c r="T49" s="185"/>
    </row>
    <row r="50" spans="1:20" ht="16.899999999999999" customHeight="1" x14ac:dyDescent="0.3">
      <c r="A50" s="484" t="str">
        <f t="shared" si="2"/>
        <v>GDBTEnergíaCentro Occidente</v>
      </c>
      <c r="C50" s="176" t="s">
        <v>53</v>
      </c>
      <c r="D50" s="177" t="s">
        <v>135</v>
      </c>
      <c r="E50" s="177" t="s">
        <v>63</v>
      </c>
      <c r="F50" s="178" t="s">
        <v>158</v>
      </c>
      <c r="G50" s="179">
        <f t="array" ref="G50">INDEX(INSUMOS_ENERO_2025!$D$18:$D$221,MATCH($C50&amp;$E50,INSUMOS_ENERO_2025!$B$18:$B$221&amp;INSUMOS_ENERO_2025!$C$18:$C$221,0))</f>
        <v>367.91873838309402</v>
      </c>
      <c r="H50" s="118"/>
      <c r="I50" s="118" t="str">
        <f t="shared" si="0"/>
        <v>DB1SINNA</v>
      </c>
      <c r="J50" s="118" t="str">
        <f t="shared" si="1"/>
        <v>DB1BajíoNA</v>
      </c>
      <c r="K50" s="118" t="s">
        <v>150</v>
      </c>
      <c r="M50" s="180" t="s">
        <v>48</v>
      </c>
      <c r="N50" s="181" t="s">
        <v>159</v>
      </c>
      <c r="O50" s="181" t="s">
        <v>160</v>
      </c>
      <c r="P50" s="181" t="s">
        <v>62</v>
      </c>
      <c r="Q50" s="182" t="s">
        <v>161</v>
      </c>
      <c r="R50" s="183">
        <f t="array" ref="R50">IF(Q50="NA",INDEX($G$10:$G$213,MATCH(M50&amp;P50,$C$10:$C$213&amp;$E$10:$E$213,0)),INDEX($G$10:$G$213,MATCH(M50&amp;P50,$C$10:$C$213&amp;$E$10:$E$213,0))*INDEX(PC_ENERO_2025!$F$28:$F$60,MATCH(I50,PC_ENERO_2025!$E$28:$E$60,0),MATCH($R$8,PC_ENERO_2025!$F$26,0)))</f>
        <v>258436.54567096097</v>
      </c>
      <c r="S50" s="185"/>
      <c r="T50" s="185"/>
    </row>
    <row r="51" spans="1:20" ht="16.899999999999999" customHeight="1" x14ac:dyDescent="0.3">
      <c r="A51" s="484" t="str">
        <f t="shared" si="2"/>
        <v>GDMTHEnergíaCentro Occidente</v>
      </c>
      <c r="C51" s="176" t="s">
        <v>54</v>
      </c>
      <c r="D51" s="177" t="s">
        <v>135</v>
      </c>
      <c r="E51" s="177" t="s">
        <v>63</v>
      </c>
      <c r="F51" s="178" t="s">
        <v>158</v>
      </c>
      <c r="G51" s="179">
        <f t="array" ref="G51">INDEX(INSUMOS_ENERO_2025!$D$18:$D$221,MATCH($C51&amp;$E51,INSUMOS_ENERO_2025!$B$18:$B$221&amp;INSUMOS_ENERO_2025!$C$18:$C$221,0))</f>
        <v>131152.27712730443</v>
      </c>
      <c r="H51" s="118"/>
      <c r="I51" s="118" t="str">
        <f t="shared" si="0"/>
        <v>DB2SINNA</v>
      </c>
      <c r="J51" s="118" t="str">
        <f t="shared" si="1"/>
        <v>DB2BajíoNA</v>
      </c>
      <c r="K51" s="118" t="s">
        <v>150</v>
      </c>
      <c r="M51" s="180" t="s">
        <v>50</v>
      </c>
      <c r="N51" s="181" t="s">
        <v>159</v>
      </c>
      <c r="O51" s="181" t="s">
        <v>160</v>
      </c>
      <c r="P51" s="181" t="s">
        <v>62</v>
      </c>
      <c r="Q51" s="182" t="s">
        <v>161</v>
      </c>
      <c r="R51" s="183">
        <f t="array" ref="R51">IF(Q51="NA",INDEX($G$10:$G$213,MATCH(M51&amp;P51,$C$10:$C$213&amp;$E$10:$E$213,0)),INDEX($G$10:$G$213,MATCH(M51&amp;P51,$C$10:$C$213&amp;$E$10:$E$213,0))*INDEX(PC_ENERO_2025!$F$28:$F$60,MATCH(I51,PC_ENERO_2025!$E$28:$E$60,0),MATCH($R$8,PC_ENERO_2025!$F$26,0)))</f>
        <v>158728.65819207995</v>
      </c>
      <c r="S51" s="185"/>
      <c r="T51" s="185"/>
    </row>
    <row r="52" spans="1:20" ht="16.899999999999999" customHeight="1" x14ac:dyDescent="0.3">
      <c r="A52" s="484" t="str">
        <f t="shared" si="2"/>
        <v>GDMTOEnergíaCentro Occidente</v>
      </c>
      <c r="C52" s="176" t="s">
        <v>55</v>
      </c>
      <c r="D52" s="177" t="s">
        <v>135</v>
      </c>
      <c r="E52" s="177" t="s">
        <v>63</v>
      </c>
      <c r="F52" s="178" t="s">
        <v>158</v>
      </c>
      <c r="G52" s="179">
        <f t="array" ref="G52">INDEX(INSUMOS_ENERO_2025!$D$18:$D$221,MATCH($C52&amp;$E52,INSUMOS_ENERO_2025!$B$18:$B$221&amp;INSUMOS_ENERO_2025!$C$18:$C$221,0))</f>
        <v>53643.05798975729</v>
      </c>
      <c r="H52" s="118"/>
      <c r="I52" s="118" t="str">
        <f t="shared" si="0"/>
        <v>PDBTSINNA</v>
      </c>
      <c r="J52" s="118" t="str">
        <f t="shared" si="1"/>
        <v>PDBTBajíoNA</v>
      </c>
      <c r="K52" s="118" t="s">
        <v>150</v>
      </c>
      <c r="M52" s="180" t="s">
        <v>56</v>
      </c>
      <c r="N52" s="181" t="s">
        <v>159</v>
      </c>
      <c r="O52" s="181" t="s">
        <v>160</v>
      </c>
      <c r="P52" s="181" t="s">
        <v>62</v>
      </c>
      <c r="Q52" s="182" t="s">
        <v>161</v>
      </c>
      <c r="R52" s="183">
        <f t="array" ref="R52">IF(Q52="NA",INDEX($G$10:$G$213,MATCH(M52&amp;P52,$C$10:$C$213&amp;$E$10:$E$213,0)),INDEX($G$10:$G$213,MATCH(M52&amp;P52,$C$10:$C$213&amp;$E$10:$E$213,0))*INDEX(PC_ENERO_2025!$F$28:$F$60,MATCH(I52,PC_ENERO_2025!$E$28:$E$60,0),MATCH($R$8,PC_ENERO_2025!$F$26,0)))</f>
        <v>106354.08995441911</v>
      </c>
      <c r="S52" s="185"/>
      <c r="T52" s="185"/>
    </row>
    <row r="53" spans="1:20" ht="16.899999999999999" customHeight="1" x14ac:dyDescent="0.3">
      <c r="A53" s="484" t="str">
        <f t="shared" si="2"/>
        <v>PDBTEnergíaCentro Occidente</v>
      </c>
      <c r="C53" s="176" t="s">
        <v>56</v>
      </c>
      <c r="D53" s="177" t="s">
        <v>135</v>
      </c>
      <c r="E53" s="177" t="s">
        <v>63</v>
      </c>
      <c r="F53" s="178" t="s">
        <v>158</v>
      </c>
      <c r="G53" s="179">
        <f t="array" ref="G53">INDEX(INSUMOS_ENERO_2025!$D$18:$D$221,MATCH($C53&amp;$E53,INSUMOS_ENERO_2025!$B$18:$B$221&amp;INSUMOS_ENERO_2025!$C$18:$C$221,0))</f>
        <v>59872.208287349771</v>
      </c>
      <c r="H53" s="118"/>
      <c r="I53" s="118" t="str">
        <f t="shared" si="0"/>
        <v>GDBTSINNA</v>
      </c>
      <c r="J53" s="118" t="str">
        <f t="shared" si="1"/>
        <v>GDBTBajíoNA</v>
      </c>
      <c r="K53" s="118" t="s">
        <v>150</v>
      </c>
      <c r="M53" s="180" t="s">
        <v>53</v>
      </c>
      <c r="N53" s="181" t="s">
        <v>159</v>
      </c>
      <c r="O53" s="181" t="s">
        <v>160</v>
      </c>
      <c r="P53" s="181" t="s">
        <v>62</v>
      </c>
      <c r="Q53" s="182" t="s">
        <v>161</v>
      </c>
      <c r="R53" s="183">
        <f t="array" ref="R53">IF(Q53="NA",INDEX($G$10:$G$213,MATCH(M53&amp;P53,$C$10:$C$213&amp;$E$10:$E$213,0)),INDEX($G$10:$G$213,MATCH(M53&amp;P53,$C$10:$C$213&amp;$E$10:$E$213,0))*INDEX(PC_ENERO_2025!$F$28:$F$60,MATCH(I53,PC_ENERO_2025!$E$28:$E$60,0),MATCH($R$8,PC_ENERO_2025!$F$26,0)))</f>
        <v>480.03225761608809</v>
      </c>
      <c r="S53" s="185"/>
      <c r="T53" s="185"/>
    </row>
    <row r="54" spans="1:20" ht="16.899999999999999" customHeight="1" x14ac:dyDescent="0.3">
      <c r="A54" s="484" t="str">
        <f t="shared" si="2"/>
        <v>APBTEnergíaCentro Occidente</v>
      </c>
      <c r="C54" s="176" t="s">
        <v>57</v>
      </c>
      <c r="D54" s="177" t="s">
        <v>135</v>
      </c>
      <c r="E54" s="177" t="s">
        <v>63</v>
      </c>
      <c r="F54" s="178" t="s">
        <v>158</v>
      </c>
      <c r="G54" s="179">
        <f t="array" ref="G54">INDEX(INSUMOS_ENERO_2025!$D$18:$D$221,MATCH($C54&amp;$E54,INSUMOS_ENERO_2025!$B$18:$B$221&amp;INSUMOS_ENERO_2025!$C$18:$C$221,0))</f>
        <v>14816.220229436431</v>
      </c>
      <c r="H54" s="118"/>
      <c r="I54" s="118" t="str">
        <f t="shared" si="0"/>
        <v>RABTSINNA</v>
      </c>
      <c r="J54" s="118" t="str">
        <f t="shared" si="1"/>
        <v>RABTBajíoNA</v>
      </c>
      <c r="K54" s="118" t="s">
        <v>150</v>
      </c>
      <c r="M54" s="180" t="s">
        <v>59</v>
      </c>
      <c r="N54" s="181" t="s">
        <v>159</v>
      </c>
      <c r="O54" s="181" t="s">
        <v>160</v>
      </c>
      <c r="P54" s="181" t="s">
        <v>62</v>
      </c>
      <c r="Q54" s="182" t="s">
        <v>161</v>
      </c>
      <c r="R54" s="183">
        <f t="array" ref="R54">IF(Q54="NA",INDEX($G$10:$G$213,MATCH(M54&amp;P54,$C$10:$C$213&amp;$E$10:$E$213,0)),INDEX($G$10:$G$213,MATCH(M54&amp;P54,$C$10:$C$213&amp;$E$10:$E$213,0))*INDEX(PC_ENERO_2025!$F$28:$F$60,MATCH(I54,PC_ENERO_2025!$E$28:$E$60,0),MATCH($R$8,PC_ENERO_2025!$F$26,0)))</f>
        <v>47422.761259006562</v>
      </c>
      <c r="S54" s="185"/>
      <c r="T54" s="185"/>
    </row>
    <row r="55" spans="1:20" ht="16.899999999999999" customHeight="1" x14ac:dyDescent="0.3">
      <c r="A55" s="484" t="str">
        <f t="shared" si="2"/>
        <v>APMTEnergíaCentro Occidente</v>
      </c>
      <c r="C55" s="176" t="s">
        <v>58</v>
      </c>
      <c r="D55" s="177" t="s">
        <v>135</v>
      </c>
      <c r="E55" s="177" t="s">
        <v>63</v>
      </c>
      <c r="F55" s="178" t="s">
        <v>158</v>
      </c>
      <c r="G55" s="179">
        <f t="array" ref="G55">INDEX(INSUMOS_ENERO_2025!$D$18:$D$221,MATCH($C55&amp;$E55,INSUMOS_ENERO_2025!$B$18:$B$221&amp;INSUMOS_ENERO_2025!$C$18:$C$221,0))</f>
        <v>941.01657723791345</v>
      </c>
      <c r="H55" s="118"/>
      <c r="I55" s="118" t="str">
        <f t="shared" si="0"/>
        <v>APBTSINNA</v>
      </c>
      <c r="J55" s="118" t="str">
        <f t="shared" si="1"/>
        <v>APBTBajíoNA</v>
      </c>
      <c r="K55" s="118" t="s">
        <v>150</v>
      </c>
      <c r="M55" s="180" t="s">
        <v>57</v>
      </c>
      <c r="N55" s="181" t="s">
        <v>159</v>
      </c>
      <c r="O55" s="181" t="s">
        <v>160</v>
      </c>
      <c r="P55" s="181" t="s">
        <v>62</v>
      </c>
      <c r="Q55" s="182" t="s">
        <v>161</v>
      </c>
      <c r="R55" s="183">
        <f t="array" ref="R55">IF(Q55="NA",INDEX($G$10:$G$213,MATCH(M55&amp;P55,$C$10:$C$213&amp;$E$10:$E$213,0)),INDEX($G$10:$G$213,MATCH(M55&amp;P55,$C$10:$C$213&amp;$E$10:$E$213,0))*INDEX(PC_ENERO_2025!$F$28:$F$60,MATCH(I55,PC_ENERO_2025!$E$28:$E$60,0),MATCH($R$8,PC_ENERO_2025!$F$26,0)))</f>
        <v>27207.899039444754</v>
      </c>
      <c r="S55" s="185"/>
      <c r="T55" s="185"/>
    </row>
    <row r="56" spans="1:20" ht="16.899999999999999" customHeight="1" x14ac:dyDescent="0.3">
      <c r="A56" s="484" t="str">
        <f t="shared" si="2"/>
        <v>RABTEnergíaCentro Occidente</v>
      </c>
      <c r="C56" s="176" t="s">
        <v>59</v>
      </c>
      <c r="D56" s="177" t="s">
        <v>135</v>
      </c>
      <c r="E56" s="177" t="s">
        <v>63</v>
      </c>
      <c r="F56" s="178" t="s">
        <v>158</v>
      </c>
      <c r="G56" s="179">
        <f t="array" ref="G56">INDEX(INSUMOS_ENERO_2025!$D$18:$D$221,MATCH($C56&amp;$E56,INSUMOS_ENERO_2025!$B$18:$B$221&amp;INSUMOS_ENERO_2025!$C$18:$C$221,0))</f>
        <v>17205.290056698112</v>
      </c>
      <c r="H56" s="118"/>
      <c r="I56" s="118" t="str">
        <f t="shared" si="0"/>
        <v>APMTSINNA</v>
      </c>
      <c r="J56" s="118" t="str">
        <f t="shared" si="1"/>
        <v>APMTBajíoNA</v>
      </c>
      <c r="K56" s="118" t="s">
        <v>150</v>
      </c>
      <c r="M56" s="180" t="s">
        <v>58</v>
      </c>
      <c r="N56" s="181" t="s">
        <v>159</v>
      </c>
      <c r="O56" s="181" t="s">
        <v>160</v>
      </c>
      <c r="P56" s="181" t="s">
        <v>62</v>
      </c>
      <c r="Q56" s="182" t="s">
        <v>161</v>
      </c>
      <c r="R56" s="183">
        <f t="array" ref="R56">IF(Q56="NA",INDEX($G$10:$G$213,MATCH(M56&amp;P56,$C$10:$C$213&amp;$E$10:$E$213,0)),INDEX($G$10:$G$213,MATCH(M56&amp;P56,$C$10:$C$213&amp;$E$10:$E$213,0))*INDEX(PC_ENERO_2025!$F$28:$F$60,MATCH(I56,PC_ENERO_2025!$E$28:$E$60,0),MATCH($R$8,PC_ENERO_2025!$F$26,0)))</f>
        <v>8056.0449783411559</v>
      </c>
      <c r="S56" s="185"/>
      <c r="T56" s="185"/>
    </row>
    <row r="57" spans="1:20" ht="16.899999999999999" customHeight="1" x14ac:dyDescent="0.3">
      <c r="A57" s="484" t="str">
        <f t="shared" si="2"/>
        <v>RAMTEnergíaCentro Occidente</v>
      </c>
      <c r="C57" s="176" t="s">
        <v>60</v>
      </c>
      <c r="D57" s="177" t="s">
        <v>135</v>
      </c>
      <c r="E57" s="177" t="s">
        <v>63</v>
      </c>
      <c r="F57" s="178" t="s">
        <v>158</v>
      </c>
      <c r="G57" s="179">
        <f t="array" ref="G57">INDEX(INSUMOS_ENERO_2025!$D$18:$D$221,MATCH($C57&amp;$E57,INSUMOS_ENERO_2025!$B$18:$B$221&amp;INSUMOS_ENERO_2025!$C$18:$C$221,0))</f>
        <v>41425.692725847977</v>
      </c>
      <c r="H57" s="118"/>
      <c r="I57" s="118" t="str">
        <f t="shared" si="0"/>
        <v>GDMTHSINB</v>
      </c>
      <c r="J57" s="118" t="str">
        <f t="shared" si="1"/>
        <v>GDMTHBajíoB</v>
      </c>
      <c r="K57" s="118" t="s">
        <v>150</v>
      </c>
      <c r="M57" s="180" t="s">
        <v>54</v>
      </c>
      <c r="N57" s="181" t="s">
        <v>159</v>
      </c>
      <c r="O57" s="181" t="s">
        <v>160</v>
      </c>
      <c r="P57" s="181" t="s">
        <v>62</v>
      </c>
      <c r="Q57" s="182" t="s">
        <v>146</v>
      </c>
      <c r="R57" s="183">
        <f t="array" ref="R57">IF(Q57="NA",INDEX($G$10:$G$213,MATCH(M57&amp;P57,$C$10:$C$213&amp;$E$10:$E$213,0)),INDEX($G$10:$G$213,MATCH(M57&amp;P57,$C$10:$C$213&amp;$E$10:$E$213,0))*INDEX(PC_ENERO_2025!$F$28:$F$60,MATCH(I57,PC_ENERO_2025!$E$28:$E$60,0),MATCH($R$8,PC_ENERO_2025!$F$26,0)))</f>
        <v>185691.88535610639</v>
      </c>
      <c r="S57" s="185"/>
      <c r="T57" s="185"/>
    </row>
    <row r="58" spans="1:20" ht="16.899999999999999" customHeight="1" x14ac:dyDescent="0.3">
      <c r="A58" s="484" t="str">
        <f t="shared" si="2"/>
        <v>DB1EnergíaCentro Oriente</v>
      </c>
      <c r="C58" s="176" t="s">
        <v>48</v>
      </c>
      <c r="D58" s="177" t="s">
        <v>135</v>
      </c>
      <c r="E58" s="177" t="s">
        <v>64</v>
      </c>
      <c r="F58" s="178" t="s">
        <v>158</v>
      </c>
      <c r="G58" s="179">
        <f t="array" ref="G58">INDEX(INSUMOS_ENERO_2025!$D$18:$D$221,MATCH($C58&amp;$E58,INSUMOS_ENERO_2025!$B$18:$B$221&amp;INSUMOS_ENERO_2025!$C$18:$C$221,0))</f>
        <v>166740.18010766979</v>
      </c>
      <c r="H58" s="118"/>
      <c r="I58" s="118" t="str">
        <f t="shared" si="0"/>
        <v>GDMTHSINI</v>
      </c>
      <c r="J58" s="118" t="str">
        <f t="shared" si="1"/>
        <v>GDMTHBajíoI</v>
      </c>
      <c r="K58" s="118" t="s">
        <v>150</v>
      </c>
      <c r="M58" s="180" t="s">
        <v>54</v>
      </c>
      <c r="N58" s="181" t="s">
        <v>159</v>
      </c>
      <c r="O58" s="181" t="s">
        <v>160</v>
      </c>
      <c r="P58" s="181" t="s">
        <v>62</v>
      </c>
      <c r="Q58" s="182" t="s">
        <v>147</v>
      </c>
      <c r="R58" s="183">
        <f t="array" ref="R58">IF(Q58="NA",INDEX($G$10:$G$213,MATCH(M58&amp;P58,$C$10:$C$213&amp;$E$10:$E$213,0)),INDEX($G$10:$G$213,MATCH(M58&amp;P58,$C$10:$C$213&amp;$E$10:$E$213,0))*INDEX(PC_ENERO_2025!$F$28:$F$60,MATCH(I58,PC_ENERO_2025!$E$28:$E$60,0),MATCH($R$8,PC_ENERO_2025!$F$26,0)))</f>
        <v>356040.88788693619</v>
      </c>
      <c r="S58" s="185"/>
      <c r="T58" s="185"/>
    </row>
    <row r="59" spans="1:20" ht="16.899999999999999" customHeight="1" x14ac:dyDescent="0.3">
      <c r="A59" s="484" t="str">
        <f t="shared" si="2"/>
        <v>DB2EnergíaCentro Oriente</v>
      </c>
      <c r="C59" s="176" t="s">
        <v>50</v>
      </c>
      <c r="D59" s="177" t="s">
        <v>135</v>
      </c>
      <c r="E59" s="177" t="s">
        <v>64</v>
      </c>
      <c r="F59" s="178" t="s">
        <v>158</v>
      </c>
      <c r="G59" s="179">
        <f t="array" ref="G59">INDEX(INSUMOS_ENERO_2025!$D$18:$D$221,MATCH($C59&amp;$E59,INSUMOS_ENERO_2025!$B$18:$B$221&amp;INSUMOS_ENERO_2025!$C$18:$C$221,0))</f>
        <v>102522.38491394777</v>
      </c>
      <c r="H59" s="118"/>
      <c r="I59" s="118" t="str">
        <f t="shared" si="0"/>
        <v>GDMTHSINP</v>
      </c>
      <c r="J59" s="118" t="str">
        <f t="shared" si="1"/>
        <v>GDMTHBajíoP</v>
      </c>
      <c r="K59" s="118" t="s">
        <v>150</v>
      </c>
      <c r="M59" s="180" t="s">
        <v>54</v>
      </c>
      <c r="N59" s="181" t="s">
        <v>159</v>
      </c>
      <c r="O59" s="181" t="s">
        <v>160</v>
      </c>
      <c r="P59" s="181" t="s">
        <v>62</v>
      </c>
      <c r="Q59" s="182" t="s">
        <v>148</v>
      </c>
      <c r="R59" s="183">
        <f t="array" ref="R59">IF(Q59="NA",INDEX($G$10:$G$213,MATCH(M59&amp;P59,$C$10:$C$213&amp;$E$10:$E$213,0)),INDEX($G$10:$G$213,MATCH(M59&amp;P59,$C$10:$C$213&amp;$E$10:$E$213,0))*INDEX(PC_ENERO_2025!$F$28:$F$60,MATCH(I59,PC_ENERO_2025!$E$28:$E$60,0),MATCH($R$8,PC_ENERO_2025!$F$26,0)))</f>
        <v>85055.942350146041</v>
      </c>
      <c r="S59" s="185"/>
      <c r="T59" s="185"/>
    </row>
    <row r="60" spans="1:20" ht="16.899999999999999" customHeight="1" x14ac:dyDescent="0.3">
      <c r="A60" s="484" t="str">
        <f t="shared" si="2"/>
        <v>DISTEnergíaCentro Oriente</v>
      </c>
      <c r="C60" s="176" t="s">
        <v>51</v>
      </c>
      <c r="D60" s="177" t="s">
        <v>135</v>
      </c>
      <c r="E60" s="177" t="s">
        <v>64</v>
      </c>
      <c r="F60" s="178" t="s">
        <v>158</v>
      </c>
      <c r="G60" s="179">
        <f t="array" ref="G60">INDEX(INSUMOS_ENERO_2025!$D$18:$D$221,MATCH($C60&amp;$E60,INSUMOS_ENERO_2025!$B$18:$B$221&amp;INSUMOS_ENERO_2025!$C$18:$C$221,0))</f>
        <v>37041.337082497063</v>
      </c>
      <c r="H60" s="118"/>
      <c r="I60" s="118" t="str">
        <f t="shared" si="0"/>
        <v>GDMTOSINNA</v>
      </c>
      <c r="J60" s="118" t="str">
        <f t="shared" si="1"/>
        <v>GDMTOBajíoNA</v>
      </c>
      <c r="K60" s="118" t="s">
        <v>150</v>
      </c>
      <c r="M60" s="180" t="s">
        <v>55</v>
      </c>
      <c r="N60" s="181" t="s">
        <v>159</v>
      </c>
      <c r="O60" s="181" t="s">
        <v>160</v>
      </c>
      <c r="P60" s="181" t="s">
        <v>62</v>
      </c>
      <c r="Q60" s="182" t="s">
        <v>161</v>
      </c>
      <c r="R60" s="183">
        <f t="array" ref="R60">IF(Q60="NA",INDEX($G$10:$G$213,MATCH(M60&amp;P60,$C$10:$C$213&amp;$E$10:$E$213,0)),INDEX($G$10:$G$213,MATCH(M60&amp;P60,$C$10:$C$213&amp;$E$10:$E$213,0))*INDEX(PC_ENERO_2025!$F$28:$F$60,MATCH(I60,PC_ENERO_2025!$E$28:$E$60,0),MATCH($R$8,PC_ENERO_2025!$F$26,0)))</f>
        <v>137334.25937096198</v>
      </c>
      <c r="S60" s="185"/>
      <c r="T60" s="185"/>
    </row>
    <row r="61" spans="1:20" ht="16.899999999999999" customHeight="1" x14ac:dyDescent="0.3">
      <c r="A61" s="484" t="str">
        <f t="shared" si="2"/>
        <v>DITEnergíaCentro Oriente</v>
      </c>
      <c r="C61" s="176" t="s">
        <v>52</v>
      </c>
      <c r="D61" s="177" t="s">
        <v>135</v>
      </c>
      <c r="E61" s="177" t="s">
        <v>64</v>
      </c>
      <c r="F61" s="178" t="s">
        <v>158</v>
      </c>
      <c r="G61" s="179">
        <f t="array" ref="G61">INDEX(INSUMOS_ENERO_2025!$D$18:$D$221,MATCH($C61&amp;$E61,INSUMOS_ENERO_2025!$B$18:$B$221&amp;INSUMOS_ENERO_2025!$C$18:$C$221,0))</f>
        <v>104594.16174119763</v>
      </c>
      <c r="H61" s="118"/>
      <c r="I61" s="118" t="str">
        <f t="shared" si="0"/>
        <v>RAMTSINNA</v>
      </c>
      <c r="J61" s="118" t="str">
        <f t="shared" si="1"/>
        <v>RAMTBajíoNA</v>
      </c>
      <c r="K61" s="118" t="s">
        <v>150</v>
      </c>
      <c r="M61" s="180" t="s">
        <v>60</v>
      </c>
      <c r="N61" s="181" t="s">
        <v>159</v>
      </c>
      <c r="O61" s="181" t="s">
        <v>160</v>
      </c>
      <c r="P61" s="181" t="s">
        <v>62</v>
      </c>
      <c r="Q61" s="182" t="s">
        <v>161</v>
      </c>
      <c r="R61" s="183">
        <f t="array" ref="R61">IF(Q61="NA",INDEX($G$10:$G$213,MATCH(M61&amp;P61,$C$10:$C$213&amp;$E$10:$E$213,0)),INDEX($G$10:$G$213,MATCH(M61&amp;P61,$C$10:$C$213&amp;$E$10:$E$213,0))*INDEX(PC_ENERO_2025!$F$28:$F$60,MATCH(I61,PC_ENERO_2025!$E$28:$E$60,0),MATCH($R$8,PC_ENERO_2025!$F$26,0)))</f>
        <v>154375.44997458454</v>
      </c>
      <c r="S61" s="185"/>
      <c r="T61" s="185"/>
    </row>
    <row r="62" spans="1:20" ht="16.899999999999999" customHeight="1" x14ac:dyDescent="0.3">
      <c r="A62" s="484" t="str">
        <f t="shared" si="2"/>
        <v>GDBTEnergíaCentro Oriente</v>
      </c>
      <c r="C62" s="176" t="s">
        <v>53</v>
      </c>
      <c r="D62" s="177" t="s">
        <v>135</v>
      </c>
      <c r="E62" s="177" t="s">
        <v>64</v>
      </c>
      <c r="F62" s="178" t="s">
        <v>158</v>
      </c>
      <c r="G62" s="179">
        <f t="array" ref="G62">INDEX(INSUMOS_ENERO_2025!$D$18:$D$221,MATCH($C62&amp;$E62,INSUMOS_ENERO_2025!$B$18:$B$221&amp;INSUMOS_ENERO_2025!$C$18:$C$221,0))</f>
        <v>2592.2334051030375</v>
      </c>
      <c r="H62" s="118"/>
      <c r="I62" s="118" t="str">
        <f t="shared" si="0"/>
        <v>DISTSINB</v>
      </c>
      <c r="J62" s="118" t="str">
        <f t="shared" si="1"/>
        <v>DISTBajíoB</v>
      </c>
      <c r="K62" s="118" t="s">
        <v>150</v>
      </c>
      <c r="M62" s="180" t="s">
        <v>51</v>
      </c>
      <c r="N62" s="181" t="s">
        <v>159</v>
      </c>
      <c r="O62" s="181" t="s">
        <v>160</v>
      </c>
      <c r="P62" s="181" t="s">
        <v>62</v>
      </c>
      <c r="Q62" s="182" t="s">
        <v>146</v>
      </c>
      <c r="R62" s="183">
        <f t="array" ref="R62">IF(Q62="NA",INDEX($G$10:$G$213,MATCH(M62&amp;P62,$C$10:$C$213&amp;$E$10:$E$213,0)),INDEX($G$10:$G$213,MATCH(M62&amp;P62,$C$10:$C$213&amp;$E$10:$E$213,0))*INDEX(PC_ENERO_2025!$F$28:$F$60,MATCH(I62,PC_ENERO_2025!$E$28:$E$60,0),MATCH($R$8,PC_ENERO_2025!$F$26,0)))</f>
        <v>73872.597403336753</v>
      </c>
      <c r="S62" s="185"/>
      <c r="T62" s="185"/>
    </row>
    <row r="63" spans="1:20" ht="16.899999999999999" customHeight="1" x14ac:dyDescent="0.3">
      <c r="A63" s="484" t="str">
        <f t="shared" si="2"/>
        <v>GDMTHEnergíaCentro Oriente</v>
      </c>
      <c r="C63" s="176" t="s">
        <v>54</v>
      </c>
      <c r="D63" s="177" t="s">
        <v>135</v>
      </c>
      <c r="E63" s="177" t="s">
        <v>64</v>
      </c>
      <c r="F63" s="178" t="s">
        <v>158</v>
      </c>
      <c r="G63" s="179">
        <f t="array" ref="G63">INDEX(INSUMOS_ENERO_2025!$D$18:$D$221,MATCH($C63&amp;$E63,INSUMOS_ENERO_2025!$B$18:$B$221&amp;INSUMOS_ENERO_2025!$C$18:$C$221,0))</f>
        <v>272795.6492045144</v>
      </c>
      <c r="H63" s="118"/>
      <c r="I63" s="118" t="str">
        <f t="shared" si="0"/>
        <v>DISTSINI</v>
      </c>
      <c r="J63" s="118" t="str">
        <f t="shared" si="1"/>
        <v>DISTBajíoI</v>
      </c>
      <c r="K63" s="118" t="s">
        <v>150</v>
      </c>
      <c r="M63" s="180" t="s">
        <v>51</v>
      </c>
      <c r="N63" s="181" t="s">
        <v>159</v>
      </c>
      <c r="O63" s="181" t="s">
        <v>160</v>
      </c>
      <c r="P63" s="181" t="s">
        <v>62</v>
      </c>
      <c r="Q63" s="182" t="s">
        <v>147</v>
      </c>
      <c r="R63" s="183">
        <f t="array" ref="R63">IF(Q63="NA",INDEX($G$10:$G$213,MATCH(M63&amp;P63,$C$10:$C$213&amp;$E$10:$E$213,0)),INDEX($G$10:$G$213,MATCH(M63&amp;P63,$C$10:$C$213&amp;$E$10:$E$213,0))*INDEX(PC_ENERO_2025!$F$28:$F$60,MATCH(I63,PC_ENERO_2025!$E$28:$E$60,0),MATCH($R$8,PC_ENERO_2025!$F$26,0)))</f>
        <v>135480.8219102803</v>
      </c>
      <c r="S63" s="185"/>
      <c r="T63" s="185"/>
    </row>
    <row r="64" spans="1:20" ht="16.899999999999999" customHeight="1" x14ac:dyDescent="0.3">
      <c r="A64" s="484" t="str">
        <f t="shared" si="2"/>
        <v>GDMTOEnergíaCentro Oriente</v>
      </c>
      <c r="C64" s="176" t="s">
        <v>55</v>
      </c>
      <c r="D64" s="177" t="s">
        <v>135</v>
      </c>
      <c r="E64" s="177" t="s">
        <v>64</v>
      </c>
      <c r="F64" s="178" t="s">
        <v>158</v>
      </c>
      <c r="G64" s="179">
        <f t="array" ref="G64">INDEX(INSUMOS_ENERO_2025!$D$18:$D$221,MATCH($C64&amp;$E64,INSUMOS_ENERO_2025!$B$18:$B$221&amp;INSUMOS_ENERO_2025!$C$18:$C$221,0))</f>
        <v>76406.503224277141</v>
      </c>
      <c r="H64" s="118"/>
      <c r="I64" s="118" t="str">
        <f t="shared" si="0"/>
        <v>DISTSINP</v>
      </c>
      <c r="J64" s="118" t="str">
        <f t="shared" si="1"/>
        <v>DISTBajíoP</v>
      </c>
      <c r="K64" s="118" t="s">
        <v>150</v>
      </c>
      <c r="M64" s="180" t="s">
        <v>51</v>
      </c>
      <c r="N64" s="181" t="s">
        <v>159</v>
      </c>
      <c r="O64" s="181" t="s">
        <v>160</v>
      </c>
      <c r="P64" s="181" t="s">
        <v>62</v>
      </c>
      <c r="Q64" s="182" t="s">
        <v>148</v>
      </c>
      <c r="R64" s="183">
        <f t="array" ref="R64">IF(Q64="NA",INDEX($G$10:$G$213,MATCH(M64&amp;P64,$C$10:$C$213&amp;$E$10:$E$213,0)),INDEX($G$10:$G$213,MATCH(M64&amp;P64,$C$10:$C$213&amp;$E$10:$E$213,0))*INDEX(PC_ENERO_2025!$F$28:$F$60,MATCH(I64,PC_ENERO_2025!$E$28:$E$60,0),MATCH($R$8,PC_ENERO_2025!$F$26,0)))</f>
        <v>30790.92313319341</v>
      </c>
      <c r="S64" s="185"/>
      <c r="T64" s="185"/>
    </row>
    <row r="65" spans="1:20" ht="16.899999999999999" customHeight="1" x14ac:dyDescent="0.3">
      <c r="A65" s="484" t="str">
        <f t="shared" si="2"/>
        <v>PDBTEnergíaCentro Oriente</v>
      </c>
      <c r="C65" s="176" t="s">
        <v>56</v>
      </c>
      <c r="D65" s="177" t="s">
        <v>135</v>
      </c>
      <c r="E65" s="177" t="s">
        <v>64</v>
      </c>
      <c r="F65" s="178" t="s">
        <v>158</v>
      </c>
      <c r="G65" s="179">
        <f t="array" ref="G65">INDEX(INSUMOS_ENERO_2025!$D$18:$D$221,MATCH($C65&amp;$E65,INSUMOS_ENERO_2025!$B$18:$B$221&amp;INSUMOS_ENERO_2025!$C$18:$C$221,0))</f>
        <v>80761.890017353391</v>
      </c>
      <c r="H65" s="118"/>
      <c r="I65" s="118" t="str">
        <f t="shared" si="0"/>
        <v>DISTSINSP</v>
      </c>
      <c r="J65" s="118" t="str">
        <f t="shared" si="1"/>
        <v>DISTBajíoSP</v>
      </c>
      <c r="K65" s="118" t="s">
        <v>150</v>
      </c>
      <c r="M65" s="180" t="s">
        <v>51</v>
      </c>
      <c r="N65" s="181" t="s">
        <v>159</v>
      </c>
      <c r="O65" s="181" t="s">
        <v>160</v>
      </c>
      <c r="P65" s="181" t="s">
        <v>62</v>
      </c>
      <c r="Q65" s="182" t="s">
        <v>151</v>
      </c>
      <c r="R65" s="183">
        <f t="array" ref="R65">IF(Q65="NA",INDEX($G$10:$G$213,MATCH(M65&amp;P65,$C$10:$C$213&amp;$E$10:$E$213,0)),INDEX($G$10:$G$213,MATCH(M65&amp;P65,$C$10:$C$213&amp;$E$10:$E$213,0))*INDEX(PC_ENERO_2025!$F$28:$F$60,MATCH(I65,PC_ENERO_2025!$E$28:$E$60,0),MATCH($R$8,PC_ENERO_2025!$F$26,0)))</f>
        <v>0</v>
      </c>
      <c r="S65" s="185"/>
      <c r="T65" s="185"/>
    </row>
    <row r="66" spans="1:20" ht="16.899999999999999" customHeight="1" x14ac:dyDescent="0.3">
      <c r="A66" s="484" t="str">
        <f t="shared" si="2"/>
        <v>APBTEnergíaCentro Oriente</v>
      </c>
      <c r="C66" s="176" t="s">
        <v>57</v>
      </c>
      <c r="D66" s="177" t="s">
        <v>135</v>
      </c>
      <c r="E66" s="177" t="s">
        <v>64</v>
      </c>
      <c r="F66" s="178" t="s">
        <v>158</v>
      </c>
      <c r="G66" s="179">
        <f t="array" ref="G66">INDEX(INSUMOS_ENERO_2025!$D$18:$D$221,MATCH($C66&amp;$E66,INSUMOS_ENERO_2025!$B$18:$B$221&amp;INSUMOS_ENERO_2025!$C$18:$C$221,0))</f>
        <v>25814.93549482743</v>
      </c>
      <c r="H66" s="118"/>
      <c r="I66" s="118" t="str">
        <f t="shared" si="0"/>
        <v>DITSINB</v>
      </c>
      <c r="J66" s="118" t="str">
        <f t="shared" si="1"/>
        <v>DITBajíoB</v>
      </c>
      <c r="K66" s="118" t="s">
        <v>150</v>
      </c>
      <c r="M66" s="180" t="s">
        <v>52</v>
      </c>
      <c r="N66" s="181" t="s">
        <v>159</v>
      </c>
      <c r="O66" s="181" t="s">
        <v>160</v>
      </c>
      <c r="P66" s="181" t="s">
        <v>62</v>
      </c>
      <c r="Q66" s="182" t="s">
        <v>146</v>
      </c>
      <c r="R66" s="183">
        <f t="array" ref="R66">IF(Q66="NA",INDEX($G$10:$G$213,MATCH(M66&amp;P66,$C$10:$C$213&amp;$E$10:$E$213,0)),INDEX($G$10:$G$213,MATCH(M66&amp;P66,$C$10:$C$213&amp;$E$10:$E$213,0))*INDEX(PC_ENERO_2025!$F$28:$F$60,MATCH(I66,PC_ENERO_2025!$E$28:$E$60,0),MATCH($R$8,PC_ENERO_2025!$F$26,0)))</f>
        <v>23331.320003306926</v>
      </c>
      <c r="S66" s="185"/>
      <c r="T66" s="185"/>
    </row>
    <row r="67" spans="1:20" ht="16.899999999999999" customHeight="1" x14ac:dyDescent="0.3">
      <c r="A67" s="484" t="str">
        <f t="shared" si="2"/>
        <v>APMTEnergíaCentro Oriente</v>
      </c>
      <c r="C67" s="176" t="s">
        <v>58</v>
      </c>
      <c r="D67" s="177" t="s">
        <v>135</v>
      </c>
      <c r="E67" s="177" t="s">
        <v>64</v>
      </c>
      <c r="F67" s="178" t="s">
        <v>158</v>
      </c>
      <c r="G67" s="179">
        <f t="array" ref="G67">INDEX(INSUMOS_ENERO_2025!$D$18:$D$221,MATCH($C67&amp;$E67,INSUMOS_ENERO_2025!$B$18:$B$221&amp;INSUMOS_ENERO_2025!$C$18:$C$221,0))</f>
        <v>742.0643626735955</v>
      </c>
      <c r="H67" s="118"/>
      <c r="I67" s="118" t="str">
        <f t="shared" si="0"/>
        <v>DITSINI</v>
      </c>
      <c r="J67" s="118" t="str">
        <f t="shared" si="1"/>
        <v>DITBajíoI</v>
      </c>
      <c r="K67" s="118" t="s">
        <v>150</v>
      </c>
      <c r="M67" s="180" t="s">
        <v>52</v>
      </c>
      <c r="N67" s="181" t="s">
        <v>159</v>
      </c>
      <c r="O67" s="181" t="s">
        <v>160</v>
      </c>
      <c r="P67" s="181" t="s">
        <v>62</v>
      </c>
      <c r="Q67" s="182" t="s">
        <v>147</v>
      </c>
      <c r="R67" s="183">
        <f t="array" ref="R67">IF(Q67="NA",INDEX($G$10:$G$213,MATCH(M67&amp;P67,$C$10:$C$213&amp;$E$10:$E$213,0)),INDEX($G$10:$G$213,MATCH(M67&amp;P67,$C$10:$C$213&amp;$E$10:$E$213,0))*INDEX(PC_ENERO_2025!$F$28:$F$60,MATCH(I67,PC_ENERO_2025!$E$28:$E$60,0),MATCH($R$8,PC_ENERO_2025!$F$26,0)))</f>
        <v>35671.037928054619</v>
      </c>
      <c r="S67" s="185"/>
      <c r="T67" s="185"/>
    </row>
    <row r="68" spans="1:20" ht="16.899999999999999" customHeight="1" x14ac:dyDescent="0.3">
      <c r="A68" s="484" t="str">
        <f t="shared" si="2"/>
        <v>RABTEnergíaCentro Oriente</v>
      </c>
      <c r="C68" s="176" t="s">
        <v>59</v>
      </c>
      <c r="D68" s="177" t="s">
        <v>135</v>
      </c>
      <c r="E68" s="177" t="s">
        <v>64</v>
      </c>
      <c r="F68" s="178" t="s">
        <v>158</v>
      </c>
      <c r="G68" s="179">
        <f t="array" ref="G68">INDEX(INSUMOS_ENERO_2025!$D$18:$D$221,MATCH($C68&amp;$E68,INSUMOS_ENERO_2025!$B$18:$B$221&amp;INSUMOS_ENERO_2025!$C$18:$C$221,0))</f>
        <v>13556.111731701443</v>
      </c>
      <c r="H68" s="118"/>
      <c r="I68" s="118" t="str">
        <f t="shared" si="0"/>
        <v>DITSINP</v>
      </c>
      <c r="J68" s="118" t="str">
        <f t="shared" si="1"/>
        <v>DITBajíoP</v>
      </c>
      <c r="K68" s="118" t="s">
        <v>150</v>
      </c>
      <c r="M68" s="180" t="s">
        <v>52</v>
      </c>
      <c r="N68" s="181" t="s">
        <v>159</v>
      </c>
      <c r="O68" s="181" t="s">
        <v>160</v>
      </c>
      <c r="P68" s="181" t="s">
        <v>62</v>
      </c>
      <c r="Q68" s="182" t="s">
        <v>148</v>
      </c>
      <c r="R68" s="183">
        <f t="array" ref="R68">IF(Q68="NA",INDEX($G$10:$G$213,MATCH(M68&amp;P68,$C$10:$C$213&amp;$E$10:$E$213,0)),INDEX($G$10:$G$213,MATCH(M68&amp;P68,$C$10:$C$213&amp;$E$10:$E$213,0))*INDEX(PC_ENERO_2025!$F$28:$F$60,MATCH(I68,PC_ENERO_2025!$E$28:$E$60,0),MATCH($R$8,PC_ENERO_2025!$F$26,0)))</f>
        <v>4827.199914959484</v>
      </c>
      <c r="S68" s="185"/>
      <c r="T68" s="185"/>
    </row>
    <row r="69" spans="1:20" ht="16.899999999999999" customHeight="1" x14ac:dyDescent="0.3">
      <c r="A69" s="484" t="str">
        <f t="shared" si="2"/>
        <v>RAMTEnergíaCentro Oriente</v>
      </c>
      <c r="C69" s="176" t="s">
        <v>60</v>
      </c>
      <c r="D69" s="177" t="s">
        <v>135</v>
      </c>
      <c r="E69" s="177" t="s">
        <v>64</v>
      </c>
      <c r="F69" s="178" t="s">
        <v>158</v>
      </c>
      <c r="G69" s="179">
        <f t="array" ref="G69">INDEX(INSUMOS_ENERO_2025!$D$18:$D$221,MATCH($C69&amp;$E69,INSUMOS_ENERO_2025!$B$18:$B$221&amp;INSUMOS_ENERO_2025!$C$18:$C$221,0))</f>
        <v>29862.867796652707</v>
      </c>
      <c r="H69" s="118"/>
      <c r="I69" s="118" t="str">
        <f t="shared" si="0"/>
        <v>DITSINSP</v>
      </c>
      <c r="J69" s="118" t="str">
        <f t="shared" si="1"/>
        <v>DITBajíoSP</v>
      </c>
      <c r="K69" s="118" t="s">
        <v>150</v>
      </c>
      <c r="M69" s="187" t="s">
        <v>52</v>
      </c>
      <c r="N69" s="181" t="s">
        <v>159</v>
      </c>
      <c r="O69" s="181" t="s">
        <v>160</v>
      </c>
      <c r="P69" s="181" t="s">
        <v>62</v>
      </c>
      <c r="Q69" s="182" t="s">
        <v>151</v>
      </c>
      <c r="R69" s="183">
        <f t="array" ref="R69">IF(Q69="NA",INDEX($G$10:$G$213,MATCH(M69&amp;P69,$C$10:$C$213&amp;$E$10:$E$213,0)),INDEX($G$10:$G$213,MATCH(M69&amp;P69,$C$10:$C$213&amp;$E$10:$E$213,0))*INDEX(PC_ENERO_2025!$F$28:$F$60,MATCH(I69,PC_ENERO_2025!$E$28:$E$60,0),MATCH($R$8,PC_ENERO_2025!$F$26,0)))</f>
        <v>0</v>
      </c>
      <c r="S69" s="185"/>
      <c r="T69" s="185"/>
    </row>
    <row r="70" spans="1:20" ht="16.899999999999999" customHeight="1" x14ac:dyDescent="0.3">
      <c r="A70" s="484" t="str">
        <f t="shared" si="2"/>
        <v>DB1EnergíaCentro Sur</v>
      </c>
      <c r="C70" s="176" t="s">
        <v>48</v>
      </c>
      <c r="D70" s="177" t="s">
        <v>135</v>
      </c>
      <c r="E70" s="177" t="s">
        <v>65</v>
      </c>
      <c r="F70" s="178" t="s">
        <v>158</v>
      </c>
      <c r="G70" s="179">
        <f t="array" ref="G70">INDEX(INSUMOS_ENERO_2025!$D$18:$D$221,MATCH($C70&amp;$E70,INSUMOS_ENERO_2025!$B$18:$B$221&amp;INSUMOS_ENERO_2025!$C$18:$C$221,0))</f>
        <v>136302.43856822824</v>
      </c>
      <c r="H70" s="118"/>
      <c r="I70" s="118" t="str">
        <f t="shared" si="0"/>
        <v>DB1SINNA</v>
      </c>
      <c r="J70" s="118" t="str">
        <f t="shared" si="1"/>
        <v>DB1Centro OccidenteNA</v>
      </c>
      <c r="K70" s="118" t="s">
        <v>150</v>
      </c>
      <c r="M70" s="187" t="s">
        <v>48</v>
      </c>
      <c r="N70" s="181" t="s">
        <v>159</v>
      </c>
      <c r="O70" s="181" t="s">
        <v>160</v>
      </c>
      <c r="P70" s="181" t="s">
        <v>63</v>
      </c>
      <c r="Q70" s="182" t="s">
        <v>161</v>
      </c>
      <c r="R70" s="183">
        <f t="array" ref="R70">IF(Q70="NA",INDEX($G$10:$G$213,MATCH(M70&amp;P70,$C$10:$C$213&amp;$E$10:$E$213,0)),INDEX($G$10:$G$213,MATCH(M70&amp;P70,$C$10:$C$213&amp;$E$10:$E$213,0))*INDEX(PC_ENERO_2025!$F$28:$F$60,MATCH(I70,PC_ENERO_2025!$E$28:$E$60,0),MATCH($R$8,PC_ENERO_2025!$F$26,0)))</f>
        <v>121722.66247158841</v>
      </c>
      <c r="S70" s="185"/>
      <c r="T70" s="185"/>
    </row>
    <row r="71" spans="1:20" ht="16.899999999999999" customHeight="1" x14ac:dyDescent="0.3">
      <c r="A71" s="484" t="str">
        <f t="shared" si="2"/>
        <v>DB2EnergíaCentro Sur</v>
      </c>
      <c r="C71" s="176" t="s">
        <v>50</v>
      </c>
      <c r="D71" s="177" t="s">
        <v>135</v>
      </c>
      <c r="E71" s="177" t="s">
        <v>65</v>
      </c>
      <c r="F71" s="178" t="s">
        <v>158</v>
      </c>
      <c r="G71" s="179">
        <f t="array" ref="G71">INDEX(INSUMOS_ENERO_2025!$D$18:$D$221,MATCH($C71&amp;$E71,INSUMOS_ENERO_2025!$B$18:$B$221&amp;INSUMOS_ENERO_2025!$C$18:$C$221,0))</f>
        <v>133424.05443950748</v>
      </c>
      <c r="H71" s="118"/>
      <c r="I71" s="118" t="str">
        <f t="shared" si="0"/>
        <v>DB2SINNA</v>
      </c>
      <c r="J71" s="118" t="str">
        <f t="shared" si="1"/>
        <v>DB2Centro OccidenteNA</v>
      </c>
      <c r="K71" s="118" t="s">
        <v>150</v>
      </c>
      <c r="M71" s="187" t="s">
        <v>50</v>
      </c>
      <c r="N71" s="181" t="s">
        <v>159</v>
      </c>
      <c r="O71" s="181" t="s">
        <v>160</v>
      </c>
      <c r="P71" s="181" t="s">
        <v>63</v>
      </c>
      <c r="Q71" s="182" t="s">
        <v>161</v>
      </c>
      <c r="R71" s="183">
        <f t="array" ref="R71">IF(Q71="NA",INDEX($G$10:$G$213,MATCH(M71&amp;P71,$C$10:$C$213&amp;$E$10:$E$213,0)),INDEX($G$10:$G$213,MATCH(M71&amp;P71,$C$10:$C$213&amp;$E$10:$E$213,0))*INDEX(PC_ENERO_2025!$F$28:$F$60,MATCH(I71,PC_ENERO_2025!$E$28:$E$60,0),MATCH($R$8,PC_ENERO_2025!$F$26,0)))</f>
        <v>110048.52424229226</v>
      </c>
      <c r="S71" s="185"/>
      <c r="T71" s="185"/>
    </row>
    <row r="72" spans="1:20" ht="16.899999999999999" customHeight="1" x14ac:dyDescent="0.3">
      <c r="A72" s="484" t="str">
        <f t="shared" si="2"/>
        <v>DISTEnergíaCentro Sur</v>
      </c>
      <c r="C72" s="176" t="s">
        <v>51</v>
      </c>
      <c r="D72" s="177" t="s">
        <v>135</v>
      </c>
      <c r="E72" s="177" t="s">
        <v>65</v>
      </c>
      <c r="F72" s="178" t="s">
        <v>158</v>
      </c>
      <c r="G72" s="179">
        <f t="array" ref="G72">INDEX(INSUMOS_ENERO_2025!$D$18:$D$221,MATCH($C72&amp;$E72,INSUMOS_ENERO_2025!$B$18:$B$221&amp;INSUMOS_ENERO_2025!$C$18:$C$221,0))</f>
        <v>131336.08996210335</v>
      </c>
      <c r="H72" s="118"/>
      <c r="I72" s="118" t="str">
        <f t="shared" si="0"/>
        <v>PDBTSINNA</v>
      </c>
      <c r="J72" s="118" t="str">
        <f t="shared" si="1"/>
        <v>PDBTCentro OccidenteNA</v>
      </c>
      <c r="K72" s="118" t="s">
        <v>150</v>
      </c>
      <c r="M72" s="180" t="s">
        <v>56</v>
      </c>
      <c r="N72" s="181" t="s">
        <v>159</v>
      </c>
      <c r="O72" s="181" t="s">
        <v>160</v>
      </c>
      <c r="P72" s="181" t="s">
        <v>63</v>
      </c>
      <c r="Q72" s="182" t="s">
        <v>161</v>
      </c>
      <c r="R72" s="183">
        <f t="array" ref="R72">IF(Q72="NA",INDEX($G$10:$G$213,MATCH(M72&amp;P72,$C$10:$C$213&amp;$E$10:$E$213,0)),INDEX($G$10:$G$213,MATCH(M72&amp;P72,$C$10:$C$213&amp;$E$10:$E$213,0))*INDEX(PC_ENERO_2025!$F$28:$F$60,MATCH(I72,PC_ENERO_2025!$E$28:$E$60,0),MATCH($R$8,PC_ENERO_2025!$F$26,0)))</f>
        <v>59872.208287349771</v>
      </c>
      <c r="S72" s="185"/>
      <c r="T72" s="185"/>
    </row>
    <row r="73" spans="1:20" ht="16.899999999999999" customHeight="1" x14ac:dyDescent="0.3">
      <c r="A73" s="484" t="str">
        <f t="shared" si="2"/>
        <v>DITEnergíaCentro Sur</v>
      </c>
      <c r="C73" s="176" t="s">
        <v>52</v>
      </c>
      <c r="D73" s="177" t="s">
        <v>135</v>
      </c>
      <c r="E73" s="177" t="s">
        <v>65</v>
      </c>
      <c r="F73" s="178" t="s">
        <v>158</v>
      </c>
      <c r="G73" s="179">
        <f t="array" ref="G73">INDEX(INSUMOS_ENERO_2025!$D$18:$D$221,MATCH($C73&amp;$E73,INSUMOS_ENERO_2025!$B$18:$B$221&amp;INSUMOS_ENERO_2025!$C$18:$C$221,0))</f>
        <v>14622.95043009136</v>
      </c>
      <c r="H73" s="118"/>
      <c r="I73" s="118" t="str">
        <f t="shared" si="0"/>
        <v>GDBTSINNA</v>
      </c>
      <c r="J73" s="118" t="str">
        <f t="shared" si="1"/>
        <v>GDBTCentro OccidenteNA</v>
      </c>
      <c r="K73" s="118" t="s">
        <v>150</v>
      </c>
      <c r="M73" s="180" t="s">
        <v>53</v>
      </c>
      <c r="N73" s="181" t="s">
        <v>159</v>
      </c>
      <c r="O73" s="181" t="s">
        <v>160</v>
      </c>
      <c r="P73" s="181" t="s">
        <v>63</v>
      </c>
      <c r="Q73" s="182" t="s">
        <v>161</v>
      </c>
      <c r="R73" s="183">
        <f t="array" ref="R73">IF(Q73="NA",INDEX($G$10:$G$213,MATCH(M73&amp;P73,$C$10:$C$213&amp;$E$10:$E$213,0)),INDEX($G$10:$G$213,MATCH(M73&amp;P73,$C$10:$C$213&amp;$E$10:$E$213,0))*INDEX(PC_ENERO_2025!$F$28:$F$60,MATCH(I73,PC_ENERO_2025!$E$28:$E$60,0),MATCH($R$8,PC_ENERO_2025!$F$26,0)))</f>
        <v>367.91873838309402</v>
      </c>
      <c r="S73" s="185"/>
      <c r="T73" s="185"/>
    </row>
    <row r="74" spans="1:20" ht="16.899999999999999" customHeight="1" x14ac:dyDescent="0.3">
      <c r="A74" s="484" t="str">
        <f t="shared" si="2"/>
        <v>GDBTEnergíaCentro Sur</v>
      </c>
      <c r="C74" s="176" t="s">
        <v>53</v>
      </c>
      <c r="D74" s="177" t="s">
        <v>135</v>
      </c>
      <c r="E74" s="177" t="s">
        <v>65</v>
      </c>
      <c r="F74" s="178" t="s">
        <v>158</v>
      </c>
      <c r="G74" s="179">
        <f t="array" ref="G74">INDEX(INSUMOS_ENERO_2025!$D$18:$D$221,MATCH($C74&amp;$E74,INSUMOS_ENERO_2025!$B$18:$B$221&amp;INSUMOS_ENERO_2025!$C$18:$C$221,0))</f>
        <v>1914.7918324992499</v>
      </c>
      <c r="H74" s="118"/>
      <c r="I74" s="118" t="str">
        <f t="shared" ref="I74:I137" si="3">M74&amp;K74&amp;Q74</f>
        <v>RABTSINNA</v>
      </c>
      <c r="J74" s="118" t="str">
        <f t="shared" ref="J74:J137" si="4">M74&amp;P74&amp;Q74</f>
        <v>RABTCentro OccidenteNA</v>
      </c>
      <c r="K74" s="118" t="s">
        <v>150</v>
      </c>
      <c r="M74" s="180" t="s">
        <v>59</v>
      </c>
      <c r="N74" s="181" t="s">
        <v>159</v>
      </c>
      <c r="O74" s="181" t="s">
        <v>160</v>
      </c>
      <c r="P74" s="181" t="s">
        <v>63</v>
      </c>
      <c r="Q74" s="182" t="s">
        <v>161</v>
      </c>
      <c r="R74" s="183">
        <f t="array" ref="R74">IF(Q74="NA",INDEX($G$10:$G$213,MATCH(M74&amp;P74,$C$10:$C$213&amp;$E$10:$E$213,0)),INDEX($G$10:$G$213,MATCH(M74&amp;P74,$C$10:$C$213&amp;$E$10:$E$213,0))*INDEX(PC_ENERO_2025!$F$28:$F$60,MATCH(I74,PC_ENERO_2025!$E$28:$E$60,0),MATCH($R$8,PC_ENERO_2025!$F$26,0)))</f>
        <v>17205.290056698112</v>
      </c>
      <c r="S74" s="185"/>
      <c r="T74" s="185"/>
    </row>
    <row r="75" spans="1:20" ht="16.899999999999999" customHeight="1" x14ac:dyDescent="0.3">
      <c r="A75" s="484" t="str">
        <f t="shared" ref="A75:A138" si="5">C75&amp;D75&amp;E75</f>
        <v>GDMTHEnergíaCentro Sur</v>
      </c>
      <c r="C75" s="176" t="s">
        <v>54</v>
      </c>
      <c r="D75" s="177" t="s">
        <v>135</v>
      </c>
      <c r="E75" s="177" t="s">
        <v>65</v>
      </c>
      <c r="F75" s="178" t="s">
        <v>158</v>
      </c>
      <c r="G75" s="179">
        <f t="array" ref="G75">INDEX(INSUMOS_ENERO_2025!$D$18:$D$221,MATCH($C75&amp;$E75,INSUMOS_ENERO_2025!$B$18:$B$221&amp;INSUMOS_ENERO_2025!$C$18:$C$221,0))</f>
        <v>124961.14532048527</v>
      </c>
      <c r="H75" s="118"/>
      <c r="I75" s="118" t="str">
        <f t="shared" si="3"/>
        <v>APBTSINNA</v>
      </c>
      <c r="J75" s="118" t="str">
        <f t="shared" si="4"/>
        <v>APBTCentro OccidenteNA</v>
      </c>
      <c r="K75" s="118" t="s">
        <v>150</v>
      </c>
      <c r="M75" s="180" t="s">
        <v>57</v>
      </c>
      <c r="N75" s="181" t="s">
        <v>159</v>
      </c>
      <c r="O75" s="181" t="s">
        <v>160</v>
      </c>
      <c r="P75" s="181" t="s">
        <v>63</v>
      </c>
      <c r="Q75" s="182" t="s">
        <v>161</v>
      </c>
      <c r="R75" s="183">
        <f t="array" ref="R75">IF(Q75="NA",INDEX($G$10:$G$213,MATCH(M75&amp;P75,$C$10:$C$213&amp;$E$10:$E$213,0)),INDEX($G$10:$G$213,MATCH(M75&amp;P75,$C$10:$C$213&amp;$E$10:$E$213,0))*INDEX(PC_ENERO_2025!$F$28:$F$60,MATCH(I75,PC_ENERO_2025!$E$28:$E$60,0),MATCH($R$8,PC_ENERO_2025!$F$26,0)))</f>
        <v>14816.220229436431</v>
      </c>
      <c r="S75" s="185"/>
      <c r="T75" s="185"/>
    </row>
    <row r="76" spans="1:20" ht="16.899999999999999" customHeight="1" x14ac:dyDescent="0.3">
      <c r="A76" s="484" t="str">
        <f t="shared" si="5"/>
        <v>GDMTOEnergíaCentro Sur</v>
      </c>
      <c r="C76" s="176" t="s">
        <v>55</v>
      </c>
      <c r="D76" s="177" t="s">
        <v>135</v>
      </c>
      <c r="E76" s="177" t="s">
        <v>65</v>
      </c>
      <c r="F76" s="178" t="s">
        <v>158</v>
      </c>
      <c r="G76" s="179">
        <f t="array" ref="G76">INDEX(INSUMOS_ENERO_2025!$D$18:$D$221,MATCH($C76&amp;$E76,INSUMOS_ENERO_2025!$B$18:$B$221&amp;INSUMOS_ENERO_2025!$C$18:$C$221,0))</f>
        <v>53594.630073816574</v>
      </c>
      <c r="H76" s="118"/>
      <c r="I76" s="118" t="str">
        <f t="shared" si="3"/>
        <v>APMTSINNA</v>
      </c>
      <c r="J76" s="118" t="str">
        <f t="shared" si="4"/>
        <v>APMTCentro OccidenteNA</v>
      </c>
      <c r="K76" s="118" t="s">
        <v>150</v>
      </c>
      <c r="M76" s="180" t="s">
        <v>58</v>
      </c>
      <c r="N76" s="181" t="s">
        <v>159</v>
      </c>
      <c r="O76" s="181" t="s">
        <v>160</v>
      </c>
      <c r="P76" s="181" t="s">
        <v>63</v>
      </c>
      <c r="Q76" s="182" t="s">
        <v>161</v>
      </c>
      <c r="R76" s="183">
        <f t="array" ref="R76">IF(Q76="NA",INDEX($G$10:$G$213,MATCH(M76&amp;P76,$C$10:$C$213&amp;$E$10:$E$213,0)),INDEX($G$10:$G$213,MATCH(M76&amp;P76,$C$10:$C$213&amp;$E$10:$E$213,0))*INDEX(PC_ENERO_2025!$F$28:$F$60,MATCH(I76,PC_ENERO_2025!$E$28:$E$60,0),MATCH($R$8,PC_ENERO_2025!$F$26,0)))</f>
        <v>941.01657723791345</v>
      </c>
      <c r="S76" s="185"/>
      <c r="T76" s="185"/>
    </row>
    <row r="77" spans="1:20" ht="16.899999999999999" customHeight="1" x14ac:dyDescent="0.3">
      <c r="A77" s="484" t="str">
        <f t="shared" si="5"/>
        <v>PDBTEnergíaCentro Sur</v>
      </c>
      <c r="C77" s="176" t="s">
        <v>56</v>
      </c>
      <c r="D77" s="177" t="s">
        <v>135</v>
      </c>
      <c r="E77" s="177" t="s">
        <v>65</v>
      </c>
      <c r="F77" s="178" t="s">
        <v>158</v>
      </c>
      <c r="G77" s="179">
        <f t="array" ref="G77">INDEX(INSUMOS_ENERO_2025!$D$18:$D$221,MATCH($C77&amp;$E77,INSUMOS_ENERO_2025!$B$18:$B$221&amp;INSUMOS_ENERO_2025!$C$18:$C$221,0))</f>
        <v>52582.485053980417</v>
      </c>
      <c r="H77" s="118"/>
      <c r="I77" s="118" t="str">
        <f t="shared" si="3"/>
        <v>GDMTHSINB</v>
      </c>
      <c r="J77" s="118" t="str">
        <f t="shared" si="4"/>
        <v>GDMTHCentro OccidenteB</v>
      </c>
      <c r="K77" s="118" t="s">
        <v>150</v>
      </c>
      <c r="M77" s="180" t="s">
        <v>54</v>
      </c>
      <c r="N77" s="181" t="s">
        <v>159</v>
      </c>
      <c r="O77" s="181" t="s">
        <v>160</v>
      </c>
      <c r="P77" s="181" t="s">
        <v>63</v>
      </c>
      <c r="Q77" s="182" t="s">
        <v>146</v>
      </c>
      <c r="R77" s="183">
        <f t="array" ref="R77">IF(Q77="NA",INDEX($G$10:$G$213,MATCH(M77&amp;P77,$C$10:$C$213&amp;$E$10:$E$213,0)),INDEX($G$10:$G$213,MATCH(M77&amp;P77,$C$10:$C$213&amp;$E$10:$E$213,0))*INDEX(PC_ENERO_2025!$F$28:$F$60,MATCH(I77,PC_ENERO_2025!$E$28:$E$60,0),MATCH($R$8,PC_ENERO_2025!$F$26,0)))</f>
        <v>38855.060728825236</v>
      </c>
      <c r="S77" s="185"/>
      <c r="T77" s="185"/>
    </row>
    <row r="78" spans="1:20" ht="16.899999999999999" customHeight="1" x14ac:dyDescent="0.3">
      <c r="A78" s="484" t="str">
        <f t="shared" si="5"/>
        <v>APBTEnergíaCentro Sur</v>
      </c>
      <c r="C78" s="176" t="s">
        <v>57</v>
      </c>
      <c r="D78" s="177" t="s">
        <v>135</v>
      </c>
      <c r="E78" s="177" t="s">
        <v>65</v>
      </c>
      <c r="F78" s="178" t="s">
        <v>158</v>
      </c>
      <c r="G78" s="179">
        <f t="array" ref="G78">INDEX(INSUMOS_ENERO_2025!$D$18:$D$221,MATCH($C78&amp;$E78,INSUMOS_ENERO_2025!$B$18:$B$221&amp;INSUMOS_ENERO_2025!$C$18:$C$221,0))</f>
        <v>18133.023174375965</v>
      </c>
      <c r="H78" s="118"/>
      <c r="I78" s="118" t="str">
        <f t="shared" si="3"/>
        <v>GDMTHSINI</v>
      </c>
      <c r="J78" s="118" t="str">
        <f t="shared" si="4"/>
        <v>GDMTHCentro OccidenteI</v>
      </c>
      <c r="K78" s="118" t="s">
        <v>150</v>
      </c>
      <c r="M78" s="180" t="s">
        <v>54</v>
      </c>
      <c r="N78" s="181" t="s">
        <v>159</v>
      </c>
      <c r="O78" s="181" t="s">
        <v>160</v>
      </c>
      <c r="P78" s="181" t="s">
        <v>63</v>
      </c>
      <c r="Q78" s="182" t="s">
        <v>147</v>
      </c>
      <c r="R78" s="183">
        <f t="array" ref="R78">IF(Q78="NA",INDEX($G$10:$G$213,MATCH(M78&amp;P78,$C$10:$C$213&amp;$E$10:$E$213,0)),INDEX($G$10:$G$213,MATCH(M78&amp;P78,$C$10:$C$213&amp;$E$10:$E$213,0))*INDEX(PC_ENERO_2025!$F$28:$F$60,MATCH(I78,PC_ENERO_2025!$E$28:$E$60,0),MATCH($R$8,PC_ENERO_2025!$F$26,0)))</f>
        <v>74499.703065979134</v>
      </c>
      <c r="S78" s="185"/>
      <c r="T78" s="185"/>
    </row>
    <row r="79" spans="1:20" ht="16.899999999999999" customHeight="1" x14ac:dyDescent="0.3">
      <c r="A79" s="484" t="str">
        <f t="shared" si="5"/>
        <v>APMTEnergíaCentro Sur</v>
      </c>
      <c r="C79" s="176" t="s">
        <v>58</v>
      </c>
      <c r="D79" s="177" t="s">
        <v>135</v>
      </c>
      <c r="E79" s="177" t="s">
        <v>65</v>
      </c>
      <c r="F79" s="178" t="s">
        <v>158</v>
      </c>
      <c r="G79" s="179">
        <f t="array" ref="G79">INDEX(INSUMOS_ENERO_2025!$D$18:$D$221,MATCH($C79&amp;$E79,INSUMOS_ENERO_2025!$B$18:$B$221&amp;INSUMOS_ENERO_2025!$C$18:$C$221,0))</f>
        <v>94.425829625634293</v>
      </c>
      <c r="H79" s="118"/>
      <c r="I79" s="118" t="str">
        <f t="shared" si="3"/>
        <v>GDMTHSINP</v>
      </c>
      <c r="J79" s="118" t="str">
        <f t="shared" si="4"/>
        <v>GDMTHCentro OccidenteP</v>
      </c>
      <c r="K79" s="118" t="s">
        <v>150</v>
      </c>
      <c r="M79" s="180" t="s">
        <v>54</v>
      </c>
      <c r="N79" s="181" t="s">
        <v>159</v>
      </c>
      <c r="O79" s="181" t="s">
        <v>160</v>
      </c>
      <c r="P79" s="181" t="s">
        <v>63</v>
      </c>
      <c r="Q79" s="182" t="s">
        <v>148</v>
      </c>
      <c r="R79" s="183">
        <f t="array" ref="R79">IF(Q79="NA",INDEX($G$10:$G$213,MATCH(M79&amp;P79,$C$10:$C$213&amp;$E$10:$E$213,0)),INDEX($G$10:$G$213,MATCH(M79&amp;P79,$C$10:$C$213&amp;$E$10:$E$213,0))*INDEX(PC_ENERO_2025!$F$28:$F$60,MATCH(I79,PC_ENERO_2025!$E$28:$E$60,0),MATCH($R$8,PC_ENERO_2025!$F$26,0)))</f>
        <v>17797.513332500097</v>
      </c>
      <c r="S79" s="185"/>
      <c r="T79" s="185"/>
    </row>
    <row r="80" spans="1:20" ht="16.899999999999999" customHeight="1" x14ac:dyDescent="0.3">
      <c r="A80" s="484" t="str">
        <f t="shared" si="5"/>
        <v>RABTEnergíaCentro Sur</v>
      </c>
      <c r="C80" s="176" t="s">
        <v>59</v>
      </c>
      <c r="D80" s="177" t="s">
        <v>135</v>
      </c>
      <c r="E80" s="177" t="s">
        <v>65</v>
      </c>
      <c r="F80" s="178" t="s">
        <v>158</v>
      </c>
      <c r="G80" s="179">
        <f t="array" ref="G80">INDEX(INSUMOS_ENERO_2025!$D$18:$D$221,MATCH($C80&amp;$E80,INSUMOS_ENERO_2025!$B$18:$B$221&amp;INSUMOS_ENERO_2025!$C$18:$C$221,0))</f>
        <v>3392.3755168666703</v>
      </c>
      <c r="H80" s="118"/>
      <c r="I80" s="118" t="str">
        <f t="shared" si="3"/>
        <v>GDMTOSINNA</v>
      </c>
      <c r="J80" s="118" t="str">
        <f t="shared" si="4"/>
        <v>GDMTOCentro OccidenteNA</v>
      </c>
      <c r="K80" s="118" t="s">
        <v>150</v>
      </c>
      <c r="M80" s="180" t="s">
        <v>55</v>
      </c>
      <c r="N80" s="181" t="s">
        <v>159</v>
      </c>
      <c r="O80" s="181" t="s">
        <v>160</v>
      </c>
      <c r="P80" s="181" t="s">
        <v>63</v>
      </c>
      <c r="Q80" s="182" t="s">
        <v>161</v>
      </c>
      <c r="R80" s="183">
        <f t="array" ref="R80">IF(Q80="NA",INDEX($G$10:$G$213,MATCH(M80&amp;P80,$C$10:$C$213&amp;$E$10:$E$213,0)),INDEX($G$10:$G$213,MATCH(M80&amp;P80,$C$10:$C$213&amp;$E$10:$E$213,0))*INDEX(PC_ENERO_2025!$F$28:$F$60,MATCH(I80,PC_ENERO_2025!$E$28:$E$60,0),MATCH($R$8,PC_ENERO_2025!$F$26,0)))</f>
        <v>53643.05798975729</v>
      </c>
      <c r="S80" s="185"/>
      <c r="T80" s="185"/>
    </row>
    <row r="81" spans="1:20" ht="16.899999999999999" customHeight="1" x14ac:dyDescent="0.3">
      <c r="A81" s="484" t="str">
        <f t="shared" si="5"/>
        <v>RAMTEnergíaCentro Sur</v>
      </c>
      <c r="C81" s="176" t="s">
        <v>60</v>
      </c>
      <c r="D81" s="177" t="s">
        <v>135</v>
      </c>
      <c r="E81" s="177" t="s">
        <v>65</v>
      </c>
      <c r="F81" s="178" t="s">
        <v>158</v>
      </c>
      <c r="G81" s="179">
        <f t="array" ref="G81">INDEX(INSUMOS_ENERO_2025!$D$18:$D$221,MATCH($C81&amp;$E81,INSUMOS_ENERO_2025!$B$18:$B$221&amp;INSUMOS_ENERO_2025!$C$18:$C$221,0))</f>
        <v>4902.212892151726</v>
      </c>
      <c r="H81" s="118"/>
      <c r="I81" s="118" t="str">
        <f t="shared" si="3"/>
        <v>RAMTSINNA</v>
      </c>
      <c r="J81" s="118" t="str">
        <f t="shared" si="4"/>
        <v>RAMTCentro OccidenteNA</v>
      </c>
      <c r="K81" s="118" t="s">
        <v>150</v>
      </c>
      <c r="M81" s="180" t="s">
        <v>60</v>
      </c>
      <c r="N81" s="181" t="s">
        <v>159</v>
      </c>
      <c r="O81" s="181" t="s">
        <v>160</v>
      </c>
      <c r="P81" s="181" t="s">
        <v>63</v>
      </c>
      <c r="Q81" s="182" t="s">
        <v>161</v>
      </c>
      <c r="R81" s="183">
        <f t="array" ref="R81">IF(Q81="NA",INDEX($G$10:$G$213,MATCH(M81&amp;P81,$C$10:$C$213&amp;$E$10:$E$213,0)),INDEX($G$10:$G$213,MATCH(M81&amp;P81,$C$10:$C$213&amp;$E$10:$E$213,0))*INDEX(PC_ENERO_2025!$F$28:$F$60,MATCH(I81,PC_ENERO_2025!$E$28:$E$60,0),MATCH($R$8,PC_ENERO_2025!$F$26,0)))</f>
        <v>41425.692725847977</v>
      </c>
      <c r="S81" s="185"/>
      <c r="T81" s="185"/>
    </row>
    <row r="82" spans="1:20" ht="16.899999999999999" customHeight="1" x14ac:dyDescent="0.3">
      <c r="A82" s="484" t="str">
        <f t="shared" si="5"/>
        <v>DB1EnergíaGolfo Centro</v>
      </c>
      <c r="C82" s="176" t="s">
        <v>48</v>
      </c>
      <c r="D82" s="177" t="s">
        <v>135</v>
      </c>
      <c r="E82" s="177" t="s">
        <v>66</v>
      </c>
      <c r="F82" s="178" t="s">
        <v>158</v>
      </c>
      <c r="G82" s="179">
        <f t="array" ref="G82">INDEX(INSUMOS_ENERO_2025!$D$18:$D$221,MATCH($C82&amp;$E82,INSUMOS_ENERO_2025!$B$18:$B$221&amp;INSUMOS_ENERO_2025!$C$18:$C$221,0))</f>
        <v>91907.29428853454</v>
      </c>
      <c r="H82" s="118"/>
      <c r="I82" s="118" t="str">
        <f t="shared" si="3"/>
        <v>DISTSINB</v>
      </c>
      <c r="J82" s="118" t="str">
        <f t="shared" si="4"/>
        <v>DISTCentro OccidenteB</v>
      </c>
      <c r="K82" s="118" t="s">
        <v>150</v>
      </c>
      <c r="M82" s="180" t="s">
        <v>51</v>
      </c>
      <c r="N82" s="181" t="s">
        <v>159</v>
      </c>
      <c r="O82" s="181" t="s">
        <v>160</v>
      </c>
      <c r="P82" s="181" t="s">
        <v>63</v>
      </c>
      <c r="Q82" s="182" t="s">
        <v>146</v>
      </c>
      <c r="R82" s="183">
        <f t="array" ref="R82">IF(Q82="NA",INDEX($G$10:$G$213,MATCH(M82&amp;P82,$C$10:$C$213&amp;$E$10:$E$213,0)),INDEX($G$10:$G$213,MATCH(M82&amp;P82,$C$10:$C$213&amp;$E$10:$E$213,0))*INDEX(PC_ENERO_2025!$F$28:$F$60,MATCH(I82,PC_ENERO_2025!$E$28:$E$60,0),MATCH($R$8,PC_ENERO_2025!$F$26,0)))</f>
        <v>21332.833043032813</v>
      </c>
      <c r="S82" s="185"/>
      <c r="T82" s="185"/>
    </row>
    <row r="83" spans="1:20" ht="16.899999999999999" customHeight="1" x14ac:dyDescent="0.3">
      <c r="A83" s="484" t="str">
        <f t="shared" si="5"/>
        <v>DB2EnergíaGolfo Centro</v>
      </c>
      <c r="C83" s="176" t="s">
        <v>50</v>
      </c>
      <c r="D83" s="177" t="s">
        <v>135</v>
      </c>
      <c r="E83" s="177" t="s">
        <v>66</v>
      </c>
      <c r="F83" s="178" t="s">
        <v>158</v>
      </c>
      <c r="G83" s="179">
        <f t="array" ref="G83">INDEX(INSUMOS_ENERO_2025!$D$18:$D$221,MATCH($C83&amp;$E83,INSUMOS_ENERO_2025!$B$18:$B$221&amp;INSUMOS_ENERO_2025!$C$18:$C$221,0))</f>
        <v>116936.08591219439</v>
      </c>
      <c r="H83" s="118"/>
      <c r="I83" s="118" t="str">
        <f t="shared" si="3"/>
        <v>DISTSINI</v>
      </c>
      <c r="J83" s="118" t="str">
        <f t="shared" si="4"/>
        <v>DISTCentro OccidenteI</v>
      </c>
      <c r="K83" s="118" t="s">
        <v>150</v>
      </c>
      <c r="M83" s="180" t="s">
        <v>51</v>
      </c>
      <c r="N83" s="181" t="s">
        <v>159</v>
      </c>
      <c r="O83" s="181" t="s">
        <v>160</v>
      </c>
      <c r="P83" s="181" t="s">
        <v>63</v>
      </c>
      <c r="Q83" s="182" t="s">
        <v>147</v>
      </c>
      <c r="R83" s="183">
        <f t="array" ref="R83">IF(Q83="NA",INDEX($G$10:$G$213,MATCH(M83&amp;P83,$C$10:$C$213&amp;$E$10:$E$213,0)),INDEX($G$10:$G$213,MATCH(M83&amp;P83,$C$10:$C$213&amp;$E$10:$E$213,0))*INDEX(PC_ENERO_2025!$F$28:$F$60,MATCH(I83,PC_ENERO_2025!$E$28:$E$60,0),MATCH($R$8,PC_ENERO_2025!$F$26,0)))</f>
        <v>39123.976358442269</v>
      </c>
      <c r="S83" s="185"/>
      <c r="T83" s="185"/>
    </row>
    <row r="84" spans="1:20" ht="16.899999999999999" customHeight="1" x14ac:dyDescent="0.3">
      <c r="A84" s="484" t="str">
        <f t="shared" si="5"/>
        <v>DISTEnergíaGolfo Centro</v>
      </c>
      <c r="C84" s="176" t="s">
        <v>51</v>
      </c>
      <c r="D84" s="177" t="s">
        <v>135</v>
      </c>
      <c r="E84" s="177" t="s">
        <v>66</v>
      </c>
      <c r="F84" s="178" t="s">
        <v>158</v>
      </c>
      <c r="G84" s="179">
        <f t="array" ref="G84">INDEX(INSUMOS_ENERO_2025!$D$18:$D$221,MATCH($C84&amp;$E84,INSUMOS_ENERO_2025!$B$18:$B$221&amp;INSUMOS_ENERO_2025!$C$18:$C$221,0))</f>
        <v>140944.96825824433</v>
      </c>
      <c r="H84" s="118"/>
      <c r="I84" s="118" t="str">
        <f t="shared" si="3"/>
        <v>DISTSINP</v>
      </c>
      <c r="J84" s="118" t="str">
        <f t="shared" si="4"/>
        <v>DISTCentro OccidenteP</v>
      </c>
      <c r="K84" s="118" t="s">
        <v>150</v>
      </c>
      <c r="M84" s="187" t="s">
        <v>51</v>
      </c>
      <c r="N84" s="181" t="s">
        <v>159</v>
      </c>
      <c r="O84" s="181" t="s">
        <v>160</v>
      </c>
      <c r="P84" s="181" t="s">
        <v>63</v>
      </c>
      <c r="Q84" s="182" t="s">
        <v>148</v>
      </c>
      <c r="R84" s="183">
        <f t="array" ref="R84">IF(Q84="NA",INDEX($G$10:$G$213,MATCH(M84&amp;P84,$C$10:$C$213&amp;$E$10:$E$213,0)),INDEX($G$10:$G$213,MATCH(M84&amp;P84,$C$10:$C$213&amp;$E$10:$E$213,0))*INDEX(PC_ENERO_2025!$F$28:$F$60,MATCH(I84,PC_ENERO_2025!$E$28:$E$60,0),MATCH($R$8,PC_ENERO_2025!$F$26,0)))</f>
        <v>8891.7629206253168</v>
      </c>
      <c r="S84" s="185"/>
      <c r="T84" s="185"/>
    </row>
    <row r="85" spans="1:20" ht="16.899999999999999" customHeight="1" x14ac:dyDescent="0.3">
      <c r="A85" s="484" t="str">
        <f t="shared" si="5"/>
        <v>DITEnergíaGolfo Centro</v>
      </c>
      <c r="C85" s="176" t="s">
        <v>52</v>
      </c>
      <c r="D85" s="177" t="s">
        <v>135</v>
      </c>
      <c r="E85" s="177" t="s">
        <v>66</v>
      </c>
      <c r="F85" s="178" t="s">
        <v>158</v>
      </c>
      <c r="G85" s="179">
        <f t="array" ref="G85">INDEX(INSUMOS_ENERO_2025!$D$18:$D$221,MATCH($C85&amp;$E85,INSUMOS_ENERO_2025!$B$18:$B$221&amp;INSUMOS_ENERO_2025!$C$18:$C$221,0))</f>
        <v>34814.301720363117</v>
      </c>
      <c r="H85" s="118"/>
      <c r="I85" s="118" t="str">
        <f t="shared" si="3"/>
        <v>DISTSINSP</v>
      </c>
      <c r="J85" s="118" t="str">
        <f t="shared" si="4"/>
        <v>DISTCentro OccidenteSP</v>
      </c>
      <c r="K85" s="118" t="s">
        <v>150</v>
      </c>
      <c r="M85" s="180" t="s">
        <v>51</v>
      </c>
      <c r="N85" s="181" t="s">
        <v>159</v>
      </c>
      <c r="O85" s="181" t="s">
        <v>160</v>
      </c>
      <c r="P85" s="181" t="s">
        <v>63</v>
      </c>
      <c r="Q85" s="182" t="s">
        <v>151</v>
      </c>
      <c r="R85" s="183">
        <f t="array" ref="R85">IF(Q85="NA",INDEX($G$10:$G$213,MATCH(M85&amp;P85,$C$10:$C$213&amp;$E$10:$E$213,0)),INDEX($G$10:$G$213,MATCH(M85&amp;P85,$C$10:$C$213&amp;$E$10:$E$213,0))*INDEX(PC_ENERO_2025!$F$28:$F$60,MATCH(I85,PC_ENERO_2025!$E$28:$E$60,0),MATCH($R$8,PC_ENERO_2025!$F$26,0)))</f>
        <v>0</v>
      </c>
      <c r="S85" s="185"/>
      <c r="T85" s="185"/>
    </row>
    <row r="86" spans="1:20" ht="16.899999999999999" customHeight="1" x14ac:dyDescent="0.3">
      <c r="A86" s="484" t="str">
        <f t="shared" si="5"/>
        <v>GDBTEnergíaGolfo Centro</v>
      </c>
      <c r="C86" s="176" t="s">
        <v>53</v>
      </c>
      <c r="D86" s="177" t="s">
        <v>135</v>
      </c>
      <c r="E86" s="177" t="s">
        <v>66</v>
      </c>
      <c r="F86" s="178" t="s">
        <v>158</v>
      </c>
      <c r="G86" s="179">
        <f t="array" ref="G86">INDEX(INSUMOS_ENERO_2025!$D$18:$D$221,MATCH($C86&amp;$E86,INSUMOS_ENERO_2025!$B$18:$B$221&amp;INSUMOS_ENERO_2025!$C$18:$C$221,0))</f>
        <v>319.46481510240073</v>
      </c>
      <c r="H86" s="118"/>
      <c r="I86" s="118" t="str">
        <f t="shared" si="3"/>
        <v>DITSINB</v>
      </c>
      <c r="J86" s="118" t="str">
        <f t="shared" si="4"/>
        <v>DITCentro OccidenteB</v>
      </c>
      <c r="K86" s="118" t="s">
        <v>150</v>
      </c>
      <c r="M86" s="180" t="s">
        <v>52</v>
      </c>
      <c r="N86" s="181" t="s">
        <v>159</v>
      </c>
      <c r="O86" s="181" t="s">
        <v>160</v>
      </c>
      <c r="P86" s="181" t="s">
        <v>63</v>
      </c>
      <c r="Q86" s="182" t="s">
        <v>146</v>
      </c>
      <c r="R86" s="183">
        <f t="array" ref="R86">IF(Q86="NA",INDEX($G$10:$G$213,MATCH(M86&amp;P86,$C$10:$C$213&amp;$E$10:$E$213,0)),INDEX($G$10:$G$213,MATCH(M86&amp;P86,$C$10:$C$213&amp;$E$10:$E$213,0))*INDEX(PC_ENERO_2025!$F$28:$F$60,MATCH(I86,PC_ENERO_2025!$E$28:$E$60,0),MATCH($R$8,PC_ENERO_2025!$F$26,0)))</f>
        <v>0</v>
      </c>
      <c r="S86" s="185"/>
      <c r="T86" s="185"/>
    </row>
    <row r="87" spans="1:20" ht="16.899999999999999" customHeight="1" x14ac:dyDescent="0.3">
      <c r="A87" s="484" t="str">
        <f t="shared" si="5"/>
        <v>GDMTHEnergíaGolfo Centro</v>
      </c>
      <c r="C87" s="176" t="s">
        <v>54</v>
      </c>
      <c r="D87" s="177" t="s">
        <v>135</v>
      </c>
      <c r="E87" s="177" t="s">
        <v>66</v>
      </c>
      <c r="F87" s="178" t="s">
        <v>158</v>
      </c>
      <c r="G87" s="179">
        <f t="array" ref="G87">INDEX(INSUMOS_ENERO_2025!$D$18:$D$221,MATCH($C87&amp;$E87,INSUMOS_ENERO_2025!$B$18:$B$221&amp;INSUMOS_ENERO_2025!$C$18:$C$221,0))</f>
        <v>174855.8092844843</v>
      </c>
      <c r="H87" s="118"/>
      <c r="I87" s="118" t="str">
        <f t="shared" si="3"/>
        <v>DITSINI</v>
      </c>
      <c r="J87" s="118" t="str">
        <f t="shared" si="4"/>
        <v>DITCentro OccidenteI</v>
      </c>
      <c r="K87" s="118" t="s">
        <v>150</v>
      </c>
      <c r="M87" s="180" t="s">
        <v>52</v>
      </c>
      <c r="N87" s="181" t="s">
        <v>159</v>
      </c>
      <c r="O87" s="181" t="s">
        <v>160</v>
      </c>
      <c r="P87" s="181" t="s">
        <v>63</v>
      </c>
      <c r="Q87" s="182" t="s">
        <v>147</v>
      </c>
      <c r="R87" s="183">
        <f t="array" ref="R87">IF(Q87="NA",INDEX($G$10:$G$213,MATCH(M87&amp;P87,$C$10:$C$213&amp;$E$10:$E$213,0)),INDEX($G$10:$G$213,MATCH(M87&amp;P87,$C$10:$C$213&amp;$E$10:$E$213,0))*INDEX(PC_ENERO_2025!$F$28:$F$60,MATCH(I87,PC_ENERO_2025!$E$28:$E$60,0),MATCH($R$8,PC_ENERO_2025!$F$26,0)))</f>
        <v>0</v>
      </c>
      <c r="S87" s="185"/>
      <c r="T87" s="185"/>
    </row>
    <row r="88" spans="1:20" ht="16.899999999999999" customHeight="1" x14ac:dyDescent="0.3">
      <c r="A88" s="484" t="str">
        <f t="shared" si="5"/>
        <v>GDMTOEnergíaGolfo Centro</v>
      </c>
      <c r="C88" s="176" t="s">
        <v>55</v>
      </c>
      <c r="D88" s="177" t="s">
        <v>135</v>
      </c>
      <c r="E88" s="177" t="s">
        <v>66</v>
      </c>
      <c r="F88" s="178" t="s">
        <v>158</v>
      </c>
      <c r="G88" s="179">
        <f t="array" ref="G88">INDEX(INSUMOS_ENERO_2025!$D$18:$D$221,MATCH($C88&amp;$E88,INSUMOS_ENERO_2025!$B$18:$B$221&amp;INSUMOS_ENERO_2025!$C$18:$C$221,0))</f>
        <v>45256.67787925536</v>
      </c>
      <c r="H88" s="118"/>
      <c r="I88" s="118" t="str">
        <f t="shared" si="3"/>
        <v>DITSINP</v>
      </c>
      <c r="J88" s="118" t="str">
        <f t="shared" si="4"/>
        <v>DITCentro OccidenteP</v>
      </c>
      <c r="K88" s="118" t="s">
        <v>150</v>
      </c>
      <c r="M88" s="180" t="s">
        <v>52</v>
      </c>
      <c r="N88" s="181" t="s">
        <v>159</v>
      </c>
      <c r="O88" s="181" t="s">
        <v>160</v>
      </c>
      <c r="P88" s="181" t="s">
        <v>63</v>
      </c>
      <c r="Q88" s="182" t="s">
        <v>148</v>
      </c>
      <c r="R88" s="183">
        <f t="array" ref="R88">IF(Q88="NA",INDEX($G$10:$G$213,MATCH(M88&amp;P88,$C$10:$C$213&amp;$E$10:$E$213,0)),INDEX($G$10:$G$213,MATCH(M88&amp;P88,$C$10:$C$213&amp;$E$10:$E$213,0))*INDEX(PC_ENERO_2025!$F$28:$F$60,MATCH(I88,PC_ENERO_2025!$E$28:$E$60,0),MATCH($R$8,PC_ENERO_2025!$F$26,0)))</f>
        <v>0</v>
      </c>
      <c r="S88" s="185"/>
      <c r="T88" s="185"/>
    </row>
    <row r="89" spans="1:20" ht="16.899999999999999" customHeight="1" x14ac:dyDescent="0.3">
      <c r="A89" s="484" t="str">
        <f t="shared" si="5"/>
        <v>PDBTEnergíaGolfo Centro</v>
      </c>
      <c r="C89" s="176" t="s">
        <v>56</v>
      </c>
      <c r="D89" s="177" t="s">
        <v>135</v>
      </c>
      <c r="E89" s="177" t="s">
        <v>66</v>
      </c>
      <c r="F89" s="178" t="s">
        <v>158</v>
      </c>
      <c r="G89" s="179">
        <f t="array" ref="G89">INDEX(INSUMOS_ENERO_2025!$D$18:$D$221,MATCH($C89&amp;$E89,INSUMOS_ENERO_2025!$B$18:$B$221&amp;INSUMOS_ENERO_2025!$C$18:$C$221,0))</f>
        <v>39304.669445807223</v>
      </c>
      <c r="H89" s="118"/>
      <c r="I89" s="118" t="str">
        <f t="shared" si="3"/>
        <v>DITSINSP</v>
      </c>
      <c r="J89" s="118" t="str">
        <f t="shared" si="4"/>
        <v>DITCentro OccidenteSP</v>
      </c>
      <c r="K89" s="118" t="s">
        <v>150</v>
      </c>
      <c r="M89" s="180" t="s">
        <v>52</v>
      </c>
      <c r="N89" s="181" t="s">
        <v>159</v>
      </c>
      <c r="O89" s="181" t="s">
        <v>160</v>
      </c>
      <c r="P89" s="181" t="s">
        <v>63</v>
      </c>
      <c r="Q89" s="182" t="s">
        <v>151</v>
      </c>
      <c r="R89" s="183">
        <f t="array" ref="R89">IF(Q89="NA",INDEX($G$10:$G$213,MATCH(M89&amp;P89,$C$10:$C$213&amp;$E$10:$E$213,0)),INDEX($G$10:$G$213,MATCH(M89&amp;P89,$C$10:$C$213&amp;$E$10:$E$213,0))*INDEX(PC_ENERO_2025!$F$28:$F$60,MATCH(I89,PC_ENERO_2025!$E$28:$E$60,0),MATCH($R$8,PC_ENERO_2025!$F$26,0)))</f>
        <v>0</v>
      </c>
      <c r="S89" s="185"/>
      <c r="T89" s="185"/>
    </row>
    <row r="90" spans="1:20" ht="16.899999999999999" customHeight="1" x14ac:dyDescent="0.3">
      <c r="A90" s="484" t="str">
        <f t="shared" si="5"/>
        <v>APBTEnergíaGolfo Centro</v>
      </c>
      <c r="C90" s="176" t="s">
        <v>57</v>
      </c>
      <c r="D90" s="177" t="s">
        <v>135</v>
      </c>
      <c r="E90" s="177" t="s">
        <v>66</v>
      </c>
      <c r="F90" s="178" t="s">
        <v>158</v>
      </c>
      <c r="G90" s="179">
        <f t="array" ref="G90">INDEX(INSUMOS_ENERO_2025!$D$18:$D$221,MATCH($C90&amp;$E90,INSUMOS_ENERO_2025!$B$18:$B$221&amp;INSUMOS_ENERO_2025!$C$18:$C$221,0))</f>
        <v>12463.150551595661</v>
      </c>
      <c r="H90" s="118"/>
      <c r="I90" s="118" t="str">
        <f t="shared" si="3"/>
        <v>DB1SINNA</v>
      </c>
      <c r="J90" s="118" t="str">
        <f t="shared" si="4"/>
        <v>DB1Centro OrienteNA</v>
      </c>
      <c r="K90" s="118" t="s">
        <v>150</v>
      </c>
      <c r="M90" s="180" t="s">
        <v>48</v>
      </c>
      <c r="N90" s="181" t="s">
        <v>159</v>
      </c>
      <c r="O90" s="181" t="s">
        <v>160</v>
      </c>
      <c r="P90" s="181" t="s">
        <v>64</v>
      </c>
      <c r="Q90" s="182" t="s">
        <v>161</v>
      </c>
      <c r="R90" s="183">
        <f t="array" ref="R90">IF(Q90="NA",INDEX($G$10:$G$213,MATCH(M90&amp;P90,$C$10:$C$213&amp;$E$10:$E$213,0)),INDEX($G$10:$G$213,MATCH(M90&amp;P90,$C$10:$C$213&amp;$E$10:$E$213,0))*INDEX(PC_ENERO_2025!$F$28:$F$60,MATCH(I90,PC_ENERO_2025!$E$28:$E$60,0),MATCH($R$8,PC_ENERO_2025!$F$26,0)))</f>
        <v>166740.18010766979</v>
      </c>
      <c r="S90" s="185"/>
      <c r="T90" s="185"/>
    </row>
    <row r="91" spans="1:20" ht="16.899999999999999" customHeight="1" x14ac:dyDescent="0.3">
      <c r="A91" s="484" t="str">
        <f t="shared" si="5"/>
        <v>APMTEnergíaGolfo Centro</v>
      </c>
      <c r="C91" s="176" t="s">
        <v>58</v>
      </c>
      <c r="D91" s="177" t="s">
        <v>135</v>
      </c>
      <c r="E91" s="177" t="s">
        <v>66</v>
      </c>
      <c r="F91" s="178" t="s">
        <v>158</v>
      </c>
      <c r="G91" s="179">
        <f t="array" ref="G91">INDEX(INSUMOS_ENERO_2025!$D$18:$D$221,MATCH($C91&amp;$E91,INSUMOS_ENERO_2025!$B$18:$B$221&amp;INSUMOS_ENERO_2025!$C$18:$C$221,0))</f>
        <v>1704.8970592384596</v>
      </c>
      <c r="H91" s="118"/>
      <c r="I91" s="118" t="str">
        <f t="shared" si="3"/>
        <v>DB2SINNA</v>
      </c>
      <c r="J91" s="118" t="str">
        <f t="shared" si="4"/>
        <v>DB2Centro OrienteNA</v>
      </c>
      <c r="K91" s="118" t="s">
        <v>150</v>
      </c>
      <c r="M91" s="187" t="s">
        <v>50</v>
      </c>
      <c r="N91" s="181" t="s">
        <v>159</v>
      </c>
      <c r="O91" s="181" t="s">
        <v>160</v>
      </c>
      <c r="P91" s="181" t="s">
        <v>64</v>
      </c>
      <c r="Q91" s="182" t="s">
        <v>161</v>
      </c>
      <c r="R91" s="183">
        <f t="array" ref="R91">IF(Q91="NA",INDEX($G$10:$G$213,MATCH(M91&amp;P91,$C$10:$C$213&amp;$E$10:$E$213,0)),INDEX($G$10:$G$213,MATCH(M91&amp;P91,$C$10:$C$213&amp;$E$10:$E$213,0))*INDEX(PC_ENERO_2025!$F$28:$F$60,MATCH(I91,PC_ENERO_2025!$E$28:$E$60,0),MATCH($R$8,PC_ENERO_2025!$F$26,0)))</f>
        <v>102522.38491394777</v>
      </c>
      <c r="S91" s="185"/>
      <c r="T91" s="185"/>
    </row>
    <row r="92" spans="1:20" ht="16.899999999999999" customHeight="1" x14ac:dyDescent="0.3">
      <c r="A92" s="484" t="str">
        <f t="shared" si="5"/>
        <v>RABTEnergíaGolfo Centro</v>
      </c>
      <c r="C92" s="176" t="s">
        <v>59</v>
      </c>
      <c r="D92" s="177" t="s">
        <v>135</v>
      </c>
      <c r="E92" s="177" t="s">
        <v>66</v>
      </c>
      <c r="F92" s="178" t="s">
        <v>158</v>
      </c>
      <c r="G92" s="179">
        <f t="array" ref="G92">INDEX(INSUMOS_ENERO_2025!$D$18:$D$221,MATCH($C92&amp;$E92,INSUMOS_ENERO_2025!$B$18:$B$221&amp;INSUMOS_ENERO_2025!$C$18:$C$221,0))</f>
        <v>10185.112447074969</v>
      </c>
      <c r="H92" s="118"/>
      <c r="I92" s="118" t="str">
        <f t="shared" si="3"/>
        <v>PDBTSINNA</v>
      </c>
      <c r="J92" s="118" t="str">
        <f t="shared" si="4"/>
        <v>PDBTCentro OrienteNA</v>
      </c>
      <c r="K92" s="118" t="s">
        <v>150</v>
      </c>
      <c r="M92" s="187" t="s">
        <v>56</v>
      </c>
      <c r="N92" s="181" t="s">
        <v>159</v>
      </c>
      <c r="O92" s="181" t="s">
        <v>160</v>
      </c>
      <c r="P92" s="181" t="s">
        <v>64</v>
      </c>
      <c r="Q92" s="182" t="s">
        <v>161</v>
      </c>
      <c r="R92" s="183">
        <f t="array" ref="R92">IF(Q92="NA",INDEX($G$10:$G$213,MATCH(M92&amp;P92,$C$10:$C$213&amp;$E$10:$E$213,0)),INDEX($G$10:$G$213,MATCH(M92&amp;P92,$C$10:$C$213&amp;$E$10:$E$213,0))*INDEX(PC_ENERO_2025!$F$28:$F$60,MATCH(I92,PC_ENERO_2025!$E$28:$E$60,0),MATCH($R$8,PC_ENERO_2025!$F$26,0)))</f>
        <v>80761.890017353391</v>
      </c>
      <c r="S92" s="185"/>
      <c r="T92" s="185"/>
    </row>
    <row r="93" spans="1:20" ht="16.899999999999999" customHeight="1" x14ac:dyDescent="0.3">
      <c r="A93" s="484" t="str">
        <f t="shared" si="5"/>
        <v>RAMTEnergíaGolfo Centro</v>
      </c>
      <c r="C93" s="176" t="s">
        <v>60</v>
      </c>
      <c r="D93" s="177" t="s">
        <v>135</v>
      </c>
      <c r="E93" s="177" t="s">
        <v>66</v>
      </c>
      <c r="F93" s="178" t="s">
        <v>158</v>
      </c>
      <c r="G93" s="179">
        <f t="array" ref="G93">INDEX(INSUMOS_ENERO_2025!$D$18:$D$221,MATCH($C93&amp;$E93,INSUMOS_ENERO_2025!$B$18:$B$221&amp;INSUMOS_ENERO_2025!$C$18:$C$221,0))</f>
        <v>14401.554932995501</v>
      </c>
      <c r="H93" s="118"/>
      <c r="I93" s="118" t="str">
        <f t="shared" si="3"/>
        <v>GDBTSINNA</v>
      </c>
      <c r="J93" s="118" t="str">
        <f t="shared" si="4"/>
        <v>GDBTCentro OrienteNA</v>
      </c>
      <c r="K93" s="118" t="s">
        <v>150</v>
      </c>
      <c r="M93" s="187" t="s">
        <v>53</v>
      </c>
      <c r="N93" s="181" t="s">
        <v>159</v>
      </c>
      <c r="O93" s="181" t="s">
        <v>160</v>
      </c>
      <c r="P93" s="181" t="s">
        <v>64</v>
      </c>
      <c r="Q93" s="182" t="s">
        <v>161</v>
      </c>
      <c r="R93" s="183">
        <f t="array" ref="R93">IF(Q93="NA",INDEX($G$10:$G$213,MATCH(M93&amp;P93,$C$10:$C$213&amp;$E$10:$E$213,0)),INDEX($G$10:$G$213,MATCH(M93&amp;P93,$C$10:$C$213&amp;$E$10:$E$213,0))*INDEX(PC_ENERO_2025!$F$28:$F$60,MATCH(I93,PC_ENERO_2025!$E$28:$E$60,0),MATCH($R$8,PC_ENERO_2025!$F$26,0)))</f>
        <v>2592.2334051030375</v>
      </c>
      <c r="S93" s="185"/>
      <c r="T93" s="185"/>
    </row>
    <row r="94" spans="1:20" ht="16.899999999999999" customHeight="1" x14ac:dyDescent="0.3">
      <c r="A94" s="484" t="str">
        <f t="shared" si="5"/>
        <v>DB1EnergíaGolfo Norte</v>
      </c>
      <c r="C94" s="176" t="s">
        <v>48</v>
      </c>
      <c r="D94" s="177" t="s">
        <v>135</v>
      </c>
      <c r="E94" s="177" t="s">
        <v>67</v>
      </c>
      <c r="F94" s="178" t="s">
        <v>158</v>
      </c>
      <c r="G94" s="179">
        <f t="array" ref="G94">INDEX(INSUMOS_ENERO_2025!$D$18:$D$221,MATCH($C94&amp;$E94,INSUMOS_ENERO_2025!$B$18:$B$221&amp;INSUMOS_ENERO_2025!$C$18:$C$221,0))</f>
        <v>159141.7840633569</v>
      </c>
      <c r="H94" s="118"/>
      <c r="I94" s="118" t="str">
        <f t="shared" si="3"/>
        <v>RABTSINNA</v>
      </c>
      <c r="J94" s="118" t="str">
        <f t="shared" si="4"/>
        <v>RABTCentro OrienteNA</v>
      </c>
      <c r="K94" s="118" t="s">
        <v>150</v>
      </c>
      <c r="M94" s="180" t="s">
        <v>59</v>
      </c>
      <c r="N94" s="181" t="s">
        <v>159</v>
      </c>
      <c r="O94" s="181" t="s">
        <v>160</v>
      </c>
      <c r="P94" s="181" t="s">
        <v>64</v>
      </c>
      <c r="Q94" s="182" t="s">
        <v>161</v>
      </c>
      <c r="R94" s="183">
        <f t="array" ref="R94">IF(Q94="NA",INDEX($G$10:$G$213,MATCH(M94&amp;P94,$C$10:$C$213&amp;$E$10:$E$213,0)),INDEX($G$10:$G$213,MATCH(M94&amp;P94,$C$10:$C$213&amp;$E$10:$E$213,0))*INDEX(PC_ENERO_2025!$F$28:$F$60,MATCH(I94,PC_ENERO_2025!$E$28:$E$60,0),MATCH($R$8,PC_ENERO_2025!$F$26,0)))</f>
        <v>13556.111731701443</v>
      </c>
      <c r="S94" s="185"/>
      <c r="T94" s="185"/>
    </row>
    <row r="95" spans="1:20" ht="16.899999999999999" customHeight="1" x14ac:dyDescent="0.3">
      <c r="A95" s="484" t="str">
        <f t="shared" si="5"/>
        <v>DB2EnergíaGolfo Norte</v>
      </c>
      <c r="C95" s="176" t="s">
        <v>50</v>
      </c>
      <c r="D95" s="177" t="s">
        <v>135</v>
      </c>
      <c r="E95" s="177" t="s">
        <v>67</v>
      </c>
      <c r="F95" s="178" t="s">
        <v>158</v>
      </c>
      <c r="G95" s="179">
        <f t="array" ref="G95">INDEX(INSUMOS_ENERO_2025!$D$18:$D$221,MATCH($C95&amp;$E95,INSUMOS_ENERO_2025!$B$18:$B$221&amp;INSUMOS_ENERO_2025!$C$18:$C$221,0))</f>
        <v>377784.24930378393</v>
      </c>
      <c r="H95" s="118"/>
      <c r="I95" s="118" t="str">
        <f t="shared" si="3"/>
        <v>APBTSINNA</v>
      </c>
      <c r="J95" s="118" t="str">
        <f t="shared" si="4"/>
        <v>APBTCentro OrienteNA</v>
      </c>
      <c r="K95" s="118" t="s">
        <v>150</v>
      </c>
      <c r="M95" s="180" t="s">
        <v>57</v>
      </c>
      <c r="N95" s="181" t="s">
        <v>159</v>
      </c>
      <c r="O95" s="181" t="s">
        <v>160</v>
      </c>
      <c r="P95" s="181" t="s">
        <v>64</v>
      </c>
      <c r="Q95" s="182" t="s">
        <v>161</v>
      </c>
      <c r="R95" s="183">
        <f t="array" ref="R95">IF(Q95="NA",INDEX($G$10:$G$213,MATCH(M95&amp;P95,$C$10:$C$213&amp;$E$10:$E$213,0)),INDEX($G$10:$G$213,MATCH(M95&amp;P95,$C$10:$C$213&amp;$E$10:$E$213,0))*INDEX(PC_ENERO_2025!$F$28:$F$60,MATCH(I95,PC_ENERO_2025!$E$28:$E$60,0),MATCH($R$8,PC_ENERO_2025!$F$26,0)))</f>
        <v>25814.93549482743</v>
      </c>
      <c r="S95" s="185"/>
      <c r="T95" s="185"/>
    </row>
    <row r="96" spans="1:20" ht="16.899999999999999" customHeight="1" x14ac:dyDescent="0.3">
      <c r="A96" s="484" t="str">
        <f t="shared" si="5"/>
        <v>DISTEnergíaGolfo Norte</v>
      </c>
      <c r="C96" s="176" t="s">
        <v>51</v>
      </c>
      <c r="D96" s="177" t="s">
        <v>135</v>
      </c>
      <c r="E96" s="177" t="s">
        <v>67</v>
      </c>
      <c r="F96" s="178" t="s">
        <v>158</v>
      </c>
      <c r="G96" s="179">
        <f t="array" ref="G96">INDEX(INSUMOS_ENERO_2025!$D$18:$D$221,MATCH($C96&amp;$E96,INSUMOS_ENERO_2025!$B$18:$B$221&amp;INSUMOS_ENERO_2025!$C$18:$C$221,0))</f>
        <v>323808.52387844748</v>
      </c>
      <c r="H96" s="118"/>
      <c r="I96" s="118" t="str">
        <f t="shared" si="3"/>
        <v>APMTSINNA</v>
      </c>
      <c r="J96" s="118" t="str">
        <f t="shared" si="4"/>
        <v>APMTCentro OrienteNA</v>
      </c>
      <c r="K96" s="118" t="s">
        <v>150</v>
      </c>
      <c r="M96" s="180" t="s">
        <v>58</v>
      </c>
      <c r="N96" s="181" t="s">
        <v>159</v>
      </c>
      <c r="O96" s="181" t="s">
        <v>160</v>
      </c>
      <c r="P96" s="181" t="s">
        <v>64</v>
      </c>
      <c r="Q96" s="182" t="s">
        <v>161</v>
      </c>
      <c r="R96" s="183">
        <f t="array" ref="R96">IF(Q96="NA",INDEX($G$10:$G$213,MATCH(M96&amp;P96,$C$10:$C$213&amp;$E$10:$E$213,0)),INDEX($G$10:$G$213,MATCH(M96&amp;P96,$C$10:$C$213&amp;$E$10:$E$213,0))*INDEX(PC_ENERO_2025!$F$28:$F$60,MATCH(I96,PC_ENERO_2025!$E$28:$E$60,0),MATCH($R$8,PC_ENERO_2025!$F$26,0)))</f>
        <v>742.0643626735955</v>
      </c>
      <c r="S96" s="185"/>
      <c r="T96" s="185"/>
    </row>
    <row r="97" spans="1:20" ht="16.899999999999999" customHeight="1" x14ac:dyDescent="0.3">
      <c r="A97" s="484" t="str">
        <f t="shared" si="5"/>
        <v>DITEnergíaGolfo Norte</v>
      </c>
      <c r="C97" s="176" t="s">
        <v>52</v>
      </c>
      <c r="D97" s="177" t="s">
        <v>135</v>
      </c>
      <c r="E97" s="177" t="s">
        <v>67</v>
      </c>
      <c r="F97" s="178" t="s">
        <v>158</v>
      </c>
      <c r="G97" s="179">
        <f t="array" ref="G97">INDEX(INSUMOS_ENERO_2025!$D$18:$D$221,MATCH($C97&amp;$E97,INSUMOS_ENERO_2025!$B$18:$B$221&amp;INSUMOS_ENERO_2025!$C$18:$C$221,0))</f>
        <v>64770.547278565435</v>
      </c>
      <c r="H97" s="118"/>
      <c r="I97" s="118" t="str">
        <f t="shared" si="3"/>
        <v>GDMTHSINB</v>
      </c>
      <c r="J97" s="118" t="str">
        <f t="shared" si="4"/>
        <v>GDMTHCentro OrienteB</v>
      </c>
      <c r="K97" s="118" t="s">
        <v>150</v>
      </c>
      <c r="M97" s="180" t="s">
        <v>54</v>
      </c>
      <c r="N97" s="181" t="s">
        <v>159</v>
      </c>
      <c r="O97" s="181" t="s">
        <v>160</v>
      </c>
      <c r="P97" s="181" t="s">
        <v>64</v>
      </c>
      <c r="Q97" s="182" t="s">
        <v>146</v>
      </c>
      <c r="R97" s="183">
        <f t="array" ref="R97">IF(Q97="NA",INDEX($G$10:$G$213,MATCH(M97&amp;P97,$C$10:$C$213&amp;$E$10:$E$213,0)),INDEX($G$10:$G$213,MATCH(M97&amp;P97,$C$10:$C$213&amp;$E$10:$E$213,0))*INDEX(PC_ENERO_2025!$F$28:$F$60,MATCH(I97,PC_ENERO_2025!$E$28:$E$60,0),MATCH($R$8,PC_ENERO_2025!$F$26,0)))</f>
        <v>80818.20421701255</v>
      </c>
      <c r="S97" s="185"/>
      <c r="T97" s="185"/>
    </row>
    <row r="98" spans="1:20" ht="16.899999999999999" customHeight="1" x14ac:dyDescent="0.3">
      <c r="A98" s="484" t="str">
        <f t="shared" si="5"/>
        <v>GDBTEnergíaGolfo Norte</v>
      </c>
      <c r="C98" s="176" t="s">
        <v>53</v>
      </c>
      <c r="D98" s="177" t="s">
        <v>135</v>
      </c>
      <c r="E98" s="177" t="s">
        <v>67</v>
      </c>
      <c r="F98" s="178" t="s">
        <v>158</v>
      </c>
      <c r="G98" s="179">
        <f t="array" ref="G98">INDEX(INSUMOS_ENERO_2025!$D$18:$D$221,MATCH($C98&amp;$E98,INSUMOS_ENERO_2025!$B$18:$B$221&amp;INSUMOS_ENERO_2025!$C$18:$C$221,0))</f>
        <v>1681.4930973928208</v>
      </c>
      <c r="H98" s="118"/>
      <c r="I98" s="118" t="str">
        <f t="shared" si="3"/>
        <v>GDMTHSINI</v>
      </c>
      <c r="J98" s="118" t="str">
        <f t="shared" si="4"/>
        <v>GDMTHCentro OrienteI</v>
      </c>
      <c r="K98" s="118" t="s">
        <v>150</v>
      </c>
      <c r="M98" s="180" t="s">
        <v>54</v>
      </c>
      <c r="N98" s="181" t="s">
        <v>159</v>
      </c>
      <c r="O98" s="181" t="s">
        <v>160</v>
      </c>
      <c r="P98" s="181" t="s">
        <v>64</v>
      </c>
      <c r="Q98" s="182" t="s">
        <v>147</v>
      </c>
      <c r="R98" s="183">
        <f t="array" ref="R98">IF(Q98="NA",INDEX($G$10:$G$213,MATCH(M98&amp;P98,$C$10:$C$213&amp;$E$10:$E$213,0)),INDEX($G$10:$G$213,MATCH(M98&amp;P98,$C$10:$C$213&amp;$E$10:$E$213,0))*INDEX(PC_ENERO_2025!$F$28:$F$60,MATCH(I98,PC_ENERO_2025!$E$28:$E$60,0),MATCH($R$8,PC_ENERO_2025!$F$26,0)))</f>
        <v>154958.76479293144</v>
      </c>
      <c r="S98" s="185"/>
      <c r="T98" s="185"/>
    </row>
    <row r="99" spans="1:20" ht="16.899999999999999" customHeight="1" x14ac:dyDescent="0.3">
      <c r="A99" s="484" t="str">
        <f t="shared" si="5"/>
        <v>GDMTHEnergíaGolfo Norte</v>
      </c>
      <c r="C99" s="176" t="s">
        <v>54</v>
      </c>
      <c r="D99" s="177" t="s">
        <v>135</v>
      </c>
      <c r="E99" s="177" t="s">
        <v>67</v>
      </c>
      <c r="F99" s="178" t="s">
        <v>158</v>
      </c>
      <c r="G99" s="179">
        <f t="array" ref="G99">INDEX(INSUMOS_ENERO_2025!$D$18:$D$221,MATCH($C99&amp;$E99,INSUMOS_ENERO_2025!$B$18:$B$221&amp;INSUMOS_ENERO_2025!$C$18:$C$221,0))</f>
        <v>826788.43200980092</v>
      </c>
      <c r="H99" s="118"/>
      <c r="I99" s="118" t="str">
        <f t="shared" si="3"/>
        <v>GDMTHSINP</v>
      </c>
      <c r="J99" s="118" t="str">
        <f t="shared" si="4"/>
        <v>GDMTHCentro OrienteP</v>
      </c>
      <c r="K99" s="118" t="s">
        <v>150</v>
      </c>
      <c r="M99" s="180" t="s">
        <v>54</v>
      </c>
      <c r="N99" s="181" t="s">
        <v>159</v>
      </c>
      <c r="O99" s="181" t="s">
        <v>160</v>
      </c>
      <c r="P99" s="181" t="s">
        <v>64</v>
      </c>
      <c r="Q99" s="182" t="s">
        <v>148</v>
      </c>
      <c r="R99" s="183">
        <f t="array" ref="R99">IF(Q99="NA",INDEX($G$10:$G$213,MATCH(M99&amp;P99,$C$10:$C$213&amp;$E$10:$E$213,0)),INDEX($G$10:$G$213,MATCH(M99&amp;P99,$C$10:$C$213&amp;$E$10:$E$213,0))*INDEX(PC_ENERO_2025!$F$28:$F$60,MATCH(I99,PC_ENERO_2025!$E$28:$E$60,0),MATCH($R$8,PC_ENERO_2025!$F$26,0)))</f>
        <v>37018.680194570486</v>
      </c>
      <c r="S99" s="185"/>
      <c r="T99" s="185"/>
    </row>
    <row r="100" spans="1:20" ht="16.899999999999999" customHeight="1" x14ac:dyDescent="0.3">
      <c r="A100" s="484" t="str">
        <f t="shared" si="5"/>
        <v>GDMTOEnergíaGolfo Norte</v>
      </c>
      <c r="C100" s="176" t="s">
        <v>55</v>
      </c>
      <c r="D100" s="177" t="s">
        <v>135</v>
      </c>
      <c r="E100" s="177" t="s">
        <v>67</v>
      </c>
      <c r="F100" s="178" t="s">
        <v>158</v>
      </c>
      <c r="G100" s="179">
        <f t="array" ref="G100">INDEX(INSUMOS_ENERO_2025!$D$18:$D$221,MATCH($C100&amp;$E100,INSUMOS_ENERO_2025!$B$18:$B$221&amp;INSUMOS_ENERO_2025!$C$18:$C$221,0))</f>
        <v>150913.69597184425</v>
      </c>
      <c r="H100" s="118"/>
      <c r="I100" s="118" t="str">
        <f t="shared" si="3"/>
        <v>GDMTOSINNA</v>
      </c>
      <c r="J100" s="118" t="str">
        <f t="shared" si="4"/>
        <v>GDMTOCentro OrienteNA</v>
      </c>
      <c r="K100" s="118" t="s">
        <v>150</v>
      </c>
      <c r="M100" s="180" t="s">
        <v>55</v>
      </c>
      <c r="N100" s="181" t="s">
        <v>159</v>
      </c>
      <c r="O100" s="181" t="s">
        <v>160</v>
      </c>
      <c r="P100" s="181" t="s">
        <v>64</v>
      </c>
      <c r="Q100" s="182" t="s">
        <v>161</v>
      </c>
      <c r="R100" s="183">
        <f t="array" ref="R100">IF(Q100="NA",INDEX($G$10:$G$213,MATCH(M100&amp;P100,$C$10:$C$213&amp;$E$10:$E$213,0)),INDEX($G$10:$G$213,MATCH(M100&amp;P100,$C$10:$C$213&amp;$E$10:$E$213,0))*INDEX(PC_ENERO_2025!$F$28:$F$60,MATCH(I100,PC_ENERO_2025!$E$28:$E$60,0),MATCH($R$8,PC_ENERO_2025!$F$26,0)))</f>
        <v>76406.503224277141</v>
      </c>
      <c r="S100" s="185"/>
      <c r="T100" s="185"/>
    </row>
    <row r="101" spans="1:20" ht="16.899999999999999" customHeight="1" x14ac:dyDescent="0.3">
      <c r="A101" s="484" t="str">
        <f t="shared" si="5"/>
        <v>PDBTEnergíaGolfo Norte</v>
      </c>
      <c r="C101" s="176" t="s">
        <v>56</v>
      </c>
      <c r="D101" s="177" t="s">
        <v>135</v>
      </c>
      <c r="E101" s="177" t="s">
        <v>67</v>
      </c>
      <c r="F101" s="178" t="s">
        <v>158</v>
      </c>
      <c r="G101" s="179">
        <f t="array" ref="G101">INDEX(INSUMOS_ENERO_2025!$D$18:$D$221,MATCH($C101&amp;$E101,INSUMOS_ENERO_2025!$B$18:$B$221&amp;INSUMOS_ENERO_2025!$C$18:$C$221,0))</f>
        <v>70799.692603338684</v>
      </c>
      <c r="H101" s="118"/>
      <c r="I101" s="118" t="str">
        <f t="shared" si="3"/>
        <v>RAMTSINNA</v>
      </c>
      <c r="J101" s="118" t="str">
        <f t="shared" si="4"/>
        <v>RAMTCentro OrienteNA</v>
      </c>
      <c r="K101" s="118" t="s">
        <v>150</v>
      </c>
      <c r="M101" s="180" t="s">
        <v>60</v>
      </c>
      <c r="N101" s="181" t="s">
        <v>159</v>
      </c>
      <c r="O101" s="181" t="s">
        <v>160</v>
      </c>
      <c r="P101" s="181" t="s">
        <v>64</v>
      </c>
      <c r="Q101" s="182" t="s">
        <v>161</v>
      </c>
      <c r="R101" s="183">
        <f t="array" ref="R101">IF(Q101="NA",INDEX($G$10:$G$213,MATCH(M101&amp;P101,$C$10:$C$213&amp;$E$10:$E$213,0)),INDEX($G$10:$G$213,MATCH(M101&amp;P101,$C$10:$C$213&amp;$E$10:$E$213,0))*INDEX(PC_ENERO_2025!$F$28:$F$60,MATCH(I101,PC_ENERO_2025!$E$28:$E$60,0),MATCH($R$8,PC_ENERO_2025!$F$26,0)))</f>
        <v>29862.867796652707</v>
      </c>
      <c r="S101" s="185"/>
      <c r="T101" s="185"/>
    </row>
    <row r="102" spans="1:20" ht="16.899999999999999" customHeight="1" x14ac:dyDescent="0.3">
      <c r="A102" s="484" t="str">
        <f t="shared" si="5"/>
        <v>APBTEnergíaGolfo Norte</v>
      </c>
      <c r="C102" s="176" t="s">
        <v>57</v>
      </c>
      <c r="D102" s="177" t="s">
        <v>135</v>
      </c>
      <c r="E102" s="177" t="s">
        <v>67</v>
      </c>
      <c r="F102" s="178" t="s">
        <v>158</v>
      </c>
      <c r="G102" s="179">
        <f t="array" ref="G102">INDEX(INSUMOS_ENERO_2025!$D$18:$D$221,MATCH($C102&amp;$E102,INSUMOS_ENERO_2025!$B$18:$B$221&amp;INSUMOS_ENERO_2025!$C$18:$C$221,0))</f>
        <v>17822.347058995572</v>
      </c>
      <c r="H102" s="118"/>
      <c r="I102" s="118" t="str">
        <f t="shared" si="3"/>
        <v>DISTSINB</v>
      </c>
      <c r="J102" s="118" t="str">
        <f t="shared" si="4"/>
        <v>DISTCentro OrienteB</v>
      </c>
      <c r="K102" s="118" t="s">
        <v>150</v>
      </c>
      <c r="M102" s="180" t="s">
        <v>51</v>
      </c>
      <c r="N102" s="181" t="s">
        <v>159</v>
      </c>
      <c r="O102" s="181" t="s">
        <v>160</v>
      </c>
      <c r="P102" s="181" t="s">
        <v>64</v>
      </c>
      <c r="Q102" s="182" t="s">
        <v>146</v>
      </c>
      <c r="R102" s="183">
        <f t="array" ref="R102">IF(Q102="NA",INDEX($G$10:$G$213,MATCH(M102&amp;P102,$C$10:$C$213&amp;$E$10:$E$213,0)),INDEX($G$10:$G$213,MATCH(M102&amp;P102,$C$10:$C$213&amp;$E$10:$E$213,0))*INDEX(PC_ENERO_2025!$F$28:$F$60,MATCH(I102,PC_ENERO_2025!$E$28:$E$60,0),MATCH($R$8,PC_ENERO_2025!$F$26,0)))</f>
        <v>11394.562760447556</v>
      </c>
      <c r="S102" s="185"/>
      <c r="T102" s="185"/>
    </row>
    <row r="103" spans="1:20" ht="16.899999999999999" customHeight="1" x14ac:dyDescent="0.3">
      <c r="A103" s="484" t="str">
        <f t="shared" si="5"/>
        <v>APMTEnergíaGolfo Norte</v>
      </c>
      <c r="C103" s="176" t="s">
        <v>58</v>
      </c>
      <c r="D103" s="177" t="s">
        <v>135</v>
      </c>
      <c r="E103" s="177" t="s">
        <v>67</v>
      </c>
      <c r="F103" s="178" t="s">
        <v>158</v>
      </c>
      <c r="G103" s="179">
        <f t="array" ref="G103">INDEX(INSUMOS_ENERO_2025!$D$18:$D$221,MATCH($C103&amp;$E103,INSUMOS_ENERO_2025!$B$18:$B$221&amp;INSUMOS_ENERO_2025!$C$18:$C$221,0))</f>
        <v>11397.103531059724</v>
      </c>
      <c r="H103" s="118"/>
      <c r="I103" s="118" t="str">
        <f t="shared" si="3"/>
        <v>DISTSINI</v>
      </c>
      <c r="J103" s="118" t="str">
        <f t="shared" si="4"/>
        <v>DISTCentro OrienteI</v>
      </c>
      <c r="K103" s="118" t="s">
        <v>150</v>
      </c>
      <c r="M103" s="180" t="s">
        <v>51</v>
      </c>
      <c r="N103" s="181" t="s">
        <v>159</v>
      </c>
      <c r="O103" s="181" t="s">
        <v>160</v>
      </c>
      <c r="P103" s="181" t="s">
        <v>64</v>
      </c>
      <c r="Q103" s="182" t="s">
        <v>147</v>
      </c>
      <c r="R103" s="183">
        <f t="array" ref="R103">IF(Q103="NA",INDEX($G$10:$G$213,MATCH(M103&amp;P103,$C$10:$C$213&amp;$E$10:$E$213,0)),INDEX($G$10:$G$213,MATCH(M103&amp;P103,$C$10:$C$213&amp;$E$10:$E$213,0))*INDEX(PC_ENERO_2025!$F$28:$F$60,MATCH(I103,PC_ENERO_2025!$E$28:$E$60,0),MATCH($R$8,PC_ENERO_2025!$F$26,0)))</f>
        <v>20897.393382082129</v>
      </c>
      <c r="S103" s="185"/>
      <c r="T103" s="185"/>
    </row>
    <row r="104" spans="1:20" ht="16.899999999999999" customHeight="1" x14ac:dyDescent="0.3">
      <c r="A104" s="484" t="str">
        <f t="shared" si="5"/>
        <v>RABTEnergíaGolfo Norte</v>
      </c>
      <c r="C104" s="176" t="s">
        <v>59</v>
      </c>
      <c r="D104" s="177" t="s">
        <v>135</v>
      </c>
      <c r="E104" s="177" t="s">
        <v>67</v>
      </c>
      <c r="F104" s="178" t="s">
        <v>158</v>
      </c>
      <c r="G104" s="179">
        <f t="array" ref="G104">INDEX(INSUMOS_ENERO_2025!$D$18:$D$221,MATCH($C104&amp;$E104,INSUMOS_ENERO_2025!$B$18:$B$221&amp;INSUMOS_ENERO_2025!$C$18:$C$221,0))</f>
        <v>4237.8699542523318</v>
      </c>
      <c r="H104" s="118"/>
      <c r="I104" s="118" t="str">
        <f t="shared" si="3"/>
        <v>DISTSINP</v>
      </c>
      <c r="J104" s="118" t="str">
        <f t="shared" si="4"/>
        <v>DISTCentro OrienteP</v>
      </c>
      <c r="K104" s="118" t="s">
        <v>150</v>
      </c>
      <c r="M104" s="180" t="s">
        <v>51</v>
      </c>
      <c r="N104" s="181" t="s">
        <v>159</v>
      </c>
      <c r="O104" s="181" t="s">
        <v>160</v>
      </c>
      <c r="P104" s="181" t="s">
        <v>64</v>
      </c>
      <c r="Q104" s="182" t="s">
        <v>148</v>
      </c>
      <c r="R104" s="183">
        <f t="array" ref="R104">IF(Q104="NA",INDEX($G$10:$G$213,MATCH(M104&amp;P104,$C$10:$C$213&amp;$E$10:$E$213,0)),INDEX($G$10:$G$213,MATCH(M104&amp;P104,$C$10:$C$213&amp;$E$10:$E$213,0))*INDEX(PC_ENERO_2025!$F$28:$F$60,MATCH(I104,PC_ENERO_2025!$E$28:$E$60,0),MATCH($R$8,PC_ENERO_2025!$F$26,0)))</f>
        <v>4749.3809399673455</v>
      </c>
      <c r="S104" s="185"/>
      <c r="T104" s="185"/>
    </row>
    <row r="105" spans="1:20" ht="16.899999999999999" customHeight="1" x14ac:dyDescent="0.3">
      <c r="A105" s="484" t="str">
        <f t="shared" si="5"/>
        <v>RAMTEnergíaGolfo Norte</v>
      </c>
      <c r="C105" s="176" t="s">
        <v>60</v>
      </c>
      <c r="D105" s="177" t="s">
        <v>135</v>
      </c>
      <c r="E105" s="177" t="s">
        <v>67</v>
      </c>
      <c r="F105" s="178" t="s">
        <v>158</v>
      </c>
      <c r="G105" s="179">
        <f t="array" ref="G105">INDEX(INSUMOS_ENERO_2025!$D$18:$D$221,MATCH($C105&amp;$E105,INSUMOS_ENERO_2025!$B$18:$B$221&amp;INSUMOS_ENERO_2025!$C$18:$C$221,0))</f>
        <v>5980.0815642671359</v>
      </c>
      <c r="H105" s="118"/>
      <c r="I105" s="118" t="str">
        <f t="shared" si="3"/>
        <v>DISTSINSP</v>
      </c>
      <c r="J105" s="118" t="str">
        <f t="shared" si="4"/>
        <v>DISTCentro OrienteSP</v>
      </c>
      <c r="K105" s="118" t="s">
        <v>150</v>
      </c>
      <c r="M105" s="180" t="s">
        <v>51</v>
      </c>
      <c r="N105" s="181" t="s">
        <v>159</v>
      </c>
      <c r="O105" s="181" t="s">
        <v>160</v>
      </c>
      <c r="P105" s="181" t="s">
        <v>64</v>
      </c>
      <c r="Q105" s="182" t="s">
        <v>151</v>
      </c>
      <c r="R105" s="183">
        <f t="array" ref="R105">IF(Q105="NA",INDEX($G$10:$G$213,MATCH(M105&amp;P105,$C$10:$C$213&amp;$E$10:$E$213,0)),INDEX($G$10:$G$213,MATCH(M105&amp;P105,$C$10:$C$213&amp;$E$10:$E$213,0))*INDEX(PC_ENERO_2025!$F$28:$F$60,MATCH(I105,PC_ENERO_2025!$E$28:$E$60,0),MATCH($R$8,PC_ENERO_2025!$F$26,0)))</f>
        <v>0</v>
      </c>
      <c r="S105" s="185"/>
      <c r="T105" s="185"/>
    </row>
    <row r="106" spans="1:20" ht="16.899999999999999" customHeight="1" x14ac:dyDescent="0.3">
      <c r="A106" s="484" t="str">
        <f t="shared" si="5"/>
        <v>DB1EnergíaJalisco</v>
      </c>
      <c r="C106" s="176" t="s">
        <v>48</v>
      </c>
      <c r="D106" s="177" t="s">
        <v>135</v>
      </c>
      <c r="E106" s="177" t="s">
        <v>68</v>
      </c>
      <c r="F106" s="178" t="s">
        <v>158</v>
      </c>
      <c r="G106" s="179">
        <f t="array" ref="G106">INDEX(INSUMOS_ENERO_2025!$D$18:$D$221,MATCH($C106&amp;$E106,INSUMOS_ENERO_2025!$B$18:$B$221&amp;INSUMOS_ENERO_2025!$C$18:$C$221,0))</f>
        <v>203865.74874138998</v>
      </c>
      <c r="H106" s="118"/>
      <c r="I106" s="118" t="str">
        <f t="shared" si="3"/>
        <v>DITSINB</v>
      </c>
      <c r="J106" s="118" t="str">
        <f t="shared" si="4"/>
        <v>DITCentro OrienteB</v>
      </c>
      <c r="K106" s="118" t="s">
        <v>150</v>
      </c>
      <c r="M106" s="180" t="s">
        <v>52</v>
      </c>
      <c r="N106" s="181" t="s">
        <v>159</v>
      </c>
      <c r="O106" s="181" t="s">
        <v>160</v>
      </c>
      <c r="P106" s="181" t="s">
        <v>64</v>
      </c>
      <c r="Q106" s="182" t="s">
        <v>146</v>
      </c>
      <c r="R106" s="183">
        <f t="array" ref="R106">IF(Q106="NA",INDEX($G$10:$G$213,MATCH(M106&amp;P106,$C$10:$C$213&amp;$E$10:$E$213,0)),INDEX($G$10:$G$213,MATCH(M106&amp;P106,$C$10:$C$213&amp;$E$10:$E$213,0))*INDEX(PC_ENERO_2025!$F$28:$F$60,MATCH(I106,PC_ENERO_2025!$E$28:$E$60,0),MATCH($R$8,PC_ENERO_2025!$F$26,0)))</f>
        <v>38231.815171537753</v>
      </c>
      <c r="S106" s="185"/>
      <c r="T106" s="185"/>
    </row>
    <row r="107" spans="1:20" ht="16.899999999999999" customHeight="1" x14ac:dyDescent="0.3">
      <c r="A107" s="484" t="str">
        <f t="shared" si="5"/>
        <v>DB2EnergíaJalisco</v>
      </c>
      <c r="C107" s="176" t="s">
        <v>50</v>
      </c>
      <c r="D107" s="177" t="s">
        <v>135</v>
      </c>
      <c r="E107" s="177" t="s">
        <v>68</v>
      </c>
      <c r="F107" s="178" t="s">
        <v>158</v>
      </c>
      <c r="G107" s="179">
        <f t="array" ref="G107">INDEX(INSUMOS_ENERO_2025!$D$18:$D$221,MATCH($C107&amp;$E107,INSUMOS_ENERO_2025!$B$18:$B$221&amp;INSUMOS_ENERO_2025!$C$18:$C$221,0))</f>
        <v>150967.06886439811</v>
      </c>
      <c r="H107" s="118"/>
      <c r="I107" s="118" t="str">
        <f t="shared" si="3"/>
        <v>DITSINI</v>
      </c>
      <c r="J107" s="118" t="str">
        <f t="shared" si="4"/>
        <v>DITCentro OrienteI</v>
      </c>
      <c r="K107" s="118" t="s">
        <v>150</v>
      </c>
      <c r="M107" s="180" t="s">
        <v>52</v>
      </c>
      <c r="N107" s="181" t="s">
        <v>159</v>
      </c>
      <c r="O107" s="181" t="s">
        <v>160</v>
      </c>
      <c r="P107" s="181" t="s">
        <v>64</v>
      </c>
      <c r="Q107" s="182" t="s">
        <v>147</v>
      </c>
      <c r="R107" s="183">
        <f t="array" ref="R107">IF(Q107="NA",INDEX($G$10:$G$213,MATCH(M107&amp;P107,$C$10:$C$213&amp;$E$10:$E$213,0)),INDEX($G$10:$G$213,MATCH(M107&amp;P107,$C$10:$C$213&amp;$E$10:$E$213,0))*INDEX(PC_ENERO_2025!$F$28:$F$60,MATCH(I107,PC_ENERO_2025!$E$28:$E$60,0),MATCH($R$8,PC_ENERO_2025!$F$26,0)))</f>
        <v>58452.266260503042</v>
      </c>
      <c r="S107" s="185"/>
      <c r="T107" s="185"/>
    </row>
    <row r="108" spans="1:20" ht="16.899999999999999" customHeight="1" x14ac:dyDescent="0.3">
      <c r="A108" s="484" t="str">
        <f t="shared" si="5"/>
        <v>DISTEnergíaJalisco</v>
      </c>
      <c r="C108" s="176" t="s">
        <v>51</v>
      </c>
      <c r="D108" s="177" t="s">
        <v>135</v>
      </c>
      <c r="E108" s="177" t="s">
        <v>68</v>
      </c>
      <c r="F108" s="178" t="s">
        <v>158</v>
      </c>
      <c r="G108" s="179">
        <f t="array" ref="G108">INDEX(INSUMOS_ENERO_2025!$D$18:$D$221,MATCH($C108&amp;$E108,INSUMOS_ENERO_2025!$B$18:$B$221&amp;INSUMOS_ENERO_2025!$C$18:$C$221,0))</f>
        <v>102309.77429631456</v>
      </c>
      <c r="H108" s="118"/>
      <c r="I108" s="118" t="str">
        <f t="shared" si="3"/>
        <v>DITSINP</v>
      </c>
      <c r="J108" s="118" t="str">
        <f t="shared" si="4"/>
        <v>DITCentro OrienteP</v>
      </c>
      <c r="K108" s="118" t="s">
        <v>150</v>
      </c>
      <c r="M108" s="180" t="s">
        <v>52</v>
      </c>
      <c r="N108" s="181" t="s">
        <v>159</v>
      </c>
      <c r="O108" s="181" t="s">
        <v>160</v>
      </c>
      <c r="P108" s="181" t="s">
        <v>64</v>
      </c>
      <c r="Q108" s="182" t="s">
        <v>148</v>
      </c>
      <c r="R108" s="183">
        <f t="array" ref="R108">IF(Q108="NA",INDEX($G$10:$G$213,MATCH(M108&amp;P108,$C$10:$C$213&amp;$E$10:$E$213,0)),INDEX($G$10:$G$213,MATCH(M108&amp;P108,$C$10:$C$213&amp;$E$10:$E$213,0))*INDEX(PC_ENERO_2025!$F$28:$F$60,MATCH(I108,PC_ENERO_2025!$E$28:$E$60,0),MATCH($R$8,PC_ENERO_2025!$F$26,0)))</f>
        <v>7910.0803091567777</v>
      </c>
      <c r="S108" s="185"/>
      <c r="T108" s="185"/>
    </row>
    <row r="109" spans="1:20" ht="16.899999999999999" customHeight="1" x14ac:dyDescent="0.3">
      <c r="A109" s="484" t="str">
        <f t="shared" si="5"/>
        <v>DITEnergíaJalisco</v>
      </c>
      <c r="C109" s="176" t="s">
        <v>52</v>
      </c>
      <c r="D109" s="177" t="s">
        <v>135</v>
      </c>
      <c r="E109" s="177" t="s">
        <v>68</v>
      </c>
      <c r="F109" s="178" t="s">
        <v>158</v>
      </c>
      <c r="G109" s="179">
        <f t="array" ref="G109">INDEX(INSUMOS_ENERO_2025!$D$18:$D$221,MATCH($C109&amp;$E109,INSUMOS_ENERO_2025!$B$18:$B$221&amp;INSUMOS_ENERO_2025!$C$18:$C$221,0))</f>
        <v>13222.093858461052</v>
      </c>
      <c r="H109" s="118"/>
      <c r="I109" s="118" t="str">
        <f t="shared" si="3"/>
        <v>DITSINSP</v>
      </c>
      <c r="J109" s="118" t="str">
        <f t="shared" si="4"/>
        <v>DITCentro OrienteSP</v>
      </c>
      <c r="K109" s="118" t="s">
        <v>150</v>
      </c>
      <c r="M109" s="180" t="s">
        <v>52</v>
      </c>
      <c r="N109" s="181" t="s">
        <v>159</v>
      </c>
      <c r="O109" s="181" t="s">
        <v>160</v>
      </c>
      <c r="P109" s="181" t="s">
        <v>64</v>
      </c>
      <c r="Q109" s="182" t="s">
        <v>151</v>
      </c>
      <c r="R109" s="183">
        <f t="array" ref="R109">IF(Q109="NA",INDEX($G$10:$G$213,MATCH(M109&amp;P109,$C$10:$C$213&amp;$E$10:$E$213,0)),INDEX($G$10:$G$213,MATCH(M109&amp;P109,$C$10:$C$213&amp;$E$10:$E$213,0))*INDEX(PC_ENERO_2025!$F$28:$F$60,MATCH(I109,PC_ENERO_2025!$E$28:$E$60,0),MATCH($R$8,PC_ENERO_2025!$F$26,0)))</f>
        <v>0</v>
      </c>
      <c r="S109" s="185"/>
      <c r="T109" s="185"/>
    </row>
    <row r="110" spans="1:20" ht="16.899999999999999" customHeight="1" x14ac:dyDescent="0.3">
      <c r="A110" s="484" t="str">
        <f t="shared" si="5"/>
        <v>GDBTEnergíaJalisco</v>
      </c>
      <c r="C110" s="176" t="s">
        <v>53</v>
      </c>
      <c r="D110" s="177" t="s">
        <v>135</v>
      </c>
      <c r="E110" s="177" t="s">
        <v>68</v>
      </c>
      <c r="F110" s="178" t="s">
        <v>158</v>
      </c>
      <c r="G110" s="179">
        <f t="array" ref="G110">INDEX(INSUMOS_ENERO_2025!$D$18:$D$221,MATCH($C110&amp;$E110,INSUMOS_ENERO_2025!$B$18:$B$221&amp;INSUMOS_ENERO_2025!$C$18:$C$221,0))</f>
        <v>2021.7138427657833</v>
      </c>
      <c r="H110" s="118"/>
      <c r="I110" s="118" t="str">
        <f t="shared" si="3"/>
        <v>DB1SINNA</v>
      </c>
      <c r="J110" s="118" t="str">
        <f t="shared" si="4"/>
        <v>DB1Centro SurNA</v>
      </c>
      <c r="K110" s="118" t="s">
        <v>150</v>
      </c>
      <c r="M110" s="180" t="s">
        <v>48</v>
      </c>
      <c r="N110" s="181" t="s">
        <v>159</v>
      </c>
      <c r="O110" s="181" t="s">
        <v>160</v>
      </c>
      <c r="P110" s="181" t="s">
        <v>65</v>
      </c>
      <c r="Q110" s="182" t="s">
        <v>161</v>
      </c>
      <c r="R110" s="183">
        <f t="array" ref="R110">IF(Q110="NA",INDEX($G$10:$G$213,MATCH(M110&amp;P110,$C$10:$C$213&amp;$E$10:$E$213,0)),INDEX($G$10:$G$213,MATCH(M110&amp;P110,$C$10:$C$213&amp;$E$10:$E$213,0))*INDEX(PC_ENERO_2025!$F$28:$F$60,MATCH(I110,PC_ENERO_2025!$E$28:$E$60,0),MATCH($R$8,PC_ENERO_2025!$F$26,0)))</f>
        <v>136302.43856822824</v>
      </c>
      <c r="S110" s="185"/>
      <c r="T110" s="185"/>
    </row>
    <row r="111" spans="1:20" ht="16.899999999999999" customHeight="1" x14ac:dyDescent="0.3">
      <c r="A111" s="484" t="str">
        <f t="shared" si="5"/>
        <v>GDMTHEnergíaJalisco</v>
      </c>
      <c r="C111" s="176" t="s">
        <v>54</v>
      </c>
      <c r="D111" s="177" t="s">
        <v>135</v>
      </c>
      <c r="E111" s="177" t="s">
        <v>68</v>
      </c>
      <c r="F111" s="178" t="s">
        <v>158</v>
      </c>
      <c r="G111" s="179">
        <f t="array" ref="G111">INDEX(INSUMOS_ENERO_2025!$D$18:$D$221,MATCH($C111&amp;$E111,INSUMOS_ENERO_2025!$B$18:$B$221&amp;INSUMOS_ENERO_2025!$C$18:$C$221,0))</f>
        <v>409834.96735014371</v>
      </c>
      <c r="H111" s="118"/>
      <c r="I111" s="118" t="str">
        <f t="shared" si="3"/>
        <v>DB2SINNA</v>
      </c>
      <c r="J111" s="118" t="str">
        <f t="shared" si="4"/>
        <v>DB2Centro SurNA</v>
      </c>
      <c r="K111" s="118" t="s">
        <v>150</v>
      </c>
      <c r="M111" s="180" t="s">
        <v>50</v>
      </c>
      <c r="N111" s="181" t="s">
        <v>159</v>
      </c>
      <c r="O111" s="181" t="s">
        <v>160</v>
      </c>
      <c r="P111" s="181" t="s">
        <v>65</v>
      </c>
      <c r="Q111" s="182" t="s">
        <v>161</v>
      </c>
      <c r="R111" s="183">
        <f t="array" ref="R111">IF(Q111="NA",INDEX($G$10:$G$213,MATCH(M111&amp;P111,$C$10:$C$213&amp;$E$10:$E$213,0)),INDEX($G$10:$G$213,MATCH(M111&amp;P111,$C$10:$C$213&amp;$E$10:$E$213,0))*INDEX(PC_ENERO_2025!$F$28:$F$60,MATCH(I111,PC_ENERO_2025!$E$28:$E$60,0),MATCH($R$8,PC_ENERO_2025!$F$26,0)))</f>
        <v>133424.05443950748</v>
      </c>
      <c r="S111" s="185"/>
      <c r="T111" s="185"/>
    </row>
    <row r="112" spans="1:20" ht="16.899999999999999" customHeight="1" x14ac:dyDescent="0.3">
      <c r="A112" s="484" t="str">
        <f t="shared" si="5"/>
        <v>GDMTOEnergíaJalisco</v>
      </c>
      <c r="C112" s="176" t="s">
        <v>55</v>
      </c>
      <c r="D112" s="177" t="s">
        <v>135</v>
      </c>
      <c r="E112" s="177" t="s">
        <v>68</v>
      </c>
      <c r="F112" s="178" t="s">
        <v>158</v>
      </c>
      <c r="G112" s="179">
        <f t="array" ref="G112">INDEX(INSUMOS_ENERO_2025!$D$18:$D$221,MATCH($C112&amp;$E112,INSUMOS_ENERO_2025!$B$18:$B$221&amp;INSUMOS_ENERO_2025!$C$18:$C$221,0))</f>
        <v>121066.47833370675</v>
      </c>
      <c r="H112" s="118"/>
      <c r="I112" s="118" t="str">
        <f t="shared" si="3"/>
        <v>PDBTSINNA</v>
      </c>
      <c r="J112" s="118" t="str">
        <f t="shared" si="4"/>
        <v>PDBTCentro SurNA</v>
      </c>
      <c r="K112" s="118" t="s">
        <v>150</v>
      </c>
      <c r="M112" s="180" t="s">
        <v>56</v>
      </c>
      <c r="N112" s="181" t="s">
        <v>159</v>
      </c>
      <c r="O112" s="181" t="s">
        <v>160</v>
      </c>
      <c r="P112" s="181" t="s">
        <v>65</v>
      </c>
      <c r="Q112" s="182" t="s">
        <v>161</v>
      </c>
      <c r="R112" s="183">
        <f t="array" ref="R112">IF(Q112="NA",INDEX($G$10:$G$213,MATCH(M112&amp;P112,$C$10:$C$213&amp;$E$10:$E$213,0)),INDEX($G$10:$G$213,MATCH(M112&amp;P112,$C$10:$C$213&amp;$E$10:$E$213,0))*INDEX(PC_ENERO_2025!$F$28:$F$60,MATCH(I112,PC_ENERO_2025!$E$28:$E$60,0),MATCH($R$8,PC_ENERO_2025!$F$26,0)))</f>
        <v>52582.485053980417</v>
      </c>
      <c r="S112" s="185"/>
      <c r="T112" s="185"/>
    </row>
    <row r="113" spans="1:20" ht="16.899999999999999" customHeight="1" x14ac:dyDescent="0.3">
      <c r="A113" s="484" t="str">
        <f t="shared" si="5"/>
        <v>PDBTEnergíaJalisco</v>
      </c>
      <c r="C113" s="176" t="s">
        <v>56</v>
      </c>
      <c r="D113" s="177" t="s">
        <v>135</v>
      </c>
      <c r="E113" s="177" t="s">
        <v>68</v>
      </c>
      <c r="F113" s="178" t="s">
        <v>158</v>
      </c>
      <c r="G113" s="179">
        <f t="array" ref="G113">INDEX(INSUMOS_ENERO_2025!$D$18:$D$221,MATCH($C113&amp;$E113,INSUMOS_ENERO_2025!$B$18:$B$221&amp;INSUMOS_ENERO_2025!$C$18:$C$221,0))</f>
        <v>103041.31176816352</v>
      </c>
      <c r="H113" s="118"/>
      <c r="I113" s="118" t="str">
        <f t="shared" si="3"/>
        <v>GDBTSINNA</v>
      </c>
      <c r="J113" s="118" t="str">
        <f t="shared" si="4"/>
        <v>GDBTCentro SurNA</v>
      </c>
      <c r="K113" s="118" t="s">
        <v>150</v>
      </c>
      <c r="M113" s="187" t="s">
        <v>53</v>
      </c>
      <c r="N113" s="181" t="s">
        <v>159</v>
      </c>
      <c r="O113" s="181" t="s">
        <v>160</v>
      </c>
      <c r="P113" s="181" t="s">
        <v>65</v>
      </c>
      <c r="Q113" s="182" t="s">
        <v>161</v>
      </c>
      <c r="R113" s="183">
        <f t="array" ref="R113">IF(Q113="NA",INDEX($G$10:$G$213,MATCH(M113&amp;P113,$C$10:$C$213&amp;$E$10:$E$213,0)),INDEX($G$10:$G$213,MATCH(M113&amp;P113,$C$10:$C$213&amp;$E$10:$E$213,0))*INDEX(PC_ENERO_2025!$F$28:$F$60,MATCH(I113,PC_ENERO_2025!$E$28:$E$60,0),MATCH($R$8,PC_ENERO_2025!$F$26,0)))</f>
        <v>1914.7918324992499</v>
      </c>
      <c r="S113" s="185"/>
      <c r="T113" s="185"/>
    </row>
    <row r="114" spans="1:20" ht="16.899999999999999" customHeight="1" x14ac:dyDescent="0.3">
      <c r="A114" s="484" t="str">
        <f t="shared" si="5"/>
        <v>APBTEnergíaJalisco</v>
      </c>
      <c r="C114" s="176" t="s">
        <v>57</v>
      </c>
      <c r="D114" s="177" t="s">
        <v>135</v>
      </c>
      <c r="E114" s="177" t="s">
        <v>68</v>
      </c>
      <c r="F114" s="178" t="s">
        <v>158</v>
      </c>
      <c r="G114" s="179">
        <f t="array" ref="G114">INDEX(INSUMOS_ENERO_2025!$D$18:$D$221,MATCH($C114&amp;$E114,INSUMOS_ENERO_2025!$B$18:$B$221&amp;INSUMOS_ENERO_2025!$C$18:$C$221,0))</f>
        <v>14002.257293649836</v>
      </c>
      <c r="H114" s="118"/>
      <c r="I114" s="118" t="str">
        <f t="shared" si="3"/>
        <v>RABTSINNA</v>
      </c>
      <c r="J114" s="118" t="str">
        <f t="shared" si="4"/>
        <v>RABTCentro SurNA</v>
      </c>
      <c r="K114" s="118" t="s">
        <v>150</v>
      </c>
      <c r="M114" s="187" t="s">
        <v>59</v>
      </c>
      <c r="N114" s="181" t="s">
        <v>159</v>
      </c>
      <c r="O114" s="181" t="s">
        <v>160</v>
      </c>
      <c r="P114" s="181" t="s">
        <v>65</v>
      </c>
      <c r="Q114" s="182" t="s">
        <v>161</v>
      </c>
      <c r="R114" s="183">
        <f t="array" ref="R114">IF(Q114="NA",INDEX($G$10:$G$213,MATCH(M114&amp;P114,$C$10:$C$213&amp;$E$10:$E$213,0)),INDEX($G$10:$G$213,MATCH(M114&amp;P114,$C$10:$C$213&amp;$E$10:$E$213,0))*INDEX(PC_ENERO_2025!$F$28:$F$60,MATCH(I114,PC_ENERO_2025!$E$28:$E$60,0),MATCH($R$8,PC_ENERO_2025!$F$26,0)))</f>
        <v>3392.3755168666703</v>
      </c>
      <c r="S114" s="185"/>
      <c r="T114" s="185"/>
    </row>
    <row r="115" spans="1:20" ht="16.899999999999999" customHeight="1" x14ac:dyDescent="0.3">
      <c r="A115" s="484" t="str">
        <f t="shared" si="5"/>
        <v>APMTEnergíaJalisco</v>
      </c>
      <c r="C115" s="176" t="s">
        <v>58</v>
      </c>
      <c r="D115" s="177" t="s">
        <v>135</v>
      </c>
      <c r="E115" s="177" t="s">
        <v>68</v>
      </c>
      <c r="F115" s="178" t="s">
        <v>158</v>
      </c>
      <c r="G115" s="179">
        <f t="array" ref="G115">INDEX(INSUMOS_ENERO_2025!$D$18:$D$221,MATCH($C115&amp;$E115,INSUMOS_ENERO_2025!$B$18:$B$221&amp;INSUMOS_ENERO_2025!$C$18:$C$221,0))</f>
        <v>3472.2473636760546</v>
      </c>
      <c r="H115" s="118"/>
      <c r="I115" s="118" t="str">
        <f t="shared" si="3"/>
        <v>APBTSINNA</v>
      </c>
      <c r="J115" s="118" t="str">
        <f t="shared" si="4"/>
        <v>APBTCentro SurNA</v>
      </c>
      <c r="K115" s="118" t="s">
        <v>150</v>
      </c>
      <c r="M115" s="187" t="s">
        <v>57</v>
      </c>
      <c r="N115" s="181" t="s">
        <v>159</v>
      </c>
      <c r="O115" s="181" t="s">
        <v>160</v>
      </c>
      <c r="P115" s="181" t="s">
        <v>65</v>
      </c>
      <c r="Q115" s="182" t="s">
        <v>161</v>
      </c>
      <c r="R115" s="183">
        <f t="array" ref="R115">IF(Q115="NA",INDEX($G$10:$G$213,MATCH(M115&amp;P115,$C$10:$C$213&amp;$E$10:$E$213,0)),INDEX($G$10:$G$213,MATCH(M115&amp;P115,$C$10:$C$213&amp;$E$10:$E$213,0))*INDEX(PC_ENERO_2025!$F$28:$F$60,MATCH(I115,PC_ENERO_2025!$E$28:$E$60,0),MATCH($R$8,PC_ENERO_2025!$F$26,0)))</f>
        <v>18133.023174375965</v>
      </c>
      <c r="S115" s="185"/>
      <c r="T115" s="185"/>
    </row>
    <row r="116" spans="1:20" ht="16.899999999999999" customHeight="1" x14ac:dyDescent="0.3">
      <c r="A116" s="484" t="str">
        <f t="shared" si="5"/>
        <v>RABTEnergíaJalisco</v>
      </c>
      <c r="C116" s="176" t="s">
        <v>59</v>
      </c>
      <c r="D116" s="177" t="s">
        <v>135</v>
      </c>
      <c r="E116" s="177" t="s">
        <v>68</v>
      </c>
      <c r="F116" s="178" t="s">
        <v>158</v>
      </c>
      <c r="G116" s="179">
        <f t="array" ref="G116">INDEX(INSUMOS_ENERO_2025!$D$18:$D$221,MATCH($C116&amp;$E116,INSUMOS_ENERO_2025!$B$18:$B$221&amp;INSUMOS_ENERO_2025!$C$18:$C$221,0))</f>
        <v>19494.403367445484</v>
      </c>
      <c r="H116" s="118"/>
      <c r="I116" s="118" t="str">
        <f t="shared" si="3"/>
        <v>APMTSINNA</v>
      </c>
      <c r="J116" s="118" t="str">
        <f t="shared" si="4"/>
        <v>APMTCentro SurNA</v>
      </c>
      <c r="K116" s="118" t="s">
        <v>150</v>
      </c>
      <c r="M116" s="187" t="s">
        <v>58</v>
      </c>
      <c r="N116" s="181" t="s">
        <v>159</v>
      </c>
      <c r="O116" s="181" t="s">
        <v>160</v>
      </c>
      <c r="P116" s="181" t="s">
        <v>65</v>
      </c>
      <c r="Q116" s="182" t="s">
        <v>161</v>
      </c>
      <c r="R116" s="183">
        <f t="array" ref="R116">IF(Q116="NA",INDEX($G$10:$G$213,MATCH(M116&amp;P116,$C$10:$C$213&amp;$E$10:$E$213,0)),INDEX($G$10:$G$213,MATCH(M116&amp;P116,$C$10:$C$213&amp;$E$10:$E$213,0))*INDEX(PC_ENERO_2025!$F$28:$F$60,MATCH(I116,PC_ENERO_2025!$E$28:$E$60,0),MATCH($R$8,PC_ENERO_2025!$F$26,0)))</f>
        <v>94.425829625634293</v>
      </c>
      <c r="S116" s="185"/>
      <c r="T116" s="185"/>
    </row>
    <row r="117" spans="1:20" ht="16.899999999999999" customHeight="1" x14ac:dyDescent="0.3">
      <c r="A117" s="484" t="str">
        <f t="shared" si="5"/>
        <v>RAMTEnergíaJalisco</v>
      </c>
      <c r="C117" s="176" t="s">
        <v>60</v>
      </c>
      <c r="D117" s="177" t="s">
        <v>135</v>
      </c>
      <c r="E117" s="177" t="s">
        <v>68</v>
      </c>
      <c r="F117" s="178" t="s">
        <v>158</v>
      </c>
      <c r="G117" s="179">
        <f t="array" ref="G117">INDEX(INSUMOS_ENERO_2025!$D$18:$D$221,MATCH($C117&amp;$E117,INSUMOS_ENERO_2025!$B$18:$B$221&amp;INSUMOS_ENERO_2025!$C$18:$C$221,0))</f>
        <v>36629.068651741203</v>
      </c>
      <c r="H117" s="118"/>
      <c r="I117" s="118" t="str">
        <f t="shared" si="3"/>
        <v>GDMTHSINB</v>
      </c>
      <c r="J117" s="118" t="str">
        <f t="shared" si="4"/>
        <v>GDMTHCentro SurB</v>
      </c>
      <c r="K117" s="118" t="s">
        <v>150</v>
      </c>
      <c r="M117" s="180" t="s">
        <v>54</v>
      </c>
      <c r="N117" s="181" t="s">
        <v>159</v>
      </c>
      <c r="O117" s="181" t="s">
        <v>160</v>
      </c>
      <c r="P117" s="181" t="s">
        <v>65</v>
      </c>
      <c r="Q117" s="182" t="s">
        <v>146</v>
      </c>
      <c r="R117" s="183">
        <f t="array" ref="R117">IF(Q117="NA",INDEX($G$10:$G$213,MATCH(M117&amp;P117,$C$10:$C$213&amp;$E$10:$E$213,0)),INDEX($G$10:$G$213,MATCH(M117&amp;P117,$C$10:$C$213&amp;$E$10:$E$213,0))*INDEX(PC_ENERO_2025!$F$28:$F$60,MATCH(I117,PC_ENERO_2025!$E$28:$E$60,0),MATCH($R$8,PC_ENERO_2025!$F$26,0)))</f>
        <v>37020.881348923045</v>
      </c>
      <c r="S117" s="185"/>
      <c r="T117" s="185"/>
    </row>
    <row r="118" spans="1:20" ht="16.899999999999999" customHeight="1" x14ac:dyDescent="0.3">
      <c r="A118" s="484" t="str">
        <f t="shared" si="5"/>
        <v>DB1EnergíaNoroeste</v>
      </c>
      <c r="C118" s="176" t="s">
        <v>48</v>
      </c>
      <c r="D118" s="177" t="s">
        <v>135</v>
      </c>
      <c r="E118" s="177" t="s">
        <v>69</v>
      </c>
      <c r="F118" s="178" t="s">
        <v>158</v>
      </c>
      <c r="G118" s="179">
        <f t="array" ref="G118">INDEX(INSUMOS_ENERO_2025!$D$18:$D$221,MATCH($C118&amp;$E118,INSUMOS_ENERO_2025!$B$18:$B$221&amp;INSUMOS_ENERO_2025!$C$18:$C$221,0))</f>
        <v>82373.713402566573</v>
      </c>
      <c r="H118" s="118"/>
      <c r="I118" s="118" t="str">
        <f t="shared" si="3"/>
        <v>GDMTHSINI</v>
      </c>
      <c r="J118" s="118" t="str">
        <f t="shared" si="4"/>
        <v>GDMTHCentro SurI</v>
      </c>
      <c r="K118" s="118" t="s">
        <v>150</v>
      </c>
      <c r="M118" s="180" t="s">
        <v>54</v>
      </c>
      <c r="N118" s="181" t="s">
        <v>159</v>
      </c>
      <c r="O118" s="181" t="s">
        <v>160</v>
      </c>
      <c r="P118" s="181" t="s">
        <v>65</v>
      </c>
      <c r="Q118" s="182" t="s">
        <v>147</v>
      </c>
      <c r="R118" s="183">
        <f t="array" ref="R118">IF(Q118="NA",INDEX($G$10:$G$213,MATCH(M118&amp;P118,$C$10:$C$213&amp;$E$10:$E$213,0)),INDEX($G$10:$G$213,MATCH(M118&amp;P118,$C$10:$C$213&amp;$E$10:$E$213,0))*INDEX(PC_ENERO_2025!$F$28:$F$60,MATCH(I118,PC_ENERO_2025!$E$28:$E$60,0),MATCH($R$8,PC_ENERO_2025!$F$26,0)))</f>
        <v>70982.894274297534</v>
      </c>
      <c r="S118" s="185"/>
      <c r="T118" s="185"/>
    </row>
    <row r="119" spans="1:20" ht="16.899999999999999" customHeight="1" x14ac:dyDescent="0.3">
      <c r="A119" s="484" t="str">
        <f t="shared" si="5"/>
        <v>DB2EnergíaNoroeste</v>
      </c>
      <c r="C119" s="176" t="s">
        <v>50</v>
      </c>
      <c r="D119" s="177" t="s">
        <v>135</v>
      </c>
      <c r="E119" s="177" t="s">
        <v>69</v>
      </c>
      <c r="F119" s="178" t="s">
        <v>158</v>
      </c>
      <c r="G119" s="179">
        <f t="array" ref="G119">INDEX(INSUMOS_ENERO_2025!$D$18:$D$221,MATCH($C119&amp;$E119,INSUMOS_ENERO_2025!$B$18:$B$221&amp;INSUMOS_ENERO_2025!$C$18:$C$221,0))</f>
        <v>328488.89831146901</v>
      </c>
      <c r="H119" s="118"/>
      <c r="I119" s="118" t="str">
        <f t="shared" si="3"/>
        <v>GDMTHSINP</v>
      </c>
      <c r="J119" s="118" t="str">
        <f t="shared" si="4"/>
        <v>GDMTHCentro SurP</v>
      </c>
      <c r="K119" s="118" t="s">
        <v>150</v>
      </c>
      <c r="M119" s="180" t="s">
        <v>54</v>
      </c>
      <c r="N119" s="181" t="s">
        <v>159</v>
      </c>
      <c r="O119" s="181" t="s">
        <v>160</v>
      </c>
      <c r="P119" s="181" t="s">
        <v>65</v>
      </c>
      <c r="Q119" s="182" t="s">
        <v>148</v>
      </c>
      <c r="R119" s="183">
        <f t="array" ref="R119">IF(Q119="NA",INDEX($G$10:$G$213,MATCH(M119&amp;P119,$C$10:$C$213&amp;$E$10:$E$213,0)),INDEX($G$10:$G$213,MATCH(M119&amp;P119,$C$10:$C$213&amp;$E$10:$E$213,0))*INDEX(PC_ENERO_2025!$F$28:$F$60,MATCH(I119,PC_ENERO_2025!$E$28:$E$60,0),MATCH($R$8,PC_ENERO_2025!$F$26,0)))</f>
        <v>16957.369697264734</v>
      </c>
      <c r="S119" s="185"/>
      <c r="T119" s="185"/>
    </row>
    <row r="120" spans="1:20" ht="16.899999999999999" customHeight="1" x14ac:dyDescent="0.3">
      <c r="A120" s="484" t="str">
        <f t="shared" si="5"/>
        <v>DISTEnergíaNoroeste</v>
      </c>
      <c r="C120" s="176" t="s">
        <v>51</v>
      </c>
      <c r="D120" s="177" t="s">
        <v>135</v>
      </c>
      <c r="E120" s="177" t="s">
        <v>69</v>
      </c>
      <c r="F120" s="178" t="s">
        <v>158</v>
      </c>
      <c r="G120" s="179">
        <f t="array" ref="G120">INDEX(INSUMOS_ENERO_2025!$D$18:$D$221,MATCH($C120&amp;$E120,INSUMOS_ENERO_2025!$B$18:$B$221&amp;INSUMOS_ENERO_2025!$C$18:$C$221,0))</f>
        <v>42686.683586295017</v>
      </c>
      <c r="H120" s="118"/>
      <c r="I120" s="118" t="str">
        <f t="shared" si="3"/>
        <v>GDMTOSINNA</v>
      </c>
      <c r="J120" s="118" t="str">
        <f t="shared" si="4"/>
        <v>GDMTOCentro SurNA</v>
      </c>
      <c r="K120" s="118" t="s">
        <v>150</v>
      </c>
      <c r="M120" s="180" t="s">
        <v>55</v>
      </c>
      <c r="N120" s="181" t="s">
        <v>159</v>
      </c>
      <c r="O120" s="181" t="s">
        <v>160</v>
      </c>
      <c r="P120" s="181" t="s">
        <v>65</v>
      </c>
      <c r="Q120" s="182" t="s">
        <v>161</v>
      </c>
      <c r="R120" s="183">
        <f t="array" ref="R120">IF(Q120="NA",INDEX($G$10:$G$213,MATCH(M120&amp;P120,$C$10:$C$213&amp;$E$10:$E$213,0)),INDEX($G$10:$G$213,MATCH(M120&amp;P120,$C$10:$C$213&amp;$E$10:$E$213,0))*INDEX(PC_ENERO_2025!$F$28:$F$60,MATCH(I120,PC_ENERO_2025!$E$28:$E$60,0),MATCH($R$8,PC_ENERO_2025!$F$26,0)))</f>
        <v>53594.630073816574</v>
      </c>
      <c r="S120" s="185"/>
      <c r="T120" s="185"/>
    </row>
    <row r="121" spans="1:20" ht="16.899999999999999" customHeight="1" x14ac:dyDescent="0.3">
      <c r="A121" s="484" t="str">
        <f t="shared" si="5"/>
        <v>DITEnergíaNoroeste</v>
      </c>
      <c r="C121" s="176" t="s">
        <v>52</v>
      </c>
      <c r="D121" s="177" t="s">
        <v>135</v>
      </c>
      <c r="E121" s="177" t="s">
        <v>69</v>
      </c>
      <c r="F121" s="178" t="s">
        <v>158</v>
      </c>
      <c r="G121" s="179">
        <f t="array" ref="G121">INDEX(INSUMOS_ENERO_2025!$D$18:$D$221,MATCH($C121&amp;$E121,INSUMOS_ENERO_2025!$B$18:$B$221&amp;INSUMOS_ENERO_2025!$C$18:$C$221,0))</f>
        <v>25634.731168138947</v>
      </c>
      <c r="H121" s="118"/>
      <c r="I121" s="118" t="str">
        <f t="shared" si="3"/>
        <v>RAMTSINNA</v>
      </c>
      <c r="J121" s="118" t="str">
        <f t="shared" si="4"/>
        <v>RAMTCentro SurNA</v>
      </c>
      <c r="K121" s="118" t="s">
        <v>150</v>
      </c>
      <c r="M121" s="180" t="s">
        <v>60</v>
      </c>
      <c r="N121" s="181" t="s">
        <v>159</v>
      </c>
      <c r="O121" s="181" t="s">
        <v>160</v>
      </c>
      <c r="P121" s="181" t="s">
        <v>65</v>
      </c>
      <c r="Q121" s="182" t="s">
        <v>161</v>
      </c>
      <c r="R121" s="183">
        <f t="array" ref="R121">IF(Q121="NA",INDEX($G$10:$G$213,MATCH(M121&amp;P121,$C$10:$C$213&amp;$E$10:$E$213,0)),INDEX($G$10:$G$213,MATCH(M121&amp;P121,$C$10:$C$213&amp;$E$10:$E$213,0))*INDEX(PC_ENERO_2025!$F$28:$F$60,MATCH(I121,PC_ENERO_2025!$E$28:$E$60,0),MATCH($R$8,PC_ENERO_2025!$F$26,0)))</f>
        <v>4902.212892151726</v>
      </c>
      <c r="S121" s="185"/>
      <c r="T121" s="185"/>
    </row>
    <row r="122" spans="1:20" ht="16.899999999999999" customHeight="1" x14ac:dyDescent="0.3">
      <c r="A122" s="484" t="str">
        <f t="shared" si="5"/>
        <v>GDBTEnergíaNoroeste</v>
      </c>
      <c r="C122" s="176" t="s">
        <v>53</v>
      </c>
      <c r="D122" s="177" t="s">
        <v>135</v>
      </c>
      <c r="E122" s="177" t="s">
        <v>69</v>
      </c>
      <c r="F122" s="178" t="s">
        <v>158</v>
      </c>
      <c r="G122" s="179">
        <f t="array" ref="G122">INDEX(INSUMOS_ENERO_2025!$D$18:$D$221,MATCH($C122&amp;$E122,INSUMOS_ENERO_2025!$B$18:$B$221&amp;INSUMOS_ENERO_2025!$C$18:$C$221,0))</f>
        <v>886.12115272918288</v>
      </c>
      <c r="H122" s="118"/>
      <c r="I122" s="118" t="str">
        <f t="shared" si="3"/>
        <v>DISTSINB</v>
      </c>
      <c r="J122" s="118" t="str">
        <f t="shared" si="4"/>
        <v>DISTCentro SurB</v>
      </c>
      <c r="K122" s="118" t="s">
        <v>150</v>
      </c>
      <c r="M122" s="180" t="s">
        <v>51</v>
      </c>
      <c r="N122" s="181" t="s">
        <v>159</v>
      </c>
      <c r="O122" s="181" t="s">
        <v>160</v>
      </c>
      <c r="P122" s="181" t="s">
        <v>65</v>
      </c>
      <c r="Q122" s="182" t="s">
        <v>146</v>
      </c>
      <c r="R122" s="183">
        <f t="array" ref="R122">IF(Q122="NA",INDEX($G$10:$G$213,MATCH(M122&amp;P122,$C$10:$C$213&amp;$E$10:$E$213,0)),INDEX($G$10:$G$213,MATCH(M122&amp;P122,$C$10:$C$213&amp;$E$10:$E$213,0))*INDEX(PC_ENERO_2025!$F$28:$F$60,MATCH(I122,PC_ENERO_2025!$E$28:$E$60,0),MATCH($R$8,PC_ENERO_2025!$F$26,0)))</f>
        <v>40401.27699634563</v>
      </c>
      <c r="S122" s="185"/>
      <c r="T122" s="185"/>
    </row>
    <row r="123" spans="1:20" ht="16.899999999999999" customHeight="1" x14ac:dyDescent="0.3">
      <c r="A123" s="484" t="str">
        <f t="shared" si="5"/>
        <v>GDMTHEnergíaNoroeste</v>
      </c>
      <c r="C123" s="176" t="s">
        <v>54</v>
      </c>
      <c r="D123" s="177" t="s">
        <v>135</v>
      </c>
      <c r="E123" s="177" t="s">
        <v>69</v>
      </c>
      <c r="F123" s="178" t="s">
        <v>158</v>
      </c>
      <c r="G123" s="179">
        <f t="array" ref="G123">INDEX(INSUMOS_ENERO_2025!$D$18:$D$221,MATCH($C123&amp;$E123,INSUMOS_ENERO_2025!$B$18:$B$221&amp;INSUMOS_ENERO_2025!$C$18:$C$221,0))</f>
        <v>277439.96817234985</v>
      </c>
      <c r="H123" s="118"/>
      <c r="I123" s="118" t="str">
        <f t="shared" si="3"/>
        <v>DISTSINI</v>
      </c>
      <c r="J123" s="118" t="str">
        <f t="shared" si="4"/>
        <v>DISTCentro SurI</v>
      </c>
      <c r="K123" s="118" t="s">
        <v>150</v>
      </c>
      <c r="M123" s="180" t="s">
        <v>51</v>
      </c>
      <c r="N123" s="181" t="s">
        <v>159</v>
      </c>
      <c r="O123" s="181" t="s">
        <v>160</v>
      </c>
      <c r="P123" s="181" t="s">
        <v>65</v>
      </c>
      <c r="Q123" s="182" t="s">
        <v>147</v>
      </c>
      <c r="R123" s="183">
        <f t="array" ref="R123">IF(Q123="NA",INDEX($G$10:$G$213,MATCH(M123&amp;P123,$C$10:$C$213&amp;$E$10:$E$213,0)),INDEX($G$10:$G$213,MATCH(M123&amp;P123,$C$10:$C$213&amp;$E$10:$E$213,0))*INDEX(PC_ENERO_2025!$F$28:$F$60,MATCH(I123,PC_ENERO_2025!$E$28:$E$60,0),MATCH($R$8,PC_ENERO_2025!$F$26,0)))</f>
        <v>74095.109771279938</v>
      </c>
      <c r="S123" s="185"/>
      <c r="T123" s="185"/>
    </row>
    <row r="124" spans="1:20" ht="16.899999999999999" customHeight="1" x14ac:dyDescent="0.3">
      <c r="A124" s="484" t="str">
        <f t="shared" si="5"/>
        <v>GDMTOEnergíaNoroeste</v>
      </c>
      <c r="C124" s="176" t="s">
        <v>55</v>
      </c>
      <c r="D124" s="177" t="s">
        <v>135</v>
      </c>
      <c r="E124" s="177" t="s">
        <v>69</v>
      </c>
      <c r="F124" s="178" t="s">
        <v>158</v>
      </c>
      <c r="G124" s="179">
        <f t="array" ref="G124">INDEX(INSUMOS_ENERO_2025!$D$18:$D$221,MATCH($C124&amp;$E124,INSUMOS_ENERO_2025!$B$18:$B$221&amp;INSUMOS_ENERO_2025!$C$18:$C$221,0))</f>
        <v>86109.862544408577</v>
      </c>
      <c r="H124" s="118"/>
      <c r="I124" s="118" t="str">
        <f t="shared" si="3"/>
        <v>DISTSINP</v>
      </c>
      <c r="J124" s="118" t="str">
        <f t="shared" si="4"/>
        <v>DISTCentro SurP</v>
      </c>
      <c r="K124" s="118" t="s">
        <v>150</v>
      </c>
      <c r="M124" s="180" t="s">
        <v>51</v>
      </c>
      <c r="N124" s="181" t="s">
        <v>159</v>
      </c>
      <c r="O124" s="181" t="s">
        <v>160</v>
      </c>
      <c r="P124" s="181" t="s">
        <v>65</v>
      </c>
      <c r="Q124" s="182" t="s">
        <v>148</v>
      </c>
      <c r="R124" s="183">
        <f t="array" ref="R124">IF(Q124="NA",INDEX($G$10:$G$213,MATCH(M124&amp;P124,$C$10:$C$213&amp;$E$10:$E$213,0)),INDEX($G$10:$G$213,MATCH(M124&amp;P124,$C$10:$C$213&amp;$E$10:$E$213,0))*INDEX(PC_ENERO_2025!$F$28:$F$60,MATCH(I124,PC_ENERO_2025!$E$28:$E$60,0),MATCH($R$8,PC_ENERO_2025!$F$26,0)))</f>
        <v>16839.703194477675</v>
      </c>
      <c r="S124" s="185"/>
      <c r="T124" s="185"/>
    </row>
    <row r="125" spans="1:20" ht="16.899999999999999" customHeight="1" x14ac:dyDescent="0.3">
      <c r="A125" s="484" t="str">
        <f t="shared" si="5"/>
        <v>PDBTEnergíaNoroeste</v>
      </c>
      <c r="C125" s="176" t="s">
        <v>56</v>
      </c>
      <c r="D125" s="177" t="s">
        <v>135</v>
      </c>
      <c r="E125" s="177" t="s">
        <v>69</v>
      </c>
      <c r="F125" s="178" t="s">
        <v>158</v>
      </c>
      <c r="G125" s="179">
        <f t="array" ref="G125">INDEX(INSUMOS_ENERO_2025!$D$18:$D$221,MATCH($C125&amp;$E125,INSUMOS_ENERO_2025!$B$18:$B$221&amp;INSUMOS_ENERO_2025!$C$18:$C$221,0))</f>
        <v>61424.005680519716</v>
      </c>
      <c r="H125" s="118"/>
      <c r="I125" s="118" t="str">
        <f t="shared" si="3"/>
        <v>DISTSINSP</v>
      </c>
      <c r="J125" s="118" t="str">
        <f t="shared" si="4"/>
        <v>DISTCentro SurSP</v>
      </c>
      <c r="K125" s="118" t="s">
        <v>150</v>
      </c>
      <c r="M125" s="180" t="s">
        <v>51</v>
      </c>
      <c r="N125" s="181" t="s">
        <v>159</v>
      </c>
      <c r="O125" s="181" t="s">
        <v>160</v>
      </c>
      <c r="P125" s="181" t="s">
        <v>65</v>
      </c>
      <c r="Q125" s="182" t="s">
        <v>151</v>
      </c>
      <c r="R125" s="183">
        <f t="array" ref="R125">IF(Q125="NA",INDEX($G$10:$G$213,MATCH(M125&amp;P125,$C$10:$C$213&amp;$E$10:$E$213,0)),INDEX($G$10:$G$213,MATCH(M125&amp;P125,$C$10:$C$213&amp;$E$10:$E$213,0))*INDEX(PC_ENERO_2025!$F$28:$F$60,MATCH(I125,PC_ENERO_2025!$E$28:$E$60,0),MATCH($R$8,PC_ENERO_2025!$F$26,0)))</f>
        <v>0</v>
      </c>
      <c r="S125" s="185"/>
      <c r="T125" s="185"/>
    </row>
    <row r="126" spans="1:20" ht="16.899999999999999" customHeight="1" x14ac:dyDescent="0.3">
      <c r="A126" s="484" t="str">
        <f t="shared" si="5"/>
        <v>APBTEnergíaNoroeste</v>
      </c>
      <c r="C126" s="176" t="s">
        <v>57</v>
      </c>
      <c r="D126" s="177" t="s">
        <v>135</v>
      </c>
      <c r="E126" s="177" t="s">
        <v>69</v>
      </c>
      <c r="F126" s="178" t="s">
        <v>158</v>
      </c>
      <c r="G126" s="179">
        <f t="array" ref="G126">INDEX(INSUMOS_ENERO_2025!$D$18:$D$221,MATCH($C126&amp;$E126,INSUMOS_ENERO_2025!$B$18:$B$221&amp;INSUMOS_ENERO_2025!$C$18:$C$221,0))</f>
        <v>14878.401689346701</v>
      </c>
      <c r="H126" s="118"/>
      <c r="I126" s="118" t="str">
        <f t="shared" si="3"/>
        <v>DITSINB</v>
      </c>
      <c r="J126" s="118" t="str">
        <f t="shared" si="4"/>
        <v>DITCentro SurB</v>
      </c>
      <c r="K126" s="118" t="s">
        <v>150</v>
      </c>
      <c r="M126" s="180" t="s">
        <v>52</v>
      </c>
      <c r="N126" s="181" t="s">
        <v>159</v>
      </c>
      <c r="O126" s="181" t="s">
        <v>160</v>
      </c>
      <c r="P126" s="181" t="s">
        <v>65</v>
      </c>
      <c r="Q126" s="182" t="s">
        <v>146</v>
      </c>
      <c r="R126" s="183">
        <f t="array" ref="R126">IF(Q126="NA",INDEX($G$10:$G$213,MATCH(M126&amp;P126,$C$10:$C$213&amp;$E$10:$E$213,0)),INDEX($G$10:$G$213,MATCH(M126&amp;P126,$C$10:$C$213&amp;$E$10:$E$213,0))*INDEX(PC_ENERO_2025!$F$28:$F$60,MATCH(I126,PC_ENERO_2025!$E$28:$E$60,0),MATCH($R$8,PC_ENERO_2025!$F$26,0)))</f>
        <v>5345.0587374955512</v>
      </c>
      <c r="S126" s="185"/>
      <c r="T126" s="185"/>
    </row>
    <row r="127" spans="1:20" ht="16.899999999999999" customHeight="1" x14ac:dyDescent="0.3">
      <c r="A127" s="484" t="str">
        <f t="shared" si="5"/>
        <v>APMTEnergíaNoroeste</v>
      </c>
      <c r="C127" s="176" t="s">
        <v>58</v>
      </c>
      <c r="D127" s="177" t="s">
        <v>135</v>
      </c>
      <c r="E127" s="177" t="s">
        <v>69</v>
      </c>
      <c r="F127" s="178" t="s">
        <v>158</v>
      </c>
      <c r="G127" s="179">
        <f t="array" ref="G127">INDEX(INSUMOS_ENERO_2025!$D$18:$D$221,MATCH($C127&amp;$E127,INSUMOS_ENERO_2025!$B$18:$B$221&amp;INSUMOS_ENERO_2025!$C$18:$C$221,0))</f>
        <v>750.70650308615211</v>
      </c>
      <c r="H127" s="118"/>
      <c r="I127" s="118" t="str">
        <f t="shared" si="3"/>
        <v>DITSINI</v>
      </c>
      <c r="J127" s="118" t="str">
        <f t="shared" si="4"/>
        <v>DITCentro SurI</v>
      </c>
      <c r="K127" s="118" t="s">
        <v>150</v>
      </c>
      <c r="M127" s="180" t="s">
        <v>52</v>
      </c>
      <c r="N127" s="181" t="s">
        <v>159</v>
      </c>
      <c r="O127" s="181" t="s">
        <v>160</v>
      </c>
      <c r="P127" s="181" t="s">
        <v>65</v>
      </c>
      <c r="Q127" s="182" t="s">
        <v>147</v>
      </c>
      <c r="R127" s="183">
        <f t="array" ref="R127">IF(Q127="NA",INDEX($G$10:$G$213,MATCH(M127&amp;P127,$C$10:$C$213&amp;$E$10:$E$213,0)),INDEX($G$10:$G$213,MATCH(M127&amp;P127,$C$10:$C$213&amp;$E$10:$E$213,0))*INDEX(PC_ENERO_2025!$F$28:$F$60,MATCH(I127,PC_ENERO_2025!$E$28:$E$60,0),MATCH($R$8,PC_ENERO_2025!$F$26,0)))</f>
        <v>8172.0105388747543</v>
      </c>
      <c r="S127" s="185"/>
      <c r="T127" s="185"/>
    </row>
    <row r="128" spans="1:20" ht="16.899999999999999" customHeight="1" x14ac:dyDescent="0.3">
      <c r="A128" s="484" t="str">
        <f t="shared" si="5"/>
        <v>RABTEnergíaNoroeste</v>
      </c>
      <c r="C128" s="176" t="s">
        <v>59</v>
      </c>
      <c r="D128" s="177" t="s">
        <v>135</v>
      </c>
      <c r="E128" s="177" t="s">
        <v>69</v>
      </c>
      <c r="F128" s="178" t="s">
        <v>158</v>
      </c>
      <c r="G128" s="179">
        <f t="array" ref="G128">INDEX(INSUMOS_ENERO_2025!$D$18:$D$221,MATCH($C128&amp;$E128,INSUMOS_ENERO_2025!$B$18:$B$221&amp;INSUMOS_ENERO_2025!$C$18:$C$221,0))</f>
        <v>32040.586650450412</v>
      </c>
      <c r="H128" s="118"/>
      <c r="I128" s="118" t="str">
        <f t="shared" si="3"/>
        <v>DITSINP</v>
      </c>
      <c r="J128" s="118" t="str">
        <f t="shared" si="4"/>
        <v>DITCentro SurP</v>
      </c>
      <c r="K128" s="118" t="s">
        <v>150</v>
      </c>
      <c r="M128" s="180" t="s">
        <v>52</v>
      </c>
      <c r="N128" s="181" t="s">
        <v>159</v>
      </c>
      <c r="O128" s="181" t="s">
        <v>160</v>
      </c>
      <c r="P128" s="181" t="s">
        <v>65</v>
      </c>
      <c r="Q128" s="182" t="s">
        <v>148</v>
      </c>
      <c r="R128" s="183">
        <f t="array" ref="R128">IF(Q128="NA",INDEX($G$10:$G$213,MATCH(M128&amp;P128,$C$10:$C$213&amp;$E$10:$E$213,0)),INDEX($G$10:$G$213,MATCH(M128&amp;P128,$C$10:$C$213&amp;$E$10:$E$213,0))*INDEX(PC_ENERO_2025!$F$28:$F$60,MATCH(I128,PC_ENERO_2025!$E$28:$E$60,0),MATCH($R$8,PC_ENERO_2025!$F$26,0)))</f>
        <v>1105.8811537210456</v>
      </c>
      <c r="S128" s="185"/>
      <c r="T128" s="185"/>
    </row>
    <row r="129" spans="1:20" ht="16.899999999999999" customHeight="1" x14ac:dyDescent="0.3">
      <c r="A129" s="484" t="str">
        <f t="shared" si="5"/>
        <v>RAMTEnergíaNoroeste</v>
      </c>
      <c r="C129" s="176" t="s">
        <v>60</v>
      </c>
      <c r="D129" s="177" t="s">
        <v>135</v>
      </c>
      <c r="E129" s="177" t="s">
        <v>69</v>
      </c>
      <c r="F129" s="178" t="s">
        <v>158</v>
      </c>
      <c r="G129" s="179">
        <f t="array" ref="G129">INDEX(INSUMOS_ENERO_2025!$D$18:$D$221,MATCH($C129&amp;$E129,INSUMOS_ENERO_2025!$B$18:$B$221&amp;INSUMOS_ENERO_2025!$C$18:$C$221,0))</f>
        <v>63984.099875476582</v>
      </c>
      <c r="H129" s="118"/>
      <c r="I129" s="118" t="str">
        <f t="shared" si="3"/>
        <v>DITSINSP</v>
      </c>
      <c r="J129" s="118" t="str">
        <f t="shared" si="4"/>
        <v>DITCentro SurSP</v>
      </c>
      <c r="K129" s="118" t="s">
        <v>150</v>
      </c>
      <c r="M129" s="180" t="s">
        <v>52</v>
      </c>
      <c r="N129" s="181" t="s">
        <v>159</v>
      </c>
      <c r="O129" s="181" t="s">
        <v>160</v>
      </c>
      <c r="P129" s="181" t="s">
        <v>65</v>
      </c>
      <c r="Q129" s="182" t="s">
        <v>151</v>
      </c>
      <c r="R129" s="183">
        <f t="array" ref="R129">IF(Q129="NA",INDEX($G$10:$G$213,MATCH(M129&amp;P129,$C$10:$C$213&amp;$E$10:$E$213,0)),INDEX($G$10:$G$213,MATCH(M129&amp;P129,$C$10:$C$213&amp;$E$10:$E$213,0))*INDEX(PC_ENERO_2025!$F$28:$F$60,MATCH(I129,PC_ENERO_2025!$E$28:$E$60,0),MATCH($R$8,PC_ENERO_2025!$F$26,0)))</f>
        <v>0</v>
      </c>
      <c r="S129" s="185"/>
      <c r="T129" s="185"/>
    </row>
    <row r="130" spans="1:20" ht="16.899999999999999" customHeight="1" x14ac:dyDescent="0.3">
      <c r="A130" s="484" t="str">
        <f t="shared" si="5"/>
        <v>DB1EnergíaNorte</v>
      </c>
      <c r="C130" s="176" t="s">
        <v>48</v>
      </c>
      <c r="D130" s="177" t="s">
        <v>135</v>
      </c>
      <c r="E130" s="177" t="s">
        <v>70</v>
      </c>
      <c r="F130" s="178" t="s">
        <v>158</v>
      </c>
      <c r="G130" s="179">
        <f t="array" ref="G130">INDEX(INSUMOS_ENERO_2025!$D$18:$D$221,MATCH($C130&amp;$E130,INSUMOS_ENERO_2025!$B$18:$B$221&amp;INSUMOS_ENERO_2025!$C$18:$C$221,0))</f>
        <v>119895.030421629</v>
      </c>
      <c r="H130" s="118"/>
      <c r="I130" s="118" t="str">
        <f t="shared" si="3"/>
        <v>DB1SINNA</v>
      </c>
      <c r="J130" s="118" t="str">
        <f t="shared" si="4"/>
        <v>DB1Golfo CentroNA</v>
      </c>
      <c r="K130" s="118" t="s">
        <v>150</v>
      </c>
      <c r="M130" s="187" t="s">
        <v>48</v>
      </c>
      <c r="N130" s="181" t="s">
        <v>159</v>
      </c>
      <c r="O130" s="181" t="s">
        <v>160</v>
      </c>
      <c r="P130" s="181" t="s">
        <v>66</v>
      </c>
      <c r="Q130" s="182" t="s">
        <v>161</v>
      </c>
      <c r="R130" s="183">
        <f t="array" ref="R130">IF(Q130="NA",INDEX($G$10:$G$213,MATCH(M130&amp;P130,$C$10:$C$213&amp;$E$10:$E$213,0)),INDEX($G$10:$G$213,MATCH(M130&amp;P130,$C$10:$C$213&amp;$E$10:$E$213,0))*INDEX(PC_ENERO_2025!$F$28:$F$60,MATCH(I130,PC_ENERO_2025!$E$28:$E$60,0),MATCH($R$8,PC_ENERO_2025!$F$26,0)))</f>
        <v>91907.29428853454</v>
      </c>
      <c r="S130" s="185"/>
      <c r="T130" s="185"/>
    </row>
    <row r="131" spans="1:20" ht="16.899999999999999" customHeight="1" x14ac:dyDescent="0.3">
      <c r="A131" s="484" t="str">
        <f t="shared" si="5"/>
        <v>DB2EnergíaNorte</v>
      </c>
      <c r="C131" s="176" t="s">
        <v>50</v>
      </c>
      <c r="D131" s="177" t="s">
        <v>135</v>
      </c>
      <c r="E131" s="177" t="s">
        <v>70</v>
      </c>
      <c r="F131" s="178" t="s">
        <v>158</v>
      </c>
      <c r="G131" s="179">
        <f t="array" ref="G131">INDEX(INSUMOS_ENERO_2025!$D$18:$D$221,MATCH($C131&amp;$E131,INSUMOS_ENERO_2025!$B$18:$B$221&amp;INSUMOS_ENERO_2025!$C$18:$C$221,0))</f>
        <v>177165.63047720352</v>
      </c>
      <c r="H131" s="118"/>
      <c r="I131" s="118" t="str">
        <f t="shared" si="3"/>
        <v>DB2SINNA</v>
      </c>
      <c r="J131" s="118" t="str">
        <f t="shared" si="4"/>
        <v>DB2Golfo CentroNA</v>
      </c>
      <c r="K131" s="118" t="s">
        <v>150</v>
      </c>
      <c r="M131" s="180" t="s">
        <v>50</v>
      </c>
      <c r="N131" s="181" t="s">
        <v>159</v>
      </c>
      <c r="O131" s="181" t="s">
        <v>160</v>
      </c>
      <c r="P131" s="181" t="s">
        <v>66</v>
      </c>
      <c r="Q131" s="182" t="s">
        <v>161</v>
      </c>
      <c r="R131" s="183">
        <f t="array" ref="R131">IF(Q131="NA",INDEX($G$10:$G$213,MATCH(M131&amp;P131,$C$10:$C$213&amp;$E$10:$E$213,0)),INDEX($G$10:$G$213,MATCH(M131&amp;P131,$C$10:$C$213&amp;$E$10:$E$213,0))*INDEX(PC_ENERO_2025!$F$28:$F$60,MATCH(I131,PC_ENERO_2025!$E$28:$E$60,0),MATCH($R$8,PC_ENERO_2025!$F$26,0)))</f>
        <v>116936.08591219439</v>
      </c>
      <c r="S131" s="185"/>
      <c r="T131" s="185"/>
    </row>
    <row r="132" spans="1:20" ht="16.899999999999999" customHeight="1" x14ac:dyDescent="0.3">
      <c r="A132" s="484" t="str">
        <f t="shared" si="5"/>
        <v>DISTEnergíaNorte</v>
      </c>
      <c r="C132" s="176" t="s">
        <v>51</v>
      </c>
      <c r="D132" s="177" t="s">
        <v>135</v>
      </c>
      <c r="E132" s="177" t="s">
        <v>70</v>
      </c>
      <c r="F132" s="178" t="s">
        <v>158</v>
      </c>
      <c r="G132" s="179">
        <f t="array" ref="G132">INDEX(INSUMOS_ENERO_2025!$D$18:$D$221,MATCH($C132&amp;$E132,INSUMOS_ENERO_2025!$B$18:$B$221&amp;INSUMOS_ENERO_2025!$C$18:$C$221,0))</f>
        <v>139832.73033669303</v>
      </c>
      <c r="H132" s="118"/>
      <c r="I132" s="118" t="str">
        <f t="shared" si="3"/>
        <v>PDBTSINNA</v>
      </c>
      <c r="J132" s="118" t="str">
        <f t="shared" si="4"/>
        <v>PDBTGolfo CentroNA</v>
      </c>
      <c r="K132" s="118" t="s">
        <v>150</v>
      </c>
      <c r="M132" s="180" t="s">
        <v>56</v>
      </c>
      <c r="N132" s="181" t="s">
        <v>159</v>
      </c>
      <c r="O132" s="181" t="s">
        <v>160</v>
      </c>
      <c r="P132" s="181" t="s">
        <v>66</v>
      </c>
      <c r="Q132" s="182" t="s">
        <v>161</v>
      </c>
      <c r="R132" s="183">
        <f t="array" ref="R132">IF(Q132="NA",INDEX($G$10:$G$213,MATCH(M132&amp;P132,$C$10:$C$213&amp;$E$10:$E$213,0)),INDEX($G$10:$G$213,MATCH(M132&amp;P132,$C$10:$C$213&amp;$E$10:$E$213,0))*INDEX(PC_ENERO_2025!$F$28:$F$60,MATCH(I132,PC_ENERO_2025!$E$28:$E$60,0),MATCH($R$8,PC_ENERO_2025!$F$26,0)))</f>
        <v>39304.669445807223</v>
      </c>
      <c r="S132" s="185"/>
      <c r="T132" s="185"/>
    </row>
    <row r="133" spans="1:20" ht="16.899999999999999" customHeight="1" x14ac:dyDescent="0.3">
      <c r="A133" s="484" t="str">
        <f t="shared" si="5"/>
        <v>DITEnergíaNorte</v>
      </c>
      <c r="C133" s="176" t="s">
        <v>52</v>
      </c>
      <c r="D133" s="177" t="s">
        <v>135</v>
      </c>
      <c r="E133" s="177" t="s">
        <v>70</v>
      </c>
      <c r="F133" s="178" t="s">
        <v>158</v>
      </c>
      <c r="G133" s="179">
        <f t="array" ref="G133">INDEX(INSUMOS_ENERO_2025!$D$18:$D$221,MATCH($C133&amp;$E133,INSUMOS_ENERO_2025!$B$18:$B$221&amp;INSUMOS_ENERO_2025!$C$18:$C$221,0))</f>
        <v>399.05638189752392</v>
      </c>
      <c r="H133" s="118"/>
      <c r="I133" s="118" t="str">
        <f t="shared" si="3"/>
        <v>GDBTSINNA</v>
      </c>
      <c r="J133" s="118" t="str">
        <f t="shared" si="4"/>
        <v>GDBTGolfo CentroNA</v>
      </c>
      <c r="K133" s="118" t="s">
        <v>150</v>
      </c>
      <c r="M133" s="180" t="s">
        <v>53</v>
      </c>
      <c r="N133" s="181" t="s">
        <v>159</v>
      </c>
      <c r="O133" s="181" t="s">
        <v>160</v>
      </c>
      <c r="P133" s="181" t="s">
        <v>66</v>
      </c>
      <c r="Q133" s="182" t="s">
        <v>161</v>
      </c>
      <c r="R133" s="183">
        <f t="array" ref="R133">IF(Q133="NA",INDEX($G$10:$G$213,MATCH(M133&amp;P133,$C$10:$C$213&amp;$E$10:$E$213,0)),INDEX($G$10:$G$213,MATCH(M133&amp;P133,$C$10:$C$213&amp;$E$10:$E$213,0))*INDEX(PC_ENERO_2025!$F$28:$F$60,MATCH(I133,PC_ENERO_2025!$E$28:$E$60,0),MATCH($R$8,PC_ENERO_2025!$F$26,0)))</f>
        <v>319.46481510240073</v>
      </c>
      <c r="S133" s="185"/>
      <c r="T133" s="185"/>
    </row>
    <row r="134" spans="1:20" ht="16.899999999999999" customHeight="1" x14ac:dyDescent="0.3">
      <c r="A134" s="484" t="str">
        <f t="shared" si="5"/>
        <v>GDBTEnergíaNorte</v>
      </c>
      <c r="C134" s="176" t="s">
        <v>53</v>
      </c>
      <c r="D134" s="177" t="s">
        <v>135</v>
      </c>
      <c r="E134" s="177" t="s">
        <v>70</v>
      </c>
      <c r="F134" s="178" t="s">
        <v>158</v>
      </c>
      <c r="G134" s="179">
        <f t="array" ref="G134">INDEX(INSUMOS_ENERO_2025!$D$18:$D$221,MATCH($C134&amp;$E134,INSUMOS_ENERO_2025!$B$18:$B$221&amp;INSUMOS_ENERO_2025!$C$18:$C$221,0))</f>
        <v>280.36674817708774</v>
      </c>
      <c r="H134" s="118"/>
      <c r="I134" s="118" t="str">
        <f t="shared" si="3"/>
        <v>RABTSINNA</v>
      </c>
      <c r="J134" s="118" t="str">
        <f t="shared" si="4"/>
        <v>RABTGolfo CentroNA</v>
      </c>
      <c r="K134" s="118" t="s">
        <v>150</v>
      </c>
      <c r="M134" s="180" t="s">
        <v>59</v>
      </c>
      <c r="N134" s="181" t="s">
        <v>159</v>
      </c>
      <c r="O134" s="181" t="s">
        <v>160</v>
      </c>
      <c r="P134" s="181" t="s">
        <v>66</v>
      </c>
      <c r="Q134" s="182" t="s">
        <v>161</v>
      </c>
      <c r="R134" s="183">
        <f t="array" ref="R134">IF(Q134="NA",INDEX($G$10:$G$213,MATCH(M134&amp;P134,$C$10:$C$213&amp;$E$10:$E$213,0)),INDEX($G$10:$G$213,MATCH(M134&amp;P134,$C$10:$C$213&amp;$E$10:$E$213,0))*INDEX(PC_ENERO_2025!$F$28:$F$60,MATCH(I134,PC_ENERO_2025!$E$28:$E$60,0),MATCH($R$8,PC_ENERO_2025!$F$26,0)))</f>
        <v>10185.112447074969</v>
      </c>
      <c r="S134" s="185"/>
      <c r="T134" s="185"/>
    </row>
    <row r="135" spans="1:20" ht="16.899999999999999" customHeight="1" x14ac:dyDescent="0.3">
      <c r="A135" s="484" t="str">
        <f t="shared" si="5"/>
        <v>GDMTHEnergíaNorte</v>
      </c>
      <c r="C135" s="176" t="s">
        <v>54</v>
      </c>
      <c r="D135" s="177" t="s">
        <v>135</v>
      </c>
      <c r="E135" s="177" t="s">
        <v>70</v>
      </c>
      <c r="F135" s="178" t="s">
        <v>158</v>
      </c>
      <c r="G135" s="179">
        <f t="array" ref="G135">INDEX(INSUMOS_ENERO_2025!$D$18:$D$221,MATCH($C135&amp;$E135,INSUMOS_ENERO_2025!$B$18:$B$221&amp;INSUMOS_ENERO_2025!$C$18:$C$221,0))</f>
        <v>396385.31948159361</v>
      </c>
      <c r="H135" s="118"/>
      <c r="I135" s="118" t="str">
        <f t="shared" si="3"/>
        <v>APBTSINNA</v>
      </c>
      <c r="J135" s="118" t="str">
        <f t="shared" si="4"/>
        <v>APBTGolfo CentroNA</v>
      </c>
      <c r="K135" s="118" t="s">
        <v>150</v>
      </c>
      <c r="M135" s="187" t="s">
        <v>57</v>
      </c>
      <c r="N135" s="181" t="s">
        <v>159</v>
      </c>
      <c r="O135" s="181" t="s">
        <v>160</v>
      </c>
      <c r="P135" s="181" t="s">
        <v>66</v>
      </c>
      <c r="Q135" s="182" t="s">
        <v>161</v>
      </c>
      <c r="R135" s="183">
        <f t="array" ref="R135">IF(Q135="NA",INDEX($G$10:$G$213,MATCH(M135&amp;P135,$C$10:$C$213&amp;$E$10:$E$213,0)),INDEX($G$10:$G$213,MATCH(M135&amp;P135,$C$10:$C$213&amp;$E$10:$E$213,0))*INDEX(PC_ENERO_2025!$F$28:$F$60,MATCH(I135,PC_ENERO_2025!$E$28:$E$60,0),MATCH($R$8,PC_ENERO_2025!$F$26,0)))</f>
        <v>12463.150551595661</v>
      </c>
      <c r="S135" s="185"/>
      <c r="T135" s="185"/>
    </row>
    <row r="136" spans="1:20" ht="16.899999999999999" customHeight="1" x14ac:dyDescent="0.3">
      <c r="A136" s="484" t="str">
        <f t="shared" si="5"/>
        <v>GDMTOEnergíaNorte</v>
      </c>
      <c r="C136" s="176" t="s">
        <v>55</v>
      </c>
      <c r="D136" s="177" t="s">
        <v>135</v>
      </c>
      <c r="E136" s="177" t="s">
        <v>70</v>
      </c>
      <c r="F136" s="178" t="s">
        <v>158</v>
      </c>
      <c r="G136" s="179">
        <f t="array" ref="G136">INDEX(INSUMOS_ENERO_2025!$D$18:$D$221,MATCH($C136&amp;$E136,INSUMOS_ENERO_2025!$B$18:$B$221&amp;INSUMOS_ENERO_2025!$C$18:$C$221,0))</f>
        <v>98300.410805974738</v>
      </c>
      <c r="H136" s="118"/>
      <c r="I136" s="118" t="str">
        <f t="shared" si="3"/>
        <v>APMTSINNA</v>
      </c>
      <c r="J136" s="118" t="str">
        <f t="shared" si="4"/>
        <v>APMTGolfo CentroNA</v>
      </c>
      <c r="K136" s="118" t="s">
        <v>150</v>
      </c>
      <c r="M136" s="187" t="s">
        <v>58</v>
      </c>
      <c r="N136" s="181" t="s">
        <v>159</v>
      </c>
      <c r="O136" s="181" t="s">
        <v>160</v>
      </c>
      <c r="P136" s="181" t="s">
        <v>66</v>
      </c>
      <c r="Q136" s="182" t="s">
        <v>161</v>
      </c>
      <c r="R136" s="183">
        <f t="array" ref="R136">IF(Q136="NA",INDEX($G$10:$G$213,MATCH(M136&amp;P136,$C$10:$C$213&amp;$E$10:$E$213,0)),INDEX($G$10:$G$213,MATCH(M136&amp;P136,$C$10:$C$213&amp;$E$10:$E$213,0))*INDEX(PC_ENERO_2025!$F$28:$F$60,MATCH(I136,PC_ENERO_2025!$E$28:$E$60,0),MATCH($R$8,PC_ENERO_2025!$F$26,0)))</f>
        <v>1704.8970592384596</v>
      </c>
      <c r="S136" s="185"/>
      <c r="T136" s="185"/>
    </row>
    <row r="137" spans="1:20" ht="16.899999999999999" customHeight="1" x14ac:dyDescent="0.3">
      <c r="A137" s="484" t="str">
        <f t="shared" si="5"/>
        <v>PDBTEnergíaNorte</v>
      </c>
      <c r="C137" s="176" t="s">
        <v>56</v>
      </c>
      <c r="D137" s="177" t="s">
        <v>135</v>
      </c>
      <c r="E137" s="177" t="s">
        <v>70</v>
      </c>
      <c r="F137" s="178" t="s">
        <v>158</v>
      </c>
      <c r="G137" s="179">
        <f t="array" ref="G137">INDEX(INSUMOS_ENERO_2025!$D$18:$D$221,MATCH($C137&amp;$E137,INSUMOS_ENERO_2025!$B$18:$B$221&amp;INSUMOS_ENERO_2025!$C$18:$C$221,0))</f>
        <v>48772.120202391656</v>
      </c>
      <c r="H137" s="118"/>
      <c r="I137" s="118" t="str">
        <f t="shared" si="3"/>
        <v>GDMTHSINB</v>
      </c>
      <c r="J137" s="118" t="str">
        <f t="shared" si="4"/>
        <v>GDMTHGolfo CentroB</v>
      </c>
      <c r="K137" s="118" t="s">
        <v>150</v>
      </c>
      <c r="M137" s="180" t="s">
        <v>54</v>
      </c>
      <c r="N137" s="181" t="s">
        <v>159</v>
      </c>
      <c r="O137" s="181" t="s">
        <v>160</v>
      </c>
      <c r="P137" s="181" t="s">
        <v>66</v>
      </c>
      <c r="Q137" s="182" t="s">
        <v>146</v>
      </c>
      <c r="R137" s="183">
        <f t="array" ref="R137">IF(Q137="NA",INDEX($G$10:$G$213,MATCH(M137&amp;P137,$C$10:$C$213&amp;$E$10:$E$213,0)),INDEX($G$10:$G$213,MATCH(M137&amp;P137,$C$10:$C$213&amp;$E$10:$E$213,0))*INDEX(PC_ENERO_2025!$F$28:$F$60,MATCH(I137,PC_ENERO_2025!$E$28:$E$60,0),MATCH($R$8,PC_ENERO_2025!$F$26,0)))</f>
        <v>51802.631546700613</v>
      </c>
      <c r="S137" s="185"/>
      <c r="T137" s="185"/>
    </row>
    <row r="138" spans="1:20" ht="16.899999999999999" customHeight="1" x14ac:dyDescent="0.3">
      <c r="A138" s="484" t="str">
        <f t="shared" si="5"/>
        <v>APBTEnergíaNorte</v>
      </c>
      <c r="C138" s="176" t="s">
        <v>57</v>
      </c>
      <c r="D138" s="177" t="s">
        <v>135</v>
      </c>
      <c r="E138" s="177" t="s">
        <v>70</v>
      </c>
      <c r="F138" s="178" t="s">
        <v>158</v>
      </c>
      <c r="G138" s="179">
        <f t="array" ref="G138">INDEX(INSUMOS_ENERO_2025!$D$18:$D$221,MATCH($C138&amp;$E138,INSUMOS_ENERO_2025!$B$18:$B$221&amp;INSUMOS_ENERO_2025!$C$18:$C$221,0))</f>
        <v>11947.114880880006</v>
      </c>
      <c r="H138" s="118"/>
      <c r="I138" s="118" t="str">
        <f t="shared" ref="I138:I201" si="6">M138&amp;K138&amp;Q138</f>
        <v>GDMTHSINI</v>
      </c>
      <c r="J138" s="118" t="str">
        <f t="shared" ref="J138:J201" si="7">M138&amp;P138&amp;Q138</f>
        <v>GDMTHGolfo CentroI</v>
      </c>
      <c r="K138" s="118" t="s">
        <v>150</v>
      </c>
      <c r="M138" s="180" t="s">
        <v>54</v>
      </c>
      <c r="N138" s="181" t="s">
        <v>159</v>
      </c>
      <c r="O138" s="181" t="s">
        <v>160</v>
      </c>
      <c r="P138" s="181" t="s">
        <v>66</v>
      </c>
      <c r="Q138" s="182" t="s">
        <v>147</v>
      </c>
      <c r="R138" s="183">
        <f t="array" ref="R138">IF(Q138="NA",INDEX($G$10:$G$213,MATCH(M138&amp;P138,$C$10:$C$213&amp;$E$10:$E$213,0)),INDEX($G$10:$G$213,MATCH(M138&amp;P138,$C$10:$C$213&amp;$E$10:$E$213,0))*INDEX(PC_ENERO_2025!$F$28:$F$60,MATCH(I138,PC_ENERO_2025!$E$28:$E$60,0),MATCH($R$8,PC_ENERO_2025!$F$26,0)))</f>
        <v>99325.045331931513</v>
      </c>
      <c r="S138" s="185"/>
      <c r="T138" s="185"/>
    </row>
    <row r="139" spans="1:20" ht="16.899999999999999" customHeight="1" x14ac:dyDescent="0.3">
      <c r="A139" s="484" t="str">
        <f t="shared" ref="A139:A202" si="8">C139&amp;D139&amp;E139</f>
        <v>APMTEnergíaNorte</v>
      </c>
      <c r="C139" s="176" t="s">
        <v>58</v>
      </c>
      <c r="D139" s="177" t="s">
        <v>135</v>
      </c>
      <c r="E139" s="177" t="s">
        <v>70</v>
      </c>
      <c r="F139" s="178" t="s">
        <v>158</v>
      </c>
      <c r="G139" s="179">
        <f t="array" ref="G139">INDEX(INSUMOS_ENERO_2025!$D$18:$D$221,MATCH($C139&amp;$E139,INSUMOS_ENERO_2025!$B$18:$B$221&amp;INSUMOS_ENERO_2025!$C$18:$C$221,0))</f>
        <v>6649.5406767571812</v>
      </c>
      <c r="H139" s="118"/>
      <c r="I139" s="118" t="str">
        <f t="shared" si="6"/>
        <v>GDMTHSINP</v>
      </c>
      <c r="J139" s="118" t="str">
        <f t="shared" si="7"/>
        <v>GDMTHGolfo CentroP</v>
      </c>
      <c r="K139" s="118" t="s">
        <v>150</v>
      </c>
      <c r="M139" s="180" t="s">
        <v>54</v>
      </c>
      <c r="N139" s="181" t="s">
        <v>159</v>
      </c>
      <c r="O139" s="181" t="s">
        <v>160</v>
      </c>
      <c r="P139" s="181" t="s">
        <v>66</v>
      </c>
      <c r="Q139" s="182" t="s">
        <v>148</v>
      </c>
      <c r="R139" s="183">
        <f t="array" ref="R139">IF(Q139="NA",INDEX($G$10:$G$213,MATCH(M139&amp;P139,$C$10:$C$213&amp;$E$10:$E$213,0)),INDEX($G$10:$G$213,MATCH(M139&amp;P139,$C$10:$C$213&amp;$E$10:$E$213,0))*INDEX(PC_ENERO_2025!$F$28:$F$60,MATCH(I139,PC_ENERO_2025!$E$28:$E$60,0),MATCH($R$8,PC_ENERO_2025!$F$26,0)))</f>
        <v>23728.132405852222</v>
      </c>
      <c r="S139" s="185"/>
      <c r="T139" s="185"/>
    </row>
    <row r="140" spans="1:20" ht="16.899999999999999" customHeight="1" x14ac:dyDescent="0.3">
      <c r="A140" s="484" t="str">
        <f t="shared" si="8"/>
        <v>RABTEnergíaNorte</v>
      </c>
      <c r="C140" s="176" t="s">
        <v>59</v>
      </c>
      <c r="D140" s="177" t="s">
        <v>135</v>
      </c>
      <c r="E140" s="177" t="s">
        <v>70</v>
      </c>
      <c r="F140" s="178" t="s">
        <v>158</v>
      </c>
      <c r="G140" s="179">
        <f t="array" ref="G140">INDEX(INSUMOS_ENERO_2025!$D$18:$D$221,MATCH($C140&amp;$E140,INSUMOS_ENERO_2025!$B$18:$B$221&amp;INSUMOS_ENERO_2025!$C$18:$C$221,0))</f>
        <v>51618.880955411318</v>
      </c>
      <c r="H140" s="118"/>
      <c r="I140" s="118" t="str">
        <f t="shared" si="6"/>
        <v>GDMTOSINNA</v>
      </c>
      <c r="J140" s="118" t="str">
        <f t="shared" si="7"/>
        <v>GDMTOGolfo CentroNA</v>
      </c>
      <c r="K140" s="118" t="s">
        <v>150</v>
      </c>
      <c r="M140" s="180" t="s">
        <v>55</v>
      </c>
      <c r="N140" s="181" t="s">
        <v>159</v>
      </c>
      <c r="O140" s="181" t="s">
        <v>160</v>
      </c>
      <c r="P140" s="181" t="s">
        <v>66</v>
      </c>
      <c r="Q140" s="182" t="s">
        <v>161</v>
      </c>
      <c r="R140" s="183">
        <f t="array" ref="R140">IF(Q140="NA",INDEX($G$10:$G$213,MATCH(M140&amp;P140,$C$10:$C$213&amp;$E$10:$E$213,0)),INDEX($G$10:$G$213,MATCH(M140&amp;P140,$C$10:$C$213&amp;$E$10:$E$213,0))*INDEX(PC_ENERO_2025!$F$28:$F$60,MATCH(I140,PC_ENERO_2025!$E$28:$E$60,0),MATCH($R$8,PC_ENERO_2025!$F$26,0)))</f>
        <v>45256.67787925536</v>
      </c>
      <c r="S140" s="185"/>
      <c r="T140" s="185"/>
    </row>
    <row r="141" spans="1:20" ht="16.899999999999999" customHeight="1" x14ac:dyDescent="0.3">
      <c r="A141" s="484" t="str">
        <f t="shared" si="8"/>
        <v>RAMTEnergíaNorte</v>
      </c>
      <c r="C141" s="176" t="s">
        <v>60</v>
      </c>
      <c r="D141" s="177" t="s">
        <v>135</v>
      </c>
      <c r="E141" s="177" t="s">
        <v>70</v>
      </c>
      <c r="F141" s="178" t="s">
        <v>158</v>
      </c>
      <c r="G141" s="179">
        <f t="array" ref="G141">INDEX(INSUMOS_ENERO_2025!$D$18:$D$221,MATCH($C141&amp;$E141,INSUMOS_ENERO_2025!$B$18:$B$221&amp;INSUMOS_ENERO_2025!$C$18:$C$221,0))</f>
        <v>144968.89746542269</v>
      </c>
      <c r="H141" s="118"/>
      <c r="I141" s="118" t="str">
        <f t="shared" si="6"/>
        <v>RAMTSINNA</v>
      </c>
      <c r="J141" s="118" t="str">
        <f t="shared" si="7"/>
        <v>RAMTGolfo CentroNA</v>
      </c>
      <c r="K141" s="118" t="s">
        <v>150</v>
      </c>
      <c r="M141" s="180" t="s">
        <v>60</v>
      </c>
      <c r="N141" s="181" t="s">
        <v>159</v>
      </c>
      <c r="O141" s="181" t="s">
        <v>160</v>
      </c>
      <c r="P141" s="181" t="s">
        <v>66</v>
      </c>
      <c r="Q141" s="182" t="s">
        <v>161</v>
      </c>
      <c r="R141" s="183">
        <f t="array" ref="R141">IF(Q141="NA",INDEX($G$10:$G$213,MATCH(M141&amp;P141,$C$10:$C$213&amp;$E$10:$E$213,0)),INDEX($G$10:$G$213,MATCH(M141&amp;P141,$C$10:$C$213&amp;$E$10:$E$213,0))*INDEX(PC_ENERO_2025!$F$28:$F$60,MATCH(I141,PC_ENERO_2025!$E$28:$E$60,0),MATCH($R$8,PC_ENERO_2025!$F$26,0)))</f>
        <v>14401.554932995501</v>
      </c>
      <c r="S141" s="185"/>
      <c r="T141" s="185"/>
    </row>
    <row r="142" spans="1:20" ht="16.899999999999999" customHeight="1" x14ac:dyDescent="0.3">
      <c r="A142" s="484" t="str">
        <f t="shared" si="8"/>
        <v>DB1EnergíaOriente</v>
      </c>
      <c r="C142" s="176" t="s">
        <v>48</v>
      </c>
      <c r="D142" s="177" t="s">
        <v>135</v>
      </c>
      <c r="E142" s="177" t="s">
        <v>71</v>
      </c>
      <c r="F142" s="178" t="s">
        <v>158</v>
      </c>
      <c r="G142" s="179">
        <f t="array" ref="G142">INDEX(INSUMOS_ENERO_2025!$D$18:$D$221,MATCH($C142&amp;$E142,INSUMOS_ENERO_2025!$B$18:$B$221&amp;INSUMOS_ENERO_2025!$C$18:$C$221,0))</f>
        <v>138486.73465695608</v>
      </c>
      <c r="H142" s="118"/>
      <c r="I142" s="118" t="str">
        <f t="shared" si="6"/>
        <v>DISTSINB</v>
      </c>
      <c r="J142" s="118" t="str">
        <f t="shared" si="7"/>
        <v>DISTGolfo CentroB</v>
      </c>
      <c r="K142" s="118" t="s">
        <v>150</v>
      </c>
      <c r="M142" s="180" t="s">
        <v>51</v>
      </c>
      <c r="N142" s="181" t="s">
        <v>159</v>
      </c>
      <c r="O142" s="181" t="s">
        <v>160</v>
      </c>
      <c r="P142" s="181" t="s">
        <v>66</v>
      </c>
      <c r="Q142" s="182" t="s">
        <v>146</v>
      </c>
      <c r="R142" s="183">
        <f t="array" ref="R142">IF(Q142="NA",INDEX($G$10:$G$213,MATCH(M142&amp;P142,$C$10:$C$213&amp;$E$10:$E$213,0)),INDEX($G$10:$G$213,MATCH(M142&amp;P142,$C$10:$C$213&amp;$E$10:$E$213,0))*INDEX(PC_ENERO_2025!$F$28:$F$60,MATCH(I142,PC_ENERO_2025!$E$28:$E$60,0),MATCH($R$8,PC_ENERO_2025!$F$26,0)))</f>
        <v>43357.135921174158</v>
      </c>
      <c r="S142" s="185"/>
      <c r="T142" s="185"/>
    </row>
    <row r="143" spans="1:20" ht="16.899999999999999" customHeight="1" x14ac:dyDescent="0.3">
      <c r="A143" s="484" t="str">
        <f t="shared" si="8"/>
        <v>DB2EnergíaOriente</v>
      </c>
      <c r="C143" s="176" t="s">
        <v>50</v>
      </c>
      <c r="D143" s="177" t="s">
        <v>135</v>
      </c>
      <c r="E143" s="177" t="s">
        <v>71</v>
      </c>
      <c r="F143" s="178" t="s">
        <v>158</v>
      </c>
      <c r="G143" s="179">
        <f t="array" ref="G143">INDEX(INSUMOS_ENERO_2025!$D$18:$D$221,MATCH($C143&amp;$E143,INSUMOS_ENERO_2025!$B$18:$B$221&amp;INSUMOS_ENERO_2025!$C$18:$C$221,0))</f>
        <v>174906.44492608256</v>
      </c>
      <c r="H143" s="118"/>
      <c r="I143" s="118" t="str">
        <f t="shared" si="6"/>
        <v>DISTSINI</v>
      </c>
      <c r="J143" s="118" t="str">
        <f t="shared" si="7"/>
        <v>DISTGolfo CentroI</v>
      </c>
      <c r="K143" s="118" t="s">
        <v>150</v>
      </c>
      <c r="M143" s="180" t="s">
        <v>51</v>
      </c>
      <c r="N143" s="181" t="s">
        <v>159</v>
      </c>
      <c r="O143" s="181" t="s">
        <v>160</v>
      </c>
      <c r="P143" s="181" t="s">
        <v>66</v>
      </c>
      <c r="Q143" s="182" t="s">
        <v>147</v>
      </c>
      <c r="R143" s="183">
        <f t="array" ref="R143">IF(Q143="NA",INDEX($G$10:$G$213,MATCH(M143&amp;P143,$C$10:$C$213&amp;$E$10:$E$213,0)),INDEX($G$10:$G$213,MATCH(M143&amp;P143,$C$10:$C$213&amp;$E$10:$E$213,0))*INDEX(PC_ENERO_2025!$F$28:$F$60,MATCH(I143,PC_ENERO_2025!$E$28:$E$60,0),MATCH($R$8,PC_ENERO_2025!$F$26,0)))</f>
        <v>79516.094150644916</v>
      </c>
      <c r="S143" s="185"/>
      <c r="T143" s="185"/>
    </row>
    <row r="144" spans="1:20" ht="16.899999999999999" customHeight="1" x14ac:dyDescent="0.3">
      <c r="A144" s="484" t="str">
        <f t="shared" si="8"/>
        <v>DISTEnergíaOriente</v>
      </c>
      <c r="C144" s="176" t="s">
        <v>51</v>
      </c>
      <c r="D144" s="177" t="s">
        <v>135</v>
      </c>
      <c r="E144" s="177" t="s">
        <v>71</v>
      </c>
      <c r="F144" s="178" t="s">
        <v>158</v>
      </c>
      <c r="G144" s="179">
        <f t="array" ref="G144">INDEX(INSUMOS_ENERO_2025!$D$18:$D$221,MATCH($C144&amp;$E144,INSUMOS_ENERO_2025!$B$18:$B$221&amp;INSUMOS_ENERO_2025!$C$18:$C$221,0))</f>
        <v>110573.51812051282</v>
      </c>
      <c r="H144" s="118"/>
      <c r="I144" s="118" t="str">
        <f t="shared" si="6"/>
        <v>DISTSINP</v>
      </c>
      <c r="J144" s="118" t="str">
        <f t="shared" si="7"/>
        <v>DISTGolfo CentroP</v>
      </c>
      <c r="K144" s="118" t="s">
        <v>150</v>
      </c>
      <c r="M144" s="180" t="s">
        <v>51</v>
      </c>
      <c r="N144" s="181" t="s">
        <v>159</v>
      </c>
      <c r="O144" s="181" t="s">
        <v>160</v>
      </c>
      <c r="P144" s="181" t="s">
        <v>66</v>
      </c>
      <c r="Q144" s="182" t="s">
        <v>148</v>
      </c>
      <c r="R144" s="183">
        <f t="array" ref="R144">IF(Q144="NA",INDEX($G$10:$G$213,MATCH(M144&amp;P144,$C$10:$C$213&amp;$E$10:$E$213,0)),INDEX($G$10:$G$213,MATCH(M144&amp;P144,$C$10:$C$213&amp;$E$10:$E$213,0))*INDEX(PC_ENERO_2025!$F$28:$F$60,MATCH(I144,PC_ENERO_2025!$E$28:$E$60,0),MATCH($R$8,PC_ENERO_2025!$F$26,0)))</f>
        <v>18071.738186425151</v>
      </c>
      <c r="S144" s="185"/>
      <c r="T144" s="185"/>
    </row>
    <row r="145" spans="1:20" ht="16.899999999999999" customHeight="1" x14ac:dyDescent="0.3">
      <c r="A145" s="484" t="str">
        <f t="shared" si="8"/>
        <v>DITEnergíaOriente</v>
      </c>
      <c r="C145" s="176" t="s">
        <v>52</v>
      </c>
      <c r="D145" s="177" t="s">
        <v>135</v>
      </c>
      <c r="E145" s="177" t="s">
        <v>71</v>
      </c>
      <c r="F145" s="178" t="s">
        <v>158</v>
      </c>
      <c r="G145" s="179">
        <f t="array" ref="G145">INDEX(INSUMOS_ENERO_2025!$D$18:$D$221,MATCH($C145&amp;$E145,INSUMOS_ENERO_2025!$B$18:$B$221&amp;INSUMOS_ENERO_2025!$C$18:$C$221,0))</f>
        <v>80530.051426384176</v>
      </c>
      <c r="H145" s="118"/>
      <c r="I145" s="118" t="str">
        <f t="shared" si="6"/>
        <v>DISTSINSP</v>
      </c>
      <c r="J145" s="118" t="str">
        <f t="shared" si="7"/>
        <v>DISTGolfo CentroSP</v>
      </c>
      <c r="K145" s="118" t="s">
        <v>150</v>
      </c>
      <c r="M145" s="180" t="s">
        <v>51</v>
      </c>
      <c r="N145" s="181" t="s">
        <v>159</v>
      </c>
      <c r="O145" s="181" t="s">
        <v>160</v>
      </c>
      <c r="P145" s="181" t="s">
        <v>66</v>
      </c>
      <c r="Q145" s="182" t="s">
        <v>151</v>
      </c>
      <c r="R145" s="183">
        <f t="array" ref="R145">IF(Q145="NA",INDEX($G$10:$G$213,MATCH(M145&amp;P145,$C$10:$C$213&amp;$E$10:$E$213,0)),INDEX($G$10:$G$213,MATCH(M145&amp;P145,$C$10:$C$213&amp;$E$10:$E$213,0))*INDEX(PC_ENERO_2025!$F$28:$F$60,MATCH(I145,PC_ENERO_2025!$E$28:$E$60,0),MATCH($R$8,PC_ENERO_2025!$F$26,0)))</f>
        <v>0</v>
      </c>
      <c r="S145" s="185"/>
      <c r="T145" s="185"/>
    </row>
    <row r="146" spans="1:20" ht="16.899999999999999" customHeight="1" x14ac:dyDescent="0.3">
      <c r="A146" s="484" t="str">
        <f t="shared" si="8"/>
        <v>GDBTEnergíaOriente</v>
      </c>
      <c r="C146" s="176" t="s">
        <v>53</v>
      </c>
      <c r="D146" s="177" t="s">
        <v>135</v>
      </c>
      <c r="E146" s="177" t="s">
        <v>71</v>
      </c>
      <c r="F146" s="178" t="s">
        <v>158</v>
      </c>
      <c r="G146" s="179">
        <f t="array" ref="G146">INDEX(INSUMOS_ENERO_2025!$D$18:$D$221,MATCH($C146&amp;$E146,INSUMOS_ENERO_2025!$B$18:$B$221&amp;INSUMOS_ENERO_2025!$C$18:$C$221,0))</f>
        <v>873.04354999727184</v>
      </c>
      <c r="H146" s="118"/>
      <c r="I146" s="118" t="str">
        <f t="shared" si="6"/>
        <v>DITSINB</v>
      </c>
      <c r="J146" s="118" t="str">
        <f t="shared" si="7"/>
        <v>DITGolfo CentroB</v>
      </c>
      <c r="K146" s="118" t="s">
        <v>150</v>
      </c>
      <c r="M146" s="180" t="s">
        <v>52</v>
      </c>
      <c r="N146" s="181" t="s">
        <v>159</v>
      </c>
      <c r="O146" s="181" t="s">
        <v>160</v>
      </c>
      <c r="P146" s="181" t="s">
        <v>66</v>
      </c>
      <c r="Q146" s="182" t="s">
        <v>146</v>
      </c>
      <c r="R146" s="183">
        <f t="array" ref="R146">IF(Q146="NA",INDEX($G$10:$G$213,MATCH(M146&amp;P146,$C$10:$C$213&amp;$E$10:$E$213,0)),INDEX($G$10:$G$213,MATCH(M146&amp;P146,$C$10:$C$213&amp;$E$10:$E$213,0))*INDEX(PC_ENERO_2025!$F$28:$F$60,MATCH(I146,PC_ENERO_2025!$E$28:$E$60,0),MATCH($R$8,PC_ENERO_2025!$F$26,0)))</f>
        <v>12725.509020211504</v>
      </c>
      <c r="S146" s="185"/>
      <c r="T146" s="185"/>
    </row>
    <row r="147" spans="1:20" ht="16.899999999999999" customHeight="1" x14ac:dyDescent="0.3">
      <c r="A147" s="484" t="str">
        <f t="shared" si="8"/>
        <v>GDMTHEnergíaOriente</v>
      </c>
      <c r="C147" s="176" t="s">
        <v>54</v>
      </c>
      <c r="D147" s="177" t="s">
        <v>135</v>
      </c>
      <c r="E147" s="177" t="s">
        <v>71</v>
      </c>
      <c r="F147" s="178" t="s">
        <v>158</v>
      </c>
      <c r="G147" s="179">
        <f t="array" ref="G147">INDEX(INSUMOS_ENERO_2025!$D$18:$D$221,MATCH($C147&amp;$E147,INSUMOS_ENERO_2025!$B$18:$B$221&amp;INSUMOS_ENERO_2025!$C$18:$C$221,0))</f>
        <v>139696.09915647656</v>
      </c>
      <c r="H147" s="118"/>
      <c r="I147" s="118" t="str">
        <f t="shared" si="6"/>
        <v>DITSINI</v>
      </c>
      <c r="J147" s="118" t="str">
        <f t="shared" si="7"/>
        <v>DITGolfo CentroI</v>
      </c>
      <c r="K147" s="118" t="s">
        <v>150</v>
      </c>
      <c r="M147" s="180" t="s">
        <v>52</v>
      </c>
      <c r="N147" s="181" t="s">
        <v>159</v>
      </c>
      <c r="O147" s="181" t="s">
        <v>160</v>
      </c>
      <c r="P147" s="181" t="s">
        <v>66</v>
      </c>
      <c r="Q147" s="182" t="s">
        <v>147</v>
      </c>
      <c r="R147" s="183">
        <f t="array" ref="R147">IF(Q147="NA",INDEX($G$10:$G$213,MATCH(M147&amp;P147,$C$10:$C$213&amp;$E$10:$E$213,0)),INDEX($G$10:$G$213,MATCH(M147&amp;P147,$C$10:$C$213&amp;$E$10:$E$213,0))*INDEX(PC_ENERO_2025!$F$28:$F$60,MATCH(I147,PC_ENERO_2025!$E$28:$E$60,0),MATCH($R$8,PC_ENERO_2025!$F$26,0)))</f>
        <v>19455.912260833356</v>
      </c>
      <c r="S147" s="185"/>
      <c r="T147" s="185"/>
    </row>
    <row r="148" spans="1:20" ht="16.899999999999999" customHeight="1" x14ac:dyDescent="0.3">
      <c r="A148" s="484" t="str">
        <f t="shared" si="8"/>
        <v>GDMTOEnergíaOriente</v>
      </c>
      <c r="C148" s="176" t="s">
        <v>55</v>
      </c>
      <c r="D148" s="177" t="s">
        <v>135</v>
      </c>
      <c r="E148" s="177" t="s">
        <v>71</v>
      </c>
      <c r="F148" s="178" t="s">
        <v>158</v>
      </c>
      <c r="G148" s="179">
        <f t="array" ref="G148">INDEX(INSUMOS_ENERO_2025!$D$18:$D$221,MATCH($C148&amp;$E148,INSUMOS_ENERO_2025!$B$18:$B$221&amp;INSUMOS_ENERO_2025!$C$18:$C$221,0))</f>
        <v>60395.943747986697</v>
      </c>
      <c r="H148" s="118"/>
      <c r="I148" s="118" t="str">
        <f t="shared" si="6"/>
        <v>DITSINP</v>
      </c>
      <c r="J148" s="118" t="str">
        <f t="shared" si="7"/>
        <v>DITGolfo CentroP</v>
      </c>
      <c r="K148" s="118" t="s">
        <v>150</v>
      </c>
      <c r="M148" s="180" t="s">
        <v>52</v>
      </c>
      <c r="N148" s="181" t="s">
        <v>159</v>
      </c>
      <c r="O148" s="181" t="s">
        <v>160</v>
      </c>
      <c r="P148" s="181" t="s">
        <v>66</v>
      </c>
      <c r="Q148" s="182" t="s">
        <v>148</v>
      </c>
      <c r="R148" s="183">
        <f t="array" ref="R148">IF(Q148="NA",INDEX($G$10:$G$213,MATCH(M148&amp;P148,$C$10:$C$213&amp;$E$10:$E$213,0)),INDEX($G$10:$G$213,MATCH(M148&amp;P148,$C$10:$C$213&amp;$E$10:$E$213,0))*INDEX(PC_ENERO_2025!$F$28:$F$60,MATCH(I148,PC_ENERO_2025!$E$28:$E$60,0),MATCH($R$8,PC_ENERO_2025!$F$26,0)))</f>
        <v>2632.8804393182377</v>
      </c>
      <c r="S148" s="185"/>
      <c r="T148" s="185"/>
    </row>
    <row r="149" spans="1:20" ht="16.899999999999999" customHeight="1" x14ac:dyDescent="0.3">
      <c r="A149" s="484" t="str">
        <f t="shared" si="8"/>
        <v>PDBTEnergíaOriente</v>
      </c>
      <c r="C149" s="176" t="s">
        <v>56</v>
      </c>
      <c r="D149" s="177" t="s">
        <v>135</v>
      </c>
      <c r="E149" s="177" t="s">
        <v>71</v>
      </c>
      <c r="F149" s="178" t="s">
        <v>158</v>
      </c>
      <c r="G149" s="179">
        <f t="array" ref="G149">INDEX(INSUMOS_ENERO_2025!$D$18:$D$221,MATCH($C149&amp;$E149,INSUMOS_ENERO_2025!$B$18:$B$221&amp;INSUMOS_ENERO_2025!$C$18:$C$221,0))</f>
        <v>61460.158435957434</v>
      </c>
      <c r="H149" s="118"/>
      <c r="I149" s="118" t="str">
        <f t="shared" si="6"/>
        <v>DITSINSP</v>
      </c>
      <c r="J149" s="118" t="str">
        <f t="shared" si="7"/>
        <v>DITGolfo CentroSP</v>
      </c>
      <c r="K149" s="118" t="s">
        <v>150</v>
      </c>
      <c r="M149" s="180" t="s">
        <v>52</v>
      </c>
      <c r="N149" s="181" t="s">
        <v>159</v>
      </c>
      <c r="O149" s="181" t="s">
        <v>160</v>
      </c>
      <c r="P149" s="181" t="s">
        <v>66</v>
      </c>
      <c r="Q149" s="182" t="s">
        <v>151</v>
      </c>
      <c r="R149" s="183">
        <f t="array" ref="R149">IF(Q149="NA",INDEX($G$10:$G$213,MATCH(M149&amp;P149,$C$10:$C$213&amp;$E$10:$E$213,0)),INDEX($G$10:$G$213,MATCH(M149&amp;P149,$C$10:$C$213&amp;$E$10:$E$213,0))*INDEX(PC_ENERO_2025!$F$28:$F$60,MATCH(I149,PC_ENERO_2025!$E$28:$E$60,0),MATCH($R$8,PC_ENERO_2025!$F$26,0)))</f>
        <v>0</v>
      </c>
      <c r="S149" s="185"/>
      <c r="T149" s="185"/>
    </row>
    <row r="150" spans="1:20" ht="16.899999999999999" customHeight="1" x14ac:dyDescent="0.3">
      <c r="A150" s="484" t="str">
        <f t="shared" si="8"/>
        <v>APBTEnergíaOriente</v>
      </c>
      <c r="C150" s="176" t="s">
        <v>57</v>
      </c>
      <c r="D150" s="177" t="s">
        <v>135</v>
      </c>
      <c r="E150" s="177" t="s">
        <v>71</v>
      </c>
      <c r="F150" s="178" t="s">
        <v>158</v>
      </c>
      <c r="G150" s="179">
        <f t="array" ref="G150">INDEX(INSUMOS_ENERO_2025!$D$18:$D$221,MATCH($C150&amp;$E150,INSUMOS_ENERO_2025!$B$18:$B$221&amp;INSUMOS_ENERO_2025!$C$18:$C$221,0))</f>
        <v>19253.955794003959</v>
      </c>
      <c r="H150" s="118"/>
      <c r="I150" s="118" t="str">
        <f t="shared" si="6"/>
        <v>DB1SINNA</v>
      </c>
      <c r="J150" s="118" t="str">
        <f t="shared" si="7"/>
        <v>DB1Golfo NorteNA</v>
      </c>
      <c r="K150" s="118" t="s">
        <v>150</v>
      </c>
      <c r="M150" s="180" t="s">
        <v>48</v>
      </c>
      <c r="N150" s="181" t="s">
        <v>159</v>
      </c>
      <c r="O150" s="181" t="s">
        <v>160</v>
      </c>
      <c r="P150" s="181" t="s">
        <v>67</v>
      </c>
      <c r="Q150" s="182" t="s">
        <v>161</v>
      </c>
      <c r="R150" s="183">
        <f t="array" ref="R150">IF(Q150="NA",INDEX($G$10:$G$213,MATCH(M150&amp;P150,$C$10:$C$213&amp;$E$10:$E$213,0)),INDEX($G$10:$G$213,MATCH(M150&amp;P150,$C$10:$C$213&amp;$E$10:$E$213,0))*INDEX(PC_ENERO_2025!$F$28:$F$60,MATCH(I150,PC_ENERO_2025!$E$28:$E$60,0),MATCH($R$8,PC_ENERO_2025!$F$26,0)))</f>
        <v>159141.7840633569</v>
      </c>
      <c r="S150" s="185"/>
      <c r="T150" s="185"/>
    </row>
    <row r="151" spans="1:20" ht="16.899999999999999" customHeight="1" x14ac:dyDescent="0.3">
      <c r="A151" s="484" t="str">
        <f t="shared" si="8"/>
        <v>APMTEnergíaOriente</v>
      </c>
      <c r="C151" s="176" t="s">
        <v>58</v>
      </c>
      <c r="D151" s="177" t="s">
        <v>135</v>
      </c>
      <c r="E151" s="177" t="s">
        <v>71</v>
      </c>
      <c r="F151" s="178" t="s">
        <v>158</v>
      </c>
      <c r="G151" s="179">
        <f t="array" ref="G151">INDEX(INSUMOS_ENERO_2025!$D$18:$D$221,MATCH($C151&amp;$E151,INSUMOS_ENERO_2025!$B$18:$B$221&amp;INSUMOS_ENERO_2025!$C$18:$C$221,0))</f>
        <v>1237.48004359418</v>
      </c>
      <c r="H151" s="118"/>
      <c r="I151" s="118" t="str">
        <f t="shared" si="6"/>
        <v>DB2SINNA</v>
      </c>
      <c r="J151" s="118" t="str">
        <f t="shared" si="7"/>
        <v>DB2Golfo NorteNA</v>
      </c>
      <c r="K151" s="118" t="s">
        <v>150</v>
      </c>
      <c r="M151" s="180" t="s">
        <v>50</v>
      </c>
      <c r="N151" s="181" t="s">
        <v>159</v>
      </c>
      <c r="O151" s="181" t="s">
        <v>160</v>
      </c>
      <c r="P151" s="181" t="s">
        <v>67</v>
      </c>
      <c r="Q151" s="182" t="s">
        <v>161</v>
      </c>
      <c r="R151" s="183">
        <f t="array" ref="R151">IF(Q151="NA",INDEX($G$10:$G$213,MATCH(M151&amp;P151,$C$10:$C$213&amp;$E$10:$E$213,0)),INDEX($G$10:$G$213,MATCH(M151&amp;P151,$C$10:$C$213&amp;$E$10:$E$213,0))*INDEX(PC_ENERO_2025!$F$28:$F$60,MATCH(I151,PC_ENERO_2025!$E$28:$E$60,0),MATCH($R$8,PC_ENERO_2025!$F$26,0)))</f>
        <v>377784.24930378393</v>
      </c>
      <c r="S151" s="185"/>
      <c r="T151" s="185"/>
    </row>
    <row r="152" spans="1:20" ht="16.899999999999999" customHeight="1" x14ac:dyDescent="0.3">
      <c r="A152" s="484" t="str">
        <f t="shared" si="8"/>
        <v>RABTEnergíaOriente</v>
      </c>
      <c r="C152" s="176" t="s">
        <v>59</v>
      </c>
      <c r="D152" s="177" t="s">
        <v>135</v>
      </c>
      <c r="E152" s="177" t="s">
        <v>71</v>
      </c>
      <c r="F152" s="178" t="s">
        <v>158</v>
      </c>
      <c r="G152" s="179">
        <f t="array" ref="G152">INDEX(INSUMOS_ENERO_2025!$D$18:$D$221,MATCH($C152&amp;$E152,INSUMOS_ENERO_2025!$B$18:$B$221&amp;INSUMOS_ENERO_2025!$C$18:$C$221,0))</f>
        <v>3486.5893439997812</v>
      </c>
      <c r="H152" s="118"/>
      <c r="I152" s="118" t="str">
        <f t="shared" si="6"/>
        <v>PDBTSINNA</v>
      </c>
      <c r="J152" s="118" t="str">
        <f t="shared" si="7"/>
        <v>PDBTGolfo NorteNA</v>
      </c>
      <c r="K152" s="118" t="s">
        <v>150</v>
      </c>
      <c r="M152" s="187" t="s">
        <v>56</v>
      </c>
      <c r="N152" s="181" t="s">
        <v>159</v>
      </c>
      <c r="O152" s="181" t="s">
        <v>160</v>
      </c>
      <c r="P152" s="181" t="s">
        <v>67</v>
      </c>
      <c r="Q152" s="182" t="s">
        <v>161</v>
      </c>
      <c r="R152" s="183">
        <f t="array" ref="R152">IF(Q152="NA",INDEX($G$10:$G$213,MATCH(M152&amp;P152,$C$10:$C$213&amp;$E$10:$E$213,0)),INDEX($G$10:$G$213,MATCH(M152&amp;P152,$C$10:$C$213&amp;$E$10:$E$213,0))*INDEX(PC_ENERO_2025!$F$28:$F$60,MATCH(I152,PC_ENERO_2025!$E$28:$E$60,0),MATCH($R$8,PC_ENERO_2025!$F$26,0)))</f>
        <v>70799.692603338684</v>
      </c>
      <c r="S152" s="185"/>
      <c r="T152" s="185"/>
    </row>
    <row r="153" spans="1:20" ht="16.899999999999999" customHeight="1" x14ac:dyDescent="0.3">
      <c r="A153" s="484" t="str">
        <f t="shared" si="8"/>
        <v>RAMTEnergíaOriente</v>
      </c>
      <c r="C153" s="176" t="s">
        <v>60</v>
      </c>
      <c r="D153" s="177" t="s">
        <v>135</v>
      </c>
      <c r="E153" s="177" t="s">
        <v>71</v>
      </c>
      <c r="F153" s="178" t="s">
        <v>158</v>
      </c>
      <c r="G153" s="179">
        <f t="array" ref="G153">INDEX(INSUMOS_ENERO_2025!$D$18:$D$221,MATCH($C153&amp;$E153,INSUMOS_ENERO_2025!$B$18:$B$221&amp;INSUMOS_ENERO_2025!$C$18:$C$221,0))</f>
        <v>5208.4200174809221</v>
      </c>
      <c r="H153" s="118"/>
      <c r="I153" s="118" t="str">
        <f t="shared" si="6"/>
        <v>GDBTSINNA</v>
      </c>
      <c r="J153" s="118" t="str">
        <f t="shared" si="7"/>
        <v>GDBTGolfo NorteNA</v>
      </c>
      <c r="K153" s="118" t="s">
        <v>150</v>
      </c>
      <c r="M153" s="180" t="s">
        <v>53</v>
      </c>
      <c r="N153" s="181" t="s">
        <v>159</v>
      </c>
      <c r="O153" s="181" t="s">
        <v>160</v>
      </c>
      <c r="P153" s="181" t="s">
        <v>67</v>
      </c>
      <c r="Q153" s="182" t="s">
        <v>161</v>
      </c>
      <c r="R153" s="183">
        <f t="array" ref="R153">IF(Q153="NA",INDEX($G$10:$G$213,MATCH(M153&amp;P153,$C$10:$C$213&amp;$E$10:$E$213,0)),INDEX($G$10:$G$213,MATCH(M153&amp;P153,$C$10:$C$213&amp;$E$10:$E$213,0))*INDEX(PC_ENERO_2025!$F$28:$F$60,MATCH(I153,PC_ENERO_2025!$E$28:$E$60,0),MATCH($R$8,PC_ENERO_2025!$F$26,0)))</f>
        <v>1681.4930973928208</v>
      </c>
      <c r="S153" s="185"/>
      <c r="T153" s="185"/>
    </row>
    <row r="154" spans="1:20" ht="16.899999999999999" customHeight="1" x14ac:dyDescent="0.3">
      <c r="A154" s="484" t="str">
        <f t="shared" si="8"/>
        <v>DB1EnergíaPeninsular</v>
      </c>
      <c r="C154" s="176" t="s">
        <v>48</v>
      </c>
      <c r="D154" s="177" t="s">
        <v>135</v>
      </c>
      <c r="E154" s="177" t="s">
        <v>72</v>
      </c>
      <c r="F154" s="178" t="s">
        <v>158</v>
      </c>
      <c r="G154" s="179">
        <f t="array" ref="G154">INDEX(INSUMOS_ENERO_2025!$D$18:$D$221,MATCH($C154&amp;$E154,INSUMOS_ENERO_2025!$B$18:$B$221&amp;INSUMOS_ENERO_2025!$C$18:$C$221,0))</f>
        <v>103598.500465894</v>
      </c>
      <c r="H154" s="118"/>
      <c r="I154" s="118" t="str">
        <f t="shared" si="6"/>
        <v>RABTSINNA</v>
      </c>
      <c r="J154" s="118" t="str">
        <f t="shared" si="7"/>
        <v>RABTGolfo NorteNA</v>
      </c>
      <c r="K154" s="118" t="s">
        <v>150</v>
      </c>
      <c r="M154" s="180" t="s">
        <v>59</v>
      </c>
      <c r="N154" s="181" t="s">
        <v>159</v>
      </c>
      <c r="O154" s="181" t="s">
        <v>160</v>
      </c>
      <c r="P154" s="181" t="s">
        <v>67</v>
      </c>
      <c r="Q154" s="182" t="s">
        <v>161</v>
      </c>
      <c r="R154" s="183">
        <f t="array" ref="R154">IF(Q154="NA",INDEX($G$10:$G$213,MATCH(M154&amp;P154,$C$10:$C$213&amp;$E$10:$E$213,0)),INDEX($G$10:$G$213,MATCH(M154&amp;P154,$C$10:$C$213&amp;$E$10:$E$213,0))*INDEX(PC_ENERO_2025!$F$28:$F$60,MATCH(I154,PC_ENERO_2025!$E$28:$E$60,0),MATCH($R$8,PC_ENERO_2025!$F$26,0)))</f>
        <v>4237.8699542523318</v>
      </c>
      <c r="S154" s="185"/>
      <c r="T154" s="185"/>
    </row>
    <row r="155" spans="1:20" ht="16.899999999999999" customHeight="1" x14ac:dyDescent="0.3">
      <c r="A155" s="484" t="str">
        <f t="shared" si="8"/>
        <v>DB2EnergíaPeninsular</v>
      </c>
      <c r="C155" s="176" t="s">
        <v>50</v>
      </c>
      <c r="D155" s="177" t="s">
        <v>135</v>
      </c>
      <c r="E155" s="177" t="s">
        <v>72</v>
      </c>
      <c r="F155" s="178" t="s">
        <v>158</v>
      </c>
      <c r="G155" s="179">
        <f t="array" ref="G155">INDEX(INSUMOS_ENERO_2025!$D$18:$D$221,MATCH($C155&amp;$E155,INSUMOS_ENERO_2025!$B$18:$B$221&amp;INSUMOS_ENERO_2025!$C$18:$C$221,0))</f>
        <v>264515.21396050899</v>
      </c>
      <c r="H155" s="118"/>
      <c r="I155" s="118" t="str">
        <f t="shared" si="6"/>
        <v>APBTSINNA</v>
      </c>
      <c r="J155" s="118" t="str">
        <f t="shared" si="7"/>
        <v>APBTGolfo NorteNA</v>
      </c>
      <c r="K155" s="118" t="s">
        <v>150</v>
      </c>
      <c r="M155" s="180" t="s">
        <v>57</v>
      </c>
      <c r="N155" s="181" t="s">
        <v>159</v>
      </c>
      <c r="O155" s="181" t="s">
        <v>160</v>
      </c>
      <c r="P155" s="181" t="s">
        <v>67</v>
      </c>
      <c r="Q155" s="182" t="s">
        <v>161</v>
      </c>
      <c r="R155" s="183">
        <f t="array" ref="R155">IF(Q155="NA",INDEX($G$10:$G$213,MATCH(M155&amp;P155,$C$10:$C$213&amp;$E$10:$E$213,0)),INDEX($G$10:$G$213,MATCH(M155&amp;P155,$C$10:$C$213&amp;$E$10:$E$213,0))*INDEX(PC_ENERO_2025!$F$28:$F$60,MATCH(I155,PC_ENERO_2025!$E$28:$E$60,0),MATCH($R$8,PC_ENERO_2025!$F$26,0)))</f>
        <v>17822.347058995572</v>
      </c>
      <c r="S155" s="185"/>
      <c r="T155" s="185"/>
    </row>
    <row r="156" spans="1:20" ht="16.899999999999999" customHeight="1" x14ac:dyDescent="0.3">
      <c r="A156" s="484" t="str">
        <f t="shared" si="8"/>
        <v>DISTEnergíaPeninsular</v>
      </c>
      <c r="C156" s="176" t="s">
        <v>51</v>
      </c>
      <c r="D156" s="177" t="s">
        <v>135</v>
      </c>
      <c r="E156" s="177" t="s">
        <v>72</v>
      </c>
      <c r="F156" s="178" t="s">
        <v>158</v>
      </c>
      <c r="G156" s="179">
        <f t="array" ref="G156">INDEX(INSUMOS_ENERO_2025!$D$18:$D$221,MATCH($C156&amp;$E156,INSUMOS_ENERO_2025!$B$18:$B$221&amp;INSUMOS_ENERO_2025!$C$18:$C$221,0))</f>
        <v>10141.98735778644</v>
      </c>
      <c r="H156" s="118"/>
      <c r="I156" s="118" t="str">
        <f t="shared" si="6"/>
        <v>APMTSINNA</v>
      </c>
      <c r="J156" s="118" t="str">
        <f t="shared" si="7"/>
        <v>APMTGolfo NorteNA</v>
      </c>
      <c r="K156" s="118" t="s">
        <v>150</v>
      </c>
      <c r="M156" s="180" t="s">
        <v>58</v>
      </c>
      <c r="N156" s="181" t="s">
        <v>159</v>
      </c>
      <c r="O156" s="181" t="s">
        <v>160</v>
      </c>
      <c r="P156" s="181" t="s">
        <v>67</v>
      </c>
      <c r="Q156" s="182" t="s">
        <v>161</v>
      </c>
      <c r="R156" s="183">
        <f t="array" ref="R156">IF(Q156="NA",INDEX($G$10:$G$213,MATCH(M156&amp;P156,$C$10:$C$213&amp;$E$10:$E$213,0)),INDEX($G$10:$G$213,MATCH(M156&amp;P156,$C$10:$C$213&amp;$E$10:$E$213,0))*INDEX(PC_ENERO_2025!$F$28:$F$60,MATCH(I156,PC_ENERO_2025!$E$28:$E$60,0),MATCH($R$8,PC_ENERO_2025!$F$26,0)))</f>
        <v>11397.103531059724</v>
      </c>
      <c r="S156" s="185"/>
      <c r="T156" s="185"/>
    </row>
    <row r="157" spans="1:20" ht="16.899999999999999" customHeight="1" x14ac:dyDescent="0.3">
      <c r="A157" s="484" t="str">
        <f t="shared" si="8"/>
        <v>DITEnergíaPeninsular</v>
      </c>
      <c r="C157" s="176" t="s">
        <v>52</v>
      </c>
      <c r="D157" s="177" t="s">
        <v>135</v>
      </c>
      <c r="E157" s="177" t="s">
        <v>72</v>
      </c>
      <c r="F157" s="178" t="s">
        <v>158</v>
      </c>
      <c r="G157" s="179">
        <f t="array" ref="G157">INDEX(INSUMOS_ENERO_2025!$D$18:$D$221,MATCH($C157&amp;$E157,INSUMOS_ENERO_2025!$B$18:$B$221&amp;INSUMOS_ENERO_2025!$C$18:$C$221,0))</f>
        <v>514.11647556555738</v>
      </c>
      <c r="H157" s="118"/>
      <c r="I157" s="118" t="str">
        <f t="shared" si="6"/>
        <v>GDMTHSINB</v>
      </c>
      <c r="J157" s="118" t="str">
        <f t="shared" si="7"/>
        <v>GDMTHGolfo NorteB</v>
      </c>
      <c r="K157" s="118" t="s">
        <v>150</v>
      </c>
      <c r="M157" s="180" t="s">
        <v>54</v>
      </c>
      <c r="N157" s="181" t="s">
        <v>159</v>
      </c>
      <c r="O157" s="181" t="s">
        <v>160</v>
      </c>
      <c r="P157" s="181" t="s">
        <v>67</v>
      </c>
      <c r="Q157" s="182" t="s">
        <v>146</v>
      </c>
      <c r="R157" s="183">
        <f t="array" ref="R157">IF(Q157="NA",INDEX($G$10:$G$213,MATCH(M157&amp;P157,$C$10:$C$213&amp;$E$10:$E$213,0)),INDEX($G$10:$G$213,MATCH(M157&amp;P157,$C$10:$C$213&amp;$E$10:$E$213,0))*INDEX(PC_ENERO_2025!$F$28:$F$60,MATCH(I157,PC_ENERO_2025!$E$28:$E$60,0),MATCH($R$8,PC_ENERO_2025!$F$26,0)))</f>
        <v>244943.62918646546</v>
      </c>
      <c r="S157" s="185"/>
      <c r="T157" s="185"/>
    </row>
    <row r="158" spans="1:20" ht="16.899999999999999" customHeight="1" x14ac:dyDescent="0.3">
      <c r="A158" s="484" t="str">
        <f t="shared" si="8"/>
        <v>GDBTEnergíaPeninsular</v>
      </c>
      <c r="C158" s="176" t="s">
        <v>53</v>
      </c>
      <c r="D158" s="177" t="s">
        <v>135</v>
      </c>
      <c r="E158" s="177" t="s">
        <v>72</v>
      </c>
      <c r="F158" s="178" t="s">
        <v>158</v>
      </c>
      <c r="G158" s="179">
        <f t="array" ref="G158">INDEX(INSUMOS_ENERO_2025!$D$18:$D$221,MATCH($C158&amp;$E158,INSUMOS_ENERO_2025!$B$18:$B$221&amp;INSUMOS_ENERO_2025!$C$18:$C$221,0))</f>
        <v>1167.7044220906344</v>
      </c>
      <c r="H158" s="118"/>
      <c r="I158" s="118" t="str">
        <f t="shared" si="6"/>
        <v>GDMTHSINI</v>
      </c>
      <c r="J158" s="118" t="str">
        <f t="shared" si="7"/>
        <v>GDMTHGolfo NorteI</v>
      </c>
      <c r="K158" s="118" t="s">
        <v>150</v>
      </c>
      <c r="M158" s="180" t="s">
        <v>54</v>
      </c>
      <c r="N158" s="181" t="s">
        <v>159</v>
      </c>
      <c r="O158" s="181" t="s">
        <v>160</v>
      </c>
      <c r="P158" s="181" t="s">
        <v>67</v>
      </c>
      <c r="Q158" s="182" t="s">
        <v>147</v>
      </c>
      <c r="R158" s="183">
        <f t="array" ref="R158">IF(Q158="NA",INDEX($G$10:$G$213,MATCH(M158&amp;P158,$C$10:$C$213&amp;$E$10:$E$213,0)),INDEX($G$10:$G$213,MATCH(M158&amp;P158,$C$10:$C$213&amp;$E$10:$E$213,0))*INDEX(PC_ENERO_2025!$F$28:$F$60,MATCH(I158,PC_ENERO_2025!$E$28:$E$60,0),MATCH($R$8,PC_ENERO_2025!$F$26,0)))</f>
        <v>469648.67124135623</v>
      </c>
      <c r="S158" s="185"/>
      <c r="T158" s="185"/>
    </row>
    <row r="159" spans="1:20" ht="16.899999999999999" customHeight="1" x14ac:dyDescent="0.3">
      <c r="A159" s="484" t="str">
        <f t="shared" si="8"/>
        <v>GDMTHEnergíaPeninsular</v>
      </c>
      <c r="C159" s="176" t="s">
        <v>54</v>
      </c>
      <c r="D159" s="177" t="s">
        <v>135</v>
      </c>
      <c r="E159" s="177" t="s">
        <v>72</v>
      </c>
      <c r="F159" s="178" t="s">
        <v>158</v>
      </c>
      <c r="G159" s="179">
        <f t="array" ref="G159">INDEX(INSUMOS_ENERO_2025!$D$18:$D$221,MATCH($C159&amp;$E159,INSUMOS_ENERO_2025!$B$18:$B$221&amp;INSUMOS_ENERO_2025!$C$18:$C$221,0))</f>
        <v>340973.48821802507</v>
      </c>
      <c r="H159" s="118"/>
      <c r="I159" s="118" t="str">
        <f t="shared" si="6"/>
        <v>GDMTHSINP</v>
      </c>
      <c r="J159" s="118" t="str">
        <f t="shared" si="7"/>
        <v>GDMTHGolfo NorteP</v>
      </c>
      <c r="K159" s="118" t="s">
        <v>150</v>
      </c>
      <c r="M159" s="180" t="s">
        <v>54</v>
      </c>
      <c r="N159" s="181" t="s">
        <v>159</v>
      </c>
      <c r="O159" s="181" t="s">
        <v>160</v>
      </c>
      <c r="P159" s="181" t="s">
        <v>67</v>
      </c>
      <c r="Q159" s="182" t="s">
        <v>148</v>
      </c>
      <c r="R159" s="183">
        <f t="array" ref="R159">IF(Q159="NA",INDEX($G$10:$G$213,MATCH(M159&amp;P159,$C$10:$C$213&amp;$E$10:$E$213,0)),INDEX($G$10:$G$213,MATCH(M159&amp;P159,$C$10:$C$213&amp;$E$10:$E$213,0))*INDEX(PC_ENERO_2025!$F$28:$F$60,MATCH(I159,PC_ENERO_2025!$E$28:$E$60,0),MATCH($R$8,PC_ENERO_2025!$F$26,0)))</f>
        <v>112196.13158197945</v>
      </c>
      <c r="S159" s="185"/>
      <c r="T159" s="185"/>
    </row>
    <row r="160" spans="1:20" ht="16.899999999999999" customHeight="1" x14ac:dyDescent="0.3">
      <c r="A160" s="484" t="str">
        <f t="shared" si="8"/>
        <v>GDMTOEnergíaPeninsular</v>
      </c>
      <c r="C160" s="176" t="s">
        <v>55</v>
      </c>
      <c r="D160" s="177" t="s">
        <v>135</v>
      </c>
      <c r="E160" s="177" t="s">
        <v>72</v>
      </c>
      <c r="F160" s="178" t="s">
        <v>158</v>
      </c>
      <c r="G160" s="179">
        <f t="array" ref="G160">INDEX(INSUMOS_ENERO_2025!$D$18:$D$221,MATCH($C160&amp;$E160,INSUMOS_ENERO_2025!$B$18:$B$221&amp;INSUMOS_ENERO_2025!$C$18:$C$221,0))</f>
        <v>72767.357371601291</v>
      </c>
      <c r="H160" s="118"/>
      <c r="I160" s="118" t="str">
        <f t="shared" si="6"/>
        <v>GDMTOSINNA</v>
      </c>
      <c r="J160" s="118" t="str">
        <f t="shared" si="7"/>
        <v>GDMTOGolfo NorteNA</v>
      </c>
      <c r="K160" s="118" t="s">
        <v>150</v>
      </c>
      <c r="M160" s="180" t="s">
        <v>55</v>
      </c>
      <c r="N160" s="181" t="s">
        <v>159</v>
      </c>
      <c r="O160" s="181" t="s">
        <v>160</v>
      </c>
      <c r="P160" s="181" t="s">
        <v>67</v>
      </c>
      <c r="Q160" s="182" t="s">
        <v>161</v>
      </c>
      <c r="R160" s="183">
        <f t="array" ref="R160">IF(Q160="NA",INDEX($G$10:$G$213,MATCH(M160&amp;P160,$C$10:$C$213&amp;$E$10:$E$213,0)),INDEX($G$10:$G$213,MATCH(M160&amp;P160,$C$10:$C$213&amp;$E$10:$E$213,0))*INDEX(PC_ENERO_2025!$F$28:$F$60,MATCH(I160,PC_ENERO_2025!$E$28:$E$60,0),MATCH($R$8,PC_ENERO_2025!$F$26,0)))</f>
        <v>150913.69597184425</v>
      </c>
      <c r="S160" s="185"/>
      <c r="T160" s="185"/>
    </row>
    <row r="161" spans="1:20" ht="16.899999999999999" customHeight="1" x14ac:dyDescent="0.3">
      <c r="A161" s="484" t="str">
        <f t="shared" si="8"/>
        <v>PDBTEnergíaPeninsular</v>
      </c>
      <c r="C161" s="176" t="s">
        <v>56</v>
      </c>
      <c r="D161" s="177" t="s">
        <v>135</v>
      </c>
      <c r="E161" s="177" t="s">
        <v>72</v>
      </c>
      <c r="F161" s="178" t="s">
        <v>158</v>
      </c>
      <c r="G161" s="179">
        <f t="array" ref="G161">INDEX(INSUMOS_ENERO_2025!$D$18:$D$221,MATCH($C161&amp;$E161,INSUMOS_ENERO_2025!$B$18:$B$221&amp;INSUMOS_ENERO_2025!$C$18:$C$221,0))</f>
        <v>67273.789361867181</v>
      </c>
      <c r="H161" s="118"/>
      <c r="I161" s="118" t="str">
        <f t="shared" si="6"/>
        <v>RAMTSINNA</v>
      </c>
      <c r="J161" s="118" t="str">
        <f t="shared" si="7"/>
        <v>RAMTGolfo NorteNA</v>
      </c>
      <c r="K161" s="118" t="s">
        <v>150</v>
      </c>
      <c r="M161" s="187" t="s">
        <v>60</v>
      </c>
      <c r="N161" s="181" t="s">
        <v>159</v>
      </c>
      <c r="O161" s="181" t="s">
        <v>160</v>
      </c>
      <c r="P161" s="181" t="s">
        <v>67</v>
      </c>
      <c r="Q161" s="182" t="s">
        <v>161</v>
      </c>
      <c r="R161" s="183">
        <f t="array" ref="R161">IF(Q161="NA",INDEX($G$10:$G$213,MATCH(M161&amp;P161,$C$10:$C$213&amp;$E$10:$E$213,0)),INDEX($G$10:$G$213,MATCH(M161&amp;P161,$C$10:$C$213&amp;$E$10:$E$213,0))*INDEX(PC_ENERO_2025!$F$28:$F$60,MATCH(I161,PC_ENERO_2025!$E$28:$E$60,0),MATCH($R$8,PC_ENERO_2025!$F$26,0)))</f>
        <v>5980.0815642671359</v>
      </c>
      <c r="S161" s="185"/>
      <c r="T161" s="185"/>
    </row>
    <row r="162" spans="1:20" ht="16.899999999999999" customHeight="1" x14ac:dyDescent="0.3">
      <c r="A162" s="484" t="str">
        <f t="shared" si="8"/>
        <v>APBTEnergíaPeninsular</v>
      </c>
      <c r="C162" s="176" t="s">
        <v>57</v>
      </c>
      <c r="D162" s="177" t="s">
        <v>135</v>
      </c>
      <c r="E162" s="177" t="s">
        <v>72</v>
      </c>
      <c r="F162" s="178" t="s">
        <v>158</v>
      </c>
      <c r="G162" s="179">
        <f t="array" ref="G162">INDEX(INSUMOS_ENERO_2025!$D$18:$D$221,MATCH($C162&amp;$E162,INSUMOS_ENERO_2025!$B$18:$B$221&amp;INSUMOS_ENERO_2025!$C$18:$C$221,0))</f>
        <v>15470.680438045523</v>
      </c>
      <c r="H162" s="118"/>
      <c r="I162" s="118" t="str">
        <f t="shared" si="6"/>
        <v>DISTSINB</v>
      </c>
      <c r="J162" s="118" t="str">
        <f t="shared" si="7"/>
        <v>DISTGolfo NorteB</v>
      </c>
      <c r="K162" s="118" t="s">
        <v>150</v>
      </c>
      <c r="M162" s="180" t="s">
        <v>51</v>
      </c>
      <c r="N162" s="181" t="s">
        <v>159</v>
      </c>
      <c r="O162" s="181" t="s">
        <v>160</v>
      </c>
      <c r="P162" s="181" t="s">
        <v>67</v>
      </c>
      <c r="Q162" s="182" t="s">
        <v>146</v>
      </c>
      <c r="R162" s="183">
        <f t="array" ref="R162">IF(Q162="NA",INDEX($G$10:$G$213,MATCH(M162&amp;P162,$C$10:$C$213&amp;$E$10:$E$213,0)),INDEX($G$10:$G$213,MATCH(M162&amp;P162,$C$10:$C$213&amp;$E$10:$E$213,0))*INDEX(PC_ENERO_2025!$F$28:$F$60,MATCH(I162,PC_ENERO_2025!$E$28:$E$60,0),MATCH($R$8,PC_ENERO_2025!$F$26,0)))</f>
        <v>99609.162041947551</v>
      </c>
      <c r="S162" s="185"/>
      <c r="T162" s="185"/>
    </row>
    <row r="163" spans="1:20" ht="16.899999999999999" customHeight="1" x14ac:dyDescent="0.3">
      <c r="A163" s="484" t="str">
        <f t="shared" si="8"/>
        <v>APMTEnergíaPeninsular</v>
      </c>
      <c r="C163" s="176" t="s">
        <v>58</v>
      </c>
      <c r="D163" s="177" t="s">
        <v>135</v>
      </c>
      <c r="E163" s="177" t="s">
        <v>72</v>
      </c>
      <c r="F163" s="178" t="s">
        <v>158</v>
      </c>
      <c r="G163" s="179">
        <f t="array" ref="G163">INDEX(INSUMOS_ENERO_2025!$D$18:$D$221,MATCH($C163&amp;$E163,INSUMOS_ENERO_2025!$B$18:$B$221&amp;INSUMOS_ENERO_2025!$C$18:$C$221,0))</f>
        <v>2098.0637348175569</v>
      </c>
      <c r="H163" s="118"/>
      <c r="I163" s="118" t="str">
        <f t="shared" si="6"/>
        <v>DISTSINI</v>
      </c>
      <c r="J163" s="118" t="str">
        <f t="shared" si="7"/>
        <v>DISTGolfo NorteI</v>
      </c>
      <c r="K163" s="118" t="s">
        <v>150</v>
      </c>
      <c r="M163" s="180" t="s">
        <v>51</v>
      </c>
      <c r="N163" s="181" t="s">
        <v>159</v>
      </c>
      <c r="O163" s="181" t="s">
        <v>160</v>
      </c>
      <c r="P163" s="181" t="s">
        <v>67</v>
      </c>
      <c r="Q163" s="182" t="s">
        <v>147</v>
      </c>
      <c r="R163" s="183">
        <f t="array" ref="R163">IF(Q163="NA",INDEX($G$10:$G$213,MATCH(M163&amp;P163,$C$10:$C$213&amp;$E$10:$E$213,0)),INDEX($G$10:$G$213,MATCH(M163&amp;P163,$C$10:$C$213&amp;$E$10:$E$213,0))*INDEX(PC_ENERO_2025!$F$28:$F$60,MATCH(I163,PC_ENERO_2025!$E$28:$E$60,0),MATCH($R$8,PC_ENERO_2025!$F$26,0)))</f>
        <v>182681.15130100714</v>
      </c>
      <c r="S163" s="185"/>
      <c r="T163" s="185"/>
    </row>
    <row r="164" spans="1:20" ht="16.899999999999999" customHeight="1" x14ac:dyDescent="0.3">
      <c r="A164" s="484" t="str">
        <f t="shared" si="8"/>
        <v>RABTEnergíaPeninsular</v>
      </c>
      <c r="C164" s="176" t="s">
        <v>59</v>
      </c>
      <c r="D164" s="177" t="s">
        <v>135</v>
      </c>
      <c r="E164" s="177" t="s">
        <v>72</v>
      </c>
      <c r="F164" s="178" t="s">
        <v>158</v>
      </c>
      <c r="G164" s="179">
        <f t="array" ref="G164">INDEX(INSUMOS_ENERO_2025!$D$18:$D$221,MATCH($C164&amp;$E164,INSUMOS_ENERO_2025!$B$18:$B$221&amp;INSUMOS_ENERO_2025!$C$18:$C$221,0))</f>
        <v>3924.1199892682012</v>
      </c>
      <c r="H164" s="118"/>
      <c r="I164" s="118" t="str">
        <f t="shared" si="6"/>
        <v>DISTSINP</v>
      </c>
      <c r="J164" s="118" t="str">
        <f t="shared" si="7"/>
        <v>DISTGolfo NorteP</v>
      </c>
      <c r="K164" s="118" t="s">
        <v>150</v>
      </c>
      <c r="M164" s="180" t="s">
        <v>51</v>
      </c>
      <c r="N164" s="181" t="s">
        <v>159</v>
      </c>
      <c r="O164" s="181" t="s">
        <v>160</v>
      </c>
      <c r="P164" s="181" t="s">
        <v>67</v>
      </c>
      <c r="Q164" s="182" t="s">
        <v>148</v>
      </c>
      <c r="R164" s="183">
        <f t="array" ref="R164">IF(Q164="NA",INDEX($G$10:$G$213,MATCH(M164&amp;P164,$C$10:$C$213&amp;$E$10:$E$213,0)),INDEX($G$10:$G$213,MATCH(M164&amp;P164,$C$10:$C$213&amp;$E$10:$E$213,0))*INDEX(PC_ENERO_2025!$F$28:$F$60,MATCH(I164,PC_ENERO_2025!$E$28:$E$60,0),MATCH($R$8,PC_ENERO_2025!$F$26,0)))</f>
        <v>41518.210535492522</v>
      </c>
      <c r="S164" s="185"/>
      <c r="T164" s="185"/>
    </row>
    <row r="165" spans="1:20" ht="16.899999999999999" customHeight="1" x14ac:dyDescent="0.3">
      <c r="A165" s="484" t="str">
        <f t="shared" si="8"/>
        <v>RAMTEnergíaPeninsular</v>
      </c>
      <c r="C165" s="176" t="s">
        <v>60</v>
      </c>
      <c r="D165" s="177" t="s">
        <v>135</v>
      </c>
      <c r="E165" s="177" t="s">
        <v>72</v>
      </c>
      <c r="F165" s="178" t="s">
        <v>158</v>
      </c>
      <c r="G165" s="179">
        <f t="array" ref="G165">INDEX(INSUMOS_ENERO_2025!$D$18:$D$221,MATCH($C165&amp;$E165,INSUMOS_ENERO_2025!$B$18:$B$221&amp;INSUMOS_ENERO_2025!$C$18:$C$221,0))</f>
        <v>3691.8545655901321</v>
      </c>
      <c r="H165" s="118"/>
      <c r="I165" s="118" t="str">
        <f t="shared" si="6"/>
        <v>DISTSINSP</v>
      </c>
      <c r="J165" s="118" t="str">
        <f t="shared" si="7"/>
        <v>DISTGolfo NorteSP</v>
      </c>
      <c r="K165" s="118" t="s">
        <v>150</v>
      </c>
      <c r="M165" s="180" t="s">
        <v>51</v>
      </c>
      <c r="N165" s="181" t="s">
        <v>159</v>
      </c>
      <c r="O165" s="181" t="s">
        <v>160</v>
      </c>
      <c r="P165" s="181" t="s">
        <v>67</v>
      </c>
      <c r="Q165" s="182" t="s">
        <v>151</v>
      </c>
      <c r="R165" s="183">
        <f t="array" ref="R165">IF(Q165="NA",INDEX($G$10:$G$213,MATCH(M165&amp;P165,$C$10:$C$213&amp;$E$10:$E$213,0)),INDEX($G$10:$G$213,MATCH(M165&amp;P165,$C$10:$C$213&amp;$E$10:$E$213,0))*INDEX(PC_ENERO_2025!$F$28:$F$60,MATCH(I165,PC_ENERO_2025!$E$28:$E$60,0),MATCH($R$8,PC_ENERO_2025!$F$26,0)))</f>
        <v>0</v>
      </c>
      <c r="S165" s="185"/>
      <c r="T165" s="185"/>
    </row>
    <row r="166" spans="1:20" ht="16.899999999999999" customHeight="1" x14ac:dyDescent="0.3">
      <c r="A166" s="484" t="str">
        <f t="shared" si="8"/>
        <v>DB1EnergíaSureste</v>
      </c>
      <c r="C166" s="176" t="s">
        <v>48</v>
      </c>
      <c r="D166" s="177" t="s">
        <v>135</v>
      </c>
      <c r="E166" s="177" t="s">
        <v>73</v>
      </c>
      <c r="F166" s="178" t="s">
        <v>158</v>
      </c>
      <c r="G166" s="179">
        <f t="array" ref="G166">INDEX(INSUMOS_ENERO_2025!$D$18:$D$221,MATCH($C166&amp;$E166,INSUMOS_ENERO_2025!$B$18:$B$221&amp;INSUMOS_ENERO_2025!$C$18:$C$221,0))</f>
        <v>146781.88311608421</v>
      </c>
      <c r="H166" s="118"/>
      <c r="I166" s="118" t="str">
        <f t="shared" si="6"/>
        <v>DITSINB</v>
      </c>
      <c r="J166" s="118" t="str">
        <f t="shared" si="7"/>
        <v>DITGolfo NorteB</v>
      </c>
      <c r="K166" s="118" t="s">
        <v>150</v>
      </c>
      <c r="M166" s="180" t="s">
        <v>52</v>
      </c>
      <c r="N166" s="181" t="s">
        <v>159</v>
      </c>
      <c r="O166" s="181" t="s">
        <v>160</v>
      </c>
      <c r="P166" s="181" t="s">
        <v>67</v>
      </c>
      <c r="Q166" s="182" t="s">
        <v>146</v>
      </c>
      <c r="R166" s="183">
        <f t="array" ref="R166">IF(Q166="NA",INDEX($G$10:$G$213,MATCH(M166&amp;P166,$C$10:$C$213&amp;$E$10:$E$213,0)),INDEX($G$10:$G$213,MATCH(M166&amp;P166,$C$10:$C$213&amp;$E$10:$E$213,0))*INDEX(PC_ENERO_2025!$F$28:$F$60,MATCH(I166,PC_ENERO_2025!$E$28:$E$60,0),MATCH($R$8,PC_ENERO_2025!$F$26,0)))</f>
        <v>23675.275473220758</v>
      </c>
      <c r="S166" s="185"/>
      <c r="T166" s="185"/>
    </row>
    <row r="167" spans="1:20" ht="16.899999999999999" customHeight="1" x14ac:dyDescent="0.3">
      <c r="A167" s="484" t="str">
        <f t="shared" si="8"/>
        <v>DB2EnergíaSureste</v>
      </c>
      <c r="C167" s="176" t="s">
        <v>50</v>
      </c>
      <c r="D167" s="177" t="s">
        <v>135</v>
      </c>
      <c r="E167" s="177" t="s">
        <v>73</v>
      </c>
      <c r="F167" s="178" t="s">
        <v>158</v>
      </c>
      <c r="G167" s="179">
        <f t="array" ref="G167">INDEX(INSUMOS_ENERO_2025!$D$18:$D$221,MATCH($C167&amp;$E167,INSUMOS_ENERO_2025!$B$18:$B$221&amp;INSUMOS_ENERO_2025!$C$18:$C$221,0))</f>
        <v>283454.90830101212</v>
      </c>
      <c r="H167" s="118"/>
      <c r="I167" s="118" t="str">
        <f t="shared" si="6"/>
        <v>DITSINI</v>
      </c>
      <c r="J167" s="118" t="str">
        <f t="shared" si="7"/>
        <v>DITGolfo NorteI</v>
      </c>
      <c r="K167" s="118" t="s">
        <v>150</v>
      </c>
      <c r="M167" s="180" t="s">
        <v>52</v>
      </c>
      <c r="N167" s="181" t="s">
        <v>159</v>
      </c>
      <c r="O167" s="181" t="s">
        <v>160</v>
      </c>
      <c r="P167" s="181" t="s">
        <v>67</v>
      </c>
      <c r="Q167" s="182" t="s">
        <v>147</v>
      </c>
      <c r="R167" s="183">
        <f t="array" ref="R167">IF(Q167="NA",INDEX($G$10:$G$213,MATCH(M167&amp;P167,$C$10:$C$213&amp;$E$10:$E$213,0)),INDEX($G$10:$G$213,MATCH(M167&amp;P167,$C$10:$C$213&amp;$E$10:$E$213,0))*INDEX(PC_ENERO_2025!$F$28:$F$60,MATCH(I167,PC_ENERO_2025!$E$28:$E$60,0),MATCH($R$8,PC_ENERO_2025!$F$26,0)))</f>
        <v>36196.908243626953</v>
      </c>
      <c r="S167" s="185"/>
      <c r="T167" s="185"/>
    </row>
    <row r="168" spans="1:20" ht="16.899999999999999" customHeight="1" x14ac:dyDescent="0.3">
      <c r="A168" s="484" t="str">
        <f t="shared" si="8"/>
        <v>DISTEnergíaSureste</v>
      </c>
      <c r="C168" s="176" t="s">
        <v>51</v>
      </c>
      <c r="D168" s="177" t="s">
        <v>135</v>
      </c>
      <c r="E168" s="177" t="s">
        <v>73</v>
      </c>
      <c r="F168" s="178" t="s">
        <v>158</v>
      </c>
      <c r="G168" s="179">
        <f t="array" ref="G168">INDEX(INSUMOS_ENERO_2025!$D$18:$D$221,MATCH($C168&amp;$E168,INSUMOS_ENERO_2025!$B$18:$B$221&amp;INSUMOS_ENERO_2025!$C$18:$C$221,0))</f>
        <v>44119.735911200121</v>
      </c>
      <c r="H168" s="118"/>
      <c r="I168" s="118" t="str">
        <f t="shared" si="6"/>
        <v>DITSINP</v>
      </c>
      <c r="J168" s="118" t="str">
        <f t="shared" si="7"/>
        <v>DITGolfo NorteP</v>
      </c>
      <c r="K168" s="118" t="s">
        <v>150</v>
      </c>
      <c r="M168" s="180" t="s">
        <v>52</v>
      </c>
      <c r="N168" s="181" t="s">
        <v>159</v>
      </c>
      <c r="O168" s="181" t="s">
        <v>160</v>
      </c>
      <c r="P168" s="181" t="s">
        <v>67</v>
      </c>
      <c r="Q168" s="182" t="s">
        <v>148</v>
      </c>
      <c r="R168" s="183">
        <f t="array" ref="R168">IF(Q168="NA",INDEX($G$10:$G$213,MATCH(M168&amp;P168,$C$10:$C$213&amp;$E$10:$E$213,0)),INDEX($G$10:$G$213,MATCH(M168&amp;P168,$C$10:$C$213&amp;$E$10:$E$213,0))*INDEX(PC_ENERO_2025!$F$28:$F$60,MATCH(I168,PC_ENERO_2025!$E$28:$E$60,0),MATCH($R$8,PC_ENERO_2025!$F$26,0)))</f>
        <v>4898.363561717686</v>
      </c>
      <c r="S168" s="185"/>
      <c r="T168" s="185"/>
    </row>
    <row r="169" spans="1:20" ht="16.899999999999999" customHeight="1" x14ac:dyDescent="0.3">
      <c r="A169" s="484" t="str">
        <f t="shared" si="8"/>
        <v>DITEnergíaSureste</v>
      </c>
      <c r="C169" s="176" t="s">
        <v>52</v>
      </c>
      <c r="D169" s="177" t="s">
        <v>135</v>
      </c>
      <c r="E169" s="177" t="s">
        <v>73</v>
      </c>
      <c r="F169" s="178" t="s">
        <v>158</v>
      </c>
      <c r="G169" s="179">
        <f t="array" ref="G169">INDEX(INSUMOS_ENERO_2025!$D$18:$D$221,MATCH($C169&amp;$E169,INSUMOS_ENERO_2025!$B$18:$B$221&amp;INSUMOS_ENERO_2025!$C$18:$C$221,0))</f>
        <v>1507.1589331531106</v>
      </c>
      <c r="H169" s="118"/>
      <c r="I169" s="118" t="str">
        <f t="shared" si="6"/>
        <v>DITSINSP</v>
      </c>
      <c r="J169" s="118" t="str">
        <f t="shared" si="7"/>
        <v>DITGolfo NorteSP</v>
      </c>
      <c r="K169" s="118" t="s">
        <v>150</v>
      </c>
      <c r="M169" s="180" t="s">
        <v>52</v>
      </c>
      <c r="N169" s="181" t="s">
        <v>159</v>
      </c>
      <c r="O169" s="181" t="s">
        <v>160</v>
      </c>
      <c r="P169" s="181" t="s">
        <v>67</v>
      </c>
      <c r="Q169" s="182" t="s">
        <v>151</v>
      </c>
      <c r="R169" s="183">
        <f t="array" ref="R169">IF(Q169="NA",INDEX($G$10:$G$213,MATCH(M169&amp;P169,$C$10:$C$213&amp;$E$10:$E$213,0)),INDEX($G$10:$G$213,MATCH(M169&amp;P169,$C$10:$C$213&amp;$E$10:$E$213,0))*INDEX(PC_ENERO_2025!$F$28:$F$60,MATCH(I169,PC_ENERO_2025!$E$28:$E$60,0),MATCH($R$8,PC_ENERO_2025!$F$26,0)))</f>
        <v>0</v>
      </c>
      <c r="S169" s="185"/>
      <c r="T169" s="185"/>
    </row>
    <row r="170" spans="1:20" ht="16.899999999999999" customHeight="1" x14ac:dyDescent="0.3">
      <c r="A170" s="484" t="str">
        <f t="shared" si="8"/>
        <v>GDBTEnergíaSureste</v>
      </c>
      <c r="C170" s="176" t="s">
        <v>53</v>
      </c>
      <c r="D170" s="177" t="s">
        <v>135</v>
      </c>
      <c r="E170" s="177" t="s">
        <v>73</v>
      </c>
      <c r="F170" s="178" t="s">
        <v>158</v>
      </c>
      <c r="G170" s="179">
        <f t="array" ref="G170">INDEX(INSUMOS_ENERO_2025!$D$18:$D$221,MATCH($C170&amp;$E170,INSUMOS_ENERO_2025!$B$18:$B$221&amp;INSUMOS_ENERO_2025!$C$18:$C$221,0))</f>
        <v>1719.8115898249894</v>
      </c>
      <c r="H170" s="118"/>
      <c r="I170" s="118" t="str">
        <f t="shared" si="6"/>
        <v>DB1SINNA</v>
      </c>
      <c r="J170" s="118" t="str">
        <f t="shared" si="7"/>
        <v>DB1JaliscoNA</v>
      </c>
      <c r="K170" s="118" t="s">
        <v>150</v>
      </c>
      <c r="M170" s="180" t="s">
        <v>48</v>
      </c>
      <c r="N170" s="181" t="s">
        <v>159</v>
      </c>
      <c r="O170" s="181" t="s">
        <v>160</v>
      </c>
      <c r="P170" s="181" t="s">
        <v>68</v>
      </c>
      <c r="Q170" s="182" t="s">
        <v>161</v>
      </c>
      <c r="R170" s="183">
        <f t="array" ref="R170">IF(Q170="NA",INDEX($G$10:$G$213,MATCH(M170&amp;P170,$C$10:$C$213&amp;$E$10:$E$213,0)),INDEX($G$10:$G$213,MATCH(M170&amp;P170,$C$10:$C$213&amp;$E$10:$E$213,0))*INDEX(PC_ENERO_2025!$F$28:$F$60,MATCH(I170,PC_ENERO_2025!$E$28:$E$60,0),MATCH($R$8,PC_ENERO_2025!$F$26,0)))</f>
        <v>203865.74874138998</v>
      </c>
      <c r="S170" s="185"/>
      <c r="T170" s="185"/>
    </row>
    <row r="171" spans="1:20" ht="16.899999999999999" customHeight="1" x14ac:dyDescent="0.3">
      <c r="A171" s="484" t="str">
        <f t="shared" si="8"/>
        <v>GDMTHEnergíaSureste</v>
      </c>
      <c r="C171" s="176" t="s">
        <v>54</v>
      </c>
      <c r="D171" s="177" t="s">
        <v>135</v>
      </c>
      <c r="E171" s="177" t="s">
        <v>73</v>
      </c>
      <c r="F171" s="178" t="s">
        <v>158</v>
      </c>
      <c r="G171" s="179">
        <f t="array" ref="G171">INDEX(INSUMOS_ENERO_2025!$D$18:$D$221,MATCH($C171&amp;$E171,INSUMOS_ENERO_2025!$B$18:$B$221&amp;INSUMOS_ENERO_2025!$C$18:$C$221,0))</f>
        <v>129087.19343194269</v>
      </c>
      <c r="H171" s="118"/>
      <c r="I171" s="118" t="str">
        <f t="shared" si="6"/>
        <v>DB2SINNA</v>
      </c>
      <c r="J171" s="118" t="str">
        <f t="shared" si="7"/>
        <v>DB2JaliscoNA</v>
      </c>
      <c r="K171" s="118" t="s">
        <v>150</v>
      </c>
      <c r="M171" s="180" t="s">
        <v>50</v>
      </c>
      <c r="N171" s="181" t="s">
        <v>159</v>
      </c>
      <c r="O171" s="181" t="s">
        <v>160</v>
      </c>
      <c r="P171" s="181" t="s">
        <v>68</v>
      </c>
      <c r="Q171" s="182" t="s">
        <v>161</v>
      </c>
      <c r="R171" s="183">
        <f t="array" ref="R171">IF(Q171="NA",INDEX($G$10:$G$213,MATCH(M171&amp;P171,$C$10:$C$213&amp;$E$10:$E$213,0)),INDEX($G$10:$G$213,MATCH(M171&amp;P171,$C$10:$C$213&amp;$E$10:$E$213,0))*INDEX(PC_ENERO_2025!$F$28:$F$60,MATCH(I171,PC_ENERO_2025!$E$28:$E$60,0),MATCH($R$8,PC_ENERO_2025!$F$26,0)))</f>
        <v>150967.06886439811</v>
      </c>
      <c r="S171" s="185"/>
      <c r="T171" s="185"/>
    </row>
    <row r="172" spans="1:20" ht="16.899999999999999" customHeight="1" x14ac:dyDescent="0.3">
      <c r="A172" s="484" t="str">
        <f t="shared" si="8"/>
        <v>GDMTOEnergíaSureste</v>
      </c>
      <c r="C172" s="176" t="s">
        <v>55</v>
      </c>
      <c r="D172" s="177" t="s">
        <v>135</v>
      </c>
      <c r="E172" s="177" t="s">
        <v>73</v>
      </c>
      <c r="F172" s="178" t="s">
        <v>158</v>
      </c>
      <c r="G172" s="179">
        <f t="array" ref="G172">INDEX(INSUMOS_ENERO_2025!$D$18:$D$221,MATCH($C172&amp;$E172,INSUMOS_ENERO_2025!$B$18:$B$221&amp;INSUMOS_ENERO_2025!$C$18:$C$221,0))</f>
        <v>60234.104433833112</v>
      </c>
      <c r="H172" s="118"/>
      <c r="I172" s="118" t="str">
        <f t="shared" si="6"/>
        <v>PDBTSINNA</v>
      </c>
      <c r="J172" s="118" t="str">
        <f t="shared" si="7"/>
        <v>PDBTJaliscoNA</v>
      </c>
      <c r="K172" s="118" t="s">
        <v>150</v>
      </c>
      <c r="M172" s="180" t="s">
        <v>56</v>
      </c>
      <c r="N172" s="181" t="s">
        <v>159</v>
      </c>
      <c r="O172" s="181" t="s">
        <v>160</v>
      </c>
      <c r="P172" s="181" t="s">
        <v>68</v>
      </c>
      <c r="Q172" s="182" t="s">
        <v>161</v>
      </c>
      <c r="R172" s="183">
        <f t="array" ref="R172">IF(Q172="NA",INDEX($G$10:$G$213,MATCH(M172&amp;P172,$C$10:$C$213&amp;$E$10:$E$213,0)),INDEX($G$10:$G$213,MATCH(M172&amp;P172,$C$10:$C$213&amp;$E$10:$E$213,0))*INDEX(PC_ENERO_2025!$F$28:$F$60,MATCH(I172,PC_ENERO_2025!$E$28:$E$60,0),MATCH($R$8,PC_ENERO_2025!$F$26,0)))</f>
        <v>103041.31176816352</v>
      </c>
      <c r="S172" s="185"/>
      <c r="T172" s="185"/>
    </row>
    <row r="173" spans="1:20" ht="16.899999999999999" customHeight="1" x14ac:dyDescent="0.3">
      <c r="A173" s="484" t="str">
        <f t="shared" si="8"/>
        <v>PDBTEnergíaSureste</v>
      </c>
      <c r="C173" s="176" t="s">
        <v>56</v>
      </c>
      <c r="D173" s="177" t="s">
        <v>135</v>
      </c>
      <c r="E173" s="177" t="s">
        <v>73</v>
      </c>
      <c r="F173" s="178" t="s">
        <v>158</v>
      </c>
      <c r="G173" s="179">
        <f t="array" ref="G173">INDEX(INSUMOS_ENERO_2025!$D$18:$D$221,MATCH($C173&amp;$E173,INSUMOS_ENERO_2025!$B$18:$B$221&amp;INSUMOS_ENERO_2025!$C$18:$C$221,0))</f>
        <v>79057.060325829472</v>
      </c>
      <c r="H173" s="118"/>
      <c r="I173" s="118" t="str">
        <f t="shared" si="6"/>
        <v>GDBTSINNA</v>
      </c>
      <c r="J173" s="118" t="str">
        <f t="shared" si="7"/>
        <v>GDBTJaliscoNA</v>
      </c>
      <c r="K173" s="118" t="s">
        <v>150</v>
      </c>
      <c r="M173" s="180" t="s">
        <v>53</v>
      </c>
      <c r="N173" s="181" t="s">
        <v>159</v>
      </c>
      <c r="O173" s="181" t="s">
        <v>160</v>
      </c>
      <c r="P173" s="181" t="s">
        <v>68</v>
      </c>
      <c r="Q173" s="182" t="s">
        <v>161</v>
      </c>
      <c r="R173" s="183">
        <f t="array" ref="R173">IF(Q173="NA",INDEX($G$10:$G$213,MATCH(M173&amp;P173,$C$10:$C$213&amp;$E$10:$E$213,0)),INDEX($G$10:$G$213,MATCH(M173&amp;P173,$C$10:$C$213&amp;$E$10:$E$213,0))*INDEX(PC_ENERO_2025!$F$28:$F$60,MATCH(I173,PC_ENERO_2025!$E$28:$E$60,0),MATCH($R$8,PC_ENERO_2025!$F$26,0)))</f>
        <v>2021.7138427657833</v>
      </c>
      <c r="S173" s="185"/>
      <c r="T173" s="185"/>
    </row>
    <row r="174" spans="1:20" ht="16.899999999999999" customHeight="1" x14ac:dyDescent="0.3">
      <c r="A174" s="484" t="str">
        <f t="shared" si="8"/>
        <v>APBTEnergíaSureste</v>
      </c>
      <c r="C174" s="176" t="s">
        <v>57</v>
      </c>
      <c r="D174" s="177" t="s">
        <v>135</v>
      </c>
      <c r="E174" s="177" t="s">
        <v>73</v>
      </c>
      <c r="F174" s="178" t="s">
        <v>158</v>
      </c>
      <c r="G174" s="179">
        <f t="array" ref="G174">INDEX(INSUMOS_ENERO_2025!$D$18:$D$221,MATCH($C174&amp;$E174,INSUMOS_ENERO_2025!$B$18:$B$221&amp;INSUMOS_ENERO_2025!$C$18:$C$221,0))</f>
        <v>25253.001564324459</v>
      </c>
      <c r="H174" s="118"/>
      <c r="I174" s="118" t="str">
        <f t="shared" si="6"/>
        <v>RABTSINNA</v>
      </c>
      <c r="J174" s="118" t="str">
        <f t="shared" si="7"/>
        <v>RABTJaliscoNA</v>
      </c>
      <c r="K174" s="118" t="s">
        <v>150</v>
      </c>
      <c r="M174" s="187" t="s">
        <v>59</v>
      </c>
      <c r="N174" s="181" t="s">
        <v>159</v>
      </c>
      <c r="O174" s="181" t="s">
        <v>160</v>
      </c>
      <c r="P174" s="181" t="s">
        <v>68</v>
      </c>
      <c r="Q174" s="182" t="s">
        <v>161</v>
      </c>
      <c r="R174" s="183">
        <f t="array" ref="R174">IF(Q174="NA",INDEX($G$10:$G$213,MATCH(M174&amp;P174,$C$10:$C$213&amp;$E$10:$E$213,0)),INDEX($G$10:$G$213,MATCH(M174&amp;P174,$C$10:$C$213&amp;$E$10:$E$213,0))*INDEX(PC_ENERO_2025!$F$28:$F$60,MATCH(I174,PC_ENERO_2025!$E$28:$E$60,0),MATCH($R$8,PC_ENERO_2025!$F$26,0)))</f>
        <v>19494.403367445484</v>
      </c>
      <c r="S174" s="185"/>
      <c r="T174" s="185"/>
    </row>
    <row r="175" spans="1:20" ht="16.899999999999999" customHeight="1" x14ac:dyDescent="0.3">
      <c r="A175" s="484" t="str">
        <f t="shared" si="8"/>
        <v>APMTEnergíaSureste</v>
      </c>
      <c r="C175" s="176" t="s">
        <v>58</v>
      </c>
      <c r="D175" s="177" t="s">
        <v>135</v>
      </c>
      <c r="E175" s="177" t="s">
        <v>73</v>
      </c>
      <c r="F175" s="178" t="s">
        <v>158</v>
      </c>
      <c r="G175" s="179">
        <f t="array" ref="G175">INDEX(INSUMOS_ENERO_2025!$D$18:$D$221,MATCH($C175&amp;$E175,INSUMOS_ENERO_2025!$B$18:$B$221&amp;INSUMOS_ENERO_2025!$C$18:$C$221,0))</f>
        <v>1405.9682728856678</v>
      </c>
      <c r="H175" s="118"/>
      <c r="I175" s="118" t="str">
        <f t="shared" si="6"/>
        <v>APBTSINNA</v>
      </c>
      <c r="J175" s="118" t="str">
        <f t="shared" si="7"/>
        <v>APBTJaliscoNA</v>
      </c>
      <c r="K175" s="118" t="s">
        <v>150</v>
      </c>
      <c r="M175" s="180" t="s">
        <v>57</v>
      </c>
      <c r="N175" s="181" t="s">
        <v>159</v>
      </c>
      <c r="O175" s="181" t="s">
        <v>160</v>
      </c>
      <c r="P175" s="181" t="s">
        <v>68</v>
      </c>
      <c r="Q175" s="182" t="s">
        <v>161</v>
      </c>
      <c r="R175" s="183">
        <f t="array" ref="R175">IF(Q175="NA",INDEX($G$10:$G$213,MATCH(M175&amp;P175,$C$10:$C$213&amp;$E$10:$E$213,0)),INDEX($G$10:$G$213,MATCH(M175&amp;P175,$C$10:$C$213&amp;$E$10:$E$213,0))*INDEX(PC_ENERO_2025!$F$28:$F$60,MATCH(I175,PC_ENERO_2025!$E$28:$E$60,0),MATCH($R$8,PC_ENERO_2025!$F$26,0)))</f>
        <v>14002.257293649836</v>
      </c>
      <c r="S175" s="185"/>
      <c r="T175" s="185"/>
    </row>
    <row r="176" spans="1:20" ht="16.899999999999999" customHeight="1" x14ac:dyDescent="0.3">
      <c r="A176" s="484" t="str">
        <f t="shared" si="8"/>
        <v>RABTEnergíaSureste</v>
      </c>
      <c r="C176" s="176" t="s">
        <v>59</v>
      </c>
      <c r="D176" s="177" t="s">
        <v>135</v>
      </c>
      <c r="E176" s="177" t="s">
        <v>73</v>
      </c>
      <c r="F176" s="178" t="s">
        <v>158</v>
      </c>
      <c r="G176" s="179">
        <f t="array" ref="G176">INDEX(INSUMOS_ENERO_2025!$D$18:$D$221,MATCH($C176&amp;$E176,INSUMOS_ENERO_2025!$B$18:$B$221&amp;INSUMOS_ENERO_2025!$C$18:$C$221,0))</f>
        <v>6532.2769287461888</v>
      </c>
      <c r="H176" s="118"/>
      <c r="I176" s="118" t="str">
        <f t="shared" si="6"/>
        <v>APMTSINNA</v>
      </c>
      <c r="J176" s="118" t="str">
        <f t="shared" si="7"/>
        <v>APMTJaliscoNA</v>
      </c>
      <c r="K176" s="118" t="s">
        <v>150</v>
      </c>
      <c r="M176" s="180" t="s">
        <v>58</v>
      </c>
      <c r="N176" s="181" t="s">
        <v>159</v>
      </c>
      <c r="O176" s="181" t="s">
        <v>160</v>
      </c>
      <c r="P176" s="181" t="s">
        <v>68</v>
      </c>
      <c r="Q176" s="182" t="s">
        <v>161</v>
      </c>
      <c r="R176" s="183">
        <f t="array" ref="R176">IF(Q176="NA",INDEX($G$10:$G$213,MATCH(M176&amp;P176,$C$10:$C$213&amp;$E$10:$E$213,0)),INDEX($G$10:$G$213,MATCH(M176&amp;P176,$C$10:$C$213&amp;$E$10:$E$213,0))*INDEX(PC_ENERO_2025!$F$28:$F$60,MATCH(I176,PC_ENERO_2025!$E$28:$E$60,0),MATCH($R$8,PC_ENERO_2025!$F$26,0)))</f>
        <v>3472.2473636760546</v>
      </c>
      <c r="S176" s="185"/>
      <c r="T176" s="185"/>
    </row>
    <row r="177" spans="1:20" ht="16.899999999999999" customHeight="1" x14ac:dyDescent="0.3">
      <c r="A177" s="484" t="str">
        <f t="shared" si="8"/>
        <v>RAMTEnergíaSureste</v>
      </c>
      <c r="C177" s="176" t="s">
        <v>60</v>
      </c>
      <c r="D177" s="177" t="s">
        <v>135</v>
      </c>
      <c r="E177" s="177" t="s">
        <v>73</v>
      </c>
      <c r="F177" s="178" t="s">
        <v>158</v>
      </c>
      <c r="G177" s="179">
        <f t="array" ref="G177">INDEX(INSUMOS_ENERO_2025!$D$18:$D$221,MATCH($C177&amp;$E177,INSUMOS_ENERO_2025!$B$18:$B$221&amp;INSUMOS_ENERO_2025!$C$18:$C$221,0))</f>
        <v>8991.8074700161033</v>
      </c>
      <c r="H177" s="118"/>
      <c r="I177" s="118" t="str">
        <f t="shared" si="6"/>
        <v>GDMTHSINB</v>
      </c>
      <c r="J177" s="118" t="str">
        <f t="shared" si="7"/>
        <v>GDMTHJaliscoB</v>
      </c>
      <c r="K177" s="118" t="s">
        <v>150</v>
      </c>
      <c r="M177" s="180" t="s">
        <v>54</v>
      </c>
      <c r="N177" s="181" t="s">
        <v>159</v>
      </c>
      <c r="O177" s="181" t="s">
        <v>160</v>
      </c>
      <c r="P177" s="181" t="s">
        <v>68</v>
      </c>
      <c r="Q177" s="182" t="s">
        <v>146</v>
      </c>
      <c r="R177" s="183">
        <f t="array" ref="R177">IF(Q177="NA",INDEX($G$10:$G$213,MATCH(M177&amp;P177,$C$10:$C$213&amp;$E$10:$E$213,0)),INDEX($G$10:$G$213,MATCH(M177&amp;P177,$C$10:$C$213&amp;$E$10:$E$213,0))*INDEX(PC_ENERO_2025!$F$28:$F$60,MATCH(I177,PC_ENERO_2025!$E$28:$E$60,0),MATCH($R$8,PC_ENERO_2025!$F$26,0)))</f>
        <v>121417.35465049512</v>
      </c>
      <c r="S177" s="185"/>
      <c r="T177" s="185"/>
    </row>
    <row r="178" spans="1:20" ht="16.899999999999999" customHeight="1" x14ac:dyDescent="0.3">
      <c r="A178" s="484" t="str">
        <f t="shared" si="8"/>
        <v>DB1EnergíaValle de México Centro</v>
      </c>
      <c r="C178" s="176" t="s">
        <v>48</v>
      </c>
      <c r="D178" s="177" t="s">
        <v>135</v>
      </c>
      <c r="E178" s="177" t="s">
        <v>74</v>
      </c>
      <c r="F178" s="178" t="s">
        <v>158</v>
      </c>
      <c r="G178" s="179">
        <f t="array" ref="G178">INDEX(INSUMOS_ENERO_2025!$D$18:$D$221,MATCH($C178&amp;$E178,INSUMOS_ENERO_2025!$B$18:$B$221&amp;INSUMOS_ENERO_2025!$C$18:$C$221,0))</f>
        <v>109933.40444512946</v>
      </c>
      <c r="H178" s="118"/>
      <c r="I178" s="118" t="str">
        <f t="shared" si="6"/>
        <v>GDMTHSINI</v>
      </c>
      <c r="J178" s="118" t="str">
        <f t="shared" si="7"/>
        <v>GDMTHJaliscoI</v>
      </c>
      <c r="K178" s="118" t="s">
        <v>150</v>
      </c>
      <c r="M178" s="180" t="s">
        <v>54</v>
      </c>
      <c r="N178" s="181" t="s">
        <v>159</v>
      </c>
      <c r="O178" s="181" t="s">
        <v>160</v>
      </c>
      <c r="P178" s="181" t="s">
        <v>68</v>
      </c>
      <c r="Q178" s="182" t="s">
        <v>147</v>
      </c>
      <c r="R178" s="183">
        <f t="array" ref="R178">IF(Q178="NA",INDEX($G$10:$G$213,MATCH(M178&amp;P178,$C$10:$C$213&amp;$E$10:$E$213,0)),INDEX($G$10:$G$213,MATCH(M178&amp;P178,$C$10:$C$213&amp;$E$10:$E$213,0))*INDEX(PC_ENERO_2025!$F$28:$F$60,MATCH(I178,PC_ENERO_2025!$E$28:$E$60,0),MATCH($R$8,PC_ENERO_2025!$F$26,0)))</f>
        <v>232802.54100357069</v>
      </c>
      <c r="S178" s="185"/>
      <c r="T178" s="185"/>
    </row>
    <row r="179" spans="1:20" ht="16.899999999999999" customHeight="1" x14ac:dyDescent="0.3">
      <c r="A179" s="484" t="str">
        <f t="shared" si="8"/>
        <v>DB2EnergíaValle de México Centro</v>
      </c>
      <c r="C179" s="176" t="s">
        <v>50</v>
      </c>
      <c r="D179" s="177" t="s">
        <v>135</v>
      </c>
      <c r="E179" s="177" t="s">
        <v>74</v>
      </c>
      <c r="F179" s="178" t="s">
        <v>158</v>
      </c>
      <c r="G179" s="179">
        <f t="array" ref="G179">INDEX(INSUMOS_ENERO_2025!$D$18:$D$221,MATCH($C179&amp;$E179,INSUMOS_ENERO_2025!$B$18:$B$221&amp;INSUMOS_ENERO_2025!$C$18:$C$221,0))</f>
        <v>70698.870986205162</v>
      </c>
      <c r="H179" s="118"/>
      <c r="I179" s="118" t="str">
        <f t="shared" si="6"/>
        <v>GDMTHSINP</v>
      </c>
      <c r="J179" s="118" t="str">
        <f t="shared" si="7"/>
        <v>GDMTHJaliscoP</v>
      </c>
      <c r="K179" s="118" t="s">
        <v>150</v>
      </c>
      <c r="M179" s="180" t="s">
        <v>54</v>
      </c>
      <c r="N179" s="181" t="s">
        <v>159</v>
      </c>
      <c r="O179" s="181" t="s">
        <v>160</v>
      </c>
      <c r="P179" s="181" t="s">
        <v>68</v>
      </c>
      <c r="Q179" s="182" t="s">
        <v>148</v>
      </c>
      <c r="R179" s="183">
        <f t="array" ref="R179">IF(Q179="NA",INDEX($G$10:$G$213,MATCH(M179&amp;P179,$C$10:$C$213&amp;$E$10:$E$213,0)),INDEX($G$10:$G$213,MATCH(M179&amp;P179,$C$10:$C$213&amp;$E$10:$E$213,0))*INDEX(PC_ENERO_2025!$F$28:$F$60,MATCH(I179,PC_ENERO_2025!$E$28:$E$60,0),MATCH($R$8,PC_ENERO_2025!$F$26,0)))</f>
        <v>55615.071696077983</v>
      </c>
      <c r="S179" s="185"/>
      <c r="T179" s="185"/>
    </row>
    <row r="180" spans="1:20" ht="16.899999999999999" customHeight="1" x14ac:dyDescent="0.3">
      <c r="A180" s="484" t="str">
        <f t="shared" si="8"/>
        <v>DISTEnergíaValle de México Centro</v>
      </c>
      <c r="C180" s="176" t="s">
        <v>51</v>
      </c>
      <c r="D180" s="177" t="s">
        <v>135</v>
      </c>
      <c r="E180" s="177" t="s">
        <v>74</v>
      </c>
      <c r="F180" s="178" t="s">
        <v>158</v>
      </c>
      <c r="G180" s="179">
        <f t="array" ref="G180">INDEX(INSUMOS_ENERO_2025!$D$18:$D$221,MATCH($C180&amp;$E180,INSUMOS_ENERO_2025!$B$18:$B$221&amp;INSUMOS_ENERO_2025!$C$18:$C$221,0))</f>
        <v>6394.9060957593556</v>
      </c>
      <c r="H180" s="118"/>
      <c r="I180" s="118" t="str">
        <f t="shared" si="6"/>
        <v>GDMTOSINNA</v>
      </c>
      <c r="J180" s="118" t="str">
        <f t="shared" si="7"/>
        <v>GDMTOJaliscoNA</v>
      </c>
      <c r="K180" s="118" t="s">
        <v>150</v>
      </c>
      <c r="M180" s="180" t="s">
        <v>55</v>
      </c>
      <c r="N180" s="181" t="s">
        <v>159</v>
      </c>
      <c r="O180" s="181" t="s">
        <v>160</v>
      </c>
      <c r="P180" s="181" t="s">
        <v>68</v>
      </c>
      <c r="Q180" s="182" t="s">
        <v>161</v>
      </c>
      <c r="R180" s="183">
        <f t="array" ref="R180">IF(Q180="NA",INDEX($G$10:$G$213,MATCH(M180&amp;P180,$C$10:$C$213&amp;$E$10:$E$213,0)),INDEX($G$10:$G$213,MATCH(M180&amp;P180,$C$10:$C$213&amp;$E$10:$E$213,0))*INDEX(PC_ENERO_2025!$F$28:$F$60,MATCH(I180,PC_ENERO_2025!$E$28:$E$60,0),MATCH($R$8,PC_ENERO_2025!$F$26,0)))</f>
        <v>121066.47833370675</v>
      </c>
      <c r="S180" s="185"/>
      <c r="T180" s="185"/>
    </row>
    <row r="181" spans="1:20" ht="16.899999999999999" customHeight="1" x14ac:dyDescent="0.3">
      <c r="A181" s="484" t="str">
        <f t="shared" si="8"/>
        <v>DITEnergíaValle de México Centro</v>
      </c>
      <c r="C181" s="176" t="s">
        <v>52</v>
      </c>
      <c r="D181" s="177" t="s">
        <v>135</v>
      </c>
      <c r="E181" s="177" t="s">
        <v>74</v>
      </c>
      <c r="F181" s="178" t="s">
        <v>158</v>
      </c>
      <c r="G181" s="179">
        <f t="array" ref="G181">INDEX(INSUMOS_ENERO_2025!$D$18:$D$221,MATCH($C181&amp;$E181,INSUMOS_ENERO_2025!$B$18:$B$221&amp;INSUMOS_ENERO_2025!$C$18:$C$221,0))</f>
        <v>0</v>
      </c>
      <c r="H181" s="118"/>
      <c r="I181" s="118" t="str">
        <f t="shared" si="6"/>
        <v>RAMTSINNA</v>
      </c>
      <c r="J181" s="118" t="str">
        <f t="shared" si="7"/>
        <v>RAMTJaliscoNA</v>
      </c>
      <c r="K181" s="118" t="s">
        <v>150</v>
      </c>
      <c r="M181" s="187" t="s">
        <v>60</v>
      </c>
      <c r="N181" s="181" t="s">
        <v>159</v>
      </c>
      <c r="O181" s="181" t="s">
        <v>160</v>
      </c>
      <c r="P181" s="181" t="s">
        <v>68</v>
      </c>
      <c r="Q181" s="182" t="s">
        <v>161</v>
      </c>
      <c r="R181" s="183">
        <f t="array" ref="R181">IF(Q181="NA",INDEX($G$10:$G$213,MATCH(M181&amp;P181,$C$10:$C$213&amp;$E$10:$E$213,0)),INDEX($G$10:$G$213,MATCH(M181&amp;P181,$C$10:$C$213&amp;$E$10:$E$213,0))*INDEX(PC_ENERO_2025!$F$28:$F$60,MATCH(I181,PC_ENERO_2025!$E$28:$E$60,0),MATCH($R$8,PC_ENERO_2025!$F$26,0)))</f>
        <v>36629.068651741203</v>
      </c>
      <c r="S181" s="185"/>
      <c r="T181" s="185"/>
    </row>
    <row r="182" spans="1:20" ht="16.899999999999999" customHeight="1" x14ac:dyDescent="0.3">
      <c r="A182" s="484" t="str">
        <f t="shared" si="8"/>
        <v>GDBTEnergíaValle de México Centro</v>
      </c>
      <c r="C182" s="176" t="s">
        <v>53</v>
      </c>
      <c r="D182" s="177" t="s">
        <v>135</v>
      </c>
      <c r="E182" s="177" t="s">
        <v>74</v>
      </c>
      <c r="F182" s="178" t="s">
        <v>158</v>
      </c>
      <c r="G182" s="179">
        <f t="array" ref="G182">INDEX(INSUMOS_ENERO_2025!$D$18:$D$221,MATCH($C182&amp;$E182,INSUMOS_ENERO_2025!$B$18:$B$221&amp;INSUMOS_ENERO_2025!$C$18:$C$221,0))</f>
        <v>30212.302651237722</v>
      </c>
      <c r="H182" s="118"/>
      <c r="I182" s="118" t="str">
        <f t="shared" si="6"/>
        <v>DISTSINB</v>
      </c>
      <c r="J182" s="118" t="str">
        <f t="shared" si="7"/>
        <v>DISTJaliscoB</v>
      </c>
      <c r="K182" s="118" t="s">
        <v>150</v>
      </c>
      <c r="M182" s="187" t="s">
        <v>51</v>
      </c>
      <c r="N182" s="181" t="s">
        <v>159</v>
      </c>
      <c r="O182" s="181" t="s">
        <v>160</v>
      </c>
      <c r="P182" s="181" t="s">
        <v>68</v>
      </c>
      <c r="Q182" s="182" t="s">
        <v>146</v>
      </c>
      <c r="R182" s="183">
        <f t="array" ref="R182">IF(Q182="NA",INDEX($G$10:$G$213,MATCH(M182&amp;P182,$C$10:$C$213&amp;$E$10:$E$213,0)),INDEX($G$10:$G$213,MATCH(M182&amp;P182,$C$10:$C$213&amp;$E$10:$E$213,0))*INDEX(PC_ENERO_2025!$F$28:$F$60,MATCH(I182,PC_ENERO_2025!$E$28:$E$60,0),MATCH($R$8,PC_ENERO_2025!$F$26,0)))</f>
        <v>31472.274924369231</v>
      </c>
      <c r="S182" s="185"/>
      <c r="T182" s="185"/>
    </row>
    <row r="183" spans="1:20" ht="16.899999999999999" customHeight="1" x14ac:dyDescent="0.3">
      <c r="A183" s="484" t="str">
        <f t="shared" si="8"/>
        <v>GDMTHEnergíaValle de México Centro</v>
      </c>
      <c r="C183" s="176" t="s">
        <v>54</v>
      </c>
      <c r="D183" s="177" t="s">
        <v>135</v>
      </c>
      <c r="E183" s="177" t="s">
        <v>74</v>
      </c>
      <c r="F183" s="178" t="s">
        <v>158</v>
      </c>
      <c r="G183" s="179">
        <f t="array" ref="G183">INDEX(INSUMOS_ENERO_2025!$D$18:$D$221,MATCH($C183&amp;$E183,INSUMOS_ENERO_2025!$B$18:$B$221&amp;INSUMOS_ENERO_2025!$C$18:$C$221,0))</f>
        <v>243429.90438784755</v>
      </c>
      <c r="H183" s="118"/>
      <c r="I183" s="118" t="str">
        <f t="shared" si="6"/>
        <v>DISTSINI</v>
      </c>
      <c r="J183" s="118" t="str">
        <f t="shared" si="7"/>
        <v>DISTJaliscoI</v>
      </c>
      <c r="K183" s="118" t="s">
        <v>150</v>
      </c>
      <c r="M183" s="187" t="s">
        <v>51</v>
      </c>
      <c r="N183" s="181" t="s">
        <v>159</v>
      </c>
      <c r="O183" s="181" t="s">
        <v>160</v>
      </c>
      <c r="P183" s="181" t="s">
        <v>68</v>
      </c>
      <c r="Q183" s="182" t="s">
        <v>147</v>
      </c>
      <c r="R183" s="183">
        <f t="array" ref="R183">IF(Q183="NA",INDEX($G$10:$G$213,MATCH(M183&amp;P183,$C$10:$C$213&amp;$E$10:$E$213,0)),INDEX($G$10:$G$213,MATCH(M183&amp;P183,$C$10:$C$213&amp;$E$10:$E$213,0))*INDEX(PC_ENERO_2025!$F$28:$F$60,MATCH(I183,PC_ENERO_2025!$E$28:$E$60,0),MATCH($R$8,PC_ENERO_2025!$F$26,0)))</f>
        <v>57719.503902908007</v>
      </c>
      <c r="S183" s="185"/>
      <c r="T183" s="185"/>
    </row>
    <row r="184" spans="1:20" ht="16.899999999999999" customHeight="1" x14ac:dyDescent="0.3">
      <c r="A184" s="484" t="str">
        <f t="shared" si="8"/>
        <v>GDMTOEnergíaValle de México Centro</v>
      </c>
      <c r="C184" s="176" t="s">
        <v>55</v>
      </c>
      <c r="D184" s="177" t="s">
        <v>135</v>
      </c>
      <c r="E184" s="177" t="s">
        <v>74</v>
      </c>
      <c r="F184" s="178" t="s">
        <v>158</v>
      </c>
      <c r="G184" s="179">
        <f t="array" ref="G184">INDEX(INSUMOS_ENERO_2025!$D$18:$D$221,MATCH($C184&amp;$E184,INSUMOS_ENERO_2025!$B$18:$B$221&amp;INSUMOS_ENERO_2025!$C$18:$C$221,0))</f>
        <v>44989.300118991378</v>
      </c>
      <c r="H184" s="118"/>
      <c r="I184" s="118" t="str">
        <f t="shared" si="6"/>
        <v>DISTSINP</v>
      </c>
      <c r="J184" s="118" t="str">
        <f t="shared" si="7"/>
        <v>DISTJaliscoP</v>
      </c>
      <c r="K184" s="118" t="s">
        <v>150</v>
      </c>
      <c r="M184" s="180" t="s">
        <v>51</v>
      </c>
      <c r="N184" s="181" t="s">
        <v>159</v>
      </c>
      <c r="O184" s="181" t="s">
        <v>160</v>
      </c>
      <c r="P184" s="181" t="s">
        <v>68</v>
      </c>
      <c r="Q184" s="182" t="s">
        <v>148</v>
      </c>
      <c r="R184" s="183">
        <f t="array" ref="R184">IF(Q184="NA",INDEX($G$10:$G$213,MATCH(M184&amp;P184,$C$10:$C$213&amp;$E$10:$E$213,0)),INDEX($G$10:$G$213,MATCH(M184&amp;P184,$C$10:$C$213&amp;$E$10:$E$213,0))*INDEX(PC_ENERO_2025!$F$28:$F$60,MATCH(I184,PC_ENERO_2025!$E$28:$E$60,0),MATCH($R$8,PC_ENERO_2025!$F$26,0)))</f>
        <v>13117.995469037234</v>
      </c>
      <c r="S184" s="185"/>
      <c r="T184" s="185"/>
    </row>
    <row r="185" spans="1:20" ht="16.899999999999999" customHeight="1" x14ac:dyDescent="0.3">
      <c r="A185" s="484" t="str">
        <f t="shared" si="8"/>
        <v>PDBTEnergíaValle de México Centro</v>
      </c>
      <c r="C185" s="176" t="s">
        <v>56</v>
      </c>
      <c r="D185" s="177" t="s">
        <v>135</v>
      </c>
      <c r="E185" s="177" t="s">
        <v>74</v>
      </c>
      <c r="F185" s="178" t="s">
        <v>158</v>
      </c>
      <c r="G185" s="179">
        <f t="array" ref="G185">INDEX(INSUMOS_ENERO_2025!$D$18:$D$221,MATCH($C185&amp;$E185,INSUMOS_ENERO_2025!$B$18:$B$221&amp;INSUMOS_ENERO_2025!$C$18:$C$221,0))</f>
        <v>85949.821223131163</v>
      </c>
      <c r="H185" s="118"/>
      <c r="I185" s="118" t="str">
        <f t="shared" si="6"/>
        <v>DISTSINSP</v>
      </c>
      <c r="J185" s="118" t="str">
        <f t="shared" si="7"/>
        <v>DISTJaliscoSP</v>
      </c>
      <c r="K185" s="118" t="s">
        <v>150</v>
      </c>
      <c r="M185" s="180" t="s">
        <v>51</v>
      </c>
      <c r="N185" s="181" t="s">
        <v>159</v>
      </c>
      <c r="O185" s="181" t="s">
        <v>160</v>
      </c>
      <c r="P185" s="181" t="s">
        <v>68</v>
      </c>
      <c r="Q185" s="182" t="s">
        <v>151</v>
      </c>
      <c r="R185" s="183">
        <f t="array" ref="R185">IF(Q185="NA",INDEX($G$10:$G$213,MATCH(M185&amp;P185,$C$10:$C$213&amp;$E$10:$E$213,0)),INDEX($G$10:$G$213,MATCH(M185&amp;P185,$C$10:$C$213&amp;$E$10:$E$213,0))*INDEX(PC_ENERO_2025!$F$28:$F$60,MATCH(I185,PC_ENERO_2025!$E$28:$E$60,0),MATCH($R$8,PC_ENERO_2025!$F$26,0)))</f>
        <v>0</v>
      </c>
      <c r="S185" s="185"/>
      <c r="T185" s="185"/>
    </row>
    <row r="186" spans="1:20" ht="16.899999999999999" customHeight="1" x14ac:dyDescent="0.3">
      <c r="A186" s="484" t="str">
        <f t="shared" si="8"/>
        <v>APBTEnergíaValle de México Centro</v>
      </c>
      <c r="C186" s="176" t="s">
        <v>57</v>
      </c>
      <c r="D186" s="177" t="s">
        <v>135</v>
      </c>
      <c r="E186" s="177" t="s">
        <v>74</v>
      </c>
      <c r="F186" s="178" t="s">
        <v>158</v>
      </c>
      <c r="G186" s="179">
        <f t="array" ref="G186">INDEX(INSUMOS_ENERO_2025!$D$18:$D$221,MATCH($C186&amp;$E186,INSUMOS_ENERO_2025!$B$18:$B$221&amp;INSUMOS_ENERO_2025!$C$18:$C$221,0))</f>
        <v>6241.5256886697289</v>
      </c>
      <c r="H186" s="118"/>
      <c r="I186" s="118" t="str">
        <f t="shared" si="6"/>
        <v>DITSINB</v>
      </c>
      <c r="J186" s="118" t="str">
        <f t="shared" si="7"/>
        <v>DITJaliscoB</v>
      </c>
      <c r="K186" s="118" t="s">
        <v>150</v>
      </c>
      <c r="M186" s="180" t="s">
        <v>52</v>
      </c>
      <c r="N186" s="181" t="s">
        <v>159</v>
      </c>
      <c r="O186" s="181" t="s">
        <v>160</v>
      </c>
      <c r="P186" s="181" t="s">
        <v>68</v>
      </c>
      <c r="Q186" s="182" t="s">
        <v>146</v>
      </c>
      <c r="R186" s="183">
        <f t="array" ref="R186">IF(Q186="NA",INDEX($G$10:$G$213,MATCH(M186&amp;P186,$C$10:$C$213&amp;$E$10:$E$213,0)),INDEX($G$10:$G$213,MATCH(M186&amp;P186,$C$10:$C$213&amp;$E$10:$E$213,0))*INDEX(PC_ENERO_2025!$F$28:$F$60,MATCH(I186,PC_ENERO_2025!$E$28:$E$60,0),MATCH($R$8,PC_ENERO_2025!$F$26,0)))</f>
        <v>4833.0101810864153</v>
      </c>
      <c r="S186" s="185"/>
      <c r="T186" s="185"/>
    </row>
    <row r="187" spans="1:20" ht="16.899999999999999" customHeight="1" x14ac:dyDescent="0.3">
      <c r="A187" s="484" t="str">
        <f t="shared" si="8"/>
        <v>APMTEnergíaValle de México Centro</v>
      </c>
      <c r="C187" s="176" t="s">
        <v>58</v>
      </c>
      <c r="D187" s="177" t="s">
        <v>135</v>
      </c>
      <c r="E187" s="177" t="s">
        <v>74</v>
      </c>
      <c r="F187" s="178" t="s">
        <v>158</v>
      </c>
      <c r="G187" s="179">
        <f t="array" ref="G187">INDEX(INSUMOS_ENERO_2025!$D$18:$D$221,MATCH($C187&amp;$E187,INSUMOS_ENERO_2025!$B$18:$B$221&amp;INSUMOS_ENERO_2025!$C$18:$C$221,0))</f>
        <v>121.32655660996457</v>
      </c>
      <c r="H187" s="118"/>
      <c r="I187" s="118" t="str">
        <f t="shared" si="6"/>
        <v>DITSINI</v>
      </c>
      <c r="J187" s="118" t="str">
        <f t="shared" si="7"/>
        <v>DITJaliscoI</v>
      </c>
      <c r="K187" s="118" t="s">
        <v>150</v>
      </c>
      <c r="M187" s="180" t="s">
        <v>52</v>
      </c>
      <c r="N187" s="181" t="s">
        <v>159</v>
      </c>
      <c r="O187" s="181" t="s">
        <v>160</v>
      </c>
      <c r="P187" s="181" t="s">
        <v>68</v>
      </c>
      <c r="Q187" s="182" t="s">
        <v>147</v>
      </c>
      <c r="R187" s="183">
        <f t="array" ref="R187">IF(Q187="NA",INDEX($G$10:$G$213,MATCH(M187&amp;P187,$C$10:$C$213&amp;$E$10:$E$213,0)),INDEX($G$10:$G$213,MATCH(M187&amp;P187,$C$10:$C$213&amp;$E$10:$E$213,0))*INDEX(PC_ENERO_2025!$F$28:$F$60,MATCH(I187,PC_ENERO_2025!$E$28:$E$60,0),MATCH($R$8,PC_ENERO_2025!$F$26,0)))</f>
        <v>7389.1442683813984</v>
      </c>
      <c r="S187" s="185"/>
      <c r="T187" s="185"/>
    </row>
    <row r="188" spans="1:20" ht="16.899999999999999" customHeight="1" x14ac:dyDescent="0.3">
      <c r="A188" s="484" t="str">
        <f t="shared" si="8"/>
        <v>RABTEnergíaValle de México Centro</v>
      </c>
      <c r="C188" s="176" t="s">
        <v>59</v>
      </c>
      <c r="D188" s="177" t="s">
        <v>135</v>
      </c>
      <c r="E188" s="177" t="s">
        <v>74</v>
      </c>
      <c r="F188" s="178" t="s">
        <v>158</v>
      </c>
      <c r="G188" s="179">
        <f t="array" ref="G188">INDEX(INSUMOS_ENERO_2025!$D$18:$D$221,MATCH($C188&amp;$E188,INSUMOS_ENERO_2025!$B$18:$B$221&amp;INSUMOS_ENERO_2025!$C$18:$C$221,0))</f>
        <v>425.73762141063708</v>
      </c>
      <c r="H188" s="118"/>
      <c r="I188" s="118" t="str">
        <f t="shared" si="6"/>
        <v>DITSINP</v>
      </c>
      <c r="J188" s="118" t="str">
        <f t="shared" si="7"/>
        <v>DITJaliscoP</v>
      </c>
      <c r="K188" s="118" t="s">
        <v>150</v>
      </c>
      <c r="M188" s="180" t="s">
        <v>52</v>
      </c>
      <c r="N188" s="181" t="s">
        <v>159</v>
      </c>
      <c r="O188" s="181" t="s">
        <v>160</v>
      </c>
      <c r="P188" s="181" t="s">
        <v>68</v>
      </c>
      <c r="Q188" s="182" t="s">
        <v>148</v>
      </c>
      <c r="R188" s="183">
        <f t="array" ref="R188">IF(Q188="NA",INDEX($G$10:$G$213,MATCH(M188&amp;P188,$C$10:$C$213&amp;$E$10:$E$213,0)),INDEX($G$10:$G$213,MATCH(M188&amp;P188,$C$10:$C$213&amp;$E$10:$E$213,0))*INDEX(PC_ENERO_2025!$F$28:$F$60,MATCH(I188,PC_ENERO_2025!$E$28:$E$60,0),MATCH($R$8,PC_ENERO_2025!$F$26,0)))</f>
        <v>999.93940899323059</v>
      </c>
      <c r="S188" s="185"/>
      <c r="T188" s="185"/>
    </row>
    <row r="189" spans="1:20" ht="16.899999999999999" customHeight="1" x14ac:dyDescent="0.3">
      <c r="A189" s="484" t="str">
        <f t="shared" si="8"/>
        <v>RAMTEnergíaValle de México Centro</v>
      </c>
      <c r="C189" s="176" t="s">
        <v>60</v>
      </c>
      <c r="D189" s="177" t="s">
        <v>135</v>
      </c>
      <c r="E189" s="177" t="s">
        <v>74</v>
      </c>
      <c r="F189" s="178" t="s">
        <v>158</v>
      </c>
      <c r="G189" s="179">
        <f t="array" ref="G189">INDEX(INSUMOS_ENERO_2025!$D$18:$D$221,MATCH($C189&amp;$E189,INSUMOS_ENERO_2025!$B$18:$B$221&amp;INSUMOS_ENERO_2025!$C$18:$C$221,0))</f>
        <v>501.59962214898462</v>
      </c>
      <c r="H189" s="118"/>
      <c r="I189" s="118" t="str">
        <f t="shared" si="6"/>
        <v>DITSINSP</v>
      </c>
      <c r="J189" s="118" t="str">
        <f t="shared" si="7"/>
        <v>DITJaliscoSP</v>
      </c>
      <c r="K189" s="118" t="s">
        <v>150</v>
      </c>
      <c r="M189" s="180" t="s">
        <v>52</v>
      </c>
      <c r="N189" s="181" t="s">
        <v>159</v>
      </c>
      <c r="O189" s="181" t="s">
        <v>160</v>
      </c>
      <c r="P189" s="181" t="s">
        <v>68</v>
      </c>
      <c r="Q189" s="182" t="s">
        <v>151</v>
      </c>
      <c r="R189" s="183">
        <f t="array" ref="R189">IF(Q189="NA",INDEX($G$10:$G$213,MATCH(M189&amp;P189,$C$10:$C$213&amp;$E$10:$E$213,0)),INDEX($G$10:$G$213,MATCH(M189&amp;P189,$C$10:$C$213&amp;$E$10:$E$213,0))*INDEX(PC_ENERO_2025!$F$28:$F$60,MATCH(I189,PC_ENERO_2025!$E$28:$E$60,0),MATCH($R$8,PC_ENERO_2025!$F$26,0)))</f>
        <v>0</v>
      </c>
      <c r="S189" s="185"/>
      <c r="T189" s="185"/>
    </row>
    <row r="190" spans="1:20" ht="16.899999999999999" customHeight="1" x14ac:dyDescent="0.3">
      <c r="A190" s="484" t="str">
        <f t="shared" si="8"/>
        <v>DB1EnergíaValle de México Norte</v>
      </c>
      <c r="C190" s="176" t="s">
        <v>48</v>
      </c>
      <c r="D190" s="177" t="s">
        <v>135</v>
      </c>
      <c r="E190" s="177" t="s">
        <v>75</v>
      </c>
      <c r="F190" s="178" t="s">
        <v>158</v>
      </c>
      <c r="G190" s="179">
        <f t="array" ref="G190">INDEX(INSUMOS_ENERO_2025!$D$18:$D$221,MATCH($C190&amp;$E190,INSUMOS_ENERO_2025!$B$18:$B$221&amp;INSUMOS_ENERO_2025!$C$18:$C$221,0))</f>
        <v>139765.976726086</v>
      </c>
      <c r="H190" s="118"/>
      <c r="I190" s="118" t="str">
        <f t="shared" si="6"/>
        <v>DB1SINNA</v>
      </c>
      <c r="J190" s="118" t="str">
        <f t="shared" si="7"/>
        <v>DB1NoroesteNA</v>
      </c>
      <c r="K190" s="118" t="s">
        <v>150</v>
      </c>
      <c r="M190" s="180" t="s">
        <v>48</v>
      </c>
      <c r="N190" s="181" t="s">
        <v>159</v>
      </c>
      <c r="O190" s="181" t="s">
        <v>160</v>
      </c>
      <c r="P190" s="181" t="s">
        <v>69</v>
      </c>
      <c r="Q190" s="182" t="s">
        <v>161</v>
      </c>
      <c r="R190" s="183">
        <f t="array" ref="R190">IF(Q190="NA",INDEX($G$10:$G$213,MATCH(M190&amp;P190,$C$10:$C$213&amp;$E$10:$E$213,0)),INDEX($G$10:$G$213,MATCH(M190&amp;P190,$C$10:$C$213&amp;$E$10:$E$213,0))*INDEX(PC_ENERO_2025!$F$28:$F$60,MATCH(I190,PC_ENERO_2025!$E$28:$E$60,0),MATCH($R$8,PC_ENERO_2025!$F$26,0)))</f>
        <v>82373.713402566573</v>
      </c>
      <c r="S190" s="185"/>
      <c r="T190" s="185"/>
    </row>
    <row r="191" spans="1:20" ht="16.899999999999999" customHeight="1" x14ac:dyDescent="0.3">
      <c r="A191" s="484" t="str">
        <f t="shared" si="8"/>
        <v>DB2EnergíaValle de México Norte</v>
      </c>
      <c r="C191" s="176" t="s">
        <v>50</v>
      </c>
      <c r="D191" s="177" t="s">
        <v>135</v>
      </c>
      <c r="E191" s="177" t="s">
        <v>75</v>
      </c>
      <c r="F191" s="178" t="s">
        <v>158</v>
      </c>
      <c r="G191" s="179">
        <f t="array" ref="G191">INDEX(INSUMOS_ENERO_2025!$D$18:$D$221,MATCH($C191&amp;$E191,INSUMOS_ENERO_2025!$B$18:$B$221&amp;INSUMOS_ENERO_2025!$C$18:$C$221,0))</f>
        <v>87074.641896623347</v>
      </c>
      <c r="H191" s="118"/>
      <c r="I191" s="118" t="str">
        <f t="shared" si="6"/>
        <v>DB2SINNA</v>
      </c>
      <c r="J191" s="118" t="str">
        <f t="shared" si="7"/>
        <v>DB2NoroesteNA</v>
      </c>
      <c r="K191" s="118" t="s">
        <v>150</v>
      </c>
      <c r="M191" s="180" t="s">
        <v>50</v>
      </c>
      <c r="N191" s="181" t="s">
        <v>159</v>
      </c>
      <c r="O191" s="181" t="s">
        <v>160</v>
      </c>
      <c r="P191" s="181" t="s">
        <v>69</v>
      </c>
      <c r="Q191" s="182" t="s">
        <v>161</v>
      </c>
      <c r="R191" s="183">
        <f t="array" ref="R191">IF(Q191="NA",INDEX($G$10:$G$213,MATCH(M191&amp;P191,$C$10:$C$213&amp;$E$10:$E$213,0)),INDEX($G$10:$G$213,MATCH(M191&amp;P191,$C$10:$C$213&amp;$E$10:$E$213,0))*INDEX(PC_ENERO_2025!$F$28:$F$60,MATCH(I191,PC_ENERO_2025!$E$28:$E$60,0),MATCH($R$8,PC_ENERO_2025!$F$26,0)))</f>
        <v>328488.89831146901</v>
      </c>
      <c r="S191" s="185"/>
      <c r="T191" s="185"/>
    </row>
    <row r="192" spans="1:20" ht="16.899999999999999" customHeight="1" x14ac:dyDescent="0.3">
      <c r="A192" s="484" t="str">
        <f t="shared" si="8"/>
        <v>DISTEnergíaValle de México Norte</v>
      </c>
      <c r="C192" s="176" t="s">
        <v>51</v>
      </c>
      <c r="D192" s="177" t="s">
        <v>135</v>
      </c>
      <c r="E192" s="177" t="s">
        <v>75</v>
      </c>
      <c r="F192" s="178" t="s">
        <v>158</v>
      </c>
      <c r="G192" s="179">
        <f t="array" ref="G192">INDEX(INSUMOS_ENERO_2025!$D$18:$D$221,MATCH($C192&amp;$E192,INSUMOS_ENERO_2025!$B$18:$B$221&amp;INSUMOS_ENERO_2025!$C$18:$C$221,0))</f>
        <v>115891.03925900145</v>
      </c>
      <c r="H192" s="118"/>
      <c r="I192" s="118" t="str">
        <f t="shared" si="6"/>
        <v>PDBTSINNA</v>
      </c>
      <c r="J192" s="118" t="str">
        <f t="shared" si="7"/>
        <v>PDBTNoroesteNA</v>
      </c>
      <c r="K192" s="118" t="s">
        <v>150</v>
      </c>
      <c r="M192" s="180" t="s">
        <v>56</v>
      </c>
      <c r="N192" s="181" t="s">
        <v>159</v>
      </c>
      <c r="O192" s="181" t="s">
        <v>160</v>
      </c>
      <c r="P192" s="181" t="s">
        <v>69</v>
      </c>
      <c r="Q192" s="182" t="s">
        <v>161</v>
      </c>
      <c r="R192" s="183">
        <f t="array" ref="R192">IF(Q192="NA",INDEX($G$10:$G$213,MATCH(M192&amp;P192,$C$10:$C$213&amp;$E$10:$E$213,0)),INDEX($G$10:$G$213,MATCH(M192&amp;P192,$C$10:$C$213&amp;$E$10:$E$213,0))*INDEX(PC_ENERO_2025!$F$28:$F$60,MATCH(I192,PC_ENERO_2025!$E$28:$E$60,0),MATCH($R$8,PC_ENERO_2025!$F$26,0)))</f>
        <v>61424.005680519716</v>
      </c>
      <c r="S192" s="185"/>
      <c r="T192" s="185"/>
    </row>
    <row r="193" spans="1:20" ht="16.899999999999999" customHeight="1" x14ac:dyDescent="0.3">
      <c r="A193" s="484" t="str">
        <f t="shared" si="8"/>
        <v>DITEnergíaValle de México Norte</v>
      </c>
      <c r="C193" s="176" t="s">
        <v>52</v>
      </c>
      <c r="D193" s="177" t="s">
        <v>135</v>
      </c>
      <c r="E193" s="177" t="s">
        <v>75</v>
      </c>
      <c r="F193" s="178" t="s">
        <v>158</v>
      </c>
      <c r="G193" s="179">
        <f t="array" ref="G193">INDEX(INSUMOS_ENERO_2025!$D$18:$D$221,MATCH($C193&amp;$E193,INSUMOS_ENERO_2025!$B$18:$B$221&amp;INSUMOS_ENERO_2025!$C$18:$C$221,0))</f>
        <v>26990.696796944827</v>
      </c>
      <c r="H193" s="118"/>
      <c r="I193" s="118" t="str">
        <f t="shared" si="6"/>
        <v>GDBTSINNA</v>
      </c>
      <c r="J193" s="118" t="str">
        <f t="shared" si="7"/>
        <v>GDBTNoroesteNA</v>
      </c>
      <c r="K193" s="118" t="s">
        <v>150</v>
      </c>
      <c r="M193" s="180" t="s">
        <v>53</v>
      </c>
      <c r="N193" s="181" t="s">
        <v>159</v>
      </c>
      <c r="O193" s="181" t="s">
        <v>160</v>
      </c>
      <c r="P193" s="181" t="s">
        <v>69</v>
      </c>
      <c r="Q193" s="182" t="s">
        <v>161</v>
      </c>
      <c r="R193" s="183">
        <f t="array" ref="R193">IF(Q193="NA",INDEX($G$10:$G$213,MATCH(M193&amp;P193,$C$10:$C$213&amp;$E$10:$E$213,0)),INDEX($G$10:$G$213,MATCH(M193&amp;P193,$C$10:$C$213&amp;$E$10:$E$213,0))*INDEX(PC_ENERO_2025!$F$28:$F$60,MATCH(I193,PC_ENERO_2025!$E$28:$E$60,0),MATCH($R$8,PC_ENERO_2025!$F$26,0)))</f>
        <v>886.12115272918288</v>
      </c>
      <c r="S193" s="185"/>
      <c r="T193" s="185"/>
    </row>
    <row r="194" spans="1:20" ht="16.899999999999999" customHeight="1" x14ac:dyDescent="0.3">
      <c r="A194" s="484" t="str">
        <f t="shared" si="8"/>
        <v>GDBTEnergíaValle de México Norte</v>
      </c>
      <c r="C194" s="176" t="s">
        <v>53</v>
      </c>
      <c r="D194" s="177" t="s">
        <v>135</v>
      </c>
      <c r="E194" s="177" t="s">
        <v>75</v>
      </c>
      <c r="F194" s="178" t="s">
        <v>158</v>
      </c>
      <c r="G194" s="179">
        <f t="array" ref="G194">INDEX(INSUMOS_ENERO_2025!$D$18:$D$221,MATCH($C194&amp;$E194,INSUMOS_ENERO_2025!$B$18:$B$221&amp;INSUMOS_ENERO_2025!$C$18:$C$221,0))</f>
        <v>12404.674991866304</v>
      </c>
      <c r="H194" s="118"/>
      <c r="I194" s="118" t="str">
        <f t="shared" si="6"/>
        <v>RABTSINNA</v>
      </c>
      <c r="J194" s="118" t="str">
        <f t="shared" si="7"/>
        <v>RABTNoroesteNA</v>
      </c>
      <c r="K194" s="118" t="s">
        <v>150</v>
      </c>
      <c r="M194" s="180" t="s">
        <v>59</v>
      </c>
      <c r="N194" s="181" t="s">
        <v>159</v>
      </c>
      <c r="O194" s="181" t="s">
        <v>160</v>
      </c>
      <c r="P194" s="181" t="s">
        <v>69</v>
      </c>
      <c r="Q194" s="182" t="s">
        <v>161</v>
      </c>
      <c r="R194" s="183">
        <f t="array" ref="R194">IF(Q194="NA",INDEX($G$10:$G$213,MATCH(M194&amp;P194,$C$10:$C$213&amp;$E$10:$E$213,0)),INDEX($G$10:$G$213,MATCH(M194&amp;P194,$C$10:$C$213&amp;$E$10:$E$213,0))*INDEX(PC_ENERO_2025!$F$28:$F$60,MATCH(I194,PC_ENERO_2025!$E$28:$E$60,0),MATCH($R$8,PC_ENERO_2025!$F$26,0)))</f>
        <v>32040.586650450412</v>
      </c>
      <c r="S194" s="185"/>
      <c r="T194" s="185"/>
    </row>
    <row r="195" spans="1:20" ht="16.899999999999999" customHeight="1" x14ac:dyDescent="0.3">
      <c r="A195" s="484" t="str">
        <f t="shared" si="8"/>
        <v>GDMTHEnergíaValle de México Norte</v>
      </c>
      <c r="C195" s="176" t="s">
        <v>54</v>
      </c>
      <c r="D195" s="177" t="s">
        <v>135</v>
      </c>
      <c r="E195" s="177" t="s">
        <v>75</v>
      </c>
      <c r="F195" s="178" t="s">
        <v>158</v>
      </c>
      <c r="G195" s="179">
        <f t="array" ref="G195">INDEX(INSUMOS_ENERO_2025!$D$18:$D$221,MATCH($C195&amp;$E195,INSUMOS_ENERO_2025!$B$18:$B$221&amp;INSUMOS_ENERO_2025!$C$18:$C$221,0))</f>
        <v>350527.25729696138</v>
      </c>
      <c r="H195" s="118"/>
      <c r="I195" s="118" t="str">
        <f t="shared" si="6"/>
        <v>APBTSINNA</v>
      </c>
      <c r="J195" s="118" t="str">
        <f t="shared" si="7"/>
        <v>APBTNoroesteNA</v>
      </c>
      <c r="K195" s="118" t="s">
        <v>150</v>
      </c>
      <c r="M195" s="180" t="s">
        <v>57</v>
      </c>
      <c r="N195" s="181" t="s">
        <v>159</v>
      </c>
      <c r="O195" s="181" t="s">
        <v>160</v>
      </c>
      <c r="P195" s="181" t="s">
        <v>69</v>
      </c>
      <c r="Q195" s="182" t="s">
        <v>161</v>
      </c>
      <c r="R195" s="183">
        <f t="array" ref="R195">IF(Q195="NA",INDEX($G$10:$G$213,MATCH(M195&amp;P195,$C$10:$C$213&amp;$E$10:$E$213,0)),INDEX($G$10:$G$213,MATCH(M195&amp;P195,$C$10:$C$213&amp;$E$10:$E$213,0))*INDEX(PC_ENERO_2025!$F$28:$F$60,MATCH(I195,PC_ENERO_2025!$E$28:$E$60,0),MATCH($R$8,PC_ENERO_2025!$F$26,0)))</f>
        <v>14878.401689346701</v>
      </c>
      <c r="S195" s="185"/>
      <c r="T195" s="185"/>
    </row>
    <row r="196" spans="1:20" ht="16.899999999999999" customHeight="1" x14ac:dyDescent="0.3">
      <c r="A196" s="484" t="str">
        <f t="shared" si="8"/>
        <v>GDMTOEnergíaValle de México Norte</v>
      </c>
      <c r="C196" s="176" t="s">
        <v>55</v>
      </c>
      <c r="D196" s="177" t="s">
        <v>135</v>
      </c>
      <c r="E196" s="177" t="s">
        <v>75</v>
      </c>
      <c r="F196" s="178" t="s">
        <v>158</v>
      </c>
      <c r="G196" s="179">
        <f t="array" ref="G196">INDEX(INSUMOS_ENERO_2025!$D$18:$D$221,MATCH($C196&amp;$E196,INSUMOS_ENERO_2025!$B$18:$B$221&amp;INSUMOS_ENERO_2025!$C$18:$C$221,0))</f>
        <v>59102.651203867688</v>
      </c>
      <c r="H196" s="118"/>
      <c r="I196" s="118" t="str">
        <f t="shared" si="6"/>
        <v>APMTSINNA</v>
      </c>
      <c r="J196" s="118" t="str">
        <f t="shared" si="7"/>
        <v>APMTNoroesteNA</v>
      </c>
      <c r="K196" s="118" t="s">
        <v>150</v>
      </c>
      <c r="M196" s="180" t="s">
        <v>58</v>
      </c>
      <c r="N196" s="181" t="s">
        <v>159</v>
      </c>
      <c r="O196" s="181" t="s">
        <v>160</v>
      </c>
      <c r="P196" s="181" t="s">
        <v>69</v>
      </c>
      <c r="Q196" s="182" t="s">
        <v>161</v>
      </c>
      <c r="R196" s="183">
        <f t="array" ref="R196">IF(Q196="NA",INDEX($G$10:$G$213,MATCH(M196&amp;P196,$C$10:$C$213&amp;$E$10:$E$213,0)),INDEX($G$10:$G$213,MATCH(M196&amp;P196,$C$10:$C$213&amp;$E$10:$E$213,0))*INDEX(PC_ENERO_2025!$F$28:$F$60,MATCH(I196,PC_ENERO_2025!$E$28:$E$60,0),MATCH($R$8,PC_ENERO_2025!$F$26,0)))</f>
        <v>750.70650308615211</v>
      </c>
      <c r="S196" s="185"/>
      <c r="T196" s="185"/>
    </row>
    <row r="197" spans="1:20" ht="16.899999999999999" customHeight="1" x14ac:dyDescent="0.3">
      <c r="A197" s="484" t="str">
        <f t="shared" si="8"/>
        <v>PDBTEnergíaValle de México Norte</v>
      </c>
      <c r="C197" s="176" t="s">
        <v>56</v>
      </c>
      <c r="D197" s="177" t="s">
        <v>135</v>
      </c>
      <c r="E197" s="177" t="s">
        <v>75</v>
      </c>
      <c r="F197" s="178" t="s">
        <v>158</v>
      </c>
      <c r="G197" s="179">
        <f t="array" ref="G197">INDEX(INSUMOS_ENERO_2025!$D$18:$D$221,MATCH($C197&amp;$E197,INSUMOS_ENERO_2025!$B$18:$B$221&amp;INSUMOS_ENERO_2025!$C$18:$C$221,0))</f>
        <v>62184.278161944581</v>
      </c>
      <c r="H197" s="118"/>
      <c r="I197" s="118" t="str">
        <f t="shared" si="6"/>
        <v>GDMTHSINB</v>
      </c>
      <c r="J197" s="118" t="str">
        <f t="shared" si="7"/>
        <v>GDMTHNoroesteB</v>
      </c>
      <c r="K197" s="118" t="s">
        <v>150</v>
      </c>
      <c r="M197" s="180" t="s">
        <v>54</v>
      </c>
      <c r="N197" s="181" t="s">
        <v>159</v>
      </c>
      <c r="O197" s="181" t="s">
        <v>160</v>
      </c>
      <c r="P197" s="181" t="s">
        <v>69</v>
      </c>
      <c r="Q197" s="182" t="s">
        <v>146</v>
      </c>
      <c r="R197" s="183">
        <f t="array" ref="R197">IF(Q197="NA",INDEX($G$10:$G$213,MATCH(M197&amp;P197,$C$10:$C$213&amp;$E$10:$E$213,0)),INDEX($G$10:$G$213,MATCH(M197&amp;P197,$C$10:$C$213&amp;$E$10:$E$213,0))*INDEX(PC_ENERO_2025!$F$28:$F$60,MATCH(I197,PC_ENERO_2025!$E$28:$E$60,0),MATCH($R$8,PC_ENERO_2025!$F$26,0)))</f>
        <v>82194.126156698883</v>
      </c>
      <c r="S197" s="185"/>
      <c r="T197" s="185"/>
    </row>
    <row r="198" spans="1:20" ht="16.899999999999999" customHeight="1" x14ac:dyDescent="0.3">
      <c r="A198" s="484" t="str">
        <f t="shared" si="8"/>
        <v>APBTEnergíaValle de México Norte</v>
      </c>
      <c r="C198" s="176" t="s">
        <v>57</v>
      </c>
      <c r="D198" s="177" t="s">
        <v>135</v>
      </c>
      <c r="E198" s="177" t="s">
        <v>75</v>
      </c>
      <c r="F198" s="178" t="s">
        <v>158</v>
      </c>
      <c r="G198" s="179">
        <f t="array" ref="G198">INDEX(INSUMOS_ENERO_2025!$D$18:$D$221,MATCH($C198&amp;$E198,INSUMOS_ENERO_2025!$B$18:$B$221&amp;INSUMOS_ENERO_2025!$C$18:$C$221,0))</f>
        <v>17802.661426267474</v>
      </c>
      <c r="H198" s="118"/>
      <c r="I198" s="118" t="str">
        <f t="shared" si="6"/>
        <v>GDMTHSINI</v>
      </c>
      <c r="J198" s="118" t="str">
        <f t="shared" si="7"/>
        <v>GDMTHNoroesteI</v>
      </c>
      <c r="K198" s="118" t="s">
        <v>150</v>
      </c>
      <c r="M198" s="180" t="s">
        <v>54</v>
      </c>
      <c r="N198" s="181" t="s">
        <v>159</v>
      </c>
      <c r="O198" s="181" t="s">
        <v>160</v>
      </c>
      <c r="P198" s="181" t="s">
        <v>69</v>
      </c>
      <c r="Q198" s="182" t="s">
        <v>147</v>
      </c>
      <c r="R198" s="183">
        <f t="array" ref="R198">IF(Q198="NA",INDEX($G$10:$G$213,MATCH(M198&amp;P198,$C$10:$C$213&amp;$E$10:$E$213,0)),INDEX($G$10:$G$213,MATCH(M198&amp;P198,$C$10:$C$213&amp;$E$10:$E$213,0))*INDEX(PC_ENERO_2025!$F$28:$F$60,MATCH(I198,PC_ENERO_2025!$E$28:$E$60,0),MATCH($R$8,PC_ENERO_2025!$F$26,0)))</f>
        <v>157596.92244925324</v>
      </c>
      <c r="S198" s="185"/>
      <c r="T198" s="185"/>
    </row>
    <row r="199" spans="1:20" ht="16.899999999999999" customHeight="1" x14ac:dyDescent="0.3">
      <c r="A199" s="484" t="str">
        <f t="shared" si="8"/>
        <v>APMTEnergíaValle de México Norte</v>
      </c>
      <c r="C199" s="176" t="s">
        <v>58</v>
      </c>
      <c r="D199" s="177" t="s">
        <v>135</v>
      </c>
      <c r="E199" s="177" t="s">
        <v>75</v>
      </c>
      <c r="F199" s="178" t="s">
        <v>158</v>
      </c>
      <c r="G199" s="179">
        <f t="array" ref="G199">INDEX(INSUMOS_ENERO_2025!$D$18:$D$221,MATCH($C199&amp;$E199,INSUMOS_ENERO_2025!$B$18:$B$221&amp;INSUMOS_ENERO_2025!$C$18:$C$221,0))</f>
        <v>3.1142447052127507</v>
      </c>
      <c r="H199" s="118"/>
      <c r="I199" s="118" t="str">
        <f t="shared" si="6"/>
        <v>GDMTHSINP</v>
      </c>
      <c r="J199" s="118" t="str">
        <f t="shared" si="7"/>
        <v>GDMTHNoroesteP</v>
      </c>
      <c r="K199" s="118" t="s">
        <v>150</v>
      </c>
      <c r="M199" s="180" t="s">
        <v>54</v>
      </c>
      <c r="N199" s="99" t="s">
        <v>159</v>
      </c>
      <c r="O199" s="99" t="s">
        <v>160</v>
      </c>
      <c r="P199" s="99" t="s">
        <v>69</v>
      </c>
      <c r="Q199" s="182" t="s">
        <v>148</v>
      </c>
      <c r="R199" s="183">
        <f t="array" ref="R199">IF(Q199="NA",INDEX($G$10:$G$213,MATCH(M199&amp;P199,$C$10:$C$213&amp;$E$10:$E$213,0)),INDEX($G$10:$G$213,MATCH(M199&amp;P199,$C$10:$C$213&amp;$E$10:$E$213,0))*INDEX(PC_ENERO_2025!$F$28:$F$60,MATCH(I199,PC_ENERO_2025!$E$28:$E$60,0),MATCH($R$8,PC_ENERO_2025!$F$26,0)))</f>
        <v>37648.919566397803</v>
      </c>
      <c r="S199" s="185"/>
      <c r="T199" s="185"/>
    </row>
    <row r="200" spans="1:20" ht="16.899999999999999" customHeight="1" x14ac:dyDescent="0.3">
      <c r="A200" s="484" t="str">
        <f t="shared" si="8"/>
        <v>RABTEnergíaValle de México Norte</v>
      </c>
      <c r="C200" s="176" t="s">
        <v>59</v>
      </c>
      <c r="D200" s="177" t="s">
        <v>135</v>
      </c>
      <c r="E200" s="177" t="s">
        <v>75</v>
      </c>
      <c r="F200" s="178" t="s">
        <v>158</v>
      </c>
      <c r="G200" s="179">
        <f t="array" ref="G200">INDEX(INSUMOS_ENERO_2025!$D$18:$D$221,MATCH($C200&amp;$E200,INSUMOS_ENERO_2025!$B$18:$B$221&amp;INSUMOS_ENERO_2025!$C$18:$C$221,0))</f>
        <v>1128.3989380641499</v>
      </c>
      <c r="H200" s="118"/>
      <c r="I200" s="118" t="str">
        <f t="shared" si="6"/>
        <v>GDMTOSINNA</v>
      </c>
      <c r="J200" s="118" t="str">
        <f t="shared" si="7"/>
        <v>GDMTONoroesteNA</v>
      </c>
      <c r="K200" s="118" t="s">
        <v>150</v>
      </c>
      <c r="M200" s="180" t="s">
        <v>55</v>
      </c>
      <c r="N200" s="181" t="s">
        <v>159</v>
      </c>
      <c r="O200" s="181" t="s">
        <v>160</v>
      </c>
      <c r="P200" s="181" t="s">
        <v>69</v>
      </c>
      <c r="Q200" s="182" t="s">
        <v>161</v>
      </c>
      <c r="R200" s="183">
        <f t="array" ref="R200">IF(Q200="NA",INDEX($G$10:$G$213,MATCH(M200&amp;P200,$C$10:$C$213&amp;$E$10:$E$213,0)),INDEX($G$10:$G$213,MATCH(M200&amp;P200,$C$10:$C$213&amp;$E$10:$E$213,0))*INDEX(PC_ENERO_2025!$F$28:$F$60,MATCH(I200,PC_ENERO_2025!$E$28:$E$60,0),MATCH($R$8,PC_ENERO_2025!$F$26,0)))</f>
        <v>86109.862544408577</v>
      </c>
      <c r="S200" s="185"/>
      <c r="T200" s="185"/>
    </row>
    <row r="201" spans="1:20" ht="16.899999999999999" customHeight="1" x14ac:dyDescent="0.3">
      <c r="A201" s="484" t="str">
        <f t="shared" si="8"/>
        <v>RAMTEnergíaValle de México Norte</v>
      </c>
      <c r="C201" s="176" t="s">
        <v>60</v>
      </c>
      <c r="D201" s="177" t="s">
        <v>135</v>
      </c>
      <c r="E201" s="177" t="s">
        <v>75</v>
      </c>
      <c r="F201" s="178" t="s">
        <v>158</v>
      </c>
      <c r="G201" s="179">
        <f t="array" ref="G201">INDEX(INSUMOS_ENERO_2025!$D$18:$D$221,MATCH($C201&amp;$E201,INSUMOS_ENERO_2025!$B$18:$B$221&amp;INSUMOS_ENERO_2025!$C$18:$C$221,0))</f>
        <v>1216.9691772613194</v>
      </c>
      <c r="H201" s="118"/>
      <c r="I201" s="118" t="str">
        <f t="shared" si="6"/>
        <v>RAMTSINNA</v>
      </c>
      <c r="J201" s="118" t="str">
        <f t="shared" si="7"/>
        <v>RAMTNoroesteNA</v>
      </c>
      <c r="K201" s="118" t="s">
        <v>150</v>
      </c>
      <c r="M201" s="192" t="s">
        <v>60</v>
      </c>
      <c r="N201" s="99" t="s">
        <v>159</v>
      </c>
      <c r="O201" s="99" t="s">
        <v>160</v>
      </c>
      <c r="P201" s="99" t="s">
        <v>69</v>
      </c>
      <c r="Q201" s="182" t="s">
        <v>161</v>
      </c>
      <c r="R201" s="183">
        <f t="array" ref="R201">IF(Q201="NA",INDEX($G$10:$G$213,MATCH(M201&amp;P201,$C$10:$C$213&amp;$E$10:$E$213,0)),INDEX($G$10:$G$213,MATCH(M201&amp;P201,$C$10:$C$213&amp;$E$10:$E$213,0))*INDEX(PC_ENERO_2025!$F$28:$F$60,MATCH(I201,PC_ENERO_2025!$E$28:$E$60,0),MATCH($R$8,PC_ENERO_2025!$F$26,0)))</f>
        <v>63984.099875476582</v>
      </c>
      <c r="S201" s="185"/>
      <c r="T201" s="185"/>
    </row>
    <row r="202" spans="1:20" ht="16.899999999999999" customHeight="1" x14ac:dyDescent="0.3">
      <c r="A202" s="484" t="str">
        <f t="shared" si="8"/>
        <v>DB1EnergíaValle de México Sur</v>
      </c>
      <c r="C202" s="176" t="s">
        <v>48</v>
      </c>
      <c r="D202" s="177" t="s">
        <v>135</v>
      </c>
      <c r="E202" s="177" t="s">
        <v>76</v>
      </c>
      <c r="F202" s="178" t="s">
        <v>158</v>
      </c>
      <c r="G202" s="179">
        <f t="array" ref="G202">INDEX(INSUMOS_ENERO_2025!$D$18:$D$221,MATCH($C202&amp;$E202,INSUMOS_ENERO_2025!$B$18:$B$221&amp;INSUMOS_ENERO_2025!$C$18:$C$221,0))</f>
        <v>155968.49544088525</v>
      </c>
      <c r="H202" s="118"/>
      <c r="I202" s="118" t="str">
        <f t="shared" ref="I202:I265" si="9">M202&amp;K202&amp;Q202</f>
        <v>DISTSINB</v>
      </c>
      <c r="J202" s="118" t="str">
        <f t="shared" ref="J202:J265" si="10">M202&amp;P202&amp;Q202</f>
        <v>DISTNoroesteB</v>
      </c>
      <c r="K202" s="118" t="s">
        <v>150</v>
      </c>
      <c r="M202" s="192" t="s">
        <v>51</v>
      </c>
      <c r="N202" s="99" t="s">
        <v>159</v>
      </c>
      <c r="O202" s="99" t="s">
        <v>160</v>
      </c>
      <c r="P202" s="99" t="s">
        <v>69</v>
      </c>
      <c r="Q202" s="182" t="s">
        <v>146</v>
      </c>
      <c r="R202" s="183">
        <f t="array" ref="R202">IF(Q202="NA",INDEX($G$10:$G$213,MATCH(M202&amp;P202,$C$10:$C$213&amp;$E$10:$E$213,0)),INDEX($G$10:$G$213,MATCH(M202&amp;P202,$C$10:$C$213&amp;$E$10:$E$213,0))*INDEX(PC_ENERO_2025!$F$28:$F$60,MATCH(I202,PC_ENERO_2025!$E$28:$E$60,0),MATCH($R$8,PC_ENERO_2025!$F$26,0)))</f>
        <v>13131.170024346642</v>
      </c>
      <c r="S202" s="185"/>
      <c r="T202" s="185"/>
    </row>
    <row r="203" spans="1:20" ht="16.899999999999999" customHeight="1" x14ac:dyDescent="0.3">
      <c r="A203" s="484" t="str">
        <f t="shared" ref="A203:A266" si="11">C203&amp;D203&amp;E203</f>
        <v>DB2EnergíaValle de México Sur</v>
      </c>
      <c r="C203" s="176" t="s">
        <v>50</v>
      </c>
      <c r="D203" s="177" t="s">
        <v>135</v>
      </c>
      <c r="E203" s="177" t="s">
        <v>76</v>
      </c>
      <c r="F203" s="178" t="s">
        <v>158</v>
      </c>
      <c r="G203" s="179">
        <f t="array" ref="G203">INDEX(INSUMOS_ENERO_2025!$D$18:$D$221,MATCH($C203&amp;$E203,INSUMOS_ENERO_2025!$B$18:$B$221&amp;INSUMOS_ENERO_2025!$C$18:$C$221,0))</f>
        <v>99193.338431708878</v>
      </c>
      <c r="H203" s="118"/>
      <c r="I203" s="118" t="str">
        <f t="shared" si="9"/>
        <v>DISTSINI</v>
      </c>
      <c r="J203" s="118" t="str">
        <f t="shared" si="10"/>
        <v>DISTNoroesteI</v>
      </c>
      <c r="K203" s="118" t="s">
        <v>150</v>
      </c>
      <c r="M203" s="192" t="s">
        <v>51</v>
      </c>
      <c r="N203" s="99" t="s">
        <v>159</v>
      </c>
      <c r="O203" s="99" t="s">
        <v>160</v>
      </c>
      <c r="P203" s="99" t="s">
        <v>69</v>
      </c>
      <c r="Q203" s="182" t="s">
        <v>147</v>
      </c>
      <c r="R203" s="183">
        <f t="array" ref="R203">IF(Q203="NA",INDEX($G$10:$G$213,MATCH(M203&amp;P203,$C$10:$C$213&amp;$E$10:$E$213,0)),INDEX($G$10:$G$213,MATCH(M203&amp;P203,$C$10:$C$213&amp;$E$10:$E$213,0))*INDEX(PC_ENERO_2025!$F$28:$F$60,MATCH(I203,PC_ENERO_2025!$E$28:$E$60,0),MATCH($R$8,PC_ENERO_2025!$F$26,0)))</f>
        <v>24082.295331093388</v>
      </c>
      <c r="S203" s="185"/>
      <c r="T203" s="185"/>
    </row>
    <row r="204" spans="1:20" ht="16.899999999999999" customHeight="1" x14ac:dyDescent="0.3">
      <c r="A204" s="484" t="str">
        <f t="shared" si="11"/>
        <v>DISTEnergíaValle de México Sur</v>
      </c>
      <c r="C204" s="176" t="s">
        <v>51</v>
      </c>
      <c r="D204" s="177" t="s">
        <v>135</v>
      </c>
      <c r="E204" s="177" t="s">
        <v>76</v>
      </c>
      <c r="F204" s="178" t="s">
        <v>158</v>
      </c>
      <c r="G204" s="179">
        <f t="array" ref="G204">INDEX(INSUMOS_ENERO_2025!$D$18:$D$221,MATCH($C204&amp;$E204,INSUMOS_ENERO_2025!$B$18:$B$221&amp;INSUMOS_ENERO_2025!$C$18:$C$221,0))</f>
        <v>10264.130211260377</v>
      </c>
      <c r="H204" s="118"/>
      <c r="I204" s="118" t="str">
        <f t="shared" si="9"/>
        <v>DISTSINP</v>
      </c>
      <c r="J204" s="118" t="str">
        <f t="shared" si="10"/>
        <v>DISTNoroesteP</v>
      </c>
      <c r="K204" s="118" t="s">
        <v>150</v>
      </c>
      <c r="M204" s="192" t="s">
        <v>51</v>
      </c>
      <c r="N204" s="99" t="s">
        <v>159</v>
      </c>
      <c r="O204" s="99" t="s">
        <v>160</v>
      </c>
      <c r="P204" s="99" t="s">
        <v>69</v>
      </c>
      <c r="Q204" s="182" t="s">
        <v>148</v>
      </c>
      <c r="R204" s="183">
        <f t="array" ref="R204">IF(Q204="NA",INDEX($G$10:$G$213,MATCH(M204&amp;P204,$C$10:$C$213&amp;$E$10:$E$213,0)),INDEX($G$10:$G$213,MATCH(M204&amp;P204,$C$10:$C$213&amp;$E$10:$E$213,0))*INDEX(PC_ENERO_2025!$F$28:$F$60,MATCH(I204,PC_ENERO_2025!$E$28:$E$60,0),MATCH($R$8,PC_ENERO_2025!$F$26,0)))</f>
        <v>5473.2182308549518</v>
      </c>
      <c r="S204" s="185"/>
      <c r="T204" s="185"/>
    </row>
    <row r="205" spans="1:20" ht="16.899999999999999" customHeight="1" x14ac:dyDescent="0.3">
      <c r="A205" s="484" t="str">
        <f t="shared" si="11"/>
        <v>DITEnergíaValle de México Sur</v>
      </c>
      <c r="C205" s="176" t="s">
        <v>52</v>
      </c>
      <c r="D205" s="177" t="s">
        <v>135</v>
      </c>
      <c r="E205" s="177" t="s">
        <v>76</v>
      </c>
      <c r="F205" s="178" t="s">
        <v>158</v>
      </c>
      <c r="G205" s="179">
        <f t="array" ref="G205">INDEX(INSUMOS_ENERO_2025!$D$18:$D$221,MATCH($C205&amp;$E205,INSUMOS_ENERO_2025!$B$18:$B$221&amp;INSUMOS_ENERO_2025!$C$18:$C$221,0))</f>
        <v>416.74872028091477</v>
      </c>
      <c r="H205" s="118"/>
      <c r="I205" s="118" t="str">
        <f t="shared" si="9"/>
        <v>DISTSINSP</v>
      </c>
      <c r="J205" s="118" t="str">
        <f t="shared" si="10"/>
        <v>DISTNoroesteSP</v>
      </c>
      <c r="K205" s="118" t="s">
        <v>150</v>
      </c>
      <c r="M205" s="192" t="s">
        <v>51</v>
      </c>
      <c r="N205" s="99" t="s">
        <v>159</v>
      </c>
      <c r="O205" s="99" t="s">
        <v>160</v>
      </c>
      <c r="P205" s="99" t="s">
        <v>69</v>
      </c>
      <c r="Q205" s="182" t="s">
        <v>151</v>
      </c>
      <c r="R205" s="183">
        <f t="array" ref="R205">IF(Q205="NA",INDEX($G$10:$G$213,MATCH(M205&amp;P205,$C$10:$C$213&amp;$E$10:$E$213,0)),INDEX($G$10:$G$213,MATCH(M205&amp;P205,$C$10:$C$213&amp;$E$10:$E$213,0))*INDEX(PC_ENERO_2025!$F$28:$F$60,MATCH(I205,PC_ENERO_2025!$E$28:$E$60,0),MATCH($R$8,PC_ENERO_2025!$F$26,0)))</f>
        <v>0</v>
      </c>
      <c r="S205" s="185"/>
      <c r="T205" s="185"/>
    </row>
    <row r="206" spans="1:20" ht="16.899999999999999" customHeight="1" x14ac:dyDescent="0.3">
      <c r="A206" s="484" t="str">
        <f t="shared" si="11"/>
        <v>GDBTEnergíaValle de México Sur</v>
      </c>
      <c r="C206" s="176" t="s">
        <v>53</v>
      </c>
      <c r="D206" s="177" t="s">
        <v>135</v>
      </c>
      <c r="E206" s="177" t="s">
        <v>76</v>
      </c>
      <c r="F206" s="178" t="s">
        <v>158</v>
      </c>
      <c r="G206" s="179">
        <f t="array" ref="G206">INDEX(INSUMOS_ENERO_2025!$D$18:$D$221,MATCH($C206&amp;$E206,INSUMOS_ENERO_2025!$B$18:$B$221&amp;INSUMOS_ENERO_2025!$C$18:$C$221,0))</f>
        <v>18921.769539157143</v>
      </c>
      <c r="H206" s="118"/>
      <c r="I206" s="118" t="str">
        <f t="shared" si="9"/>
        <v>DITSINB</v>
      </c>
      <c r="J206" s="118" t="str">
        <f t="shared" si="10"/>
        <v>DITNoroesteB</v>
      </c>
      <c r="K206" s="118" t="s">
        <v>150</v>
      </c>
      <c r="M206" s="192" t="s">
        <v>52</v>
      </c>
      <c r="N206" s="99" t="s">
        <v>159</v>
      </c>
      <c r="O206" s="99" t="s">
        <v>160</v>
      </c>
      <c r="P206" s="99" t="s">
        <v>69</v>
      </c>
      <c r="Q206" s="182" t="s">
        <v>146</v>
      </c>
      <c r="R206" s="183">
        <f t="array" ref="R206">IF(Q206="NA",INDEX($G$10:$G$213,MATCH(M206&amp;P206,$C$10:$C$213&amp;$E$10:$E$213,0)),INDEX($G$10:$G$213,MATCH(M206&amp;P206,$C$10:$C$213&amp;$E$10:$E$213,0))*INDEX(PC_ENERO_2025!$F$28:$F$60,MATCH(I206,PC_ENERO_2025!$E$28:$E$60,0),MATCH($R$8,PC_ENERO_2025!$F$26,0)))</f>
        <v>9370.1434924958976</v>
      </c>
      <c r="S206" s="185"/>
      <c r="T206" s="185"/>
    </row>
    <row r="207" spans="1:20" ht="16.899999999999999" customHeight="1" x14ac:dyDescent="0.3">
      <c r="A207" s="484" t="str">
        <f t="shared" si="11"/>
        <v>GDMTHEnergíaValle de México Sur</v>
      </c>
      <c r="C207" s="176" t="s">
        <v>54</v>
      </c>
      <c r="D207" s="177" t="s">
        <v>135</v>
      </c>
      <c r="E207" s="177" t="s">
        <v>76</v>
      </c>
      <c r="F207" s="178" t="s">
        <v>158</v>
      </c>
      <c r="G207" s="179">
        <f t="array" ref="G207">INDEX(INSUMOS_ENERO_2025!$D$18:$D$221,MATCH($C207&amp;$E207,INSUMOS_ENERO_2025!$B$18:$B$221&amp;INSUMOS_ENERO_2025!$C$18:$C$221,0))</f>
        <v>312957.61774447031</v>
      </c>
      <c r="H207" s="118"/>
      <c r="I207" s="118" t="str">
        <f t="shared" si="9"/>
        <v>DITSINI</v>
      </c>
      <c r="J207" s="118" t="str">
        <f t="shared" si="10"/>
        <v>DITNoroesteI</v>
      </c>
      <c r="K207" s="118" t="s">
        <v>150</v>
      </c>
      <c r="M207" s="192" t="s">
        <v>52</v>
      </c>
      <c r="N207" s="99" t="s">
        <v>159</v>
      </c>
      <c r="O207" s="99" t="s">
        <v>160</v>
      </c>
      <c r="P207" s="99" t="s">
        <v>69</v>
      </c>
      <c r="Q207" s="182" t="s">
        <v>147</v>
      </c>
      <c r="R207" s="183">
        <f t="array" ref="R207">IF(Q207="NA",INDEX($G$10:$G$213,MATCH(M207&amp;P207,$C$10:$C$213&amp;$E$10:$E$213,0)),INDEX($G$10:$G$213,MATCH(M207&amp;P207,$C$10:$C$213&amp;$E$10:$E$213,0))*INDEX(PC_ENERO_2025!$F$28:$F$60,MATCH(I207,PC_ENERO_2025!$E$28:$E$60,0),MATCH($R$8,PC_ENERO_2025!$F$26,0)))</f>
        <v>14325.925145459432</v>
      </c>
      <c r="S207" s="185"/>
      <c r="T207" s="185"/>
    </row>
    <row r="208" spans="1:20" ht="16.899999999999999" customHeight="1" x14ac:dyDescent="0.3">
      <c r="A208" s="484" t="str">
        <f t="shared" si="11"/>
        <v>GDMTOEnergíaValle de México Sur</v>
      </c>
      <c r="C208" s="176" t="s">
        <v>55</v>
      </c>
      <c r="D208" s="177" t="s">
        <v>135</v>
      </c>
      <c r="E208" s="177" t="s">
        <v>76</v>
      </c>
      <c r="F208" s="178" t="s">
        <v>158</v>
      </c>
      <c r="G208" s="179">
        <f t="array" ref="G208">INDEX(INSUMOS_ENERO_2025!$D$18:$D$221,MATCH($C208&amp;$E208,INSUMOS_ENERO_2025!$B$18:$B$221&amp;INSUMOS_ENERO_2025!$C$18:$C$221,0))</f>
        <v>81483.275027973199</v>
      </c>
      <c r="H208" s="118"/>
      <c r="I208" s="118" t="str">
        <f t="shared" si="9"/>
        <v>DITSINP</v>
      </c>
      <c r="J208" s="118" t="str">
        <f t="shared" si="10"/>
        <v>DITNoroesteP</v>
      </c>
      <c r="K208" s="118" t="s">
        <v>150</v>
      </c>
      <c r="M208" s="192" t="s">
        <v>52</v>
      </c>
      <c r="N208" s="99" t="s">
        <v>159</v>
      </c>
      <c r="O208" s="99" t="s">
        <v>160</v>
      </c>
      <c r="P208" s="99" t="s">
        <v>69</v>
      </c>
      <c r="Q208" s="182" t="s">
        <v>148</v>
      </c>
      <c r="R208" s="183">
        <f t="array" ref="R208">IF(Q208="NA",INDEX($G$10:$G$213,MATCH(M208&amp;P208,$C$10:$C$213&amp;$E$10:$E$213,0)),INDEX($G$10:$G$213,MATCH(M208&amp;P208,$C$10:$C$213&amp;$E$10:$E$213,0))*INDEX(PC_ENERO_2025!$F$28:$F$60,MATCH(I208,PC_ENERO_2025!$E$28:$E$60,0),MATCH($R$8,PC_ENERO_2025!$F$26,0)))</f>
        <v>1938.662530183605</v>
      </c>
      <c r="S208" s="185"/>
      <c r="T208" s="185"/>
    </row>
    <row r="209" spans="1:20" ht="16.899999999999999" customHeight="1" x14ac:dyDescent="0.3">
      <c r="A209" s="484" t="str">
        <f t="shared" si="11"/>
        <v>PDBTEnergíaValle de México Sur</v>
      </c>
      <c r="C209" s="176" t="s">
        <v>56</v>
      </c>
      <c r="D209" s="177" t="s">
        <v>135</v>
      </c>
      <c r="E209" s="177" t="s">
        <v>76</v>
      </c>
      <c r="F209" s="178" t="s">
        <v>158</v>
      </c>
      <c r="G209" s="179">
        <f t="array" ref="G209">INDEX(INSUMOS_ENERO_2025!$D$18:$D$221,MATCH($C209&amp;$E209,INSUMOS_ENERO_2025!$B$18:$B$221&amp;INSUMOS_ENERO_2025!$C$18:$C$221,0))</f>
        <v>72540.683279225792</v>
      </c>
      <c r="H209" s="118"/>
      <c r="I209" s="118" t="str">
        <f t="shared" si="9"/>
        <v>DITSINSP</v>
      </c>
      <c r="J209" s="118" t="str">
        <f t="shared" si="10"/>
        <v>DITNoroesteSP</v>
      </c>
      <c r="K209" s="118" t="s">
        <v>150</v>
      </c>
      <c r="M209" s="192" t="s">
        <v>52</v>
      </c>
      <c r="N209" s="99" t="s">
        <v>159</v>
      </c>
      <c r="O209" s="99" t="s">
        <v>160</v>
      </c>
      <c r="P209" s="99" t="s">
        <v>69</v>
      </c>
      <c r="Q209" s="182" t="s">
        <v>151</v>
      </c>
      <c r="R209" s="183">
        <f t="array" ref="R209">IF(Q209="NA",INDEX($G$10:$G$213,MATCH(M209&amp;P209,$C$10:$C$213&amp;$E$10:$E$213,0)),INDEX($G$10:$G$213,MATCH(M209&amp;P209,$C$10:$C$213&amp;$E$10:$E$213,0))*INDEX(PC_ENERO_2025!$F$28:$F$60,MATCH(I209,PC_ENERO_2025!$E$28:$E$60,0),MATCH($R$8,PC_ENERO_2025!$F$26,0)))</f>
        <v>0</v>
      </c>
      <c r="S209" s="185"/>
      <c r="T209" s="185"/>
    </row>
    <row r="210" spans="1:20" ht="16.899999999999999" customHeight="1" x14ac:dyDescent="0.3">
      <c r="A210" s="484" t="str">
        <f t="shared" si="11"/>
        <v>APBTEnergíaValle de México Sur</v>
      </c>
      <c r="C210" s="176" t="s">
        <v>57</v>
      </c>
      <c r="D210" s="177" t="s">
        <v>135</v>
      </c>
      <c r="E210" s="177" t="s">
        <v>76</v>
      </c>
      <c r="F210" s="178" t="s">
        <v>158</v>
      </c>
      <c r="G210" s="179">
        <f t="array" ref="G210">INDEX(INSUMOS_ENERO_2025!$D$18:$D$221,MATCH($C210&amp;$E210,INSUMOS_ENERO_2025!$B$18:$B$221&amp;INSUMOS_ENERO_2025!$C$18:$C$221,0))</f>
        <v>10306.684613469779</v>
      </c>
      <c r="H210" s="118"/>
      <c r="I210" s="118" t="str">
        <f t="shared" si="9"/>
        <v>DB1SINNA</v>
      </c>
      <c r="J210" s="118" t="str">
        <f t="shared" si="10"/>
        <v>DB1NorteNA</v>
      </c>
      <c r="K210" s="118" t="s">
        <v>150</v>
      </c>
      <c r="M210" s="192" t="s">
        <v>48</v>
      </c>
      <c r="N210" s="99" t="s">
        <v>159</v>
      </c>
      <c r="O210" s="99" t="s">
        <v>160</v>
      </c>
      <c r="P210" s="99" t="s">
        <v>70</v>
      </c>
      <c r="Q210" s="182" t="s">
        <v>161</v>
      </c>
      <c r="R210" s="183">
        <f t="array" ref="R210">IF(Q210="NA",INDEX($G$10:$G$213,MATCH(M210&amp;P210,$C$10:$C$213&amp;$E$10:$E$213,0)),INDEX($G$10:$G$213,MATCH(M210&amp;P210,$C$10:$C$213&amp;$E$10:$E$213,0))*INDEX(PC_ENERO_2025!$F$28:$F$60,MATCH(I210,PC_ENERO_2025!$E$28:$E$60,0),MATCH($R$8,PC_ENERO_2025!$F$26,0)))</f>
        <v>119895.030421629</v>
      </c>
      <c r="S210" s="185"/>
      <c r="T210" s="185"/>
    </row>
    <row r="211" spans="1:20" ht="16.899999999999999" customHeight="1" x14ac:dyDescent="0.3">
      <c r="A211" s="484" t="str">
        <f t="shared" si="11"/>
        <v>APMTEnergíaValle de México Sur</v>
      </c>
      <c r="C211" s="176" t="s">
        <v>58</v>
      </c>
      <c r="D211" s="177" t="s">
        <v>135</v>
      </c>
      <c r="E211" s="177" t="s">
        <v>76</v>
      </c>
      <c r="F211" s="178" t="s">
        <v>158</v>
      </c>
      <c r="G211" s="179">
        <f t="array" ref="G211">INDEX(INSUMOS_ENERO_2025!$D$18:$D$221,MATCH($C211&amp;$E211,INSUMOS_ENERO_2025!$B$18:$B$221&amp;INSUMOS_ENERO_2025!$C$18:$C$221,0))</f>
        <v>2.2800057332263792</v>
      </c>
      <c r="H211" s="118"/>
      <c r="I211" s="118" t="str">
        <f t="shared" si="9"/>
        <v>DB2SINNA</v>
      </c>
      <c r="J211" s="118" t="str">
        <f t="shared" si="10"/>
        <v>DB2NorteNA</v>
      </c>
      <c r="K211" s="118" t="s">
        <v>150</v>
      </c>
      <c r="M211" s="192" t="s">
        <v>50</v>
      </c>
      <c r="N211" s="99" t="s">
        <v>159</v>
      </c>
      <c r="O211" s="99" t="s">
        <v>160</v>
      </c>
      <c r="P211" s="99" t="s">
        <v>70</v>
      </c>
      <c r="Q211" s="182" t="s">
        <v>161</v>
      </c>
      <c r="R211" s="183">
        <f t="array" ref="R211">IF(Q211="NA",INDEX($G$10:$G$213,MATCH(M211&amp;P211,$C$10:$C$213&amp;$E$10:$E$213,0)),INDEX($G$10:$G$213,MATCH(M211&amp;P211,$C$10:$C$213&amp;$E$10:$E$213,0))*INDEX(PC_ENERO_2025!$F$28:$F$60,MATCH(I211,PC_ENERO_2025!$E$28:$E$60,0),MATCH($R$8,PC_ENERO_2025!$F$26,0)))</f>
        <v>177165.63047720352</v>
      </c>
      <c r="S211" s="185"/>
      <c r="T211" s="185"/>
    </row>
    <row r="212" spans="1:20" ht="16.899999999999999" customHeight="1" x14ac:dyDescent="0.3">
      <c r="A212" s="484" t="str">
        <f t="shared" si="11"/>
        <v>RABTEnergíaValle de México Sur</v>
      </c>
      <c r="C212" s="176" t="s">
        <v>59</v>
      </c>
      <c r="D212" s="177" t="s">
        <v>135</v>
      </c>
      <c r="E212" s="177" t="s">
        <v>76</v>
      </c>
      <c r="F212" s="178" t="s">
        <v>158</v>
      </c>
      <c r="G212" s="179">
        <f t="array" ref="G212">INDEX(INSUMOS_ENERO_2025!$D$18:$D$221,MATCH($C212&amp;$E212,INSUMOS_ENERO_2025!$B$18:$B$221&amp;INSUMOS_ENERO_2025!$C$18:$C$221,0))</f>
        <v>111.30714956395875</v>
      </c>
      <c r="H212" s="118"/>
      <c r="I212" s="118" t="str">
        <f t="shared" si="9"/>
        <v>PDBTSINNA</v>
      </c>
      <c r="J212" s="118" t="str">
        <f t="shared" si="10"/>
        <v>PDBTNorteNA</v>
      </c>
      <c r="K212" s="118" t="s">
        <v>150</v>
      </c>
      <c r="M212" s="192" t="s">
        <v>56</v>
      </c>
      <c r="N212" s="99" t="s">
        <v>159</v>
      </c>
      <c r="O212" s="99" t="s">
        <v>160</v>
      </c>
      <c r="P212" s="99" t="s">
        <v>70</v>
      </c>
      <c r="Q212" s="182" t="s">
        <v>161</v>
      </c>
      <c r="R212" s="183">
        <f t="array" ref="R212">IF(Q212="NA",INDEX($G$10:$G$213,MATCH(M212&amp;P212,$C$10:$C$213&amp;$E$10:$E$213,0)),INDEX($G$10:$G$213,MATCH(M212&amp;P212,$C$10:$C$213&amp;$E$10:$E$213,0))*INDEX(PC_ENERO_2025!$F$28:$F$60,MATCH(I212,PC_ENERO_2025!$E$28:$E$60,0),MATCH($R$8,PC_ENERO_2025!$F$26,0)))</f>
        <v>48772.120202391656</v>
      </c>
      <c r="S212" s="185"/>
      <c r="T212" s="185"/>
    </row>
    <row r="213" spans="1:20" ht="16.899999999999999" customHeight="1" x14ac:dyDescent="0.3">
      <c r="A213" s="484" t="str">
        <f t="shared" si="11"/>
        <v>RAMTEnergíaValle de México Sur</v>
      </c>
      <c r="C213" s="176" t="s">
        <v>60</v>
      </c>
      <c r="D213" s="177" t="s">
        <v>135</v>
      </c>
      <c r="E213" s="177" t="s">
        <v>76</v>
      </c>
      <c r="F213" s="178" t="s">
        <v>158</v>
      </c>
      <c r="G213" s="179">
        <f t="array" ref="G213">INDEX(INSUMOS_ENERO_2025!$D$18:$D$221,MATCH($C213&amp;$E213,INSUMOS_ENERO_2025!$B$18:$B$221&amp;INSUMOS_ENERO_2025!$C$18:$C$221,0))</f>
        <v>220.3207722474863</v>
      </c>
      <c r="H213" s="118"/>
      <c r="I213" s="118" t="str">
        <f t="shared" si="9"/>
        <v>GDBTSINNA</v>
      </c>
      <c r="J213" s="118" t="str">
        <f t="shared" si="10"/>
        <v>GDBTNorteNA</v>
      </c>
      <c r="K213" s="118" t="s">
        <v>150</v>
      </c>
      <c r="M213" s="192" t="s">
        <v>53</v>
      </c>
      <c r="N213" s="99" t="s">
        <v>159</v>
      </c>
      <c r="O213" s="99" t="s">
        <v>160</v>
      </c>
      <c r="P213" s="99" t="s">
        <v>70</v>
      </c>
      <c r="Q213" s="182" t="s">
        <v>161</v>
      </c>
      <c r="R213" s="183">
        <f t="array" ref="R213">IF(Q213="NA",INDEX($G$10:$G$213,MATCH(M213&amp;P213,$C$10:$C$213&amp;$E$10:$E$213,0)),INDEX($G$10:$G$213,MATCH(M213&amp;P213,$C$10:$C$213&amp;$E$10:$E$213,0))*INDEX(PC_ENERO_2025!$F$28:$F$60,MATCH(I213,PC_ENERO_2025!$E$28:$E$60,0),MATCH($R$8,PC_ENERO_2025!$F$26,0)))</f>
        <v>280.36674817708774</v>
      </c>
      <c r="S213" s="185"/>
      <c r="T213" s="185"/>
    </row>
    <row r="214" spans="1:20" ht="16.899999999999999" customHeight="1" x14ac:dyDescent="0.3">
      <c r="A214" s="484" t="str">
        <f t="shared" si="11"/>
        <v>DB1PotenciaBaja California</v>
      </c>
      <c r="C214" s="176" t="s">
        <v>48</v>
      </c>
      <c r="D214" s="177" t="s">
        <v>136</v>
      </c>
      <c r="E214" s="177" t="s">
        <v>49</v>
      </c>
      <c r="F214" s="178" t="s">
        <v>163</v>
      </c>
      <c r="G214" s="179">
        <f t="array" ref="G214">INDEX(INSUMOS_ENERO_2025!$E$18:$E$221,MATCH($C214&amp;$E214,INSUMOS_ENERO_2025!$B$18:$B$221&amp;INSUMOS_ENERO_2025!$C$18:$C$221,0))</f>
        <v>229.74480468009281</v>
      </c>
      <c r="H214" s="118"/>
      <c r="I214" s="118" t="str">
        <f t="shared" si="9"/>
        <v>RABTSINNA</v>
      </c>
      <c r="J214" s="118" t="str">
        <f t="shared" si="10"/>
        <v>RABTNorteNA</v>
      </c>
      <c r="K214" s="118" t="s">
        <v>150</v>
      </c>
      <c r="M214" s="192" t="s">
        <v>59</v>
      </c>
      <c r="N214" s="99" t="s">
        <v>159</v>
      </c>
      <c r="O214" s="99" t="s">
        <v>160</v>
      </c>
      <c r="P214" s="99" t="s">
        <v>70</v>
      </c>
      <c r="Q214" s="182" t="s">
        <v>161</v>
      </c>
      <c r="R214" s="183">
        <f t="array" ref="R214">IF(Q214="NA",INDEX($G$10:$G$213,MATCH(M214&amp;P214,$C$10:$C$213&amp;$E$10:$E$213,0)),INDEX($G$10:$G$213,MATCH(M214&amp;P214,$C$10:$C$213&amp;$E$10:$E$213,0))*INDEX(PC_ENERO_2025!$F$28:$F$60,MATCH(I214,PC_ENERO_2025!$E$28:$E$60,0),MATCH($R$8,PC_ENERO_2025!$F$26,0)))</f>
        <v>51618.880955411318</v>
      </c>
      <c r="S214" s="185"/>
      <c r="T214" s="185"/>
    </row>
    <row r="215" spans="1:20" ht="16.899999999999999" customHeight="1" x14ac:dyDescent="0.3">
      <c r="A215" s="484" t="str">
        <f t="shared" si="11"/>
        <v>DB2PotenciaBaja California</v>
      </c>
      <c r="C215" s="176" t="s">
        <v>50</v>
      </c>
      <c r="D215" s="177" t="s">
        <v>136</v>
      </c>
      <c r="E215" s="177" t="s">
        <v>49</v>
      </c>
      <c r="F215" s="178" t="s">
        <v>163</v>
      </c>
      <c r="G215" s="179">
        <f t="array" ref="G215">INDEX(INSUMOS_ENERO_2025!$E$18:$E$221,MATCH($C215&amp;$E215,INSUMOS_ENERO_2025!$B$18:$B$221&amp;INSUMOS_ENERO_2025!$C$18:$C$221,0))</f>
        <v>426.02240724509403</v>
      </c>
      <c r="H215" s="118"/>
      <c r="I215" s="118" t="str">
        <f t="shared" si="9"/>
        <v>APBTSINNA</v>
      </c>
      <c r="J215" s="118" t="str">
        <f t="shared" si="10"/>
        <v>APBTNorteNA</v>
      </c>
      <c r="K215" s="118" t="s">
        <v>150</v>
      </c>
      <c r="M215" s="192" t="s">
        <v>57</v>
      </c>
      <c r="N215" s="99" t="s">
        <v>159</v>
      </c>
      <c r="O215" s="99" t="s">
        <v>160</v>
      </c>
      <c r="P215" s="99" t="s">
        <v>70</v>
      </c>
      <c r="Q215" s="182" t="s">
        <v>161</v>
      </c>
      <c r="R215" s="183">
        <f t="array" ref="R215">IF(Q215="NA",INDEX($G$10:$G$213,MATCH(M215&amp;P215,$C$10:$C$213&amp;$E$10:$E$213,0)),INDEX($G$10:$G$213,MATCH(M215&amp;P215,$C$10:$C$213&amp;$E$10:$E$213,0))*INDEX(PC_ENERO_2025!$F$28:$F$60,MATCH(I215,PC_ENERO_2025!$E$28:$E$60,0),MATCH($R$8,PC_ENERO_2025!$F$26,0)))</f>
        <v>11947.114880880006</v>
      </c>
      <c r="S215" s="185"/>
      <c r="T215" s="185"/>
    </row>
    <row r="216" spans="1:20" ht="16.899999999999999" customHeight="1" x14ac:dyDescent="0.3">
      <c r="A216" s="484" t="str">
        <f t="shared" si="11"/>
        <v>DISTPotenciaBaja California</v>
      </c>
      <c r="C216" s="176" t="s">
        <v>51</v>
      </c>
      <c r="D216" s="177" t="s">
        <v>136</v>
      </c>
      <c r="E216" s="177" t="s">
        <v>49</v>
      </c>
      <c r="F216" s="178" t="s">
        <v>163</v>
      </c>
      <c r="G216" s="179">
        <f t="array" ref="G216">INDEX(INSUMOS_ENERO_2025!$E$18:$E$221,MATCH($C216&amp;$E216,INSUMOS_ENERO_2025!$B$18:$B$221&amp;INSUMOS_ENERO_2025!$C$18:$C$221,0))</f>
        <v>306.48334365289645</v>
      </c>
      <c r="H216" s="118"/>
      <c r="I216" s="118" t="str">
        <f t="shared" si="9"/>
        <v>APMTSINNA</v>
      </c>
      <c r="J216" s="118" t="str">
        <f t="shared" si="10"/>
        <v>APMTNorteNA</v>
      </c>
      <c r="K216" s="118" t="s">
        <v>150</v>
      </c>
      <c r="M216" s="192" t="s">
        <v>58</v>
      </c>
      <c r="N216" s="99" t="s">
        <v>159</v>
      </c>
      <c r="O216" s="99" t="s">
        <v>160</v>
      </c>
      <c r="P216" s="99" t="s">
        <v>70</v>
      </c>
      <c r="Q216" s="182" t="s">
        <v>161</v>
      </c>
      <c r="R216" s="183">
        <f t="array" ref="R216">IF(Q216="NA",INDEX($G$10:$G$213,MATCH(M216&amp;P216,$C$10:$C$213&amp;$E$10:$E$213,0)),INDEX($G$10:$G$213,MATCH(M216&amp;P216,$C$10:$C$213&amp;$E$10:$E$213,0))*INDEX(PC_ENERO_2025!$F$28:$F$60,MATCH(I216,PC_ENERO_2025!$E$28:$E$60,0),MATCH($R$8,PC_ENERO_2025!$F$26,0)))</f>
        <v>6649.5406767571812</v>
      </c>
      <c r="S216" s="185"/>
      <c r="T216" s="185"/>
    </row>
    <row r="217" spans="1:20" ht="16.899999999999999" customHeight="1" x14ac:dyDescent="0.3">
      <c r="A217" s="484" t="str">
        <f t="shared" si="11"/>
        <v>DITPotenciaBaja California</v>
      </c>
      <c r="C217" s="176" t="s">
        <v>52</v>
      </c>
      <c r="D217" s="177" t="s">
        <v>136</v>
      </c>
      <c r="E217" s="177" t="s">
        <v>49</v>
      </c>
      <c r="F217" s="178" t="s">
        <v>163</v>
      </c>
      <c r="G217" s="179">
        <f t="array" ref="G217">INDEX(INSUMOS_ENERO_2025!$E$18:$E$221,MATCH($C217&amp;$E217,INSUMOS_ENERO_2025!$B$18:$B$221&amp;INSUMOS_ENERO_2025!$C$18:$C$221,0))</f>
        <v>61.097744140394504</v>
      </c>
      <c r="H217" s="118"/>
      <c r="I217" s="118" t="str">
        <f t="shared" si="9"/>
        <v>GDMTHSINB</v>
      </c>
      <c r="J217" s="118" t="str">
        <f t="shared" si="10"/>
        <v>GDMTHNorteB</v>
      </c>
      <c r="K217" s="118" t="s">
        <v>150</v>
      </c>
      <c r="M217" s="180" t="s">
        <v>54</v>
      </c>
      <c r="N217" s="99" t="s">
        <v>159</v>
      </c>
      <c r="O217" s="99" t="s">
        <v>160</v>
      </c>
      <c r="P217" s="99" t="s">
        <v>70</v>
      </c>
      <c r="Q217" s="182" t="s">
        <v>146</v>
      </c>
      <c r="R217" s="183">
        <f t="array" ref="R217">IF(Q217="NA",INDEX($G$10:$G$213,MATCH(M217&amp;P217,$C$10:$C$213&amp;$E$10:$E$213,0)),INDEX($G$10:$G$213,MATCH(M217&amp;P217,$C$10:$C$213&amp;$E$10:$E$213,0))*INDEX(PC_ENERO_2025!$F$28:$F$60,MATCH(I217,PC_ENERO_2025!$E$28:$E$60,0),MATCH($R$8,PC_ENERO_2025!$F$26,0)))</f>
        <v>117432.77355011077</v>
      </c>
      <c r="S217" s="185"/>
      <c r="T217" s="185"/>
    </row>
    <row r="218" spans="1:20" ht="16.899999999999999" customHeight="1" x14ac:dyDescent="0.3">
      <c r="A218" s="484" t="str">
        <f t="shared" si="11"/>
        <v>GDBTPotenciaBaja California</v>
      </c>
      <c r="C218" s="176" t="s">
        <v>53</v>
      </c>
      <c r="D218" s="177" t="s">
        <v>136</v>
      </c>
      <c r="E218" s="177" t="s">
        <v>49</v>
      </c>
      <c r="F218" s="178" t="s">
        <v>163</v>
      </c>
      <c r="G218" s="179">
        <f t="array" ref="G218">INDEX(INSUMOS_ENERO_2025!$E$18:$E$221,MATCH($C218&amp;$E218,INSUMOS_ENERO_2025!$B$18:$B$221&amp;INSUMOS_ENERO_2025!$C$18:$C$221,0))</f>
        <v>9.5300678124724367</v>
      </c>
      <c r="H218" s="118"/>
      <c r="I218" s="118" t="str">
        <f t="shared" si="9"/>
        <v>GDMTHSINI</v>
      </c>
      <c r="J218" s="118" t="str">
        <f t="shared" si="10"/>
        <v>GDMTHNorteI</v>
      </c>
      <c r="K218" s="118" t="s">
        <v>150</v>
      </c>
      <c r="M218" s="180" t="s">
        <v>54</v>
      </c>
      <c r="N218" s="99" t="s">
        <v>159</v>
      </c>
      <c r="O218" s="99" t="s">
        <v>160</v>
      </c>
      <c r="P218" s="99" t="s">
        <v>70</v>
      </c>
      <c r="Q218" s="182" t="s">
        <v>147</v>
      </c>
      <c r="R218" s="183">
        <f t="array" ref="R218">IF(Q218="NA",INDEX($G$10:$G$213,MATCH(M218&amp;P218,$C$10:$C$213&amp;$E$10:$E$213,0)),INDEX($G$10:$G$213,MATCH(M218&amp;P218,$C$10:$C$213&amp;$E$10:$E$213,0))*INDEX(PC_ENERO_2025!$F$28:$F$60,MATCH(I218,PC_ENERO_2025!$E$28:$E$60,0),MATCH($R$8,PC_ENERO_2025!$F$26,0)))</f>
        <v>225162.60676456115</v>
      </c>
      <c r="S218" s="185"/>
      <c r="T218" s="185"/>
    </row>
    <row r="219" spans="1:20" ht="16.899999999999999" customHeight="1" x14ac:dyDescent="0.3">
      <c r="A219" s="484" t="str">
        <f t="shared" si="11"/>
        <v>GDMTHPotenciaBaja California</v>
      </c>
      <c r="C219" s="176" t="s">
        <v>54</v>
      </c>
      <c r="D219" s="177" t="s">
        <v>136</v>
      </c>
      <c r="E219" s="177" t="s">
        <v>49</v>
      </c>
      <c r="F219" s="178" t="s">
        <v>163</v>
      </c>
      <c r="G219" s="179">
        <f t="array" ref="G219">INDEX(INSUMOS_ENERO_2025!$E$18:$E$221,MATCH($C219&amp;$E219,INSUMOS_ENERO_2025!$B$18:$B$221&amp;INSUMOS_ENERO_2025!$C$18:$C$221,0))</f>
        <v>797.29093358560976</v>
      </c>
      <c r="H219" s="118"/>
      <c r="I219" s="118" t="str">
        <f t="shared" si="9"/>
        <v>GDMTHSINP</v>
      </c>
      <c r="J219" s="118" t="str">
        <f t="shared" si="10"/>
        <v>GDMTHNorteP</v>
      </c>
      <c r="K219" s="118" t="s">
        <v>150</v>
      </c>
      <c r="M219" s="180" t="s">
        <v>54</v>
      </c>
      <c r="N219" s="99" t="s">
        <v>159</v>
      </c>
      <c r="O219" s="99" t="s">
        <v>160</v>
      </c>
      <c r="P219" s="99" t="s">
        <v>70</v>
      </c>
      <c r="Q219" s="182" t="s">
        <v>148</v>
      </c>
      <c r="R219" s="183">
        <f t="array" ref="R219">IF(Q219="NA",INDEX($G$10:$G$213,MATCH(M219&amp;P219,$C$10:$C$213&amp;$E$10:$E$213,0)),INDEX($G$10:$G$213,MATCH(M219&amp;P219,$C$10:$C$213&amp;$E$10:$E$213,0))*INDEX(PC_ENERO_2025!$F$28:$F$60,MATCH(I219,PC_ENERO_2025!$E$28:$E$60,0),MATCH($R$8,PC_ENERO_2025!$F$26,0)))</f>
        <v>53789.93916692178</v>
      </c>
      <c r="S219" s="185"/>
      <c r="T219" s="185"/>
    </row>
    <row r="220" spans="1:20" ht="16.899999999999999" customHeight="1" x14ac:dyDescent="0.3">
      <c r="A220" s="484" t="str">
        <f t="shared" si="11"/>
        <v>GDMTOPotenciaBaja California</v>
      </c>
      <c r="C220" s="176" t="s">
        <v>55</v>
      </c>
      <c r="D220" s="177" t="s">
        <v>136</v>
      </c>
      <c r="E220" s="177" t="s">
        <v>49</v>
      </c>
      <c r="F220" s="178" t="s">
        <v>163</v>
      </c>
      <c r="G220" s="179">
        <f t="array" ref="G220">INDEX(INSUMOS_ENERO_2025!$E$18:$E$221,MATCH($C220&amp;$E220,INSUMOS_ENERO_2025!$B$18:$B$221&amp;INSUMOS_ENERO_2025!$C$18:$C$221,0))</f>
        <v>181.16423560509008</v>
      </c>
      <c r="H220" s="118"/>
      <c r="I220" s="118" t="str">
        <f t="shared" si="9"/>
        <v>GDMTOSINNA</v>
      </c>
      <c r="J220" s="118" t="str">
        <f t="shared" si="10"/>
        <v>GDMTONorteNA</v>
      </c>
      <c r="K220" s="118" t="s">
        <v>150</v>
      </c>
      <c r="M220" s="180" t="s">
        <v>55</v>
      </c>
      <c r="N220" s="99" t="s">
        <v>159</v>
      </c>
      <c r="O220" s="99" t="s">
        <v>160</v>
      </c>
      <c r="P220" s="99" t="s">
        <v>70</v>
      </c>
      <c r="Q220" s="182" t="s">
        <v>161</v>
      </c>
      <c r="R220" s="183">
        <f t="array" ref="R220">IF(Q220="NA",INDEX($G$10:$G$213,MATCH(M220&amp;P220,$C$10:$C$213&amp;$E$10:$E$213,0)),INDEX($G$10:$G$213,MATCH(M220&amp;P220,$C$10:$C$213&amp;$E$10:$E$213,0))*INDEX(PC_ENERO_2025!$F$28:$F$60,MATCH(I220,PC_ENERO_2025!$E$28:$E$60,0),MATCH($R$8,PC_ENERO_2025!$F$26,0)))</f>
        <v>98300.410805974738</v>
      </c>
      <c r="S220" s="185"/>
      <c r="T220" s="185"/>
    </row>
    <row r="221" spans="1:20" ht="16.899999999999999" customHeight="1" x14ac:dyDescent="0.3">
      <c r="A221" s="484" t="str">
        <f t="shared" si="11"/>
        <v>PDBTPotenciaBaja California</v>
      </c>
      <c r="C221" s="176" t="s">
        <v>56</v>
      </c>
      <c r="D221" s="177" t="s">
        <v>136</v>
      </c>
      <c r="E221" s="177" t="s">
        <v>49</v>
      </c>
      <c r="F221" s="178" t="s">
        <v>163</v>
      </c>
      <c r="G221" s="179">
        <f t="array" ref="G221">INDEX(INSUMOS_ENERO_2025!$E$18:$E$221,MATCH($C221&amp;$E221,INSUMOS_ENERO_2025!$B$18:$B$221&amp;INSUMOS_ENERO_2025!$C$18:$C$221,0))</f>
        <v>119.0797593963531</v>
      </c>
      <c r="H221" s="118"/>
      <c r="I221" s="118" t="str">
        <f t="shared" si="9"/>
        <v>RAMTSINNA</v>
      </c>
      <c r="J221" s="118" t="str">
        <f t="shared" si="10"/>
        <v>RAMTNorteNA</v>
      </c>
      <c r="K221" s="118" t="s">
        <v>150</v>
      </c>
      <c r="M221" s="192" t="s">
        <v>60</v>
      </c>
      <c r="N221" s="99" t="s">
        <v>159</v>
      </c>
      <c r="O221" s="99" t="s">
        <v>160</v>
      </c>
      <c r="P221" s="99" t="s">
        <v>70</v>
      </c>
      <c r="Q221" s="182" t="s">
        <v>161</v>
      </c>
      <c r="R221" s="183">
        <f t="array" ref="R221">IF(Q221="NA",INDEX($G$10:$G$213,MATCH(M221&amp;P221,$C$10:$C$213&amp;$E$10:$E$213,0)),INDEX($G$10:$G$213,MATCH(M221&amp;P221,$C$10:$C$213&amp;$E$10:$E$213,0))*INDEX(PC_ENERO_2025!$F$28:$F$60,MATCH(I221,PC_ENERO_2025!$E$28:$E$60,0),MATCH($R$8,PC_ENERO_2025!$F$26,0)))</f>
        <v>144968.89746542269</v>
      </c>
      <c r="S221" s="185"/>
      <c r="T221" s="185"/>
    </row>
    <row r="222" spans="1:20" ht="16.899999999999999" customHeight="1" x14ac:dyDescent="0.3">
      <c r="A222" s="484" t="str">
        <f t="shared" si="11"/>
        <v>APBTPotenciaBaja California</v>
      </c>
      <c r="C222" s="176" t="s">
        <v>57</v>
      </c>
      <c r="D222" s="177" t="s">
        <v>136</v>
      </c>
      <c r="E222" s="177" t="s">
        <v>49</v>
      </c>
      <c r="F222" s="178" t="s">
        <v>163</v>
      </c>
      <c r="G222" s="179">
        <f t="array" ref="G222">INDEX(INSUMOS_ENERO_2025!$E$18:$E$221,MATCH($C222&amp;$E222,INSUMOS_ENERO_2025!$B$18:$B$221&amp;INSUMOS_ENERO_2025!$C$18:$C$221,0))</f>
        <v>23.193118849854706</v>
      </c>
      <c r="H222" s="118"/>
      <c r="I222" s="118" t="str">
        <f t="shared" si="9"/>
        <v>DISTSINB</v>
      </c>
      <c r="J222" s="118" t="str">
        <f t="shared" si="10"/>
        <v>DISTNorteB</v>
      </c>
      <c r="K222" s="118" t="s">
        <v>150</v>
      </c>
      <c r="M222" s="192" t="s">
        <v>51</v>
      </c>
      <c r="N222" s="99" t="s">
        <v>159</v>
      </c>
      <c r="O222" s="99" t="s">
        <v>160</v>
      </c>
      <c r="P222" s="99" t="s">
        <v>70</v>
      </c>
      <c r="Q222" s="182" t="s">
        <v>146</v>
      </c>
      <c r="R222" s="183">
        <f t="array" ref="R222">IF(Q222="NA",INDEX($G$10:$G$213,MATCH(M222&amp;P222,$C$10:$C$213&amp;$E$10:$E$213,0)),INDEX($G$10:$G$213,MATCH(M222&amp;P222,$C$10:$C$213&amp;$E$10:$E$213,0))*INDEX(PC_ENERO_2025!$F$28:$F$60,MATCH(I222,PC_ENERO_2025!$E$28:$E$60,0),MATCH($R$8,PC_ENERO_2025!$F$26,0)))</f>
        <v>43014.992094847366</v>
      </c>
      <c r="S222" s="185"/>
      <c r="T222" s="185"/>
    </row>
    <row r="223" spans="1:20" ht="16.899999999999999" customHeight="1" x14ac:dyDescent="0.3">
      <c r="A223" s="484" t="str">
        <f t="shared" si="11"/>
        <v>APMTPotenciaBaja California</v>
      </c>
      <c r="C223" s="176" t="s">
        <v>58</v>
      </c>
      <c r="D223" s="177" t="s">
        <v>136</v>
      </c>
      <c r="E223" s="177" t="s">
        <v>49</v>
      </c>
      <c r="F223" s="178" t="s">
        <v>163</v>
      </c>
      <c r="G223" s="179">
        <f t="array" ref="G223">INDEX(INSUMOS_ENERO_2025!$E$18:$E$221,MATCH($C223&amp;$E223,INSUMOS_ENERO_2025!$B$18:$B$221&amp;INSUMOS_ENERO_2025!$C$18:$C$221,0))</f>
        <v>2.5772408472330897</v>
      </c>
      <c r="H223" s="118"/>
      <c r="I223" s="118" t="str">
        <f t="shared" si="9"/>
        <v>DISTSINI</v>
      </c>
      <c r="J223" s="118" t="str">
        <f t="shared" si="10"/>
        <v>DISTNorteI</v>
      </c>
      <c r="K223" s="118" t="s">
        <v>150</v>
      </c>
      <c r="M223" s="192" t="s">
        <v>51</v>
      </c>
      <c r="N223" s="99" t="s">
        <v>159</v>
      </c>
      <c r="O223" s="99" t="s">
        <v>160</v>
      </c>
      <c r="P223" s="99" t="s">
        <v>70</v>
      </c>
      <c r="Q223" s="182" t="s">
        <v>147</v>
      </c>
      <c r="R223" s="183">
        <f t="array" ref="R223">IF(Q223="NA",INDEX($G$10:$G$213,MATCH(M223&amp;P223,$C$10:$C$213&amp;$E$10:$E$213,0)),INDEX($G$10:$G$213,MATCH(M223&amp;P223,$C$10:$C$213&amp;$E$10:$E$213,0))*INDEX(PC_ENERO_2025!$F$28:$F$60,MATCH(I223,PC_ENERO_2025!$E$28:$E$60,0),MATCH($R$8,PC_ENERO_2025!$F$26,0)))</f>
        <v>78888.609421101763</v>
      </c>
      <c r="S223" s="185"/>
      <c r="T223" s="185"/>
    </row>
    <row r="224" spans="1:20" ht="16.899999999999999" customHeight="1" x14ac:dyDescent="0.3">
      <c r="A224" s="484" t="str">
        <f t="shared" si="11"/>
        <v>RABTPotenciaBaja California</v>
      </c>
      <c r="C224" s="176" t="s">
        <v>59</v>
      </c>
      <c r="D224" s="177" t="s">
        <v>136</v>
      </c>
      <c r="E224" s="177" t="s">
        <v>49</v>
      </c>
      <c r="F224" s="178" t="s">
        <v>163</v>
      </c>
      <c r="G224" s="179">
        <f t="array" ref="G224">INDEX(INSUMOS_ENERO_2025!$E$18:$E$221,MATCH($C224&amp;$E224,INSUMOS_ENERO_2025!$B$18:$B$221&amp;INSUMOS_ENERO_2025!$C$18:$C$221,0))</f>
        <v>23.995335214546557</v>
      </c>
      <c r="H224" s="118"/>
      <c r="I224" s="118" t="str">
        <f t="shared" si="9"/>
        <v>DISTSINP</v>
      </c>
      <c r="J224" s="118" t="str">
        <f t="shared" si="10"/>
        <v>DISTNorteP</v>
      </c>
      <c r="K224" s="118" t="s">
        <v>150</v>
      </c>
      <c r="M224" s="192" t="s">
        <v>51</v>
      </c>
      <c r="N224" s="99" t="s">
        <v>159</v>
      </c>
      <c r="O224" s="99" t="s">
        <v>160</v>
      </c>
      <c r="P224" s="99" t="s">
        <v>70</v>
      </c>
      <c r="Q224" s="182" t="s">
        <v>148</v>
      </c>
      <c r="R224" s="183">
        <f t="array" ref="R224">IF(Q224="NA",INDEX($G$10:$G$213,MATCH(M224&amp;P224,$C$10:$C$213&amp;$E$10:$E$213,0)),INDEX($G$10:$G$213,MATCH(M224&amp;P224,$C$10:$C$213&amp;$E$10:$E$213,0))*INDEX(PC_ENERO_2025!$F$28:$F$60,MATCH(I224,PC_ENERO_2025!$E$28:$E$60,0),MATCH($R$8,PC_ENERO_2025!$F$26,0)))</f>
        <v>17929.128820743783</v>
      </c>
      <c r="S224" s="185"/>
      <c r="T224" s="185"/>
    </row>
    <row r="225" spans="1:20" ht="16.899999999999999" customHeight="1" x14ac:dyDescent="0.3">
      <c r="A225" s="484" t="str">
        <f t="shared" si="11"/>
        <v>RAMTPotenciaBaja California</v>
      </c>
      <c r="C225" s="176" t="s">
        <v>60</v>
      </c>
      <c r="D225" s="177" t="s">
        <v>136</v>
      </c>
      <c r="E225" s="177" t="s">
        <v>49</v>
      </c>
      <c r="F225" s="178" t="s">
        <v>163</v>
      </c>
      <c r="G225" s="179">
        <f t="array" ref="G225">INDEX(INSUMOS_ENERO_2025!$E$18:$E$221,MATCH($C225&amp;$E225,INSUMOS_ENERO_2025!$B$18:$B$221&amp;INSUMOS_ENERO_2025!$C$18:$C$221,0))</f>
        <v>52.484691109096566</v>
      </c>
      <c r="H225" s="118"/>
      <c r="I225" s="118" t="str">
        <f t="shared" si="9"/>
        <v>DISTSINSP</v>
      </c>
      <c r="J225" s="118" t="str">
        <f t="shared" si="10"/>
        <v>DISTNorteSP</v>
      </c>
      <c r="K225" s="118" t="s">
        <v>150</v>
      </c>
      <c r="M225" s="192" t="s">
        <v>51</v>
      </c>
      <c r="N225" s="99" t="s">
        <v>159</v>
      </c>
      <c r="O225" s="99" t="s">
        <v>160</v>
      </c>
      <c r="P225" s="99" t="s">
        <v>70</v>
      </c>
      <c r="Q225" s="182" t="s">
        <v>151</v>
      </c>
      <c r="R225" s="183">
        <f t="array" ref="R225">IF(Q225="NA",INDEX($G$10:$G$213,MATCH(M225&amp;P225,$C$10:$C$213&amp;$E$10:$E$213,0)),INDEX($G$10:$G$213,MATCH(M225&amp;P225,$C$10:$C$213&amp;$E$10:$E$213,0))*INDEX(PC_ENERO_2025!$F$28:$F$60,MATCH(I225,PC_ENERO_2025!$E$28:$E$60,0),MATCH($R$8,PC_ENERO_2025!$F$26,0)))</f>
        <v>0</v>
      </c>
      <c r="S225" s="185"/>
      <c r="T225" s="185"/>
    </row>
    <row r="226" spans="1:20" ht="16.899999999999999" customHeight="1" x14ac:dyDescent="0.3">
      <c r="A226" s="484" t="str">
        <f t="shared" si="11"/>
        <v>DB1PotenciaBaja California Sur</v>
      </c>
      <c r="C226" s="176" t="s">
        <v>48</v>
      </c>
      <c r="D226" s="177" t="s">
        <v>136</v>
      </c>
      <c r="E226" s="177" t="s">
        <v>61</v>
      </c>
      <c r="F226" s="178" t="s">
        <v>163</v>
      </c>
      <c r="G226" s="179">
        <f t="array" ref="G226">INDEX(INSUMOS_ENERO_2025!$E$18:$E$221,MATCH($C226&amp;$E226,INSUMOS_ENERO_2025!$B$18:$B$221&amp;INSUMOS_ENERO_2025!$C$18:$C$221,0))</f>
        <v>42.793371693178521</v>
      </c>
      <c r="H226" s="118"/>
      <c r="I226" s="118" t="str">
        <f t="shared" si="9"/>
        <v>DITSINB</v>
      </c>
      <c r="J226" s="118" t="str">
        <f t="shared" si="10"/>
        <v>DITNorteB</v>
      </c>
      <c r="K226" s="118" t="s">
        <v>150</v>
      </c>
      <c r="M226" s="192" t="s">
        <v>52</v>
      </c>
      <c r="N226" s="99" t="s">
        <v>159</v>
      </c>
      <c r="O226" s="99" t="s">
        <v>160</v>
      </c>
      <c r="P226" s="99" t="s">
        <v>70</v>
      </c>
      <c r="Q226" s="182" t="s">
        <v>146</v>
      </c>
      <c r="R226" s="183">
        <f t="array" ref="R226">IF(Q226="NA",INDEX($G$10:$G$213,MATCH(M226&amp;P226,$C$10:$C$213&amp;$E$10:$E$213,0)),INDEX($G$10:$G$213,MATCH(M226&amp;P226,$C$10:$C$213&amp;$E$10:$E$213,0))*INDEX(PC_ENERO_2025!$F$28:$F$60,MATCH(I226,PC_ENERO_2025!$E$28:$E$60,0),MATCH($R$8,PC_ENERO_2025!$F$26,0)))</f>
        <v>145.86521447993417</v>
      </c>
      <c r="S226" s="185"/>
      <c r="T226" s="185"/>
    </row>
    <row r="227" spans="1:20" ht="16.899999999999999" customHeight="1" x14ac:dyDescent="0.3">
      <c r="A227" s="484" t="str">
        <f t="shared" si="11"/>
        <v>DB2PotenciaBaja California Sur</v>
      </c>
      <c r="C227" s="193" t="s">
        <v>50</v>
      </c>
      <c r="D227" s="177" t="s">
        <v>136</v>
      </c>
      <c r="E227" s="177" t="s">
        <v>61</v>
      </c>
      <c r="F227" s="178" t="s">
        <v>163</v>
      </c>
      <c r="G227" s="179">
        <f t="array" ref="G227">INDEX(INSUMOS_ENERO_2025!$E$18:$E$221,MATCH($C227&amp;$E227,INSUMOS_ENERO_2025!$B$18:$B$221&amp;INSUMOS_ENERO_2025!$C$18:$C$221,0))</f>
        <v>127.69312185887362</v>
      </c>
      <c r="H227" s="118"/>
      <c r="I227" s="118" t="str">
        <f t="shared" si="9"/>
        <v>DITSINI</v>
      </c>
      <c r="J227" s="118" t="str">
        <f t="shared" si="10"/>
        <v>DITNorteI</v>
      </c>
      <c r="K227" s="118" t="s">
        <v>150</v>
      </c>
      <c r="M227" s="192" t="s">
        <v>52</v>
      </c>
      <c r="N227" s="99" t="s">
        <v>159</v>
      </c>
      <c r="O227" s="99" t="s">
        <v>160</v>
      </c>
      <c r="P227" s="99" t="s">
        <v>70</v>
      </c>
      <c r="Q227" s="182" t="s">
        <v>147</v>
      </c>
      <c r="R227" s="183">
        <f t="array" ref="R227">IF(Q227="NA",INDEX($G$10:$G$213,MATCH(M227&amp;P227,$C$10:$C$213&amp;$E$10:$E$213,0)),INDEX($G$10:$G$213,MATCH(M227&amp;P227,$C$10:$C$213&amp;$E$10:$E$213,0))*INDEX(PC_ENERO_2025!$F$28:$F$60,MATCH(I227,PC_ENERO_2025!$E$28:$E$60,0),MATCH($R$8,PC_ENERO_2025!$F$26,0)))</f>
        <v>223.01196834812905</v>
      </c>
      <c r="S227" s="185"/>
      <c r="T227" s="185"/>
    </row>
    <row r="228" spans="1:20" ht="16.899999999999999" customHeight="1" x14ac:dyDescent="0.3">
      <c r="A228" s="484" t="str">
        <f t="shared" si="11"/>
        <v>DISTPotenciaBaja California Sur</v>
      </c>
      <c r="C228" s="193" t="s">
        <v>51</v>
      </c>
      <c r="D228" s="177" t="s">
        <v>136</v>
      </c>
      <c r="E228" s="177" t="s">
        <v>61</v>
      </c>
      <c r="F228" s="178" t="s">
        <v>163</v>
      </c>
      <c r="G228" s="179">
        <f t="array" ref="G228">INDEX(INSUMOS_ENERO_2025!$E$18:$E$221,MATCH($C228&amp;$E228,INSUMOS_ENERO_2025!$B$18:$B$221&amp;INSUMOS_ENERO_2025!$C$18:$C$221,0))</f>
        <v>11.176656310118075</v>
      </c>
      <c r="H228" s="118"/>
      <c r="I228" s="118" t="str">
        <f t="shared" si="9"/>
        <v>DITSINP</v>
      </c>
      <c r="J228" s="118" t="str">
        <f t="shared" si="10"/>
        <v>DITNorteP</v>
      </c>
      <c r="K228" s="118" t="s">
        <v>150</v>
      </c>
      <c r="M228" s="192" t="s">
        <v>52</v>
      </c>
      <c r="N228" s="99" t="s">
        <v>159</v>
      </c>
      <c r="O228" s="99" t="s">
        <v>160</v>
      </c>
      <c r="P228" s="99" t="s">
        <v>70</v>
      </c>
      <c r="Q228" s="182" t="s">
        <v>148</v>
      </c>
      <c r="R228" s="183">
        <f t="array" ref="R228">IF(Q228="NA",INDEX($G$10:$G$213,MATCH(M228&amp;P228,$C$10:$C$213&amp;$E$10:$E$213,0)),INDEX($G$10:$G$213,MATCH(M228&amp;P228,$C$10:$C$213&amp;$E$10:$E$213,0))*INDEX(PC_ENERO_2025!$F$28:$F$60,MATCH(I228,PC_ENERO_2025!$E$28:$E$60,0),MATCH($R$8,PC_ENERO_2025!$F$26,0)))</f>
        <v>30.179199069460484</v>
      </c>
      <c r="S228" s="185"/>
      <c r="T228" s="185"/>
    </row>
    <row r="229" spans="1:20" ht="16.899999999999999" customHeight="1" x14ac:dyDescent="0.3">
      <c r="A229" s="484" t="str">
        <f t="shared" si="11"/>
        <v>DITPotenciaBaja California Sur</v>
      </c>
      <c r="C229" s="193" t="s">
        <v>52</v>
      </c>
      <c r="D229" s="177" t="s">
        <v>136</v>
      </c>
      <c r="E229" s="177" t="s">
        <v>61</v>
      </c>
      <c r="F229" s="178" t="s">
        <v>163</v>
      </c>
      <c r="G229" s="179">
        <f t="array" ref="G229">INDEX(INSUMOS_ENERO_2025!$E$18:$E$221,MATCH($C229&amp;$E229,INSUMOS_ENERO_2025!$B$18:$B$221&amp;INSUMOS_ENERO_2025!$C$18:$C$221,0))</f>
        <v>0</v>
      </c>
      <c r="H229" s="118"/>
      <c r="I229" s="118" t="str">
        <f t="shared" si="9"/>
        <v>DITSINSP</v>
      </c>
      <c r="J229" s="118" t="str">
        <f t="shared" si="10"/>
        <v>DITNorteSP</v>
      </c>
      <c r="K229" s="118" t="s">
        <v>150</v>
      </c>
      <c r="M229" s="192" t="s">
        <v>52</v>
      </c>
      <c r="N229" s="99" t="s">
        <v>159</v>
      </c>
      <c r="O229" s="99" t="s">
        <v>160</v>
      </c>
      <c r="P229" s="99" t="s">
        <v>70</v>
      </c>
      <c r="Q229" s="182" t="s">
        <v>151</v>
      </c>
      <c r="R229" s="183">
        <f t="array" ref="R229">IF(Q229="NA",INDEX($G$10:$G$213,MATCH(M229&amp;P229,$C$10:$C$213&amp;$E$10:$E$213,0)),INDEX($G$10:$G$213,MATCH(M229&amp;P229,$C$10:$C$213&amp;$E$10:$E$213,0))*INDEX(PC_ENERO_2025!$F$28:$F$60,MATCH(I229,PC_ENERO_2025!$E$28:$E$60,0),MATCH($R$8,PC_ENERO_2025!$F$26,0)))</f>
        <v>0</v>
      </c>
      <c r="S229" s="185"/>
      <c r="T229" s="185"/>
    </row>
    <row r="230" spans="1:20" ht="16.899999999999999" customHeight="1" x14ac:dyDescent="0.3">
      <c r="A230" s="484" t="str">
        <f t="shared" si="11"/>
        <v>GDBTPotenciaBaja California Sur</v>
      </c>
      <c r="C230" s="193" t="s">
        <v>53</v>
      </c>
      <c r="D230" s="177" t="s">
        <v>136</v>
      </c>
      <c r="E230" s="177" t="s">
        <v>61</v>
      </c>
      <c r="F230" s="178" t="s">
        <v>163</v>
      </c>
      <c r="G230" s="179">
        <f t="array" ref="G230">INDEX(INSUMOS_ENERO_2025!$E$18:$E$221,MATCH($C230&amp;$E230,INSUMOS_ENERO_2025!$B$18:$B$221&amp;INSUMOS_ENERO_2025!$C$18:$C$221,0))</f>
        <v>2.8079994797204297</v>
      </c>
      <c r="H230" s="118"/>
      <c r="I230" s="118" t="str">
        <f t="shared" si="9"/>
        <v>DB1SINNA</v>
      </c>
      <c r="J230" s="118" t="str">
        <f t="shared" si="10"/>
        <v>DB1OrienteNA</v>
      </c>
      <c r="K230" s="118" t="s">
        <v>150</v>
      </c>
      <c r="M230" s="192" t="s">
        <v>48</v>
      </c>
      <c r="N230" s="99" t="s">
        <v>159</v>
      </c>
      <c r="O230" s="99" t="s">
        <v>160</v>
      </c>
      <c r="P230" s="99" t="s">
        <v>71</v>
      </c>
      <c r="Q230" s="182" t="s">
        <v>161</v>
      </c>
      <c r="R230" s="183">
        <f t="array" ref="R230">IF(Q230="NA",INDEX($G$10:$G$213,MATCH(M230&amp;P230,$C$10:$C$213&amp;$E$10:$E$213,0)),INDEX($G$10:$G$213,MATCH(M230&amp;P230,$C$10:$C$213&amp;$E$10:$E$213,0))*INDEX(PC_ENERO_2025!$F$28:$F$60,MATCH(I230,PC_ENERO_2025!$E$28:$E$60,0),MATCH($R$8,PC_ENERO_2025!$F$26,0)))</f>
        <v>138486.73465695608</v>
      </c>
      <c r="S230" s="185"/>
      <c r="T230" s="185"/>
    </row>
    <row r="231" spans="1:20" ht="16.899999999999999" customHeight="1" x14ac:dyDescent="0.3">
      <c r="A231" s="484" t="str">
        <f t="shared" si="11"/>
        <v>GDMTHPotenciaBaja California Sur</v>
      </c>
      <c r="C231" s="193" t="s">
        <v>54</v>
      </c>
      <c r="D231" s="177" t="s">
        <v>136</v>
      </c>
      <c r="E231" s="177" t="s">
        <v>61</v>
      </c>
      <c r="F231" s="178" t="s">
        <v>163</v>
      </c>
      <c r="G231" s="179">
        <f t="array" ref="G231">INDEX(INSUMOS_ENERO_2025!$E$18:$E$221,MATCH($C231&amp;$E231,INSUMOS_ENERO_2025!$B$18:$B$221&amp;INSUMOS_ENERO_2025!$C$18:$C$221,0))</f>
        <v>183.20026796115002</v>
      </c>
      <c r="H231" s="118"/>
      <c r="I231" s="118" t="str">
        <f t="shared" si="9"/>
        <v>DB2SINNA</v>
      </c>
      <c r="J231" s="118" t="str">
        <f t="shared" si="10"/>
        <v>DB2OrienteNA</v>
      </c>
      <c r="K231" s="118" t="s">
        <v>150</v>
      </c>
      <c r="M231" s="192" t="s">
        <v>50</v>
      </c>
      <c r="N231" s="99" t="s">
        <v>159</v>
      </c>
      <c r="O231" s="99" t="s">
        <v>160</v>
      </c>
      <c r="P231" s="99" t="s">
        <v>71</v>
      </c>
      <c r="Q231" s="182" t="s">
        <v>161</v>
      </c>
      <c r="R231" s="183">
        <f t="array" ref="R231">IF(Q231="NA",INDEX($G$10:$G$213,MATCH(M231&amp;P231,$C$10:$C$213&amp;$E$10:$E$213,0)),INDEX($G$10:$G$213,MATCH(M231&amp;P231,$C$10:$C$213&amp;$E$10:$E$213,0))*INDEX(PC_ENERO_2025!$F$28:$F$60,MATCH(I231,PC_ENERO_2025!$E$28:$E$60,0),MATCH($R$8,PC_ENERO_2025!$F$26,0)))</f>
        <v>174906.44492608256</v>
      </c>
      <c r="S231" s="185"/>
      <c r="T231" s="185"/>
    </row>
    <row r="232" spans="1:20" ht="16.899999999999999" customHeight="1" x14ac:dyDescent="0.3">
      <c r="A232" s="484" t="str">
        <f t="shared" si="11"/>
        <v>GDMTOPotenciaBaja California Sur</v>
      </c>
      <c r="C232" s="193" t="s">
        <v>55</v>
      </c>
      <c r="D232" s="177" t="s">
        <v>136</v>
      </c>
      <c r="E232" s="177" t="s">
        <v>61</v>
      </c>
      <c r="F232" s="178" t="s">
        <v>163</v>
      </c>
      <c r="G232" s="179">
        <f t="array" ref="G232">INDEX(INSUMOS_ENERO_2025!$E$18:$E$221,MATCH($C232&amp;$E232,INSUMOS_ENERO_2025!$B$18:$B$221&amp;INSUMOS_ENERO_2025!$C$18:$C$221,0))</f>
        <v>44.212600128139414</v>
      </c>
      <c r="H232" s="118"/>
      <c r="I232" s="118" t="str">
        <f t="shared" si="9"/>
        <v>PDBTSINNA</v>
      </c>
      <c r="J232" s="118" t="str">
        <f t="shared" si="10"/>
        <v>PDBTOrienteNA</v>
      </c>
      <c r="K232" s="118" t="s">
        <v>150</v>
      </c>
      <c r="M232" s="192" t="s">
        <v>56</v>
      </c>
      <c r="N232" s="99" t="s">
        <v>159</v>
      </c>
      <c r="O232" s="99" t="s">
        <v>160</v>
      </c>
      <c r="P232" s="99" t="s">
        <v>71</v>
      </c>
      <c r="Q232" s="182" t="s">
        <v>161</v>
      </c>
      <c r="R232" s="183">
        <f t="array" ref="R232">IF(Q232="NA",INDEX($G$10:$G$213,MATCH(M232&amp;P232,$C$10:$C$213&amp;$E$10:$E$213,0)),INDEX($G$10:$G$213,MATCH(M232&amp;P232,$C$10:$C$213&amp;$E$10:$E$213,0))*INDEX(PC_ENERO_2025!$F$28:$F$60,MATCH(I232,PC_ENERO_2025!$E$28:$E$60,0),MATCH($R$8,PC_ENERO_2025!$F$26,0)))</f>
        <v>61460.158435957434</v>
      </c>
      <c r="S232" s="185"/>
      <c r="T232" s="185"/>
    </row>
    <row r="233" spans="1:20" ht="16.899999999999999" customHeight="1" x14ac:dyDescent="0.3">
      <c r="A233" s="484" t="str">
        <f t="shared" si="11"/>
        <v>PDBTPotenciaBaja California Sur</v>
      </c>
      <c r="C233" s="193" t="s">
        <v>56</v>
      </c>
      <c r="D233" s="177" t="s">
        <v>136</v>
      </c>
      <c r="E233" s="177" t="s">
        <v>61</v>
      </c>
      <c r="F233" s="178" t="s">
        <v>163</v>
      </c>
      <c r="G233" s="179">
        <f t="array" ref="G233">INDEX(INSUMOS_ENERO_2025!$E$18:$E$221,MATCH($C233&amp;$E233,INSUMOS_ENERO_2025!$B$18:$B$221&amp;INSUMOS_ENERO_2025!$C$18:$C$221,0))</f>
        <v>41.963074291306093</v>
      </c>
      <c r="H233" s="118"/>
      <c r="I233" s="118" t="str">
        <f t="shared" si="9"/>
        <v>GDBTSINNA</v>
      </c>
      <c r="J233" s="118" t="str">
        <f t="shared" si="10"/>
        <v>GDBTOrienteNA</v>
      </c>
      <c r="K233" s="118" t="s">
        <v>150</v>
      </c>
      <c r="M233" s="192" t="s">
        <v>53</v>
      </c>
      <c r="N233" s="99" t="s">
        <v>159</v>
      </c>
      <c r="O233" s="99" t="s">
        <v>160</v>
      </c>
      <c r="P233" s="99" t="s">
        <v>71</v>
      </c>
      <c r="Q233" s="182" t="s">
        <v>161</v>
      </c>
      <c r="R233" s="183">
        <f t="array" ref="R233">IF(Q233="NA",INDEX($G$10:$G$213,MATCH(M233&amp;P233,$C$10:$C$213&amp;$E$10:$E$213,0)),INDEX($G$10:$G$213,MATCH(M233&amp;P233,$C$10:$C$213&amp;$E$10:$E$213,0))*INDEX(PC_ENERO_2025!$F$28:$F$60,MATCH(I233,PC_ENERO_2025!$E$28:$E$60,0),MATCH($R$8,PC_ENERO_2025!$F$26,0)))</f>
        <v>873.04354999727184</v>
      </c>
      <c r="S233" s="185"/>
      <c r="T233" s="185"/>
    </row>
    <row r="234" spans="1:20" ht="16.899999999999999" customHeight="1" x14ac:dyDescent="0.3">
      <c r="A234" s="484" t="str">
        <f t="shared" si="11"/>
        <v>APBTPotenciaBaja California Sur</v>
      </c>
      <c r="C234" s="176" t="s">
        <v>57</v>
      </c>
      <c r="D234" s="177" t="s">
        <v>136</v>
      </c>
      <c r="E234" s="177" t="s">
        <v>61</v>
      </c>
      <c r="F234" s="178" t="s">
        <v>163</v>
      </c>
      <c r="G234" s="179">
        <f t="array" ref="G234">INDEX(INSUMOS_ENERO_2025!$E$18:$E$221,MATCH($C234&amp;$E234,INSUMOS_ENERO_2025!$B$18:$B$221&amp;INSUMOS_ENERO_2025!$C$18:$C$221,0))</f>
        <v>5.5737235893445556</v>
      </c>
      <c r="H234" s="118"/>
      <c r="I234" s="118" t="str">
        <f t="shared" si="9"/>
        <v>RABTSINNA</v>
      </c>
      <c r="J234" s="118" t="str">
        <f t="shared" si="10"/>
        <v>RABTOrienteNA</v>
      </c>
      <c r="K234" s="118" t="s">
        <v>150</v>
      </c>
      <c r="M234" s="192" t="s">
        <v>59</v>
      </c>
      <c r="N234" s="99" t="s">
        <v>159</v>
      </c>
      <c r="O234" s="99" t="s">
        <v>160</v>
      </c>
      <c r="P234" s="99" t="s">
        <v>71</v>
      </c>
      <c r="Q234" s="182" t="s">
        <v>161</v>
      </c>
      <c r="R234" s="183">
        <f t="array" ref="R234">IF(Q234="NA",INDEX($G$10:$G$213,MATCH(M234&amp;P234,$C$10:$C$213&amp;$E$10:$E$213,0)),INDEX($G$10:$G$213,MATCH(M234&amp;P234,$C$10:$C$213&amp;$E$10:$E$213,0))*INDEX(PC_ENERO_2025!$F$28:$F$60,MATCH(I234,PC_ENERO_2025!$E$28:$E$60,0),MATCH($R$8,PC_ENERO_2025!$F$26,0)))</f>
        <v>3486.5893439997812</v>
      </c>
      <c r="S234" s="185"/>
      <c r="T234" s="185"/>
    </row>
    <row r="235" spans="1:20" ht="16.899999999999999" customHeight="1" x14ac:dyDescent="0.3">
      <c r="A235" s="484" t="str">
        <f t="shared" si="11"/>
        <v>APMTPotenciaBaja California Sur</v>
      </c>
      <c r="C235" s="176" t="s">
        <v>58</v>
      </c>
      <c r="D235" s="177" t="s">
        <v>136</v>
      </c>
      <c r="E235" s="177" t="s">
        <v>61</v>
      </c>
      <c r="F235" s="178" t="s">
        <v>163</v>
      </c>
      <c r="G235" s="179">
        <f t="array" ref="G235">INDEX(INSUMOS_ENERO_2025!$E$18:$E$221,MATCH($C235&amp;$E235,INSUMOS_ENERO_2025!$B$18:$B$221&amp;INSUMOS_ENERO_2025!$C$18:$C$221,0))</f>
        <v>5.9646584793038061E-2</v>
      </c>
      <c r="H235" s="118"/>
      <c r="I235" s="118" t="str">
        <f t="shared" si="9"/>
        <v>APBTSINNA</v>
      </c>
      <c r="J235" s="118" t="str">
        <f t="shared" si="10"/>
        <v>APBTOrienteNA</v>
      </c>
      <c r="K235" s="118" t="s">
        <v>150</v>
      </c>
      <c r="M235" s="192" t="s">
        <v>57</v>
      </c>
      <c r="N235" s="99" t="s">
        <v>159</v>
      </c>
      <c r="O235" s="99" t="s">
        <v>160</v>
      </c>
      <c r="P235" s="99" t="s">
        <v>71</v>
      </c>
      <c r="Q235" s="182" t="s">
        <v>161</v>
      </c>
      <c r="R235" s="183">
        <f t="array" ref="R235">IF(Q235="NA",INDEX($G$10:$G$213,MATCH(M235&amp;P235,$C$10:$C$213&amp;$E$10:$E$213,0)),INDEX($G$10:$G$213,MATCH(M235&amp;P235,$C$10:$C$213&amp;$E$10:$E$213,0))*INDEX(PC_ENERO_2025!$F$28:$F$60,MATCH(I235,PC_ENERO_2025!$E$28:$E$60,0),MATCH($R$8,PC_ENERO_2025!$F$26,0)))</f>
        <v>19253.955794003959</v>
      </c>
      <c r="S235" s="185"/>
      <c r="T235" s="185"/>
    </row>
    <row r="236" spans="1:20" ht="16.899999999999999" customHeight="1" x14ac:dyDescent="0.3">
      <c r="A236" s="484" t="str">
        <f t="shared" si="11"/>
        <v>RABTPotenciaBaja California Sur</v>
      </c>
      <c r="C236" s="176" t="s">
        <v>59</v>
      </c>
      <c r="D236" s="177" t="s">
        <v>136</v>
      </c>
      <c r="E236" s="177" t="s">
        <v>61</v>
      </c>
      <c r="F236" s="178" t="s">
        <v>163</v>
      </c>
      <c r="G236" s="179">
        <f t="array" ref="G236">INDEX(INSUMOS_ENERO_2025!$E$18:$E$221,MATCH($C236&amp;$E236,INSUMOS_ENERO_2025!$B$18:$B$221&amp;INSUMOS_ENERO_2025!$C$18:$C$221,0))</f>
        <v>18.158809125300916</v>
      </c>
      <c r="H236" s="118"/>
      <c r="I236" s="118" t="str">
        <f t="shared" si="9"/>
        <v>APMTSINNA</v>
      </c>
      <c r="J236" s="118" t="str">
        <f t="shared" si="10"/>
        <v>APMTOrienteNA</v>
      </c>
      <c r="K236" s="118" t="s">
        <v>150</v>
      </c>
      <c r="M236" s="192" t="s">
        <v>58</v>
      </c>
      <c r="N236" s="99" t="s">
        <v>159</v>
      </c>
      <c r="O236" s="99" t="s">
        <v>160</v>
      </c>
      <c r="P236" s="99" t="s">
        <v>71</v>
      </c>
      <c r="Q236" s="182" t="s">
        <v>161</v>
      </c>
      <c r="R236" s="183">
        <f t="array" ref="R236">IF(Q236="NA",INDEX($G$10:$G$213,MATCH(M236&amp;P236,$C$10:$C$213&amp;$E$10:$E$213,0)),INDEX($G$10:$G$213,MATCH(M236&amp;P236,$C$10:$C$213&amp;$E$10:$E$213,0))*INDEX(PC_ENERO_2025!$F$28:$F$60,MATCH(I236,PC_ENERO_2025!$E$28:$E$60,0),MATCH($R$8,PC_ENERO_2025!$F$26,0)))</f>
        <v>1237.48004359418</v>
      </c>
      <c r="S236" s="185"/>
      <c r="T236" s="185"/>
    </row>
    <row r="237" spans="1:20" ht="16.899999999999999" customHeight="1" x14ac:dyDescent="0.3">
      <c r="A237" s="484" t="str">
        <f t="shared" si="11"/>
        <v>RAMTPotenciaBaja California Sur</v>
      </c>
      <c r="C237" s="176" t="s">
        <v>60</v>
      </c>
      <c r="D237" s="177" t="s">
        <v>136</v>
      </c>
      <c r="E237" s="177" t="s">
        <v>61</v>
      </c>
      <c r="F237" s="178" t="s">
        <v>163</v>
      </c>
      <c r="G237" s="179">
        <f t="array" ref="G237">INDEX(INSUMOS_ENERO_2025!$E$18:$E$221,MATCH($C237&amp;$E237,INSUMOS_ENERO_2025!$B$18:$B$221&amp;INSUMOS_ENERO_2025!$C$18:$C$221,0))</f>
        <v>33.068749958024753</v>
      </c>
      <c r="H237" s="118"/>
      <c r="I237" s="118" t="str">
        <f t="shared" si="9"/>
        <v>GDMTHSINB</v>
      </c>
      <c r="J237" s="118" t="str">
        <f t="shared" si="10"/>
        <v>GDMTHOrienteB</v>
      </c>
      <c r="K237" s="118" t="s">
        <v>150</v>
      </c>
      <c r="M237" s="180" t="s">
        <v>54</v>
      </c>
      <c r="N237" s="99" t="s">
        <v>159</v>
      </c>
      <c r="O237" s="99" t="s">
        <v>160</v>
      </c>
      <c r="P237" s="99" t="s">
        <v>71</v>
      </c>
      <c r="Q237" s="182" t="s">
        <v>146</v>
      </c>
      <c r="R237" s="183">
        <f t="array" ref="R237">IF(Q237="NA",INDEX($G$10:$G$213,MATCH(M237&amp;P237,$C$10:$C$213&amp;$E$10:$E$213,0)),INDEX($G$10:$G$213,MATCH(M237&amp;P237,$C$10:$C$213&amp;$E$10:$E$213,0))*INDEX(PC_ENERO_2025!$F$28:$F$60,MATCH(I237,PC_ENERO_2025!$E$28:$E$60,0),MATCH($R$8,PC_ENERO_2025!$F$26,0)))</f>
        <v>41386.246088859261</v>
      </c>
      <c r="S237" s="185"/>
      <c r="T237" s="185"/>
    </row>
    <row r="238" spans="1:20" ht="16.899999999999999" customHeight="1" x14ac:dyDescent="0.3">
      <c r="A238" s="484" t="str">
        <f t="shared" si="11"/>
        <v>DB1PotenciaBajío</v>
      </c>
      <c r="C238" s="176" t="s">
        <v>48</v>
      </c>
      <c r="D238" s="177" t="s">
        <v>136</v>
      </c>
      <c r="E238" s="177" t="s">
        <v>62</v>
      </c>
      <c r="F238" s="178" t="s">
        <v>163</v>
      </c>
      <c r="G238" s="179">
        <f t="array" ref="G238">INDEX(INSUMOS_ENERO_2025!$E$18:$E$221,MATCH($C238&amp;$E238,INSUMOS_ENERO_2025!$B$18:$B$221&amp;INSUMOS_ENERO_2025!$C$18:$C$221,0))</f>
        <v>588.74737030927872</v>
      </c>
      <c r="H238" s="118"/>
      <c r="I238" s="118" t="str">
        <f t="shared" si="9"/>
        <v>GDMTHSINI</v>
      </c>
      <c r="J238" s="118" t="str">
        <f t="shared" si="10"/>
        <v>GDMTHOrienteI</v>
      </c>
      <c r="K238" s="118" t="s">
        <v>150</v>
      </c>
      <c r="M238" s="180" t="s">
        <v>54</v>
      </c>
      <c r="N238" s="99" t="s">
        <v>159</v>
      </c>
      <c r="O238" s="99" t="s">
        <v>160</v>
      </c>
      <c r="P238" s="99" t="s">
        <v>71</v>
      </c>
      <c r="Q238" s="182" t="s">
        <v>147</v>
      </c>
      <c r="R238" s="183">
        <f t="array" ref="R238">IF(Q238="NA",INDEX($G$10:$G$213,MATCH(M238&amp;P238,$C$10:$C$213&amp;$E$10:$E$213,0)),INDEX($G$10:$G$213,MATCH(M238&amp;P238,$C$10:$C$213&amp;$E$10:$E$213,0))*INDEX(PC_ENERO_2025!$F$28:$F$60,MATCH(I238,PC_ENERO_2025!$E$28:$E$60,0),MATCH($R$8,PC_ENERO_2025!$F$26,0)))</f>
        <v>79352.933358001101</v>
      </c>
      <c r="S238" s="185"/>
      <c r="T238" s="185"/>
    </row>
    <row r="239" spans="1:20" ht="16.899999999999999" customHeight="1" x14ac:dyDescent="0.3">
      <c r="A239" s="484" t="str">
        <f t="shared" si="11"/>
        <v>DB2PotenciaBajío</v>
      </c>
      <c r="C239" s="176" t="s">
        <v>50</v>
      </c>
      <c r="D239" s="177" t="s">
        <v>136</v>
      </c>
      <c r="E239" s="177" t="s">
        <v>62</v>
      </c>
      <c r="F239" s="178" t="s">
        <v>163</v>
      </c>
      <c r="G239" s="179">
        <f t="array" ref="G239">INDEX(INSUMOS_ENERO_2025!$E$18:$E$221,MATCH($C239&amp;$E239,INSUMOS_ENERO_2025!$B$18:$B$221&amp;INSUMOS_ENERO_2025!$C$18:$C$221,0))</f>
        <v>361.60164523437203</v>
      </c>
      <c r="H239" s="118"/>
      <c r="I239" s="118" t="str">
        <f t="shared" si="9"/>
        <v>GDMTHSINP</v>
      </c>
      <c r="J239" s="118" t="str">
        <f t="shared" si="10"/>
        <v>GDMTHOrienteP</v>
      </c>
      <c r="K239" s="118" t="s">
        <v>150</v>
      </c>
      <c r="M239" s="180" t="s">
        <v>54</v>
      </c>
      <c r="N239" s="99" t="s">
        <v>159</v>
      </c>
      <c r="O239" s="99" t="s">
        <v>160</v>
      </c>
      <c r="P239" s="99" t="s">
        <v>71</v>
      </c>
      <c r="Q239" s="182" t="s">
        <v>148</v>
      </c>
      <c r="R239" s="183">
        <f t="array" ref="R239">IF(Q239="NA",INDEX($G$10:$G$213,MATCH(M239&amp;P239,$C$10:$C$213&amp;$E$10:$E$213,0)),INDEX($G$10:$G$213,MATCH(M239&amp;P239,$C$10:$C$213&amp;$E$10:$E$213,0))*INDEX(PC_ENERO_2025!$F$28:$F$60,MATCH(I239,PC_ENERO_2025!$E$28:$E$60,0),MATCH($R$8,PC_ENERO_2025!$F$26,0)))</f>
        <v>18956.919709616228</v>
      </c>
      <c r="S239" s="185"/>
      <c r="T239" s="185"/>
    </row>
    <row r="240" spans="1:20" ht="16.899999999999999" customHeight="1" x14ac:dyDescent="0.3">
      <c r="A240" s="484" t="str">
        <f t="shared" si="11"/>
        <v>DISTPotenciaBajío</v>
      </c>
      <c r="C240" s="176" t="s">
        <v>51</v>
      </c>
      <c r="D240" s="177" t="s">
        <v>136</v>
      </c>
      <c r="E240" s="177" t="s">
        <v>62</v>
      </c>
      <c r="F240" s="178" t="s">
        <v>163</v>
      </c>
      <c r="G240" s="179">
        <f t="array" ref="G240">INDEX(INSUMOS_ENERO_2025!$E$18:$E$221,MATCH($C240&amp;$E240,INSUMOS_ENERO_2025!$B$18:$B$221&amp;INSUMOS_ENERO_2025!$C$18:$C$221,0))</f>
        <v>436.18196463021411</v>
      </c>
      <c r="H240" s="118"/>
      <c r="I240" s="118" t="str">
        <f t="shared" si="9"/>
        <v>GDMTOSINNA</v>
      </c>
      <c r="J240" s="118" t="str">
        <f t="shared" si="10"/>
        <v>GDMTOOrienteNA</v>
      </c>
      <c r="K240" s="118" t="s">
        <v>150</v>
      </c>
      <c r="M240" s="180" t="s">
        <v>55</v>
      </c>
      <c r="N240" s="99" t="s">
        <v>159</v>
      </c>
      <c r="O240" s="99" t="s">
        <v>160</v>
      </c>
      <c r="P240" s="99" t="s">
        <v>71</v>
      </c>
      <c r="Q240" s="182" t="s">
        <v>161</v>
      </c>
      <c r="R240" s="183">
        <f t="array" ref="R240">IF(Q240="NA",INDEX($G$10:$G$213,MATCH(M240&amp;P240,$C$10:$C$213&amp;$E$10:$E$213,0)),INDEX($G$10:$G$213,MATCH(M240&amp;P240,$C$10:$C$213&amp;$E$10:$E$213,0))*INDEX(PC_ENERO_2025!$F$28:$F$60,MATCH(I240,PC_ENERO_2025!$E$28:$E$60,0),MATCH($R$8,PC_ENERO_2025!$F$26,0)))</f>
        <v>60395.943747986697</v>
      </c>
      <c r="S240" s="185"/>
      <c r="T240" s="185"/>
    </row>
    <row r="241" spans="1:20" ht="16.899999999999999" customHeight="1" x14ac:dyDescent="0.3">
      <c r="A241" s="484" t="str">
        <f t="shared" si="11"/>
        <v>DITPotenciaBajío</v>
      </c>
      <c r="C241" s="176" t="s">
        <v>52</v>
      </c>
      <c r="D241" s="177" t="s">
        <v>136</v>
      </c>
      <c r="E241" s="177" t="s">
        <v>62</v>
      </c>
      <c r="F241" s="178" t="s">
        <v>163</v>
      </c>
      <c r="G241" s="179">
        <f t="array" ref="G241">INDEX(INSUMOS_ENERO_2025!$E$18:$E$221,MATCH($C241&amp;$E241,INSUMOS_ENERO_2025!$B$18:$B$221&amp;INSUMOS_ENERO_2025!$C$18:$C$221,0))</f>
        <v>120.83438938043514</v>
      </c>
      <c r="H241" s="118"/>
      <c r="I241" s="118" t="str">
        <f t="shared" si="9"/>
        <v>RAMTSINNA</v>
      </c>
      <c r="J241" s="118" t="str">
        <f t="shared" si="10"/>
        <v>RAMTOrienteNA</v>
      </c>
      <c r="K241" s="118" t="s">
        <v>150</v>
      </c>
      <c r="M241" s="192" t="s">
        <v>60</v>
      </c>
      <c r="N241" s="99" t="s">
        <v>159</v>
      </c>
      <c r="O241" s="99" t="s">
        <v>160</v>
      </c>
      <c r="P241" s="99" t="s">
        <v>71</v>
      </c>
      <c r="Q241" s="182" t="s">
        <v>161</v>
      </c>
      <c r="R241" s="183">
        <f t="array" ref="R241">IF(Q241="NA",INDEX($G$10:$G$213,MATCH(M241&amp;P241,$C$10:$C$213&amp;$E$10:$E$213,0)),INDEX($G$10:$G$213,MATCH(M241&amp;P241,$C$10:$C$213&amp;$E$10:$E$213,0))*INDEX(PC_ENERO_2025!$F$28:$F$60,MATCH(I241,PC_ENERO_2025!$E$28:$E$60,0),MATCH($R$8,PC_ENERO_2025!$F$26,0)))</f>
        <v>5208.4200174809221</v>
      </c>
      <c r="S241" s="185"/>
      <c r="T241" s="185"/>
    </row>
    <row r="242" spans="1:20" ht="16.899999999999999" customHeight="1" x14ac:dyDescent="0.3">
      <c r="A242" s="484" t="str">
        <f t="shared" si="11"/>
        <v>GDBTPotenciaBajío</v>
      </c>
      <c r="C242" s="176" t="s">
        <v>53</v>
      </c>
      <c r="D242" s="177" t="s">
        <v>136</v>
      </c>
      <c r="E242" s="177" t="s">
        <v>62</v>
      </c>
      <c r="F242" s="178" t="s">
        <v>163</v>
      </c>
      <c r="G242" s="179">
        <f t="array" ref="G242">INDEX(INSUMOS_ENERO_2025!$E$18:$E$221,MATCH($C242&amp;$E242,INSUMOS_ENERO_2025!$B$18:$B$221&amp;INSUMOS_ENERO_2025!$C$18:$C$221,0))</f>
        <v>1.3167441782315341</v>
      </c>
      <c r="H242" s="118"/>
      <c r="I242" s="118" t="str">
        <f t="shared" si="9"/>
        <v>DISTSINB</v>
      </c>
      <c r="J242" s="118" t="str">
        <f t="shared" si="10"/>
        <v>DISTOrienteB</v>
      </c>
      <c r="K242" s="118" t="s">
        <v>150</v>
      </c>
      <c r="M242" s="192" t="s">
        <v>51</v>
      </c>
      <c r="N242" s="99" t="s">
        <v>159</v>
      </c>
      <c r="O242" s="99" t="s">
        <v>160</v>
      </c>
      <c r="P242" s="99" t="s">
        <v>71</v>
      </c>
      <c r="Q242" s="182" t="s">
        <v>146</v>
      </c>
      <c r="R242" s="183">
        <f t="array" ref="R242">IF(Q242="NA",INDEX($G$10:$G$213,MATCH(M242&amp;P242,$C$10:$C$213&amp;$E$10:$E$213,0)),INDEX($G$10:$G$213,MATCH(M242&amp;P242,$C$10:$C$213&amp;$E$10:$E$213,0))*INDEX(PC_ENERO_2025!$F$28:$F$60,MATCH(I242,PC_ENERO_2025!$E$28:$E$60,0),MATCH($R$8,PC_ENERO_2025!$F$26,0)))</f>
        <v>34014.346972993568</v>
      </c>
      <c r="S242" s="185"/>
      <c r="T242" s="185"/>
    </row>
    <row r="243" spans="1:20" ht="16.899999999999999" customHeight="1" x14ac:dyDescent="0.3">
      <c r="A243" s="484" t="str">
        <f t="shared" si="11"/>
        <v>GDMTHPotenciaBajío</v>
      </c>
      <c r="C243" s="176" t="s">
        <v>54</v>
      </c>
      <c r="D243" s="177" t="s">
        <v>136</v>
      </c>
      <c r="E243" s="177" t="s">
        <v>62</v>
      </c>
      <c r="F243" s="178" t="s">
        <v>163</v>
      </c>
      <c r="G243" s="179">
        <f t="array" ref="G243">INDEX(INSUMOS_ENERO_2025!$E$18:$E$221,MATCH($C243&amp;$E243,INSUMOS_ENERO_2025!$B$18:$B$221&amp;INSUMOS_ENERO_2025!$C$18:$C$221,0))</f>
        <v>1477.9964053791464</v>
      </c>
      <c r="H243" s="118"/>
      <c r="I243" s="118" t="str">
        <f t="shared" si="9"/>
        <v>DISTSINI</v>
      </c>
      <c r="J243" s="118" t="str">
        <f t="shared" si="10"/>
        <v>DISTOrienteI</v>
      </c>
      <c r="K243" s="118" t="s">
        <v>150</v>
      </c>
      <c r="M243" s="192" t="s">
        <v>51</v>
      </c>
      <c r="N243" s="99" t="s">
        <v>159</v>
      </c>
      <c r="O243" s="99" t="s">
        <v>160</v>
      </c>
      <c r="P243" s="99" t="s">
        <v>71</v>
      </c>
      <c r="Q243" s="182" t="s">
        <v>147</v>
      </c>
      <c r="R243" s="183">
        <f t="array" ref="R243">IF(Q243="NA",INDEX($G$10:$G$213,MATCH(M243&amp;P243,$C$10:$C$213&amp;$E$10:$E$213,0)),INDEX($G$10:$G$213,MATCH(M243&amp;P243,$C$10:$C$213&amp;$E$10:$E$213,0))*INDEX(PC_ENERO_2025!$F$28:$F$60,MATCH(I243,PC_ENERO_2025!$E$28:$E$60,0),MATCH($R$8,PC_ENERO_2025!$F$26,0)))</f>
        <v>62381.611675054912</v>
      </c>
      <c r="S243" s="185"/>
      <c r="T243" s="185"/>
    </row>
    <row r="244" spans="1:20" ht="16.899999999999999" customHeight="1" x14ac:dyDescent="0.3">
      <c r="A244" s="484" t="str">
        <f t="shared" si="11"/>
        <v>GDMTOPotenciaBajío</v>
      </c>
      <c r="C244" s="176" t="s">
        <v>55</v>
      </c>
      <c r="D244" s="177" t="s">
        <v>136</v>
      </c>
      <c r="E244" s="177" t="s">
        <v>62</v>
      </c>
      <c r="F244" s="178" t="s">
        <v>163</v>
      </c>
      <c r="G244" s="179">
        <f t="array" ref="G244">INDEX(INSUMOS_ENERO_2025!$E$18:$E$221,MATCH($C244&amp;$E244,INSUMOS_ENERO_2025!$B$18:$B$221&amp;INSUMOS_ENERO_2025!$C$18:$C$221,0))</f>
        <v>335.61646962600679</v>
      </c>
      <c r="H244" s="118"/>
      <c r="I244" s="118" t="str">
        <f t="shared" si="9"/>
        <v>DISTSINP</v>
      </c>
      <c r="J244" s="118" t="str">
        <f t="shared" si="10"/>
        <v>DISTOrienteP</v>
      </c>
      <c r="K244" s="118" t="s">
        <v>150</v>
      </c>
      <c r="M244" s="192" t="s">
        <v>51</v>
      </c>
      <c r="N244" s="99" t="s">
        <v>159</v>
      </c>
      <c r="O244" s="99" t="s">
        <v>160</v>
      </c>
      <c r="P244" s="99" t="s">
        <v>71</v>
      </c>
      <c r="Q244" s="182" t="s">
        <v>148</v>
      </c>
      <c r="R244" s="183">
        <f t="array" ref="R244">IF(Q244="NA",INDEX($G$10:$G$213,MATCH(M244&amp;P244,$C$10:$C$213&amp;$E$10:$E$213,0)),INDEX($G$10:$G$213,MATCH(M244&amp;P244,$C$10:$C$213&amp;$E$10:$E$213,0))*INDEX(PC_ENERO_2025!$F$28:$F$60,MATCH(I244,PC_ENERO_2025!$E$28:$E$60,0),MATCH($R$8,PC_ENERO_2025!$F$26,0)))</f>
        <v>14177.559472464249</v>
      </c>
      <c r="S244" s="185"/>
      <c r="T244" s="185"/>
    </row>
    <row r="245" spans="1:20" ht="16.899999999999999" customHeight="1" x14ac:dyDescent="0.3">
      <c r="A245" s="484" t="str">
        <f t="shared" si="11"/>
        <v>PDBTPotenciaBajío</v>
      </c>
      <c r="C245" s="176" t="s">
        <v>56</v>
      </c>
      <c r="D245" s="177" t="s">
        <v>136</v>
      </c>
      <c r="E245" s="177" t="s">
        <v>62</v>
      </c>
      <c r="F245" s="178" t="s">
        <v>163</v>
      </c>
      <c r="G245" s="179">
        <f t="array" ref="G245">INDEX(INSUMOS_ENERO_2025!$E$18:$E$221,MATCH($C245&amp;$E245,INSUMOS_ENERO_2025!$B$18:$B$221&amp;INSUMOS_ENERO_2025!$C$18:$C$221,0))</f>
        <v>246.46387178906912</v>
      </c>
      <c r="H245" s="118"/>
      <c r="I245" s="118" t="str">
        <f t="shared" si="9"/>
        <v>DISTSINSP</v>
      </c>
      <c r="J245" s="118" t="str">
        <f t="shared" si="10"/>
        <v>DISTOrienteSP</v>
      </c>
      <c r="K245" s="118" t="s">
        <v>150</v>
      </c>
      <c r="M245" s="192" t="s">
        <v>51</v>
      </c>
      <c r="N245" s="99" t="s">
        <v>159</v>
      </c>
      <c r="O245" s="99" t="s">
        <v>160</v>
      </c>
      <c r="P245" s="99" t="s">
        <v>71</v>
      </c>
      <c r="Q245" s="182" t="s">
        <v>151</v>
      </c>
      <c r="R245" s="183">
        <f t="array" ref="R245">IF(Q245="NA",INDEX($G$10:$G$213,MATCH(M245&amp;P245,$C$10:$C$213&amp;$E$10:$E$213,0)),INDEX($G$10:$G$213,MATCH(M245&amp;P245,$C$10:$C$213&amp;$E$10:$E$213,0))*INDEX(PC_ENERO_2025!$F$28:$F$60,MATCH(I245,PC_ENERO_2025!$E$28:$E$60,0),MATCH($R$8,PC_ENERO_2025!$F$26,0)))</f>
        <v>0</v>
      </c>
      <c r="S245" s="185"/>
      <c r="T245" s="185"/>
    </row>
    <row r="246" spans="1:20" ht="16.899999999999999" customHeight="1" x14ac:dyDescent="0.3">
      <c r="A246" s="484" t="str">
        <f t="shared" si="11"/>
        <v>APBTPotenciaBajío</v>
      </c>
      <c r="C246" s="176" t="s">
        <v>57</v>
      </c>
      <c r="D246" s="177" t="s">
        <v>136</v>
      </c>
      <c r="E246" s="177" t="s">
        <v>62</v>
      </c>
      <c r="F246" s="178" t="s">
        <v>163</v>
      </c>
      <c r="G246" s="179">
        <f t="array" ref="G246">INDEX(INSUMOS_ENERO_2025!$E$18:$E$221,MATCH($C246&amp;$E246,INSUMOS_ENERO_2025!$B$18:$B$221&amp;INSUMOS_ENERO_2025!$C$18:$C$221,0))</f>
        <v>73.139513546894506</v>
      </c>
      <c r="H246" s="118"/>
      <c r="I246" s="118" t="str">
        <f t="shared" si="9"/>
        <v>DITSINB</v>
      </c>
      <c r="J246" s="118" t="str">
        <f t="shared" si="10"/>
        <v>DITOrienteB</v>
      </c>
      <c r="K246" s="118" t="s">
        <v>150</v>
      </c>
      <c r="M246" s="192" t="s">
        <v>52</v>
      </c>
      <c r="N246" s="99" t="s">
        <v>159</v>
      </c>
      <c r="O246" s="99" t="s">
        <v>160</v>
      </c>
      <c r="P246" s="99" t="s">
        <v>71</v>
      </c>
      <c r="Q246" s="182" t="s">
        <v>146</v>
      </c>
      <c r="R246" s="183">
        <f t="array" ref="R246">IF(Q246="NA",INDEX($G$10:$G$213,MATCH(M246&amp;P246,$C$10:$C$213&amp;$E$10:$E$213,0)),INDEX($G$10:$G$213,MATCH(M246&amp;P246,$C$10:$C$213&amp;$E$10:$E$213,0))*INDEX(PC_ENERO_2025!$F$28:$F$60,MATCH(I246,PC_ENERO_2025!$E$28:$E$60,0),MATCH($R$8,PC_ENERO_2025!$F$26,0)))</f>
        <v>29435.77338002859</v>
      </c>
      <c r="S246" s="185"/>
      <c r="T246" s="185"/>
    </row>
    <row r="247" spans="1:20" ht="16.899999999999999" customHeight="1" x14ac:dyDescent="0.3">
      <c r="A247" s="484" t="str">
        <f t="shared" si="11"/>
        <v>APMTPotenciaBajío</v>
      </c>
      <c r="C247" s="176" t="s">
        <v>58</v>
      </c>
      <c r="D247" s="177" t="s">
        <v>136</v>
      </c>
      <c r="E247" s="177" t="s">
        <v>62</v>
      </c>
      <c r="F247" s="178" t="s">
        <v>163</v>
      </c>
      <c r="G247" s="179">
        <f t="array" ref="G247">INDEX(INSUMOS_ENERO_2025!$E$18:$E$221,MATCH($C247&amp;$E247,INSUMOS_ENERO_2025!$B$18:$B$221&amp;INSUMOS_ENERO_2025!$C$18:$C$221,0))</f>
        <v>21.65603488801386</v>
      </c>
      <c r="H247" s="118"/>
      <c r="I247" s="118" t="str">
        <f t="shared" si="9"/>
        <v>DITSINI</v>
      </c>
      <c r="J247" s="118" t="str">
        <f t="shared" si="10"/>
        <v>DITOrienteI</v>
      </c>
      <c r="K247" s="118" t="s">
        <v>150</v>
      </c>
      <c r="M247" s="192" t="s">
        <v>52</v>
      </c>
      <c r="N247" s="99" t="s">
        <v>159</v>
      </c>
      <c r="O247" s="99" t="s">
        <v>160</v>
      </c>
      <c r="P247" s="99" t="s">
        <v>71</v>
      </c>
      <c r="Q247" s="182" t="s">
        <v>147</v>
      </c>
      <c r="R247" s="183">
        <f t="array" ref="R247">IF(Q247="NA",INDEX($G$10:$G$213,MATCH(M247&amp;P247,$C$10:$C$213&amp;$E$10:$E$213,0)),INDEX($G$10:$G$213,MATCH(M247&amp;P247,$C$10:$C$213&amp;$E$10:$E$213,0))*INDEX(PC_ENERO_2025!$F$28:$F$60,MATCH(I247,PC_ENERO_2025!$E$28:$E$60,0),MATCH($R$8,PC_ENERO_2025!$F$26,0)))</f>
        <v>45004.07986053919</v>
      </c>
      <c r="S247" s="185"/>
      <c r="T247" s="185"/>
    </row>
    <row r="248" spans="1:20" ht="16.899999999999999" customHeight="1" x14ac:dyDescent="0.3">
      <c r="A248" s="484" t="str">
        <f t="shared" si="11"/>
        <v>RABTPotenciaBajío</v>
      </c>
      <c r="C248" s="176" t="s">
        <v>59</v>
      </c>
      <c r="D248" s="177" t="s">
        <v>136</v>
      </c>
      <c r="E248" s="177" t="s">
        <v>62</v>
      </c>
      <c r="F248" s="178" t="s">
        <v>163</v>
      </c>
      <c r="G248" s="179">
        <f t="array" ref="G248">INDEX(INSUMOS_ENERO_2025!$E$18:$E$221,MATCH($C248&amp;$E248,INSUMOS_ENERO_2025!$B$18:$B$221&amp;INSUMOS_ENERO_2025!$C$18:$C$221,0))</f>
        <v>127.48054101883484</v>
      </c>
      <c r="H248" s="118"/>
      <c r="I248" s="118" t="str">
        <f t="shared" si="9"/>
        <v>DITSINP</v>
      </c>
      <c r="J248" s="118" t="str">
        <f t="shared" si="10"/>
        <v>DITOrienteP</v>
      </c>
      <c r="K248" s="118" t="s">
        <v>150</v>
      </c>
      <c r="M248" s="192" t="s">
        <v>52</v>
      </c>
      <c r="N248" s="99" t="s">
        <v>159</v>
      </c>
      <c r="O248" s="99" t="s">
        <v>160</v>
      </c>
      <c r="P248" s="99" t="s">
        <v>71</v>
      </c>
      <c r="Q248" s="182" t="s">
        <v>148</v>
      </c>
      <c r="R248" s="183">
        <f t="array" ref="R248">IF(Q248="NA",INDEX($G$10:$G$213,MATCH(M248&amp;P248,$C$10:$C$213&amp;$E$10:$E$213,0)),INDEX($G$10:$G$213,MATCH(M248&amp;P248,$C$10:$C$213&amp;$E$10:$E$213,0))*INDEX(PC_ENERO_2025!$F$28:$F$60,MATCH(I248,PC_ENERO_2025!$E$28:$E$60,0),MATCH($R$8,PC_ENERO_2025!$F$26,0)))</f>
        <v>6090.1981858163545</v>
      </c>
      <c r="S248" s="185"/>
      <c r="T248" s="185"/>
    </row>
    <row r="249" spans="1:20" ht="16.899999999999999" customHeight="1" x14ac:dyDescent="0.3">
      <c r="A249" s="484" t="str">
        <f t="shared" si="11"/>
        <v>RAMTPotenciaBajío</v>
      </c>
      <c r="C249" s="176" t="s">
        <v>60</v>
      </c>
      <c r="D249" s="177" t="s">
        <v>136</v>
      </c>
      <c r="E249" s="177" t="s">
        <v>62</v>
      </c>
      <c r="F249" s="178" t="s">
        <v>163</v>
      </c>
      <c r="G249" s="179">
        <f t="array" ref="G249">INDEX(INSUMOS_ENERO_2025!$E$18:$E$221,MATCH($C249&amp;$E249,INSUMOS_ENERO_2025!$B$18:$B$221&amp;INSUMOS_ENERO_2025!$C$18:$C$221,0))</f>
        <v>414.98776874888318</v>
      </c>
      <c r="H249" s="118"/>
      <c r="I249" s="118" t="str">
        <f t="shared" si="9"/>
        <v>DITSINSP</v>
      </c>
      <c r="J249" s="118" t="str">
        <f t="shared" si="10"/>
        <v>DITOrienteSP</v>
      </c>
      <c r="K249" s="118" t="s">
        <v>150</v>
      </c>
      <c r="M249" s="192" t="s">
        <v>52</v>
      </c>
      <c r="N249" s="99" t="s">
        <v>159</v>
      </c>
      <c r="O249" s="99" t="s">
        <v>160</v>
      </c>
      <c r="P249" s="99" t="s">
        <v>71</v>
      </c>
      <c r="Q249" s="182" t="s">
        <v>151</v>
      </c>
      <c r="R249" s="183">
        <f t="array" ref="R249">IF(Q249="NA",INDEX($G$10:$G$213,MATCH(M249&amp;P249,$C$10:$C$213&amp;$E$10:$E$213,0)),INDEX($G$10:$G$213,MATCH(M249&amp;P249,$C$10:$C$213&amp;$E$10:$E$213,0))*INDEX(PC_ENERO_2025!$F$28:$F$60,MATCH(I249,PC_ENERO_2025!$E$28:$E$60,0),MATCH($R$8,PC_ENERO_2025!$F$26,0)))</f>
        <v>0</v>
      </c>
      <c r="S249" s="185"/>
      <c r="T249" s="185"/>
    </row>
    <row r="250" spans="1:20" ht="16.899999999999999" customHeight="1" x14ac:dyDescent="0.3">
      <c r="A250" s="484" t="str">
        <f t="shared" si="11"/>
        <v>DB1PotenciaCentro Occidente</v>
      </c>
      <c r="C250" s="176" t="s">
        <v>48</v>
      </c>
      <c r="D250" s="177" t="s">
        <v>136</v>
      </c>
      <c r="E250" s="177" t="s">
        <v>63</v>
      </c>
      <c r="F250" s="178" t="s">
        <v>163</v>
      </c>
      <c r="G250" s="179">
        <f t="array" ref="G250">INDEX(INSUMOS_ENERO_2025!$E$18:$E$221,MATCH($C250&amp;$E250,INSUMOS_ENERO_2025!$B$18:$B$221&amp;INSUMOS_ENERO_2025!$C$18:$C$221,0))</f>
        <v>277.29784598047297</v>
      </c>
      <c r="H250" s="118"/>
      <c r="I250" s="118" t="str">
        <f t="shared" si="9"/>
        <v>DB1SINNA</v>
      </c>
      <c r="J250" s="118" t="str">
        <f t="shared" si="10"/>
        <v>DB1PeninsularNA</v>
      </c>
      <c r="K250" s="118" t="s">
        <v>150</v>
      </c>
      <c r="M250" s="192" t="s">
        <v>48</v>
      </c>
      <c r="N250" s="99" t="s">
        <v>159</v>
      </c>
      <c r="O250" s="99" t="s">
        <v>160</v>
      </c>
      <c r="P250" s="99" t="s">
        <v>72</v>
      </c>
      <c r="Q250" s="182" t="s">
        <v>161</v>
      </c>
      <c r="R250" s="183">
        <f t="array" ref="R250">IF(Q250="NA",INDEX($G$10:$G$213,MATCH(M250&amp;P250,$C$10:$C$213&amp;$E$10:$E$213,0)),INDEX($G$10:$G$213,MATCH(M250&amp;P250,$C$10:$C$213&amp;$E$10:$E$213,0))*INDEX(PC_ENERO_2025!$F$28:$F$60,MATCH(I250,PC_ENERO_2025!$E$28:$E$60,0),MATCH($R$8,PC_ENERO_2025!$F$26,0)))</f>
        <v>103598.500465894</v>
      </c>
      <c r="S250" s="185"/>
      <c r="T250" s="185"/>
    </row>
    <row r="251" spans="1:20" ht="16.899999999999999" customHeight="1" x14ac:dyDescent="0.3">
      <c r="A251" s="484" t="str">
        <f t="shared" si="11"/>
        <v>DB2PotenciaCentro Occidente</v>
      </c>
      <c r="C251" s="193" t="s">
        <v>50</v>
      </c>
      <c r="D251" s="177" t="s">
        <v>136</v>
      </c>
      <c r="E251" s="177" t="s">
        <v>63</v>
      </c>
      <c r="F251" s="178" t="s">
        <v>163</v>
      </c>
      <c r="G251" s="179">
        <f t="array" ref="G251">INDEX(INSUMOS_ENERO_2025!$E$18:$E$221,MATCH($C251&amp;$E251,INSUMOS_ENERO_2025!$B$18:$B$221&amp;INSUMOS_ENERO_2025!$C$18:$C$221,0))</f>
        <v>250.70285274806878</v>
      </c>
      <c r="H251" s="118"/>
      <c r="I251" s="118" t="str">
        <f t="shared" si="9"/>
        <v>DB2SINNA</v>
      </c>
      <c r="J251" s="118" t="str">
        <f t="shared" si="10"/>
        <v>DB2PeninsularNA</v>
      </c>
      <c r="K251" s="118" t="s">
        <v>150</v>
      </c>
      <c r="M251" s="192" t="s">
        <v>50</v>
      </c>
      <c r="N251" s="99" t="s">
        <v>159</v>
      </c>
      <c r="O251" s="99" t="s">
        <v>160</v>
      </c>
      <c r="P251" s="99" t="s">
        <v>72</v>
      </c>
      <c r="Q251" s="182" t="s">
        <v>161</v>
      </c>
      <c r="R251" s="183">
        <f t="array" ref="R251">IF(Q251="NA",INDEX($G$10:$G$213,MATCH(M251&amp;P251,$C$10:$C$213&amp;$E$10:$E$213,0)),INDEX($G$10:$G$213,MATCH(M251&amp;P251,$C$10:$C$213&amp;$E$10:$E$213,0))*INDEX(PC_ENERO_2025!$F$28:$F$60,MATCH(I251,PC_ENERO_2025!$E$28:$E$60,0),MATCH($R$8,PC_ENERO_2025!$F$26,0)))</f>
        <v>264515.21396050899</v>
      </c>
      <c r="S251" s="185"/>
      <c r="T251" s="185"/>
    </row>
    <row r="252" spans="1:20" ht="16.899999999999999" customHeight="1" x14ac:dyDescent="0.3">
      <c r="A252" s="484" t="str">
        <f t="shared" si="11"/>
        <v>DISTPotenciaCentro Occidente</v>
      </c>
      <c r="C252" s="193" t="s">
        <v>51</v>
      </c>
      <c r="D252" s="177" t="s">
        <v>136</v>
      </c>
      <c r="E252" s="177" t="s">
        <v>63</v>
      </c>
      <c r="F252" s="178" t="s">
        <v>163</v>
      </c>
      <c r="G252" s="179">
        <f t="array" ref="G252">INDEX(INSUMOS_ENERO_2025!$E$18:$E$221,MATCH($C252&amp;$E252,INSUMOS_ENERO_2025!$B$18:$B$221&amp;INSUMOS_ENERO_2025!$C$18:$C$221,0))</f>
        <v>125.96006306687821</v>
      </c>
      <c r="H252" s="118"/>
      <c r="I252" s="118" t="str">
        <f t="shared" si="9"/>
        <v>PDBTSINNA</v>
      </c>
      <c r="J252" s="118" t="str">
        <f t="shared" si="10"/>
        <v>PDBTPeninsularNA</v>
      </c>
      <c r="K252" s="118" t="s">
        <v>150</v>
      </c>
      <c r="M252" s="192" t="s">
        <v>56</v>
      </c>
      <c r="N252" s="99" t="s">
        <v>159</v>
      </c>
      <c r="O252" s="99" t="s">
        <v>160</v>
      </c>
      <c r="P252" s="99" t="s">
        <v>72</v>
      </c>
      <c r="Q252" s="182" t="s">
        <v>161</v>
      </c>
      <c r="R252" s="183">
        <f t="array" ref="R252">IF(Q252="NA",INDEX($G$10:$G$213,MATCH(M252&amp;P252,$C$10:$C$213&amp;$E$10:$E$213,0)),INDEX($G$10:$G$213,MATCH(M252&amp;P252,$C$10:$C$213&amp;$E$10:$E$213,0))*INDEX(PC_ENERO_2025!$F$28:$F$60,MATCH(I252,PC_ENERO_2025!$E$28:$E$60,0),MATCH($R$8,PC_ENERO_2025!$F$26,0)))</f>
        <v>67273.789361867181</v>
      </c>
      <c r="S252" s="185"/>
      <c r="T252" s="185"/>
    </row>
    <row r="253" spans="1:20" ht="16.899999999999999" customHeight="1" x14ac:dyDescent="0.3">
      <c r="A253" s="484" t="str">
        <f t="shared" si="11"/>
        <v>DITPotenciaCentro Occidente</v>
      </c>
      <c r="C253" s="193" t="s">
        <v>52</v>
      </c>
      <c r="D253" s="177" t="s">
        <v>136</v>
      </c>
      <c r="E253" s="177" t="s">
        <v>63</v>
      </c>
      <c r="F253" s="178" t="s">
        <v>163</v>
      </c>
      <c r="G253" s="179">
        <f t="array" ref="G253">INDEX(INSUMOS_ENERO_2025!$E$18:$E$221,MATCH($C253&amp;$E253,INSUMOS_ENERO_2025!$B$18:$B$221&amp;INSUMOS_ENERO_2025!$C$18:$C$221,0))</f>
        <v>0</v>
      </c>
      <c r="H253" s="118"/>
      <c r="I253" s="118" t="str">
        <f t="shared" si="9"/>
        <v>GDBTSINNA</v>
      </c>
      <c r="J253" s="118" t="str">
        <f t="shared" si="10"/>
        <v>GDBTPeninsularNA</v>
      </c>
      <c r="K253" s="118" t="s">
        <v>150</v>
      </c>
      <c r="M253" s="192" t="s">
        <v>53</v>
      </c>
      <c r="N253" s="99" t="s">
        <v>159</v>
      </c>
      <c r="O253" s="99" t="s">
        <v>160</v>
      </c>
      <c r="P253" s="99" t="s">
        <v>72</v>
      </c>
      <c r="Q253" s="182" t="s">
        <v>161</v>
      </c>
      <c r="R253" s="183">
        <f t="array" ref="R253">IF(Q253="NA",INDEX($G$10:$G$213,MATCH(M253&amp;P253,$C$10:$C$213&amp;$E$10:$E$213,0)),INDEX($G$10:$G$213,MATCH(M253&amp;P253,$C$10:$C$213&amp;$E$10:$E$213,0))*INDEX(PC_ENERO_2025!$F$28:$F$60,MATCH(I253,PC_ENERO_2025!$E$28:$E$60,0),MATCH($R$8,PC_ENERO_2025!$F$26,0)))</f>
        <v>1167.7044220906344</v>
      </c>
      <c r="S253" s="185"/>
      <c r="T253" s="185"/>
    </row>
    <row r="254" spans="1:20" ht="16.899999999999999" customHeight="1" x14ac:dyDescent="0.3">
      <c r="A254" s="484" t="str">
        <f t="shared" si="11"/>
        <v>GDBTPotenciaCentro Occidente</v>
      </c>
      <c r="C254" s="193" t="s">
        <v>53</v>
      </c>
      <c r="D254" s="177" t="s">
        <v>136</v>
      </c>
      <c r="E254" s="177" t="s">
        <v>63</v>
      </c>
      <c r="F254" s="178" t="s">
        <v>163</v>
      </c>
      <c r="G254" s="179">
        <f t="array" ref="G254">INDEX(INSUMOS_ENERO_2025!$E$18:$E$221,MATCH($C254&amp;$E254,INSUMOS_ENERO_2025!$B$18:$B$221&amp;INSUMOS_ENERO_2025!$C$18:$C$221,0))</f>
        <v>1.009213129205327</v>
      </c>
      <c r="H254" s="118"/>
      <c r="I254" s="118" t="str">
        <f t="shared" si="9"/>
        <v>RABTSINNA</v>
      </c>
      <c r="J254" s="118" t="str">
        <f t="shared" si="10"/>
        <v>RABTPeninsularNA</v>
      </c>
      <c r="K254" s="118" t="s">
        <v>150</v>
      </c>
      <c r="M254" s="192" t="s">
        <v>59</v>
      </c>
      <c r="N254" s="99" t="s">
        <v>159</v>
      </c>
      <c r="O254" s="99" t="s">
        <v>160</v>
      </c>
      <c r="P254" s="99" t="s">
        <v>72</v>
      </c>
      <c r="Q254" s="182" t="s">
        <v>161</v>
      </c>
      <c r="R254" s="183">
        <f t="array" ref="R254">IF(Q254="NA",INDEX($G$10:$G$213,MATCH(M254&amp;P254,$C$10:$C$213&amp;$E$10:$E$213,0)),INDEX($G$10:$G$213,MATCH(M254&amp;P254,$C$10:$C$213&amp;$E$10:$E$213,0))*INDEX(PC_ENERO_2025!$F$28:$F$60,MATCH(I254,PC_ENERO_2025!$E$28:$E$60,0),MATCH($R$8,PC_ENERO_2025!$F$26,0)))</f>
        <v>3924.1199892682012</v>
      </c>
      <c r="S254" s="185"/>
      <c r="T254" s="185"/>
    </row>
    <row r="255" spans="1:20" ht="16.899999999999999" customHeight="1" x14ac:dyDescent="0.3">
      <c r="A255" s="484" t="str">
        <f t="shared" si="11"/>
        <v>GDMTHPotenciaCentro Occidente</v>
      </c>
      <c r="C255" s="193" t="s">
        <v>54</v>
      </c>
      <c r="D255" s="177" t="s">
        <v>136</v>
      </c>
      <c r="E255" s="177" t="s">
        <v>63</v>
      </c>
      <c r="F255" s="178" t="s">
        <v>163</v>
      </c>
      <c r="G255" s="179">
        <f t="array" ref="G255">INDEX(INSUMOS_ENERO_2025!$E$18:$E$221,MATCH($C255&amp;$E255,INSUMOS_ENERO_2025!$B$18:$B$221&amp;INSUMOS_ENERO_2025!$C$18:$C$221,0))</f>
        <v>309.26305679896348</v>
      </c>
      <c r="H255" s="118"/>
      <c r="I255" s="118" t="str">
        <f t="shared" si="9"/>
        <v>APBTSINNA</v>
      </c>
      <c r="J255" s="118" t="str">
        <f t="shared" si="10"/>
        <v>APBTPeninsularNA</v>
      </c>
      <c r="K255" s="118" t="s">
        <v>150</v>
      </c>
      <c r="M255" s="192" t="s">
        <v>57</v>
      </c>
      <c r="N255" s="99" t="s">
        <v>159</v>
      </c>
      <c r="O255" s="99" t="s">
        <v>160</v>
      </c>
      <c r="P255" s="99" t="s">
        <v>72</v>
      </c>
      <c r="Q255" s="182" t="s">
        <v>161</v>
      </c>
      <c r="R255" s="183">
        <f t="array" ref="R255">IF(Q255="NA",INDEX($G$10:$G$213,MATCH(M255&amp;P255,$C$10:$C$213&amp;$E$10:$E$213,0)),INDEX($G$10:$G$213,MATCH(M255&amp;P255,$C$10:$C$213&amp;$E$10:$E$213,0))*INDEX(PC_ENERO_2025!$F$28:$F$60,MATCH(I255,PC_ENERO_2025!$E$28:$E$60,0),MATCH($R$8,PC_ENERO_2025!$F$26,0)))</f>
        <v>15470.680438045523</v>
      </c>
      <c r="S255" s="185"/>
      <c r="T255" s="185"/>
    </row>
    <row r="256" spans="1:20" ht="16.899999999999999" customHeight="1" x14ac:dyDescent="0.3">
      <c r="A256" s="484" t="str">
        <f t="shared" si="11"/>
        <v>GDMTOPotenciaCentro Occidente</v>
      </c>
      <c r="C256" s="193" t="s">
        <v>55</v>
      </c>
      <c r="D256" s="177" t="s">
        <v>136</v>
      </c>
      <c r="E256" s="177" t="s">
        <v>63</v>
      </c>
      <c r="F256" s="178" t="s">
        <v>163</v>
      </c>
      <c r="G256" s="179">
        <f t="array" ref="G256">INDEX(INSUMOS_ENERO_2025!$E$18:$E$221,MATCH($C256&amp;$E256,INSUMOS_ENERO_2025!$B$18:$B$221&amp;INSUMOS_ENERO_2025!$C$18:$C$221,0))</f>
        <v>131.09251708151828</v>
      </c>
      <c r="H256" s="118"/>
      <c r="I256" s="118" t="str">
        <f t="shared" si="9"/>
        <v>APMTSINNA</v>
      </c>
      <c r="J256" s="118" t="str">
        <f t="shared" si="10"/>
        <v>APMTPeninsularNA</v>
      </c>
      <c r="K256" s="118" t="s">
        <v>150</v>
      </c>
      <c r="M256" s="192" t="s">
        <v>58</v>
      </c>
      <c r="N256" s="99" t="s">
        <v>159</v>
      </c>
      <c r="O256" s="99" t="s">
        <v>160</v>
      </c>
      <c r="P256" s="99" t="s">
        <v>72</v>
      </c>
      <c r="Q256" s="182" t="s">
        <v>161</v>
      </c>
      <c r="R256" s="183">
        <f t="array" ref="R256">IF(Q256="NA",INDEX($G$10:$G$213,MATCH(M256&amp;P256,$C$10:$C$213&amp;$E$10:$E$213,0)),INDEX($G$10:$G$213,MATCH(M256&amp;P256,$C$10:$C$213&amp;$E$10:$E$213,0))*INDEX(PC_ENERO_2025!$F$28:$F$60,MATCH(I256,PC_ENERO_2025!$E$28:$E$60,0),MATCH($R$8,PC_ENERO_2025!$F$26,0)))</f>
        <v>2098.0637348175569</v>
      </c>
      <c r="S256" s="185"/>
      <c r="T256" s="185"/>
    </row>
    <row r="257" spans="1:20" ht="16.899999999999999" customHeight="1" x14ac:dyDescent="0.3">
      <c r="A257" s="484" t="str">
        <f t="shared" si="11"/>
        <v>PDBTPotenciaCentro Occidente</v>
      </c>
      <c r="C257" s="193" t="s">
        <v>56</v>
      </c>
      <c r="D257" s="177" t="s">
        <v>136</v>
      </c>
      <c r="E257" s="177" t="s">
        <v>63</v>
      </c>
      <c r="F257" s="178" t="s">
        <v>163</v>
      </c>
      <c r="G257" s="179">
        <f t="array" ref="G257">INDEX(INSUMOS_ENERO_2025!$E$18:$E$221,MATCH($C257&amp;$E257,INSUMOS_ENERO_2025!$B$18:$B$221&amp;INSUMOS_ENERO_2025!$C$18:$C$221,0))</f>
        <v>138.74723833738824</v>
      </c>
      <c r="H257" s="118"/>
      <c r="I257" s="118" t="str">
        <f t="shared" si="9"/>
        <v>GDMTHSINB</v>
      </c>
      <c r="J257" s="118" t="str">
        <f t="shared" si="10"/>
        <v>GDMTHPeninsularB</v>
      </c>
      <c r="K257" s="118" t="s">
        <v>150</v>
      </c>
      <c r="M257" s="180" t="s">
        <v>54</v>
      </c>
      <c r="N257" s="99" t="s">
        <v>159</v>
      </c>
      <c r="O257" s="99" t="s">
        <v>160</v>
      </c>
      <c r="P257" s="99" t="s">
        <v>72</v>
      </c>
      <c r="Q257" s="182" t="s">
        <v>146</v>
      </c>
      <c r="R257" s="183">
        <f t="array" ref="R257">IF(Q257="NA",INDEX($G$10:$G$213,MATCH(M257&amp;P257,$C$10:$C$213&amp;$E$10:$E$213,0)),INDEX($G$10:$G$213,MATCH(M257&amp;P257,$C$10:$C$213&amp;$E$10:$E$213,0))*INDEX(PC_ENERO_2025!$F$28:$F$60,MATCH(I257,PC_ENERO_2025!$E$28:$E$60,0),MATCH($R$8,PC_ENERO_2025!$F$26,0)))</f>
        <v>101016.5121172154</v>
      </c>
      <c r="S257" s="185"/>
      <c r="T257" s="185"/>
    </row>
    <row r="258" spans="1:20" ht="16.899999999999999" customHeight="1" x14ac:dyDescent="0.3">
      <c r="A258" s="484" t="str">
        <f t="shared" si="11"/>
        <v>APBTPotenciaCentro Occidente</v>
      </c>
      <c r="C258" s="176" t="s">
        <v>57</v>
      </c>
      <c r="D258" s="177" t="s">
        <v>136</v>
      </c>
      <c r="E258" s="177" t="s">
        <v>63</v>
      </c>
      <c r="F258" s="178" t="s">
        <v>163</v>
      </c>
      <c r="G258" s="179">
        <f t="array" ref="G258">INDEX(INSUMOS_ENERO_2025!$E$18:$E$221,MATCH($C258&amp;$E258,INSUMOS_ENERO_2025!$B$18:$B$221&amp;INSUMOS_ENERO_2025!$C$18:$C$221,0))</f>
        <v>39.828549003861376</v>
      </c>
      <c r="H258" s="118"/>
      <c r="I258" s="118" t="str">
        <f t="shared" si="9"/>
        <v>GDMTHSINI</v>
      </c>
      <c r="J258" s="118" t="str">
        <f t="shared" si="10"/>
        <v>GDMTHPeninsularI</v>
      </c>
      <c r="K258" s="118" t="s">
        <v>150</v>
      </c>
      <c r="M258" s="180" t="s">
        <v>54</v>
      </c>
      <c r="N258" s="99" t="s">
        <v>159</v>
      </c>
      <c r="O258" s="99" t="s">
        <v>160</v>
      </c>
      <c r="P258" s="99" t="s">
        <v>72</v>
      </c>
      <c r="Q258" s="182" t="s">
        <v>147</v>
      </c>
      <c r="R258" s="183">
        <f t="array" ref="R258">IF(Q258="NA",INDEX($G$10:$G$213,MATCH(M258&amp;P258,$C$10:$C$213&amp;$E$10:$E$213,0)),INDEX($G$10:$G$213,MATCH(M258&amp;P258,$C$10:$C$213&amp;$E$10:$E$213,0))*INDEX(PC_ENERO_2025!$F$28:$F$60,MATCH(I258,PC_ENERO_2025!$E$28:$E$60,0),MATCH($R$8,PC_ENERO_2025!$F$26,0)))</f>
        <v>193686.48552671986</v>
      </c>
      <c r="S258" s="185"/>
      <c r="T258" s="185"/>
    </row>
    <row r="259" spans="1:20" ht="16.899999999999999" customHeight="1" x14ac:dyDescent="0.3">
      <c r="A259" s="484" t="str">
        <f t="shared" si="11"/>
        <v>APMTPotenciaCentro Occidente</v>
      </c>
      <c r="C259" s="176" t="s">
        <v>58</v>
      </c>
      <c r="D259" s="177" t="s">
        <v>136</v>
      </c>
      <c r="E259" s="177" t="s">
        <v>63</v>
      </c>
      <c r="F259" s="178" t="s">
        <v>163</v>
      </c>
      <c r="G259" s="179">
        <f t="array" ref="G259">INDEX(INSUMOS_ENERO_2025!$E$18:$E$221,MATCH($C259&amp;$E259,INSUMOS_ENERO_2025!$B$18:$B$221&amp;INSUMOS_ENERO_2025!$C$18:$C$221,0))</f>
        <v>2.5296144549406274</v>
      </c>
      <c r="H259" s="118"/>
      <c r="I259" s="118" t="str">
        <f t="shared" si="9"/>
        <v>GDMTHSINP</v>
      </c>
      <c r="J259" s="118" t="str">
        <f t="shared" si="10"/>
        <v>GDMTHPeninsularP</v>
      </c>
      <c r="K259" s="118" t="s">
        <v>150</v>
      </c>
      <c r="M259" s="180" t="s">
        <v>54</v>
      </c>
      <c r="N259" s="99" t="s">
        <v>159</v>
      </c>
      <c r="O259" s="99" t="s">
        <v>160</v>
      </c>
      <c r="P259" s="99" t="s">
        <v>72</v>
      </c>
      <c r="Q259" s="182" t="s">
        <v>148</v>
      </c>
      <c r="R259" s="183">
        <f t="array" ref="R259">IF(Q259="NA",INDEX($G$10:$G$213,MATCH(M259&amp;P259,$C$10:$C$213&amp;$E$10:$E$213,0)),INDEX($G$10:$G$213,MATCH(M259&amp;P259,$C$10:$C$213&amp;$E$10:$E$213,0))*INDEX(PC_ENERO_2025!$F$28:$F$60,MATCH(I259,PC_ENERO_2025!$E$28:$E$60,0),MATCH($R$8,PC_ENERO_2025!$F$26,0)))</f>
        <v>46270.490574089898</v>
      </c>
      <c r="S259" s="185"/>
      <c r="T259" s="185"/>
    </row>
    <row r="260" spans="1:20" ht="16.899999999999999" customHeight="1" x14ac:dyDescent="0.3">
      <c r="A260" s="484" t="str">
        <f t="shared" si="11"/>
        <v>RABTPotenciaCentro Occidente</v>
      </c>
      <c r="C260" s="176" t="s">
        <v>59</v>
      </c>
      <c r="D260" s="177" t="s">
        <v>136</v>
      </c>
      <c r="E260" s="177" t="s">
        <v>63</v>
      </c>
      <c r="F260" s="178" t="s">
        <v>163</v>
      </c>
      <c r="G260" s="179">
        <f t="array" ref="G260">INDEX(INSUMOS_ENERO_2025!$E$18:$E$221,MATCH($C260&amp;$E260,INSUMOS_ENERO_2025!$B$18:$B$221&amp;INSUMOS_ENERO_2025!$C$18:$C$221,0))</f>
        <v>46.250779722306753</v>
      </c>
      <c r="H260" s="118"/>
      <c r="I260" s="118" t="str">
        <f t="shared" si="9"/>
        <v>GDMTOSINNA</v>
      </c>
      <c r="J260" s="118" t="str">
        <f t="shared" si="10"/>
        <v>GDMTOPeninsularNA</v>
      </c>
      <c r="K260" s="118" t="s">
        <v>150</v>
      </c>
      <c r="M260" s="180" t="s">
        <v>55</v>
      </c>
      <c r="N260" s="99" t="s">
        <v>159</v>
      </c>
      <c r="O260" s="99" t="s">
        <v>160</v>
      </c>
      <c r="P260" s="99" t="s">
        <v>72</v>
      </c>
      <c r="Q260" s="182" t="s">
        <v>161</v>
      </c>
      <c r="R260" s="183">
        <f t="array" ref="R260">IF(Q260="NA",INDEX($G$10:$G$213,MATCH(M260&amp;P260,$C$10:$C$213&amp;$E$10:$E$213,0)),INDEX($G$10:$G$213,MATCH(M260&amp;P260,$C$10:$C$213&amp;$E$10:$E$213,0))*INDEX(PC_ENERO_2025!$F$28:$F$60,MATCH(I260,PC_ENERO_2025!$E$28:$E$60,0),MATCH($R$8,PC_ENERO_2025!$F$26,0)))</f>
        <v>72767.357371601291</v>
      </c>
      <c r="S260" s="185"/>
      <c r="T260" s="185"/>
    </row>
    <row r="261" spans="1:20" ht="16.899999999999999" customHeight="1" x14ac:dyDescent="0.3">
      <c r="A261" s="484" t="str">
        <f t="shared" si="11"/>
        <v>RAMTPotenciaCentro Occidente</v>
      </c>
      <c r="C261" s="176" t="s">
        <v>60</v>
      </c>
      <c r="D261" s="177" t="s">
        <v>136</v>
      </c>
      <c r="E261" s="177" t="s">
        <v>63</v>
      </c>
      <c r="F261" s="178" t="s">
        <v>163</v>
      </c>
      <c r="G261" s="179">
        <f t="array" ref="G261">INDEX(INSUMOS_ENERO_2025!$E$18:$E$221,MATCH($C261&amp;$E261,INSUMOS_ENERO_2025!$B$18:$B$221&amp;INSUMOS_ENERO_2025!$C$18:$C$221,0))</f>
        <v>111.35938904797844</v>
      </c>
      <c r="H261" s="118"/>
      <c r="I261" s="118" t="str">
        <f t="shared" si="9"/>
        <v>RAMTSINNA</v>
      </c>
      <c r="J261" s="118" t="str">
        <f t="shared" si="10"/>
        <v>RAMTPeninsularNA</v>
      </c>
      <c r="K261" s="118" t="s">
        <v>150</v>
      </c>
      <c r="M261" s="192" t="s">
        <v>60</v>
      </c>
      <c r="N261" s="99" t="s">
        <v>159</v>
      </c>
      <c r="O261" s="99" t="s">
        <v>160</v>
      </c>
      <c r="P261" s="99" t="s">
        <v>72</v>
      </c>
      <c r="Q261" s="182" t="s">
        <v>161</v>
      </c>
      <c r="R261" s="183">
        <f t="array" ref="R261">IF(Q261="NA",INDEX($G$10:$G$213,MATCH(M261&amp;P261,$C$10:$C$213&amp;$E$10:$E$213,0)),INDEX($G$10:$G$213,MATCH(M261&amp;P261,$C$10:$C$213&amp;$E$10:$E$213,0))*INDEX(PC_ENERO_2025!$F$28:$F$60,MATCH(I261,PC_ENERO_2025!$E$28:$E$60,0),MATCH($R$8,PC_ENERO_2025!$F$26,0)))</f>
        <v>3691.8545655901321</v>
      </c>
      <c r="S261" s="185"/>
      <c r="T261" s="185"/>
    </row>
    <row r="262" spans="1:20" ht="16.899999999999999" customHeight="1" x14ac:dyDescent="0.3">
      <c r="A262" s="484" t="str">
        <f t="shared" si="11"/>
        <v>DB1PotenciaCentro Oriente</v>
      </c>
      <c r="C262" s="176" t="s">
        <v>48</v>
      </c>
      <c r="D262" s="177" t="s">
        <v>136</v>
      </c>
      <c r="E262" s="177" t="s">
        <v>64</v>
      </c>
      <c r="F262" s="178" t="s">
        <v>163</v>
      </c>
      <c r="G262" s="179">
        <f t="array" ref="G262">INDEX(INSUMOS_ENERO_2025!$E$18:$E$221,MATCH($C262&amp;$E262,INSUMOS_ENERO_2025!$B$18:$B$221&amp;INSUMOS_ENERO_2025!$C$18:$C$221,0))</f>
        <v>379.8527886542505</v>
      </c>
      <c r="H262" s="118"/>
      <c r="I262" s="118" t="str">
        <f t="shared" si="9"/>
        <v>DISTSINB</v>
      </c>
      <c r="J262" s="118" t="str">
        <f t="shared" si="10"/>
        <v>DISTPeninsularB</v>
      </c>
      <c r="K262" s="118" t="s">
        <v>150</v>
      </c>
      <c r="M262" s="192" t="s">
        <v>51</v>
      </c>
      <c r="N262" s="99" t="s">
        <v>159</v>
      </c>
      <c r="O262" s="99" t="s">
        <v>160</v>
      </c>
      <c r="P262" s="99" t="s">
        <v>72</v>
      </c>
      <c r="Q262" s="182" t="s">
        <v>146</v>
      </c>
      <c r="R262" s="183">
        <f t="array" ref="R262">IF(Q262="NA",INDEX($G$10:$G$213,MATCH(M262&amp;P262,$C$10:$C$213&amp;$E$10:$E$213,0)),INDEX($G$10:$G$213,MATCH(M262&amp;P262,$C$10:$C$213&amp;$E$10:$E$213,0))*INDEX(PC_ENERO_2025!$F$28:$F$60,MATCH(I262,PC_ENERO_2025!$E$28:$E$60,0),MATCH($R$8,PC_ENERO_2025!$F$26,0)))</f>
        <v>3119.8525908118436</v>
      </c>
      <c r="S262" s="185"/>
      <c r="T262" s="185"/>
    </row>
    <row r="263" spans="1:20" ht="16.899999999999999" customHeight="1" x14ac:dyDescent="0.3">
      <c r="A263" s="484" t="str">
        <f t="shared" si="11"/>
        <v>DB2PotenciaCentro Oriente</v>
      </c>
      <c r="C263" s="176" t="s">
        <v>50</v>
      </c>
      <c r="D263" s="177" t="s">
        <v>136</v>
      </c>
      <c r="E263" s="177" t="s">
        <v>64</v>
      </c>
      <c r="F263" s="178" t="s">
        <v>163</v>
      </c>
      <c r="G263" s="179">
        <f t="array" ref="G263">INDEX(INSUMOS_ENERO_2025!$E$18:$E$221,MATCH($C263&amp;$E263,INSUMOS_ENERO_2025!$B$18:$B$221&amp;INSUMOS_ENERO_2025!$C$18:$C$221,0))</f>
        <v>233.5574651766625</v>
      </c>
      <c r="H263" s="118"/>
      <c r="I263" s="118" t="str">
        <f t="shared" si="9"/>
        <v>DISTSINI</v>
      </c>
      <c r="J263" s="118" t="str">
        <f t="shared" si="10"/>
        <v>DISTPeninsularI</v>
      </c>
      <c r="K263" s="118" t="s">
        <v>150</v>
      </c>
      <c r="M263" s="192" t="s">
        <v>51</v>
      </c>
      <c r="N263" s="99" t="s">
        <v>159</v>
      </c>
      <c r="O263" s="99" t="s">
        <v>160</v>
      </c>
      <c r="P263" s="99" t="s">
        <v>72</v>
      </c>
      <c r="Q263" s="182" t="s">
        <v>147</v>
      </c>
      <c r="R263" s="183">
        <f t="array" ref="R263">IF(Q263="NA",INDEX($G$10:$G$213,MATCH(M263&amp;P263,$C$10:$C$213&amp;$E$10:$E$213,0)),INDEX($G$10:$G$213,MATCH(M263&amp;P263,$C$10:$C$213&amp;$E$10:$E$213,0))*INDEX(PC_ENERO_2025!$F$28:$F$60,MATCH(I263,PC_ENERO_2025!$E$28:$E$60,0),MATCH($R$8,PC_ENERO_2025!$F$26,0)))</f>
        <v>5721.7453846155659</v>
      </c>
      <c r="S263" s="185"/>
      <c r="T263" s="185"/>
    </row>
    <row r="264" spans="1:20" ht="16.899999999999999" customHeight="1" x14ac:dyDescent="0.3">
      <c r="A264" s="484" t="str">
        <f t="shared" si="11"/>
        <v>DISTPotenciaCentro Oriente</v>
      </c>
      <c r="C264" s="176" t="s">
        <v>51</v>
      </c>
      <c r="D264" s="177" t="s">
        <v>136</v>
      </c>
      <c r="E264" s="177" t="s">
        <v>64</v>
      </c>
      <c r="F264" s="178" t="s">
        <v>163</v>
      </c>
      <c r="G264" s="179">
        <f t="array" ref="G264">INDEX(INSUMOS_ENERO_2025!$E$18:$E$221,MATCH($C264&amp;$E264,INSUMOS_ENERO_2025!$B$18:$B$221&amp;INSUMOS_ENERO_2025!$C$18:$C$221,0))</f>
        <v>67.279382960071686</v>
      </c>
      <c r="H264" s="118"/>
      <c r="I264" s="118" t="str">
        <f t="shared" si="9"/>
        <v>DISTSINP</v>
      </c>
      <c r="J264" s="118" t="str">
        <f t="shared" si="10"/>
        <v>DISTPeninsularP</v>
      </c>
      <c r="K264" s="118" t="s">
        <v>150</v>
      </c>
      <c r="M264" s="192" t="s">
        <v>51</v>
      </c>
      <c r="N264" s="99" t="s">
        <v>159</v>
      </c>
      <c r="O264" s="99" t="s">
        <v>160</v>
      </c>
      <c r="P264" s="99" t="s">
        <v>72</v>
      </c>
      <c r="Q264" s="182" t="s">
        <v>148</v>
      </c>
      <c r="R264" s="183">
        <f t="array" ref="R264">IF(Q264="NA",INDEX($G$10:$G$213,MATCH(M264&amp;P264,$C$10:$C$213&amp;$E$10:$E$213,0)),INDEX($G$10:$G$213,MATCH(M264&amp;P264,$C$10:$C$213&amp;$E$10:$E$213,0))*INDEX(PC_ENERO_2025!$F$28:$F$60,MATCH(I264,PC_ENERO_2025!$E$28:$E$60,0),MATCH($R$8,PC_ENERO_2025!$F$26,0)))</f>
        <v>1300.389382359022</v>
      </c>
      <c r="S264" s="185"/>
      <c r="T264" s="185"/>
    </row>
    <row r="265" spans="1:20" ht="16.899999999999999" customHeight="1" x14ac:dyDescent="0.3">
      <c r="A265" s="484" t="str">
        <f t="shared" si="11"/>
        <v>DITPotenciaCentro Oriente</v>
      </c>
      <c r="C265" s="176" t="s">
        <v>52</v>
      </c>
      <c r="D265" s="177" t="s">
        <v>136</v>
      </c>
      <c r="E265" s="177" t="s">
        <v>64</v>
      </c>
      <c r="F265" s="178" t="s">
        <v>163</v>
      </c>
      <c r="G265" s="179">
        <f t="array" ref="G265">INDEX(INSUMOS_ENERO_2025!$E$18:$E$221,MATCH($C265&amp;$E265,INSUMOS_ENERO_2025!$B$18:$B$221&amp;INSUMOS_ENERO_2025!$C$18:$C$221,0))</f>
        <v>198.00500102452983</v>
      </c>
      <c r="H265" s="118"/>
      <c r="I265" s="118" t="str">
        <f t="shared" si="9"/>
        <v>DISTSINSP</v>
      </c>
      <c r="J265" s="118" t="str">
        <f t="shared" si="10"/>
        <v>DISTPeninsularSP</v>
      </c>
      <c r="K265" s="118" t="s">
        <v>150</v>
      </c>
      <c r="M265" s="192" t="s">
        <v>51</v>
      </c>
      <c r="N265" s="99" t="s">
        <v>159</v>
      </c>
      <c r="O265" s="99" t="s">
        <v>160</v>
      </c>
      <c r="P265" s="99" t="s">
        <v>72</v>
      </c>
      <c r="Q265" s="182" t="s">
        <v>151</v>
      </c>
      <c r="R265" s="183">
        <f t="array" ref="R265">IF(Q265="NA",INDEX($G$10:$G$213,MATCH(M265&amp;P265,$C$10:$C$213&amp;$E$10:$E$213,0)),INDEX($G$10:$G$213,MATCH(M265&amp;P265,$C$10:$C$213&amp;$E$10:$E$213,0))*INDEX(PC_ENERO_2025!$F$28:$F$60,MATCH(I265,PC_ENERO_2025!$E$28:$E$60,0),MATCH($R$8,PC_ENERO_2025!$F$26,0)))</f>
        <v>0</v>
      </c>
      <c r="S265" s="185"/>
      <c r="T265" s="185"/>
    </row>
    <row r="266" spans="1:20" ht="16.899999999999999" customHeight="1" x14ac:dyDescent="0.3">
      <c r="A266" s="484" t="str">
        <f t="shared" si="11"/>
        <v>GDBTPotenciaCentro Oriente</v>
      </c>
      <c r="C266" s="176" t="s">
        <v>53</v>
      </c>
      <c r="D266" s="177" t="s">
        <v>136</v>
      </c>
      <c r="E266" s="177" t="s">
        <v>64</v>
      </c>
      <c r="F266" s="178" t="s">
        <v>163</v>
      </c>
      <c r="G266" s="179">
        <f t="array" ref="G266">INDEX(INSUMOS_ENERO_2025!$E$18:$E$221,MATCH($C266&amp;$E266,INSUMOS_ENERO_2025!$B$18:$B$221&amp;INSUMOS_ENERO_2025!$C$18:$C$221,0))</f>
        <v>7.1105809883230124</v>
      </c>
      <c r="H266" s="118"/>
      <c r="I266" s="118" t="str">
        <f t="shared" ref="I266:I329" si="12">M266&amp;K266&amp;Q266</f>
        <v>DITSINB</v>
      </c>
      <c r="J266" s="118" t="str">
        <f t="shared" ref="J266:J329" si="13">M266&amp;P266&amp;Q266</f>
        <v>DITPeninsularB</v>
      </c>
      <c r="K266" s="118" t="s">
        <v>150</v>
      </c>
      <c r="M266" s="192" t="s">
        <v>52</v>
      </c>
      <c r="N266" s="99" t="s">
        <v>159</v>
      </c>
      <c r="O266" s="99" t="s">
        <v>160</v>
      </c>
      <c r="P266" s="99" t="s">
        <v>72</v>
      </c>
      <c r="Q266" s="182" t="s">
        <v>146</v>
      </c>
      <c r="R266" s="183">
        <f t="array" ref="R266">IF(Q266="NA",INDEX($G$10:$G$213,MATCH(M266&amp;P266,$C$10:$C$213&amp;$E$10:$E$213,0)),INDEX($G$10:$G$213,MATCH(M266&amp;P266,$C$10:$C$213&amp;$E$10:$E$213,0))*INDEX(PC_ENERO_2025!$F$28:$F$60,MATCH(I266,PC_ENERO_2025!$E$28:$E$60,0),MATCH($R$8,PC_ENERO_2025!$F$26,0)))</f>
        <v>187.92259284126783</v>
      </c>
      <c r="S266" s="185"/>
      <c r="T266" s="185"/>
    </row>
    <row r="267" spans="1:20" ht="16.899999999999999" customHeight="1" x14ac:dyDescent="0.3">
      <c r="A267" s="484" t="str">
        <f t="shared" ref="A267:A330" si="14">C267&amp;D267&amp;E267</f>
        <v>GDMTHPotenciaCentro Oriente</v>
      </c>
      <c r="C267" s="176" t="s">
        <v>54</v>
      </c>
      <c r="D267" s="177" t="s">
        <v>136</v>
      </c>
      <c r="E267" s="177" t="s">
        <v>64</v>
      </c>
      <c r="F267" s="178" t="s">
        <v>163</v>
      </c>
      <c r="G267" s="179">
        <f t="array" ref="G267">INDEX(INSUMOS_ENERO_2025!$E$18:$E$221,MATCH($C267&amp;$E267,INSUMOS_ENERO_2025!$B$18:$B$221&amp;INSUMOS_ENERO_2025!$C$18:$C$221,0))</f>
        <v>643.26459442679311</v>
      </c>
      <c r="H267" s="118"/>
      <c r="I267" s="118" t="str">
        <f t="shared" si="12"/>
        <v>DITSINI</v>
      </c>
      <c r="J267" s="118" t="str">
        <f t="shared" si="13"/>
        <v>DITPeninsularI</v>
      </c>
      <c r="K267" s="118" t="s">
        <v>150</v>
      </c>
      <c r="M267" s="192" t="s">
        <v>52</v>
      </c>
      <c r="N267" s="99" t="s">
        <v>159</v>
      </c>
      <c r="O267" s="99" t="s">
        <v>160</v>
      </c>
      <c r="P267" s="99" t="s">
        <v>72</v>
      </c>
      <c r="Q267" s="182" t="s">
        <v>147</v>
      </c>
      <c r="R267" s="183">
        <f t="array" ref="R267">IF(Q267="NA",INDEX($G$10:$G$213,MATCH(M267&amp;P267,$C$10:$C$213&amp;$E$10:$E$213,0)),INDEX($G$10:$G$213,MATCH(M267&amp;P267,$C$10:$C$213&amp;$E$10:$E$213,0))*INDEX(PC_ENERO_2025!$F$28:$F$60,MATCH(I267,PC_ENERO_2025!$E$28:$E$60,0),MATCH($R$8,PC_ENERO_2025!$F$26,0)))</f>
        <v>287.31310255181046</v>
      </c>
      <c r="S267" s="185"/>
      <c r="T267" s="185"/>
    </row>
    <row r="268" spans="1:20" ht="16.899999999999999" customHeight="1" x14ac:dyDescent="0.3">
      <c r="A268" s="484" t="str">
        <f t="shared" si="14"/>
        <v>GDMTOPotenciaCentro Oriente</v>
      </c>
      <c r="C268" s="176" t="s">
        <v>55</v>
      </c>
      <c r="D268" s="177" t="s">
        <v>136</v>
      </c>
      <c r="E268" s="177" t="s">
        <v>64</v>
      </c>
      <c r="F268" s="178" t="s">
        <v>163</v>
      </c>
      <c r="G268" s="179">
        <f t="array" ref="G268">INDEX(INSUMOS_ENERO_2025!$E$18:$E$221,MATCH($C268&amp;$E268,INSUMOS_ENERO_2025!$B$18:$B$221&amp;INSUMOS_ENERO_2025!$C$18:$C$221,0))</f>
        <v>186.7216598833752</v>
      </c>
      <c r="H268" s="118"/>
      <c r="I268" s="118" t="str">
        <f t="shared" si="12"/>
        <v>DITSINP</v>
      </c>
      <c r="J268" s="118" t="str">
        <f t="shared" si="13"/>
        <v>DITPeninsularP</v>
      </c>
      <c r="K268" s="118" t="s">
        <v>150</v>
      </c>
      <c r="M268" s="192" t="s">
        <v>52</v>
      </c>
      <c r="N268" s="99" t="s">
        <v>159</v>
      </c>
      <c r="O268" s="99" t="s">
        <v>160</v>
      </c>
      <c r="P268" s="99" t="s">
        <v>72</v>
      </c>
      <c r="Q268" s="182" t="s">
        <v>148</v>
      </c>
      <c r="R268" s="183">
        <f t="array" ref="R268">IF(Q268="NA",INDEX($G$10:$G$213,MATCH(M268&amp;P268,$C$10:$C$213&amp;$E$10:$E$213,0)),INDEX($G$10:$G$213,MATCH(M268&amp;P268,$C$10:$C$213&amp;$E$10:$E$213,0))*INDEX(PC_ENERO_2025!$F$28:$F$60,MATCH(I268,PC_ENERO_2025!$E$28:$E$60,0),MATCH($R$8,PC_ENERO_2025!$F$26,0)))</f>
        <v>38.880780172478794</v>
      </c>
      <c r="S268" s="185"/>
      <c r="T268" s="185"/>
    </row>
    <row r="269" spans="1:20" ht="16.899999999999999" customHeight="1" x14ac:dyDescent="0.3">
      <c r="A269" s="484" t="str">
        <f t="shared" si="14"/>
        <v>PDBTPotenciaCentro Oriente</v>
      </c>
      <c r="C269" s="176" t="s">
        <v>56</v>
      </c>
      <c r="D269" s="177" t="s">
        <v>136</v>
      </c>
      <c r="E269" s="177" t="s">
        <v>64</v>
      </c>
      <c r="F269" s="178" t="s">
        <v>163</v>
      </c>
      <c r="G269" s="179">
        <f t="array" ref="G269">INDEX(INSUMOS_ENERO_2025!$E$18:$E$221,MATCH($C269&amp;$E269,INSUMOS_ENERO_2025!$B$18:$B$221&amp;INSUMOS_ENERO_2025!$C$18:$C$221,0))</f>
        <v>187.15677145289533</v>
      </c>
      <c r="H269" s="118"/>
      <c r="I269" s="118" t="str">
        <f t="shared" si="12"/>
        <v>DITSINSP</v>
      </c>
      <c r="J269" s="118" t="str">
        <f t="shared" si="13"/>
        <v>DITPeninsularSP</v>
      </c>
      <c r="K269" s="118" t="s">
        <v>150</v>
      </c>
      <c r="M269" s="192" t="s">
        <v>52</v>
      </c>
      <c r="N269" s="99" t="s">
        <v>159</v>
      </c>
      <c r="O269" s="99" t="s">
        <v>160</v>
      </c>
      <c r="P269" s="99" t="s">
        <v>72</v>
      </c>
      <c r="Q269" s="182" t="s">
        <v>151</v>
      </c>
      <c r="R269" s="183">
        <f t="array" ref="R269">IF(Q269="NA",INDEX($G$10:$G$213,MATCH(M269&amp;P269,$C$10:$C$213&amp;$E$10:$E$213,0)),INDEX($G$10:$G$213,MATCH(M269&amp;P269,$C$10:$C$213&amp;$E$10:$E$213,0))*INDEX(PC_ENERO_2025!$F$28:$F$60,MATCH(I269,PC_ENERO_2025!$E$28:$E$60,0),MATCH($R$8,PC_ENERO_2025!$F$26,0)))</f>
        <v>0</v>
      </c>
      <c r="S269" s="185"/>
      <c r="T269" s="185"/>
    </row>
    <row r="270" spans="1:20" ht="16.899999999999999" customHeight="1" x14ac:dyDescent="0.3">
      <c r="A270" s="484" t="str">
        <f t="shared" si="14"/>
        <v>APBTPotenciaCentro Oriente</v>
      </c>
      <c r="C270" s="176" t="s">
        <v>57</v>
      </c>
      <c r="D270" s="177" t="s">
        <v>136</v>
      </c>
      <c r="E270" s="177" t="s">
        <v>64</v>
      </c>
      <c r="F270" s="178" t="s">
        <v>163</v>
      </c>
      <c r="G270" s="179">
        <f t="array" ref="G270">INDEX(INSUMOS_ENERO_2025!$E$18:$E$221,MATCH($C270&amp;$E270,INSUMOS_ENERO_2025!$B$18:$B$221&amp;INSUMOS_ENERO_2025!$C$18:$C$221,0))</f>
        <v>69.394987889321044</v>
      </c>
      <c r="H270" s="118"/>
      <c r="I270" s="118" t="str">
        <f t="shared" si="12"/>
        <v>DB1SINNA</v>
      </c>
      <c r="J270" s="118" t="str">
        <f t="shared" si="13"/>
        <v>DB1SuresteNA</v>
      </c>
      <c r="K270" s="118" t="s">
        <v>150</v>
      </c>
      <c r="M270" s="192" t="s">
        <v>48</v>
      </c>
      <c r="N270" s="99" t="s">
        <v>159</v>
      </c>
      <c r="O270" s="99" t="s">
        <v>160</v>
      </c>
      <c r="P270" s="99" t="s">
        <v>73</v>
      </c>
      <c r="Q270" s="182" t="s">
        <v>161</v>
      </c>
      <c r="R270" s="183">
        <f t="array" ref="R270">IF(Q270="NA",INDEX($G$10:$G$213,MATCH(M270&amp;P270,$C$10:$C$213&amp;$E$10:$E$213,0)),INDEX($G$10:$G$213,MATCH(M270&amp;P270,$C$10:$C$213&amp;$E$10:$E$213,0))*INDEX(PC_ENERO_2025!$F$28:$F$60,MATCH(I270,PC_ENERO_2025!$E$28:$E$60,0),MATCH($R$8,PC_ENERO_2025!$F$26,0)))</f>
        <v>146781.88311608421</v>
      </c>
      <c r="S270" s="185"/>
      <c r="T270" s="185"/>
    </row>
    <row r="271" spans="1:20" ht="16.899999999999999" customHeight="1" x14ac:dyDescent="0.3">
      <c r="A271" s="484" t="str">
        <f t="shared" si="14"/>
        <v>APMTPotenciaCentro Oriente</v>
      </c>
      <c r="C271" s="176" t="s">
        <v>58</v>
      </c>
      <c r="D271" s="177" t="s">
        <v>136</v>
      </c>
      <c r="E271" s="177" t="s">
        <v>64</v>
      </c>
      <c r="F271" s="178" t="s">
        <v>163</v>
      </c>
      <c r="G271" s="179">
        <f t="array" ref="G271">INDEX(INSUMOS_ENERO_2025!$E$18:$E$221,MATCH($C271&amp;$E271,INSUMOS_ENERO_2025!$B$18:$B$221&amp;INSUMOS_ENERO_2025!$C$18:$C$221,0))</f>
        <v>1.9947966738537513</v>
      </c>
      <c r="H271" s="118"/>
      <c r="I271" s="118" t="str">
        <f t="shared" si="12"/>
        <v>DB2SINNA</v>
      </c>
      <c r="J271" s="118" t="str">
        <f t="shared" si="13"/>
        <v>DB2SuresteNA</v>
      </c>
      <c r="K271" s="118" t="s">
        <v>150</v>
      </c>
      <c r="M271" s="192" t="s">
        <v>50</v>
      </c>
      <c r="N271" s="99" t="s">
        <v>159</v>
      </c>
      <c r="O271" s="99" t="s">
        <v>160</v>
      </c>
      <c r="P271" s="99" t="s">
        <v>73</v>
      </c>
      <c r="Q271" s="182" t="s">
        <v>161</v>
      </c>
      <c r="R271" s="183">
        <f t="array" ref="R271">IF(Q271="NA",INDEX($G$10:$G$213,MATCH(M271&amp;P271,$C$10:$C$213&amp;$E$10:$E$213,0)),INDEX($G$10:$G$213,MATCH(M271&amp;P271,$C$10:$C$213&amp;$E$10:$E$213,0))*INDEX(PC_ENERO_2025!$F$28:$F$60,MATCH(I271,PC_ENERO_2025!$E$28:$E$60,0),MATCH($R$8,PC_ENERO_2025!$F$26,0)))</f>
        <v>283454.90830101212</v>
      </c>
      <c r="S271" s="185"/>
      <c r="T271" s="185"/>
    </row>
    <row r="272" spans="1:20" ht="16.899999999999999" customHeight="1" x14ac:dyDescent="0.3">
      <c r="A272" s="484" t="str">
        <f t="shared" si="14"/>
        <v>RABTPotenciaCentro Oriente</v>
      </c>
      <c r="C272" s="176" t="s">
        <v>59</v>
      </c>
      <c r="D272" s="177" t="s">
        <v>136</v>
      </c>
      <c r="E272" s="177" t="s">
        <v>64</v>
      </c>
      <c r="F272" s="178" t="s">
        <v>163</v>
      </c>
      <c r="G272" s="179">
        <f t="array" ref="G272">INDEX(INSUMOS_ENERO_2025!$E$18:$E$221,MATCH($C272&amp;$E272,INSUMOS_ENERO_2025!$B$18:$B$221&amp;INSUMOS_ENERO_2025!$C$18:$C$221,0))</f>
        <v>36.441160569089902</v>
      </c>
      <c r="H272" s="118"/>
      <c r="I272" s="118" t="str">
        <f t="shared" si="12"/>
        <v>PDBTSINNA</v>
      </c>
      <c r="J272" s="118" t="str">
        <f t="shared" si="13"/>
        <v>PDBTSuresteNA</v>
      </c>
      <c r="K272" s="118" t="s">
        <v>150</v>
      </c>
      <c r="M272" s="192" t="s">
        <v>56</v>
      </c>
      <c r="N272" s="99" t="s">
        <v>159</v>
      </c>
      <c r="O272" s="99" t="s">
        <v>160</v>
      </c>
      <c r="P272" s="99" t="s">
        <v>73</v>
      </c>
      <c r="Q272" s="182" t="s">
        <v>161</v>
      </c>
      <c r="R272" s="183">
        <f t="array" ref="R272">IF(Q272="NA",INDEX($G$10:$G$213,MATCH(M272&amp;P272,$C$10:$C$213&amp;$E$10:$E$213,0)),INDEX($G$10:$G$213,MATCH(M272&amp;P272,$C$10:$C$213&amp;$E$10:$E$213,0))*INDEX(PC_ENERO_2025!$F$28:$F$60,MATCH(I272,PC_ENERO_2025!$E$28:$E$60,0),MATCH($R$8,PC_ENERO_2025!$F$26,0)))</f>
        <v>79057.060325829472</v>
      </c>
      <c r="S272" s="185"/>
      <c r="T272" s="185"/>
    </row>
    <row r="273" spans="1:20" ht="16.899999999999999" customHeight="1" x14ac:dyDescent="0.3">
      <c r="A273" s="484" t="str">
        <f t="shared" si="14"/>
        <v>RAMTPotenciaCentro Oriente</v>
      </c>
      <c r="C273" s="176" t="s">
        <v>60</v>
      </c>
      <c r="D273" s="177" t="s">
        <v>136</v>
      </c>
      <c r="E273" s="177" t="s">
        <v>64</v>
      </c>
      <c r="F273" s="178" t="s">
        <v>163</v>
      </c>
      <c r="G273" s="179">
        <f t="array" ref="G273">INDEX(INSUMOS_ENERO_2025!$E$18:$E$221,MATCH($C273&amp;$E273,INSUMOS_ENERO_2025!$B$18:$B$221&amp;INSUMOS_ENERO_2025!$C$18:$C$221,0))</f>
        <v>80.276526335087922</v>
      </c>
      <c r="H273" s="118"/>
      <c r="I273" s="118" t="str">
        <f t="shared" si="12"/>
        <v>GDBTSINNA</v>
      </c>
      <c r="J273" s="118" t="str">
        <f t="shared" si="13"/>
        <v>GDBTSuresteNA</v>
      </c>
      <c r="K273" s="118" t="s">
        <v>150</v>
      </c>
      <c r="M273" s="192" t="s">
        <v>53</v>
      </c>
      <c r="N273" s="99" t="s">
        <v>159</v>
      </c>
      <c r="O273" s="99" t="s">
        <v>160</v>
      </c>
      <c r="P273" s="99" t="s">
        <v>73</v>
      </c>
      <c r="Q273" s="182" t="s">
        <v>161</v>
      </c>
      <c r="R273" s="183">
        <f t="array" ref="R273">IF(Q273="NA",INDEX($G$10:$G$213,MATCH(M273&amp;P273,$C$10:$C$213&amp;$E$10:$E$213,0)),INDEX($G$10:$G$213,MATCH(M273&amp;P273,$C$10:$C$213&amp;$E$10:$E$213,0))*INDEX(PC_ENERO_2025!$F$28:$F$60,MATCH(I273,PC_ENERO_2025!$E$28:$E$60,0),MATCH($R$8,PC_ENERO_2025!$F$26,0)))</f>
        <v>1719.8115898249894</v>
      </c>
      <c r="S273" s="185"/>
      <c r="T273" s="185"/>
    </row>
    <row r="274" spans="1:20" ht="16.899999999999999" customHeight="1" x14ac:dyDescent="0.3">
      <c r="A274" s="484" t="str">
        <f t="shared" si="14"/>
        <v>DB1PotenciaCentro Sur</v>
      </c>
      <c r="C274" s="176" t="s">
        <v>48</v>
      </c>
      <c r="D274" s="177" t="s">
        <v>136</v>
      </c>
      <c r="E274" s="177" t="s">
        <v>65</v>
      </c>
      <c r="F274" s="178" t="s">
        <v>163</v>
      </c>
      <c r="G274" s="179">
        <f t="array" ref="G274">INDEX(INSUMOS_ENERO_2025!$E$18:$E$221,MATCH($C274&amp;$E274,INSUMOS_ENERO_2025!$B$18:$B$221&amp;INSUMOS_ENERO_2025!$C$18:$C$221,0))</f>
        <v>310.51220741805236</v>
      </c>
      <c r="H274" s="118"/>
      <c r="I274" s="118" t="str">
        <f t="shared" si="12"/>
        <v>RABTSINNA</v>
      </c>
      <c r="J274" s="118" t="str">
        <f t="shared" si="13"/>
        <v>RABTSuresteNA</v>
      </c>
      <c r="K274" s="118" t="s">
        <v>150</v>
      </c>
      <c r="M274" s="192" t="s">
        <v>59</v>
      </c>
      <c r="N274" s="99" t="s">
        <v>159</v>
      </c>
      <c r="O274" s="99" t="s">
        <v>160</v>
      </c>
      <c r="P274" s="99" t="s">
        <v>73</v>
      </c>
      <c r="Q274" s="182" t="s">
        <v>161</v>
      </c>
      <c r="R274" s="183">
        <f t="array" ref="R274">IF(Q274="NA",INDEX($G$10:$G$213,MATCH(M274&amp;P274,$C$10:$C$213&amp;$E$10:$E$213,0)),INDEX($G$10:$G$213,MATCH(M274&amp;P274,$C$10:$C$213&amp;$E$10:$E$213,0))*INDEX(PC_ENERO_2025!$F$28:$F$60,MATCH(I274,PC_ENERO_2025!$E$28:$E$60,0),MATCH($R$8,PC_ENERO_2025!$F$26,0)))</f>
        <v>6532.2769287461888</v>
      </c>
      <c r="S274" s="185"/>
      <c r="T274" s="185"/>
    </row>
    <row r="275" spans="1:20" ht="16.899999999999999" customHeight="1" x14ac:dyDescent="0.3">
      <c r="A275" s="484" t="str">
        <f t="shared" si="14"/>
        <v>DB2PotenciaCentro Sur</v>
      </c>
      <c r="C275" s="193" t="s">
        <v>50</v>
      </c>
      <c r="D275" s="177" t="s">
        <v>136</v>
      </c>
      <c r="E275" s="177" t="s">
        <v>65</v>
      </c>
      <c r="F275" s="178" t="s">
        <v>163</v>
      </c>
      <c r="G275" s="179">
        <f t="array" ref="G275">INDEX(INSUMOS_ENERO_2025!$E$18:$E$221,MATCH($C275&amp;$E275,INSUMOS_ENERO_2025!$B$18:$B$221&amp;INSUMOS_ENERO_2025!$C$18:$C$221,0))</f>
        <v>303.9549262791769</v>
      </c>
      <c r="H275" s="118"/>
      <c r="I275" s="118" t="str">
        <f t="shared" si="12"/>
        <v>APBTSINNA</v>
      </c>
      <c r="J275" s="118" t="str">
        <f t="shared" si="13"/>
        <v>APBTSuresteNA</v>
      </c>
      <c r="K275" s="118" t="s">
        <v>150</v>
      </c>
      <c r="M275" s="192" t="s">
        <v>57</v>
      </c>
      <c r="N275" s="99" t="s">
        <v>159</v>
      </c>
      <c r="O275" s="99" t="s">
        <v>160</v>
      </c>
      <c r="P275" s="99" t="s">
        <v>73</v>
      </c>
      <c r="Q275" s="182" t="s">
        <v>161</v>
      </c>
      <c r="R275" s="183">
        <f t="array" ref="R275">IF(Q275="NA",INDEX($G$10:$G$213,MATCH(M275&amp;P275,$C$10:$C$213&amp;$E$10:$E$213,0)),INDEX($G$10:$G$213,MATCH(M275&amp;P275,$C$10:$C$213&amp;$E$10:$E$213,0))*INDEX(PC_ENERO_2025!$F$28:$F$60,MATCH(I275,PC_ENERO_2025!$E$28:$E$60,0),MATCH($R$8,PC_ENERO_2025!$F$26,0)))</f>
        <v>25253.001564324459</v>
      </c>
      <c r="S275" s="185"/>
      <c r="T275" s="185"/>
    </row>
    <row r="276" spans="1:20" ht="16.899999999999999" customHeight="1" x14ac:dyDescent="0.3">
      <c r="A276" s="484" t="str">
        <f t="shared" si="14"/>
        <v>DISTPotenciaCentro Sur</v>
      </c>
      <c r="C276" s="193" t="s">
        <v>51</v>
      </c>
      <c r="D276" s="177" t="s">
        <v>136</v>
      </c>
      <c r="E276" s="177" t="s">
        <v>65</v>
      </c>
      <c r="F276" s="178" t="s">
        <v>163</v>
      </c>
      <c r="G276" s="179">
        <f t="array" ref="G276">INDEX(INSUMOS_ENERO_2025!$E$18:$E$221,MATCH($C276&amp;$E276,INSUMOS_ENERO_2025!$B$18:$B$221&amp;INSUMOS_ENERO_2025!$C$18:$C$221,0))</f>
        <v>238.55000356383204</v>
      </c>
      <c r="H276" s="118"/>
      <c r="I276" s="118" t="str">
        <f t="shared" si="12"/>
        <v>APMTSINNA</v>
      </c>
      <c r="J276" s="118" t="str">
        <f t="shared" si="13"/>
        <v>APMTSuresteNA</v>
      </c>
      <c r="K276" s="118" t="s">
        <v>150</v>
      </c>
      <c r="M276" s="192" t="s">
        <v>58</v>
      </c>
      <c r="N276" s="99" t="s">
        <v>159</v>
      </c>
      <c r="O276" s="99" t="s">
        <v>160</v>
      </c>
      <c r="P276" s="99" t="s">
        <v>73</v>
      </c>
      <c r="Q276" s="182" t="s">
        <v>161</v>
      </c>
      <c r="R276" s="183">
        <f t="array" ref="R276">IF(Q276="NA",INDEX($G$10:$G$213,MATCH(M276&amp;P276,$C$10:$C$213&amp;$E$10:$E$213,0)),INDEX($G$10:$G$213,MATCH(M276&amp;P276,$C$10:$C$213&amp;$E$10:$E$213,0))*INDEX(PC_ENERO_2025!$F$28:$F$60,MATCH(I276,PC_ENERO_2025!$E$28:$E$60,0),MATCH($R$8,PC_ENERO_2025!$F$26,0)))</f>
        <v>1405.9682728856678</v>
      </c>
      <c r="S276" s="185"/>
      <c r="T276" s="185"/>
    </row>
    <row r="277" spans="1:20" ht="16.899999999999999" customHeight="1" x14ac:dyDescent="0.3">
      <c r="A277" s="484" t="str">
        <f t="shared" si="14"/>
        <v>DITPotenciaCentro Sur</v>
      </c>
      <c r="C277" s="193" t="s">
        <v>52</v>
      </c>
      <c r="D277" s="177" t="s">
        <v>136</v>
      </c>
      <c r="E277" s="177" t="s">
        <v>65</v>
      </c>
      <c r="F277" s="178" t="s">
        <v>163</v>
      </c>
      <c r="G277" s="179">
        <f t="array" ref="G277">INDEX(INSUMOS_ENERO_2025!$E$18:$E$221,MATCH($C277&amp;$E277,INSUMOS_ENERO_2025!$B$18:$B$221&amp;INSUMOS_ENERO_2025!$C$18:$C$221,0))</f>
        <v>27.682398966551869</v>
      </c>
      <c r="H277" s="118"/>
      <c r="I277" s="118" t="str">
        <f t="shared" si="12"/>
        <v>GDMTHSINB</v>
      </c>
      <c r="J277" s="118" t="str">
        <f t="shared" si="13"/>
        <v>GDMTHSuresteB</v>
      </c>
      <c r="K277" s="118" t="s">
        <v>150</v>
      </c>
      <c r="M277" s="180" t="s">
        <v>54</v>
      </c>
      <c r="N277" s="99" t="s">
        <v>159</v>
      </c>
      <c r="O277" s="99" t="s">
        <v>160</v>
      </c>
      <c r="P277" s="99" t="s">
        <v>73</v>
      </c>
      <c r="Q277" s="182" t="s">
        <v>146</v>
      </c>
      <c r="R277" s="183">
        <f t="array" ref="R277">IF(Q277="NA",INDEX($G$10:$G$213,MATCH(M277&amp;P277,$C$10:$C$213&amp;$E$10:$E$213,0)),INDEX($G$10:$G$213,MATCH(M277&amp;P277,$C$10:$C$213&amp;$E$10:$E$213,0))*INDEX(PC_ENERO_2025!$F$28:$F$60,MATCH(I277,PC_ENERO_2025!$E$28:$E$60,0),MATCH($R$8,PC_ENERO_2025!$F$26,0)))</f>
        <v>38243.260810814645</v>
      </c>
      <c r="S277" s="185"/>
      <c r="T277" s="185"/>
    </row>
    <row r="278" spans="1:20" ht="16.899999999999999" customHeight="1" x14ac:dyDescent="0.3">
      <c r="A278" s="484" t="str">
        <f t="shared" si="14"/>
        <v>GDBTPotenciaCentro Sur</v>
      </c>
      <c r="C278" s="193" t="s">
        <v>53</v>
      </c>
      <c r="D278" s="177" t="s">
        <v>136</v>
      </c>
      <c r="E278" s="177" t="s">
        <v>65</v>
      </c>
      <c r="F278" s="178" t="s">
        <v>163</v>
      </c>
      <c r="G278" s="179">
        <f t="array" ref="G278">INDEX(INSUMOS_ENERO_2025!$E$18:$E$221,MATCH($C278&amp;$E278,INSUMOS_ENERO_2025!$B$18:$B$221&amp;INSUMOS_ENERO_2025!$C$18:$C$221,0))</f>
        <v>5.2523366043977671</v>
      </c>
      <c r="H278" s="118"/>
      <c r="I278" s="118" t="str">
        <f t="shared" si="12"/>
        <v>GDMTHSINI</v>
      </c>
      <c r="J278" s="118" t="str">
        <f t="shared" si="13"/>
        <v>GDMTHSuresteI</v>
      </c>
      <c r="K278" s="118" t="s">
        <v>150</v>
      </c>
      <c r="M278" s="180" t="s">
        <v>54</v>
      </c>
      <c r="N278" s="99" t="s">
        <v>159</v>
      </c>
      <c r="O278" s="99" t="s">
        <v>160</v>
      </c>
      <c r="P278" s="99" t="s">
        <v>73</v>
      </c>
      <c r="Q278" s="182" t="s">
        <v>147</v>
      </c>
      <c r="R278" s="183">
        <f t="array" ref="R278">IF(Q278="NA",INDEX($G$10:$G$213,MATCH(M278&amp;P278,$C$10:$C$213&amp;$E$10:$E$213,0)),INDEX($G$10:$G$213,MATCH(M278&amp;P278,$C$10:$C$213&amp;$E$10:$E$213,0))*INDEX(PC_ENERO_2025!$F$28:$F$60,MATCH(I278,PC_ENERO_2025!$E$28:$E$60,0),MATCH($R$8,PC_ENERO_2025!$F$26,0)))</f>
        <v>73326.653497335268</v>
      </c>
      <c r="S278" s="185"/>
      <c r="T278" s="185"/>
    </row>
    <row r="279" spans="1:20" ht="16.899999999999999" customHeight="1" x14ac:dyDescent="0.3">
      <c r="A279" s="484" t="str">
        <f t="shared" si="14"/>
        <v>GDMTHPotenciaCentro Sur</v>
      </c>
      <c r="C279" s="193" t="s">
        <v>54</v>
      </c>
      <c r="D279" s="177" t="s">
        <v>136</v>
      </c>
      <c r="E279" s="177" t="s">
        <v>65</v>
      </c>
      <c r="F279" s="178" t="s">
        <v>163</v>
      </c>
      <c r="G279" s="179">
        <f t="array" ref="G279">INDEX(INSUMOS_ENERO_2025!$E$18:$E$221,MATCH($C279&amp;$E279,INSUMOS_ENERO_2025!$B$18:$B$221&amp;INSUMOS_ENERO_2025!$C$18:$C$221,0))</f>
        <v>294.66408536239692</v>
      </c>
      <c r="H279" s="118"/>
      <c r="I279" s="118" t="str">
        <f t="shared" si="12"/>
        <v>GDMTHSINP</v>
      </c>
      <c r="J279" s="118" t="str">
        <f t="shared" si="13"/>
        <v>GDMTHSuresteP</v>
      </c>
      <c r="K279" s="118" t="s">
        <v>150</v>
      </c>
      <c r="M279" s="180" t="s">
        <v>54</v>
      </c>
      <c r="N279" s="99" t="s">
        <v>159</v>
      </c>
      <c r="O279" s="99" t="s">
        <v>160</v>
      </c>
      <c r="P279" s="99" t="s">
        <v>73</v>
      </c>
      <c r="Q279" s="182" t="s">
        <v>148</v>
      </c>
      <c r="R279" s="183">
        <f t="array" ref="R279">IF(Q279="NA",INDEX($G$10:$G$213,MATCH(M279&amp;P279,$C$10:$C$213&amp;$E$10:$E$213,0)),INDEX($G$10:$G$213,MATCH(M279&amp;P279,$C$10:$C$213&amp;$E$10:$E$213,0))*INDEX(PC_ENERO_2025!$F$28:$F$60,MATCH(I279,PC_ENERO_2025!$E$28:$E$60,0),MATCH($R$8,PC_ENERO_2025!$F$26,0)))</f>
        <v>17517.27912379281</v>
      </c>
      <c r="S279" s="185"/>
      <c r="T279" s="185"/>
    </row>
    <row r="280" spans="1:20" ht="16.899999999999999" customHeight="1" x14ac:dyDescent="0.3">
      <c r="A280" s="484" t="str">
        <f t="shared" si="14"/>
        <v>GDMTOPotenciaCentro Sur</v>
      </c>
      <c r="C280" s="193" t="s">
        <v>55</v>
      </c>
      <c r="D280" s="177" t="s">
        <v>136</v>
      </c>
      <c r="E280" s="177" t="s">
        <v>65</v>
      </c>
      <c r="F280" s="178" t="s">
        <v>163</v>
      </c>
      <c r="G280" s="179">
        <f t="array" ref="G280">INDEX(INSUMOS_ENERO_2025!$E$18:$E$221,MATCH($C280&amp;$E280,INSUMOS_ENERO_2025!$B$18:$B$221&amp;INSUMOS_ENERO_2025!$C$18:$C$221,0))</f>
        <v>130.97416929085182</v>
      </c>
      <c r="H280" s="118"/>
      <c r="I280" s="118" t="str">
        <f t="shared" si="12"/>
        <v>GDMTOSINNA</v>
      </c>
      <c r="J280" s="118" t="str">
        <f t="shared" si="13"/>
        <v>GDMTOSuresteNA</v>
      </c>
      <c r="K280" s="118" t="s">
        <v>150</v>
      </c>
      <c r="M280" s="180" t="s">
        <v>55</v>
      </c>
      <c r="N280" s="99" t="s">
        <v>159</v>
      </c>
      <c r="O280" s="99" t="s">
        <v>160</v>
      </c>
      <c r="P280" s="99" t="s">
        <v>73</v>
      </c>
      <c r="Q280" s="182" t="s">
        <v>161</v>
      </c>
      <c r="R280" s="183">
        <f t="array" ref="R280">IF(Q280="NA",INDEX($G$10:$G$213,MATCH(M280&amp;P280,$C$10:$C$213&amp;$E$10:$E$213,0)),INDEX($G$10:$G$213,MATCH(M280&amp;P280,$C$10:$C$213&amp;$E$10:$E$213,0))*INDEX(PC_ENERO_2025!$F$28:$F$60,MATCH(I280,PC_ENERO_2025!$E$28:$E$60,0),MATCH($R$8,PC_ENERO_2025!$F$26,0)))</f>
        <v>60234.104433833112</v>
      </c>
      <c r="S280" s="185"/>
      <c r="T280" s="185"/>
    </row>
    <row r="281" spans="1:20" ht="16.899999999999999" customHeight="1" x14ac:dyDescent="0.3">
      <c r="A281" s="484" t="str">
        <f t="shared" si="14"/>
        <v>PDBTPotenciaCentro Sur</v>
      </c>
      <c r="C281" s="193" t="s">
        <v>56</v>
      </c>
      <c r="D281" s="177" t="s">
        <v>136</v>
      </c>
      <c r="E281" s="177" t="s">
        <v>65</v>
      </c>
      <c r="F281" s="178" t="s">
        <v>163</v>
      </c>
      <c r="G281" s="179">
        <f t="array" ref="G281">INDEX(INSUMOS_ENERO_2025!$E$18:$E$221,MATCH($C281&amp;$E281,INSUMOS_ENERO_2025!$B$18:$B$221&amp;INSUMOS_ENERO_2025!$C$18:$C$221,0))</f>
        <v>121.85410885701803</v>
      </c>
      <c r="H281" s="118"/>
      <c r="I281" s="118" t="str">
        <f t="shared" si="12"/>
        <v>RAMTSINNA</v>
      </c>
      <c r="J281" s="118" t="str">
        <f t="shared" si="13"/>
        <v>RAMTSuresteNA</v>
      </c>
      <c r="K281" s="118" t="s">
        <v>150</v>
      </c>
      <c r="M281" s="192" t="s">
        <v>60</v>
      </c>
      <c r="N281" s="99" t="s">
        <v>159</v>
      </c>
      <c r="O281" s="99" t="s">
        <v>160</v>
      </c>
      <c r="P281" s="99" t="s">
        <v>73</v>
      </c>
      <c r="Q281" s="182" t="s">
        <v>161</v>
      </c>
      <c r="R281" s="183">
        <f t="array" ref="R281">IF(Q281="NA",INDEX($G$10:$G$213,MATCH(M281&amp;P281,$C$10:$C$213&amp;$E$10:$E$213,0)),INDEX($G$10:$G$213,MATCH(M281&amp;P281,$C$10:$C$213&amp;$E$10:$E$213,0))*INDEX(PC_ENERO_2025!$F$28:$F$60,MATCH(I281,PC_ENERO_2025!$E$28:$E$60,0),MATCH($R$8,PC_ENERO_2025!$F$26,0)))</f>
        <v>8991.8074700161033</v>
      </c>
      <c r="S281" s="185"/>
      <c r="T281" s="185"/>
    </row>
    <row r="282" spans="1:20" ht="16.899999999999999" customHeight="1" x14ac:dyDescent="0.3">
      <c r="A282" s="484" t="str">
        <f t="shared" si="14"/>
        <v>APBTPotenciaCentro Sur</v>
      </c>
      <c r="C282" s="176" t="s">
        <v>57</v>
      </c>
      <c r="D282" s="177" t="s">
        <v>136</v>
      </c>
      <c r="E282" s="177" t="s">
        <v>65</v>
      </c>
      <c r="F282" s="178" t="s">
        <v>163</v>
      </c>
      <c r="G282" s="179">
        <f t="array" ref="G282">INDEX(INSUMOS_ENERO_2025!$E$18:$E$221,MATCH($C282&amp;$E282,INSUMOS_ENERO_2025!$B$18:$B$221&amp;INSUMOS_ENERO_2025!$C$18:$C$221,0))</f>
        <v>48.744685952623563</v>
      </c>
      <c r="H282" s="118"/>
      <c r="I282" s="118" t="str">
        <f t="shared" si="12"/>
        <v>DISTSINB</v>
      </c>
      <c r="J282" s="118" t="str">
        <f t="shared" si="13"/>
        <v>DISTSuresteB</v>
      </c>
      <c r="K282" s="118" t="s">
        <v>150</v>
      </c>
      <c r="M282" s="192" t="s">
        <v>51</v>
      </c>
      <c r="N282" s="99" t="s">
        <v>159</v>
      </c>
      <c r="O282" s="99" t="s">
        <v>160</v>
      </c>
      <c r="P282" s="99" t="s">
        <v>73</v>
      </c>
      <c r="Q282" s="182" t="s">
        <v>146</v>
      </c>
      <c r="R282" s="183">
        <f t="array" ref="R282">IF(Q282="NA",INDEX($G$10:$G$213,MATCH(M282&amp;P282,$C$10:$C$213&amp;$E$10:$E$213,0)),INDEX($G$10:$G$213,MATCH(M282&amp;P282,$C$10:$C$213&amp;$E$10:$E$213,0))*INDEX(PC_ENERO_2025!$F$28:$F$60,MATCH(I282,PC_ENERO_2025!$E$28:$E$60,0),MATCH($R$8,PC_ENERO_2025!$F$26,0)))</f>
        <v>13572.001968905479</v>
      </c>
      <c r="S282" s="185"/>
      <c r="T282" s="185"/>
    </row>
    <row r="283" spans="1:20" ht="16.899999999999999" customHeight="1" x14ac:dyDescent="0.3">
      <c r="A283" s="484" t="str">
        <f t="shared" si="14"/>
        <v>APMTPotenciaCentro Sur</v>
      </c>
      <c r="C283" s="176" t="s">
        <v>58</v>
      </c>
      <c r="D283" s="177" t="s">
        <v>136</v>
      </c>
      <c r="E283" s="177" t="s">
        <v>65</v>
      </c>
      <c r="F283" s="178" t="s">
        <v>163</v>
      </c>
      <c r="G283" s="179">
        <f t="array" ref="G283">INDEX(INSUMOS_ENERO_2025!$E$18:$E$221,MATCH($C283&amp;$E283,INSUMOS_ENERO_2025!$B$18:$B$221&amp;INSUMOS_ENERO_2025!$C$18:$C$221,0))</f>
        <v>0.25383287533772658</v>
      </c>
      <c r="H283" s="118"/>
      <c r="I283" s="118" t="str">
        <f t="shared" si="12"/>
        <v>DISTSINI</v>
      </c>
      <c r="J283" s="118" t="str">
        <f t="shared" si="13"/>
        <v>DISTSuresteI</v>
      </c>
      <c r="K283" s="118" t="s">
        <v>150</v>
      </c>
      <c r="M283" s="192" t="s">
        <v>51</v>
      </c>
      <c r="N283" s="99" t="s">
        <v>159</v>
      </c>
      <c r="O283" s="99" t="s">
        <v>160</v>
      </c>
      <c r="P283" s="99" t="s">
        <v>73</v>
      </c>
      <c r="Q283" s="182" t="s">
        <v>147</v>
      </c>
      <c r="R283" s="183">
        <f t="array" ref="R283">IF(Q283="NA",INDEX($G$10:$G$213,MATCH(M283&amp;P283,$C$10:$C$213&amp;$E$10:$E$213,0)),INDEX($G$10:$G$213,MATCH(M283&amp;P283,$C$10:$C$213&amp;$E$10:$E$213,0))*INDEX(PC_ENERO_2025!$F$28:$F$60,MATCH(I283,PC_ENERO_2025!$E$28:$E$60,0),MATCH($R$8,PC_ENERO_2025!$F$26,0)))</f>
        <v>24890.772036563074</v>
      </c>
      <c r="S283" s="185"/>
      <c r="T283" s="185"/>
    </row>
    <row r="284" spans="1:20" ht="16.899999999999999" customHeight="1" x14ac:dyDescent="0.3">
      <c r="A284" s="484" t="str">
        <f t="shared" si="14"/>
        <v>RABTPotenciaCentro Sur</v>
      </c>
      <c r="C284" s="176" t="s">
        <v>59</v>
      </c>
      <c r="D284" s="177" t="s">
        <v>136</v>
      </c>
      <c r="E284" s="177" t="s">
        <v>65</v>
      </c>
      <c r="F284" s="178" t="s">
        <v>163</v>
      </c>
      <c r="G284" s="179">
        <f t="array" ref="G284">INDEX(INSUMOS_ENERO_2025!$E$18:$E$221,MATCH($C284&amp;$E284,INSUMOS_ENERO_2025!$B$18:$B$221&amp;INSUMOS_ENERO_2025!$C$18:$C$221,0))</f>
        <v>9.119289023835135</v>
      </c>
      <c r="H284" s="118"/>
      <c r="I284" s="118" t="str">
        <f t="shared" si="12"/>
        <v>DISTSINP</v>
      </c>
      <c r="J284" s="118" t="str">
        <f t="shared" si="13"/>
        <v>DISTSuresteP</v>
      </c>
      <c r="K284" s="118" t="s">
        <v>150</v>
      </c>
      <c r="M284" s="192" t="s">
        <v>51</v>
      </c>
      <c r="N284" s="99" t="s">
        <v>159</v>
      </c>
      <c r="O284" s="99" t="s">
        <v>160</v>
      </c>
      <c r="P284" s="99" t="s">
        <v>73</v>
      </c>
      <c r="Q284" s="182" t="s">
        <v>148</v>
      </c>
      <c r="R284" s="183">
        <f t="array" ref="R284">IF(Q284="NA",INDEX($G$10:$G$213,MATCH(M284&amp;P284,$C$10:$C$213&amp;$E$10:$E$213,0)),INDEX($G$10:$G$213,MATCH(M284&amp;P284,$C$10:$C$213&amp;$E$10:$E$213,0))*INDEX(PC_ENERO_2025!$F$28:$F$60,MATCH(I284,PC_ENERO_2025!$E$28:$E$60,0),MATCH($R$8,PC_ENERO_2025!$F$26,0)))</f>
        <v>5656.9619057315331</v>
      </c>
      <c r="S284" s="185"/>
      <c r="T284" s="185"/>
    </row>
    <row r="285" spans="1:20" ht="16.899999999999999" customHeight="1" x14ac:dyDescent="0.3">
      <c r="A285" s="484" t="str">
        <f t="shared" si="14"/>
        <v>RAMTPotenciaCentro Sur</v>
      </c>
      <c r="C285" s="176" t="s">
        <v>60</v>
      </c>
      <c r="D285" s="177" t="s">
        <v>136</v>
      </c>
      <c r="E285" s="177" t="s">
        <v>65</v>
      </c>
      <c r="F285" s="178" t="s">
        <v>163</v>
      </c>
      <c r="G285" s="179">
        <f t="array" ref="G285">INDEX(INSUMOS_ENERO_2025!$E$18:$E$221,MATCH($C285&amp;$E285,INSUMOS_ENERO_2025!$B$18:$B$221&amp;INSUMOS_ENERO_2025!$C$18:$C$221,0))</f>
        <v>13.177991645569156</v>
      </c>
      <c r="H285" s="118"/>
      <c r="I285" s="118" t="str">
        <f t="shared" si="12"/>
        <v>DISTSINSP</v>
      </c>
      <c r="J285" s="118" t="str">
        <f t="shared" si="13"/>
        <v>DISTSuresteSP</v>
      </c>
      <c r="K285" s="118" t="s">
        <v>150</v>
      </c>
      <c r="M285" s="192" t="s">
        <v>51</v>
      </c>
      <c r="N285" s="99" t="s">
        <v>159</v>
      </c>
      <c r="O285" s="99" t="s">
        <v>160</v>
      </c>
      <c r="P285" s="99" t="s">
        <v>73</v>
      </c>
      <c r="Q285" s="182" t="s">
        <v>151</v>
      </c>
      <c r="R285" s="183">
        <f t="array" ref="R285">IF(Q285="NA",INDEX($G$10:$G$213,MATCH(M285&amp;P285,$C$10:$C$213&amp;$E$10:$E$213,0)),INDEX($G$10:$G$213,MATCH(M285&amp;P285,$C$10:$C$213&amp;$E$10:$E$213,0))*INDEX(PC_ENERO_2025!$F$28:$F$60,MATCH(I285,PC_ENERO_2025!$E$28:$E$60,0),MATCH($R$8,PC_ENERO_2025!$F$26,0)))</f>
        <v>0</v>
      </c>
      <c r="S285" s="185"/>
      <c r="T285" s="185"/>
    </row>
    <row r="286" spans="1:20" ht="16.899999999999999" customHeight="1" x14ac:dyDescent="0.3">
      <c r="A286" s="484" t="str">
        <f t="shared" si="14"/>
        <v>DB1PotenciaGolfo Centro</v>
      </c>
      <c r="C286" s="176" t="s">
        <v>48</v>
      </c>
      <c r="D286" s="177" t="s">
        <v>136</v>
      </c>
      <c r="E286" s="177" t="s">
        <v>66</v>
      </c>
      <c r="F286" s="178" t="s">
        <v>163</v>
      </c>
      <c r="G286" s="179">
        <f t="array" ref="G286">INDEX(INSUMOS_ENERO_2025!$E$18:$E$221,MATCH($C286&amp;$E286,INSUMOS_ENERO_2025!$B$18:$B$221&amp;INSUMOS_ENERO_2025!$C$18:$C$221,0))</f>
        <v>209.37510089423762</v>
      </c>
      <c r="H286" s="118"/>
      <c r="I286" s="118" t="str">
        <f t="shared" si="12"/>
        <v>DITSINB</v>
      </c>
      <c r="J286" s="118" t="str">
        <f t="shared" si="13"/>
        <v>DITSuresteB</v>
      </c>
      <c r="K286" s="118" t="s">
        <v>150</v>
      </c>
      <c r="M286" s="192" t="s">
        <v>52</v>
      </c>
      <c r="N286" s="99" t="s">
        <v>159</v>
      </c>
      <c r="O286" s="99" t="s">
        <v>160</v>
      </c>
      <c r="P286" s="99" t="s">
        <v>73</v>
      </c>
      <c r="Q286" s="182" t="s">
        <v>146</v>
      </c>
      <c r="R286" s="183">
        <f t="array" ref="R286">IF(Q286="NA",INDEX($G$10:$G$213,MATCH(M286&amp;P286,$C$10:$C$213&amp;$E$10:$E$213,0)),INDEX($G$10:$G$213,MATCH(M286&amp;P286,$C$10:$C$213&amp;$E$10:$E$213,0))*INDEX(PC_ENERO_2025!$F$28:$F$60,MATCH(I286,PC_ENERO_2025!$E$28:$E$60,0),MATCH($R$8,PC_ENERO_2025!$F$26,0)))</f>
        <v>550.90476186440696</v>
      </c>
      <c r="S286" s="185"/>
      <c r="T286" s="185"/>
    </row>
    <row r="287" spans="1:20" ht="16.899999999999999" customHeight="1" x14ac:dyDescent="0.3">
      <c r="A287" s="484" t="str">
        <f t="shared" si="14"/>
        <v>DB2PotenciaGolfo Centro</v>
      </c>
      <c r="C287" s="176" t="s">
        <v>50</v>
      </c>
      <c r="D287" s="177" t="s">
        <v>136</v>
      </c>
      <c r="E287" s="177" t="s">
        <v>66</v>
      </c>
      <c r="F287" s="178" t="s">
        <v>163</v>
      </c>
      <c r="G287" s="179">
        <f t="array" ref="G287">INDEX(INSUMOS_ENERO_2025!$E$18:$E$221,MATCH($C287&amp;$E287,INSUMOS_ENERO_2025!$B$18:$B$221&amp;INSUMOS_ENERO_2025!$C$18:$C$221,0))</f>
        <v>266.39348895615638</v>
      </c>
      <c r="H287" s="118"/>
      <c r="I287" s="118" t="str">
        <f t="shared" si="12"/>
        <v>DITSINI</v>
      </c>
      <c r="J287" s="118" t="str">
        <f t="shared" si="13"/>
        <v>DITSuresteI</v>
      </c>
      <c r="K287" s="118" t="s">
        <v>150</v>
      </c>
      <c r="M287" s="192" t="s">
        <v>52</v>
      </c>
      <c r="N287" s="99" t="s">
        <v>159</v>
      </c>
      <c r="O287" s="99" t="s">
        <v>160</v>
      </c>
      <c r="P287" s="99" t="s">
        <v>73</v>
      </c>
      <c r="Q287" s="182" t="s">
        <v>147</v>
      </c>
      <c r="R287" s="183">
        <f t="array" ref="R287">IF(Q287="NA",INDEX($G$10:$G$213,MATCH(M287&amp;P287,$C$10:$C$213&amp;$E$10:$E$213,0)),INDEX($G$10:$G$213,MATCH(M287&amp;P287,$C$10:$C$213&amp;$E$10:$E$213,0))*INDEX(PC_ENERO_2025!$F$28:$F$60,MATCH(I287,PC_ENERO_2025!$E$28:$E$60,0),MATCH($R$8,PC_ENERO_2025!$F$26,0)))</f>
        <v>842.27316124530569</v>
      </c>
      <c r="S287" s="185"/>
      <c r="T287" s="185"/>
    </row>
    <row r="288" spans="1:20" ht="16.899999999999999" customHeight="1" x14ac:dyDescent="0.3">
      <c r="A288" s="484" t="str">
        <f t="shared" si="14"/>
        <v>DISTPotenciaGolfo Centro</v>
      </c>
      <c r="C288" s="176" t="s">
        <v>51</v>
      </c>
      <c r="D288" s="177" t="s">
        <v>136</v>
      </c>
      <c r="E288" s="177" t="s">
        <v>66</v>
      </c>
      <c r="F288" s="178" t="s">
        <v>163</v>
      </c>
      <c r="G288" s="179">
        <f t="array" ref="G288">INDEX(INSUMOS_ENERO_2025!$E$18:$E$221,MATCH($C288&amp;$E288,INSUMOS_ENERO_2025!$B$18:$B$221&amp;INSUMOS_ENERO_2025!$C$18:$C$221,0))</f>
        <v>256.00292113165568</v>
      </c>
      <c r="H288" s="118"/>
      <c r="I288" s="118" t="str">
        <f t="shared" si="12"/>
        <v>DITSINP</v>
      </c>
      <c r="J288" s="118" t="str">
        <f t="shared" si="13"/>
        <v>DITSuresteP</v>
      </c>
      <c r="K288" s="118" t="s">
        <v>150</v>
      </c>
      <c r="M288" s="192" t="s">
        <v>52</v>
      </c>
      <c r="N288" s="99" t="s">
        <v>159</v>
      </c>
      <c r="O288" s="99" t="s">
        <v>160</v>
      </c>
      <c r="P288" s="99" t="s">
        <v>73</v>
      </c>
      <c r="Q288" s="182" t="s">
        <v>148</v>
      </c>
      <c r="R288" s="183">
        <f t="array" ref="R288">IF(Q288="NA",INDEX($G$10:$G$213,MATCH(M288&amp;P288,$C$10:$C$213&amp;$E$10:$E$213,0)),INDEX($G$10:$G$213,MATCH(M288&amp;P288,$C$10:$C$213&amp;$E$10:$E$213,0))*INDEX(PC_ENERO_2025!$F$28:$F$60,MATCH(I288,PC_ENERO_2025!$E$28:$E$60,0),MATCH($R$8,PC_ENERO_2025!$F$26,0)))</f>
        <v>113.98101004339718</v>
      </c>
      <c r="S288" s="185"/>
      <c r="T288" s="185"/>
    </row>
    <row r="289" spans="1:20" ht="16.899999999999999" customHeight="1" x14ac:dyDescent="0.3">
      <c r="A289" s="484" t="str">
        <f t="shared" si="14"/>
        <v>DITPotenciaGolfo Centro</v>
      </c>
      <c r="C289" s="176" t="s">
        <v>52</v>
      </c>
      <c r="D289" s="177" t="s">
        <v>136</v>
      </c>
      <c r="E289" s="177" t="s">
        <v>66</v>
      </c>
      <c r="F289" s="178" t="s">
        <v>163</v>
      </c>
      <c r="G289" s="179">
        <f t="array" ref="G289">INDEX(INSUMOS_ENERO_2025!$E$18:$E$221,MATCH($C289&amp;$E289,INSUMOS_ENERO_2025!$B$18:$B$221&amp;INSUMOS_ENERO_2025!$C$18:$C$221,0))</f>
        <v>65.906220127902316</v>
      </c>
      <c r="H289" s="118"/>
      <c r="I289" s="118" t="str">
        <f t="shared" si="12"/>
        <v>DITSINSP</v>
      </c>
      <c r="J289" s="118" t="str">
        <f t="shared" si="13"/>
        <v>DITSuresteSP</v>
      </c>
      <c r="K289" s="118" t="s">
        <v>150</v>
      </c>
      <c r="M289" s="192" t="s">
        <v>52</v>
      </c>
      <c r="N289" s="99" t="s">
        <v>159</v>
      </c>
      <c r="O289" s="99" t="s">
        <v>160</v>
      </c>
      <c r="P289" s="99" t="s">
        <v>73</v>
      </c>
      <c r="Q289" s="182" t="s">
        <v>151</v>
      </c>
      <c r="R289" s="183">
        <f t="array" ref="R289">IF(Q289="NA",INDEX($G$10:$G$213,MATCH(M289&amp;P289,$C$10:$C$213&amp;$E$10:$E$213,0)),INDEX($G$10:$G$213,MATCH(M289&amp;P289,$C$10:$C$213&amp;$E$10:$E$213,0))*INDEX(PC_ENERO_2025!$F$28:$F$60,MATCH(I289,PC_ENERO_2025!$E$28:$E$60,0),MATCH($R$8,PC_ENERO_2025!$F$26,0)))</f>
        <v>0</v>
      </c>
      <c r="S289" s="185"/>
      <c r="T289" s="185"/>
    </row>
    <row r="290" spans="1:20" ht="16.899999999999999" customHeight="1" x14ac:dyDescent="0.3">
      <c r="A290" s="484" t="str">
        <f t="shared" si="14"/>
        <v>GDBTPotenciaGolfo Centro</v>
      </c>
      <c r="C290" s="176" t="s">
        <v>53</v>
      </c>
      <c r="D290" s="177" t="s">
        <v>136</v>
      </c>
      <c r="E290" s="177" t="s">
        <v>66</v>
      </c>
      <c r="F290" s="178" t="s">
        <v>163</v>
      </c>
      <c r="G290" s="179">
        <f t="array" ref="G290">INDEX(INSUMOS_ENERO_2025!$E$18:$E$221,MATCH($C290&amp;$E290,INSUMOS_ENERO_2025!$B$18:$B$221&amp;INSUMOS_ENERO_2025!$C$18:$C$221,0))</f>
        <v>0.87630243335089075</v>
      </c>
      <c r="H290" s="118"/>
      <c r="I290" s="118" t="str">
        <f t="shared" si="12"/>
        <v>DB1SINNA</v>
      </c>
      <c r="J290" s="118" t="str">
        <f t="shared" si="13"/>
        <v>DB1Valle de México CentroNA</v>
      </c>
      <c r="K290" s="118" t="s">
        <v>150</v>
      </c>
      <c r="M290" s="192" t="s">
        <v>48</v>
      </c>
      <c r="N290" s="99" t="s">
        <v>159</v>
      </c>
      <c r="O290" s="99" t="s">
        <v>160</v>
      </c>
      <c r="P290" s="99" t="s">
        <v>74</v>
      </c>
      <c r="Q290" s="182" t="s">
        <v>161</v>
      </c>
      <c r="R290" s="183">
        <f t="array" ref="R290">IF(Q290="NA",INDEX($G$10:$G$213,MATCH(M290&amp;P290,$C$10:$C$213&amp;$E$10:$E$213,0)),INDEX($G$10:$G$213,MATCH(M290&amp;P290,$C$10:$C$213&amp;$E$10:$E$213,0))*INDEX(PC_ENERO_2025!$F$28:$F$60,MATCH(I290,PC_ENERO_2025!$E$28:$E$60,0),MATCH($R$8,PC_ENERO_2025!$F$26,0)))</f>
        <v>109933.40444512946</v>
      </c>
      <c r="S290" s="185"/>
      <c r="T290" s="185"/>
    </row>
    <row r="291" spans="1:20" ht="16.899999999999999" customHeight="1" x14ac:dyDescent="0.3">
      <c r="A291" s="484" t="str">
        <f t="shared" si="14"/>
        <v>GDMTHPotenciaGolfo Centro</v>
      </c>
      <c r="C291" s="176" t="s">
        <v>54</v>
      </c>
      <c r="D291" s="177" t="s">
        <v>136</v>
      </c>
      <c r="E291" s="177" t="s">
        <v>66</v>
      </c>
      <c r="F291" s="178" t="s">
        <v>163</v>
      </c>
      <c r="G291" s="179">
        <f t="array" ref="G291">INDEX(INSUMOS_ENERO_2025!$E$18:$E$221,MATCH($C291&amp;$E291,INSUMOS_ENERO_2025!$B$18:$B$221&amp;INSUMOS_ENERO_2025!$C$18:$C$221,0))</f>
        <v>412.3179807689217</v>
      </c>
      <c r="H291" s="118"/>
      <c r="I291" s="118" t="str">
        <f t="shared" si="12"/>
        <v>DB2SINNA</v>
      </c>
      <c r="J291" s="118" t="str">
        <f t="shared" si="13"/>
        <v>DB2Valle de México CentroNA</v>
      </c>
      <c r="K291" s="118" t="s">
        <v>150</v>
      </c>
      <c r="M291" s="192" t="s">
        <v>50</v>
      </c>
      <c r="N291" s="99" t="s">
        <v>159</v>
      </c>
      <c r="O291" s="99" t="s">
        <v>160</v>
      </c>
      <c r="P291" s="99" t="s">
        <v>74</v>
      </c>
      <c r="Q291" s="182" t="s">
        <v>161</v>
      </c>
      <c r="R291" s="183">
        <f t="array" ref="R291">IF(Q291="NA",INDEX($G$10:$G$213,MATCH(M291&amp;P291,$C$10:$C$213&amp;$E$10:$E$213,0)),INDEX($G$10:$G$213,MATCH(M291&amp;P291,$C$10:$C$213&amp;$E$10:$E$213,0))*INDEX(PC_ENERO_2025!$F$28:$F$60,MATCH(I291,PC_ENERO_2025!$E$28:$E$60,0),MATCH($R$8,PC_ENERO_2025!$F$26,0)))</f>
        <v>70698.870986205162</v>
      </c>
      <c r="S291" s="185"/>
      <c r="T291" s="185"/>
    </row>
    <row r="292" spans="1:20" ht="16.899999999999999" customHeight="1" x14ac:dyDescent="0.3">
      <c r="A292" s="484" t="str">
        <f t="shared" si="14"/>
        <v>GDMTOPotenciaGolfo Centro</v>
      </c>
      <c r="C292" s="176" t="s">
        <v>55</v>
      </c>
      <c r="D292" s="177" t="s">
        <v>136</v>
      </c>
      <c r="E292" s="177" t="s">
        <v>66</v>
      </c>
      <c r="F292" s="178" t="s">
        <v>163</v>
      </c>
      <c r="G292" s="179">
        <f t="array" ref="G292">INDEX(INSUMOS_ENERO_2025!$E$18:$E$221,MATCH($C292&amp;$E292,INSUMOS_ENERO_2025!$B$18:$B$221&amp;INSUMOS_ENERO_2025!$C$18:$C$221,0))</f>
        <v>110.59794203141583</v>
      </c>
      <c r="H292" s="118"/>
      <c r="I292" s="118" t="str">
        <f t="shared" si="12"/>
        <v>PDBTSINNA</v>
      </c>
      <c r="J292" s="118" t="str">
        <f t="shared" si="13"/>
        <v>PDBTValle de México CentroNA</v>
      </c>
      <c r="K292" s="118" t="s">
        <v>150</v>
      </c>
      <c r="M292" s="192" t="s">
        <v>56</v>
      </c>
      <c r="N292" s="99" t="s">
        <v>159</v>
      </c>
      <c r="O292" s="99" t="s">
        <v>160</v>
      </c>
      <c r="P292" s="99" t="s">
        <v>74</v>
      </c>
      <c r="Q292" s="182" t="s">
        <v>161</v>
      </c>
      <c r="R292" s="183">
        <f t="array" ref="R292">IF(Q292="NA",INDEX($G$10:$G$213,MATCH(M292&amp;P292,$C$10:$C$213&amp;$E$10:$E$213,0)),INDEX($G$10:$G$213,MATCH(M292&amp;P292,$C$10:$C$213&amp;$E$10:$E$213,0))*INDEX(PC_ENERO_2025!$F$28:$F$60,MATCH(I292,PC_ENERO_2025!$E$28:$E$60,0),MATCH($R$8,PC_ENERO_2025!$F$26,0)))</f>
        <v>85949.821223131163</v>
      </c>
      <c r="S292" s="185"/>
      <c r="T292" s="185"/>
    </row>
    <row r="293" spans="1:20" ht="16.899999999999999" customHeight="1" x14ac:dyDescent="0.3">
      <c r="A293" s="484" t="str">
        <f t="shared" si="14"/>
        <v>PDBTPotenciaGolfo Centro</v>
      </c>
      <c r="C293" s="176" t="s">
        <v>56</v>
      </c>
      <c r="D293" s="177" t="s">
        <v>136</v>
      </c>
      <c r="E293" s="177" t="s">
        <v>66</v>
      </c>
      <c r="F293" s="178" t="s">
        <v>163</v>
      </c>
      <c r="G293" s="179">
        <f t="array" ref="G293">INDEX(INSUMOS_ENERO_2025!$E$18:$E$221,MATCH($C293&amp;$E293,INSUMOS_ENERO_2025!$B$18:$B$221&amp;INSUMOS_ENERO_2025!$C$18:$C$221,0))</f>
        <v>91.084235831032686</v>
      </c>
      <c r="H293" s="118"/>
      <c r="I293" s="118" t="str">
        <f t="shared" si="12"/>
        <v>GDBTSINNA</v>
      </c>
      <c r="J293" s="118" t="str">
        <f t="shared" si="13"/>
        <v>GDBTValle de México CentroNA</v>
      </c>
      <c r="K293" s="118" t="s">
        <v>150</v>
      </c>
      <c r="M293" s="192" t="s">
        <v>53</v>
      </c>
      <c r="N293" s="99" t="s">
        <v>159</v>
      </c>
      <c r="O293" s="99" t="s">
        <v>160</v>
      </c>
      <c r="P293" s="99" t="s">
        <v>74</v>
      </c>
      <c r="Q293" s="182" t="s">
        <v>161</v>
      </c>
      <c r="R293" s="183">
        <f t="array" ref="R293">IF(Q293="NA",INDEX($G$10:$G$213,MATCH(M293&amp;P293,$C$10:$C$213&amp;$E$10:$E$213,0)),INDEX($G$10:$G$213,MATCH(M293&amp;P293,$C$10:$C$213&amp;$E$10:$E$213,0))*INDEX(PC_ENERO_2025!$F$28:$F$60,MATCH(I293,PC_ENERO_2025!$E$28:$E$60,0),MATCH($R$8,PC_ENERO_2025!$F$26,0)))</f>
        <v>30212.302651237722</v>
      </c>
      <c r="S293" s="185"/>
      <c r="T293" s="185"/>
    </row>
    <row r="294" spans="1:20" ht="16.899999999999999" customHeight="1" x14ac:dyDescent="0.3">
      <c r="A294" s="484" t="str">
        <f t="shared" si="14"/>
        <v>APBTPotenciaGolfo Centro</v>
      </c>
      <c r="C294" s="176" t="s">
        <v>57</v>
      </c>
      <c r="D294" s="177" t="s">
        <v>136</v>
      </c>
      <c r="E294" s="177" t="s">
        <v>66</v>
      </c>
      <c r="F294" s="178" t="s">
        <v>163</v>
      </c>
      <c r="G294" s="179">
        <f t="array" ref="G294">INDEX(INSUMOS_ENERO_2025!$E$18:$E$221,MATCH($C294&amp;$E294,INSUMOS_ENERO_2025!$B$18:$B$221&amp;INSUMOS_ENERO_2025!$C$18:$C$221,0))</f>
        <v>33.503092880633496</v>
      </c>
      <c r="H294" s="118"/>
      <c r="I294" s="118" t="str">
        <f t="shared" si="12"/>
        <v>RABTSINNA</v>
      </c>
      <c r="J294" s="118" t="str">
        <f t="shared" si="13"/>
        <v>RABTValle de México CentroNA</v>
      </c>
      <c r="K294" s="118" t="s">
        <v>150</v>
      </c>
      <c r="M294" s="192" t="s">
        <v>59</v>
      </c>
      <c r="N294" s="99" t="s">
        <v>159</v>
      </c>
      <c r="O294" s="99" t="s">
        <v>160</v>
      </c>
      <c r="P294" s="99" t="s">
        <v>74</v>
      </c>
      <c r="Q294" s="182" t="s">
        <v>161</v>
      </c>
      <c r="R294" s="183">
        <f t="array" ref="R294">IF(Q294="NA",INDEX($G$10:$G$213,MATCH(M294&amp;P294,$C$10:$C$213&amp;$E$10:$E$213,0)),INDEX($G$10:$G$213,MATCH(M294&amp;P294,$C$10:$C$213&amp;$E$10:$E$213,0))*INDEX(PC_ENERO_2025!$F$28:$F$60,MATCH(I294,PC_ENERO_2025!$E$28:$E$60,0),MATCH($R$8,PC_ENERO_2025!$F$26,0)))</f>
        <v>425.73762141063708</v>
      </c>
      <c r="S294" s="185"/>
      <c r="T294" s="185"/>
    </row>
    <row r="295" spans="1:20" ht="16.899999999999999" customHeight="1" x14ac:dyDescent="0.3">
      <c r="A295" s="484" t="str">
        <f t="shared" si="14"/>
        <v>APMTPotenciaGolfo Centro</v>
      </c>
      <c r="C295" s="176" t="s">
        <v>58</v>
      </c>
      <c r="D295" s="177" t="s">
        <v>136</v>
      </c>
      <c r="E295" s="177" t="s">
        <v>66</v>
      </c>
      <c r="F295" s="178" t="s">
        <v>163</v>
      </c>
      <c r="G295" s="179">
        <f t="array" ref="G295">INDEX(INSUMOS_ENERO_2025!$E$18:$E$221,MATCH($C295&amp;$E295,INSUMOS_ENERO_2025!$B$18:$B$221&amp;INSUMOS_ENERO_2025!$C$18:$C$221,0))</f>
        <v>4.5830566108560742</v>
      </c>
      <c r="H295" s="118"/>
      <c r="I295" s="118" t="str">
        <f t="shared" si="12"/>
        <v>APBTSINNA</v>
      </c>
      <c r="J295" s="118" t="str">
        <f t="shared" si="13"/>
        <v>APBTValle de México CentroNA</v>
      </c>
      <c r="K295" s="118" t="s">
        <v>150</v>
      </c>
      <c r="M295" s="192" t="s">
        <v>57</v>
      </c>
      <c r="N295" s="99" t="s">
        <v>159</v>
      </c>
      <c r="O295" s="99" t="s">
        <v>160</v>
      </c>
      <c r="P295" s="99" t="s">
        <v>74</v>
      </c>
      <c r="Q295" s="182" t="s">
        <v>161</v>
      </c>
      <c r="R295" s="183">
        <f t="array" ref="R295">IF(Q295="NA",INDEX($G$10:$G$213,MATCH(M295&amp;P295,$C$10:$C$213&amp;$E$10:$E$213,0)),INDEX($G$10:$G$213,MATCH(M295&amp;P295,$C$10:$C$213&amp;$E$10:$E$213,0))*INDEX(PC_ENERO_2025!$F$28:$F$60,MATCH(I295,PC_ENERO_2025!$E$28:$E$60,0),MATCH($R$8,PC_ENERO_2025!$F$26,0)))</f>
        <v>6241.5256886697289</v>
      </c>
      <c r="S295" s="185"/>
      <c r="T295" s="185"/>
    </row>
    <row r="296" spans="1:20" ht="16.899999999999999" customHeight="1" x14ac:dyDescent="0.3">
      <c r="A296" s="484" t="str">
        <f t="shared" si="14"/>
        <v>RABTPotenciaGolfo Centro</v>
      </c>
      <c r="C296" s="176" t="s">
        <v>59</v>
      </c>
      <c r="D296" s="177" t="s">
        <v>136</v>
      </c>
      <c r="E296" s="177" t="s">
        <v>66</v>
      </c>
      <c r="F296" s="178" t="s">
        <v>163</v>
      </c>
      <c r="G296" s="179">
        <f t="array" ref="G296">INDEX(INSUMOS_ENERO_2025!$E$18:$E$221,MATCH($C296&amp;$E296,INSUMOS_ENERO_2025!$B$18:$B$221&amp;INSUMOS_ENERO_2025!$C$18:$C$221,0))</f>
        <v>27.379334535147766</v>
      </c>
      <c r="H296" s="118"/>
      <c r="I296" s="118" t="str">
        <f t="shared" si="12"/>
        <v>APMTSINNA</v>
      </c>
      <c r="J296" s="118" t="str">
        <f t="shared" si="13"/>
        <v>APMTValle de México CentroNA</v>
      </c>
      <c r="K296" s="118" t="s">
        <v>150</v>
      </c>
      <c r="M296" s="192" t="s">
        <v>58</v>
      </c>
      <c r="N296" s="99" t="s">
        <v>159</v>
      </c>
      <c r="O296" s="99" t="s">
        <v>160</v>
      </c>
      <c r="P296" s="99" t="s">
        <v>74</v>
      </c>
      <c r="Q296" s="182" t="s">
        <v>161</v>
      </c>
      <c r="R296" s="183">
        <f t="array" ref="R296">IF(Q296="NA",INDEX($G$10:$G$213,MATCH(M296&amp;P296,$C$10:$C$213&amp;$E$10:$E$213,0)),INDEX($G$10:$G$213,MATCH(M296&amp;P296,$C$10:$C$213&amp;$E$10:$E$213,0))*INDEX(PC_ENERO_2025!$F$28:$F$60,MATCH(I296,PC_ENERO_2025!$E$28:$E$60,0),MATCH($R$8,PC_ENERO_2025!$F$26,0)))</f>
        <v>121.32655660996457</v>
      </c>
      <c r="S296" s="185"/>
      <c r="T296" s="185"/>
    </row>
    <row r="297" spans="1:20" ht="16.899999999999999" customHeight="1" x14ac:dyDescent="0.3">
      <c r="A297" s="484" t="str">
        <f t="shared" si="14"/>
        <v>RAMTPotenciaGolfo Centro</v>
      </c>
      <c r="C297" s="176" t="s">
        <v>60</v>
      </c>
      <c r="D297" s="177" t="s">
        <v>136</v>
      </c>
      <c r="E297" s="177" t="s">
        <v>66</v>
      </c>
      <c r="F297" s="178" t="s">
        <v>163</v>
      </c>
      <c r="G297" s="179">
        <f t="array" ref="G297">INDEX(INSUMOS_ENERO_2025!$E$18:$E$221,MATCH($C297&amp;$E297,INSUMOS_ENERO_2025!$B$18:$B$221&amp;INSUMOS_ENERO_2025!$C$18:$C$221,0))</f>
        <v>38.713857346762097</v>
      </c>
      <c r="H297" s="118"/>
      <c r="I297" s="118" t="str">
        <f t="shared" si="12"/>
        <v>GDMTHSINB</v>
      </c>
      <c r="J297" s="118" t="str">
        <f t="shared" si="13"/>
        <v>GDMTHValle de México CentroB</v>
      </c>
      <c r="K297" s="118" t="s">
        <v>150</v>
      </c>
      <c r="M297" s="180" t="s">
        <v>54</v>
      </c>
      <c r="N297" s="99" t="s">
        <v>159</v>
      </c>
      <c r="O297" s="99" t="s">
        <v>160</v>
      </c>
      <c r="P297" s="99" t="s">
        <v>74</v>
      </c>
      <c r="Q297" s="182" t="s">
        <v>146</v>
      </c>
      <c r="R297" s="183">
        <f t="array" ref="R297">IF(Q297="NA",INDEX($G$10:$G$213,MATCH(M297&amp;P297,$C$10:$C$213&amp;$E$10:$E$213,0)),INDEX($G$10:$G$213,MATCH(M297&amp;P297,$C$10:$C$213&amp;$E$10:$E$213,0))*INDEX(PC_ENERO_2025!$F$28:$F$60,MATCH(I297,PC_ENERO_2025!$E$28:$E$60,0),MATCH($R$8,PC_ENERO_2025!$F$26,0)))</f>
        <v>72118.333934994924</v>
      </c>
      <c r="S297" s="185"/>
      <c r="T297" s="185"/>
    </row>
    <row r="298" spans="1:20" ht="16.899999999999999" customHeight="1" x14ac:dyDescent="0.3">
      <c r="A298" s="484" t="str">
        <f t="shared" si="14"/>
        <v>DB1PotenciaGolfo Norte</v>
      </c>
      <c r="C298" s="176" t="s">
        <v>48</v>
      </c>
      <c r="D298" s="177" t="s">
        <v>136</v>
      </c>
      <c r="E298" s="177" t="s">
        <v>67</v>
      </c>
      <c r="F298" s="178" t="s">
        <v>163</v>
      </c>
      <c r="G298" s="179">
        <f t="array" ref="G298">INDEX(INSUMOS_ENERO_2025!$E$18:$E$221,MATCH($C298&amp;$E298,INSUMOS_ENERO_2025!$B$18:$B$221&amp;INSUMOS_ENERO_2025!$C$18:$C$221,0))</f>
        <v>362.54279219827981</v>
      </c>
      <c r="H298" s="118"/>
      <c r="I298" s="118" t="str">
        <f t="shared" si="12"/>
        <v>GDMTHSINI</v>
      </c>
      <c r="J298" s="118" t="str">
        <f t="shared" si="13"/>
        <v>GDMTHValle de México CentroI</v>
      </c>
      <c r="K298" s="118" t="s">
        <v>150</v>
      </c>
      <c r="M298" s="180" t="s">
        <v>54</v>
      </c>
      <c r="N298" s="99" t="s">
        <v>159</v>
      </c>
      <c r="O298" s="99" t="s">
        <v>160</v>
      </c>
      <c r="P298" s="99" t="s">
        <v>74</v>
      </c>
      <c r="Q298" s="182" t="s">
        <v>147</v>
      </c>
      <c r="R298" s="183">
        <f t="array" ref="R298">IF(Q298="NA",INDEX($G$10:$G$213,MATCH(M298&amp;P298,$C$10:$C$213&amp;$E$10:$E$213,0)),INDEX($G$10:$G$213,MATCH(M298&amp;P298,$C$10:$C$213&amp;$E$10:$E$213,0))*INDEX(PC_ENERO_2025!$F$28:$F$60,MATCH(I298,PC_ENERO_2025!$E$28:$E$60,0),MATCH($R$8,PC_ENERO_2025!$F$26,0)))</f>
        <v>138277.85526492193</v>
      </c>
      <c r="S298" s="185"/>
      <c r="T298" s="185"/>
    </row>
    <row r="299" spans="1:20" ht="16.899999999999999" customHeight="1" x14ac:dyDescent="0.3">
      <c r="A299" s="484" t="str">
        <f t="shared" si="14"/>
        <v>DB2PotenciaGolfo Norte</v>
      </c>
      <c r="C299" s="193" t="s">
        <v>50</v>
      </c>
      <c r="D299" s="177" t="s">
        <v>136</v>
      </c>
      <c r="E299" s="177" t="s">
        <v>67</v>
      </c>
      <c r="F299" s="178" t="s">
        <v>163</v>
      </c>
      <c r="G299" s="179">
        <f t="array" ref="G299">INDEX(INSUMOS_ENERO_2025!$E$18:$E$221,MATCH($C299&amp;$E299,INSUMOS_ENERO_2025!$B$18:$B$221&amp;INSUMOS_ENERO_2025!$C$18:$C$221,0))</f>
        <v>860.63479429511563</v>
      </c>
      <c r="H299" s="118"/>
      <c r="I299" s="118" t="str">
        <f t="shared" si="12"/>
        <v>GDMTHSINP</v>
      </c>
      <c r="J299" s="118" t="str">
        <f t="shared" si="13"/>
        <v>GDMTHValle de México CentroP</v>
      </c>
      <c r="K299" s="118" t="s">
        <v>150</v>
      </c>
      <c r="M299" s="180" t="s">
        <v>54</v>
      </c>
      <c r="N299" s="99" t="s">
        <v>159</v>
      </c>
      <c r="O299" s="99" t="s">
        <v>160</v>
      </c>
      <c r="P299" s="99" t="s">
        <v>74</v>
      </c>
      <c r="Q299" s="182" t="s">
        <v>148</v>
      </c>
      <c r="R299" s="183">
        <f t="array" ref="R299">IF(Q299="NA",INDEX($G$10:$G$213,MATCH(M299&amp;P299,$C$10:$C$213&amp;$E$10:$E$213,0)),INDEX($G$10:$G$213,MATCH(M299&amp;P299,$C$10:$C$213&amp;$E$10:$E$213,0))*INDEX(PC_ENERO_2025!$F$28:$F$60,MATCH(I299,PC_ENERO_2025!$E$28:$E$60,0),MATCH($R$8,PC_ENERO_2025!$F$26,0)))</f>
        <v>33033.715187930764</v>
      </c>
      <c r="S299" s="185"/>
      <c r="T299" s="185"/>
    </row>
    <row r="300" spans="1:20" ht="16.899999999999999" customHeight="1" x14ac:dyDescent="0.3">
      <c r="A300" s="484" t="str">
        <f t="shared" si="14"/>
        <v>DISTPotenciaGolfo Norte</v>
      </c>
      <c r="C300" s="193" t="s">
        <v>51</v>
      </c>
      <c r="D300" s="177" t="s">
        <v>136</v>
      </c>
      <c r="E300" s="177" t="s">
        <v>67</v>
      </c>
      <c r="F300" s="178" t="s">
        <v>163</v>
      </c>
      <c r="G300" s="179">
        <f t="array" ref="G300">INDEX(INSUMOS_ENERO_2025!$E$18:$E$221,MATCH($C300&amp;$E300,INSUMOS_ENERO_2025!$B$18:$B$221&amp;INSUMOS_ENERO_2025!$C$18:$C$221,0))</f>
        <v>588.14393322879891</v>
      </c>
      <c r="H300" s="118"/>
      <c r="I300" s="118" t="str">
        <f t="shared" si="12"/>
        <v>GDMTOSINNA</v>
      </c>
      <c r="J300" s="118" t="str">
        <f t="shared" si="13"/>
        <v>GDMTOValle de México CentroNA</v>
      </c>
      <c r="K300" s="118" t="s">
        <v>150</v>
      </c>
      <c r="M300" s="180" t="s">
        <v>55</v>
      </c>
      <c r="N300" s="99" t="s">
        <v>159</v>
      </c>
      <c r="O300" s="99" t="s">
        <v>160</v>
      </c>
      <c r="P300" s="99" t="s">
        <v>74</v>
      </c>
      <c r="Q300" s="182" t="s">
        <v>161</v>
      </c>
      <c r="R300" s="183">
        <f t="array" ref="R300">IF(Q300="NA",INDEX($G$10:$G$213,MATCH(M300&amp;P300,$C$10:$C$213&amp;$E$10:$E$213,0)),INDEX($G$10:$G$213,MATCH(M300&amp;P300,$C$10:$C$213&amp;$E$10:$E$213,0))*INDEX(PC_ENERO_2025!$F$28:$F$60,MATCH(I300,PC_ENERO_2025!$E$28:$E$60,0),MATCH($R$8,PC_ENERO_2025!$F$26,0)))</f>
        <v>44989.300118991378</v>
      </c>
      <c r="S300" s="185"/>
      <c r="T300" s="185"/>
    </row>
    <row r="301" spans="1:20" ht="16.899999999999999" customHeight="1" x14ac:dyDescent="0.3">
      <c r="A301" s="484" t="str">
        <f t="shared" si="14"/>
        <v>DITPotenciaGolfo Norte</v>
      </c>
      <c r="C301" s="193" t="s">
        <v>52</v>
      </c>
      <c r="D301" s="177" t="s">
        <v>136</v>
      </c>
      <c r="E301" s="177" t="s">
        <v>67</v>
      </c>
      <c r="F301" s="178" t="s">
        <v>163</v>
      </c>
      <c r="G301" s="179">
        <f t="array" ref="G301">INDEX(INSUMOS_ENERO_2025!$E$18:$E$221,MATCH($C301&amp;$E301,INSUMOS_ENERO_2025!$B$18:$B$221&amp;INSUMOS_ENERO_2025!$C$18:$C$221,0))</f>
        <v>122.61575662306042</v>
      </c>
      <c r="H301" s="118"/>
      <c r="I301" s="118" t="str">
        <f t="shared" si="12"/>
        <v>RAMTSINNA</v>
      </c>
      <c r="J301" s="118" t="str">
        <f t="shared" si="13"/>
        <v>RAMTValle de México CentroNA</v>
      </c>
      <c r="K301" s="118" t="s">
        <v>150</v>
      </c>
      <c r="M301" s="192" t="s">
        <v>60</v>
      </c>
      <c r="N301" s="99" t="s">
        <v>159</v>
      </c>
      <c r="O301" s="99" t="s">
        <v>160</v>
      </c>
      <c r="P301" s="99" t="s">
        <v>74</v>
      </c>
      <c r="Q301" s="182" t="s">
        <v>161</v>
      </c>
      <c r="R301" s="183">
        <f t="array" ref="R301">IF(Q301="NA",INDEX($G$10:$G$213,MATCH(M301&amp;P301,$C$10:$C$213&amp;$E$10:$E$213,0)),INDEX($G$10:$G$213,MATCH(M301&amp;P301,$C$10:$C$213&amp;$E$10:$E$213,0))*INDEX(PC_ENERO_2025!$F$28:$F$60,MATCH(I301,PC_ENERO_2025!$E$28:$E$60,0),MATCH($R$8,PC_ENERO_2025!$F$26,0)))</f>
        <v>501.59962214898462</v>
      </c>
      <c r="S301" s="185"/>
      <c r="T301" s="185"/>
    </row>
    <row r="302" spans="1:20" ht="16.899999999999999" customHeight="1" x14ac:dyDescent="0.3">
      <c r="A302" s="484" t="str">
        <f t="shared" si="14"/>
        <v>GDBTPotenciaGolfo Norte</v>
      </c>
      <c r="C302" s="193" t="s">
        <v>53</v>
      </c>
      <c r="D302" s="177" t="s">
        <v>136</v>
      </c>
      <c r="E302" s="177" t="s">
        <v>67</v>
      </c>
      <c r="F302" s="178" t="s">
        <v>163</v>
      </c>
      <c r="G302" s="179">
        <f t="array" ref="G302">INDEX(INSUMOS_ENERO_2025!$E$18:$E$221,MATCH($C302&amp;$E302,INSUMOS_ENERO_2025!$B$18:$B$221&amp;INSUMOS_ENERO_2025!$C$18:$C$221,0))</f>
        <v>4.6123905458438141</v>
      </c>
      <c r="H302" s="118"/>
      <c r="I302" s="118" t="str">
        <f t="shared" si="12"/>
        <v>DISTSINB</v>
      </c>
      <c r="J302" s="118" t="str">
        <f t="shared" si="13"/>
        <v>DISTValle de México CentroB</v>
      </c>
      <c r="K302" s="118" t="s">
        <v>150</v>
      </c>
      <c r="M302" s="192" t="s">
        <v>51</v>
      </c>
      <c r="N302" s="99" t="s">
        <v>159</v>
      </c>
      <c r="O302" s="99" t="s">
        <v>160</v>
      </c>
      <c r="P302" s="99" t="s">
        <v>74</v>
      </c>
      <c r="Q302" s="182" t="s">
        <v>146</v>
      </c>
      <c r="R302" s="183">
        <f t="array" ref="R302">IF(Q302="NA",INDEX($G$10:$G$213,MATCH(M302&amp;P302,$C$10:$C$213&amp;$E$10:$E$213,0)),INDEX($G$10:$G$213,MATCH(M302&amp;P302,$C$10:$C$213&amp;$E$10:$E$213,0))*INDEX(PC_ENERO_2025!$F$28:$F$60,MATCH(I302,PC_ENERO_2025!$E$28:$E$60,0),MATCH($R$8,PC_ENERO_2025!$F$26,0)))</f>
        <v>1967.1848965120143</v>
      </c>
      <c r="S302" s="185"/>
      <c r="T302" s="185"/>
    </row>
    <row r="303" spans="1:20" ht="16.899999999999999" customHeight="1" x14ac:dyDescent="0.3">
      <c r="A303" s="484" t="str">
        <f t="shared" si="14"/>
        <v>GDMTHPotenciaGolfo Norte</v>
      </c>
      <c r="C303" s="193" t="s">
        <v>54</v>
      </c>
      <c r="D303" s="177" t="s">
        <v>136</v>
      </c>
      <c r="E303" s="177" t="s">
        <v>67</v>
      </c>
      <c r="F303" s="178" t="s">
        <v>163</v>
      </c>
      <c r="G303" s="179">
        <f t="array" ref="G303">INDEX(INSUMOS_ENERO_2025!$E$18:$E$221,MATCH($C303&amp;$E303,INSUMOS_ENERO_2025!$B$18:$B$221&amp;INSUMOS_ENERO_2025!$C$18:$C$221,0))</f>
        <v>1949.6048670293362</v>
      </c>
      <c r="H303" s="118"/>
      <c r="I303" s="118" t="str">
        <f t="shared" si="12"/>
        <v>DISTSINI</v>
      </c>
      <c r="J303" s="118" t="str">
        <f t="shared" si="13"/>
        <v>DISTValle de México CentroI</v>
      </c>
      <c r="K303" s="118" t="s">
        <v>150</v>
      </c>
      <c r="M303" s="192" t="s">
        <v>51</v>
      </c>
      <c r="N303" s="99" t="s">
        <v>159</v>
      </c>
      <c r="O303" s="99" t="s">
        <v>160</v>
      </c>
      <c r="P303" s="99" t="s">
        <v>74</v>
      </c>
      <c r="Q303" s="182" t="s">
        <v>147</v>
      </c>
      <c r="R303" s="183">
        <f t="array" ref="R303">IF(Q303="NA",INDEX($G$10:$G$213,MATCH(M303&amp;P303,$C$10:$C$213&amp;$E$10:$E$213,0)),INDEX($G$10:$G$213,MATCH(M303&amp;P303,$C$10:$C$213&amp;$E$10:$E$213,0))*INDEX(PC_ENERO_2025!$F$28:$F$60,MATCH(I303,PC_ENERO_2025!$E$28:$E$60,0),MATCH($R$8,PC_ENERO_2025!$F$26,0)))</f>
        <v>3607.7765774741679</v>
      </c>
      <c r="S303" s="185"/>
      <c r="T303" s="185"/>
    </row>
    <row r="304" spans="1:20" ht="16.899999999999999" customHeight="1" x14ac:dyDescent="0.3">
      <c r="A304" s="484" t="str">
        <f t="shared" si="14"/>
        <v>GDMTOPotenciaGolfo Norte</v>
      </c>
      <c r="C304" s="193" t="s">
        <v>55</v>
      </c>
      <c r="D304" s="177" t="s">
        <v>136</v>
      </c>
      <c r="E304" s="177" t="s">
        <v>67</v>
      </c>
      <c r="F304" s="178" t="s">
        <v>163</v>
      </c>
      <c r="G304" s="179">
        <f t="array" ref="G304">INDEX(INSUMOS_ENERO_2025!$E$18:$E$221,MATCH($C304&amp;$E304,INSUMOS_ENERO_2025!$B$18:$B$221&amp;INSUMOS_ENERO_2025!$C$18:$C$221,0))</f>
        <v>368.80179856266921</v>
      </c>
      <c r="H304" s="118"/>
      <c r="I304" s="118" t="str">
        <f t="shared" si="12"/>
        <v>DISTSINP</v>
      </c>
      <c r="J304" s="118" t="str">
        <f t="shared" si="13"/>
        <v>DISTValle de México CentroP</v>
      </c>
      <c r="K304" s="118" t="s">
        <v>150</v>
      </c>
      <c r="M304" s="192" t="s">
        <v>51</v>
      </c>
      <c r="N304" s="99" t="s">
        <v>159</v>
      </c>
      <c r="O304" s="99" t="s">
        <v>160</v>
      </c>
      <c r="P304" s="99" t="s">
        <v>74</v>
      </c>
      <c r="Q304" s="182" t="s">
        <v>148</v>
      </c>
      <c r="R304" s="183">
        <f t="array" ref="R304">IF(Q304="NA",INDEX($G$10:$G$213,MATCH(M304&amp;P304,$C$10:$C$213&amp;$E$10:$E$213,0)),INDEX($G$10:$G$213,MATCH(M304&amp;P304,$C$10:$C$213&amp;$E$10:$E$213,0))*INDEX(PC_ENERO_2025!$F$28:$F$60,MATCH(I304,PC_ENERO_2025!$E$28:$E$60,0),MATCH($R$8,PC_ENERO_2025!$F$26,0)))</f>
        <v>819.94462177316791</v>
      </c>
      <c r="S304" s="185"/>
      <c r="T304" s="185"/>
    </row>
    <row r="305" spans="1:20" ht="16.899999999999999" customHeight="1" x14ac:dyDescent="0.3">
      <c r="A305" s="484" t="str">
        <f t="shared" si="14"/>
        <v>PDBTPotenciaGolfo Norte</v>
      </c>
      <c r="C305" s="193" t="s">
        <v>56</v>
      </c>
      <c r="D305" s="177" t="s">
        <v>136</v>
      </c>
      <c r="E305" s="177" t="s">
        <v>67</v>
      </c>
      <c r="F305" s="178" t="s">
        <v>163</v>
      </c>
      <c r="G305" s="179">
        <f t="array" ref="G305">INDEX(INSUMOS_ENERO_2025!$E$18:$E$221,MATCH($C305&amp;$E305,INSUMOS_ENERO_2025!$B$18:$B$221&amp;INSUMOS_ENERO_2025!$C$18:$C$221,0))</f>
        <v>164.07047785349158</v>
      </c>
      <c r="H305" s="118"/>
      <c r="I305" s="118" t="str">
        <f t="shared" si="12"/>
        <v>DISTSINSP</v>
      </c>
      <c r="J305" s="118" t="str">
        <f t="shared" si="13"/>
        <v>DISTValle de México CentroSP</v>
      </c>
      <c r="K305" s="118" t="s">
        <v>150</v>
      </c>
      <c r="M305" s="192" t="s">
        <v>51</v>
      </c>
      <c r="N305" s="99" t="s">
        <v>159</v>
      </c>
      <c r="O305" s="99" t="s">
        <v>160</v>
      </c>
      <c r="P305" s="99" t="s">
        <v>74</v>
      </c>
      <c r="Q305" s="182" t="s">
        <v>151</v>
      </c>
      <c r="R305" s="183">
        <f t="array" ref="R305">IF(Q305="NA",INDEX($G$10:$G$213,MATCH(M305&amp;P305,$C$10:$C$213&amp;$E$10:$E$213,0)),INDEX($G$10:$G$213,MATCH(M305&amp;P305,$C$10:$C$213&amp;$E$10:$E$213,0))*INDEX(PC_ENERO_2025!$F$28:$F$60,MATCH(I305,PC_ENERO_2025!$E$28:$E$60,0),MATCH($R$8,PC_ENERO_2025!$F$26,0)))</f>
        <v>0</v>
      </c>
      <c r="S305" s="185"/>
      <c r="T305" s="185"/>
    </row>
    <row r="306" spans="1:20" ht="16.899999999999999" customHeight="1" x14ac:dyDescent="0.3">
      <c r="A306" s="484" t="str">
        <f t="shared" si="14"/>
        <v>APBTPotenciaGolfo Norte</v>
      </c>
      <c r="C306" s="176" t="s">
        <v>57</v>
      </c>
      <c r="D306" s="177" t="s">
        <v>136</v>
      </c>
      <c r="E306" s="177" t="s">
        <v>67</v>
      </c>
      <c r="F306" s="178" t="s">
        <v>163</v>
      </c>
      <c r="G306" s="179">
        <f t="array" ref="G306">INDEX(INSUMOS_ENERO_2025!$E$18:$E$221,MATCH($C306&amp;$E306,INSUMOS_ENERO_2025!$B$18:$B$221&amp;INSUMOS_ENERO_2025!$C$18:$C$221,0))</f>
        <v>47.909535104826809</v>
      </c>
      <c r="H306" s="118"/>
      <c r="I306" s="118" t="str">
        <f t="shared" si="12"/>
        <v>DITSINB</v>
      </c>
      <c r="J306" s="118" t="str">
        <f t="shared" si="13"/>
        <v>DITValle de México CentroB</v>
      </c>
      <c r="K306" s="118" t="s">
        <v>150</v>
      </c>
      <c r="M306" s="192" t="s">
        <v>52</v>
      </c>
      <c r="N306" s="99" t="s">
        <v>159</v>
      </c>
      <c r="O306" s="99" t="s">
        <v>160</v>
      </c>
      <c r="P306" s="99" t="s">
        <v>74</v>
      </c>
      <c r="Q306" s="182" t="s">
        <v>146</v>
      </c>
      <c r="R306" s="183">
        <f t="array" ref="R306">IF(Q306="NA",INDEX($G$10:$G$213,MATCH(M306&amp;P306,$C$10:$C$213&amp;$E$10:$E$213,0)),INDEX($G$10:$G$213,MATCH(M306&amp;P306,$C$10:$C$213&amp;$E$10:$E$213,0))*INDEX(PC_ENERO_2025!$F$28:$F$60,MATCH(I306,PC_ENERO_2025!$E$28:$E$60,0),MATCH($R$8,PC_ENERO_2025!$F$26,0)))</f>
        <v>0</v>
      </c>
      <c r="S306" s="185"/>
      <c r="T306" s="185"/>
    </row>
    <row r="307" spans="1:20" ht="16.899999999999999" customHeight="1" x14ac:dyDescent="0.3">
      <c r="A307" s="484" t="str">
        <f t="shared" si="14"/>
        <v>APMTPotenciaGolfo Norte</v>
      </c>
      <c r="C307" s="176" t="s">
        <v>58</v>
      </c>
      <c r="D307" s="177" t="s">
        <v>136</v>
      </c>
      <c r="E307" s="177" t="s">
        <v>67</v>
      </c>
      <c r="F307" s="178" t="s">
        <v>163</v>
      </c>
      <c r="G307" s="179">
        <f t="array" ref="G307">INDEX(INSUMOS_ENERO_2025!$E$18:$E$221,MATCH($C307&amp;$E307,INSUMOS_ENERO_2025!$B$18:$B$221&amp;INSUMOS_ENERO_2025!$C$18:$C$221,0))</f>
        <v>30.637375083493879</v>
      </c>
      <c r="H307" s="118"/>
      <c r="I307" s="118" t="str">
        <f t="shared" si="12"/>
        <v>DITSINI</v>
      </c>
      <c r="J307" s="118" t="str">
        <f t="shared" si="13"/>
        <v>DITValle de México CentroI</v>
      </c>
      <c r="K307" s="118" t="s">
        <v>150</v>
      </c>
      <c r="M307" s="192" t="s">
        <v>52</v>
      </c>
      <c r="N307" s="99" t="s">
        <v>159</v>
      </c>
      <c r="O307" s="99" t="s">
        <v>160</v>
      </c>
      <c r="P307" s="99" t="s">
        <v>74</v>
      </c>
      <c r="Q307" s="182" t="s">
        <v>147</v>
      </c>
      <c r="R307" s="183">
        <f t="array" ref="R307">IF(Q307="NA",INDEX($G$10:$G$213,MATCH(M307&amp;P307,$C$10:$C$213&amp;$E$10:$E$213,0)),INDEX($G$10:$G$213,MATCH(M307&amp;P307,$C$10:$C$213&amp;$E$10:$E$213,0))*INDEX(PC_ENERO_2025!$F$28:$F$60,MATCH(I307,PC_ENERO_2025!$E$28:$E$60,0),MATCH($R$8,PC_ENERO_2025!$F$26,0)))</f>
        <v>0</v>
      </c>
      <c r="S307" s="185"/>
      <c r="T307" s="185"/>
    </row>
    <row r="308" spans="1:20" ht="16.899999999999999" customHeight="1" x14ac:dyDescent="0.3">
      <c r="A308" s="484" t="str">
        <f t="shared" si="14"/>
        <v>RABTPotenciaGolfo Norte</v>
      </c>
      <c r="C308" s="176" t="s">
        <v>59</v>
      </c>
      <c r="D308" s="177" t="s">
        <v>136</v>
      </c>
      <c r="E308" s="177" t="s">
        <v>67</v>
      </c>
      <c r="F308" s="178" t="s">
        <v>163</v>
      </c>
      <c r="G308" s="179">
        <f t="array" ref="G308">INDEX(INSUMOS_ENERO_2025!$E$18:$E$221,MATCH($C308&amp;$E308,INSUMOS_ENERO_2025!$B$18:$B$221&amp;INSUMOS_ENERO_2025!$C$18:$C$221,0))</f>
        <v>11.392123532936376</v>
      </c>
      <c r="H308" s="118"/>
      <c r="I308" s="118" t="str">
        <f t="shared" si="12"/>
        <v>DITSINP</v>
      </c>
      <c r="J308" s="118" t="str">
        <f t="shared" si="13"/>
        <v>DITValle de México CentroP</v>
      </c>
      <c r="K308" s="118" t="s">
        <v>150</v>
      </c>
      <c r="M308" s="192" t="s">
        <v>52</v>
      </c>
      <c r="N308" s="99" t="s">
        <v>159</v>
      </c>
      <c r="O308" s="99" t="s">
        <v>160</v>
      </c>
      <c r="P308" s="99" t="s">
        <v>74</v>
      </c>
      <c r="Q308" s="182" t="s">
        <v>148</v>
      </c>
      <c r="R308" s="183">
        <f t="array" ref="R308">IF(Q308="NA",INDEX($G$10:$G$213,MATCH(M308&amp;P308,$C$10:$C$213&amp;$E$10:$E$213,0)),INDEX($G$10:$G$213,MATCH(M308&amp;P308,$C$10:$C$213&amp;$E$10:$E$213,0))*INDEX(PC_ENERO_2025!$F$28:$F$60,MATCH(I308,PC_ENERO_2025!$E$28:$E$60,0),MATCH($R$8,PC_ENERO_2025!$F$26,0)))</f>
        <v>0</v>
      </c>
      <c r="S308" s="185"/>
      <c r="T308" s="185"/>
    </row>
    <row r="309" spans="1:20" ht="16.899999999999999" customHeight="1" x14ac:dyDescent="0.3">
      <c r="A309" s="484" t="str">
        <f t="shared" si="14"/>
        <v>RAMTPotenciaGolfo Norte</v>
      </c>
      <c r="C309" s="176" t="s">
        <v>60</v>
      </c>
      <c r="D309" s="177" t="s">
        <v>136</v>
      </c>
      <c r="E309" s="177" t="s">
        <v>67</v>
      </c>
      <c r="F309" s="178" t="s">
        <v>163</v>
      </c>
      <c r="G309" s="179">
        <f t="array" ref="G309">INDEX(INSUMOS_ENERO_2025!$E$18:$E$221,MATCH($C309&amp;$E309,INSUMOS_ENERO_2025!$B$18:$B$221&amp;INSUMOS_ENERO_2025!$C$18:$C$221,0))</f>
        <v>16.075488075986925</v>
      </c>
      <c r="H309" s="118"/>
      <c r="I309" s="118" t="str">
        <f t="shared" si="12"/>
        <v>DITSINSP</v>
      </c>
      <c r="J309" s="118" t="str">
        <f t="shared" si="13"/>
        <v>DITValle de México CentroSP</v>
      </c>
      <c r="K309" s="118" t="s">
        <v>150</v>
      </c>
      <c r="M309" s="192" t="s">
        <v>52</v>
      </c>
      <c r="N309" s="99" t="s">
        <v>159</v>
      </c>
      <c r="O309" s="99" t="s">
        <v>160</v>
      </c>
      <c r="P309" s="99" t="s">
        <v>74</v>
      </c>
      <c r="Q309" s="182" t="s">
        <v>151</v>
      </c>
      <c r="R309" s="183">
        <f t="array" ref="R309">IF(Q309="NA",INDEX($G$10:$G$213,MATCH(M309&amp;P309,$C$10:$C$213&amp;$E$10:$E$213,0)),INDEX($G$10:$G$213,MATCH(M309&amp;P309,$C$10:$C$213&amp;$E$10:$E$213,0))*INDEX(PC_ENERO_2025!$F$28:$F$60,MATCH(I309,PC_ENERO_2025!$E$28:$E$60,0),MATCH($R$8,PC_ENERO_2025!$F$26,0)))</f>
        <v>0</v>
      </c>
      <c r="S309" s="185"/>
      <c r="T309" s="185"/>
    </row>
    <row r="310" spans="1:20" ht="16.899999999999999" customHeight="1" x14ac:dyDescent="0.3">
      <c r="A310" s="484" t="str">
        <f t="shared" si="14"/>
        <v>DB1PotenciaJalisco</v>
      </c>
      <c r="C310" s="176" t="s">
        <v>48</v>
      </c>
      <c r="D310" s="177" t="s">
        <v>136</v>
      </c>
      <c r="E310" s="177" t="s">
        <v>68</v>
      </c>
      <c r="F310" s="178" t="s">
        <v>163</v>
      </c>
      <c r="G310" s="179">
        <f t="array" ref="G310">INDEX(INSUMOS_ENERO_2025!$E$18:$E$221,MATCH($C310&amp;$E310,INSUMOS_ENERO_2025!$B$18:$B$221&amp;INSUMOS_ENERO_2025!$C$18:$C$221,0))</f>
        <v>464.42898838479584</v>
      </c>
      <c r="H310" s="118"/>
      <c r="I310" s="118" t="str">
        <f t="shared" si="12"/>
        <v>DB1SINNA</v>
      </c>
      <c r="J310" s="118" t="str">
        <f t="shared" si="13"/>
        <v>DB1Valle de México NorteNA</v>
      </c>
      <c r="K310" s="118" t="s">
        <v>150</v>
      </c>
      <c r="M310" s="192" t="s">
        <v>48</v>
      </c>
      <c r="N310" s="99" t="s">
        <v>159</v>
      </c>
      <c r="O310" s="99" t="s">
        <v>160</v>
      </c>
      <c r="P310" s="99" t="s">
        <v>75</v>
      </c>
      <c r="Q310" s="182" t="s">
        <v>161</v>
      </c>
      <c r="R310" s="183">
        <f t="array" ref="R310">IF(Q310="NA",INDEX($G$10:$G$213,MATCH(M310&amp;P310,$C$10:$C$213&amp;$E$10:$E$213,0)),INDEX($G$10:$G$213,MATCH(M310&amp;P310,$C$10:$C$213&amp;$E$10:$E$213,0))*INDEX(PC_ENERO_2025!$F$28:$F$60,MATCH(I310,PC_ENERO_2025!$E$28:$E$60,0),MATCH($R$8,PC_ENERO_2025!$F$26,0)))</f>
        <v>139765.976726086</v>
      </c>
      <c r="S310" s="185"/>
      <c r="T310" s="185"/>
    </row>
    <row r="311" spans="1:20" ht="16.899999999999999" customHeight="1" x14ac:dyDescent="0.3">
      <c r="A311" s="484" t="str">
        <f t="shared" si="14"/>
        <v>DB2PotenciaJalisco</v>
      </c>
      <c r="C311" s="176" t="s">
        <v>50</v>
      </c>
      <c r="D311" s="177" t="s">
        <v>136</v>
      </c>
      <c r="E311" s="177" t="s">
        <v>68</v>
      </c>
      <c r="F311" s="178" t="s">
        <v>163</v>
      </c>
      <c r="G311" s="179">
        <f t="array" ref="G311">INDEX(INSUMOS_ENERO_2025!$E$18:$E$221,MATCH($C311&amp;$E311,INSUMOS_ENERO_2025!$B$18:$B$221&amp;INSUMOS_ENERO_2025!$C$18:$C$221,0))</f>
        <v>343.91987621741873</v>
      </c>
      <c r="H311" s="118"/>
      <c r="I311" s="118" t="str">
        <f t="shared" si="12"/>
        <v>DB2SINNA</v>
      </c>
      <c r="J311" s="118" t="str">
        <f t="shared" si="13"/>
        <v>DB2Valle de México NorteNA</v>
      </c>
      <c r="K311" s="118" t="s">
        <v>150</v>
      </c>
      <c r="M311" s="192" t="s">
        <v>50</v>
      </c>
      <c r="N311" s="99" t="s">
        <v>159</v>
      </c>
      <c r="O311" s="99" t="s">
        <v>160</v>
      </c>
      <c r="P311" s="99" t="s">
        <v>75</v>
      </c>
      <c r="Q311" s="182" t="s">
        <v>161</v>
      </c>
      <c r="R311" s="183">
        <f t="array" ref="R311">IF(Q311="NA",INDEX($G$10:$G$213,MATCH(M311&amp;P311,$C$10:$C$213&amp;$E$10:$E$213,0)),INDEX($G$10:$G$213,MATCH(M311&amp;P311,$C$10:$C$213&amp;$E$10:$E$213,0))*INDEX(PC_ENERO_2025!$F$28:$F$60,MATCH(I311,PC_ENERO_2025!$E$28:$E$60,0),MATCH($R$8,PC_ENERO_2025!$F$26,0)))</f>
        <v>87074.641896623347</v>
      </c>
      <c r="S311" s="185"/>
      <c r="T311" s="185"/>
    </row>
    <row r="312" spans="1:20" ht="16.899999999999999" customHeight="1" x14ac:dyDescent="0.3">
      <c r="A312" s="484" t="str">
        <f t="shared" si="14"/>
        <v>DISTPotenciaJalisco</v>
      </c>
      <c r="C312" s="176" t="s">
        <v>51</v>
      </c>
      <c r="D312" s="177" t="s">
        <v>136</v>
      </c>
      <c r="E312" s="177" t="s">
        <v>68</v>
      </c>
      <c r="F312" s="178" t="s">
        <v>163</v>
      </c>
      <c r="G312" s="179">
        <f t="array" ref="G312">INDEX(INSUMOS_ENERO_2025!$E$18:$E$221,MATCH($C312&amp;$E312,INSUMOS_ENERO_2025!$B$18:$B$221&amp;INSUMOS_ENERO_2025!$C$18:$C$221,0))</f>
        <v>185.82856418249523</v>
      </c>
      <c r="H312" s="118"/>
      <c r="I312" s="118" t="str">
        <f t="shared" si="12"/>
        <v>PDBTSINNA</v>
      </c>
      <c r="J312" s="118" t="str">
        <f t="shared" si="13"/>
        <v>PDBTValle de México NorteNA</v>
      </c>
      <c r="K312" s="118" t="s">
        <v>150</v>
      </c>
      <c r="M312" s="192" t="s">
        <v>56</v>
      </c>
      <c r="N312" s="99" t="s">
        <v>159</v>
      </c>
      <c r="O312" s="99" t="s">
        <v>160</v>
      </c>
      <c r="P312" s="99" t="s">
        <v>75</v>
      </c>
      <c r="Q312" s="182" t="s">
        <v>161</v>
      </c>
      <c r="R312" s="183">
        <f t="array" ref="R312">IF(Q312="NA",INDEX($G$10:$G$213,MATCH(M312&amp;P312,$C$10:$C$213&amp;$E$10:$E$213,0)),INDEX($G$10:$G$213,MATCH(M312&amp;P312,$C$10:$C$213&amp;$E$10:$E$213,0))*INDEX(PC_ENERO_2025!$F$28:$F$60,MATCH(I312,PC_ENERO_2025!$E$28:$E$60,0),MATCH($R$8,PC_ENERO_2025!$F$26,0)))</f>
        <v>62184.278161944581</v>
      </c>
      <c r="S312" s="185"/>
      <c r="T312" s="185"/>
    </row>
    <row r="313" spans="1:20" ht="16.899999999999999" customHeight="1" x14ac:dyDescent="0.3">
      <c r="A313" s="484" t="str">
        <f t="shared" si="14"/>
        <v>DITPotenciaJalisco</v>
      </c>
      <c r="C313" s="176" t="s">
        <v>52</v>
      </c>
      <c r="D313" s="177" t="s">
        <v>136</v>
      </c>
      <c r="E313" s="177" t="s">
        <v>68</v>
      </c>
      <c r="F313" s="178" t="s">
        <v>163</v>
      </c>
      <c r="G313" s="179">
        <f t="array" ref="G313">INDEX(INSUMOS_ENERO_2025!$E$18:$E$221,MATCH($C313&amp;$E313,INSUMOS_ENERO_2025!$B$18:$B$221&amp;INSUMOS_ENERO_2025!$C$18:$C$221,0))</f>
        <v>25.030466943928996</v>
      </c>
      <c r="H313" s="118"/>
      <c r="I313" s="118" t="str">
        <f t="shared" si="12"/>
        <v>GDBTSINNA</v>
      </c>
      <c r="J313" s="118" t="str">
        <f t="shared" si="13"/>
        <v>GDBTValle de México NorteNA</v>
      </c>
      <c r="K313" s="118" t="s">
        <v>150</v>
      </c>
      <c r="M313" s="192" t="s">
        <v>53</v>
      </c>
      <c r="N313" s="99" t="s">
        <v>159</v>
      </c>
      <c r="O313" s="99" t="s">
        <v>160</v>
      </c>
      <c r="P313" s="99" t="s">
        <v>75</v>
      </c>
      <c r="Q313" s="182" t="s">
        <v>161</v>
      </c>
      <c r="R313" s="183">
        <f t="array" ref="R313">IF(Q313="NA",INDEX($G$10:$G$213,MATCH(M313&amp;P313,$C$10:$C$213&amp;$E$10:$E$213,0)),INDEX($G$10:$G$213,MATCH(M313&amp;P313,$C$10:$C$213&amp;$E$10:$E$213,0))*INDEX(PC_ENERO_2025!$F$28:$F$60,MATCH(I313,PC_ENERO_2025!$E$28:$E$60,0),MATCH($R$8,PC_ENERO_2025!$F$26,0)))</f>
        <v>12404.674991866304</v>
      </c>
      <c r="S313" s="185"/>
      <c r="T313" s="185"/>
    </row>
    <row r="314" spans="1:20" ht="16.899999999999999" customHeight="1" x14ac:dyDescent="0.3">
      <c r="A314" s="484" t="str">
        <f t="shared" si="14"/>
        <v>GDBTPotenciaJalisco</v>
      </c>
      <c r="C314" s="176" t="s">
        <v>53</v>
      </c>
      <c r="D314" s="177" t="s">
        <v>136</v>
      </c>
      <c r="E314" s="177" t="s">
        <v>68</v>
      </c>
      <c r="F314" s="178" t="s">
        <v>163</v>
      </c>
      <c r="G314" s="179">
        <f t="array" ref="G314">INDEX(INSUMOS_ENERO_2025!$E$18:$E$221,MATCH($C314&amp;$E314,INSUMOS_ENERO_2025!$B$18:$B$221&amp;INSUMOS_ENERO_2025!$C$18:$C$221,0))</f>
        <v>5.5456271745824646</v>
      </c>
      <c r="H314" s="118"/>
      <c r="I314" s="118" t="str">
        <f t="shared" si="12"/>
        <v>RABTSINNA</v>
      </c>
      <c r="J314" s="118" t="str">
        <f t="shared" si="13"/>
        <v>RABTValle de México NorteNA</v>
      </c>
      <c r="K314" s="118" t="s">
        <v>150</v>
      </c>
      <c r="M314" s="192" t="s">
        <v>59</v>
      </c>
      <c r="N314" s="99" t="s">
        <v>159</v>
      </c>
      <c r="O314" s="99" t="s">
        <v>160</v>
      </c>
      <c r="P314" s="99" t="s">
        <v>75</v>
      </c>
      <c r="Q314" s="182" t="s">
        <v>161</v>
      </c>
      <c r="R314" s="183">
        <f t="array" ref="R314">IF(Q314="NA",INDEX($G$10:$G$213,MATCH(M314&amp;P314,$C$10:$C$213&amp;$E$10:$E$213,0)),INDEX($G$10:$G$213,MATCH(M314&amp;P314,$C$10:$C$213&amp;$E$10:$E$213,0))*INDEX(PC_ENERO_2025!$F$28:$F$60,MATCH(I314,PC_ENERO_2025!$E$28:$E$60,0),MATCH($R$8,PC_ENERO_2025!$F$26,0)))</f>
        <v>1128.3989380641499</v>
      </c>
      <c r="S314" s="185"/>
      <c r="T314" s="185"/>
    </row>
    <row r="315" spans="1:20" ht="16.899999999999999" customHeight="1" x14ac:dyDescent="0.3">
      <c r="A315" s="484" t="str">
        <f t="shared" si="14"/>
        <v>GDMTHPotenciaJalisco</v>
      </c>
      <c r="C315" s="176" t="s">
        <v>54</v>
      </c>
      <c r="D315" s="177" t="s">
        <v>136</v>
      </c>
      <c r="E315" s="177" t="s">
        <v>68</v>
      </c>
      <c r="F315" s="178" t="s">
        <v>163</v>
      </c>
      <c r="G315" s="179">
        <f t="array" ref="G315">INDEX(INSUMOS_ENERO_2025!$E$18:$E$221,MATCH($C315&amp;$E315,INSUMOS_ENERO_2025!$B$18:$B$221&amp;INSUMOS_ENERO_2025!$C$18:$C$221,0))</f>
        <v>966.40956270077277</v>
      </c>
      <c r="H315" s="118"/>
      <c r="I315" s="118" t="str">
        <f t="shared" si="12"/>
        <v>APBTSINNA</v>
      </c>
      <c r="J315" s="118" t="str">
        <f t="shared" si="13"/>
        <v>APBTValle de México NorteNA</v>
      </c>
      <c r="K315" s="118" t="s">
        <v>150</v>
      </c>
      <c r="M315" s="192" t="s">
        <v>57</v>
      </c>
      <c r="N315" s="99" t="s">
        <v>159</v>
      </c>
      <c r="O315" s="99" t="s">
        <v>160</v>
      </c>
      <c r="P315" s="99" t="s">
        <v>75</v>
      </c>
      <c r="Q315" s="182" t="s">
        <v>161</v>
      </c>
      <c r="R315" s="183">
        <f t="array" ref="R315">IF(Q315="NA",INDEX($G$10:$G$213,MATCH(M315&amp;P315,$C$10:$C$213&amp;$E$10:$E$213,0)),INDEX($G$10:$G$213,MATCH(M315&amp;P315,$C$10:$C$213&amp;$E$10:$E$213,0))*INDEX(PC_ENERO_2025!$F$28:$F$60,MATCH(I315,PC_ENERO_2025!$E$28:$E$60,0),MATCH($R$8,PC_ENERO_2025!$F$26,0)))</f>
        <v>17802.661426267474</v>
      </c>
      <c r="S315" s="185"/>
      <c r="T315" s="185"/>
    </row>
    <row r="316" spans="1:20" ht="16.899999999999999" customHeight="1" x14ac:dyDescent="0.3">
      <c r="A316" s="484" t="str">
        <f t="shared" si="14"/>
        <v>GDMTOPotenciaJalisco</v>
      </c>
      <c r="C316" s="176" t="s">
        <v>55</v>
      </c>
      <c r="D316" s="177" t="s">
        <v>136</v>
      </c>
      <c r="E316" s="177" t="s">
        <v>68</v>
      </c>
      <c r="F316" s="178" t="s">
        <v>163</v>
      </c>
      <c r="G316" s="179">
        <f t="array" ref="G316">INDEX(INSUMOS_ENERO_2025!$E$18:$E$221,MATCH($C316&amp;$E316,INSUMOS_ENERO_2025!$B$18:$B$221&amp;INSUMOS_ENERO_2025!$C$18:$C$221,0))</f>
        <v>295.86138400221586</v>
      </c>
      <c r="H316" s="118"/>
      <c r="I316" s="118" t="str">
        <f t="shared" si="12"/>
        <v>APMTSINNA</v>
      </c>
      <c r="J316" s="118" t="str">
        <f t="shared" si="13"/>
        <v>APMTValle de México NorteNA</v>
      </c>
      <c r="K316" s="118" t="s">
        <v>150</v>
      </c>
      <c r="M316" s="192" t="s">
        <v>58</v>
      </c>
      <c r="N316" s="99" t="s">
        <v>159</v>
      </c>
      <c r="O316" s="99" t="s">
        <v>160</v>
      </c>
      <c r="P316" s="99" t="s">
        <v>75</v>
      </c>
      <c r="Q316" s="182" t="s">
        <v>161</v>
      </c>
      <c r="R316" s="183">
        <f t="array" ref="R316">IF(Q316="NA",INDEX($G$10:$G$213,MATCH(M316&amp;P316,$C$10:$C$213&amp;$E$10:$E$213,0)),INDEX($G$10:$G$213,MATCH(M316&amp;P316,$C$10:$C$213&amp;$E$10:$E$213,0))*INDEX(PC_ENERO_2025!$F$28:$F$60,MATCH(I316,PC_ENERO_2025!$E$28:$E$60,0),MATCH($R$8,PC_ENERO_2025!$F$26,0)))</f>
        <v>3.1142447052127507</v>
      </c>
      <c r="S316" s="185"/>
      <c r="T316" s="185"/>
    </row>
    <row r="317" spans="1:20" ht="16.899999999999999" customHeight="1" x14ac:dyDescent="0.3">
      <c r="A317" s="484" t="str">
        <f t="shared" si="14"/>
        <v>PDBTPotenciaJalisco</v>
      </c>
      <c r="C317" s="176" t="s">
        <v>56</v>
      </c>
      <c r="D317" s="177" t="s">
        <v>136</v>
      </c>
      <c r="E317" s="177" t="s">
        <v>68</v>
      </c>
      <c r="F317" s="178" t="s">
        <v>163</v>
      </c>
      <c r="G317" s="179">
        <f t="array" ref="G317">INDEX(INSUMOS_ENERO_2025!$E$18:$E$221,MATCH($C317&amp;$E317,INSUMOS_ENERO_2025!$B$18:$B$221&amp;INSUMOS_ENERO_2025!$C$18:$C$221,0))</f>
        <v>238.78687376752762</v>
      </c>
      <c r="H317" s="118"/>
      <c r="I317" s="118" t="str">
        <f t="shared" si="12"/>
        <v>GDMTHSINB</v>
      </c>
      <c r="J317" s="118" t="str">
        <f t="shared" si="13"/>
        <v>GDMTHValle de México NorteB</v>
      </c>
      <c r="K317" s="118" t="s">
        <v>150</v>
      </c>
      <c r="M317" s="180" t="s">
        <v>54</v>
      </c>
      <c r="N317" s="99" t="s">
        <v>159</v>
      </c>
      <c r="O317" s="99" t="s">
        <v>160</v>
      </c>
      <c r="P317" s="99" t="s">
        <v>75</v>
      </c>
      <c r="Q317" s="182" t="s">
        <v>146</v>
      </c>
      <c r="R317" s="183">
        <f t="array" ref="R317">IF(Q317="NA",INDEX($G$10:$G$213,MATCH(M317&amp;P317,$C$10:$C$213&amp;$E$10:$E$213,0)),INDEX($G$10:$G$213,MATCH(M317&amp;P317,$C$10:$C$213&amp;$E$10:$E$213,0))*INDEX(PC_ENERO_2025!$F$28:$F$60,MATCH(I317,PC_ENERO_2025!$E$28:$E$60,0),MATCH($R$8,PC_ENERO_2025!$F$26,0)))</f>
        <v>103846.90352087302</v>
      </c>
      <c r="S317" s="185"/>
      <c r="T317" s="185"/>
    </row>
    <row r="318" spans="1:20" ht="16.899999999999999" customHeight="1" x14ac:dyDescent="0.3">
      <c r="A318" s="484" t="str">
        <f t="shared" si="14"/>
        <v>APBTPotenciaJalisco</v>
      </c>
      <c r="C318" s="176" t="s">
        <v>57</v>
      </c>
      <c r="D318" s="177" t="s">
        <v>136</v>
      </c>
      <c r="E318" s="177" t="s">
        <v>68</v>
      </c>
      <c r="F318" s="178" t="s">
        <v>163</v>
      </c>
      <c r="G318" s="179">
        <f t="array" ref="G318">INDEX(INSUMOS_ENERO_2025!$E$18:$E$221,MATCH($C318&amp;$E318,INSUMOS_ENERO_2025!$B$18:$B$221&amp;INSUMOS_ENERO_2025!$C$18:$C$221,0))</f>
        <v>37.640476595832894</v>
      </c>
      <c r="H318" s="118"/>
      <c r="I318" s="118" t="str">
        <f t="shared" si="12"/>
        <v>GDMTHSINI</v>
      </c>
      <c r="J318" s="118" t="str">
        <f t="shared" si="13"/>
        <v>GDMTHValle de México NorteI</v>
      </c>
      <c r="K318" s="118" t="s">
        <v>150</v>
      </c>
      <c r="M318" s="180" t="s">
        <v>54</v>
      </c>
      <c r="N318" s="99" t="s">
        <v>159</v>
      </c>
      <c r="O318" s="99" t="s">
        <v>160</v>
      </c>
      <c r="P318" s="99" t="s">
        <v>75</v>
      </c>
      <c r="Q318" s="182" t="s">
        <v>147</v>
      </c>
      <c r="R318" s="183">
        <f t="array" ref="R318">IF(Q318="NA",INDEX($G$10:$G$213,MATCH(M318&amp;P318,$C$10:$C$213&amp;$E$10:$E$213,0)),INDEX($G$10:$G$213,MATCH(M318&amp;P318,$C$10:$C$213&amp;$E$10:$E$213,0))*INDEX(PC_ENERO_2025!$F$28:$F$60,MATCH(I318,PC_ENERO_2025!$E$28:$E$60,0),MATCH($R$8,PC_ENERO_2025!$F$26,0)))</f>
        <v>199113.40586033187</v>
      </c>
      <c r="S318" s="185"/>
      <c r="T318" s="185"/>
    </row>
    <row r="319" spans="1:20" ht="16.899999999999999" customHeight="1" x14ac:dyDescent="0.3">
      <c r="A319" s="484" t="str">
        <f t="shared" si="14"/>
        <v>APMTPotenciaJalisco</v>
      </c>
      <c r="C319" s="176" t="s">
        <v>58</v>
      </c>
      <c r="D319" s="177" t="s">
        <v>136</v>
      </c>
      <c r="E319" s="177" t="s">
        <v>68</v>
      </c>
      <c r="F319" s="178" t="s">
        <v>163</v>
      </c>
      <c r="G319" s="179">
        <f t="array" ref="G319">INDEX(INSUMOS_ENERO_2025!$E$18:$E$221,MATCH($C319&amp;$E319,INSUMOS_ENERO_2025!$B$18:$B$221&amp;INSUMOS_ENERO_2025!$C$18:$C$221,0))</f>
        <v>9.3339982894517597</v>
      </c>
      <c r="H319" s="118"/>
      <c r="I319" s="118" t="str">
        <f t="shared" si="12"/>
        <v>GDMTHSINP</v>
      </c>
      <c r="J319" s="118" t="str">
        <f t="shared" si="13"/>
        <v>GDMTHValle de México NorteP</v>
      </c>
      <c r="K319" s="118" t="s">
        <v>150</v>
      </c>
      <c r="M319" s="180" t="s">
        <v>54</v>
      </c>
      <c r="N319" s="99" t="s">
        <v>159</v>
      </c>
      <c r="O319" s="99" t="s">
        <v>160</v>
      </c>
      <c r="P319" s="99" t="s">
        <v>75</v>
      </c>
      <c r="Q319" s="182" t="s">
        <v>148</v>
      </c>
      <c r="R319" s="183">
        <f t="array" ref="R319">IF(Q319="NA",INDEX($G$10:$G$213,MATCH(M319&amp;P319,$C$10:$C$213&amp;$E$10:$E$213,0)),INDEX($G$10:$G$213,MATCH(M319&amp;P319,$C$10:$C$213&amp;$E$10:$E$213,0))*INDEX(PC_ENERO_2025!$F$28:$F$60,MATCH(I319,PC_ENERO_2025!$E$28:$E$60,0),MATCH($R$8,PC_ENERO_2025!$F$26,0)))</f>
        <v>47566.947915756573</v>
      </c>
      <c r="S319" s="185"/>
      <c r="T319" s="185"/>
    </row>
    <row r="320" spans="1:20" ht="16.899999999999999" customHeight="1" x14ac:dyDescent="0.3">
      <c r="A320" s="484" t="str">
        <f t="shared" si="14"/>
        <v>RABTPotenciaJalisco</v>
      </c>
      <c r="C320" s="176" t="s">
        <v>59</v>
      </c>
      <c r="D320" s="177" t="s">
        <v>136</v>
      </c>
      <c r="E320" s="177" t="s">
        <v>68</v>
      </c>
      <c r="F320" s="178" t="s">
        <v>163</v>
      </c>
      <c r="G320" s="179">
        <f t="array" ref="G320">INDEX(INSUMOS_ENERO_2025!$E$18:$E$221,MATCH($C320&amp;$E320,INSUMOS_ENERO_2025!$B$18:$B$221&amp;INSUMOS_ENERO_2025!$C$18:$C$221,0))</f>
        <v>52.404310127541621</v>
      </c>
      <c r="H320" s="118"/>
      <c r="I320" s="118" t="str">
        <f t="shared" si="12"/>
        <v>GDMTOSINNA</v>
      </c>
      <c r="J320" s="118" t="str">
        <f t="shared" si="13"/>
        <v>GDMTOValle de México NorteNA</v>
      </c>
      <c r="K320" s="118" t="s">
        <v>150</v>
      </c>
      <c r="M320" s="180" t="s">
        <v>55</v>
      </c>
      <c r="N320" s="99" t="s">
        <v>159</v>
      </c>
      <c r="O320" s="99" t="s">
        <v>160</v>
      </c>
      <c r="P320" s="99" t="s">
        <v>75</v>
      </c>
      <c r="Q320" s="182" t="s">
        <v>161</v>
      </c>
      <c r="R320" s="183">
        <f t="array" ref="R320">IF(Q320="NA",INDEX($G$10:$G$213,MATCH(M320&amp;P320,$C$10:$C$213&amp;$E$10:$E$213,0)),INDEX($G$10:$G$213,MATCH(M320&amp;P320,$C$10:$C$213&amp;$E$10:$E$213,0))*INDEX(PC_ENERO_2025!$F$28:$F$60,MATCH(I320,PC_ENERO_2025!$E$28:$E$60,0),MATCH($R$8,PC_ENERO_2025!$F$26,0)))</f>
        <v>59102.651203867688</v>
      </c>
      <c r="S320" s="185"/>
      <c r="T320" s="185"/>
    </row>
    <row r="321" spans="1:20" ht="16.899999999999999" customHeight="1" x14ac:dyDescent="0.3">
      <c r="A321" s="484" t="str">
        <f t="shared" si="14"/>
        <v>RAMTPotenciaJalisco</v>
      </c>
      <c r="C321" s="176" t="s">
        <v>60</v>
      </c>
      <c r="D321" s="177" t="s">
        <v>136</v>
      </c>
      <c r="E321" s="177" t="s">
        <v>68</v>
      </c>
      <c r="F321" s="178" t="s">
        <v>163</v>
      </c>
      <c r="G321" s="179">
        <f t="array" ref="G321">INDEX(INSUMOS_ENERO_2025!$E$18:$E$221,MATCH($C321&amp;$E321,INSUMOS_ENERO_2025!$B$18:$B$221&amp;INSUMOS_ENERO_2025!$C$18:$C$221,0))</f>
        <v>98.465238311132268</v>
      </c>
      <c r="H321" s="118"/>
      <c r="I321" s="118" t="str">
        <f t="shared" si="12"/>
        <v>RAMTSINNA</v>
      </c>
      <c r="J321" s="118" t="str">
        <f t="shared" si="13"/>
        <v>RAMTValle de México NorteNA</v>
      </c>
      <c r="K321" s="118" t="s">
        <v>150</v>
      </c>
      <c r="M321" s="192" t="s">
        <v>60</v>
      </c>
      <c r="N321" s="99" t="s">
        <v>159</v>
      </c>
      <c r="O321" s="99" t="s">
        <v>160</v>
      </c>
      <c r="P321" s="99" t="s">
        <v>75</v>
      </c>
      <c r="Q321" s="182" t="s">
        <v>161</v>
      </c>
      <c r="R321" s="183">
        <f t="array" ref="R321">IF(Q321="NA",INDEX($G$10:$G$213,MATCH(M321&amp;P321,$C$10:$C$213&amp;$E$10:$E$213,0)),INDEX($G$10:$G$213,MATCH(M321&amp;P321,$C$10:$C$213&amp;$E$10:$E$213,0))*INDEX(PC_ENERO_2025!$F$28:$F$60,MATCH(I321,PC_ENERO_2025!$E$28:$E$60,0),MATCH($R$8,PC_ENERO_2025!$F$26,0)))</f>
        <v>1216.9691772613194</v>
      </c>
      <c r="S321" s="185"/>
      <c r="T321" s="185"/>
    </row>
    <row r="322" spans="1:20" ht="16.899999999999999" customHeight="1" x14ac:dyDescent="0.3">
      <c r="A322" s="484" t="str">
        <f t="shared" si="14"/>
        <v>DB1PotenciaNoroeste</v>
      </c>
      <c r="C322" s="176" t="s">
        <v>48</v>
      </c>
      <c r="D322" s="177" t="s">
        <v>136</v>
      </c>
      <c r="E322" s="177" t="s">
        <v>69</v>
      </c>
      <c r="F322" s="178" t="s">
        <v>163</v>
      </c>
      <c r="G322" s="179">
        <f t="array" ref="G322">INDEX(INSUMOS_ENERO_2025!$E$18:$E$221,MATCH($C322&amp;$E322,INSUMOS_ENERO_2025!$B$18:$B$221&amp;INSUMOS_ENERO_2025!$C$18:$C$221,0))</f>
        <v>187.65653682013527</v>
      </c>
      <c r="H322" s="118"/>
      <c r="I322" s="118" t="str">
        <f t="shared" si="12"/>
        <v>DISTSINB</v>
      </c>
      <c r="J322" s="118" t="str">
        <f t="shared" si="13"/>
        <v>DISTValle de México NorteB</v>
      </c>
      <c r="K322" s="118" t="s">
        <v>150</v>
      </c>
      <c r="M322" s="192" t="s">
        <v>51</v>
      </c>
      <c r="N322" s="99" t="s">
        <v>159</v>
      </c>
      <c r="O322" s="99" t="s">
        <v>160</v>
      </c>
      <c r="P322" s="99" t="s">
        <v>75</v>
      </c>
      <c r="Q322" s="182" t="s">
        <v>146</v>
      </c>
      <c r="R322" s="183">
        <f t="array" ref="R322">IF(Q322="NA",INDEX($G$10:$G$213,MATCH(M322&amp;P322,$C$10:$C$213&amp;$E$10:$E$213,0)),INDEX($G$10:$G$213,MATCH(M322&amp;P322,$C$10:$C$213&amp;$E$10:$E$213,0))*INDEX(PC_ENERO_2025!$F$28:$F$60,MATCH(I322,PC_ENERO_2025!$E$28:$E$60,0),MATCH($R$8,PC_ENERO_2025!$F$26,0)))</f>
        <v>35650.109424213129</v>
      </c>
      <c r="S322" s="185"/>
      <c r="T322" s="185"/>
    </row>
    <row r="323" spans="1:20" ht="16.899999999999999" customHeight="1" x14ac:dyDescent="0.3">
      <c r="A323" s="484" t="str">
        <f t="shared" si="14"/>
        <v>DB2PotenciaNoroeste</v>
      </c>
      <c r="C323" s="193" t="s">
        <v>50</v>
      </c>
      <c r="D323" s="177" t="s">
        <v>136</v>
      </c>
      <c r="E323" s="177" t="s">
        <v>69</v>
      </c>
      <c r="F323" s="178" t="s">
        <v>163</v>
      </c>
      <c r="G323" s="179">
        <f t="array" ref="G323">INDEX(INSUMOS_ENERO_2025!$E$18:$E$221,MATCH($C323&amp;$E323,INSUMOS_ENERO_2025!$B$18:$B$221&amp;INSUMOS_ENERO_2025!$C$18:$C$221,0))</f>
        <v>748.33446854262127</v>
      </c>
      <c r="H323" s="118"/>
      <c r="I323" s="118" t="str">
        <f t="shared" si="12"/>
        <v>DISTSINI</v>
      </c>
      <c r="J323" s="118" t="str">
        <f t="shared" si="13"/>
        <v>DISTValle de México NorteI</v>
      </c>
      <c r="K323" s="118" t="s">
        <v>150</v>
      </c>
      <c r="M323" s="192" t="s">
        <v>51</v>
      </c>
      <c r="N323" s="99" t="s">
        <v>159</v>
      </c>
      <c r="O323" s="99" t="s">
        <v>160</v>
      </c>
      <c r="P323" s="99" t="s">
        <v>75</v>
      </c>
      <c r="Q323" s="182" t="s">
        <v>147</v>
      </c>
      <c r="R323" s="183">
        <f t="array" ref="R323">IF(Q323="NA",INDEX($G$10:$G$213,MATCH(M323&amp;P323,$C$10:$C$213&amp;$E$10:$E$213,0)),INDEX($G$10:$G$213,MATCH(M323&amp;P323,$C$10:$C$213&amp;$E$10:$E$213,0))*INDEX(PC_ENERO_2025!$F$28:$F$60,MATCH(I323,PC_ENERO_2025!$E$28:$E$60,0),MATCH($R$8,PC_ENERO_2025!$F$26,0)))</f>
        <v>65381.566314949436</v>
      </c>
      <c r="S323" s="185"/>
      <c r="T323" s="185"/>
    </row>
    <row r="324" spans="1:20" ht="16.899999999999999" customHeight="1" x14ac:dyDescent="0.3">
      <c r="A324" s="484" t="str">
        <f t="shared" si="14"/>
        <v>DISTPotenciaNoroeste</v>
      </c>
      <c r="C324" s="193" t="s">
        <v>51</v>
      </c>
      <c r="D324" s="177" t="s">
        <v>136</v>
      </c>
      <c r="E324" s="177" t="s">
        <v>69</v>
      </c>
      <c r="F324" s="178" t="s">
        <v>163</v>
      </c>
      <c r="G324" s="179">
        <f t="array" ref="G324">INDEX(INSUMOS_ENERO_2025!$E$18:$E$221,MATCH($C324&amp;$E324,INSUMOS_ENERO_2025!$B$18:$B$221&amp;INSUMOS_ENERO_2025!$C$18:$C$221,0))</f>
        <v>77.533209071300163</v>
      </c>
      <c r="H324" s="118"/>
      <c r="I324" s="118" t="str">
        <f t="shared" si="12"/>
        <v>DISTSINP</v>
      </c>
      <c r="J324" s="118" t="str">
        <f t="shared" si="13"/>
        <v>DISTValle de México NorteP</v>
      </c>
      <c r="K324" s="118" t="s">
        <v>150</v>
      </c>
      <c r="M324" s="192" t="s">
        <v>51</v>
      </c>
      <c r="N324" s="99" t="s">
        <v>159</v>
      </c>
      <c r="O324" s="99" t="s">
        <v>160</v>
      </c>
      <c r="P324" s="99" t="s">
        <v>75</v>
      </c>
      <c r="Q324" s="182" t="s">
        <v>148</v>
      </c>
      <c r="R324" s="183">
        <f t="array" ref="R324">IF(Q324="NA",INDEX($G$10:$G$213,MATCH(M324&amp;P324,$C$10:$C$213&amp;$E$10:$E$213,0)),INDEX($G$10:$G$213,MATCH(M324&amp;P324,$C$10:$C$213&amp;$E$10:$E$213,0))*INDEX(PC_ENERO_2025!$F$28:$F$60,MATCH(I324,PC_ENERO_2025!$E$28:$E$60,0),MATCH($R$8,PC_ENERO_2025!$F$26,0)))</f>
        <v>14859.363519838795</v>
      </c>
      <c r="S324" s="185"/>
      <c r="T324" s="185"/>
    </row>
    <row r="325" spans="1:20" ht="16.899999999999999" customHeight="1" x14ac:dyDescent="0.3">
      <c r="A325" s="484" t="str">
        <f t="shared" si="14"/>
        <v>DITPotenciaNoroeste</v>
      </c>
      <c r="C325" s="193" t="s">
        <v>52</v>
      </c>
      <c r="D325" s="177" t="s">
        <v>136</v>
      </c>
      <c r="E325" s="177" t="s">
        <v>69</v>
      </c>
      <c r="F325" s="178" t="s">
        <v>163</v>
      </c>
      <c r="G325" s="179">
        <f t="array" ref="G325">INDEX(INSUMOS_ENERO_2025!$E$18:$E$221,MATCH($C325&amp;$E325,INSUMOS_ENERO_2025!$B$18:$B$221&amp;INSUMOS_ENERO_2025!$C$18:$C$221,0))</f>
        <v>48.528568772033445</v>
      </c>
      <c r="H325" s="118"/>
      <c r="I325" s="118" t="str">
        <f t="shared" si="12"/>
        <v>DISTSINSP</v>
      </c>
      <c r="J325" s="118" t="str">
        <f t="shared" si="13"/>
        <v>DISTValle de México NorteSP</v>
      </c>
      <c r="K325" s="118" t="s">
        <v>150</v>
      </c>
      <c r="M325" s="192" t="s">
        <v>51</v>
      </c>
      <c r="N325" s="99" t="s">
        <v>159</v>
      </c>
      <c r="O325" s="99" t="s">
        <v>160</v>
      </c>
      <c r="P325" s="99" t="s">
        <v>75</v>
      </c>
      <c r="Q325" s="182" t="s">
        <v>151</v>
      </c>
      <c r="R325" s="183">
        <f t="array" ref="R325">IF(Q325="NA",INDEX($G$10:$G$213,MATCH(M325&amp;P325,$C$10:$C$213&amp;$E$10:$E$213,0)),INDEX($G$10:$G$213,MATCH(M325&amp;P325,$C$10:$C$213&amp;$E$10:$E$213,0))*INDEX(PC_ENERO_2025!$F$28:$F$60,MATCH(I325,PC_ENERO_2025!$E$28:$E$60,0),MATCH($R$8,PC_ENERO_2025!$F$26,0)))</f>
        <v>0</v>
      </c>
      <c r="S325" s="185"/>
      <c r="T325" s="185"/>
    </row>
    <row r="326" spans="1:20" ht="16.899999999999999" customHeight="1" x14ac:dyDescent="0.3">
      <c r="A326" s="484" t="str">
        <f t="shared" si="14"/>
        <v>GDBTPotenciaNoroeste</v>
      </c>
      <c r="C326" s="193" t="s">
        <v>53</v>
      </c>
      <c r="D326" s="177" t="s">
        <v>136</v>
      </c>
      <c r="E326" s="177" t="s">
        <v>69</v>
      </c>
      <c r="F326" s="178" t="s">
        <v>163</v>
      </c>
      <c r="G326" s="179">
        <f t="array" ref="G326">INDEX(INSUMOS_ENERO_2025!$E$18:$E$221,MATCH($C326&amp;$E326,INSUMOS_ENERO_2025!$B$18:$B$221&amp;INSUMOS_ENERO_2025!$C$18:$C$221,0))</f>
        <v>2.4306592953949497</v>
      </c>
      <c r="H326" s="118"/>
      <c r="I326" s="118" t="str">
        <f t="shared" si="12"/>
        <v>DITSINB</v>
      </c>
      <c r="J326" s="118" t="str">
        <f t="shared" si="13"/>
        <v>DITValle de México NorteB</v>
      </c>
      <c r="K326" s="118" t="s">
        <v>150</v>
      </c>
      <c r="M326" s="192" t="s">
        <v>52</v>
      </c>
      <c r="N326" s="99" t="s">
        <v>159</v>
      </c>
      <c r="O326" s="99" t="s">
        <v>160</v>
      </c>
      <c r="P326" s="99" t="s">
        <v>75</v>
      </c>
      <c r="Q326" s="182" t="s">
        <v>146</v>
      </c>
      <c r="R326" s="183">
        <f t="array" ref="R326">IF(Q326="NA",INDEX($G$10:$G$213,MATCH(M326&amp;P326,$C$10:$C$213&amp;$E$10:$E$213,0)),INDEX($G$10:$G$213,MATCH(M326&amp;P326,$C$10:$C$213&amp;$E$10:$E$213,0))*INDEX(PC_ENERO_2025!$F$28:$F$60,MATCH(I326,PC_ENERO_2025!$E$28:$E$60,0),MATCH($R$8,PC_ENERO_2025!$F$26,0)))</f>
        <v>9865.7832723503125</v>
      </c>
      <c r="S326" s="185"/>
      <c r="T326" s="185"/>
    </row>
    <row r="327" spans="1:20" ht="16.899999999999999" customHeight="1" x14ac:dyDescent="0.3">
      <c r="A327" s="484" t="str">
        <f t="shared" si="14"/>
        <v>GDMTHPotenciaNoroeste</v>
      </c>
      <c r="C327" s="193" t="s">
        <v>54</v>
      </c>
      <c r="D327" s="177" t="s">
        <v>136</v>
      </c>
      <c r="E327" s="177" t="s">
        <v>69</v>
      </c>
      <c r="F327" s="178" t="s">
        <v>163</v>
      </c>
      <c r="G327" s="179">
        <f t="array" ref="G327">INDEX(INSUMOS_ENERO_2025!$E$18:$E$221,MATCH($C327&amp;$E327,INSUMOS_ENERO_2025!$B$18:$B$221&amp;INSUMOS_ENERO_2025!$C$18:$C$221,0))</f>
        <v>654.21611057430164</v>
      </c>
      <c r="H327" s="118"/>
      <c r="I327" s="118" t="str">
        <f t="shared" si="12"/>
        <v>DITSINI</v>
      </c>
      <c r="J327" s="118" t="str">
        <f t="shared" si="13"/>
        <v>DITValle de México NorteI</v>
      </c>
      <c r="K327" s="118" t="s">
        <v>150</v>
      </c>
      <c r="M327" s="192" t="s">
        <v>52</v>
      </c>
      <c r="N327" s="99" t="s">
        <v>159</v>
      </c>
      <c r="O327" s="99" t="s">
        <v>160</v>
      </c>
      <c r="P327" s="99" t="s">
        <v>75</v>
      </c>
      <c r="Q327" s="182" t="s">
        <v>147</v>
      </c>
      <c r="R327" s="183">
        <f t="array" ref="R327">IF(Q327="NA",INDEX($G$10:$G$213,MATCH(M327&amp;P327,$C$10:$C$213&amp;$E$10:$E$213,0)),INDEX($G$10:$G$213,MATCH(M327&amp;P327,$C$10:$C$213&amp;$E$10:$E$213,0))*INDEX(PC_ENERO_2025!$F$28:$F$60,MATCH(I327,PC_ENERO_2025!$E$28:$E$60,0),MATCH($R$8,PC_ENERO_2025!$F$26,0)))</f>
        <v>15083.704190251306</v>
      </c>
      <c r="S327" s="185"/>
      <c r="T327" s="185"/>
    </row>
    <row r="328" spans="1:20" ht="16.899999999999999" customHeight="1" x14ac:dyDescent="0.3">
      <c r="A328" s="484" t="str">
        <f t="shared" si="14"/>
        <v>GDMTOPotenciaNoroeste</v>
      </c>
      <c r="C328" s="193" t="s">
        <v>55</v>
      </c>
      <c r="D328" s="177" t="s">
        <v>136</v>
      </c>
      <c r="E328" s="177" t="s">
        <v>69</v>
      </c>
      <c r="F328" s="178" t="s">
        <v>163</v>
      </c>
      <c r="G328" s="179">
        <f t="array" ref="G328">INDEX(INSUMOS_ENERO_2025!$E$18:$E$221,MATCH($C328&amp;$E328,INSUMOS_ENERO_2025!$B$18:$B$221&amp;INSUMOS_ENERO_2025!$C$18:$C$221,0))</f>
        <v>210.43465919943444</v>
      </c>
      <c r="H328" s="118"/>
      <c r="I328" s="118" t="str">
        <f t="shared" si="12"/>
        <v>DITSINP</v>
      </c>
      <c r="J328" s="118" t="str">
        <f t="shared" si="13"/>
        <v>DITValle de México NorteP</v>
      </c>
      <c r="K328" s="118" t="s">
        <v>150</v>
      </c>
      <c r="M328" s="192" t="s">
        <v>52</v>
      </c>
      <c r="N328" s="99" t="s">
        <v>159</v>
      </c>
      <c r="O328" s="99" t="s">
        <v>160</v>
      </c>
      <c r="P328" s="99" t="s">
        <v>75</v>
      </c>
      <c r="Q328" s="182" t="s">
        <v>148</v>
      </c>
      <c r="R328" s="183">
        <f t="array" ref="R328">IF(Q328="NA",INDEX($G$10:$G$213,MATCH(M328&amp;P328,$C$10:$C$213&amp;$E$10:$E$213,0)),INDEX($G$10:$G$213,MATCH(M328&amp;P328,$C$10:$C$213&amp;$E$10:$E$213,0))*INDEX(PC_ENERO_2025!$F$28:$F$60,MATCH(I328,PC_ENERO_2025!$E$28:$E$60,0),MATCH($R$8,PC_ENERO_2025!$F$26,0)))</f>
        <v>2041.209334343192</v>
      </c>
      <c r="S328" s="185"/>
      <c r="T328" s="185"/>
    </row>
    <row r="329" spans="1:20" ht="16.899999999999999" customHeight="1" x14ac:dyDescent="0.3">
      <c r="A329" s="484" t="str">
        <f t="shared" si="14"/>
        <v>PDBTPotenciaNoroeste</v>
      </c>
      <c r="C329" s="193" t="s">
        <v>56</v>
      </c>
      <c r="D329" s="177" t="s">
        <v>136</v>
      </c>
      <c r="E329" s="177" t="s">
        <v>69</v>
      </c>
      <c r="F329" s="178" t="s">
        <v>163</v>
      </c>
      <c r="G329" s="179">
        <f t="array" ref="G329">INDEX(INSUMOS_ENERO_2025!$E$18:$E$221,MATCH($C329&amp;$E329,INSUMOS_ENERO_2025!$B$18:$B$221&amp;INSUMOS_ENERO_2025!$C$18:$C$221,0))</f>
        <v>142.34335762078169</v>
      </c>
      <c r="H329" s="118"/>
      <c r="I329" s="118" t="str">
        <f t="shared" si="12"/>
        <v>DITSINSP</v>
      </c>
      <c r="J329" s="118" t="str">
        <f t="shared" si="13"/>
        <v>DITValle de México NorteSP</v>
      </c>
      <c r="K329" s="118" t="s">
        <v>150</v>
      </c>
      <c r="M329" s="192" t="s">
        <v>52</v>
      </c>
      <c r="N329" s="99" t="s">
        <v>159</v>
      </c>
      <c r="O329" s="99" t="s">
        <v>160</v>
      </c>
      <c r="P329" s="99" t="s">
        <v>75</v>
      </c>
      <c r="Q329" s="182" t="s">
        <v>151</v>
      </c>
      <c r="R329" s="183">
        <f t="array" ref="R329">IF(Q329="NA",INDEX($G$10:$G$213,MATCH(M329&amp;P329,$C$10:$C$213&amp;$E$10:$E$213,0)),INDEX($G$10:$G$213,MATCH(M329&amp;P329,$C$10:$C$213&amp;$E$10:$E$213,0))*INDEX(PC_ENERO_2025!$F$28:$F$60,MATCH(I329,PC_ENERO_2025!$E$28:$E$60,0),MATCH($R$8,PC_ENERO_2025!$F$26,0)))</f>
        <v>0</v>
      </c>
      <c r="S329" s="185"/>
      <c r="T329" s="185"/>
    </row>
    <row r="330" spans="1:20" ht="16.899999999999999" customHeight="1" x14ac:dyDescent="0.3">
      <c r="A330" s="484" t="str">
        <f t="shared" si="14"/>
        <v>APBTPotenciaNoroeste</v>
      </c>
      <c r="C330" s="176" t="s">
        <v>57</v>
      </c>
      <c r="D330" s="177" t="s">
        <v>136</v>
      </c>
      <c r="E330" s="177" t="s">
        <v>69</v>
      </c>
      <c r="F330" s="178" t="s">
        <v>163</v>
      </c>
      <c r="G330" s="179">
        <f t="array" ref="G330">INDEX(INSUMOS_ENERO_2025!$E$18:$E$221,MATCH($C330&amp;$E330,INSUMOS_ENERO_2025!$B$18:$B$221&amp;INSUMOS_ENERO_2025!$C$18:$C$221,0))</f>
        <v>39.995703465985756</v>
      </c>
      <c r="H330" s="118"/>
      <c r="I330" s="118" t="str">
        <f t="shared" ref="I330:I349" si="15">M330&amp;K330&amp;Q330</f>
        <v>DB1SINNA</v>
      </c>
      <c r="J330" s="118" t="str">
        <f t="shared" ref="J330:J349" si="16">M330&amp;P330&amp;Q330</f>
        <v>DB1Valle de México SurNA</v>
      </c>
      <c r="K330" s="118" t="s">
        <v>150</v>
      </c>
      <c r="M330" s="192" t="s">
        <v>48</v>
      </c>
      <c r="N330" s="99" t="s">
        <v>159</v>
      </c>
      <c r="O330" s="99" t="s">
        <v>160</v>
      </c>
      <c r="P330" s="99" t="s">
        <v>76</v>
      </c>
      <c r="Q330" s="182" t="s">
        <v>161</v>
      </c>
      <c r="R330" s="183">
        <f t="array" ref="R330">IF(Q330="NA",INDEX($G$10:$G$213,MATCH(M330&amp;P330,$C$10:$C$213&amp;$E$10:$E$213,0)),INDEX($G$10:$G$213,MATCH(M330&amp;P330,$C$10:$C$213&amp;$E$10:$E$213,0))*INDEX(PC_ENERO_2025!$F$28:$F$60,MATCH(I330,PC_ENERO_2025!$E$28:$E$60,0),MATCH($R$8,PC_ENERO_2025!$F$26,0)))</f>
        <v>155968.49544088525</v>
      </c>
      <c r="S330" s="185"/>
      <c r="T330" s="185"/>
    </row>
    <row r="331" spans="1:20" ht="16.899999999999999" customHeight="1" x14ac:dyDescent="0.3">
      <c r="A331" s="484" t="str">
        <f t="shared" ref="A331:A394" si="17">C331&amp;D331&amp;E331</f>
        <v>APMTPotenciaNoroeste</v>
      </c>
      <c r="C331" s="176" t="s">
        <v>58</v>
      </c>
      <c r="D331" s="177" t="s">
        <v>136</v>
      </c>
      <c r="E331" s="177" t="s">
        <v>69</v>
      </c>
      <c r="F331" s="178" t="s">
        <v>163</v>
      </c>
      <c r="G331" s="179">
        <f t="array" ref="G331">INDEX(INSUMOS_ENERO_2025!$E$18:$E$221,MATCH($C331&amp;$E331,INSUMOS_ENERO_2025!$B$18:$B$221&amp;INSUMOS_ENERO_2025!$C$18:$C$221,0))</f>
        <v>2.0180282341025593</v>
      </c>
      <c r="H331" s="118"/>
      <c r="I331" s="118" t="str">
        <f t="shared" si="15"/>
        <v>DB2SINNA</v>
      </c>
      <c r="J331" s="118" t="str">
        <f t="shared" si="16"/>
        <v>DB2Valle de México SurNA</v>
      </c>
      <c r="K331" s="118" t="s">
        <v>150</v>
      </c>
      <c r="M331" s="192" t="s">
        <v>50</v>
      </c>
      <c r="N331" s="99" t="s">
        <v>159</v>
      </c>
      <c r="O331" s="99" t="s">
        <v>160</v>
      </c>
      <c r="P331" s="99" t="s">
        <v>76</v>
      </c>
      <c r="Q331" s="182" t="s">
        <v>161</v>
      </c>
      <c r="R331" s="183">
        <f t="array" ref="R331">IF(Q331="NA",INDEX($G$10:$G$213,MATCH(M331&amp;P331,$C$10:$C$213&amp;$E$10:$E$213,0)),INDEX($G$10:$G$213,MATCH(M331&amp;P331,$C$10:$C$213&amp;$E$10:$E$213,0))*INDEX(PC_ENERO_2025!$F$28:$F$60,MATCH(I331,PC_ENERO_2025!$E$28:$E$60,0),MATCH($R$8,PC_ENERO_2025!$F$26,0)))</f>
        <v>99193.338431708878</v>
      </c>
      <c r="S331" s="185"/>
      <c r="T331" s="185"/>
    </row>
    <row r="332" spans="1:20" ht="16.899999999999999" customHeight="1" x14ac:dyDescent="0.3">
      <c r="A332" s="484" t="str">
        <f t="shared" si="17"/>
        <v>RABTPotenciaNoroeste</v>
      </c>
      <c r="C332" s="176" t="s">
        <v>59</v>
      </c>
      <c r="D332" s="177" t="s">
        <v>136</v>
      </c>
      <c r="E332" s="177" t="s">
        <v>69</v>
      </c>
      <c r="F332" s="178" t="s">
        <v>163</v>
      </c>
      <c r="G332" s="179">
        <f t="array" ref="G332">INDEX(INSUMOS_ENERO_2025!$E$18:$E$221,MATCH($C332&amp;$E332,INSUMOS_ENERO_2025!$B$18:$B$221&amp;INSUMOS_ENERO_2025!$C$18:$C$221,0))</f>
        <v>86.130609275404339</v>
      </c>
      <c r="H332" s="118"/>
      <c r="I332" s="118" t="str">
        <f t="shared" si="15"/>
        <v>PDBTSINNA</v>
      </c>
      <c r="J332" s="118" t="str">
        <f t="shared" si="16"/>
        <v>PDBTValle de México SurNA</v>
      </c>
      <c r="K332" s="118" t="s">
        <v>150</v>
      </c>
      <c r="M332" s="192" t="s">
        <v>56</v>
      </c>
      <c r="N332" s="99" t="s">
        <v>159</v>
      </c>
      <c r="O332" s="99" t="s">
        <v>160</v>
      </c>
      <c r="P332" s="99" t="s">
        <v>76</v>
      </c>
      <c r="Q332" s="182" t="s">
        <v>161</v>
      </c>
      <c r="R332" s="183">
        <f t="array" ref="R332">IF(Q332="NA",INDEX($G$10:$G$213,MATCH(M332&amp;P332,$C$10:$C$213&amp;$E$10:$E$213,0)),INDEX($G$10:$G$213,MATCH(M332&amp;P332,$C$10:$C$213&amp;$E$10:$E$213,0))*INDEX(PC_ENERO_2025!$F$28:$F$60,MATCH(I332,PC_ENERO_2025!$E$28:$E$60,0),MATCH($R$8,PC_ENERO_2025!$F$26,0)))</f>
        <v>72540.683279225792</v>
      </c>
      <c r="S332" s="185"/>
      <c r="T332" s="185"/>
    </row>
    <row r="333" spans="1:20" ht="16.899999999999999" customHeight="1" x14ac:dyDescent="0.3">
      <c r="A333" s="484" t="str">
        <f t="shared" si="17"/>
        <v>RAMTPotenciaNoroeste</v>
      </c>
      <c r="C333" s="176" t="s">
        <v>60</v>
      </c>
      <c r="D333" s="177" t="s">
        <v>136</v>
      </c>
      <c r="E333" s="177" t="s">
        <v>69</v>
      </c>
      <c r="F333" s="178" t="s">
        <v>163</v>
      </c>
      <c r="G333" s="179">
        <f t="array" ref="G333">INDEX(INSUMOS_ENERO_2025!$E$18:$E$221,MATCH($C333&amp;$E333,INSUMOS_ENERO_2025!$B$18:$B$221&amp;INSUMOS_ENERO_2025!$C$18:$C$221,0))</f>
        <v>172.00026848246392</v>
      </c>
      <c r="H333" s="118"/>
      <c r="I333" s="118" t="str">
        <f t="shared" si="15"/>
        <v>GDBTSINNA</v>
      </c>
      <c r="J333" s="118" t="str">
        <f t="shared" si="16"/>
        <v>GDBTValle de México SurNA</v>
      </c>
      <c r="K333" s="118" t="s">
        <v>150</v>
      </c>
      <c r="M333" s="192" t="s">
        <v>53</v>
      </c>
      <c r="N333" s="99" t="s">
        <v>159</v>
      </c>
      <c r="O333" s="99" t="s">
        <v>160</v>
      </c>
      <c r="P333" s="99" t="s">
        <v>76</v>
      </c>
      <c r="Q333" s="182" t="s">
        <v>161</v>
      </c>
      <c r="R333" s="183">
        <f t="array" ref="R333">IF(Q333="NA",INDEX($G$10:$G$213,MATCH(M333&amp;P333,$C$10:$C$213&amp;$E$10:$E$213,0)),INDEX($G$10:$G$213,MATCH(M333&amp;P333,$C$10:$C$213&amp;$E$10:$E$213,0))*INDEX(PC_ENERO_2025!$F$28:$F$60,MATCH(I333,PC_ENERO_2025!$E$28:$E$60,0),MATCH($R$8,PC_ENERO_2025!$F$26,0)))</f>
        <v>18921.769539157143</v>
      </c>
      <c r="S333" s="185"/>
      <c r="T333" s="185"/>
    </row>
    <row r="334" spans="1:20" ht="16.899999999999999" customHeight="1" x14ac:dyDescent="0.3">
      <c r="A334" s="484" t="str">
        <f t="shared" si="17"/>
        <v>DB1PotenciaNorte</v>
      </c>
      <c r="C334" s="176" t="s">
        <v>48</v>
      </c>
      <c r="D334" s="177" t="s">
        <v>136</v>
      </c>
      <c r="E334" s="177" t="s">
        <v>70</v>
      </c>
      <c r="F334" s="178" t="s">
        <v>163</v>
      </c>
      <c r="G334" s="179">
        <f t="array" ref="G334">INDEX(INSUMOS_ENERO_2025!$E$18:$E$221,MATCH($C334&amp;$E334,INSUMOS_ENERO_2025!$B$18:$B$221&amp;INSUMOS_ENERO_2025!$C$18:$C$221,0))</f>
        <v>273.13429565707355</v>
      </c>
      <c r="H334" s="118"/>
      <c r="I334" s="118" t="str">
        <f t="shared" si="15"/>
        <v>RABTSINNA</v>
      </c>
      <c r="J334" s="118" t="str">
        <f t="shared" si="16"/>
        <v>RABTValle de México SurNA</v>
      </c>
      <c r="K334" s="118" t="s">
        <v>150</v>
      </c>
      <c r="M334" s="192" t="s">
        <v>59</v>
      </c>
      <c r="N334" s="99" t="s">
        <v>159</v>
      </c>
      <c r="O334" s="99" t="s">
        <v>160</v>
      </c>
      <c r="P334" s="99" t="s">
        <v>76</v>
      </c>
      <c r="Q334" s="182" t="s">
        <v>161</v>
      </c>
      <c r="R334" s="183">
        <f t="array" ref="R334">IF(Q334="NA",INDEX($G$10:$G$213,MATCH(M334&amp;P334,$C$10:$C$213&amp;$E$10:$E$213,0)),INDEX($G$10:$G$213,MATCH(M334&amp;P334,$C$10:$C$213&amp;$E$10:$E$213,0))*INDEX(PC_ENERO_2025!$F$28:$F$60,MATCH(I334,PC_ENERO_2025!$E$28:$E$60,0),MATCH($R$8,PC_ENERO_2025!$F$26,0)))</f>
        <v>111.30714956395875</v>
      </c>
      <c r="S334" s="185"/>
      <c r="T334" s="185"/>
    </row>
    <row r="335" spans="1:20" ht="16.899999999999999" customHeight="1" x14ac:dyDescent="0.3">
      <c r="A335" s="484" t="str">
        <f t="shared" si="17"/>
        <v>DB2PotenciaNorte</v>
      </c>
      <c r="C335" s="176" t="s">
        <v>50</v>
      </c>
      <c r="D335" s="177" t="s">
        <v>136</v>
      </c>
      <c r="E335" s="177" t="s">
        <v>70</v>
      </c>
      <c r="F335" s="178" t="s">
        <v>163</v>
      </c>
      <c r="G335" s="179">
        <f t="array" ref="G335">INDEX(INSUMOS_ENERO_2025!$E$18:$E$221,MATCH($C335&amp;$E335,INSUMOS_ENERO_2025!$B$18:$B$221&amp;INSUMOS_ENERO_2025!$C$18:$C$221,0))</f>
        <v>403.60313121287481</v>
      </c>
      <c r="H335" s="118"/>
      <c r="I335" s="118" t="str">
        <f t="shared" si="15"/>
        <v>APBTSINNA</v>
      </c>
      <c r="J335" s="118" t="str">
        <f t="shared" si="16"/>
        <v>APBTValle de México SurNA</v>
      </c>
      <c r="K335" s="118" t="s">
        <v>150</v>
      </c>
      <c r="M335" s="192" t="s">
        <v>57</v>
      </c>
      <c r="N335" s="99" t="s">
        <v>159</v>
      </c>
      <c r="O335" s="99" t="s">
        <v>160</v>
      </c>
      <c r="P335" s="99" t="s">
        <v>76</v>
      </c>
      <c r="Q335" s="182" t="s">
        <v>161</v>
      </c>
      <c r="R335" s="183">
        <f t="array" ref="R335">IF(Q335="NA",INDEX($G$10:$G$213,MATCH(M335&amp;P335,$C$10:$C$213&amp;$E$10:$E$213,0)),INDEX($G$10:$G$213,MATCH(M335&amp;P335,$C$10:$C$213&amp;$E$10:$E$213,0))*INDEX(PC_ENERO_2025!$F$28:$F$60,MATCH(I335,PC_ENERO_2025!$E$28:$E$60,0),MATCH($R$8,PC_ENERO_2025!$F$26,0)))</f>
        <v>10306.684613469779</v>
      </c>
      <c r="S335" s="185"/>
      <c r="T335" s="185"/>
    </row>
    <row r="336" spans="1:20" ht="16.899999999999999" customHeight="1" x14ac:dyDescent="0.3">
      <c r="A336" s="484" t="str">
        <f t="shared" si="17"/>
        <v>DISTPotenciaNorte</v>
      </c>
      <c r="C336" s="176" t="s">
        <v>51</v>
      </c>
      <c r="D336" s="177" t="s">
        <v>136</v>
      </c>
      <c r="E336" s="177" t="s">
        <v>70</v>
      </c>
      <c r="F336" s="178" t="s">
        <v>163</v>
      </c>
      <c r="G336" s="179">
        <f t="array" ref="G336">INDEX(INSUMOS_ENERO_2025!$E$18:$E$221,MATCH($C336&amp;$E336,INSUMOS_ENERO_2025!$B$18:$B$221&amp;INSUMOS_ENERO_2025!$C$18:$C$221,0))</f>
        <v>253.9827272898377</v>
      </c>
      <c r="H336" s="118"/>
      <c r="I336" s="118" t="str">
        <f t="shared" si="15"/>
        <v>APMTSINNA</v>
      </c>
      <c r="J336" s="118" t="str">
        <f t="shared" si="16"/>
        <v>APMTValle de México SurNA</v>
      </c>
      <c r="K336" s="118" t="s">
        <v>150</v>
      </c>
      <c r="M336" s="192" t="s">
        <v>58</v>
      </c>
      <c r="N336" s="99" t="s">
        <v>159</v>
      </c>
      <c r="O336" s="99" t="s">
        <v>160</v>
      </c>
      <c r="P336" s="99" t="s">
        <v>76</v>
      </c>
      <c r="Q336" s="182" t="s">
        <v>161</v>
      </c>
      <c r="R336" s="183">
        <f t="array" ref="R336">IF(Q336="NA",INDEX($G$10:$G$213,MATCH(M336&amp;P336,$C$10:$C$213&amp;$E$10:$E$213,0)),INDEX($G$10:$G$213,MATCH(M336&amp;P336,$C$10:$C$213&amp;$E$10:$E$213,0))*INDEX(PC_ENERO_2025!$F$28:$F$60,MATCH(I336,PC_ENERO_2025!$E$28:$E$60,0),MATCH($R$8,PC_ENERO_2025!$F$26,0)))</f>
        <v>2.2800057332263792</v>
      </c>
      <c r="S336" s="185"/>
      <c r="T336" s="185"/>
    </row>
    <row r="337" spans="1:20" ht="16.899999999999999" customHeight="1" x14ac:dyDescent="0.3">
      <c r="A337" s="484" t="str">
        <f t="shared" si="17"/>
        <v>DITPotenciaNorte</v>
      </c>
      <c r="C337" s="176" t="s">
        <v>52</v>
      </c>
      <c r="D337" s="177" t="s">
        <v>136</v>
      </c>
      <c r="E337" s="177" t="s">
        <v>70</v>
      </c>
      <c r="F337" s="178" t="s">
        <v>163</v>
      </c>
      <c r="G337" s="179">
        <f t="array" ref="G337">INDEX(INSUMOS_ENERO_2025!$E$18:$E$221,MATCH($C337&amp;$E337,INSUMOS_ENERO_2025!$B$18:$B$221&amp;INSUMOS_ENERO_2025!$C$18:$C$221,0))</f>
        <v>0.75544521788869434</v>
      </c>
      <c r="H337" s="118"/>
      <c r="I337" s="118" t="str">
        <f t="shared" si="15"/>
        <v>GDMTHSINB</v>
      </c>
      <c r="J337" s="118" t="str">
        <f t="shared" si="16"/>
        <v>GDMTHValle de México SurB</v>
      </c>
      <c r="K337" s="118" t="s">
        <v>150</v>
      </c>
      <c r="M337" s="180" t="s">
        <v>54</v>
      </c>
      <c r="N337" s="99" t="s">
        <v>159</v>
      </c>
      <c r="O337" s="99" t="s">
        <v>160</v>
      </c>
      <c r="P337" s="99" t="s">
        <v>76</v>
      </c>
      <c r="Q337" s="182" t="s">
        <v>146</v>
      </c>
      <c r="R337" s="183">
        <f t="array" ref="R337">IF(Q337="NA",INDEX($G$10:$G$213,MATCH(M337&amp;P337,$C$10:$C$213&amp;$E$10:$E$213,0)),INDEX($G$10:$G$213,MATCH(M337&amp;P337,$C$10:$C$213&amp;$E$10:$E$213,0))*INDEX(PC_ENERO_2025!$F$28:$F$60,MATCH(I337,PC_ENERO_2025!$E$28:$E$60,0),MATCH($R$8,PC_ENERO_2025!$F$26,0)))</f>
        <v>92716.554446146911</v>
      </c>
      <c r="S337" s="185"/>
      <c r="T337" s="185"/>
    </row>
    <row r="338" spans="1:20" ht="16.899999999999999" customHeight="1" x14ac:dyDescent="0.3">
      <c r="A338" s="484" t="str">
        <f t="shared" si="17"/>
        <v>GDBTPotenciaNorte</v>
      </c>
      <c r="C338" s="176" t="s">
        <v>53</v>
      </c>
      <c r="D338" s="177" t="s">
        <v>136</v>
      </c>
      <c r="E338" s="177" t="s">
        <v>70</v>
      </c>
      <c r="F338" s="178" t="s">
        <v>163</v>
      </c>
      <c r="G338" s="179">
        <f t="array" ref="G338">INDEX(INSUMOS_ENERO_2025!$E$18:$E$221,MATCH($C338&amp;$E338,INSUMOS_ENERO_2025!$B$18:$B$221&amp;INSUMOS_ENERO_2025!$C$18:$C$221,0))</f>
        <v>0.76905515738722774</v>
      </c>
      <c r="H338" s="118"/>
      <c r="I338" s="118" t="str">
        <f t="shared" si="15"/>
        <v>GDMTHSINI</v>
      </c>
      <c r="J338" s="118" t="str">
        <f t="shared" si="16"/>
        <v>GDMTHValle de México SurI</v>
      </c>
      <c r="K338" s="118" t="s">
        <v>150</v>
      </c>
      <c r="M338" s="180" t="s">
        <v>54</v>
      </c>
      <c r="N338" s="99" t="s">
        <v>159</v>
      </c>
      <c r="O338" s="99" t="s">
        <v>160</v>
      </c>
      <c r="P338" s="99" t="s">
        <v>76</v>
      </c>
      <c r="Q338" s="182" t="s">
        <v>147</v>
      </c>
      <c r="R338" s="183">
        <f t="array" ref="R338">IF(Q338="NA",INDEX($G$10:$G$213,MATCH(M338&amp;P338,$C$10:$C$213&amp;$E$10:$E$213,0)),INDEX($G$10:$G$213,MATCH(M338&amp;P338,$C$10:$C$213&amp;$E$10:$E$213,0))*INDEX(PC_ENERO_2025!$F$28:$F$60,MATCH(I338,PC_ENERO_2025!$E$28:$E$60,0),MATCH($R$8,PC_ENERO_2025!$F$26,0)))</f>
        <v>177772.35824558372</v>
      </c>
      <c r="S338" s="185"/>
      <c r="T338" s="185"/>
    </row>
    <row r="339" spans="1:20" ht="16.899999999999999" customHeight="1" x14ac:dyDescent="0.3">
      <c r="A339" s="484" t="str">
        <f t="shared" si="17"/>
        <v>GDMTHPotenciaNorte</v>
      </c>
      <c r="C339" s="176" t="s">
        <v>54</v>
      </c>
      <c r="D339" s="177" t="s">
        <v>136</v>
      </c>
      <c r="E339" s="177" t="s">
        <v>70</v>
      </c>
      <c r="F339" s="178" t="s">
        <v>163</v>
      </c>
      <c r="G339" s="179">
        <f t="array" ref="G339">INDEX(INSUMOS_ENERO_2025!$E$18:$E$221,MATCH($C339&amp;$E339,INSUMOS_ENERO_2025!$B$18:$B$221&amp;INSUMOS_ENERO_2025!$C$18:$C$221,0))</f>
        <v>934.69467902658369</v>
      </c>
      <c r="H339" s="118"/>
      <c r="I339" s="118" t="str">
        <f t="shared" si="15"/>
        <v>GDMTHSINP</v>
      </c>
      <c r="J339" s="118" t="str">
        <f t="shared" si="16"/>
        <v>GDMTHValle de México SurP</v>
      </c>
      <c r="K339" s="118" t="s">
        <v>150</v>
      </c>
      <c r="M339" s="180" t="s">
        <v>54</v>
      </c>
      <c r="N339" s="99" t="s">
        <v>159</v>
      </c>
      <c r="O339" s="99" t="s">
        <v>160</v>
      </c>
      <c r="P339" s="99" t="s">
        <v>76</v>
      </c>
      <c r="Q339" s="182" t="s">
        <v>148</v>
      </c>
      <c r="R339" s="183">
        <f t="array" ref="R339">IF(Q339="NA",INDEX($G$10:$G$213,MATCH(M339&amp;P339,$C$10:$C$213&amp;$E$10:$E$213,0)),INDEX($G$10:$G$213,MATCH(M339&amp;P339,$C$10:$C$213&amp;$E$10:$E$213,0))*INDEX(PC_ENERO_2025!$F$28:$F$60,MATCH(I339,PC_ENERO_2025!$E$28:$E$60,0),MATCH($R$8,PC_ENERO_2025!$F$26,0)))</f>
        <v>42468.705052739759</v>
      </c>
      <c r="S339" s="185"/>
      <c r="T339" s="185"/>
    </row>
    <row r="340" spans="1:20" ht="16.899999999999999" customHeight="1" x14ac:dyDescent="0.3">
      <c r="A340" s="484" t="str">
        <f t="shared" si="17"/>
        <v>GDMTOPotenciaNorte</v>
      </c>
      <c r="C340" s="176" t="s">
        <v>55</v>
      </c>
      <c r="D340" s="177" t="s">
        <v>136</v>
      </c>
      <c r="E340" s="177" t="s">
        <v>70</v>
      </c>
      <c r="F340" s="178" t="s">
        <v>163</v>
      </c>
      <c r="G340" s="179">
        <f t="array" ref="G340">INDEX(INSUMOS_ENERO_2025!$E$18:$E$221,MATCH($C340&amp;$E340,INSUMOS_ENERO_2025!$B$18:$B$221&amp;INSUMOS_ENERO_2025!$C$18:$C$221,0))</f>
        <v>240.22583285917577</v>
      </c>
      <c r="H340" s="118"/>
      <c r="I340" s="118" t="str">
        <f t="shared" si="15"/>
        <v>GDMTOSINNA</v>
      </c>
      <c r="J340" s="118" t="str">
        <f t="shared" si="16"/>
        <v>GDMTOValle de México SurNA</v>
      </c>
      <c r="K340" s="118" t="s">
        <v>150</v>
      </c>
      <c r="M340" s="180" t="s">
        <v>55</v>
      </c>
      <c r="N340" s="99" t="s">
        <v>159</v>
      </c>
      <c r="O340" s="99" t="s">
        <v>160</v>
      </c>
      <c r="P340" s="99" t="s">
        <v>76</v>
      </c>
      <c r="Q340" s="182" t="s">
        <v>161</v>
      </c>
      <c r="R340" s="183">
        <f t="array" ref="R340">IF(Q340="NA",INDEX($G$10:$G$213,MATCH(M340&amp;P340,$C$10:$C$213&amp;$E$10:$E$213,0)),INDEX($G$10:$G$213,MATCH(M340&amp;P340,$C$10:$C$213&amp;$E$10:$E$213,0))*INDEX(PC_ENERO_2025!$F$28:$F$60,MATCH(I340,PC_ENERO_2025!$E$28:$E$60,0),MATCH($R$8,PC_ENERO_2025!$F$26,0)))</f>
        <v>81483.275027973199</v>
      </c>
      <c r="S340" s="185"/>
      <c r="T340" s="185"/>
    </row>
    <row r="341" spans="1:20" ht="16.899999999999999" customHeight="1" x14ac:dyDescent="0.3">
      <c r="A341" s="484" t="str">
        <f t="shared" si="17"/>
        <v>PDBTPotenciaNorte</v>
      </c>
      <c r="C341" s="176" t="s">
        <v>56</v>
      </c>
      <c r="D341" s="177" t="s">
        <v>136</v>
      </c>
      <c r="E341" s="177" t="s">
        <v>70</v>
      </c>
      <c r="F341" s="178" t="s">
        <v>163</v>
      </c>
      <c r="G341" s="179">
        <f t="array" ref="G341">INDEX(INSUMOS_ENERO_2025!$E$18:$E$221,MATCH($C341&amp;$E341,INSUMOS_ENERO_2025!$B$18:$B$221&amp;INSUMOS_ENERO_2025!$C$18:$C$221,0))</f>
        <v>113.02400862623206</v>
      </c>
      <c r="H341" s="118"/>
      <c r="I341" s="118" t="str">
        <f t="shared" si="15"/>
        <v>RAMTSINNA</v>
      </c>
      <c r="J341" s="118" t="str">
        <f t="shared" si="16"/>
        <v>RAMTValle de México SurNA</v>
      </c>
      <c r="K341" s="118" t="s">
        <v>150</v>
      </c>
      <c r="M341" s="192" t="s">
        <v>60</v>
      </c>
      <c r="N341" s="99" t="s">
        <v>159</v>
      </c>
      <c r="O341" s="99" t="s">
        <v>160</v>
      </c>
      <c r="P341" s="99" t="s">
        <v>76</v>
      </c>
      <c r="Q341" s="182" t="s">
        <v>161</v>
      </c>
      <c r="R341" s="183">
        <f t="array" ref="R341">IF(Q341="NA",INDEX($G$10:$G$213,MATCH(M341&amp;P341,$C$10:$C$213&amp;$E$10:$E$213,0)),INDEX($G$10:$G$213,MATCH(M341&amp;P341,$C$10:$C$213&amp;$E$10:$E$213,0))*INDEX(PC_ENERO_2025!$F$28:$F$60,MATCH(I341,PC_ENERO_2025!$E$28:$E$60,0),MATCH($R$8,PC_ENERO_2025!$F$26,0)))</f>
        <v>220.3207722474863</v>
      </c>
      <c r="S341" s="185"/>
      <c r="T341" s="185"/>
    </row>
    <row r="342" spans="1:20" ht="16.899999999999999" customHeight="1" x14ac:dyDescent="0.3">
      <c r="A342" s="484" t="str">
        <f t="shared" si="17"/>
        <v>APBTPotenciaNorte</v>
      </c>
      <c r="C342" s="176" t="s">
        <v>57</v>
      </c>
      <c r="D342" s="177" t="s">
        <v>136</v>
      </c>
      <c r="E342" s="177" t="s">
        <v>70</v>
      </c>
      <c r="F342" s="178" t="s">
        <v>163</v>
      </c>
      <c r="G342" s="179">
        <f t="array" ref="G342">INDEX(INSUMOS_ENERO_2025!$E$18:$E$221,MATCH($C342&amp;$E342,INSUMOS_ENERO_2025!$B$18:$B$221&amp;INSUMOS_ENERO_2025!$C$18:$C$221,0))</f>
        <v>32.115900217419373</v>
      </c>
      <c r="H342" s="118"/>
      <c r="I342" s="118" t="str">
        <f t="shared" si="15"/>
        <v>DISTSINB</v>
      </c>
      <c r="J342" s="118" t="str">
        <f t="shared" si="16"/>
        <v>DISTValle de México SurB</v>
      </c>
      <c r="K342" s="118" t="s">
        <v>150</v>
      </c>
      <c r="M342" s="192" t="s">
        <v>51</v>
      </c>
      <c r="N342" s="99" t="s">
        <v>159</v>
      </c>
      <c r="O342" s="99" t="s">
        <v>160</v>
      </c>
      <c r="P342" s="99" t="s">
        <v>76</v>
      </c>
      <c r="Q342" s="182" t="s">
        <v>146</v>
      </c>
      <c r="R342" s="183">
        <f t="array" ref="R342">IF(Q342="NA",INDEX($G$10:$G$213,MATCH(M342&amp;P342,$C$10:$C$213&amp;$E$10:$E$213,0)),INDEX($G$10:$G$213,MATCH(M342&amp;P342,$C$10:$C$213&amp;$E$10:$E$213,0))*INDEX(PC_ENERO_2025!$F$28:$F$60,MATCH(I342,PC_ENERO_2025!$E$28:$E$60,0),MATCH($R$8,PC_ENERO_2025!$F$26,0)))</f>
        <v>3157.4258675688147</v>
      </c>
      <c r="S342" s="185"/>
      <c r="T342" s="185"/>
    </row>
    <row r="343" spans="1:20" ht="16.899999999999999" customHeight="1" x14ac:dyDescent="0.3">
      <c r="A343" s="484" t="str">
        <f t="shared" si="17"/>
        <v>APMTPotenciaNorte</v>
      </c>
      <c r="C343" s="176" t="s">
        <v>58</v>
      </c>
      <c r="D343" s="177" t="s">
        <v>136</v>
      </c>
      <c r="E343" s="177" t="s">
        <v>70</v>
      </c>
      <c r="F343" s="178" t="s">
        <v>163</v>
      </c>
      <c r="G343" s="179">
        <f t="array" ref="G343">INDEX(INSUMOS_ENERO_2025!$E$18:$E$221,MATCH($C343&amp;$E343,INSUMOS_ENERO_2025!$B$18:$B$221&amp;INSUMOS_ENERO_2025!$C$18:$C$221,0))</f>
        <v>17.875109346121455</v>
      </c>
      <c r="H343" s="118"/>
      <c r="I343" s="118" t="str">
        <f t="shared" si="15"/>
        <v>DISTSINI</v>
      </c>
      <c r="J343" s="118" t="str">
        <f t="shared" si="16"/>
        <v>DISTValle de México SurI</v>
      </c>
      <c r="K343" s="118" t="s">
        <v>150</v>
      </c>
      <c r="M343" s="192" t="s">
        <v>51</v>
      </c>
      <c r="N343" s="99" t="s">
        <v>159</v>
      </c>
      <c r="O343" s="99" t="s">
        <v>160</v>
      </c>
      <c r="P343" s="99" t="s">
        <v>76</v>
      </c>
      <c r="Q343" s="182" t="s">
        <v>147</v>
      </c>
      <c r="R343" s="183">
        <f t="array" ref="R343">IF(Q343="NA",INDEX($G$10:$G$213,MATCH(M343&amp;P343,$C$10:$C$213&amp;$E$10:$E$213,0)),INDEX($G$10:$G$213,MATCH(M343&amp;P343,$C$10:$C$213&amp;$E$10:$E$213,0))*INDEX(PC_ENERO_2025!$F$28:$F$60,MATCH(I343,PC_ENERO_2025!$E$28:$E$60,0),MATCH($R$8,PC_ENERO_2025!$F$26,0)))</f>
        <v>5790.6540002027987</v>
      </c>
      <c r="S343" s="185"/>
      <c r="T343" s="185"/>
    </row>
    <row r="344" spans="1:20" ht="16.899999999999999" customHeight="1" x14ac:dyDescent="0.3">
      <c r="A344" s="484" t="str">
        <f t="shared" si="17"/>
        <v>RABTPotenciaNorte</v>
      </c>
      <c r="C344" s="176" t="s">
        <v>59</v>
      </c>
      <c r="D344" s="177" t="s">
        <v>136</v>
      </c>
      <c r="E344" s="177" t="s">
        <v>70</v>
      </c>
      <c r="F344" s="178" t="s">
        <v>163</v>
      </c>
      <c r="G344" s="179">
        <f t="array" ref="G344">INDEX(INSUMOS_ENERO_2025!$E$18:$E$221,MATCH($C344&amp;$E344,INSUMOS_ENERO_2025!$B$18:$B$221&amp;INSUMOS_ENERO_2025!$C$18:$C$221,0))</f>
        <v>138.76043267583688</v>
      </c>
      <c r="H344" s="118"/>
      <c r="I344" s="118" t="str">
        <f t="shared" si="15"/>
        <v>DISTSINP</v>
      </c>
      <c r="J344" s="118" t="str">
        <f t="shared" si="16"/>
        <v>DISTValle de México SurP</v>
      </c>
      <c r="K344" s="118" t="s">
        <v>150</v>
      </c>
      <c r="M344" s="192" t="s">
        <v>51</v>
      </c>
      <c r="N344" s="99" t="s">
        <v>159</v>
      </c>
      <c r="O344" s="99" t="s">
        <v>160</v>
      </c>
      <c r="P344" s="99" t="s">
        <v>76</v>
      </c>
      <c r="Q344" s="182" t="s">
        <v>148</v>
      </c>
      <c r="R344" s="183">
        <f t="array" ref="R344">IF(Q344="NA",INDEX($G$10:$G$213,MATCH(M344&amp;P344,$C$10:$C$213&amp;$E$10:$E$213,0)),INDEX($G$10:$G$213,MATCH(M344&amp;P344,$C$10:$C$213&amp;$E$10:$E$213,0))*INDEX(PC_ENERO_2025!$F$28:$F$60,MATCH(I344,PC_ENERO_2025!$E$28:$E$60,0),MATCH($R$8,PC_ENERO_2025!$F$26,0)))</f>
        <v>1316.0503434887555</v>
      </c>
      <c r="S344" s="185"/>
      <c r="T344" s="185"/>
    </row>
    <row r="345" spans="1:20" ht="16.899999999999999" customHeight="1" x14ac:dyDescent="0.3">
      <c r="A345" s="484" t="str">
        <f t="shared" si="17"/>
        <v>RAMTPotenciaNorte</v>
      </c>
      <c r="C345" s="176" t="s">
        <v>60</v>
      </c>
      <c r="D345" s="177" t="s">
        <v>136</v>
      </c>
      <c r="E345" s="177" t="s">
        <v>70</v>
      </c>
      <c r="F345" s="178" t="s">
        <v>163</v>
      </c>
      <c r="G345" s="179">
        <f t="array" ref="G345">INDEX(INSUMOS_ENERO_2025!$E$18:$E$221,MATCH($C345&amp;$E345,INSUMOS_ENERO_2025!$B$18:$B$221&amp;INSUMOS_ENERO_2025!$C$18:$C$221,0))</f>
        <v>389.70133727264164</v>
      </c>
      <c r="H345" s="118"/>
      <c r="I345" s="118" t="str">
        <f t="shared" si="15"/>
        <v>DISTSINSP</v>
      </c>
      <c r="J345" s="118" t="str">
        <f t="shared" si="16"/>
        <v>DISTValle de México SurSP</v>
      </c>
      <c r="K345" s="118" t="s">
        <v>150</v>
      </c>
      <c r="M345" s="192" t="s">
        <v>51</v>
      </c>
      <c r="N345" s="99" t="s">
        <v>159</v>
      </c>
      <c r="O345" s="99" t="s">
        <v>160</v>
      </c>
      <c r="P345" s="99" t="s">
        <v>76</v>
      </c>
      <c r="Q345" s="182" t="s">
        <v>151</v>
      </c>
      <c r="R345" s="183">
        <f t="array" ref="R345">IF(Q345="NA",INDEX($G$10:$G$213,MATCH(M345&amp;P345,$C$10:$C$213&amp;$E$10:$E$213,0)),INDEX($G$10:$G$213,MATCH(M345&amp;P345,$C$10:$C$213&amp;$E$10:$E$213,0))*INDEX(PC_ENERO_2025!$F$28:$F$60,MATCH(I345,PC_ENERO_2025!$E$28:$E$60,0),MATCH($R$8,PC_ENERO_2025!$F$26,0)))</f>
        <v>0</v>
      </c>
      <c r="S345" s="185"/>
      <c r="T345" s="185"/>
    </row>
    <row r="346" spans="1:20" ht="16.899999999999999" customHeight="1" x14ac:dyDescent="0.3">
      <c r="A346" s="484" t="str">
        <f t="shared" si="17"/>
        <v>DB1PotenciaOriente</v>
      </c>
      <c r="C346" s="176" t="s">
        <v>48</v>
      </c>
      <c r="D346" s="177" t="s">
        <v>136</v>
      </c>
      <c r="E346" s="177" t="s">
        <v>71</v>
      </c>
      <c r="F346" s="178" t="s">
        <v>163</v>
      </c>
      <c r="G346" s="179">
        <f t="array" ref="G346">INDEX(INSUMOS_ENERO_2025!$E$18:$E$221,MATCH($C346&amp;$E346,INSUMOS_ENERO_2025!$B$18:$B$221&amp;INSUMOS_ENERO_2025!$C$18:$C$221,0))</f>
        <v>315.48827833277767</v>
      </c>
      <c r="H346" s="118"/>
      <c r="I346" s="118" t="str">
        <f t="shared" si="15"/>
        <v>DITSINB</v>
      </c>
      <c r="J346" s="118" t="str">
        <f t="shared" si="16"/>
        <v>DITValle de México SurB</v>
      </c>
      <c r="K346" s="118" t="s">
        <v>150</v>
      </c>
      <c r="M346" s="192" t="s">
        <v>52</v>
      </c>
      <c r="N346" s="99" t="s">
        <v>159</v>
      </c>
      <c r="O346" s="99" t="s">
        <v>160</v>
      </c>
      <c r="P346" s="99" t="s">
        <v>76</v>
      </c>
      <c r="Q346" s="182" t="s">
        <v>146</v>
      </c>
      <c r="R346" s="183">
        <f t="array" ref="R346">IF(Q346="NA",INDEX($G$10:$G$213,MATCH(M346&amp;P346,$C$10:$C$213&amp;$E$10:$E$213,0)),INDEX($G$10:$G$213,MATCH(M346&amp;P346,$C$10:$C$213&amp;$E$10:$E$213,0))*INDEX(PC_ENERO_2025!$F$28:$F$60,MATCH(I346,PC_ENERO_2025!$E$28:$E$60,0),MATCH($R$8,PC_ENERO_2025!$F$26,0)))</f>
        <v>152.33221225271404</v>
      </c>
      <c r="S346" s="185"/>
      <c r="T346" s="185"/>
    </row>
    <row r="347" spans="1:20" ht="16.899999999999999" customHeight="1" x14ac:dyDescent="0.3">
      <c r="A347" s="484" t="str">
        <f t="shared" si="17"/>
        <v>DB2PotenciaOriente</v>
      </c>
      <c r="C347" s="193" t="s">
        <v>50</v>
      </c>
      <c r="D347" s="177" t="s">
        <v>136</v>
      </c>
      <c r="E347" s="177" t="s">
        <v>71</v>
      </c>
      <c r="F347" s="178" t="s">
        <v>163</v>
      </c>
      <c r="G347" s="179">
        <f t="array" ref="G347">INDEX(INSUMOS_ENERO_2025!$E$18:$E$221,MATCH($C347&amp;$E347,INSUMOS_ENERO_2025!$B$18:$B$221&amp;INSUMOS_ENERO_2025!$C$18:$C$221,0))</f>
        <v>398.45645372262294</v>
      </c>
      <c r="H347" s="118"/>
      <c r="I347" s="118" t="str">
        <f t="shared" si="15"/>
        <v>DITSINI</v>
      </c>
      <c r="J347" s="118" t="str">
        <f t="shared" si="16"/>
        <v>DITValle de México SurI</v>
      </c>
      <c r="K347" s="118" t="s">
        <v>150</v>
      </c>
      <c r="M347" s="192" t="s">
        <v>52</v>
      </c>
      <c r="N347" s="99" t="s">
        <v>159</v>
      </c>
      <c r="O347" s="99" t="s">
        <v>160</v>
      </c>
      <c r="P347" s="99" t="s">
        <v>76</v>
      </c>
      <c r="Q347" s="182" t="s">
        <v>147</v>
      </c>
      <c r="R347" s="183">
        <f t="array" ref="R347">IF(Q347="NA",INDEX($G$10:$G$213,MATCH(M347&amp;P347,$C$10:$C$213&amp;$E$10:$E$213,0)),INDEX($G$10:$G$213,MATCH(M347&amp;P347,$C$10:$C$213&amp;$E$10:$E$213,0))*INDEX(PC_ENERO_2025!$F$28:$F$60,MATCH(I347,PC_ENERO_2025!$E$28:$E$60,0),MATCH($R$8,PC_ENERO_2025!$F$26,0)))</f>
        <v>232.89930103229688</v>
      </c>
      <c r="S347" s="185"/>
      <c r="T347" s="185"/>
    </row>
    <row r="348" spans="1:20" ht="16.899999999999999" customHeight="1" x14ac:dyDescent="0.3">
      <c r="A348" s="484" t="str">
        <f t="shared" si="17"/>
        <v>DISTPotenciaOriente</v>
      </c>
      <c r="C348" s="193" t="s">
        <v>51</v>
      </c>
      <c r="D348" s="177" t="s">
        <v>136</v>
      </c>
      <c r="E348" s="177" t="s">
        <v>71</v>
      </c>
      <c r="F348" s="178" t="s">
        <v>163</v>
      </c>
      <c r="G348" s="179">
        <f t="array" ref="G348">INDEX(INSUMOS_ENERO_2025!$E$18:$E$221,MATCH($C348&amp;$E348,INSUMOS_ENERO_2025!$B$18:$B$221&amp;INSUMOS_ENERO_2025!$C$18:$C$221,0))</f>
        <v>200.83827034385504</v>
      </c>
      <c r="H348" s="118"/>
      <c r="I348" s="118" t="str">
        <f t="shared" si="15"/>
        <v>DITSINP</v>
      </c>
      <c r="J348" s="118" t="str">
        <f t="shared" si="16"/>
        <v>DITValle de México SurP</v>
      </c>
      <c r="K348" s="118" t="s">
        <v>150</v>
      </c>
      <c r="M348" s="192" t="s">
        <v>52</v>
      </c>
      <c r="N348" s="99" t="s">
        <v>159</v>
      </c>
      <c r="O348" s="99" t="s">
        <v>160</v>
      </c>
      <c r="P348" s="99" t="s">
        <v>76</v>
      </c>
      <c r="Q348" s="182" t="s">
        <v>148</v>
      </c>
      <c r="R348" s="183">
        <f t="array" ref="R348">IF(Q348="NA",INDEX($G$10:$G$213,MATCH(M348&amp;P348,$C$10:$C$213&amp;$E$10:$E$213,0)),INDEX($G$10:$G$213,MATCH(M348&amp;P348,$C$10:$C$213&amp;$E$10:$E$213,0))*INDEX(PC_ENERO_2025!$F$28:$F$60,MATCH(I348,PC_ENERO_2025!$E$28:$E$60,0),MATCH($R$8,PC_ENERO_2025!$F$26,0)))</f>
        <v>31.517206995903628</v>
      </c>
      <c r="S348" s="185"/>
      <c r="T348" s="185"/>
    </row>
    <row r="349" spans="1:20" ht="16.899999999999999" customHeight="1" x14ac:dyDescent="0.3">
      <c r="A349" s="484" t="str">
        <f t="shared" si="17"/>
        <v>DITPotenciaOriente</v>
      </c>
      <c r="C349" s="193" t="s">
        <v>52</v>
      </c>
      <c r="D349" s="177" t="s">
        <v>136</v>
      </c>
      <c r="E349" s="177" t="s">
        <v>71</v>
      </c>
      <c r="F349" s="178" t="s">
        <v>163</v>
      </c>
      <c r="G349" s="179">
        <f t="array" ref="G349">INDEX(INSUMOS_ENERO_2025!$E$18:$E$221,MATCH($C349&amp;$E349,INSUMOS_ENERO_2025!$B$18:$B$221&amp;INSUMOS_ENERO_2025!$C$18:$C$221,0))</f>
        <v>152.44974145536909</v>
      </c>
      <c r="H349" s="118"/>
      <c r="I349" s="118" t="str">
        <f t="shared" si="15"/>
        <v>DITSINSP</v>
      </c>
      <c r="J349" s="118" t="str">
        <f t="shared" si="16"/>
        <v>DITValle de México SurSP</v>
      </c>
      <c r="K349" s="118" t="s">
        <v>150</v>
      </c>
      <c r="M349" s="194" t="s">
        <v>52</v>
      </c>
      <c r="N349" s="101" t="s">
        <v>159</v>
      </c>
      <c r="O349" s="101" t="s">
        <v>160</v>
      </c>
      <c r="P349" s="101" t="s">
        <v>76</v>
      </c>
      <c r="Q349" s="195" t="s">
        <v>151</v>
      </c>
      <c r="R349" s="196">
        <f t="array" ref="R349">IF(Q349="NA",INDEX($G$10:$G$213,MATCH(M349&amp;P349,$C$10:$C$213&amp;$E$10:$E$213,0)),INDEX($G$10:$G$213,MATCH(M349&amp;P349,$C$10:$C$213&amp;$E$10:$E$213,0))*INDEX(PC_ENERO_2025!$F$28:$F$60,MATCH(I349,PC_ENERO_2025!$E$28:$E$60,0),MATCH($R$8,PC_ENERO_2025!$F$26,0)))</f>
        <v>0</v>
      </c>
      <c r="S349" s="185"/>
      <c r="T349" s="185"/>
    </row>
    <row r="350" spans="1:20" ht="16.899999999999999" customHeight="1" x14ac:dyDescent="0.3">
      <c r="A350" s="484" t="str">
        <f t="shared" si="17"/>
        <v>GDBTPotenciaOriente</v>
      </c>
      <c r="C350" s="193" t="s">
        <v>53</v>
      </c>
      <c r="D350" s="177" t="s">
        <v>136</v>
      </c>
      <c r="E350" s="177" t="s">
        <v>71</v>
      </c>
      <c r="F350" s="178" t="s">
        <v>163</v>
      </c>
      <c r="G350" s="179">
        <f t="array" ref="G350">INDEX(INSUMOS_ENERO_2025!$E$18:$E$221,MATCH($C350&amp;$E350,INSUMOS_ENERO_2025!$B$18:$B$221&amp;INSUMOS_ENERO_2025!$C$18:$C$221,0))</f>
        <v>2.3947870035035983</v>
      </c>
      <c r="H350" s="118"/>
      <c r="I350" s="118"/>
      <c r="J350" s="118"/>
      <c r="K350" s="118"/>
      <c r="M350" s="118"/>
      <c r="N350" s="118"/>
      <c r="O350" s="118"/>
      <c r="P350" s="118"/>
      <c r="Q350" s="118"/>
      <c r="R350" s="118"/>
    </row>
    <row r="351" spans="1:20" ht="16.899999999999999" customHeight="1" x14ac:dyDescent="0.3">
      <c r="A351" s="484" t="str">
        <f t="shared" si="17"/>
        <v>GDMTHPotenciaOriente</v>
      </c>
      <c r="C351" s="193" t="s">
        <v>54</v>
      </c>
      <c r="D351" s="177" t="s">
        <v>136</v>
      </c>
      <c r="E351" s="177" t="s">
        <v>71</v>
      </c>
      <c r="F351" s="178" t="s">
        <v>163</v>
      </c>
      <c r="G351" s="179">
        <f t="array" ref="G351">INDEX(INSUMOS_ENERO_2025!$E$18:$E$221,MATCH($C351&amp;$E351,INSUMOS_ENERO_2025!$B$18:$B$221&amp;INSUMOS_ENERO_2025!$C$18:$C$221,0))</f>
        <v>329.40977918429672</v>
      </c>
      <c r="H351" s="118"/>
      <c r="I351" s="118"/>
      <c r="J351" s="118"/>
      <c r="K351" s="118"/>
      <c r="M351" s="118"/>
      <c r="N351" s="118"/>
      <c r="O351" s="118"/>
      <c r="P351" s="118"/>
      <c r="Q351" s="118"/>
      <c r="R351" s="118"/>
    </row>
    <row r="352" spans="1:20" ht="16.899999999999999" customHeight="1" x14ac:dyDescent="0.3">
      <c r="A352" s="484" t="str">
        <f t="shared" si="17"/>
        <v>GDMTOPotenciaOriente</v>
      </c>
      <c r="C352" s="193" t="s">
        <v>55</v>
      </c>
      <c r="D352" s="177" t="s">
        <v>136</v>
      </c>
      <c r="E352" s="177" t="s">
        <v>71</v>
      </c>
      <c r="F352" s="178" t="s">
        <v>163</v>
      </c>
      <c r="G352" s="179">
        <f t="array" ref="G352">INDEX(INSUMOS_ENERO_2025!$E$18:$E$221,MATCH($C352&amp;$E352,INSUMOS_ENERO_2025!$B$18:$B$221&amp;INSUMOS_ENERO_2025!$C$18:$C$221,0))</f>
        <v>147.59517044962536</v>
      </c>
      <c r="H352" s="118"/>
      <c r="I352" s="118"/>
      <c r="J352" s="118"/>
      <c r="K352" s="118"/>
      <c r="M352" s="118"/>
      <c r="N352" s="118"/>
      <c r="O352" s="118"/>
      <c r="P352" s="118"/>
      <c r="Q352" s="118"/>
      <c r="R352" s="118"/>
    </row>
    <row r="353" spans="1:18" ht="16.899999999999999" customHeight="1" x14ac:dyDescent="0.3">
      <c r="A353" s="484" t="str">
        <f t="shared" si="17"/>
        <v>PDBTPotenciaOriente</v>
      </c>
      <c r="C353" s="193" t="s">
        <v>56</v>
      </c>
      <c r="D353" s="177" t="s">
        <v>136</v>
      </c>
      <c r="E353" s="177" t="s">
        <v>71</v>
      </c>
      <c r="F353" s="178" t="s">
        <v>163</v>
      </c>
      <c r="G353" s="179">
        <f t="array" ref="G353">INDEX(INSUMOS_ENERO_2025!$E$18:$E$221,MATCH($C353&amp;$E353,INSUMOS_ENERO_2025!$B$18:$B$221&amp;INSUMOS_ENERO_2025!$C$18:$C$221,0))</f>
        <v>142.42713764357953</v>
      </c>
      <c r="H353" s="118"/>
      <c r="I353" s="118"/>
      <c r="J353" s="118"/>
      <c r="K353" s="118"/>
      <c r="M353" s="118"/>
      <c r="N353" s="118"/>
      <c r="O353" s="118"/>
      <c r="P353" s="118"/>
      <c r="Q353" s="118"/>
      <c r="R353" s="118"/>
    </row>
    <row r="354" spans="1:18" ht="16.899999999999999" customHeight="1" x14ac:dyDescent="0.3">
      <c r="A354" s="484" t="str">
        <f t="shared" si="17"/>
        <v>APBTPotenciaOriente</v>
      </c>
      <c r="C354" s="176" t="s">
        <v>57</v>
      </c>
      <c r="D354" s="177" t="s">
        <v>136</v>
      </c>
      <c r="E354" s="177" t="s">
        <v>71</v>
      </c>
      <c r="F354" s="178" t="s">
        <v>163</v>
      </c>
      <c r="G354" s="179">
        <f t="array" ref="G354">INDEX(INSUMOS_ENERO_2025!$E$18:$E$221,MATCH($C354&amp;$E354,INSUMOS_ENERO_2025!$B$18:$B$221&amp;INSUMOS_ENERO_2025!$C$18:$C$221,0))</f>
        <v>51.757945682806344</v>
      </c>
      <c r="H354" s="118"/>
      <c r="I354" s="118"/>
      <c r="J354" s="118"/>
      <c r="K354" s="118"/>
      <c r="M354" s="118"/>
      <c r="N354" s="118"/>
      <c r="O354" s="118"/>
      <c r="P354" s="118"/>
      <c r="Q354" s="118"/>
      <c r="R354" s="118"/>
    </row>
    <row r="355" spans="1:18" ht="16.899999999999999" customHeight="1" x14ac:dyDescent="0.3">
      <c r="A355" s="484" t="str">
        <f t="shared" si="17"/>
        <v>APMTPotenciaOriente</v>
      </c>
      <c r="C355" s="176" t="s">
        <v>58</v>
      </c>
      <c r="D355" s="177" t="s">
        <v>136</v>
      </c>
      <c r="E355" s="177" t="s">
        <v>71</v>
      </c>
      <c r="F355" s="178" t="s">
        <v>163</v>
      </c>
      <c r="G355" s="179">
        <f t="array" ref="G355">INDEX(INSUMOS_ENERO_2025!$E$18:$E$221,MATCH($C355&amp;$E355,INSUMOS_ENERO_2025!$B$18:$B$221&amp;INSUMOS_ENERO_2025!$C$18:$C$221,0))</f>
        <v>3.326559256973602</v>
      </c>
      <c r="H355" s="118"/>
      <c r="I355" s="118"/>
      <c r="J355" s="118"/>
      <c r="K355" s="118"/>
      <c r="M355" s="118"/>
      <c r="N355" s="118"/>
      <c r="O355" s="118"/>
      <c r="P355" s="118"/>
      <c r="Q355" s="118"/>
      <c r="R355" s="118"/>
    </row>
    <row r="356" spans="1:18" ht="16.899999999999999" customHeight="1" x14ac:dyDescent="0.3">
      <c r="A356" s="484" t="str">
        <f t="shared" si="17"/>
        <v>RABTPotenciaOriente</v>
      </c>
      <c r="C356" s="176" t="s">
        <v>59</v>
      </c>
      <c r="D356" s="177" t="s">
        <v>136</v>
      </c>
      <c r="E356" s="177" t="s">
        <v>71</v>
      </c>
      <c r="F356" s="178" t="s">
        <v>163</v>
      </c>
      <c r="G356" s="179">
        <f t="array" ref="G356">INDEX(INSUMOS_ENERO_2025!$E$18:$E$221,MATCH($C356&amp;$E356,INSUMOS_ENERO_2025!$B$18:$B$221&amp;INSUMOS_ENERO_2025!$C$18:$C$221,0))</f>
        <v>9.3725519999994127</v>
      </c>
      <c r="H356" s="118"/>
      <c r="I356" s="118"/>
      <c r="J356" s="118"/>
      <c r="K356" s="118"/>
      <c r="M356" s="118"/>
      <c r="N356" s="118"/>
      <c r="O356" s="118"/>
      <c r="P356" s="118"/>
      <c r="Q356" s="118"/>
      <c r="R356" s="118"/>
    </row>
    <row r="357" spans="1:18" ht="16.899999999999999" customHeight="1" x14ac:dyDescent="0.3">
      <c r="A357" s="484" t="str">
        <f t="shared" si="17"/>
        <v>RAMTPotenciaOriente</v>
      </c>
      <c r="C357" s="176" t="s">
        <v>60</v>
      </c>
      <c r="D357" s="177" t="s">
        <v>136</v>
      </c>
      <c r="E357" s="177" t="s">
        <v>71</v>
      </c>
      <c r="F357" s="178" t="s">
        <v>163</v>
      </c>
      <c r="G357" s="179">
        <f t="array" ref="G357">INDEX(INSUMOS_ENERO_2025!$E$18:$E$221,MATCH($C357&amp;$E357,INSUMOS_ENERO_2025!$B$18:$B$221&amp;INSUMOS_ENERO_2025!$C$18:$C$221,0))</f>
        <v>14.001129079249791</v>
      </c>
      <c r="H357" s="118"/>
      <c r="I357" s="118"/>
      <c r="J357" s="118"/>
      <c r="K357" s="118"/>
      <c r="M357" s="118"/>
      <c r="N357" s="118"/>
      <c r="O357" s="118"/>
      <c r="P357" s="118"/>
      <c r="Q357" s="118"/>
      <c r="R357" s="118"/>
    </row>
    <row r="358" spans="1:18" ht="16.899999999999999" customHeight="1" x14ac:dyDescent="0.3">
      <c r="A358" s="484" t="str">
        <f t="shared" si="17"/>
        <v>DB1PotenciaPeninsular</v>
      </c>
      <c r="C358" s="176" t="s">
        <v>48</v>
      </c>
      <c r="D358" s="177" t="s">
        <v>136</v>
      </c>
      <c r="E358" s="177" t="s">
        <v>72</v>
      </c>
      <c r="F358" s="178" t="s">
        <v>163</v>
      </c>
      <c r="G358" s="179">
        <f t="array" ref="G358">INDEX(INSUMOS_ENERO_2025!$E$18:$E$221,MATCH($C358&amp;$E358,INSUMOS_ENERO_2025!$B$18:$B$221&amp;INSUMOS_ENERO_2025!$C$18:$C$221,0))</f>
        <v>236.00897682224806</v>
      </c>
      <c r="H358" s="118"/>
      <c r="I358" s="118"/>
      <c r="J358" s="118"/>
      <c r="K358" s="118"/>
      <c r="M358" s="118"/>
      <c r="N358" s="118"/>
      <c r="O358" s="118"/>
      <c r="P358" s="118"/>
      <c r="Q358" s="118"/>
      <c r="R358" s="118"/>
    </row>
    <row r="359" spans="1:18" ht="16.899999999999999" customHeight="1" x14ac:dyDescent="0.3">
      <c r="A359" s="484" t="str">
        <f t="shared" si="17"/>
        <v>DB2PotenciaPeninsular</v>
      </c>
      <c r="C359" s="176" t="s">
        <v>50</v>
      </c>
      <c r="D359" s="177" t="s">
        <v>136</v>
      </c>
      <c r="E359" s="177" t="s">
        <v>72</v>
      </c>
      <c r="F359" s="178" t="s">
        <v>163</v>
      </c>
      <c r="G359" s="179">
        <f t="array" ref="G359">INDEX(INSUMOS_ENERO_2025!$E$18:$E$221,MATCH($C359&amp;$E359,INSUMOS_ENERO_2025!$B$18:$B$221&amp;INSUMOS_ENERO_2025!$C$18:$C$221,0))</f>
        <v>602.59525688105748</v>
      </c>
      <c r="H359" s="118"/>
      <c r="I359" s="118"/>
      <c r="J359" s="118"/>
      <c r="K359" s="118"/>
      <c r="M359" s="118"/>
      <c r="N359" s="118"/>
      <c r="O359" s="118"/>
      <c r="P359" s="118"/>
      <c r="Q359" s="118"/>
      <c r="R359" s="118"/>
    </row>
    <row r="360" spans="1:18" ht="16.899999999999999" customHeight="1" x14ac:dyDescent="0.3">
      <c r="A360" s="484" t="str">
        <f t="shared" si="17"/>
        <v>DISTPotenciaPeninsular</v>
      </c>
      <c r="C360" s="176" t="s">
        <v>51</v>
      </c>
      <c r="D360" s="177" t="s">
        <v>136</v>
      </c>
      <c r="E360" s="177" t="s">
        <v>72</v>
      </c>
      <c r="F360" s="178" t="s">
        <v>163</v>
      </c>
      <c r="G360" s="179">
        <f t="array" ref="G360">INDEX(INSUMOS_ENERO_2025!$E$18:$E$221,MATCH($C360&amp;$E360,INSUMOS_ENERO_2025!$B$18:$B$221&amp;INSUMOS_ENERO_2025!$C$18:$C$221,0))</f>
        <v>18.421220862006759</v>
      </c>
      <c r="H360" s="118"/>
      <c r="I360" s="118"/>
      <c r="J360" s="118"/>
      <c r="K360" s="118"/>
      <c r="M360" s="118"/>
      <c r="N360" s="118"/>
      <c r="O360" s="118"/>
      <c r="P360" s="118"/>
      <c r="Q360" s="118"/>
      <c r="R360" s="118"/>
    </row>
    <row r="361" spans="1:18" ht="16.899999999999999" customHeight="1" x14ac:dyDescent="0.3">
      <c r="A361" s="484" t="str">
        <f t="shared" si="17"/>
        <v>DITPotenciaPeninsular</v>
      </c>
      <c r="C361" s="176" t="s">
        <v>52</v>
      </c>
      <c r="D361" s="177" t="s">
        <v>136</v>
      </c>
      <c r="E361" s="177" t="s">
        <v>72</v>
      </c>
      <c r="F361" s="178" t="s">
        <v>163</v>
      </c>
      <c r="G361" s="179">
        <f t="array" ref="G361">INDEX(INSUMOS_ENERO_2025!$E$18:$E$221,MATCH($C361&amp;$E361,INSUMOS_ENERO_2025!$B$18:$B$221&amp;INSUMOS_ENERO_2025!$C$18:$C$221,0))</f>
        <v>0.97326305384968459</v>
      </c>
      <c r="H361" s="118"/>
      <c r="I361" s="118"/>
      <c r="J361" s="118"/>
      <c r="K361" s="118"/>
      <c r="M361" s="118"/>
      <c r="N361" s="118"/>
      <c r="O361" s="118"/>
      <c r="P361" s="118"/>
      <c r="Q361" s="118"/>
      <c r="R361" s="118"/>
    </row>
    <row r="362" spans="1:18" ht="16.899999999999999" customHeight="1" x14ac:dyDescent="0.3">
      <c r="A362" s="484" t="str">
        <f t="shared" si="17"/>
        <v>GDBTPotenciaPeninsular</v>
      </c>
      <c r="C362" s="176" t="s">
        <v>53</v>
      </c>
      <c r="D362" s="177" t="s">
        <v>136</v>
      </c>
      <c r="E362" s="177" t="s">
        <v>72</v>
      </c>
      <c r="F362" s="178" t="s">
        <v>163</v>
      </c>
      <c r="G362" s="179">
        <f t="array" ref="G362">INDEX(INSUMOS_ENERO_2025!$E$18:$E$221,MATCH($C362&amp;$E362,INSUMOS_ENERO_2025!$B$18:$B$221&amp;INSUMOS_ENERO_2025!$C$18:$C$221,0))</f>
        <v>3.203051410167419</v>
      </c>
      <c r="H362" s="118"/>
      <c r="I362" s="118"/>
      <c r="J362" s="118"/>
      <c r="K362" s="118"/>
      <c r="M362" s="118"/>
      <c r="N362" s="118"/>
      <c r="O362" s="118"/>
      <c r="P362" s="118"/>
      <c r="Q362" s="118"/>
      <c r="R362" s="118"/>
    </row>
    <row r="363" spans="1:18" ht="16.899999999999999" customHeight="1" x14ac:dyDescent="0.3">
      <c r="A363" s="484" t="str">
        <f t="shared" si="17"/>
        <v>GDMTHPotenciaPeninsular</v>
      </c>
      <c r="C363" s="176" t="s">
        <v>54</v>
      </c>
      <c r="D363" s="177" t="s">
        <v>136</v>
      </c>
      <c r="E363" s="177" t="s">
        <v>72</v>
      </c>
      <c r="F363" s="178" t="s">
        <v>163</v>
      </c>
      <c r="G363" s="179">
        <f t="array" ref="G363">INDEX(INSUMOS_ENERO_2025!$E$18:$E$221,MATCH($C363&amp;$E363,INSUMOS_ENERO_2025!$B$18:$B$221&amp;INSUMOS_ENERO_2025!$C$18:$C$221,0))</f>
        <v>804.03105125925549</v>
      </c>
      <c r="H363" s="118"/>
      <c r="I363" s="118"/>
      <c r="J363" s="118"/>
      <c r="K363" s="118"/>
      <c r="M363" s="118"/>
      <c r="N363" s="118"/>
      <c r="O363" s="118"/>
      <c r="P363" s="118"/>
      <c r="Q363" s="118"/>
      <c r="R363" s="118"/>
    </row>
    <row r="364" spans="1:18" ht="16.899999999999999" customHeight="1" x14ac:dyDescent="0.3">
      <c r="A364" s="484" t="str">
        <f t="shared" si="17"/>
        <v>GDMTOPotenciaPeninsular</v>
      </c>
      <c r="C364" s="176" t="s">
        <v>55</v>
      </c>
      <c r="D364" s="177" t="s">
        <v>136</v>
      </c>
      <c r="E364" s="177" t="s">
        <v>72</v>
      </c>
      <c r="F364" s="178" t="s">
        <v>163</v>
      </c>
      <c r="G364" s="179">
        <f t="array" ref="G364">INDEX(INSUMOS_ENERO_2025!$E$18:$E$221,MATCH($C364&amp;$E364,INSUMOS_ENERO_2025!$B$18:$B$221&amp;INSUMOS_ENERO_2025!$C$18:$C$221,0))</f>
        <v>177.82834157282815</v>
      </c>
      <c r="H364" s="118"/>
      <c r="I364" s="118"/>
      <c r="J364" s="118"/>
      <c r="K364" s="118"/>
      <c r="M364" s="118"/>
      <c r="N364" s="118"/>
      <c r="O364" s="118"/>
      <c r="P364" s="118"/>
      <c r="Q364" s="118"/>
      <c r="R364" s="118"/>
    </row>
    <row r="365" spans="1:18" ht="16.899999999999999" customHeight="1" x14ac:dyDescent="0.3">
      <c r="A365" s="484" t="str">
        <f t="shared" si="17"/>
        <v>PDBTPotenciaPeninsular</v>
      </c>
      <c r="C365" s="176" t="s">
        <v>56</v>
      </c>
      <c r="D365" s="177" t="s">
        <v>136</v>
      </c>
      <c r="E365" s="177" t="s">
        <v>72</v>
      </c>
      <c r="F365" s="178" t="s">
        <v>163</v>
      </c>
      <c r="G365" s="179">
        <f t="array" ref="G365">INDEX(INSUMOS_ENERO_2025!$E$18:$E$221,MATCH($C365&amp;$E365,INSUMOS_ENERO_2025!$B$18:$B$221&amp;INSUMOS_ENERO_2025!$C$18:$C$221,0))</f>
        <v>155.89958602583238</v>
      </c>
      <c r="H365" s="118"/>
      <c r="I365" s="118"/>
      <c r="J365" s="118"/>
      <c r="K365" s="118"/>
      <c r="M365" s="118"/>
      <c r="N365" s="118"/>
      <c r="O365" s="118"/>
      <c r="P365" s="118"/>
      <c r="Q365" s="118"/>
      <c r="R365" s="118"/>
    </row>
    <row r="366" spans="1:18" ht="16.899999999999999" customHeight="1" x14ac:dyDescent="0.3">
      <c r="A366" s="484" t="str">
        <f t="shared" si="17"/>
        <v>APBTPotenciaPeninsular</v>
      </c>
      <c r="C366" s="176" t="s">
        <v>57</v>
      </c>
      <c r="D366" s="177" t="s">
        <v>136</v>
      </c>
      <c r="E366" s="177" t="s">
        <v>72</v>
      </c>
      <c r="F366" s="178" t="s">
        <v>163</v>
      </c>
      <c r="G366" s="179">
        <f t="array" ref="G366">INDEX(INSUMOS_ENERO_2025!$E$18:$E$221,MATCH($C366&amp;$E366,INSUMOS_ENERO_2025!$B$18:$B$221&amp;INSUMOS_ENERO_2025!$C$18:$C$221,0))</f>
        <v>41.587850639907323</v>
      </c>
      <c r="H366" s="118"/>
      <c r="I366" s="118"/>
      <c r="J366" s="118"/>
      <c r="K366" s="118"/>
      <c r="M366" s="118"/>
      <c r="N366" s="118"/>
      <c r="O366" s="118"/>
      <c r="P366" s="118"/>
      <c r="Q366" s="118"/>
      <c r="R366" s="118"/>
    </row>
    <row r="367" spans="1:18" ht="16.899999999999999" customHeight="1" x14ac:dyDescent="0.3">
      <c r="A367" s="484" t="str">
        <f t="shared" si="17"/>
        <v>APMTPotenciaPeninsular</v>
      </c>
      <c r="C367" s="176" t="s">
        <v>58</v>
      </c>
      <c r="D367" s="177" t="s">
        <v>136</v>
      </c>
      <c r="E367" s="177" t="s">
        <v>72</v>
      </c>
      <c r="F367" s="178" t="s">
        <v>163</v>
      </c>
      <c r="G367" s="179">
        <f t="array" ref="G367">INDEX(INSUMOS_ENERO_2025!$E$18:$E$221,MATCH($C367&amp;$E367,INSUMOS_ENERO_2025!$B$18:$B$221&amp;INSUMOS_ENERO_2025!$C$18:$C$221,0))</f>
        <v>5.6399562763912821</v>
      </c>
      <c r="H367" s="118"/>
      <c r="I367" s="118"/>
      <c r="J367" s="118"/>
      <c r="K367" s="118"/>
      <c r="M367" s="118"/>
      <c r="N367" s="118"/>
      <c r="O367" s="118"/>
      <c r="P367" s="118"/>
      <c r="Q367" s="118"/>
      <c r="R367" s="118"/>
    </row>
    <row r="368" spans="1:18" ht="16.899999999999999" customHeight="1" x14ac:dyDescent="0.3">
      <c r="A368" s="484" t="str">
        <f t="shared" si="17"/>
        <v>RABTPotenciaPeninsular</v>
      </c>
      <c r="C368" s="176" t="s">
        <v>59</v>
      </c>
      <c r="D368" s="177" t="s">
        <v>136</v>
      </c>
      <c r="E368" s="177" t="s">
        <v>72</v>
      </c>
      <c r="F368" s="178" t="s">
        <v>163</v>
      </c>
      <c r="G368" s="179">
        <f t="array" ref="G368">INDEX(INSUMOS_ENERO_2025!$E$18:$E$221,MATCH($C368&amp;$E368,INSUMOS_ENERO_2025!$B$18:$B$221&amp;INSUMOS_ENERO_2025!$C$18:$C$221,0))</f>
        <v>10.548709648570433</v>
      </c>
      <c r="H368" s="118"/>
      <c r="I368" s="118"/>
      <c r="J368" s="118"/>
      <c r="K368" s="118"/>
      <c r="M368" s="118"/>
      <c r="N368" s="118"/>
      <c r="O368" s="118"/>
      <c r="P368" s="118"/>
      <c r="Q368" s="118"/>
      <c r="R368" s="118"/>
    </row>
    <row r="369" spans="1:18" ht="16.899999999999999" customHeight="1" x14ac:dyDescent="0.3">
      <c r="A369" s="484" t="str">
        <f t="shared" si="17"/>
        <v>RAMTPotenciaPeninsular</v>
      </c>
      <c r="C369" s="176" t="s">
        <v>60</v>
      </c>
      <c r="D369" s="177" t="s">
        <v>136</v>
      </c>
      <c r="E369" s="177" t="s">
        <v>72</v>
      </c>
      <c r="F369" s="178" t="s">
        <v>163</v>
      </c>
      <c r="G369" s="179">
        <f t="array" ref="G369">INDEX(INSUMOS_ENERO_2025!$E$18:$E$221,MATCH($C369&amp;$E369,INSUMOS_ENERO_2025!$B$18:$B$221&amp;INSUMOS_ENERO_2025!$C$18:$C$221,0))</f>
        <v>9.9243402300810004</v>
      </c>
      <c r="H369" s="118"/>
      <c r="I369" s="118"/>
      <c r="J369" s="118"/>
      <c r="K369" s="118"/>
      <c r="M369" s="118"/>
      <c r="N369" s="118"/>
      <c r="O369" s="118"/>
      <c r="P369" s="118"/>
      <c r="Q369" s="118"/>
      <c r="R369" s="118"/>
    </row>
    <row r="370" spans="1:18" ht="16.899999999999999" customHeight="1" x14ac:dyDescent="0.3">
      <c r="A370" s="484" t="str">
        <f t="shared" si="17"/>
        <v>DB1PotenciaSureste</v>
      </c>
      <c r="C370" s="176" t="s">
        <v>48</v>
      </c>
      <c r="D370" s="177" t="s">
        <v>136</v>
      </c>
      <c r="E370" s="177" t="s">
        <v>73</v>
      </c>
      <c r="F370" s="178" t="s">
        <v>163</v>
      </c>
      <c r="G370" s="179">
        <f t="array" ref="G370">INDEX(INSUMOS_ENERO_2025!$E$18:$E$221,MATCH($C370&amp;$E370,INSUMOS_ENERO_2025!$B$18:$B$221&amp;INSUMOS_ENERO_2025!$C$18:$C$221,0))</f>
        <v>334.38555475688952</v>
      </c>
      <c r="H370" s="118"/>
      <c r="I370" s="118"/>
      <c r="J370" s="118"/>
      <c r="K370" s="118"/>
      <c r="M370" s="118"/>
      <c r="N370" s="118"/>
      <c r="O370" s="118"/>
      <c r="P370" s="118"/>
      <c r="Q370" s="118"/>
      <c r="R370" s="118"/>
    </row>
    <row r="371" spans="1:18" ht="16.899999999999999" customHeight="1" x14ac:dyDescent="0.3">
      <c r="A371" s="484" t="str">
        <f t="shared" si="17"/>
        <v>DB2PotenciaSureste</v>
      </c>
      <c r="C371" s="193" t="s">
        <v>50</v>
      </c>
      <c r="D371" s="177" t="s">
        <v>136</v>
      </c>
      <c r="E371" s="177" t="s">
        <v>73</v>
      </c>
      <c r="F371" s="178" t="s">
        <v>163</v>
      </c>
      <c r="G371" s="179">
        <f t="array" ref="G371">INDEX(INSUMOS_ENERO_2025!$E$18:$E$221,MATCH($C371&amp;$E371,INSUMOS_ENERO_2025!$B$18:$B$221&amp;INSUMOS_ENERO_2025!$C$18:$C$221,0))</f>
        <v>645.74199995674348</v>
      </c>
      <c r="H371" s="118"/>
      <c r="I371" s="118"/>
      <c r="J371" s="118"/>
      <c r="K371" s="118"/>
      <c r="M371" s="118"/>
      <c r="N371" s="118"/>
      <c r="O371" s="118"/>
      <c r="P371" s="118"/>
      <c r="Q371" s="118"/>
      <c r="R371" s="118"/>
    </row>
    <row r="372" spans="1:18" ht="16.899999999999999" customHeight="1" x14ac:dyDescent="0.3">
      <c r="A372" s="484" t="str">
        <f t="shared" si="17"/>
        <v>DISTPotenciaSureste</v>
      </c>
      <c r="C372" s="193" t="s">
        <v>51</v>
      </c>
      <c r="D372" s="177" t="s">
        <v>136</v>
      </c>
      <c r="E372" s="177" t="s">
        <v>73</v>
      </c>
      <c r="F372" s="178" t="s">
        <v>163</v>
      </c>
      <c r="G372" s="179">
        <f t="array" ref="G372">INDEX(INSUMOS_ENERO_2025!$E$18:$E$221,MATCH($C372&amp;$E372,INSUMOS_ENERO_2025!$B$18:$B$221&amp;INSUMOS_ENERO_2025!$C$18:$C$221,0))</f>
        <v>80.136108528044403</v>
      </c>
      <c r="H372" s="118"/>
      <c r="I372" s="118"/>
      <c r="J372" s="118"/>
      <c r="K372" s="118"/>
      <c r="M372" s="118"/>
      <c r="N372" s="118"/>
      <c r="O372" s="118"/>
      <c r="P372" s="118"/>
      <c r="Q372" s="118"/>
      <c r="R372" s="118"/>
    </row>
    <row r="373" spans="1:18" ht="16.899999999999999" customHeight="1" x14ac:dyDescent="0.3">
      <c r="A373" s="484" t="str">
        <f t="shared" si="17"/>
        <v>DITPotenciaSureste</v>
      </c>
      <c r="C373" s="193" t="s">
        <v>52</v>
      </c>
      <c r="D373" s="177" t="s">
        <v>136</v>
      </c>
      <c r="E373" s="177" t="s">
        <v>73</v>
      </c>
      <c r="F373" s="178" t="s">
        <v>163</v>
      </c>
      <c r="G373" s="179">
        <f t="array" ref="G373">INDEX(INSUMOS_ENERO_2025!$E$18:$E$221,MATCH($C373&amp;$E373,INSUMOS_ENERO_2025!$B$18:$B$221&amp;INSUMOS_ENERO_2025!$C$18:$C$221,0))</f>
        <v>2.8531707806169746</v>
      </c>
      <c r="H373" s="118"/>
      <c r="I373" s="118"/>
      <c r="J373" s="118"/>
      <c r="K373" s="118"/>
      <c r="M373" s="118"/>
      <c r="N373" s="118"/>
      <c r="O373" s="118"/>
      <c r="P373" s="118"/>
      <c r="Q373" s="118"/>
      <c r="R373" s="118"/>
    </row>
    <row r="374" spans="1:18" ht="16.899999999999999" customHeight="1" x14ac:dyDescent="0.3">
      <c r="A374" s="484" t="str">
        <f t="shared" si="17"/>
        <v>GDBTPotenciaSureste</v>
      </c>
      <c r="C374" s="193" t="s">
        <v>53</v>
      </c>
      <c r="D374" s="177" t="s">
        <v>136</v>
      </c>
      <c r="E374" s="177" t="s">
        <v>73</v>
      </c>
      <c r="F374" s="178" t="s">
        <v>163</v>
      </c>
      <c r="G374" s="179">
        <f t="array" ref="G374">INDEX(INSUMOS_ENERO_2025!$E$18:$E$221,MATCH($C374&amp;$E374,INSUMOS_ENERO_2025!$B$18:$B$221&amp;INSUMOS_ENERO_2025!$C$18:$C$221,0))</f>
        <v>4.7174994234830736</v>
      </c>
      <c r="H374" s="118"/>
      <c r="I374" s="118"/>
      <c r="J374" s="118"/>
      <c r="K374" s="118"/>
      <c r="M374" s="118"/>
      <c r="N374" s="118"/>
      <c r="O374" s="118"/>
      <c r="P374" s="118"/>
      <c r="Q374" s="118"/>
      <c r="R374" s="118"/>
    </row>
    <row r="375" spans="1:18" ht="16.899999999999999" customHeight="1" x14ac:dyDescent="0.3">
      <c r="A375" s="484" t="str">
        <f t="shared" si="17"/>
        <v>GDMTHPotenciaSureste</v>
      </c>
      <c r="C375" s="193" t="s">
        <v>54</v>
      </c>
      <c r="D375" s="177" t="s">
        <v>136</v>
      </c>
      <c r="E375" s="177" t="s">
        <v>73</v>
      </c>
      <c r="F375" s="178" t="s">
        <v>163</v>
      </c>
      <c r="G375" s="179">
        <f t="array" ref="G375">INDEX(INSUMOS_ENERO_2025!$E$18:$E$221,MATCH($C375&amp;$E375,INSUMOS_ENERO_2025!$B$18:$B$221&amp;INSUMOS_ENERO_2025!$C$18:$C$221,0))</f>
        <v>304.39349517058741</v>
      </c>
      <c r="H375" s="118"/>
      <c r="I375" s="118"/>
      <c r="J375" s="118"/>
      <c r="K375" s="118"/>
      <c r="M375" s="118"/>
      <c r="N375" s="118"/>
      <c r="O375" s="118"/>
      <c r="P375" s="118"/>
      <c r="Q375" s="118"/>
      <c r="R375" s="118"/>
    </row>
    <row r="376" spans="1:18" ht="16.899999999999999" customHeight="1" x14ac:dyDescent="0.3">
      <c r="A376" s="484" t="str">
        <f t="shared" si="17"/>
        <v>GDMTOPotenciaSureste</v>
      </c>
      <c r="C376" s="193" t="s">
        <v>55</v>
      </c>
      <c r="D376" s="177" t="s">
        <v>136</v>
      </c>
      <c r="E376" s="177" t="s">
        <v>73</v>
      </c>
      <c r="F376" s="178" t="s">
        <v>163</v>
      </c>
      <c r="G376" s="179">
        <f t="array" ref="G376">INDEX(INSUMOS_ENERO_2025!$E$18:$E$221,MATCH($C376&amp;$E376,INSUMOS_ENERO_2025!$B$18:$B$221&amp;INSUMOS_ENERO_2025!$C$18:$C$221,0))</f>
        <v>147.19966870438199</v>
      </c>
      <c r="H376" s="118"/>
      <c r="I376" s="118"/>
      <c r="J376" s="118"/>
      <c r="K376" s="118"/>
      <c r="M376" s="118"/>
      <c r="N376" s="118"/>
      <c r="O376" s="118"/>
      <c r="P376" s="118"/>
      <c r="Q376" s="118"/>
      <c r="R376" s="118"/>
    </row>
    <row r="377" spans="1:18" ht="16.899999999999999" customHeight="1" x14ac:dyDescent="0.3">
      <c r="A377" s="484" t="str">
        <f t="shared" si="17"/>
        <v>PDBTPotenciaSureste</v>
      </c>
      <c r="C377" s="193" t="s">
        <v>56</v>
      </c>
      <c r="D377" s="177" t="s">
        <v>136</v>
      </c>
      <c r="E377" s="177" t="s">
        <v>73</v>
      </c>
      <c r="F377" s="178" t="s">
        <v>163</v>
      </c>
      <c r="G377" s="179">
        <f t="array" ref="G377">INDEX(INSUMOS_ENERO_2025!$E$18:$E$221,MATCH($C377&amp;$E377,INSUMOS_ENERO_2025!$B$18:$B$221&amp;INSUMOS_ENERO_2025!$C$18:$C$221,0))</f>
        <v>183.20601669871496</v>
      </c>
      <c r="H377" s="118"/>
      <c r="I377" s="118"/>
      <c r="J377" s="118"/>
      <c r="K377" s="118"/>
      <c r="M377" s="118"/>
      <c r="N377" s="118"/>
      <c r="O377" s="118"/>
      <c r="P377" s="118"/>
      <c r="Q377" s="118"/>
      <c r="R377" s="118"/>
    </row>
    <row r="378" spans="1:18" ht="16.899999999999999" customHeight="1" x14ac:dyDescent="0.3">
      <c r="A378" s="484" t="str">
        <f t="shared" si="17"/>
        <v>APBTPotenciaSureste</v>
      </c>
      <c r="C378" s="176" t="s">
        <v>57</v>
      </c>
      <c r="D378" s="177" t="s">
        <v>136</v>
      </c>
      <c r="E378" s="177" t="s">
        <v>73</v>
      </c>
      <c r="F378" s="178" t="s">
        <v>163</v>
      </c>
      <c r="G378" s="179">
        <f t="array" ref="G378">INDEX(INSUMOS_ENERO_2025!$E$18:$E$221,MATCH($C378&amp;$E378,INSUMOS_ENERO_2025!$B$18:$B$221&amp;INSUMOS_ENERO_2025!$C$18:$C$221,0))</f>
        <v>67.884412807323812</v>
      </c>
      <c r="H378" s="118"/>
      <c r="I378" s="118"/>
      <c r="J378" s="118"/>
      <c r="K378" s="118"/>
      <c r="M378" s="118"/>
      <c r="N378" s="118"/>
      <c r="O378" s="118"/>
      <c r="P378" s="118"/>
      <c r="Q378" s="118"/>
      <c r="R378" s="118"/>
    </row>
    <row r="379" spans="1:18" ht="16.899999999999999" customHeight="1" x14ac:dyDescent="0.3">
      <c r="A379" s="484" t="str">
        <f t="shared" si="17"/>
        <v>APMTPotenciaSureste</v>
      </c>
      <c r="C379" s="176" t="s">
        <v>58</v>
      </c>
      <c r="D379" s="177" t="s">
        <v>136</v>
      </c>
      <c r="E379" s="177" t="s">
        <v>73</v>
      </c>
      <c r="F379" s="178" t="s">
        <v>163</v>
      </c>
      <c r="G379" s="179">
        <f t="array" ref="G379">INDEX(INSUMOS_ENERO_2025!$E$18:$E$221,MATCH($C379&amp;$E379,INSUMOS_ENERO_2025!$B$18:$B$221&amp;INSUMOS_ENERO_2025!$C$18:$C$221,0))</f>
        <v>3.779484604531365</v>
      </c>
      <c r="H379" s="118"/>
      <c r="I379" s="118"/>
      <c r="J379" s="118"/>
      <c r="K379" s="118"/>
      <c r="M379" s="118"/>
      <c r="N379" s="118"/>
      <c r="O379" s="118"/>
      <c r="P379" s="118"/>
      <c r="Q379" s="118"/>
      <c r="R379" s="118"/>
    </row>
    <row r="380" spans="1:18" ht="16.899999999999999" customHeight="1" x14ac:dyDescent="0.3">
      <c r="A380" s="484" t="str">
        <f t="shared" si="17"/>
        <v>RABTPotenciaSureste</v>
      </c>
      <c r="C380" s="176" t="s">
        <v>59</v>
      </c>
      <c r="D380" s="177" t="s">
        <v>136</v>
      </c>
      <c r="E380" s="177" t="s">
        <v>73</v>
      </c>
      <c r="F380" s="178" t="s">
        <v>163</v>
      </c>
      <c r="G380" s="179">
        <f t="array" ref="G380">INDEX(INSUMOS_ENERO_2025!$E$18:$E$221,MATCH($C380&amp;$E380,INSUMOS_ENERO_2025!$B$18:$B$221&amp;INSUMOS_ENERO_2025!$C$18:$C$221,0))</f>
        <v>17.559884217059647</v>
      </c>
      <c r="H380" s="118"/>
      <c r="I380" s="118"/>
      <c r="J380" s="118"/>
      <c r="K380" s="118"/>
      <c r="M380" s="118"/>
      <c r="N380" s="118"/>
      <c r="O380" s="118"/>
      <c r="P380" s="118"/>
      <c r="Q380" s="118"/>
      <c r="R380" s="118"/>
    </row>
    <row r="381" spans="1:18" ht="16.899999999999999" customHeight="1" x14ac:dyDescent="0.3">
      <c r="A381" s="484" t="str">
        <f t="shared" si="17"/>
        <v>RAMTPotenciaSureste</v>
      </c>
      <c r="C381" s="176" t="s">
        <v>60</v>
      </c>
      <c r="D381" s="177" t="s">
        <v>136</v>
      </c>
      <c r="E381" s="177" t="s">
        <v>73</v>
      </c>
      <c r="F381" s="178" t="s">
        <v>163</v>
      </c>
      <c r="G381" s="179">
        <f t="array" ref="G381">INDEX(INSUMOS_ENERO_2025!$E$18:$E$221,MATCH($C381&amp;$E381,INSUMOS_ENERO_2025!$B$18:$B$221&amp;INSUMOS_ENERO_2025!$C$18:$C$221,0))</f>
        <v>24.171525457032537</v>
      </c>
      <c r="H381" s="118"/>
      <c r="I381" s="118"/>
      <c r="J381" s="118"/>
      <c r="K381" s="118"/>
      <c r="M381" s="118"/>
      <c r="N381" s="118"/>
      <c r="O381" s="118"/>
      <c r="P381" s="118"/>
      <c r="Q381" s="118"/>
      <c r="R381" s="118"/>
    </row>
    <row r="382" spans="1:18" ht="16.899999999999999" customHeight="1" x14ac:dyDescent="0.3">
      <c r="A382" s="484" t="str">
        <f t="shared" si="17"/>
        <v>DB1PotenciaValle de México Centro</v>
      </c>
      <c r="C382" s="176" t="s">
        <v>48</v>
      </c>
      <c r="D382" s="177" t="s">
        <v>136</v>
      </c>
      <c r="E382" s="177" t="s">
        <v>74</v>
      </c>
      <c r="F382" s="178" t="s">
        <v>163</v>
      </c>
      <c r="G382" s="179">
        <f t="array" ref="G382">INDEX(INSUMOS_ENERO_2025!$E$18:$E$221,MATCH($C382&amp;$E382,INSUMOS_ENERO_2025!$B$18:$B$221&amp;INSUMOS_ENERO_2025!$C$18:$C$221,0))</f>
        <v>250.44059696812801</v>
      </c>
      <c r="H382" s="118"/>
      <c r="I382" s="118"/>
      <c r="J382" s="118"/>
      <c r="K382" s="118"/>
      <c r="M382" s="118"/>
      <c r="N382" s="118"/>
      <c r="O382" s="118"/>
      <c r="P382" s="118"/>
      <c r="Q382" s="118"/>
      <c r="R382" s="118"/>
    </row>
    <row r="383" spans="1:18" ht="16.899999999999999" customHeight="1" x14ac:dyDescent="0.3">
      <c r="A383" s="484" t="str">
        <f t="shared" si="17"/>
        <v>DB2PotenciaValle de México Centro</v>
      </c>
      <c r="C383" s="176" t="s">
        <v>50</v>
      </c>
      <c r="D383" s="177" t="s">
        <v>136</v>
      </c>
      <c r="E383" s="177" t="s">
        <v>74</v>
      </c>
      <c r="F383" s="178" t="s">
        <v>163</v>
      </c>
      <c r="G383" s="179">
        <f t="array" ref="G383">INDEX(INSUMOS_ENERO_2025!$E$18:$E$221,MATCH($C383&amp;$E383,INSUMOS_ENERO_2025!$B$18:$B$221&amp;INSUMOS_ENERO_2025!$C$18:$C$221,0))</f>
        <v>161.05993937079725</v>
      </c>
      <c r="H383" s="118"/>
      <c r="I383" s="118"/>
      <c r="J383" s="118"/>
      <c r="K383" s="118"/>
      <c r="M383" s="118"/>
      <c r="N383" s="118"/>
      <c r="O383" s="118"/>
      <c r="P383" s="118"/>
      <c r="Q383" s="118"/>
      <c r="R383" s="118"/>
    </row>
    <row r="384" spans="1:18" ht="16.899999999999999" customHeight="1" x14ac:dyDescent="0.3">
      <c r="A384" s="484" t="str">
        <f t="shared" si="17"/>
        <v>DISTPotenciaValle de México Centro</v>
      </c>
      <c r="C384" s="176" t="s">
        <v>51</v>
      </c>
      <c r="D384" s="177" t="s">
        <v>136</v>
      </c>
      <c r="E384" s="177" t="s">
        <v>74</v>
      </c>
      <c r="F384" s="178" t="s">
        <v>163</v>
      </c>
      <c r="G384" s="179">
        <f t="array" ref="G384">INDEX(INSUMOS_ENERO_2025!$E$18:$E$221,MATCH($C384&amp;$E384,INSUMOS_ENERO_2025!$B$18:$B$221&amp;INSUMOS_ENERO_2025!$C$18:$C$221,0))</f>
        <v>11.61527552993199</v>
      </c>
      <c r="H384" s="118"/>
      <c r="I384" s="118"/>
      <c r="J384" s="118"/>
      <c r="K384" s="118"/>
      <c r="M384" s="118"/>
      <c r="N384" s="118"/>
      <c r="O384" s="118"/>
      <c r="P384" s="118"/>
      <c r="Q384" s="118"/>
      <c r="R384" s="118"/>
    </row>
    <row r="385" spans="1:18" ht="16.899999999999999" customHeight="1" x14ac:dyDescent="0.3">
      <c r="A385" s="484" t="str">
        <f t="shared" si="17"/>
        <v>DITPotenciaValle de México Centro</v>
      </c>
      <c r="C385" s="176" t="s">
        <v>52</v>
      </c>
      <c r="D385" s="177" t="s">
        <v>136</v>
      </c>
      <c r="E385" s="177" t="s">
        <v>74</v>
      </c>
      <c r="F385" s="178" t="s">
        <v>163</v>
      </c>
      <c r="G385" s="179">
        <f t="array" ref="G385">INDEX(INSUMOS_ENERO_2025!$E$18:$E$221,MATCH($C385&amp;$E385,INSUMOS_ENERO_2025!$B$18:$B$221&amp;INSUMOS_ENERO_2025!$C$18:$C$221,0))</f>
        <v>0</v>
      </c>
      <c r="H385" s="118"/>
      <c r="I385" s="118"/>
      <c r="J385" s="118"/>
      <c r="K385" s="118"/>
      <c r="M385" s="118"/>
      <c r="N385" s="118"/>
      <c r="O385" s="118"/>
      <c r="P385" s="118"/>
      <c r="Q385" s="118"/>
      <c r="R385" s="118"/>
    </row>
    <row r="386" spans="1:18" ht="16.899999999999999" customHeight="1" x14ac:dyDescent="0.3">
      <c r="A386" s="484" t="str">
        <f t="shared" si="17"/>
        <v>GDBTPotenciaValle de México Centro</v>
      </c>
      <c r="C386" s="176" t="s">
        <v>53</v>
      </c>
      <c r="D386" s="177" t="s">
        <v>136</v>
      </c>
      <c r="E386" s="177" t="s">
        <v>74</v>
      </c>
      <c r="F386" s="178" t="s">
        <v>163</v>
      </c>
      <c r="G386" s="179">
        <f t="array" ref="G386">INDEX(INSUMOS_ENERO_2025!$E$18:$E$221,MATCH($C386&amp;$E386,INSUMOS_ENERO_2025!$B$18:$B$221&amp;INSUMOS_ENERO_2025!$C$18:$C$221,0))</f>
        <v>82.873334022486617</v>
      </c>
      <c r="H386" s="118"/>
      <c r="I386" s="118"/>
      <c r="J386" s="118"/>
      <c r="K386" s="118"/>
      <c r="M386" s="118"/>
      <c r="N386" s="118"/>
      <c r="O386" s="118"/>
      <c r="P386" s="118"/>
      <c r="Q386" s="118"/>
      <c r="R386" s="118"/>
    </row>
    <row r="387" spans="1:18" ht="16.899999999999999" customHeight="1" x14ac:dyDescent="0.3">
      <c r="A387" s="484" t="str">
        <f t="shared" si="17"/>
        <v>GDMTHPotenciaValle de México Centro</v>
      </c>
      <c r="C387" s="176" t="s">
        <v>54</v>
      </c>
      <c r="D387" s="177" t="s">
        <v>136</v>
      </c>
      <c r="E387" s="177" t="s">
        <v>74</v>
      </c>
      <c r="F387" s="178" t="s">
        <v>163</v>
      </c>
      <c r="G387" s="179">
        <f t="array" ref="G387">INDEX(INSUMOS_ENERO_2025!$E$18:$E$221,MATCH($C387&amp;$E387,INSUMOS_ENERO_2025!$B$18:$B$221&amp;INSUMOS_ENERO_2025!$C$18:$C$221,0))</f>
        <v>574.01882755104589</v>
      </c>
      <c r="H387" s="118"/>
      <c r="I387" s="118"/>
      <c r="J387" s="118"/>
      <c r="K387" s="118"/>
      <c r="M387" s="118"/>
      <c r="N387" s="118"/>
      <c r="O387" s="118"/>
      <c r="P387" s="118"/>
      <c r="Q387" s="118"/>
      <c r="R387" s="118"/>
    </row>
    <row r="388" spans="1:18" ht="16.899999999999999" customHeight="1" x14ac:dyDescent="0.3">
      <c r="A388" s="484" t="str">
        <f t="shared" si="17"/>
        <v>GDMTOPotenciaValle de México Centro</v>
      </c>
      <c r="C388" s="176" t="s">
        <v>55</v>
      </c>
      <c r="D388" s="177" t="s">
        <v>136</v>
      </c>
      <c r="E388" s="177" t="s">
        <v>74</v>
      </c>
      <c r="F388" s="178" t="s">
        <v>163</v>
      </c>
      <c r="G388" s="179">
        <f t="array" ref="G388">INDEX(INSUMOS_ENERO_2025!$E$18:$E$221,MATCH($C388&amp;$E388,INSUMOS_ENERO_2025!$B$18:$B$221&amp;INSUMOS_ENERO_2025!$C$18:$C$221,0))</f>
        <v>109.94452619499359</v>
      </c>
      <c r="H388" s="118"/>
      <c r="I388" s="118"/>
      <c r="J388" s="118"/>
      <c r="K388" s="118"/>
      <c r="M388" s="118"/>
      <c r="N388" s="118"/>
      <c r="O388" s="118"/>
      <c r="P388" s="118"/>
      <c r="Q388" s="118"/>
      <c r="R388" s="118"/>
    </row>
    <row r="389" spans="1:18" ht="16.899999999999999" customHeight="1" x14ac:dyDescent="0.3">
      <c r="A389" s="484" t="str">
        <f t="shared" si="17"/>
        <v>PDBTPotenciaValle de México Centro</v>
      </c>
      <c r="C389" s="176" t="s">
        <v>56</v>
      </c>
      <c r="D389" s="177" t="s">
        <v>136</v>
      </c>
      <c r="E389" s="177" t="s">
        <v>74</v>
      </c>
      <c r="F389" s="178" t="s">
        <v>163</v>
      </c>
      <c r="G389" s="179">
        <f t="array" ref="G389">INDEX(INSUMOS_ENERO_2025!$E$18:$E$221,MATCH($C389&amp;$E389,INSUMOS_ENERO_2025!$B$18:$B$221&amp;INSUMOS_ENERO_2025!$C$18:$C$221,0))</f>
        <v>199.17922975327022</v>
      </c>
      <c r="H389" s="118"/>
      <c r="I389" s="118"/>
      <c r="J389" s="118"/>
      <c r="K389" s="118"/>
      <c r="M389" s="118"/>
      <c r="N389" s="118"/>
      <c r="O389" s="118"/>
      <c r="P389" s="118"/>
      <c r="Q389" s="118"/>
      <c r="R389" s="118"/>
    </row>
    <row r="390" spans="1:18" ht="16.899999999999999" customHeight="1" x14ac:dyDescent="0.3">
      <c r="A390" s="484" t="str">
        <f t="shared" si="17"/>
        <v>APBTPotenciaValle de México Centro</v>
      </c>
      <c r="C390" s="176" t="s">
        <v>57</v>
      </c>
      <c r="D390" s="177" t="s">
        <v>136</v>
      </c>
      <c r="E390" s="177" t="s">
        <v>74</v>
      </c>
      <c r="F390" s="178" t="s">
        <v>163</v>
      </c>
      <c r="G390" s="179">
        <f t="array" ref="G390">INDEX(INSUMOS_ENERO_2025!$E$18:$E$221,MATCH($C390&amp;$E390,INSUMOS_ENERO_2025!$B$18:$B$221&amp;INSUMOS_ENERO_2025!$C$18:$C$221,0))</f>
        <v>16.7782948620154</v>
      </c>
      <c r="H390" s="118"/>
      <c r="I390" s="118"/>
      <c r="J390" s="118"/>
      <c r="K390" s="118"/>
      <c r="M390" s="118"/>
      <c r="N390" s="118"/>
      <c r="O390" s="118"/>
      <c r="P390" s="118"/>
      <c r="Q390" s="118"/>
      <c r="R390" s="118"/>
    </row>
    <row r="391" spans="1:18" ht="16.899999999999999" customHeight="1" x14ac:dyDescent="0.3">
      <c r="A391" s="484" t="str">
        <f t="shared" si="17"/>
        <v>APMTPotenciaValle de México Centro</v>
      </c>
      <c r="C391" s="176" t="s">
        <v>58</v>
      </c>
      <c r="D391" s="177" t="s">
        <v>136</v>
      </c>
      <c r="E391" s="177" t="s">
        <v>74</v>
      </c>
      <c r="F391" s="178" t="s">
        <v>163</v>
      </c>
      <c r="G391" s="179">
        <f t="array" ref="G391">INDEX(INSUMOS_ENERO_2025!$E$18:$E$221,MATCH($C391&amp;$E391,INSUMOS_ENERO_2025!$B$18:$B$221&amp;INSUMOS_ENERO_2025!$C$18:$C$221,0))</f>
        <v>0.32614665755366817</v>
      </c>
      <c r="H391" s="118"/>
      <c r="I391" s="118"/>
      <c r="J391" s="118"/>
      <c r="K391" s="118"/>
      <c r="M391" s="118"/>
      <c r="N391" s="118"/>
      <c r="O391" s="118"/>
      <c r="P391" s="118"/>
      <c r="Q391" s="118"/>
      <c r="R391" s="118"/>
    </row>
    <row r="392" spans="1:18" ht="16.899999999999999" customHeight="1" x14ac:dyDescent="0.3">
      <c r="A392" s="484" t="str">
        <f t="shared" si="17"/>
        <v>RABTPotenciaValle de México Centro</v>
      </c>
      <c r="C392" s="176" t="s">
        <v>59</v>
      </c>
      <c r="D392" s="177" t="s">
        <v>136</v>
      </c>
      <c r="E392" s="177" t="s">
        <v>74</v>
      </c>
      <c r="F392" s="178" t="s">
        <v>163</v>
      </c>
      <c r="G392" s="179">
        <f t="array" ref="G392">INDEX(INSUMOS_ENERO_2025!$E$18:$E$221,MATCH($C392&amp;$E392,INSUMOS_ENERO_2025!$B$18:$B$221&amp;INSUMOS_ENERO_2025!$C$18:$C$221,0))</f>
        <v>1.1444559715339706</v>
      </c>
      <c r="H392" s="118"/>
      <c r="I392" s="118"/>
      <c r="J392" s="118"/>
      <c r="K392" s="118"/>
      <c r="M392" s="118"/>
      <c r="N392" s="118"/>
      <c r="O392" s="118"/>
      <c r="P392" s="118"/>
      <c r="Q392" s="118"/>
      <c r="R392" s="118"/>
    </row>
    <row r="393" spans="1:18" ht="16.899999999999999" customHeight="1" x14ac:dyDescent="0.3">
      <c r="A393" s="484" t="str">
        <f t="shared" si="17"/>
        <v>RAMTPotenciaValle de México Centro</v>
      </c>
      <c r="C393" s="176" t="s">
        <v>60</v>
      </c>
      <c r="D393" s="177" t="s">
        <v>136</v>
      </c>
      <c r="E393" s="177" t="s">
        <v>74</v>
      </c>
      <c r="F393" s="178" t="s">
        <v>163</v>
      </c>
      <c r="G393" s="179">
        <f t="array" ref="G393">INDEX(INSUMOS_ENERO_2025!$E$18:$E$221,MATCH($C393&amp;$E393,INSUMOS_ENERO_2025!$B$18:$B$221&amp;INSUMOS_ENERO_2025!$C$18:$C$221,0))</f>
        <v>1.3483860810456576</v>
      </c>
      <c r="H393" s="118"/>
      <c r="I393" s="118"/>
      <c r="J393" s="118"/>
      <c r="K393" s="118"/>
      <c r="M393" s="118"/>
      <c r="N393" s="118"/>
      <c r="O393" s="118"/>
      <c r="P393" s="118"/>
      <c r="Q393" s="118"/>
      <c r="R393" s="118"/>
    </row>
    <row r="394" spans="1:18" ht="16.899999999999999" customHeight="1" x14ac:dyDescent="0.3">
      <c r="A394" s="484" t="str">
        <f t="shared" si="17"/>
        <v>DB1PotenciaValle de México Norte</v>
      </c>
      <c r="C394" s="176" t="s">
        <v>48</v>
      </c>
      <c r="D394" s="177" t="s">
        <v>136</v>
      </c>
      <c r="E394" s="177" t="s">
        <v>75</v>
      </c>
      <c r="F394" s="178" t="s">
        <v>163</v>
      </c>
      <c r="G394" s="179">
        <f t="array" ref="G394">INDEX(INSUMOS_ENERO_2025!$E$18:$E$221,MATCH($C394&amp;$E394,INSUMOS_ENERO_2025!$B$18:$B$221&amp;INSUMOS_ENERO_2025!$C$18:$C$221,0))</f>
        <v>318.40253491453893</v>
      </c>
      <c r="H394" s="118"/>
      <c r="I394" s="118"/>
      <c r="J394" s="118"/>
      <c r="K394" s="118"/>
      <c r="M394" s="118"/>
      <c r="N394" s="118"/>
      <c r="O394" s="118"/>
      <c r="P394" s="118"/>
      <c r="Q394" s="118"/>
      <c r="R394" s="118"/>
    </row>
    <row r="395" spans="1:18" ht="16.899999999999999" customHeight="1" x14ac:dyDescent="0.3">
      <c r="A395" s="484" t="str">
        <f t="shared" ref="A395:A458" si="18">C395&amp;D395&amp;E395</f>
        <v>DB2PotenciaValle de México Norte</v>
      </c>
      <c r="C395" s="193" t="s">
        <v>50</v>
      </c>
      <c r="D395" s="177" t="s">
        <v>136</v>
      </c>
      <c r="E395" s="177" t="s">
        <v>75</v>
      </c>
      <c r="F395" s="178" t="s">
        <v>163</v>
      </c>
      <c r="G395" s="179">
        <f t="array" ref="G395">INDEX(INSUMOS_ENERO_2025!$E$18:$E$221,MATCH($C395&amp;$E395,INSUMOS_ENERO_2025!$B$18:$B$221&amp;INSUMOS_ENERO_2025!$C$18:$C$221,0))</f>
        <v>198.36577796752175</v>
      </c>
      <c r="H395" s="118"/>
      <c r="I395" s="118"/>
      <c r="J395" s="118"/>
      <c r="K395" s="118"/>
      <c r="M395" s="118"/>
      <c r="N395" s="118"/>
      <c r="O395" s="118"/>
      <c r="P395" s="118"/>
      <c r="Q395" s="118"/>
      <c r="R395" s="118"/>
    </row>
    <row r="396" spans="1:18" ht="16.899999999999999" customHeight="1" x14ac:dyDescent="0.3">
      <c r="A396" s="484" t="str">
        <f t="shared" si="18"/>
        <v>DISTPotenciaValle de México Norte</v>
      </c>
      <c r="C396" s="193" t="s">
        <v>51</v>
      </c>
      <c r="D396" s="177" t="s">
        <v>136</v>
      </c>
      <c r="E396" s="177" t="s">
        <v>75</v>
      </c>
      <c r="F396" s="178" t="s">
        <v>163</v>
      </c>
      <c r="G396" s="179">
        <f t="array" ref="G396">INDEX(INSUMOS_ENERO_2025!$E$18:$E$221,MATCH($C396&amp;$E396,INSUMOS_ENERO_2025!$B$18:$B$221&amp;INSUMOS_ENERO_2025!$C$18:$C$221,0))</f>
        <v>210.49665660237116</v>
      </c>
      <c r="H396" s="118"/>
      <c r="I396" s="118"/>
      <c r="J396" s="118"/>
      <c r="K396" s="118"/>
      <c r="M396" s="118"/>
      <c r="N396" s="118"/>
      <c r="O396" s="118"/>
      <c r="P396" s="118"/>
      <c r="Q396" s="118"/>
      <c r="R396" s="118"/>
    </row>
    <row r="397" spans="1:18" ht="16.899999999999999" customHeight="1" x14ac:dyDescent="0.3">
      <c r="A397" s="484" t="str">
        <f t="shared" si="18"/>
        <v>DITPotenciaValle de México Norte</v>
      </c>
      <c r="C397" s="193" t="s">
        <v>52</v>
      </c>
      <c r="D397" s="177" t="s">
        <v>136</v>
      </c>
      <c r="E397" s="177" t="s">
        <v>75</v>
      </c>
      <c r="F397" s="178" t="s">
        <v>163</v>
      </c>
      <c r="G397" s="179">
        <f t="array" ref="G397">INDEX(INSUMOS_ENERO_2025!$E$18:$E$221,MATCH($C397&amp;$E397,INSUMOS_ENERO_2025!$B$18:$B$221&amp;INSUMOS_ENERO_2025!$C$18:$C$221,0))</f>
        <v>51.095518697835885</v>
      </c>
      <c r="H397" s="118"/>
      <c r="I397" s="118"/>
      <c r="J397" s="118"/>
      <c r="K397" s="118"/>
      <c r="M397" s="118"/>
      <c r="N397" s="118"/>
      <c r="O397" s="118"/>
      <c r="P397" s="118"/>
      <c r="Q397" s="118"/>
      <c r="R397" s="118"/>
    </row>
    <row r="398" spans="1:18" ht="16.899999999999999" customHeight="1" x14ac:dyDescent="0.3">
      <c r="A398" s="484" t="str">
        <f t="shared" si="18"/>
        <v>GDBTPotenciaValle de México Norte</v>
      </c>
      <c r="C398" s="193" t="s">
        <v>53</v>
      </c>
      <c r="D398" s="177" t="s">
        <v>136</v>
      </c>
      <c r="E398" s="177" t="s">
        <v>75</v>
      </c>
      <c r="F398" s="178" t="s">
        <v>163</v>
      </c>
      <c r="G398" s="179">
        <f t="array" ref="G398">INDEX(INSUMOS_ENERO_2025!$E$18:$E$221,MATCH($C398&amp;$E398,INSUMOS_ENERO_2025!$B$18:$B$221&amp;INSUMOS_ENERO_2025!$C$18:$C$221,0))</f>
        <v>34.026429097724119</v>
      </c>
      <c r="H398" s="118"/>
      <c r="I398" s="118"/>
      <c r="J398" s="118"/>
      <c r="K398" s="118"/>
      <c r="M398" s="118"/>
      <c r="N398" s="118"/>
      <c r="O398" s="118"/>
      <c r="P398" s="118"/>
      <c r="Q398" s="118"/>
      <c r="R398" s="118"/>
    </row>
    <row r="399" spans="1:18" ht="16.899999999999999" customHeight="1" x14ac:dyDescent="0.3">
      <c r="A399" s="484" t="str">
        <f t="shared" si="18"/>
        <v>GDMTHPotenciaValle de México Norte</v>
      </c>
      <c r="C399" s="193" t="s">
        <v>54</v>
      </c>
      <c r="D399" s="177" t="s">
        <v>136</v>
      </c>
      <c r="E399" s="177" t="s">
        <v>75</v>
      </c>
      <c r="F399" s="178" t="s">
        <v>163</v>
      </c>
      <c r="G399" s="179">
        <f t="array" ref="G399">INDEX(INSUMOS_ENERO_2025!$E$18:$E$221,MATCH($C399&amp;$E399,INSUMOS_ENERO_2025!$B$18:$B$221&amp;INSUMOS_ENERO_2025!$C$18:$C$221,0))</f>
        <v>826.5592748937969</v>
      </c>
      <c r="H399" s="118"/>
      <c r="I399" s="118"/>
      <c r="J399" s="118"/>
      <c r="K399" s="118"/>
      <c r="M399" s="118"/>
      <c r="N399" s="118"/>
      <c r="O399" s="118"/>
      <c r="P399" s="118"/>
      <c r="Q399" s="118"/>
      <c r="R399" s="118"/>
    </row>
    <row r="400" spans="1:18" ht="16.899999999999999" customHeight="1" x14ac:dyDescent="0.3">
      <c r="A400" s="484" t="str">
        <f t="shared" si="18"/>
        <v>GDMTOPotenciaValle de México Norte</v>
      </c>
      <c r="C400" s="193" t="s">
        <v>55</v>
      </c>
      <c r="D400" s="177" t="s">
        <v>136</v>
      </c>
      <c r="E400" s="177" t="s">
        <v>75</v>
      </c>
      <c r="F400" s="178" t="s">
        <v>163</v>
      </c>
      <c r="G400" s="179">
        <f t="array" ref="G400">INDEX(INSUMOS_ENERO_2025!$E$18:$E$221,MATCH($C400&amp;$E400,INSUMOS_ENERO_2025!$B$18:$B$221&amp;INSUMOS_ENERO_2025!$C$18:$C$221,0))</f>
        <v>144.43463148550265</v>
      </c>
      <c r="H400" s="118"/>
      <c r="I400" s="118"/>
      <c r="J400" s="118"/>
      <c r="K400" s="118"/>
      <c r="M400" s="118"/>
      <c r="N400" s="118"/>
      <c r="O400" s="118"/>
      <c r="P400" s="118"/>
      <c r="Q400" s="118"/>
      <c r="R400" s="118"/>
    </row>
    <row r="401" spans="1:18" ht="16.899999999999999" customHeight="1" x14ac:dyDescent="0.3">
      <c r="A401" s="484" t="str">
        <f t="shared" si="18"/>
        <v>PDBTPotenciaValle de México Norte</v>
      </c>
      <c r="C401" s="193" t="s">
        <v>56</v>
      </c>
      <c r="D401" s="177" t="s">
        <v>136</v>
      </c>
      <c r="E401" s="177" t="s">
        <v>75</v>
      </c>
      <c r="F401" s="178" t="s">
        <v>163</v>
      </c>
      <c r="G401" s="179">
        <f t="array" ref="G401">INDEX(INSUMOS_ENERO_2025!$E$18:$E$221,MATCH($C401&amp;$E401,INSUMOS_ENERO_2025!$B$18:$B$221&amp;INSUMOS_ENERO_2025!$C$18:$C$221,0))</f>
        <v>144.10520523253751</v>
      </c>
      <c r="H401" s="118"/>
      <c r="I401" s="118"/>
      <c r="J401" s="118"/>
      <c r="K401" s="118"/>
      <c r="M401" s="118"/>
      <c r="N401" s="118"/>
      <c r="O401" s="118"/>
      <c r="P401" s="118"/>
      <c r="Q401" s="118"/>
      <c r="R401" s="118"/>
    </row>
    <row r="402" spans="1:18" ht="16.899999999999999" customHeight="1" x14ac:dyDescent="0.3">
      <c r="A402" s="484" t="str">
        <f t="shared" si="18"/>
        <v>APBTPotenciaValle de México Norte</v>
      </c>
      <c r="C402" s="176" t="s">
        <v>57</v>
      </c>
      <c r="D402" s="177" t="s">
        <v>136</v>
      </c>
      <c r="E402" s="177" t="s">
        <v>75</v>
      </c>
      <c r="F402" s="178" t="s">
        <v>163</v>
      </c>
      <c r="G402" s="179">
        <f t="array" ref="G402">INDEX(INSUMOS_ENERO_2025!$E$18:$E$221,MATCH($C402&amp;$E402,INSUMOS_ENERO_2025!$B$18:$B$221&amp;INSUMOS_ENERO_2025!$C$18:$C$221,0))</f>
        <v>47.856616737278152</v>
      </c>
      <c r="H402" s="118"/>
      <c r="I402" s="118"/>
      <c r="J402" s="118"/>
      <c r="K402" s="118"/>
      <c r="M402" s="118"/>
      <c r="N402" s="118"/>
      <c r="O402" s="118"/>
      <c r="P402" s="118"/>
      <c r="Q402" s="118"/>
      <c r="R402" s="118"/>
    </row>
    <row r="403" spans="1:18" ht="16.899999999999999" customHeight="1" x14ac:dyDescent="0.3">
      <c r="A403" s="484" t="str">
        <f t="shared" si="18"/>
        <v>APMTPotenciaValle de México Norte</v>
      </c>
      <c r="C403" s="176" t="s">
        <v>58</v>
      </c>
      <c r="D403" s="177" t="s">
        <v>136</v>
      </c>
      <c r="E403" s="177" t="s">
        <v>75</v>
      </c>
      <c r="F403" s="178" t="s">
        <v>163</v>
      </c>
      <c r="G403" s="179">
        <f t="array" ref="G403">INDEX(INSUMOS_ENERO_2025!$E$18:$E$221,MATCH($C403&amp;$E403,INSUMOS_ENERO_2025!$B$18:$B$221&amp;INSUMOS_ENERO_2025!$C$18:$C$221,0))</f>
        <v>8.3716255516471799E-3</v>
      </c>
      <c r="H403" s="118"/>
      <c r="I403" s="118"/>
      <c r="J403" s="118"/>
      <c r="K403" s="118"/>
      <c r="M403" s="118"/>
      <c r="N403" s="118"/>
      <c r="O403" s="118"/>
      <c r="P403" s="118"/>
      <c r="Q403" s="118"/>
      <c r="R403" s="118"/>
    </row>
    <row r="404" spans="1:18" ht="16.899999999999999" customHeight="1" x14ac:dyDescent="0.3">
      <c r="A404" s="484" t="str">
        <f t="shared" si="18"/>
        <v>RABTPotenciaValle de México Norte</v>
      </c>
      <c r="C404" s="176" t="s">
        <v>59</v>
      </c>
      <c r="D404" s="177" t="s">
        <v>136</v>
      </c>
      <c r="E404" s="177" t="s">
        <v>75</v>
      </c>
      <c r="F404" s="178" t="s">
        <v>163</v>
      </c>
      <c r="G404" s="179">
        <f t="array" ref="G404">INDEX(INSUMOS_ENERO_2025!$E$18:$E$221,MATCH($C404&amp;$E404,INSUMOS_ENERO_2025!$B$18:$B$221&amp;INSUMOS_ENERO_2025!$C$18:$C$221,0))</f>
        <v>3.0333304786670694</v>
      </c>
      <c r="H404" s="118"/>
      <c r="I404" s="118"/>
      <c r="J404" s="118"/>
      <c r="K404" s="118"/>
      <c r="M404" s="118"/>
      <c r="N404" s="118"/>
      <c r="O404" s="118"/>
      <c r="P404" s="118"/>
      <c r="Q404" s="118"/>
      <c r="R404" s="118"/>
    </row>
    <row r="405" spans="1:18" ht="16.899999999999999" customHeight="1" x14ac:dyDescent="0.3">
      <c r="A405" s="484" t="str">
        <f t="shared" si="18"/>
        <v>RAMTPotenciaValle de México Norte</v>
      </c>
      <c r="C405" s="176" t="s">
        <v>60</v>
      </c>
      <c r="D405" s="177" t="s">
        <v>136</v>
      </c>
      <c r="E405" s="177" t="s">
        <v>75</v>
      </c>
      <c r="F405" s="178" t="s">
        <v>163</v>
      </c>
      <c r="G405" s="179">
        <f t="array" ref="G405">INDEX(INSUMOS_ENERO_2025!$E$18:$E$221,MATCH($C405&amp;$E405,INSUMOS_ENERO_2025!$B$18:$B$221&amp;INSUMOS_ENERO_2025!$C$18:$C$221,0))</f>
        <v>3.2714225195196756</v>
      </c>
      <c r="H405" s="118"/>
      <c r="I405" s="118"/>
      <c r="J405" s="118"/>
      <c r="K405" s="118"/>
      <c r="M405" s="118"/>
      <c r="N405" s="118"/>
      <c r="O405" s="118"/>
      <c r="P405" s="118"/>
      <c r="Q405" s="118"/>
      <c r="R405" s="118"/>
    </row>
    <row r="406" spans="1:18" ht="16.899999999999999" customHeight="1" x14ac:dyDescent="0.3">
      <c r="A406" s="484" t="str">
        <f t="shared" si="18"/>
        <v>DB1PotenciaValle de México Sur</v>
      </c>
      <c r="C406" s="176" t="s">
        <v>48</v>
      </c>
      <c r="D406" s="177" t="s">
        <v>136</v>
      </c>
      <c r="E406" s="177" t="s">
        <v>76</v>
      </c>
      <c r="F406" s="178" t="s">
        <v>163</v>
      </c>
      <c r="G406" s="179">
        <f t="array" ref="G406">INDEX(INSUMOS_ENERO_2025!$E$18:$E$221,MATCH($C406&amp;$E406,INSUMOS_ENERO_2025!$B$18:$B$221&amp;INSUMOS_ENERO_2025!$C$18:$C$221,0))</f>
        <v>355.31368562257438</v>
      </c>
      <c r="H406" s="118"/>
      <c r="I406" s="118"/>
      <c r="J406" s="118"/>
      <c r="K406" s="118"/>
      <c r="M406" s="118"/>
      <c r="N406" s="118"/>
      <c r="O406" s="118"/>
      <c r="P406" s="118"/>
      <c r="Q406" s="118"/>
      <c r="R406" s="118"/>
    </row>
    <row r="407" spans="1:18" ht="16.899999999999999" customHeight="1" x14ac:dyDescent="0.3">
      <c r="A407" s="484" t="str">
        <f t="shared" si="18"/>
        <v>DB2PotenciaValle de México Sur</v>
      </c>
      <c r="C407" s="176" t="s">
        <v>50</v>
      </c>
      <c r="D407" s="177" t="s">
        <v>136</v>
      </c>
      <c r="E407" s="177" t="s">
        <v>76</v>
      </c>
      <c r="F407" s="178" t="s">
        <v>163</v>
      </c>
      <c r="G407" s="179">
        <f t="array" ref="G407">INDEX(INSUMOS_ENERO_2025!$E$18:$E$221,MATCH($C407&amp;$E407,INSUMOS_ENERO_2025!$B$18:$B$221&amp;INSUMOS_ENERO_2025!$C$18:$C$221,0))</f>
        <v>225.97352476696938</v>
      </c>
      <c r="H407" s="118"/>
      <c r="I407" s="118"/>
      <c r="J407" s="118"/>
      <c r="K407" s="118"/>
      <c r="M407" s="118"/>
      <c r="N407" s="118"/>
      <c r="O407" s="118"/>
      <c r="P407" s="118"/>
      <c r="Q407" s="118"/>
      <c r="R407" s="118"/>
    </row>
    <row r="408" spans="1:18" ht="16.899999999999999" customHeight="1" x14ac:dyDescent="0.3">
      <c r="A408" s="484" t="str">
        <f t="shared" si="18"/>
        <v>DISTPotenciaValle de México Sur</v>
      </c>
      <c r="C408" s="176" t="s">
        <v>51</v>
      </c>
      <c r="D408" s="177" t="s">
        <v>136</v>
      </c>
      <c r="E408" s="177" t="s">
        <v>76</v>
      </c>
      <c r="F408" s="178" t="s">
        <v>163</v>
      </c>
      <c r="G408" s="179">
        <f t="array" ref="G408">INDEX(INSUMOS_ENERO_2025!$E$18:$E$221,MATCH($C408&amp;$E408,INSUMOS_ENERO_2025!$B$18:$B$221&amp;INSUMOS_ENERO_2025!$C$18:$C$221,0))</f>
        <v>18.643072891710947</v>
      </c>
      <c r="H408" s="118"/>
      <c r="I408" s="118"/>
      <c r="J408" s="118"/>
      <c r="K408" s="118"/>
      <c r="M408" s="118"/>
      <c r="N408" s="118"/>
      <c r="O408" s="118"/>
      <c r="P408" s="118"/>
      <c r="Q408" s="118"/>
      <c r="R408" s="118"/>
    </row>
    <row r="409" spans="1:18" ht="16.899999999999999" customHeight="1" x14ac:dyDescent="0.3">
      <c r="A409" s="484" t="str">
        <f t="shared" si="18"/>
        <v>DITPotenciaValle de México Sur</v>
      </c>
      <c r="C409" s="176" t="s">
        <v>52</v>
      </c>
      <c r="D409" s="177" t="s">
        <v>136</v>
      </c>
      <c r="E409" s="177" t="s">
        <v>76</v>
      </c>
      <c r="F409" s="178" t="s">
        <v>163</v>
      </c>
      <c r="G409" s="179">
        <f t="array" ref="G409">INDEX(INSUMOS_ENERO_2025!$E$18:$E$221,MATCH($C409&amp;$E409,INSUMOS_ENERO_2025!$B$18:$B$221&amp;INSUMOS_ENERO_2025!$C$18:$C$221,0))</f>
        <v>0.78893821043638268</v>
      </c>
      <c r="H409" s="118"/>
      <c r="I409" s="118"/>
      <c r="J409" s="118"/>
      <c r="K409" s="118"/>
      <c r="M409" s="118"/>
      <c r="N409" s="118"/>
      <c r="O409" s="118"/>
      <c r="P409" s="118"/>
      <c r="Q409" s="118"/>
      <c r="R409" s="118"/>
    </row>
    <row r="410" spans="1:18" ht="16.899999999999999" customHeight="1" x14ac:dyDescent="0.3">
      <c r="A410" s="484" t="str">
        <f t="shared" si="18"/>
        <v>GDBTPotenciaValle de México Sur</v>
      </c>
      <c r="C410" s="176" t="s">
        <v>53</v>
      </c>
      <c r="D410" s="177" t="s">
        <v>136</v>
      </c>
      <c r="E410" s="177" t="s">
        <v>76</v>
      </c>
      <c r="F410" s="178" t="s">
        <v>163</v>
      </c>
      <c r="G410" s="179">
        <f t="array" ref="G410">INDEX(INSUMOS_ENERO_2025!$E$18:$E$221,MATCH($C410&amp;$E410,INSUMOS_ENERO_2025!$B$18:$B$221&amp;INSUMOS_ENERO_2025!$C$18:$C$221,0))</f>
        <v>51.903032530055803</v>
      </c>
      <c r="H410" s="118"/>
      <c r="I410" s="118"/>
      <c r="J410" s="118"/>
      <c r="K410" s="118"/>
      <c r="M410" s="118"/>
      <c r="N410" s="118"/>
      <c r="O410" s="118"/>
      <c r="P410" s="118"/>
      <c r="Q410" s="118"/>
      <c r="R410" s="118"/>
    </row>
    <row r="411" spans="1:18" ht="16.899999999999999" customHeight="1" x14ac:dyDescent="0.3">
      <c r="A411" s="484" t="str">
        <f t="shared" si="18"/>
        <v>GDMTHPotenciaValle de México Sur</v>
      </c>
      <c r="C411" s="176" t="s">
        <v>54</v>
      </c>
      <c r="D411" s="177" t="s">
        <v>136</v>
      </c>
      <c r="E411" s="177" t="s">
        <v>76</v>
      </c>
      <c r="F411" s="178" t="s">
        <v>163</v>
      </c>
      <c r="G411" s="179">
        <f t="array" ref="G411">INDEX(INSUMOS_ENERO_2025!$E$18:$E$221,MATCH($C411&amp;$E411,INSUMOS_ENERO_2025!$B$18:$B$221&amp;INSUMOS_ENERO_2025!$C$18:$C$221,0))</f>
        <v>737.96834970871134</v>
      </c>
      <c r="H411" s="118"/>
      <c r="I411" s="118"/>
      <c r="J411" s="118"/>
      <c r="K411" s="118"/>
      <c r="M411" s="118"/>
      <c r="N411" s="118"/>
      <c r="O411" s="118"/>
      <c r="P411" s="118"/>
      <c r="Q411" s="118"/>
      <c r="R411" s="118"/>
    </row>
    <row r="412" spans="1:18" ht="16.899999999999999" customHeight="1" x14ac:dyDescent="0.3">
      <c r="A412" s="484" t="str">
        <f t="shared" si="18"/>
        <v>GDMTOPotenciaValle de México Sur</v>
      </c>
      <c r="C412" s="176" t="s">
        <v>55</v>
      </c>
      <c r="D412" s="177" t="s">
        <v>136</v>
      </c>
      <c r="E412" s="177" t="s">
        <v>76</v>
      </c>
      <c r="F412" s="178" t="s">
        <v>163</v>
      </c>
      <c r="G412" s="179">
        <f t="array" ref="G412">INDEX(INSUMOS_ENERO_2025!$E$18:$E$221,MATCH($C412&amp;$E412,INSUMOS_ENERO_2025!$B$18:$B$221&amp;INSUMOS_ENERO_2025!$C$18:$C$221,0))</f>
        <v>199.12823809377613</v>
      </c>
      <c r="H412" s="118"/>
      <c r="I412" s="118"/>
      <c r="J412" s="118"/>
      <c r="K412" s="118"/>
      <c r="M412" s="118"/>
      <c r="N412" s="118"/>
      <c r="O412" s="118"/>
      <c r="P412" s="118"/>
      <c r="Q412" s="118"/>
      <c r="R412" s="118"/>
    </row>
    <row r="413" spans="1:18" ht="16.899999999999999" customHeight="1" x14ac:dyDescent="0.3">
      <c r="A413" s="484" t="str">
        <f t="shared" si="18"/>
        <v>PDBTPotenciaValle de México Sur</v>
      </c>
      <c r="C413" s="176" t="s">
        <v>56</v>
      </c>
      <c r="D413" s="177" t="s">
        <v>136</v>
      </c>
      <c r="E413" s="177" t="s">
        <v>76</v>
      </c>
      <c r="F413" s="178" t="s">
        <v>163</v>
      </c>
      <c r="G413" s="179">
        <f t="array" ref="G413">INDEX(INSUMOS_ENERO_2025!$E$18:$E$221,MATCH($C413&amp;$E413,INSUMOS_ENERO_2025!$B$18:$B$221&amp;INSUMOS_ENERO_2025!$C$18:$C$221,0))</f>
        <v>168.10503170009684</v>
      </c>
      <c r="H413" s="118"/>
      <c r="I413" s="118"/>
      <c r="J413" s="118"/>
      <c r="K413" s="118"/>
      <c r="M413" s="118"/>
      <c r="N413" s="118"/>
      <c r="O413" s="118"/>
      <c r="P413" s="118"/>
      <c r="Q413" s="118"/>
      <c r="R413" s="118"/>
    </row>
    <row r="414" spans="1:18" ht="16.899999999999999" customHeight="1" x14ac:dyDescent="0.3">
      <c r="A414" s="484" t="str">
        <f t="shared" si="18"/>
        <v>APBTPotenciaValle de México Sur</v>
      </c>
      <c r="C414" s="176" t="s">
        <v>57</v>
      </c>
      <c r="D414" s="177" t="s">
        <v>136</v>
      </c>
      <c r="E414" s="177" t="s">
        <v>76</v>
      </c>
      <c r="F414" s="178" t="s">
        <v>163</v>
      </c>
      <c r="G414" s="179">
        <f t="array" ref="G414">INDEX(INSUMOS_ENERO_2025!$E$18:$E$221,MATCH($C414&amp;$E414,INSUMOS_ENERO_2025!$B$18:$B$221&amp;INSUMOS_ENERO_2025!$C$18:$C$221,0))</f>
        <v>27.706141434058544</v>
      </c>
      <c r="H414" s="118"/>
      <c r="I414" s="118"/>
      <c r="J414" s="118"/>
      <c r="K414" s="118"/>
      <c r="M414" s="118"/>
      <c r="N414" s="118"/>
      <c r="O414" s="118"/>
      <c r="P414" s="118"/>
      <c r="Q414" s="118"/>
      <c r="R414" s="118"/>
    </row>
    <row r="415" spans="1:18" ht="16.899999999999999" customHeight="1" x14ac:dyDescent="0.3">
      <c r="A415" s="484" t="str">
        <f t="shared" si="18"/>
        <v>APMTPotenciaValle de México Sur</v>
      </c>
      <c r="C415" s="176" t="s">
        <v>58</v>
      </c>
      <c r="D415" s="177" t="s">
        <v>136</v>
      </c>
      <c r="E415" s="177" t="s">
        <v>76</v>
      </c>
      <c r="F415" s="178" t="s">
        <v>163</v>
      </c>
      <c r="G415" s="179">
        <f t="array" ref="G415">INDEX(INSUMOS_ENERO_2025!$E$18:$E$221,MATCH($C415&amp;$E415,INSUMOS_ENERO_2025!$B$18:$B$221&amp;INSUMOS_ENERO_2025!$C$18:$C$221,0))</f>
        <v>6.1290476699633854E-3</v>
      </c>
      <c r="H415" s="118"/>
      <c r="I415" s="118"/>
      <c r="J415" s="118"/>
      <c r="K415" s="118"/>
      <c r="M415" s="118"/>
      <c r="N415" s="118"/>
      <c r="O415" s="118"/>
      <c r="P415" s="118"/>
      <c r="Q415" s="118"/>
      <c r="R415" s="118"/>
    </row>
    <row r="416" spans="1:18" ht="16.899999999999999" customHeight="1" x14ac:dyDescent="0.3">
      <c r="A416" s="484" t="str">
        <f t="shared" si="18"/>
        <v>RABTPotenciaValle de México Sur</v>
      </c>
      <c r="C416" s="176" t="s">
        <v>59</v>
      </c>
      <c r="D416" s="177" t="s">
        <v>136</v>
      </c>
      <c r="E416" s="177" t="s">
        <v>76</v>
      </c>
      <c r="F416" s="178" t="s">
        <v>163</v>
      </c>
      <c r="G416" s="179">
        <f t="array" ref="G416">INDEX(INSUMOS_ENERO_2025!$E$18:$E$221,MATCH($C416&amp;$E416,INSUMOS_ENERO_2025!$B$18:$B$221&amp;INSUMOS_ENERO_2025!$C$18:$C$221,0))</f>
        <v>0.29921276764505039</v>
      </c>
      <c r="H416" s="118"/>
      <c r="I416" s="118"/>
      <c r="J416" s="118"/>
      <c r="K416" s="118"/>
      <c r="M416" s="118"/>
      <c r="N416" s="118"/>
      <c r="O416" s="118"/>
      <c r="P416" s="118"/>
      <c r="Q416" s="118"/>
      <c r="R416" s="118"/>
    </row>
    <row r="417" spans="1:18" ht="16.899999999999999" customHeight="1" x14ac:dyDescent="0.3">
      <c r="A417" s="484" t="str">
        <f t="shared" si="18"/>
        <v>RAMTPotenciaValle de México Sur</v>
      </c>
      <c r="C417" s="197" t="s">
        <v>60</v>
      </c>
      <c r="D417" s="198" t="s">
        <v>136</v>
      </c>
      <c r="E417" s="198" t="s">
        <v>76</v>
      </c>
      <c r="F417" s="199" t="s">
        <v>163</v>
      </c>
      <c r="G417" s="200">
        <f t="array" ref="G417">INDEX(INSUMOS_ENERO_2025!$E$18:$E$221,MATCH($C417&amp;$E417,INSUMOS_ENERO_2025!$B$18:$B$221&amp;INSUMOS_ENERO_2025!$C$18:$C$221,0))</f>
        <v>0.59226014045023201</v>
      </c>
      <c r="H417" s="118"/>
      <c r="I417" s="118"/>
      <c r="J417" s="118"/>
      <c r="K417" s="118"/>
      <c r="M417" s="118"/>
      <c r="N417" s="118"/>
      <c r="O417" s="118"/>
      <c r="P417" s="118"/>
      <c r="Q417" s="118"/>
      <c r="R417" s="118"/>
    </row>
    <row r="418" spans="1:18" ht="16.5" x14ac:dyDescent="0.3">
      <c r="A418" s="484" t="str">
        <f t="shared" si="18"/>
        <v/>
      </c>
    </row>
    <row r="419" spans="1:18" ht="16.5" x14ac:dyDescent="0.3">
      <c r="A419" s="484" t="str">
        <f t="shared" si="18"/>
        <v/>
      </c>
    </row>
    <row r="420" spans="1:18" ht="16.5" x14ac:dyDescent="0.3">
      <c r="A420" s="484" t="str">
        <f t="shared" si="18"/>
        <v/>
      </c>
    </row>
    <row r="421" spans="1:18" ht="16.5" hidden="1" x14ac:dyDescent="0.3">
      <c r="A421" s="484" t="str">
        <f t="shared" si="18"/>
        <v/>
      </c>
    </row>
    <row r="422" spans="1:18" ht="16.5" hidden="1" x14ac:dyDescent="0.3">
      <c r="A422" s="484" t="str">
        <f t="shared" si="18"/>
        <v/>
      </c>
    </row>
    <row r="423" spans="1:18" ht="16.5" hidden="1" x14ac:dyDescent="0.3">
      <c r="A423" s="484" t="str">
        <f t="shared" si="18"/>
        <v/>
      </c>
    </row>
    <row r="424" spans="1:18" ht="16.5" hidden="1" x14ac:dyDescent="0.3">
      <c r="A424" s="484" t="str">
        <f t="shared" si="18"/>
        <v/>
      </c>
    </row>
    <row r="425" spans="1:18" ht="16.5" hidden="1" x14ac:dyDescent="0.3">
      <c r="A425" s="484" t="str">
        <f t="shared" si="18"/>
        <v/>
      </c>
    </row>
    <row r="426" spans="1:18" ht="16.5" hidden="1" x14ac:dyDescent="0.3">
      <c r="A426" s="484" t="str">
        <f t="shared" si="18"/>
        <v/>
      </c>
    </row>
    <row r="427" spans="1:18" ht="16.5" hidden="1" x14ac:dyDescent="0.3">
      <c r="A427" s="484" t="str">
        <f t="shared" si="18"/>
        <v/>
      </c>
    </row>
    <row r="428" spans="1:18" ht="16.5" hidden="1" x14ac:dyDescent="0.3">
      <c r="A428" s="484" t="str">
        <f t="shared" si="18"/>
        <v/>
      </c>
    </row>
    <row r="429" spans="1:18" ht="16.5" hidden="1" x14ac:dyDescent="0.3">
      <c r="A429" s="484" t="str">
        <f t="shared" si="18"/>
        <v/>
      </c>
    </row>
    <row r="430" spans="1:18" ht="16.5" hidden="1" x14ac:dyDescent="0.3">
      <c r="A430" s="484" t="str">
        <f t="shared" si="18"/>
        <v/>
      </c>
    </row>
    <row r="431" spans="1:18" ht="16.5" hidden="1" x14ac:dyDescent="0.3">
      <c r="A431" s="484" t="str">
        <f t="shared" si="18"/>
        <v/>
      </c>
    </row>
    <row r="432" spans="1:18" ht="16.5" hidden="1" x14ac:dyDescent="0.3">
      <c r="A432" s="484" t="str">
        <f t="shared" si="18"/>
        <v/>
      </c>
    </row>
    <row r="433" spans="1:1" ht="16.5" hidden="1" x14ac:dyDescent="0.3">
      <c r="A433" s="484" t="str">
        <f t="shared" si="18"/>
        <v/>
      </c>
    </row>
    <row r="434" spans="1:1" ht="16.5" hidden="1" x14ac:dyDescent="0.3">
      <c r="A434" s="484" t="str">
        <f t="shared" si="18"/>
        <v/>
      </c>
    </row>
    <row r="435" spans="1:1" ht="16.5" hidden="1" x14ac:dyDescent="0.3">
      <c r="A435" s="484" t="str">
        <f t="shared" si="18"/>
        <v/>
      </c>
    </row>
    <row r="436" spans="1:1" ht="16.5" hidden="1" x14ac:dyDescent="0.3">
      <c r="A436" s="484" t="str">
        <f t="shared" si="18"/>
        <v/>
      </c>
    </row>
    <row r="437" spans="1:1" ht="16.5" hidden="1" x14ac:dyDescent="0.3">
      <c r="A437" s="484" t="str">
        <f t="shared" si="18"/>
        <v/>
      </c>
    </row>
    <row r="438" spans="1:1" ht="16.5" hidden="1" x14ac:dyDescent="0.3">
      <c r="A438" s="484" t="str">
        <f t="shared" si="18"/>
        <v/>
      </c>
    </row>
    <row r="439" spans="1:1" ht="16.5" hidden="1" x14ac:dyDescent="0.3">
      <c r="A439" s="484" t="str">
        <f t="shared" si="18"/>
        <v/>
      </c>
    </row>
    <row r="440" spans="1:1" ht="16.5" hidden="1" x14ac:dyDescent="0.3">
      <c r="A440" s="484" t="str">
        <f t="shared" si="18"/>
        <v/>
      </c>
    </row>
    <row r="441" spans="1:1" ht="16.5" hidden="1" x14ac:dyDescent="0.3">
      <c r="A441" s="484" t="str">
        <f t="shared" si="18"/>
        <v/>
      </c>
    </row>
    <row r="442" spans="1:1" ht="16.5" hidden="1" x14ac:dyDescent="0.3">
      <c r="A442" s="484" t="str">
        <f t="shared" si="18"/>
        <v/>
      </c>
    </row>
    <row r="443" spans="1:1" ht="16.5" hidden="1" x14ac:dyDescent="0.3">
      <c r="A443" s="484" t="str">
        <f t="shared" si="18"/>
        <v/>
      </c>
    </row>
    <row r="444" spans="1:1" ht="16.5" hidden="1" x14ac:dyDescent="0.3">
      <c r="A444" s="484" t="str">
        <f t="shared" si="18"/>
        <v/>
      </c>
    </row>
    <row r="445" spans="1:1" ht="16.5" hidden="1" x14ac:dyDescent="0.3">
      <c r="A445" s="484" t="str">
        <f t="shared" si="18"/>
        <v/>
      </c>
    </row>
    <row r="446" spans="1:1" ht="16.5" hidden="1" x14ac:dyDescent="0.3">
      <c r="A446" s="484" t="str">
        <f t="shared" si="18"/>
        <v/>
      </c>
    </row>
    <row r="447" spans="1:1" ht="16.5" hidden="1" x14ac:dyDescent="0.3">
      <c r="A447" s="484" t="str">
        <f t="shared" si="18"/>
        <v/>
      </c>
    </row>
    <row r="448" spans="1:1" ht="16.5" hidden="1" x14ac:dyDescent="0.3">
      <c r="A448" s="484" t="str">
        <f t="shared" si="18"/>
        <v/>
      </c>
    </row>
    <row r="449" spans="1:1" ht="16.5" hidden="1" x14ac:dyDescent="0.3">
      <c r="A449" s="484" t="str">
        <f t="shared" si="18"/>
        <v/>
      </c>
    </row>
    <row r="450" spans="1:1" ht="16.5" hidden="1" x14ac:dyDescent="0.3">
      <c r="A450" s="484" t="str">
        <f t="shared" si="18"/>
        <v/>
      </c>
    </row>
    <row r="451" spans="1:1" ht="16.5" hidden="1" x14ac:dyDescent="0.3">
      <c r="A451" s="484" t="str">
        <f t="shared" si="18"/>
        <v/>
      </c>
    </row>
    <row r="452" spans="1:1" ht="16.5" hidden="1" x14ac:dyDescent="0.3">
      <c r="A452" s="484" t="str">
        <f t="shared" si="18"/>
        <v/>
      </c>
    </row>
    <row r="453" spans="1:1" ht="16.5" hidden="1" x14ac:dyDescent="0.3">
      <c r="A453" s="484" t="str">
        <f t="shared" si="18"/>
        <v/>
      </c>
    </row>
    <row r="454" spans="1:1" ht="16.5" hidden="1" x14ac:dyDescent="0.3">
      <c r="A454" s="484" t="str">
        <f t="shared" si="18"/>
        <v/>
      </c>
    </row>
    <row r="455" spans="1:1" ht="16.5" hidden="1" x14ac:dyDescent="0.3">
      <c r="A455" s="484" t="str">
        <f t="shared" si="18"/>
        <v/>
      </c>
    </row>
    <row r="456" spans="1:1" ht="16.5" hidden="1" x14ac:dyDescent="0.3">
      <c r="A456" s="484" t="str">
        <f t="shared" si="18"/>
        <v/>
      </c>
    </row>
    <row r="457" spans="1:1" ht="16.5" hidden="1" x14ac:dyDescent="0.3">
      <c r="A457" s="484" t="str">
        <f t="shared" si="18"/>
        <v/>
      </c>
    </row>
    <row r="458" spans="1:1" ht="16.5" hidden="1" x14ac:dyDescent="0.3">
      <c r="A458" s="484" t="str">
        <f t="shared" si="18"/>
        <v/>
      </c>
    </row>
    <row r="459" spans="1:1" ht="16.5" hidden="1" x14ac:dyDescent="0.3">
      <c r="A459" s="484" t="str">
        <f t="shared" ref="A459:A522" si="19">C459&amp;D459&amp;E459</f>
        <v/>
      </c>
    </row>
    <row r="460" spans="1:1" ht="16.5" hidden="1" x14ac:dyDescent="0.3">
      <c r="A460" s="484" t="str">
        <f t="shared" si="19"/>
        <v/>
      </c>
    </row>
    <row r="461" spans="1:1" ht="16.5" hidden="1" x14ac:dyDescent="0.3">
      <c r="A461" s="484" t="str">
        <f t="shared" si="19"/>
        <v/>
      </c>
    </row>
    <row r="462" spans="1:1" ht="16.5" hidden="1" x14ac:dyDescent="0.3">
      <c r="A462" s="484" t="str">
        <f t="shared" si="19"/>
        <v/>
      </c>
    </row>
    <row r="463" spans="1:1" ht="16.5" hidden="1" x14ac:dyDescent="0.3">
      <c r="A463" s="484" t="str">
        <f t="shared" si="19"/>
        <v/>
      </c>
    </row>
    <row r="464" spans="1:1" ht="16.5" hidden="1" x14ac:dyDescent="0.3">
      <c r="A464" s="484" t="str">
        <f t="shared" si="19"/>
        <v/>
      </c>
    </row>
    <row r="465" spans="1:1" ht="16.5" hidden="1" x14ac:dyDescent="0.3">
      <c r="A465" s="484" t="str">
        <f t="shared" si="19"/>
        <v/>
      </c>
    </row>
    <row r="466" spans="1:1" ht="16.5" hidden="1" x14ac:dyDescent="0.3">
      <c r="A466" s="484" t="str">
        <f t="shared" si="19"/>
        <v/>
      </c>
    </row>
    <row r="467" spans="1:1" ht="16.5" hidden="1" x14ac:dyDescent="0.3">
      <c r="A467" s="484" t="str">
        <f t="shared" si="19"/>
        <v/>
      </c>
    </row>
    <row r="468" spans="1:1" ht="16.5" hidden="1" x14ac:dyDescent="0.3">
      <c r="A468" s="484" t="str">
        <f t="shared" si="19"/>
        <v/>
      </c>
    </row>
    <row r="469" spans="1:1" ht="16.5" hidden="1" x14ac:dyDescent="0.3">
      <c r="A469" s="484" t="str">
        <f t="shared" si="19"/>
        <v/>
      </c>
    </row>
    <row r="470" spans="1:1" ht="16.5" hidden="1" x14ac:dyDescent="0.3">
      <c r="A470" s="484" t="str">
        <f t="shared" si="19"/>
        <v/>
      </c>
    </row>
    <row r="471" spans="1:1" ht="16.5" hidden="1" x14ac:dyDescent="0.3">
      <c r="A471" s="484" t="str">
        <f t="shared" si="19"/>
        <v/>
      </c>
    </row>
    <row r="472" spans="1:1" ht="16.5" hidden="1" x14ac:dyDescent="0.3">
      <c r="A472" s="484" t="str">
        <f t="shared" si="19"/>
        <v/>
      </c>
    </row>
    <row r="473" spans="1:1" ht="16.5" hidden="1" x14ac:dyDescent="0.3">
      <c r="A473" s="484" t="str">
        <f t="shared" si="19"/>
        <v/>
      </c>
    </row>
    <row r="474" spans="1:1" ht="16.5" hidden="1" x14ac:dyDescent="0.3">
      <c r="A474" s="484" t="str">
        <f t="shared" si="19"/>
        <v/>
      </c>
    </row>
    <row r="475" spans="1:1" ht="16.5" hidden="1" x14ac:dyDescent="0.3">
      <c r="A475" s="484" t="str">
        <f t="shared" si="19"/>
        <v/>
      </c>
    </row>
    <row r="476" spans="1:1" ht="16.5" hidden="1" x14ac:dyDescent="0.3">
      <c r="A476" s="484" t="str">
        <f t="shared" si="19"/>
        <v/>
      </c>
    </row>
    <row r="477" spans="1:1" ht="16.5" hidden="1" x14ac:dyDescent="0.3">
      <c r="A477" s="484" t="str">
        <f t="shared" si="19"/>
        <v/>
      </c>
    </row>
    <row r="478" spans="1:1" ht="16.5" hidden="1" x14ac:dyDescent="0.3">
      <c r="A478" s="484" t="str">
        <f t="shared" si="19"/>
        <v/>
      </c>
    </row>
    <row r="479" spans="1:1" ht="16.5" hidden="1" x14ac:dyDescent="0.3">
      <c r="A479" s="484" t="str">
        <f t="shared" si="19"/>
        <v/>
      </c>
    </row>
    <row r="480" spans="1:1" ht="16.5" hidden="1" x14ac:dyDescent="0.3">
      <c r="A480" s="484" t="str">
        <f t="shared" si="19"/>
        <v/>
      </c>
    </row>
    <row r="481" spans="1:1" ht="16.5" hidden="1" x14ac:dyDescent="0.3">
      <c r="A481" s="484" t="str">
        <f t="shared" si="19"/>
        <v/>
      </c>
    </row>
    <row r="482" spans="1:1" ht="16.5" hidden="1" x14ac:dyDescent="0.3">
      <c r="A482" s="484" t="str">
        <f t="shared" si="19"/>
        <v/>
      </c>
    </row>
    <row r="483" spans="1:1" ht="16.5" hidden="1" x14ac:dyDescent="0.3">
      <c r="A483" s="484" t="str">
        <f t="shared" si="19"/>
        <v/>
      </c>
    </row>
    <row r="484" spans="1:1" ht="16.5" hidden="1" x14ac:dyDescent="0.3">
      <c r="A484" s="484" t="str">
        <f t="shared" si="19"/>
        <v/>
      </c>
    </row>
    <row r="485" spans="1:1" ht="16.5" hidden="1" x14ac:dyDescent="0.3">
      <c r="A485" s="484" t="str">
        <f t="shared" si="19"/>
        <v/>
      </c>
    </row>
    <row r="486" spans="1:1" ht="16.5" hidden="1" x14ac:dyDescent="0.3">
      <c r="A486" s="484" t="str">
        <f t="shared" si="19"/>
        <v/>
      </c>
    </row>
    <row r="487" spans="1:1" ht="16.5" hidden="1" x14ac:dyDescent="0.3">
      <c r="A487" s="484" t="str">
        <f t="shared" si="19"/>
        <v/>
      </c>
    </row>
    <row r="488" spans="1:1" ht="16.5" hidden="1" x14ac:dyDescent="0.3">
      <c r="A488" s="484" t="str">
        <f t="shared" si="19"/>
        <v/>
      </c>
    </row>
    <row r="489" spans="1:1" ht="16.5" hidden="1" x14ac:dyDescent="0.3">
      <c r="A489" s="484" t="str">
        <f t="shared" si="19"/>
        <v/>
      </c>
    </row>
    <row r="490" spans="1:1" ht="16.5" hidden="1" x14ac:dyDescent="0.3">
      <c r="A490" s="484" t="str">
        <f t="shared" si="19"/>
        <v/>
      </c>
    </row>
    <row r="491" spans="1:1" ht="16.5" hidden="1" x14ac:dyDescent="0.3">
      <c r="A491" s="484" t="str">
        <f t="shared" si="19"/>
        <v/>
      </c>
    </row>
    <row r="492" spans="1:1" ht="16.5" hidden="1" x14ac:dyDescent="0.3">
      <c r="A492" s="484" t="str">
        <f t="shared" si="19"/>
        <v/>
      </c>
    </row>
    <row r="493" spans="1:1" ht="16.5" hidden="1" x14ac:dyDescent="0.3">
      <c r="A493" s="484" t="str">
        <f t="shared" si="19"/>
        <v/>
      </c>
    </row>
    <row r="494" spans="1:1" ht="16.5" hidden="1" x14ac:dyDescent="0.3">
      <c r="A494" s="484" t="str">
        <f t="shared" si="19"/>
        <v/>
      </c>
    </row>
    <row r="495" spans="1:1" ht="16.5" hidden="1" x14ac:dyDescent="0.3">
      <c r="A495" s="484" t="str">
        <f t="shared" si="19"/>
        <v/>
      </c>
    </row>
    <row r="496" spans="1:1" ht="16.5" hidden="1" x14ac:dyDescent="0.3">
      <c r="A496" s="484" t="str">
        <f t="shared" si="19"/>
        <v/>
      </c>
    </row>
    <row r="497" spans="1:1" ht="16.5" hidden="1" x14ac:dyDescent="0.3">
      <c r="A497" s="484" t="str">
        <f t="shared" si="19"/>
        <v/>
      </c>
    </row>
    <row r="498" spans="1:1" ht="16.5" hidden="1" x14ac:dyDescent="0.3">
      <c r="A498" s="484" t="str">
        <f t="shared" si="19"/>
        <v/>
      </c>
    </row>
    <row r="499" spans="1:1" ht="16.5" hidden="1" x14ac:dyDescent="0.3">
      <c r="A499" s="484" t="str">
        <f t="shared" si="19"/>
        <v/>
      </c>
    </row>
    <row r="500" spans="1:1" ht="16.5" hidden="1" x14ac:dyDescent="0.3">
      <c r="A500" s="484" t="str">
        <f t="shared" si="19"/>
        <v/>
      </c>
    </row>
    <row r="501" spans="1:1" ht="16.5" hidden="1" x14ac:dyDescent="0.3">
      <c r="A501" s="484" t="str">
        <f t="shared" si="19"/>
        <v/>
      </c>
    </row>
    <row r="502" spans="1:1" ht="16.5" hidden="1" x14ac:dyDescent="0.3">
      <c r="A502" s="484" t="str">
        <f t="shared" si="19"/>
        <v/>
      </c>
    </row>
    <row r="503" spans="1:1" ht="16.5" hidden="1" x14ac:dyDescent="0.3">
      <c r="A503" s="484" t="str">
        <f t="shared" si="19"/>
        <v/>
      </c>
    </row>
    <row r="504" spans="1:1" ht="16.5" hidden="1" x14ac:dyDescent="0.3">
      <c r="A504" s="484" t="str">
        <f t="shared" si="19"/>
        <v/>
      </c>
    </row>
    <row r="505" spans="1:1" ht="16.5" hidden="1" x14ac:dyDescent="0.3">
      <c r="A505" s="484" t="str">
        <f t="shared" si="19"/>
        <v/>
      </c>
    </row>
    <row r="506" spans="1:1" ht="16.5" hidden="1" x14ac:dyDescent="0.3">
      <c r="A506" s="484" t="str">
        <f t="shared" si="19"/>
        <v/>
      </c>
    </row>
    <row r="507" spans="1:1" ht="16.5" hidden="1" x14ac:dyDescent="0.3">
      <c r="A507" s="484" t="str">
        <f t="shared" si="19"/>
        <v/>
      </c>
    </row>
    <row r="508" spans="1:1" ht="16.5" hidden="1" x14ac:dyDescent="0.3">
      <c r="A508" s="484" t="str">
        <f t="shared" si="19"/>
        <v/>
      </c>
    </row>
    <row r="509" spans="1:1" ht="16.5" hidden="1" x14ac:dyDescent="0.3">
      <c r="A509" s="484" t="str">
        <f t="shared" si="19"/>
        <v/>
      </c>
    </row>
    <row r="510" spans="1:1" ht="16.5" hidden="1" x14ac:dyDescent="0.3">
      <c r="A510" s="484" t="str">
        <f t="shared" si="19"/>
        <v/>
      </c>
    </row>
    <row r="511" spans="1:1" ht="16.5" hidden="1" x14ac:dyDescent="0.3">
      <c r="A511" s="484" t="str">
        <f t="shared" si="19"/>
        <v/>
      </c>
    </row>
    <row r="512" spans="1:1" ht="16.5" hidden="1" x14ac:dyDescent="0.3">
      <c r="A512" s="484" t="str">
        <f t="shared" si="19"/>
        <v/>
      </c>
    </row>
    <row r="513" spans="1:1" ht="16.5" hidden="1" x14ac:dyDescent="0.3">
      <c r="A513" s="484" t="str">
        <f t="shared" si="19"/>
        <v/>
      </c>
    </row>
    <row r="514" spans="1:1" ht="16.5" hidden="1" x14ac:dyDescent="0.3">
      <c r="A514" s="484" t="str">
        <f t="shared" si="19"/>
        <v/>
      </c>
    </row>
    <row r="515" spans="1:1" ht="16.5" hidden="1" x14ac:dyDescent="0.3">
      <c r="A515" s="484" t="str">
        <f t="shared" si="19"/>
        <v/>
      </c>
    </row>
    <row r="516" spans="1:1" ht="16.5" hidden="1" x14ac:dyDescent="0.3">
      <c r="A516" s="484" t="str">
        <f t="shared" si="19"/>
        <v/>
      </c>
    </row>
    <row r="517" spans="1:1" ht="16.5" hidden="1" x14ac:dyDescent="0.3">
      <c r="A517" s="484" t="str">
        <f t="shared" si="19"/>
        <v/>
      </c>
    </row>
    <row r="518" spans="1:1" ht="16.5" hidden="1" x14ac:dyDescent="0.3">
      <c r="A518" s="484" t="str">
        <f t="shared" si="19"/>
        <v/>
      </c>
    </row>
    <row r="519" spans="1:1" ht="16.5" hidden="1" x14ac:dyDescent="0.3">
      <c r="A519" s="484" t="str">
        <f t="shared" si="19"/>
        <v/>
      </c>
    </row>
    <row r="520" spans="1:1" ht="16.5" hidden="1" x14ac:dyDescent="0.3">
      <c r="A520" s="484" t="str">
        <f t="shared" si="19"/>
        <v/>
      </c>
    </row>
    <row r="521" spans="1:1" ht="16.5" hidden="1" x14ac:dyDescent="0.3">
      <c r="A521" s="484" t="str">
        <f t="shared" si="19"/>
        <v/>
      </c>
    </row>
    <row r="522" spans="1:1" ht="16.5" hidden="1" x14ac:dyDescent="0.3">
      <c r="A522" s="484" t="str">
        <f t="shared" si="19"/>
        <v/>
      </c>
    </row>
    <row r="523" spans="1:1" ht="16.5" hidden="1" x14ac:dyDescent="0.3">
      <c r="A523" s="484" t="str">
        <f t="shared" ref="A523:A586" si="20">C523&amp;D523&amp;E523</f>
        <v/>
      </c>
    </row>
    <row r="524" spans="1:1" ht="16.5" hidden="1" x14ac:dyDescent="0.3">
      <c r="A524" s="484" t="str">
        <f t="shared" si="20"/>
        <v/>
      </c>
    </row>
    <row r="525" spans="1:1" ht="16.5" hidden="1" x14ac:dyDescent="0.3">
      <c r="A525" s="484" t="str">
        <f t="shared" si="20"/>
        <v/>
      </c>
    </row>
    <row r="526" spans="1:1" ht="16.5" hidden="1" x14ac:dyDescent="0.3">
      <c r="A526" s="484" t="str">
        <f t="shared" si="20"/>
        <v/>
      </c>
    </row>
    <row r="527" spans="1:1" ht="16.5" hidden="1" x14ac:dyDescent="0.3">
      <c r="A527" s="484" t="str">
        <f t="shared" si="20"/>
        <v/>
      </c>
    </row>
    <row r="528" spans="1:1" ht="16.5" hidden="1" x14ac:dyDescent="0.3">
      <c r="A528" s="484" t="str">
        <f t="shared" si="20"/>
        <v/>
      </c>
    </row>
    <row r="529" spans="1:1" ht="16.5" hidden="1" x14ac:dyDescent="0.3">
      <c r="A529" s="484" t="str">
        <f t="shared" si="20"/>
        <v/>
      </c>
    </row>
    <row r="530" spans="1:1" ht="16.5" hidden="1" x14ac:dyDescent="0.3">
      <c r="A530" s="484" t="str">
        <f t="shared" si="20"/>
        <v/>
      </c>
    </row>
    <row r="531" spans="1:1" ht="16.5" hidden="1" x14ac:dyDescent="0.3">
      <c r="A531" s="484" t="str">
        <f t="shared" si="20"/>
        <v/>
      </c>
    </row>
    <row r="532" spans="1:1" ht="16.5" hidden="1" x14ac:dyDescent="0.3">
      <c r="A532" s="484" t="str">
        <f t="shared" si="20"/>
        <v/>
      </c>
    </row>
    <row r="533" spans="1:1" ht="16.5" hidden="1" x14ac:dyDescent="0.3">
      <c r="A533" s="484" t="str">
        <f t="shared" si="20"/>
        <v/>
      </c>
    </row>
    <row r="534" spans="1:1" ht="16.5" hidden="1" x14ac:dyDescent="0.3">
      <c r="A534" s="484" t="str">
        <f t="shared" si="20"/>
        <v/>
      </c>
    </row>
    <row r="535" spans="1:1" ht="16.5" hidden="1" x14ac:dyDescent="0.3">
      <c r="A535" s="484" t="str">
        <f t="shared" si="20"/>
        <v/>
      </c>
    </row>
    <row r="536" spans="1:1" ht="16.5" hidden="1" x14ac:dyDescent="0.3">
      <c r="A536" s="484" t="str">
        <f t="shared" si="20"/>
        <v/>
      </c>
    </row>
    <row r="537" spans="1:1" ht="16.5" hidden="1" x14ac:dyDescent="0.3">
      <c r="A537" s="484" t="str">
        <f t="shared" si="20"/>
        <v/>
      </c>
    </row>
    <row r="538" spans="1:1" ht="16.5" hidden="1" x14ac:dyDescent="0.3">
      <c r="A538" s="484" t="str">
        <f t="shared" si="20"/>
        <v/>
      </c>
    </row>
    <row r="539" spans="1:1" ht="16.5" hidden="1" x14ac:dyDescent="0.3">
      <c r="A539" s="484" t="str">
        <f t="shared" si="20"/>
        <v/>
      </c>
    </row>
    <row r="540" spans="1:1" ht="16.5" hidden="1" x14ac:dyDescent="0.3">
      <c r="A540" s="484" t="str">
        <f t="shared" si="20"/>
        <v/>
      </c>
    </row>
    <row r="541" spans="1:1" ht="16.5" hidden="1" x14ac:dyDescent="0.3">
      <c r="A541" s="484" t="str">
        <f t="shared" si="20"/>
        <v/>
      </c>
    </row>
    <row r="542" spans="1:1" ht="16.5" hidden="1" x14ac:dyDescent="0.3">
      <c r="A542" s="484" t="str">
        <f t="shared" si="20"/>
        <v/>
      </c>
    </row>
    <row r="543" spans="1:1" ht="16.5" hidden="1" x14ac:dyDescent="0.3">
      <c r="A543" s="484" t="str">
        <f t="shared" si="20"/>
        <v/>
      </c>
    </row>
    <row r="544" spans="1:1" ht="16.5" hidden="1" x14ac:dyDescent="0.3">
      <c r="A544" s="484" t="str">
        <f t="shared" si="20"/>
        <v/>
      </c>
    </row>
    <row r="545" spans="1:1" ht="16.5" hidden="1" x14ac:dyDescent="0.3">
      <c r="A545" s="484" t="str">
        <f t="shared" si="20"/>
        <v/>
      </c>
    </row>
    <row r="546" spans="1:1" ht="16.5" hidden="1" x14ac:dyDescent="0.3">
      <c r="A546" s="484" t="str">
        <f t="shared" si="20"/>
        <v/>
      </c>
    </row>
    <row r="547" spans="1:1" ht="16.5" hidden="1" x14ac:dyDescent="0.3">
      <c r="A547" s="484" t="str">
        <f t="shared" si="20"/>
        <v/>
      </c>
    </row>
    <row r="548" spans="1:1" ht="16.5" hidden="1" x14ac:dyDescent="0.3">
      <c r="A548" s="484" t="str">
        <f t="shared" si="20"/>
        <v/>
      </c>
    </row>
    <row r="549" spans="1:1" ht="16.5" hidden="1" x14ac:dyDescent="0.3">
      <c r="A549" s="484" t="str">
        <f t="shared" si="20"/>
        <v/>
      </c>
    </row>
    <row r="550" spans="1:1" ht="16.5" hidden="1" x14ac:dyDescent="0.3">
      <c r="A550" s="484" t="str">
        <f t="shared" si="20"/>
        <v/>
      </c>
    </row>
    <row r="551" spans="1:1" ht="16.5" hidden="1" x14ac:dyDescent="0.3">
      <c r="A551" s="484" t="str">
        <f t="shared" si="20"/>
        <v/>
      </c>
    </row>
    <row r="552" spans="1:1" ht="16.5" hidden="1" x14ac:dyDescent="0.3">
      <c r="A552" s="484" t="str">
        <f t="shared" si="20"/>
        <v/>
      </c>
    </row>
    <row r="553" spans="1:1" ht="16.5" hidden="1" x14ac:dyDescent="0.3">
      <c r="A553" s="484" t="str">
        <f t="shared" si="20"/>
        <v/>
      </c>
    </row>
    <row r="554" spans="1:1" ht="16.5" hidden="1" x14ac:dyDescent="0.3">
      <c r="A554" s="484" t="str">
        <f t="shared" si="20"/>
        <v/>
      </c>
    </row>
    <row r="555" spans="1:1" ht="16.5" hidden="1" x14ac:dyDescent="0.3">
      <c r="A555" s="484" t="str">
        <f t="shared" si="20"/>
        <v/>
      </c>
    </row>
    <row r="556" spans="1:1" ht="16.5" hidden="1" x14ac:dyDescent="0.3">
      <c r="A556" s="484" t="str">
        <f t="shared" si="20"/>
        <v/>
      </c>
    </row>
    <row r="557" spans="1:1" ht="16.5" hidden="1" x14ac:dyDescent="0.3">
      <c r="A557" s="484" t="str">
        <f t="shared" si="20"/>
        <v/>
      </c>
    </row>
    <row r="558" spans="1:1" ht="16.5" hidden="1" x14ac:dyDescent="0.3">
      <c r="A558" s="484" t="str">
        <f t="shared" si="20"/>
        <v/>
      </c>
    </row>
    <row r="559" spans="1:1" ht="16.5" hidden="1" x14ac:dyDescent="0.3">
      <c r="A559" s="484" t="str">
        <f t="shared" si="20"/>
        <v/>
      </c>
    </row>
    <row r="560" spans="1:1" ht="16.5" hidden="1" x14ac:dyDescent="0.3">
      <c r="A560" s="484" t="str">
        <f t="shared" si="20"/>
        <v/>
      </c>
    </row>
    <row r="561" spans="1:1" ht="16.5" hidden="1" x14ac:dyDescent="0.3">
      <c r="A561" s="484" t="str">
        <f t="shared" si="20"/>
        <v/>
      </c>
    </row>
    <row r="562" spans="1:1" ht="16.5" hidden="1" x14ac:dyDescent="0.3">
      <c r="A562" s="484" t="str">
        <f t="shared" si="20"/>
        <v/>
      </c>
    </row>
    <row r="563" spans="1:1" ht="16.5" hidden="1" x14ac:dyDescent="0.3">
      <c r="A563" s="484" t="str">
        <f t="shared" si="20"/>
        <v/>
      </c>
    </row>
    <row r="564" spans="1:1" ht="16.5" hidden="1" x14ac:dyDescent="0.3">
      <c r="A564" s="484" t="str">
        <f t="shared" si="20"/>
        <v/>
      </c>
    </row>
    <row r="565" spans="1:1" ht="16.5" hidden="1" x14ac:dyDescent="0.3">
      <c r="A565" s="484" t="str">
        <f t="shared" si="20"/>
        <v/>
      </c>
    </row>
    <row r="566" spans="1:1" ht="16.5" hidden="1" x14ac:dyDescent="0.3">
      <c r="A566" s="484" t="str">
        <f t="shared" si="20"/>
        <v/>
      </c>
    </row>
    <row r="567" spans="1:1" ht="16.5" hidden="1" x14ac:dyDescent="0.3">
      <c r="A567" s="484" t="str">
        <f t="shared" si="20"/>
        <v/>
      </c>
    </row>
    <row r="568" spans="1:1" ht="16.5" hidden="1" x14ac:dyDescent="0.3">
      <c r="A568" s="484" t="str">
        <f t="shared" si="20"/>
        <v/>
      </c>
    </row>
    <row r="569" spans="1:1" ht="16.5" hidden="1" x14ac:dyDescent="0.3">
      <c r="A569" s="484" t="str">
        <f t="shared" si="20"/>
        <v/>
      </c>
    </row>
    <row r="570" spans="1:1" ht="16.5" hidden="1" x14ac:dyDescent="0.3">
      <c r="A570" s="484" t="str">
        <f t="shared" si="20"/>
        <v/>
      </c>
    </row>
    <row r="571" spans="1:1" ht="16.5" hidden="1" x14ac:dyDescent="0.3">
      <c r="A571" s="484" t="str">
        <f t="shared" si="20"/>
        <v/>
      </c>
    </row>
    <row r="572" spans="1:1" ht="16.5" hidden="1" x14ac:dyDescent="0.3">
      <c r="A572" s="484" t="str">
        <f t="shared" si="20"/>
        <v/>
      </c>
    </row>
    <row r="573" spans="1:1" ht="16.5" hidden="1" x14ac:dyDescent="0.3">
      <c r="A573" s="484" t="str">
        <f t="shared" si="20"/>
        <v/>
      </c>
    </row>
    <row r="574" spans="1:1" ht="16.5" hidden="1" x14ac:dyDescent="0.3">
      <c r="A574" s="484" t="str">
        <f t="shared" si="20"/>
        <v/>
      </c>
    </row>
    <row r="575" spans="1:1" ht="16.5" hidden="1" x14ac:dyDescent="0.3">
      <c r="A575" s="484" t="str">
        <f t="shared" si="20"/>
        <v/>
      </c>
    </row>
    <row r="576" spans="1:1" ht="16.5" hidden="1" x14ac:dyDescent="0.3">
      <c r="A576" s="484" t="str">
        <f t="shared" si="20"/>
        <v/>
      </c>
    </row>
    <row r="577" spans="1:1" ht="16.5" hidden="1" x14ac:dyDescent="0.3">
      <c r="A577" s="484" t="str">
        <f t="shared" si="20"/>
        <v/>
      </c>
    </row>
    <row r="578" spans="1:1" ht="16.5" hidden="1" x14ac:dyDescent="0.3">
      <c r="A578" s="484" t="str">
        <f t="shared" si="20"/>
        <v/>
      </c>
    </row>
    <row r="579" spans="1:1" ht="16.5" hidden="1" x14ac:dyDescent="0.3">
      <c r="A579" s="484" t="str">
        <f t="shared" si="20"/>
        <v/>
      </c>
    </row>
    <row r="580" spans="1:1" ht="16.5" hidden="1" x14ac:dyDescent="0.3">
      <c r="A580" s="484" t="str">
        <f t="shared" si="20"/>
        <v/>
      </c>
    </row>
    <row r="581" spans="1:1" ht="16.5" hidden="1" x14ac:dyDescent="0.3">
      <c r="A581" s="484" t="str">
        <f t="shared" si="20"/>
        <v/>
      </c>
    </row>
    <row r="582" spans="1:1" ht="16.5" hidden="1" x14ac:dyDescent="0.3">
      <c r="A582" s="484" t="str">
        <f t="shared" si="20"/>
        <v/>
      </c>
    </row>
    <row r="583" spans="1:1" ht="16.5" hidden="1" x14ac:dyDescent="0.3">
      <c r="A583" s="484" t="str">
        <f t="shared" si="20"/>
        <v/>
      </c>
    </row>
    <row r="584" spans="1:1" ht="16.5" hidden="1" x14ac:dyDescent="0.3">
      <c r="A584" s="484" t="str">
        <f t="shared" si="20"/>
        <v/>
      </c>
    </row>
    <row r="585" spans="1:1" ht="16.5" hidden="1" x14ac:dyDescent="0.3">
      <c r="A585" s="484" t="str">
        <f t="shared" si="20"/>
        <v/>
      </c>
    </row>
    <row r="586" spans="1:1" ht="16.5" hidden="1" x14ac:dyDescent="0.3">
      <c r="A586" s="484" t="str">
        <f t="shared" si="20"/>
        <v/>
      </c>
    </row>
    <row r="587" spans="1:1" ht="16.5" hidden="1" x14ac:dyDescent="0.3">
      <c r="A587" s="484" t="str">
        <f t="shared" ref="A587:A621" si="21">C587&amp;D587&amp;E587</f>
        <v/>
      </c>
    </row>
    <row r="588" spans="1:1" ht="16.5" hidden="1" x14ac:dyDescent="0.3">
      <c r="A588" s="484" t="str">
        <f t="shared" si="21"/>
        <v/>
      </c>
    </row>
    <row r="589" spans="1:1" ht="16.5" hidden="1" x14ac:dyDescent="0.3">
      <c r="A589" s="484" t="str">
        <f t="shared" si="21"/>
        <v/>
      </c>
    </row>
    <row r="590" spans="1:1" ht="16.5" hidden="1" x14ac:dyDescent="0.3">
      <c r="A590" s="484" t="str">
        <f t="shared" si="21"/>
        <v/>
      </c>
    </row>
    <row r="591" spans="1:1" ht="16.5" hidden="1" x14ac:dyDescent="0.3">
      <c r="A591" s="484" t="str">
        <f t="shared" si="21"/>
        <v/>
      </c>
    </row>
    <row r="592" spans="1:1" ht="16.5" hidden="1" x14ac:dyDescent="0.3">
      <c r="A592" s="484" t="str">
        <f t="shared" si="21"/>
        <v/>
      </c>
    </row>
    <row r="593" spans="1:1" ht="16.5" hidden="1" x14ac:dyDescent="0.3">
      <c r="A593" s="484" t="str">
        <f t="shared" si="21"/>
        <v/>
      </c>
    </row>
    <row r="594" spans="1:1" ht="16.5" hidden="1" x14ac:dyDescent="0.3">
      <c r="A594" s="484" t="str">
        <f t="shared" si="21"/>
        <v/>
      </c>
    </row>
    <row r="595" spans="1:1" ht="16.5" hidden="1" x14ac:dyDescent="0.3">
      <c r="A595" s="484" t="str">
        <f t="shared" si="21"/>
        <v/>
      </c>
    </row>
    <row r="596" spans="1:1" ht="16.5" hidden="1" x14ac:dyDescent="0.3">
      <c r="A596" s="484" t="str">
        <f t="shared" si="21"/>
        <v/>
      </c>
    </row>
    <row r="597" spans="1:1" ht="16.5" hidden="1" x14ac:dyDescent="0.3">
      <c r="A597" s="484" t="str">
        <f t="shared" si="21"/>
        <v/>
      </c>
    </row>
    <row r="598" spans="1:1" ht="16.5" hidden="1" x14ac:dyDescent="0.3">
      <c r="A598" s="484" t="str">
        <f t="shared" si="21"/>
        <v/>
      </c>
    </row>
    <row r="599" spans="1:1" ht="16.5" hidden="1" x14ac:dyDescent="0.3">
      <c r="A599" s="484" t="str">
        <f t="shared" si="21"/>
        <v/>
      </c>
    </row>
    <row r="600" spans="1:1" ht="16.5" hidden="1" x14ac:dyDescent="0.3">
      <c r="A600" s="484" t="str">
        <f t="shared" si="21"/>
        <v/>
      </c>
    </row>
    <row r="601" spans="1:1" ht="16.5" hidden="1" x14ac:dyDescent="0.3">
      <c r="A601" s="484" t="str">
        <f t="shared" si="21"/>
        <v/>
      </c>
    </row>
    <row r="602" spans="1:1" ht="16.5" hidden="1" x14ac:dyDescent="0.3">
      <c r="A602" s="484" t="str">
        <f t="shared" si="21"/>
        <v/>
      </c>
    </row>
    <row r="603" spans="1:1" ht="16.5" hidden="1" x14ac:dyDescent="0.3">
      <c r="A603" s="484" t="str">
        <f t="shared" si="21"/>
        <v/>
      </c>
    </row>
    <row r="604" spans="1:1" ht="16.5" hidden="1" x14ac:dyDescent="0.3">
      <c r="A604" s="484" t="str">
        <f t="shared" si="21"/>
        <v/>
      </c>
    </row>
    <row r="605" spans="1:1" ht="16.5" hidden="1" x14ac:dyDescent="0.3">
      <c r="A605" s="484" t="str">
        <f t="shared" si="21"/>
        <v/>
      </c>
    </row>
    <row r="606" spans="1:1" ht="16.5" hidden="1" x14ac:dyDescent="0.3">
      <c r="A606" s="484" t="str">
        <f t="shared" si="21"/>
        <v/>
      </c>
    </row>
    <row r="607" spans="1:1" ht="16.5" hidden="1" x14ac:dyDescent="0.3">
      <c r="A607" s="484" t="str">
        <f t="shared" si="21"/>
        <v/>
      </c>
    </row>
    <row r="608" spans="1:1" ht="16.5" hidden="1" x14ac:dyDescent="0.3">
      <c r="A608" s="484" t="str">
        <f t="shared" si="21"/>
        <v/>
      </c>
    </row>
    <row r="609" spans="1:1" ht="16.5" hidden="1" x14ac:dyDescent="0.3">
      <c r="A609" s="484" t="str">
        <f t="shared" si="21"/>
        <v/>
      </c>
    </row>
    <row r="610" spans="1:1" ht="16.5" hidden="1" x14ac:dyDescent="0.3">
      <c r="A610" s="484" t="str">
        <f t="shared" si="21"/>
        <v/>
      </c>
    </row>
    <row r="611" spans="1:1" ht="16.5" hidden="1" x14ac:dyDescent="0.3">
      <c r="A611" s="484" t="str">
        <f t="shared" si="21"/>
        <v/>
      </c>
    </row>
    <row r="612" spans="1:1" ht="16.5" hidden="1" x14ac:dyDescent="0.3">
      <c r="A612" s="484" t="str">
        <f t="shared" si="21"/>
        <v/>
      </c>
    </row>
    <row r="613" spans="1:1" ht="16.5" hidden="1" x14ac:dyDescent="0.3">
      <c r="A613" s="484" t="str">
        <f t="shared" si="21"/>
        <v/>
      </c>
    </row>
    <row r="614" spans="1:1" ht="16.5" hidden="1" x14ac:dyDescent="0.3">
      <c r="A614" s="484" t="str">
        <f t="shared" si="21"/>
        <v/>
      </c>
    </row>
    <row r="615" spans="1:1" ht="16.5" hidden="1" x14ac:dyDescent="0.3">
      <c r="A615" s="484" t="str">
        <f t="shared" si="21"/>
        <v/>
      </c>
    </row>
    <row r="616" spans="1:1" ht="16.5" hidden="1" x14ac:dyDescent="0.3">
      <c r="A616" s="484" t="str">
        <f t="shared" si="21"/>
        <v/>
      </c>
    </row>
    <row r="617" spans="1:1" ht="16.5" hidden="1" x14ac:dyDescent="0.3">
      <c r="A617" s="484" t="str">
        <f t="shared" si="21"/>
        <v/>
      </c>
    </row>
    <row r="618" spans="1:1" ht="16.5" hidden="1" x14ac:dyDescent="0.3">
      <c r="A618" s="484" t="str">
        <f t="shared" si="21"/>
        <v/>
      </c>
    </row>
    <row r="619" spans="1:1" ht="16.5" hidden="1" x14ac:dyDescent="0.3">
      <c r="A619" s="484" t="str">
        <f t="shared" si="21"/>
        <v/>
      </c>
    </row>
    <row r="620" spans="1:1" ht="16.5" hidden="1" x14ac:dyDescent="0.3">
      <c r="A620" s="484" t="str">
        <f t="shared" si="21"/>
        <v/>
      </c>
    </row>
    <row r="621" spans="1:1" ht="16.5" hidden="1" x14ac:dyDescent="0.3">
      <c r="A621" s="484" t="str">
        <f t="shared" si="21"/>
        <v/>
      </c>
    </row>
  </sheetData>
  <sheetProtection algorithmName="SHA-512" hashValue="+1QWTPo5CTKrrI5TsW7De57XO1bPHbY9yJmON81aDJB0je39mXpqLDNG5Y2Nw+fzHpi/pRpba2rXcw4BLm9GbQ==" saltValue="KeEg08LIwqxJAncy7gLD4w==" spinCount="100000" sheet="1" objects="1" scenarios="1"/>
  <mergeCells count="2">
    <mergeCell ref="P8:Q8"/>
    <mergeCell ref="R8:S8"/>
  </mergeCells>
  <hyperlinks>
    <hyperlink ref="R5" location="Índice!A1" display="Regresar" xr:uid="{A9285C32-4FF4-4A47-A687-97CABDB984C7}"/>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EEC02-3E4D-40A4-8BE6-ED1CDC5DAB5D}">
  <sheetPr>
    <tabColor rgb="FF10312B"/>
  </sheetPr>
  <dimension ref="A1:W224"/>
  <sheetViews>
    <sheetView showGridLines="0" zoomScale="90" zoomScaleNormal="90" workbookViewId="0">
      <selection activeCell="D12" sqref="D12:D13"/>
    </sheetView>
  </sheetViews>
  <sheetFormatPr baseColWidth="10" defaultColWidth="0" defaultRowHeight="0" customHeight="1" zeroHeight="1" x14ac:dyDescent="0.3"/>
  <cols>
    <col min="1" max="1" width="15.7109375" style="202" customWidth="1"/>
    <col min="2" max="2" width="23.140625" style="67" customWidth="1"/>
    <col min="3" max="3" width="18.5703125" style="67" customWidth="1"/>
    <col min="4" max="6" width="15.7109375" style="67" customWidth="1"/>
    <col min="7" max="7" width="15.7109375" style="203" customWidth="1"/>
    <col min="8" max="13" width="15.7109375" style="67" customWidth="1"/>
    <col min="14" max="14" width="16.85546875" style="67" customWidth="1"/>
    <col min="15" max="15" width="19.85546875" style="67" customWidth="1"/>
    <col min="16" max="16" width="5.7109375" style="67" customWidth="1"/>
    <col min="17" max="17" width="21.42578125" style="67" hidden="1" customWidth="1"/>
    <col min="18" max="18" width="18.7109375" style="67" hidden="1" customWidth="1"/>
    <col min="19" max="19" width="39.28515625" style="67" hidden="1" customWidth="1"/>
    <col min="20" max="20" width="18.42578125" style="67" hidden="1" customWidth="1"/>
    <col min="21" max="23" width="0" style="67" hidden="1" customWidth="1"/>
    <col min="24" max="16384" width="11.42578125" style="67" hidden="1"/>
  </cols>
  <sheetData>
    <row r="1" spans="1:23" s="119" customFormat="1" ht="18" customHeight="1" x14ac:dyDescent="0.3">
      <c r="B1" s="67"/>
      <c r="F1" s="2"/>
      <c r="G1" s="2"/>
      <c r="S1" s="67"/>
      <c r="T1" s="67"/>
      <c r="U1" s="67"/>
      <c r="V1" s="67"/>
      <c r="W1" s="67"/>
    </row>
    <row r="2" spans="1:23" s="119" customFormat="1" ht="18" customHeight="1" x14ac:dyDescent="0.3">
      <c r="B2" s="67"/>
      <c r="D2" s="4" t="s">
        <v>0</v>
      </c>
      <c r="F2" s="4"/>
      <c r="G2" s="3"/>
      <c r="S2" s="67"/>
      <c r="T2" s="67"/>
      <c r="U2" s="67"/>
      <c r="V2" s="67"/>
      <c r="W2" s="67"/>
    </row>
    <row r="3" spans="1:23" s="119" customFormat="1" ht="18" customHeight="1" x14ac:dyDescent="0.3">
      <c r="B3" s="67"/>
      <c r="D3" s="483" t="s">
        <v>1</v>
      </c>
      <c r="F3" s="4"/>
      <c r="G3" s="3"/>
      <c r="S3" s="67"/>
      <c r="T3" s="67"/>
      <c r="U3" s="67"/>
      <c r="V3" s="67"/>
      <c r="W3" s="67"/>
    </row>
    <row r="4" spans="1:23" s="119" customFormat="1" ht="6.95" customHeight="1" x14ac:dyDescent="0.3">
      <c r="B4" s="67"/>
      <c r="S4" s="67"/>
      <c r="T4" s="67"/>
      <c r="U4" s="67"/>
      <c r="V4" s="67"/>
      <c r="W4" s="67"/>
    </row>
    <row r="5" spans="1:23" s="119" customFormat="1" ht="18" customHeight="1" x14ac:dyDescent="0.3">
      <c r="B5" s="201"/>
      <c r="C5" s="116"/>
      <c r="D5" s="487" t="s">
        <v>164</v>
      </c>
      <c r="E5" s="116"/>
      <c r="F5" s="116"/>
      <c r="G5" s="116"/>
      <c r="H5" s="116"/>
      <c r="I5" s="116"/>
      <c r="J5" s="116"/>
      <c r="K5" s="116"/>
      <c r="L5" s="116"/>
      <c r="M5" s="116"/>
      <c r="N5" s="116"/>
      <c r="O5" s="33" t="s">
        <v>38</v>
      </c>
      <c r="S5" s="67"/>
      <c r="T5" s="67"/>
      <c r="U5" s="67"/>
      <c r="V5" s="67"/>
      <c r="W5" s="67"/>
    </row>
    <row r="6" spans="1:23" ht="16.5" x14ac:dyDescent="0.3">
      <c r="P6" s="119"/>
    </row>
    <row r="7" spans="1:23" s="206" customFormat="1" ht="23.45" customHeight="1" x14ac:dyDescent="0.5">
      <c r="A7" s="204" t="s">
        <v>165</v>
      </c>
      <c r="B7" s="15" t="s">
        <v>166</v>
      </c>
      <c r="C7" s="15"/>
      <c r="D7" s="15"/>
      <c r="E7" s="15"/>
      <c r="F7" s="15"/>
      <c r="G7" s="15"/>
      <c r="H7" s="15"/>
      <c r="I7" s="15"/>
      <c r="J7" s="15"/>
      <c r="K7" s="15"/>
      <c r="L7" s="15"/>
      <c r="M7" s="15"/>
      <c r="N7" s="15"/>
      <c r="O7" s="15"/>
      <c r="P7" s="119"/>
      <c r="Q7" s="205"/>
    </row>
    <row r="8" spans="1:23" s="186" customFormat="1" ht="16.5" x14ac:dyDescent="0.3">
      <c r="D8" s="207"/>
      <c r="E8" s="207"/>
      <c r="P8" s="119"/>
    </row>
    <row r="9" spans="1:23" s="186" customFormat="1" ht="9.6" customHeight="1" x14ac:dyDescent="0.3">
      <c r="D9" s="208"/>
      <c r="E9" s="208"/>
      <c r="G9" s="209"/>
      <c r="I9" s="594"/>
      <c r="J9" s="594"/>
      <c r="K9" s="594"/>
      <c r="L9" s="594"/>
      <c r="M9" s="594"/>
      <c r="N9" s="594"/>
      <c r="P9" s="119"/>
      <c r="Q9" s="210"/>
    </row>
    <row r="10" spans="1:23" ht="60" x14ac:dyDescent="0.3">
      <c r="B10" s="211" t="s">
        <v>45</v>
      </c>
      <c r="C10" s="212" t="s">
        <v>44</v>
      </c>
      <c r="D10" s="212" t="s">
        <v>167</v>
      </c>
      <c r="E10" s="212" t="s">
        <v>168</v>
      </c>
      <c r="F10" s="212" t="s">
        <v>169</v>
      </c>
      <c r="G10" s="212" t="s">
        <v>170</v>
      </c>
      <c r="H10" s="212" t="s">
        <v>171</v>
      </c>
      <c r="I10" s="212" t="s">
        <v>172</v>
      </c>
      <c r="J10" s="212" t="s">
        <v>173</v>
      </c>
      <c r="K10" s="212" t="s">
        <v>174</v>
      </c>
      <c r="L10" s="212" t="s">
        <v>175</v>
      </c>
      <c r="M10" s="212" t="s">
        <v>176</v>
      </c>
      <c r="N10" s="212" t="s">
        <v>177</v>
      </c>
      <c r="O10" s="213" t="s">
        <v>178</v>
      </c>
      <c r="P10" s="119"/>
    </row>
    <row r="11" spans="1:23" ht="16.5" x14ac:dyDescent="0.3">
      <c r="A11" s="214" t="str">
        <f t="shared" ref="A11:A74" si="0">C11&amp;B11</f>
        <v>DB1Baja California</v>
      </c>
      <c r="B11" s="180" t="s">
        <v>49</v>
      </c>
      <c r="C11" s="181" t="s">
        <v>48</v>
      </c>
      <c r="D11" s="28">
        <f t="array" ref="D11">+INDEX(Mercado_ENERO_2025!$G$10:$G$417,MATCH(EC_ENERO_2025!$C11&amp;EC_ENERO_2025!$B11&amp;"Energía",Mercado_ENERO_2025!$C$10:$C$417&amp;Mercado_ENERO_2025!$E$10:$E$417&amp;Mercado_ENERO_2025!$D$10:$D$417,0))*1000</f>
        <v>100848779.46237354</v>
      </c>
      <c r="E11" s="28" cm="1">
        <f t="array" ref="E11">+INDEX(Mercado_ENERO_2025!$G$10:$G$417,MATCH(EC_ENERO_2025!$C11&amp;EC_ENERO_2025!$B11&amp;"Potencia",Mercado_ENERO_2025!$C$10:$C$417&amp;Mercado_ENERO_2025!$E$10:$E$417&amp;Mercado_ENERO_2025!$D$10:$D$417,0))*1000</f>
        <v>229744.80468009281</v>
      </c>
      <c r="F11" s="215">
        <v>1.153945</v>
      </c>
      <c r="G11" s="215">
        <f>VLOOKUP($C11,PC_ENERO_2025!$B$11:$C$22,2,0)</f>
        <v>0.59</v>
      </c>
      <c r="H11" s="216">
        <f>0.3*G11+0.7*G11*G11</f>
        <v>0.42066999999999999</v>
      </c>
      <c r="I11" s="28">
        <f>D11*(F11-1)/(31*24)/H11</f>
        <v>49604.577779069965</v>
      </c>
      <c r="J11" s="217">
        <f>IFERROR(((I11+E11)/E11),0)</f>
        <v>1.2159116409537167</v>
      </c>
      <c r="K11" s="28">
        <f>E11*J11</f>
        <v>279349.38245916279</v>
      </c>
      <c r="L11" s="218">
        <v>1</v>
      </c>
      <c r="M11" s="28">
        <f>K11/L11</f>
        <v>279349.38245916279</v>
      </c>
      <c r="N11" s="28">
        <f>IF(OR(C11="GDMTH",C11="DIST",C11="DIT"),M11,K11)</f>
        <v>279349.38245916279</v>
      </c>
      <c r="O11" s="219">
        <f>IF(OR(C11="DB1",C11="DB2",C11="PDBT",C11="RABT",C11="APBT",C11="APMT"),D11,N11)</f>
        <v>100848779.46237354</v>
      </c>
      <c r="P11" s="119"/>
      <c r="Q11" s="220"/>
      <c r="R11" s="221"/>
    </row>
    <row r="12" spans="1:23" ht="16.5" x14ac:dyDescent="0.3">
      <c r="A12" s="214" t="str">
        <f t="shared" si="0"/>
        <v>DB2Baja California</v>
      </c>
      <c r="B12" s="180" t="s">
        <v>49</v>
      </c>
      <c r="C12" s="181" t="s">
        <v>50</v>
      </c>
      <c r="D12" s="28">
        <f t="array" ref="D12">+INDEX(Mercado_ENERO_2025!$G$10:$G$417,MATCH(EC_ENERO_2025!$C12&amp;EC_ENERO_2025!$B12&amp;"Energía",Mercado_ENERO_2025!$C$10:$C$417&amp;Mercado_ENERO_2025!$E$10:$E$417&amp;Mercado_ENERO_2025!$D$10:$D$417,0))*1000</f>
        <v>187006795.88430646</v>
      </c>
      <c r="E12" s="28">
        <f t="array" ref="E12">+INDEX(Mercado_ENERO_2025!$G$10:$G$417,MATCH(EC_ENERO_2025!$C12&amp;EC_ENERO_2025!$B12&amp;"Potencia",Mercado_ENERO_2025!$C$10:$C$417&amp;Mercado_ENERO_2025!$E$10:$E$417&amp;Mercado_ENERO_2025!$D$10:$D$417,0))*1000</f>
        <v>426022.40724509401</v>
      </c>
      <c r="F12" s="215">
        <v>1.153945</v>
      </c>
      <c r="G12" s="215">
        <f>VLOOKUP($C12,PC_ENERO_2025!$B$11:$C$22,2,0)</f>
        <v>0.59</v>
      </c>
      <c r="H12" s="216">
        <f t="shared" ref="H12:H75" si="1">0.3*G12+0.7*G12*G12</f>
        <v>0.42066999999999999</v>
      </c>
      <c r="I12" s="28">
        <f t="shared" ref="I12:I75" si="2">D12*(F12-1)/(31*24)/H12</f>
        <v>91983.197031340795</v>
      </c>
      <c r="J12" s="217">
        <f t="shared" ref="J12:J75" si="3">IFERROR(((I12+E12)/E12),0)</f>
        <v>1.2159116409537167</v>
      </c>
      <c r="K12" s="28">
        <f t="shared" ref="K12:K63" si="4">E12*J12</f>
        <v>518005.60427643487</v>
      </c>
      <c r="L12" s="218">
        <v>1.0062500000000001</v>
      </c>
      <c r="M12" s="28">
        <f t="shared" ref="M12:M63" si="5">K12/L12</f>
        <v>514788.17816291662</v>
      </c>
      <c r="N12" s="28">
        <f>IF(OR(C12="GDMTH",C12="DIST",C12="DIT"),M12,K12)</f>
        <v>518005.60427643487</v>
      </c>
      <c r="O12" s="219">
        <f>IF(OR(C12="DB1",C12="DB2",C12="PDBT",C12="RABT",C12="APBT",C12="APMT"),D12,N12)</f>
        <v>187006795.88430646</v>
      </c>
      <c r="P12" s="119"/>
      <c r="Q12" s="220"/>
    </row>
    <row r="13" spans="1:23" ht="16.5" x14ac:dyDescent="0.3">
      <c r="A13" s="214" t="str">
        <f t="shared" si="0"/>
        <v>PDBTBaja California</v>
      </c>
      <c r="B13" s="180" t="s">
        <v>49</v>
      </c>
      <c r="C13" s="181" t="s">
        <v>56</v>
      </c>
      <c r="D13" s="28">
        <f t="array" ref="D13">+INDEX(Mercado_ENERO_2025!$G$10:$G$417,MATCH(EC_ENERO_2025!$C13&amp;EC_ENERO_2025!$B13&amp;"Energía",Mercado_ENERO_2025!$C$10:$C$417&amp;Mercado_ENERO_2025!$E$10:$E$417&amp;Mercado_ENERO_2025!$D$10:$D$417,0))*1000</f>
        <v>51385297.774714284</v>
      </c>
      <c r="E13" s="28">
        <f t="array" ref="E13">+INDEX(Mercado_ENERO_2025!$G$10:$G$417,MATCH(EC_ENERO_2025!$C13&amp;EC_ENERO_2025!$B13&amp;"Potencia",Mercado_ENERO_2025!$C$10:$C$417&amp;Mercado_ENERO_2025!$E$10:$E$417&amp;Mercado_ENERO_2025!$D$10:$D$417,0))*1000</f>
        <v>119079.7593963531</v>
      </c>
      <c r="F13" s="215">
        <v>1.153945</v>
      </c>
      <c r="G13" s="215">
        <f>VLOOKUP($C13,PC_ENERO_2025!$B$11:$C$22,2,0)</f>
        <v>0.57999999999999996</v>
      </c>
      <c r="H13" s="216">
        <f t="shared" si="1"/>
        <v>0.40947999999999996</v>
      </c>
      <c r="I13" s="28">
        <f t="shared" si="2"/>
        <v>25965.628272339345</v>
      </c>
      <c r="J13" s="217">
        <f t="shared" si="3"/>
        <v>1.2180524079320114</v>
      </c>
      <c r="K13" s="28">
        <f t="shared" si="4"/>
        <v>145045.38766869245</v>
      </c>
      <c r="L13" s="218">
        <v>1.18</v>
      </c>
      <c r="M13" s="28">
        <f t="shared" si="5"/>
        <v>122919.82005821394</v>
      </c>
      <c r="N13" s="28">
        <f>IF(OR(C13="GDMTH",C13="DIST",C13="DIT"),M13,K13)</f>
        <v>145045.38766869245</v>
      </c>
      <c r="O13" s="219">
        <f>IF(OR(C13="DB1",C13="DB2",C13="PDBT",C13="RABT",C13="APBT",C13="APMT"),D13,N13)</f>
        <v>51385297.774714284</v>
      </c>
      <c r="P13" s="119"/>
      <c r="Q13" s="220"/>
      <c r="T13" s="222"/>
    </row>
    <row r="14" spans="1:23" ht="16.5" x14ac:dyDescent="0.3">
      <c r="A14" s="214" t="str">
        <f t="shared" si="0"/>
        <v>GDBTBaja California</v>
      </c>
      <c r="B14" s="180" t="s">
        <v>49</v>
      </c>
      <c r="C14" s="223" t="s">
        <v>53</v>
      </c>
      <c r="D14" s="28">
        <f t="array" ref="D14">+INDEX(Mercado_ENERO_2025!$G$10:$G$417,MATCH(EC_ENERO_2025!$C14&amp;EC_ENERO_2025!$B14&amp;"Energía",Mercado_ENERO_2025!$C$10:$C$417&amp;Mercado_ENERO_2025!$E$10:$E$417&amp;Mercado_ENERO_2025!$D$10:$D$417,0))*1000</f>
        <v>3474281.5217149514</v>
      </c>
      <c r="E14" s="28">
        <f t="array" ref="E14">+INDEX(Mercado_ENERO_2025!$G$10:$G$417,MATCH(EC_ENERO_2025!$C14&amp;EC_ENERO_2025!$B14&amp;"Potencia",Mercado_ENERO_2025!$C$10:$C$417&amp;Mercado_ENERO_2025!$E$10:$E$417&amp;Mercado_ENERO_2025!$D$10:$D$417,0))*1000</f>
        <v>9530.0678124724363</v>
      </c>
      <c r="F14" s="215">
        <v>1.153945</v>
      </c>
      <c r="G14" s="215">
        <f>VLOOKUP($C14,PC_ENERO_2025!$B$11:$C$22,2,0)</f>
        <v>0.49</v>
      </c>
      <c r="H14" s="216">
        <f t="shared" si="1"/>
        <v>0.31506999999999996</v>
      </c>
      <c r="I14" s="28">
        <f t="shared" si="2"/>
        <v>2281.658303874136</v>
      </c>
      <c r="J14" s="217">
        <f t="shared" si="3"/>
        <v>1.239416796267496</v>
      </c>
      <c r="K14" s="28">
        <f t="shared" si="4"/>
        <v>11811.726116346572</v>
      </c>
      <c r="L14" s="218">
        <v>1.29</v>
      </c>
      <c r="M14" s="28">
        <f t="shared" si="5"/>
        <v>9156.3768343771881</v>
      </c>
      <c r="N14" s="28">
        <f t="shared" ref="N14:N77" si="6">IF(OR(C14="GDMTH",C14="DIST",C14="DIT"),M14,K14)</f>
        <v>11811.726116346572</v>
      </c>
      <c r="O14" s="219">
        <f>IF(OR(C14="DB1",C14="DB2",C14="PDBT",C14="RABT",C14="APBT",C14="APMT"),D14,N14)</f>
        <v>11811.726116346572</v>
      </c>
      <c r="P14" s="119"/>
      <c r="Q14" s="220"/>
      <c r="T14" s="222"/>
    </row>
    <row r="15" spans="1:23" ht="16.5" x14ac:dyDescent="0.3">
      <c r="A15" s="214" t="str">
        <f t="shared" si="0"/>
        <v>RABTBaja California</v>
      </c>
      <c r="B15" s="180" t="s">
        <v>49</v>
      </c>
      <c r="C15" s="223" t="s">
        <v>59</v>
      </c>
      <c r="D15" s="28">
        <f t="array" ref="D15">+INDEX(Mercado_ENERO_2025!$G$10:$G$417,MATCH(EC_ENERO_2025!$C15&amp;EC_ENERO_2025!$B15&amp;"Energía",Mercado_ENERO_2025!$C$10:$C$417&amp;Mercado_ENERO_2025!$E$10:$E$417&amp;Mercado_ENERO_2025!$D$10:$D$417,0))*1000</f>
        <v>8926264.6998113189</v>
      </c>
      <c r="E15" s="28">
        <f t="array" ref="E15">+INDEX(Mercado_ENERO_2025!$G$10:$G$417,MATCH(EC_ENERO_2025!$C15&amp;EC_ENERO_2025!$B15&amp;"Potencia",Mercado_ENERO_2025!$C$10:$C$417&amp;Mercado_ENERO_2025!$E$10:$E$417&amp;Mercado_ENERO_2025!$D$10:$D$417,0))*1000</f>
        <v>23995.335214546558</v>
      </c>
      <c r="F15" s="215">
        <v>1.153945</v>
      </c>
      <c r="G15" s="215">
        <f>VLOOKUP($C15,PC_ENERO_2025!$B$11:$C$22,2,0)</f>
        <v>0.5</v>
      </c>
      <c r="H15" s="216">
        <f t="shared" si="1"/>
        <v>0.32499999999999996</v>
      </c>
      <c r="I15" s="28">
        <f t="shared" si="2"/>
        <v>5683.0182763128769</v>
      </c>
      <c r="J15" s="217">
        <f t="shared" si="3"/>
        <v>1.2368384615384616</v>
      </c>
      <c r="K15" s="28">
        <f t="shared" si="4"/>
        <v>29678.353490859434</v>
      </c>
      <c r="L15" s="218">
        <v>1.05</v>
      </c>
      <c r="M15" s="28">
        <f t="shared" si="5"/>
        <v>28265.098562723269</v>
      </c>
      <c r="N15" s="28">
        <f t="shared" si="6"/>
        <v>29678.353490859434</v>
      </c>
      <c r="O15" s="219">
        <f t="shared" ref="O15:O78" si="7">IF(OR(C15="DB1",C15="DB2",C15="PDBT",C15="RABT",C15="APBT",C15="APMT"),D15,N15)</f>
        <v>8926264.6998113189</v>
      </c>
      <c r="P15" s="119"/>
      <c r="Q15" s="220"/>
      <c r="T15" s="222"/>
    </row>
    <row r="16" spans="1:23" ht="16.5" x14ac:dyDescent="0.3">
      <c r="A16" s="214" t="str">
        <f t="shared" si="0"/>
        <v>APBTBaja California</v>
      </c>
      <c r="B16" s="180" t="s">
        <v>49</v>
      </c>
      <c r="C16" s="223" t="s">
        <v>57</v>
      </c>
      <c r="D16" s="28">
        <f t="array" ref="D16">+INDEX(Mercado_ENERO_2025!$G$10:$G$417,MATCH(EC_ENERO_2025!$C16&amp;EC_ENERO_2025!$B16&amp;"Energía",Mercado_ENERO_2025!$C$10:$C$417&amp;Mercado_ENERO_2025!$E$10:$E$417&amp;Mercado_ENERO_2025!$D$10:$D$417,0))*1000</f>
        <v>8627840.2121459506</v>
      </c>
      <c r="E16" s="28">
        <f t="array" ref="E16">+INDEX(Mercado_ENERO_2025!$G$10:$G$417,MATCH(EC_ENERO_2025!$C16&amp;EC_ENERO_2025!$B16&amp;"Potencia",Mercado_ENERO_2025!$C$10:$C$417&amp;Mercado_ENERO_2025!$E$10:$E$417&amp;Mercado_ENERO_2025!$D$10:$D$417,0))*1000</f>
        <v>23193.118849854705</v>
      </c>
      <c r="F16" s="215">
        <v>1.153945</v>
      </c>
      <c r="G16" s="215">
        <f>VLOOKUP($C16,PC_ENERO_2025!$B$11:$C$22,2,0)</f>
        <v>0.5</v>
      </c>
      <c r="H16" s="216">
        <f t="shared" si="1"/>
        <v>0.32499999999999996</v>
      </c>
      <c r="I16" s="28">
        <f t="shared" si="2"/>
        <v>5493.0225866782821</v>
      </c>
      <c r="J16" s="217">
        <f t="shared" si="3"/>
        <v>1.2368384615384616</v>
      </c>
      <c r="K16" s="28">
        <f t="shared" si="4"/>
        <v>28686.141436532987</v>
      </c>
      <c r="L16" s="218">
        <v>1</v>
      </c>
      <c r="M16" s="28">
        <f t="shared" si="5"/>
        <v>28686.141436532987</v>
      </c>
      <c r="N16" s="28">
        <f t="shared" si="6"/>
        <v>28686.141436532987</v>
      </c>
      <c r="O16" s="219">
        <f t="shared" si="7"/>
        <v>8627840.2121459506</v>
      </c>
      <c r="P16" s="119"/>
      <c r="Q16" s="220"/>
      <c r="T16" s="222"/>
    </row>
    <row r="17" spans="1:20" ht="16.5" x14ac:dyDescent="0.3">
      <c r="A17" s="214" t="str">
        <f t="shared" si="0"/>
        <v>APMTBaja California</v>
      </c>
      <c r="B17" s="180" t="s">
        <v>49</v>
      </c>
      <c r="C17" s="223" t="s">
        <v>58</v>
      </c>
      <c r="D17" s="28">
        <f t="array" ref="D17">+INDEX(Mercado_ENERO_2025!$G$10:$G$417,MATCH(EC_ENERO_2025!$C17&amp;EC_ENERO_2025!$B17&amp;"Energía",Mercado_ENERO_2025!$C$10:$C$417&amp;Mercado_ENERO_2025!$E$10:$E$417&amp;Mercado_ENERO_2025!$D$10:$D$417,0))*1000</f>
        <v>958733.5951707093</v>
      </c>
      <c r="E17" s="28">
        <f t="array" ref="E17">+INDEX(Mercado_ENERO_2025!$G$10:$G$417,MATCH(EC_ENERO_2025!$C17&amp;EC_ENERO_2025!$B17&amp;"Potencia",Mercado_ENERO_2025!$C$10:$C$417&amp;Mercado_ENERO_2025!$E$10:$E$417&amp;Mercado_ENERO_2025!$D$10:$D$417,0))*1000</f>
        <v>2577.2408472330899</v>
      </c>
      <c r="F17" s="215">
        <v>1.0106459999999999</v>
      </c>
      <c r="G17" s="215">
        <f>VLOOKUP($C17,PC_ENERO_2025!$B$11:$C$22,2,0)</f>
        <v>0.5</v>
      </c>
      <c r="H17" s="216">
        <f t="shared" si="1"/>
        <v>0.32499999999999996</v>
      </c>
      <c r="I17" s="28">
        <f t="shared" si="2"/>
        <v>42.211240091758931</v>
      </c>
      <c r="J17" s="217">
        <f t="shared" si="3"/>
        <v>1.0163784615384615</v>
      </c>
      <c r="K17" s="28">
        <f t="shared" si="4"/>
        <v>2619.4520873248489</v>
      </c>
      <c r="L17" s="218">
        <v>1</v>
      </c>
      <c r="M17" s="28">
        <f t="shared" si="5"/>
        <v>2619.4520873248489</v>
      </c>
      <c r="N17" s="28">
        <f t="shared" si="6"/>
        <v>2619.4520873248489</v>
      </c>
      <c r="O17" s="219">
        <f t="shared" si="7"/>
        <v>958733.5951707093</v>
      </c>
      <c r="P17" s="119"/>
      <c r="Q17" s="220"/>
      <c r="T17" s="222"/>
    </row>
    <row r="18" spans="1:20" ht="16.5" x14ac:dyDescent="0.3">
      <c r="A18" s="214" t="str">
        <f t="shared" si="0"/>
        <v>GDMTHBaja California</v>
      </c>
      <c r="B18" s="180" t="s">
        <v>49</v>
      </c>
      <c r="C18" s="181" t="s">
        <v>54</v>
      </c>
      <c r="D18" s="28">
        <f t="array" ref="D18">+INDEX(Mercado_ENERO_2025!$G$10:$G$417,MATCH(EC_ENERO_2025!$C18&amp;EC_ENERO_2025!$B18&amp;"Energía",Mercado_ENERO_2025!$C$10:$C$417&amp;Mercado_ENERO_2025!$E$10:$E$417&amp;Mercado_ENERO_2025!$D$10:$D$417,0))*1000</f>
        <v>338115139.11498535</v>
      </c>
      <c r="E18" s="28">
        <f t="array" ref="E18">+INDEX(Mercado_ENERO_2025!$G$10:$G$417,MATCH(EC_ENERO_2025!$C18&amp;EC_ENERO_2025!$B18&amp;"Potencia",Mercado_ENERO_2025!$C$10:$C$417&amp;Mercado_ENERO_2025!$E$10:$E$417&amp;Mercado_ENERO_2025!$D$10:$D$417,0))*1000</f>
        <v>797290.93358560978</v>
      </c>
      <c r="F18" s="215">
        <v>1.0106459999999999</v>
      </c>
      <c r="G18" s="215">
        <f>VLOOKUP($C18,PC_ENERO_2025!$B$11:$C$22,2,0)</f>
        <v>0.56999999999999995</v>
      </c>
      <c r="H18" s="216">
        <f t="shared" si="1"/>
        <v>0.39842999999999995</v>
      </c>
      <c r="I18" s="28">
        <f t="shared" si="2"/>
        <v>12143.003260303789</v>
      </c>
      <c r="J18" s="217">
        <f t="shared" si="3"/>
        <v>1.0152303290414877</v>
      </c>
      <c r="K18" s="28">
        <f t="shared" si="4"/>
        <v>809433.93684591353</v>
      </c>
      <c r="L18" s="218">
        <v>1.25</v>
      </c>
      <c r="M18" s="28">
        <f t="shared" si="5"/>
        <v>647547.14947673085</v>
      </c>
      <c r="N18" s="28">
        <f t="shared" si="6"/>
        <v>647547.14947673085</v>
      </c>
      <c r="O18" s="219">
        <f t="shared" si="7"/>
        <v>647547.14947673085</v>
      </c>
      <c r="P18" s="119"/>
      <c r="Q18" s="220"/>
      <c r="T18" s="222"/>
    </row>
    <row r="19" spans="1:20" ht="16.5" x14ac:dyDescent="0.3">
      <c r="A19" s="214" t="str">
        <f t="shared" si="0"/>
        <v>GDMTOBaja California</v>
      </c>
      <c r="B19" s="180" t="s">
        <v>49</v>
      </c>
      <c r="C19" s="181" t="s">
        <v>55</v>
      </c>
      <c r="D19" s="28">
        <f t="array" ref="D19">+INDEX(Mercado_ENERO_2025!$G$10:$G$417,MATCH(EC_ENERO_2025!$C19&amp;EC_ENERO_2025!$B19&amp;"Energía",Mercado_ENERO_2025!$C$10:$C$417&amp;Mercado_ENERO_2025!$E$10:$E$417&amp;Mercado_ENERO_2025!$D$10:$D$417,0))*1000</f>
        <v>74132405.209602877</v>
      </c>
      <c r="E19" s="28">
        <f t="array" ref="E19">+INDEX(Mercado_ENERO_2025!$G$10:$G$417,MATCH(EC_ENERO_2025!$C19&amp;EC_ENERO_2025!$B19&amp;"Potencia",Mercado_ENERO_2025!$C$10:$C$417&amp;Mercado_ENERO_2025!$E$10:$E$417&amp;Mercado_ENERO_2025!$D$10:$D$417,0))*1000</f>
        <v>181164.23560509007</v>
      </c>
      <c r="F19" s="215">
        <v>1.0106459999999999</v>
      </c>
      <c r="G19" s="215">
        <f>VLOOKUP($C19,PC_ENERO_2025!$B$11:$C$22,2,0)</f>
        <v>0.55000000000000004</v>
      </c>
      <c r="H19" s="216">
        <f t="shared" si="1"/>
        <v>0.37675000000000003</v>
      </c>
      <c r="I19" s="28">
        <f t="shared" si="2"/>
        <v>2815.5831419733972</v>
      </c>
      <c r="J19" s="217">
        <f t="shared" si="3"/>
        <v>1.015541605839416</v>
      </c>
      <c r="K19" s="28">
        <f t="shared" si="4"/>
        <v>183979.81874706349</v>
      </c>
      <c r="L19" s="218">
        <v>1.05</v>
      </c>
      <c r="M19" s="28">
        <f t="shared" si="5"/>
        <v>175218.87499720333</v>
      </c>
      <c r="N19" s="28">
        <f t="shared" si="6"/>
        <v>183979.81874706349</v>
      </c>
      <c r="O19" s="219">
        <f t="shared" si="7"/>
        <v>183979.81874706349</v>
      </c>
      <c r="P19" s="119"/>
      <c r="Q19" s="220"/>
      <c r="T19" s="222"/>
    </row>
    <row r="20" spans="1:20" ht="16.5" x14ac:dyDescent="0.3">
      <c r="A20" s="214" t="str">
        <f t="shared" si="0"/>
        <v>RAMTBaja California</v>
      </c>
      <c r="B20" s="180" t="s">
        <v>49</v>
      </c>
      <c r="C20" s="181" t="s">
        <v>60</v>
      </c>
      <c r="D20" s="28">
        <f t="array" ref="D20">+INDEX(Mercado_ENERO_2025!$G$10:$G$417,MATCH(EC_ENERO_2025!$C20&amp;EC_ENERO_2025!$B20&amp;"Energía",Mercado_ENERO_2025!$C$10:$C$417&amp;Mercado_ENERO_2025!$E$10:$E$417&amp;Mercado_ENERO_2025!$D$10:$D$417,0))*1000</f>
        <v>19524305.092583925</v>
      </c>
      <c r="E20" s="28">
        <f t="array" ref="E20">+INDEX(Mercado_ENERO_2025!$G$10:$G$417,MATCH(EC_ENERO_2025!$C20&amp;EC_ENERO_2025!$B20&amp;"Potencia",Mercado_ENERO_2025!$C$10:$C$417&amp;Mercado_ENERO_2025!$E$10:$E$417&amp;Mercado_ENERO_2025!$D$10:$D$417,0))*1000</f>
        <v>52484.691109096566</v>
      </c>
      <c r="F20" s="215">
        <v>1.0106459999999999</v>
      </c>
      <c r="G20" s="215">
        <f>VLOOKUP($C20,PC_ENERO_2025!$B$11:$C$22,2,0)</f>
        <v>0.5</v>
      </c>
      <c r="H20" s="216">
        <f t="shared" si="1"/>
        <v>0.32499999999999996</v>
      </c>
      <c r="I20" s="28">
        <f t="shared" si="2"/>
        <v>859.61849468836726</v>
      </c>
      <c r="J20" s="217">
        <f t="shared" si="3"/>
        <v>1.0163784615384615</v>
      </c>
      <c r="K20" s="28">
        <f t="shared" si="4"/>
        <v>53344.309603784932</v>
      </c>
      <c r="L20" s="218">
        <v>1.05</v>
      </c>
      <c r="M20" s="28">
        <f t="shared" si="5"/>
        <v>50804.104384557075</v>
      </c>
      <c r="N20" s="28">
        <f t="shared" si="6"/>
        <v>53344.309603784932</v>
      </c>
      <c r="O20" s="219">
        <f t="shared" si="7"/>
        <v>53344.309603784932</v>
      </c>
      <c r="P20" s="119"/>
      <c r="Q20" s="220"/>
      <c r="R20" s="224"/>
      <c r="T20" s="222"/>
    </row>
    <row r="21" spans="1:20" ht="16.5" x14ac:dyDescent="0.3">
      <c r="A21" s="214" t="str">
        <f t="shared" si="0"/>
        <v>DISTBaja California</v>
      </c>
      <c r="B21" s="180" t="s">
        <v>49</v>
      </c>
      <c r="C21" s="181" t="s">
        <v>51</v>
      </c>
      <c r="D21" s="28">
        <f t="array" ref="D21">+INDEX(Mercado_ENERO_2025!$G$10:$G$417,MATCH(EC_ENERO_2025!$C21&amp;EC_ENERO_2025!$B21&amp;"Energía",Mercado_ENERO_2025!$C$10:$C$417&amp;Mercado_ENERO_2025!$E$10:$E$417&amp;Mercado_ENERO_2025!$D$10:$D$417,0))*1000</f>
        <v>168737469.68153864</v>
      </c>
      <c r="E21" s="28">
        <f t="array" ref="E21">+INDEX(Mercado_ENERO_2025!$G$10:$G$417,MATCH(EC_ENERO_2025!$C21&amp;EC_ENERO_2025!$B21&amp;"Potencia",Mercado_ENERO_2025!$C$10:$C$417&amp;Mercado_ENERO_2025!$E$10:$E$417&amp;Mercado_ENERO_2025!$D$10:$D$417,0))*1000</f>
        <v>306483.34365289647</v>
      </c>
      <c r="F21" s="225">
        <v>1</v>
      </c>
      <c r="G21" s="215">
        <f>VLOOKUP($C21,PC_ENERO_2025!$B$11:$C$22,2,0)</f>
        <v>0.74</v>
      </c>
      <c r="H21" s="216">
        <f t="shared" si="1"/>
        <v>0.60531999999999997</v>
      </c>
      <c r="I21" s="28">
        <f t="shared" si="2"/>
        <v>0</v>
      </c>
      <c r="J21" s="217">
        <f t="shared" si="3"/>
        <v>1</v>
      </c>
      <c r="K21" s="28">
        <f t="shared" si="4"/>
        <v>306483.34365289647</v>
      </c>
      <c r="L21" s="218">
        <v>1.35</v>
      </c>
      <c r="M21" s="28">
        <f t="shared" si="5"/>
        <v>227024.69900214553</v>
      </c>
      <c r="N21" s="28">
        <f t="shared" si="6"/>
        <v>227024.69900214553</v>
      </c>
      <c r="O21" s="219">
        <f t="shared" si="7"/>
        <v>227024.69900214553</v>
      </c>
      <c r="P21" s="119"/>
      <c r="Q21" s="220"/>
      <c r="R21" s="224"/>
      <c r="T21" s="222"/>
    </row>
    <row r="22" spans="1:20" ht="16.5" x14ac:dyDescent="0.3">
      <c r="A22" s="214" t="str">
        <f t="shared" si="0"/>
        <v>DITBaja California</v>
      </c>
      <c r="B22" s="180" t="s">
        <v>49</v>
      </c>
      <c r="C22" s="181" t="s">
        <v>52</v>
      </c>
      <c r="D22" s="28">
        <f t="array" ref="D22">+INDEX(Mercado_ENERO_2025!$G$10:$G$417,MATCH(EC_ENERO_2025!$C22&amp;EC_ENERO_2025!$B22&amp;"Energía",Mercado_ENERO_2025!$C$10:$C$417&amp;Mercado_ENERO_2025!$E$10:$E$417&amp;Mercado_ENERO_2025!$D$10:$D$417,0))*1000</f>
        <v>32274272.364721995</v>
      </c>
      <c r="E22" s="28">
        <f t="array" ref="E22">+INDEX(Mercado_ENERO_2025!$G$10:$G$417,MATCH(EC_ENERO_2025!$C22&amp;EC_ENERO_2025!$B22&amp;"Potencia",Mercado_ENERO_2025!$C$10:$C$417&amp;Mercado_ENERO_2025!$E$10:$E$417&amp;Mercado_ENERO_2025!$D$10:$D$417,0))*1000</f>
        <v>61097.744140394505</v>
      </c>
      <c r="F22" s="225">
        <v>1</v>
      </c>
      <c r="G22" s="215">
        <f>VLOOKUP($C22,PC_ENERO_2025!$B$11:$C$22,2,0)</f>
        <v>0.71</v>
      </c>
      <c r="H22" s="216">
        <f t="shared" si="1"/>
        <v>0.56586999999999998</v>
      </c>
      <c r="I22" s="28">
        <f t="shared" si="2"/>
        <v>0</v>
      </c>
      <c r="J22" s="217">
        <f t="shared" si="3"/>
        <v>1</v>
      </c>
      <c r="K22" s="28">
        <f t="shared" si="4"/>
        <v>61097.744140394505</v>
      </c>
      <c r="L22" s="218">
        <v>2.5</v>
      </c>
      <c r="M22" s="28">
        <f t="shared" si="5"/>
        <v>24439.097656157803</v>
      </c>
      <c r="N22" s="28">
        <f t="shared" si="6"/>
        <v>24439.097656157803</v>
      </c>
      <c r="O22" s="219">
        <f t="shared" si="7"/>
        <v>24439.097656157803</v>
      </c>
      <c r="P22" s="119"/>
      <c r="Q22" s="220"/>
      <c r="R22" s="224"/>
      <c r="T22" s="222"/>
    </row>
    <row r="23" spans="1:20" ht="16.5" x14ac:dyDescent="0.3">
      <c r="A23" s="214" t="str">
        <f t="shared" si="0"/>
        <v>DB1Baja California Sur</v>
      </c>
      <c r="B23" s="180" t="s">
        <v>61</v>
      </c>
      <c r="C23" s="181" t="s">
        <v>48</v>
      </c>
      <c r="D23" s="28">
        <f t="array" ref="D23">+INDEX(Mercado_ENERO_2025!$G$10:$G$417,MATCH(EC_ENERO_2025!$C23&amp;EC_ENERO_2025!$B23&amp;"Energía",Mercado_ENERO_2025!$C$10:$C$417&amp;Mercado_ENERO_2025!$E$10:$E$417&amp;Mercado_ENERO_2025!$D$10:$D$417,0))*1000</f>
        <v>18784578.438437641</v>
      </c>
      <c r="E23" s="28">
        <f t="array" ref="E23">+INDEX(Mercado_ENERO_2025!$G$10:$G$417,MATCH(EC_ENERO_2025!$C23&amp;EC_ENERO_2025!$B23&amp;"Potencia",Mercado_ENERO_2025!$C$10:$C$417&amp;Mercado_ENERO_2025!$E$10:$E$417&amp;Mercado_ENERO_2025!$D$10:$D$417,0))*1000</f>
        <v>42793.371693178524</v>
      </c>
      <c r="F23" s="215">
        <v>1.153945</v>
      </c>
      <c r="G23" s="215">
        <f>VLOOKUP($C23,PC_ENERO_2025!$B$11:$C$22,2,0)</f>
        <v>0.59</v>
      </c>
      <c r="H23" s="216">
        <f t="shared" si="1"/>
        <v>0.42066999999999999</v>
      </c>
      <c r="I23" s="28">
        <f t="shared" si="2"/>
        <v>9239.5871042165018</v>
      </c>
      <c r="J23" s="217">
        <f t="shared" si="3"/>
        <v>1.2159116409537165</v>
      </c>
      <c r="K23" s="28">
        <f t="shared" si="4"/>
        <v>52032.958797395018</v>
      </c>
      <c r="L23" s="218">
        <v>1</v>
      </c>
      <c r="M23" s="28">
        <f t="shared" si="5"/>
        <v>52032.958797395018</v>
      </c>
      <c r="N23" s="28">
        <f t="shared" si="6"/>
        <v>52032.958797395018</v>
      </c>
      <c r="O23" s="219">
        <f t="shared" si="7"/>
        <v>18784578.438437641</v>
      </c>
      <c r="P23" s="119"/>
      <c r="Q23" s="220"/>
      <c r="T23" s="222"/>
    </row>
    <row r="24" spans="1:20" ht="16.5" x14ac:dyDescent="0.3">
      <c r="A24" s="214" t="str">
        <f t="shared" si="0"/>
        <v>DB2Baja California Sur</v>
      </c>
      <c r="B24" s="180" t="s">
        <v>61</v>
      </c>
      <c r="C24" s="223" t="s">
        <v>50</v>
      </c>
      <c r="D24" s="28">
        <f t="array" ref="D24">+INDEX(Mercado_ENERO_2025!$G$10:$G$417,MATCH(EC_ENERO_2025!$C24&amp;EC_ENERO_2025!$B24&amp;"Energía",Mercado_ENERO_2025!$C$10:$C$417&amp;Mercado_ENERO_2025!$E$10:$E$417&amp;Mercado_ENERO_2025!$D$10:$D$417,0))*1000</f>
        <v>56052172.771171167</v>
      </c>
      <c r="E24" s="28">
        <f t="array" ref="E24">+INDEX(Mercado_ENERO_2025!$G$10:$G$417,MATCH(EC_ENERO_2025!$C24&amp;EC_ENERO_2025!$B24&amp;"Potencia",Mercado_ENERO_2025!$C$10:$C$417&amp;Mercado_ENERO_2025!$E$10:$E$417&amp;Mercado_ENERO_2025!$D$10:$D$417,0))*1000</f>
        <v>127693.12185887362</v>
      </c>
      <c r="F24" s="215">
        <v>1.153945</v>
      </c>
      <c r="G24" s="215">
        <f>VLOOKUP($C24,PC_ENERO_2025!$B$11:$C$22,2,0)</f>
        <v>0.59</v>
      </c>
      <c r="H24" s="216">
        <f t="shared" si="1"/>
        <v>0.42066999999999999</v>
      </c>
      <c r="I24" s="28">
        <f t="shared" si="2"/>
        <v>27570.431479052313</v>
      </c>
      <c r="J24" s="217">
        <f t="shared" si="3"/>
        <v>1.2159116409537167</v>
      </c>
      <c r="K24" s="28">
        <f t="shared" si="4"/>
        <v>155263.55333792593</v>
      </c>
      <c r="L24" s="218">
        <v>1.0062500000000001</v>
      </c>
      <c r="M24" s="28">
        <f t="shared" si="5"/>
        <v>154299.18344141706</v>
      </c>
      <c r="N24" s="28">
        <f t="shared" si="6"/>
        <v>155263.55333792593</v>
      </c>
      <c r="O24" s="219">
        <f t="shared" si="7"/>
        <v>56052172.771171167</v>
      </c>
      <c r="P24" s="119"/>
      <c r="Q24" s="220"/>
      <c r="T24" s="222"/>
    </row>
    <row r="25" spans="1:20" ht="16.5" x14ac:dyDescent="0.3">
      <c r="A25" s="214" t="str">
        <f t="shared" si="0"/>
        <v>PDBTBaja California Sur</v>
      </c>
      <c r="B25" s="180" t="s">
        <v>61</v>
      </c>
      <c r="C25" s="181" t="s">
        <v>56</v>
      </c>
      <c r="D25" s="28">
        <f t="array" ref="D25">+INDEX(Mercado_ENERO_2025!$G$10:$G$417,MATCH(EC_ENERO_2025!$C25&amp;EC_ENERO_2025!$B25&amp;"Energía",Mercado_ENERO_2025!$C$10:$C$417&amp;Mercado_ENERO_2025!$E$10:$E$417&amp;Mercado_ENERO_2025!$D$10:$D$417,0))*1000</f>
        <v>18107905.818184406</v>
      </c>
      <c r="E25" s="28">
        <f t="array" ref="E25">+INDEX(Mercado_ENERO_2025!$G$10:$G$417,MATCH(EC_ENERO_2025!$C25&amp;EC_ENERO_2025!$B25&amp;"Potencia",Mercado_ENERO_2025!$C$10:$C$417&amp;Mercado_ENERO_2025!$E$10:$E$417&amp;Mercado_ENERO_2025!$D$10:$D$417,0))*1000</f>
        <v>41963.074291306089</v>
      </c>
      <c r="F25" s="215">
        <v>1.153945</v>
      </c>
      <c r="G25" s="215">
        <f>VLOOKUP($C25,PC_ENERO_2025!$B$11:$C$22,2,0)</f>
        <v>0.57999999999999996</v>
      </c>
      <c r="H25" s="216">
        <f t="shared" si="1"/>
        <v>0.40947999999999996</v>
      </c>
      <c r="I25" s="28">
        <f t="shared" si="2"/>
        <v>9150.1493934491737</v>
      </c>
      <c r="J25" s="217">
        <f t="shared" si="3"/>
        <v>1.2180524079320114</v>
      </c>
      <c r="K25" s="28">
        <f t="shared" si="4"/>
        <v>51113.223684755263</v>
      </c>
      <c r="L25" s="218">
        <v>1.1800000000000002</v>
      </c>
      <c r="M25" s="28">
        <f t="shared" si="5"/>
        <v>43316.291258267163</v>
      </c>
      <c r="N25" s="28">
        <f t="shared" si="6"/>
        <v>51113.223684755263</v>
      </c>
      <c r="O25" s="219">
        <f t="shared" si="7"/>
        <v>18107905.818184406</v>
      </c>
      <c r="P25" s="119"/>
      <c r="Q25" s="220"/>
      <c r="T25" s="222"/>
    </row>
    <row r="26" spans="1:20" ht="16.5" x14ac:dyDescent="0.3">
      <c r="A26" s="214" t="str">
        <f t="shared" si="0"/>
        <v>GDBTBaja California Sur</v>
      </c>
      <c r="B26" s="180" t="s">
        <v>61</v>
      </c>
      <c r="C26" s="223" t="s">
        <v>53</v>
      </c>
      <c r="D26" s="28">
        <f t="array" ref="D26">+INDEX(Mercado_ENERO_2025!$G$10:$G$417,MATCH(EC_ENERO_2025!$C26&amp;EC_ENERO_2025!$B26&amp;"Energía",Mercado_ENERO_2025!$C$10:$C$417&amp;Mercado_ENERO_2025!$E$10:$E$417&amp;Mercado_ENERO_2025!$D$10:$D$417,0))*1000</f>
        <v>1023684.2903268799</v>
      </c>
      <c r="E26" s="28">
        <f t="array" ref="E26">+INDEX(Mercado_ENERO_2025!$G$10:$G$417,MATCH(EC_ENERO_2025!$C26&amp;EC_ENERO_2025!$B26&amp;"Potencia",Mercado_ENERO_2025!$C$10:$C$417&amp;Mercado_ENERO_2025!$E$10:$E$417&amp;Mercado_ENERO_2025!$D$10:$D$417,0))*1000</f>
        <v>2807.9994797204299</v>
      </c>
      <c r="F26" s="215">
        <v>1.153945</v>
      </c>
      <c r="G26" s="215">
        <f>VLOOKUP($C26,PC_ENERO_2025!$B$11:$C$22,2,0)</f>
        <v>0.49</v>
      </c>
      <c r="H26" s="216">
        <f t="shared" si="1"/>
        <v>0.31506999999999996</v>
      </c>
      <c r="I26" s="28">
        <f t="shared" si="2"/>
        <v>672.28223935546134</v>
      </c>
      <c r="J26" s="217">
        <f t="shared" si="3"/>
        <v>1.2394167962674962</v>
      </c>
      <c r="K26" s="28">
        <f t="shared" si="4"/>
        <v>3480.2817190758915</v>
      </c>
      <c r="L26" s="218">
        <v>1.29</v>
      </c>
      <c r="M26" s="28">
        <f t="shared" si="5"/>
        <v>2697.8928054851872</v>
      </c>
      <c r="N26" s="28">
        <f t="shared" si="6"/>
        <v>3480.2817190758915</v>
      </c>
      <c r="O26" s="219">
        <f t="shared" si="7"/>
        <v>3480.2817190758915</v>
      </c>
      <c r="P26" s="119"/>
      <c r="Q26" s="220"/>
      <c r="T26" s="222"/>
    </row>
    <row r="27" spans="1:20" ht="16.5" x14ac:dyDescent="0.3">
      <c r="A27" s="214" t="str">
        <f t="shared" si="0"/>
        <v>RABTBaja California Sur</v>
      </c>
      <c r="B27" s="180" t="s">
        <v>61</v>
      </c>
      <c r="C27" s="223" t="s">
        <v>59</v>
      </c>
      <c r="D27" s="28">
        <f t="array" ref="D27">+INDEX(Mercado_ENERO_2025!$G$10:$G$417,MATCH(EC_ENERO_2025!$C27&amp;EC_ENERO_2025!$B27&amp;"Energía",Mercado_ENERO_2025!$C$10:$C$417&amp;Mercado_ENERO_2025!$E$10:$E$417&amp;Mercado_ENERO_2025!$D$10:$D$417,0))*1000</f>
        <v>6755076.9946119403</v>
      </c>
      <c r="E27" s="28">
        <f t="array" ref="E27">+INDEX(Mercado_ENERO_2025!$G$10:$G$417,MATCH(EC_ENERO_2025!$C27&amp;EC_ENERO_2025!$B27&amp;"Potencia",Mercado_ENERO_2025!$C$10:$C$417&amp;Mercado_ENERO_2025!$E$10:$E$417&amp;Mercado_ENERO_2025!$D$10:$D$417,0))*1000</f>
        <v>18158.809125300915</v>
      </c>
      <c r="F27" s="215">
        <v>1.153945</v>
      </c>
      <c r="G27" s="215">
        <f>VLOOKUP($C27,PC_ENERO_2025!$B$11:$C$22,2,0)</f>
        <v>0.5</v>
      </c>
      <c r="H27" s="216">
        <f t="shared" si="1"/>
        <v>0.32499999999999996</v>
      </c>
      <c r="I27" s="28">
        <f t="shared" si="2"/>
        <v>4300.7044166068454</v>
      </c>
      <c r="J27" s="217">
        <f t="shared" si="3"/>
        <v>1.2368384615384616</v>
      </c>
      <c r="K27" s="28">
        <f t="shared" si="4"/>
        <v>22459.51354190776</v>
      </c>
      <c r="L27" s="218">
        <v>1.05</v>
      </c>
      <c r="M27" s="28">
        <f t="shared" si="5"/>
        <v>21390.012897055007</v>
      </c>
      <c r="N27" s="28">
        <f t="shared" si="6"/>
        <v>22459.51354190776</v>
      </c>
      <c r="O27" s="219">
        <f t="shared" si="7"/>
        <v>6755076.9946119403</v>
      </c>
      <c r="P27" s="119"/>
      <c r="Q27" s="220"/>
      <c r="T27" s="222"/>
    </row>
    <row r="28" spans="1:20" ht="16.5" x14ac:dyDescent="0.3">
      <c r="A28" s="214" t="str">
        <f t="shared" si="0"/>
        <v>APBTBaja California Sur</v>
      </c>
      <c r="B28" s="180" t="s">
        <v>61</v>
      </c>
      <c r="C28" s="181" t="s">
        <v>57</v>
      </c>
      <c r="D28" s="28">
        <f t="array" ref="D28">+INDEX(Mercado_ENERO_2025!$G$10:$G$417,MATCH(EC_ENERO_2025!$C28&amp;EC_ENERO_2025!$B28&amp;"Energía",Mercado_ENERO_2025!$C$10:$C$417&amp;Mercado_ENERO_2025!$E$10:$E$417&amp;Mercado_ENERO_2025!$D$10:$D$417,0))*1000</f>
        <v>2073425.1752361746</v>
      </c>
      <c r="E28" s="28">
        <f t="array" ref="E28">+INDEX(Mercado_ENERO_2025!$G$10:$G$417,MATCH(EC_ENERO_2025!$C28&amp;EC_ENERO_2025!$B28&amp;"Potencia",Mercado_ENERO_2025!$C$10:$C$417&amp;Mercado_ENERO_2025!$E$10:$E$417&amp;Mercado_ENERO_2025!$D$10:$D$417,0))*1000</f>
        <v>5573.7235893445559</v>
      </c>
      <c r="F28" s="215">
        <v>1.153945</v>
      </c>
      <c r="G28" s="215">
        <f>VLOOKUP($C28,PC_ENERO_2025!$B$11:$C$22,2,0)</f>
        <v>0.5</v>
      </c>
      <c r="H28" s="216">
        <f t="shared" si="1"/>
        <v>0.32499999999999996</v>
      </c>
      <c r="I28" s="28">
        <f t="shared" si="2"/>
        <v>1320.0721199409963</v>
      </c>
      <c r="J28" s="217">
        <f t="shared" si="3"/>
        <v>1.2368384615384616</v>
      </c>
      <c r="K28" s="28">
        <f t="shared" si="4"/>
        <v>6893.7957092855522</v>
      </c>
      <c r="L28" s="218">
        <v>1</v>
      </c>
      <c r="M28" s="28">
        <f t="shared" si="5"/>
        <v>6893.7957092855522</v>
      </c>
      <c r="N28" s="28">
        <f t="shared" si="6"/>
        <v>6893.7957092855522</v>
      </c>
      <c r="O28" s="219">
        <f t="shared" si="7"/>
        <v>2073425.1752361746</v>
      </c>
      <c r="P28" s="119"/>
      <c r="Q28" s="220"/>
      <c r="T28" s="222"/>
    </row>
    <row r="29" spans="1:20" ht="16.5" x14ac:dyDescent="0.3">
      <c r="A29" s="214" t="str">
        <f t="shared" si="0"/>
        <v>APMTBaja California Sur</v>
      </c>
      <c r="B29" s="180" t="s">
        <v>61</v>
      </c>
      <c r="C29" s="181" t="s">
        <v>58</v>
      </c>
      <c r="D29" s="28">
        <f t="array" ref="D29">+INDEX(Mercado_ENERO_2025!$G$10:$G$417,MATCH(EC_ENERO_2025!$C29&amp;EC_ENERO_2025!$B29&amp;"Energía",Mercado_ENERO_2025!$C$10:$C$417&amp;Mercado_ENERO_2025!$E$10:$E$417&amp;Mercado_ENERO_2025!$D$10:$D$417,0))*1000</f>
        <v>22188.529543010158</v>
      </c>
      <c r="E29" s="28">
        <f t="array" ref="E29">+INDEX(Mercado_ENERO_2025!$G$10:$G$417,MATCH(EC_ENERO_2025!$C29&amp;EC_ENERO_2025!$B29&amp;"Potencia",Mercado_ENERO_2025!$C$10:$C$417&amp;Mercado_ENERO_2025!$E$10:$E$417&amp;Mercado_ENERO_2025!$D$10:$D$417,0))*1000</f>
        <v>59.646584793038059</v>
      </c>
      <c r="F29" s="215">
        <v>1.0106459999999999</v>
      </c>
      <c r="G29" s="215">
        <f>VLOOKUP($C29,PC_ENERO_2025!$B$11:$C$22,2,0)</f>
        <v>0.5</v>
      </c>
      <c r="H29" s="216">
        <f t="shared" si="1"/>
        <v>0.32499999999999996</v>
      </c>
      <c r="I29" s="28">
        <f t="shared" si="2"/>
        <v>0.97691929493335272</v>
      </c>
      <c r="J29" s="217">
        <f t="shared" si="3"/>
        <v>1.0163784615384615</v>
      </c>
      <c r="K29" s="28">
        <f t="shared" si="4"/>
        <v>60.623504087971412</v>
      </c>
      <c r="L29" s="218">
        <v>1</v>
      </c>
      <c r="M29" s="28">
        <f t="shared" si="5"/>
        <v>60.623504087971412</v>
      </c>
      <c r="N29" s="28">
        <f t="shared" si="6"/>
        <v>60.623504087971412</v>
      </c>
      <c r="O29" s="219">
        <f t="shared" si="7"/>
        <v>22188.529543010158</v>
      </c>
      <c r="P29" s="119"/>
      <c r="Q29" s="220"/>
      <c r="T29" s="222"/>
    </row>
    <row r="30" spans="1:20" ht="16.5" x14ac:dyDescent="0.3">
      <c r="A30" s="214" t="str">
        <f t="shared" si="0"/>
        <v>GDMTHBaja California Sur</v>
      </c>
      <c r="B30" s="180" t="s">
        <v>61</v>
      </c>
      <c r="C30" s="181" t="s">
        <v>54</v>
      </c>
      <c r="D30" s="28">
        <f t="array" ref="D30">+INDEX(Mercado_ENERO_2025!$G$10:$G$417,MATCH(EC_ENERO_2025!$C30&amp;EC_ENERO_2025!$B30&amp;"Energía",Mercado_ENERO_2025!$C$10:$C$417&amp;Mercado_ENERO_2025!$E$10:$E$417&amp;Mercado_ENERO_2025!$D$10:$D$417,0))*1000</f>
        <v>77691569.6369645</v>
      </c>
      <c r="E30" s="28">
        <f t="array" ref="E30">+INDEX(Mercado_ENERO_2025!$G$10:$G$417,MATCH(EC_ENERO_2025!$C30&amp;EC_ENERO_2025!$B30&amp;"Potencia",Mercado_ENERO_2025!$C$10:$C$417&amp;Mercado_ENERO_2025!$E$10:$E$417&amp;Mercado_ENERO_2025!$D$10:$D$417,0))*1000</f>
        <v>183200.26796115001</v>
      </c>
      <c r="F30" s="215">
        <v>1.0106459999999999</v>
      </c>
      <c r="G30" s="215">
        <f>VLOOKUP($C30,PC_ENERO_2025!$B$11:$C$22,2,0)</f>
        <v>0.56999999999999995</v>
      </c>
      <c r="H30" s="216">
        <f t="shared" si="1"/>
        <v>0.39842999999999995</v>
      </c>
      <c r="I30" s="28">
        <f t="shared" si="2"/>
        <v>2790.20036153704</v>
      </c>
      <c r="J30" s="217">
        <f t="shared" si="3"/>
        <v>1.0152303290414877</v>
      </c>
      <c r="K30" s="28">
        <f t="shared" si="4"/>
        <v>185990.46832268703</v>
      </c>
      <c r="L30" s="218">
        <v>1.25</v>
      </c>
      <c r="M30" s="28">
        <f t="shared" si="5"/>
        <v>148792.37465814961</v>
      </c>
      <c r="N30" s="28">
        <f t="shared" si="6"/>
        <v>148792.37465814961</v>
      </c>
      <c r="O30" s="219">
        <f t="shared" si="7"/>
        <v>148792.37465814961</v>
      </c>
      <c r="P30" s="119"/>
      <c r="Q30" s="220"/>
      <c r="T30" s="222"/>
    </row>
    <row r="31" spans="1:20" ht="16.5" x14ac:dyDescent="0.3">
      <c r="A31" s="214" t="str">
        <f t="shared" si="0"/>
        <v>GDMTOBaja California Sur</v>
      </c>
      <c r="B31" s="180" t="s">
        <v>61</v>
      </c>
      <c r="C31" s="181" t="s">
        <v>55</v>
      </c>
      <c r="D31" s="28">
        <f t="array" ref="D31">+INDEX(Mercado_ENERO_2025!$G$10:$G$417,MATCH(EC_ENERO_2025!$C31&amp;EC_ENERO_2025!$B31&amp;"Energía",Mercado_ENERO_2025!$C$10:$C$417&amp;Mercado_ENERO_2025!$E$10:$E$417&amp;Mercado_ENERO_2025!$D$10:$D$417,0))*1000</f>
        <v>18091795.972434651</v>
      </c>
      <c r="E31" s="28">
        <f t="array" ref="E31">+INDEX(Mercado_ENERO_2025!$G$10:$G$417,MATCH(EC_ENERO_2025!$C31&amp;EC_ENERO_2025!$B31&amp;"Potencia",Mercado_ENERO_2025!$C$10:$C$417&amp;Mercado_ENERO_2025!$E$10:$E$417&amp;Mercado_ENERO_2025!$D$10:$D$417,0))*1000</f>
        <v>44212.600128139413</v>
      </c>
      <c r="F31" s="215">
        <v>1.0106459999999999</v>
      </c>
      <c r="G31" s="215">
        <f>VLOOKUP($C31,PC_ENERO_2025!$B$11:$C$22,2,0)</f>
        <v>0.55000000000000004</v>
      </c>
      <c r="H31" s="216">
        <f t="shared" si="1"/>
        <v>0.37675000000000003</v>
      </c>
      <c r="I31" s="28">
        <f t="shared" si="2"/>
        <v>687.13480432725453</v>
      </c>
      <c r="J31" s="217">
        <f t="shared" si="3"/>
        <v>1.015541605839416</v>
      </c>
      <c r="K31" s="28">
        <f t="shared" si="4"/>
        <v>44899.734932466672</v>
      </c>
      <c r="L31" s="218">
        <v>1.05</v>
      </c>
      <c r="M31" s="28">
        <f t="shared" si="5"/>
        <v>42761.652316634922</v>
      </c>
      <c r="N31" s="28">
        <f t="shared" si="6"/>
        <v>44899.734932466672</v>
      </c>
      <c r="O31" s="219">
        <f t="shared" si="7"/>
        <v>44899.734932466672</v>
      </c>
      <c r="P31" s="119"/>
      <c r="Q31" s="220"/>
      <c r="T31" s="222"/>
    </row>
    <row r="32" spans="1:20" ht="16.5" x14ac:dyDescent="0.3">
      <c r="A32" s="214" t="str">
        <f t="shared" si="0"/>
        <v>RAMTBaja California Sur</v>
      </c>
      <c r="B32" s="180" t="s">
        <v>61</v>
      </c>
      <c r="C32" s="181" t="s">
        <v>60</v>
      </c>
      <c r="D32" s="28">
        <f t="array" ref="D32">+INDEX(Mercado_ENERO_2025!$G$10:$G$417,MATCH(EC_ENERO_2025!$C32&amp;EC_ENERO_2025!$B32&amp;"Energía",Mercado_ENERO_2025!$C$10:$C$417&amp;Mercado_ENERO_2025!$E$10:$E$417&amp;Mercado_ENERO_2025!$D$10:$D$417,0))*1000</f>
        <v>12301574.984385207</v>
      </c>
      <c r="E32" s="28">
        <f t="array" ref="E32">+INDEX(Mercado_ENERO_2025!$G$10:$G$417,MATCH(EC_ENERO_2025!$C32&amp;EC_ENERO_2025!$B32&amp;"Potencia",Mercado_ENERO_2025!$C$10:$C$417&amp;Mercado_ENERO_2025!$E$10:$E$417&amp;Mercado_ENERO_2025!$D$10:$D$417,0))*1000</f>
        <v>33068.749958024753</v>
      </c>
      <c r="F32" s="215">
        <v>1.0106459999999999</v>
      </c>
      <c r="G32" s="215">
        <f>VLOOKUP($C32,PC_ENERO_2025!$B$11:$C$22,2,0)</f>
        <v>0.5</v>
      </c>
      <c r="H32" s="216">
        <f t="shared" si="1"/>
        <v>0.32499999999999996</v>
      </c>
      <c r="I32" s="28">
        <f t="shared" si="2"/>
        <v>541.61524931250676</v>
      </c>
      <c r="J32" s="217">
        <f t="shared" si="3"/>
        <v>1.0163784615384615</v>
      </c>
      <c r="K32" s="28">
        <f t="shared" si="4"/>
        <v>33610.365207337258</v>
      </c>
      <c r="L32" s="218">
        <v>1.05</v>
      </c>
      <c r="M32" s="28">
        <f t="shared" si="5"/>
        <v>32009.871626035481</v>
      </c>
      <c r="N32" s="28">
        <f t="shared" si="6"/>
        <v>33610.365207337258</v>
      </c>
      <c r="O32" s="219">
        <f t="shared" si="7"/>
        <v>33610.365207337258</v>
      </c>
      <c r="Q32" s="220"/>
      <c r="T32" s="222"/>
    </row>
    <row r="33" spans="1:20" ht="16.5" x14ac:dyDescent="0.3">
      <c r="A33" s="214" t="str">
        <f t="shared" si="0"/>
        <v>DISTBaja California Sur</v>
      </c>
      <c r="B33" s="180" t="s">
        <v>61</v>
      </c>
      <c r="C33" s="181" t="s">
        <v>51</v>
      </c>
      <c r="D33" s="28">
        <f t="array" ref="D33">+INDEX(Mercado_ENERO_2025!$G$10:$G$417,MATCH(EC_ENERO_2025!$C33&amp;EC_ENERO_2025!$B33&amp;"Energía",Mercado_ENERO_2025!$C$10:$C$417&amp;Mercado_ENERO_2025!$E$10:$E$417&amp;Mercado_ENERO_2025!$D$10:$D$417,0))*1000</f>
        <v>6153419.8980986066</v>
      </c>
      <c r="E33" s="28">
        <f t="array" ref="E33">+INDEX(Mercado_ENERO_2025!$G$10:$G$417,MATCH(EC_ENERO_2025!$C33&amp;EC_ENERO_2025!$B33&amp;"Potencia",Mercado_ENERO_2025!$C$10:$C$417&amp;Mercado_ENERO_2025!$E$10:$E$417&amp;Mercado_ENERO_2025!$D$10:$D$417,0))*1000</f>
        <v>11176.656310118075</v>
      </c>
      <c r="F33" s="225">
        <v>1</v>
      </c>
      <c r="G33" s="215">
        <f>VLOOKUP($C33,PC_ENERO_2025!$B$11:$C$22,2,0)</f>
        <v>0.74</v>
      </c>
      <c r="H33" s="216">
        <f t="shared" si="1"/>
        <v>0.60531999999999997</v>
      </c>
      <c r="I33" s="28">
        <f t="shared" si="2"/>
        <v>0</v>
      </c>
      <c r="J33" s="217">
        <f t="shared" si="3"/>
        <v>1</v>
      </c>
      <c r="K33" s="28">
        <f t="shared" si="4"/>
        <v>11176.656310118075</v>
      </c>
      <c r="L33" s="218">
        <v>1.35</v>
      </c>
      <c r="M33" s="28">
        <f t="shared" si="5"/>
        <v>8279.004674161537</v>
      </c>
      <c r="N33" s="28">
        <f t="shared" si="6"/>
        <v>8279.004674161537</v>
      </c>
      <c r="O33" s="219">
        <f t="shared" si="7"/>
        <v>8279.004674161537</v>
      </c>
      <c r="Q33" s="220"/>
      <c r="T33" s="222"/>
    </row>
    <row r="34" spans="1:20" ht="16.5" x14ac:dyDescent="0.3">
      <c r="A34" s="214" t="str">
        <f t="shared" si="0"/>
        <v>DITBaja California Sur</v>
      </c>
      <c r="B34" s="180" t="s">
        <v>61</v>
      </c>
      <c r="C34" s="181" t="s">
        <v>52</v>
      </c>
      <c r="D34" s="28">
        <f t="array" ref="D34">+INDEX(Mercado_ENERO_2025!$G$10:$G$417,MATCH(EC_ENERO_2025!$C34&amp;EC_ENERO_2025!$B34&amp;"Energía",Mercado_ENERO_2025!$C$10:$C$417&amp;Mercado_ENERO_2025!$E$10:$E$417&amp;Mercado_ENERO_2025!$D$10:$D$417,0))*1000</f>
        <v>0</v>
      </c>
      <c r="E34" s="28">
        <f t="array" ref="E34">+INDEX(Mercado_ENERO_2025!$G$10:$G$417,MATCH(EC_ENERO_2025!$C34&amp;EC_ENERO_2025!$B34&amp;"Potencia",Mercado_ENERO_2025!$C$10:$C$417&amp;Mercado_ENERO_2025!$E$10:$E$417&amp;Mercado_ENERO_2025!$D$10:$D$417,0))*1000</f>
        <v>0</v>
      </c>
      <c r="F34" s="225">
        <v>1</v>
      </c>
      <c r="G34" s="215">
        <f>VLOOKUP($C34,PC_ENERO_2025!$B$11:$C$22,2,0)</f>
        <v>0.71</v>
      </c>
      <c r="H34" s="216">
        <f t="shared" si="1"/>
        <v>0.56586999999999998</v>
      </c>
      <c r="I34" s="28">
        <f t="shared" si="2"/>
        <v>0</v>
      </c>
      <c r="J34" s="217">
        <f t="shared" si="3"/>
        <v>0</v>
      </c>
      <c r="K34" s="28">
        <f t="shared" si="4"/>
        <v>0</v>
      </c>
      <c r="L34" s="218">
        <v>2.5</v>
      </c>
      <c r="M34" s="28">
        <f t="shared" si="5"/>
        <v>0</v>
      </c>
      <c r="N34" s="28">
        <f t="shared" si="6"/>
        <v>0</v>
      </c>
      <c r="O34" s="219">
        <f t="shared" si="7"/>
        <v>0</v>
      </c>
      <c r="Q34" s="220"/>
      <c r="T34" s="222"/>
    </row>
    <row r="35" spans="1:20" ht="16.5" x14ac:dyDescent="0.3">
      <c r="A35" s="214" t="str">
        <f t="shared" si="0"/>
        <v>DB1Bajío</v>
      </c>
      <c r="B35" s="180" t="s">
        <v>62</v>
      </c>
      <c r="C35" s="181" t="s">
        <v>48</v>
      </c>
      <c r="D35" s="28">
        <f t="array" ref="D35">+INDEX(Mercado_ENERO_2025!$G$10:$G$417,MATCH(EC_ENERO_2025!$C35&amp;EC_ENERO_2025!$B35&amp;"Energía",Mercado_ENERO_2025!$C$10:$C$417&amp;Mercado_ENERO_2025!$E$10:$E$417&amp;Mercado_ENERO_2025!$D$10:$D$417,0))*1000</f>
        <v>258436545.67096096</v>
      </c>
      <c r="E35" s="28">
        <f t="array" ref="E35">+INDEX(Mercado_ENERO_2025!$G$10:$G$417,MATCH(EC_ENERO_2025!$C35&amp;EC_ENERO_2025!$B35&amp;"Potencia",Mercado_ENERO_2025!$C$10:$C$417&amp;Mercado_ENERO_2025!$E$10:$E$417&amp;Mercado_ENERO_2025!$D$10:$D$417,0))*1000</f>
        <v>588747.37030927872</v>
      </c>
      <c r="F35" s="215">
        <v>1.240491</v>
      </c>
      <c r="G35" s="215">
        <f>VLOOKUP($C35,PC_ENERO_2025!$B$11:$C$22,2,0)</f>
        <v>0.59</v>
      </c>
      <c r="H35" s="216">
        <f t="shared" si="1"/>
        <v>0.42066999999999999</v>
      </c>
      <c r="I35" s="28">
        <f t="shared" si="2"/>
        <v>198581.2676480347</v>
      </c>
      <c r="J35" s="217">
        <f t="shared" si="3"/>
        <v>1.3372945301542778</v>
      </c>
      <c r="K35" s="28">
        <f t="shared" si="4"/>
        <v>787328.63795731345</v>
      </c>
      <c r="L35" s="218">
        <v>1</v>
      </c>
      <c r="M35" s="28">
        <f t="shared" si="5"/>
        <v>787328.63795731345</v>
      </c>
      <c r="N35" s="28">
        <f t="shared" si="6"/>
        <v>787328.63795731345</v>
      </c>
      <c r="O35" s="219">
        <f t="shared" si="7"/>
        <v>258436545.67096096</v>
      </c>
      <c r="Q35" s="220"/>
      <c r="T35" s="222"/>
    </row>
    <row r="36" spans="1:20" ht="16.5" x14ac:dyDescent="0.3">
      <c r="A36" s="214" t="str">
        <f t="shared" si="0"/>
        <v>DB2Bajío</v>
      </c>
      <c r="B36" s="180" t="s">
        <v>62</v>
      </c>
      <c r="C36" s="181" t="s">
        <v>50</v>
      </c>
      <c r="D36" s="28">
        <f t="array" ref="D36">+INDEX(Mercado_ENERO_2025!$G$10:$G$417,MATCH(EC_ENERO_2025!$C36&amp;EC_ENERO_2025!$B36&amp;"Energía",Mercado_ENERO_2025!$C$10:$C$417&amp;Mercado_ENERO_2025!$E$10:$E$417&amp;Mercado_ENERO_2025!$D$10:$D$417,0))*1000</f>
        <v>158728658.19207996</v>
      </c>
      <c r="E36" s="28">
        <f t="array" ref="E36">+INDEX(Mercado_ENERO_2025!$G$10:$G$417,MATCH(EC_ENERO_2025!$C36&amp;EC_ENERO_2025!$B36&amp;"Potencia",Mercado_ENERO_2025!$C$10:$C$417&amp;Mercado_ENERO_2025!$E$10:$E$417&amp;Mercado_ENERO_2025!$D$10:$D$417,0))*1000</f>
        <v>361601.645234372</v>
      </c>
      <c r="F36" s="215">
        <v>1.240491</v>
      </c>
      <c r="G36" s="215">
        <f>VLOOKUP($C36,PC_ENERO_2025!$B$11:$C$22,2,0)</f>
        <v>0.59</v>
      </c>
      <c r="H36" s="216">
        <f t="shared" si="1"/>
        <v>0.42066999999999999</v>
      </c>
      <c r="I36" s="28">
        <f t="shared" si="2"/>
        <v>121966.25703234134</v>
      </c>
      <c r="J36" s="217">
        <f t="shared" si="3"/>
        <v>1.3372945301542778</v>
      </c>
      <c r="K36" s="28">
        <f t="shared" si="4"/>
        <v>483567.90226671332</v>
      </c>
      <c r="L36" s="218">
        <v>1.0062500000000001</v>
      </c>
      <c r="M36" s="28">
        <f t="shared" si="5"/>
        <v>480564.37492344179</v>
      </c>
      <c r="N36" s="28">
        <f t="shared" si="6"/>
        <v>483567.90226671332</v>
      </c>
      <c r="O36" s="219">
        <f t="shared" si="7"/>
        <v>158728658.19207996</v>
      </c>
      <c r="Q36" s="220"/>
      <c r="T36" s="222"/>
    </row>
    <row r="37" spans="1:20" ht="15" customHeight="1" x14ac:dyDescent="0.3">
      <c r="A37" s="214" t="str">
        <f t="shared" si="0"/>
        <v>PDBTBajío</v>
      </c>
      <c r="B37" s="180" t="s">
        <v>62</v>
      </c>
      <c r="C37" s="181" t="s">
        <v>56</v>
      </c>
      <c r="D37" s="28">
        <f t="array" ref="D37">+INDEX(Mercado_ENERO_2025!$G$10:$G$417,MATCH(EC_ENERO_2025!$C37&amp;EC_ENERO_2025!$B37&amp;"Energía",Mercado_ENERO_2025!$C$10:$C$417&amp;Mercado_ENERO_2025!$E$10:$E$417&amp;Mercado_ENERO_2025!$D$10:$D$417,0))*1000</f>
        <v>106354089.95441911</v>
      </c>
      <c r="E37" s="28">
        <f t="array" ref="E37">+INDEX(Mercado_ENERO_2025!$G$10:$G$417,MATCH(EC_ENERO_2025!$C37&amp;EC_ENERO_2025!$B37&amp;"Potencia",Mercado_ENERO_2025!$C$10:$C$417&amp;Mercado_ENERO_2025!$E$10:$E$417&amp;Mercado_ENERO_2025!$D$10:$D$417,0))*1000</f>
        <v>246463.87178906912</v>
      </c>
      <c r="F37" s="215">
        <v>1.240491</v>
      </c>
      <c r="G37" s="215">
        <f>VLOOKUP($C37,PC_ENERO_2025!$B$11:$C$22,2,0)</f>
        <v>0.57999999999999996</v>
      </c>
      <c r="H37" s="216">
        <f t="shared" si="1"/>
        <v>0.40947999999999996</v>
      </c>
      <c r="I37" s="28">
        <f t="shared" si="2"/>
        <v>83955.160043094947</v>
      </c>
      <c r="J37" s="217">
        <f t="shared" si="3"/>
        <v>1.3406388101983002</v>
      </c>
      <c r="K37" s="28">
        <f t="shared" si="4"/>
        <v>330419.03183216404</v>
      </c>
      <c r="L37" s="218">
        <v>1.1800000000000002</v>
      </c>
      <c r="M37" s="28">
        <f t="shared" si="5"/>
        <v>280016.12867132539</v>
      </c>
      <c r="N37" s="28">
        <f t="shared" si="6"/>
        <v>330419.03183216404</v>
      </c>
      <c r="O37" s="219">
        <f t="shared" si="7"/>
        <v>106354089.95441911</v>
      </c>
      <c r="Q37" s="220"/>
      <c r="T37" s="222"/>
    </row>
    <row r="38" spans="1:20" ht="16.5" x14ac:dyDescent="0.3">
      <c r="A38" s="214" t="str">
        <f t="shared" si="0"/>
        <v>GDBTBajío</v>
      </c>
      <c r="B38" s="180" t="s">
        <v>62</v>
      </c>
      <c r="C38" s="223" t="s">
        <v>53</v>
      </c>
      <c r="D38" s="28">
        <f t="array" ref="D38">+INDEX(Mercado_ENERO_2025!$G$10:$G$417,MATCH(EC_ENERO_2025!$C38&amp;EC_ENERO_2025!$B38&amp;"Energía",Mercado_ENERO_2025!$C$10:$C$417&amp;Mercado_ENERO_2025!$E$10:$E$417&amp;Mercado_ENERO_2025!$D$10:$D$417,0))*1000</f>
        <v>480032.25761608809</v>
      </c>
      <c r="E38" s="28">
        <f t="array" ref="E38">+INDEX(Mercado_ENERO_2025!$G$10:$G$417,MATCH(EC_ENERO_2025!$C38&amp;EC_ENERO_2025!$B38&amp;"Potencia",Mercado_ENERO_2025!$C$10:$C$417&amp;Mercado_ENERO_2025!$E$10:$E$417&amp;Mercado_ENERO_2025!$D$10:$D$417,0))*1000</f>
        <v>1316.7441782315341</v>
      </c>
      <c r="F38" s="215">
        <v>1.240491</v>
      </c>
      <c r="G38" s="215">
        <f>VLOOKUP($C38,PC_ENERO_2025!$B$11:$C$22,2,0)</f>
        <v>0.49</v>
      </c>
      <c r="H38" s="216">
        <f t="shared" si="1"/>
        <v>0.31506999999999996</v>
      </c>
      <c r="I38" s="28">
        <f t="shared" si="2"/>
        <v>492.48075298146176</v>
      </c>
      <c r="J38" s="217">
        <f t="shared" si="3"/>
        <v>1.3740139968895801</v>
      </c>
      <c r="K38" s="28">
        <f t="shared" si="4"/>
        <v>1809.2249312129959</v>
      </c>
      <c r="L38" s="218">
        <v>1.29</v>
      </c>
      <c r="M38" s="28">
        <f t="shared" si="5"/>
        <v>1402.499946676741</v>
      </c>
      <c r="N38" s="28">
        <f t="shared" si="6"/>
        <v>1809.2249312129959</v>
      </c>
      <c r="O38" s="219">
        <f t="shared" si="7"/>
        <v>1809.2249312129959</v>
      </c>
      <c r="Q38" s="220"/>
      <c r="T38" s="222"/>
    </row>
    <row r="39" spans="1:20" ht="16.5" x14ac:dyDescent="0.3">
      <c r="A39" s="214" t="str">
        <f t="shared" si="0"/>
        <v>RABTBajío</v>
      </c>
      <c r="B39" s="180" t="s">
        <v>62</v>
      </c>
      <c r="C39" s="223" t="s">
        <v>59</v>
      </c>
      <c r="D39" s="28">
        <f t="array" ref="D39">+INDEX(Mercado_ENERO_2025!$G$10:$G$417,MATCH(EC_ENERO_2025!$C39&amp;EC_ENERO_2025!$B39&amp;"Energía",Mercado_ENERO_2025!$C$10:$C$417&amp;Mercado_ENERO_2025!$E$10:$E$417&amp;Mercado_ENERO_2025!$D$10:$D$417,0))*1000</f>
        <v>47422761.25900656</v>
      </c>
      <c r="E39" s="28">
        <f t="array" ref="E39">+INDEX(Mercado_ENERO_2025!$G$10:$G$417,MATCH(EC_ENERO_2025!$C39&amp;EC_ENERO_2025!$B39&amp;"Potencia",Mercado_ENERO_2025!$C$10:$C$417&amp;Mercado_ENERO_2025!$E$10:$E$417&amp;Mercado_ENERO_2025!$D$10:$D$417,0))*1000</f>
        <v>127480.54101883485</v>
      </c>
      <c r="F39" s="215">
        <v>1.240491</v>
      </c>
      <c r="G39" s="215">
        <f>VLOOKUP($C39,PC_ENERO_2025!$B$11:$C$22,2,0)</f>
        <v>0.5</v>
      </c>
      <c r="H39" s="216">
        <f t="shared" si="1"/>
        <v>0.32499999999999996</v>
      </c>
      <c r="I39" s="28">
        <f t="shared" si="2"/>
        <v>47166.035061785558</v>
      </c>
      <c r="J39" s="217">
        <f t="shared" si="3"/>
        <v>1.369986153846154</v>
      </c>
      <c r="K39" s="28">
        <f t="shared" si="4"/>
        <v>174646.57608062041</v>
      </c>
      <c r="L39" s="218">
        <v>1.05</v>
      </c>
      <c r="M39" s="28">
        <f t="shared" si="5"/>
        <v>166330.07245773371</v>
      </c>
      <c r="N39" s="28">
        <f t="shared" si="6"/>
        <v>174646.57608062041</v>
      </c>
      <c r="O39" s="219">
        <f t="shared" si="7"/>
        <v>47422761.25900656</v>
      </c>
      <c r="Q39" s="220"/>
      <c r="T39" s="222"/>
    </row>
    <row r="40" spans="1:20" ht="16.5" x14ac:dyDescent="0.3">
      <c r="A40" s="214" t="str">
        <f t="shared" si="0"/>
        <v>APBTBajío</v>
      </c>
      <c r="B40" s="180" t="s">
        <v>62</v>
      </c>
      <c r="C40" s="223" t="s">
        <v>57</v>
      </c>
      <c r="D40" s="28">
        <f t="array" ref="D40">+INDEX(Mercado_ENERO_2025!$G$10:$G$417,MATCH(EC_ENERO_2025!$C40&amp;EC_ENERO_2025!$B40&amp;"Energía",Mercado_ENERO_2025!$C$10:$C$417&amp;Mercado_ENERO_2025!$E$10:$E$417&amp;Mercado_ENERO_2025!$D$10:$D$417,0))*1000</f>
        <v>27207899.039444752</v>
      </c>
      <c r="E40" s="28">
        <f t="array" ref="E40">+INDEX(Mercado_ENERO_2025!$G$10:$G$417,MATCH(EC_ENERO_2025!$C40&amp;EC_ENERO_2025!$B40&amp;"Potencia",Mercado_ENERO_2025!$C$10:$C$417&amp;Mercado_ENERO_2025!$E$10:$E$417&amp;Mercado_ENERO_2025!$D$10:$D$417,0))*1000</f>
        <v>73139.513546894508</v>
      </c>
      <c r="F40" s="215">
        <v>1.240491</v>
      </c>
      <c r="G40" s="215">
        <f>VLOOKUP($C40,PC_ENERO_2025!$B$11:$C$22,2,0)</f>
        <v>0.5</v>
      </c>
      <c r="H40" s="216">
        <f t="shared" si="1"/>
        <v>0.32499999999999996</v>
      </c>
      <c r="I40" s="28">
        <f t="shared" si="2"/>
        <v>27060.607311394167</v>
      </c>
      <c r="J40" s="217">
        <f t="shared" si="3"/>
        <v>1.369986153846154</v>
      </c>
      <c r="K40" s="28">
        <f t="shared" si="4"/>
        <v>100200.12085828868</v>
      </c>
      <c r="L40" s="218">
        <v>1</v>
      </c>
      <c r="M40" s="28">
        <f t="shared" si="5"/>
        <v>100200.12085828868</v>
      </c>
      <c r="N40" s="28">
        <f t="shared" si="6"/>
        <v>100200.12085828868</v>
      </c>
      <c r="O40" s="219">
        <f t="shared" si="7"/>
        <v>27207899.039444752</v>
      </c>
      <c r="Q40" s="220"/>
      <c r="T40" s="222"/>
    </row>
    <row r="41" spans="1:20" ht="16.5" x14ac:dyDescent="0.3">
      <c r="A41" s="214" t="str">
        <f t="shared" si="0"/>
        <v>APMTBajío</v>
      </c>
      <c r="B41" s="180" t="s">
        <v>62</v>
      </c>
      <c r="C41" s="223" t="s">
        <v>58</v>
      </c>
      <c r="D41" s="28">
        <f t="array" ref="D41">+INDEX(Mercado_ENERO_2025!$G$10:$G$417,MATCH(EC_ENERO_2025!$C41&amp;EC_ENERO_2025!$B41&amp;"Energía",Mercado_ENERO_2025!$C$10:$C$417&amp;Mercado_ENERO_2025!$E$10:$E$417&amp;Mercado_ENERO_2025!$D$10:$D$417,0))*1000</f>
        <v>8056044.9783411557</v>
      </c>
      <c r="E41" s="28">
        <f t="array" ref="E41">+INDEX(Mercado_ENERO_2025!$G$10:$G$417,MATCH(EC_ENERO_2025!$C41&amp;EC_ENERO_2025!$B41&amp;"Potencia",Mercado_ENERO_2025!$C$10:$C$417&amp;Mercado_ENERO_2025!$E$10:$E$417&amp;Mercado_ENERO_2025!$D$10:$D$417,0))*1000</f>
        <v>21656.034888013859</v>
      </c>
      <c r="F41" s="215">
        <v>1.0217529999999999</v>
      </c>
      <c r="G41" s="215">
        <f>VLOOKUP($C41,PC_ENERO_2025!$B$11:$C$22,2,0)</f>
        <v>0.5</v>
      </c>
      <c r="H41" s="216">
        <f t="shared" si="1"/>
        <v>0.32499999999999996</v>
      </c>
      <c r="I41" s="28">
        <f t="shared" si="2"/>
        <v>724.74419525994392</v>
      </c>
      <c r="J41" s="217">
        <f t="shared" si="3"/>
        <v>1.0334661538461538</v>
      </c>
      <c r="K41" s="28">
        <f t="shared" si="4"/>
        <v>22380.779083273806</v>
      </c>
      <c r="L41" s="218">
        <v>1</v>
      </c>
      <c r="M41" s="28">
        <f t="shared" si="5"/>
        <v>22380.779083273806</v>
      </c>
      <c r="N41" s="28">
        <f t="shared" si="6"/>
        <v>22380.779083273806</v>
      </c>
      <c r="O41" s="219">
        <f t="shared" si="7"/>
        <v>8056044.9783411557</v>
      </c>
      <c r="Q41" s="220"/>
      <c r="T41" s="222"/>
    </row>
    <row r="42" spans="1:20" ht="16.5" x14ac:dyDescent="0.3">
      <c r="A42" s="214" t="str">
        <f t="shared" si="0"/>
        <v>GDMTHBajío</v>
      </c>
      <c r="B42" s="180" t="s">
        <v>62</v>
      </c>
      <c r="C42" s="181" t="s">
        <v>54</v>
      </c>
      <c r="D42" s="28">
        <f t="array" ref="D42">+INDEX(Mercado_ENERO_2025!$G$10:$G$417,MATCH(EC_ENERO_2025!$C42&amp;EC_ENERO_2025!$B42&amp;"Energía",Mercado_ENERO_2025!$C$10:$C$417&amp;Mercado_ENERO_2025!$E$10:$E$417&amp;Mercado_ENERO_2025!$D$10:$D$417,0))*1000</f>
        <v>626788715.59318841</v>
      </c>
      <c r="E42" s="28">
        <f t="array" ref="E42">+INDEX(Mercado_ENERO_2025!$G$10:$G$417,MATCH(EC_ENERO_2025!$C42&amp;EC_ENERO_2025!$B42&amp;"Potencia",Mercado_ENERO_2025!$C$10:$C$417&amp;Mercado_ENERO_2025!$E$10:$E$417&amp;Mercado_ENERO_2025!$D$10:$D$417,0))*1000</f>
        <v>1477996.4053791463</v>
      </c>
      <c r="F42" s="215">
        <v>1.0217529999999999</v>
      </c>
      <c r="G42" s="215">
        <f>VLOOKUP($C42,PC_ENERO_2025!$B$11:$C$22,2,0)</f>
        <v>0.56999999999999995</v>
      </c>
      <c r="H42" s="216">
        <f t="shared" si="1"/>
        <v>0.39842999999999995</v>
      </c>
      <c r="I42" s="28">
        <f t="shared" si="2"/>
        <v>45995.501868687337</v>
      </c>
      <c r="J42" s="217">
        <f t="shared" si="3"/>
        <v>1.0311201716738196</v>
      </c>
      <c r="K42" s="28">
        <f t="shared" si="4"/>
        <v>1523991.9072478337</v>
      </c>
      <c r="L42" s="218">
        <v>1.25</v>
      </c>
      <c r="M42" s="28">
        <f t="shared" si="5"/>
        <v>1219193.525798267</v>
      </c>
      <c r="N42" s="28">
        <f t="shared" si="6"/>
        <v>1219193.525798267</v>
      </c>
      <c r="O42" s="219">
        <f t="shared" si="7"/>
        <v>1219193.525798267</v>
      </c>
      <c r="Q42" s="220"/>
      <c r="T42" s="222"/>
    </row>
    <row r="43" spans="1:20" ht="16.5" x14ac:dyDescent="0.3">
      <c r="A43" s="214" t="str">
        <f t="shared" si="0"/>
        <v>GDMTOBajío</v>
      </c>
      <c r="B43" s="180" t="s">
        <v>62</v>
      </c>
      <c r="C43" s="181" t="s">
        <v>55</v>
      </c>
      <c r="D43" s="28">
        <f t="array" ref="D43">+INDEX(Mercado_ENERO_2025!$G$10:$G$417,MATCH(EC_ENERO_2025!$C43&amp;EC_ENERO_2025!$B43&amp;"Energía",Mercado_ENERO_2025!$C$10:$C$417&amp;Mercado_ENERO_2025!$E$10:$E$417&amp;Mercado_ENERO_2025!$D$10:$D$417,0))*1000</f>
        <v>137334259.37096199</v>
      </c>
      <c r="E43" s="28">
        <f t="array" ref="E43">+INDEX(Mercado_ENERO_2025!$G$10:$G$417,MATCH(EC_ENERO_2025!$C43&amp;EC_ENERO_2025!$B43&amp;"Potencia",Mercado_ENERO_2025!$C$10:$C$417&amp;Mercado_ENERO_2025!$E$10:$E$417&amp;Mercado_ENERO_2025!$D$10:$D$417,0))*1000</f>
        <v>335616.46962600679</v>
      </c>
      <c r="F43" s="215">
        <v>1.0217529999999999</v>
      </c>
      <c r="G43" s="215">
        <f>VLOOKUP($C43,PC_ENERO_2025!$B$11:$C$22,2,0)</f>
        <v>0.55000000000000004</v>
      </c>
      <c r="H43" s="216">
        <f t="shared" si="1"/>
        <v>0.37675000000000003</v>
      </c>
      <c r="I43" s="28">
        <f t="shared" si="2"/>
        <v>10657.905202590506</v>
      </c>
      <c r="J43" s="217">
        <f t="shared" si="3"/>
        <v>1.0317562043795618</v>
      </c>
      <c r="K43" s="28">
        <f t="shared" si="4"/>
        <v>346274.37482859724</v>
      </c>
      <c r="L43" s="218">
        <v>1.05</v>
      </c>
      <c r="M43" s="28">
        <f t="shared" si="5"/>
        <v>329785.11888437829</v>
      </c>
      <c r="N43" s="28">
        <f t="shared" si="6"/>
        <v>346274.37482859724</v>
      </c>
      <c r="O43" s="219">
        <f t="shared" si="7"/>
        <v>346274.37482859724</v>
      </c>
      <c r="Q43" s="220"/>
      <c r="T43" s="222"/>
    </row>
    <row r="44" spans="1:20" ht="16.5" x14ac:dyDescent="0.3">
      <c r="A44" s="214" t="str">
        <f t="shared" si="0"/>
        <v>RAMTBajío</v>
      </c>
      <c r="B44" s="180" t="s">
        <v>62</v>
      </c>
      <c r="C44" s="181" t="s">
        <v>60</v>
      </c>
      <c r="D44" s="28">
        <f t="array" ref="D44">+INDEX(Mercado_ENERO_2025!$G$10:$G$417,MATCH(EC_ENERO_2025!$C44&amp;EC_ENERO_2025!$B44&amp;"Energía",Mercado_ENERO_2025!$C$10:$C$417&amp;Mercado_ENERO_2025!$E$10:$E$417&amp;Mercado_ENERO_2025!$D$10:$D$417,0))*1000</f>
        <v>154375449.97458455</v>
      </c>
      <c r="E44" s="28">
        <f t="array" ref="E44">+INDEX(Mercado_ENERO_2025!$G$10:$G$417,MATCH(EC_ENERO_2025!$C44&amp;EC_ENERO_2025!$B44&amp;"Potencia",Mercado_ENERO_2025!$C$10:$C$417&amp;Mercado_ENERO_2025!$E$10:$E$417&amp;Mercado_ENERO_2025!$D$10:$D$417,0))*1000</f>
        <v>414987.76874888316</v>
      </c>
      <c r="F44" s="215">
        <v>1.0217529999999999</v>
      </c>
      <c r="G44" s="215">
        <f>VLOOKUP($C44,PC_ENERO_2025!$B$11:$C$22,2,0)</f>
        <v>0.5</v>
      </c>
      <c r="H44" s="216">
        <f t="shared" si="1"/>
        <v>0.32499999999999996</v>
      </c>
      <c r="I44" s="28">
        <f t="shared" si="2"/>
        <v>13888.044513222187</v>
      </c>
      <c r="J44" s="217">
        <f t="shared" si="3"/>
        <v>1.0334661538461538</v>
      </c>
      <c r="K44" s="28">
        <f t="shared" si="4"/>
        <v>428875.8132621054</v>
      </c>
      <c r="L44" s="218">
        <v>1.05</v>
      </c>
      <c r="M44" s="28">
        <f t="shared" si="5"/>
        <v>408453.1554877194</v>
      </c>
      <c r="N44" s="28">
        <f t="shared" si="6"/>
        <v>428875.8132621054</v>
      </c>
      <c r="O44" s="219">
        <f t="shared" si="7"/>
        <v>428875.8132621054</v>
      </c>
      <c r="Q44" s="220"/>
      <c r="T44" s="222"/>
    </row>
    <row r="45" spans="1:20" ht="16.5" x14ac:dyDescent="0.3">
      <c r="A45" s="214" t="str">
        <f t="shared" si="0"/>
        <v>DISTBajío</v>
      </c>
      <c r="B45" s="180" t="s">
        <v>62</v>
      </c>
      <c r="C45" s="181" t="s">
        <v>51</v>
      </c>
      <c r="D45" s="28">
        <f t="array" ref="D45">+INDEX(Mercado_ENERO_2025!$G$10:$G$417,MATCH(EC_ENERO_2025!$C45&amp;EC_ENERO_2025!$B45&amp;"Energía",Mercado_ENERO_2025!$C$10:$C$417&amp;Mercado_ENERO_2025!$E$10:$E$417&amp;Mercado_ENERO_2025!$D$10:$D$417,0))*1000</f>
        <v>240144342.44681066</v>
      </c>
      <c r="E45" s="28">
        <f t="array" ref="E45">+INDEX(Mercado_ENERO_2025!$G$10:$G$417,MATCH(EC_ENERO_2025!$C45&amp;EC_ENERO_2025!$B45&amp;"Potencia",Mercado_ENERO_2025!$C$10:$C$417&amp;Mercado_ENERO_2025!$E$10:$E$417&amp;Mercado_ENERO_2025!$D$10:$D$417,0))*1000</f>
        <v>436181.96463021409</v>
      </c>
      <c r="F45" s="225">
        <v>1</v>
      </c>
      <c r="G45" s="215">
        <f>VLOOKUP($C45,PC_ENERO_2025!$B$11:$C$22,2,0)</f>
        <v>0.74</v>
      </c>
      <c r="H45" s="216">
        <f t="shared" si="1"/>
        <v>0.60531999999999997</v>
      </c>
      <c r="I45" s="28">
        <f t="shared" si="2"/>
        <v>0</v>
      </c>
      <c r="J45" s="217">
        <f t="shared" si="3"/>
        <v>1</v>
      </c>
      <c r="K45" s="28">
        <f t="shared" si="4"/>
        <v>436181.96463021409</v>
      </c>
      <c r="L45" s="218">
        <v>1.35</v>
      </c>
      <c r="M45" s="28">
        <f t="shared" si="5"/>
        <v>323097.75157793635</v>
      </c>
      <c r="N45" s="28">
        <f t="shared" si="6"/>
        <v>323097.75157793635</v>
      </c>
      <c r="O45" s="219">
        <f t="shared" si="7"/>
        <v>323097.75157793635</v>
      </c>
      <c r="Q45" s="220"/>
      <c r="T45" s="222"/>
    </row>
    <row r="46" spans="1:20" ht="16.5" x14ac:dyDescent="0.3">
      <c r="A46" s="214" t="str">
        <f t="shared" si="0"/>
        <v>DITBajío</v>
      </c>
      <c r="B46" s="180" t="s">
        <v>62</v>
      </c>
      <c r="C46" s="181" t="s">
        <v>52</v>
      </c>
      <c r="D46" s="28">
        <f t="array" ref="D46">+INDEX(Mercado_ENERO_2025!$G$10:$G$417,MATCH(EC_ENERO_2025!$C46&amp;EC_ENERO_2025!$B46&amp;"Energía",Mercado_ENERO_2025!$C$10:$C$417&amp;Mercado_ENERO_2025!$E$10:$E$417&amp;Mercado_ENERO_2025!$D$10:$D$417,0))*1000</f>
        <v>63829557.846321061</v>
      </c>
      <c r="E46" s="28">
        <f t="array" ref="E46">+INDEX(Mercado_ENERO_2025!$G$10:$G$417,MATCH(EC_ENERO_2025!$C46&amp;EC_ENERO_2025!$B46&amp;"Potencia",Mercado_ENERO_2025!$C$10:$C$417&amp;Mercado_ENERO_2025!$E$10:$E$417&amp;Mercado_ENERO_2025!$D$10:$D$417,0))*1000</f>
        <v>120834.38938043514</v>
      </c>
      <c r="F46" s="225">
        <v>1</v>
      </c>
      <c r="G46" s="215">
        <f>VLOOKUP($C46,PC_ENERO_2025!$B$11:$C$22,2,0)</f>
        <v>0.71</v>
      </c>
      <c r="H46" s="216">
        <f t="shared" si="1"/>
        <v>0.56586999999999998</v>
      </c>
      <c r="I46" s="28">
        <f t="shared" si="2"/>
        <v>0</v>
      </c>
      <c r="J46" s="217">
        <f t="shared" si="3"/>
        <v>1</v>
      </c>
      <c r="K46" s="28">
        <f t="shared" si="4"/>
        <v>120834.38938043514</v>
      </c>
      <c r="L46" s="218">
        <v>2.5</v>
      </c>
      <c r="M46" s="28">
        <f t="shared" si="5"/>
        <v>48333.755752174053</v>
      </c>
      <c r="N46" s="28">
        <f t="shared" si="6"/>
        <v>48333.755752174053</v>
      </c>
      <c r="O46" s="219">
        <f t="shared" si="7"/>
        <v>48333.755752174053</v>
      </c>
      <c r="Q46" s="220"/>
      <c r="T46" s="222"/>
    </row>
    <row r="47" spans="1:20" ht="16.5" x14ac:dyDescent="0.3">
      <c r="A47" s="214" t="str">
        <f t="shared" si="0"/>
        <v>DB1Centro Occidente</v>
      </c>
      <c r="B47" s="180" t="s">
        <v>63</v>
      </c>
      <c r="C47" s="181" t="s">
        <v>48</v>
      </c>
      <c r="D47" s="28">
        <f t="array" ref="D47">+INDEX(Mercado_ENERO_2025!$G$10:$G$417,MATCH(EC_ENERO_2025!$C47&amp;EC_ENERO_2025!$B47&amp;"Energía",Mercado_ENERO_2025!$C$10:$C$417&amp;Mercado_ENERO_2025!$E$10:$E$417&amp;Mercado_ENERO_2025!$D$10:$D$417,0))*1000</f>
        <v>121722662.4715884</v>
      </c>
      <c r="E47" s="28">
        <f t="array" ref="E47">+INDEX(Mercado_ENERO_2025!$G$10:$G$417,MATCH(EC_ENERO_2025!$C47&amp;EC_ENERO_2025!$B47&amp;"Potencia",Mercado_ENERO_2025!$C$10:$C$417&amp;Mercado_ENERO_2025!$E$10:$E$417&amp;Mercado_ENERO_2025!$D$10:$D$417,0))*1000</f>
        <v>277297.84598047298</v>
      </c>
      <c r="F47" s="215">
        <v>1.1343840000000001</v>
      </c>
      <c r="G47" s="215">
        <f>VLOOKUP($C47,PC_ENERO_2025!$B$11:$C$22,2,0)</f>
        <v>0.59</v>
      </c>
      <c r="H47" s="216">
        <f t="shared" si="1"/>
        <v>0.42066999999999999</v>
      </c>
      <c r="I47" s="28">
        <f t="shared" si="2"/>
        <v>52264.226836241083</v>
      </c>
      <c r="J47" s="217">
        <f t="shared" si="3"/>
        <v>1.1884768583450211</v>
      </c>
      <c r="K47" s="28">
        <f t="shared" si="4"/>
        <v>329562.07281671406</v>
      </c>
      <c r="L47" s="218">
        <v>1</v>
      </c>
      <c r="M47" s="28">
        <f t="shared" si="5"/>
        <v>329562.07281671406</v>
      </c>
      <c r="N47" s="28">
        <f t="shared" si="6"/>
        <v>329562.07281671406</v>
      </c>
      <c r="O47" s="219">
        <f t="shared" si="7"/>
        <v>121722662.4715884</v>
      </c>
      <c r="Q47" s="220"/>
      <c r="T47" s="222"/>
    </row>
    <row r="48" spans="1:20" ht="16.5" x14ac:dyDescent="0.3">
      <c r="A48" s="214" t="str">
        <f t="shared" si="0"/>
        <v>DB2Centro Occidente</v>
      </c>
      <c r="B48" s="180" t="s">
        <v>63</v>
      </c>
      <c r="C48" s="223" t="s">
        <v>50</v>
      </c>
      <c r="D48" s="28">
        <f t="array" ref="D48">+INDEX(Mercado_ENERO_2025!$G$10:$G$417,MATCH(EC_ENERO_2025!$C48&amp;EC_ENERO_2025!$B48&amp;"Energía",Mercado_ENERO_2025!$C$10:$C$417&amp;Mercado_ENERO_2025!$E$10:$E$417&amp;Mercado_ENERO_2025!$D$10:$D$417,0))*1000</f>
        <v>110048524.24229226</v>
      </c>
      <c r="E48" s="28">
        <f t="array" ref="E48">+INDEX(Mercado_ENERO_2025!$G$10:$G$417,MATCH(EC_ENERO_2025!$C48&amp;EC_ENERO_2025!$B48&amp;"Potencia",Mercado_ENERO_2025!$C$10:$C$417&amp;Mercado_ENERO_2025!$E$10:$E$417&amp;Mercado_ENERO_2025!$D$10:$D$417,0))*1000</f>
        <v>250702.85274806878</v>
      </c>
      <c r="F48" s="215">
        <v>1.1343840000000001</v>
      </c>
      <c r="G48" s="215">
        <f>VLOOKUP($C48,PC_ENERO_2025!$B$11:$C$22,2,0)</f>
        <v>0.59</v>
      </c>
      <c r="H48" s="216">
        <f t="shared" si="1"/>
        <v>0.42066999999999999</v>
      </c>
      <c r="I48" s="28">
        <f t="shared" si="2"/>
        <v>47251.686064090442</v>
      </c>
      <c r="J48" s="217">
        <f t="shared" si="3"/>
        <v>1.1884768583450211</v>
      </c>
      <c r="K48" s="28">
        <f t="shared" si="4"/>
        <v>297954.53881215921</v>
      </c>
      <c r="L48" s="218">
        <v>1.0062500000000001</v>
      </c>
      <c r="M48" s="28">
        <f t="shared" si="5"/>
        <v>296103.88950276689</v>
      </c>
      <c r="N48" s="28">
        <f t="shared" si="6"/>
        <v>297954.53881215921</v>
      </c>
      <c r="O48" s="219">
        <f t="shared" si="7"/>
        <v>110048524.24229226</v>
      </c>
      <c r="Q48" s="220"/>
      <c r="T48" s="222"/>
    </row>
    <row r="49" spans="1:20" ht="16.5" x14ac:dyDescent="0.3">
      <c r="A49" s="214" t="str">
        <f t="shared" si="0"/>
        <v>PDBTCentro Occidente</v>
      </c>
      <c r="B49" s="180" t="s">
        <v>63</v>
      </c>
      <c r="C49" s="181" t="s">
        <v>56</v>
      </c>
      <c r="D49" s="28">
        <f t="array" ref="D49">+INDEX(Mercado_ENERO_2025!$G$10:$G$417,MATCH(EC_ENERO_2025!$C49&amp;EC_ENERO_2025!$B49&amp;"Energía",Mercado_ENERO_2025!$C$10:$C$417&amp;Mercado_ENERO_2025!$E$10:$E$417&amp;Mercado_ENERO_2025!$D$10:$D$417,0))*1000</f>
        <v>59872208.287349768</v>
      </c>
      <c r="E49" s="28">
        <f t="array" ref="E49">+INDEX(Mercado_ENERO_2025!$G$10:$G$417,MATCH(EC_ENERO_2025!$C49&amp;EC_ENERO_2025!$B49&amp;"Potencia",Mercado_ENERO_2025!$C$10:$C$417&amp;Mercado_ENERO_2025!$E$10:$E$417&amp;Mercado_ENERO_2025!$D$10:$D$417,0))*1000</f>
        <v>138747.23833738823</v>
      </c>
      <c r="F49" s="215">
        <v>1.1343840000000001</v>
      </c>
      <c r="G49" s="215">
        <f>VLOOKUP($C49,PC_ENERO_2025!$B$11:$C$22,2,0)</f>
        <v>0.57999999999999996</v>
      </c>
      <c r="H49" s="216">
        <f t="shared" si="1"/>
        <v>0.40947999999999996</v>
      </c>
      <c r="I49" s="28">
        <f t="shared" si="2"/>
        <v>26409.927587438513</v>
      </c>
      <c r="J49" s="217">
        <f t="shared" si="3"/>
        <v>1.1903456090651559</v>
      </c>
      <c r="K49" s="28">
        <f t="shared" si="4"/>
        <v>165157.16592482672</v>
      </c>
      <c r="L49" s="218">
        <v>1.1800000000000002</v>
      </c>
      <c r="M49" s="28">
        <f t="shared" si="5"/>
        <v>139963.69993629382</v>
      </c>
      <c r="N49" s="28">
        <f t="shared" si="6"/>
        <v>165157.16592482672</v>
      </c>
      <c r="O49" s="219">
        <f t="shared" si="7"/>
        <v>59872208.287349768</v>
      </c>
      <c r="Q49" s="220"/>
      <c r="T49" s="222"/>
    </row>
    <row r="50" spans="1:20" ht="16.5" x14ac:dyDescent="0.3">
      <c r="A50" s="214" t="str">
        <f t="shared" si="0"/>
        <v>GDBTCentro Occidente</v>
      </c>
      <c r="B50" s="180" t="s">
        <v>63</v>
      </c>
      <c r="C50" s="223" t="s">
        <v>53</v>
      </c>
      <c r="D50" s="28">
        <f t="array" ref="D50">+INDEX(Mercado_ENERO_2025!$G$10:$G$417,MATCH(EC_ENERO_2025!$C50&amp;EC_ENERO_2025!$B50&amp;"Energía",Mercado_ENERO_2025!$C$10:$C$417&amp;Mercado_ENERO_2025!$E$10:$E$417&amp;Mercado_ENERO_2025!$D$10:$D$417,0))*1000</f>
        <v>367918.73838309402</v>
      </c>
      <c r="E50" s="28">
        <f t="array" ref="E50">+INDEX(Mercado_ENERO_2025!$G$10:$G$417,MATCH(EC_ENERO_2025!$C50&amp;EC_ENERO_2025!$B50&amp;"Potencia",Mercado_ENERO_2025!$C$10:$C$417&amp;Mercado_ENERO_2025!$E$10:$E$417&amp;Mercado_ENERO_2025!$D$10:$D$417,0))*1000</f>
        <v>1009.213129205327</v>
      </c>
      <c r="F50" s="215">
        <v>1.1343840000000001</v>
      </c>
      <c r="G50" s="215">
        <f>VLOOKUP($C50,PC_ENERO_2025!$B$11:$C$22,2,0)</f>
        <v>0.49</v>
      </c>
      <c r="H50" s="216">
        <f t="shared" si="1"/>
        <v>0.31506999999999996</v>
      </c>
      <c r="I50" s="28">
        <f t="shared" si="2"/>
        <v>210.92083538900275</v>
      </c>
      <c r="J50" s="217">
        <f t="shared" si="3"/>
        <v>1.2089953343701403</v>
      </c>
      <c r="K50" s="28">
        <f t="shared" si="4"/>
        <v>1220.1339645943299</v>
      </c>
      <c r="L50" s="218">
        <v>1.29</v>
      </c>
      <c r="M50" s="28">
        <f t="shared" si="5"/>
        <v>945.84028263126345</v>
      </c>
      <c r="N50" s="28">
        <f t="shared" si="6"/>
        <v>1220.1339645943299</v>
      </c>
      <c r="O50" s="219">
        <f t="shared" si="7"/>
        <v>1220.1339645943299</v>
      </c>
      <c r="Q50" s="220"/>
      <c r="T50" s="222"/>
    </row>
    <row r="51" spans="1:20" ht="16.5" x14ac:dyDescent="0.3">
      <c r="A51" s="214" t="str">
        <f t="shared" si="0"/>
        <v>RABTCentro Occidente</v>
      </c>
      <c r="B51" s="180" t="s">
        <v>63</v>
      </c>
      <c r="C51" s="223" t="s">
        <v>59</v>
      </c>
      <c r="D51" s="28">
        <f t="array" ref="D51">+INDEX(Mercado_ENERO_2025!$G$10:$G$417,MATCH(EC_ENERO_2025!$C51&amp;EC_ENERO_2025!$B51&amp;"Energía",Mercado_ENERO_2025!$C$10:$C$417&amp;Mercado_ENERO_2025!$E$10:$E$417&amp;Mercado_ENERO_2025!$D$10:$D$417,0))*1000</f>
        <v>17205290.05669811</v>
      </c>
      <c r="E51" s="28">
        <f t="array" ref="E51">+INDEX(Mercado_ENERO_2025!$G$10:$G$417,MATCH(EC_ENERO_2025!$C51&amp;EC_ENERO_2025!$B51&amp;"Potencia",Mercado_ENERO_2025!$C$10:$C$417&amp;Mercado_ENERO_2025!$E$10:$E$417&amp;Mercado_ENERO_2025!$D$10:$D$417,0))*1000</f>
        <v>46250.779722306754</v>
      </c>
      <c r="F51" s="215">
        <v>1.1343840000000001</v>
      </c>
      <c r="G51" s="215">
        <f>VLOOKUP($C51,PC_ENERO_2025!$B$11:$C$22,2,0)</f>
        <v>0.5</v>
      </c>
      <c r="H51" s="216">
        <f t="shared" si="1"/>
        <v>0.32499999999999996</v>
      </c>
      <c r="I51" s="28">
        <f t="shared" si="2"/>
        <v>9562.0996649268836</v>
      </c>
      <c r="J51" s="217">
        <f t="shared" si="3"/>
        <v>1.2067446153846155</v>
      </c>
      <c r="K51" s="28">
        <f t="shared" si="4"/>
        <v>55812.879387233639</v>
      </c>
      <c r="L51" s="218">
        <v>1.05</v>
      </c>
      <c r="M51" s="28">
        <f t="shared" si="5"/>
        <v>53155.123225936797</v>
      </c>
      <c r="N51" s="28">
        <f t="shared" si="6"/>
        <v>55812.879387233639</v>
      </c>
      <c r="O51" s="219">
        <f t="shared" si="7"/>
        <v>17205290.05669811</v>
      </c>
      <c r="Q51" s="220"/>
      <c r="T51" s="222"/>
    </row>
    <row r="52" spans="1:20" ht="16.5" x14ac:dyDescent="0.3">
      <c r="A52" s="214" t="str">
        <f t="shared" si="0"/>
        <v>APBTCentro Occidente</v>
      </c>
      <c r="B52" s="180" t="s">
        <v>63</v>
      </c>
      <c r="C52" s="181" t="s">
        <v>57</v>
      </c>
      <c r="D52" s="28">
        <f t="array" ref="D52">+INDEX(Mercado_ENERO_2025!$G$10:$G$417,MATCH(EC_ENERO_2025!$C52&amp;EC_ENERO_2025!$B52&amp;"Energía",Mercado_ENERO_2025!$C$10:$C$417&amp;Mercado_ENERO_2025!$E$10:$E$417&amp;Mercado_ENERO_2025!$D$10:$D$417,0))*1000</f>
        <v>14816220.229436431</v>
      </c>
      <c r="E52" s="28">
        <f t="array" ref="E52">+INDEX(Mercado_ENERO_2025!$G$10:$G$417,MATCH(EC_ENERO_2025!$C52&amp;EC_ENERO_2025!$B52&amp;"Potencia",Mercado_ENERO_2025!$C$10:$C$417&amp;Mercado_ENERO_2025!$E$10:$E$417&amp;Mercado_ENERO_2025!$D$10:$D$417,0))*1000</f>
        <v>39828.549003861379</v>
      </c>
      <c r="F52" s="215">
        <v>1.1343840000000001</v>
      </c>
      <c r="G52" s="215">
        <f>VLOOKUP($C52,PC_ENERO_2025!$B$11:$C$22,2,0)</f>
        <v>0.5</v>
      </c>
      <c r="H52" s="216">
        <f t="shared" si="1"/>
        <v>0.32499999999999996</v>
      </c>
      <c r="I52" s="28">
        <f t="shared" si="2"/>
        <v>8234.3380451306311</v>
      </c>
      <c r="J52" s="217">
        <f t="shared" si="3"/>
        <v>1.2067446153846155</v>
      </c>
      <c r="K52" s="28">
        <f t="shared" si="4"/>
        <v>48062.887048992008</v>
      </c>
      <c r="L52" s="218">
        <v>1</v>
      </c>
      <c r="M52" s="28">
        <f t="shared" si="5"/>
        <v>48062.887048992008</v>
      </c>
      <c r="N52" s="28">
        <f t="shared" si="6"/>
        <v>48062.887048992008</v>
      </c>
      <c r="O52" s="219">
        <f t="shared" si="7"/>
        <v>14816220.229436431</v>
      </c>
      <c r="Q52" s="220"/>
      <c r="T52" s="222"/>
    </row>
    <row r="53" spans="1:20" ht="16.5" x14ac:dyDescent="0.3">
      <c r="A53" s="214" t="str">
        <f t="shared" si="0"/>
        <v>APMTCentro Occidente</v>
      </c>
      <c r="B53" s="180" t="s">
        <v>63</v>
      </c>
      <c r="C53" s="181" t="s">
        <v>58</v>
      </c>
      <c r="D53" s="28">
        <f t="array" ref="D53">+INDEX(Mercado_ENERO_2025!$G$10:$G$417,MATCH(EC_ENERO_2025!$C53&amp;EC_ENERO_2025!$B53&amp;"Energía",Mercado_ENERO_2025!$C$10:$C$417&amp;Mercado_ENERO_2025!$E$10:$E$417&amp;Mercado_ENERO_2025!$D$10:$D$417,0))*1000</f>
        <v>941016.5772379135</v>
      </c>
      <c r="E53" s="28">
        <f t="array" ref="E53">+INDEX(Mercado_ENERO_2025!$G$10:$G$417,MATCH(EC_ENERO_2025!$C53&amp;EC_ENERO_2025!$B53&amp;"Potencia",Mercado_ENERO_2025!$C$10:$C$417&amp;Mercado_ENERO_2025!$E$10:$E$417&amp;Mercado_ENERO_2025!$D$10:$D$417,0))*1000</f>
        <v>2529.6144549406276</v>
      </c>
      <c r="F53" s="215">
        <v>1.0152810000000001</v>
      </c>
      <c r="G53" s="215">
        <f>VLOOKUP($C53,PC_ENERO_2025!$B$11:$C$22,2,0)</f>
        <v>0.5</v>
      </c>
      <c r="H53" s="216">
        <f t="shared" si="1"/>
        <v>0.32499999999999996</v>
      </c>
      <c r="I53" s="28">
        <f t="shared" si="2"/>
        <v>59.469289978381518</v>
      </c>
      <c r="J53" s="217">
        <f t="shared" si="3"/>
        <v>1.0235092307692308</v>
      </c>
      <c r="K53" s="28">
        <f t="shared" si="4"/>
        <v>2589.083744919009</v>
      </c>
      <c r="L53" s="218">
        <v>1</v>
      </c>
      <c r="M53" s="28">
        <f t="shared" si="5"/>
        <v>2589.083744919009</v>
      </c>
      <c r="N53" s="28">
        <f t="shared" si="6"/>
        <v>2589.083744919009</v>
      </c>
      <c r="O53" s="219">
        <f t="shared" si="7"/>
        <v>941016.5772379135</v>
      </c>
      <c r="Q53" s="220"/>
      <c r="T53" s="222"/>
    </row>
    <row r="54" spans="1:20" ht="16.5" x14ac:dyDescent="0.3">
      <c r="A54" s="214" t="str">
        <f t="shared" si="0"/>
        <v>GDMTHCentro Occidente</v>
      </c>
      <c r="B54" s="180" t="s">
        <v>63</v>
      </c>
      <c r="C54" s="181" t="s">
        <v>54</v>
      </c>
      <c r="D54" s="28">
        <f t="array" ref="D54">+INDEX(Mercado_ENERO_2025!$G$10:$G$417,MATCH(EC_ENERO_2025!$C54&amp;EC_ENERO_2025!$B54&amp;"Energía",Mercado_ENERO_2025!$C$10:$C$417&amp;Mercado_ENERO_2025!$E$10:$E$417&amp;Mercado_ENERO_2025!$D$10:$D$417,0))*1000</f>
        <v>131152277.12730443</v>
      </c>
      <c r="E54" s="28">
        <f t="array" ref="E54">+INDEX(Mercado_ENERO_2025!$G$10:$G$417,MATCH(EC_ENERO_2025!$C54&amp;EC_ENERO_2025!$B54&amp;"Potencia",Mercado_ENERO_2025!$C$10:$C$417&amp;Mercado_ENERO_2025!$E$10:$E$417&amp;Mercado_ENERO_2025!$D$10:$D$417,0))*1000</f>
        <v>309263.05679896346</v>
      </c>
      <c r="F54" s="215">
        <v>1.0152810000000001</v>
      </c>
      <c r="G54" s="215">
        <f>VLOOKUP($C54,PC_ENERO_2025!$B$11:$C$22,2,0)</f>
        <v>0.56999999999999995</v>
      </c>
      <c r="H54" s="216">
        <f t="shared" si="1"/>
        <v>0.39842999999999995</v>
      </c>
      <c r="I54" s="28">
        <f t="shared" si="2"/>
        <v>6760.870916945626</v>
      </c>
      <c r="J54" s="217">
        <f t="shared" si="3"/>
        <v>1.0218612303290417</v>
      </c>
      <c r="K54" s="28">
        <f t="shared" si="4"/>
        <v>316023.92771590914</v>
      </c>
      <c r="L54" s="218">
        <v>1.25</v>
      </c>
      <c r="M54" s="28">
        <f t="shared" si="5"/>
        <v>252819.14217272733</v>
      </c>
      <c r="N54" s="28">
        <f t="shared" si="6"/>
        <v>252819.14217272733</v>
      </c>
      <c r="O54" s="219">
        <f t="shared" si="7"/>
        <v>252819.14217272733</v>
      </c>
      <c r="Q54" s="220"/>
      <c r="T54" s="222"/>
    </row>
    <row r="55" spans="1:20" ht="16.5" x14ac:dyDescent="0.3">
      <c r="A55" s="214" t="str">
        <f t="shared" si="0"/>
        <v>GDMTOCentro Occidente</v>
      </c>
      <c r="B55" s="180" t="s">
        <v>63</v>
      </c>
      <c r="C55" s="181" t="s">
        <v>55</v>
      </c>
      <c r="D55" s="28">
        <f t="array" ref="D55">+INDEX(Mercado_ENERO_2025!$G$10:$G$417,MATCH(EC_ENERO_2025!$C55&amp;EC_ENERO_2025!$B55&amp;"Energía",Mercado_ENERO_2025!$C$10:$C$417&amp;Mercado_ENERO_2025!$E$10:$E$417&amp;Mercado_ENERO_2025!$D$10:$D$417,0))*1000</f>
        <v>53643057.989757292</v>
      </c>
      <c r="E55" s="28">
        <f t="array" ref="E55">+INDEX(Mercado_ENERO_2025!$G$10:$G$417,MATCH(EC_ENERO_2025!$C55&amp;EC_ENERO_2025!$B55&amp;"Potencia",Mercado_ENERO_2025!$C$10:$C$417&amp;Mercado_ENERO_2025!$E$10:$E$417&amp;Mercado_ENERO_2025!$D$10:$D$417,0))*1000</f>
        <v>131092.51708151828</v>
      </c>
      <c r="F55" s="215">
        <v>1.0152810000000001</v>
      </c>
      <c r="G55" s="215">
        <f>VLOOKUP($C55,PC_ENERO_2025!$B$11:$C$22,2,0)</f>
        <v>0.55000000000000004</v>
      </c>
      <c r="H55" s="216">
        <f t="shared" si="1"/>
        <v>0.37675000000000003</v>
      </c>
      <c r="I55" s="28">
        <f t="shared" si="2"/>
        <v>2924.4156985732761</v>
      </c>
      <c r="J55" s="217">
        <f t="shared" si="3"/>
        <v>1.0223080291970805</v>
      </c>
      <c r="K55" s="28">
        <f t="shared" si="4"/>
        <v>134016.93278009156</v>
      </c>
      <c r="L55" s="218">
        <v>1.05</v>
      </c>
      <c r="M55" s="28">
        <f t="shared" si="5"/>
        <v>127635.17407627768</v>
      </c>
      <c r="N55" s="28">
        <f t="shared" si="6"/>
        <v>134016.93278009156</v>
      </c>
      <c r="O55" s="219">
        <f t="shared" si="7"/>
        <v>134016.93278009156</v>
      </c>
      <c r="Q55" s="220"/>
      <c r="T55" s="222"/>
    </row>
    <row r="56" spans="1:20" ht="16.5" x14ac:dyDescent="0.3">
      <c r="A56" s="214" t="str">
        <f t="shared" si="0"/>
        <v>RAMTCentro Occidente</v>
      </c>
      <c r="B56" s="180" t="s">
        <v>63</v>
      </c>
      <c r="C56" s="181" t="s">
        <v>60</v>
      </c>
      <c r="D56" s="28">
        <f t="array" ref="D56">+INDEX(Mercado_ENERO_2025!$G$10:$G$417,MATCH(EC_ENERO_2025!$C56&amp;EC_ENERO_2025!$B56&amp;"Energía",Mercado_ENERO_2025!$C$10:$C$417&amp;Mercado_ENERO_2025!$E$10:$E$417&amp;Mercado_ENERO_2025!$D$10:$D$417,0))*1000</f>
        <v>41425692.725847974</v>
      </c>
      <c r="E56" s="28">
        <f t="array" ref="E56">+INDEX(Mercado_ENERO_2025!$G$10:$G$417,MATCH(EC_ENERO_2025!$C56&amp;EC_ENERO_2025!$B56&amp;"Potencia",Mercado_ENERO_2025!$C$10:$C$417&amp;Mercado_ENERO_2025!$E$10:$E$417&amp;Mercado_ENERO_2025!$D$10:$D$417,0))*1000</f>
        <v>111359.38904797845</v>
      </c>
      <c r="F56" s="215">
        <v>1.0152810000000001</v>
      </c>
      <c r="G56" s="215">
        <f>VLOOKUP($C56,PC_ENERO_2025!$B$11:$C$22,2,0)</f>
        <v>0.5</v>
      </c>
      <c r="H56" s="216">
        <f t="shared" si="1"/>
        <v>0.32499999999999996</v>
      </c>
      <c r="I56" s="28">
        <f t="shared" si="2"/>
        <v>2617.9735754494918</v>
      </c>
      <c r="J56" s="217">
        <f t="shared" si="3"/>
        <v>1.0235092307692308</v>
      </c>
      <c r="K56" s="28">
        <f t="shared" si="4"/>
        <v>113977.36262342792</v>
      </c>
      <c r="L56" s="218">
        <v>1.05</v>
      </c>
      <c r="M56" s="28">
        <f t="shared" si="5"/>
        <v>108549.86916516944</v>
      </c>
      <c r="N56" s="28">
        <f t="shared" si="6"/>
        <v>113977.36262342792</v>
      </c>
      <c r="O56" s="219">
        <f t="shared" si="7"/>
        <v>113977.36262342792</v>
      </c>
      <c r="Q56" s="220"/>
      <c r="T56" s="222"/>
    </row>
    <row r="57" spans="1:20" ht="16.5" x14ac:dyDescent="0.3">
      <c r="A57" s="214" t="str">
        <f t="shared" si="0"/>
        <v>DISTCentro Occidente</v>
      </c>
      <c r="B57" s="180" t="s">
        <v>63</v>
      </c>
      <c r="C57" s="181" t="s">
        <v>51</v>
      </c>
      <c r="D57" s="28">
        <f t="array" ref="D57">+INDEX(Mercado_ENERO_2025!$G$10:$G$417,MATCH(EC_ENERO_2025!$C57&amp;EC_ENERO_2025!$B57&amp;"Energía",Mercado_ENERO_2025!$C$10:$C$417&amp;Mercado_ENERO_2025!$E$10:$E$417&amp;Mercado_ENERO_2025!$D$10:$D$417,0))*1000</f>
        <v>69348572.322100461</v>
      </c>
      <c r="E57" s="28">
        <f t="array" ref="E57">+INDEX(Mercado_ENERO_2025!$G$10:$G$417,MATCH(EC_ENERO_2025!$C57&amp;EC_ENERO_2025!$B57&amp;"Potencia",Mercado_ENERO_2025!$C$10:$C$417&amp;Mercado_ENERO_2025!$E$10:$E$417&amp;Mercado_ENERO_2025!$D$10:$D$417,0))*1000</f>
        <v>125960.06306687821</v>
      </c>
      <c r="F57" s="225">
        <v>1</v>
      </c>
      <c r="G57" s="215">
        <f>VLOOKUP($C57,PC_ENERO_2025!$B$11:$C$22,2,0)</f>
        <v>0.74</v>
      </c>
      <c r="H57" s="216">
        <f t="shared" si="1"/>
        <v>0.60531999999999997</v>
      </c>
      <c r="I57" s="28">
        <f t="shared" si="2"/>
        <v>0</v>
      </c>
      <c r="J57" s="217">
        <f t="shared" si="3"/>
        <v>1</v>
      </c>
      <c r="K57" s="28">
        <f t="shared" si="4"/>
        <v>125960.06306687821</v>
      </c>
      <c r="L57" s="218">
        <v>1.35</v>
      </c>
      <c r="M57" s="28">
        <f t="shared" si="5"/>
        <v>93303.750419909775</v>
      </c>
      <c r="N57" s="28">
        <f t="shared" si="6"/>
        <v>93303.750419909775</v>
      </c>
      <c r="O57" s="219">
        <f t="shared" si="7"/>
        <v>93303.750419909775</v>
      </c>
      <c r="Q57" s="220"/>
      <c r="T57" s="222"/>
    </row>
    <row r="58" spans="1:20" ht="16.5" x14ac:dyDescent="0.3">
      <c r="A58" s="214" t="str">
        <f t="shared" si="0"/>
        <v>DITCentro Occidente</v>
      </c>
      <c r="B58" s="180" t="s">
        <v>63</v>
      </c>
      <c r="C58" s="181" t="s">
        <v>52</v>
      </c>
      <c r="D58" s="28">
        <f t="array" ref="D58">+INDEX(Mercado_ENERO_2025!$G$10:$G$417,MATCH(EC_ENERO_2025!$C58&amp;EC_ENERO_2025!$B58&amp;"Energía",Mercado_ENERO_2025!$C$10:$C$417&amp;Mercado_ENERO_2025!$E$10:$E$417&amp;Mercado_ENERO_2025!$D$10:$D$417,0))*1000</f>
        <v>0</v>
      </c>
      <c r="E58" s="28">
        <f t="array" ref="E58">+INDEX(Mercado_ENERO_2025!$G$10:$G$417,MATCH(EC_ENERO_2025!$C58&amp;EC_ENERO_2025!$B58&amp;"Potencia",Mercado_ENERO_2025!$C$10:$C$417&amp;Mercado_ENERO_2025!$E$10:$E$417&amp;Mercado_ENERO_2025!$D$10:$D$417,0))*1000</f>
        <v>0</v>
      </c>
      <c r="F58" s="225">
        <v>1</v>
      </c>
      <c r="G58" s="215">
        <f>VLOOKUP($C58,PC_ENERO_2025!$B$11:$C$22,2,0)</f>
        <v>0.71</v>
      </c>
      <c r="H58" s="216">
        <f t="shared" si="1"/>
        <v>0.56586999999999998</v>
      </c>
      <c r="I58" s="28">
        <f t="shared" si="2"/>
        <v>0</v>
      </c>
      <c r="J58" s="217">
        <f t="shared" si="3"/>
        <v>0</v>
      </c>
      <c r="K58" s="28">
        <f t="shared" si="4"/>
        <v>0</v>
      </c>
      <c r="L58" s="218">
        <v>2.5</v>
      </c>
      <c r="M58" s="28">
        <f t="shared" si="5"/>
        <v>0</v>
      </c>
      <c r="N58" s="28">
        <f t="shared" si="6"/>
        <v>0</v>
      </c>
      <c r="O58" s="219">
        <f t="shared" si="7"/>
        <v>0</v>
      </c>
      <c r="Q58" s="220"/>
      <c r="T58" s="222"/>
    </row>
    <row r="59" spans="1:20" ht="16.5" x14ac:dyDescent="0.3">
      <c r="A59" s="214" t="str">
        <f t="shared" si="0"/>
        <v>DB1Centro Oriente</v>
      </c>
      <c r="B59" s="180" t="s">
        <v>64</v>
      </c>
      <c r="C59" s="181" t="s">
        <v>48</v>
      </c>
      <c r="D59" s="28">
        <f t="array" ref="D59">+INDEX(Mercado_ENERO_2025!$G$10:$G$417,MATCH(EC_ENERO_2025!$C59&amp;EC_ENERO_2025!$B59&amp;"Energía",Mercado_ENERO_2025!$C$10:$C$417&amp;Mercado_ENERO_2025!$E$10:$E$417&amp;Mercado_ENERO_2025!$D$10:$D$417,0))*1000</f>
        <v>166740180.1076698</v>
      </c>
      <c r="E59" s="28">
        <f t="array" ref="E59">+INDEX(Mercado_ENERO_2025!$G$10:$G$417,MATCH(EC_ENERO_2025!$C59&amp;EC_ENERO_2025!$B59&amp;"Potencia",Mercado_ENERO_2025!$C$10:$C$417&amp;Mercado_ENERO_2025!$E$10:$E$417&amp;Mercado_ENERO_2025!$D$10:$D$417,0))*1000</f>
        <v>379852.7886542505</v>
      </c>
      <c r="F59" s="215">
        <v>1.2213560000000001</v>
      </c>
      <c r="G59" s="215">
        <f>VLOOKUP($C59,PC_ENERO_2025!$B$11:$C$22,2,0)</f>
        <v>0.59</v>
      </c>
      <c r="H59" s="216">
        <f t="shared" si="1"/>
        <v>0.42066999999999999</v>
      </c>
      <c r="I59" s="28">
        <f t="shared" si="2"/>
        <v>117928.04191493733</v>
      </c>
      <c r="J59" s="217">
        <f t="shared" si="3"/>
        <v>1.3104572230014027</v>
      </c>
      <c r="K59" s="28">
        <f t="shared" si="4"/>
        <v>497780.83056918782</v>
      </c>
      <c r="L59" s="218">
        <v>1</v>
      </c>
      <c r="M59" s="28">
        <f t="shared" si="5"/>
        <v>497780.83056918782</v>
      </c>
      <c r="N59" s="28">
        <f t="shared" si="6"/>
        <v>497780.83056918782</v>
      </c>
      <c r="O59" s="219">
        <f t="shared" si="7"/>
        <v>166740180.1076698</v>
      </c>
      <c r="Q59" s="220"/>
      <c r="T59" s="222"/>
    </row>
    <row r="60" spans="1:20" ht="16.5" x14ac:dyDescent="0.3">
      <c r="A60" s="214" t="str">
        <f t="shared" si="0"/>
        <v>DB2Centro Oriente</v>
      </c>
      <c r="B60" s="180" t="s">
        <v>64</v>
      </c>
      <c r="C60" s="181" t="s">
        <v>50</v>
      </c>
      <c r="D60" s="28">
        <f t="array" ref="D60">+INDEX(Mercado_ENERO_2025!$G$10:$G$417,MATCH(EC_ENERO_2025!$C60&amp;EC_ENERO_2025!$B60&amp;"Energía",Mercado_ENERO_2025!$C$10:$C$417&amp;Mercado_ENERO_2025!$E$10:$E$417&amp;Mercado_ENERO_2025!$D$10:$D$417,0))*1000</f>
        <v>102522384.91394776</v>
      </c>
      <c r="E60" s="28">
        <f t="array" ref="E60">+INDEX(Mercado_ENERO_2025!$G$10:$G$417,MATCH(EC_ENERO_2025!$C60&amp;EC_ENERO_2025!$B60&amp;"Potencia",Mercado_ENERO_2025!$C$10:$C$417&amp;Mercado_ENERO_2025!$E$10:$E$417&amp;Mercado_ENERO_2025!$D$10:$D$417,0))*1000</f>
        <v>233557.46517666252</v>
      </c>
      <c r="F60" s="215">
        <v>1.2213560000000001</v>
      </c>
      <c r="G60" s="215">
        <f>VLOOKUP($C60,PC_ENERO_2025!$B$11:$C$22,2,0)</f>
        <v>0.59</v>
      </c>
      <c r="H60" s="216">
        <f t="shared" si="1"/>
        <v>0.42066999999999999</v>
      </c>
      <c r="I60" s="28">
        <f t="shared" si="2"/>
        <v>72509.602049993438</v>
      </c>
      <c r="J60" s="217">
        <f t="shared" si="3"/>
        <v>1.3104572230014027</v>
      </c>
      <c r="K60" s="28">
        <f t="shared" si="4"/>
        <v>306067.06722665596</v>
      </c>
      <c r="L60" s="218">
        <v>1.0062500000000001</v>
      </c>
      <c r="M60" s="28">
        <f t="shared" si="5"/>
        <v>304166.02954201831</v>
      </c>
      <c r="N60" s="28">
        <f t="shared" si="6"/>
        <v>306067.06722665596</v>
      </c>
      <c r="O60" s="219">
        <f t="shared" si="7"/>
        <v>102522384.91394776</v>
      </c>
      <c r="Q60" s="220"/>
      <c r="T60" s="222"/>
    </row>
    <row r="61" spans="1:20" ht="16.5" x14ac:dyDescent="0.3">
      <c r="A61" s="214" t="str">
        <f t="shared" si="0"/>
        <v>PDBTCentro Oriente</v>
      </c>
      <c r="B61" s="180" t="s">
        <v>64</v>
      </c>
      <c r="C61" s="181" t="s">
        <v>56</v>
      </c>
      <c r="D61" s="28">
        <f t="array" ref="D61">+INDEX(Mercado_ENERO_2025!$G$10:$G$417,MATCH(EC_ENERO_2025!$C61&amp;EC_ENERO_2025!$B61&amp;"Energía",Mercado_ENERO_2025!$C$10:$C$417&amp;Mercado_ENERO_2025!$E$10:$E$417&amp;Mercado_ENERO_2025!$D$10:$D$417,0))*1000</f>
        <v>80761890.017353386</v>
      </c>
      <c r="E61" s="28">
        <f t="array" ref="E61">+INDEX(Mercado_ENERO_2025!$G$10:$G$417,MATCH(EC_ENERO_2025!$C61&amp;EC_ENERO_2025!$B61&amp;"Potencia",Mercado_ENERO_2025!$C$10:$C$417&amp;Mercado_ENERO_2025!$E$10:$E$417&amp;Mercado_ENERO_2025!$D$10:$D$417,0))*1000</f>
        <v>187156.77145289534</v>
      </c>
      <c r="F61" s="215">
        <v>1.2213560000000001</v>
      </c>
      <c r="G61" s="215">
        <f>VLOOKUP($C61,PC_ENERO_2025!$B$11:$C$22,2,0)</f>
        <v>0.57999999999999996</v>
      </c>
      <c r="H61" s="216">
        <f t="shared" si="1"/>
        <v>0.40947999999999996</v>
      </c>
      <c r="I61" s="28">
        <f t="shared" si="2"/>
        <v>58680.275214910929</v>
      </c>
      <c r="J61" s="217">
        <f t="shared" si="3"/>
        <v>1.3135354107648727</v>
      </c>
      <c r="K61" s="28">
        <f t="shared" si="4"/>
        <v>245837.04666780628</v>
      </c>
      <c r="L61" s="218">
        <v>1.1800000000000002</v>
      </c>
      <c r="M61" s="28">
        <f t="shared" si="5"/>
        <v>208336.48022695445</v>
      </c>
      <c r="N61" s="28">
        <f t="shared" si="6"/>
        <v>245837.04666780628</v>
      </c>
      <c r="O61" s="219">
        <f t="shared" si="7"/>
        <v>80761890.017353386</v>
      </c>
      <c r="Q61" s="220"/>
      <c r="T61" s="222"/>
    </row>
    <row r="62" spans="1:20" ht="16.5" x14ac:dyDescent="0.3">
      <c r="A62" s="214" t="str">
        <f t="shared" si="0"/>
        <v>GDBTCentro Oriente</v>
      </c>
      <c r="B62" s="180" t="s">
        <v>64</v>
      </c>
      <c r="C62" s="223" t="s">
        <v>53</v>
      </c>
      <c r="D62" s="28">
        <f t="array" ref="D62">+INDEX(Mercado_ENERO_2025!$G$10:$G$417,MATCH(EC_ENERO_2025!$C62&amp;EC_ENERO_2025!$B62&amp;"Energía",Mercado_ENERO_2025!$C$10:$C$417&amp;Mercado_ENERO_2025!$E$10:$E$417&amp;Mercado_ENERO_2025!$D$10:$D$417,0))*1000</f>
        <v>2592233.4051030376</v>
      </c>
      <c r="E62" s="28">
        <f t="array" ref="E62">+INDEX(Mercado_ENERO_2025!$G$10:$G$417,MATCH(EC_ENERO_2025!$C62&amp;EC_ENERO_2025!$B62&amp;"Potencia",Mercado_ENERO_2025!$C$10:$C$417&amp;Mercado_ENERO_2025!$E$10:$E$417&amp;Mercado_ENERO_2025!$D$10:$D$417,0))*1000</f>
        <v>7110.5809883230122</v>
      </c>
      <c r="F62" s="215">
        <v>1.2213560000000001</v>
      </c>
      <c r="G62" s="215">
        <f>VLOOKUP($C62,PC_ENERO_2025!$B$11:$C$22,2,0)</f>
        <v>0.49</v>
      </c>
      <c r="H62" s="216">
        <f t="shared" si="1"/>
        <v>0.31506999999999996</v>
      </c>
      <c r="I62" s="28">
        <f t="shared" si="2"/>
        <v>2447.8534451807618</v>
      </c>
      <c r="J62" s="217">
        <f t="shared" si="3"/>
        <v>1.3442550544323488</v>
      </c>
      <c r="K62" s="28">
        <f t="shared" si="4"/>
        <v>9558.4344335037749</v>
      </c>
      <c r="L62" s="218">
        <v>1.29</v>
      </c>
      <c r="M62" s="28">
        <f t="shared" si="5"/>
        <v>7409.6390957393605</v>
      </c>
      <c r="N62" s="28">
        <f t="shared" si="6"/>
        <v>9558.4344335037749</v>
      </c>
      <c r="O62" s="219">
        <f t="shared" si="7"/>
        <v>9558.4344335037749</v>
      </c>
      <c r="Q62" s="220"/>
      <c r="T62" s="222"/>
    </row>
    <row r="63" spans="1:20" ht="16.5" x14ac:dyDescent="0.3">
      <c r="A63" s="214" t="str">
        <f t="shared" si="0"/>
        <v>RABTCentro Oriente</v>
      </c>
      <c r="B63" s="180" t="s">
        <v>64</v>
      </c>
      <c r="C63" s="223" t="s">
        <v>59</v>
      </c>
      <c r="D63" s="28">
        <f t="array" ref="D63">+INDEX(Mercado_ENERO_2025!$G$10:$G$417,MATCH(EC_ENERO_2025!$C63&amp;EC_ENERO_2025!$B63&amp;"Energía",Mercado_ENERO_2025!$C$10:$C$417&amp;Mercado_ENERO_2025!$E$10:$E$417&amp;Mercado_ENERO_2025!$D$10:$D$417,0))*1000</f>
        <v>13556111.731701443</v>
      </c>
      <c r="E63" s="28">
        <f t="array" ref="E63">+INDEX(Mercado_ENERO_2025!$G$10:$G$417,MATCH(EC_ENERO_2025!$C63&amp;EC_ENERO_2025!$B63&amp;"Potencia",Mercado_ENERO_2025!$C$10:$C$417&amp;Mercado_ENERO_2025!$E$10:$E$417&amp;Mercado_ENERO_2025!$D$10:$D$417,0))*1000</f>
        <v>36441.160569089901</v>
      </c>
      <c r="F63" s="215">
        <v>1.2213560000000001</v>
      </c>
      <c r="G63" s="215">
        <f>VLOOKUP($C63,PC_ENERO_2025!$B$11:$C$22,2,0)</f>
        <v>0.5</v>
      </c>
      <c r="H63" s="216">
        <f t="shared" si="1"/>
        <v>0.32499999999999996</v>
      </c>
      <c r="I63" s="28">
        <f t="shared" si="2"/>
        <v>12409.953136817645</v>
      </c>
      <c r="J63" s="217">
        <f t="shared" si="3"/>
        <v>1.3405476923076927</v>
      </c>
      <c r="K63" s="28">
        <f t="shared" si="4"/>
        <v>48851.113705907548</v>
      </c>
      <c r="L63" s="218">
        <v>1.05</v>
      </c>
      <c r="M63" s="28">
        <f t="shared" si="5"/>
        <v>46524.870196102427</v>
      </c>
      <c r="N63" s="28">
        <f t="shared" si="6"/>
        <v>48851.113705907548</v>
      </c>
      <c r="O63" s="219">
        <f t="shared" si="7"/>
        <v>13556111.731701443</v>
      </c>
      <c r="Q63" s="220"/>
      <c r="T63" s="222"/>
    </row>
    <row r="64" spans="1:20" ht="16.5" x14ac:dyDescent="0.3">
      <c r="A64" s="214" t="str">
        <f t="shared" si="0"/>
        <v>APBTCentro Oriente</v>
      </c>
      <c r="B64" s="180" t="s">
        <v>64</v>
      </c>
      <c r="C64" s="223" t="s">
        <v>57</v>
      </c>
      <c r="D64" s="28">
        <f t="array" ref="D64">+INDEX(Mercado_ENERO_2025!$G$10:$G$417,MATCH(EC_ENERO_2025!$C64&amp;EC_ENERO_2025!$B64&amp;"Energía",Mercado_ENERO_2025!$C$10:$C$417&amp;Mercado_ENERO_2025!$E$10:$E$417&amp;Mercado_ENERO_2025!$D$10:$D$417,0))*1000</f>
        <v>25814935.494827431</v>
      </c>
      <c r="E64" s="28">
        <f t="array" ref="E64">+INDEX(Mercado_ENERO_2025!$G$10:$G$417,MATCH(EC_ENERO_2025!$C64&amp;EC_ENERO_2025!$B64&amp;"Potencia",Mercado_ENERO_2025!$C$10:$C$417&amp;Mercado_ENERO_2025!$E$10:$E$417&amp;Mercado_ENERO_2025!$D$10:$D$417,0))*1000</f>
        <v>69394.987889321041</v>
      </c>
      <c r="F64" s="215">
        <v>1.2213560000000001</v>
      </c>
      <c r="G64" s="215">
        <f>VLOOKUP($C64,PC_ENERO_2025!$B$11:$C$22,2,0)</f>
        <v>0.5</v>
      </c>
      <c r="H64" s="216">
        <f t="shared" si="1"/>
        <v>0.32499999999999996</v>
      </c>
      <c r="I64" s="28">
        <f t="shared" si="2"/>
        <v>23632.302983428552</v>
      </c>
      <c r="J64" s="217">
        <f t="shared" si="3"/>
        <v>1.3405476923076927</v>
      </c>
      <c r="K64" s="28">
        <f>E64*J64</f>
        <v>93027.290872749596</v>
      </c>
      <c r="L64" s="218">
        <v>1</v>
      </c>
      <c r="M64" s="28">
        <f>K64/L64</f>
        <v>93027.290872749596</v>
      </c>
      <c r="N64" s="28">
        <f t="shared" si="6"/>
        <v>93027.290872749596</v>
      </c>
      <c r="O64" s="219">
        <f t="shared" si="7"/>
        <v>25814935.494827431</v>
      </c>
      <c r="Q64" s="220"/>
      <c r="T64" s="222"/>
    </row>
    <row r="65" spans="1:20" ht="12.4" customHeight="1" x14ac:dyDescent="0.3">
      <c r="A65" s="214" t="str">
        <f t="shared" si="0"/>
        <v>APMTCentro Oriente</v>
      </c>
      <c r="B65" s="180" t="s">
        <v>64</v>
      </c>
      <c r="C65" s="223" t="s">
        <v>58</v>
      </c>
      <c r="D65" s="28">
        <f t="array" ref="D65">+INDEX(Mercado_ENERO_2025!$G$10:$G$417,MATCH(EC_ENERO_2025!$C65&amp;EC_ENERO_2025!$B65&amp;"Energía",Mercado_ENERO_2025!$C$10:$C$417&amp;Mercado_ENERO_2025!$E$10:$E$417&amp;Mercado_ENERO_2025!$D$10:$D$417,0))*1000</f>
        <v>742064.36267359555</v>
      </c>
      <c r="E65" s="28">
        <f t="array" ref="E65">+INDEX(Mercado_ENERO_2025!$G$10:$G$417,MATCH(EC_ENERO_2025!$C65&amp;EC_ENERO_2025!$B65&amp;"Potencia",Mercado_ENERO_2025!$C$10:$C$417&amp;Mercado_ENERO_2025!$E$10:$E$417&amp;Mercado_ENERO_2025!$D$10:$D$417,0))*1000</f>
        <v>1994.7966738537511</v>
      </c>
      <c r="F65" s="215">
        <v>1.0181290000000001</v>
      </c>
      <c r="G65" s="215">
        <f>VLOOKUP($C65,PC_ENERO_2025!$B$11:$C$22,2,0)</f>
        <v>0.5</v>
      </c>
      <c r="H65" s="216">
        <f t="shared" si="1"/>
        <v>0.32499999999999996</v>
      </c>
      <c r="I65" s="28">
        <f t="shared" si="2"/>
        <v>55.636413692761209</v>
      </c>
      <c r="J65" s="217">
        <f t="shared" si="3"/>
        <v>1.0278907692307695</v>
      </c>
      <c r="K65" s="28">
        <f>E65*J65</f>
        <v>2050.4330875465125</v>
      </c>
      <c r="L65" s="218">
        <v>1</v>
      </c>
      <c r="M65" s="28">
        <f>K65/L65</f>
        <v>2050.4330875465125</v>
      </c>
      <c r="N65" s="28">
        <f t="shared" si="6"/>
        <v>2050.4330875465125</v>
      </c>
      <c r="O65" s="219">
        <f t="shared" si="7"/>
        <v>742064.36267359555</v>
      </c>
      <c r="Q65" s="220"/>
      <c r="T65" s="222"/>
    </row>
    <row r="66" spans="1:20" ht="16.5" x14ac:dyDescent="0.3">
      <c r="A66" s="214" t="str">
        <f t="shared" si="0"/>
        <v>GDMTHCentro Oriente</v>
      </c>
      <c r="B66" s="180" t="s">
        <v>64</v>
      </c>
      <c r="C66" s="181" t="s">
        <v>54</v>
      </c>
      <c r="D66" s="28">
        <f t="array" ref="D66">+INDEX(Mercado_ENERO_2025!$G$10:$G$417,MATCH(EC_ENERO_2025!$C66&amp;EC_ENERO_2025!$B66&amp;"Energía",Mercado_ENERO_2025!$C$10:$C$417&amp;Mercado_ENERO_2025!$E$10:$E$417&amp;Mercado_ENERO_2025!$D$10:$D$417,0))*1000</f>
        <v>272795649.20451438</v>
      </c>
      <c r="E66" s="28">
        <f t="array" ref="E66">+INDEX(Mercado_ENERO_2025!$G$10:$G$417,MATCH(EC_ENERO_2025!$C66&amp;EC_ENERO_2025!$B66&amp;"Potencia",Mercado_ENERO_2025!$C$10:$C$417&amp;Mercado_ENERO_2025!$E$10:$E$417&amp;Mercado_ENERO_2025!$D$10:$D$417,0))*1000</f>
        <v>643264.59442679316</v>
      </c>
      <c r="F66" s="215">
        <v>1.0181290000000001</v>
      </c>
      <c r="G66" s="215">
        <f>VLOOKUP($C66,PC_ENERO_2025!$B$11:$C$22,2,0)</f>
        <v>0.56999999999999995</v>
      </c>
      <c r="H66" s="216">
        <f t="shared" si="1"/>
        <v>0.39842999999999995</v>
      </c>
      <c r="I66" s="28">
        <f t="shared" si="2"/>
        <v>16683.467571335295</v>
      </c>
      <c r="J66" s="217">
        <f t="shared" si="3"/>
        <v>1.0259356223175966</v>
      </c>
      <c r="K66" s="28">
        <f>E66*J66</f>
        <v>659948.06199812843</v>
      </c>
      <c r="L66" s="218">
        <v>1.25</v>
      </c>
      <c r="M66" s="28">
        <f>K66/L66</f>
        <v>527958.44959850272</v>
      </c>
      <c r="N66" s="28">
        <f t="shared" si="6"/>
        <v>527958.44959850272</v>
      </c>
      <c r="O66" s="219">
        <f t="shared" si="7"/>
        <v>527958.44959850272</v>
      </c>
      <c r="Q66" s="220"/>
      <c r="T66" s="222"/>
    </row>
    <row r="67" spans="1:20" ht="16.5" x14ac:dyDescent="0.3">
      <c r="A67" s="214" t="str">
        <f t="shared" si="0"/>
        <v>GDMTOCentro Oriente</v>
      </c>
      <c r="B67" s="180" t="s">
        <v>64</v>
      </c>
      <c r="C67" s="181" t="s">
        <v>55</v>
      </c>
      <c r="D67" s="28">
        <f t="array" ref="D67">+INDEX(Mercado_ENERO_2025!$G$10:$G$417,MATCH(EC_ENERO_2025!$C67&amp;EC_ENERO_2025!$B67&amp;"Energía",Mercado_ENERO_2025!$C$10:$C$417&amp;Mercado_ENERO_2025!$E$10:$E$417&amp;Mercado_ENERO_2025!$D$10:$D$417,0))*1000</f>
        <v>76406503.224277139</v>
      </c>
      <c r="E67" s="28">
        <f t="array" ref="E67">+INDEX(Mercado_ENERO_2025!$G$10:$G$417,MATCH(EC_ENERO_2025!$C67&amp;EC_ENERO_2025!$B67&amp;"Potencia",Mercado_ENERO_2025!$C$10:$C$417&amp;Mercado_ENERO_2025!$E$10:$E$417&amp;Mercado_ENERO_2025!$D$10:$D$417,0))*1000</f>
        <v>186721.65988337519</v>
      </c>
      <c r="F67" s="215">
        <v>1.0181290000000001</v>
      </c>
      <c r="G67" s="215">
        <f>VLOOKUP($C67,PC_ENERO_2025!$B$11:$C$22,2,0)</f>
        <v>0.55000000000000004</v>
      </c>
      <c r="H67" s="216">
        <f t="shared" si="1"/>
        <v>0.37675000000000003</v>
      </c>
      <c r="I67" s="28">
        <f t="shared" si="2"/>
        <v>4941.7182073368176</v>
      </c>
      <c r="J67" s="217">
        <f t="shared" si="3"/>
        <v>1.0264656934306571</v>
      </c>
      <c r="K67" s="28">
        <f t="shared" ref="K67:K75" si="8">E67*J67</f>
        <v>191663.37809071201</v>
      </c>
      <c r="L67" s="218">
        <v>1.05</v>
      </c>
      <c r="M67" s="28">
        <f t="shared" ref="M67:M75" si="9">K67/L67</f>
        <v>182536.55056258285</v>
      </c>
      <c r="N67" s="28">
        <f t="shared" si="6"/>
        <v>191663.37809071201</v>
      </c>
      <c r="O67" s="219">
        <f t="shared" si="7"/>
        <v>191663.37809071201</v>
      </c>
      <c r="Q67" s="220"/>
      <c r="T67" s="222"/>
    </row>
    <row r="68" spans="1:20" ht="16.5" x14ac:dyDescent="0.3">
      <c r="A68" s="214" t="str">
        <f t="shared" si="0"/>
        <v>RAMTCentro Oriente</v>
      </c>
      <c r="B68" s="180" t="s">
        <v>64</v>
      </c>
      <c r="C68" s="181" t="s">
        <v>60</v>
      </c>
      <c r="D68" s="28">
        <f t="array" ref="D68">+INDEX(Mercado_ENERO_2025!$G$10:$G$417,MATCH(EC_ENERO_2025!$C68&amp;EC_ENERO_2025!$B68&amp;"Energía",Mercado_ENERO_2025!$C$10:$C$417&amp;Mercado_ENERO_2025!$E$10:$E$417&amp;Mercado_ENERO_2025!$D$10:$D$417,0))*1000</f>
        <v>29862867.796652708</v>
      </c>
      <c r="E68" s="28">
        <f t="array" ref="E68">+INDEX(Mercado_ENERO_2025!$G$10:$G$417,MATCH(EC_ENERO_2025!$C68&amp;EC_ENERO_2025!$B68&amp;"Potencia",Mercado_ENERO_2025!$C$10:$C$417&amp;Mercado_ENERO_2025!$E$10:$E$417&amp;Mercado_ENERO_2025!$D$10:$D$417,0))*1000</f>
        <v>80276.526335087925</v>
      </c>
      <c r="F68" s="215">
        <v>1.0181290000000001</v>
      </c>
      <c r="G68" s="215">
        <f>VLOOKUP($C68,PC_ENERO_2025!$B$11:$C$22,2,0)</f>
        <v>0.5</v>
      </c>
      <c r="H68" s="216">
        <f t="shared" si="1"/>
        <v>0.32499999999999996</v>
      </c>
      <c r="I68" s="28">
        <f t="shared" si="2"/>
        <v>2238.974070659714</v>
      </c>
      <c r="J68" s="217">
        <f t="shared" si="3"/>
        <v>1.0278907692307693</v>
      </c>
      <c r="K68" s="28">
        <f t="shared" si="8"/>
        <v>82515.500405747633</v>
      </c>
      <c r="L68" s="218">
        <v>1.05</v>
      </c>
      <c r="M68" s="28">
        <f t="shared" si="9"/>
        <v>78586.190862616786</v>
      </c>
      <c r="N68" s="28">
        <f t="shared" si="6"/>
        <v>82515.500405747633</v>
      </c>
      <c r="O68" s="219">
        <f t="shared" si="7"/>
        <v>82515.500405747633</v>
      </c>
      <c r="Q68" s="220"/>
      <c r="T68" s="222"/>
    </row>
    <row r="69" spans="1:20" ht="16.5" x14ac:dyDescent="0.3">
      <c r="A69" s="214" t="str">
        <f t="shared" si="0"/>
        <v>DISTCentro Oriente</v>
      </c>
      <c r="B69" s="180" t="s">
        <v>64</v>
      </c>
      <c r="C69" s="181" t="s">
        <v>51</v>
      </c>
      <c r="D69" s="28">
        <f t="array" ref="D69">+INDEX(Mercado_ENERO_2025!$G$10:$G$417,MATCH(EC_ENERO_2025!$C69&amp;EC_ENERO_2025!$B69&amp;"Energía",Mercado_ENERO_2025!$C$10:$C$417&amp;Mercado_ENERO_2025!$E$10:$E$417&amp;Mercado_ENERO_2025!$D$10:$D$417,0))*1000</f>
        <v>37041337.08249706</v>
      </c>
      <c r="E69" s="28">
        <f t="array" ref="E69">+INDEX(Mercado_ENERO_2025!$G$10:$G$417,MATCH(EC_ENERO_2025!$C69&amp;EC_ENERO_2025!$B69&amp;"Potencia",Mercado_ENERO_2025!$C$10:$C$417&amp;Mercado_ENERO_2025!$E$10:$E$417&amp;Mercado_ENERO_2025!$D$10:$D$417,0))*1000</f>
        <v>67279.382960071685</v>
      </c>
      <c r="F69" s="225">
        <v>1</v>
      </c>
      <c r="G69" s="215">
        <f>VLOOKUP($C69,PC_ENERO_2025!$B$11:$C$22,2,0)</f>
        <v>0.74</v>
      </c>
      <c r="H69" s="216">
        <f t="shared" si="1"/>
        <v>0.60531999999999997</v>
      </c>
      <c r="I69" s="28">
        <f t="shared" si="2"/>
        <v>0</v>
      </c>
      <c r="J69" s="217">
        <f t="shared" si="3"/>
        <v>1</v>
      </c>
      <c r="K69" s="28">
        <f t="shared" si="8"/>
        <v>67279.382960071685</v>
      </c>
      <c r="L69" s="218">
        <v>1.35</v>
      </c>
      <c r="M69" s="28">
        <f t="shared" si="9"/>
        <v>49836.579970423467</v>
      </c>
      <c r="N69" s="28">
        <f t="shared" si="6"/>
        <v>49836.579970423467</v>
      </c>
      <c r="O69" s="219">
        <f t="shared" si="7"/>
        <v>49836.579970423467</v>
      </c>
      <c r="Q69" s="220"/>
      <c r="T69" s="222"/>
    </row>
    <row r="70" spans="1:20" ht="16.5" x14ac:dyDescent="0.3">
      <c r="A70" s="214" t="str">
        <f t="shared" si="0"/>
        <v>DITCentro Oriente</v>
      </c>
      <c r="B70" s="180" t="s">
        <v>64</v>
      </c>
      <c r="C70" s="181" t="s">
        <v>52</v>
      </c>
      <c r="D70" s="28">
        <f t="array" ref="D70">+INDEX(Mercado_ENERO_2025!$G$10:$G$417,MATCH(EC_ENERO_2025!$C70&amp;EC_ENERO_2025!$B70&amp;"Energía",Mercado_ENERO_2025!$C$10:$C$417&amp;Mercado_ENERO_2025!$E$10:$E$417&amp;Mercado_ENERO_2025!$D$10:$D$417,0))*1000</f>
        <v>104594161.74119763</v>
      </c>
      <c r="E70" s="28">
        <f t="array" ref="E70">+INDEX(Mercado_ENERO_2025!$G$10:$G$417,MATCH(EC_ENERO_2025!$C70&amp;EC_ENERO_2025!$B70&amp;"Potencia",Mercado_ENERO_2025!$C$10:$C$417&amp;Mercado_ENERO_2025!$E$10:$E$417&amp;Mercado_ENERO_2025!$D$10:$D$417,0))*1000</f>
        <v>198005.00102452983</v>
      </c>
      <c r="F70" s="225">
        <v>1</v>
      </c>
      <c r="G70" s="215">
        <f>VLOOKUP($C70,PC_ENERO_2025!$B$11:$C$22,2,0)</f>
        <v>0.71</v>
      </c>
      <c r="H70" s="216">
        <f t="shared" si="1"/>
        <v>0.56586999999999998</v>
      </c>
      <c r="I70" s="28">
        <f t="shared" si="2"/>
        <v>0</v>
      </c>
      <c r="J70" s="217">
        <f t="shared" si="3"/>
        <v>1</v>
      </c>
      <c r="K70" s="28">
        <f t="shared" si="8"/>
        <v>198005.00102452983</v>
      </c>
      <c r="L70" s="218">
        <v>2.5</v>
      </c>
      <c r="M70" s="28">
        <f t="shared" si="9"/>
        <v>79202.000409811939</v>
      </c>
      <c r="N70" s="28">
        <f t="shared" si="6"/>
        <v>79202.000409811939</v>
      </c>
      <c r="O70" s="219">
        <f t="shared" si="7"/>
        <v>79202.000409811939</v>
      </c>
      <c r="Q70" s="220"/>
      <c r="T70" s="222"/>
    </row>
    <row r="71" spans="1:20" ht="16.5" x14ac:dyDescent="0.3">
      <c r="A71" s="214" t="str">
        <f t="shared" si="0"/>
        <v>DB1Centro Sur</v>
      </c>
      <c r="B71" s="180" t="s">
        <v>65</v>
      </c>
      <c r="C71" s="181" t="s">
        <v>48</v>
      </c>
      <c r="D71" s="28">
        <f t="array" ref="D71">+INDEX(Mercado_ENERO_2025!$G$10:$G$417,MATCH(EC_ENERO_2025!$C71&amp;EC_ENERO_2025!$B71&amp;"Energía",Mercado_ENERO_2025!$C$10:$C$417&amp;Mercado_ENERO_2025!$E$10:$E$417&amp;Mercado_ENERO_2025!$D$10:$D$417,0))*1000</f>
        <v>136302438.56822824</v>
      </c>
      <c r="E71" s="28">
        <f t="array" ref="E71">+INDEX(Mercado_ENERO_2025!$G$10:$G$417,MATCH(EC_ENERO_2025!$C71&amp;EC_ENERO_2025!$B71&amp;"Potencia",Mercado_ENERO_2025!$C$10:$C$417&amp;Mercado_ENERO_2025!$E$10:$E$417&amp;Mercado_ENERO_2025!$D$10:$D$417,0))*1000</f>
        <v>310512.20741805236</v>
      </c>
      <c r="F71" s="215">
        <v>1.2983480000000001</v>
      </c>
      <c r="G71" s="215">
        <f>VLOOKUP($C71,PC_ENERO_2025!$B$11:$C$22,2,0)</f>
        <v>0.59</v>
      </c>
      <c r="H71" s="216">
        <f t="shared" si="1"/>
        <v>0.42066999999999999</v>
      </c>
      <c r="I71" s="28">
        <f t="shared" si="2"/>
        <v>129930.85001228764</v>
      </c>
      <c r="J71" s="217">
        <f t="shared" si="3"/>
        <v>1.4184403927068723</v>
      </c>
      <c r="K71" s="28">
        <f t="shared" si="8"/>
        <v>440443.05743033998</v>
      </c>
      <c r="L71" s="218">
        <v>1</v>
      </c>
      <c r="M71" s="28">
        <f t="shared" si="9"/>
        <v>440443.05743033998</v>
      </c>
      <c r="N71" s="28">
        <f t="shared" si="6"/>
        <v>440443.05743033998</v>
      </c>
      <c r="O71" s="219">
        <f t="shared" si="7"/>
        <v>136302438.56822824</v>
      </c>
      <c r="Q71" s="220"/>
      <c r="T71" s="222"/>
    </row>
    <row r="72" spans="1:20" ht="16.5" x14ac:dyDescent="0.3">
      <c r="A72" s="214" t="str">
        <f t="shared" si="0"/>
        <v>DB2Centro Sur</v>
      </c>
      <c r="B72" s="180" t="s">
        <v>65</v>
      </c>
      <c r="C72" s="223" t="s">
        <v>50</v>
      </c>
      <c r="D72" s="28">
        <f t="array" ref="D72">+INDEX(Mercado_ENERO_2025!$G$10:$G$417,MATCH(EC_ENERO_2025!$C72&amp;EC_ENERO_2025!$B72&amp;"Energía",Mercado_ENERO_2025!$C$10:$C$417&amp;Mercado_ENERO_2025!$E$10:$E$417&amp;Mercado_ENERO_2025!$D$10:$D$417,0))*1000</f>
        <v>133424054.43950748</v>
      </c>
      <c r="E72" s="28">
        <f t="array" ref="E72">+INDEX(Mercado_ENERO_2025!$G$10:$G$417,MATCH(EC_ENERO_2025!$C72&amp;EC_ENERO_2025!$B72&amp;"Potencia",Mercado_ENERO_2025!$C$10:$C$417&amp;Mercado_ENERO_2025!$E$10:$E$417&amp;Mercado_ENERO_2025!$D$10:$D$417,0))*1000</f>
        <v>303954.9262791769</v>
      </c>
      <c r="F72" s="215">
        <v>1.2983480000000001</v>
      </c>
      <c r="G72" s="215">
        <f>VLOOKUP($C72,PC_ENERO_2025!$B$11:$C$22,2,0)</f>
        <v>0.59</v>
      </c>
      <c r="H72" s="216">
        <f t="shared" si="1"/>
        <v>0.42066999999999999</v>
      </c>
      <c r="I72" s="28">
        <f t="shared" si="2"/>
        <v>127187.01871744724</v>
      </c>
      <c r="J72" s="217">
        <f t="shared" si="3"/>
        <v>1.4184403927068725</v>
      </c>
      <c r="K72" s="28">
        <f t="shared" si="8"/>
        <v>431141.94499662414</v>
      </c>
      <c r="L72" s="218">
        <v>1.0062500000000001</v>
      </c>
      <c r="M72" s="28">
        <f t="shared" si="9"/>
        <v>428464.04471714195</v>
      </c>
      <c r="N72" s="28">
        <f t="shared" si="6"/>
        <v>431141.94499662414</v>
      </c>
      <c r="O72" s="219">
        <f t="shared" si="7"/>
        <v>133424054.43950748</v>
      </c>
      <c r="Q72" s="220"/>
      <c r="T72" s="222"/>
    </row>
    <row r="73" spans="1:20" ht="16.5" x14ac:dyDescent="0.3">
      <c r="A73" s="214" t="str">
        <f t="shared" si="0"/>
        <v>PDBTCentro Sur</v>
      </c>
      <c r="B73" s="180" t="s">
        <v>65</v>
      </c>
      <c r="C73" s="181" t="s">
        <v>56</v>
      </c>
      <c r="D73" s="28">
        <f t="array" ref="D73">+INDEX(Mercado_ENERO_2025!$G$10:$G$417,MATCH(EC_ENERO_2025!$C73&amp;EC_ENERO_2025!$B73&amp;"Energía",Mercado_ENERO_2025!$C$10:$C$417&amp;Mercado_ENERO_2025!$E$10:$E$417&amp;Mercado_ENERO_2025!$D$10:$D$417,0))*1000</f>
        <v>52582485.053980418</v>
      </c>
      <c r="E73" s="28">
        <f t="array" ref="E73">+INDEX(Mercado_ENERO_2025!$G$10:$G$417,MATCH(EC_ENERO_2025!$C73&amp;EC_ENERO_2025!$B73&amp;"Potencia",Mercado_ENERO_2025!$C$10:$C$417&amp;Mercado_ENERO_2025!$E$10:$E$417&amp;Mercado_ENERO_2025!$D$10:$D$417,0))*1000</f>
        <v>121854.10885701803</v>
      </c>
      <c r="F73" s="215">
        <v>1.2983480000000001</v>
      </c>
      <c r="G73" s="215">
        <f>VLOOKUP($C73,PC_ENERO_2025!$B$11:$C$22,2,0)</f>
        <v>0.57999999999999996</v>
      </c>
      <c r="H73" s="216">
        <f t="shared" si="1"/>
        <v>0.40947999999999996</v>
      </c>
      <c r="I73" s="28">
        <f t="shared" si="2"/>
        <v>51494.234659027796</v>
      </c>
      <c r="J73" s="217">
        <f t="shared" si="3"/>
        <v>1.4225892351274789</v>
      </c>
      <c r="K73" s="28">
        <f t="shared" si="8"/>
        <v>173348.34351604583</v>
      </c>
      <c r="L73" s="218">
        <v>1.1800000000000002</v>
      </c>
      <c r="M73" s="28">
        <f t="shared" si="9"/>
        <v>146905.37586105577</v>
      </c>
      <c r="N73" s="28">
        <f t="shared" si="6"/>
        <v>173348.34351604583</v>
      </c>
      <c r="O73" s="219">
        <f t="shared" si="7"/>
        <v>52582485.053980418</v>
      </c>
      <c r="Q73" s="220"/>
      <c r="T73" s="222"/>
    </row>
    <row r="74" spans="1:20" ht="16.5" x14ac:dyDescent="0.3">
      <c r="A74" s="214" t="str">
        <f t="shared" si="0"/>
        <v>GDBTCentro Sur</v>
      </c>
      <c r="B74" s="180" t="s">
        <v>65</v>
      </c>
      <c r="C74" s="223" t="s">
        <v>53</v>
      </c>
      <c r="D74" s="28">
        <f t="array" ref="D74">+INDEX(Mercado_ENERO_2025!$G$10:$G$417,MATCH(EC_ENERO_2025!$C74&amp;EC_ENERO_2025!$B74&amp;"Energía",Mercado_ENERO_2025!$C$10:$C$417&amp;Mercado_ENERO_2025!$E$10:$E$417&amp;Mercado_ENERO_2025!$D$10:$D$417,0))*1000</f>
        <v>1914791.8324992498</v>
      </c>
      <c r="E74" s="28">
        <f t="array" ref="E74">+INDEX(Mercado_ENERO_2025!$G$10:$G$417,MATCH(EC_ENERO_2025!$C74&amp;EC_ENERO_2025!$B74&amp;"Potencia",Mercado_ENERO_2025!$C$10:$C$417&amp;Mercado_ENERO_2025!$E$10:$E$417&amp;Mercado_ENERO_2025!$D$10:$D$417,0))*1000</f>
        <v>5252.3366043977667</v>
      </c>
      <c r="F74" s="215">
        <v>1.2983480000000001</v>
      </c>
      <c r="G74" s="215">
        <f>VLOOKUP($C74,PC_ENERO_2025!$B$11:$C$22,2,0)</f>
        <v>0.49</v>
      </c>
      <c r="H74" s="216">
        <f t="shared" si="1"/>
        <v>0.31506999999999996</v>
      </c>
      <c r="I74" s="28">
        <f t="shared" si="2"/>
        <v>2437.0515104959027</v>
      </c>
      <c r="J74" s="217">
        <f t="shared" si="3"/>
        <v>1.4639937791601867</v>
      </c>
      <c r="K74" s="28">
        <f t="shared" si="8"/>
        <v>7689.3881148936689</v>
      </c>
      <c r="L74" s="218">
        <v>1.29</v>
      </c>
      <c r="M74" s="28">
        <f t="shared" si="9"/>
        <v>5960.765980537728</v>
      </c>
      <c r="N74" s="28">
        <f t="shared" si="6"/>
        <v>7689.3881148936689</v>
      </c>
      <c r="O74" s="219">
        <f t="shared" si="7"/>
        <v>7689.3881148936689</v>
      </c>
      <c r="Q74" s="220"/>
      <c r="T74" s="222"/>
    </row>
    <row r="75" spans="1:20" ht="16.5" x14ac:dyDescent="0.3">
      <c r="A75" s="214" t="str">
        <f t="shared" ref="A75:A138" si="10">C75&amp;B75</f>
        <v>RABTCentro Sur</v>
      </c>
      <c r="B75" s="180" t="s">
        <v>65</v>
      </c>
      <c r="C75" s="223" t="s">
        <v>59</v>
      </c>
      <c r="D75" s="28">
        <f t="array" ref="D75">+INDEX(Mercado_ENERO_2025!$G$10:$G$417,MATCH(EC_ENERO_2025!$C75&amp;EC_ENERO_2025!$B75&amp;"Energía",Mercado_ENERO_2025!$C$10:$C$417&amp;Mercado_ENERO_2025!$E$10:$E$417&amp;Mercado_ENERO_2025!$D$10:$D$417,0))*1000</f>
        <v>3392375.5168666705</v>
      </c>
      <c r="E75" s="28">
        <f t="array" ref="E75">+INDEX(Mercado_ENERO_2025!$G$10:$G$417,MATCH(EC_ENERO_2025!$C75&amp;EC_ENERO_2025!$B75&amp;"Potencia",Mercado_ENERO_2025!$C$10:$C$417&amp;Mercado_ENERO_2025!$E$10:$E$417&amp;Mercado_ENERO_2025!$D$10:$D$417,0))*1000</f>
        <v>9119.2890238351356</v>
      </c>
      <c r="F75" s="215">
        <v>1.2983480000000001</v>
      </c>
      <c r="G75" s="215">
        <f>VLOOKUP($C75,PC_ENERO_2025!$B$11:$C$22,2,0)</f>
        <v>0.5</v>
      </c>
      <c r="H75" s="216">
        <f t="shared" si="1"/>
        <v>0.32499999999999996</v>
      </c>
      <c r="I75" s="28">
        <f t="shared" si="2"/>
        <v>4185.7256025894858</v>
      </c>
      <c r="J75" s="217">
        <f t="shared" si="3"/>
        <v>1.4589969230769233</v>
      </c>
      <c r="K75" s="28">
        <f t="shared" si="8"/>
        <v>13305.014626424623</v>
      </c>
      <c r="L75" s="218">
        <v>1.05</v>
      </c>
      <c r="M75" s="28">
        <f t="shared" si="9"/>
        <v>12671.442501356783</v>
      </c>
      <c r="N75" s="28">
        <f t="shared" si="6"/>
        <v>13305.014626424623</v>
      </c>
      <c r="O75" s="219">
        <f t="shared" si="7"/>
        <v>3392375.5168666705</v>
      </c>
      <c r="Q75" s="220"/>
      <c r="T75" s="222"/>
    </row>
    <row r="76" spans="1:20" ht="16.5" x14ac:dyDescent="0.3">
      <c r="A76" s="214" t="str">
        <f t="shared" si="10"/>
        <v>APBTCentro Sur</v>
      </c>
      <c r="B76" s="180" t="s">
        <v>65</v>
      </c>
      <c r="C76" s="181" t="s">
        <v>57</v>
      </c>
      <c r="D76" s="28">
        <f t="array" ref="D76">+INDEX(Mercado_ENERO_2025!$G$10:$G$417,MATCH(EC_ENERO_2025!$C76&amp;EC_ENERO_2025!$B76&amp;"Energía",Mercado_ENERO_2025!$C$10:$C$417&amp;Mercado_ENERO_2025!$E$10:$E$417&amp;Mercado_ENERO_2025!$D$10:$D$417,0))*1000</f>
        <v>18133023.174375966</v>
      </c>
      <c r="E76" s="28">
        <f t="array" ref="E76">+INDEX(Mercado_ENERO_2025!$G$10:$G$417,MATCH(EC_ENERO_2025!$C76&amp;EC_ENERO_2025!$B76&amp;"Potencia",Mercado_ENERO_2025!$C$10:$C$417&amp;Mercado_ENERO_2025!$E$10:$E$417&amp;Mercado_ENERO_2025!$D$10:$D$417,0))*1000</f>
        <v>48744.685952623564</v>
      </c>
      <c r="F76" s="215">
        <v>1.2983480000000001</v>
      </c>
      <c r="G76" s="215">
        <f>VLOOKUP($C76,PC_ENERO_2025!$B$11:$C$22,2,0)</f>
        <v>0.5</v>
      </c>
      <c r="H76" s="216">
        <f t="shared" ref="H76:H139" si="11">0.3*G76+0.7*G76*G76</f>
        <v>0.32499999999999996</v>
      </c>
      <c r="I76" s="28">
        <f t="shared" ref="I76:I139" si="12">D76*(F76-1)/(31*24)/H76</f>
        <v>22373.66086860514</v>
      </c>
      <c r="J76" s="217">
        <f t="shared" ref="J76:J139" si="13">IFERROR(((I76+E76)/E76),0)</f>
        <v>1.4589969230769235</v>
      </c>
      <c r="K76" s="28">
        <f>E76*J76</f>
        <v>71118.346821228712</v>
      </c>
      <c r="L76" s="218">
        <v>1</v>
      </c>
      <c r="M76" s="28">
        <f>K76/L76</f>
        <v>71118.346821228712</v>
      </c>
      <c r="N76" s="28">
        <f t="shared" si="6"/>
        <v>71118.346821228712</v>
      </c>
      <c r="O76" s="219">
        <f t="shared" si="7"/>
        <v>18133023.174375966</v>
      </c>
      <c r="Q76" s="220"/>
      <c r="T76" s="222"/>
    </row>
    <row r="77" spans="1:20" ht="16.5" x14ac:dyDescent="0.3">
      <c r="A77" s="214" t="str">
        <f t="shared" si="10"/>
        <v>APMTCentro Sur</v>
      </c>
      <c r="B77" s="180" t="s">
        <v>65</v>
      </c>
      <c r="C77" s="181" t="s">
        <v>58</v>
      </c>
      <c r="D77" s="28">
        <f t="array" ref="D77">+INDEX(Mercado_ENERO_2025!$G$10:$G$417,MATCH(EC_ENERO_2025!$C77&amp;EC_ENERO_2025!$B77&amp;"Energía",Mercado_ENERO_2025!$C$10:$C$417&amp;Mercado_ENERO_2025!$E$10:$E$417&amp;Mercado_ENERO_2025!$D$10:$D$417,0))*1000</f>
        <v>94425.829625634287</v>
      </c>
      <c r="E77" s="28">
        <f t="array" ref="E77">+INDEX(Mercado_ENERO_2025!$G$10:$G$417,MATCH(EC_ENERO_2025!$C77&amp;EC_ENERO_2025!$B77&amp;"Potencia",Mercado_ENERO_2025!$C$10:$C$417&amp;Mercado_ENERO_2025!$E$10:$E$417&amp;Mercado_ENERO_2025!$D$10:$D$417,0))*1000</f>
        <v>253.83287533772659</v>
      </c>
      <c r="F77" s="215">
        <v>1.022964</v>
      </c>
      <c r="G77" s="215">
        <f>VLOOKUP($C77,PC_ENERO_2025!$B$11:$C$22,2,0)</f>
        <v>0.5</v>
      </c>
      <c r="H77" s="216">
        <f t="shared" si="11"/>
        <v>0.32499999999999996</v>
      </c>
      <c r="I77" s="28">
        <f t="shared" si="12"/>
        <v>8.9677202296239233</v>
      </c>
      <c r="J77" s="217">
        <f t="shared" si="13"/>
        <v>1.0353292307692308</v>
      </c>
      <c r="K77" s="28">
        <f>E77*J77</f>
        <v>262.80059556735051</v>
      </c>
      <c r="L77" s="218">
        <v>1</v>
      </c>
      <c r="M77" s="28">
        <f>K77/L77</f>
        <v>262.80059556735051</v>
      </c>
      <c r="N77" s="28">
        <f t="shared" si="6"/>
        <v>262.80059556735051</v>
      </c>
      <c r="O77" s="219">
        <f t="shared" si="7"/>
        <v>94425.829625634287</v>
      </c>
      <c r="Q77" s="220"/>
      <c r="T77" s="222"/>
    </row>
    <row r="78" spans="1:20" ht="16.5" x14ac:dyDescent="0.3">
      <c r="A78" s="214" t="str">
        <f t="shared" si="10"/>
        <v>GDMTHCentro Sur</v>
      </c>
      <c r="B78" s="180" t="s">
        <v>65</v>
      </c>
      <c r="C78" s="181" t="s">
        <v>54</v>
      </c>
      <c r="D78" s="28">
        <f t="array" ref="D78">+INDEX(Mercado_ENERO_2025!$G$10:$G$417,MATCH(EC_ENERO_2025!$C78&amp;EC_ENERO_2025!$B78&amp;"Energía",Mercado_ENERO_2025!$C$10:$C$417&amp;Mercado_ENERO_2025!$E$10:$E$417&amp;Mercado_ENERO_2025!$D$10:$D$417,0))*1000</f>
        <v>124961145.32048528</v>
      </c>
      <c r="E78" s="28">
        <f t="array" ref="E78">+INDEX(Mercado_ENERO_2025!$G$10:$G$417,MATCH(EC_ENERO_2025!$C78&amp;EC_ENERO_2025!$B78&amp;"Potencia",Mercado_ENERO_2025!$C$10:$C$417&amp;Mercado_ENERO_2025!$E$10:$E$417&amp;Mercado_ENERO_2025!$D$10:$D$417,0))*1000</f>
        <v>294664.0853623969</v>
      </c>
      <c r="F78" s="215">
        <v>1.022964</v>
      </c>
      <c r="G78" s="215">
        <f>VLOOKUP($C78,PC_ENERO_2025!$B$11:$C$22,2,0)</f>
        <v>0.56999999999999995</v>
      </c>
      <c r="H78" s="216">
        <f t="shared" si="11"/>
        <v>0.39842999999999995</v>
      </c>
      <c r="I78" s="28">
        <f t="shared" si="12"/>
        <v>9680.4950733363075</v>
      </c>
      <c r="J78" s="217">
        <f t="shared" si="13"/>
        <v>1.0328526466380543</v>
      </c>
      <c r="K78" s="28">
        <f>E78*J78</f>
        <v>304344.58043573319</v>
      </c>
      <c r="L78" s="218">
        <v>1.25</v>
      </c>
      <c r="M78" s="28">
        <f>K78/L78</f>
        <v>243475.66434858655</v>
      </c>
      <c r="N78" s="28">
        <f t="shared" ref="N78:N141" si="14">IF(OR(C78="GDMTH",C78="DIST",C78="DIT"),M78,K78)</f>
        <v>243475.66434858655</v>
      </c>
      <c r="O78" s="219">
        <f t="shared" si="7"/>
        <v>243475.66434858655</v>
      </c>
      <c r="Q78" s="220"/>
      <c r="T78" s="222"/>
    </row>
    <row r="79" spans="1:20" ht="16.5" x14ac:dyDescent="0.3">
      <c r="A79" s="214" t="str">
        <f t="shared" si="10"/>
        <v>GDMTOCentro Sur</v>
      </c>
      <c r="B79" s="180" t="s">
        <v>65</v>
      </c>
      <c r="C79" s="181" t="s">
        <v>55</v>
      </c>
      <c r="D79" s="28">
        <f t="array" ref="D79">+INDEX(Mercado_ENERO_2025!$G$10:$G$417,MATCH(EC_ENERO_2025!$C79&amp;EC_ENERO_2025!$B79&amp;"Energía",Mercado_ENERO_2025!$C$10:$C$417&amp;Mercado_ENERO_2025!$E$10:$E$417&amp;Mercado_ENERO_2025!$D$10:$D$417,0))*1000</f>
        <v>53594630.073816575</v>
      </c>
      <c r="E79" s="28">
        <f t="array" ref="E79">+INDEX(Mercado_ENERO_2025!$G$10:$G$417,MATCH(EC_ENERO_2025!$C79&amp;EC_ENERO_2025!$B79&amp;"Potencia",Mercado_ENERO_2025!$C$10:$C$417&amp;Mercado_ENERO_2025!$E$10:$E$417&amp;Mercado_ENERO_2025!$D$10:$D$417,0))*1000</f>
        <v>130974.16929085182</v>
      </c>
      <c r="F79" s="215">
        <v>1.022964</v>
      </c>
      <c r="G79" s="215">
        <f>VLOOKUP($C79,PC_ENERO_2025!$B$11:$C$22,2,0)</f>
        <v>0.55000000000000004</v>
      </c>
      <c r="H79" s="216">
        <f t="shared" si="11"/>
        <v>0.37675000000000003</v>
      </c>
      <c r="I79" s="28">
        <f t="shared" si="12"/>
        <v>4390.7895234965245</v>
      </c>
      <c r="J79" s="217">
        <f t="shared" si="13"/>
        <v>1.0335240875912408</v>
      </c>
      <c r="K79" s="28">
        <f t="shared" ref="K79:K87" si="15">E79*J79</f>
        <v>135364.95881434833</v>
      </c>
      <c r="L79" s="218">
        <v>1.05</v>
      </c>
      <c r="M79" s="28">
        <f t="shared" ref="M79:M87" si="16">K79/L79</f>
        <v>128919.00839461744</v>
      </c>
      <c r="N79" s="28">
        <f t="shared" si="14"/>
        <v>135364.95881434833</v>
      </c>
      <c r="O79" s="219">
        <f t="shared" ref="O79:O142" si="17">IF(OR(C79="DB1",C79="DB2",C79="PDBT",C79="RABT",C79="APBT",C79="APMT"),D79,N79)</f>
        <v>135364.95881434833</v>
      </c>
      <c r="Q79" s="220"/>
      <c r="T79" s="222"/>
    </row>
    <row r="80" spans="1:20" ht="16.5" x14ac:dyDescent="0.3">
      <c r="A80" s="214" t="str">
        <f t="shared" si="10"/>
        <v>RAMTCentro Sur</v>
      </c>
      <c r="B80" s="180" t="s">
        <v>65</v>
      </c>
      <c r="C80" s="181" t="s">
        <v>60</v>
      </c>
      <c r="D80" s="28">
        <f t="array" ref="D80">+INDEX(Mercado_ENERO_2025!$G$10:$G$417,MATCH(EC_ENERO_2025!$C80&amp;EC_ENERO_2025!$B80&amp;"Energía",Mercado_ENERO_2025!$C$10:$C$417&amp;Mercado_ENERO_2025!$E$10:$E$417&amp;Mercado_ENERO_2025!$D$10:$D$417,0))*1000</f>
        <v>4902212.8921517264</v>
      </c>
      <c r="E80" s="28">
        <f t="array" ref="E80">+INDEX(Mercado_ENERO_2025!$G$10:$G$417,MATCH(EC_ENERO_2025!$C80&amp;EC_ENERO_2025!$B80&amp;"Potencia",Mercado_ENERO_2025!$C$10:$C$417&amp;Mercado_ENERO_2025!$E$10:$E$417&amp;Mercado_ENERO_2025!$D$10:$D$417,0))*1000</f>
        <v>13177.991645569156</v>
      </c>
      <c r="F80" s="215">
        <v>1.022964</v>
      </c>
      <c r="G80" s="215">
        <f>VLOOKUP($C80,PC_ENERO_2025!$B$11:$C$22,2,0)</f>
        <v>0.5</v>
      </c>
      <c r="H80" s="216">
        <f t="shared" si="11"/>
        <v>0.32499999999999996</v>
      </c>
      <c r="I80" s="28">
        <f t="shared" si="12"/>
        <v>465.56830792130768</v>
      </c>
      <c r="J80" s="217">
        <f t="shared" si="13"/>
        <v>1.0353292307692308</v>
      </c>
      <c r="K80" s="28">
        <f t="shared" si="15"/>
        <v>13643.559953490465</v>
      </c>
      <c r="L80" s="218">
        <v>1.05</v>
      </c>
      <c r="M80" s="28">
        <f t="shared" si="16"/>
        <v>12993.86662237187</v>
      </c>
      <c r="N80" s="28">
        <f t="shared" si="14"/>
        <v>13643.559953490465</v>
      </c>
      <c r="O80" s="219">
        <f t="shared" si="17"/>
        <v>13643.559953490465</v>
      </c>
      <c r="Q80" s="220"/>
      <c r="T80" s="222"/>
    </row>
    <row r="81" spans="1:20" ht="16.5" x14ac:dyDescent="0.3">
      <c r="A81" s="214" t="str">
        <f t="shared" si="10"/>
        <v>DISTCentro Sur</v>
      </c>
      <c r="B81" s="180" t="s">
        <v>65</v>
      </c>
      <c r="C81" s="181" t="s">
        <v>51</v>
      </c>
      <c r="D81" s="28">
        <f t="array" ref="D81">+INDEX(Mercado_ENERO_2025!$G$10:$G$417,MATCH(EC_ENERO_2025!$C81&amp;EC_ENERO_2025!$B81&amp;"Energía",Mercado_ENERO_2025!$C$10:$C$417&amp;Mercado_ENERO_2025!$E$10:$E$417&amp;Mercado_ENERO_2025!$D$10:$D$417,0))*1000</f>
        <v>131336089.96210335</v>
      </c>
      <c r="E81" s="28">
        <f t="array" ref="E81">+INDEX(Mercado_ENERO_2025!$G$10:$G$417,MATCH(EC_ENERO_2025!$C81&amp;EC_ENERO_2025!$B81&amp;"Potencia",Mercado_ENERO_2025!$C$10:$C$417&amp;Mercado_ENERO_2025!$E$10:$E$417&amp;Mercado_ENERO_2025!$D$10:$D$417,0))*1000</f>
        <v>238550.00356383203</v>
      </c>
      <c r="F81" s="225">
        <v>1</v>
      </c>
      <c r="G81" s="215">
        <f>VLOOKUP($C81,PC_ENERO_2025!$B$11:$C$22,2,0)</f>
        <v>0.74</v>
      </c>
      <c r="H81" s="216">
        <f t="shared" si="11"/>
        <v>0.60531999999999997</v>
      </c>
      <c r="I81" s="28">
        <f t="shared" si="12"/>
        <v>0</v>
      </c>
      <c r="J81" s="217">
        <f t="shared" si="13"/>
        <v>1</v>
      </c>
      <c r="K81" s="28">
        <f t="shared" si="15"/>
        <v>238550.00356383203</v>
      </c>
      <c r="L81" s="218">
        <v>1.35</v>
      </c>
      <c r="M81" s="28">
        <f t="shared" si="16"/>
        <v>176703.70634357928</v>
      </c>
      <c r="N81" s="28">
        <f t="shared" si="14"/>
        <v>176703.70634357928</v>
      </c>
      <c r="O81" s="219">
        <f t="shared" si="17"/>
        <v>176703.70634357928</v>
      </c>
      <c r="Q81" s="220"/>
      <c r="T81" s="222"/>
    </row>
    <row r="82" spans="1:20" ht="16.5" x14ac:dyDescent="0.3">
      <c r="A82" s="214" t="str">
        <f t="shared" si="10"/>
        <v>DITCentro Sur</v>
      </c>
      <c r="B82" s="180" t="s">
        <v>65</v>
      </c>
      <c r="C82" s="181" t="s">
        <v>52</v>
      </c>
      <c r="D82" s="28">
        <f t="array" ref="D82">+INDEX(Mercado_ENERO_2025!$G$10:$G$417,MATCH(EC_ENERO_2025!$C82&amp;EC_ENERO_2025!$B82&amp;"Energía",Mercado_ENERO_2025!$C$10:$C$417&amp;Mercado_ENERO_2025!$E$10:$E$417&amp;Mercado_ENERO_2025!$D$10:$D$417,0))*1000</f>
        <v>14622950.430091359</v>
      </c>
      <c r="E82" s="28">
        <f t="array" ref="E82">+INDEX(Mercado_ENERO_2025!$G$10:$G$417,MATCH(EC_ENERO_2025!$C82&amp;EC_ENERO_2025!$B82&amp;"Potencia",Mercado_ENERO_2025!$C$10:$C$417&amp;Mercado_ENERO_2025!$E$10:$E$417&amp;Mercado_ENERO_2025!$D$10:$D$417,0))*1000</f>
        <v>27682.398966551867</v>
      </c>
      <c r="F82" s="225">
        <v>1</v>
      </c>
      <c r="G82" s="215">
        <f>VLOOKUP($C82,PC_ENERO_2025!$B$11:$C$22,2,0)</f>
        <v>0.71</v>
      </c>
      <c r="H82" s="216">
        <f t="shared" si="11"/>
        <v>0.56586999999999998</v>
      </c>
      <c r="I82" s="28">
        <f t="shared" si="12"/>
        <v>0</v>
      </c>
      <c r="J82" s="217">
        <f t="shared" si="13"/>
        <v>1</v>
      </c>
      <c r="K82" s="28">
        <f t="shared" si="15"/>
        <v>27682.398966551867</v>
      </c>
      <c r="L82" s="218">
        <v>2.5</v>
      </c>
      <c r="M82" s="28">
        <f t="shared" si="16"/>
        <v>11072.959586620747</v>
      </c>
      <c r="N82" s="28">
        <f t="shared" si="14"/>
        <v>11072.959586620747</v>
      </c>
      <c r="O82" s="219">
        <f t="shared" si="17"/>
        <v>11072.959586620747</v>
      </c>
      <c r="Q82" s="220"/>
      <c r="T82" s="222"/>
    </row>
    <row r="83" spans="1:20" ht="16.5" x14ac:dyDescent="0.3">
      <c r="A83" s="214" t="str">
        <f t="shared" si="10"/>
        <v>DB1Golfo Centro</v>
      </c>
      <c r="B83" s="180" t="s">
        <v>66</v>
      </c>
      <c r="C83" s="181" t="s">
        <v>48</v>
      </c>
      <c r="D83" s="28">
        <f t="array" ref="D83">+INDEX(Mercado_ENERO_2025!$G$10:$G$417,MATCH(EC_ENERO_2025!$C83&amp;EC_ENERO_2025!$B83&amp;"Energía",Mercado_ENERO_2025!$C$10:$C$417&amp;Mercado_ENERO_2025!$E$10:$E$417&amp;Mercado_ENERO_2025!$D$10:$D$417,0))*1000</f>
        <v>91907294.288534537</v>
      </c>
      <c r="E83" s="28">
        <f t="array" ref="E83">+INDEX(Mercado_ENERO_2025!$G$10:$G$417,MATCH(EC_ENERO_2025!$C83&amp;EC_ENERO_2025!$B83&amp;"Potencia",Mercado_ENERO_2025!$C$10:$C$417&amp;Mercado_ENERO_2025!$E$10:$E$417&amp;Mercado_ENERO_2025!$D$10:$D$417,0))*1000</f>
        <v>209375.10089423761</v>
      </c>
      <c r="F83" s="215">
        <v>1.1723250000000001</v>
      </c>
      <c r="G83" s="215">
        <f>VLOOKUP($C83,PC_ENERO_2025!$B$11:$C$22,2,0)</f>
        <v>0.59</v>
      </c>
      <c r="H83" s="216">
        <f t="shared" si="11"/>
        <v>0.42066999999999999</v>
      </c>
      <c r="I83" s="28">
        <f t="shared" si="12"/>
        <v>50603.876944739844</v>
      </c>
      <c r="J83" s="217">
        <f t="shared" si="13"/>
        <v>1.2416900420757364</v>
      </c>
      <c r="K83" s="28">
        <f t="shared" si="15"/>
        <v>259978.97783897744</v>
      </c>
      <c r="L83" s="218">
        <v>1</v>
      </c>
      <c r="M83" s="28">
        <f t="shared" si="16"/>
        <v>259978.97783897744</v>
      </c>
      <c r="N83" s="28">
        <f t="shared" si="14"/>
        <v>259978.97783897744</v>
      </c>
      <c r="O83" s="219">
        <f t="shared" si="17"/>
        <v>91907294.288534537</v>
      </c>
      <c r="Q83" s="220"/>
      <c r="T83" s="222"/>
    </row>
    <row r="84" spans="1:20" ht="16.5" x14ac:dyDescent="0.3">
      <c r="A84" s="214" t="str">
        <f t="shared" si="10"/>
        <v>DB2Golfo Centro</v>
      </c>
      <c r="B84" s="180" t="s">
        <v>66</v>
      </c>
      <c r="C84" s="181" t="s">
        <v>50</v>
      </c>
      <c r="D84" s="28">
        <f t="array" ref="D84">+INDEX(Mercado_ENERO_2025!$G$10:$G$417,MATCH(EC_ENERO_2025!$C84&amp;EC_ENERO_2025!$B84&amp;"Energía",Mercado_ENERO_2025!$C$10:$C$417&amp;Mercado_ENERO_2025!$E$10:$E$417&amp;Mercado_ENERO_2025!$D$10:$D$417,0))*1000</f>
        <v>116936085.9121944</v>
      </c>
      <c r="E84" s="28">
        <f t="array" ref="E84">+INDEX(Mercado_ENERO_2025!$G$10:$G$417,MATCH(EC_ENERO_2025!$C84&amp;EC_ENERO_2025!$B84&amp;"Potencia",Mercado_ENERO_2025!$C$10:$C$417&amp;Mercado_ENERO_2025!$E$10:$E$417&amp;Mercado_ENERO_2025!$D$10:$D$417,0))*1000</f>
        <v>266393.48895615636</v>
      </c>
      <c r="F84" s="215">
        <v>1.1723250000000001</v>
      </c>
      <c r="G84" s="215">
        <f>VLOOKUP($C84,PC_ENERO_2025!$B$11:$C$22,2,0)</f>
        <v>0.59</v>
      </c>
      <c r="H84" s="216">
        <f t="shared" si="11"/>
        <v>0.42066999999999999</v>
      </c>
      <c r="I84" s="28">
        <f t="shared" si="12"/>
        <v>64384.653554515666</v>
      </c>
      <c r="J84" s="217">
        <f t="shared" si="13"/>
        <v>1.2416900420757364</v>
      </c>
      <c r="K84" s="28">
        <f t="shared" si="15"/>
        <v>330778.14251067204</v>
      </c>
      <c r="L84" s="218">
        <v>1.0062500000000001</v>
      </c>
      <c r="M84" s="28">
        <f t="shared" si="16"/>
        <v>328723.61988638213</v>
      </c>
      <c r="N84" s="28">
        <f t="shared" si="14"/>
        <v>330778.14251067204</v>
      </c>
      <c r="O84" s="219">
        <f t="shared" si="17"/>
        <v>116936085.9121944</v>
      </c>
      <c r="Q84" s="220"/>
      <c r="T84" s="222"/>
    </row>
    <row r="85" spans="1:20" ht="16.5" x14ac:dyDescent="0.3">
      <c r="A85" s="214" t="str">
        <f t="shared" si="10"/>
        <v>PDBTGolfo Centro</v>
      </c>
      <c r="B85" s="180" t="s">
        <v>66</v>
      </c>
      <c r="C85" s="181" t="s">
        <v>56</v>
      </c>
      <c r="D85" s="28">
        <f t="array" ref="D85">+INDEX(Mercado_ENERO_2025!$G$10:$G$417,MATCH(EC_ENERO_2025!$C85&amp;EC_ENERO_2025!$B85&amp;"Energía",Mercado_ENERO_2025!$C$10:$C$417&amp;Mercado_ENERO_2025!$E$10:$E$417&amp;Mercado_ENERO_2025!$D$10:$D$417,0))*1000</f>
        <v>39304669.445807226</v>
      </c>
      <c r="E85" s="28">
        <f t="array" ref="E85">+INDEX(Mercado_ENERO_2025!$G$10:$G$417,MATCH(EC_ENERO_2025!$C85&amp;EC_ENERO_2025!$B85&amp;"Potencia",Mercado_ENERO_2025!$C$10:$C$417&amp;Mercado_ENERO_2025!$E$10:$E$417&amp;Mercado_ENERO_2025!$D$10:$D$417,0))*1000</f>
        <v>91084.235831032682</v>
      </c>
      <c r="F85" s="215">
        <v>1.1723250000000001</v>
      </c>
      <c r="G85" s="215">
        <f>VLOOKUP($C85,PC_ENERO_2025!$B$11:$C$22,2,0)</f>
        <v>0.57999999999999996</v>
      </c>
      <c r="H85" s="216">
        <f t="shared" si="11"/>
        <v>0.40947999999999996</v>
      </c>
      <c r="I85" s="28">
        <f t="shared" si="12"/>
        <v>22232.423427170983</v>
      </c>
      <c r="J85" s="217">
        <f t="shared" si="13"/>
        <v>1.2440864022662892</v>
      </c>
      <c r="K85" s="28">
        <f t="shared" si="15"/>
        <v>113316.65925820368</v>
      </c>
      <c r="L85" s="218">
        <v>1.1800000000000002</v>
      </c>
      <c r="M85" s="28">
        <f t="shared" si="16"/>
        <v>96031.067167969217</v>
      </c>
      <c r="N85" s="28">
        <f t="shared" si="14"/>
        <v>113316.65925820368</v>
      </c>
      <c r="O85" s="219">
        <f t="shared" si="17"/>
        <v>39304669.445807226</v>
      </c>
      <c r="Q85" s="220"/>
      <c r="T85" s="222"/>
    </row>
    <row r="86" spans="1:20" ht="16.5" x14ac:dyDescent="0.3">
      <c r="A86" s="214" t="str">
        <f t="shared" si="10"/>
        <v>GDBTGolfo Centro</v>
      </c>
      <c r="B86" s="180" t="s">
        <v>66</v>
      </c>
      <c r="C86" s="223" t="s">
        <v>53</v>
      </c>
      <c r="D86" s="28">
        <f t="array" ref="D86">+INDEX(Mercado_ENERO_2025!$G$10:$G$417,MATCH(EC_ENERO_2025!$C86&amp;EC_ENERO_2025!$B86&amp;"Energía",Mercado_ENERO_2025!$C$10:$C$417&amp;Mercado_ENERO_2025!$E$10:$E$417&amp;Mercado_ENERO_2025!$D$10:$D$417,0))*1000</f>
        <v>319464.81510240072</v>
      </c>
      <c r="E86" s="28">
        <f t="array" ref="E86">+INDEX(Mercado_ENERO_2025!$G$10:$G$417,MATCH(EC_ENERO_2025!$C86&amp;EC_ENERO_2025!$B86&amp;"Potencia",Mercado_ENERO_2025!$C$10:$C$417&amp;Mercado_ENERO_2025!$E$10:$E$417&amp;Mercado_ENERO_2025!$D$10:$D$417,0))*1000</f>
        <v>876.30243335089074</v>
      </c>
      <c r="F86" s="215">
        <v>1.1723250000000001</v>
      </c>
      <c r="G86" s="215">
        <f>VLOOKUP($C86,PC_ENERO_2025!$B$11:$C$22,2,0)</f>
        <v>0.49</v>
      </c>
      <c r="H86" s="216">
        <f t="shared" si="11"/>
        <v>0.31506999999999996</v>
      </c>
      <c r="I86" s="28">
        <f t="shared" si="12"/>
        <v>234.85041497230534</v>
      </c>
      <c r="J86" s="217">
        <f t="shared" si="13"/>
        <v>1.2680015552099535</v>
      </c>
      <c r="K86" s="28">
        <f t="shared" si="15"/>
        <v>1111.1528483231962</v>
      </c>
      <c r="L86" s="218">
        <v>1.29</v>
      </c>
      <c r="M86" s="28">
        <f t="shared" si="16"/>
        <v>861.35879714976443</v>
      </c>
      <c r="N86" s="28">
        <f t="shared" si="14"/>
        <v>1111.1528483231962</v>
      </c>
      <c r="O86" s="219">
        <f t="shared" si="17"/>
        <v>1111.1528483231962</v>
      </c>
      <c r="Q86" s="220"/>
      <c r="T86" s="222"/>
    </row>
    <row r="87" spans="1:20" ht="16.5" x14ac:dyDescent="0.3">
      <c r="A87" s="214" t="str">
        <f t="shared" si="10"/>
        <v>RABTGolfo Centro</v>
      </c>
      <c r="B87" s="180" t="s">
        <v>66</v>
      </c>
      <c r="C87" s="223" t="s">
        <v>59</v>
      </c>
      <c r="D87" s="28">
        <f t="array" ref="D87">+INDEX(Mercado_ENERO_2025!$G$10:$G$417,MATCH(EC_ENERO_2025!$C87&amp;EC_ENERO_2025!$B87&amp;"Energía",Mercado_ENERO_2025!$C$10:$C$417&amp;Mercado_ENERO_2025!$E$10:$E$417&amp;Mercado_ENERO_2025!$D$10:$D$417,0))*1000</f>
        <v>10185112.447074968</v>
      </c>
      <c r="E87" s="28">
        <f t="array" ref="E87">+INDEX(Mercado_ENERO_2025!$G$10:$G$417,MATCH(EC_ENERO_2025!$C87&amp;EC_ENERO_2025!$B87&amp;"Potencia",Mercado_ENERO_2025!$C$10:$C$417&amp;Mercado_ENERO_2025!$E$10:$E$417&amp;Mercado_ENERO_2025!$D$10:$D$417,0))*1000</f>
        <v>27379.334535147766</v>
      </c>
      <c r="F87" s="215">
        <v>1.1723250000000001</v>
      </c>
      <c r="G87" s="215">
        <f>VLOOKUP($C87,PC_ENERO_2025!$B$11:$C$22,2,0)</f>
        <v>0.5</v>
      </c>
      <c r="H87" s="216">
        <f t="shared" si="11"/>
        <v>0.32499999999999996</v>
      </c>
      <c r="I87" s="28">
        <f t="shared" si="12"/>
        <v>7258.682805798986</v>
      </c>
      <c r="J87" s="217">
        <f t="shared" si="13"/>
        <v>1.2651153846153849</v>
      </c>
      <c r="K87" s="28">
        <f t="shared" si="15"/>
        <v>34638.017340946753</v>
      </c>
      <c r="L87" s="218">
        <v>1.05</v>
      </c>
      <c r="M87" s="28">
        <f t="shared" si="16"/>
        <v>32988.587943758808</v>
      </c>
      <c r="N87" s="28">
        <f t="shared" si="14"/>
        <v>34638.017340946753</v>
      </c>
      <c r="O87" s="219">
        <f t="shared" si="17"/>
        <v>10185112.447074968</v>
      </c>
      <c r="Q87" s="220"/>
      <c r="T87" s="222"/>
    </row>
    <row r="88" spans="1:20" ht="16.5" x14ac:dyDescent="0.3">
      <c r="A88" s="214" t="str">
        <f t="shared" si="10"/>
        <v>APBTGolfo Centro</v>
      </c>
      <c r="B88" s="180" t="s">
        <v>66</v>
      </c>
      <c r="C88" s="223" t="s">
        <v>57</v>
      </c>
      <c r="D88" s="28">
        <f t="array" ref="D88">+INDEX(Mercado_ENERO_2025!$G$10:$G$417,MATCH(EC_ENERO_2025!$C88&amp;EC_ENERO_2025!$B88&amp;"Energía",Mercado_ENERO_2025!$C$10:$C$417&amp;Mercado_ENERO_2025!$E$10:$E$417&amp;Mercado_ENERO_2025!$D$10:$D$417,0))*1000</f>
        <v>12463150.551595662</v>
      </c>
      <c r="E88" s="28">
        <f t="array" ref="E88">+INDEX(Mercado_ENERO_2025!$G$10:$G$417,MATCH(EC_ENERO_2025!$C88&amp;EC_ENERO_2025!$B88&amp;"Potencia",Mercado_ENERO_2025!$C$10:$C$417&amp;Mercado_ENERO_2025!$E$10:$E$417&amp;Mercado_ENERO_2025!$D$10:$D$417,0))*1000</f>
        <v>33503.092880633492</v>
      </c>
      <c r="F88" s="215">
        <v>1.1723250000000001</v>
      </c>
      <c r="G88" s="215">
        <f>VLOOKUP($C88,PC_ENERO_2025!$B$11:$C$22,2,0)</f>
        <v>0.5</v>
      </c>
      <c r="H88" s="216">
        <f t="shared" si="11"/>
        <v>0.32499999999999996</v>
      </c>
      <c r="I88" s="28">
        <f t="shared" si="12"/>
        <v>8882.1853548541094</v>
      </c>
      <c r="J88" s="217">
        <f t="shared" si="13"/>
        <v>1.2651153846153849</v>
      </c>
      <c r="K88" s="28">
        <f>E88*J88</f>
        <v>42385.278235487604</v>
      </c>
      <c r="L88" s="218">
        <v>1</v>
      </c>
      <c r="M88" s="28">
        <f>K88/L88</f>
        <v>42385.278235487604</v>
      </c>
      <c r="N88" s="28">
        <f t="shared" si="14"/>
        <v>42385.278235487604</v>
      </c>
      <c r="O88" s="219">
        <f t="shared" si="17"/>
        <v>12463150.551595662</v>
      </c>
      <c r="Q88" s="220"/>
      <c r="T88" s="222"/>
    </row>
    <row r="89" spans="1:20" ht="16.5" x14ac:dyDescent="0.3">
      <c r="A89" s="214" t="str">
        <f t="shared" si="10"/>
        <v>APMTGolfo Centro</v>
      </c>
      <c r="B89" s="180" t="s">
        <v>66</v>
      </c>
      <c r="C89" s="223" t="s">
        <v>58</v>
      </c>
      <c r="D89" s="28">
        <f t="array" ref="D89">+INDEX(Mercado_ENERO_2025!$G$10:$G$417,MATCH(EC_ENERO_2025!$C89&amp;EC_ENERO_2025!$B89&amp;"Energía",Mercado_ENERO_2025!$C$10:$C$417&amp;Mercado_ENERO_2025!$E$10:$E$417&amp;Mercado_ENERO_2025!$D$10:$D$417,0))*1000</f>
        <v>1704897.0592384597</v>
      </c>
      <c r="E89" s="28">
        <f t="array" ref="E89">+INDEX(Mercado_ENERO_2025!$G$10:$G$417,MATCH(EC_ENERO_2025!$C89&amp;EC_ENERO_2025!$B89&amp;"Potencia",Mercado_ENERO_2025!$C$10:$C$417&amp;Mercado_ENERO_2025!$E$10:$E$417&amp;Mercado_ENERO_2025!$D$10:$D$417,0))*1000</f>
        <v>4583.0566108560743</v>
      </c>
      <c r="F89" s="215">
        <v>1.0168159999999999</v>
      </c>
      <c r="G89" s="215">
        <f>VLOOKUP($C89,PC_ENERO_2025!$B$11:$C$22,2,0)</f>
        <v>0.5</v>
      </c>
      <c r="H89" s="216">
        <f t="shared" si="11"/>
        <v>0.32499999999999996</v>
      </c>
      <c r="I89" s="28">
        <f t="shared" si="12"/>
        <v>118.56719995100845</v>
      </c>
      <c r="J89" s="217">
        <f t="shared" si="13"/>
        <v>1.0258707692307691</v>
      </c>
      <c r="K89" s="28">
        <f>E89*J89</f>
        <v>4701.6238108070829</v>
      </c>
      <c r="L89" s="218">
        <v>1</v>
      </c>
      <c r="M89" s="28">
        <f>K89/L89</f>
        <v>4701.6238108070829</v>
      </c>
      <c r="N89" s="28">
        <f t="shared" si="14"/>
        <v>4701.6238108070829</v>
      </c>
      <c r="O89" s="219">
        <f t="shared" si="17"/>
        <v>1704897.0592384597</v>
      </c>
      <c r="Q89" s="220"/>
      <c r="T89" s="222"/>
    </row>
    <row r="90" spans="1:20" ht="16.5" x14ac:dyDescent="0.3">
      <c r="A90" s="214" t="str">
        <f t="shared" si="10"/>
        <v>GDMTHGolfo Centro</v>
      </c>
      <c r="B90" s="180" t="s">
        <v>66</v>
      </c>
      <c r="C90" s="181" t="s">
        <v>54</v>
      </c>
      <c r="D90" s="28">
        <f t="array" ref="D90">+INDEX(Mercado_ENERO_2025!$G$10:$G$417,MATCH(EC_ENERO_2025!$C90&amp;EC_ENERO_2025!$B90&amp;"Energía",Mercado_ENERO_2025!$C$10:$C$417&amp;Mercado_ENERO_2025!$E$10:$E$417&amp;Mercado_ENERO_2025!$D$10:$D$417,0))*1000</f>
        <v>174855809.2844843</v>
      </c>
      <c r="E90" s="28">
        <f t="array" ref="E90">+INDEX(Mercado_ENERO_2025!$G$10:$G$417,MATCH(EC_ENERO_2025!$C90&amp;EC_ENERO_2025!$B90&amp;"Potencia",Mercado_ENERO_2025!$C$10:$C$417&amp;Mercado_ENERO_2025!$E$10:$E$417&amp;Mercado_ENERO_2025!$D$10:$D$417,0))*1000</f>
        <v>412317.98076892173</v>
      </c>
      <c r="F90" s="215">
        <v>1.0168159999999999</v>
      </c>
      <c r="G90" s="215">
        <f>VLOOKUP($C90,PC_ENERO_2025!$B$11:$C$22,2,0)</f>
        <v>0.56999999999999995</v>
      </c>
      <c r="H90" s="216">
        <f t="shared" si="11"/>
        <v>0.39842999999999995</v>
      </c>
      <c r="I90" s="28">
        <f t="shared" si="12"/>
        <v>9919.2262726897916</v>
      </c>
      <c r="J90" s="217">
        <f t="shared" si="13"/>
        <v>1.0240572246065809</v>
      </c>
      <c r="K90" s="28">
        <f>E90*J90</f>
        <v>422237.20704161155</v>
      </c>
      <c r="L90" s="218">
        <v>1.25</v>
      </c>
      <c r="M90" s="28">
        <f>K90/L90</f>
        <v>337789.76563328924</v>
      </c>
      <c r="N90" s="28">
        <f t="shared" si="14"/>
        <v>337789.76563328924</v>
      </c>
      <c r="O90" s="219">
        <f t="shared" si="17"/>
        <v>337789.76563328924</v>
      </c>
      <c r="Q90" s="220"/>
      <c r="T90" s="222"/>
    </row>
    <row r="91" spans="1:20" ht="16.5" x14ac:dyDescent="0.3">
      <c r="A91" s="214" t="str">
        <f t="shared" si="10"/>
        <v>GDMTOGolfo Centro</v>
      </c>
      <c r="B91" s="180" t="s">
        <v>66</v>
      </c>
      <c r="C91" s="181" t="s">
        <v>55</v>
      </c>
      <c r="D91" s="28">
        <f t="array" ref="D91">+INDEX(Mercado_ENERO_2025!$G$10:$G$417,MATCH(EC_ENERO_2025!$C91&amp;EC_ENERO_2025!$B91&amp;"Energía",Mercado_ENERO_2025!$C$10:$C$417&amp;Mercado_ENERO_2025!$E$10:$E$417&amp;Mercado_ENERO_2025!$D$10:$D$417,0))*1000</f>
        <v>45256677.879255362</v>
      </c>
      <c r="E91" s="28">
        <f t="array" ref="E91">+INDEX(Mercado_ENERO_2025!$G$10:$G$417,MATCH(EC_ENERO_2025!$C91&amp;EC_ENERO_2025!$B91&amp;"Potencia",Mercado_ENERO_2025!$C$10:$C$417&amp;Mercado_ENERO_2025!$E$10:$E$417&amp;Mercado_ENERO_2025!$D$10:$D$417,0))*1000</f>
        <v>110597.94203141582</v>
      </c>
      <c r="F91" s="215">
        <v>1.0168159999999999</v>
      </c>
      <c r="G91" s="215">
        <f>VLOOKUP($C91,PC_ENERO_2025!$B$11:$C$22,2,0)</f>
        <v>0.55000000000000004</v>
      </c>
      <c r="H91" s="216">
        <f t="shared" si="11"/>
        <v>0.37675000000000003</v>
      </c>
      <c r="I91" s="28">
        <f t="shared" si="12"/>
        <v>2715.0583842339888</v>
      </c>
      <c r="J91" s="217">
        <f t="shared" si="13"/>
        <v>1.0245489051094889</v>
      </c>
      <c r="K91" s="28">
        <f t="shared" ref="K91:K99" si="18">E91*J91</f>
        <v>113313.0004156498</v>
      </c>
      <c r="L91" s="218">
        <v>1.05</v>
      </c>
      <c r="M91" s="28">
        <f t="shared" ref="M91:M99" si="19">K91/L91</f>
        <v>107917.14325299981</v>
      </c>
      <c r="N91" s="28">
        <f t="shared" si="14"/>
        <v>113313.0004156498</v>
      </c>
      <c r="O91" s="219">
        <f t="shared" si="17"/>
        <v>113313.0004156498</v>
      </c>
      <c r="Q91" s="220"/>
      <c r="T91" s="222"/>
    </row>
    <row r="92" spans="1:20" ht="16.5" x14ac:dyDescent="0.3">
      <c r="A92" s="214" t="str">
        <f t="shared" si="10"/>
        <v>RAMTGolfo Centro</v>
      </c>
      <c r="B92" s="180" t="s">
        <v>66</v>
      </c>
      <c r="C92" s="181" t="s">
        <v>60</v>
      </c>
      <c r="D92" s="28">
        <f t="array" ref="D92">+INDEX(Mercado_ENERO_2025!$G$10:$G$417,MATCH(EC_ENERO_2025!$C92&amp;EC_ENERO_2025!$B92&amp;"Energía",Mercado_ENERO_2025!$C$10:$C$417&amp;Mercado_ENERO_2025!$E$10:$E$417&amp;Mercado_ENERO_2025!$D$10:$D$417,0))*1000</f>
        <v>14401554.932995502</v>
      </c>
      <c r="E92" s="28">
        <f t="array" ref="E92">+INDEX(Mercado_ENERO_2025!$G$10:$G$417,MATCH(EC_ENERO_2025!$C92&amp;EC_ENERO_2025!$B92&amp;"Potencia",Mercado_ENERO_2025!$C$10:$C$417&amp;Mercado_ENERO_2025!$E$10:$E$417&amp;Mercado_ENERO_2025!$D$10:$D$417,0))*1000</f>
        <v>38713.857346762095</v>
      </c>
      <c r="F92" s="215">
        <v>1.0168159999999999</v>
      </c>
      <c r="G92" s="215">
        <f>VLOOKUP($C92,PC_ENERO_2025!$B$11:$C$22,2,0)</f>
        <v>0.5</v>
      </c>
      <c r="H92" s="216">
        <f t="shared" si="11"/>
        <v>0.32499999999999996</v>
      </c>
      <c r="I92" s="28">
        <f t="shared" si="12"/>
        <v>1001.557269450999</v>
      </c>
      <c r="J92" s="217">
        <f t="shared" si="13"/>
        <v>1.0258707692307691</v>
      </c>
      <c r="K92" s="28">
        <f t="shared" si="18"/>
        <v>39715.414616213093</v>
      </c>
      <c r="L92" s="218">
        <v>1.05</v>
      </c>
      <c r="M92" s="28">
        <f t="shared" si="19"/>
        <v>37824.204396393419</v>
      </c>
      <c r="N92" s="28">
        <f t="shared" si="14"/>
        <v>39715.414616213093</v>
      </c>
      <c r="O92" s="219">
        <f t="shared" si="17"/>
        <v>39715.414616213093</v>
      </c>
      <c r="Q92" s="220"/>
      <c r="T92" s="222"/>
    </row>
    <row r="93" spans="1:20" ht="16.5" x14ac:dyDescent="0.3">
      <c r="A93" s="214" t="str">
        <f t="shared" si="10"/>
        <v>DISTGolfo Centro</v>
      </c>
      <c r="B93" s="180" t="s">
        <v>66</v>
      </c>
      <c r="C93" s="181" t="s">
        <v>51</v>
      </c>
      <c r="D93" s="28">
        <f t="array" ref="D93">+INDEX(Mercado_ENERO_2025!$G$10:$G$417,MATCH(EC_ENERO_2025!$C93&amp;EC_ENERO_2025!$B93&amp;"Energía",Mercado_ENERO_2025!$C$10:$C$417&amp;Mercado_ENERO_2025!$E$10:$E$417&amp;Mercado_ENERO_2025!$D$10:$D$417,0))*1000</f>
        <v>140944968.25824434</v>
      </c>
      <c r="E93" s="28">
        <f t="array" ref="E93">+INDEX(Mercado_ENERO_2025!$G$10:$G$417,MATCH(EC_ENERO_2025!$C93&amp;EC_ENERO_2025!$B93&amp;"Potencia",Mercado_ENERO_2025!$C$10:$C$417&amp;Mercado_ENERO_2025!$E$10:$E$417&amp;Mercado_ENERO_2025!$D$10:$D$417,0))*1000</f>
        <v>256002.92113165569</v>
      </c>
      <c r="F93" s="225">
        <v>1</v>
      </c>
      <c r="G93" s="215">
        <f>VLOOKUP($C93,PC_ENERO_2025!$B$11:$C$22,2,0)</f>
        <v>0.74</v>
      </c>
      <c r="H93" s="216">
        <f t="shared" si="11"/>
        <v>0.60531999999999997</v>
      </c>
      <c r="I93" s="28">
        <f t="shared" si="12"/>
        <v>0</v>
      </c>
      <c r="J93" s="217">
        <f t="shared" si="13"/>
        <v>1</v>
      </c>
      <c r="K93" s="28">
        <f t="shared" si="18"/>
        <v>256002.92113165569</v>
      </c>
      <c r="L93" s="218">
        <v>1.35</v>
      </c>
      <c r="M93" s="28">
        <f t="shared" si="19"/>
        <v>189631.79343085605</v>
      </c>
      <c r="N93" s="28">
        <f t="shared" si="14"/>
        <v>189631.79343085605</v>
      </c>
      <c r="O93" s="219">
        <f t="shared" si="17"/>
        <v>189631.79343085605</v>
      </c>
      <c r="Q93" s="220"/>
      <c r="T93" s="222"/>
    </row>
    <row r="94" spans="1:20" ht="16.5" x14ac:dyDescent="0.3">
      <c r="A94" s="214" t="str">
        <f t="shared" si="10"/>
        <v>DITGolfo Centro</v>
      </c>
      <c r="B94" s="180" t="s">
        <v>66</v>
      </c>
      <c r="C94" s="181" t="s">
        <v>52</v>
      </c>
      <c r="D94" s="28">
        <f t="array" ref="D94">+INDEX(Mercado_ENERO_2025!$G$10:$G$417,MATCH(EC_ENERO_2025!$C94&amp;EC_ENERO_2025!$B94&amp;"Energía",Mercado_ENERO_2025!$C$10:$C$417&amp;Mercado_ENERO_2025!$E$10:$E$417&amp;Mercado_ENERO_2025!$D$10:$D$417,0))*1000</f>
        <v>34814301.720363118</v>
      </c>
      <c r="E94" s="28">
        <f t="array" ref="E94">+INDEX(Mercado_ENERO_2025!$G$10:$G$417,MATCH(EC_ENERO_2025!$C94&amp;EC_ENERO_2025!$B94&amp;"Potencia",Mercado_ENERO_2025!$C$10:$C$417&amp;Mercado_ENERO_2025!$E$10:$E$417&amp;Mercado_ENERO_2025!$D$10:$D$417,0))*1000</f>
        <v>65906.220127902314</v>
      </c>
      <c r="F94" s="225">
        <v>1</v>
      </c>
      <c r="G94" s="215">
        <f>VLOOKUP($C94,PC_ENERO_2025!$B$11:$C$22,2,0)</f>
        <v>0.71</v>
      </c>
      <c r="H94" s="216">
        <f t="shared" si="11"/>
        <v>0.56586999999999998</v>
      </c>
      <c r="I94" s="28">
        <f t="shared" si="12"/>
        <v>0</v>
      </c>
      <c r="J94" s="217">
        <f t="shared" si="13"/>
        <v>1</v>
      </c>
      <c r="K94" s="28">
        <f t="shared" si="18"/>
        <v>65906.220127902314</v>
      </c>
      <c r="L94" s="218">
        <v>2.5</v>
      </c>
      <c r="M94" s="28">
        <f t="shared" si="19"/>
        <v>26362.488051160926</v>
      </c>
      <c r="N94" s="28">
        <f t="shared" si="14"/>
        <v>26362.488051160926</v>
      </c>
      <c r="O94" s="219">
        <f t="shared" si="17"/>
        <v>26362.488051160926</v>
      </c>
      <c r="Q94" s="220"/>
      <c r="T94" s="222"/>
    </row>
    <row r="95" spans="1:20" ht="16.5" x14ac:dyDescent="0.3">
      <c r="A95" s="214" t="str">
        <f t="shared" si="10"/>
        <v>DB1Golfo Norte</v>
      </c>
      <c r="B95" s="180" t="s">
        <v>67</v>
      </c>
      <c r="C95" s="181" t="s">
        <v>48</v>
      </c>
      <c r="D95" s="28">
        <f t="array" ref="D95">+INDEX(Mercado_ENERO_2025!$G$10:$G$417,MATCH(EC_ENERO_2025!$C95&amp;EC_ENERO_2025!$B95&amp;"Energía",Mercado_ENERO_2025!$C$10:$C$417&amp;Mercado_ENERO_2025!$E$10:$E$417&amp;Mercado_ENERO_2025!$D$10:$D$417,0))*1000</f>
        <v>159141784.06335691</v>
      </c>
      <c r="E95" s="28">
        <f t="array" ref="E95">+INDEX(Mercado_ENERO_2025!$G$10:$G$417,MATCH(EC_ENERO_2025!$C95&amp;EC_ENERO_2025!$B95&amp;"Potencia",Mercado_ENERO_2025!$C$10:$C$417&amp;Mercado_ENERO_2025!$E$10:$E$417&amp;Mercado_ENERO_2025!$D$10:$D$417,0))*1000</f>
        <v>362542.79219827981</v>
      </c>
      <c r="F95" s="215">
        <v>1.24187</v>
      </c>
      <c r="G95" s="215">
        <f>VLOOKUP($C95,PC_ENERO_2025!$B$11:$C$22,2,0)</f>
        <v>0.59</v>
      </c>
      <c r="H95" s="216">
        <f t="shared" si="11"/>
        <v>0.42066999999999999</v>
      </c>
      <c r="I95" s="28">
        <f t="shared" si="12"/>
        <v>122984.88800700975</v>
      </c>
      <c r="J95" s="217">
        <f t="shared" si="13"/>
        <v>1.3392286115007013</v>
      </c>
      <c r="K95" s="28">
        <f t="shared" si="18"/>
        <v>485527.68020528957</v>
      </c>
      <c r="L95" s="218">
        <v>1</v>
      </c>
      <c r="M95" s="28">
        <f t="shared" si="19"/>
        <v>485527.68020528957</v>
      </c>
      <c r="N95" s="28">
        <f t="shared" si="14"/>
        <v>485527.68020528957</v>
      </c>
      <c r="O95" s="219">
        <f t="shared" si="17"/>
        <v>159141784.06335691</v>
      </c>
      <c r="Q95" s="220"/>
      <c r="T95" s="222"/>
    </row>
    <row r="96" spans="1:20" ht="16.5" x14ac:dyDescent="0.3">
      <c r="A96" s="214" t="str">
        <f t="shared" si="10"/>
        <v>DB2Golfo Norte</v>
      </c>
      <c r="B96" s="180" t="s">
        <v>67</v>
      </c>
      <c r="C96" s="223" t="s">
        <v>50</v>
      </c>
      <c r="D96" s="28">
        <f t="array" ref="D96">+INDEX(Mercado_ENERO_2025!$G$10:$G$417,MATCH(EC_ENERO_2025!$C96&amp;EC_ENERO_2025!$B96&amp;"Energía",Mercado_ENERO_2025!$C$10:$C$417&amp;Mercado_ENERO_2025!$E$10:$E$417&amp;Mercado_ENERO_2025!$D$10:$D$417,0))*1000</f>
        <v>377784249.30378395</v>
      </c>
      <c r="E96" s="28">
        <f t="array" ref="E96">+INDEX(Mercado_ENERO_2025!$G$10:$G$417,MATCH(EC_ENERO_2025!$C96&amp;EC_ENERO_2025!$B96&amp;"Potencia",Mercado_ENERO_2025!$C$10:$C$417&amp;Mercado_ENERO_2025!$E$10:$E$417&amp;Mercado_ENERO_2025!$D$10:$D$417,0))*1000</f>
        <v>860634.79429511563</v>
      </c>
      <c r="F96" s="215">
        <v>1.24187</v>
      </c>
      <c r="G96" s="215">
        <f>VLOOKUP($C96,PC_ENERO_2025!$B$11:$C$22,2,0)</f>
        <v>0.59</v>
      </c>
      <c r="H96" s="216">
        <f t="shared" si="11"/>
        <v>0.42066999999999999</v>
      </c>
      <c r="I96" s="28">
        <f t="shared" si="12"/>
        <v>291951.94627792377</v>
      </c>
      <c r="J96" s="217">
        <f t="shared" si="13"/>
        <v>1.3392286115007013</v>
      </c>
      <c r="K96" s="28">
        <f t="shared" si="18"/>
        <v>1152586.7405730393</v>
      </c>
      <c r="L96" s="218">
        <v>1.0062500000000001</v>
      </c>
      <c r="M96" s="28">
        <f t="shared" si="19"/>
        <v>1145427.8167185483</v>
      </c>
      <c r="N96" s="28">
        <f t="shared" si="14"/>
        <v>1152586.7405730393</v>
      </c>
      <c r="O96" s="219">
        <f t="shared" si="17"/>
        <v>377784249.30378395</v>
      </c>
      <c r="Q96" s="220"/>
      <c r="T96" s="222"/>
    </row>
    <row r="97" spans="1:20" ht="16.5" x14ac:dyDescent="0.3">
      <c r="A97" s="214" t="str">
        <f t="shared" si="10"/>
        <v>PDBTGolfo Norte</v>
      </c>
      <c r="B97" s="180" t="s">
        <v>67</v>
      </c>
      <c r="C97" s="181" t="s">
        <v>56</v>
      </c>
      <c r="D97" s="28">
        <f t="array" ref="D97">+INDEX(Mercado_ENERO_2025!$G$10:$G$417,MATCH(EC_ENERO_2025!$C97&amp;EC_ENERO_2025!$B97&amp;"Energía",Mercado_ENERO_2025!$C$10:$C$417&amp;Mercado_ENERO_2025!$E$10:$E$417&amp;Mercado_ENERO_2025!$D$10:$D$417,0))*1000</f>
        <v>70799692.603338689</v>
      </c>
      <c r="E97" s="28">
        <f t="array" ref="E97">+INDEX(Mercado_ENERO_2025!$G$10:$G$417,MATCH(EC_ENERO_2025!$C97&amp;EC_ENERO_2025!$B97&amp;"Potencia",Mercado_ENERO_2025!$C$10:$C$417&amp;Mercado_ENERO_2025!$E$10:$E$417&amp;Mercado_ENERO_2025!$D$10:$D$417,0))*1000</f>
        <v>164070.47785349158</v>
      </c>
      <c r="F97" s="215">
        <v>1.24187</v>
      </c>
      <c r="G97" s="215">
        <f>VLOOKUP($C97,PC_ENERO_2025!$B$11:$C$22,2,0)</f>
        <v>0.57999999999999996</v>
      </c>
      <c r="H97" s="216">
        <f t="shared" si="11"/>
        <v>0.40947999999999996</v>
      </c>
      <c r="I97" s="28">
        <f t="shared" si="12"/>
        <v>56209.24430371674</v>
      </c>
      <c r="J97" s="217">
        <f t="shared" si="13"/>
        <v>1.3425920679886685</v>
      </c>
      <c r="K97" s="28">
        <f t="shared" si="18"/>
        <v>220279.72215720831</v>
      </c>
      <c r="L97" s="218">
        <v>1.1800000000000002</v>
      </c>
      <c r="M97" s="28">
        <f t="shared" si="19"/>
        <v>186677.73064170193</v>
      </c>
      <c r="N97" s="28">
        <f t="shared" si="14"/>
        <v>220279.72215720831</v>
      </c>
      <c r="O97" s="219">
        <f t="shared" si="17"/>
        <v>70799692.603338689</v>
      </c>
      <c r="Q97" s="220"/>
      <c r="T97" s="222"/>
    </row>
    <row r="98" spans="1:20" ht="16.5" x14ac:dyDescent="0.3">
      <c r="A98" s="214" t="str">
        <f t="shared" si="10"/>
        <v>GDBTGolfo Norte</v>
      </c>
      <c r="B98" s="180" t="s">
        <v>67</v>
      </c>
      <c r="C98" s="223" t="s">
        <v>53</v>
      </c>
      <c r="D98" s="28">
        <f t="array" ref="D98">+INDEX(Mercado_ENERO_2025!$G$10:$G$417,MATCH(EC_ENERO_2025!$C98&amp;EC_ENERO_2025!$B98&amp;"Energía",Mercado_ENERO_2025!$C$10:$C$417&amp;Mercado_ENERO_2025!$E$10:$E$417&amp;Mercado_ENERO_2025!$D$10:$D$417,0))*1000</f>
        <v>1681493.0973928208</v>
      </c>
      <c r="E98" s="28">
        <f t="array" ref="E98">+INDEX(Mercado_ENERO_2025!$G$10:$G$417,MATCH(EC_ENERO_2025!$C98&amp;EC_ENERO_2025!$B98&amp;"Potencia",Mercado_ENERO_2025!$C$10:$C$417&amp;Mercado_ENERO_2025!$E$10:$E$417&amp;Mercado_ENERO_2025!$D$10:$D$417,0))*1000</f>
        <v>4612.3905458438139</v>
      </c>
      <c r="F98" s="215">
        <v>1.24187</v>
      </c>
      <c r="G98" s="215">
        <f>VLOOKUP($C98,PC_ENERO_2025!$B$11:$C$22,2,0)</f>
        <v>0.49</v>
      </c>
      <c r="H98" s="216">
        <f t="shared" si="11"/>
        <v>0.31506999999999996</v>
      </c>
      <c r="I98" s="28">
        <f t="shared" si="12"/>
        <v>1734.990515277206</v>
      </c>
      <c r="J98" s="217">
        <f t="shared" si="13"/>
        <v>1.3761586314152412</v>
      </c>
      <c r="K98" s="28">
        <f t="shared" si="18"/>
        <v>6347.3810611210201</v>
      </c>
      <c r="L98" s="218">
        <v>1.29</v>
      </c>
      <c r="M98" s="28">
        <f t="shared" si="19"/>
        <v>4920.4504349775352</v>
      </c>
      <c r="N98" s="28">
        <f t="shared" si="14"/>
        <v>6347.3810611210201</v>
      </c>
      <c r="O98" s="219">
        <f t="shared" si="17"/>
        <v>6347.3810611210201</v>
      </c>
      <c r="Q98" s="220"/>
      <c r="T98" s="222"/>
    </row>
    <row r="99" spans="1:20" ht="16.5" x14ac:dyDescent="0.3">
      <c r="A99" s="214" t="str">
        <f t="shared" si="10"/>
        <v>RABTGolfo Norte</v>
      </c>
      <c r="B99" s="180" t="s">
        <v>67</v>
      </c>
      <c r="C99" s="223" t="s">
        <v>59</v>
      </c>
      <c r="D99" s="28">
        <f t="array" ref="D99">+INDEX(Mercado_ENERO_2025!$G$10:$G$417,MATCH(EC_ENERO_2025!$C99&amp;EC_ENERO_2025!$B99&amp;"Energía",Mercado_ENERO_2025!$C$10:$C$417&amp;Mercado_ENERO_2025!$E$10:$E$417&amp;Mercado_ENERO_2025!$D$10:$D$417,0))*1000</f>
        <v>4237869.9542523315</v>
      </c>
      <c r="E99" s="28">
        <f t="array" ref="E99">+INDEX(Mercado_ENERO_2025!$G$10:$G$417,MATCH(EC_ENERO_2025!$C99&amp;EC_ENERO_2025!$B99&amp;"Potencia",Mercado_ENERO_2025!$C$10:$C$417&amp;Mercado_ENERO_2025!$E$10:$E$417&amp;Mercado_ENERO_2025!$D$10:$D$417,0))*1000</f>
        <v>11392.123532936375</v>
      </c>
      <c r="F99" s="215">
        <v>1.24187</v>
      </c>
      <c r="G99" s="215">
        <f>VLOOKUP($C99,PC_ENERO_2025!$B$11:$C$22,2,0)</f>
        <v>0.5</v>
      </c>
      <c r="H99" s="216">
        <f t="shared" si="11"/>
        <v>0.32499999999999996</v>
      </c>
      <c r="I99" s="28">
        <f t="shared" si="12"/>
        <v>4239.0967983251103</v>
      </c>
      <c r="J99" s="217">
        <f t="shared" si="13"/>
        <v>1.3721076923076925</v>
      </c>
      <c r="K99" s="28">
        <f t="shared" si="18"/>
        <v>15631.220331261487</v>
      </c>
      <c r="L99" s="218">
        <v>1.05</v>
      </c>
      <c r="M99" s="28">
        <f t="shared" si="19"/>
        <v>14886.876505963321</v>
      </c>
      <c r="N99" s="28">
        <f t="shared" si="14"/>
        <v>15631.220331261487</v>
      </c>
      <c r="O99" s="219">
        <f t="shared" si="17"/>
        <v>4237869.9542523315</v>
      </c>
      <c r="Q99" s="220"/>
      <c r="T99" s="222"/>
    </row>
    <row r="100" spans="1:20" ht="16.5" x14ac:dyDescent="0.3">
      <c r="A100" s="214" t="str">
        <f t="shared" si="10"/>
        <v>APBTGolfo Norte</v>
      </c>
      <c r="B100" s="180" t="s">
        <v>67</v>
      </c>
      <c r="C100" s="181" t="s">
        <v>57</v>
      </c>
      <c r="D100" s="28">
        <f t="array" ref="D100">+INDEX(Mercado_ENERO_2025!$G$10:$G$417,MATCH(EC_ENERO_2025!$C100&amp;EC_ENERO_2025!$B100&amp;"Energía",Mercado_ENERO_2025!$C$10:$C$417&amp;Mercado_ENERO_2025!$E$10:$E$417&amp;Mercado_ENERO_2025!$D$10:$D$417,0))*1000</f>
        <v>17822347.058995571</v>
      </c>
      <c r="E100" s="28">
        <f t="array" ref="E100">+INDEX(Mercado_ENERO_2025!$G$10:$G$417,MATCH(EC_ENERO_2025!$C100&amp;EC_ENERO_2025!$B100&amp;"Potencia",Mercado_ENERO_2025!$C$10:$C$417&amp;Mercado_ENERO_2025!$E$10:$E$417&amp;Mercado_ENERO_2025!$D$10:$D$417,0))*1000</f>
        <v>47909.535104826806</v>
      </c>
      <c r="F100" s="215">
        <v>1.24187</v>
      </c>
      <c r="G100" s="215">
        <f>VLOOKUP($C100,PC_ENERO_2025!$B$11:$C$22,2,0)</f>
        <v>0.5</v>
      </c>
      <c r="H100" s="216">
        <f t="shared" si="11"/>
        <v>0.32499999999999996</v>
      </c>
      <c r="I100" s="28">
        <f t="shared" si="12"/>
        <v>17827.50654739148</v>
      </c>
      <c r="J100" s="217">
        <f t="shared" si="13"/>
        <v>1.3721076923076925</v>
      </c>
      <c r="K100" s="28">
        <f>E100*J100</f>
        <v>65737.041652218293</v>
      </c>
      <c r="L100" s="218">
        <v>1</v>
      </c>
      <c r="M100" s="28">
        <f>K100/L100</f>
        <v>65737.041652218293</v>
      </c>
      <c r="N100" s="28">
        <f t="shared" si="14"/>
        <v>65737.041652218293</v>
      </c>
      <c r="O100" s="219">
        <f t="shared" si="17"/>
        <v>17822347.058995571</v>
      </c>
      <c r="Q100" s="220"/>
      <c r="T100" s="222"/>
    </row>
    <row r="101" spans="1:20" ht="16.5" x14ac:dyDescent="0.3">
      <c r="A101" s="214" t="str">
        <f t="shared" si="10"/>
        <v>APMTGolfo Norte</v>
      </c>
      <c r="B101" s="180" t="s">
        <v>67</v>
      </c>
      <c r="C101" s="181" t="s">
        <v>58</v>
      </c>
      <c r="D101" s="28">
        <f t="array" ref="D101">+INDEX(Mercado_ENERO_2025!$G$10:$G$417,MATCH(EC_ENERO_2025!$C101&amp;EC_ENERO_2025!$B101&amp;"Energía",Mercado_ENERO_2025!$C$10:$C$417&amp;Mercado_ENERO_2025!$E$10:$E$417&amp;Mercado_ENERO_2025!$D$10:$D$417,0))*1000</f>
        <v>11397103.531059723</v>
      </c>
      <c r="E101" s="28">
        <f t="array" ref="E101">+INDEX(Mercado_ENERO_2025!$G$10:$G$417,MATCH(EC_ENERO_2025!$C101&amp;EC_ENERO_2025!$B101&amp;"Potencia",Mercado_ENERO_2025!$C$10:$C$417&amp;Mercado_ENERO_2025!$E$10:$E$417&amp;Mercado_ENERO_2025!$D$10:$D$417,0))*1000</f>
        <v>30637.37508349388</v>
      </c>
      <c r="F101" s="215">
        <v>1.011161</v>
      </c>
      <c r="G101" s="215">
        <f>VLOOKUP($C101,PC_ENERO_2025!$B$11:$C$22,2,0)</f>
        <v>0.5</v>
      </c>
      <c r="H101" s="216">
        <f t="shared" si="11"/>
        <v>0.32499999999999996</v>
      </c>
      <c r="I101" s="28">
        <f t="shared" si="12"/>
        <v>526.06729739519153</v>
      </c>
      <c r="J101" s="217">
        <f t="shared" si="13"/>
        <v>1.0171707692307692</v>
      </c>
      <c r="K101" s="28">
        <f>E101*J101</f>
        <v>31163.442380889072</v>
      </c>
      <c r="L101" s="218">
        <v>1</v>
      </c>
      <c r="M101" s="28">
        <f>K101/L101</f>
        <v>31163.442380889072</v>
      </c>
      <c r="N101" s="28">
        <f t="shared" si="14"/>
        <v>31163.442380889072</v>
      </c>
      <c r="O101" s="219">
        <f t="shared" si="17"/>
        <v>11397103.531059723</v>
      </c>
      <c r="Q101" s="220"/>
      <c r="T101" s="222"/>
    </row>
    <row r="102" spans="1:20" ht="16.5" x14ac:dyDescent="0.3">
      <c r="A102" s="214" t="str">
        <f t="shared" si="10"/>
        <v>GDMTHGolfo Norte</v>
      </c>
      <c r="B102" s="180" t="s">
        <v>67</v>
      </c>
      <c r="C102" s="181" t="s">
        <v>54</v>
      </c>
      <c r="D102" s="28">
        <f t="array" ref="D102">+INDEX(Mercado_ENERO_2025!$G$10:$G$417,MATCH(EC_ENERO_2025!$C102&amp;EC_ENERO_2025!$B102&amp;"Energía",Mercado_ENERO_2025!$C$10:$C$417&amp;Mercado_ENERO_2025!$E$10:$E$417&amp;Mercado_ENERO_2025!$D$10:$D$417,0))*1000</f>
        <v>826788432.00980091</v>
      </c>
      <c r="E102" s="28">
        <f t="array" ref="E102">+INDEX(Mercado_ENERO_2025!$G$10:$G$417,MATCH(EC_ENERO_2025!$C102&amp;EC_ENERO_2025!$B102&amp;"Potencia",Mercado_ENERO_2025!$C$10:$C$417&amp;Mercado_ENERO_2025!$E$10:$E$417&amp;Mercado_ENERO_2025!$D$10:$D$417,0))*1000</f>
        <v>1949604.8670293363</v>
      </c>
      <c r="F102" s="215">
        <v>1.011161</v>
      </c>
      <c r="G102" s="215">
        <f>VLOOKUP($C102,PC_ENERO_2025!$B$11:$C$22,2,0)</f>
        <v>0.56999999999999995</v>
      </c>
      <c r="H102" s="216">
        <f t="shared" si="11"/>
        <v>0.39842999999999995</v>
      </c>
      <c r="I102" s="28">
        <f t="shared" si="12"/>
        <v>31129.527783854621</v>
      </c>
      <c r="J102" s="217">
        <f t="shared" si="13"/>
        <v>1.0159670958512159</v>
      </c>
      <c r="K102" s="28">
        <f>E102*J102</f>
        <v>1980734.3948131907</v>
      </c>
      <c r="L102" s="218">
        <v>1.25</v>
      </c>
      <c r="M102" s="28">
        <f>K102/L102</f>
        <v>1584587.5158505526</v>
      </c>
      <c r="N102" s="28">
        <f t="shared" si="14"/>
        <v>1584587.5158505526</v>
      </c>
      <c r="O102" s="219">
        <f t="shared" si="17"/>
        <v>1584587.5158505526</v>
      </c>
      <c r="Q102" s="220"/>
      <c r="T102" s="222"/>
    </row>
    <row r="103" spans="1:20" ht="16.5" x14ac:dyDescent="0.3">
      <c r="A103" s="214" t="str">
        <f t="shared" si="10"/>
        <v>GDMTOGolfo Norte</v>
      </c>
      <c r="B103" s="180" t="s">
        <v>67</v>
      </c>
      <c r="C103" s="181" t="s">
        <v>55</v>
      </c>
      <c r="D103" s="28">
        <f t="array" ref="D103">+INDEX(Mercado_ENERO_2025!$G$10:$G$417,MATCH(EC_ENERO_2025!$C103&amp;EC_ENERO_2025!$B103&amp;"Energía",Mercado_ENERO_2025!$C$10:$C$417&amp;Mercado_ENERO_2025!$E$10:$E$417&amp;Mercado_ENERO_2025!$D$10:$D$417,0))*1000</f>
        <v>150913695.97184426</v>
      </c>
      <c r="E103" s="28">
        <f t="array" ref="E103">+INDEX(Mercado_ENERO_2025!$G$10:$G$417,MATCH(EC_ENERO_2025!$C103&amp;EC_ENERO_2025!$B103&amp;"Potencia",Mercado_ENERO_2025!$C$10:$C$417&amp;Mercado_ENERO_2025!$E$10:$E$417&amp;Mercado_ENERO_2025!$D$10:$D$417,0))*1000</f>
        <v>368801.7985626692</v>
      </c>
      <c r="F103" s="215">
        <v>1.011161</v>
      </c>
      <c r="G103" s="215">
        <f>VLOOKUP($C103,PC_ENERO_2025!$B$11:$C$22,2,0)</f>
        <v>0.55000000000000004</v>
      </c>
      <c r="H103" s="216">
        <f t="shared" si="11"/>
        <v>0.37675000000000003</v>
      </c>
      <c r="I103" s="28">
        <f t="shared" si="12"/>
        <v>6009.046531033493</v>
      </c>
      <c r="J103" s="217">
        <f t="shared" si="13"/>
        <v>1.0162934306569342</v>
      </c>
      <c r="K103" s="28">
        <f t="shared" ref="K103:K111" si="20">E103*J103</f>
        <v>374810.84509370266</v>
      </c>
      <c r="L103" s="218">
        <v>1.05</v>
      </c>
      <c r="M103" s="28">
        <f t="shared" ref="M103:M111" si="21">K103/L103</f>
        <v>356962.70961305016</v>
      </c>
      <c r="N103" s="28">
        <f t="shared" si="14"/>
        <v>374810.84509370266</v>
      </c>
      <c r="O103" s="219">
        <f t="shared" si="17"/>
        <v>374810.84509370266</v>
      </c>
      <c r="Q103" s="220"/>
      <c r="T103" s="222"/>
    </row>
    <row r="104" spans="1:20" ht="16.5" x14ac:dyDescent="0.3">
      <c r="A104" s="214" t="str">
        <f t="shared" si="10"/>
        <v>RAMTGolfo Norte</v>
      </c>
      <c r="B104" s="180" t="s">
        <v>67</v>
      </c>
      <c r="C104" s="181" t="s">
        <v>60</v>
      </c>
      <c r="D104" s="28">
        <f t="array" ref="D104">+INDEX(Mercado_ENERO_2025!$G$10:$G$417,MATCH(EC_ENERO_2025!$C104&amp;EC_ENERO_2025!$B104&amp;"Energía",Mercado_ENERO_2025!$C$10:$C$417&amp;Mercado_ENERO_2025!$E$10:$E$417&amp;Mercado_ENERO_2025!$D$10:$D$417,0))*1000</f>
        <v>5980081.5642671362</v>
      </c>
      <c r="E104" s="28">
        <f t="array" ref="E104">+INDEX(Mercado_ENERO_2025!$G$10:$G$417,MATCH(EC_ENERO_2025!$C104&amp;EC_ENERO_2025!$B104&amp;"Potencia",Mercado_ENERO_2025!$C$10:$C$417&amp;Mercado_ENERO_2025!$E$10:$E$417&amp;Mercado_ENERO_2025!$D$10:$D$417,0))*1000</f>
        <v>16075.488075986925</v>
      </c>
      <c r="F104" s="215">
        <v>1.011161</v>
      </c>
      <c r="G104" s="215">
        <f>VLOOKUP($C104,PC_ENERO_2025!$B$11:$C$22,2,0)</f>
        <v>0.5</v>
      </c>
      <c r="H104" s="216">
        <f t="shared" si="11"/>
        <v>0.32499999999999996</v>
      </c>
      <c r="I104" s="28">
        <f t="shared" si="12"/>
        <v>276.02849602475345</v>
      </c>
      <c r="J104" s="217">
        <f t="shared" si="13"/>
        <v>1.0171707692307692</v>
      </c>
      <c r="K104" s="28">
        <f t="shared" si="20"/>
        <v>16351.516572011678</v>
      </c>
      <c r="L104" s="218">
        <v>1.05</v>
      </c>
      <c r="M104" s="28">
        <f t="shared" si="21"/>
        <v>15572.872925725407</v>
      </c>
      <c r="N104" s="28">
        <f t="shared" si="14"/>
        <v>16351.516572011678</v>
      </c>
      <c r="O104" s="219">
        <f t="shared" si="17"/>
        <v>16351.516572011678</v>
      </c>
      <c r="Q104" s="220"/>
      <c r="T104" s="222"/>
    </row>
    <row r="105" spans="1:20" ht="16.5" x14ac:dyDescent="0.3">
      <c r="A105" s="214" t="str">
        <f t="shared" si="10"/>
        <v>DISTGolfo Norte</v>
      </c>
      <c r="B105" s="180" t="s">
        <v>67</v>
      </c>
      <c r="C105" s="181" t="s">
        <v>51</v>
      </c>
      <c r="D105" s="28">
        <f t="array" ref="D105">+INDEX(Mercado_ENERO_2025!$G$10:$G$417,MATCH(EC_ENERO_2025!$C105&amp;EC_ENERO_2025!$B105&amp;"Energía",Mercado_ENERO_2025!$C$10:$C$417&amp;Mercado_ENERO_2025!$E$10:$E$417&amp;Mercado_ENERO_2025!$D$10:$D$417,0))*1000</f>
        <v>323808523.87844747</v>
      </c>
      <c r="E105" s="28">
        <f t="array" ref="E105">+INDEX(Mercado_ENERO_2025!$G$10:$G$417,MATCH(EC_ENERO_2025!$C105&amp;EC_ENERO_2025!$B105&amp;"Potencia",Mercado_ENERO_2025!$C$10:$C$417&amp;Mercado_ENERO_2025!$E$10:$E$417&amp;Mercado_ENERO_2025!$D$10:$D$417,0))*1000</f>
        <v>588143.93322879891</v>
      </c>
      <c r="F105" s="225">
        <v>1</v>
      </c>
      <c r="G105" s="215">
        <f>VLOOKUP($C105,PC_ENERO_2025!$B$11:$C$22,2,0)</f>
        <v>0.74</v>
      </c>
      <c r="H105" s="216">
        <f t="shared" si="11"/>
        <v>0.60531999999999997</v>
      </c>
      <c r="I105" s="28">
        <f t="shared" si="12"/>
        <v>0</v>
      </c>
      <c r="J105" s="217">
        <f t="shared" si="13"/>
        <v>1</v>
      </c>
      <c r="K105" s="28">
        <f t="shared" si="20"/>
        <v>588143.93322879891</v>
      </c>
      <c r="L105" s="218">
        <v>1.35</v>
      </c>
      <c r="M105" s="28">
        <f t="shared" si="21"/>
        <v>435662.17276207323</v>
      </c>
      <c r="N105" s="28">
        <f t="shared" si="14"/>
        <v>435662.17276207323</v>
      </c>
      <c r="O105" s="219">
        <f t="shared" si="17"/>
        <v>435662.17276207323</v>
      </c>
      <c r="Q105" s="220"/>
      <c r="T105" s="222"/>
    </row>
    <row r="106" spans="1:20" ht="16.5" x14ac:dyDescent="0.3">
      <c r="A106" s="214" t="str">
        <f t="shared" si="10"/>
        <v>DITGolfo Norte</v>
      </c>
      <c r="B106" s="180" t="s">
        <v>67</v>
      </c>
      <c r="C106" s="181" t="s">
        <v>52</v>
      </c>
      <c r="D106" s="28">
        <f t="array" ref="D106">+INDEX(Mercado_ENERO_2025!$G$10:$G$417,MATCH(EC_ENERO_2025!$C106&amp;EC_ENERO_2025!$B106&amp;"Energía",Mercado_ENERO_2025!$C$10:$C$417&amp;Mercado_ENERO_2025!$E$10:$E$417&amp;Mercado_ENERO_2025!$D$10:$D$417,0))*1000</f>
        <v>64770547.278565437</v>
      </c>
      <c r="E106" s="28">
        <f t="array" ref="E106">+INDEX(Mercado_ENERO_2025!$G$10:$G$417,MATCH(EC_ENERO_2025!$C106&amp;EC_ENERO_2025!$B106&amp;"Potencia",Mercado_ENERO_2025!$C$10:$C$417&amp;Mercado_ENERO_2025!$E$10:$E$417&amp;Mercado_ENERO_2025!$D$10:$D$417,0))*1000</f>
        <v>122615.75662306041</v>
      </c>
      <c r="F106" s="225">
        <v>1</v>
      </c>
      <c r="G106" s="215">
        <f>VLOOKUP($C106,PC_ENERO_2025!$B$11:$C$22,2,0)</f>
        <v>0.71</v>
      </c>
      <c r="H106" s="216">
        <f t="shared" si="11"/>
        <v>0.56586999999999998</v>
      </c>
      <c r="I106" s="28">
        <f t="shared" si="12"/>
        <v>0</v>
      </c>
      <c r="J106" s="217">
        <f t="shared" si="13"/>
        <v>1</v>
      </c>
      <c r="K106" s="28">
        <f t="shared" si="20"/>
        <v>122615.75662306041</v>
      </c>
      <c r="L106" s="218">
        <v>2.5</v>
      </c>
      <c r="M106" s="28">
        <f t="shared" si="21"/>
        <v>49046.302649224162</v>
      </c>
      <c r="N106" s="28">
        <f t="shared" si="14"/>
        <v>49046.302649224162</v>
      </c>
      <c r="O106" s="219">
        <f t="shared" si="17"/>
        <v>49046.302649224162</v>
      </c>
      <c r="Q106" s="220"/>
      <c r="T106" s="222"/>
    </row>
    <row r="107" spans="1:20" ht="16.5" x14ac:dyDescent="0.3">
      <c r="A107" s="214" t="str">
        <f t="shared" si="10"/>
        <v>DB1Jalisco</v>
      </c>
      <c r="B107" s="180" t="s">
        <v>68</v>
      </c>
      <c r="C107" s="181" t="s">
        <v>48</v>
      </c>
      <c r="D107" s="28">
        <f t="array" ref="D107">+INDEX(Mercado_ENERO_2025!$G$10:$G$417,MATCH(EC_ENERO_2025!$C107&amp;EC_ENERO_2025!$B107&amp;"Energía",Mercado_ENERO_2025!$C$10:$C$417&amp;Mercado_ENERO_2025!$E$10:$E$417&amp;Mercado_ENERO_2025!$D$10:$D$417,0))*1000</f>
        <v>203865748.74138999</v>
      </c>
      <c r="E107" s="28">
        <f t="array" ref="E107">+INDEX(Mercado_ENERO_2025!$G$10:$G$417,MATCH(EC_ENERO_2025!$C107&amp;EC_ENERO_2025!$B107&amp;"Potencia",Mercado_ENERO_2025!$C$10:$C$417&amp;Mercado_ENERO_2025!$E$10:$E$417&amp;Mercado_ENERO_2025!$D$10:$D$417,0))*1000</f>
        <v>464428.98838479584</v>
      </c>
      <c r="F107" s="215">
        <v>1.2291879999999999</v>
      </c>
      <c r="G107" s="215">
        <f>VLOOKUP($C107,PC_ENERO_2025!$B$11:$C$22,2,0)</f>
        <v>0.59</v>
      </c>
      <c r="H107" s="216">
        <f t="shared" si="11"/>
        <v>0.42066999999999999</v>
      </c>
      <c r="I107" s="28">
        <f t="shared" si="12"/>
        <v>149286.88778391946</v>
      </c>
      <c r="J107" s="217">
        <f t="shared" si="13"/>
        <v>1.3214417952314166</v>
      </c>
      <c r="K107" s="28">
        <f t="shared" si="20"/>
        <v>613715.8761687153</v>
      </c>
      <c r="L107" s="218">
        <v>1</v>
      </c>
      <c r="M107" s="28">
        <f t="shared" si="21"/>
        <v>613715.8761687153</v>
      </c>
      <c r="N107" s="28">
        <f t="shared" si="14"/>
        <v>613715.8761687153</v>
      </c>
      <c r="O107" s="219">
        <f t="shared" si="17"/>
        <v>203865748.74138999</v>
      </c>
      <c r="Q107" s="220"/>
      <c r="T107" s="222"/>
    </row>
    <row r="108" spans="1:20" ht="16.5" x14ac:dyDescent="0.3">
      <c r="A108" s="214" t="str">
        <f t="shared" si="10"/>
        <v>DB2Jalisco</v>
      </c>
      <c r="B108" s="180" t="s">
        <v>68</v>
      </c>
      <c r="C108" s="181" t="s">
        <v>50</v>
      </c>
      <c r="D108" s="28">
        <f t="array" ref="D108">+INDEX(Mercado_ENERO_2025!$G$10:$G$417,MATCH(EC_ENERO_2025!$C108&amp;EC_ENERO_2025!$B108&amp;"Energía",Mercado_ENERO_2025!$C$10:$C$417&amp;Mercado_ENERO_2025!$E$10:$E$417&amp;Mercado_ENERO_2025!$D$10:$D$417,0))*1000</f>
        <v>150967068.86439812</v>
      </c>
      <c r="E108" s="28">
        <f t="array" ref="E108">+INDEX(Mercado_ENERO_2025!$G$10:$G$417,MATCH(EC_ENERO_2025!$C108&amp;EC_ENERO_2025!$B108&amp;"Potencia",Mercado_ENERO_2025!$C$10:$C$417&amp;Mercado_ENERO_2025!$E$10:$E$417&amp;Mercado_ENERO_2025!$D$10:$D$417,0))*1000</f>
        <v>343919.87621741876</v>
      </c>
      <c r="F108" s="215">
        <v>1.2291879999999999</v>
      </c>
      <c r="G108" s="215">
        <f>VLOOKUP($C108,PC_ENERO_2025!$B$11:$C$22,2,0)</f>
        <v>0.59</v>
      </c>
      <c r="H108" s="216">
        <f t="shared" si="11"/>
        <v>0.42066999999999999</v>
      </c>
      <c r="I108" s="28">
        <f t="shared" si="12"/>
        <v>110550.22242709363</v>
      </c>
      <c r="J108" s="217">
        <f t="shared" si="13"/>
        <v>1.3214417952314164</v>
      </c>
      <c r="K108" s="28">
        <f t="shared" si="20"/>
        <v>454470.09864451236</v>
      </c>
      <c r="L108" s="218">
        <v>1.0062500000000001</v>
      </c>
      <c r="M108" s="28">
        <f t="shared" si="21"/>
        <v>451647.30300075759</v>
      </c>
      <c r="N108" s="28">
        <f t="shared" si="14"/>
        <v>454470.09864451236</v>
      </c>
      <c r="O108" s="219">
        <f t="shared" si="17"/>
        <v>150967068.86439812</v>
      </c>
      <c r="Q108" s="220"/>
      <c r="T108" s="222"/>
    </row>
    <row r="109" spans="1:20" ht="16.5" x14ac:dyDescent="0.3">
      <c r="A109" s="214" t="str">
        <f t="shared" si="10"/>
        <v>PDBTJalisco</v>
      </c>
      <c r="B109" s="180" t="s">
        <v>68</v>
      </c>
      <c r="C109" s="181" t="s">
        <v>56</v>
      </c>
      <c r="D109" s="28">
        <f t="array" ref="D109">+INDEX(Mercado_ENERO_2025!$G$10:$G$417,MATCH(EC_ENERO_2025!$C109&amp;EC_ENERO_2025!$B109&amp;"Energía",Mercado_ENERO_2025!$C$10:$C$417&amp;Mercado_ENERO_2025!$E$10:$E$417&amp;Mercado_ENERO_2025!$D$10:$D$417,0))*1000</f>
        <v>103041311.76816352</v>
      </c>
      <c r="E109" s="28">
        <f t="array" ref="E109">+INDEX(Mercado_ENERO_2025!$G$10:$G$417,MATCH(EC_ENERO_2025!$C109&amp;EC_ENERO_2025!$B109&amp;"Potencia",Mercado_ENERO_2025!$C$10:$C$417&amp;Mercado_ENERO_2025!$E$10:$E$417&amp;Mercado_ENERO_2025!$D$10:$D$417,0))*1000</f>
        <v>238786.87376752764</v>
      </c>
      <c r="F109" s="215">
        <v>1.2291879999999999</v>
      </c>
      <c r="G109" s="215">
        <f>VLOOKUP($C109,PC_ENERO_2025!$B$11:$C$22,2,0)</f>
        <v>0.57999999999999996</v>
      </c>
      <c r="H109" s="216">
        <f t="shared" si="11"/>
        <v>0.40947999999999996</v>
      </c>
      <c r="I109" s="28">
        <f t="shared" si="12"/>
        <v>77517.119015626231</v>
      </c>
      <c r="J109" s="217">
        <f t="shared" si="13"/>
        <v>1.3246288951841361</v>
      </c>
      <c r="K109" s="28">
        <f t="shared" si="20"/>
        <v>316303.9927831539</v>
      </c>
      <c r="L109" s="218">
        <v>1.1800000000000002</v>
      </c>
      <c r="M109" s="28">
        <f t="shared" si="21"/>
        <v>268054.23117216426</v>
      </c>
      <c r="N109" s="28">
        <f t="shared" si="14"/>
        <v>316303.9927831539</v>
      </c>
      <c r="O109" s="219">
        <f t="shared" si="17"/>
        <v>103041311.76816352</v>
      </c>
      <c r="Q109" s="220"/>
      <c r="T109" s="222"/>
    </row>
    <row r="110" spans="1:20" ht="16.5" x14ac:dyDescent="0.3">
      <c r="A110" s="214" t="str">
        <f t="shared" si="10"/>
        <v>GDBTJalisco</v>
      </c>
      <c r="B110" s="180" t="s">
        <v>68</v>
      </c>
      <c r="C110" s="223" t="s">
        <v>53</v>
      </c>
      <c r="D110" s="28">
        <f t="array" ref="D110">+INDEX(Mercado_ENERO_2025!$G$10:$G$417,MATCH(EC_ENERO_2025!$C110&amp;EC_ENERO_2025!$B110&amp;"Energía",Mercado_ENERO_2025!$C$10:$C$417&amp;Mercado_ENERO_2025!$E$10:$E$417&amp;Mercado_ENERO_2025!$D$10:$D$417,0))*1000</f>
        <v>2021713.8427657832</v>
      </c>
      <c r="E110" s="28">
        <f t="array" ref="E110">+INDEX(Mercado_ENERO_2025!$G$10:$G$417,MATCH(EC_ENERO_2025!$C110&amp;EC_ENERO_2025!$B110&amp;"Potencia",Mercado_ENERO_2025!$C$10:$C$417&amp;Mercado_ENERO_2025!$E$10:$E$417&amp;Mercado_ENERO_2025!$D$10:$D$417,0))*1000</f>
        <v>5545.6271745824642</v>
      </c>
      <c r="F110" s="215">
        <v>1.2291879999999999</v>
      </c>
      <c r="G110" s="215">
        <f>VLOOKUP($C110,PC_ENERO_2025!$B$11:$C$22,2,0)</f>
        <v>0.49</v>
      </c>
      <c r="H110" s="216">
        <f t="shared" si="11"/>
        <v>0.31506999999999996</v>
      </c>
      <c r="I110" s="28">
        <f t="shared" si="12"/>
        <v>1976.6581662336012</v>
      </c>
      <c r="J110" s="217">
        <f t="shared" si="13"/>
        <v>1.3564354587869361</v>
      </c>
      <c r="K110" s="28">
        <f t="shared" si="20"/>
        <v>7522.2853408160645</v>
      </c>
      <c r="L110" s="218">
        <v>1.29</v>
      </c>
      <c r="M110" s="28">
        <f t="shared" si="21"/>
        <v>5831.2289463690422</v>
      </c>
      <c r="N110" s="28">
        <f t="shared" si="14"/>
        <v>7522.2853408160645</v>
      </c>
      <c r="O110" s="219">
        <f t="shared" si="17"/>
        <v>7522.2853408160645</v>
      </c>
      <c r="Q110" s="220"/>
      <c r="T110" s="222"/>
    </row>
    <row r="111" spans="1:20" ht="16.5" x14ac:dyDescent="0.3">
      <c r="A111" s="214" t="str">
        <f t="shared" si="10"/>
        <v>RABTJalisco</v>
      </c>
      <c r="B111" s="180" t="s">
        <v>68</v>
      </c>
      <c r="C111" s="223" t="s">
        <v>59</v>
      </c>
      <c r="D111" s="28">
        <f t="array" ref="D111">+INDEX(Mercado_ENERO_2025!$G$10:$G$417,MATCH(EC_ENERO_2025!$C111&amp;EC_ENERO_2025!$B111&amp;"Energía",Mercado_ENERO_2025!$C$10:$C$417&amp;Mercado_ENERO_2025!$E$10:$E$417&amp;Mercado_ENERO_2025!$D$10:$D$417,0))*1000</f>
        <v>19494403.367445484</v>
      </c>
      <c r="E111" s="28">
        <f t="array" ref="E111">+INDEX(Mercado_ENERO_2025!$G$10:$G$417,MATCH(EC_ENERO_2025!$C111&amp;EC_ENERO_2025!$B111&amp;"Potencia",Mercado_ENERO_2025!$C$10:$C$417&amp;Mercado_ENERO_2025!$E$10:$E$417&amp;Mercado_ENERO_2025!$D$10:$D$417,0))*1000</f>
        <v>52404.310127541619</v>
      </c>
      <c r="F111" s="215">
        <v>1.2291879999999999</v>
      </c>
      <c r="G111" s="215">
        <f>VLOOKUP($C111,PC_ENERO_2025!$B$11:$C$22,2,0)</f>
        <v>0.5</v>
      </c>
      <c r="H111" s="216">
        <f t="shared" si="11"/>
        <v>0.32499999999999996</v>
      </c>
      <c r="I111" s="28">
        <f t="shared" si="12"/>
        <v>18477.598506940012</v>
      </c>
      <c r="J111" s="217">
        <f t="shared" si="13"/>
        <v>1.352596923076923</v>
      </c>
      <c r="K111" s="28">
        <f t="shared" si="20"/>
        <v>70881.908634481631</v>
      </c>
      <c r="L111" s="218">
        <v>1.05</v>
      </c>
      <c r="M111" s="28">
        <f t="shared" si="21"/>
        <v>67506.579651887267</v>
      </c>
      <c r="N111" s="28">
        <f t="shared" si="14"/>
        <v>70881.908634481631</v>
      </c>
      <c r="O111" s="219">
        <f t="shared" si="17"/>
        <v>19494403.367445484</v>
      </c>
      <c r="Q111" s="220"/>
      <c r="T111" s="222"/>
    </row>
    <row r="112" spans="1:20" ht="16.5" x14ac:dyDescent="0.3">
      <c r="A112" s="214" t="str">
        <f t="shared" si="10"/>
        <v>APBTJalisco</v>
      </c>
      <c r="B112" s="180" t="s">
        <v>68</v>
      </c>
      <c r="C112" s="223" t="s">
        <v>57</v>
      </c>
      <c r="D112" s="28">
        <f t="array" ref="D112">+INDEX(Mercado_ENERO_2025!$G$10:$G$417,MATCH(EC_ENERO_2025!$C112&amp;EC_ENERO_2025!$B112&amp;"Energía",Mercado_ENERO_2025!$C$10:$C$417&amp;Mercado_ENERO_2025!$E$10:$E$417&amp;Mercado_ENERO_2025!$D$10:$D$417,0))*1000</f>
        <v>14002257.293649836</v>
      </c>
      <c r="E112" s="28">
        <f t="array" ref="E112">+INDEX(Mercado_ENERO_2025!$G$10:$G$417,MATCH(EC_ENERO_2025!$C112&amp;EC_ENERO_2025!$B112&amp;"Potencia",Mercado_ENERO_2025!$C$10:$C$417&amp;Mercado_ENERO_2025!$E$10:$E$417&amp;Mercado_ENERO_2025!$D$10:$D$417,0))*1000</f>
        <v>37640.476595832894</v>
      </c>
      <c r="F112" s="215">
        <v>1.2291879999999999</v>
      </c>
      <c r="G112" s="215">
        <f>VLOOKUP($C112,PC_ENERO_2025!$B$11:$C$22,2,0)</f>
        <v>0.5</v>
      </c>
      <c r="H112" s="216">
        <f t="shared" si="11"/>
        <v>0.32499999999999996</v>
      </c>
      <c r="I112" s="28">
        <f t="shared" si="12"/>
        <v>13271.91623083961</v>
      </c>
      <c r="J112" s="217">
        <f t="shared" si="13"/>
        <v>1.352596923076923</v>
      </c>
      <c r="K112" s="28">
        <f>E112*J112</f>
        <v>50912.392826672505</v>
      </c>
      <c r="L112" s="218">
        <v>1</v>
      </c>
      <c r="M112" s="28">
        <f>K112/L112</f>
        <v>50912.392826672505</v>
      </c>
      <c r="N112" s="28">
        <f t="shared" si="14"/>
        <v>50912.392826672505</v>
      </c>
      <c r="O112" s="219">
        <f t="shared" si="17"/>
        <v>14002257.293649836</v>
      </c>
      <c r="Q112" s="220"/>
      <c r="T112" s="222"/>
    </row>
    <row r="113" spans="1:20" ht="16.5" x14ac:dyDescent="0.3">
      <c r="A113" s="214" t="str">
        <f t="shared" si="10"/>
        <v>APMTJalisco</v>
      </c>
      <c r="B113" s="180" t="s">
        <v>68</v>
      </c>
      <c r="C113" s="223" t="s">
        <v>58</v>
      </c>
      <c r="D113" s="28">
        <f t="array" ref="D113">+INDEX(Mercado_ENERO_2025!$G$10:$G$417,MATCH(EC_ENERO_2025!$C113&amp;EC_ENERO_2025!$B113&amp;"Energía",Mercado_ENERO_2025!$C$10:$C$417&amp;Mercado_ENERO_2025!$E$10:$E$417&amp;Mercado_ENERO_2025!$D$10:$D$417,0))*1000</f>
        <v>3472247.3636760549</v>
      </c>
      <c r="E113" s="28">
        <f t="array" ref="E113">+INDEX(Mercado_ENERO_2025!$G$10:$G$417,MATCH(EC_ENERO_2025!$C113&amp;EC_ENERO_2025!$B113&amp;"Potencia",Mercado_ENERO_2025!$C$10:$C$417&amp;Mercado_ENERO_2025!$E$10:$E$417&amp;Mercado_ENERO_2025!$D$10:$D$417,0))*1000</f>
        <v>9333.9982894517598</v>
      </c>
      <c r="F113" s="215">
        <v>1.011906</v>
      </c>
      <c r="G113" s="215">
        <f>VLOOKUP($C113,PC_ENERO_2025!$B$11:$C$22,2,0)</f>
        <v>0.5</v>
      </c>
      <c r="H113" s="216">
        <f t="shared" si="11"/>
        <v>0.32499999999999996</v>
      </c>
      <c r="I113" s="28">
        <f t="shared" si="12"/>
        <v>170.9701286680191</v>
      </c>
      <c r="J113" s="217">
        <f t="shared" si="13"/>
        <v>1.0183169230769231</v>
      </c>
      <c r="K113" s="28">
        <f>E113*J113</f>
        <v>9504.968418119779</v>
      </c>
      <c r="L113" s="218">
        <v>1</v>
      </c>
      <c r="M113" s="28">
        <f>K113/L113</f>
        <v>9504.968418119779</v>
      </c>
      <c r="N113" s="28">
        <f t="shared" si="14"/>
        <v>9504.968418119779</v>
      </c>
      <c r="O113" s="219">
        <f t="shared" si="17"/>
        <v>3472247.3636760549</v>
      </c>
      <c r="Q113" s="220"/>
      <c r="T113" s="222"/>
    </row>
    <row r="114" spans="1:20" ht="16.5" x14ac:dyDescent="0.3">
      <c r="A114" s="214" t="str">
        <f t="shared" si="10"/>
        <v>GDMTHJalisco</v>
      </c>
      <c r="B114" s="180" t="s">
        <v>68</v>
      </c>
      <c r="C114" s="181" t="s">
        <v>54</v>
      </c>
      <c r="D114" s="28">
        <f t="array" ref="D114">+INDEX(Mercado_ENERO_2025!$G$10:$G$417,MATCH(EC_ENERO_2025!$C114&amp;EC_ENERO_2025!$B114&amp;"Energía",Mercado_ENERO_2025!$C$10:$C$417&amp;Mercado_ENERO_2025!$E$10:$E$417&amp;Mercado_ENERO_2025!$D$10:$D$417,0))*1000</f>
        <v>409834967.35014373</v>
      </c>
      <c r="E114" s="28">
        <f t="array" ref="E114">+INDEX(Mercado_ENERO_2025!$G$10:$G$417,MATCH(EC_ENERO_2025!$C114&amp;EC_ENERO_2025!$B114&amp;"Potencia",Mercado_ENERO_2025!$C$10:$C$417&amp;Mercado_ENERO_2025!$E$10:$E$417&amp;Mercado_ENERO_2025!$D$10:$D$417,0))*1000</f>
        <v>966409.56270077277</v>
      </c>
      <c r="F114" s="215">
        <v>1.011906</v>
      </c>
      <c r="G114" s="215">
        <f>VLOOKUP($C114,PC_ENERO_2025!$B$11:$C$22,2,0)</f>
        <v>0.56999999999999995</v>
      </c>
      <c r="H114" s="216">
        <f t="shared" si="11"/>
        <v>0.39842999999999995</v>
      </c>
      <c r="I114" s="28">
        <f t="shared" si="12"/>
        <v>16460.761449950467</v>
      </c>
      <c r="J114" s="217">
        <f t="shared" si="13"/>
        <v>1.017032904148784</v>
      </c>
      <c r="K114" s="28">
        <f>E114*J114</f>
        <v>982870.32415072329</v>
      </c>
      <c r="L114" s="218">
        <v>1.25</v>
      </c>
      <c r="M114" s="28">
        <f>K114/L114</f>
        <v>786296.25932057865</v>
      </c>
      <c r="N114" s="28">
        <f t="shared" si="14"/>
        <v>786296.25932057865</v>
      </c>
      <c r="O114" s="219">
        <f t="shared" si="17"/>
        <v>786296.25932057865</v>
      </c>
      <c r="Q114" s="220"/>
      <c r="T114" s="222"/>
    </row>
    <row r="115" spans="1:20" ht="16.5" x14ac:dyDescent="0.3">
      <c r="A115" s="214" t="str">
        <f t="shared" si="10"/>
        <v>GDMTOJalisco</v>
      </c>
      <c r="B115" s="180" t="s">
        <v>68</v>
      </c>
      <c r="C115" s="181" t="s">
        <v>55</v>
      </c>
      <c r="D115" s="28">
        <f t="array" ref="D115">+INDEX(Mercado_ENERO_2025!$G$10:$G$417,MATCH(EC_ENERO_2025!$C115&amp;EC_ENERO_2025!$B115&amp;"Energía",Mercado_ENERO_2025!$C$10:$C$417&amp;Mercado_ENERO_2025!$E$10:$E$417&amp;Mercado_ENERO_2025!$D$10:$D$417,0))*1000</f>
        <v>121066478.33370675</v>
      </c>
      <c r="E115" s="28">
        <f t="array" ref="E115">+INDEX(Mercado_ENERO_2025!$G$10:$G$417,MATCH(EC_ENERO_2025!$C115&amp;EC_ENERO_2025!$B115&amp;"Potencia",Mercado_ENERO_2025!$C$10:$C$417&amp;Mercado_ENERO_2025!$E$10:$E$417&amp;Mercado_ENERO_2025!$D$10:$D$417,0))*1000</f>
        <v>295861.38400221587</v>
      </c>
      <c r="F115" s="215">
        <v>1.011906</v>
      </c>
      <c r="G115" s="215">
        <f>VLOOKUP($C115,PC_ENERO_2025!$B$11:$C$22,2,0)</f>
        <v>0.55000000000000004</v>
      </c>
      <c r="H115" s="216">
        <f t="shared" si="11"/>
        <v>0.37675000000000003</v>
      </c>
      <c r="I115" s="28">
        <f t="shared" si="12"/>
        <v>5142.3731940589405</v>
      </c>
      <c r="J115" s="217">
        <f t="shared" si="13"/>
        <v>1.0173810218978101</v>
      </c>
      <c r="K115" s="28">
        <f t="shared" ref="K115:K123" si="22">E115*J115</f>
        <v>301003.75719627476</v>
      </c>
      <c r="L115" s="218">
        <v>1.05</v>
      </c>
      <c r="M115" s="28">
        <f t="shared" ref="M115:M123" si="23">K115/L115</f>
        <v>286670.24494883307</v>
      </c>
      <c r="N115" s="28">
        <f t="shared" si="14"/>
        <v>301003.75719627476</v>
      </c>
      <c r="O115" s="219">
        <f t="shared" si="17"/>
        <v>301003.75719627476</v>
      </c>
      <c r="Q115" s="220"/>
      <c r="T115" s="222"/>
    </row>
    <row r="116" spans="1:20" ht="16.5" x14ac:dyDescent="0.3">
      <c r="A116" s="214" t="str">
        <f t="shared" si="10"/>
        <v>RAMTJalisco</v>
      </c>
      <c r="B116" s="180" t="s">
        <v>68</v>
      </c>
      <c r="C116" s="181" t="s">
        <v>60</v>
      </c>
      <c r="D116" s="28">
        <f t="array" ref="D116">+INDEX(Mercado_ENERO_2025!$G$10:$G$417,MATCH(EC_ENERO_2025!$C116&amp;EC_ENERO_2025!$B116&amp;"Energía",Mercado_ENERO_2025!$C$10:$C$417&amp;Mercado_ENERO_2025!$E$10:$E$417&amp;Mercado_ENERO_2025!$D$10:$D$417,0))*1000</f>
        <v>36629068.651741207</v>
      </c>
      <c r="E116" s="28">
        <f t="array" ref="E116">+INDEX(Mercado_ENERO_2025!$G$10:$G$417,MATCH(EC_ENERO_2025!$C116&amp;EC_ENERO_2025!$B116&amp;"Potencia",Mercado_ENERO_2025!$C$10:$C$417&amp;Mercado_ENERO_2025!$E$10:$E$417&amp;Mercado_ENERO_2025!$D$10:$D$417,0))*1000</f>
        <v>98465.238311132271</v>
      </c>
      <c r="F116" s="215">
        <v>1.011906</v>
      </c>
      <c r="G116" s="215">
        <f>VLOOKUP($C116,PC_ENERO_2025!$B$11:$C$22,2,0)</f>
        <v>0.5</v>
      </c>
      <c r="H116" s="216">
        <f t="shared" si="11"/>
        <v>0.32499999999999996</v>
      </c>
      <c r="I116" s="28">
        <f t="shared" si="12"/>
        <v>1803.5801958959053</v>
      </c>
      <c r="J116" s="217">
        <f t="shared" si="13"/>
        <v>1.0183169230769231</v>
      </c>
      <c r="K116" s="28">
        <f t="shared" si="22"/>
        <v>100268.81850702819</v>
      </c>
      <c r="L116" s="218">
        <v>1.05</v>
      </c>
      <c r="M116" s="28">
        <f t="shared" si="23"/>
        <v>95494.112863836373</v>
      </c>
      <c r="N116" s="28">
        <f t="shared" si="14"/>
        <v>100268.81850702819</v>
      </c>
      <c r="O116" s="219">
        <f t="shared" si="17"/>
        <v>100268.81850702819</v>
      </c>
      <c r="Q116" s="220"/>
      <c r="T116" s="222"/>
    </row>
    <row r="117" spans="1:20" ht="16.5" x14ac:dyDescent="0.3">
      <c r="A117" s="214" t="str">
        <f t="shared" si="10"/>
        <v>DISTJalisco</v>
      </c>
      <c r="B117" s="180" t="s">
        <v>68</v>
      </c>
      <c r="C117" s="181" t="s">
        <v>51</v>
      </c>
      <c r="D117" s="28">
        <f t="array" ref="D117">+INDEX(Mercado_ENERO_2025!$G$10:$G$417,MATCH(EC_ENERO_2025!$C117&amp;EC_ENERO_2025!$B117&amp;"Energía",Mercado_ENERO_2025!$C$10:$C$417&amp;Mercado_ENERO_2025!$E$10:$E$417&amp;Mercado_ENERO_2025!$D$10:$D$417,0))*1000</f>
        <v>102309774.29631455</v>
      </c>
      <c r="E117" s="28">
        <f t="array" ref="E117">+INDEX(Mercado_ENERO_2025!$G$10:$G$417,MATCH(EC_ENERO_2025!$C117&amp;EC_ENERO_2025!$B117&amp;"Potencia",Mercado_ENERO_2025!$C$10:$C$417&amp;Mercado_ENERO_2025!$E$10:$E$417&amp;Mercado_ENERO_2025!$D$10:$D$417,0))*1000</f>
        <v>185828.56418249523</v>
      </c>
      <c r="F117" s="225">
        <v>1</v>
      </c>
      <c r="G117" s="215">
        <f>VLOOKUP($C117,PC_ENERO_2025!$B$11:$C$22,2,0)</f>
        <v>0.74</v>
      </c>
      <c r="H117" s="216">
        <f t="shared" si="11"/>
        <v>0.60531999999999997</v>
      </c>
      <c r="I117" s="28">
        <f t="shared" si="12"/>
        <v>0</v>
      </c>
      <c r="J117" s="217">
        <f t="shared" si="13"/>
        <v>1</v>
      </c>
      <c r="K117" s="28">
        <f t="shared" si="22"/>
        <v>185828.56418249523</v>
      </c>
      <c r="L117" s="218">
        <v>1.35</v>
      </c>
      <c r="M117" s="28">
        <f t="shared" si="23"/>
        <v>137650.78828332981</v>
      </c>
      <c r="N117" s="28">
        <f t="shared" si="14"/>
        <v>137650.78828332981</v>
      </c>
      <c r="O117" s="219">
        <f t="shared" si="17"/>
        <v>137650.78828332981</v>
      </c>
      <c r="Q117" s="220"/>
      <c r="T117" s="222"/>
    </row>
    <row r="118" spans="1:20" ht="16.5" x14ac:dyDescent="0.3">
      <c r="A118" s="214" t="str">
        <f t="shared" si="10"/>
        <v>DITJalisco</v>
      </c>
      <c r="B118" s="180" t="s">
        <v>68</v>
      </c>
      <c r="C118" s="181" t="s">
        <v>52</v>
      </c>
      <c r="D118" s="28">
        <f t="array" ref="D118">+INDEX(Mercado_ENERO_2025!$G$10:$G$417,MATCH(EC_ENERO_2025!$C118&amp;EC_ENERO_2025!$B118&amp;"Energía",Mercado_ENERO_2025!$C$10:$C$417&amp;Mercado_ENERO_2025!$E$10:$E$417&amp;Mercado_ENERO_2025!$D$10:$D$417,0))*1000</f>
        <v>13222093.858461052</v>
      </c>
      <c r="E118" s="28">
        <f t="array" ref="E118">+INDEX(Mercado_ENERO_2025!$G$10:$G$417,MATCH(EC_ENERO_2025!$C118&amp;EC_ENERO_2025!$B118&amp;"Potencia",Mercado_ENERO_2025!$C$10:$C$417&amp;Mercado_ENERO_2025!$E$10:$E$417&amp;Mercado_ENERO_2025!$D$10:$D$417,0))*1000</f>
        <v>25030.466943928997</v>
      </c>
      <c r="F118" s="225">
        <v>1</v>
      </c>
      <c r="G118" s="215">
        <f>VLOOKUP($C118,PC_ENERO_2025!$B$11:$C$22,2,0)</f>
        <v>0.71</v>
      </c>
      <c r="H118" s="216">
        <f t="shared" si="11"/>
        <v>0.56586999999999998</v>
      </c>
      <c r="I118" s="28">
        <f t="shared" si="12"/>
        <v>0</v>
      </c>
      <c r="J118" s="217">
        <f t="shared" si="13"/>
        <v>1</v>
      </c>
      <c r="K118" s="28">
        <f t="shared" si="22"/>
        <v>25030.466943928997</v>
      </c>
      <c r="L118" s="218">
        <v>2.5</v>
      </c>
      <c r="M118" s="28">
        <f t="shared" si="23"/>
        <v>10012.186777571598</v>
      </c>
      <c r="N118" s="28">
        <f t="shared" si="14"/>
        <v>10012.186777571598</v>
      </c>
      <c r="O118" s="219">
        <f t="shared" si="17"/>
        <v>10012.186777571598</v>
      </c>
      <c r="Q118" s="220"/>
      <c r="T118" s="222"/>
    </row>
    <row r="119" spans="1:20" ht="16.5" x14ac:dyDescent="0.3">
      <c r="A119" s="214" t="str">
        <f t="shared" si="10"/>
        <v>DB1Noroeste</v>
      </c>
      <c r="B119" s="180" t="s">
        <v>69</v>
      </c>
      <c r="C119" s="181" t="s">
        <v>48</v>
      </c>
      <c r="D119" s="28">
        <f t="array" ref="D119">+INDEX(Mercado_ENERO_2025!$G$10:$G$417,MATCH(EC_ENERO_2025!$C119&amp;EC_ENERO_2025!$B119&amp;"Energía",Mercado_ENERO_2025!$C$10:$C$417&amp;Mercado_ENERO_2025!$E$10:$E$417&amp;Mercado_ENERO_2025!$D$10:$D$417,0))*1000</f>
        <v>82373713.402566567</v>
      </c>
      <c r="E119" s="28">
        <f t="array" ref="E119">+INDEX(Mercado_ENERO_2025!$G$10:$G$417,MATCH(EC_ENERO_2025!$C119&amp;EC_ENERO_2025!$B119&amp;"Potencia",Mercado_ENERO_2025!$C$10:$C$417&amp;Mercado_ENERO_2025!$E$10:$E$417&amp;Mercado_ENERO_2025!$D$10:$D$417,0))*1000</f>
        <v>187656.53682013528</v>
      </c>
      <c r="F119" s="215">
        <v>1.1506419999999999</v>
      </c>
      <c r="G119" s="215">
        <f>VLOOKUP($C119,PC_ENERO_2025!$B$11:$C$22,2,0)</f>
        <v>0.59</v>
      </c>
      <c r="H119" s="216">
        <f t="shared" si="11"/>
        <v>0.42066999999999999</v>
      </c>
      <c r="I119" s="28">
        <f t="shared" si="12"/>
        <v>39647.904655902945</v>
      </c>
      <c r="J119" s="217">
        <f t="shared" si="13"/>
        <v>1.2112791023842915</v>
      </c>
      <c r="K119" s="28">
        <f t="shared" si="22"/>
        <v>227304.44147603822</v>
      </c>
      <c r="L119" s="218">
        <v>1</v>
      </c>
      <c r="M119" s="28">
        <f t="shared" si="23"/>
        <v>227304.44147603822</v>
      </c>
      <c r="N119" s="28">
        <f t="shared" si="14"/>
        <v>227304.44147603822</v>
      </c>
      <c r="O119" s="219">
        <f t="shared" si="17"/>
        <v>82373713.402566567</v>
      </c>
      <c r="Q119" s="220"/>
      <c r="T119" s="222"/>
    </row>
    <row r="120" spans="1:20" ht="16.5" x14ac:dyDescent="0.3">
      <c r="A120" s="214" t="str">
        <f t="shared" si="10"/>
        <v>DB2Noroeste</v>
      </c>
      <c r="B120" s="180" t="s">
        <v>69</v>
      </c>
      <c r="C120" s="223" t="s">
        <v>50</v>
      </c>
      <c r="D120" s="28">
        <f t="array" ref="D120">+INDEX(Mercado_ENERO_2025!$G$10:$G$417,MATCH(EC_ENERO_2025!$C120&amp;EC_ENERO_2025!$B120&amp;"Energía",Mercado_ENERO_2025!$C$10:$C$417&amp;Mercado_ENERO_2025!$E$10:$E$417&amp;Mercado_ENERO_2025!$D$10:$D$417,0))*1000</f>
        <v>328488898.31146902</v>
      </c>
      <c r="E120" s="28">
        <f t="array" ref="E120">+INDEX(Mercado_ENERO_2025!$G$10:$G$417,MATCH(EC_ENERO_2025!$C120&amp;EC_ENERO_2025!$B120&amp;"Potencia",Mercado_ENERO_2025!$C$10:$C$417&amp;Mercado_ENERO_2025!$E$10:$E$417&amp;Mercado_ENERO_2025!$D$10:$D$417,0))*1000</f>
        <v>748334.46854262124</v>
      </c>
      <c r="F120" s="215">
        <v>1.1506419999999999</v>
      </c>
      <c r="G120" s="215">
        <f>VLOOKUP($C120,PC_ENERO_2025!$B$11:$C$22,2,0)</f>
        <v>0.59</v>
      </c>
      <c r="H120" s="216">
        <f t="shared" si="11"/>
        <v>0.42066999999999999</v>
      </c>
      <c r="I120" s="28">
        <f t="shared" si="12"/>
        <v>158107.43479691094</v>
      </c>
      <c r="J120" s="217">
        <f t="shared" si="13"/>
        <v>1.2112791023842917</v>
      </c>
      <c r="K120" s="28">
        <f t="shared" si="22"/>
        <v>906441.9033395322</v>
      </c>
      <c r="L120" s="218">
        <v>1.0062500000000001</v>
      </c>
      <c r="M120" s="28">
        <f t="shared" si="23"/>
        <v>900811.82940574619</v>
      </c>
      <c r="N120" s="28">
        <f t="shared" si="14"/>
        <v>906441.9033395322</v>
      </c>
      <c r="O120" s="219">
        <f t="shared" si="17"/>
        <v>328488898.31146902</v>
      </c>
      <c r="Q120" s="220"/>
      <c r="T120" s="222"/>
    </row>
    <row r="121" spans="1:20" ht="16.5" x14ac:dyDescent="0.3">
      <c r="A121" s="214" t="str">
        <f t="shared" si="10"/>
        <v>PDBTNoroeste</v>
      </c>
      <c r="B121" s="180" t="s">
        <v>69</v>
      </c>
      <c r="C121" s="181" t="s">
        <v>56</v>
      </c>
      <c r="D121" s="28">
        <f t="array" ref="D121">+INDEX(Mercado_ENERO_2025!$G$10:$G$417,MATCH(EC_ENERO_2025!$C121&amp;EC_ENERO_2025!$B121&amp;"Energía",Mercado_ENERO_2025!$C$10:$C$417&amp;Mercado_ENERO_2025!$E$10:$E$417&amp;Mercado_ENERO_2025!$D$10:$D$417,0))*1000</f>
        <v>61424005.680519715</v>
      </c>
      <c r="E121" s="28">
        <f t="array" ref="E121">+INDEX(Mercado_ENERO_2025!$G$10:$G$417,MATCH(EC_ENERO_2025!$C121&amp;EC_ENERO_2025!$B121&amp;"Potencia",Mercado_ENERO_2025!$C$10:$C$417&amp;Mercado_ENERO_2025!$E$10:$E$417&amp;Mercado_ENERO_2025!$D$10:$D$417,0))*1000</f>
        <v>142343.3576207817</v>
      </c>
      <c r="F121" s="215">
        <v>1.1506419999999999</v>
      </c>
      <c r="G121" s="215">
        <f>VLOOKUP($C121,PC_ENERO_2025!$B$11:$C$22,2,0)</f>
        <v>0.57999999999999996</v>
      </c>
      <c r="H121" s="216">
        <f t="shared" si="11"/>
        <v>0.40947999999999996</v>
      </c>
      <c r="I121" s="28">
        <f t="shared" si="12"/>
        <v>30372.362717719247</v>
      </c>
      <c r="J121" s="217">
        <f t="shared" si="13"/>
        <v>1.2133739376770538</v>
      </c>
      <c r="K121" s="28">
        <f t="shared" si="22"/>
        <v>172715.72033850095</v>
      </c>
      <c r="L121" s="218">
        <v>1.1800000000000002</v>
      </c>
      <c r="M121" s="28">
        <f t="shared" si="23"/>
        <v>146369.25452415334</v>
      </c>
      <c r="N121" s="28">
        <f t="shared" si="14"/>
        <v>172715.72033850095</v>
      </c>
      <c r="O121" s="219">
        <f t="shared" si="17"/>
        <v>61424005.680519715</v>
      </c>
      <c r="Q121" s="220"/>
      <c r="T121" s="222"/>
    </row>
    <row r="122" spans="1:20" ht="16.5" x14ac:dyDescent="0.3">
      <c r="A122" s="214" t="str">
        <f t="shared" si="10"/>
        <v>GDBTNoroeste</v>
      </c>
      <c r="B122" s="180" t="s">
        <v>69</v>
      </c>
      <c r="C122" s="223" t="s">
        <v>53</v>
      </c>
      <c r="D122" s="28">
        <f t="array" ref="D122">+INDEX(Mercado_ENERO_2025!$G$10:$G$417,MATCH(EC_ENERO_2025!$C122&amp;EC_ENERO_2025!$B122&amp;"Energía",Mercado_ENERO_2025!$C$10:$C$417&amp;Mercado_ENERO_2025!$E$10:$E$417&amp;Mercado_ENERO_2025!$D$10:$D$417,0))*1000</f>
        <v>886121.15272918285</v>
      </c>
      <c r="E122" s="28">
        <f t="array" ref="E122">+INDEX(Mercado_ENERO_2025!$G$10:$G$417,MATCH(EC_ENERO_2025!$C122&amp;EC_ENERO_2025!$B122&amp;"Potencia",Mercado_ENERO_2025!$C$10:$C$417&amp;Mercado_ENERO_2025!$E$10:$E$417&amp;Mercado_ENERO_2025!$D$10:$D$417,0))*1000</f>
        <v>2430.6592953949498</v>
      </c>
      <c r="F122" s="215">
        <v>1.1506419999999999</v>
      </c>
      <c r="G122" s="215">
        <f>VLOOKUP($C122,PC_ENERO_2025!$B$11:$C$22,2,0)</f>
        <v>0.49</v>
      </c>
      <c r="H122" s="216">
        <f t="shared" si="11"/>
        <v>0.31506999999999996</v>
      </c>
      <c r="I122" s="28">
        <f t="shared" si="12"/>
        <v>569.45470851770745</v>
      </c>
      <c r="J122" s="217">
        <f t="shared" si="13"/>
        <v>1.2342799377916018</v>
      </c>
      <c r="K122" s="28">
        <f t="shared" si="22"/>
        <v>3000.1140039126576</v>
      </c>
      <c r="L122" s="218">
        <v>1.29</v>
      </c>
      <c r="M122" s="28">
        <f t="shared" si="23"/>
        <v>2325.6697704749281</v>
      </c>
      <c r="N122" s="28">
        <f t="shared" si="14"/>
        <v>3000.1140039126576</v>
      </c>
      <c r="O122" s="219">
        <f t="shared" si="17"/>
        <v>3000.1140039126576</v>
      </c>
      <c r="Q122" s="220"/>
      <c r="T122" s="222"/>
    </row>
    <row r="123" spans="1:20" ht="16.5" x14ac:dyDescent="0.3">
      <c r="A123" s="214" t="str">
        <f t="shared" si="10"/>
        <v>RABTNoroeste</v>
      </c>
      <c r="B123" s="180" t="s">
        <v>69</v>
      </c>
      <c r="C123" s="223" t="s">
        <v>59</v>
      </c>
      <c r="D123" s="28">
        <f t="array" ref="D123">+INDEX(Mercado_ENERO_2025!$G$10:$G$417,MATCH(EC_ENERO_2025!$C123&amp;EC_ENERO_2025!$B123&amp;"Energía",Mercado_ENERO_2025!$C$10:$C$417&amp;Mercado_ENERO_2025!$E$10:$E$417&amp;Mercado_ENERO_2025!$D$10:$D$417,0))*1000</f>
        <v>32040586.650450412</v>
      </c>
      <c r="E123" s="28">
        <f t="array" ref="E123">+INDEX(Mercado_ENERO_2025!$G$10:$G$417,MATCH(EC_ENERO_2025!$C123&amp;EC_ENERO_2025!$B123&amp;"Potencia",Mercado_ENERO_2025!$C$10:$C$417&amp;Mercado_ENERO_2025!$E$10:$E$417&amp;Mercado_ENERO_2025!$D$10:$D$417,0))*1000</f>
        <v>86130.609275404335</v>
      </c>
      <c r="F123" s="215">
        <v>1.1506419999999999</v>
      </c>
      <c r="G123" s="215">
        <f>VLOOKUP($C123,PC_ENERO_2025!$B$11:$C$22,2,0)</f>
        <v>0.5</v>
      </c>
      <c r="H123" s="216">
        <f t="shared" si="11"/>
        <v>0.32499999999999996</v>
      </c>
      <c r="I123" s="28">
        <f t="shared" si="12"/>
        <v>19961.364988408393</v>
      </c>
      <c r="J123" s="217">
        <f t="shared" si="13"/>
        <v>1.2317569230769232</v>
      </c>
      <c r="K123" s="28">
        <f t="shared" si="22"/>
        <v>106091.97426381275</v>
      </c>
      <c r="L123" s="218">
        <v>1.05</v>
      </c>
      <c r="M123" s="28">
        <f t="shared" si="23"/>
        <v>101039.97548934547</v>
      </c>
      <c r="N123" s="28">
        <f t="shared" si="14"/>
        <v>106091.97426381275</v>
      </c>
      <c r="O123" s="219">
        <f t="shared" si="17"/>
        <v>32040586.650450412</v>
      </c>
      <c r="Q123" s="220"/>
      <c r="T123" s="222"/>
    </row>
    <row r="124" spans="1:20" ht="16.5" x14ac:dyDescent="0.3">
      <c r="A124" s="214" t="str">
        <f t="shared" si="10"/>
        <v>APBTNoroeste</v>
      </c>
      <c r="B124" s="180" t="s">
        <v>69</v>
      </c>
      <c r="C124" s="181" t="s">
        <v>57</v>
      </c>
      <c r="D124" s="28">
        <f t="array" ref="D124">+INDEX(Mercado_ENERO_2025!$G$10:$G$417,MATCH(EC_ENERO_2025!$C124&amp;EC_ENERO_2025!$B124&amp;"Energía",Mercado_ENERO_2025!$C$10:$C$417&amp;Mercado_ENERO_2025!$E$10:$E$417&amp;Mercado_ENERO_2025!$D$10:$D$417,0))*1000</f>
        <v>14878401.689346701</v>
      </c>
      <c r="E124" s="28">
        <f t="array" ref="E124">+INDEX(Mercado_ENERO_2025!$G$10:$G$417,MATCH(EC_ENERO_2025!$C124&amp;EC_ENERO_2025!$B124&amp;"Potencia",Mercado_ENERO_2025!$C$10:$C$417&amp;Mercado_ENERO_2025!$E$10:$E$417&amp;Mercado_ENERO_2025!$D$10:$D$417,0))*1000</f>
        <v>39995.703465985753</v>
      </c>
      <c r="F124" s="215">
        <v>1.1506419999999999</v>
      </c>
      <c r="G124" s="215">
        <f>VLOOKUP($C124,PC_ENERO_2025!$B$11:$C$22,2,0)</f>
        <v>0.5</v>
      </c>
      <c r="H124" s="216">
        <f t="shared" si="11"/>
        <v>0.32499999999999996</v>
      </c>
      <c r="I124" s="28">
        <f t="shared" si="12"/>
        <v>9269.2811715738844</v>
      </c>
      <c r="J124" s="217">
        <f t="shared" si="13"/>
        <v>1.2317569230769232</v>
      </c>
      <c r="K124" s="28">
        <f>E124*J124</f>
        <v>49264.984637559646</v>
      </c>
      <c r="L124" s="218">
        <v>1</v>
      </c>
      <c r="M124" s="28">
        <f>K124/L124</f>
        <v>49264.984637559646</v>
      </c>
      <c r="N124" s="28">
        <f t="shared" si="14"/>
        <v>49264.984637559646</v>
      </c>
      <c r="O124" s="219">
        <f t="shared" si="17"/>
        <v>14878401.689346701</v>
      </c>
      <c r="Q124" s="220"/>
      <c r="T124" s="222"/>
    </row>
    <row r="125" spans="1:20" ht="16.5" x14ac:dyDescent="0.3">
      <c r="A125" s="214" t="str">
        <f t="shared" si="10"/>
        <v>APMTNoroeste</v>
      </c>
      <c r="B125" s="180" t="s">
        <v>69</v>
      </c>
      <c r="C125" s="181" t="s">
        <v>58</v>
      </c>
      <c r="D125" s="28">
        <f t="array" ref="D125">+INDEX(Mercado_ENERO_2025!$G$10:$G$417,MATCH(EC_ENERO_2025!$C125&amp;EC_ENERO_2025!$B125&amp;"Energía",Mercado_ENERO_2025!$C$10:$C$417&amp;Mercado_ENERO_2025!$E$10:$E$417&amp;Mercado_ENERO_2025!$D$10:$D$417,0))*1000</f>
        <v>750706.50308615214</v>
      </c>
      <c r="E125" s="28">
        <f t="array" ref="E125">+INDEX(Mercado_ENERO_2025!$G$10:$G$417,MATCH(EC_ENERO_2025!$C125&amp;EC_ENERO_2025!$B125&amp;"Potencia",Mercado_ENERO_2025!$C$10:$C$417&amp;Mercado_ENERO_2025!$E$10:$E$417&amp;Mercado_ENERO_2025!$D$10:$D$417,0))*1000</f>
        <v>2018.0282341025593</v>
      </c>
      <c r="F125" s="215">
        <v>1.0132859999999999</v>
      </c>
      <c r="G125" s="215">
        <f>VLOOKUP($C125,PC_ENERO_2025!$B$11:$C$22,2,0)</f>
        <v>0.5</v>
      </c>
      <c r="H125" s="216">
        <f t="shared" si="11"/>
        <v>0.32499999999999996</v>
      </c>
      <c r="I125" s="28">
        <f t="shared" si="12"/>
        <v>41.248497105056039</v>
      </c>
      <c r="J125" s="217">
        <f t="shared" si="13"/>
        <v>1.0204399999999998</v>
      </c>
      <c r="K125" s="28">
        <f>E125*J125</f>
        <v>2059.2767312076153</v>
      </c>
      <c r="L125" s="218">
        <v>1</v>
      </c>
      <c r="M125" s="28">
        <f>K125/L125</f>
        <v>2059.2767312076153</v>
      </c>
      <c r="N125" s="28">
        <f t="shared" si="14"/>
        <v>2059.2767312076153</v>
      </c>
      <c r="O125" s="219">
        <f t="shared" si="17"/>
        <v>750706.50308615214</v>
      </c>
      <c r="Q125" s="220"/>
      <c r="T125" s="222"/>
    </row>
    <row r="126" spans="1:20" ht="16.5" x14ac:dyDescent="0.3">
      <c r="A126" s="214" t="str">
        <f t="shared" si="10"/>
        <v>GDMTHNoroeste</v>
      </c>
      <c r="B126" s="180" t="s">
        <v>69</v>
      </c>
      <c r="C126" s="181" t="s">
        <v>54</v>
      </c>
      <c r="D126" s="28">
        <f t="array" ref="D126">+INDEX(Mercado_ENERO_2025!$G$10:$G$417,MATCH(EC_ENERO_2025!$C126&amp;EC_ENERO_2025!$B126&amp;"Energía",Mercado_ENERO_2025!$C$10:$C$417&amp;Mercado_ENERO_2025!$E$10:$E$417&amp;Mercado_ENERO_2025!$D$10:$D$417,0))*1000</f>
        <v>277439968.17234987</v>
      </c>
      <c r="E126" s="28">
        <f t="array" ref="E126">+INDEX(Mercado_ENERO_2025!$G$10:$G$417,MATCH(EC_ENERO_2025!$C126&amp;EC_ENERO_2025!$B126&amp;"Potencia",Mercado_ENERO_2025!$C$10:$C$417&amp;Mercado_ENERO_2025!$E$10:$E$417&amp;Mercado_ENERO_2025!$D$10:$D$417,0))*1000</f>
        <v>654216.11057430168</v>
      </c>
      <c r="F126" s="215">
        <v>1.0132859999999999</v>
      </c>
      <c r="G126" s="215">
        <f>VLOOKUP($C126,PC_ENERO_2025!$B$11:$C$22,2,0)</f>
        <v>0.56999999999999995</v>
      </c>
      <c r="H126" s="216">
        <f t="shared" si="11"/>
        <v>0.39842999999999995</v>
      </c>
      <c r="I126" s="28">
        <f t="shared" si="12"/>
        <v>12434.785758354956</v>
      </c>
      <c r="J126" s="217">
        <f t="shared" si="13"/>
        <v>1.0190071530758225</v>
      </c>
      <c r="K126" s="28">
        <f>E126*J126</f>
        <v>666650.89633265662</v>
      </c>
      <c r="L126" s="218">
        <v>1.25</v>
      </c>
      <c r="M126" s="28">
        <f>K126/L126</f>
        <v>533320.71706612525</v>
      </c>
      <c r="N126" s="28">
        <f t="shared" si="14"/>
        <v>533320.71706612525</v>
      </c>
      <c r="O126" s="219">
        <f t="shared" si="17"/>
        <v>533320.71706612525</v>
      </c>
      <c r="Q126" s="220"/>
      <c r="T126" s="222"/>
    </row>
    <row r="127" spans="1:20" ht="16.5" x14ac:dyDescent="0.3">
      <c r="A127" s="214" t="str">
        <f t="shared" si="10"/>
        <v>GDMTONoroeste</v>
      </c>
      <c r="B127" s="180" t="s">
        <v>69</v>
      </c>
      <c r="C127" s="181" t="s">
        <v>55</v>
      </c>
      <c r="D127" s="28">
        <f t="array" ref="D127">+INDEX(Mercado_ENERO_2025!$G$10:$G$417,MATCH(EC_ENERO_2025!$C127&amp;EC_ENERO_2025!$B127&amp;"Energía",Mercado_ENERO_2025!$C$10:$C$417&amp;Mercado_ENERO_2025!$E$10:$E$417&amp;Mercado_ENERO_2025!$D$10:$D$417,0))*1000</f>
        <v>86109862.544408575</v>
      </c>
      <c r="E127" s="28">
        <f t="array" ref="E127">+INDEX(Mercado_ENERO_2025!$G$10:$G$417,MATCH(EC_ENERO_2025!$C127&amp;EC_ENERO_2025!$B127&amp;"Potencia",Mercado_ENERO_2025!$C$10:$C$417&amp;Mercado_ENERO_2025!$E$10:$E$417&amp;Mercado_ENERO_2025!$D$10:$D$417,0))*1000</f>
        <v>210434.65919943445</v>
      </c>
      <c r="F127" s="215">
        <v>1.0132859999999999</v>
      </c>
      <c r="G127" s="215">
        <f>VLOOKUP($C127,PC_ENERO_2025!$B$11:$C$22,2,0)</f>
        <v>0.55000000000000004</v>
      </c>
      <c r="H127" s="216">
        <f t="shared" si="11"/>
        <v>0.37675000000000003</v>
      </c>
      <c r="I127" s="28">
        <f t="shared" si="12"/>
        <v>4081.5107768228709</v>
      </c>
      <c r="J127" s="217">
        <f t="shared" si="13"/>
        <v>1.019395620437956</v>
      </c>
      <c r="K127" s="28">
        <f t="shared" ref="K127:K135" si="24">E127*J127</f>
        <v>214516.16997625728</v>
      </c>
      <c r="L127" s="218">
        <v>1.05</v>
      </c>
      <c r="M127" s="28">
        <f t="shared" ref="M127:M135" si="25">K127/L127</f>
        <v>204301.11426310218</v>
      </c>
      <c r="N127" s="28">
        <f t="shared" si="14"/>
        <v>214516.16997625728</v>
      </c>
      <c r="O127" s="219">
        <f t="shared" si="17"/>
        <v>214516.16997625728</v>
      </c>
      <c r="Q127" s="220"/>
      <c r="T127" s="222"/>
    </row>
    <row r="128" spans="1:20" ht="16.5" x14ac:dyDescent="0.3">
      <c r="A128" s="214" t="str">
        <f t="shared" si="10"/>
        <v>RAMTNoroeste</v>
      </c>
      <c r="B128" s="180" t="s">
        <v>69</v>
      </c>
      <c r="C128" s="181" t="s">
        <v>60</v>
      </c>
      <c r="D128" s="28">
        <f t="array" ref="D128">+INDEX(Mercado_ENERO_2025!$G$10:$G$417,MATCH(EC_ENERO_2025!$C128&amp;EC_ENERO_2025!$B128&amp;"Energía",Mercado_ENERO_2025!$C$10:$C$417&amp;Mercado_ENERO_2025!$E$10:$E$417&amp;Mercado_ENERO_2025!$D$10:$D$417,0))*1000</f>
        <v>63984099.875476584</v>
      </c>
      <c r="E128" s="28">
        <f t="array" ref="E128">+INDEX(Mercado_ENERO_2025!$G$10:$G$417,MATCH(EC_ENERO_2025!$C128&amp;EC_ENERO_2025!$B128&amp;"Potencia",Mercado_ENERO_2025!$C$10:$C$417&amp;Mercado_ENERO_2025!$E$10:$E$417&amp;Mercado_ENERO_2025!$D$10:$D$417,0))*1000</f>
        <v>172000.26848246393</v>
      </c>
      <c r="F128" s="215">
        <v>1.0132859999999999</v>
      </c>
      <c r="G128" s="215">
        <f>VLOOKUP($C128,PC_ENERO_2025!$B$11:$C$22,2,0)</f>
        <v>0.5</v>
      </c>
      <c r="H128" s="216">
        <f t="shared" si="11"/>
        <v>0.32499999999999996</v>
      </c>
      <c r="I128" s="28">
        <f t="shared" si="12"/>
        <v>3515.6854877815399</v>
      </c>
      <c r="J128" s="217">
        <f t="shared" si="13"/>
        <v>1.0204399999999998</v>
      </c>
      <c r="K128" s="28">
        <f t="shared" si="24"/>
        <v>175515.95397024546</v>
      </c>
      <c r="L128" s="218">
        <v>1.05</v>
      </c>
      <c r="M128" s="28">
        <f t="shared" si="25"/>
        <v>167158.05140023376</v>
      </c>
      <c r="N128" s="28">
        <f t="shared" si="14"/>
        <v>175515.95397024546</v>
      </c>
      <c r="O128" s="219">
        <f t="shared" si="17"/>
        <v>175515.95397024546</v>
      </c>
      <c r="Q128" s="220"/>
      <c r="T128" s="222"/>
    </row>
    <row r="129" spans="1:20" ht="16.5" x14ac:dyDescent="0.3">
      <c r="A129" s="214" t="str">
        <f t="shared" si="10"/>
        <v>DISTNoroeste</v>
      </c>
      <c r="B129" s="180" t="s">
        <v>69</v>
      </c>
      <c r="C129" s="181" t="s">
        <v>51</v>
      </c>
      <c r="D129" s="28">
        <f t="array" ref="D129">+INDEX(Mercado_ENERO_2025!$G$10:$G$417,MATCH(EC_ENERO_2025!$C129&amp;EC_ENERO_2025!$B129&amp;"Energía",Mercado_ENERO_2025!$C$10:$C$417&amp;Mercado_ENERO_2025!$E$10:$E$417&amp;Mercado_ENERO_2025!$D$10:$D$417,0))*1000</f>
        <v>42686683.586295016</v>
      </c>
      <c r="E129" s="28">
        <f t="array" ref="E129">+INDEX(Mercado_ENERO_2025!$G$10:$G$417,MATCH(EC_ENERO_2025!$C129&amp;EC_ENERO_2025!$B129&amp;"Potencia",Mercado_ENERO_2025!$C$10:$C$417&amp;Mercado_ENERO_2025!$E$10:$E$417&amp;Mercado_ENERO_2025!$D$10:$D$417,0))*1000</f>
        <v>77533.209071300167</v>
      </c>
      <c r="F129" s="225">
        <v>1</v>
      </c>
      <c r="G129" s="215">
        <f>VLOOKUP($C129,PC_ENERO_2025!$B$11:$C$22,2,0)</f>
        <v>0.74</v>
      </c>
      <c r="H129" s="216">
        <f t="shared" si="11"/>
        <v>0.60531999999999997</v>
      </c>
      <c r="I129" s="28">
        <f t="shared" si="12"/>
        <v>0</v>
      </c>
      <c r="J129" s="217">
        <f t="shared" si="13"/>
        <v>1</v>
      </c>
      <c r="K129" s="28">
        <f t="shared" si="24"/>
        <v>77533.209071300167</v>
      </c>
      <c r="L129" s="218">
        <v>1.35</v>
      </c>
      <c r="M129" s="28">
        <f t="shared" si="25"/>
        <v>57432.0067194816</v>
      </c>
      <c r="N129" s="28">
        <f t="shared" si="14"/>
        <v>57432.0067194816</v>
      </c>
      <c r="O129" s="219">
        <f t="shared" si="17"/>
        <v>57432.0067194816</v>
      </c>
      <c r="Q129" s="220"/>
      <c r="T129" s="222"/>
    </row>
    <row r="130" spans="1:20" ht="16.5" x14ac:dyDescent="0.3">
      <c r="A130" s="214" t="str">
        <f t="shared" si="10"/>
        <v>DITNoroeste</v>
      </c>
      <c r="B130" s="180" t="s">
        <v>69</v>
      </c>
      <c r="C130" s="181" t="s">
        <v>52</v>
      </c>
      <c r="D130" s="28">
        <f t="array" ref="D130">+INDEX(Mercado_ENERO_2025!$G$10:$G$417,MATCH(EC_ENERO_2025!$C130&amp;EC_ENERO_2025!$B130&amp;"Energía",Mercado_ENERO_2025!$C$10:$C$417&amp;Mercado_ENERO_2025!$E$10:$E$417&amp;Mercado_ENERO_2025!$D$10:$D$417,0))*1000</f>
        <v>25634731.168138947</v>
      </c>
      <c r="E130" s="28">
        <f t="array" ref="E130">+INDEX(Mercado_ENERO_2025!$G$10:$G$417,MATCH(EC_ENERO_2025!$C130&amp;EC_ENERO_2025!$B130&amp;"Potencia",Mercado_ENERO_2025!$C$10:$C$417&amp;Mercado_ENERO_2025!$E$10:$E$417&amp;Mercado_ENERO_2025!$D$10:$D$417,0))*1000</f>
        <v>48528.568772033446</v>
      </c>
      <c r="F130" s="225">
        <v>1</v>
      </c>
      <c r="G130" s="215">
        <f>VLOOKUP($C130,PC_ENERO_2025!$B$11:$C$22,2,0)</f>
        <v>0.71</v>
      </c>
      <c r="H130" s="216">
        <f t="shared" si="11"/>
        <v>0.56586999999999998</v>
      </c>
      <c r="I130" s="28">
        <f t="shared" si="12"/>
        <v>0</v>
      </c>
      <c r="J130" s="217">
        <f t="shared" si="13"/>
        <v>1</v>
      </c>
      <c r="K130" s="28">
        <f t="shared" si="24"/>
        <v>48528.568772033446</v>
      </c>
      <c r="L130" s="218">
        <v>2.5</v>
      </c>
      <c r="M130" s="28">
        <f t="shared" si="25"/>
        <v>19411.42750881338</v>
      </c>
      <c r="N130" s="28">
        <f t="shared" si="14"/>
        <v>19411.42750881338</v>
      </c>
      <c r="O130" s="219">
        <f t="shared" si="17"/>
        <v>19411.42750881338</v>
      </c>
      <c r="Q130" s="220"/>
      <c r="T130" s="222"/>
    </row>
    <row r="131" spans="1:20" ht="16.5" x14ac:dyDescent="0.3">
      <c r="A131" s="214" t="str">
        <f t="shared" si="10"/>
        <v>DB1Norte</v>
      </c>
      <c r="B131" s="180" t="s">
        <v>70</v>
      </c>
      <c r="C131" s="181" t="s">
        <v>48</v>
      </c>
      <c r="D131" s="28">
        <f t="array" ref="D131">+INDEX(Mercado_ENERO_2025!$G$10:$G$417,MATCH(EC_ENERO_2025!$C131&amp;EC_ENERO_2025!$B131&amp;"Energía",Mercado_ENERO_2025!$C$10:$C$417&amp;Mercado_ENERO_2025!$E$10:$E$417&amp;Mercado_ENERO_2025!$D$10:$D$417,0))*1000</f>
        <v>119895030.421629</v>
      </c>
      <c r="E131" s="28">
        <f t="array" ref="E131">+INDEX(Mercado_ENERO_2025!$G$10:$G$417,MATCH(EC_ENERO_2025!$C131&amp;EC_ENERO_2025!$B131&amp;"Potencia",Mercado_ENERO_2025!$C$10:$C$417&amp;Mercado_ENERO_2025!$E$10:$E$417&amp;Mercado_ENERO_2025!$D$10:$D$417,0))*1000</f>
        <v>273134.29565707356</v>
      </c>
      <c r="F131" s="215">
        <v>1.2034</v>
      </c>
      <c r="G131" s="215">
        <f>VLOOKUP($C131,PC_ENERO_2025!$B$11:$C$22,2,0)</f>
        <v>0.59</v>
      </c>
      <c r="H131" s="216">
        <f t="shared" si="11"/>
        <v>0.42066999999999999</v>
      </c>
      <c r="I131" s="28">
        <f t="shared" si="12"/>
        <v>77917.974385201625</v>
      </c>
      <c r="J131" s="217">
        <f t="shared" si="13"/>
        <v>1.2852734922861151</v>
      </c>
      <c r="K131" s="28">
        <f t="shared" si="24"/>
        <v>351052.2700422752</v>
      </c>
      <c r="L131" s="218">
        <v>1</v>
      </c>
      <c r="M131" s="28">
        <f t="shared" si="25"/>
        <v>351052.2700422752</v>
      </c>
      <c r="N131" s="28">
        <f t="shared" si="14"/>
        <v>351052.2700422752</v>
      </c>
      <c r="O131" s="219">
        <f t="shared" si="17"/>
        <v>119895030.421629</v>
      </c>
      <c r="Q131" s="220"/>
      <c r="T131" s="222"/>
    </row>
    <row r="132" spans="1:20" ht="16.5" x14ac:dyDescent="0.3">
      <c r="A132" s="214" t="str">
        <f t="shared" si="10"/>
        <v>DB2Norte</v>
      </c>
      <c r="B132" s="180" t="s">
        <v>70</v>
      </c>
      <c r="C132" s="181" t="s">
        <v>50</v>
      </c>
      <c r="D132" s="28">
        <f t="array" ref="D132">+INDEX(Mercado_ENERO_2025!$G$10:$G$417,MATCH(EC_ENERO_2025!$C132&amp;EC_ENERO_2025!$B132&amp;"Energía",Mercado_ENERO_2025!$C$10:$C$417&amp;Mercado_ENERO_2025!$E$10:$E$417&amp;Mercado_ENERO_2025!$D$10:$D$417,0))*1000</f>
        <v>177165630.47720352</v>
      </c>
      <c r="E132" s="28">
        <f t="array" ref="E132">+INDEX(Mercado_ENERO_2025!$G$10:$G$417,MATCH(EC_ENERO_2025!$C132&amp;EC_ENERO_2025!$B132&amp;"Potencia",Mercado_ENERO_2025!$C$10:$C$417&amp;Mercado_ENERO_2025!$E$10:$E$417&amp;Mercado_ENERO_2025!$D$10:$D$417,0))*1000</f>
        <v>403603.13121287484</v>
      </c>
      <c r="F132" s="215">
        <v>1.2034</v>
      </c>
      <c r="G132" s="215">
        <f>VLOOKUP($C132,PC_ENERO_2025!$B$11:$C$22,2,0)</f>
        <v>0.59</v>
      </c>
      <c r="H132" s="216">
        <f t="shared" si="11"/>
        <v>0.42066999999999999</v>
      </c>
      <c r="I132" s="28">
        <f t="shared" si="12"/>
        <v>115137.27473870793</v>
      </c>
      <c r="J132" s="217">
        <f t="shared" si="13"/>
        <v>1.2852734922861151</v>
      </c>
      <c r="K132" s="28">
        <f t="shared" si="24"/>
        <v>518740.40595158277</v>
      </c>
      <c r="L132" s="218">
        <v>1.0062500000000001</v>
      </c>
      <c r="M132" s="28">
        <f t="shared" si="25"/>
        <v>515518.41585250455</v>
      </c>
      <c r="N132" s="28">
        <f t="shared" si="14"/>
        <v>518740.40595158277</v>
      </c>
      <c r="O132" s="219">
        <f t="shared" si="17"/>
        <v>177165630.47720352</v>
      </c>
      <c r="Q132" s="220"/>
      <c r="T132" s="222"/>
    </row>
    <row r="133" spans="1:20" ht="16.5" x14ac:dyDescent="0.3">
      <c r="A133" s="214" t="str">
        <f t="shared" si="10"/>
        <v>PDBTNorte</v>
      </c>
      <c r="B133" s="180" t="s">
        <v>70</v>
      </c>
      <c r="C133" s="181" t="s">
        <v>56</v>
      </c>
      <c r="D133" s="28">
        <f t="array" ref="D133">+INDEX(Mercado_ENERO_2025!$G$10:$G$417,MATCH(EC_ENERO_2025!$C133&amp;EC_ENERO_2025!$B133&amp;"Energía",Mercado_ENERO_2025!$C$10:$C$417&amp;Mercado_ENERO_2025!$E$10:$E$417&amp;Mercado_ENERO_2025!$D$10:$D$417,0))*1000</f>
        <v>48772120.202391654</v>
      </c>
      <c r="E133" s="28">
        <f t="array" ref="E133">+INDEX(Mercado_ENERO_2025!$G$10:$G$417,MATCH(EC_ENERO_2025!$C133&amp;EC_ENERO_2025!$B133&amp;"Potencia",Mercado_ENERO_2025!$C$10:$C$417&amp;Mercado_ENERO_2025!$E$10:$E$417&amp;Mercado_ENERO_2025!$D$10:$D$417,0))*1000</f>
        <v>113024.00862623205</v>
      </c>
      <c r="F133" s="215">
        <v>1.2034</v>
      </c>
      <c r="G133" s="215">
        <f>VLOOKUP($C133,PC_ENERO_2025!$B$11:$C$22,2,0)</f>
        <v>0.57999999999999996</v>
      </c>
      <c r="H133" s="216">
        <f t="shared" si="11"/>
        <v>0.40947999999999996</v>
      </c>
      <c r="I133" s="28">
        <f t="shared" si="12"/>
        <v>32562.441012146752</v>
      </c>
      <c r="J133" s="217">
        <f t="shared" si="13"/>
        <v>1.2881019830028329</v>
      </c>
      <c r="K133" s="28">
        <f t="shared" si="24"/>
        <v>145586.44963837881</v>
      </c>
      <c r="L133" s="218">
        <v>1.1800000000000002</v>
      </c>
      <c r="M133" s="28">
        <f t="shared" si="25"/>
        <v>123378.34715116846</v>
      </c>
      <c r="N133" s="28">
        <f t="shared" si="14"/>
        <v>145586.44963837881</v>
      </c>
      <c r="O133" s="219">
        <f t="shared" si="17"/>
        <v>48772120.202391654</v>
      </c>
      <c r="Q133" s="220"/>
      <c r="T133" s="222"/>
    </row>
    <row r="134" spans="1:20" ht="16.5" x14ac:dyDescent="0.3">
      <c r="A134" s="214" t="str">
        <f t="shared" si="10"/>
        <v>GDBTNorte</v>
      </c>
      <c r="B134" s="180" t="s">
        <v>70</v>
      </c>
      <c r="C134" s="223" t="s">
        <v>53</v>
      </c>
      <c r="D134" s="28">
        <f t="array" ref="D134">+INDEX(Mercado_ENERO_2025!$G$10:$G$417,MATCH(EC_ENERO_2025!$C134&amp;EC_ENERO_2025!$B134&amp;"Energía",Mercado_ENERO_2025!$C$10:$C$417&amp;Mercado_ENERO_2025!$E$10:$E$417&amp;Mercado_ENERO_2025!$D$10:$D$417,0))*1000</f>
        <v>280366.74817708775</v>
      </c>
      <c r="E134" s="28">
        <f t="array" ref="E134">+INDEX(Mercado_ENERO_2025!$G$10:$G$417,MATCH(EC_ENERO_2025!$C134&amp;EC_ENERO_2025!$B134&amp;"Potencia",Mercado_ENERO_2025!$C$10:$C$417&amp;Mercado_ENERO_2025!$E$10:$E$417&amp;Mercado_ENERO_2025!$D$10:$D$417,0))*1000</f>
        <v>769.05515738722772</v>
      </c>
      <c r="F134" s="215">
        <v>1.2034</v>
      </c>
      <c r="G134" s="215">
        <f>VLOOKUP($C134,PC_ENERO_2025!$B$11:$C$22,2,0)</f>
        <v>0.49</v>
      </c>
      <c r="H134" s="216">
        <f t="shared" si="11"/>
        <v>0.31506999999999996</v>
      </c>
      <c r="I134" s="28">
        <f t="shared" si="12"/>
        <v>243.27499068827709</v>
      </c>
      <c r="J134" s="217">
        <f t="shared" si="13"/>
        <v>1.316329704510109</v>
      </c>
      <c r="K134" s="28">
        <f t="shared" si="24"/>
        <v>1012.3301480755049</v>
      </c>
      <c r="L134" s="218">
        <v>1.29</v>
      </c>
      <c r="M134" s="28">
        <f t="shared" si="25"/>
        <v>784.75205277170915</v>
      </c>
      <c r="N134" s="28">
        <f t="shared" si="14"/>
        <v>1012.3301480755049</v>
      </c>
      <c r="O134" s="219">
        <f t="shared" si="17"/>
        <v>1012.3301480755049</v>
      </c>
      <c r="Q134" s="220"/>
      <c r="T134" s="222"/>
    </row>
    <row r="135" spans="1:20" ht="16.5" x14ac:dyDescent="0.3">
      <c r="A135" s="214" t="str">
        <f t="shared" si="10"/>
        <v>RABTNorte</v>
      </c>
      <c r="B135" s="180" t="s">
        <v>70</v>
      </c>
      <c r="C135" s="223" t="s">
        <v>59</v>
      </c>
      <c r="D135" s="28">
        <f t="array" ref="D135">+INDEX(Mercado_ENERO_2025!$G$10:$G$417,MATCH(EC_ENERO_2025!$C135&amp;EC_ENERO_2025!$B135&amp;"Energía",Mercado_ENERO_2025!$C$10:$C$417&amp;Mercado_ENERO_2025!$E$10:$E$417&amp;Mercado_ENERO_2025!$D$10:$D$417,0))*1000</f>
        <v>51618880.955411315</v>
      </c>
      <c r="E135" s="28">
        <f t="array" ref="E135">+INDEX(Mercado_ENERO_2025!$G$10:$G$417,MATCH(EC_ENERO_2025!$C135&amp;EC_ENERO_2025!$B135&amp;"Potencia",Mercado_ENERO_2025!$C$10:$C$417&amp;Mercado_ENERO_2025!$E$10:$E$417&amp;Mercado_ENERO_2025!$D$10:$D$417,0))*1000</f>
        <v>138760.43267583687</v>
      </c>
      <c r="F135" s="215">
        <v>1.2034</v>
      </c>
      <c r="G135" s="215">
        <f>VLOOKUP($C135,PC_ENERO_2025!$B$11:$C$22,2,0)</f>
        <v>0.5</v>
      </c>
      <c r="H135" s="216">
        <f t="shared" si="11"/>
        <v>0.32499999999999996</v>
      </c>
      <c r="I135" s="28">
        <f t="shared" si="12"/>
        <v>43421.341548100347</v>
      </c>
      <c r="J135" s="217">
        <f t="shared" si="13"/>
        <v>1.3129230769230771</v>
      </c>
      <c r="K135" s="28">
        <f t="shared" si="24"/>
        <v>182181.77422393722</v>
      </c>
      <c r="L135" s="218">
        <v>1.05</v>
      </c>
      <c r="M135" s="28">
        <f t="shared" si="25"/>
        <v>173506.45164184496</v>
      </c>
      <c r="N135" s="28">
        <f t="shared" si="14"/>
        <v>182181.77422393722</v>
      </c>
      <c r="O135" s="219">
        <f t="shared" si="17"/>
        <v>51618880.955411315</v>
      </c>
      <c r="Q135" s="220"/>
      <c r="T135" s="222"/>
    </row>
    <row r="136" spans="1:20" ht="16.5" x14ac:dyDescent="0.3">
      <c r="A136" s="214" t="str">
        <f t="shared" si="10"/>
        <v>APBTNorte</v>
      </c>
      <c r="B136" s="180" t="s">
        <v>70</v>
      </c>
      <c r="C136" s="223" t="s">
        <v>57</v>
      </c>
      <c r="D136" s="28">
        <f t="array" ref="D136">+INDEX(Mercado_ENERO_2025!$G$10:$G$417,MATCH(EC_ENERO_2025!$C136&amp;EC_ENERO_2025!$B136&amp;"Energía",Mercado_ENERO_2025!$C$10:$C$417&amp;Mercado_ENERO_2025!$E$10:$E$417&amp;Mercado_ENERO_2025!$D$10:$D$417,0))*1000</f>
        <v>11947114.880880006</v>
      </c>
      <c r="E136" s="28">
        <f t="array" ref="E136">+INDEX(Mercado_ENERO_2025!$G$10:$G$417,MATCH(EC_ENERO_2025!$C136&amp;EC_ENERO_2025!$B136&amp;"Potencia",Mercado_ENERO_2025!$C$10:$C$417&amp;Mercado_ENERO_2025!$E$10:$E$417&amp;Mercado_ENERO_2025!$D$10:$D$417,0))*1000</f>
        <v>32115.900217419374</v>
      </c>
      <c r="F136" s="215">
        <v>1.2034</v>
      </c>
      <c r="G136" s="215">
        <f>VLOOKUP($C136,PC_ENERO_2025!$B$11:$C$22,2,0)</f>
        <v>0.5</v>
      </c>
      <c r="H136" s="216">
        <f t="shared" si="11"/>
        <v>0.32499999999999996</v>
      </c>
      <c r="I136" s="28">
        <f t="shared" si="12"/>
        <v>10049.806314189387</v>
      </c>
      <c r="J136" s="217">
        <f t="shared" si="13"/>
        <v>1.3129230769230771</v>
      </c>
      <c r="K136" s="28">
        <f>E136*J136</f>
        <v>42165.706531608761</v>
      </c>
      <c r="L136" s="218">
        <v>1</v>
      </c>
      <c r="M136" s="28">
        <f>K136/L136</f>
        <v>42165.706531608761</v>
      </c>
      <c r="N136" s="28">
        <f t="shared" si="14"/>
        <v>42165.706531608761</v>
      </c>
      <c r="O136" s="219">
        <f t="shared" si="17"/>
        <v>11947114.880880006</v>
      </c>
      <c r="Q136" s="220"/>
      <c r="T136" s="222"/>
    </row>
    <row r="137" spans="1:20" ht="16.5" x14ac:dyDescent="0.3">
      <c r="A137" s="214" t="str">
        <f t="shared" si="10"/>
        <v>APMTNorte</v>
      </c>
      <c r="B137" s="180" t="s">
        <v>70</v>
      </c>
      <c r="C137" s="223" t="s">
        <v>58</v>
      </c>
      <c r="D137" s="28">
        <f t="array" ref="D137">+INDEX(Mercado_ENERO_2025!$G$10:$G$417,MATCH(EC_ENERO_2025!$C137&amp;EC_ENERO_2025!$B137&amp;"Energía",Mercado_ENERO_2025!$C$10:$C$417&amp;Mercado_ENERO_2025!$E$10:$E$417&amp;Mercado_ENERO_2025!$D$10:$D$417,0))*1000</f>
        <v>6649540.6767571811</v>
      </c>
      <c r="E137" s="28">
        <f t="array" ref="E137">+INDEX(Mercado_ENERO_2025!$G$10:$G$417,MATCH(EC_ENERO_2025!$C137&amp;EC_ENERO_2025!$B137&amp;"Potencia",Mercado_ENERO_2025!$C$10:$C$417&amp;Mercado_ENERO_2025!$E$10:$E$417&amp;Mercado_ENERO_2025!$D$10:$D$417,0))*1000</f>
        <v>17875.109346121455</v>
      </c>
      <c r="F137" s="215">
        <v>1.0262500000000001</v>
      </c>
      <c r="G137" s="215">
        <f>VLOOKUP($C137,PC_ENERO_2025!$B$11:$C$22,2,0)</f>
        <v>0.5</v>
      </c>
      <c r="H137" s="216">
        <f t="shared" si="11"/>
        <v>0.32499999999999996</v>
      </c>
      <c r="I137" s="28">
        <f t="shared" si="12"/>
        <v>721.87941590106163</v>
      </c>
      <c r="J137" s="217">
        <f t="shared" si="13"/>
        <v>1.0403846153846155</v>
      </c>
      <c r="K137" s="28">
        <f>E137*J137</f>
        <v>18596.988762022516</v>
      </c>
      <c r="L137" s="218">
        <v>1</v>
      </c>
      <c r="M137" s="28">
        <f>K137/L137</f>
        <v>18596.988762022516</v>
      </c>
      <c r="N137" s="28">
        <f t="shared" si="14"/>
        <v>18596.988762022516</v>
      </c>
      <c r="O137" s="219">
        <f t="shared" si="17"/>
        <v>6649540.6767571811</v>
      </c>
      <c r="Q137" s="220"/>
      <c r="T137" s="222"/>
    </row>
    <row r="138" spans="1:20" ht="16.5" x14ac:dyDescent="0.3">
      <c r="A138" s="214" t="str">
        <f t="shared" si="10"/>
        <v>GDMTHNorte</v>
      </c>
      <c r="B138" s="180" t="s">
        <v>70</v>
      </c>
      <c r="C138" s="181" t="s">
        <v>54</v>
      </c>
      <c r="D138" s="28">
        <f t="array" ref="D138">+INDEX(Mercado_ENERO_2025!$G$10:$G$417,MATCH(EC_ENERO_2025!$C138&amp;EC_ENERO_2025!$B138&amp;"Energía",Mercado_ENERO_2025!$C$10:$C$417&amp;Mercado_ENERO_2025!$E$10:$E$417&amp;Mercado_ENERO_2025!$D$10:$D$417,0))*1000</f>
        <v>396385319.48159361</v>
      </c>
      <c r="E138" s="28">
        <f t="array" ref="E138">+INDEX(Mercado_ENERO_2025!$G$10:$G$417,MATCH(EC_ENERO_2025!$C138&amp;EC_ENERO_2025!$B138&amp;"Potencia",Mercado_ENERO_2025!$C$10:$C$417&amp;Mercado_ENERO_2025!$E$10:$E$417&amp;Mercado_ENERO_2025!$D$10:$D$417,0))*1000</f>
        <v>934694.67902658368</v>
      </c>
      <c r="F138" s="215">
        <v>1.0262500000000001</v>
      </c>
      <c r="G138" s="215">
        <f>VLOOKUP($C138,PC_ENERO_2025!$B$11:$C$22,2,0)</f>
        <v>0.56999999999999995</v>
      </c>
      <c r="H138" s="216">
        <f t="shared" si="11"/>
        <v>0.39842999999999995</v>
      </c>
      <c r="I138" s="28">
        <f t="shared" si="12"/>
        <v>35101.195027822498</v>
      </c>
      <c r="J138" s="217">
        <f t="shared" si="13"/>
        <v>1.0375536480686698</v>
      </c>
      <c r="K138" s="28">
        <f>E138*J138</f>
        <v>969795.8740544063</v>
      </c>
      <c r="L138" s="218">
        <v>1.25</v>
      </c>
      <c r="M138" s="28">
        <f>K138/L138</f>
        <v>775836.69924352504</v>
      </c>
      <c r="N138" s="28">
        <f t="shared" si="14"/>
        <v>775836.69924352504</v>
      </c>
      <c r="O138" s="219">
        <f t="shared" si="17"/>
        <v>775836.69924352504</v>
      </c>
      <c r="Q138" s="220"/>
      <c r="T138" s="222"/>
    </row>
    <row r="139" spans="1:20" ht="16.5" x14ac:dyDescent="0.3">
      <c r="A139" s="214" t="str">
        <f t="shared" ref="A139:A202" si="26">C139&amp;B139</f>
        <v>GDMTONorte</v>
      </c>
      <c r="B139" s="180" t="s">
        <v>70</v>
      </c>
      <c r="C139" s="181" t="s">
        <v>55</v>
      </c>
      <c r="D139" s="28">
        <f t="array" ref="D139">+INDEX(Mercado_ENERO_2025!$G$10:$G$417,MATCH(EC_ENERO_2025!$C139&amp;EC_ENERO_2025!$B139&amp;"Energía",Mercado_ENERO_2025!$C$10:$C$417&amp;Mercado_ENERO_2025!$E$10:$E$417&amp;Mercado_ENERO_2025!$D$10:$D$417,0))*1000</f>
        <v>98300410.805974737</v>
      </c>
      <c r="E139" s="28">
        <f t="array" ref="E139">+INDEX(Mercado_ENERO_2025!$G$10:$G$417,MATCH(EC_ENERO_2025!$C139&amp;EC_ENERO_2025!$B139&amp;"Potencia",Mercado_ENERO_2025!$C$10:$C$417&amp;Mercado_ENERO_2025!$E$10:$E$417&amp;Mercado_ENERO_2025!$D$10:$D$417,0))*1000</f>
        <v>240225.83285917577</v>
      </c>
      <c r="F139" s="215">
        <v>1.0262500000000001</v>
      </c>
      <c r="G139" s="215">
        <f>VLOOKUP($C139,PC_ENERO_2025!$B$11:$C$22,2,0)</f>
        <v>0.55000000000000004</v>
      </c>
      <c r="H139" s="216">
        <f t="shared" si="11"/>
        <v>0.37675000000000003</v>
      </c>
      <c r="I139" s="28">
        <f t="shared" si="12"/>
        <v>9205.7344708808614</v>
      </c>
      <c r="J139" s="217">
        <f t="shared" si="13"/>
        <v>1.0383211678832118</v>
      </c>
      <c r="K139" s="28">
        <f t="shared" ref="K139:K147" si="27">E139*J139</f>
        <v>249431.56733005663</v>
      </c>
      <c r="L139" s="218">
        <v>1.05</v>
      </c>
      <c r="M139" s="28">
        <f t="shared" ref="M139:M147" si="28">K139/L139</f>
        <v>237553.87364767297</v>
      </c>
      <c r="N139" s="28">
        <f t="shared" si="14"/>
        <v>249431.56733005663</v>
      </c>
      <c r="O139" s="219">
        <f t="shared" si="17"/>
        <v>249431.56733005663</v>
      </c>
      <c r="Q139" s="220"/>
      <c r="T139" s="222"/>
    </row>
    <row r="140" spans="1:20" ht="16.5" x14ac:dyDescent="0.3">
      <c r="A140" s="214" t="str">
        <f t="shared" si="26"/>
        <v>RAMTNorte</v>
      </c>
      <c r="B140" s="180" t="s">
        <v>70</v>
      </c>
      <c r="C140" s="181" t="s">
        <v>60</v>
      </c>
      <c r="D140" s="28">
        <f t="array" ref="D140">+INDEX(Mercado_ENERO_2025!$G$10:$G$417,MATCH(EC_ENERO_2025!$C140&amp;EC_ENERO_2025!$B140&amp;"Energía",Mercado_ENERO_2025!$C$10:$C$417&amp;Mercado_ENERO_2025!$E$10:$E$417&amp;Mercado_ENERO_2025!$D$10:$D$417,0))*1000</f>
        <v>144968897.46542269</v>
      </c>
      <c r="E140" s="28">
        <f t="array" ref="E140">+INDEX(Mercado_ENERO_2025!$G$10:$G$417,MATCH(EC_ENERO_2025!$C140&amp;EC_ENERO_2025!$B140&amp;"Potencia",Mercado_ENERO_2025!$C$10:$C$417&amp;Mercado_ENERO_2025!$E$10:$E$417&amp;Mercado_ENERO_2025!$D$10:$D$417,0))*1000</f>
        <v>389701.33727264166</v>
      </c>
      <c r="F140" s="215">
        <v>1.0262500000000001</v>
      </c>
      <c r="G140" s="215">
        <f>VLOOKUP($C140,PC_ENERO_2025!$B$11:$C$22,2,0)</f>
        <v>0.5</v>
      </c>
      <c r="H140" s="216">
        <f t="shared" ref="H140:H203" si="29">0.3*G140+0.7*G140*G140</f>
        <v>0.32499999999999996</v>
      </c>
      <c r="I140" s="28">
        <f t="shared" ref="I140:I203" si="30">D140*(F140-1)/(31*24)/H140</f>
        <v>15737.938620625979</v>
      </c>
      <c r="J140" s="217">
        <f t="shared" ref="J140:J203" si="31">IFERROR(((I140+E140)/E140),0)</f>
        <v>1.0403846153846157</v>
      </c>
      <c r="K140" s="28">
        <f t="shared" si="27"/>
        <v>405439.27589326771</v>
      </c>
      <c r="L140" s="218">
        <v>1.05</v>
      </c>
      <c r="M140" s="28">
        <f t="shared" si="28"/>
        <v>386132.643707874</v>
      </c>
      <c r="N140" s="28">
        <f t="shared" si="14"/>
        <v>405439.27589326771</v>
      </c>
      <c r="O140" s="219">
        <f t="shared" si="17"/>
        <v>405439.27589326771</v>
      </c>
      <c r="Q140" s="220"/>
      <c r="T140" s="222"/>
    </row>
    <row r="141" spans="1:20" ht="16.5" x14ac:dyDescent="0.3">
      <c r="A141" s="214" t="str">
        <f t="shared" si="26"/>
        <v>DISTNorte</v>
      </c>
      <c r="B141" s="180" t="s">
        <v>70</v>
      </c>
      <c r="C141" s="181" t="s">
        <v>51</v>
      </c>
      <c r="D141" s="28">
        <f t="array" ref="D141">+INDEX(Mercado_ENERO_2025!$G$10:$G$417,MATCH(EC_ENERO_2025!$C141&amp;EC_ENERO_2025!$B141&amp;"Energía",Mercado_ENERO_2025!$C$10:$C$417&amp;Mercado_ENERO_2025!$E$10:$E$417&amp;Mercado_ENERO_2025!$D$10:$D$417,0))*1000</f>
        <v>139832730.33669302</v>
      </c>
      <c r="E141" s="28">
        <f t="array" ref="E141">+INDEX(Mercado_ENERO_2025!$G$10:$G$417,MATCH(EC_ENERO_2025!$C141&amp;EC_ENERO_2025!$B141&amp;"Potencia",Mercado_ENERO_2025!$C$10:$C$417&amp;Mercado_ENERO_2025!$E$10:$E$417&amp;Mercado_ENERO_2025!$D$10:$D$417,0))*1000</f>
        <v>253982.7272898377</v>
      </c>
      <c r="F141" s="225">
        <v>1</v>
      </c>
      <c r="G141" s="215">
        <f>VLOOKUP($C141,PC_ENERO_2025!$B$11:$C$22,2,0)</f>
        <v>0.74</v>
      </c>
      <c r="H141" s="216">
        <f t="shared" si="29"/>
        <v>0.60531999999999997</v>
      </c>
      <c r="I141" s="28">
        <f t="shared" si="30"/>
        <v>0</v>
      </c>
      <c r="J141" s="217">
        <f t="shared" si="31"/>
        <v>1</v>
      </c>
      <c r="K141" s="28">
        <f t="shared" si="27"/>
        <v>253982.7272898377</v>
      </c>
      <c r="L141" s="218">
        <v>1.35</v>
      </c>
      <c r="M141" s="28">
        <f t="shared" si="28"/>
        <v>188135.35354802792</v>
      </c>
      <c r="N141" s="28">
        <f t="shared" si="14"/>
        <v>188135.35354802792</v>
      </c>
      <c r="O141" s="219">
        <f t="shared" si="17"/>
        <v>188135.35354802792</v>
      </c>
      <c r="Q141" s="220"/>
      <c r="T141" s="222"/>
    </row>
    <row r="142" spans="1:20" ht="16.5" x14ac:dyDescent="0.3">
      <c r="A142" s="214" t="str">
        <f t="shared" si="26"/>
        <v>DITNorte</v>
      </c>
      <c r="B142" s="180" t="s">
        <v>70</v>
      </c>
      <c r="C142" s="181" t="s">
        <v>52</v>
      </c>
      <c r="D142" s="28">
        <f t="array" ref="D142">+INDEX(Mercado_ENERO_2025!$G$10:$G$417,MATCH(EC_ENERO_2025!$C142&amp;EC_ENERO_2025!$B142&amp;"Energía",Mercado_ENERO_2025!$C$10:$C$417&amp;Mercado_ENERO_2025!$E$10:$E$417&amp;Mercado_ENERO_2025!$D$10:$D$417,0))*1000</f>
        <v>399056.38189752394</v>
      </c>
      <c r="E142" s="28">
        <f t="array" ref="E142">+INDEX(Mercado_ENERO_2025!$G$10:$G$417,MATCH(EC_ENERO_2025!$C142&amp;EC_ENERO_2025!$B142&amp;"Potencia",Mercado_ENERO_2025!$C$10:$C$417&amp;Mercado_ENERO_2025!$E$10:$E$417&amp;Mercado_ENERO_2025!$D$10:$D$417,0))*1000</f>
        <v>755.44521788869429</v>
      </c>
      <c r="F142" s="225">
        <v>1</v>
      </c>
      <c r="G142" s="215">
        <f>VLOOKUP($C142,PC_ENERO_2025!$B$11:$C$22,2,0)</f>
        <v>0.71</v>
      </c>
      <c r="H142" s="216">
        <f t="shared" si="29"/>
        <v>0.56586999999999998</v>
      </c>
      <c r="I142" s="28">
        <f t="shared" si="30"/>
        <v>0</v>
      </c>
      <c r="J142" s="217">
        <f t="shared" si="31"/>
        <v>1</v>
      </c>
      <c r="K142" s="28">
        <f t="shared" si="27"/>
        <v>755.44521788869429</v>
      </c>
      <c r="L142" s="218">
        <v>2.5</v>
      </c>
      <c r="M142" s="28">
        <f t="shared" si="28"/>
        <v>302.17808715547773</v>
      </c>
      <c r="N142" s="28">
        <f t="shared" ref="N142:N205" si="32">IF(OR(C142="GDMTH",C142="DIST",C142="DIT"),M142,K142)</f>
        <v>302.17808715547773</v>
      </c>
      <c r="O142" s="219">
        <f t="shared" si="17"/>
        <v>302.17808715547773</v>
      </c>
      <c r="Q142" s="220"/>
      <c r="T142" s="222"/>
    </row>
    <row r="143" spans="1:20" ht="16.5" x14ac:dyDescent="0.3">
      <c r="A143" s="214" t="str">
        <f t="shared" si="26"/>
        <v>DB1Oriente</v>
      </c>
      <c r="B143" s="180" t="s">
        <v>71</v>
      </c>
      <c r="C143" s="181" t="s">
        <v>48</v>
      </c>
      <c r="D143" s="28">
        <f t="array" ref="D143">+INDEX(Mercado_ENERO_2025!$G$10:$G$417,MATCH(EC_ENERO_2025!$C143&amp;EC_ENERO_2025!$B143&amp;"Energía",Mercado_ENERO_2025!$C$10:$C$417&amp;Mercado_ENERO_2025!$E$10:$E$417&amp;Mercado_ENERO_2025!$D$10:$D$417,0))*1000</f>
        <v>138486734.65695608</v>
      </c>
      <c r="E143" s="28">
        <f t="array" ref="E143">+INDEX(Mercado_ENERO_2025!$G$10:$G$417,MATCH(EC_ENERO_2025!$C143&amp;EC_ENERO_2025!$B143&amp;"Potencia",Mercado_ENERO_2025!$C$10:$C$417&amp;Mercado_ENERO_2025!$E$10:$E$417&amp;Mercado_ENERO_2025!$D$10:$D$417,0))*1000</f>
        <v>315488.27833277767</v>
      </c>
      <c r="F143" s="215">
        <v>1.205873</v>
      </c>
      <c r="G143" s="215">
        <f>VLOOKUP($C143,PC_ENERO_2025!$B$11:$C$22,2,0)</f>
        <v>0.59</v>
      </c>
      <c r="H143" s="216">
        <f t="shared" si="29"/>
        <v>0.42066999999999999</v>
      </c>
      <c r="I143" s="28">
        <f t="shared" si="30"/>
        <v>91094.696108280405</v>
      </c>
      <c r="J143" s="217">
        <f t="shared" si="31"/>
        <v>1.2887419354838709</v>
      </c>
      <c r="K143" s="28">
        <f t="shared" si="27"/>
        <v>406582.97444105806</v>
      </c>
      <c r="L143" s="218">
        <v>1</v>
      </c>
      <c r="M143" s="28">
        <f t="shared" si="28"/>
        <v>406582.97444105806</v>
      </c>
      <c r="N143" s="28">
        <f t="shared" si="32"/>
        <v>406582.97444105806</v>
      </c>
      <c r="O143" s="219">
        <f t="shared" ref="O143:O206" si="33">IF(OR(C143="DB1",C143="DB2",C143="PDBT",C143="RABT",C143="APBT",C143="APMT"),D143,N143)</f>
        <v>138486734.65695608</v>
      </c>
      <c r="Q143" s="220"/>
      <c r="T143" s="222"/>
    </row>
    <row r="144" spans="1:20" ht="16.5" x14ac:dyDescent="0.3">
      <c r="A144" s="214" t="str">
        <f t="shared" si="26"/>
        <v>DB2Oriente</v>
      </c>
      <c r="B144" s="180" t="s">
        <v>71</v>
      </c>
      <c r="C144" s="223" t="s">
        <v>50</v>
      </c>
      <c r="D144" s="28">
        <f t="array" ref="D144">+INDEX(Mercado_ENERO_2025!$G$10:$G$417,MATCH(EC_ENERO_2025!$C144&amp;EC_ENERO_2025!$B144&amp;"Energía",Mercado_ENERO_2025!$C$10:$C$417&amp;Mercado_ENERO_2025!$E$10:$E$417&amp;Mercado_ENERO_2025!$D$10:$D$417,0))*1000</f>
        <v>174906444.92608255</v>
      </c>
      <c r="E144" s="28">
        <f t="array" ref="E144">+INDEX(Mercado_ENERO_2025!$G$10:$G$417,MATCH(EC_ENERO_2025!$C144&amp;EC_ENERO_2025!$B144&amp;"Potencia",Mercado_ENERO_2025!$C$10:$C$417&amp;Mercado_ENERO_2025!$E$10:$E$417&amp;Mercado_ENERO_2025!$D$10:$D$417,0))*1000</f>
        <v>398456.45372262294</v>
      </c>
      <c r="F144" s="215">
        <v>1.205873</v>
      </c>
      <c r="G144" s="215">
        <f>VLOOKUP($C144,PC_ENERO_2025!$B$11:$C$22,2,0)</f>
        <v>0.59</v>
      </c>
      <c r="H144" s="216">
        <f t="shared" si="29"/>
        <v>0.42066999999999999</v>
      </c>
      <c r="I144" s="28">
        <f t="shared" si="30"/>
        <v>115051.08765390958</v>
      </c>
      <c r="J144" s="217">
        <f t="shared" si="31"/>
        <v>1.2887419354838709</v>
      </c>
      <c r="K144" s="28">
        <f t="shared" si="27"/>
        <v>513507.54137653252</v>
      </c>
      <c r="L144" s="218">
        <v>1.0062500000000001</v>
      </c>
      <c r="M144" s="28">
        <f t="shared" si="28"/>
        <v>510318.05354189564</v>
      </c>
      <c r="N144" s="28">
        <f t="shared" si="32"/>
        <v>513507.54137653252</v>
      </c>
      <c r="O144" s="219">
        <f t="shared" si="33"/>
        <v>174906444.92608255</v>
      </c>
      <c r="Q144" s="220"/>
      <c r="T144" s="222"/>
    </row>
    <row r="145" spans="1:20" ht="16.5" x14ac:dyDescent="0.3">
      <c r="A145" s="214" t="str">
        <f t="shared" si="26"/>
        <v>PDBTOriente</v>
      </c>
      <c r="B145" s="180" t="s">
        <v>71</v>
      </c>
      <c r="C145" s="181" t="s">
        <v>56</v>
      </c>
      <c r="D145" s="28">
        <f t="array" ref="D145">+INDEX(Mercado_ENERO_2025!$G$10:$G$417,MATCH(EC_ENERO_2025!$C145&amp;EC_ENERO_2025!$B145&amp;"Energía",Mercado_ENERO_2025!$C$10:$C$417&amp;Mercado_ENERO_2025!$E$10:$E$417&amp;Mercado_ENERO_2025!$D$10:$D$417,0))*1000</f>
        <v>61460158.435957432</v>
      </c>
      <c r="E145" s="28">
        <f t="array" ref="E145">+INDEX(Mercado_ENERO_2025!$G$10:$G$417,MATCH(EC_ENERO_2025!$C145&amp;EC_ENERO_2025!$B145&amp;"Potencia",Mercado_ENERO_2025!$C$10:$C$417&amp;Mercado_ENERO_2025!$E$10:$E$417&amp;Mercado_ENERO_2025!$D$10:$D$417,0))*1000</f>
        <v>142427.13764357954</v>
      </c>
      <c r="F145" s="215">
        <v>1.205873</v>
      </c>
      <c r="G145" s="215">
        <f>VLOOKUP($C145,PC_ENERO_2025!$B$11:$C$22,2,0)</f>
        <v>0.57999999999999996</v>
      </c>
      <c r="H145" s="216">
        <f t="shared" si="29"/>
        <v>0.40947999999999996</v>
      </c>
      <c r="I145" s="28">
        <f t="shared" si="30"/>
        <v>41532.439246595808</v>
      </c>
      <c r="J145" s="217">
        <f t="shared" si="31"/>
        <v>1.2916048158640225</v>
      </c>
      <c r="K145" s="28">
        <f t="shared" si="27"/>
        <v>183959.57689017535</v>
      </c>
      <c r="L145" s="218">
        <v>1.1800000000000002</v>
      </c>
      <c r="M145" s="28">
        <f t="shared" si="28"/>
        <v>155897.94651709773</v>
      </c>
      <c r="N145" s="28">
        <f t="shared" si="32"/>
        <v>183959.57689017535</v>
      </c>
      <c r="O145" s="219">
        <f t="shared" si="33"/>
        <v>61460158.435957432</v>
      </c>
      <c r="Q145" s="220"/>
      <c r="T145" s="222"/>
    </row>
    <row r="146" spans="1:20" ht="16.5" x14ac:dyDescent="0.3">
      <c r="A146" s="214" t="str">
        <f t="shared" si="26"/>
        <v>GDBTOriente</v>
      </c>
      <c r="B146" s="180" t="s">
        <v>71</v>
      </c>
      <c r="C146" s="223" t="s">
        <v>53</v>
      </c>
      <c r="D146" s="28">
        <f t="array" ref="D146">+INDEX(Mercado_ENERO_2025!$G$10:$G$417,MATCH(EC_ENERO_2025!$C146&amp;EC_ENERO_2025!$B146&amp;"Energía",Mercado_ENERO_2025!$C$10:$C$417&amp;Mercado_ENERO_2025!$E$10:$E$417&amp;Mercado_ENERO_2025!$D$10:$D$417,0))*1000</f>
        <v>873043.54999727185</v>
      </c>
      <c r="E146" s="28">
        <f t="array" ref="E146">+INDEX(Mercado_ENERO_2025!$G$10:$G$417,MATCH(EC_ENERO_2025!$C146&amp;EC_ENERO_2025!$B146&amp;"Potencia",Mercado_ENERO_2025!$C$10:$C$417&amp;Mercado_ENERO_2025!$E$10:$E$417&amp;Mercado_ENERO_2025!$D$10:$D$417,0))*1000</f>
        <v>2394.7870035035985</v>
      </c>
      <c r="F146" s="215">
        <v>1.205873</v>
      </c>
      <c r="G146" s="215">
        <f>VLOOKUP($C146,PC_ENERO_2025!$B$11:$C$22,2,0)</f>
        <v>0.49</v>
      </c>
      <c r="H146" s="216">
        <f t="shared" si="29"/>
        <v>0.31506999999999996</v>
      </c>
      <c r="I146" s="28">
        <f t="shared" si="30"/>
        <v>766.75269793514201</v>
      </c>
      <c r="J146" s="217">
        <f t="shared" si="31"/>
        <v>1.3201757387247277</v>
      </c>
      <c r="K146" s="28">
        <f t="shared" si="27"/>
        <v>3161.5397014387404</v>
      </c>
      <c r="L146" s="218">
        <v>1.29</v>
      </c>
      <c r="M146" s="28">
        <f t="shared" si="28"/>
        <v>2450.8059701075508</v>
      </c>
      <c r="N146" s="28">
        <f t="shared" si="32"/>
        <v>3161.5397014387404</v>
      </c>
      <c r="O146" s="219">
        <f t="shared" si="33"/>
        <v>3161.5397014387404</v>
      </c>
      <c r="Q146" s="220"/>
      <c r="T146" s="222"/>
    </row>
    <row r="147" spans="1:20" ht="16.5" x14ac:dyDescent="0.3">
      <c r="A147" s="214" t="str">
        <f t="shared" si="26"/>
        <v>RABTOriente</v>
      </c>
      <c r="B147" s="180" t="s">
        <v>71</v>
      </c>
      <c r="C147" s="223" t="s">
        <v>59</v>
      </c>
      <c r="D147" s="28">
        <f t="array" ref="D147">+INDEX(Mercado_ENERO_2025!$G$10:$G$417,MATCH(EC_ENERO_2025!$C147&amp;EC_ENERO_2025!$B147&amp;"Energía",Mercado_ENERO_2025!$C$10:$C$417&amp;Mercado_ENERO_2025!$E$10:$E$417&amp;Mercado_ENERO_2025!$D$10:$D$417,0))*1000</f>
        <v>3486589.3439997812</v>
      </c>
      <c r="E147" s="28">
        <f t="array" ref="E147">+INDEX(Mercado_ENERO_2025!$G$10:$G$417,MATCH(EC_ENERO_2025!$C147&amp;EC_ENERO_2025!$B147&amp;"Potencia",Mercado_ENERO_2025!$C$10:$C$417&amp;Mercado_ENERO_2025!$E$10:$E$417&amp;Mercado_ENERO_2025!$D$10:$D$417,0))*1000</f>
        <v>9372.5519999994121</v>
      </c>
      <c r="F147" s="215">
        <v>1.205873</v>
      </c>
      <c r="G147" s="215">
        <f>VLOOKUP($C147,PC_ENERO_2025!$B$11:$C$22,2,0)</f>
        <v>0.5</v>
      </c>
      <c r="H147" s="216">
        <f t="shared" si="29"/>
        <v>0.32499999999999996</v>
      </c>
      <c r="I147" s="28">
        <f t="shared" si="30"/>
        <v>2968.5467659936598</v>
      </c>
      <c r="J147" s="217">
        <f t="shared" si="31"/>
        <v>1.3167276923076923</v>
      </c>
      <c r="K147" s="28">
        <f t="shared" si="27"/>
        <v>12341.098765993072</v>
      </c>
      <c r="L147" s="218">
        <v>1.05</v>
      </c>
      <c r="M147" s="28">
        <f t="shared" si="28"/>
        <v>11753.427396183877</v>
      </c>
      <c r="N147" s="28">
        <f t="shared" si="32"/>
        <v>12341.098765993072</v>
      </c>
      <c r="O147" s="219">
        <f t="shared" si="33"/>
        <v>3486589.3439997812</v>
      </c>
      <c r="Q147" s="220"/>
      <c r="T147" s="222"/>
    </row>
    <row r="148" spans="1:20" ht="16.5" x14ac:dyDescent="0.3">
      <c r="A148" s="214" t="str">
        <f t="shared" si="26"/>
        <v>APBTOriente</v>
      </c>
      <c r="B148" s="180" t="s">
        <v>71</v>
      </c>
      <c r="C148" s="181" t="s">
        <v>57</v>
      </c>
      <c r="D148" s="28">
        <f t="array" ref="D148">+INDEX(Mercado_ENERO_2025!$G$10:$G$417,MATCH(EC_ENERO_2025!$C148&amp;EC_ENERO_2025!$B148&amp;"Energía",Mercado_ENERO_2025!$C$10:$C$417&amp;Mercado_ENERO_2025!$E$10:$E$417&amp;Mercado_ENERO_2025!$D$10:$D$417,0))*1000</f>
        <v>19253955.79400396</v>
      </c>
      <c r="E148" s="28">
        <f t="array" ref="E148">+INDEX(Mercado_ENERO_2025!$G$10:$G$417,MATCH(EC_ENERO_2025!$C148&amp;EC_ENERO_2025!$B148&amp;"Potencia",Mercado_ENERO_2025!$C$10:$C$417&amp;Mercado_ENERO_2025!$E$10:$E$417&amp;Mercado_ENERO_2025!$D$10:$D$417,0))*1000</f>
        <v>51757.945682806341</v>
      </c>
      <c r="F148" s="215">
        <v>1.205873</v>
      </c>
      <c r="G148" s="215">
        <f>VLOOKUP($C148,PC_ENERO_2025!$B$11:$C$22,2,0)</f>
        <v>0.5</v>
      </c>
      <c r="H148" s="216">
        <f t="shared" si="29"/>
        <v>0.32499999999999996</v>
      </c>
      <c r="I148" s="28">
        <f t="shared" si="30"/>
        <v>16393.174694702142</v>
      </c>
      <c r="J148" s="217">
        <f t="shared" si="31"/>
        <v>1.3167276923076925</v>
      </c>
      <c r="K148" s="28">
        <f>E148*J148</f>
        <v>68151.120377508487</v>
      </c>
      <c r="L148" s="218">
        <v>1</v>
      </c>
      <c r="M148" s="28">
        <f>K148/L148</f>
        <v>68151.120377508487</v>
      </c>
      <c r="N148" s="28">
        <f t="shared" si="32"/>
        <v>68151.120377508487</v>
      </c>
      <c r="O148" s="219">
        <f t="shared" si="33"/>
        <v>19253955.79400396</v>
      </c>
      <c r="Q148" s="220"/>
      <c r="T148" s="222"/>
    </row>
    <row r="149" spans="1:20" ht="16.5" x14ac:dyDescent="0.3">
      <c r="A149" s="214" t="str">
        <f t="shared" si="26"/>
        <v>APMTOriente</v>
      </c>
      <c r="B149" s="180" t="s">
        <v>71</v>
      </c>
      <c r="C149" s="181" t="s">
        <v>58</v>
      </c>
      <c r="D149" s="28">
        <f t="array" ref="D149">+INDEX(Mercado_ENERO_2025!$G$10:$G$417,MATCH(EC_ENERO_2025!$C149&amp;EC_ENERO_2025!$B149&amp;"Energía",Mercado_ENERO_2025!$C$10:$C$417&amp;Mercado_ENERO_2025!$E$10:$E$417&amp;Mercado_ENERO_2025!$D$10:$D$417,0))*1000</f>
        <v>1237480.0435941799</v>
      </c>
      <c r="E149" s="28">
        <f t="array" ref="E149">+INDEX(Mercado_ENERO_2025!$G$10:$G$417,MATCH(EC_ENERO_2025!$C149&amp;EC_ENERO_2025!$B149&amp;"Potencia",Mercado_ENERO_2025!$C$10:$C$417&amp;Mercado_ENERO_2025!$E$10:$E$417&amp;Mercado_ENERO_2025!$D$10:$D$417,0))*1000</f>
        <v>3326.5592569736018</v>
      </c>
      <c r="F149" s="215">
        <v>1.0193989999999999</v>
      </c>
      <c r="G149" s="215">
        <f>VLOOKUP($C149,PC_ENERO_2025!$B$11:$C$22,2,0)</f>
        <v>0.5</v>
      </c>
      <c r="H149" s="216">
        <f t="shared" si="29"/>
        <v>0.32499999999999996</v>
      </c>
      <c r="I149" s="28">
        <f t="shared" si="30"/>
        <v>99.279881578508792</v>
      </c>
      <c r="J149" s="217">
        <f t="shared" si="31"/>
        <v>1.0298446153846152</v>
      </c>
      <c r="K149" s="28">
        <f>E149*J149</f>
        <v>3425.8391385521104</v>
      </c>
      <c r="L149" s="218">
        <v>1</v>
      </c>
      <c r="M149" s="28">
        <f>K149/L149</f>
        <v>3425.8391385521104</v>
      </c>
      <c r="N149" s="28">
        <f t="shared" si="32"/>
        <v>3425.8391385521104</v>
      </c>
      <c r="O149" s="219">
        <f t="shared" si="33"/>
        <v>1237480.0435941799</v>
      </c>
      <c r="Q149" s="220"/>
      <c r="T149" s="222"/>
    </row>
    <row r="150" spans="1:20" ht="16.5" x14ac:dyDescent="0.3">
      <c r="A150" s="214" t="str">
        <f t="shared" si="26"/>
        <v>GDMTHOriente</v>
      </c>
      <c r="B150" s="180" t="s">
        <v>71</v>
      </c>
      <c r="C150" s="181" t="s">
        <v>54</v>
      </c>
      <c r="D150" s="28">
        <f t="array" ref="D150">+INDEX(Mercado_ENERO_2025!$G$10:$G$417,MATCH(EC_ENERO_2025!$C150&amp;EC_ENERO_2025!$B150&amp;"Energía",Mercado_ENERO_2025!$C$10:$C$417&amp;Mercado_ENERO_2025!$E$10:$E$417&amp;Mercado_ENERO_2025!$D$10:$D$417,0))*1000</f>
        <v>139696099.15647656</v>
      </c>
      <c r="E150" s="28">
        <f t="array" ref="E150">+INDEX(Mercado_ENERO_2025!$G$10:$G$417,MATCH(EC_ENERO_2025!$C150&amp;EC_ENERO_2025!$B150&amp;"Potencia",Mercado_ENERO_2025!$C$10:$C$417&amp;Mercado_ENERO_2025!$E$10:$E$417&amp;Mercado_ENERO_2025!$D$10:$D$417,0))*1000</f>
        <v>329409.77918429673</v>
      </c>
      <c r="F150" s="215">
        <v>1.0193989999999999</v>
      </c>
      <c r="G150" s="215">
        <f>VLOOKUP($C150,PC_ENERO_2025!$B$11:$C$22,2,0)</f>
        <v>0.56999999999999995</v>
      </c>
      <c r="H150" s="216">
        <f t="shared" si="29"/>
        <v>0.39842999999999995</v>
      </c>
      <c r="I150" s="28">
        <f t="shared" si="30"/>
        <v>9141.9460749587324</v>
      </c>
      <c r="J150" s="217">
        <f t="shared" si="31"/>
        <v>1.0277525035765378</v>
      </c>
      <c r="K150" s="28">
        <f>E150*J150</f>
        <v>338551.72525925544</v>
      </c>
      <c r="L150" s="218">
        <v>1.25</v>
      </c>
      <c r="M150" s="28">
        <f>K150/L150</f>
        <v>270841.38020740438</v>
      </c>
      <c r="N150" s="28">
        <f t="shared" si="32"/>
        <v>270841.38020740438</v>
      </c>
      <c r="O150" s="219">
        <f t="shared" si="33"/>
        <v>270841.38020740438</v>
      </c>
      <c r="Q150" s="220"/>
      <c r="T150" s="222"/>
    </row>
    <row r="151" spans="1:20" ht="16.5" x14ac:dyDescent="0.3">
      <c r="A151" s="214" t="str">
        <f t="shared" si="26"/>
        <v>GDMTOOriente</v>
      </c>
      <c r="B151" s="180" t="s">
        <v>71</v>
      </c>
      <c r="C151" s="181" t="s">
        <v>55</v>
      </c>
      <c r="D151" s="28">
        <f t="array" ref="D151">+INDEX(Mercado_ENERO_2025!$G$10:$G$417,MATCH(EC_ENERO_2025!$C151&amp;EC_ENERO_2025!$B151&amp;"Energía",Mercado_ENERO_2025!$C$10:$C$417&amp;Mercado_ENERO_2025!$E$10:$E$417&amp;Mercado_ENERO_2025!$D$10:$D$417,0))*1000</f>
        <v>60395943.747986697</v>
      </c>
      <c r="E151" s="28">
        <f t="array" ref="E151">+INDEX(Mercado_ENERO_2025!$G$10:$G$417,MATCH(EC_ENERO_2025!$C151&amp;EC_ENERO_2025!$B151&amp;"Potencia",Mercado_ENERO_2025!$C$10:$C$417&amp;Mercado_ENERO_2025!$E$10:$E$417&amp;Mercado_ENERO_2025!$D$10:$D$417,0))*1000</f>
        <v>147595.17044962535</v>
      </c>
      <c r="F151" s="215">
        <v>1.0193989999999999</v>
      </c>
      <c r="G151" s="215">
        <f>VLOOKUP($C151,PC_ENERO_2025!$B$11:$C$22,2,0)</f>
        <v>0.55000000000000004</v>
      </c>
      <c r="H151" s="216">
        <f t="shared" si="29"/>
        <v>0.37675000000000003</v>
      </c>
      <c r="I151" s="28">
        <f t="shared" si="30"/>
        <v>4179.8521336529539</v>
      </c>
      <c r="J151" s="217">
        <f t="shared" si="31"/>
        <v>1.028319708029197</v>
      </c>
      <c r="K151" s="28">
        <f t="shared" ref="K151:K159" si="34">E151*J151</f>
        <v>151775.0225832783</v>
      </c>
      <c r="L151" s="218">
        <v>1.05</v>
      </c>
      <c r="M151" s="28">
        <f t="shared" ref="M151:M159" si="35">K151/L151</f>
        <v>144547.64055550314</v>
      </c>
      <c r="N151" s="28">
        <f t="shared" si="32"/>
        <v>151775.0225832783</v>
      </c>
      <c r="O151" s="219">
        <f t="shared" si="33"/>
        <v>151775.0225832783</v>
      </c>
      <c r="Q151" s="220"/>
      <c r="T151" s="222"/>
    </row>
    <row r="152" spans="1:20" ht="16.5" x14ac:dyDescent="0.3">
      <c r="A152" s="214" t="str">
        <f t="shared" si="26"/>
        <v>RAMTOriente</v>
      </c>
      <c r="B152" s="180" t="s">
        <v>71</v>
      </c>
      <c r="C152" s="181" t="s">
        <v>60</v>
      </c>
      <c r="D152" s="28">
        <f t="array" ref="D152">+INDEX(Mercado_ENERO_2025!$G$10:$G$417,MATCH(EC_ENERO_2025!$C152&amp;EC_ENERO_2025!$B152&amp;"Energía",Mercado_ENERO_2025!$C$10:$C$417&amp;Mercado_ENERO_2025!$E$10:$E$417&amp;Mercado_ENERO_2025!$D$10:$D$417,0))*1000</f>
        <v>5208420.0174809219</v>
      </c>
      <c r="E152" s="28">
        <f t="array" ref="E152">+INDEX(Mercado_ENERO_2025!$G$10:$G$417,MATCH(EC_ENERO_2025!$C152&amp;EC_ENERO_2025!$B152&amp;"Potencia",Mercado_ENERO_2025!$C$10:$C$417&amp;Mercado_ENERO_2025!$E$10:$E$417&amp;Mercado_ENERO_2025!$D$10:$D$417,0))*1000</f>
        <v>14001.129079249791</v>
      </c>
      <c r="F152" s="215">
        <v>1.0193989999999999</v>
      </c>
      <c r="G152" s="215">
        <f>VLOOKUP($C152,PC_ENERO_2025!$B$11:$C$22,2,0)</f>
        <v>0.5</v>
      </c>
      <c r="H152" s="216">
        <f t="shared" si="29"/>
        <v>0.32499999999999996</v>
      </c>
      <c r="I152" s="28">
        <f t="shared" si="30"/>
        <v>417.85831232056296</v>
      </c>
      <c r="J152" s="217">
        <f t="shared" si="31"/>
        <v>1.0298446153846152</v>
      </c>
      <c r="K152" s="28">
        <f t="shared" si="34"/>
        <v>14418.987391570354</v>
      </c>
      <c r="L152" s="218">
        <v>1.05</v>
      </c>
      <c r="M152" s="28">
        <f t="shared" si="35"/>
        <v>13732.368944352716</v>
      </c>
      <c r="N152" s="28">
        <f t="shared" si="32"/>
        <v>14418.987391570354</v>
      </c>
      <c r="O152" s="219">
        <f t="shared" si="33"/>
        <v>14418.987391570354</v>
      </c>
      <c r="Q152" s="220"/>
      <c r="T152" s="222"/>
    </row>
    <row r="153" spans="1:20" ht="16.5" x14ac:dyDescent="0.3">
      <c r="A153" s="214" t="str">
        <f t="shared" si="26"/>
        <v>DISTOriente</v>
      </c>
      <c r="B153" s="180" t="s">
        <v>71</v>
      </c>
      <c r="C153" s="181" t="s">
        <v>51</v>
      </c>
      <c r="D153" s="28">
        <f t="array" ref="D153">+INDEX(Mercado_ENERO_2025!$G$10:$G$417,MATCH(EC_ENERO_2025!$C153&amp;EC_ENERO_2025!$B153&amp;"Energía",Mercado_ENERO_2025!$C$10:$C$417&amp;Mercado_ENERO_2025!$E$10:$E$417&amp;Mercado_ENERO_2025!$D$10:$D$417,0))*1000</f>
        <v>110573518.12051281</v>
      </c>
      <c r="E153" s="28">
        <f t="array" ref="E153">+INDEX(Mercado_ENERO_2025!$G$10:$G$417,MATCH(EC_ENERO_2025!$C153&amp;EC_ENERO_2025!$B153&amp;"Potencia",Mercado_ENERO_2025!$C$10:$C$417&amp;Mercado_ENERO_2025!$E$10:$E$417&amp;Mercado_ENERO_2025!$D$10:$D$417,0))*1000</f>
        <v>200838.27034385505</v>
      </c>
      <c r="F153" s="225">
        <v>1</v>
      </c>
      <c r="G153" s="215">
        <f>VLOOKUP($C153,PC_ENERO_2025!$B$11:$C$22,2,0)</f>
        <v>0.74</v>
      </c>
      <c r="H153" s="216">
        <f t="shared" si="29"/>
        <v>0.60531999999999997</v>
      </c>
      <c r="I153" s="28">
        <f t="shared" si="30"/>
        <v>0</v>
      </c>
      <c r="J153" s="217">
        <f t="shared" si="31"/>
        <v>1</v>
      </c>
      <c r="K153" s="28">
        <f t="shared" si="34"/>
        <v>200838.27034385505</v>
      </c>
      <c r="L153" s="218">
        <v>1.35</v>
      </c>
      <c r="M153" s="28">
        <f t="shared" si="35"/>
        <v>148769.08914359633</v>
      </c>
      <c r="N153" s="28">
        <f t="shared" si="32"/>
        <v>148769.08914359633</v>
      </c>
      <c r="O153" s="219">
        <f t="shared" si="33"/>
        <v>148769.08914359633</v>
      </c>
      <c r="Q153" s="220"/>
      <c r="T153" s="222"/>
    </row>
    <row r="154" spans="1:20" ht="16.5" x14ac:dyDescent="0.3">
      <c r="A154" s="214" t="str">
        <f t="shared" si="26"/>
        <v>DITOriente</v>
      </c>
      <c r="B154" s="180" t="s">
        <v>71</v>
      </c>
      <c r="C154" s="181" t="s">
        <v>52</v>
      </c>
      <c r="D154" s="28">
        <f t="array" ref="D154">+INDEX(Mercado_ENERO_2025!$G$10:$G$417,MATCH(EC_ENERO_2025!$C154&amp;EC_ENERO_2025!$B154&amp;"Energía",Mercado_ENERO_2025!$C$10:$C$417&amp;Mercado_ENERO_2025!$E$10:$E$417&amp;Mercado_ENERO_2025!$D$10:$D$417,0))*1000</f>
        <v>80530051.426384181</v>
      </c>
      <c r="E154" s="28">
        <f t="array" ref="E154">+INDEX(Mercado_ENERO_2025!$G$10:$G$417,MATCH(EC_ENERO_2025!$C154&amp;EC_ENERO_2025!$B154&amp;"Potencia",Mercado_ENERO_2025!$C$10:$C$417&amp;Mercado_ENERO_2025!$E$10:$E$417&amp;Mercado_ENERO_2025!$D$10:$D$417,0))*1000</f>
        <v>152449.74145536911</v>
      </c>
      <c r="F154" s="225">
        <v>1</v>
      </c>
      <c r="G154" s="215">
        <f>VLOOKUP($C154,PC_ENERO_2025!$B$11:$C$22,2,0)</f>
        <v>0.71</v>
      </c>
      <c r="H154" s="216">
        <f t="shared" si="29"/>
        <v>0.56586999999999998</v>
      </c>
      <c r="I154" s="28">
        <f t="shared" si="30"/>
        <v>0</v>
      </c>
      <c r="J154" s="217">
        <f t="shared" si="31"/>
        <v>1</v>
      </c>
      <c r="K154" s="28">
        <f t="shared" si="34"/>
        <v>152449.74145536911</v>
      </c>
      <c r="L154" s="218">
        <v>2.5</v>
      </c>
      <c r="M154" s="28">
        <f t="shared" si="35"/>
        <v>60979.896582147645</v>
      </c>
      <c r="N154" s="28">
        <f t="shared" si="32"/>
        <v>60979.896582147645</v>
      </c>
      <c r="O154" s="219">
        <f t="shared" si="33"/>
        <v>60979.896582147645</v>
      </c>
      <c r="Q154" s="220"/>
      <c r="T154" s="222"/>
    </row>
    <row r="155" spans="1:20" ht="16.5" x14ac:dyDescent="0.3">
      <c r="A155" s="214" t="str">
        <f t="shared" si="26"/>
        <v>DB1Peninsular</v>
      </c>
      <c r="B155" s="180" t="s">
        <v>72</v>
      </c>
      <c r="C155" s="181" t="s">
        <v>48</v>
      </c>
      <c r="D155" s="28">
        <f t="array" ref="D155">+INDEX(Mercado_ENERO_2025!$G$10:$G$417,MATCH(EC_ENERO_2025!$C155&amp;EC_ENERO_2025!$B155&amp;"Energía",Mercado_ENERO_2025!$C$10:$C$417&amp;Mercado_ENERO_2025!$E$10:$E$417&amp;Mercado_ENERO_2025!$D$10:$D$417,0))*1000</f>
        <v>103598500.465894</v>
      </c>
      <c r="E155" s="28">
        <f t="array" ref="E155">+INDEX(Mercado_ENERO_2025!$G$10:$G$417,MATCH(EC_ENERO_2025!$C155&amp;EC_ENERO_2025!$B155&amp;"Potencia",Mercado_ENERO_2025!$C$10:$C$417&amp;Mercado_ENERO_2025!$E$10:$E$417&amp;Mercado_ENERO_2025!$D$10:$D$417,0))*1000</f>
        <v>236008.97682224805</v>
      </c>
      <c r="F155" s="215">
        <v>1.210323</v>
      </c>
      <c r="G155" s="215">
        <f>VLOOKUP($C155,PC_ENERO_2025!$B$11:$C$22,2,0)</f>
        <v>0.59</v>
      </c>
      <c r="H155" s="216">
        <f t="shared" si="29"/>
        <v>0.42066999999999999</v>
      </c>
      <c r="I155" s="28">
        <f t="shared" si="30"/>
        <v>69618.676061971506</v>
      </c>
      <c r="J155" s="217">
        <f t="shared" si="31"/>
        <v>1.2949831697054699</v>
      </c>
      <c r="K155" s="28">
        <f t="shared" si="34"/>
        <v>305627.65288421954</v>
      </c>
      <c r="L155" s="218">
        <v>1</v>
      </c>
      <c r="M155" s="28">
        <f t="shared" si="35"/>
        <v>305627.65288421954</v>
      </c>
      <c r="N155" s="28">
        <f t="shared" si="32"/>
        <v>305627.65288421954</v>
      </c>
      <c r="O155" s="219">
        <f t="shared" si="33"/>
        <v>103598500.465894</v>
      </c>
      <c r="Q155" s="220"/>
      <c r="T155" s="222"/>
    </row>
    <row r="156" spans="1:20" ht="16.5" x14ac:dyDescent="0.3">
      <c r="A156" s="214" t="str">
        <f t="shared" si="26"/>
        <v>DB2Peninsular</v>
      </c>
      <c r="B156" s="180" t="s">
        <v>72</v>
      </c>
      <c r="C156" s="181" t="s">
        <v>50</v>
      </c>
      <c r="D156" s="28">
        <f t="array" ref="D156">+INDEX(Mercado_ENERO_2025!$G$10:$G$417,MATCH(EC_ENERO_2025!$C156&amp;EC_ENERO_2025!$B156&amp;"Energía",Mercado_ENERO_2025!$C$10:$C$417&amp;Mercado_ENERO_2025!$E$10:$E$417&amp;Mercado_ENERO_2025!$D$10:$D$417,0))*1000</f>
        <v>264515213.960509</v>
      </c>
      <c r="E156" s="28">
        <f t="array" ref="E156">+INDEX(Mercado_ENERO_2025!$G$10:$G$417,MATCH(EC_ENERO_2025!$C156&amp;EC_ENERO_2025!$B156&amp;"Potencia",Mercado_ENERO_2025!$C$10:$C$417&amp;Mercado_ENERO_2025!$E$10:$E$417&amp;Mercado_ENERO_2025!$D$10:$D$417,0))*1000</f>
        <v>602595.25688105752</v>
      </c>
      <c r="F156" s="215">
        <v>1.210323</v>
      </c>
      <c r="G156" s="215">
        <f>VLOOKUP($C156,PC_ENERO_2025!$B$11:$C$22,2,0)</f>
        <v>0.59</v>
      </c>
      <c r="H156" s="216">
        <f t="shared" si="29"/>
        <v>0.42066999999999999</v>
      </c>
      <c r="I156" s="28">
        <f t="shared" si="30"/>
        <v>177755.45892425621</v>
      </c>
      <c r="J156" s="217">
        <f t="shared" si="31"/>
        <v>1.2949831697054699</v>
      </c>
      <c r="K156" s="28">
        <f t="shared" si="34"/>
        <v>780350.71580531378</v>
      </c>
      <c r="L156" s="218">
        <v>1.0062500000000001</v>
      </c>
      <c r="M156" s="28">
        <f t="shared" si="35"/>
        <v>775503.8169493801</v>
      </c>
      <c r="N156" s="28">
        <f t="shared" si="32"/>
        <v>780350.71580531378</v>
      </c>
      <c r="O156" s="219">
        <f t="shared" si="33"/>
        <v>264515213.960509</v>
      </c>
      <c r="Q156" s="220"/>
      <c r="T156" s="222"/>
    </row>
    <row r="157" spans="1:20" ht="16.5" x14ac:dyDescent="0.3">
      <c r="A157" s="214" t="str">
        <f t="shared" si="26"/>
        <v>PDBTPeninsular</v>
      </c>
      <c r="B157" s="180" t="s">
        <v>72</v>
      </c>
      <c r="C157" s="181" t="s">
        <v>56</v>
      </c>
      <c r="D157" s="28">
        <f t="array" ref="D157">+INDEX(Mercado_ENERO_2025!$G$10:$G$417,MATCH(EC_ENERO_2025!$C157&amp;EC_ENERO_2025!$B157&amp;"Energía",Mercado_ENERO_2025!$C$10:$C$417&amp;Mercado_ENERO_2025!$E$10:$E$417&amp;Mercado_ENERO_2025!$D$10:$D$417,0))*1000</f>
        <v>67273789.361867175</v>
      </c>
      <c r="E157" s="28">
        <f t="array" ref="E157">+INDEX(Mercado_ENERO_2025!$G$10:$G$417,MATCH(EC_ENERO_2025!$C157&amp;EC_ENERO_2025!$B157&amp;"Potencia",Mercado_ENERO_2025!$C$10:$C$417&amp;Mercado_ENERO_2025!$E$10:$E$417&amp;Mercado_ENERO_2025!$D$10:$D$417,0))*1000</f>
        <v>155899.58602583237</v>
      </c>
      <c r="F157" s="215">
        <v>1.210323</v>
      </c>
      <c r="G157" s="215">
        <f>VLOOKUP($C157,PC_ENERO_2025!$B$11:$C$22,2,0)</f>
        <v>0.57999999999999996</v>
      </c>
      <c r="H157" s="216">
        <f t="shared" si="29"/>
        <v>0.40947999999999996</v>
      </c>
      <c r="I157" s="28">
        <f t="shared" si="30"/>
        <v>46443.723274378397</v>
      </c>
      <c r="J157" s="217">
        <f t="shared" si="31"/>
        <v>1.2979079320113316</v>
      </c>
      <c r="K157" s="28">
        <f t="shared" si="34"/>
        <v>202343.30930021076</v>
      </c>
      <c r="L157" s="218">
        <v>1.1800000000000002</v>
      </c>
      <c r="M157" s="28">
        <f t="shared" si="35"/>
        <v>171477.38076289045</v>
      </c>
      <c r="N157" s="28">
        <f t="shared" si="32"/>
        <v>202343.30930021076</v>
      </c>
      <c r="O157" s="219">
        <f t="shared" si="33"/>
        <v>67273789.361867175</v>
      </c>
      <c r="Q157" s="220"/>
      <c r="T157" s="222"/>
    </row>
    <row r="158" spans="1:20" ht="16.5" x14ac:dyDescent="0.3">
      <c r="A158" s="214" t="str">
        <f t="shared" si="26"/>
        <v>GDBTPeninsular</v>
      </c>
      <c r="B158" s="180" t="s">
        <v>72</v>
      </c>
      <c r="C158" s="223" t="s">
        <v>53</v>
      </c>
      <c r="D158" s="28">
        <f t="array" ref="D158">+INDEX(Mercado_ENERO_2025!$G$10:$G$417,MATCH(EC_ENERO_2025!$C158&amp;EC_ENERO_2025!$B158&amp;"Energía",Mercado_ENERO_2025!$C$10:$C$417&amp;Mercado_ENERO_2025!$E$10:$E$417&amp;Mercado_ENERO_2025!$D$10:$D$417,0))*1000</f>
        <v>1167704.4220906342</v>
      </c>
      <c r="E158" s="28">
        <f t="array" ref="E158">+INDEX(Mercado_ENERO_2025!$G$10:$G$417,MATCH(EC_ENERO_2025!$C158&amp;EC_ENERO_2025!$B158&amp;"Potencia",Mercado_ENERO_2025!$C$10:$C$417&amp;Mercado_ENERO_2025!$E$10:$E$417&amp;Mercado_ENERO_2025!$D$10:$D$417,0))*1000</f>
        <v>3203.0514101674189</v>
      </c>
      <c r="F158" s="215">
        <v>1.210323</v>
      </c>
      <c r="G158" s="215">
        <f>VLOOKUP($C158,PC_ENERO_2025!$B$11:$C$22,2,0)</f>
        <v>0.49</v>
      </c>
      <c r="H158" s="216">
        <f t="shared" si="29"/>
        <v>0.31506999999999996</v>
      </c>
      <c r="I158" s="28">
        <f t="shared" si="30"/>
        <v>1047.7066590056645</v>
      </c>
      <c r="J158" s="217">
        <f t="shared" si="31"/>
        <v>1.3270964230171074</v>
      </c>
      <c r="K158" s="28">
        <f t="shared" si="34"/>
        <v>4250.7580691730836</v>
      </c>
      <c r="L158" s="218">
        <v>1.29</v>
      </c>
      <c r="M158" s="28">
        <f t="shared" si="35"/>
        <v>3295.1612939326228</v>
      </c>
      <c r="N158" s="28">
        <f t="shared" si="32"/>
        <v>4250.7580691730836</v>
      </c>
      <c r="O158" s="219">
        <f t="shared" si="33"/>
        <v>4250.7580691730836</v>
      </c>
      <c r="Q158" s="220"/>
      <c r="T158" s="222"/>
    </row>
    <row r="159" spans="1:20" ht="16.5" x14ac:dyDescent="0.3">
      <c r="A159" s="214" t="str">
        <f t="shared" si="26"/>
        <v>RABTPeninsular</v>
      </c>
      <c r="B159" s="180" t="s">
        <v>72</v>
      </c>
      <c r="C159" s="223" t="s">
        <v>59</v>
      </c>
      <c r="D159" s="28">
        <f t="array" ref="D159">+INDEX(Mercado_ENERO_2025!$G$10:$G$417,MATCH(EC_ENERO_2025!$C159&amp;EC_ENERO_2025!$B159&amp;"Energía",Mercado_ENERO_2025!$C$10:$C$417&amp;Mercado_ENERO_2025!$E$10:$E$417&amp;Mercado_ENERO_2025!$D$10:$D$417,0))*1000</f>
        <v>3924119.9892682009</v>
      </c>
      <c r="E159" s="28">
        <f t="array" ref="E159">+INDEX(Mercado_ENERO_2025!$G$10:$G$417,MATCH(EC_ENERO_2025!$C159&amp;EC_ENERO_2025!$B159&amp;"Potencia",Mercado_ENERO_2025!$C$10:$C$417&amp;Mercado_ENERO_2025!$E$10:$E$417&amp;Mercado_ENERO_2025!$D$10:$D$417,0))*1000</f>
        <v>10548.709648570433</v>
      </c>
      <c r="F159" s="215">
        <v>1.210323</v>
      </c>
      <c r="G159" s="215">
        <f>VLOOKUP($C159,PC_ENERO_2025!$B$11:$C$22,2,0)</f>
        <v>0.5</v>
      </c>
      <c r="H159" s="216">
        <f t="shared" si="29"/>
        <v>0.32499999999999996</v>
      </c>
      <c r="I159" s="28">
        <f t="shared" si="30"/>
        <v>3413.2865529481223</v>
      </c>
      <c r="J159" s="217">
        <f t="shared" si="31"/>
        <v>1.3235738461538462</v>
      </c>
      <c r="K159" s="28">
        <f t="shared" si="34"/>
        <v>13961.996201518556</v>
      </c>
      <c r="L159" s="218">
        <v>1.05</v>
      </c>
      <c r="M159" s="28">
        <f t="shared" si="35"/>
        <v>13297.13923954148</v>
      </c>
      <c r="N159" s="28">
        <f t="shared" si="32"/>
        <v>13961.996201518556</v>
      </c>
      <c r="O159" s="219">
        <f t="shared" si="33"/>
        <v>3924119.9892682009</v>
      </c>
      <c r="Q159" s="220"/>
      <c r="T159" s="222"/>
    </row>
    <row r="160" spans="1:20" ht="16.5" x14ac:dyDescent="0.3">
      <c r="A160" s="214" t="str">
        <f t="shared" si="26"/>
        <v>APBTPeninsular</v>
      </c>
      <c r="B160" s="180" t="s">
        <v>72</v>
      </c>
      <c r="C160" s="223" t="s">
        <v>57</v>
      </c>
      <c r="D160" s="28">
        <f t="array" ref="D160">+INDEX(Mercado_ENERO_2025!$G$10:$G$417,MATCH(EC_ENERO_2025!$C160&amp;EC_ENERO_2025!$B160&amp;"Energía",Mercado_ENERO_2025!$C$10:$C$417&amp;Mercado_ENERO_2025!$E$10:$E$417&amp;Mercado_ENERO_2025!$D$10:$D$417,0))*1000</f>
        <v>15470680.438045524</v>
      </c>
      <c r="E160" s="28">
        <f t="array" ref="E160">+INDEX(Mercado_ENERO_2025!$G$10:$G$417,MATCH(EC_ENERO_2025!$C160&amp;EC_ENERO_2025!$B160&amp;"Potencia",Mercado_ENERO_2025!$C$10:$C$417&amp;Mercado_ENERO_2025!$E$10:$E$417&amp;Mercado_ENERO_2025!$D$10:$D$417,0))*1000</f>
        <v>41587.850639907323</v>
      </c>
      <c r="F160" s="215">
        <v>1.210323</v>
      </c>
      <c r="G160" s="215">
        <f>VLOOKUP($C160,PC_ENERO_2025!$B$11:$C$22,2,0)</f>
        <v>0.5</v>
      </c>
      <c r="H160" s="216">
        <f t="shared" si="29"/>
        <v>0.32499999999999996</v>
      </c>
      <c r="I160" s="28">
        <f t="shared" si="30"/>
        <v>13456.740784826508</v>
      </c>
      <c r="J160" s="217">
        <f t="shared" si="31"/>
        <v>1.3235738461538462</v>
      </c>
      <c r="K160" s="28">
        <f>E160*J160</f>
        <v>55044.59142473383</v>
      </c>
      <c r="L160" s="218">
        <v>1</v>
      </c>
      <c r="M160" s="28">
        <f>K160/L160</f>
        <v>55044.59142473383</v>
      </c>
      <c r="N160" s="28">
        <f t="shared" si="32"/>
        <v>55044.59142473383</v>
      </c>
      <c r="O160" s="219">
        <f t="shared" si="33"/>
        <v>15470680.438045524</v>
      </c>
      <c r="Q160" s="220"/>
      <c r="T160" s="222"/>
    </row>
    <row r="161" spans="1:20" ht="16.5" x14ac:dyDescent="0.3">
      <c r="A161" s="214" t="str">
        <f t="shared" si="26"/>
        <v>APMTPeninsular</v>
      </c>
      <c r="B161" s="180" t="s">
        <v>72</v>
      </c>
      <c r="C161" s="223" t="s">
        <v>58</v>
      </c>
      <c r="D161" s="28">
        <f t="array" ref="D161">+INDEX(Mercado_ENERO_2025!$G$10:$G$417,MATCH(EC_ENERO_2025!$C161&amp;EC_ENERO_2025!$B161&amp;"Energía",Mercado_ENERO_2025!$C$10:$C$417&amp;Mercado_ENERO_2025!$E$10:$E$417&amp;Mercado_ENERO_2025!$D$10:$D$417,0))*1000</f>
        <v>2098063.734817557</v>
      </c>
      <c r="E161" s="28">
        <f t="array" ref="E161">+INDEX(Mercado_ENERO_2025!$G$10:$G$417,MATCH(EC_ENERO_2025!$C161&amp;EC_ENERO_2025!$B161&amp;"Potencia",Mercado_ENERO_2025!$C$10:$C$417&amp;Mercado_ENERO_2025!$E$10:$E$417&amp;Mercado_ENERO_2025!$D$10:$D$417,0))*1000</f>
        <v>5639.9562763912818</v>
      </c>
      <c r="F161" s="215">
        <v>1.0199180000000001</v>
      </c>
      <c r="G161" s="215">
        <f>VLOOKUP($C161,PC_ENERO_2025!$B$11:$C$22,2,0)</f>
        <v>0.5</v>
      </c>
      <c r="H161" s="216">
        <f t="shared" si="29"/>
        <v>0.32499999999999996</v>
      </c>
      <c r="I161" s="28">
        <f t="shared" si="30"/>
        <v>172.8256140202495</v>
      </c>
      <c r="J161" s="217">
        <f t="shared" si="31"/>
        <v>1.030643076923077</v>
      </c>
      <c r="K161" s="28">
        <f>E161*J161</f>
        <v>5812.7818904115311</v>
      </c>
      <c r="L161" s="218">
        <v>1</v>
      </c>
      <c r="M161" s="28">
        <f>K161/L161</f>
        <v>5812.7818904115311</v>
      </c>
      <c r="N161" s="28">
        <f t="shared" si="32"/>
        <v>5812.7818904115311</v>
      </c>
      <c r="O161" s="219">
        <f t="shared" si="33"/>
        <v>2098063.734817557</v>
      </c>
      <c r="Q161" s="220"/>
      <c r="T161" s="222"/>
    </row>
    <row r="162" spans="1:20" ht="16.5" x14ac:dyDescent="0.3">
      <c r="A162" s="214" t="str">
        <f t="shared" si="26"/>
        <v>GDMTHPeninsular</v>
      </c>
      <c r="B162" s="180" t="s">
        <v>72</v>
      </c>
      <c r="C162" s="181" t="s">
        <v>54</v>
      </c>
      <c r="D162" s="28">
        <f t="array" ref="D162">+INDEX(Mercado_ENERO_2025!$G$10:$G$417,MATCH(EC_ENERO_2025!$C162&amp;EC_ENERO_2025!$B162&amp;"Energía",Mercado_ENERO_2025!$C$10:$C$417&amp;Mercado_ENERO_2025!$E$10:$E$417&amp;Mercado_ENERO_2025!$D$10:$D$417,0))*1000</f>
        <v>340973488.21802509</v>
      </c>
      <c r="E162" s="28">
        <f t="array" ref="E162">+INDEX(Mercado_ENERO_2025!$G$10:$G$417,MATCH(EC_ENERO_2025!$C162&amp;EC_ENERO_2025!$B162&amp;"Potencia",Mercado_ENERO_2025!$C$10:$C$417&amp;Mercado_ENERO_2025!$E$10:$E$417&amp;Mercado_ENERO_2025!$D$10:$D$417,0))*1000</f>
        <v>804031.0512592555</v>
      </c>
      <c r="F162" s="215">
        <v>1.0199180000000001</v>
      </c>
      <c r="G162" s="215">
        <f>VLOOKUP($C162,PC_ENERO_2025!$B$11:$C$22,2,0)</f>
        <v>0.56999999999999995</v>
      </c>
      <c r="H162" s="216">
        <f t="shared" si="29"/>
        <v>0.39842999999999995</v>
      </c>
      <c r="I162" s="28">
        <f t="shared" si="30"/>
        <v>22910.859054337532</v>
      </c>
      <c r="J162" s="217">
        <f t="shared" si="31"/>
        <v>1.0284949928469242</v>
      </c>
      <c r="K162" s="28">
        <f>E162*J162</f>
        <v>826941.91031359299</v>
      </c>
      <c r="L162" s="218">
        <v>1.25</v>
      </c>
      <c r="M162" s="28">
        <f>K162/L162</f>
        <v>661553.52825087437</v>
      </c>
      <c r="N162" s="28">
        <f t="shared" si="32"/>
        <v>661553.52825087437</v>
      </c>
      <c r="O162" s="219">
        <f t="shared" si="33"/>
        <v>661553.52825087437</v>
      </c>
      <c r="Q162" s="220"/>
      <c r="T162" s="222"/>
    </row>
    <row r="163" spans="1:20" ht="16.5" x14ac:dyDescent="0.3">
      <c r="A163" s="214" t="str">
        <f t="shared" si="26"/>
        <v>GDMTOPeninsular</v>
      </c>
      <c r="B163" s="180" t="s">
        <v>72</v>
      </c>
      <c r="C163" s="181" t="s">
        <v>55</v>
      </c>
      <c r="D163" s="28">
        <f t="array" ref="D163">+INDEX(Mercado_ENERO_2025!$G$10:$G$417,MATCH(EC_ENERO_2025!$C163&amp;EC_ENERO_2025!$B163&amp;"Energía",Mercado_ENERO_2025!$C$10:$C$417&amp;Mercado_ENERO_2025!$E$10:$E$417&amp;Mercado_ENERO_2025!$D$10:$D$417,0))*1000</f>
        <v>72767357.371601284</v>
      </c>
      <c r="E163" s="28">
        <f t="array" ref="E163">+INDEX(Mercado_ENERO_2025!$G$10:$G$417,MATCH(EC_ENERO_2025!$C163&amp;EC_ENERO_2025!$B163&amp;"Potencia",Mercado_ENERO_2025!$C$10:$C$417&amp;Mercado_ENERO_2025!$E$10:$E$417&amp;Mercado_ENERO_2025!$D$10:$D$417,0))*1000</f>
        <v>177828.34157282815</v>
      </c>
      <c r="F163" s="215">
        <v>1.0199180000000001</v>
      </c>
      <c r="G163" s="215">
        <f>VLOOKUP($C163,PC_ENERO_2025!$B$11:$C$22,2,0)</f>
        <v>0.55000000000000004</v>
      </c>
      <c r="H163" s="216">
        <f t="shared" si="29"/>
        <v>0.37675000000000003</v>
      </c>
      <c r="I163" s="28">
        <f t="shared" si="30"/>
        <v>5170.7808867848307</v>
      </c>
      <c r="J163" s="217">
        <f t="shared" si="31"/>
        <v>1.029077372262774</v>
      </c>
      <c r="K163" s="28">
        <f t="shared" ref="K163:K171" si="36">E163*J163</f>
        <v>182999.12245961299</v>
      </c>
      <c r="L163" s="218">
        <v>1.05</v>
      </c>
      <c r="M163" s="28">
        <f t="shared" ref="M163:M171" si="37">K163/L163</f>
        <v>174284.87853296474</v>
      </c>
      <c r="N163" s="28">
        <f t="shared" si="32"/>
        <v>182999.12245961299</v>
      </c>
      <c r="O163" s="219">
        <f t="shared" si="33"/>
        <v>182999.12245961299</v>
      </c>
      <c r="Q163" s="220"/>
      <c r="T163" s="222"/>
    </row>
    <row r="164" spans="1:20" ht="16.5" x14ac:dyDescent="0.3">
      <c r="A164" s="214" t="str">
        <f t="shared" si="26"/>
        <v>RAMTPeninsular</v>
      </c>
      <c r="B164" s="180" t="s">
        <v>72</v>
      </c>
      <c r="C164" s="181" t="s">
        <v>60</v>
      </c>
      <c r="D164" s="28">
        <f t="array" ref="D164">+INDEX(Mercado_ENERO_2025!$G$10:$G$417,MATCH(EC_ENERO_2025!$C164&amp;EC_ENERO_2025!$B164&amp;"Energía",Mercado_ENERO_2025!$C$10:$C$417&amp;Mercado_ENERO_2025!$E$10:$E$417&amp;Mercado_ENERO_2025!$D$10:$D$417,0))*1000</f>
        <v>3691854.565590132</v>
      </c>
      <c r="E164" s="28">
        <f t="array" ref="E164">+INDEX(Mercado_ENERO_2025!$G$10:$G$417,MATCH(EC_ENERO_2025!$C164&amp;EC_ENERO_2025!$B164&amp;"Potencia",Mercado_ENERO_2025!$C$10:$C$417&amp;Mercado_ENERO_2025!$E$10:$E$417&amp;Mercado_ENERO_2025!$D$10:$D$417,0))*1000</f>
        <v>9924.3402300810012</v>
      </c>
      <c r="F164" s="215">
        <v>1.0199180000000001</v>
      </c>
      <c r="G164" s="215">
        <f>VLOOKUP($C164,PC_ENERO_2025!$B$11:$C$22,2,0)</f>
        <v>0.5</v>
      </c>
      <c r="H164" s="216">
        <f t="shared" si="29"/>
        <v>0.32499999999999996</v>
      </c>
      <c r="I164" s="28">
        <f t="shared" si="30"/>
        <v>304.11232108116064</v>
      </c>
      <c r="J164" s="217">
        <f t="shared" si="31"/>
        <v>1.030643076923077</v>
      </c>
      <c r="K164" s="28">
        <f t="shared" si="36"/>
        <v>10228.452551162161</v>
      </c>
      <c r="L164" s="218">
        <v>1.05</v>
      </c>
      <c r="M164" s="28">
        <f t="shared" si="37"/>
        <v>9741.3833820592008</v>
      </c>
      <c r="N164" s="28">
        <f t="shared" si="32"/>
        <v>10228.452551162161</v>
      </c>
      <c r="O164" s="219">
        <f t="shared" si="33"/>
        <v>10228.452551162161</v>
      </c>
      <c r="Q164" s="220"/>
      <c r="T164" s="222"/>
    </row>
    <row r="165" spans="1:20" ht="16.5" x14ac:dyDescent="0.3">
      <c r="A165" s="214" t="str">
        <f t="shared" si="26"/>
        <v>DISTPeninsular</v>
      </c>
      <c r="B165" s="180" t="s">
        <v>72</v>
      </c>
      <c r="C165" s="181" t="s">
        <v>51</v>
      </c>
      <c r="D165" s="28">
        <f t="array" ref="D165">+INDEX(Mercado_ENERO_2025!$G$10:$G$417,MATCH(EC_ENERO_2025!$C165&amp;EC_ENERO_2025!$B165&amp;"Energía",Mercado_ENERO_2025!$C$10:$C$417&amp;Mercado_ENERO_2025!$E$10:$E$417&amp;Mercado_ENERO_2025!$D$10:$D$417,0))*1000</f>
        <v>10141987.357786439</v>
      </c>
      <c r="E165" s="28">
        <f t="array" ref="E165">+INDEX(Mercado_ENERO_2025!$G$10:$G$417,MATCH(EC_ENERO_2025!$C165&amp;EC_ENERO_2025!$B165&amp;"Potencia",Mercado_ENERO_2025!$C$10:$C$417&amp;Mercado_ENERO_2025!$E$10:$E$417&amp;Mercado_ENERO_2025!$D$10:$D$417,0))*1000</f>
        <v>18421.220862006758</v>
      </c>
      <c r="F165" s="225">
        <v>1</v>
      </c>
      <c r="G165" s="215">
        <f>VLOOKUP($C165,PC_ENERO_2025!$B$11:$C$22,2,0)</f>
        <v>0.74</v>
      </c>
      <c r="H165" s="216">
        <f t="shared" si="29"/>
        <v>0.60531999999999997</v>
      </c>
      <c r="I165" s="28">
        <f t="shared" si="30"/>
        <v>0</v>
      </c>
      <c r="J165" s="217">
        <f t="shared" si="31"/>
        <v>1</v>
      </c>
      <c r="K165" s="28">
        <f t="shared" si="36"/>
        <v>18421.220862006758</v>
      </c>
      <c r="L165" s="218">
        <v>1.35</v>
      </c>
      <c r="M165" s="28">
        <f t="shared" si="37"/>
        <v>13645.348786671671</v>
      </c>
      <c r="N165" s="28">
        <f t="shared" si="32"/>
        <v>13645.348786671671</v>
      </c>
      <c r="O165" s="219">
        <f t="shared" si="33"/>
        <v>13645.348786671671</v>
      </c>
      <c r="Q165" s="220"/>
      <c r="T165" s="222"/>
    </row>
    <row r="166" spans="1:20" ht="16.5" x14ac:dyDescent="0.3">
      <c r="A166" s="214" t="str">
        <f t="shared" si="26"/>
        <v>DITPeninsular</v>
      </c>
      <c r="B166" s="180" t="s">
        <v>72</v>
      </c>
      <c r="C166" s="181" t="s">
        <v>52</v>
      </c>
      <c r="D166" s="28">
        <f t="array" ref="D166">+INDEX(Mercado_ENERO_2025!$G$10:$G$417,MATCH(EC_ENERO_2025!$C166&amp;EC_ENERO_2025!$B166&amp;"Energía",Mercado_ENERO_2025!$C$10:$C$417&amp;Mercado_ENERO_2025!$E$10:$E$417&amp;Mercado_ENERO_2025!$D$10:$D$417,0))*1000</f>
        <v>514116.47556555737</v>
      </c>
      <c r="E166" s="28">
        <f t="array" ref="E166">+INDEX(Mercado_ENERO_2025!$G$10:$G$417,MATCH(EC_ENERO_2025!$C166&amp;EC_ENERO_2025!$B166&amp;"Potencia",Mercado_ENERO_2025!$C$10:$C$417&amp;Mercado_ENERO_2025!$E$10:$E$417&amp;Mercado_ENERO_2025!$D$10:$D$417,0))*1000</f>
        <v>973.26305384968464</v>
      </c>
      <c r="F166" s="225">
        <v>1</v>
      </c>
      <c r="G166" s="215">
        <f>VLOOKUP($C166,PC_ENERO_2025!$B$11:$C$22,2,0)</f>
        <v>0.71</v>
      </c>
      <c r="H166" s="216">
        <f t="shared" si="29"/>
        <v>0.56586999999999998</v>
      </c>
      <c r="I166" s="28">
        <f t="shared" si="30"/>
        <v>0</v>
      </c>
      <c r="J166" s="217">
        <f t="shared" si="31"/>
        <v>1</v>
      </c>
      <c r="K166" s="28">
        <f t="shared" si="36"/>
        <v>973.26305384968464</v>
      </c>
      <c r="L166" s="218">
        <v>2.5</v>
      </c>
      <c r="M166" s="28">
        <f t="shared" si="37"/>
        <v>389.30522153987386</v>
      </c>
      <c r="N166" s="28">
        <f t="shared" si="32"/>
        <v>389.30522153987386</v>
      </c>
      <c r="O166" s="219">
        <f t="shared" si="33"/>
        <v>389.30522153987386</v>
      </c>
      <c r="Q166" s="220"/>
      <c r="T166" s="222"/>
    </row>
    <row r="167" spans="1:20" ht="16.5" x14ac:dyDescent="0.3">
      <c r="A167" s="214" t="str">
        <f t="shared" si="26"/>
        <v>DB1Sureste</v>
      </c>
      <c r="B167" s="180" t="s">
        <v>73</v>
      </c>
      <c r="C167" s="181" t="s">
        <v>48</v>
      </c>
      <c r="D167" s="28">
        <f t="array" ref="D167">+INDEX(Mercado_ENERO_2025!$G$10:$G$417,MATCH(EC_ENERO_2025!$C167&amp;EC_ENERO_2025!$B167&amp;"Energía",Mercado_ENERO_2025!$C$10:$C$417&amp;Mercado_ENERO_2025!$E$10:$E$417&amp;Mercado_ENERO_2025!$D$10:$D$417,0))*1000</f>
        <v>146781883.11608422</v>
      </c>
      <c r="E167" s="28">
        <f t="array" ref="E167">+INDEX(Mercado_ENERO_2025!$G$10:$G$417,MATCH(EC_ENERO_2025!$C167&amp;EC_ENERO_2025!$B167&amp;"Potencia",Mercado_ENERO_2025!$C$10:$C$417&amp;Mercado_ENERO_2025!$E$10:$E$417&amp;Mercado_ENERO_2025!$D$10:$D$417,0))*1000</f>
        <v>334385.55475688953</v>
      </c>
      <c r="F167" s="215">
        <v>1.190002</v>
      </c>
      <c r="G167" s="215">
        <f>VLOOKUP($C167,PC_ENERO_2025!$B$11:$C$22,2,0)</f>
        <v>0.59</v>
      </c>
      <c r="H167" s="216">
        <f t="shared" si="29"/>
        <v>0.42066999999999999</v>
      </c>
      <c r="I167" s="28">
        <f t="shared" si="30"/>
        <v>89107.888043364001</v>
      </c>
      <c r="J167" s="217">
        <f t="shared" si="31"/>
        <v>1.2664824684431977</v>
      </c>
      <c r="K167" s="28">
        <f t="shared" si="36"/>
        <v>423493.44280025351</v>
      </c>
      <c r="L167" s="218">
        <v>1</v>
      </c>
      <c r="M167" s="28">
        <f t="shared" si="37"/>
        <v>423493.44280025351</v>
      </c>
      <c r="N167" s="28">
        <f t="shared" si="32"/>
        <v>423493.44280025351</v>
      </c>
      <c r="O167" s="219">
        <f t="shared" si="33"/>
        <v>146781883.11608422</v>
      </c>
      <c r="Q167" s="220"/>
      <c r="T167" s="222"/>
    </row>
    <row r="168" spans="1:20" ht="16.5" x14ac:dyDescent="0.3">
      <c r="A168" s="214" t="str">
        <f t="shared" si="26"/>
        <v>DB2Sureste</v>
      </c>
      <c r="B168" s="180" t="s">
        <v>73</v>
      </c>
      <c r="C168" s="223" t="s">
        <v>50</v>
      </c>
      <c r="D168" s="28">
        <f t="array" ref="D168">+INDEX(Mercado_ENERO_2025!$G$10:$G$417,MATCH(EC_ENERO_2025!$C168&amp;EC_ENERO_2025!$B168&amp;"Energía",Mercado_ENERO_2025!$C$10:$C$417&amp;Mercado_ENERO_2025!$E$10:$E$417&amp;Mercado_ENERO_2025!$D$10:$D$417,0))*1000</f>
        <v>283454908.3010121</v>
      </c>
      <c r="E168" s="28">
        <f t="array" ref="E168">+INDEX(Mercado_ENERO_2025!$G$10:$G$417,MATCH(EC_ENERO_2025!$C168&amp;EC_ENERO_2025!$B168&amp;"Potencia",Mercado_ENERO_2025!$C$10:$C$417&amp;Mercado_ENERO_2025!$E$10:$E$417&amp;Mercado_ENERO_2025!$D$10:$D$417,0))*1000</f>
        <v>645741.99995674344</v>
      </c>
      <c r="F168" s="215">
        <v>1.190002</v>
      </c>
      <c r="G168" s="215">
        <f>VLOOKUP($C168,PC_ENERO_2025!$B$11:$C$22,2,0)</f>
        <v>0.59</v>
      </c>
      <c r="H168" s="216">
        <f t="shared" si="29"/>
        <v>0.42066999999999999</v>
      </c>
      <c r="I168" s="28">
        <f t="shared" si="30"/>
        <v>172078.9221259203</v>
      </c>
      <c r="J168" s="217">
        <f t="shared" si="31"/>
        <v>1.2664824684431977</v>
      </c>
      <c r="K168" s="28">
        <f t="shared" si="36"/>
        <v>817820.92208266363</v>
      </c>
      <c r="L168" s="218">
        <v>1.0062500000000001</v>
      </c>
      <c r="M168" s="28">
        <f t="shared" si="37"/>
        <v>812741.28902624955</v>
      </c>
      <c r="N168" s="28">
        <f t="shared" si="32"/>
        <v>817820.92208266363</v>
      </c>
      <c r="O168" s="219">
        <f t="shared" si="33"/>
        <v>283454908.3010121</v>
      </c>
      <c r="Q168" s="220"/>
      <c r="T168" s="222"/>
    </row>
    <row r="169" spans="1:20" ht="16.5" x14ac:dyDescent="0.3">
      <c r="A169" s="214" t="str">
        <f t="shared" si="26"/>
        <v>PDBTSureste</v>
      </c>
      <c r="B169" s="180" t="s">
        <v>73</v>
      </c>
      <c r="C169" s="181" t="s">
        <v>56</v>
      </c>
      <c r="D169" s="28">
        <f t="array" ref="D169">+INDEX(Mercado_ENERO_2025!$G$10:$G$417,MATCH(EC_ENERO_2025!$C169&amp;EC_ENERO_2025!$B169&amp;"Energía",Mercado_ENERO_2025!$C$10:$C$417&amp;Mercado_ENERO_2025!$E$10:$E$417&amp;Mercado_ENERO_2025!$D$10:$D$417,0))*1000</f>
        <v>79057060.325829476</v>
      </c>
      <c r="E169" s="28">
        <f t="array" ref="E169">+INDEX(Mercado_ENERO_2025!$G$10:$G$417,MATCH(EC_ENERO_2025!$C169&amp;EC_ENERO_2025!$B169&amp;"Potencia",Mercado_ENERO_2025!$C$10:$C$417&amp;Mercado_ENERO_2025!$E$10:$E$417&amp;Mercado_ENERO_2025!$D$10:$D$417,0))*1000</f>
        <v>183206.01669871496</v>
      </c>
      <c r="F169" s="215">
        <v>1.190002</v>
      </c>
      <c r="G169" s="215">
        <f>VLOOKUP($C169,PC_ENERO_2025!$B$11:$C$22,2,0)</f>
        <v>0.57999999999999996</v>
      </c>
      <c r="H169" s="216">
        <f t="shared" si="29"/>
        <v>0.40947999999999996</v>
      </c>
      <c r="I169" s="28">
        <f t="shared" si="30"/>
        <v>49305.254369389862</v>
      </c>
      <c r="J169" s="217">
        <f t="shared" si="31"/>
        <v>1.2691246458923513</v>
      </c>
      <c r="K169" s="28">
        <f t="shared" si="36"/>
        <v>232511.2710681048</v>
      </c>
      <c r="L169" s="218">
        <v>1.1800000000000002</v>
      </c>
      <c r="M169" s="28">
        <f t="shared" si="37"/>
        <v>197043.45005771591</v>
      </c>
      <c r="N169" s="28">
        <f t="shared" si="32"/>
        <v>232511.2710681048</v>
      </c>
      <c r="O169" s="219">
        <f t="shared" si="33"/>
        <v>79057060.325829476</v>
      </c>
      <c r="Q169" s="220"/>
      <c r="T169" s="222"/>
    </row>
    <row r="170" spans="1:20" ht="16.5" x14ac:dyDescent="0.3">
      <c r="A170" s="214" t="str">
        <f t="shared" si="26"/>
        <v>GDBTSureste</v>
      </c>
      <c r="B170" s="180" t="s">
        <v>73</v>
      </c>
      <c r="C170" s="223" t="s">
        <v>53</v>
      </c>
      <c r="D170" s="28">
        <f t="array" ref="D170">+INDEX(Mercado_ENERO_2025!$G$10:$G$417,MATCH(EC_ENERO_2025!$C170&amp;EC_ENERO_2025!$B170&amp;"Energía",Mercado_ENERO_2025!$C$10:$C$417&amp;Mercado_ENERO_2025!$E$10:$E$417&amp;Mercado_ENERO_2025!$D$10:$D$417,0))*1000</f>
        <v>1719811.5898249894</v>
      </c>
      <c r="E170" s="28">
        <f t="array" ref="E170">+INDEX(Mercado_ENERO_2025!$G$10:$G$417,MATCH(EC_ENERO_2025!$C170&amp;EC_ENERO_2025!$B170&amp;"Potencia",Mercado_ENERO_2025!$C$10:$C$417&amp;Mercado_ENERO_2025!$E$10:$E$417&amp;Mercado_ENERO_2025!$D$10:$D$417,0))*1000</f>
        <v>4717.4994234830738</v>
      </c>
      <c r="F170" s="215">
        <v>1.190002</v>
      </c>
      <c r="G170" s="215">
        <f>VLOOKUP($C170,PC_ENERO_2025!$B$11:$C$22,2,0)</f>
        <v>0.49</v>
      </c>
      <c r="H170" s="216">
        <f t="shared" si="29"/>
        <v>0.31506999999999996</v>
      </c>
      <c r="I170" s="28">
        <f t="shared" si="30"/>
        <v>1393.9880644799862</v>
      </c>
      <c r="J170" s="217">
        <f t="shared" si="31"/>
        <v>1.29549300155521</v>
      </c>
      <c r="K170" s="28">
        <f t="shared" si="36"/>
        <v>6111.4874879630597</v>
      </c>
      <c r="L170" s="218">
        <v>1.29</v>
      </c>
      <c r="M170" s="28">
        <f t="shared" si="37"/>
        <v>4737.5871999713636</v>
      </c>
      <c r="N170" s="28">
        <f t="shared" si="32"/>
        <v>6111.4874879630597</v>
      </c>
      <c r="O170" s="219">
        <f t="shared" si="33"/>
        <v>6111.4874879630597</v>
      </c>
      <c r="Q170" s="220"/>
      <c r="T170" s="222"/>
    </row>
    <row r="171" spans="1:20" ht="16.5" x14ac:dyDescent="0.3">
      <c r="A171" s="214" t="str">
        <f t="shared" si="26"/>
        <v>RABTSureste</v>
      </c>
      <c r="B171" s="180" t="s">
        <v>73</v>
      </c>
      <c r="C171" s="223" t="s">
        <v>59</v>
      </c>
      <c r="D171" s="28">
        <f t="array" ref="D171">+INDEX(Mercado_ENERO_2025!$G$10:$G$417,MATCH(EC_ENERO_2025!$C171&amp;EC_ENERO_2025!$B171&amp;"Energía",Mercado_ENERO_2025!$C$10:$C$417&amp;Mercado_ENERO_2025!$E$10:$E$417&amp;Mercado_ENERO_2025!$D$10:$D$417,0))*1000</f>
        <v>6532276.928746189</v>
      </c>
      <c r="E171" s="28">
        <f t="array" ref="E171">+INDEX(Mercado_ENERO_2025!$G$10:$G$417,MATCH(EC_ENERO_2025!$C171&amp;EC_ENERO_2025!$B171&amp;"Potencia",Mercado_ENERO_2025!$C$10:$C$417&amp;Mercado_ENERO_2025!$E$10:$E$417&amp;Mercado_ENERO_2025!$D$10:$D$417,0))*1000</f>
        <v>17559.884217059647</v>
      </c>
      <c r="F171" s="215">
        <v>1.190002</v>
      </c>
      <c r="G171" s="215">
        <f>VLOOKUP($C171,PC_ENERO_2025!$B$11:$C$22,2,0)</f>
        <v>0.5</v>
      </c>
      <c r="H171" s="216">
        <f t="shared" si="29"/>
        <v>0.32499999999999996</v>
      </c>
      <c r="I171" s="28">
        <f t="shared" si="30"/>
        <v>5132.9432630919509</v>
      </c>
      <c r="J171" s="217">
        <f t="shared" si="31"/>
        <v>1.2923107692307694</v>
      </c>
      <c r="K171" s="28">
        <f t="shared" si="36"/>
        <v>22692.827480151598</v>
      </c>
      <c r="L171" s="218">
        <v>1.05</v>
      </c>
      <c r="M171" s="28">
        <f t="shared" si="37"/>
        <v>21612.216647763427</v>
      </c>
      <c r="N171" s="28">
        <f t="shared" si="32"/>
        <v>22692.827480151598</v>
      </c>
      <c r="O171" s="219">
        <f t="shared" si="33"/>
        <v>6532276.928746189</v>
      </c>
      <c r="Q171" s="220"/>
      <c r="T171" s="222"/>
    </row>
    <row r="172" spans="1:20" ht="16.5" x14ac:dyDescent="0.3">
      <c r="A172" s="214" t="str">
        <f t="shared" si="26"/>
        <v>APBTSureste</v>
      </c>
      <c r="B172" s="180" t="s">
        <v>73</v>
      </c>
      <c r="C172" s="181" t="s">
        <v>57</v>
      </c>
      <c r="D172" s="28">
        <f t="array" ref="D172">+INDEX(Mercado_ENERO_2025!$G$10:$G$417,MATCH(EC_ENERO_2025!$C172&amp;EC_ENERO_2025!$B172&amp;"Energía",Mercado_ENERO_2025!$C$10:$C$417&amp;Mercado_ENERO_2025!$E$10:$E$417&amp;Mercado_ENERO_2025!$D$10:$D$417,0))*1000</f>
        <v>25253001.564324457</v>
      </c>
      <c r="E172" s="28">
        <f t="array" ref="E172">+INDEX(Mercado_ENERO_2025!$G$10:$G$417,MATCH(EC_ENERO_2025!$C172&amp;EC_ENERO_2025!$B172&amp;"Potencia",Mercado_ENERO_2025!$C$10:$C$417&amp;Mercado_ENERO_2025!$E$10:$E$417&amp;Mercado_ENERO_2025!$D$10:$D$417,0))*1000</f>
        <v>67884.41280732381</v>
      </c>
      <c r="F172" s="215">
        <v>1.190002</v>
      </c>
      <c r="G172" s="215">
        <f>VLOOKUP($C172,PC_ENERO_2025!$B$11:$C$22,2,0)</f>
        <v>0.5</v>
      </c>
      <c r="H172" s="216">
        <f t="shared" si="29"/>
        <v>0.32499999999999996</v>
      </c>
      <c r="I172" s="28">
        <f t="shared" si="30"/>
        <v>19843.344926487909</v>
      </c>
      <c r="J172" s="217">
        <f t="shared" si="31"/>
        <v>1.2923107692307692</v>
      </c>
      <c r="K172" s="28">
        <f>E172*J172</f>
        <v>87727.757733811712</v>
      </c>
      <c r="L172" s="218">
        <v>1</v>
      </c>
      <c r="M172" s="28">
        <f>K172/L172</f>
        <v>87727.757733811712</v>
      </c>
      <c r="N172" s="28">
        <f t="shared" si="32"/>
        <v>87727.757733811712</v>
      </c>
      <c r="O172" s="219">
        <f t="shared" si="33"/>
        <v>25253001.564324457</v>
      </c>
      <c r="Q172" s="220"/>
      <c r="T172" s="222"/>
    </row>
    <row r="173" spans="1:20" ht="16.5" x14ac:dyDescent="0.3">
      <c r="A173" s="214" t="str">
        <f t="shared" si="26"/>
        <v>APMTSureste</v>
      </c>
      <c r="B173" s="180" t="s">
        <v>73</v>
      </c>
      <c r="C173" s="181" t="s">
        <v>58</v>
      </c>
      <c r="D173" s="28">
        <f t="array" ref="D173">+INDEX(Mercado_ENERO_2025!$G$10:$G$417,MATCH(EC_ENERO_2025!$C173&amp;EC_ENERO_2025!$B173&amp;"Energía",Mercado_ENERO_2025!$C$10:$C$417&amp;Mercado_ENERO_2025!$E$10:$E$417&amp;Mercado_ENERO_2025!$D$10:$D$417,0))*1000</f>
        <v>1405968.2728856679</v>
      </c>
      <c r="E173" s="28">
        <f t="array" ref="E173">+INDEX(Mercado_ENERO_2025!$G$10:$G$417,MATCH(EC_ENERO_2025!$C173&amp;EC_ENERO_2025!$B173&amp;"Potencia",Mercado_ENERO_2025!$C$10:$C$417&amp;Mercado_ENERO_2025!$E$10:$E$417&amp;Mercado_ENERO_2025!$D$10:$D$417,0))*1000</f>
        <v>3779.4846045313652</v>
      </c>
      <c r="F173" s="215">
        <v>1.029315</v>
      </c>
      <c r="G173" s="215">
        <f>VLOOKUP($C173,PC_ENERO_2025!$B$11:$C$22,2,0)</f>
        <v>0.5</v>
      </c>
      <c r="H173" s="216">
        <f t="shared" si="29"/>
        <v>0.32499999999999996</v>
      </c>
      <c r="I173" s="28">
        <f t="shared" si="30"/>
        <v>170.45475566436448</v>
      </c>
      <c r="J173" s="217">
        <f t="shared" si="31"/>
        <v>1.0451000000000001</v>
      </c>
      <c r="K173" s="28">
        <f>E173*J173</f>
        <v>3949.9393601957304</v>
      </c>
      <c r="L173" s="218">
        <v>1</v>
      </c>
      <c r="M173" s="28">
        <f>K173/L173</f>
        <v>3949.9393601957304</v>
      </c>
      <c r="N173" s="28">
        <f t="shared" si="32"/>
        <v>3949.9393601957304</v>
      </c>
      <c r="O173" s="219">
        <f t="shared" si="33"/>
        <v>1405968.2728856679</v>
      </c>
      <c r="Q173" s="220"/>
      <c r="T173" s="222"/>
    </row>
    <row r="174" spans="1:20" ht="16.5" x14ac:dyDescent="0.3">
      <c r="A174" s="214" t="str">
        <f t="shared" si="26"/>
        <v>GDMTHSureste</v>
      </c>
      <c r="B174" s="180" t="s">
        <v>73</v>
      </c>
      <c r="C174" s="181" t="s">
        <v>54</v>
      </c>
      <c r="D174" s="28">
        <f t="array" ref="D174">+INDEX(Mercado_ENERO_2025!$G$10:$G$417,MATCH(EC_ENERO_2025!$C174&amp;EC_ENERO_2025!$B174&amp;"Energía",Mercado_ENERO_2025!$C$10:$C$417&amp;Mercado_ENERO_2025!$E$10:$E$417&amp;Mercado_ENERO_2025!$D$10:$D$417,0))*1000</f>
        <v>129087193.4319427</v>
      </c>
      <c r="E174" s="28">
        <f t="array" ref="E174">+INDEX(Mercado_ENERO_2025!$G$10:$G$417,MATCH(EC_ENERO_2025!$C174&amp;EC_ENERO_2025!$B174&amp;"Potencia",Mercado_ENERO_2025!$C$10:$C$417&amp;Mercado_ENERO_2025!$E$10:$E$417&amp;Mercado_ENERO_2025!$D$10:$D$417,0))*1000</f>
        <v>304393.49517058744</v>
      </c>
      <c r="F174" s="215">
        <v>1.029315</v>
      </c>
      <c r="G174" s="215">
        <f>VLOOKUP($C174,PC_ENERO_2025!$B$11:$C$22,2,0)</f>
        <v>0.56999999999999995</v>
      </c>
      <c r="H174" s="216">
        <f t="shared" si="29"/>
        <v>0.39842999999999995</v>
      </c>
      <c r="I174" s="28">
        <f t="shared" si="30"/>
        <v>12765.801589307246</v>
      </c>
      <c r="J174" s="217">
        <f t="shared" si="31"/>
        <v>1.0419384835479257</v>
      </c>
      <c r="K174" s="28">
        <f>E174*J174</f>
        <v>317159.29675989476</v>
      </c>
      <c r="L174" s="218">
        <v>1.25</v>
      </c>
      <c r="M174" s="28">
        <f>K174/L174</f>
        <v>253727.4374079158</v>
      </c>
      <c r="N174" s="28">
        <f t="shared" si="32"/>
        <v>253727.4374079158</v>
      </c>
      <c r="O174" s="219">
        <f t="shared" si="33"/>
        <v>253727.4374079158</v>
      </c>
      <c r="Q174" s="220"/>
      <c r="T174" s="222"/>
    </row>
    <row r="175" spans="1:20" ht="16.5" x14ac:dyDescent="0.3">
      <c r="A175" s="214" t="str">
        <f t="shared" si="26"/>
        <v>GDMTOSureste</v>
      </c>
      <c r="B175" s="180" t="s">
        <v>73</v>
      </c>
      <c r="C175" s="181" t="s">
        <v>55</v>
      </c>
      <c r="D175" s="28">
        <f t="array" ref="D175">+INDEX(Mercado_ENERO_2025!$G$10:$G$417,MATCH(EC_ENERO_2025!$C175&amp;EC_ENERO_2025!$B175&amp;"Energía",Mercado_ENERO_2025!$C$10:$C$417&amp;Mercado_ENERO_2025!$E$10:$E$417&amp;Mercado_ENERO_2025!$D$10:$D$417,0))*1000</f>
        <v>60234104.433833115</v>
      </c>
      <c r="E175" s="28">
        <f t="array" ref="E175">+INDEX(Mercado_ENERO_2025!$G$10:$G$417,MATCH(EC_ENERO_2025!$C175&amp;EC_ENERO_2025!$B175&amp;"Potencia",Mercado_ENERO_2025!$C$10:$C$417&amp;Mercado_ENERO_2025!$E$10:$E$417&amp;Mercado_ENERO_2025!$D$10:$D$417,0))*1000</f>
        <v>147199.668704382</v>
      </c>
      <c r="F175" s="215">
        <v>1.029315</v>
      </c>
      <c r="G175" s="215">
        <f>VLOOKUP($C175,PC_ENERO_2025!$B$11:$C$22,2,0)</f>
        <v>0.55000000000000004</v>
      </c>
      <c r="H175" s="216">
        <f t="shared" si="29"/>
        <v>0.37675000000000003</v>
      </c>
      <c r="I175" s="28">
        <f t="shared" si="30"/>
        <v>6299.5011504656277</v>
      </c>
      <c r="J175" s="217">
        <f t="shared" si="31"/>
        <v>1.0427956204379563</v>
      </c>
      <c r="K175" s="28">
        <f t="shared" ref="K175:K183" si="38">E175*J175</f>
        <v>153499.16985484763</v>
      </c>
      <c r="L175" s="218">
        <v>1.05</v>
      </c>
      <c r="M175" s="28">
        <f t="shared" ref="M175:M183" si="39">K175/L175</f>
        <v>146189.68557604536</v>
      </c>
      <c r="N175" s="28">
        <f t="shared" si="32"/>
        <v>153499.16985484763</v>
      </c>
      <c r="O175" s="219">
        <f t="shared" si="33"/>
        <v>153499.16985484763</v>
      </c>
      <c r="Q175" s="220"/>
    </row>
    <row r="176" spans="1:20" ht="16.5" x14ac:dyDescent="0.3">
      <c r="A176" s="214" t="str">
        <f t="shared" si="26"/>
        <v>RAMTSureste</v>
      </c>
      <c r="B176" s="180" t="s">
        <v>73</v>
      </c>
      <c r="C176" s="181" t="s">
        <v>60</v>
      </c>
      <c r="D176" s="28">
        <f t="array" ref="D176">+INDEX(Mercado_ENERO_2025!$G$10:$G$417,MATCH(EC_ENERO_2025!$C176&amp;EC_ENERO_2025!$B176&amp;"Energía",Mercado_ENERO_2025!$C$10:$C$417&amp;Mercado_ENERO_2025!$E$10:$E$417&amp;Mercado_ENERO_2025!$D$10:$D$417,0))*1000</f>
        <v>8991807.4700161032</v>
      </c>
      <c r="E176" s="28">
        <f t="array" ref="E176">+INDEX(Mercado_ENERO_2025!$G$10:$G$417,MATCH(EC_ENERO_2025!$C176&amp;EC_ENERO_2025!$B176&amp;"Potencia",Mercado_ENERO_2025!$C$10:$C$417&amp;Mercado_ENERO_2025!$E$10:$E$417&amp;Mercado_ENERO_2025!$D$10:$D$417,0))*1000</f>
        <v>24171.525457032538</v>
      </c>
      <c r="F176" s="215">
        <v>1.029315</v>
      </c>
      <c r="G176" s="215">
        <f>VLOOKUP($C176,PC_ENERO_2025!$B$11:$C$22,2,0)</f>
        <v>0.5</v>
      </c>
      <c r="H176" s="216">
        <f t="shared" si="29"/>
        <v>0.32499999999999996</v>
      </c>
      <c r="I176" s="28">
        <f t="shared" si="30"/>
        <v>1090.1357981121669</v>
      </c>
      <c r="J176" s="217">
        <f t="shared" si="31"/>
        <v>1.0450999999999999</v>
      </c>
      <c r="K176" s="28">
        <f t="shared" si="38"/>
        <v>25261.661255144703</v>
      </c>
      <c r="L176" s="218">
        <v>1.05</v>
      </c>
      <c r="M176" s="28">
        <f t="shared" si="39"/>
        <v>24058.725004899716</v>
      </c>
      <c r="N176" s="28">
        <f t="shared" si="32"/>
        <v>25261.661255144703</v>
      </c>
      <c r="O176" s="219">
        <f t="shared" si="33"/>
        <v>25261.661255144703</v>
      </c>
      <c r="Q176" s="220"/>
    </row>
    <row r="177" spans="1:17" ht="16.5" x14ac:dyDescent="0.3">
      <c r="A177" s="214" t="str">
        <f t="shared" si="26"/>
        <v>DISTSureste</v>
      </c>
      <c r="B177" s="180" t="s">
        <v>73</v>
      </c>
      <c r="C177" s="181" t="s">
        <v>51</v>
      </c>
      <c r="D177" s="28">
        <f t="array" ref="D177">+INDEX(Mercado_ENERO_2025!$G$10:$G$417,MATCH(EC_ENERO_2025!$C177&amp;EC_ENERO_2025!$B177&amp;"Energía",Mercado_ENERO_2025!$C$10:$C$417&amp;Mercado_ENERO_2025!$E$10:$E$417&amp;Mercado_ENERO_2025!$D$10:$D$417,0))*1000</f>
        <v>44119735.911200121</v>
      </c>
      <c r="E177" s="28">
        <f t="array" ref="E177">+INDEX(Mercado_ENERO_2025!$G$10:$G$417,MATCH(EC_ENERO_2025!$C177&amp;EC_ENERO_2025!$B177&amp;"Potencia",Mercado_ENERO_2025!$C$10:$C$417&amp;Mercado_ENERO_2025!$E$10:$E$417&amp;Mercado_ENERO_2025!$D$10:$D$417,0))*1000</f>
        <v>80136.108528044409</v>
      </c>
      <c r="F177" s="225">
        <v>1</v>
      </c>
      <c r="G177" s="215">
        <f>VLOOKUP($C177,PC_ENERO_2025!$B$11:$C$22,2,0)</f>
        <v>0.74</v>
      </c>
      <c r="H177" s="216">
        <f t="shared" si="29"/>
        <v>0.60531999999999997</v>
      </c>
      <c r="I177" s="28">
        <f t="shared" si="30"/>
        <v>0</v>
      </c>
      <c r="J177" s="217">
        <f t="shared" si="31"/>
        <v>1</v>
      </c>
      <c r="K177" s="28">
        <f t="shared" si="38"/>
        <v>80136.108528044409</v>
      </c>
      <c r="L177" s="218">
        <v>1.35</v>
      </c>
      <c r="M177" s="28">
        <f t="shared" si="39"/>
        <v>59360.080391144002</v>
      </c>
      <c r="N177" s="28">
        <f t="shared" si="32"/>
        <v>59360.080391144002</v>
      </c>
      <c r="O177" s="219">
        <f t="shared" si="33"/>
        <v>59360.080391144002</v>
      </c>
      <c r="Q177" s="220"/>
    </row>
    <row r="178" spans="1:17" ht="16.5" x14ac:dyDescent="0.3">
      <c r="A178" s="214" t="str">
        <f t="shared" si="26"/>
        <v>DITSureste</v>
      </c>
      <c r="B178" s="180" t="s">
        <v>73</v>
      </c>
      <c r="C178" s="181" t="s">
        <v>52</v>
      </c>
      <c r="D178" s="28">
        <f t="array" ref="D178">+INDEX(Mercado_ENERO_2025!$G$10:$G$417,MATCH(EC_ENERO_2025!$C178&amp;EC_ENERO_2025!$B178&amp;"Energía",Mercado_ENERO_2025!$C$10:$C$417&amp;Mercado_ENERO_2025!$E$10:$E$417&amp;Mercado_ENERO_2025!$D$10:$D$417,0))*1000</f>
        <v>1507158.9331531106</v>
      </c>
      <c r="E178" s="28">
        <f t="array" ref="E178">+INDEX(Mercado_ENERO_2025!$G$10:$G$417,MATCH(EC_ENERO_2025!$C178&amp;EC_ENERO_2025!$B178&amp;"Potencia",Mercado_ENERO_2025!$C$10:$C$417&amp;Mercado_ENERO_2025!$E$10:$E$417&amp;Mercado_ENERO_2025!$D$10:$D$417,0))*1000</f>
        <v>2853.1707806169748</v>
      </c>
      <c r="F178" s="225">
        <v>1</v>
      </c>
      <c r="G178" s="215">
        <f>VLOOKUP($C178,PC_ENERO_2025!$B$11:$C$22,2,0)</f>
        <v>0.71</v>
      </c>
      <c r="H178" s="216">
        <f t="shared" si="29"/>
        <v>0.56586999999999998</v>
      </c>
      <c r="I178" s="28">
        <f t="shared" si="30"/>
        <v>0</v>
      </c>
      <c r="J178" s="217">
        <f t="shared" si="31"/>
        <v>1</v>
      </c>
      <c r="K178" s="28">
        <f t="shared" si="38"/>
        <v>2853.1707806169748</v>
      </c>
      <c r="L178" s="218">
        <v>2.5</v>
      </c>
      <c r="M178" s="28">
        <f t="shared" si="39"/>
        <v>1141.2683122467899</v>
      </c>
      <c r="N178" s="28">
        <f t="shared" si="32"/>
        <v>1141.2683122467899</v>
      </c>
      <c r="O178" s="219">
        <f t="shared" si="33"/>
        <v>1141.2683122467899</v>
      </c>
      <c r="Q178" s="220"/>
    </row>
    <row r="179" spans="1:17" ht="16.5" x14ac:dyDescent="0.3">
      <c r="A179" s="214" t="str">
        <f t="shared" si="26"/>
        <v>DB1Valle de México Centro</v>
      </c>
      <c r="B179" s="180" t="s">
        <v>74</v>
      </c>
      <c r="C179" s="181" t="s">
        <v>48</v>
      </c>
      <c r="D179" s="28">
        <f t="array" ref="D179">+INDEX(Mercado_ENERO_2025!$G$10:$G$417,MATCH(EC_ENERO_2025!$C179&amp;EC_ENERO_2025!$B179&amp;"Energía",Mercado_ENERO_2025!$C$10:$C$417&amp;Mercado_ENERO_2025!$E$10:$E$417&amp;Mercado_ENERO_2025!$D$10:$D$417,0))*1000</f>
        <v>109933404.44512945</v>
      </c>
      <c r="E179" s="28">
        <f t="array" ref="E179">+INDEX(Mercado_ENERO_2025!$G$10:$G$417,MATCH(EC_ENERO_2025!$C179&amp;EC_ENERO_2025!$B179&amp;"Potencia",Mercado_ENERO_2025!$C$10:$C$417&amp;Mercado_ENERO_2025!$E$10:$E$417&amp;Mercado_ENERO_2025!$D$10:$D$417,0))*1000</f>
        <v>250440.596968128</v>
      </c>
      <c r="F179" s="215">
        <v>1.3210470000000001</v>
      </c>
      <c r="G179" s="215">
        <f>VLOOKUP($C179,PC_ENERO_2025!$B$11:$C$22,2,0)</f>
        <v>0.59</v>
      </c>
      <c r="H179" s="216">
        <f t="shared" si="29"/>
        <v>0.42066999999999999</v>
      </c>
      <c r="I179" s="28">
        <f t="shared" si="30"/>
        <v>112767.46470522665</v>
      </c>
      <c r="J179" s="217">
        <f t="shared" si="31"/>
        <v>1.4502762973352035</v>
      </c>
      <c r="K179" s="28">
        <f t="shared" si="38"/>
        <v>363208.06167335465</v>
      </c>
      <c r="L179" s="218">
        <v>1</v>
      </c>
      <c r="M179" s="28">
        <f t="shared" si="39"/>
        <v>363208.06167335465</v>
      </c>
      <c r="N179" s="28">
        <f t="shared" si="32"/>
        <v>363208.06167335465</v>
      </c>
      <c r="O179" s="219">
        <f t="shared" si="33"/>
        <v>109933404.44512945</v>
      </c>
      <c r="Q179" s="220"/>
    </row>
    <row r="180" spans="1:17" ht="16.5" x14ac:dyDescent="0.3">
      <c r="A180" s="214" t="str">
        <f t="shared" si="26"/>
        <v>DB2Valle de México Centro</v>
      </c>
      <c r="B180" s="180" t="s">
        <v>74</v>
      </c>
      <c r="C180" s="181" t="s">
        <v>50</v>
      </c>
      <c r="D180" s="28">
        <f t="array" ref="D180">+INDEX(Mercado_ENERO_2025!$G$10:$G$417,MATCH(EC_ENERO_2025!$C180&amp;EC_ENERO_2025!$B180&amp;"Energía",Mercado_ENERO_2025!$C$10:$C$417&amp;Mercado_ENERO_2025!$E$10:$E$417&amp;Mercado_ENERO_2025!$D$10:$D$417,0))*1000</f>
        <v>70698870.986205161</v>
      </c>
      <c r="E180" s="28">
        <f t="array" ref="E180">+INDEX(Mercado_ENERO_2025!$G$10:$G$417,MATCH(EC_ENERO_2025!$C180&amp;EC_ENERO_2025!$B180&amp;"Potencia",Mercado_ENERO_2025!$C$10:$C$417&amp;Mercado_ENERO_2025!$E$10:$E$417&amp;Mercado_ENERO_2025!$D$10:$D$417,0))*1000</f>
        <v>161059.93937079725</v>
      </c>
      <c r="F180" s="215">
        <v>1.3210470000000001</v>
      </c>
      <c r="G180" s="215">
        <f>VLOOKUP($C180,PC_ENERO_2025!$B$11:$C$22,2,0)</f>
        <v>0.59</v>
      </c>
      <c r="H180" s="216">
        <f t="shared" si="29"/>
        <v>0.42066999999999999</v>
      </c>
      <c r="I180" s="28">
        <f t="shared" si="30"/>
        <v>72521.473148914942</v>
      </c>
      <c r="J180" s="217">
        <f t="shared" si="31"/>
        <v>1.4502762973352032</v>
      </c>
      <c r="K180" s="28">
        <f t="shared" si="38"/>
        <v>233581.41251971215</v>
      </c>
      <c r="L180" s="218">
        <v>1.0062500000000001</v>
      </c>
      <c r="M180" s="28">
        <f t="shared" si="39"/>
        <v>232130.59629288162</v>
      </c>
      <c r="N180" s="28">
        <f t="shared" si="32"/>
        <v>233581.41251971215</v>
      </c>
      <c r="O180" s="219">
        <f t="shared" si="33"/>
        <v>70698870.986205161</v>
      </c>
      <c r="Q180" s="220"/>
    </row>
    <row r="181" spans="1:17" ht="16.5" x14ac:dyDescent="0.3">
      <c r="A181" s="214" t="str">
        <f t="shared" si="26"/>
        <v>PDBTValle de México Centro</v>
      </c>
      <c r="B181" s="180" t="s">
        <v>74</v>
      </c>
      <c r="C181" s="181" t="s">
        <v>56</v>
      </c>
      <c r="D181" s="28">
        <f t="array" ref="D181">+INDEX(Mercado_ENERO_2025!$G$10:$G$417,MATCH(EC_ENERO_2025!$C181&amp;EC_ENERO_2025!$B181&amp;"Energía",Mercado_ENERO_2025!$C$10:$C$417&amp;Mercado_ENERO_2025!$E$10:$E$417&amp;Mercado_ENERO_2025!$D$10:$D$417,0))*1000</f>
        <v>85949821.223131165</v>
      </c>
      <c r="E181" s="28">
        <f t="array" ref="E181">+INDEX(Mercado_ENERO_2025!$G$10:$G$417,MATCH(EC_ENERO_2025!$C181&amp;EC_ENERO_2025!$B181&amp;"Potencia",Mercado_ENERO_2025!$C$10:$C$417&amp;Mercado_ENERO_2025!$E$10:$E$417&amp;Mercado_ENERO_2025!$D$10:$D$417,0))*1000</f>
        <v>199179.22975327022</v>
      </c>
      <c r="F181" s="215">
        <v>1.3210470000000001</v>
      </c>
      <c r="G181" s="215">
        <f>VLOOKUP($C181,PC_ENERO_2025!$B$11:$C$22,2,0)</f>
        <v>0.57999999999999996</v>
      </c>
      <c r="H181" s="216">
        <f t="shared" si="29"/>
        <v>0.40947999999999996</v>
      </c>
      <c r="I181" s="28">
        <f t="shared" si="30"/>
        <v>90574.92092719287</v>
      </c>
      <c r="J181" s="217">
        <f t="shared" si="31"/>
        <v>1.4547407932011331</v>
      </c>
      <c r="K181" s="28">
        <f t="shared" si="38"/>
        <v>289754.15068046306</v>
      </c>
      <c r="L181" s="218">
        <v>1.1800000000000002</v>
      </c>
      <c r="M181" s="28">
        <f t="shared" si="39"/>
        <v>245554.36498344323</v>
      </c>
      <c r="N181" s="28">
        <f t="shared" si="32"/>
        <v>289754.15068046306</v>
      </c>
      <c r="O181" s="219">
        <f t="shared" si="33"/>
        <v>85949821.223131165</v>
      </c>
      <c r="Q181" s="220"/>
    </row>
    <row r="182" spans="1:17" ht="16.5" x14ac:dyDescent="0.3">
      <c r="A182" s="214" t="str">
        <f t="shared" si="26"/>
        <v>GDBTValle de México Centro</v>
      </c>
      <c r="B182" s="180" t="s">
        <v>74</v>
      </c>
      <c r="C182" s="223" t="s">
        <v>53</v>
      </c>
      <c r="D182" s="28">
        <f t="array" ref="D182">+INDEX(Mercado_ENERO_2025!$G$10:$G$417,MATCH(EC_ENERO_2025!$C182&amp;EC_ENERO_2025!$B182&amp;"Energía",Mercado_ENERO_2025!$C$10:$C$417&amp;Mercado_ENERO_2025!$E$10:$E$417&amp;Mercado_ENERO_2025!$D$10:$D$417,0))*1000</f>
        <v>30212302.651237722</v>
      </c>
      <c r="E182" s="28">
        <f t="array" ref="E182">+INDEX(Mercado_ENERO_2025!$G$10:$G$417,MATCH(EC_ENERO_2025!$C182&amp;EC_ENERO_2025!$B182&amp;"Potencia",Mercado_ENERO_2025!$C$10:$C$417&amp;Mercado_ENERO_2025!$E$10:$E$417&amp;Mercado_ENERO_2025!$D$10:$D$417,0))*1000</f>
        <v>82873.334022486612</v>
      </c>
      <c r="F182" s="215">
        <v>1.3210470000000001</v>
      </c>
      <c r="G182" s="215">
        <f>VLOOKUP($C182,PC_ENERO_2025!$B$11:$C$22,2,0)</f>
        <v>0.49</v>
      </c>
      <c r="H182" s="216">
        <f t="shared" si="29"/>
        <v>0.31506999999999996</v>
      </c>
      <c r="I182" s="28">
        <f t="shared" si="30"/>
        <v>41378.28190966916</v>
      </c>
      <c r="J182" s="217">
        <f t="shared" si="31"/>
        <v>1.4992954898911357</v>
      </c>
      <c r="K182" s="28">
        <f t="shared" si="38"/>
        <v>124251.61593215579</v>
      </c>
      <c r="L182" s="218">
        <v>1.29</v>
      </c>
      <c r="M182" s="28">
        <f t="shared" si="39"/>
        <v>96319.082117950224</v>
      </c>
      <c r="N182" s="28">
        <f t="shared" si="32"/>
        <v>124251.61593215579</v>
      </c>
      <c r="O182" s="219">
        <f t="shared" si="33"/>
        <v>124251.61593215579</v>
      </c>
      <c r="Q182" s="220"/>
    </row>
    <row r="183" spans="1:17" ht="16.5" x14ac:dyDescent="0.3">
      <c r="A183" s="214" t="str">
        <f t="shared" si="26"/>
        <v>RABTValle de México Centro</v>
      </c>
      <c r="B183" s="180" t="s">
        <v>74</v>
      </c>
      <c r="C183" s="223" t="s">
        <v>59</v>
      </c>
      <c r="D183" s="28">
        <f t="array" ref="D183">+INDEX(Mercado_ENERO_2025!$G$10:$G$417,MATCH(EC_ENERO_2025!$C183&amp;EC_ENERO_2025!$B183&amp;"Energía",Mercado_ENERO_2025!$C$10:$C$417&amp;Mercado_ENERO_2025!$E$10:$E$417&amp;Mercado_ENERO_2025!$D$10:$D$417,0))*1000</f>
        <v>425737.62141063705</v>
      </c>
      <c r="E183" s="28">
        <f t="array" ref="E183">+INDEX(Mercado_ENERO_2025!$G$10:$G$417,MATCH(EC_ENERO_2025!$C183&amp;EC_ENERO_2025!$B183&amp;"Potencia",Mercado_ENERO_2025!$C$10:$C$417&amp;Mercado_ENERO_2025!$E$10:$E$417&amp;Mercado_ENERO_2025!$D$10:$D$417,0))*1000</f>
        <v>1144.4559715339706</v>
      </c>
      <c r="F183" s="215">
        <v>1.3210470000000001</v>
      </c>
      <c r="G183" s="215">
        <f>VLOOKUP($C183,PC_ENERO_2025!$B$11:$C$22,2,0)</f>
        <v>0.5</v>
      </c>
      <c r="H183" s="216">
        <f t="shared" si="29"/>
        <v>0.32499999999999996</v>
      </c>
      <c r="I183" s="28">
        <f t="shared" si="30"/>
        <v>565.26793275856426</v>
      </c>
      <c r="J183" s="217">
        <f t="shared" si="31"/>
        <v>1.4939184615384618</v>
      </c>
      <c r="K183" s="28">
        <f t="shared" si="38"/>
        <v>1709.7239042925348</v>
      </c>
      <c r="L183" s="218">
        <v>1.05</v>
      </c>
      <c r="M183" s="28">
        <f t="shared" si="39"/>
        <v>1628.3084802786045</v>
      </c>
      <c r="N183" s="28">
        <f t="shared" si="32"/>
        <v>1709.7239042925348</v>
      </c>
      <c r="O183" s="219">
        <f t="shared" si="33"/>
        <v>425737.62141063705</v>
      </c>
      <c r="Q183" s="220"/>
    </row>
    <row r="184" spans="1:17" ht="16.5" x14ac:dyDescent="0.3">
      <c r="A184" s="214" t="str">
        <f t="shared" si="26"/>
        <v>APBTValle de México Centro</v>
      </c>
      <c r="B184" s="180" t="s">
        <v>74</v>
      </c>
      <c r="C184" s="223" t="s">
        <v>57</v>
      </c>
      <c r="D184" s="28">
        <f t="array" ref="D184">+INDEX(Mercado_ENERO_2025!$G$10:$G$417,MATCH(EC_ENERO_2025!$C184&amp;EC_ENERO_2025!$B184&amp;"Energía",Mercado_ENERO_2025!$C$10:$C$417&amp;Mercado_ENERO_2025!$E$10:$E$417&amp;Mercado_ENERO_2025!$D$10:$D$417,0))*1000</f>
        <v>6241525.688669729</v>
      </c>
      <c r="E184" s="28">
        <f t="array" ref="E184">+INDEX(Mercado_ENERO_2025!$G$10:$G$417,MATCH(EC_ENERO_2025!$C184&amp;EC_ENERO_2025!$B184&amp;"Potencia",Mercado_ENERO_2025!$C$10:$C$417&amp;Mercado_ENERO_2025!$E$10:$E$417&amp;Mercado_ENERO_2025!$D$10:$D$417,0))*1000</f>
        <v>16778.294862015398</v>
      </c>
      <c r="F184" s="215">
        <v>1.3210470000000001</v>
      </c>
      <c r="G184" s="215">
        <f>VLOOKUP($C184,PC_ENERO_2025!$B$11:$C$22,2,0)</f>
        <v>0.5</v>
      </c>
      <c r="H184" s="216">
        <f t="shared" si="29"/>
        <v>0.32499999999999996</v>
      </c>
      <c r="I184" s="28">
        <f t="shared" si="30"/>
        <v>8287.1095854853247</v>
      </c>
      <c r="J184" s="217">
        <f t="shared" si="31"/>
        <v>1.493918461538462</v>
      </c>
      <c r="K184" s="28">
        <f>E184*J184</f>
        <v>25065.404447500725</v>
      </c>
      <c r="L184" s="218">
        <v>1</v>
      </c>
      <c r="M184" s="28">
        <f>K184/L184</f>
        <v>25065.404447500725</v>
      </c>
      <c r="N184" s="28">
        <f t="shared" si="32"/>
        <v>25065.404447500725</v>
      </c>
      <c r="O184" s="219">
        <f t="shared" si="33"/>
        <v>6241525.688669729</v>
      </c>
      <c r="Q184" s="220"/>
    </row>
    <row r="185" spans="1:17" ht="16.5" x14ac:dyDescent="0.3">
      <c r="A185" s="214" t="str">
        <f t="shared" si="26"/>
        <v>APMTValle de México Centro</v>
      </c>
      <c r="B185" s="180" t="s">
        <v>74</v>
      </c>
      <c r="C185" s="223" t="s">
        <v>58</v>
      </c>
      <c r="D185" s="28">
        <f t="array" ref="D185">+INDEX(Mercado_ENERO_2025!$G$10:$G$417,MATCH(EC_ENERO_2025!$C185&amp;EC_ENERO_2025!$B185&amp;"Energía",Mercado_ENERO_2025!$C$10:$C$417&amp;Mercado_ENERO_2025!$E$10:$E$417&amp;Mercado_ENERO_2025!$D$10:$D$417,0))*1000</f>
        <v>121326.55660996457</v>
      </c>
      <c r="E185" s="28">
        <f t="array" ref="E185">+INDEX(Mercado_ENERO_2025!$G$10:$G$417,MATCH(EC_ENERO_2025!$C185&amp;EC_ENERO_2025!$B185&amp;"Potencia",Mercado_ENERO_2025!$C$10:$C$417&amp;Mercado_ENERO_2025!$E$10:$E$417&amp;Mercado_ENERO_2025!$D$10:$D$417,0))*1000</f>
        <v>326.14665755366815</v>
      </c>
      <c r="F185" s="215">
        <v>1.006875</v>
      </c>
      <c r="G185" s="215">
        <f>VLOOKUP($C185,PC_ENERO_2025!$B$11:$C$22,2,0)</f>
        <v>0.5</v>
      </c>
      <c r="H185" s="216">
        <f t="shared" si="29"/>
        <v>0.32499999999999996</v>
      </c>
      <c r="I185" s="28">
        <f t="shared" si="30"/>
        <v>3.4496281087407032</v>
      </c>
      <c r="J185" s="217">
        <f t="shared" si="31"/>
        <v>1.010576923076923</v>
      </c>
      <c r="K185" s="28">
        <f>E185*J185</f>
        <v>329.59628566240883</v>
      </c>
      <c r="L185" s="218">
        <v>1</v>
      </c>
      <c r="M185" s="28">
        <f>K185/L185</f>
        <v>329.59628566240883</v>
      </c>
      <c r="N185" s="28">
        <f t="shared" si="32"/>
        <v>329.59628566240883</v>
      </c>
      <c r="O185" s="219">
        <f t="shared" si="33"/>
        <v>121326.55660996457</v>
      </c>
      <c r="Q185" s="220"/>
    </row>
    <row r="186" spans="1:17" ht="16.5" x14ac:dyDescent="0.3">
      <c r="A186" s="214" t="str">
        <f t="shared" si="26"/>
        <v>GDMTHValle de México Centro</v>
      </c>
      <c r="B186" s="180" t="s">
        <v>74</v>
      </c>
      <c r="C186" s="181" t="s">
        <v>54</v>
      </c>
      <c r="D186" s="28">
        <f t="array" ref="D186">+INDEX(Mercado_ENERO_2025!$G$10:$G$417,MATCH(EC_ENERO_2025!$C186&amp;EC_ENERO_2025!$B186&amp;"Energía",Mercado_ENERO_2025!$C$10:$C$417&amp;Mercado_ENERO_2025!$E$10:$E$417&amp;Mercado_ENERO_2025!$D$10:$D$417,0))*1000</f>
        <v>243429904.38784754</v>
      </c>
      <c r="E186" s="28">
        <f t="array" ref="E186">+INDEX(Mercado_ENERO_2025!$G$10:$G$417,MATCH(EC_ENERO_2025!$C186&amp;EC_ENERO_2025!$B186&amp;"Potencia",Mercado_ENERO_2025!$C$10:$C$417&amp;Mercado_ENERO_2025!$E$10:$E$417&amp;Mercado_ENERO_2025!$D$10:$D$417,0))*1000</f>
        <v>574018.82755104592</v>
      </c>
      <c r="F186" s="215">
        <v>1.006875</v>
      </c>
      <c r="G186" s="215">
        <f>VLOOKUP($C186,PC_ENERO_2025!$B$11:$C$22,2,0)</f>
        <v>0.56999999999999995</v>
      </c>
      <c r="H186" s="216">
        <f t="shared" si="29"/>
        <v>0.39842999999999995</v>
      </c>
      <c r="I186" s="28">
        <f t="shared" si="30"/>
        <v>5645.7502709777118</v>
      </c>
      <c r="J186" s="217">
        <f t="shared" si="31"/>
        <v>1.0098354792560802</v>
      </c>
      <c r="K186" s="28">
        <f>E186*J186</f>
        <v>579664.57782202365</v>
      </c>
      <c r="L186" s="218">
        <v>1.25</v>
      </c>
      <c r="M186" s="28">
        <f>K186/L186</f>
        <v>463731.66225761891</v>
      </c>
      <c r="N186" s="28">
        <f t="shared" si="32"/>
        <v>463731.66225761891</v>
      </c>
      <c r="O186" s="219">
        <f t="shared" si="33"/>
        <v>463731.66225761891</v>
      </c>
      <c r="Q186" s="220"/>
    </row>
    <row r="187" spans="1:17" ht="16.5" x14ac:dyDescent="0.3">
      <c r="A187" s="214" t="str">
        <f t="shared" si="26"/>
        <v>GDMTOValle de México Centro</v>
      </c>
      <c r="B187" s="180" t="s">
        <v>74</v>
      </c>
      <c r="C187" s="181" t="s">
        <v>55</v>
      </c>
      <c r="D187" s="28">
        <f t="array" ref="D187">+INDEX(Mercado_ENERO_2025!$G$10:$G$417,MATCH(EC_ENERO_2025!$C187&amp;EC_ENERO_2025!$B187&amp;"Energía",Mercado_ENERO_2025!$C$10:$C$417&amp;Mercado_ENERO_2025!$E$10:$E$417&amp;Mercado_ENERO_2025!$D$10:$D$417,0))*1000</f>
        <v>44989300.118991375</v>
      </c>
      <c r="E187" s="28">
        <f t="array" ref="E187">+INDEX(Mercado_ENERO_2025!$G$10:$G$417,MATCH(EC_ENERO_2025!$C187&amp;EC_ENERO_2025!$B187&amp;"Potencia",Mercado_ENERO_2025!$C$10:$C$417&amp;Mercado_ENERO_2025!$E$10:$E$417&amp;Mercado_ENERO_2025!$D$10:$D$417,0))*1000</f>
        <v>109944.52619499358</v>
      </c>
      <c r="F187" s="215">
        <v>1.006875</v>
      </c>
      <c r="G187" s="215">
        <f>VLOOKUP($C187,PC_ENERO_2025!$B$11:$C$22,2,0)</f>
        <v>0.55000000000000004</v>
      </c>
      <c r="H187" s="216">
        <f t="shared" si="29"/>
        <v>0.37675000000000003</v>
      </c>
      <c r="I187" s="28">
        <f t="shared" si="30"/>
        <v>1103.4578358986523</v>
      </c>
      <c r="J187" s="217">
        <f t="shared" si="31"/>
        <v>1.010036496350365</v>
      </c>
      <c r="K187" s="28">
        <f t="shared" ref="K187:K195" si="40">E187*J187</f>
        <v>111047.98403089224</v>
      </c>
      <c r="L187" s="218">
        <v>1.05</v>
      </c>
      <c r="M187" s="28">
        <f t="shared" ref="M187:M195" si="41">K187/L187</f>
        <v>105759.98479132594</v>
      </c>
      <c r="N187" s="28">
        <f t="shared" si="32"/>
        <v>111047.98403089224</v>
      </c>
      <c r="O187" s="219">
        <f t="shared" si="33"/>
        <v>111047.98403089224</v>
      </c>
      <c r="Q187" s="220"/>
    </row>
    <row r="188" spans="1:17" ht="16.5" x14ac:dyDescent="0.3">
      <c r="A188" s="214" t="str">
        <f t="shared" si="26"/>
        <v>RAMTValle de México Centro</v>
      </c>
      <c r="B188" s="180" t="s">
        <v>74</v>
      </c>
      <c r="C188" s="181" t="s">
        <v>60</v>
      </c>
      <c r="D188" s="28">
        <f t="array" ref="D188">+INDEX(Mercado_ENERO_2025!$G$10:$G$417,MATCH(EC_ENERO_2025!$C188&amp;EC_ENERO_2025!$B188&amp;"Energía",Mercado_ENERO_2025!$C$10:$C$417&amp;Mercado_ENERO_2025!$E$10:$E$417&amp;Mercado_ENERO_2025!$D$10:$D$417,0))*1000</f>
        <v>501599.62214898464</v>
      </c>
      <c r="E188" s="28">
        <f t="array" ref="E188">+INDEX(Mercado_ENERO_2025!$G$10:$G$417,MATCH(EC_ENERO_2025!$C188&amp;EC_ENERO_2025!$B188&amp;"Potencia",Mercado_ENERO_2025!$C$10:$C$417&amp;Mercado_ENERO_2025!$E$10:$E$417&amp;Mercado_ENERO_2025!$D$10:$D$417,0))*1000</f>
        <v>1348.3860810456576</v>
      </c>
      <c r="F188" s="215">
        <v>1.006875</v>
      </c>
      <c r="G188" s="215">
        <f>VLOOKUP($C188,PC_ENERO_2025!$B$11:$C$22,2,0)</f>
        <v>0.5</v>
      </c>
      <c r="H188" s="216">
        <f t="shared" si="29"/>
        <v>0.32499999999999996</v>
      </c>
      <c r="I188" s="28">
        <f t="shared" si="30"/>
        <v>14.261775857213614</v>
      </c>
      <c r="J188" s="217">
        <f t="shared" si="31"/>
        <v>1.010576923076923</v>
      </c>
      <c r="K188" s="28">
        <f t="shared" si="40"/>
        <v>1362.6478569028714</v>
      </c>
      <c r="L188" s="218">
        <v>1.05</v>
      </c>
      <c r="M188" s="28">
        <f t="shared" si="41"/>
        <v>1297.7598637170204</v>
      </c>
      <c r="N188" s="28">
        <f t="shared" si="32"/>
        <v>1362.6478569028714</v>
      </c>
      <c r="O188" s="219">
        <f t="shared" si="33"/>
        <v>1362.6478569028714</v>
      </c>
      <c r="Q188" s="220"/>
    </row>
    <row r="189" spans="1:17" ht="16.5" x14ac:dyDescent="0.3">
      <c r="A189" s="214" t="str">
        <f t="shared" si="26"/>
        <v>DISTValle de México Centro</v>
      </c>
      <c r="B189" s="180" t="s">
        <v>74</v>
      </c>
      <c r="C189" s="181" t="s">
        <v>51</v>
      </c>
      <c r="D189" s="28">
        <f t="array" ref="D189">+INDEX(Mercado_ENERO_2025!$G$10:$G$417,MATCH(EC_ENERO_2025!$C189&amp;EC_ENERO_2025!$B189&amp;"Energía",Mercado_ENERO_2025!$C$10:$C$417&amp;Mercado_ENERO_2025!$E$10:$E$417&amp;Mercado_ENERO_2025!$D$10:$D$417,0))*1000</f>
        <v>6394906.0957593555</v>
      </c>
      <c r="E189" s="28">
        <f t="array" ref="E189">+INDEX(Mercado_ENERO_2025!$G$10:$G$417,MATCH(EC_ENERO_2025!$C189&amp;EC_ENERO_2025!$B189&amp;"Potencia",Mercado_ENERO_2025!$C$10:$C$417&amp;Mercado_ENERO_2025!$E$10:$E$417&amp;Mercado_ENERO_2025!$D$10:$D$417,0))*1000</f>
        <v>11615.275529931991</v>
      </c>
      <c r="F189" s="225">
        <v>1</v>
      </c>
      <c r="G189" s="215">
        <f>VLOOKUP($C189,PC_ENERO_2025!$B$11:$C$22,2,0)</f>
        <v>0.74</v>
      </c>
      <c r="H189" s="216">
        <f t="shared" si="29"/>
        <v>0.60531999999999997</v>
      </c>
      <c r="I189" s="28">
        <f t="shared" si="30"/>
        <v>0</v>
      </c>
      <c r="J189" s="217">
        <f t="shared" si="31"/>
        <v>1</v>
      </c>
      <c r="K189" s="28">
        <f t="shared" si="40"/>
        <v>11615.275529931991</v>
      </c>
      <c r="L189" s="218">
        <v>1.35</v>
      </c>
      <c r="M189" s="28">
        <f t="shared" si="41"/>
        <v>8603.9077999496221</v>
      </c>
      <c r="N189" s="28">
        <f t="shared" si="32"/>
        <v>8603.9077999496221</v>
      </c>
      <c r="O189" s="219">
        <f t="shared" si="33"/>
        <v>8603.9077999496221</v>
      </c>
      <c r="Q189" s="220"/>
    </row>
    <row r="190" spans="1:17" ht="16.5" x14ac:dyDescent="0.3">
      <c r="A190" s="214" t="str">
        <f t="shared" si="26"/>
        <v>DITValle de México Centro</v>
      </c>
      <c r="B190" s="180" t="s">
        <v>74</v>
      </c>
      <c r="C190" s="181" t="s">
        <v>52</v>
      </c>
      <c r="D190" s="28">
        <f t="array" ref="D190">+INDEX(Mercado_ENERO_2025!$G$10:$G$417,MATCH(EC_ENERO_2025!$C190&amp;EC_ENERO_2025!$B190&amp;"Energía",Mercado_ENERO_2025!$C$10:$C$417&amp;Mercado_ENERO_2025!$E$10:$E$417&amp;Mercado_ENERO_2025!$D$10:$D$417,0))*1000</f>
        <v>0</v>
      </c>
      <c r="E190" s="28">
        <f t="array" ref="E190">+INDEX(Mercado_ENERO_2025!$G$10:$G$417,MATCH(EC_ENERO_2025!$C190&amp;EC_ENERO_2025!$B190&amp;"Potencia",Mercado_ENERO_2025!$C$10:$C$417&amp;Mercado_ENERO_2025!$E$10:$E$417&amp;Mercado_ENERO_2025!$D$10:$D$417,0))*1000</f>
        <v>0</v>
      </c>
      <c r="F190" s="225">
        <v>1</v>
      </c>
      <c r="G190" s="215">
        <f>VLOOKUP($C190,PC_ENERO_2025!$B$11:$C$22,2,0)</f>
        <v>0.71</v>
      </c>
      <c r="H190" s="216">
        <f t="shared" si="29"/>
        <v>0.56586999999999998</v>
      </c>
      <c r="I190" s="28">
        <f t="shared" si="30"/>
        <v>0</v>
      </c>
      <c r="J190" s="217">
        <f t="shared" si="31"/>
        <v>0</v>
      </c>
      <c r="K190" s="28">
        <f t="shared" si="40"/>
        <v>0</v>
      </c>
      <c r="L190" s="218">
        <v>2.5</v>
      </c>
      <c r="M190" s="28">
        <f t="shared" si="41"/>
        <v>0</v>
      </c>
      <c r="N190" s="28">
        <f t="shared" si="32"/>
        <v>0</v>
      </c>
      <c r="O190" s="219">
        <f t="shared" si="33"/>
        <v>0</v>
      </c>
      <c r="Q190" s="220"/>
    </row>
    <row r="191" spans="1:17" ht="16.5" x14ac:dyDescent="0.3">
      <c r="A191" s="214" t="str">
        <f t="shared" si="26"/>
        <v>DB1Valle de México Norte</v>
      </c>
      <c r="B191" s="180" t="s">
        <v>75</v>
      </c>
      <c r="C191" s="181" t="s">
        <v>48</v>
      </c>
      <c r="D191" s="28">
        <f t="array" ref="D191">+INDEX(Mercado_ENERO_2025!$G$10:$G$417,MATCH(EC_ENERO_2025!$C191&amp;EC_ENERO_2025!$B191&amp;"Energía",Mercado_ENERO_2025!$C$10:$C$417&amp;Mercado_ENERO_2025!$E$10:$E$417&amp;Mercado_ENERO_2025!$D$10:$D$417,0))*1000</f>
        <v>139765976.72608599</v>
      </c>
      <c r="E191" s="28">
        <f t="array" ref="E191">+INDEX(Mercado_ENERO_2025!$G$10:$G$417,MATCH(EC_ENERO_2025!$C191&amp;EC_ENERO_2025!$B191&amp;"Potencia",Mercado_ENERO_2025!$C$10:$C$417&amp;Mercado_ENERO_2025!$E$10:$E$417&amp;Mercado_ENERO_2025!$D$10:$D$417,0))*1000</f>
        <v>318402.5349145389</v>
      </c>
      <c r="F191" s="215">
        <v>1.512148</v>
      </c>
      <c r="G191" s="215">
        <f>VLOOKUP($C191,PC_ENERO_2025!$B$11:$C$22,2,0)</f>
        <v>0.59</v>
      </c>
      <c r="H191" s="216">
        <f t="shared" si="29"/>
        <v>0.42066999999999999</v>
      </c>
      <c r="I191" s="28">
        <f t="shared" si="30"/>
        <v>228708.58548585034</v>
      </c>
      <c r="J191" s="217">
        <f t="shared" si="31"/>
        <v>1.7183001402524543</v>
      </c>
      <c r="K191" s="28">
        <f t="shared" si="40"/>
        <v>547111.12040038919</v>
      </c>
      <c r="L191" s="218">
        <v>1</v>
      </c>
      <c r="M191" s="28">
        <f t="shared" si="41"/>
        <v>547111.12040038919</v>
      </c>
      <c r="N191" s="28">
        <f t="shared" si="32"/>
        <v>547111.12040038919</v>
      </c>
      <c r="O191" s="219">
        <f t="shared" si="33"/>
        <v>139765976.72608599</v>
      </c>
      <c r="Q191" s="220"/>
    </row>
    <row r="192" spans="1:17" ht="16.5" x14ac:dyDescent="0.3">
      <c r="A192" s="214" t="str">
        <f t="shared" si="26"/>
        <v>DB2Valle de México Norte</v>
      </c>
      <c r="B192" s="180" t="s">
        <v>75</v>
      </c>
      <c r="C192" s="223" t="s">
        <v>50</v>
      </c>
      <c r="D192" s="28">
        <f t="array" ref="D192">+INDEX(Mercado_ENERO_2025!$G$10:$G$417,MATCH(EC_ENERO_2025!$C192&amp;EC_ENERO_2025!$B192&amp;"Energía",Mercado_ENERO_2025!$C$10:$C$417&amp;Mercado_ENERO_2025!$E$10:$E$417&amp;Mercado_ENERO_2025!$D$10:$D$417,0))*1000</f>
        <v>87074641.896623343</v>
      </c>
      <c r="E192" s="28">
        <f t="array" ref="E192">+INDEX(Mercado_ENERO_2025!$G$10:$G$417,MATCH(EC_ENERO_2025!$C192&amp;EC_ENERO_2025!$B192&amp;"Potencia",Mercado_ENERO_2025!$C$10:$C$417&amp;Mercado_ENERO_2025!$E$10:$E$417&amp;Mercado_ENERO_2025!$D$10:$D$417,0))*1000</f>
        <v>198365.77796752175</v>
      </c>
      <c r="F192" s="215">
        <v>1.512148</v>
      </c>
      <c r="G192" s="215">
        <f>VLOOKUP($C192,PC_ENERO_2025!$B$11:$C$22,2,0)</f>
        <v>0.59</v>
      </c>
      <c r="H192" s="216">
        <f t="shared" si="29"/>
        <v>0.42066999999999999</v>
      </c>
      <c r="I192" s="28">
        <f t="shared" si="30"/>
        <v>142486.16613535813</v>
      </c>
      <c r="J192" s="217">
        <f t="shared" si="31"/>
        <v>1.7183001402524545</v>
      </c>
      <c r="K192" s="28">
        <f t="shared" si="40"/>
        <v>340851.94410287985</v>
      </c>
      <c r="L192" s="218">
        <v>1.0062500000000001</v>
      </c>
      <c r="M192" s="28">
        <f t="shared" si="41"/>
        <v>338734.85128236504</v>
      </c>
      <c r="N192" s="28">
        <f t="shared" si="32"/>
        <v>340851.94410287985</v>
      </c>
      <c r="O192" s="219">
        <f t="shared" si="33"/>
        <v>87074641.896623343</v>
      </c>
      <c r="Q192" s="220"/>
    </row>
    <row r="193" spans="1:17" ht="16.5" x14ac:dyDescent="0.3">
      <c r="A193" s="214" t="str">
        <f t="shared" si="26"/>
        <v>PDBTValle de México Norte</v>
      </c>
      <c r="B193" s="180" t="s">
        <v>75</v>
      </c>
      <c r="C193" s="181" t="s">
        <v>56</v>
      </c>
      <c r="D193" s="28">
        <f t="array" ref="D193">+INDEX(Mercado_ENERO_2025!$G$10:$G$417,MATCH(EC_ENERO_2025!$C193&amp;EC_ENERO_2025!$B193&amp;"Energía",Mercado_ENERO_2025!$C$10:$C$417&amp;Mercado_ENERO_2025!$E$10:$E$417&amp;Mercado_ENERO_2025!$D$10:$D$417,0))*1000</f>
        <v>62184278.161944583</v>
      </c>
      <c r="E193" s="28">
        <f t="array" ref="E193">+INDEX(Mercado_ENERO_2025!$G$10:$G$417,MATCH(EC_ENERO_2025!$C193&amp;EC_ENERO_2025!$B193&amp;"Potencia",Mercado_ENERO_2025!$C$10:$C$417&amp;Mercado_ENERO_2025!$E$10:$E$417&amp;Mercado_ENERO_2025!$D$10:$D$417,0))*1000</f>
        <v>144105.20523253753</v>
      </c>
      <c r="F193" s="215">
        <v>1.512148</v>
      </c>
      <c r="G193" s="215">
        <f>VLOOKUP($C193,PC_ENERO_2025!$B$11:$C$22,2,0)</f>
        <v>0.57999999999999996</v>
      </c>
      <c r="H193" s="216">
        <f t="shared" si="29"/>
        <v>0.40947999999999996</v>
      </c>
      <c r="I193" s="28">
        <f t="shared" si="30"/>
        <v>104537.10007001931</v>
      </c>
      <c r="J193" s="217">
        <f t="shared" si="31"/>
        <v>1.7254220963172806</v>
      </c>
      <c r="K193" s="28">
        <f t="shared" si="40"/>
        <v>248642.30530255687</v>
      </c>
      <c r="L193" s="218">
        <v>1.1800000000000002</v>
      </c>
      <c r="M193" s="28">
        <f t="shared" si="41"/>
        <v>210713.81805301426</v>
      </c>
      <c r="N193" s="28">
        <f t="shared" si="32"/>
        <v>248642.30530255687</v>
      </c>
      <c r="O193" s="219">
        <f t="shared" si="33"/>
        <v>62184278.161944583</v>
      </c>
      <c r="Q193" s="220"/>
    </row>
    <row r="194" spans="1:17" ht="16.5" x14ac:dyDescent="0.3">
      <c r="A194" s="214" t="str">
        <f t="shared" si="26"/>
        <v>GDBTValle de México Norte</v>
      </c>
      <c r="B194" s="180" t="s">
        <v>75</v>
      </c>
      <c r="C194" s="223" t="s">
        <v>53</v>
      </c>
      <c r="D194" s="28">
        <f t="array" ref="D194">+INDEX(Mercado_ENERO_2025!$G$10:$G$417,MATCH(EC_ENERO_2025!$C194&amp;EC_ENERO_2025!$B194&amp;"Energía",Mercado_ENERO_2025!$C$10:$C$417&amp;Mercado_ENERO_2025!$E$10:$E$417&amp;Mercado_ENERO_2025!$D$10:$D$417,0))*1000</f>
        <v>12404674.991866304</v>
      </c>
      <c r="E194" s="28">
        <f t="array" ref="E194">+INDEX(Mercado_ENERO_2025!$G$10:$G$417,MATCH(EC_ENERO_2025!$C194&amp;EC_ENERO_2025!$B194&amp;"Potencia",Mercado_ENERO_2025!$C$10:$C$417&amp;Mercado_ENERO_2025!$E$10:$E$417&amp;Mercado_ENERO_2025!$D$10:$D$417,0))*1000</f>
        <v>34026.429097724118</v>
      </c>
      <c r="F194" s="215">
        <v>1.512148</v>
      </c>
      <c r="G194" s="215">
        <f>VLOOKUP($C194,PC_ENERO_2025!$B$11:$C$22,2,0)</f>
        <v>0.49</v>
      </c>
      <c r="H194" s="216">
        <f t="shared" si="29"/>
        <v>0.31506999999999996</v>
      </c>
      <c r="I194" s="28">
        <f t="shared" si="30"/>
        <v>27101.971398975449</v>
      </c>
      <c r="J194" s="217">
        <f t="shared" si="31"/>
        <v>1.7964976671850701</v>
      </c>
      <c r="K194" s="28">
        <f t="shared" si="40"/>
        <v>61128.400496699571</v>
      </c>
      <c r="L194" s="218">
        <v>1.29</v>
      </c>
      <c r="M194" s="28">
        <f t="shared" si="41"/>
        <v>47386.356974185714</v>
      </c>
      <c r="N194" s="28">
        <f t="shared" si="32"/>
        <v>61128.400496699571</v>
      </c>
      <c r="O194" s="219">
        <f t="shared" si="33"/>
        <v>61128.400496699571</v>
      </c>
      <c r="Q194" s="220"/>
    </row>
    <row r="195" spans="1:17" ht="16.5" x14ac:dyDescent="0.3">
      <c r="A195" s="214" t="str">
        <f t="shared" si="26"/>
        <v>RABTValle de México Norte</v>
      </c>
      <c r="B195" s="180" t="s">
        <v>75</v>
      </c>
      <c r="C195" s="223" t="s">
        <v>59</v>
      </c>
      <c r="D195" s="28">
        <f t="array" ref="D195">+INDEX(Mercado_ENERO_2025!$G$10:$G$417,MATCH(EC_ENERO_2025!$C195&amp;EC_ENERO_2025!$B195&amp;"Energía",Mercado_ENERO_2025!$C$10:$C$417&amp;Mercado_ENERO_2025!$E$10:$E$417&amp;Mercado_ENERO_2025!$D$10:$D$417,0))*1000</f>
        <v>1128398.9380641498</v>
      </c>
      <c r="E195" s="28">
        <f t="array" ref="E195">+INDEX(Mercado_ENERO_2025!$G$10:$G$417,MATCH(EC_ENERO_2025!$C195&amp;EC_ENERO_2025!$B195&amp;"Potencia",Mercado_ENERO_2025!$C$10:$C$417&amp;Mercado_ENERO_2025!$E$10:$E$417&amp;Mercado_ENERO_2025!$D$10:$D$417,0))*1000</f>
        <v>3033.3304786670692</v>
      </c>
      <c r="F195" s="215">
        <v>1.512148</v>
      </c>
      <c r="G195" s="215">
        <f>VLOOKUP($C195,PC_ENERO_2025!$B$11:$C$22,2,0)</f>
        <v>0.5</v>
      </c>
      <c r="H195" s="216">
        <f t="shared" si="29"/>
        <v>0.32499999999999996</v>
      </c>
      <c r="I195" s="28">
        <f t="shared" si="30"/>
        <v>2390.0217507513576</v>
      </c>
      <c r="J195" s="217">
        <f t="shared" si="31"/>
        <v>1.7879200000000002</v>
      </c>
      <c r="K195" s="28">
        <f t="shared" si="40"/>
        <v>5423.3522294184268</v>
      </c>
      <c r="L195" s="218">
        <v>1.05</v>
      </c>
      <c r="M195" s="28">
        <f t="shared" si="41"/>
        <v>5165.0973613508822</v>
      </c>
      <c r="N195" s="28">
        <f t="shared" si="32"/>
        <v>5423.3522294184268</v>
      </c>
      <c r="O195" s="219">
        <f t="shared" si="33"/>
        <v>1128398.9380641498</v>
      </c>
      <c r="Q195" s="220"/>
    </row>
    <row r="196" spans="1:17" ht="16.5" x14ac:dyDescent="0.3">
      <c r="A196" s="214" t="str">
        <f t="shared" si="26"/>
        <v>APBTValle de México Norte</v>
      </c>
      <c r="B196" s="180" t="s">
        <v>75</v>
      </c>
      <c r="C196" s="181" t="s">
        <v>57</v>
      </c>
      <c r="D196" s="28">
        <f t="array" ref="D196">+INDEX(Mercado_ENERO_2025!$G$10:$G$417,MATCH(EC_ENERO_2025!$C196&amp;EC_ENERO_2025!$B196&amp;"Energía",Mercado_ENERO_2025!$C$10:$C$417&amp;Mercado_ENERO_2025!$E$10:$E$417&amp;Mercado_ENERO_2025!$D$10:$D$417,0))*1000</f>
        <v>17802661.426267475</v>
      </c>
      <c r="E196" s="28">
        <f t="array" ref="E196">+INDEX(Mercado_ENERO_2025!$G$10:$G$417,MATCH(EC_ENERO_2025!$C196&amp;EC_ENERO_2025!$B196&amp;"Potencia",Mercado_ENERO_2025!$C$10:$C$417&amp;Mercado_ENERO_2025!$E$10:$E$417&amp;Mercado_ENERO_2025!$D$10:$D$417,0))*1000</f>
        <v>47856.616737278149</v>
      </c>
      <c r="F196" s="215">
        <v>1.512148</v>
      </c>
      <c r="G196" s="215">
        <f>VLOOKUP($C196,PC_ENERO_2025!$B$11:$C$22,2,0)</f>
        <v>0.5</v>
      </c>
      <c r="H196" s="216">
        <f t="shared" si="29"/>
        <v>0.32499999999999996</v>
      </c>
      <c r="I196" s="28">
        <f t="shared" si="30"/>
        <v>37707.185459636217</v>
      </c>
      <c r="J196" s="217">
        <f t="shared" si="31"/>
        <v>1.7879200000000002</v>
      </c>
      <c r="K196" s="28">
        <f>E196*J196</f>
        <v>85563.802196914359</v>
      </c>
      <c r="L196" s="218">
        <v>1</v>
      </c>
      <c r="M196" s="28">
        <f>K196/L196</f>
        <v>85563.802196914359</v>
      </c>
      <c r="N196" s="28">
        <f t="shared" si="32"/>
        <v>85563.802196914359</v>
      </c>
      <c r="O196" s="219">
        <f t="shared" si="33"/>
        <v>17802661.426267475</v>
      </c>
      <c r="Q196" s="220"/>
    </row>
    <row r="197" spans="1:17" ht="16.5" x14ac:dyDescent="0.3">
      <c r="A197" s="214" t="str">
        <f t="shared" si="26"/>
        <v>APMTValle de México Norte</v>
      </c>
      <c r="B197" s="180" t="s">
        <v>75</v>
      </c>
      <c r="C197" s="181" t="s">
        <v>58</v>
      </c>
      <c r="D197" s="28">
        <f t="array" ref="D197">+INDEX(Mercado_ENERO_2025!$G$10:$G$417,MATCH(EC_ENERO_2025!$C197&amp;EC_ENERO_2025!$B197&amp;"Energía",Mercado_ENERO_2025!$C$10:$C$417&amp;Mercado_ENERO_2025!$E$10:$E$417&amp;Mercado_ENERO_2025!$D$10:$D$417,0))*1000</f>
        <v>3114.2447052127504</v>
      </c>
      <c r="E197" s="28">
        <f t="array" ref="E197">+INDEX(Mercado_ENERO_2025!$G$10:$G$417,MATCH(EC_ENERO_2025!$C197&amp;EC_ENERO_2025!$B197&amp;"Potencia",Mercado_ENERO_2025!$C$10:$C$417&amp;Mercado_ENERO_2025!$E$10:$E$417&amp;Mercado_ENERO_2025!$D$10:$D$417,0))*1000</f>
        <v>8.3716255516471794</v>
      </c>
      <c r="F197" s="215">
        <v>1.0058419999999999</v>
      </c>
      <c r="G197" s="215">
        <f>VLOOKUP($C197,PC_ENERO_2025!$B$11:$C$22,2,0)</f>
        <v>0.5</v>
      </c>
      <c r="H197" s="216">
        <f t="shared" si="29"/>
        <v>0.32499999999999996</v>
      </c>
      <c r="I197" s="28">
        <f t="shared" si="30"/>
        <v>7.5241594573418474E-2</v>
      </c>
      <c r="J197" s="217">
        <f t="shared" si="31"/>
        <v>1.0089876923076921</v>
      </c>
      <c r="K197" s="28">
        <f>E197*J197</f>
        <v>8.4468671462205975</v>
      </c>
      <c r="L197" s="218">
        <v>1</v>
      </c>
      <c r="M197" s="28">
        <f>K197/L197</f>
        <v>8.4468671462205975</v>
      </c>
      <c r="N197" s="28">
        <f t="shared" si="32"/>
        <v>8.4468671462205975</v>
      </c>
      <c r="O197" s="219">
        <f t="shared" si="33"/>
        <v>3114.2447052127504</v>
      </c>
      <c r="Q197" s="220"/>
    </row>
    <row r="198" spans="1:17" ht="16.5" x14ac:dyDescent="0.3">
      <c r="A198" s="214" t="str">
        <f t="shared" si="26"/>
        <v>GDMTHValle de México Norte</v>
      </c>
      <c r="B198" s="180" t="s">
        <v>75</v>
      </c>
      <c r="C198" s="181" t="s">
        <v>54</v>
      </c>
      <c r="D198" s="28">
        <f t="array" ref="D198">+INDEX(Mercado_ENERO_2025!$G$10:$G$417,MATCH(EC_ENERO_2025!$C198&amp;EC_ENERO_2025!$B198&amp;"Energía",Mercado_ENERO_2025!$C$10:$C$417&amp;Mercado_ENERO_2025!$E$10:$E$417&amp;Mercado_ENERO_2025!$D$10:$D$417,0))*1000</f>
        <v>350527257.29696137</v>
      </c>
      <c r="E198" s="28">
        <f t="array" ref="E198">+INDEX(Mercado_ENERO_2025!$G$10:$G$417,MATCH(EC_ENERO_2025!$C198&amp;EC_ENERO_2025!$B198&amp;"Potencia",Mercado_ENERO_2025!$C$10:$C$417&amp;Mercado_ENERO_2025!$E$10:$E$417&amp;Mercado_ENERO_2025!$D$10:$D$417,0))*1000</f>
        <v>826559.27489379689</v>
      </c>
      <c r="F198" s="215">
        <v>1.0058419999999999</v>
      </c>
      <c r="G198" s="215">
        <f>VLOOKUP($C198,PC_ENERO_2025!$B$11:$C$22,2,0)</f>
        <v>0.56999999999999995</v>
      </c>
      <c r="H198" s="216">
        <f t="shared" si="29"/>
        <v>0.39842999999999995</v>
      </c>
      <c r="I198" s="28">
        <f t="shared" si="30"/>
        <v>6908.0962574098448</v>
      </c>
      <c r="J198" s="217">
        <f t="shared" si="31"/>
        <v>1.0083576537911301</v>
      </c>
      <c r="K198" s="28">
        <f>E198*J198</f>
        <v>833467.37115120678</v>
      </c>
      <c r="L198" s="218">
        <v>1.25</v>
      </c>
      <c r="M198" s="28">
        <f>K198/L198</f>
        <v>666773.8969209654</v>
      </c>
      <c r="N198" s="28">
        <f t="shared" si="32"/>
        <v>666773.8969209654</v>
      </c>
      <c r="O198" s="219">
        <f t="shared" si="33"/>
        <v>666773.8969209654</v>
      </c>
      <c r="Q198" s="220"/>
    </row>
    <row r="199" spans="1:17" ht="16.5" x14ac:dyDescent="0.3">
      <c r="A199" s="214" t="str">
        <f t="shared" si="26"/>
        <v>GDMTOValle de México Norte</v>
      </c>
      <c r="B199" s="180" t="s">
        <v>75</v>
      </c>
      <c r="C199" s="181" t="s">
        <v>55</v>
      </c>
      <c r="D199" s="28">
        <f t="array" ref="D199">+INDEX(Mercado_ENERO_2025!$G$10:$G$417,MATCH(EC_ENERO_2025!$C199&amp;EC_ENERO_2025!$B199&amp;"Energía",Mercado_ENERO_2025!$C$10:$C$417&amp;Mercado_ENERO_2025!$E$10:$E$417&amp;Mercado_ENERO_2025!$D$10:$D$417,0))*1000</f>
        <v>59102651.203867689</v>
      </c>
      <c r="E199" s="28">
        <f t="array" ref="E199">+INDEX(Mercado_ENERO_2025!$G$10:$G$417,MATCH(EC_ENERO_2025!$C199&amp;EC_ENERO_2025!$B199&amp;"Potencia",Mercado_ENERO_2025!$C$10:$C$417&amp;Mercado_ENERO_2025!$E$10:$E$417&amp;Mercado_ENERO_2025!$D$10:$D$417,0))*1000</f>
        <v>144434.63148550264</v>
      </c>
      <c r="F199" s="215">
        <v>1.0058419999999999</v>
      </c>
      <c r="G199" s="215">
        <f>VLOOKUP($C199,PC_ENERO_2025!$B$11:$C$22,2,0)</f>
        <v>0.55000000000000004</v>
      </c>
      <c r="H199" s="216">
        <f t="shared" si="29"/>
        <v>0.37675000000000003</v>
      </c>
      <c r="I199" s="28">
        <f t="shared" si="30"/>
        <v>1231.8060104208648</v>
      </c>
      <c r="J199" s="217">
        <f t="shared" si="31"/>
        <v>1.0085284671532846</v>
      </c>
      <c r="K199" s="28">
        <f t="shared" ref="K199:K214" si="42">E199*J199</f>
        <v>145666.43749592351</v>
      </c>
      <c r="L199" s="218">
        <v>1.05</v>
      </c>
      <c r="M199" s="28">
        <f t="shared" ref="M199:M214" si="43">K199/L199</f>
        <v>138729.94047230811</v>
      </c>
      <c r="N199" s="28">
        <f t="shared" si="32"/>
        <v>145666.43749592351</v>
      </c>
      <c r="O199" s="219">
        <f t="shared" si="33"/>
        <v>145666.43749592351</v>
      </c>
      <c r="Q199" s="220"/>
    </row>
    <row r="200" spans="1:17" ht="16.5" x14ac:dyDescent="0.3">
      <c r="A200" s="214" t="str">
        <f t="shared" si="26"/>
        <v>RAMTValle de México Norte</v>
      </c>
      <c r="B200" s="180" t="s">
        <v>75</v>
      </c>
      <c r="C200" s="181" t="s">
        <v>60</v>
      </c>
      <c r="D200" s="28">
        <f t="array" ref="D200">+INDEX(Mercado_ENERO_2025!$G$10:$G$417,MATCH(EC_ENERO_2025!$C200&amp;EC_ENERO_2025!$B200&amp;"Energía",Mercado_ENERO_2025!$C$10:$C$417&amp;Mercado_ENERO_2025!$E$10:$E$417&amp;Mercado_ENERO_2025!$D$10:$D$417,0))*1000</f>
        <v>1216969.1772613195</v>
      </c>
      <c r="E200" s="28">
        <f t="array" ref="E200">+INDEX(Mercado_ENERO_2025!$G$10:$G$417,MATCH(EC_ENERO_2025!$C200&amp;EC_ENERO_2025!$B200&amp;"Potencia",Mercado_ENERO_2025!$C$10:$C$417&amp;Mercado_ENERO_2025!$E$10:$E$417&amp;Mercado_ENERO_2025!$D$10:$D$417,0))*1000</f>
        <v>3271.4225195196755</v>
      </c>
      <c r="F200" s="215">
        <v>1.0058419999999999</v>
      </c>
      <c r="G200" s="215">
        <f>VLOOKUP($C200,PC_ENERO_2025!$B$11:$C$22,2,0)</f>
        <v>0.5</v>
      </c>
      <c r="H200" s="216">
        <f t="shared" si="29"/>
        <v>0.32499999999999996</v>
      </c>
      <c r="I200" s="28">
        <f t="shared" si="30"/>
        <v>29.402539013897893</v>
      </c>
      <c r="J200" s="217">
        <f t="shared" si="31"/>
        <v>1.0089876923076921</v>
      </c>
      <c r="K200" s="28">
        <f t="shared" si="42"/>
        <v>3300.8250585335732</v>
      </c>
      <c r="L200" s="218">
        <v>1.05</v>
      </c>
      <c r="M200" s="28">
        <f t="shared" si="43"/>
        <v>3143.6429128891173</v>
      </c>
      <c r="N200" s="28">
        <f t="shared" si="32"/>
        <v>3300.8250585335732</v>
      </c>
      <c r="O200" s="219">
        <f t="shared" si="33"/>
        <v>3300.8250585335732</v>
      </c>
      <c r="Q200" s="220"/>
    </row>
    <row r="201" spans="1:17" ht="16.5" x14ac:dyDescent="0.3">
      <c r="A201" s="214" t="str">
        <f t="shared" si="26"/>
        <v>DISTValle de México Norte</v>
      </c>
      <c r="B201" s="180" t="s">
        <v>75</v>
      </c>
      <c r="C201" s="181" t="s">
        <v>51</v>
      </c>
      <c r="D201" s="28">
        <f t="array" ref="D201">+INDEX(Mercado_ENERO_2025!$G$10:$G$417,MATCH(EC_ENERO_2025!$C201&amp;EC_ENERO_2025!$B201&amp;"Energía",Mercado_ENERO_2025!$C$10:$C$417&amp;Mercado_ENERO_2025!$E$10:$E$417&amp;Mercado_ENERO_2025!$D$10:$D$417,0))*1000</f>
        <v>115891039.25900145</v>
      </c>
      <c r="E201" s="28">
        <f t="array" ref="E201">+INDEX(Mercado_ENERO_2025!$G$10:$G$417,MATCH(EC_ENERO_2025!$C201&amp;EC_ENERO_2025!$B201&amp;"Potencia",Mercado_ENERO_2025!$C$10:$C$417&amp;Mercado_ENERO_2025!$E$10:$E$417&amp;Mercado_ENERO_2025!$D$10:$D$417,0))*1000</f>
        <v>210496.65660237116</v>
      </c>
      <c r="F201" s="225">
        <v>1</v>
      </c>
      <c r="G201" s="215">
        <f>VLOOKUP($C201,PC_ENERO_2025!$B$11:$C$22,2,0)</f>
        <v>0.74</v>
      </c>
      <c r="H201" s="216">
        <f t="shared" si="29"/>
        <v>0.60531999999999997</v>
      </c>
      <c r="I201" s="28">
        <f t="shared" si="30"/>
        <v>0</v>
      </c>
      <c r="J201" s="217">
        <f t="shared" si="31"/>
        <v>1</v>
      </c>
      <c r="K201" s="28">
        <f t="shared" si="42"/>
        <v>210496.65660237116</v>
      </c>
      <c r="L201" s="218">
        <v>1.35</v>
      </c>
      <c r="M201" s="28">
        <f t="shared" si="43"/>
        <v>155923.44933508974</v>
      </c>
      <c r="N201" s="28">
        <f t="shared" si="32"/>
        <v>155923.44933508974</v>
      </c>
      <c r="O201" s="219">
        <f t="shared" si="33"/>
        <v>155923.44933508974</v>
      </c>
      <c r="Q201" s="220"/>
    </row>
    <row r="202" spans="1:17" ht="16.5" x14ac:dyDescent="0.3">
      <c r="A202" s="214" t="str">
        <f t="shared" si="26"/>
        <v>DITValle de México Norte</v>
      </c>
      <c r="B202" s="180" t="s">
        <v>75</v>
      </c>
      <c r="C202" s="181" t="s">
        <v>52</v>
      </c>
      <c r="D202" s="28">
        <f t="array" ref="D202">+INDEX(Mercado_ENERO_2025!$G$10:$G$417,MATCH(EC_ENERO_2025!$C202&amp;EC_ENERO_2025!$B202&amp;"Energía",Mercado_ENERO_2025!$C$10:$C$417&amp;Mercado_ENERO_2025!$E$10:$E$417&amp;Mercado_ENERO_2025!$D$10:$D$417,0))*1000</f>
        <v>26990696.796944827</v>
      </c>
      <c r="E202" s="28">
        <f t="array" ref="E202">+INDEX(Mercado_ENERO_2025!$G$10:$G$417,MATCH(EC_ENERO_2025!$C202&amp;EC_ENERO_2025!$B202&amp;"Potencia",Mercado_ENERO_2025!$C$10:$C$417&amp;Mercado_ENERO_2025!$E$10:$E$417&amp;Mercado_ENERO_2025!$D$10:$D$417,0))*1000</f>
        <v>51095.518697835883</v>
      </c>
      <c r="F202" s="225">
        <v>1</v>
      </c>
      <c r="G202" s="215">
        <f>VLOOKUP($C202,PC_ENERO_2025!$B$11:$C$22,2,0)</f>
        <v>0.71</v>
      </c>
      <c r="H202" s="216">
        <f t="shared" si="29"/>
        <v>0.56586999999999998</v>
      </c>
      <c r="I202" s="28">
        <f t="shared" si="30"/>
        <v>0</v>
      </c>
      <c r="J202" s="217">
        <f t="shared" si="31"/>
        <v>1</v>
      </c>
      <c r="K202" s="28">
        <f t="shared" si="42"/>
        <v>51095.518697835883</v>
      </c>
      <c r="L202" s="218">
        <v>2.5</v>
      </c>
      <c r="M202" s="28">
        <f t="shared" si="43"/>
        <v>20438.207479134355</v>
      </c>
      <c r="N202" s="28">
        <f t="shared" si="32"/>
        <v>20438.207479134355</v>
      </c>
      <c r="O202" s="219">
        <f t="shared" si="33"/>
        <v>20438.207479134355</v>
      </c>
      <c r="Q202" s="220"/>
    </row>
    <row r="203" spans="1:17" ht="16.5" x14ac:dyDescent="0.3">
      <c r="A203" s="214" t="str">
        <f t="shared" ref="A203:A214" si="44">C203&amp;B203</f>
        <v>DB1Valle de México Sur</v>
      </c>
      <c r="B203" s="180" t="s">
        <v>76</v>
      </c>
      <c r="C203" s="181" t="s">
        <v>48</v>
      </c>
      <c r="D203" s="28">
        <f t="array" ref="D203">+INDEX(Mercado_ENERO_2025!$G$10:$G$417,MATCH(EC_ENERO_2025!$C203&amp;EC_ENERO_2025!$B203&amp;"Energía",Mercado_ENERO_2025!$C$10:$C$417&amp;Mercado_ENERO_2025!$E$10:$E$417&amp;Mercado_ENERO_2025!$D$10:$D$417,0))*1000</f>
        <v>155968495.44088525</v>
      </c>
      <c r="E203" s="28">
        <f t="array" ref="E203">+INDEX(Mercado_ENERO_2025!$G$10:$G$417,MATCH(EC_ENERO_2025!$C203&amp;EC_ENERO_2025!$B203&amp;"Potencia",Mercado_ENERO_2025!$C$10:$C$417&amp;Mercado_ENERO_2025!$E$10:$E$417&amp;Mercado_ENERO_2025!$D$10:$D$417,0))*1000</f>
        <v>355313.68562257435</v>
      </c>
      <c r="F203" s="215">
        <v>1.5491060000000001</v>
      </c>
      <c r="G203" s="215">
        <f>VLOOKUP($C203,PC_ENERO_2025!$B$11:$C$22,2,0)</f>
        <v>0.59</v>
      </c>
      <c r="H203" s="216">
        <f t="shared" si="29"/>
        <v>0.42066999999999999</v>
      </c>
      <c r="I203" s="28">
        <f t="shared" si="30"/>
        <v>273639.37820121931</v>
      </c>
      <c r="J203" s="217">
        <f t="shared" si="31"/>
        <v>1.7701346423562414</v>
      </c>
      <c r="K203" s="28">
        <f t="shared" si="42"/>
        <v>628953.06382379367</v>
      </c>
      <c r="L203" s="218">
        <v>1</v>
      </c>
      <c r="M203" s="28">
        <f t="shared" si="43"/>
        <v>628953.06382379367</v>
      </c>
      <c r="N203" s="28">
        <f t="shared" si="32"/>
        <v>628953.06382379367</v>
      </c>
      <c r="O203" s="219">
        <f t="shared" si="33"/>
        <v>155968495.44088525</v>
      </c>
      <c r="Q203" s="220"/>
    </row>
    <row r="204" spans="1:17" ht="16.5" x14ac:dyDescent="0.3">
      <c r="A204" s="214" t="str">
        <f t="shared" si="44"/>
        <v>DB2Valle de México Sur</v>
      </c>
      <c r="B204" s="180" t="s">
        <v>76</v>
      </c>
      <c r="C204" s="181" t="s">
        <v>50</v>
      </c>
      <c r="D204" s="28">
        <f t="array" ref="D204">+INDEX(Mercado_ENERO_2025!$G$10:$G$417,MATCH(EC_ENERO_2025!$C204&amp;EC_ENERO_2025!$B204&amp;"Energía",Mercado_ENERO_2025!$C$10:$C$417&amp;Mercado_ENERO_2025!$E$10:$E$417&amp;Mercado_ENERO_2025!$D$10:$D$417,0))*1000</f>
        <v>99193338.431708872</v>
      </c>
      <c r="E204" s="28">
        <f t="array" ref="E204">+INDEX(Mercado_ENERO_2025!$G$10:$G$417,MATCH(EC_ENERO_2025!$C204&amp;EC_ENERO_2025!$B204&amp;"Potencia",Mercado_ENERO_2025!$C$10:$C$417&amp;Mercado_ENERO_2025!$E$10:$E$417&amp;Mercado_ENERO_2025!$D$10:$D$417,0))*1000</f>
        <v>225973.52476696938</v>
      </c>
      <c r="F204" s="215">
        <v>1.5491060000000001</v>
      </c>
      <c r="G204" s="215">
        <f>VLOOKUP($C204,PC_ENERO_2025!$B$11:$C$22,2,0)</f>
        <v>0.59</v>
      </c>
      <c r="H204" s="216">
        <f t="shared" ref="H204:H214" si="45">0.3*G204+0.7*G204*G204</f>
        <v>0.42066999999999999</v>
      </c>
      <c r="I204" s="28">
        <f t="shared" ref="I204:I214" si="46">D204*(F204-1)/(31*24)/H204</f>
        <v>174030.03967838924</v>
      </c>
      <c r="J204" s="217">
        <f t="shared" ref="J204:J214" si="47">IFERROR(((I204+E204)/E204),0)</f>
        <v>1.7701346423562414</v>
      </c>
      <c r="K204" s="28">
        <f t="shared" si="42"/>
        <v>400003.56444535858</v>
      </c>
      <c r="L204" s="218">
        <v>1.0062500000000001</v>
      </c>
      <c r="M204" s="28">
        <f t="shared" si="43"/>
        <v>397519.07025625696</v>
      </c>
      <c r="N204" s="28">
        <f t="shared" si="32"/>
        <v>400003.56444535858</v>
      </c>
      <c r="O204" s="219">
        <f t="shared" si="33"/>
        <v>99193338.431708872</v>
      </c>
      <c r="Q204" s="220"/>
    </row>
    <row r="205" spans="1:17" ht="16.5" x14ac:dyDescent="0.3">
      <c r="A205" s="214" t="str">
        <f t="shared" si="44"/>
        <v>PDBTValle de México Sur</v>
      </c>
      <c r="B205" s="180" t="s">
        <v>76</v>
      </c>
      <c r="C205" s="181" t="s">
        <v>56</v>
      </c>
      <c r="D205" s="28">
        <f t="array" ref="D205">+INDEX(Mercado_ENERO_2025!$G$10:$G$417,MATCH(EC_ENERO_2025!$C205&amp;EC_ENERO_2025!$B205&amp;"Energía",Mercado_ENERO_2025!$C$10:$C$417&amp;Mercado_ENERO_2025!$E$10:$E$417&amp;Mercado_ENERO_2025!$D$10:$D$417,0))*1000</f>
        <v>72540683.279225796</v>
      </c>
      <c r="E205" s="28">
        <f t="array" ref="E205">+INDEX(Mercado_ENERO_2025!$G$10:$G$417,MATCH(EC_ENERO_2025!$C205&amp;EC_ENERO_2025!$B205&amp;"Potencia",Mercado_ENERO_2025!$C$10:$C$417&amp;Mercado_ENERO_2025!$E$10:$E$417&amp;Mercado_ENERO_2025!$D$10:$D$417,0))*1000</f>
        <v>168105.03170009685</v>
      </c>
      <c r="F205" s="215">
        <v>1.5491060000000001</v>
      </c>
      <c r="G205" s="215">
        <f>VLOOKUP($C205,PC_ENERO_2025!$B$11:$C$22,2,0)</f>
        <v>0.57999999999999996</v>
      </c>
      <c r="H205" s="216">
        <f t="shared" si="45"/>
        <v>0.40947999999999996</v>
      </c>
      <c r="I205" s="28">
        <f t="shared" si="46"/>
        <v>130747.14098684621</v>
      </c>
      <c r="J205" s="217">
        <f t="shared" si="47"/>
        <v>1.7777705382436266</v>
      </c>
      <c r="K205" s="28">
        <f t="shared" si="42"/>
        <v>298852.17268694309</v>
      </c>
      <c r="L205" s="218">
        <v>1.1800000000000002</v>
      </c>
      <c r="M205" s="28">
        <f t="shared" si="43"/>
        <v>253264.553124528</v>
      </c>
      <c r="N205" s="28">
        <f t="shared" si="32"/>
        <v>298852.17268694309</v>
      </c>
      <c r="O205" s="219">
        <f t="shared" si="33"/>
        <v>72540683.279225796</v>
      </c>
      <c r="Q205" s="220"/>
    </row>
    <row r="206" spans="1:17" ht="16.5" x14ac:dyDescent="0.3">
      <c r="A206" s="214" t="str">
        <f t="shared" si="44"/>
        <v>GDBTValle de México Sur</v>
      </c>
      <c r="B206" s="180" t="s">
        <v>76</v>
      </c>
      <c r="C206" s="223" t="s">
        <v>53</v>
      </c>
      <c r="D206" s="28">
        <f t="array" ref="D206">+INDEX(Mercado_ENERO_2025!$G$10:$G$417,MATCH(EC_ENERO_2025!$C206&amp;EC_ENERO_2025!$B206&amp;"Energía",Mercado_ENERO_2025!$C$10:$C$417&amp;Mercado_ENERO_2025!$E$10:$E$417&amp;Mercado_ENERO_2025!$D$10:$D$417,0))*1000</f>
        <v>18921769.539157145</v>
      </c>
      <c r="E206" s="28">
        <f t="array" ref="E206">+INDEX(Mercado_ENERO_2025!$G$10:$G$417,MATCH(EC_ENERO_2025!$C206&amp;EC_ENERO_2025!$B206&amp;"Potencia",Mercado_ENERO_2025!$C$10:$C$417&amp;Mercado_ENERO_2025!$E$10:$E$417&amp;Mercado_ENERO_2025!$D$10:$D$417,0))*1000</f>
        <v>51903.032530055803</v>
      </c>
      <c r="F206" s="215">
        <v>1.5491060000000001</v>
      </c>
      <c r="G206" s="215">
        <f>VLOOKUP($C206,PC_ENERO_2025!$B$11:$C$22,2,0)</f>
        <v>0.49</v>
      </c>
      <c r="H206" s="216">
        <f t="shared" si="45"/>
        <v>0.31506999999999996</v>
      </c>
      <c r="I206" s="28">
        <f t="shared" si="46"/>
        <v>44323.898258862886</v>
      </c>
      <c r="J206" s="217">
        <f t="shared" si="47"/>
        <v>1.853975116640747</v>
      </c>
      <c r="K206" s="28">
        <f t="shared" si="42"/>
        <v>96226.930788918689</v>
      </c>
      <c r="L206" s="218">
        <v>1.29</v>
      </c>
      <c r="M206" s="28">
        <f t="shared" si="43"/>
        <v>74594.519991409834</v>
      </c>
      <c r="N206" s="28">
        <f t="shared" ref="N206:N214" si="48">IF(OR(C206="GDMTH",C206="DIST",C206="DIT"),M206,K206)</f>
        <v>96226.930788918689</v>
      </c>
      <c r="O206" s="219">
        <f t="shared" si="33"/>
        <v>96226.930788918689</v>
      </c>
      <c r="Q206" s="220"/>
    </row>
    <row r="207" spans="1:17" ht="16.5" x14ac:dyDescent="0.3">
      <c r="A207" s="214" t="str">
        <f t="shared" si="44"/>
        <v>RABTValle de México Sur</v>
      </c>
      <c r="B207" s="180" t="s">
        <v>76</v>
      </c>
      <c r="C207" s="223" t="s">
        <v>59</v>
      </c>
      <c r="D207" s="28">
        <f t="array" ref="D207">+INDEX(Mercado_ENERO_2025!$G$10:$G$417,MATCH(EC_ENERO_2025!$C207&amp;EC_ENERO_2025!$B207&amp;"Energía",Mercado_ENERO_2025!$C$10:$C$417&amp;Mercado_ENERO_2025!$E$10:$E$417&amp;Mercado_ENERO_2025!$D$10:$D$417,0))*1000</f>
        <v>111307.14956395875</v>
      </c>
      <c r="E207" s="28">
        <f t="array" ref="E207">+INDEX(Mercado_ENERO_2025!$G$10:$G$417,MATCH(EC_ENERO_2025!$C207&amp;EC_ENERO_2025!$B207&amp;"Potencia",Mercado_ENERO_2025!$C$10:$C$417&amp;Mercado_ENERO_2025!$E$10:$E$417&amp;Mercado_ENERO_2025!$D$10:$D$417,0))*1000</f>
        <v>299.21276764505041</v>
      </c>
      <c r="F207" s="215">
        <v>1.5491060000000001</v>
      </c>
      <c r="G207" s="215">
        <f>VLOOKUP($C207,PC_ENERO_2025!$B$11:$C$22,2,0)</f>
        <v>0.5</v>
      </c>
      <c r="H207" s="216">
        <f t="shared" si="45"/>
        <v>0.32499999999999996</v>
      </c>
      <c r="I207" s="28">
        <f t="shared" si="46"/>
        <v>252.76850152385092</v>
      </c>
      <c r="J207" s="217">
        <f t="shared" si="47"/>
        <v>1.8447784615384619</v>
      </c>
      <c r="K207" s="28">
        <f t="shared" si="42"/>
        <v>551.98126916890135</v>
      </c>
      <c r="L207" s="218">
        <v>1.05</v>
      </c>
      <c r="M207" s="28">
        <f t="shared" si="43"/>
        <v>525.69644682752505</v>
      </c>
      <c r="N207" s="28">
        <f t="shared" si="48"/>
        <v>551.98126916890135</v>
      </c>
      <c r="O207" s="219">
        <f t="shared" ref="O207:O214" si="49">IF(OR(C207="DB1",C207="DB2",C207="PDBT",C207="RABT",C207="APBT",C207="APMT"),D207,N207)</f>
        <v>111307.14956395875</v>
      </c>
      <c r="Q207" s="220"/>
    </row>
    <row r="208" spans="1:17" ht="16.5" x14ac:dyDescent="0.3">
      <c r="A208" s="214" t="str">
        <f t="shared" si="44"/>
        <v>APBTValle de México Sur</v>
      </c>
      <c r="B208" s="180" t="s">
        <v>76</v>
      </c>
      <c r="C208" s="223" t="s">
        <v>57</v>
      </c>
      <c r="D208" s="28">
        <f t="array" ref="D208">+INDEX(Mercado_ENERO_2025!$G$10:$G$417,MATCH(EC_ENERO_2025!$C208&amp;EC_ENERO_2025!$B208&amp;"Energía",Mercado_ENERO_2025!$C$10:$C$417&amp;Mercado_ENERO_2025!$E$10:$E$417&amp;Mercado_ENERO_2025!$D$10:$D$417,0))*1000</f>
        <v>10306684.613469779</v>
      </c>
      <c r="E208" s="28">
        <f t="array" ref="E208">+INDEX(Mercado_ENERO_2025!$G$10:$G$417,MATCH(EC_ENERO_2025!$C208&amp;EC_ENERO_2025!$B208&amp;"Potencia",Mercado_ENERO_2025!$C$10:$C$417&amp;Mercado_ENERO_2025!$E$10:$E$417&amp;Mercado_ENERO_2025!$D$10:$D$417,0))*1000</f>
        <v>27706.141434058543</v>
      </c>
      <c r="F208" s="215">
        <v>1.5491060000000001</v>
      </c>
      <c r="G208" s="215">
        <f>VLOOKUP($C208,PC_ENERO_2025!$B$11:$C$22,2,0)</f>
        <v>0.5</v>
      </c>
      <c r="H208" s="216">
        <f t="shared" si="45"/>
        <v>0.32499999999999996</v>
      </c>
      <c r="I208" s="28">
        <f t="shared" si="46"/>
        <v>23405.551535831011</v>
      </c>
      <c r="J208" s="217">
        <f t="shared" si="47"/>
        <v>1.8447784615384619</v>
      </c>
      <c r="K208" s="28">
        <f t="shared" si="42"/>
        <v>51111.692969889555</v>
      </c>
      <c r="L208" s="218">
        <v>1</v>
      </c>
      <c r="M208" s="28">
        <f t="shared" si="43"/>
        <v>51111.692969889555</v>
      </c>
      <c r="N208" s="28">
        <f t="shared" si="48"/>
        <v>51111.692969889555</v>
      </c>
      <c r="O208" s="219">
        <f t="shared" si="49"/>
        <v>10306684.613469779</v>
      </c>
      <c r="Q208" s="220"/>
    </row>
    <row r="209" spans="1:17" ht="16.5" x14ac:dyDescent="0.3">
      <c r="A209" s="214" t="str">
        <f t="shared" si="44"/>
        <v>APMTValle de México Sur</v>
      </c>
      <c r="B209" s="180" t="s">
        <v>76</v>
      </c>
      <c r="C209" s="223" t="s">
        <v>58</v>
      </c>
      <c r="D209" s="28">
        <f t="array" ref="D209">+INDEX(Mercado_ENERO_2025!$G$10:$G$417,MATCH(EC_ENERO_2025!$C209&amp;EC_ENERO_2025!$B209&amp;"Energía",Mercado_ENERO_2025!$C$10:$C$417&amp;Mercado_ENERO_2025!$E$10:$E$417&amp;Mercado_ENERO_2025!$D$10:$D$417,0))*1000</f>
        <v>2280.0057332263791</v>
      </c>
      <c r="E209" s="28">
        <f t="array" ref="E209">+INDEX(Mercado_ENERO_2025!$G$10:$G$417,MATCH(EC_ENERO_2025!$C209&amp;EC_ENERO_2025!$B209&amp;"Potencia",Mercado_ENERO_2025!$C$10:$C$417&amp;Mercado_ENERO_2025!$E$10:$E$417&amp;Mercado_ENERO_2025!$D$10:$D$417,0))*1000</f>
        <v>6.1290476699633851</v>
      </c>
      <c r="F209" s="215">
        <v>1.0092829999999999</v>
      </c>
      <c r="G209" s="215">
        <f>VLOOKUP($C209,PC_ENERO_2025!$B$11:$C$22,2,0)</f>
        <v>0.5</v>
      </c>
      <c r="H209" s="216">
        <f t="shared" si="45"/>
        <v>0.32499999999999996</v>
      </c>
      <c r="I209" s="28">
        <f t="shared" si="46"/>
        <v>8.7532230031184113E-2</v>
      </c>
      <c r="J209" s="217">
        <f t="shared" si="47"/>
        <v>1.0142815384615382</v>
      </c>
      <c r="K209" s="28">
        <f t="shared" si="42"/>
        <v>6.2165798999945689</v>
      </c>
      <c r="L209" s="218">
        <v>1</v>
      </c>
      <c r="M209" s="28">
        <f t="shared" si="43"/>
        <v>6.2165798999945689</v>
      </c>
      <c r="N209" s="28">
        <f t="shared" si="48"/>
        <v>6.2165798999945689</v>
      </c>
      <c r="O209" s="219">
        <f t="shared" si="49"/>
        <v>2280.0057332263791</v>
      </c>
      <c r="Q209" s="220"/>
    </row>
    <row r="210" spans="1:17" ht="16.5" x14ac:dyDescent="0.3">
      <c r="A210" s="214" t="str">
        <f t="shared" si="44"/>
        <v>GDMTHValle de México Sur</v>
      </c>
      <c r="B210" s="180" t="s">
        <v>76</v>
      </c>
      <c r="C210" s="181" t="s">
        <v>54</v>
      </c>
      <c r="D210" s="28">
        <f t="array" ref="D210">+INDEX(Mercado_ENERO_2025!$G$10:$G$417,MATCH(EC_ENERO_2025!$C210&amp;EC_ENERO_2025!$B210&amp;"Energía",Mercado_ENERO_2025!$C$10:$C$417&amp;Mercado_ENERO_2025!$E$10:$E$417&amp;Mercado_ENERO_2025!$D$10:$D$417,0))*1000</f>
        <v>312957617.7444703</v>
      </c>
      <c r="E210" s="28">
        <f t="array" ref="E210">+INDEX(Mercado_ENERO_2025!$G$10:$G$417,MATCH(EC_ENERO_2025!$C210&amp;EC_ENERO_2025!$B210&amp;"Potencia",Mercado_ENERO_2025!$C$10:$C$417&amp;Mercado_ENERO_2025!$E$10:$E$417&amp;Mercado_ENERO_2025!$D$10:$D$417,0))*1000</f>
        <v>737968.34970871138</v>
      </c>
      <c r="F210" s="215">
        <v>1.0092829999999999</v>
      </c>
      <c r="G210" s="215">
        <f>VLOOKUP($C210,PC_ENERO_2025!$B$11:$C$22,2,0)</f>
        <v>0.56999999999999995</v>
      </c>
      <c r="H210" s="216">
        <f t="shared" si="45"/>
        <v>0.39842999999999995</v>
      </c>
      <c r="I210" s="28">
        <f t="shared" si="46"/>
        <v>9800.5152937709809</v>
      </c>
      <c r="J210" s="217">
        <f t="shared" si="47"/>
        <v>1.013280400572246</v>
      </c>
      <c r="K210" s="28">
        <f t="shared" si="42"/>
        <v>747768.86500248243</v>
      </c>
      <c r="L210" s="218">
        <v>1.25</v>
      </c>
      <c r="M210" s="28">
        <f t="shared" si="43"/>
        <v>598215.09200198599</v>
      </c>
      <c r="N210" s="28">
        <f t="shared" si="48"/>
        <v>598215.09200198599</v>
      </c>
      <c r="O210" s="219">
        <f t="shared" si="49"/>
        <v>598215.09200198599</v>
      </c>
      <c r="Q210" s="220"/>
    </row>
    <row r="211" spans="1:17" ht="16.5" x14ac:dyDescent="0.3">
      <c r="A211" s="214" t="str">
        <f t="shared" si="44"/>
        <v>GDMTOValle de México Sur</v>
      </c>
      <c r="B211" s="180" t="s">
        <v>76</v>
      </c>
      <c r="C211" s="181" t="s">
        <v>55</v>
      </c>
      <c r="D211" s="28">
        <f t="array" ref="D211">+INDEX(Mercado_ENERO_2025!$G$10:$G$417,MATCH(EC_ENERO_2025!$C211&amp;EC_ENERO_2025!$B211&amp;"Energía",Mercado_ENERO_2025!$C$10:$C$417&amp;Mercado_ENERO_2025!$E$10:$E$417&amp;Mercado_ENERO_2025!$D$10:$D$417,0))*1000</f>
        <v>81483275.027973205</v>
      </c>
      <c r="E211" s="28">
        <f t="array" ref="E211">+INDEX(Mercado_ENERO_2025!$G$10:$G$417,MATCH(EC_ENERO_2025!$C211&amp;EC_ENERO_2025!$B211&amp;"Potencia",Mercado_ENERO_2025!$C$10:$C$417&amp;Mercado_ENERO_2025!$E$10:$E$417&amp;Mercado_ENERO_2025!$D$10:$D$417,0))*1000</f>
        <v>199128.23809377613</v>
      </c>
      <c r="F211" s="215">
        <v>1.0092829999999999</v>
      </c>
      <c r="G211" s="215">
        <f>VLOOKUP($C211,PC_ENERO_2025!$B$11:$C$22,2,0)</f>
        <v>0.55000000000000004</v>
      </c>
      <c r="H211" s="216">
        <f t="shared" si="45"/>
        <v>0.37675000000000003</v>
      </c>
      <c r="I211" s="28">
        <f t="shared" si="46"/>
        <v>2698.5509988678978</v>
      </c>
      <c r="J211" s="217">
        <f t="shared" si="47"/>
        <v>1.0135518248175182</v>
      </c>
      <c r="K211" s="28">
        <f t="shared" si="42"/>
        <v>201826.78909264403</v>
      </c>
      <c r="L211" s="218">
        <v>1.05</v>
      </c>
      <c r="M211" s="28">
        <f t="shared" si="43"/>
        <v>192215.98961204191</v>
      </c>
      <c r="N211" s="28">
        <f t="shared" si="48"/>
        <v>201826.78909264403</v>
      </c>
      <c r="O211" s="219">
        <f t="shared" si="49"/>
        <v>201826.78909264403</v>
      </c>
      <c r="Q211" s="220"/>
    </row>
    <row r="212" spans="1:17" ht="16.5" x14ac:dyDescent="0.3">
      <c r="A212" s="214" t="str">
        <f t="shared" si="44"/>
        <v>RAMTValle de México Sur</v>
      </c>
      <c r="B212" s="180" t="s">
        <v>76</v>
      </c>
      <c r="C212" s="181" t="s">
        <v>60</v>
      </c>
      <c r="D212" s="28">
        <f t="array" ref="D212">+INDEX(Mercado_ENERO_2025!$G$10:$G$417,MATCH(EC_ENERO_2025!$C212&amp;EC_ENERO_2025!$B212&amp;"Energía",Mercado_ENERO_2025!$C$10:$C$417&amp;Mercado_ENERO_2025!$E$10:$E$417&amp;Mercado_ENERO_2025!$D$10:$D$417,0))*1000</f>
        <v>220320.77224748631</v>
      </c>
      <c r="E212" s="28">
        <f t="array" ref="E212">+INDEX(Mercado_ENERO_2025!$G$10:$G$417,MATCH(EC_ENERO_2025!$C212&amp;EC_ENERO_2025!$B212&amp;"Potencia",Mercado_ENERO_2025!$C$10:$C$417&amp;Mercado_ENERO_2025!$E$10:$E$417&amp;Mercado_ENERO_2025!$D$10:$D$417,0))*1000</f>
        <v>592.26014045023203</v>
      </c>
      <c r="F212" s="215">
        <v>1.0092829999999999</v>
      </c>
      <c r="G212" s="215">
        <f>VLOOKUP($C212,PC_ENERO_2025!$B$11:$C$22,2,0)</f>
        <v>0.5</v>
      </c>
      <c r="H212" s="216">
        <f t="shared" si="45"/>
        <v>0.32499999999999996</v>
      </c>
      <c r="I212" s="28">
        <f t="shared" si="46"/>
        <v>8.4583859750760979</v>
      </c>
      <c r="J212" s="217">
        <f t="shared" si="47"/>
        <v>1.0142815384615385</v>
      </c>
      <c r="K212" s="28">
        <f t="shared" si="42"/>
        <v>600.71852642530814</v>
      </c>
      <c r="L212" s="218">
        <v>1.05</v>
      </c>
      <c r="M212" s="28">
        <f t="shared" si="43"/>
        <v>572.11288230981722</v>
      </c>
      <c r="N212" s="28">
        <f t="shared" si="48"/>
        <v>600.71852642530814</v>
      </c>
      <c r="O212" s="219">
        <f t="shared" si="49"/>
        <v>600.71852642530814</v>
      </c>
      <c r="Q212" s="220"/>
    </row>
    <row r="213" spans="1:17" ht="16.5" x14ac:dyDescent="0.3">
      <c r="A213" s="214" t="str">
        <f t="shared" si="44"/>
        <v>DISTValle de México Sur</v>
      </c>
      <c r="B213" s="180" t="s">
        <v>76</v>
      </c>
      <c r="C213" s="181" t="s">
        <v>51</v>
      </c>
      <c r="D213" s="28">
        <f t="array" ref="D213">+INDEX(Mercado_ENERO_2025!$G$10:$G$417,MATCH(EC_ENERO_2025!$C213&amp;EC_ENERO_2025!$B213&amp;"Energía",Mercado_ENERO_2025!$C$10:$C$417&amp;Mercado_ENERO_2025!$E$10:$E$417&amp;Mercado_ENERO_2025!$D$10:$D$417,0))*1000</f>
        <v>10264130.211260376</v>
      </c>
      <c r="E213" s="28">
        <f t="array" ref="E213">+INDEX(Mercado_ENERO_2025!$G$10:$G$417,MATCH(EC_ENERO_2025!$C213&amp;EC_ENERO_2025!$B213&amp;"Potencia",Mercado_ENERO_2025!$C$10:$C$417&amp;Mercado_ENERO_2025!$E$10:$E$417&amp;Mercado_ENERO_2025!$D$10:$D$417,0))*1000</f>
        <v>18643.072891710948</v>
      </c>
      <c r="F213" s="225">
        <v>1</v>
      </c>
      <c r="G213" s="215">
        <f>VLOOKUP($C213,PC_ENERO_2025!$B$11:$C$22,2,0)</f>
        <v>0.74</v>
      </c>
      <c r="H213" s="216">
        <f t="shared" si="45"/>
        <v>0.60531999999999997</v>
      </c>
      <c r="I213" s="28">
        <f t="shared" si="46"/>
        <v>0</v>
      </c>
      <c r="J213" s="217">
        <f t="shared" si="47"/>
        <v>1</v>
      </c>
      <c r="K213" s="28">
        <f t="shared" si="42"/>
        <v>18643.072891710948</v>
      </c>
      <c r="L213" s="218">
        <v>1.35</v>
      </c>
      <c r="M213" s="28">
        <f t="shared" si="43"/>
        <v>13809.683623489591</v>
      </c>
      <c r="N213" s="28">
        <f t="shared" si="48"/>
        <v>13809.683623489591</v>
      </c>
      <c r="O213" s="219">
        <f t="shared" si="49"/>
        <v>13809.683623489591</v>
      </c>
      <c r="Q213" s="220"/>
    </row>
    <row r="214" spans="1:17" ht="16.5" x14ac:dyDescent="0.3">
      <c r="A214" s="214" t="str">
        <f t="shared" si="44"/>
        <v>DITValle de México Sur</v>
      </c>
      <c r="B214" s="226" t="s">
        <v>76</v>
      </c>
      <c r="C214" s="227" t="s">
        <v>52</v>
      </c>
      <c r="D214" s="228">
        <f t="array" ref="D214">+INDEX(Mercado_ENERO_2025!$G$10:$G$417,MATCH(EC_ENERO_2025!$C214&amp;EC_ENERO_2025!$B214&amp;"Energía",Mercado_ENERO_2025!$C$10:$C$417&amp;Mercado_ENERO_2025!$E$10:$E$417&amp;Mercado_ENERO_2025!$D$10:$D$417,0))*1000</f>
        <v>416748.72028091474</v>
      </c>
      <c r="E214" s="228">
        <f t="array" ref="E214">+INDEX(Mercado_ENERO_2025!$G$10:$G$417,MATCH(EC_ENERO_2025!$C214&amp;EC_ENERO_2025!$B214&amp;"Potencia",Mercado_ENERO_2025!$C$10:$C$417&amp;Mercado_ENERO_2025!$E$10:$E$417&amp;Mercado_ENERO_2025!$D$10:$D$417,0))*1000</f>
        <v>788.93821043638263</v>
      </c>
      <c r="F214" s="229">
        <v>1</v>
      </c>
      <c r="G214" s="230">
        <f>VLOOKUP($C214,PC_ENERO_2025!$B$11:$C$22,2,0)</f>
        <v>0.71</v>
      </c>
      <c r="H214" s="231">
        <f t="shared" si="45"/>
        <v>0.56586999999999998</v>
      </c>
      <c r="I214" s="228">
        <f t="shared" si="46"/>
        <v>0</v>
      </c>
      <c r="J214" s="232">
        <f t="shared" si="47"/>
        <v>1</v>
      </c>
      <c r="K214" s="228">
        <f t="shared" si="42"/>
        <v>788.93821043638263</v>
      </c>
      <c r="L214" s="233">
        <v>2.5</v>
      </c>
      <c r="M214" s="228">
        <f t="shared" si="43"/>
        <v>315.57528417455308</v>
      </c>
      <c r="N214" s="228">
        <f t="shared" si="48"/>
        <v>315.57528417455308</v>
      </c>
      <c r="O214" s="234">
        <f t="shared" si="49"/>
        <v>315.57528417455308</v>
      </c>
      <c r="Q214" s="220"/>
    </row>
    <row r="215" spans="1:17" ht="16.5" x14ac:dyDescent="0.3">
      <c r="G215" s="235"/>
      <c r="H215" s="235"/>
    </row>
    <row r="216" spans="1:17" ht="16.5" x14ac:dyDescent="0.3">
      <c r="G216" s="235"/>
      <c r="H216" s="235"/>
    </row>
    <row r="217" spans="1:17" ht="16.5" x14ac:dyDescent="0.3">
      <c r="G217" s="235"/>
      <c r="H217" s="235"/>
    </row>
    <row r="218" spans="1:17" ht="16.5" x14ac:dyDescent="0.3">
      <c r="G218" s="235"/>
      <c r="H218" s="235"/>
    </row>
    <row r="219" spans="1:17" ht="16.5" hidden="1" x14ac:dyDescent="0.3">
      <c r="G219" s="235"/>
      <c r="H219" s="235"/>
    </row>
    <row r="220" spans="1:17" ht="16.5" hidden="1" x14ac:dyDescent="0.3">
      <c r="G220" s="235"/>
      <c r="H220" s="235"/>
    </row>
    <row r="221" spans="1:17" ht="16.5" hidden="1" x14ac:dyDescent="0.3">
      <c r="G221" s="235"/>
      <c r="H221" s="235"/>
    </row>
    <row r="222" spans="1:17" ht="16.5" hidden="1" x14ac:dyDescent="0.3">
      <c r="G222" s="235"/>
      <c r="H222" s="235"/>
    </row>
    <row r="223" spans="1:17" ht="16.5" hidden="1" x14ac:dyDescent="0.3">
      <c r="G223" s="235"/>
      <c r="H223" s="235"/>
    </row>
    <row r="224" spans="1:17" ht="16.5" hidden="1" x14ac:dyDescent="0.3">
      <c r="G224" s="235"/>
      <c r="H224" s="235"/>
    </row>
  </sheetData>
  <sheetProtection algorithmName="SHA-512" hashValue="95Zn7eaL++EF18z3NGesAp9f90LQ3LuG1/VFd5Xp6L4qg+um2ACxmAUBZ1B/XmqCwfCuU8V87nl0WrmVNeAprA==" saltValue="FMbporElM/Tw7HrvHZ4uVw==" spinCount="100000" sheet="1" objects="1" scenarios="1"/>
  <mergeCells count="1">
    <mergeCell ref="I9:N9"/>
  </mergeCells>
  <hyperlinks>
    <hyperlink ref="O5" location="Índice!A1" display="Regresar" xr:uid="{CA2222A3-E857-4FFF-B6E8-BFF615E86C65}"/>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830FF-68D0-4555-BEB1-72BEF2EBFE05}">
  <sheetPr>
    <tabColor rgb="FF10312B"/>
  </sheetPr>
  <dimension ref="A1:Y1407"/>
  <sheetViews>
    <sheetView showGridLines="0" topLeftCell="D1" zoomScale="90" zoomScaleNormal="90" workbookViewId="0">
      <selection activeCell="D12" sqref="D12:D13"/>
    </sheetView>
  </sheetViews>
  <sheetFormatPr baseColWidth="10" defaultColWidth="0" defaultRowHeight="0" customHeight="1" zeroHeight="1" x14ac:dyDescent="0.3"/>
  <cols>
    <col min="1" max="1" width="35" style="67" hidden="1" customWidth="1"/>
    <col min="2" max="2" width="30" style="67" hidden="1" customWidth="1"/>
    <col min="3" max="3" width="43.7109375" style="67" hidden="1" customWidth="1"/>
    <col min="4" max="4" width="15.7109375" style="67" customWidth="1"/>
    <col min="5" max="5" width="20.140625" style="67" customWidth="1"/>
    <col min="6" max="6" width="22.5703125" style="67" customWidth="1"/>
    <col min="7" max="7" width="22.42578125" style="67" customWidth="1"/>
    <col min="8" max="8" width="20.7109375" style="67" bestFit="1" customWidth="1"/>
    <col min="9" max="9" width="20.7109375" style="67" customWidth="1"/>
    <col min="10" max="10" width="23.28515625" style="67" bestFit="1" customWidth="1"/>
    <col min="11" max="11" width="11.7109375" style="67" bestFit="1" customWidth="1"/>
    <col min="12" max="12" width="16.7109375" style="67" customWidth="1"/>
    <col min="13" max="13" width="15.140625" style="67" customWidth="1"/>
    <col min="14" max="14" width="23.28515625" style="67" bestFit="1" customWidth="1"/>
    <col min="15" max="15" width="5.7109375" style="67" customWidth="1"/>
    <col min="16" max="16" width="11.5703125" style="67" customWidth="1"/>
    <col min="17" max="17" width="13.28515625" style="67" customWidth="1"/>
    <col min="18" max="18" width="22.5703125" style="67" bestFit="1" customWidth="1"/>
    <col min="19" max="19" width="5.7109375" style="67" customWidth="1"/>
    <col min="20" max="20" width="19" style="67" hidden="1" customWidth="1"/>
    <col min="21" max="21" width="16.140625" style="67" hidden="1" customWidth="1"/>
    <col min="22" max="25" width="0" style="67" hidden="1" customWidth="1"/>
    <col min="26" max="16384" width="11.42578125" style="67" hidden="1"/>
  </cols>
  <sheetData>
    <row r="1" spans="1:25" s="119" customFormat="1" ht="18" customHeight="1" x14ac:dyDescent="0.3">
      <c r="B1" s="67"/>
      <c r="F1" s="2"/>
      <c r="G1" s="2"/>
      <c r="S1" s="67"/>
      <c r="T1" s="67"/>
      <c r="U1" s="67"/>
      <c r="V1" s="67"/>
      <c r="W1" s="67"/>
    </row>
    <row r="2" spans="1:25" s="119" customFormat="1" ht="18" customHeight="1" x14ac:dyDescent="0.3">
      <c r="B2" s="67"/>
      <c r="G2" s="4" t="s">
        <v>0</v>
      </c>
      <c r="H2" s="4"/>
      <c r="S2" s="67"/>
      <c r="T2" s="67"/>
      <c r="U2" s="67"/>
      <c r="V2" s="67"/>
      <c r="W2" s="67"/>
    </row>
    <row r="3" spans="1:25" s="119" customFormat="1" ht="18" customHeight="1" x14ac:dyDescent="0.3">
      <c r="B3" s="67"/>
      <c r="G3" s="483" t="s">
        <v>1</v>
      </c>
      <c r="H3" s="4"/>
      <c r="S3" s="67"/>
      <c r="T3" s="67"/>
      <c r="U3" s="67"/>
      <c r="V3" s="67"/>
      <c r="W3" s="67"/>
    </row>
    <row r="4" spans="1:25" s="119" customFormat="1" ht="6.95" customHeight="1" x14ac:dyDescent="0.3">
      <c r="B4" s="67"/>
      <c r="S4" s="67"/>
      <c r="T4" s="67"/>
      <c r="U4" s="67"/>
      <c r="V4" s="67"/>
      <c r="W4" s="67"/>
    </row>
    <row r="5" spans="1:25" s="119" customFormat="1" ht="18" customHeight="1" x14ac:dyDescent="0.3">
      <c r="B5" s="201"/>
      <c r="C5" s="116"/>
      <c r="E5" s="116"/>
      <c r="F5" s="116"/>
      <c r="G5" s="487" t="s">
        <v>179</v>
      </c>
      <c r="H5" s="116"/>
      <c r="I5" s="116"/>
      <c r="J5" s="116"/>
      <c r="K5" s="116"/>
      <c r="L5" s="116"/>
      <c r="M5" s="116"/>
      <c r="N5" s="116"/>
      <c r="O5" s="116"/>
      <c r="P5" s="116"/>
      <c r="Q5" s="116"/>
      <c r="R5" s="236" t="s">
        <v>38</v>
      </c>
      <c r="S5" s="67"/>
      <c r="U5" s="67"/>
      <c r="V5" s="67"/>
      <c r="W5" s="67"/>
      <c r="X5" s="67"/>
      <c r="Y5" s="67"/>
    </row>
    <row r="6" spans="1:25" ht="16.5" x14ac:dyDescent="0.3"/>
    <row r="7" spans="1:25" s="21" customFormat="1" ht="23.45" customHeight="1" x14ac:dyDescent="0.3">
      <c r="A7" s="237"/>
      <c r="B7" s="237"/>
      <c r="C7" s="237"/>
      <c r="D7" s="67"/>
      <c r="E7" s="15" t="s">
        <v>180</v>
      </c>
      <c r="F7" s="15"/>
      <c r="G7" s="15"/>
      <c r="H7" s="15"/>
      <c r="I7" s="15"/>
      <c r="J7" s="15"/>
      <c r="K7" s="15"/>
      <c r="L7" s="15"/>
      <c r="M7" s="15"/>
      <c r="N7" s="15"/>
      <c r="O7" s="15"/>
      <c r="P7" s="15"/>
      <c r="Q7" s="15"/>
      <c r="R7" s="15"/>
      <c r="S7" s="67"/>
    </row>
    <row r="8" spans="1:25" s="21" customFormat="1" ht="29.45" customHeight="1" x14ac:dyDescent="0.3">
      <c r="E8" s="238"/>
      <c r="F8" s="238"/>
      <c r="G8" s="238"/>
      <c r="H8" s="238"/>
      <c r="I8" s="238"/>
      <c r="J8" s="238"/>
      <c r="S8" s="67"/>
    </row>
    <row r="9" spans="1:25" ht="15" customHeight="1" x14ac:dyDescent="0.3">
      <c r="R9" s="239"/>
    </row>
    <row r="10" spans="1:25" ht="22.15" customHeight="1" x14ac:dyDescent="0.3">
      <c r="J10" s="240">
        <v>45627</v>
      </c>
      <c r="L10" s="595">
        <v>45658</v>
      </c>
      <c r="M10" s="596"/>
      <c r="N10" s="597"/>
    </row>
    <row r="11" spans="1:25" s="241" customFormat="1" ht="41.65" customHeight="1" thickBot="1" x14ac:dyDescent="0.35">
      <c r="A11" s="241" t="s">
        <v>155</v>
      </c>
      <c r="B11" s="241" t="s">
        <v>156</v>
      </c>
      <c r="C11" s="241" t="s">
        <v>181</v>
      </c>
      <c r="E11" s="80" t="s">
        <v>44</v>
      </c>
      <c r="F11" s="73" t="s">
        <v>157</v>
      </c>
      <c r="G11" s="73" t="s">
        <v>133</v>
      </c>
      <c r="H11" s="73" t="s">
        <v>45</v>
      </c>
      <c r="I11" s="242" t="s">
        <v>143</v>
      </c>
      <c r="J11" s="243" t="s">
        <v>182</v>
      </c>
      <c r="K11" s="244" t="s">
        <v>154</v>
      </c>
      <c r="L11" s="244" t="s">
        <v>152</v>
      </c>
      <c r="M11" s="242" t="s">
        <v>183</v>
      </c>
      <c r="N11" s="245" t="s">
        <v>182</v>
      </c>
      <c r="O11" s="67"/>
      <c r="R11" s="246">
        <f>+(R13/(R15))-1</f>
        <v>1.1590768524039952E-2</v>
      </c>
      <c r="S11" s="67"/>
      <c r="T11" s="247"/>
      <c r="U11" s="248"/>
      <c r="V11" s="249"/>
    </row>
    <row r="12" spans="1:25" ht="16.5" x14ac:dyDescent="0.3">
      <c r="A12" s="67" t="str">
        <f t="shared" ref="A12:A75" si="0">IF(I12="NA",E12&amp;F12&amp;H12,E12&amp;F12&amp;H12&amp;I12)</f>
        <v>DB1GeneraciónBaja California</v>
      </c>
      <c r="B12" s="250" t="str">
        <f t="shared" ref="B12:B75" si="1">E12&amp;H12&amp;I12</f>
        <v>DB1Baja CaliforniaNA</v>
      </c>
      <c r="C12" s="67" t="str">
        <f t="shared" ref="C12:C75" si="2">E12&amp;F12&amp;G12&amp;H12</f>
        <v>DB1GeneraciónEnergíaBaja California</v>
      </c>
      <c r="E12" s="251" t="s">
        <v>48</v>
      </c>
      <c r="F12" s="252" t="s">
        <v>159</v>
      </c>
      <c r="G12" s="252" t="s">
        <v>135</v>
      </c>
      <c r="H12" s="252" t="s">
        <v>49</v>
      </c>
      <c r="I12" s="253" t="s">
        <v>161</v>
      </c>
      <c r="J12" s="254">
        <v>0.64488679921019465</v>
      </c>
      <c r="K12" s="255" t="s">
        <v>184</v>
      </c>
      <c r="L12" s="256">
        <f>+INDEX(Mercado_ENERO_2025!$R$10:$R$349,MATCH(B12,Mercado_ENERO_2025!$J$10:$J$349,0))</f>
        <v>100848.77946237354</v>
      </c>
      <c r="M12" s="257">
        <f>IF(OR(G12="Energía",G12="Potencia"),J12*L12*1000,J12*L12)</f>
        <v>65036046.591744892</v>
      </c>
      <c r="N12" s="258">
        <f>J12*(1+$R$11)</f>
        <v>0.65236153282404907</v>
      </c>
      <c r="O12" s="259"/>
      <c r="P12" s="260"/>
    </row>
    <row r="13" spans="1:25" ht="16.5" x14ac:dyDescent="0.3">
      <c r="A13" s="67" t="str">
        <f t="shared" si="0"/>
        <v>DB2GeneraciónBaja California</v>
      </c>
      <c r="B13" s="250" t="str">
        <f t="shared" si="1"/>
        <v>DB2Baja CaliforniaNA</v>
      </c>
      <c r="C13" s="67" t="str">
        <f t="shared" si="2"/>
        <v>DB2GeneraciónEnergíaBaja California</v>
      </c>
      <c r="E13" s="251" t="s">
        <v>50</v>
      </c>
      <c r="F13" s="252" t="s">
        <v>159</v>
      </c>
      <c r="G13" s="252" t="s">
        <v>135</v>
      </c>
      <c r="H13" s="252" t="s">
        <v>49</v>
      </c>
      <c r="I13" s="253" t="s">
        <v>161</v>
      </c>
      <c r="J13" s="254">
        <v>0.64470164652595352</v>
      </c>
      <c r="K13" s="255" t="s">
        <v>184</v>
      </c>
      <c r="L13" s="256">
        <f>+INDEX(Mercado_ENERO_2025!$R$10:$R$349,MATCH(B13,Mercado_ENERO_2025!$J$10:$J$349,0))</f>
        <v>187006.79588430646</v>
      </c>
      <c r="M13" s="257">
        <f t="shared" ref="M13:M75" si="3">IF(OR(G13="Energía",G13="Potencia"),J13*L13*1000,J13*L13)</f>
        <v>120563589.21815528</v>
      </c>
      <c r="N13" s="258">
        <f t="shared" ref="N13:N76" si="4">J13*(1+$R$11)</f>
        <v>0.65217423407790331</v>
      </c>
      <c r="O13" s="259"/>
      <c r="R13" s="261">
        <f>+REC_CG_2025!H12</f>
        <v>30625479217.166733</v>
      </c>
      <c r="U13" s="262"/>
    </row>
    <row r="14" spans="1:25" ht="15" customHeight="1" x14ac:dyDescent="0.3">
      <c r="A14" s="67" t="str">
        <f t="shared" si="0"/>
        <v>PDBTGeneraciónBaja California</v>
      </c>
      <c r="B14" s="250" t="str">
        <f t="shared" si="1"/>
        <v>PDBTBaja CaliforniaNA</v>
      </c>
      <c r="C14" s="67" t="str">
        <f t="shared" si="2"/>
        <v>PDBTGeneraciónEnergíaBaja California</v>
      </c>
      <c r="E14" s="251" t="s">
        <v>56</v>
      </c>
      <c r="F14" s="252" t="s">
        <v>159</v>
      </c>
      <c r="G14" s="252" t="s">
        <v>135</v>
      </c>
      <c r="H14" s="252" t="s">
        <v>49</v>
      </c>
      <c r="I14" s="253" t="s">
        <v>161</v>
      </c>
      <c r="J14" s="254">
        <v>0.69728500885029909</v>
      </c>
      <c r="K14" s="255" t="s">
        <v>184</v>
      </c>
      <c r="L14" s="256">
        <f>+INDEX(Mercado_ENERO_2025!$R$10:$R$349,MATCH(B14,Mercado_ENERO_2025!$J$10:$J$349,0))</f>
        <v>51385.297774714287</v>
      </c>
      <c r="M14" s="257">
        <f t="shared" si="3"/>
        <v>35830197.813616909</v>
      </c>
      <c r="N14" s="258">
        <f t="shared" si="4"/>
        <v>0.70536707798316611</v>
      </c>
      <c r="O14" s="259"/>
    </row>
    <row r="15" spans="1:25" ht="16.5" x14ac:dyDescent="0.3">
      <c r="A15" s="67" t="str">
        <f t="shared" si="0"/>
        <v>GDBTGeneraciónBaja California</v>
      </c>
      <c r="B15" s="250" t="str">
        <f t="shared" si="1"/>
        <v>GDBTBaja CaliforniaNA</v>
      </c>
      <c r="C15" s="67" t="str">
        <f t="shared" si="2"/>
        <v>GDBTGeneraciónEnergíaBaja California</v>
      </c>
      <c r="E15" s="251" t="s">
        <v>53</v>
      </c>
      <c r="F15" s="252" t="s">
        <v>159</v>
      </c>
      <c r="G15" s="252" t="s">
        <v>135</v>
      </c>
      <c r="H15" s="252" t="s">
        <v>49</v>
      </c>
      <c r="I15" s="253" t="s">
        <v>161</v>
      </c>
      <c r="J15" s="254">
        <v>0.70543172695688738</v>
      </c>
      <c r="K15" s="255" t="s">
        <v>184</v>
      </c>
      <c r="L15" s="256">
        <f>+INDEX(Mercado_ENERO_2025!$R$10:$R$349,MATCH(B15,Mercado_ENERO_2025!$J$10:$J$349,0))</f>
        <v>3474.2815217149514</v>
      </c>
      <c r="M15" s="257">
        <f t="shared" si="3"/>
        <v>2450868.4137977809</v>
      </c>
      <c r="N15" s="258">
        <f t="shared" si="4"/>
        <v>0.7136082228135584</v>
      </c>
      <c r="O15" s="259"/>
      <c r="R15" s="263">
        <f>SUM($M$12:$M$555)</f>
        <v>30274573641.919243</v>
      </c>
    </row>
    <row r="16" spans="1:25" ht="16.5" x14ac:dyDescent="0.3">
      <c r="A16" s="67" t="str">
        <f t="shared" si="0"/>
        <v>RABTGeneraciónBaja California</v>
      </c>
      <c r="B16" s="250" t="str">
        <f t="shared" si="1"/>
        <v>RABTBaja CaliforniaNA</v>
      </c>
      <c r="C16" s="67" t="str">
        <f t="shared" si="2"/>
        <v>RABTGeneraciónEnergíaBaja California</v>
      </c>
      <c r="E16" s="251" t="s">
        <v>59</v>
      </c>
      <c r="F16" s="252" t="s">
        <v>159</v>
      </c>
      <c r="G16" s="252" t="s">
        <v>135</v>
      </c>
      <c r="H16" s="252" t="s">
        <v>49</v>
      </c>
      <c r="I16" s="253" t="s">
        <v>161</v>
      </c>
      <c r="J16" s="254">
        <v>0.64322042505202859</v>
      </c>
      <c r="K16" s="255" t="s">
        <v>184</v>
      </c>
      <c r="L16" s="256">
        <f>+INDEX(Mercado_ENERO_2025!$R$10:$R$349,MATCH(B16,Mercado_ENERO_2025!$J$10:$J$349,0))</f>
        <v>8926.2646998113196</v>
      </c>
      <c r="M16" s="257">
        <f t="shared" si="3"/>
        <v>5741555.7743395558</v>
      </c>
      <c r="N16" s="258">
        <f t="shared" si="4"/>
        <v>0.65067584410874124</v>
      </c>
      <c r="O16" s="259"/>
      <c r="U16" s="262"/>
    </row>
    <row r="17" spans="1:21" ht="16.5" x14ac:dyDescent="0.3">
      <c r="A17" s="67" t="str">
        <f t="shared" si="0"/>
        <v>APBTGeneraciónBaja California</v>
      </c>
      <c r="B17" s="250" t="str">
        <f t="shared" si="1"/>
        <v>APBTBaja CaliforniaNA</v>
      </c>
      <c r="C17" s="67" t="str">
        <f t="shared" si="2"/>
        <v>APBTGeneraciónEnergíaBaja California</v>
      </c>
      <c r="E17" s="251" t="s">
        <v>57</v>
      </c>
      <c r="F17" s="252" t="s">
        <v>159</v>
      </c>
      <c r="G17" s="252" t="s">
        <v>135</v>
      </c>
      <c r="H17" s="252" t="s">
        <v>49</v>
      </c>
      <c r="I17" s="253" t="s">
        <v>161</v>
      </c>
      <c r="J17" s="254">
        <v>0.57989820704172468</v>
      </c>
      <c r="K17" s="255" t="s">
        <v>184</v>
      </c>
      <c r="L17" s="256">
        <f>+INDEX(Mercado_ENERO_2025!$R$10:$R$349,MATCH(B17,Mercado_ENERO_2025!$J$10:$J$349,0))</f>
        <v>8627.8402121459512</v>
      </c>
      <c r="M17" s="257">
        <f t="shared" si="3"/>
        <v>5003269.0696659302</v>
      </c>
      <c r="N17" s="258">
        <f t="shared" si="4"/>
        <v>0.58661967292705108</v>
      </c>
      <c r="O17" s="259"/>
      <c r="R17" s="264"/>
      <c r="U17" s="262"/>
    </row>
    <row r="18" spans="1:21" ht="16.5" x14ac:dyDescent="0.3">
      <c r="A18" s="67" t="str">
        <f t="shared" si="0"/>
        <v>APMTGeneraciónBaja California</v>
      </c>
      <c r="B18" s="250" t="str">
        <f t="shared" si="1"/>
        <v>APMTBaja CaliforniaNA</v>
      </c>
      <c r="C18" s="67" t="str">
        <f t="shared" si="2"/>
        <v>APMTGeneraciónEnergíaBaja California</v>
      </c>
      <c r="E18" s="251" t="s">
        <v>58</v>
      </c>
      <c r="F18" s="252" t="s">
        <v>159</v>
      </c>
      <c r="G18" s="252" t="s">
        <v>135</v>
      </c>
      <c r="H18" s="252" t="s">
        <v>49</v>
      </c>
      <c r="I18" s="253" t="s">
        <v>161</v>
      </c>
      <c r="J18" s="254">
        <v>0.49824587329159725</v>
      </c>
      <c r="K18" s="255" t="s">
        <v>184</v>
      </c>
      <c r="L18" s="256">
        <f>+INDEX(Mercado_ENERO_2025!$R$10:$R$349,MATCH(B18,Mercado_ENERO_2025!$J$10:$J$349,0))</f>
        <v>958.73359517070935</v>
      </c>
      <c r="M18" s="257">
        <f t="shared" si="3"/>
        <v>477685.05737982277</v>
      </c>
      <c r="N18" s="258">
        <f t="shared" si="4"/>
        <v>0.50402092587697833</v>
      </c>
      <c r="O18" s="259"/>
      <c r="U18" s="262"/>
    </row>
    <row r="19" spans="1:21" ht="16.5" x14ac:dyDescent="0.3">
      <c r="A19" s="67" t="str">
        <f t="shared" si="0"/>
        <v>GDMTHGeneraciónBaja CaliforniaB</v>
      </c>
      <c r="B19" s="250" t="str">
        <f t="shared" si="1"/>
        <v>GDMTHBaja CaliforniaB</v>
      </c>
      <c r="C19" s="67" t="str">
        <f t="shared" si="2"/>
        <v>GDMTHGeneraciónEnergíaBaja California</v>
      </c>
      <c r="E19" s="251" t="s">
        <v>54</v>
      </c>
      <c r="F19" s="252" t="s">
        <v>159</v>
      </c>
      <c r="G19" s="252" t="s">
        <v>135</v>
      </c>
      <c r="H19" s="252" t="s">
        <v>49</v>
      </c>
      <c r="I19" s="253" t="s">
        <v>146</v>
      </c>
      <c r="J19" s="254">
        <v>0.44381098412484554</v>
      </c>
      <c r="K19" s="255" t="s">
        <v>184</v>
      </c>
      <c r="L19" s="256">
        <f>+INDEX(Mercado_ENERO_2025!$R$10:$R$349,MATCH(B19,Mercado_ENERO_2025!$J$10:$J$349,0))</f>
        <v>272646.29413305048</v>
      </c>
      <c r="M19" s="257">
        <f t="shared" si="3"/>
        <v>121003420.11718123</v>
      </c>
      <c r="N19" s="258">
        <f t="shared" si="4"/>
        <v>0.448955094510263</v>
      </c>
      <c r="O19" s="259"/>
    </row>
    <row r="20" spans="1:21" ht="16.5" x14ac:dyDescent="0.3">
      <c r="A20" s="67" t="str">
        <f t="shared" si="0"/>
        <v>GDMTHGeneraciónBaja CaliforniaI</v>
      </c>
      <c r="B20" s="250" t="str">
        <f t="shared" si="1"/>
        <v>GDMTHBaja CaliforniaI</v>
      </c>
      <c r="C20" s="67" t="str">
        <f t="shared" si="2"/>
        <v>GDMTHGeneraciónEnergíaBaja California</v>
      </c>
      <c r="E20" s="251" t="s">
        <v>54</v>
      </c>
      <c r="F20" s="252" t="s">
        <v>159</v>
      </c>
      <c r="G20" s="252" t="s">
        <v>135</v>
      </c>
      <c r="H20" s="252" t="s">
        <v>49</v>
      </c>
      <c r="I20" s="253" t="s">
        <v>147</v>
      </c>
      <c r="J20" s="254">
        <v>0.80356264960443402</v>
      </c>
      <c r="K20" s="255" t="s">
        <v>184</v>
      </c>
      <c r="L20" s="256">
        <f>+INDEX(Mercado_ENERO_2025!$R$10:$R$349,MATCH(B20,Mercado_ENERO_2025!$J$10:$J$349,0))</f>
        <v>65468.844981934832</v>
      </c>
      <c r="M20" s="257">
        <f t="shared" si="3"/>
        <v>52608318.540225513</v>
      </c>
      <c r="N20" s="258">
        <f t="shared" si="4"/>
        <v>0.81287655827056327</v>
      </c>
      <c r="O20" s="259"/>
    </row>
    <row r="21" spans="1:21" ht="16.5" x14ac:dyDescent="0.3">
      <c r="A21" s="67" t="str">
        <f t="shared" si="0"/>
        <v>GDMTHGeneraciónBaja CaliforniaP</v>
      </c>
      <c r="B21" s="250" t="str">
        <f t="shared" si="1"/>
        <v>GDMTHBaja CaliforniaP</v>
      </c>
      <c r="C21" s="67" t="str">
        <f t="shared" si="2"/>
        <v>GDMTHGeneraciónEnergíaBaja California</v>
      </c>
      <c r="E21" s="251" t="s">
        <v>54</v>
      </c>
      <c r="F21" s="252" t="s">
        <v>159</v>
      </c>
      <c r="G21" s="252" t="s">
        <v>135</v>
      </c>
      <c r="H21" s="252" t="s">
        <v>49</v>
      </c>
      <c r="I21" s="253" t="s">
        <v>148</v>
      </c>
      <c r="J21" s="254">
        <v>1.1569784613495799</v>
      </c>
      <c r="K21" s="255" t="s">
        <v>184</v>
      </c>
      <c r="L21" s="256">
        <f>+INDEX(Mercado_ENERO_2025!$R$10:$R$349,MATCH(B21,Mercado_ENERO_2025!$J$10:$J$349,0))</f>
        <v>0</v>
      </c>
      <c r="M21" s="257">
        <f t="shared" si="3"/>
        <v>0</v>
      </c>
      <c r="N21" s="258">
        <f t="shared" si="4"/>
        <v>1.1703887308823828</v>
      </c>
      <c r="O21" s="259"/>
    </row>
    <row r="22" spans="1:21" ht="16.5" x14ac:dyDescent="0.3">
      <c r="A22" s="67" t="str">
        <f t="shared" si="0"/>
        <v>GDMTOGeneraciónBaja California</v>
      </c>
      <c r="B22" s="250" t="str">
        <f t="shared" si="1"/>
        <v>GDMTOBaja CaliforniaNA</v>
      </c>
      <c r="C22" s="67" t="str">
        <f t="shared" si="2"/>
        <v>GDMTOGeneraciónEnergíaBaja California</v>
      </c>
      <c r="E22" s="251" t="s">
        <v>55</v>
      </c>
      <c r="F22" s="252" t="s">
        <v>159</v>
      </c>
      <c r="G22" s="252" t="s">
        <v>135</v>
      </c>
      <c r="H22" s="252" t="s">
        <v>49</v>
      </c>
      <c r="I22" s="253" t="s">
        <v>161</v>
      </c>
      <c r="J22" s="254">
        <v>0.55101438830018379</v>
      </c>
      <c r="K22" s="255" t="s">
        <v>184</v>
      </c>
      <c r="L22" s="256">
        <f>+INDEX(Mercado_ENERO_2025!$R$10:$R$349,MATCH(B22,Mercado_ENERO_2025!$J$10:$J$349,0))</f>
        <v>74132.405209602875</v>
      </c>
      <c r="M22" s="257">
        <f t="shared" si="3"/>
        <v>40848021.909790687</v>
      </c>
      <c r="N22" s="258">
        <f t="shared" si="4"/>
        <v>0.55740106852838667</v>
      </c>
      <c r="O22" s="259"/>
    </row>
    <row r="23" spans="1:21" ht="16.5" x14ac:dyDescent="0.3">
      <c r="A23" s="67" t="str">
        <f t="shared" si="0"/>
        <v>RAMTGeneraciónBaja California</v>
      </c>
      <c r="B23" s="250" t="str">
        <f t="shared" si="1"/>
        <v>RAMTBaja CaliforniaNA</v>
      </c>
      <c r="C23" s="67" t="str">
        <f t="shared" si="2"/>
        <v>RAMTGeneraciónEnergíaBaja California</v>
      </c>
      <c r="D23" s="10"/>
      <c r="E23" s="251" t="s">
        <v>60</v>
      </c>
      <c r="F23" s="252" t="s">
        <v>159</v>
      </c>
      <c r="G23" s="252" t="s">
        <v>135</v>
      </c>
      <c r="H23" s="252" t="s">
        <v>49</v>
      </c>
      <c r="I23" s="253" t="s">
        <v>161</v>
      </c>
      <c r="J23" s="254">
        <v>0.63433309620847689</v>
      </c>
      <c r="K23" s="255" t="s">
        <v>184</v>
      </c>
      <c r="L23" s="256">
        <f>+INDEX(Mercado_ENERO_2025!$R$10:$R$349,MATCH(B23,Mercado_ENERO_2025!$J$10:$J$349,0))</f>
        <v>19524.305092583923</v>
      </c>
      <c r="M23" s="257">
        <f t="shared" si="3"/>
        <v>12384912.900697693</v>
      </c>
      <c r="N23" s="258">
        <f t="shared" si="4"/>
        <v>0.64168550429376692</v>
      </c>
      <c r="O23" s="259"/>
    </row>
    <row r="24" spans="1:21" ht="16.5" x14ac:dyDescent="0.3">
      <c r="A24" s="67" t="str">
        <f t="shared" si="0"/>
        <v>DISTGeneraciónBaja CaliforniaB</v>
      </c>
      <c r="B24" s="250" t="str">
        <f t="shared" si="1"/>
        <v>DISTBaja CaliforniaB</v>
      </c>
      <c r="C24" s="67" t="str">
        <f t="shared" si="2"/>
        <v>DISTGeneraciónEnergíaBaja California</v>
      </c>
      <c r="E24" s="251" t="s">
        <v>51</v>
      </c>
      <c r="F24" s="252" t="s">
        <v>159</v>
      </c>
      <c r="G24" s="252" t="s">
        <v>135</v>
      </c>
      <c r="H24" s="252" t="s">
        <v>49</v>
      </c>
      <c r="I24" s="253" t="s">
        <v>146</v>
      </c>
      <c r="J24" s="254">
        <v>0.48491488002626998</v>
      </c>
      <c r="K24" s="255" t="s">
        <v>184</v>
      </c>
      <c r="L24" s="256">
        <f>+INDEX(Mercado_ENERO_2025!$R$10:$R$349,MATCH(B24,Mercado_ENERO_2025!$J$10:$J$349,0))</f>
        <v>139820.29245305507</v>
      </c>
      <c r="M24" s="257">
        <f t="shared" si="3"/>
        <v>67800940.340111181</v>
      </c>
      <c r="N24" s="258">
        <f t="shared" si="4"/>
        <v>0.49053541615451707</v>
      </c>
      <c r="O24" s="259"/>
      <c r="R24"/>
    </row>
    <row r="25" spans="1:21" ht="16.5" x14ac:dyDescent="0.3">
      <c r="A25" s="67" t="str">
        <f t="shared" si="0"/>
        <v>DISTGeneraciónBaja CaliforniaI</v>
      </c>
      <c r="B25" s="250" t="str">
        <f t="shared" si="1"/>
        <v>DISTBaja CaliforniaI</v>
      </c>
      <c r="C25" s="67" t="str">
        <f t="shared" si="2"/>
        <v>DISTGeneraciónEnergíaBaja California</v>
      </c>
      <c r="E25" s="251" t="s">
        <v>51</v>
      </c>
      <c r="F25" s="252" t="s">
        <v>159</v>
      </c>
      <c r="G25" s="252" t="s">
        <v>135</v>
      </c>
      <c r="H25" s="252" t="s">
        <v>49</v>
      </c>
      <c r="I25" s="253" t="s">
        <v>147</v>
      </c>
      <c r="J25" s="254">
        <v>0.87799402866917609</v>
      </c>
      <c r="K25" s="255" t="s">
        <v>184</v>
      </c>
      <c r="L25" s="256">
        <f>+INDEX(Mercado_ENERO_2025!$R$10:$R$349,MATCH(B25,Mercado_ENERO_2025!$J$10:$J$349,0))</f>
        <v>28917.177228483473</v>
      </c>
      <c r="M25" s="257">
        <f t="shared" si="3"/>
        <v>25389108.932576764</v>
      </c>
      <c r="N25" s="258">
        <f t="shared" si="4"/>
        <v>0.88817065422096986</v>
      </c>
      <c r="O25" s="259"/>
      <c r="R25"/>
    </row>
    <row r="26" spans="1:21" ht="16.5" x14ac:dyDescent="0.3">
      <c r="A26" s="67" t="str">
        <f t="shared" si="0"/>
        <v>DISTGeneraciónBaja CaliforniaP</v>
      </c>
      <c r="B26" s="250" t="str">
        <f t="shared" si="1"/>
        <v>DISTBaja CaliforniaP</v>
      </c>
      <c r="C26" s="67" t="str">
        <f t="shared" si="2"/>
        <v>DISTGeneraciónEnergíaBaja California</v>
      </c>
      <c r="E26" s="251" t="s">
        <v>51</v>
      </c>
      <c r="F26" s="252" t="s">
        <v>159</v>
      </c>
      <c r="G26" s="252" t="s">
        <v>135</v>
      </c>
      <c r="H26" s="252" t="s">
        <v>49</v>
      </c>
      <c r="I26" s="253" t="s">
        <v>148</v>
      </c>
      <c r="J26" s="254">
        <v>1.2655521739698223</v>
      </c>
      <c r="K26" s="255" t="s">
        <v>184</v>
      </c>
      <c r="L26" s="256">
        <f>+INDEX(Mercado_ENERO_2025!$R$10:$R$349,MATCH(B26,Mercado_ENERO_2025!$J$10:$J$349,0))</f>
        <v>0</v>
      </c>
      <c r="M26" s="257">
        <f t="shared" si="3"/>
        <v>0</v>
      </c>
      <c r="N26" s="258">
        <f t="shared" si="4"/>
        <v>1.2802208962734021</v>
      </c>
      <c r="O26" s="259"/>
    </row>
    <row r="27" spans="1:21" ht="16.5" x14ac:dyDescent="0.3">
      <c r="A27" s="67" t="str">
        <f t="shared" si="0"/>
        <v>DISTGeneraciónBaja CaliforniaSP</v>
      </c>
      <c r="B27" s="250" t="str">
        <f t="shared" si="1"/>
        <v>DISTBaja CaliforniaSP</v>
      </c>
      <c r="C27" s="67" t="str">
        <f t="shared" si="2"/>
        <v>DISTGeneraciónEnergíaBaja California</v>
      </c>
      <c r="E27" s="265" t="s">
        <v>51</v>
      </c>
      <c r="F27" s="252" t="s">
        <v>159</v>
      </c>
      <c r="G27" s="252" t="s">
        <v>135</v>
      </c>
      <c r="H27" s="252" t="s">
        <v>49</v>
      </c>
      <c r="I27" s="253" t="s">
        <v>151</v>
      </c>
      <c r="J27" s="254">
        <v>1.1880405449096936</v>
      </c>
      <c r="K27" s="255" t="s">
        <v>184</v>
      </c>
      <c r="L27" s="256">
        <f>+INDEX(Mercado_ENERO_2025!$R$10:$R$349,MATCH(B27,Mercado_ENERO_2025!$J$10:$J$349,0))</f>
        <v>0</v>
      </c>
      <c r="M27" s="257">
        <f t="shared" si="3"/>
        <v>0</v>
      </c>
      <c r="N27" s="258">
        <f t="shared" si="4"/>
        <v>1.2018108478629161</v>
      </c>
      <c r="O27" s="259"/>
    </row>
    <row r="28" spans="1:21" ht="16.5" x14ac:dyDescent="0.3">
      <c r="A28" s="67" t="str">
        <f t="shared" si="0"/>
        <v>DITGeneraciónBaja CaliforniaB</v>
      </c>
      <c r="B28" s="250" t="str">
        <f t="shared" si="1"/>
        <v>DITBaja CaliforniaB</v>
      </c>
      <c r="C28" s="67" t="str">
        <f t="shared" si="2"/>
        <v>DITGeneraciónEnergíaBaja California</v>
      </c>
      <c r="E28" s="265" t="s">
        <v>52</v>
      </c>
      <c r="F28" s="252" t="s">
        <v>159</v>
      </c>
      <c r="G28" s="252" t="s">
        <v>135</v>
      </c>
      <c r="H28" s="252" t="s">
        <v>49</v>
      </c>
      <c r="I28" s="253" t="s">
        <v>146</v>
      </c>
      <c r="J28" s="254">
        <v>0.56064232788069734</v>
      </c>
      <c r="K28" s="255" t="s">
        <v>184</v>
      </c>
      <c r="L28" s="256">
        <f>+INDEX(Mercado_ENERO_2025!$R$10:$R$349,MATCH(B28,Mercado_ENERO_2025!$J$10:$J$349,0))</f>
        <v>26158.488827349949</v>
      </c>
      <c r="M28" s="257">
        <f t="shared" si="3"/>
        <v>14665556.070006689</v>
      </c>
      <c r="N28" s="258">
        <f t="shared" si="4"/>
        <v>0.56714060332794147</v>
      </c>
      <c r="O28" s="259"/>
    </row>
    <row r="29" spans="1:21" ht="16.5" x14ac:dyDescent="0.3">
      <c r="A29" s="67" t="str">
        <f t="shared" si="0"/>
        <v>DITGeneraciónBaja CaliforniaI</v>
      </c>
      <c r="B29" s="250" t="str">
        <f t="shared" si="1"/>
        <v>DITBaja CaliforniaI</v>
      </c>
      <c r="C29" s="67" t="str">
        <f t="shared" si="2"/>
        <v>DITGeneraciónEnergíaBaja California</v>
      </c>
      <c r="E29" s="265" t="s">
        <v>52</v>
      </c>
      <c r="F29" s="252" t="s">
        <v>159</v>
      </c>
      <c r="G29" s="252" t="s">
        <v>135</v>
      </c>
      <c r="H29" s="252" t="s">
        <v>49</v>
      </c>
      <c r="I29" s="253" t="s">
        <v>147</v>
      </c>
      <c r="J29" s="254">
        <v>1.0150070150072599</v>
      </c>
      <c r="K29" s="255" t="s">
        <v>184</v>
      </c>
      <c r="L29" s="256">
        <f>+INDEX(Mercado_ENERO_2025!$R$10:$R$349,MATCH(B29,Mercado_ENERO_2025!$J$10:$J$349,0))</f>
        <v>6115.7835373720354</v>
      </c>
      <c r="M29" s="257">
        <f t="shared" si="3"/>
        <v>6207563.1926985309</v>
      </c>
      <c r="N29" s="258">
        <f t="shared" si="4"/>
        <v>1.0267717263684857</v>
      </c>
      <c r="O29" s="259"/>
    </row>
    <row r="30" spans="1:21" ht="16.5" x14ac:dyDescent="0.3">
      <c r="A30" s="67" t="str">
        <f t="shared" si="0"/>
        <v>DITGeneraciónBaja CaliforniaP</v>
      </c>
      <c r="B30" s="250" t="str">
        <f t="shared" si="1"/>
        <v>DITBaja CaliforniaP</v>
      </c>
      <c r="C30" s="67" t="str">
        <f t="shared" si="2"/>
        <v>DITGeneraciónEnergíaBaja California</v>
      </c>
      <c r="E30" s="251" t="s">
        <v>52</v>
      </c>
      <c r="F30" s="252" t="s">
        <v>159</v>
      </c>
      <c r="G30" s="252" t="s">
        <v>135</v>
      </c>
      <c r="H30" s="252" t="s">
        <v>49</v>
      </c>
      <c r="I30" s="253" t="s">
        <v>148</v>
      </c>
      <c r="J30" s="254">
        <v>1.4583494824459264</v>
      </c>
      <c r="K30" s="255" t="s">
        <v>184</v>
      </c>
      <c r="L30" s="256">
        <f>+INDEX(Mercado_ENERO_2025!$R$10:$R$349,MATCH(B30,Mercado_ENERO_2025!$J$10:$J$349,0))</f>
        <v>0</v>
      </c>
      <c r="M30" s="257">
        <f t="shared" si="3"/>
        <v>0</v>
      </c>
      <c r="N30" s="258">
        <f t="shared" si="4"/>
        <v>1.4752528737241106</v>
      </c>
      <c r="O30" s="259"/>
    </row>
    <row r="31" spans="1:21" ht="16.5" x14ac:dyDescent="0.3">
      <c r="A31" s="67" t="str">
        <f t="shared" si="0"/>
        <v>DITGeneraciónBaja CaliforniaSP</v>
      </c>
      <c r="B31" s="250" t="str">
        <f t="shared" si="1"/>
        <v>DITBaja CaliforniaSP</v>
      </c>
      <c r="C31" s="67" t="str">
        <f t="shared" si="2"/>
        <v>DITGeneraciónEnergíaBaja California</v>
      </c>
      <c r="E31" s="251" t="s">
        <v>52</v>
      </c>
      <c r="F31" s="252" t="s">
        <v>159</v>
      </c>
      <c r="G31" s="252" t="s">
        <v>135</v>
      </c>
      <c r="H31" s="252" t="s">
        <v>49</v>
      </c>
      <c r="I31" s="253" t="s">
        <v>151</v>
      </c>
      <c r="J31" s="254">
        <v>1.3696809889581922</v>
      </c>
      <c r="K31" s="255" t="s">
        <v>184</v>
      </c>
      <c r="L31" s="256">
        <f>+INDEX(Mercado_ENERO_2025!$R$10:$R$349,MATCH(B31,Mercado_ENERO_2025!$J$10:$J$349,0))</f>
        <v>0</v>
      </c>
      <c r="M31" s="257">
        <f t="shared" si="3"/>
        <v>0</v>
      </c>
      <c r="N31" s="258">
        <f t="shared" si="4"/>
        <v>1.3855566442529847</v>
      </c>
      <c r="O31" s="259"/>
    </row>
    <row r="32" spans="1:21" ht="16.5" x14ac:dyDescent="0.3">
      <c r="A32" s="67" t="str">
        <f t="shared" si="0"/>
        <v>DB1GeneraciónBaja California Sur</v>
      </c>
      <c r="B32" s="250" t="str">
        <f t="shared" si="1"/>
        <v>DB1Baja California SurNA</v>
      </c>
      <c r="C32" s="67" t="str">
        <f t="shared" si="2"/>
        <v>DB1GeneraciónEnergíaBaja California Sur</v>
      </c>
      <c r="E32" s="251" t="s">
        <v>48</v>
      </c>
      <c r="F32" s="252" t="s">
        <v>159</v>
      </c>
      <c r="G32" s="252" t="s">
        <v>135</v>
      </c>
      <c r="H32" s="252" t="s">
        <v>61</v>
      </c>
      <c r="I32" s="253" t="s">
        <v>161</v>
      </c>
      <c r="J32" s="254">
        <v>0.92150490946572916</v>
      </c>
      <c r="K32" s="255" t="s">
        <v>184</v>
      </c>
      <c r="L32" s="256">
        <f>+INDEX(Mercado_ENERO_2025!$R$10:$R$349,MATCH(B32,Mercado_ENERO_2025!$J$10:$J$349,0))</f>
        <v>18784.578438437642</v>
      </c>
      <c r="M32" s="257">
        <f t="shared" si="3"/>
        <v>17310081.253264368</v>
      </c>
      <c r="N32" s="258">
        <f t="shared" si="4"/>
        <v>0.9321858595651128</v>
      </c>
      <c r="O32" s="259"/>
    </row>
    <row r="33" spans="1:15" ht="16.5" x14ac:dyDescent="0.3">
      <c r="A33" s="67" t="str">
        <f t="shared" si="0"/>
        <v>DB2GeneraciónBaja California Sur</v>
      </c>
      <c r="B33" s="250" t="str">
        <f t="shared" si="1"/>
        <v>DB2Baja California SurNA</v>
      </c>
      <c r="C33" s="67" t="str">
        <f t="shared" si="2"/>
        <v>DB2GeneraciónEnergíaBaja California Sur</v>
      </c>
      <c r="E33" s="251" t="s">
        <v>50</v>
      </c>
      <c r="F33" s="252" t="s">
        <v>159</v>
      </c>
      <c r="G33" s="252" t="s">
        <v>135</v>
      </c>
      <c r="H33" s="252" t="s">
        <v>61</v>
      </c>
      <c r="I33" s="253" t="s">
        <v>161</v>
      </c>
      <c r="J33" s="254">
        <v>0.91909792457060158</v>
      </c>
      <c r="K33" s="255" t="s">
        <v>184</v>
      </c>
      <c r="L33" s="256">
        <f>+INDEX(Mercado_ENERO_2025!$R$10:$R$349,MATCH(B33,Mercado_ENERO_2025!$J$10:$J$349,0))</f>
        <v>56052.172771171165</v>
      </c>
      <c r="M33" s="257">
        <f t="shared" si="3"/>
        <v>51517435.661656201</v>
      </c>
      <c r="N33" s="258">
        <f t="shared" si="4"/>
        <v>0.92975097586522493</v>
      </c>
      <c r="O33" s="259"/>
    </row>
    <row r="34" spans="1:15" ht="16.5" x14ac:dyDescent="0.3">
      <c r="A34" s="67" t="str">
        <f t="shared" si="0"/>
        <v>PDBTGeneraciónBaja California Sur</v>
      </c>
      <c r="B34" s="250" t="str">
        <f t="shared" si="1"/>
        <v>PDBTBaja California SurNA</v>
      </c>
      <c r="C34" s="67" t="str">
        <f t="shared" si="2"/>
        <v>PDBTGeneraciónEnergíaBaja California Sur</v>
      </c>
      <c r="E34" s="251" t="s">
        <v>56</v>
      </c>
      <c r="F34" s="252" t="s">
        <v>159</v>
      </c>
      <c r="G34" s="252" t="s">
        <v>135</v>
      </c>
      <c r="H34" s="252" t="s">
        <v>61</v>
      </c>
      <c r="I34" s="253" t="s">
        <v>161</v>
      </c>
      <c r="J34" s="254">
        <v>2.4973394050379287</v>
      </c>
      <c r="K34" s="255" t="s">
        <v>184</v>
      </c>
      <c r="L34" s="256">
        <f>+INDEX(Mercado_ENERO_2025!$R$10:$R$349,MATCH(B34,Mercado_ENERO_2025!$J$10:$J$349,0))</f>
        <v>18107.905818184405</v>
      </c>
      <c r="M34" s="257">
        <f t="shared" si="3"/>
        <v>45221586.742467485</v>
      </c>
      <c r="N34" s="258">
        <f t="shared" si="4"/>
        <v>2.5262854880076868</v>
      </c>
      <c r="O34" s="259"/>
    </row>
    <row r="35" spans="1:15" ht="16.5" x14ac:dyDescent="0.3">
      <c r="A35" s="67" t="str">
        <f t="shared" si="0"/>
        <v>GDBTGeneraciónBaja California Sur</v>
      </c>
      <c r="B35" s="250" t="str">
        <f t="shared" si="1"/>
        <v>GDBTBaja California SurNA</v>
      </c>
      <c r="C35" s="67" t="str">
        <f t="shared" si="2"/>
        <v>GDBTGeneraciónEnergíaBaja California Sur</v>
      </c>
      <c r="E35" s="251" t="s">
        <v>53</v>
      </c>
      <c r="F35" s="252" t="s">
        <v>159</v>
      </c>
      <c r="G35" s="252" t="s">
        <v>135</v>
      </c>
      <c r="H35" s="252" t="s">
        <v>61</v>
      </c>
      <c r="I35" s="253" t="s">
        <v>161</v>
      </c>
      <c r="J35" s="254">
        <v>3.0074350501209293</v>
      </c>
      <c r="K35" s="255" t="s">
        <v>184</v>
      </c>
      <c r="L35" s="256">
        <f>+INDEX(Mercado_ENERO_2025!$R$10:$R$349,MATCH(B35,Mercado_ENERO_2025!$J$10:$J$349,0))</f>
        <v>1023.6842903268799</v>
      </c>
      <c r="M35" s="257">
        <f t="shared" si="3"/>
        <v>3078664.0149872284</v>
      </c>
      <c r="N35" s="258">
        <f t="shared" si="4"/>
        <v>3.0422935336379653</v>
      </c>
      <c r="O35" s="259"/>
    </row>
    <row r="36" spans="1:15" ht="16.5" x14ac:dyDescent="0.3">
      <c r="A36" s="67" t="str">
        <f t="shared" si="0"/>
        <v>RABTGeneraciónBaja California Sur</v>
      </c>
      <c r="B36" s="250" t="str">
        <f t="shared" si="1"/>
        <v>RABTBaja California SurNA</v>
      </c>
      <c r="C36" s="67" t="str">
        <f t="shared" si="2"/>
        <v>RABTGeneraciónEnergíaBaja California Sur</v>
      </c>
      <c r="E36" s="251" t="s">
        <v>59</v>
      </c>
      <c r="F36" s="252" t="s">
        <v>159</v>
      </c>
      <c r="G36" s="252" t="s">
        <v>135</v>
      </c>
      <c r="H36" s="252" t="s">
        <v>61</v>
      </c>
      <c r="I36" s="253" t="s">
        <v>161</v>
      </c>
      <c r="J36" s="254">
        <v>0.91835731383363883</v>
      </c>
      <c r="K36" s="255" t="s">
        <v>184</v>
      </c>
      <c r="L36" s="256">
        <f>+INDEX(Mercado_ENERO_2025!$R$10:$R$349,MATCH(B36,Mercado_ENERO_2025!$J$10:$J$349,0))</f>
        <v>6755.0769946119408</v>
      </c>
      <c r="M36" s="257">
        <f t="shared" si="3"/>
        <v>6203574.3635112317</v>
      </c>
      <c r="N36" s="258">
        <f t="shared" si="4"/>
        <v>0.92900178088064367</v>
      </c>
      <c r="O36" s="259"/>
    </row>
    <row r="37" spans="1:15" ht="16.5" x14ac:dyDescent="0.3">
      <c r="A37" s="67" t="str">
        <f t="shared" si="0"/>
        <v>APBTGeneraciónBaja California Sur</v>
      </c>
      <c r="B37" s="250" t="str">
        <f t="shared" si="1"/>
        <v>APBTBaja California SurNA</v>
      </c>
      <c r="C37" s="67" t="str">
        <f t="shared" si="2"/>
        <v>APBTGeneraciónEnergíaBaja California Sur</v>
      </c>
      <c r="E37" s="251" t="s">
        <v>57</v>
      </c>
      <c r="F37" s="252" t="s">
        <v>159</v>
      </c>
      <c r="G37" s="252" t="s">
        <v>135</v>
      </c>
      <c r="H37" s="252" t="s">
        <v>61</v>
      </c>
      <c r="I37" s="253" t="s">
        <v>161</v>
      </c>
      <c r="J37" s="254">
        <v>3.0985301707673285</v>
      </c>
      <c r="K37" s="255" t="s">
        <v>184</v>
      </c>
      <c r="L37" s="256">
        <f>+INDEX(Mercado_ENERO_2025!$R$10:$R$349,MATCH(B37,Mercado_ENERO_2025!$J$10:$J$349,0))</f>
        <v>2073.4251752361747</v>
      </c>
      <c r="M37" s="257">
        <f t="shared" si="3"/>
        <v>6424570.4622978233</v>
      </c>
      <c r="N37" s="258">
        <f t="shared" si="4"/>
        <v>3.1344445167414468</v>
      </c>
      <c r="O37" s="259"/>
    </row>
    <row r="38" spans="1:15" ht="16.5" x14ac:dyDescent="0.3">
      <c r="A38" s="67" t="str">
        <f t="shared" si="0"/>
        <v>APMTGeneraciónBaja California Sur</v>
      </c>
      <c r="B38" s="250" t="str">
        <f t="shared" si="1"/>
        <v>APMTBaja California SurNA</v>
      </c>
      <c r="C38" s="67" t="str">
        <f t="shared" si="2"/>
        <v>APMTGeneraciónEnergíaBaja California Sur</v>
      </c>
      <c r="E38" s="251" t="s">
        <v>58</v>
      </c>
      <c r="F38" s="252" t="s">
        <v>159</v>
      </c>
      <c r="G38" s="252" t="s">
        <v>135</v>
      </c>
      <c r="H38" s="252" t="s">
        <v>61</v>
      </c>
      <c r="I38" s="253" t="s">
        <v>161</v>
      </c>
      <c r="J38" s="254">
        <v>2.0829676977073457</v>
      </c>
      <c r="K38" s="255" t="s">
        <v>184</v>
      </c>
      <c r="L38" s="256">
        <f>+INDEX(Mercado_ENERO_2025!$R$10:$R$349,MATCH(B38,Mercado_ENERO_2025!$J$10:$J$349,0))</f>
        <v>22.188529543010159</v>
      </c>
      <c r="M38" s="257">
        <f t="shared" si="3"/>
        <v>46217.990297715296</v>
      </c>
      <c r="N38" s="258">
        <f t="shared" si="4"/>
        <v>2.1071108941345238</v>
      </c>
      <c r="O38" s="259"/>
    </row>
    <row r="39" spans="1:15" ht="16.5" x14ac:dyDescent="0.3">
      <c r="A39" s="67" t="str">
        <f t="shared" si="0"/>
        <v>GDMTHGeneraciónBaja California SurB</v>
      </c>
      <c r="B39" s="250" t="str">
        <f t="shared" si="1"/>
        <v>GDMTHBaja California SurB</v>
      </c>
      <c r="C39" s="67" t="str">
        <f t="shared" si="2"/>
        <v>GDMTHGeneraciónEnergíaBaja California Sur</v>
      </c>
      <c r="E39" s="251" t="s">
        <v>54</v>
      </c>
      <c r="F39" s="252" t="s">
        <v>159</v>
      </c>
      <c r="G39" s="252" t="s">
        <v>135</v>
      </c>
      <c r="H39" s="252" t="s">
        <v>61</v>
      </c>
      <c r="I39" s="253" t="s">
        <v>146</v>
      </c>
      <c r="J39" s="254">
        <v>2.0207563958024863</v>
      </c>
      <c r="K39" s="255" t="s">
        <v>184</v>
      </c>
      <c r="L39" s="256">
        <f>+INDEX(Mercado_ENERO_2025!$R$10:$R$349,MATCH(B39,Mercado_ENERO_2025!$J$10:$J$349,0))</f>
        <v>64410.448912141372</v>
      </c>
      <c r="M39" s="257">
        <f t="shared" si="3"/>
        <v>130157826.59571898</v>
      </c>
      <c r="N39" s="258">
        <f t="shared" si="4"/>
        <v>2.0441785154297061</v>
      </c>
      <c r="O39" s="259"/>
    </row>
    <row r="40" spans="1:15" ht="16.5" x14ac:dyDescent="0.3">
      <c r="A40" s="67" t="str">
        <f t="shared" si="0"/>
        <v>GDMTHGeneraciónBaja California SurI</v>
      </c>
      <c r="B40" s="250" t="str">
        <f t="shared" si="1"/>
        <v>GDMTHBaja California SurI</v>
      </c>
      <c r="C40" s="67" t="str">
        <f t="shared" si="2"/>
        <v>GDMTHGeneraciónEnergíaBaja California Sur</v>
      </c>
      <c r="E40" s="251" t="s">
        <v>54</v>
      </c>
      <c r="F40" s="252" t="s">
        <v>159</v>
      </c>
      <c r="G40" s="252" t="s">
        <v>135</v>
      </c>
      <c r="H40" s="252" t="s">
        <v>61</v>
      </c>
      <c r="I40" s="253" t="s">
        <v>147</v>
      </c>
      <c r="J40" s="254">
        <v>2.6215768561634047</v>
      </c>
      <c r="K40" s="255" t="s">
        <v>184</v>
      </c>
      <c r="L40" s="256">
        <f>+INDEX(Mercado_ENERO_2025!$R$10:$R$349,MATCH(B40,Mercado_ENERO_2025!$J$10:$J$349,0))</f>
        <v>13281.120724823142</v>
      </c>
      <c r="M40" s="257">
        <f t="shared" si="3"/>
        <v>34817478.716108486</v>
      </c>
      <c r="N40" s="258">
        <f t="shared" si="4"/>
        <v>2.6519629466711749</v>
      </c>
      <c r="O40" s="259"/>
    </row>
    <row r="41" spans="1:15" ht="16.5" x14ac:dyDescent="0.3">
      <c r="A41" s="67" t="str">
        <f t="shared" si="0"/>
        <v>GDMTHGeneraciónBaja California SurP</v>
      </c>
      <c r="B41" s="250" t="str">
        <f t="shared" si="1"/>
        <v>GDMTHBaja California SurP</v>
      </c>
      <c r="C41" s="67" t="str">
        <f t="shared" si="2"/>
        <v>GDMTHGeneraciónEnergíaBaja California Sur</v>
      </c>
      <c r="E41" s="251" t="s">
        <v>54</v>
      </c>
      <c r="F41" s="252" t="s">
        <v>159</v>
      </c>
      <c r="G41" s="252" t="s">
        <v>135</v>
      </c>
      <c r="H41" s="252" t="s">
        <v>61</v>
      </c>
      <c r="I41" s="253" t="s">
        <v>148</v>
      </c>
      <c r="J41" s="254">
        <v>3.774575583928272</v>
      </c>
      <c r="K41" s="255" t="s">
        <v>184</v>
      </c>
      <c r="L41" s="256">
        <f>+INDEX(Mercado_ENERO_2025!$R$10:$R$349,MATCH(B41,Mercado_ENERO_2025!$J$10:$J$349,0))</f>
        <v>0</v>
      </c>
      <c r="M41" s="257">
        <f t="shared" si="3"/>
        <v>0</v>
      </c>
      <c r="N41" s="258">
        <f t="shared" si="4"/>
        <v>3.8183258157980777</v>
      </c>
      <c r="O41" s="259"/>
    </row>
    <row r="42" spans="1:15" ht="16.5" x14ac:dyDescent="0.3">
      <c r="A42" s="67" t="str">
        <f t="shared" si="0"/>
        <v>GDMTOGeneraciónBaja California Sur</v>
      </c>
      <c r="B42" s="250" t="str">
        <f t="shared" si="1"/>
        <v>GDMTOBaja California SurNA</v>
      </c>
      <c r="C42" s="67" t="str">
        <f t="shared" si="2"/>
        <v>GDMTOGeneraciónEnergíaBaja California Sur</v>
      </c>
      <c r="E42" s="251" t="s">
        <v>55</v>
      </c>
      <c r="F42" s="252" t="s">
        <v>159</v>
      </c>
      <c r="G42" s="252" t="s">
        <v>135</v>
      </c>
      <c r="H42" s="252" t="s">
        <v>61</v>
      </c>
      <c r="I42" s="253" t="s">
        <v>161</v>
      </c>
      <c r="J42" s="254">
        <v>2.2760819473703471</v>
      </c>
      <c r="K42" s="255" t="s">
        <v>184</v>
      </c>
      <c r="L42" s="256">
        <f>+INDEX(Mercado_ENERO_2025!$R$10:$R$349,MATCH(B42,Mercado_ENERO_2025!$J$10:$J$349,0))</f>
        <v>18091.795972434651</v>
      </c>
      <c r="M42" s="257">
        <f t="shared" si="3"/>
        <v>41178410.208366059</v>
      </c>
      <c r="N42" s="258">
        <f t="shared" si="4"/>
        <v>2.3024634863640627</v>
      </c>
      <c r="O42" s="259"/>
    </row>
    <row r="43" spans="1:15" ht="16.5" x14ac:dyDescent="0.3">
      <c r="A43" s="67" t="str">
        <f t="shared" si="0"/>
        <v>RAMTGeneraciónBaja California Sur</v>
      </c>
      <c r="B43" s="250" t="str">
        <f t="shared" si="1"/>
        <v>RAMTBaja California SurNA</v>
      </c>
      <c r="C43" s="67" t="str">
        <f t="shared" si="2"/>
        <v>RAMTGeneraciónEnergíaBaja California Sur</v>
      </c>
      <c r="E43" s="251" t="s">
        <v>60</v>
      </c>
      <c r="F43" s="252" t="s">
        <v>159</v>
      </c>
      <c r="G43" s="252" t="s">
        <v>135</v>
      </c>
      <c r="H43" s="252" t="s">
        <v>61</v>
      </c>
      <c r="I43" s="253" t="s">
        <v>161</v>
      </c>
      <c r="J43" s="254">
        <v>0.87540189108980737</v>
      </c>
      <c r="K43" s="255" t="s">
        <v>184</v>
      </c>
      <c r="L43" s="256">
        <f>+INDEX(Mercado_ENERO_2025!$R$10:$R$349,MATCH(B43,Mercado_ENERO_2025!$J$10:$J$349,0))</f>
        <v>12301.574984385208</v>
      </c>
      <c r="M43" s="257">
        <f t="shared" si="3"/>
        <v>10768822.004713878</v>
      </c>
      <c r="N43" s="258">
        <f t="shared" si="4"/>
        <v>0.88554847177493612</v>
      </c>
      <c r="O43" s="259"/>
    </row>
    <row r="44" spans="1:15" ht="16.5" x14ac:dyDescent="0.3">
      <c r="A44" s="67" t="str">
        <f t="shared" si="0"/>
        <v>DISTGeneraciónBaja California SurB</v>
      </c>
      <c r="B44" s="250" t="str">
        <f t="shared" si="1"/>
        <v>DISTBaja California SurB</v>
      </c>
      <c r="C44" s="67" t="str">
        <f t="shared" si="2"/>
        <v>DISTGeneraciónEnergíaBaja California Sur</v>
      </c>
      <c r="E44" s="251" t="s">
        <v>51</v>
      </c>
      <c r="F44" s="252" t="s">
        <v>159</v>
      </c>
      <c r="G44" s="252" t="s">
        <v>135</v>
      </c>
      <c r="H44" s="252" t="s">
        <v>61</v>
      </c>
      <c r="I44" s="253" t="s">
        <v>146</v>
      </c>
      <c r="J44" s="254">
        <v>2.2033169424637724</v>
      </c>
      <c r="K44" s="255" t="s">
        <v>184</v>
      </c>
      <c r="L44" s="256">
        <f>+INDEX(Mercado_ENERO_2025!$R$10:$R$349,MATCH(B44,Mercado_ENERO_2025!$J$10:$J$349,0))</f>
        <v>5228.830749425344</v>
      </c>
      <c r="M44" s="257">
        <f t="shared" si="3"/>
        <v>11520771.379484404</v>
      </c>
      <c r="N44" s="258">
        <f t="shared" si="4"/>
        <v>2.2288550791289654</v>
      </c>
      <c r="O44" s="259"/>
    </row>
    <row r="45" spans="1:15" ht="16.5" x14ac:dyDescent="0.3">
      <c r="A45" s="67" t="str">
        <f t="shared" si="0"/>
        <v>DISTGeneraciónBaja California SurI</v>
      </c>
      <c r="B45" s="250" t="str">
        <f t="shared" si="1"/>
        <v>DISTBaja California SurI</v>
      </c>
      <c r="C45" s="67" t="str">
        <f t="shared" si="2"/>
        <v>DISTGeneraciónEnergíaBaja California Sur</v>
      </c>
      <c r="E45" s="251" t="s">
        <v>51</v>
      </c>
      <c r="F45" s="252" t="s">
        <v>159</v>
      </c>
      <c r="G45" s="252" t="s">
        <v>135</v>
      </c>
      <c r="H45" s="252" t="s">
        <v>61</v>
      </c>
      <c r="I45" s="253" t="s">
        <v>147</v>
      </c>
      <c r="J45" s="254">
        <v>2.8583871393072018</v>
      </c>
      <c r="K45" s="255" t="s">
        <v>184</v>
      </c>
      <c r="L45" s="256">
        <f>+INDEX(Mercado_ENERO_2025!$R$10:$R$349,MATCH(B45,Mercado_ENERO_2025!$J$10:$J$349,0))</f>
        <v>924.58914867325859</v>
      </c>
      <c r="M45" s="257">
        <f t="shared" si="3"/>
        <v>2642833.7317106365</v>
      </c>
      <c r="N45" s="258">
        <f t="shared" si="4"/>
        <v>2.8915180429910041</v>
      </c>
      <c r="O45" s="259"/>
    </row>
    <row r="46" spans="1:15" ht="16.5" x14ac:dyDescent="0.3">
      <c r="A46" s="67" t="str">
        <f t="shared" si="0"/>
        <v>DISTGeneraciónBaja California SurP</v>
      </c>
      <c r="B46" s="250" t="str">
        <f t="shared" si="1"/>
        <v>DISTBaja California SurP</v>
      </c>
      <c r="C46" s="67" t="str">
        <f t="shared" si="2"/>
        <v>DISTGeneraciónEnergíaBaja California Sur</v>
      </c>
      <c r="E46" s="251" t="s">
        <v>51</v>
      </c>
      <c r="F46" s="252" t="s">
        <v>159</v>
      </c>
      <c r="G46" s="252" t="s">
        <v>135</v>
      </c>
      <c r="H46" s="252" t="s">
        <v>61</v>
      </c>
      <c r="I46" s="253" t="s">
        <v>148</v>
      </c>
      <c r="J46" s="254">
        <v>4.1201169257161778</v>
      </c>
      <c r="K46" s="255" t="s">
        <v>184</v>
      </c>
      <c r="L46" s="256">
        <f>+INDEX(Mercado_ENERO_2025!$R$10:$R$349,MATCH(B46,Mercado_ENERO_2025!$J$10:$J$349,0))</f>
        <v>0</v>
      </c>
      <c r="M46" s="257">
        <f t="shared" si="3"/>
        <v>0</v>
      </c>
      <c r="N46" s="258">
        <f t="shared" si="4"/>
        <v>4.1678722472941327</v>
      </c>
      <c r="O46" s="259"/>
    </row>
    <row r="47" spans="1:15" ht="16.5" x14ac:dyDescent="0.3">
      <c r="A47" s="67" t="str">
        <f t="shared" si="0"/>
        <v>DISTGeneraciónBaja California SurSP</v>
      </c>
      <c r="B47" s="250" t="str">
        <f t="shared" si="1"/>
        <v>DISTBaja California SurSP</v>
      </c>
      <c r="C47" s="67" t="str">
        <f t="shared" si="2"/>
        <v>DISTGeneraciónEnergíaBaja California Sur</v>
      </c>
      <c r="E47" s="251" t="s">
        <v>51</v>
      </c>
      <c r="F47" s="252" t="s">
        <v>159</v>
      </c>
      <c r="G47" s="252" t="s">
        <v>135</v>
      </c>
      <c r="H47" s="252" t="s">
        <v>61</v>
      </c>
      <c r="I47" s="253" t="s">
        <v>151</v>
      </c>
      <c r="J47" s="254">
        <v>0</v>
      </c>
      <c r="K47" s="255" t="s">
        <v>184</v>
      </c>
      <c r="L47" s="256">
        <f>+INDEX(Mercado_ENERO_2025!$R$10:$R$349,MATCH(B47,Mercado_ENERO_2025!$J$10:$J$349,0))</f>
        <v>0</v>
      </c>
      <c r="M47" s="257">
        <f t="shared" si="3"/>
        <v>0</v>
      </c>
      <c r="N47" s="258">
        <f t="shared" si="4"/>
        <v>0</v>
      </c>
      <c r="O47" s="259"/>
    </row>
    <row r="48" spans="1:15" ht="16.5" x14ac:dyDescent="0.3">
      <c r="A48" s="67" t="str">
        <f t="shared" si="0"/>
        <v>DITGeneraciónBaja California SurB</v>
      </c>
      <c r="B48" s="250" t="str">
        <f t="shared" si="1"/>
        <v>DITBaja California SurB</v>
      </c>
      <c r="C48" s="67" t="str">
        <f t="shared" si="2"/>
        <v>DITGeneraciónEnergíaBaja California Sur</v>
      </c>
      <c r="E48" s="251" t="s">
        <v>52</v>
      </c>
      <c r="F48" s="252" t="s">
        <v>159</v>
      </c>
      <c r="G48" s="252" t="s">
        <v>135</v>
      </c>
      <c r="H48" s="252" t="s">
        <v>61</v>
      </c>
      <c r="I48" s="253" t="s">
        <v>146</v>
      </c>
      <c r="J48" s="254">
        <v>2.5780659753668509</v>
      </c>
      <c r="K48" s="255" t="s">
        <v>184</v>
      </c>
      <c r="L48" s="256">
        <f>+INDEX(Mercado_ENERO_2025!$R$10:$R$349,MATCH(B48,Mercado_ENERO_2025!$J$10:$J$349,0))</f>
        <v>0</v>
      </c>
      <c r="M48" s="257">
        <f t="shared" si="3"/>
        <v>0</v>
      </c>
      <c r="N48" s="258">
        <f t="shared" si="4"/>
        <v>2.6079477413270316</v>
      </c>
      <c r="O48" s="259"/>
    </row>
    <row r="49" spans="1:15" ht="16.5" x14ac:dyDescent="0.3">
      <c r="A49" s="67" t="str">
        <f t="shared" si="0"/>
        <v>DITGeneraciónBaja California SurI</v>
      </c>
      <c r="B49" s="250" t="str">
        <f t="shared" si="1"/>
        <v>DITBaja California SurI</v>
      </c>
      <c r="C49" s="67" t="str">
        <f t="shared" si="2"/>
        <v>DITGeneraciónEnergíaBaja California Sur</v>
      </c>
      <c r="E49" s="265" t="s">
        <v>52</v>
      </c>
      <c r="F49" s="252" t="s">
        <v>159</v>
      </c>
      <c r="G49" s="252" t="s">
        <v>135</v>
      </c>
      <c r="H49" s="252" t="s">
        <v>61</v>
      </c>
      <c r="I49" s="253" t="s">
        <v>147</v>
      </c>
      <c r="J49" s="254">
        <v>3.2514662879501079</v>
      </c>
      <c r="K49" s="255" t="s">
        <v>184</v>
      </c>
      <c r="L49" s="256">
        <f>+INDEX(Mercado_ENERO_2025!$R$10:$R$349,MATCH(B49,Mercado_ENERO_2025!$J$10:$J$349,0))</f>
        <v>0</v>
      </c>
      <c r="M49" s="257">
        <f t="shared" si="3"/>
        <v>0</v>
      </c>
      <c r="N49" s="258">
        <f t="shared" si="4"/>
        <v>3.2891532810574571</v>
      </c>
      <c r="O49" s="259"/>
    </row>
    <row r="50" spans="1:15" ht="16.5" x14ac:dyDescent="0.3">
      <c r="A50" s="67" t="str">
        <f t="shared" si="0"/>
        <v>DITGeneraciónBaja California SurP</v>
      </c>
      <c r="B50" s="250" t="str">
        <f t="shared" si="1"/>
        <v>DITBaja California SurP</v>
      </c>
      <c r="C50" s="67" t="str">
        <f t="shared" si="2"/>
        <v>DITGeneraciónEnergíaBaja California Sur</v>
      </c>
      <c r="E50" s="265" t="s">
        <v>52</v>
      </c>
      <c r="F50" s="252" t="s">
        <v>159</v>
      </c>
      <c r="G50" s="252" t="s">
        <v>135</v>
      </c>
      <c r="H50" s="252" t="s">
        <v>61</v>
      </c>
      <c r="I50" s="253" t="s">
        <v>148</v>
      </c>
      <c r="J50" s="254">
        <v>4.6716664102942147</v>
      </c>
      <c r="K50" s="255" t="s">
        <v>184</v>
      </c>
      <c r="L50" s="256">
        <f>+INDEX(Mercado_ENERO_2025!$R$10:$R$349,MATCH(B50,Mercado_ENERO_2025!$J$10:$J$349,0))</f>
        <v>0</v>
      </c>
      <c r="M50" s="257">
        <f t="shared" si="3"/>
        <v>0</v>
      </c>
      <c r="N50" s="258">
        <f t="shared" si="4"/>
        <v>4.7258146142774677</v>
      </c>
      <c r="O50" s="259"/>
    </row>
    <row r="51" spans="1:15" ht="16.5" x14ac:dyDescent="0.3">
      <c r="A51" s="67" t="str">
        <f t="shared" si="0"/>
        <v>DITGeneraciónBaja California SurSP</v>
      </c>
      <c r="B51" s="250" t="str">
        <f t="shared" si="1"/>
        <v>DITBaja California SurSP</v>
      </c>
      <c r="C51" s="67" t="str">
        <f t="shared" si="2"/>
        <v>DITGeneraciónEnergíaBaja California Sur</v>
      </c>
      <c r="E51" s="265" t="s">
        <v>52</v>
      </c>
      <c r="F51" s="252" t="s">
        <v>159</v>
      </c>
      <c r="G51" s="252" t="s">
        <v>135</v>
      </c>
      <c r="H51" s="252" t="s">
        <v>61</v>
      </c>
      <c r="I51" s="253" t="s">
        <v>151</v>
      </c>
      <c r="J51" s="254">
        <v>0</v>
      </c>
      <c r="K51" s="255" t="s">
        <v>184</v>
      </c>
      <c r="L51" s="256">
        <f>+INDEX(Mercado_ENERO_2025!$R$10:$R$349,MATCH(B51,Mercado_ENERO_2025!$J$10:$J$349,0))</f>
        <v>0</v>
      </c>
      <c r="M51" s="257">
        <f t="shared" si="3"/>
        <v>0</v>
      </c>
      <c r="N51" s="258">
        <f t="shared" si="4"/>
        <v>0</v>
      </c>
      <c r="O51" s="259"/>
    </row>
    <row r="52" spans="1:15" ht="16.5" x14ac:dyDescent="0.3">
      <c r="A52" s="67" t="str">
        <f t="shared" si="0"/>
        <v>DB1GeneraciónBajío</v>
      </c>
      <c r="B52" s="250" t="str">
        <f t="shared" si="1"/>
        <v>DB1BajíoNA</v>
      </c>
      <c r="C52" s="67" t="str">
        <f t="shared" si="2"/>
        <v>DB1GeneraciónEnergíaBajío</v>
      </c>
      <c r="E52" s="251" t="s">
        <v>48</v>
      </c>
      <c r="F52" s="252" t="s">
        <v>159</v>
      </c>
      <c r="G52" s="252" t="s">
        <v>135</v>
      </c>
      <c r="H52" s="252" t="s">
        <v>62</v>
      </c>
      <c r="I52" s="253" t="s">
        <v>161</v>
      </c>
      <c r="J52" s="254">
        <v>0.83503860592534485</v>
      </c>
      <c r="K52" s="255" t="s">
        <v>184</v>
      </c>
      <c r="L52" s="256">
        <f>+INDEX(Mercado_ENERO_2025!$R$10:$R$349,MATCH(B52,Mercado_ENERO_2025!$J$10:$J$349,0))</f>
        <v>258436.54567096097</v>
      </c>
      <c r="M52" s="257">
        <f t="shared" si="3"/>
        <v>215804492.81724098</v>
      </c>
      <c r="N52" s="258">
        <f t="shared" si="4"/>
        <v>0.84471734511526253</v>
      </c>
      <c r="O52" s="259"/>
    </row>
    <row r="53" spans="1:15" ht="16.5" x14ac:dyDescent="0.3">
      <c r="A53" s="67" t="str">
        <f t="shared" si="0"/>
        <v>DB2GeneraciónBajío</v>
      </c>
      <c r="B53" s="250" t="str">
        <f t="shared" si="1"/>
        <v>DB2BajíoNA</v>
      </c>
      <c r="C53" s="67" t="str">
        <f t="shared" si="2"/>
        <v>DB2GeneraciónEnergíaBajío</v>
      </c>
      <c r="E53" s="251" t="s">
        <v>50</v>
      </c>
      <c r="F53" s="252" t="s">
        <v>159</v>
      </c>
      <c r="G53" s="252" t="s">
        <v>135</v>
      </c>
      <c r="H53" s="252" t="s">
        <v>62</v>
      </c>
      <c r="I53" s="253" t="s">
        <v>161</v>
      </c>
      <c r="J53" s="254">
        <v>0.8315207049247727</v>
      </c>
      <c r="K53" s="255" t="s">
        <v>184</v>
      </c>
      <c r="L53" s="256">
        <f>+INDEX(Mercado_ENERO_2025!$R$10:$R$349,MATCH(B53,Mercado_ENERO_2025!$J$10:$J$349,0))</f>
        <v>158728.65819207995</v>
      </c>
      <c r="M53" s="257">
        <f t="shared" si="3"/>
        <v>131986165.75164162</v>
      </c>
      <c r="N53" s="258">
        <f t="shared" si="4"/>
        <v>0.84115866893850222</v>
      </c>
      <c r="O53" s="259"/>
    </row>
    <row r="54" spans="1:15" ht="16.5" x14ac:dyDescent="0.3">
      <c r="A54" s="67" t="str">
        <f t="shared" si="0"/>
        <v>PDBTGeneraciónBajío</v>
      </c>
      <c r="B54" s="250" t="str">
        <f t="shared" si="1"/>
        <v>PDBTBajíoNA</v>
      </c>
      <c r="C54" s="67" t="str">
        <f t="shared" si="2"/>
        <v>PDBTGeneraciónEnergíaBajío</v>
      </c>
      <c r="E54" s="251" t="s">
        <v>56</v>
      </c>
      <c r="F54" s="252" t="s">
        <v>159</v>
      </c>
      <c r="G54" s="252" t="s">
        <v>135</v>
      </c>
      <c r="H54" s="252" t="s">
        <v>62</v>
      </c>
      <c r="I54" s="253" t="s">
        <v>161</v>
      </c>
      <c r="J54" s="254">
        <v>1.740620384546379</v>
      </c>
      <c r="K54" s="255" t="s">
        <v>184</v>
      </c>
      <c r="L54" s="256">
        <f>+INDEX(Mercado_ENERO_2025!$R$10:$R$349,MATCH(B54,Mercado_ENERO_2025!$J$10:$J$349,0))</f>
        <v>106354.08995441911</v>
      </c>
      <c r="M54" s="257">
        <f t="shared" si="3"/>
        <v>185122096.95454118</v>
      </c>
      <c r="N54" s="258">
        <f t="shared" si="4"/>
        <v>1.7607955125118815</v>
      </c>
      <c r="O54" s="259"/>
    </row>
    <row r="55" spans="1:15" ht="16.5" x14ac:dyDescent="0.3">
      <c r="A55" s="67" t="str">
        <f t="shared" si="0"/>
        <v>GDBTGeneraciónBajío</v>
      </c>
      <c r="B55" s="250" t="str">
        <f t="shared" si="1"/>
        <v>GDBTBajíoNA</v>
      </c>
      <c r="C55" s="67" t="str">
        <f t="shared" si="2"/>
        <v>GDBTGeneraciónEnergíaBajío</v>
      </c>
      <c r="E55" s="251" t="s">
        <v>53</v>
      </c>
      <c r="F55" s="252" t="s">
        <v>159</v>
      </c>
      <c r="G55" s="252" t="s">
        <v>135</v>
      </c>
      <c r="H55" s="252" t="s">
        <v>62</v>
      </c>
      <c r="I55" s="253" t="s">
        <v>161</v>
      </c>
      <c r="J55" s="254">
        <v>1.7585801949177207</v>
      </c>
      <c r="K55" s="255" t="s">
        <v>184</v>
      </c>
      <c r="L55" s="256">
        <f>+INDEX(Mercado_ENERO_2025!$R$10:$R$349,MATCH(B55,Mercado_ENERO_2025!$J$10:$J$349,0))</f>
        <v>480.03225761608809</v>
      </c>
      <c r="M55" s="257">
        <f t="shared" si="3"/>
        <v>844175.22116529371</v>
      </c>
      <c r="N55" s="258">
        <f t="shared" si="4"/>
        <v>1.778963490887973</v>
      </c>
      <c r="O55" s="259"/>
    </row>
    <row r="56" spans="1:15" ht="16.5" x14ac:dyDescent="0.3">
      <c r="A56" s="67" t="str">
        <f t="shared" si="0"/>
        <v>RABTGeneraciónBajío</v>
      </c>
      <c r="B56" s="250" t="str">
        <f t="shared" si="1"/>
        <v>RABTBajíoNA</v>
      </c>
      <c r="C56" s="67" t="str">
        <f t="shared" si="2"/>
        <v>RABTGeneraciónEnergíaBajío</v>
      </c>
      <c r="E56" s="251" t="s">
        <v>59</v>
      </c>
      <c r="F56" s="252" t="s">
        <v>159</v>
      </c>
      <c r="G56" s="252" t="s">
        <v>135</v>
      </c>
      <c r="H56" s="252" t="s">
        <v>62</v>
      </c>
      <c r="I56" s="253" t="s">
        <v>161</v>
      </c>
      <c r="J56" s="254">
        <v>0.81485696334311386</v>
      </c>
      <c r="K56" s="255" t="s">
        <v>184</v>
      </c>
      <c r="L56" s="256">
        <f>+INDEX(Mercado_ENERO_2025!$R$10:$R$349,MATCH(B56,Mercado_ENERO_2025!$J$10:$J$349,0))</f>
        <v>47422.761259006562</v>
      </c>
      <c r="M56" s="257">
        <f t="shared" si="3"/>
        <v>38642767.232859552</v>
      </c>
      <c r="N56" s="258">
        <f t="shared" si="4"/>
        <v>0.82430178178542601</v>
      </c>
      <c r="O56" s="259"/>
    </row>
    <row r="57" spans="1:15" ht="16.5" x14ac:dyDescent="0.3">
      <c r="A57" s="67" t="str">
        <f t="shared" si="0"/>
        <v>APBTGeneraciónBajío</v>
      </c>
      <c r="B57" s="250" t="str">
        <f t="shared" si="1"/>
        <v>APBTBajíoNA</v>
      </c>
      <c r="C57" s="67" t="str">
        <f t="shared" si="2"/>
        <v>APBTGeneraciónEnergíaBajío</v>
      </c>
      <c r="E57" s="251" t="s">
        <v>57</v>
      </c>
      <c r="F57" s="252" t="s">
        <v>159</v>
      </c>
      <c r="G57" s="252" t="s">
        <v>135</v>
      </c>
      <c r="H57" s="252" t="s">
        <v>62</v>
      </c>
      <c r="I57" s="253" t="s">
        <v>161</v>
      </c>
      <c r="J57" s="254">
        <v>1.5478764402518581</v>
      </c>
      <c r="K57" s="255" t="s">
        <v>184</v>
      </c>
      <c r="L57" s="256">
        <f>+INDEX(Mercado_ENERO_2025!$R$10:$R$349,MATCH(B57,Mercado_ENERO_2025!$J$10:$J$349,0))</f>
        <v>27207.899039444754</v>
      </c>
      <c r="M57" s="257">
        <f t="shared" si="3"/>
        <v>42114465.911907695</v>
      </c>
      <c r="N57" s="258">
        <f t="shared" si="4"/>
        <v>1.5658175177746323</v>
      </c>
      <c r="O57" s="259"/>
    </row>
    <row r="58" spans="1:15" ht="16.5" x14ac:dyDescent="0.3">
      <c r="A58" s="67" t="str">
        <f t="shared" si="0"/>
        <v>APMTGeneraciónBajío</v>
      </c>
      <c r="B58" s="250" t="str">
        <f t="shared" si="1"/>
        <v>APMTBajíoNA</v>
      </c>
      <c r="C58" s="67" t="str">
        <f t="shared" si="2"/>
        <v>APMTGeneraciónEnergíaBajío</v>
      </c>
      <c r="E58" s="251" t="s">
        <v>58</v>
      </c>
      <c r="F58" s="252" t="s">
        <v>159</v>
      </c>
      <c r="G58" s="252" t="s">
        <v>135</v>
      </c>
      <c r="H58" s="252" t="s">
        <v>62</v>
      </c>
      <c r="I58" s="253" t="s">
        <v>161</v>
      </c>
      <c r="J58" s="254">
        <v>1.2479290917820014</v>
      </c>
      <c r="K58" s="255" t="s">
        <v>184</v>
      </c>
      <c r="L58" s="256">
        <f>+INDEX(Mercado_ENERO_2025!$R$10:$R$349,MATCH(B58,Mercado_ENERO_2025!$J$10:$J$349,0))</f>
        <v>8056.0449783411559</v>
      </c>
      <c r="M58" s="257">
        <f t="shared" si="3"/>
        <v>10053372.893176233</v>
      </c>
      <c r="N58" s="258">
        <f t="shared" si="4"/>
        <v>1.2623935490192619</v>
      </c>
      <c r="O58" s="259"/>
    </row>
    <row r="59" spans="1:15" ht="16.5" x14ac:dyDescent="0.3">
      <c r="A59" s="67" t="str">
        <f t="shared" si="0"/>
        <v>GDMTHGeneraciónBajíoB</v>
      </c>
      <c r="B59" s="250" t="str">
        <f t="shared" si="1"/>
        <v>GDMTHBajíoB</v>
      </c>
      <c r="C59" s="67" t="str">
        <f t="shared" si="2"/>
        <v>GDMTHGeneraciónEnergíaBajío</v>
      </c>
      <c r="E59" s="251" t="s">
        <v>54</v>
      </c>
      <c r="F59" s="252" t="s">
        <v>159</v>
      </c>
      <c r="G59" s="252" t="s">
        <v>135</v>
      </c>
      <c r="H59" s="252" t="s">
        <v>62</v>
      </c>
      <c r="I59" s="253" t="s">
        <v>146</v>
      </c>
      <c r="J59" s="254">
        <v>0.91483941283306702</v>
      </c>
      <c r="K59" s="255" t="s">
        <v>184</v>
      </c>
      <c r="L59" s="256">
        <f>+INDEX(Mercado_ENERO_2025!$R$10:$R$349,MATCH(B59,Mercado_ENERO_2025!$J$10:$J$349,0))</f>
        <v>185691.88535610639</v>
      </c>
      <c r="M59" s="257">
        <f t="shared" si="3"/>
        <v>169878255.36704555</v>
      </c>
      <c r="N59" s="258">
        <f t="shared" si="4"/>
        <v>0.92544310470388369</v>
      </c>
      <c r="O59" s="259"/>
    </row>
    <row r="60" spans="1:15" ht="16.5" x14ac:dyDescent="0.3">
      <c r="A60" s="67" t="str">
        <f t="shared" si="0"/>
        <v>GDMTHGeneraciónBajíoI</v>
      </c>
      <c r="B60" s="250" t="str">
        <f t="shared" si="1"/>
        <v>GDMTHBajíoI</v>
      </c>
      <c r="C60" s="67" t="str">
        <f t="shared" si="2"/>
        <v>GDMTHGeneraciónEnergíaBajío</v>
      </c>
      <c r="E60" s="251" t="s">
        <v>54</v>
      </c>
      <c r="F60" s="252" t="s">
        <v>159</v>
      </c>
      <c r="G60" s="252" t="s">
        <v>135</v>
      </c>
      <c r="H60" s="252" t="s">
        <v>62</v>
      </c>
      <c r="I60" s="253" t="s">
        <v>147</v>
      </c>
      <c r="J60" s="254">
        <v>1.785242181448375</v>
      </c>
      <c r="K60" s="255" t="s">
        <v>184</v>
      </c>
      <c r="L60" s="256">
        <f>+INDEX(Mercado_ENERO_2025!$R$10:$R$349,MATCH(B60,Mercado_ENERO_2025!$J$10:$J$349,0))</f>
        <v>356040.88788693619</v>
      </c>
      <c r="M60" s="257">
        <f t="shared" si="3"/>
        <v>635619211.37609029</v>
      </c>
      <c r="N60" s="258">
        <f t="shared" si="4"/>
        <v>1.8059345103328952</v>
      </c>
      <c r="O60" s="259"/>
    </row>
    <row r="61" spans="1:15" ht="16.5" x14ac:dyDescent="0.3">
      <c r="A61" s="67" t="str">
        <f t="shared" si="0"/>
        <v>GDMTHGeneraciónBajíoP</v>
      </c>
      <c r="B61" s="250" t="str">
        <f t="shared" si="1"/>
        <v>GDMTHBajíoP</v>
      </c>
      <c r="C61" s="67" t="str">
        <f t="shared" si="2"/>
        <v>GDMTHGeneraciónEnergíaBajío</v>
      </c>
      <c r="E61" s="251" t="s">
        <v>54</v>
      </c>
      <c r="F61" s="252" t="s">
        <v>159</v>
      </c>
      <c r="G61" s="252" t="s">
        <v>135</v>
      </c>
      <c r="H61" s="252" t="s">
        <v>62</v>
      </c>
      <c r="I61" s="253" t="s">
        <v>148</v>
      </c>
      <c r="J61" s="254">
        <v>2.0627860551251151</v>
      </c>
      <c r="K61" s="255" t="s">
        <v>184</v>
      </c>
      <c r="L61" s="256">
        <f>+INDEX(Mercado_ENERO_2025!$R$10:$R$349,MATCH(B61,Mercado_ENERO_2025!$J$10:$J$349,0))</f>
        <v>85055.942350146041</v>
      </c>
      <c r="M61" s="257">
        <f t="shared" si="3"/>
        <v>175452211.78540698</v>
      </c>
      <c r="N61" s="258">
        <f t="shared" si="4"/>
        <v>2.0866953308046878</v>
      </c>
      <c r="O61" s="259"/>
    </row>
    <row r="62" spans="1:15" ht="16.5" x14ac:dyDescent="0.3">
      <c r="A62" s="67" t="str">
        <f t="shared" si="0"/>
        <v>GDMTOGeneraciónBajío</v>
      </c>
      <c r="B62" s="250" t="str">
        <f t="shared" si="1"/>
        <v>GDMTOBajíoNA</v>
      </c>
      <c r="C62" s="67" t="str">
        <f t="shared" si="2"/>
        <v>GDMTOGeneraciónEnergíaBajío</v>
      </c>
      <c r="E62" s="251" t="s">
        <v>55</v>
      </c>
      <c r="F62" s="252" t="s">
        <v>159</v>
      </c>
      <c r="G62" s="252" t="s">
        <v>135</v>
      </c>
      <c r="H62" s="252" t="s">
        <v>62</v>
      </c>
      <c r="I62" s="253" t="s">
        <v>161</v>
      </c>
      <c r="J62" s="254">
        <v>1.4277123481796754</v>
      </c>
      <c r="K62" s="255" t="s">
        <v>184</v>
      </c>
      <c r="L62" s="256">
        <f>+INDEX(Mercado_ENERO_2025!$R$10:$R$349,MATCH(B62,Mercado_ENERO_2025!$J$10:$J$349,0))</f>
        <v>137334.25937096198</v>
      </c>
      <c r="M62" s="257">
        <f t="shared" si="3"/>
        <v>196073817.9320327</v>
      </c>
      <c r="N62" s="258">
        <f t="shared" si="4"/>
        <v>1.4442606315263395</v>
      </c>
      <c r="O62" s="259"/>
    </row>
    <row r="63" spans="1:15" ht="16.5" x14ac:dyDescent="0.3">
      <c r="A63" s="67" t="str">
        <f t="shared" si="0"/>
        <v>RAMTGeneraciónBajío</v>
      </c>
      <c r="B63" s="250" t="str">
        <f t="shared" si="1"/>
        <v>RAMTBajíoNA</v>
      </c>
      <c r="C63" s="67" t="str">
        <f t="shared" si="2"/>
        <v>RAMTGeneraciónEnergíaBajío</v>
      </c>
      <c r="E63" s="251" t="s">
        <v>60</v>
      </c>
      <c r="F63" s="252" t="s">
        <v>159</v>
      </c>
      <c r="G63" s="252" t="s">
        <v>135</v>
      </c>
      <c r="H63" s="252" t="s">
        <v>62</v>
      </c>
      <c r="I63" s="253" t="s">
        <v>161</v>
      </c>
      <c r="J63" s="254">
        <v>0.77153123523080136</v>
      </c>
      <c r="K63" s="255" t="s">
        <v>184</v>
      </c>
      <c r="L63" s="256">
        <f>+INDEX(Mercado_ENERO_2025!$R$10:$R$349,MATCH(B63,Mercado_ENERO_2025!$J$10:$J$349,0))</f>
        <v>154375.44997458454</v>
      </c>
      <c r="M63" s="257">
        <f t="shared" si="3"/>
        <v>119105481.608202</v>
      </c>
      <c r="N63" s="258">
        <f t="shared" si="4"/>
        <v>0.78047387518742817</v>
      </c>
      <c r="O63" s="259"/>
    </row>
    <row r="64" spans="1:15" ht="16.5" x14ac:dyDescent="0.3">
      <c r="A64" s="67" t="str">
        <f t="shared" si="0"/>
        <v>DISTGeneraciónBajíoB</v>
      </c>
      <c r="B64" s="250" t="str">
        <f t="shared" si="1"/>
        <v>DISTBajíoB</v>
      </c>
      <c r="C64" s="67" t="str">
        <f t="shared" si="2"/>
        <v>DISTGeneraciónEnergíaBajío</v>
      </c>
      <c r="E64" s="251" t="s">
        <v>51</v>
      </c>
      <c r="F64" s="252" t="s">
        <v>159</v>
      </c>
      <c r="G64" s="252" t="s">
        <v>135</v>
      </c>
      <c r="H64" s="252" t="s">
        <v>62</v>
      </c>
      <c r="I64" s="253" t="s">
        <v>146</v>
      </c>
      <c r="J64" s="254">
        <v>0.95760968289265758</v>
      </c>
      <c r="K64" s="255" t="s">
        <v>184</v>
      </c>
      <c r="L64" s="256">
        <f>+INDEX(Mercado_ENERO_2025!$R$10:$R$349,MATCH(B64,Mercado_ENERO_2025!$J$10:$J$349,0))</f>
        <v>73872.597403336753</v>
      </c>
      <c r="M64" s="257">
        <f t="shared" si="3"/>
        <v>70741114.573866278</v>
      </c>
      <c r="N64" s="258">
        <f t="shared" si="4"/>
        <v>0.9687091150634457</v>
      </c>
      <c r="O64" s="259"/>
    </row>
    <row r="65" spans="1:15" ht="16.5" x14ac:dyDescent="0.3">
      <c r="A65" s="67" t="str">
        <f t="shared" si="0"/>
        <v>DISTGeneraciónBajíoI</v>
      </c>
      <c r="B65" s="250" t="str">
        <f t="shared" si="1"/>
        <v>DISTBajíoI</v>
      </c>
      <c r="C65" s="67" t="str">
        <f t="shared" si="2"/>
        <v>DISTGeneraciónEnergíaBajío</v>
      </c>
      <c r="E65" s="251" t="s">
        <v>51</v>
      </c>
      <c r="F65" s="252" t="s">
        <v>159</v>
      </c>
      <c r="G65" s="252" t="s">
        <v>135</v>
      </c>
      <c r="H65" s="252" t="s">
        <v>62</v>
      </c>
      <c r="I65" s="253" t="s">
        <v>147</v>
      </c>
      <c r="J65" s="254">
        <v>1.696739198381344</v>
      </c>
      <c r="K65" s="255" t="s">
        <v>184</v>
      </c>
      <c r="L65" s="256">
        <f>+INDEX(Mercado_ENERO_2025!$R$10:$R$349,MATCH(B65,Mercado_ENERO_2025!$J$10:$J$349,0))</f>
        <v>135480.8219102803</v>
      </c>
      <c r="M65" s="257">
        <f t="shared" si="3"/>
        <v>229875621.16409463</v>
      </c>
      <c r="N65" s="258">
        <f t="shared" si="4"/>
        <v>1.7164057096754473</v>
      </c>
      <c r="O65" s="259"/>
    </row>
    <row r="66" spans="1:15" ht="16.5" x14ac:dyDescent="0.3">
      <c r="A66" s="67" t="str">
        <f t="shared" si="0"/>
        <v>DISTGeneraciónBajíoP</v>
      </c>
      <c r="B66" s="250" t="str">
        <f t="shared" si="1"/>
        <v>DISTBajíoP</v>
      </c>
      <c r="C66" s="67" t="str">
        <f t="shared" si="2"/>
        <v>DISTGeneraciónEnergíaBajío</v>
      </c>
      <c r="E66" s="251" t="s">
        <v>51</v>
      </c>
      <c r="F66" s="252" t="s">
        <v>159</v>
      </c>
      <c r="G66" s="252" t="s">
        <v>135</v>
      </c>
      <c r="H66" s="252" t="s">
        <v>62</v>
      </c>
      <c r="I66" s="253" t="s">
        <v>148</v>
      </c>
      <c r="J66" s="254">
        <v>2.0511214360179535</v>
      </c>
      <c r="K66" s="255" t="s">
        <v>184</v>
      </c>
      <c r="L66" s="256">
        <f>+INDEX(Mercado_ENERO_2025!$R$10:$R$349,MATCH(B66,Mercado_ENERO_2025!$J$10:$J$349,0))</f>
        <v>30790.92313319341</v>
      </c>
      <c r="M66" s="257">
        <f t="shared" si="3"/>
        <v>63155922.473274089</v>
      </c>
      <c r="N66" s="258">
        <f t="shared" si="4"/>
        <v>2.0748955097975341</v>
      </c>
      <c r="O66" s="259"/>
    </row>
    <row r="67" spans="1:15" ht="16.5" x14ac:dyDescent="0.3">
      <c r="A67" s="67" t="str">
        <f t="shared" si="0"/>
        <v>DISTGeneraciónBajíoSP</v>
      </c>
      <c r="B67" s="250" t="str">
        <f t="shared" si="1"/>
        <v>DISTBajíoSP</v>
      </c>
      <c r="C67" s="67" t="str">
        <f t="shared" si="2"/>
        <v>DISTGeneraciónEnergíaBajío</v>
      </c>
      <c r="E67" s="251" t="s">
        <v>51</v>
      </c>
      <c r="F67" s="252" t="s">
        <v>159</v>
      </c>
      <c r="G67" s="252" t="s">
        <v>135</v>
      </c>
      <c r="H67" s="252" t="s">
        <v>62</v>
      </c>
      <c r="I67" s="253" t="s">
        <v>151</v>
      </c>
      <c r="J67" s="254">
        <v>0</v>
      </c>
      <c r="K67" s="255" t="s">
        <v>184</v>
      </c>
      <c r="L67" s="256">
        <f>+INDEX(Mercado_ENERO_2025!$R$10:$R$349,MATCH(B67,Mercado_ENERO_2025!$J$10:$J$349,0))</f>
        <v>0</v>
      </c>
      <c r="M67" s="257">
        <f t="shared" si="3"/>
        <v>0</v>
      </c>
      <c r="N67" s="258">
        <f t="shared" si="4"/>
        <v>0</v>
      </c>
      <c r="O67" s="259"/>
    </row>
    <row r="68" spans="1:15" ht="16.5" x14ac:dyDescent="0.3">
      <c r="A68" s="67" t="str">
        <f t="shared" si="0"/>
        <v>DITGeneraciónBajíoB</v>
      </c>
      <c r="B68" s="250" t="str">
        <f t="shared" si="1"/>
        <v>DITBajíoB</v>
      </c>
      <c r="C68" s="67" t="str">
        <f t="shared" si="2"/>
        <v>DITGeneraciónEnergíaBajío</v>
      </c>
      <c r="E68" s="251" t="s">
        <v>52</v>
      </c>
      <c r="F68" s="252" t="s">
        <v>159</v>
      </c>
      <c r="G68" s="252" t="s">
        <v>135</v>
      </c>
      <c r="H68" s="252" t="s">
        <v>62</v>
      </c>
      <c r="I68" s="253" t="s">
        <v>146</v>
      </c>
      <c r="J68" s="254">
        <v>0.82226307071273985</v>
      </c>
      <c r="K68" s="255" t="s">
        <v>184</v>
      </c>
      <c r="L68" s="256">
        <f>+INDEX(Mercado_ENERO_2025!$R$10:$R$349,MATCH(B68,Mercado_ENERO_2025!$J$10:$J$349,0))</f>
        <v>23331.320003306926</v>
      </c>
      <c r="M68" s="257">
        <f t="shared" si="3"/>
        <v>19184482.829700727</v>
      </c>
      <c r="N68" s="258">
        <f t="shared" si="4"/>
        <v>0.83179373163123749</v>
      </c>
      <c r="O68" s="259"/>
    </row>
    <row r="69" spans="1:15" ht="16.5" x14ac:dyDescent="0.3">
      <c r="A69" s="67" t="str">
        <f t="shared" si="0"/>
        <v>DITGeneraciónBajíoI</v>
      </c>
      <c r="B69" s="250" t="str">
        <f t="shared" si="1"/>
        <v>DITBajíoI</v>
      </c>
      <c r="C69" s="67" t="str">
        <f t="shared" si="2"/>
        <v>DITGeneraciónEnergíaBajío</v>
      </c>
      <c r="E69" s="251" t="s">
        <v>52</v>
      </c>
      <c r="F69" s="252" t="s">
        <v>159</v>
      </c>
      <c r="G69" s="252" t="s">
        <v>135</v>
      </c>
      <c r="H69" s="252" t="s">
        <v>62</v>
      </c>
      <c r="I69" s="253" t="s">
        <v>147</v>
      </c>
      <c r="J69" s="254">
        <v>1.6073104518931081</v>
      </c>
      <c r="K69" s="255" t="s">
        <v>184</v>
      </c>
      <c r="L69" s="256">
        <f>+INDEX(Mercado_ENERO_2025!$R$10:$R$349,MATCH(B69,Mercado_ENERO_2025!$J$10:$J$349,0))</f>
        <v>35671.037928054619</v>
      </c>
      <c r="M69" s="257">
        <f t="shared" si="3"/>
        <v>57334432.091637671</v>
      </c>
      <c r="N69" s="258">
        <f t="shared" si="4"/>
        <v>1.6259404152872712</v>
      </c>
      <c r="O69" s="259"/>
    </row>
    <row r="70" spans="1:15" ht="16.5" x14ac:dyDescent="0.3">
      <c r="A70" s="67" t="str">
        <f t="shared" si="0"/>
        <v>DITGeneraciónBajíoP</v>
      </c>
      <c r="B70" s="250" t="str">
        <f t="shared" si="1"/>
        <v>DITBajíoP</v>
      </c>
      <c r="C70" s="67" t="str">
        <f t="shared" si="2"/>
        <v>DITGeneraciónEnergíaBajío</v>
      </c>
      <c r="E70" s="251" t="s">
        <v>52</v>
      </c>
      <c r="F70" s="252" t="s">
        <v>159</v>
      </c>
      <c r="G70" s="252" t="s">
        <v>135</v>
      </c>
      <c r="H70" s="252" t="s">
        <v>62</v>
      </c>
      <c r="I70" s="253" t="s">
        <v>148</v>
      </c>
      <c r="J70" s="254">
        <v>1.7876491663435046</v>
      </c>
      <c r="K70" s="255" t="s">
        <v>184</v>
      </c>
      <c r="L70" s="256">
        <f>+INDEX(Mercado_ENERO_2025!$R$10:$R$349,MATCH(B70,Mercado_ENERO_2025!$J$10:$J$349,0))</f>
        <v>4827.199914959484</v>
      </c>
      <c r="M70" s="257">
        <f t="shared" si="3"/>
        <v>8629339.9037507568</v>
      </c>
      <c r="N70" s="258">
        <f t="shared" si="4"/>
        <v>1.8083693940327852</v>
      </c>
      <c r="O70" s="259"/>
    </row>
    <row r="71" spans="1:15" ht="16.5" x14ac:dyDescent="0.3">
      <c r="A71" s="67" t="str">
        <f t="shared" si="0"/>
        <v>DITGeneraciónBajíoSP</v>
      </c>
      <c r="B71" s="250" t="str">
        <f t="shared" si="1"/>
        <v>DITBajíoSP</v>
      </c>
      <c r="C71" s="67" t="str">
        <f t="shared" si="2"/>
        <v>DITGeneraciónEnergíaBajío</v>
      </c>
      <c r="E71" s="265" t="s">
        <v>52</v>
      </c>
      <c r="F71" s="252" t="s">
        <v>159</v>
      </c>
      <c r="G71" s="252" t="s">
        <v>135</v>
      </c>
      <c r="H71" s="252" t="s">
        <v>62</v>
      </c>
      <c r="I71" s="253" t="s">
        <v>151</v>
      </c>
      <c r="J71" s="254">
        <v>0</v>
      </c>
      <c r="K71" s="255" t="s">
        <v>184</v>
      </c>
      <c r="L71" s="256">
        <f>+INDEX(Mercado_ENERO_2025!$R$10:$R$349,MATCH(B71,Mercado_ENERO_2025!$J$10:$J$349,0))</f>
        <v>0</v>
      </c>
      <c r="M71" s="257">
        <f t="shared" si="3"/>
        <v>0</v>
      </c>
      <c r="N71" s="258">
        <f t="shared" si="4"/>
        <v>0</v>
      </c>
      <c r="O71" s="259"/>
    </row>
    <row r="72" spans="1:15" ht="16.5" x14ac:dyDescent="0.3">
      <c r="A72" s="67" t="str">
        <f t="shared" si="0"/>
        <v>DB1GeneraciónCentro Occidente</v>
      </c>
      <c r="B72" s="250" t="str">
        <f t="shared" si="1"/>
        <v>DB1Centro OccidenteNA</v>
      </c>
      <c r="C72" s="67" t="str">
        <f t="shared" si="2"/>
        <v>DB1GeneraciónEnergíaCentro Occidente</v>
      </c>
      <c r="E72" s="265" t="s">
        <v>48</v>
      </c>
      <c r="F72" s="252" t="s">
        <v>159</v>
      </c>
      <c r="G72" s="252" t="s">
        <v>135</v>
      </c>
      <c r="H72" s="252" t="s">
        <v>63</v>
      </c>
      <c r="I72" s="253" t="s">
        <v>161</v>
      </c>
      <c r="J72" s="254">
        <v>0.80245173349899079</v>
      </c>
      <c r="K72" s="255" t="s">
        <v>184</v>
      </c>
      <c r="L72" s="256">
        <f>+INDEX(Mercado_ENERO_2025!$R$10:$R$349,MATCH(B72,Mercado_ENERO_2025!$J$10:$J$349,0))</f>
        <v>121722.66247158841</v>
      </c>
      <c r="M72" s="257">
        <f t="shared" si="3"/>
        <v>97676561.506438673</v>
      </c>
      <c r="N72" s="258">
        <f t="shared" si="4"/>
        <v>0.81175276579369215</v>
      </c>
      <c r="O72" s="259"/>
    </row>
    <row r="73" spans="1:15" ht="16.5" x14ac:dyDescent="0.3">
      <c r="A73" s="67" t="str">
        <f t="shared" si="0"/>
        <v>DB2GeneraciónCentro Occidente</v>
      </c>
      <c r="B73" s="250" t="str">
        <f t="shared" si="1"/>
        <v>DB2Centro OccidenteNA</v>
      </c>
      <c r="C73" s="67" t="str">
        <f t="shared" si="2"/>
        <v>DB2GeneraciónEnergíaCentro Occidente</v>
      </c>
      <c r="E73" s="265" t="s">
        <v>50</v>
      </c>
      <c r="F73" s="252" t="s">
        <v>159</v>
      </c>
      <c r="G73" s="252" t="s">
        <v>135</v>
      </c>
      <c r="H73" s="252" t="s">
        <v>63</v>
      </c>
      <c r="I73" s="253" t="s">
        <v>161</v>
      </c>
      <c r="J73" s="254">
        <v>0.80337749692019278</v>
      </c>
      <c r="K73" s="255" t="s">
        <v>184</v>
      </c>
      <c r="L73" s="256">
        <f>+INDEX(Mercado_ENERO_2025!$R$10:$R$349,MATCH(B73,Mercado_ENERO_2025!$J$10:$J$349,0))</f>
        <v>110048.52424229226</v>
      </c>
      <c r="M73" s="257">
        <f t="shared" si="3"/>
        <v>88410507.945533916</v>
      </c>
      <c r="N73" s="258">
        <f t="shared" si="4"/>
        <v>0.8126892595244174</v>
      </c>
      <c r="O73" s="259"/>
    </row>
    <row r="74" spans="1:15" ht="16.5" x14ac:dyDescent="0.3">
      <c r="A74" s="67" t="str">
        <f t="shared" si="0"/>
        <v>PDBTGeneraciónCentro Occidente</v>
      </c>
      <c r="B74" s="250" t="str">
        <f t="shared" si="1"/>
        <v>PDBTCentro OccidenteNA</v>
      </c>
      <c r="C74" s="67" t="str">
        <f t="shared" si="2"/>
        <v>PDBTGeneraciónEnergíaCentro Occidente</v>
      </c>
      <c r="E74" s="251" t="s">
        <v>56</v>
      </c>
      <c r="F74" s="252" t="s">
        <v>159</v>
      </c>
      <c r="G74" s="252" t="s">
        <v>135</v>
      </c>
      <c r="H74" s="252" t="s">
        <v>63</v>
      </c>
      <c r="I74" s="253" t="s">
        <v>161</v>
      </c>
      <c r="J74" s="254">
        <v>1.5162153312467077</v>
      </c>
      <c r="K74" s="255" t="s">
        <v>184</v>
      </c>
      <c r="L74" s="256">
        <f>+INDEX(Mercado_ENERO_2025!$R$10:$R$349,MATCH(B74,Mercado_ENERO_2025!$J$10:$J$349,0))</f>
        <v>59872.208287349771</v>
      </c>
      <c r="M74" s="257">
        <f t="shared" si="3"/>
        <v>90779160.12087591</v>
      </c>
      <c r="N74" s="258">
        <f t="shared" si="4"/>
        <v>1.5337894321837888</v>
      </c>
      <c r="O74" s="259"/>
    </row>
    <row r="75" spans="1:15" ht="16.5" x14ac:dyDescent="0.3">
      <c r="A75" s="67" t="str">
        <f t="shared" si="0"/>
        <v>GDBTGeneraciónCentro Occidente</v>
      </c>
      <c r="B75" s="250" t="str">
        <f t="shared" si="1"/>
        <v>GDBTCentro OccidenteNA</v>
      </c>
      <c r="C75" s="67" t="str">
        <f t="shared" si="2"/>
        <v>GDBTGeneraciónEnergíaCentro Occidente</v>
      </c>
      <c r="E75" s="251" t="s">
        <v>53</v>
      </c>
      <c r="F75" s="252" t="s">
        <v>159</v>
      </c>
      <c r="G75" s="252" t="s">
        <v>135</v>
      </c>
      <c r="H75" s="252" t="s">
        <v>63</v>
      </c>
      <c r="I75" s="253" t="s">
        <v>161</v>
      </c>
      <c r="J75" s="254">
        <v>1.3345805480066271</v>
      </c>
      <c r="K75" s="255" t="s">
        <v>184</v>
      </c>
      <c r="L75" s="256">
        <f>+INDEX(Mercado_ENERO_2025!$R$10:$R$349,MATCH(B75,Mercado_ENERO_2025!$J$10:$J$349,0))</f>
        <v>367.91873838309402</v>
      </c>
      <c r="M75" s="257">
        <f t="shared" si="3"/>
        <v>491017.19149321649</v>
      </c>
      <c r="N75" s="258">
        <f t="shared" si="4"/>
        <v>1.3500493622152583</v>
      </c>
      <c r="O75" s="259"/>
    </row>
    <row r="76" spans="1:15" ht="16.5" x14ac:dyDescent="0.3">
      <c r="A76" s="67" t="str">
        <f t="shared" ref="A76:A139" si="5">IF(I76="NA",E76&amp;F76&amp;H76,E76&amp;F76&amp;H76&amp;I76)</f>
        <v>RABTGeneraciónCentro Occidente</v>
      </c>
      <c r="B76" s="250" t="str">
        <f t="shared" ref="B76:B139" si="6">E76&amp;H76&amp;I76</f>
        <v>RABTCentro OccidenteNA</v>
      </c>
      <c r="C76" s="67" t="str">
        <f t="shared" ref="C76:C139" si="7">E76&amp;F76&amp;G76&amp;H76</f>
        <v>RABTGeneraciónEnergíaCentro Occidente</v>
      </c>
      <c r="E76" s="251" t="s">
        <v>59</v>
      </c>
      <c r="F76" s="252" t="s">
        <v>159</v>
      </c>
      <c r="G76" s="252" t="s">
        <v>135</v>
      </c>
      <c r="H76" s="252" t="s">
        <v>63</v>
      </c>
      <c r="I76" s="253" t="s">
        <v>161</v>
      </c>
      <c r="J76" s="254">
        <v>0.79393471002391969</v>
      </c>
      <c r="K76" s="255" t="s">
        <v>184</v>
      </c>
      <c r="L76" s="256">
        <f>+INDEX(Mercado_ENERO_2025!$R$10:$R$349,MATCH(B76,Mercado_ENERO_2025!$J$10:$J$349,0))</f>
        <v>17205.290056698112</v>
      </c>
      <c r="M76" s="257">
        <f t="shared" ref="M76:M139" si="8">IF(OR(G76="Energía",G76="Potencia"),J76*L76*1000,J76*L76)</f>
        <v>13659876.972042045</v>
      </c>
      <c r="N76" s="258">
        <f t="shared" si="4"/>
        <v>0.80313702347100768</v>
      </c>
      <c r="O76" s="259"/>
    </row>
    <row r="77" spans="1:15" ht="16.5" x14ac:dyDescent="0.3">
      <c r="A77" s="67" t="str">
        <f t="shared" si="5"/>
        <v>APBTGeneraciónCentro Occidente</v>
      </c>
      <c r="B77" s="250" t="str">
        <f t="shared" si="6"/>
        <v>APBTCentro OccidenteNA</v>
      </c>
      <c r="C77" s="67" t="str">
        <f t="shared" si="7"/>
        <v>APBTGeneraciónEnergíaCentro Occidente</v>
      </c>
      <c r="E77" s="251" t="s">
        <v>57</v>
      </c>
      <c r="F77" s="252" t="s">
        <v>159</v>
      </c>
      <c r="G77" s="252" t="s">
        <v>135</v>
      </c>
      <c r="H77" s="252" t="s">
        <v>63</v>
      </c>
      <c r="I77" s="253" t="s">
        <v>161</v>
      </c>
      <c r="J77" s="254">
        <v>1.4130852861246646</v>
      </c>
      <c r="K77" s="255" t="s">
        <v>184</v>
      </c>
      <c r="L77" s="256">
        <f>+INDEX(Mercado_ENERO_2025!$R$10:$R$349,MATCH(B77,Mercado_ENERO_2025!$J$10:$J$349,0))</f>
        <v>14816.220229436431</v>
      </c>
      <c r="M77" s="257">
        <f t="shared" si="8"/>
        <v>20936582.802199218</v>
      </c>
      <c r="N77" s="258">
        <f t="shared" ref="N77:N140" si="9">J77*(1+$R$11)</f>
        <v>1.4294640305808624</v>
      </c>
      <c r="O77" s="259"/>
    </row>
    <row r="78" spans="1:15" ht="16.5" x14ac:dyDescent="0.3">
      <c r="A78" s="67" t="str">
        <f t="shared" si="5"/>
        <v>APMTGeneraciónCentro Occidente</v>
      </c>
      <c r="B78" s="250" t="str">
        <f t="shared" si="6"/>
        <v>APMTCentro OccidenteNA</v>
      </c>
      <c r="C78" s="67" t="str">
        <f t="shared" si="7"/>
        <v>APMTGeneraciónEnergíaCentro Occidente</v>
      </c>
      <c r="E78" s="251" t="s">
        <v>58</v>
      </c>
      <c r="F78" s="252" t="s">
        <v>159</v>
      </c>
      <c r="G78" s="252" t="s">
        <v>135</v>
      </c>
      <c r="H78" s="252" t="s">
        <v>63</v>
      </c>
      <c r="I78" s="253" t="s">
        <v>161</v>
      </c>
      <c r="J78" s="254">
        <v>1.2482993971504825</v>
      </c>
      <c r="K78" s="255" t="s">
        <v>184</v>
      </c>
      <c r="L78" s="256">
        <f>+INDEX(Mercado_ENERO_2025!$R$10:$R$349,MATCH(B78,Mercado_ENERO_2025!$J$10:$J$349,0))</f>
        <v>941.01657723791345</v>
      </c>
      <c r="M78" s="257">
        <f t="shared" si="8"/>
        <v>1174670.4260746979</v>
      </c>
      <c r="N78" s="258">
        <f t="shared" si="9"/>
        <v>1.2627681465115523</v>
      </c>
      <c r="O78" s="259"/>
    </row>
    <row r="79" spans="1:15" ht="16.5" x14ac:dyDescent="0.3">
      <c r="A79" s="67" t="str">
        <f t="shared" si="5"/>
        <v>GDMTHGeneraciónCentro OccidenteB</v>
      </c>
      <c r="B79" s="250" t="str">
        <f t="shared" si="6"/>
        <v>GDMTHCentro OccidenteB</v>
      </c>
      <c r="C79" s="67" t="str">
        <f t="shared" si="7"/>
        <v>GDMTHGeneraciónEnergíaCentro Occidente</v>
      </c>
      <c r="E79" s="251" t="s">
        <v>54</v>
      </c>
      <c r="F79" s="252" t="s">
        <v>159</v>
      </c>
      <c r="G79" s="252" t="s">
        <v>135</v>
      </c>
      <c r="H79" s="252" t="s">
        <v>63</v>
      </c>
      <c r="I79" s="253" t="s">
        <v>146</v>
      </c>
      <c r="J79" s="254">
        <v>0.91243242793793788</v>
      </c>
      <c r="K79" s="255" t="s">
        <v>184</v>
      </c>
      <c r="L79" s="256">
        <f>+INDEX(Mercado_ENERO_2025!$R$10:$R$349,MATCH(B79,Mercado_ENERO_2025!$J$10:$J$349,0))</f>
        <v>38855.060728825236</v>
      </c>
      <c r="M79" s="257">
        <f t="shared" si="8"/>
        <v>35452617.398478031</v>
      </c>
      <c r="N79" s="258">
        <f t="shared" si="9"/>
        <v>0.92300822100399427</v>
      </c>
      <c r="O79" s="259"/>
    </row>
    <row r="80" spans="1:15" ht="16.5" x14ac:dyDescent="0.3">
      <c r="A80" s="67" t="str">
        <f t="shared" si="5"/>
        <v>GDMTHGeneraciónCentro OccidenteI</v>
      </c>
      <c r="B80" s="250" t="str">
        <f t="shared" si="6"/>
        <v>GDMTHCentro OccidenteI</v>
      </c>
      <c r="C80" s="67" t="str">
        <f t="shared" si="7"/>
        <v>GDMTHGeneraciónEnergíaCentro Occidente</v>
      </c>
      <c r="E80" s="251" t="s">
        <v>54</v>
      </c>
      <c r="F80" s="252" t="s">
        <v>159</v>
      </c>
      <c r="G80" s="252" t="s">
        <v>135</v>
      </c>
      <c r="H80" s="252" t="s">
        <v>63</v>
      </c>
      <c r="I80" s="253" t="s">
        <v>147</v>
      </c>
      <c r="J80" s="254">
        <v>1.7880194717119859</v>
      </c>
      <c r="K80" s="255" t="s">
        <v>184</v>
      </c>
      <c r="L80" s="256">
        <f>+INDEX(Mercado_ENERO_2025!$R$10:$R$349,MATCH(B80,Mercado_ENERO_2025!$J$10:$J$349,0))</f>
        <v>74499.703065979134</v>
      </c>
      <c r="M80" s="257">
        <f t="shared" si="8"/>
        <v>133206919.71873184</v>
      </c>
      <c r="N80" s="258">
        <f t="shared" si="9"/>
        <v>1.8087439915250758</v>
      </c>
      <c r="O80" s="259"/>
    </row>
    <row r="81" spans="1:15" ht="16.5" x14ac:dyDescent="0.3">
      <c r="A81" s="67" t="str">
        <f t="shared" si="5"/>
        <v>GDMTHGeneraciónCentro OccidenteP</v>
      </c>
      <c r="B81" s="250" t="str">
        <f t="shared" si="6"/>
        <v>GDMTHCentro OccidenteP</v>
      </c>
      <c r="C81" s="67" t="str">
        <f t="shared" si="7"/>
        <v>GDMTHGeneraciónEnergíaCentro Occidente</v>
      </c>
      <c r="E81" s="251" t="s">
        <v>54</v>
      </c>
      <c r="F81" s="252" t="s">
        <v>159</v>
      </c>
      <c r="G81" s="252" t="s">
        <v>135</v>
      </c>
      <c r="H81" s="252" t="s">
        <v>63</v>
      </c>
      <c r="I81" s="253" t="s">
        <v>148</v>
      </c>
      <c r="J81" s="254">
        <v>2.0398271222792732</v>
      </c>
      <c r="K81" s="255" t="s">
        <v>184</v>
      </c>
      <c r="L81" s="256">
        <f>+INDEX(Mercado_ENERO_2025!$R$10:$R$349,MATCH(B81,Mercado_ENERO_2025!$J$10:$J$349,0))</f>
        <v>17797.513332500097</v>
      </c>
      <c r="M81" s="257">
        <f t="shared" si="8"/>
        <v>36303850.404760666</v>
      </c>
      <c r="N81" s="258">
        <f t="shared" si="9"/>
        <v>2.0634702862826706</v>
      </c>
      <c r="O81" s="259"/>
    </row>
    <row r="82" spans="1:15" ht="16.5" x14ac:dyDescent="0.3">
      <c r="A82" s="67" t="str">
        <f t="shared" si="5"/>
        <v>GDMTOGeneraciónCentro Occidente</v>
      </c>
      <c r="B82" s="250" t="str">
        <f t="shared" si="6"/>
        <v>GDMTOCentro OccidenteNA</v>
      </c>
      <c r="C82" s="67" t="str">
        <f t="shared" si="7"/>
        <v>GDMTOGeneraciónEnergíaCentro Occidente</v>
      </c>
      <c r="E82" s="251" t="s">
        <v>55</v>
      </c>
      <c r="F82" s="252" t="s">
        <v>159</v>
      </c>
      <c r="G82" s="252" t="s">
        <v>135</v>
      </c>
      <c r="H82" s="252" t="s">
        <v>63</v>
      </c>
      <c r="I82" s="253" t="s">
        <v>161</v>
      </c>
      <c r="J82" s="254">
        <v>1.2764426051550617</v>
      </c>
      <c r="K82" s="255" t="s">
        <v>184</v>
      </c>
      <c r="L82" s="256">
        <f>+INDEX(Mercado_ENERO_2025!$R$10:$R$349,MATCH(B82,Mercado_ENERO_2025!$J$10:$J$349,0))</f>
        <v>53643.05798975729</v>
      </c>
      <c r="M82" s="257">
        <f t="shared" si="8"/>
        <v>68472284.688929841</v>
      </c>
      <c r="N82" s="258">
        <f t="shared" si="9"/>
        <v>1.2912375559256366</v>
      </c>
      <c r="O82" s="259"/>
    </row>
    <row r="83" spans="1:15" ht="16.5" x14ac:dyDescent="0.3">
      <c r="A83" s="67" t="str">
        <f t="shared" si="5"/>
        <v>RAMTGeneraciónCentro Occidente</v>
      </c>
      <c r="B83" s="250" t="str">
        <f t="shared" si="6"/>
        <v>RAMTCentro OccidenteNA</v>
      </c>
      <c r="C83" s="67" t="str">
        <f t="shared" si="7"/>
        <v>RAMTGeneraciónEnergíaCentro Occidente</v>
      </c>
      <c r="E83" s="251" t="s">
        <v>60</v>
      </c>
      <c r="F83" s="252" t="s">
        <v>159</v>
      </c>
      <c r="G83" s="252" t="s">
        <v>135</v>
      </c>
      <c r="H83" s="252" t="s">
        <v>63</v>
      </c>
      <c r="I83" s="253" t="s">
        <v>161</v>
      </c>
      <c r="J83" s="254">
        <v>0.77023516644111589</v>
      </c>
      <c r="K83" s="255" t="s">
        <v>184</v>
      </c>
      <c r="L83" s="256">
        <f>+INDEX(Mercado_ENERO_2025!$R$10:$R$349,MATCH(B83,Mercado_ENERO_2025!$J$10:$J$349,0))</f>
        <v>41425.692725847977</v>
      </c>
      <c r="M83" s="257">
        <f t="shared" si="8"/>
        <v>31907525.33163204</v>
      </c>
      <c r="N83" s="258">
        <f t="shared" si="9"/>
        <v>0.7791627839644103</v>
      </c>
      <c r="O83" s="259"/>
    </row>
    <row r="84" spans="1:15" ht="16.5" x14ac:dyDescent="0.3">
      <c r="A84" s="67" t="str">
        <f t="shared" si="5"/>
        <v>DISTGeneraciónCentro OccidenteB</v>
      </c>
      <c r="B84" s="250" t="str">
        <f t="shared" si="6"/>
        <v>DISTCentro OccidenteB</v>
      </c>
      <c r="C84" s="67" t="str">
        <f t="shared" si="7"/>
        <v>DISTGeneraciónEnergíaCentro Occidente</v>
      </c>
      <c r="E84" s="251" t="s">
        <v>51</v>
      </c>
      <c r="F84" s="252" t="s">
        <v>159</v>
      </c>
      <c r="G84" s="252" t="s">
        <v>135</v>
      </c>
      <c r="H84" s="252" t="s">
        <v>63</v>
      </c>
      <c r="I84" s="253" t="s">
        <v>146</v>
      </c>
      <c r="J84" s="254">
        <v>0.91650578699123264</v>
      </c>
      <c r="K84" s="255" t="s">
        <v>184</v>
      </c>
      <c r="L84" s="256">
        <f>+INDEX(Mercado_ENERO_2025!$R$10:$R$349,MATCH(B84,Mercado_ENERO_2025!$J$10:$J$349,0))</f>
        <v>21332.833043032813</v>
      </c>
      <c r="M84" s="257">
        <f t="shared" si="8"/>
        <v>19551664.936857361</v>
      </c>
      <c r="N84" s="258">
        <f t="shared" si="9"/>
        <v>0.92712879341919108</v>
      </c>
      <c r="O84" s="259"/>
    </row>
    <row r="85" spans="1:15" ht="16.5" x14ac:dyDescent="0.3">
      <c r="A85" s="67" t="str">
        <f t="shared" si="5"/>
        <v>DISTGeneraciónCentro OccidenteI</v>
      </c>
      <c r="B85" s="250" t="str">
        <f t="shared" si="6"/>
        <v>DISTCentro OccidenteI</v>
      </c>
      <c r="C85" s="67" t="str">
        <f t="shared" si="7"/>
        <v>DISTGeneraciónEnergíaCentro Occidente</v>
      </c>
      <c r="E85" s="251" t="s">
        <v>51</v>
      </c>
      <c r="F85" s="252" t="s">
        <v>159</v>
      </c>
      <c r="G85" s="252" t="s">
        <v>135</v>
      </c>
      <c r="H85" s="252" t="s">
        <v>63</v>
      </c>
      <c r="I85" s="253" t="s">
        <v>147</v>
      </c>
      <c r="J85" s="254">
        <v>1.6306396901074305</v>
      </c>
      <c r="K85" s="255" t="s">
        <v>184</v>
      </c>
      <c r="L85" s="256">
        <f>+INDEX(Mercado_ENERO_2025!$R$10:$R$349,MATCH(B85,Mercado_ENERO_2025!$J$10:$J$349,0))</f>
        <v>39123.976358442269</v>
      </c>
      <c r="M85" s="257">
        <f t="shared" si="8"/>
        <v>63797108.684900738</v>
      </c>
      <c r="N85" s="258">
        <f t="shared" si="9"/>
        <v>1.6495400573015779</v>
      </c>
      <c r="O85" s="259"/>
    </row>
    <row r="86" spans="1:15" ht="16.5" x14ac:dyDescent="0.3">
      <c r="A86" s="67" t="str">
        <f t="shared" si="5"/>
        <v>DISTGeneraciónCentro OccidenteP</v>
      </c>
      <c r="B86" s="250" t="str">
        <f t="shared" si="6"/>
        <v>DISTCentro OccidenteP</v>
      </c>
      <c r="C86" s="67" t="str">
        <f t="shared" si="7"/>
        <v>DISTGeneraciónEnergíaCentro Occidente</v>
      </c>
      <c r="E86" s="265" t="s">
        <v>51</v>
      </c>
      <c r="F86" s="252" t="s">
        <v>159</v>
      </c>
      <c r="G86" s="252" t="s">
        <v>135</v>
      </c>
      <c r="H86" s="252" t="s">
        <v>63</v>
      </c>
      <c r="I86" s="253" t="s">
        <v>148</v>
      </c>
      <c r="J86" s="254">
        <v>1.9563232616867401</v>
      </c>
      <c r="K86" s="255" t="s">
        <v>184</v>
      </c>
      <c r="L86" s="256">
        <f>+INDEX(Mercado_ENERO_2025!$R$10:$R$349,MATCH(B86,Mercado_ENERO_2025!$J$10:$J$349,0))</f>
        <v>8891.7629206253168</v>
      </c>
      <c r="M86" s="257">
        <f t="shared" si="8"/>
        <v>17395162.639022935</v>
      </c>
      <c r="N86" s="258">
        <f t="shared" si="9"/>
        <v>1.9789985517711459</v>
      </c>
      <c r="O86" s="259"/>
    </row>
    <row r="87" spans="1:15" ht="16.5" x14ac:dyDescent="0.3">
      <c r="A87" s="67" t="str">
        <f t="shared" si="5"/>
        <v>DISTGeneraciónCentro OccidenteSP</v>
      </c>
      <c r="B87" s="250" t="str">
        <f t="shared" si="6"/>
        <v>DISTCentro OccidenteSP</v>
      </c>
      <c r="C87" s="67" t="str">
        <f t="shared" si="7"/>
        <v>DISTGeneraciónEnergíaCentro Occidente</v>
      </c>
      <c r="E87" s="251" t="s">
        <v>51</v>
      </c>
      <c r="F87" s="252" t="s">
        <v>159</v>
      </c>
      <c r="G87" s="252" t="s">
        <v>135</v>
      </c>
      <c r="H87" s="252" t="s">
        <v>63</v>
      </c>
      <c r="I87" s="253" t="s">
        <v>151</v>
      </c>
      <c r="J87" s="254">
        <v>0</v>
      </c>
      <c r="K87" s="255" t="s">
        <v>184</v>
      </c>
      <c r="L87" s="256">
        <f>+INDEX(Mercado_ENERO_2025!$R$10:$R$349,MATCH(B87,Mercado_ENERO_2025!$J$10:$J$349,0))</f>
        <v>0</v>
      </c>
      <c r="M87" s="257">
        <f t="shared" si="8"/>
        <v>0</v>
      </c>
      <c r="N87" s="258">
        <f t="shared" si="9"/>
        <v>0</v>
      </c>
      <c r="O87" s="259"/>
    </row>
    <row r="88" spans="1:15" ht="16.5" x14ac:dyDescent="0.3">
      <c r="A88" s="67" t="str">
        <f t="shared" si="5"/>
        <v>DITGeneraciónCentro OccidenteB</v>
      </c>
      <c r="B88" s="250" t="str">
        <f t="shared" si="6"/>
        <v>DITCentro OccidenteB</v>
      </c>
      <c r="C88" s="67" t="str">
        <f t="shared" si="7"/>
        <v>DITGeneraciónEnergíaCentro Occidente</v>
      </c>
      <c r="E88" s="251" t="s">
        <v>52</v>
      </c>
      <c r="F88" s="252" t="s">
        <v>159</v>
      </c>
      <c r="G88" s="252" t="s">
        <v>135</v>
      </c>
      <c r="H88" s="252" t="s">
        <v>63</v>
      </c>
      <c r="I88" s="253" t="s">
        <v>146</v>
      </c>
      <c r="J88" s="254">
        <v>0.86262635587720204</v>
      </c>
      <c r="K88" s="255" t="s">
        <v>184</v>
      </c>
      <c r="L88" s="256">
        <f>+INDEX(Mercado_ENERO_2025!$R$10:$R$349,MATCH(B88,Mercado_ENERO_2025!$J$10:$J$349,0))</f>
        <v>0</v>
      </c>
      <c r="M88" s="257">
        <f t="shared" si="8"/>
        <v>0</v>
      </c>
      <c r="N88" s="258">
        <f t="shared" si="9"/>
        <v>0.87262485829091085</v>
      </c>
      <c r="O88" s="259"/>
    </row>
    <row r="89" spans="1:15" ht="16.5" x14ac:dyDescent="0.3">
      <c r="A89" s="67" t="str">
        <f t="shared" si="5"/>
        <v>DITGeneraciónCentro OccidenteI</v>
      </c>
      <c r="B89" s="250" t="str">
        <f t="shared" si="6"/>
        <v>DITCentro OccidenteI</v>
      </c>
      <c r="C89" s="67" t="str">
        <f t="shared" si="7"/>
        <v>DITGeneraciónEnergíaCentro Occidente</v>
      </c>
      <c r="E89" s="251" t="s">
        <v>52</v>
      </c>
      <c r="F89" s="252" t="s">
        <v>159</v>
      </c>
      <c r="G89" s="252" t="s">
        <v>135</v>
      </c>
      <c r="H89" s="252" t="s">
        <v>63</v>
      </c>
      <c r="I89" s="253" t="s">
        <v>147</v>
      </c>
      <c r="J89" s="254">
        <v>1.6093471314197554</v>
      </c>
      <c r="K89" s="255" t="s">
        <v>184</v>
      </c>
      <c r="L89" s="256">
        <f>+INDEX(Mercado_ENERO_2025!$R$10:$R$349,MATCH(B89,Mercado_ENERO_2025!$J$10:$J$349,0))</f>
        <v>0</v>
      </c>
      <c r="M89" s="257">
        <f t="shared" si="8"/>
        <v>0</v>
      </c>
      <c r="N89" s="258">
        <f t="shared" si="9"/>
        <v>1.6280007014948694</v>
      </c>
      <c r="O89" s="259"/>
    </row>
    <row r="90" spans="1:15" ht="16.5" x14ac:dyDescent="0.3">
      <c r="A90" s="67" t="str">
        <f t="shared" si="5"/>
        <v>DITGeneraciónCentro OccidenteP</v>
      </c>
      <c r="B90" s="250" t="str">
        <f t="shared" si="6"/>
        <v>DITCentro OccidenteP</v>
      </c>
      <c r="C90" s="67" t="str">
        <f t="shared" si="7"/>
        <v>DITGeneraciónEnergíaCentro Occidente</v>
      </c>
      <c r="E90" s="251" t="s">
        <v>52</v>
      </c>
      <c r="F90" s="252" t="s">
        <v>159</v>
      </c>
      <c r="G90" s="252" t="s">
        <v>135</v>
      </c>
      <c r="H90" s="252" t="s">
        <v>63</v>
      </c>
      <c r="I90" s="253" t="s">
        <v>148</v>
      </c>
      <c r="J90" s="254">
        <v>1.8178290538747319</v>
      </c>
      <c r="K90" s="255" t="s">
        <v>184</v>
      </c>
      <c r="L90" s="256">
        <f>+INDEX(Mercado_ENERO_2025!$R$10:$R$349,MATCH(B90,Mercado_ENERO_2025!$J$10:$J$349,0))</f>
        <v>0</v>
      </c>
      <c r="M90" s="257">
        <f t="shared" si="8"/>
        <v>0</v>
      </c>
      <c r="N90" s="258">
        <f t="shared" si="9"/>
        <v>1.8388990896544686</v>
      </c>
      <c r="O90" s="259"/>
    </row>
    <row r="91" spans="1:15" ht="16.5" x14ac:dyDescent="0.3">
      <c r="A91" s="67" t="str">
        <f t="shared" si="5"/>
        <v>DITGeneraciónCentro OccidenteSP</v>
      </c>
      <c r="B91" s="250" t="str">
        <f t="shared" si="6"/>
        <v>DITCentro OccidenteSP</v>
      </c>
      <c r="C91" s="67" t="str">
        <f t="shared" si="7"/>
        <v>DITGeneraciónEnergíaCentro Occidente</v>
      </c>
      <c r="E91" s="251" t="s">
        <v>52</v>
      </c>
      <c r="F91" s="252" t="s">
        <v>159</v>
      </c>
      <c r="G91" s="252" t="s">
        <v>135</v>
      </c>
      <c r="H91" s="252" t="s">
        <v>63</v>
      </c>
      <c r="I91" s="253" t="s">
        <v>151</v>
      </c>
      <c r="J91" s="254">
        <v>0</v>
      </c>
      <c r="K91" s="255" t="s">
        <v>184</v>
      </c>
      <c r="L91" s="256">
        <f>+INDEX(Mercado_ENERO_2025!$R$10:$R$349,MATCH(B91,Mercado_ENERO_2025!$J$10:$J$349,0))</f>
        <v>0</v>
      </c>
      <c r="M91" s="257">
        <f t="shared" si="8"/>
        <v>0</v>
      </c>
      <c r="N91" s="258">
        <f t="shared" si="9"/>
        <v>0</v>
      </c>
      <c r="O91" s="259"/>
    </row>
    <row r="92" spans="1:15" ht="16.5" x14ac:dyDescent="0.3">
      <c r="A92" s="67" t="str">
        <f t="shared" si="5"/>
        <v>DB1GeneraciónCentro Oriente</v>
      </c>
      <c r="B92" s="250" t="str">
        <f t="shared" si="6"/>
        <v>DB1Centro OrienteNA</v>
      </c>
      <c r="C92" s="67" t="str">
        <f t="shared" si="7"/>
        <v>DB1GeneraciónEnergíaCentro Oriente</v>
      </c>
      <c r="E92" s="251" t="s">
        <v>48</v>
      </c>
      <c r="F92" s="252" t="s">
        <v>159</v>
      </c>
      <c r="G92" s="252" t="s">
        <v>135</v>
      </c>
      <c r="H92" s="252" t="s">
        <v>64</v>
      </c>
      <c r="I92" s="253" t="s">
        <v>161</v>
      </c>
      <c r="J92" s="254">
        <v>0.82781765123995932</v>
      </c>
      <c r="K92" s="255" t="s">
        <v>184</v>
      </c>
      <c r="L92" s="256">
        <f>+INDEX(Mercado_ENERO_2025!$R$10:$R$349,MATCH(B92,Mercado_ENERO_2025!$J$10:$J$349,0))</f>
        <v>166740.18010766979</v>
      </c>
      <c r="M92" s="257">
        <f t="shared" si="8"/>
        <v>138030464.26405901</v>
      </c>
      <c r="N92" s="258">
        <f t="shared" si="9"/>
        <v>0.83741269401559615</v>
      </c>
      <c r="O92" s="259"/>
    </row>
    <row r="93" spans="1:15" ht="16.5" x14ac:dyDescent="0.3">
      <c r="A93" s="67" t="str">
        <f t="shared" si="5"/>
        <v>DB2GeneraciónCentro Oriente</v>
      </c>
      <c r="B93" s="250" t="str">
        <f t="shared" si="6"/>
        <v>DB2Centro OrienteNA</v>
      </c>
      <c r="C93" s="67" t="str">
        <f t="shared" si="7"/>
        <v>DB2GeneraciónEnergíaCentro Oriente</v>
      </c>
      <c r="E93" s="265" t="s">
        <v>50</v>
      </c>
      <c r="F93" s="252" t="s">
        <v>159</v>
      </c>
      <c r="G93" s="252" t="s">
        <v>135</v>
      </c>
      <c r="H93" s="252" t="s">
        <v>64</v>
      </c>
      <c r="I93" s="253" t="s">
        <v>161</v>
      </c>
      <c r="J93" s="254">
        <v>0.83040978881932914</v>
      </c>
      <c r="K93" s="255" t="s">
        <v>184</v>
      </c>
      <c r="L93" s="256">
        <f>+INDEX(Mercado_ENERO_2025!$R$10:$R$349,MATCH(B93,Mercado_ENERO_2025!$J$10:$J$349,0))</f>
        <v>102522.38491394777</v>
      </c>
      <c r="M93" s="257">
        <f t="shared" si="8"/>
        <v>85135592.00564535</v>
      </c>
      <c r="N93" s="258">
        <f t="shared" si="9"/>
        <v>0.84003487646163089</v>
      </c>
      <c r="O93" s="259"/>
    </row>
    <row r="94" spans="1:15" ht="16.5" x14ac:dyDescent="0.3">
      <c r="A94" s="67" t="str">
        <f t="shared" si="5"/>
        <v>PDBTGeneraciónCentro Oriente</v>
      </c>
      <c r="B94" s="250" t="str">
        <f t="shared" si="6"/>
        <v>PDBTCentro OrienteNA</v>
      </c>
      <c r="C94" s="67" t="str">
        <f t="shared" si="7"/>
        <v>PDBTGeneraciónEnergíaCentro Oriente</v>
      </c>
      <c r="E94" s="265" t="s">
        <v>56</v>
      </c>
      <c r="F94" s="252" t="s">
        <v>159</v>
      </c>
      <c r="G94" s="252" t="s">
        <v>135</v>
      </c>
      <c r="H94" s="252" t="s">
        <v>64</v>
      </c>
      <c r="I94" s="253" t="s">
        <v>161</v>
      </c>
      <c r="J94" s="254">
        <v>1.5110310560879687</v>
      </c>
      <c r="K94" s="255" t="s">
        <v>184</v>
      </c>
      <c r="L94" s="256">
        <f>+INDEX(Mercado_ENERO_2025!$R$10:$R$349,MATCH(B94,Mercado_ENERO_2025!$J$10:$J$349,0))</f>
        <v>80761.890017353391</v>
      </c>
      <c r="M94" s="257">
        <f t="shared" si="8"/>
        <v>122033723.96458188</v>
      </c>
      <c r="N94" s="258">
        <f t="shared" si="9"/>
        <v>1.52854506729172</v>
      </c>
      <c r="O94" s="259"/>
    </row>
    <row r="95" spans="1:15" ht="16.5" x14ac:dyDescent="0.3">
      <c r="A95" s="67" t="str">
        <f t="shared" si="5"/>
        <v>GDBTGeneraciónCentro Oriente</v>
      </c>
      <c r="B95" s="250" t="str">
        <f t="shared" si="6"/>
        <v>GDBTCentro OrienteNA</v>
      </c>
      <c r="C95" s="67" t="str">
        <f t="shared" si="7"/>
        <v>GDBTGeneraciónEnergíaCentro Oriente</v>
      </c>
      <c r="E95" s="265" t="s">
        <v>53</v>
      </c>
      <c r="F95" s="252" t="s">
        <v>159</v>
      </c>
      <c r="G95" s="252" t="s">
        <v>135</v>
      </c>
      <c r="H95" s="252" t="s">
        <v>64</v>
      </c>
      <c r="I95" s="253" t="s">
        <v>161</v>
      </c>
      <c r="J95" s="254">
        <v>1.5836109083103043</v>
      </c>
      <c r="K95" s="255" t="s">
        <v>184</v>
      </c>
      <c r="L95" s="256">
        <f>+INDEX(Mercado_ENERO_2025!$R$10:$R$349,MATCH(B95,Mercado_ENERO_2025!$J$10:$J$349,0))</f>
        <v>2592.2334051030375</v>
      </c>
      <c r="M95" s="257">
        <f t="shared" si="8"/>
        <v>4105089.0972075341</v>
      </c>
      <c r="N95" s="258">
        <f t="shared" si="9"/>
        <v>1.6019661757806736</v>
      </c>
      <c r="O95" s="259"/>
    </row>
    <row r="96" spans="1:15" ht="16.5" x14ac:dyDescent="0.3">
      <c r="A96" s="67" t="str">
        <f t="shared" si="5"/>
        <v>RABTGeneraciónCentro Oriente</v>
      </c>
      <c r="B96" s="250" t="str">
        <f t="shared" si="6"/>
        <v>RABTCentro OrienteNA</v>
      </c>
      <c r="C96" s="67" t="str">
        <f t="shared" si="7"/>
        <v>RABTGeneraciónEnergíaCentro Oriente</v>
      </c>
      <c r="E96" s="251" t="s">
        <v>59</v>
      </c>
      <c r="F96" s="252" t="s">
        <v>159</v>
      </c>
      <c r="G96" s="252" t="s">
        <v>135</v>
      </c>
      <c r="H96" s="252" t="s">
        <v>64</v>
      </c>
      <c r="I96" s="253" t="s">
        <v>161</v>
      </c>
      <c r="J96" s="254">
        <v>0.80911723013165371</v>
      </c>
      <c r="K96" s="255" t="s">
        <v>184</v>
      </c>
      <c r="L96" s="256">
        <f>+INDEX(Mercado_ENERO_2025!$R$10:$R$349,MATCH(B96,Mercado_ENERO_2025!$J$10:$J$349,0))</f>
        <v>13556.111731701443</v>
      </c>
      <c r="M96" s="257">
        <f t="shared" si="8"/>
        <v>10968483.575709488</v>
      </c>
      <c r="N96" s="258">
        <f t="shared" si="9"/>
        <v>0.81849552065492204</v>
      </c>
      <c r="O96" s="259"/>
    </row>
    <row r="97" spans="1:15" ht="16.5" x14ac:dyDescent="0.3">
      <c r="A97" s="67" t="str">
        <f t="shared" si="5"/>
        <v>APBTGeneraciónCentro Oriente</v>
      </c>
      <c r="B97" s="250" t="str">
        <f t="shared" si="6"/>
        <v>APBTCentro OrienteNA</v>
      </c>
      <c r="C97" s="67" t="str">
        <f t="shared" si="7"/>
        <v>APBTGeneraciónEnergíaCentro Oriente</v>
      </c>
      <c r="E97" s="251" t="s">
        <v>57</v>
      </c>
      <c r="F97" s="252" t="s">
        <v>159</v>
      </c>
      <c r="G97" s="252" t="s">
        <v>135</v>
      </c>
      <c r="H97" s="252" t="s">
        <v>64</v>
      </c>
      <c r="I97" s="253" t="s">
        <v>161</v>
      </c>
      <c r="J97" s="254">
        <v>1.5221402171424083</v>
      </c>
      <c r="K97" s="255" t="s">
        <v>184</v>
      </c>
      <c r="L97" s="256">
        <f>+INDEX(Mercado_ENERO_2025!$R$10:$R$349,MATCH(B97,Mercado_ENERO_2025!$J$10:$J$349,0))</f>
        <v>25814.93549482743</v>
      </c>
      <c r="M97" s="257">
        <f t="shared" si="8"/>
        <v>39293951.519613892</v>
      </c>
      <c r="N97" s="258">
        <f t="shared" si="9"/>
        <v>1.5397829920604378</v>
      </c>
      <c r="O97" s="259"/>
    </row>
    <row r="98" spans="1:15" ht="16.5" x14ac:dyDescent="0.3">
      <c r="A98" s="67" t="str">
        <f t="shared" si="5"/>
        <v>APMTGeneraciónCentro Oriente</v>
      </c>
      <c r="B98" s="250" t="str">
        <f t="shared" si="6"/>
        <v>APMTCentro OrienteNA</v>
      </c>
      <c r="C98" s="67" t="str">
        <f t="shared" si="7"/>
        <v>APMTGeneraciónEnergíaCentro Oriente</v>
      </c>
      <c r="E98" s="251" t="s">
        <v>58</v>
      </c>
      <c r="F98" s="252" t="s">
        <v>159</v>
      </c>
      <c r="G98" s="252" t="s">
        <v>135</v>
      </c>
      <c r="H98" s="252" t="s">
        <v>64</v>
      </c>
      <c r="I98" s="253" t="s">
        <v>161</v>
      </c>
      <c r="J98" s="254">
        <v>1.2445963434656697</v>
      </c>
      <c r="K98" s="255" t="s">
        <v>184</v>
      </c>
      <c r="L98" s="256">
        <f>+INDEX(Mercado_ENERO_2025!$R$10:$R$349,MATCH(B98,Mercado_ENERO_2025!$J$10:$J$349,0))</f>
        <v>742.0643626735955</v>
      </c>
      <c r="M98" s="257">
        <f t="shared" si="8"/>
        <v>923570.59239973954</v>
      </c>
      <c r="N98" s="258">
        <f t="shared" si="9"/>
        <v>1.2590221715886467</v>
      </c>
      <c r="O98" s="259"/>
    </row>
    <row r="99" spans="1:15" ht="16.5" x14ac:dyDescent="0.3">
      <c r="A99" s="67" t="str">
        <f t="shared" si="5"/>
        <v>GDMTHGeneraciónCentro OrienteB</v>
      </c>
      <c r="B99" s="250" t="str">
        <f t="shared" si="6"/>
        <v>GDMTHCentro OrienteB</v>
      </c>
      <c r="C99" s="67" t="str">
        <f t="shared" si="7"/>
        <v>GDMTHGeneraciónEnergíaCentro Oriente</v>
      </c>
      <c r="E99" s="251" t="s">
        <v>54</v>
      </c>
      <c r="F99" s="252" t="s">
        <v>159</v>
      </c>
      <c r="G99" s="252" t="s">
        <v>135</v>
      </c>
      <c r="H99" s="252" t="s">
        <v>64</v>
      </c>
      <c r="I99" s="253" t="s">
        <v>146</v>
      </c>
      <c r="J99" s="254">
        <v>0.90965513767432793</v>
      </c>
      <c r="K99" s="255" t="s">
        <v>184</v>
      </c>
      <c r="L99" s="256">
        <f>+INDEX(Mercado_ENERO_2025!$R$10:$R$349,MATCH(B99,Mercado_ENERO_2025!$J$10:$J$349,0))</f>
        <v>80818.20421701255</v>
      </c>
      <c r="M99" s="257">
        <f t="shared" si="8"/>
        <v>73516694.683618501</v>
      </c>
      <c r="N99" s="258">
        <f t="shared" si="9"/>
        <v>0.92019873981181477</v>
      </c>
      <c r="O99" s="259"/>
    </row>
    <row r="100" spans="1:15" ht="16.5" x14ac:dyDescent="0.3">
      <c r="A100" s="67" t="str">
        <f t="shared" si="5"/>
        <v>GDMTHGeneraciónCentro OrienteI</v>
      </c>
      <c r="B100" s="250" t="str">
        <f t="shared" si="6"/>
        <v>GDMTHCentro OrienteI</v>
      </c>
      <c r="C100" s="67" t="str">
        <f t="shared" si="7"/>
        <v>GDMTHGeneraciónEnergíaCentro Oriente</v>
      </c>
      <c r="E100" s="251" t="s">
        <v>54</v>
      </c>
      <c r="F100" s="252" t="s">
        <v>159</v>
      </c>
      <c r="G100" s="252" t="s">
        <v>135</v>
      </c>
      <c r="H100" s="252" t="s">
        <v>64</v>
      </c>
      <c r="I100" s="253" t="s">
        <v>147</v>
      </c>
      <c r="J100" s="254">
        <v>1.78894523513319</v>
      </c>
      <c r="K100" s="255" t="s">
        <v>184</v>
      </c>
      <c r="L100" s="256">
        <f>+INDEX(Mercado_ENERO_2025!$R$10:$R$349,MATCH(B100,Mercado_ENERO_2025!$J$10:$J$349,0))</f>
        <v>154958.76479293144</v>
      </c>
      <c r="M100" s="257">
        <f t="shared" si="8"/>
        <v>277212743.91843945</v>
      </c>
      <c r="N100" s="258">
        <f t="shared" si="9"/>
        <v>1.8096804852558031</v>
      </c>
      <c r="O100" s="259"/>
    </row>
    <row r="101" spans="1:15" ht="16.5" x14ac:dyDescent="0.3">
      <c r="A101" s="67" t="str">
        <f t="shared" si="5"/>
        <v>GDMTHGeneraciónCentro OrienteP</v>
      </c>
      <c r="B101" s="250" t="str">
        <f t="shared" si="6"/>
        <v>GDMTHCentro OrienteP</v>
      </c>
      <c r="C101" s="67" t="str">
        <f t="shared" si="7"/>
        <v>GDMTHGeneraciónEnergíaCentro Oriente</v>
      </c>
      <c r="E101" s="251" t="s">
        <v>54</v>
      </c>
      <c r="F101" s="252" t="s">
        <v>159</v>
      </c>
      <c r="G101" s="252" t="s">
        <v>135</v>
      </c>
      <c r="H101" s="252" t="s">
        <v>64</v>
      </c>
      <c r="I101" s="253" t="s">
        <v>148</v>
      </c>
      <c r="J101" s="254">
        <v>2.045752008174976</v>
      </c>
      <c r="K101" s="255" t="s">
        <v>184</v>
      </c>
      <c r="L101" s="256">
        <f>+INDEX(Mercado_ENERO_2025!$R$10:$R$349,MATCH(B101,Mercado_ENERO_2025!$J$10:$J$349,0))</f>
        <v>37018.680194570486</v>
      </c>
      <c r="M101" s="257">
        <f t="shared" si="8"/>
        <v>75731039.348029777</v>
      </c>
      <c r="N101" s="258">
        <f t="shared" si="9"/>
        <v>2.069463846159322</v>
      </c>
      <c r="O101" s="259"/>
    </row>
    <row r="102" spans="1:15" ht="16.5" x14ac:dyDescent="0.3">
      <c r="A102" s="67" t="str">
        <f t="shared" si="5"/>
        <v>GDMTOGeneraciónCentro Oriente</v>
      </c>
      <c r="B102" s="250" t="str">
        <f t="shared" si="6"/>
        <v>GDMTOCentro OrienteNA</v>
      </c>
      <c r="C102" s="67" t="str">
        <f t="shared" si="7"/>
        <v>GDMTOGeneraciónEnergíaCentro Oriente</v>
      </c>
      <c r="E102" s="251" t="s">
        <v>55</v>
      </c>
      <c r="F102" s="252" t="s">
        <v>159</v>
      </c>
      <c r="G102" s="252" t="s">
        <v>135</v>
      </c>
      <c r="H102" s="252" t="s">
        <v>64</v>
      </c>
      <c r="I102" s="253" t="s">
        <v>161</v>
      </c>
      <c r="J102" s="254">
        <v>1.4069752475447221</v>
      </c>
      <c r="K102" s="255" t="s">
        <v>184</v>
      </c>
      <c r="L102" s="256">
        <f>+INDEX(Mercado_ENERO_2025!$R$10:$R$349,MATCH(B102,Mercado_ENERO_2025!$J$10:$J$349,0))</f>
        <v>76406.503224277141</v>
      </c>
      <c r="M102" s="257">
        <f t="shared" si="8"/>
        <v>107502058.78800394</v>
      </c>
      <c r="N102" s="258">
        <f t="shared" si="9"/>
        <v>1.4232831719580668</v>
      </c>
      <c r="O102" s="259"/>
    </row>
    <row r="103" spans="1:15" ht="16.5" x14ac:dyDescent="0.3">
      <c r="A103" s="67" t="str">
        <f t="shared" si="5"/>
        <v>RAMTGeneraciónCentro Oriente</v>
      </c>
      <c r="B103" s="250" t="str">
        <f t="shared" si="6"/>
        <v>RAMTCentro OrienteNA</v>
      </c>
      <c r="C103" s="67" t="str">
        <f t="shared" si="7"/>
        <v>RAMTGeneraciónEnergíaCentro Oriente</v>
      </c>
      <c r="E103" s="251" t="s">
        <v>60</v>
      </c>
      <c r="F103" s="252" t="s">
        <v>159</v>
      </c>
      <c r="G103" s="252" t="s">
        <v>135</v>
      </c>
      <c r="H103" s="252" t="s">
        <v>64</v>
      </c>
      <c r="I103" s="253" t="s">
        <v>161</v>
      </c>
      <c r="J103" s="254">
        <v>0.76912425033567222</v>
      </c>
      <c r="K103" s="255" t="s">
        <v>184</v>
      </c>
      <c r="L103" s="256">
        <f>+INDEX(Mercado_ENERO_2025!$R$10:$R$349,MATCH(B103,Mercado_ENERO_2025!$J$10:$J$349,0))</f>
        <v>29862.867796652707</v>
      </c>
      <c r="M103" s="257">
        <f t="shared" si="8"/>
        <v>22968255.8069738</v>
      </c>
      <c r="N103" s="258">
        <f t="shared" si="9"/>
        <v>0.77803899148753874</v>
      </c>
      <c r="O103" s="259"/>
    </row>
    <row r="104" spans="1:15" ht="16.5" x14ac:dyDescent="0.3">
      <c r="A104" s="67" t="str">
        <f t="shared" si="5"/>
        <v>DISTGeneraciónCentro OrienteB</v>
      </c>
      <c r="B104" s="250" t="str">
        <f t="shared" si="6"/>
        <v>DISTCentro OrienteB</v>
      </c>
      <c r="C104" s="67" t="str">
        <f t="shared" si="7"/>
        <v>DISTGeneraciónEnergíaCentro Oriente</v>
      </c>
      <c r="E104" s="251" t="s">
        <v>51</v>
      </c>
      <c r="F104" s="252" t="s">
        <v>159</v>
      </c>
      <c r="G104" s="252" t="s">
        <v>135</v>
      </c>
      <c r="H104" s="252" t="s">
        <v>64</v>
      </c>
      <c r="I104" s="253" t="s">
        <v>146</v>
      </c>
      <c r="J104" s="254">
        <v>0.89947174004109198</v>
      </c>
      <c r="K104" s="255" t="s">
        <v>184</v>
      </c>
      <c r="L104" s="256">
        <f>+INDEX(Mercado_ENERO_2025!$R$10:$R$349,MATCH(B104,Mercado_ENERO_2025!$J$10:$J$349,0))</f>
        <v>11394.562760447556</v>
      </c>
      <c r="M104" s="257">
        <f t="shared" si="8"/>
        <v>10249087.193147192</v>
      </c>
      <c r="N104" s="258">
        <f t="shared" si="9"/>
        <v>0.90989730877382369</v>
      </c>
      <c r="O104" s="259"/>
    </row>
    <row r="105" spans="1:15" ht="16.5" x14ac:dyDescent="0.3">
      <c r="A105" s="67" t="str">
        <f t="shared" si="5"/>
        <v>DISTGeneraciónCentro OrienteI</v>
      </c>
      <c r="B105" s="250" t="str">
        <f t="shared" si="6"/>
        <v>DISTCentro OrienteI</v>
      </c>
      <c r="C105" s="67" t="str">
        <f t="shared" si="7"/>
        <v>DISTGeneraciónEnergíaCentro Oriente</v>
      </c>
      <c r="E105" s="251" t="s">
        <v>51</v>
      </c>
      <c r="F105" s="252" t="s">
        <v>159</v>
      </c>
      <c r="G105" s="252" t="s">
        <v>135</v>
      </c>
      <c r="H105" s="252" t="s">
        <v>64</v>
      </c>
      <c r="I105" s="253" t="s">
        <v>147</v>
      </c>
      <c r="J105" s="254">
        <v>1.6737802655355034</v>
      </c>
      <c r="K105" s="255" t="s">
        <v>184</v>
      </c>
      <c r="L105" s="256">
        <f>+INDEX(Mercado_ENERO_2025!$R$10:$R$349,MATCH(B105,Mercado_ENERO_2025!$J$10:$J$349,0))</f>
        <v>20897.393382082129</v>
      </c>
      <c r="M105" s="257">
        <f t="shared" si="8"/>
        <v>34977644.644061297</v>
      </c>
      <c r="N105" s="258">
        <f t="shared" si="9"/>
        <v>1.6931806651534316</v>
      </c>
      <c r="O105" s="259"/>
    </row>
    <row r="106" spans="1:15" ht="16.5" x14ac:dyDescent="0.3">
      <c r="A106" s="67" t="str">
        <f t="shared" si="5"/>
        <v>DISTGeneraciónCentro OrienteP</v>
      </c>
      <c r="B106" s="250" t="str">
        <f t="shared" si="6"/>
        <v>DISTCentro OrienteP</v>
      </c>
      <c r="C106" s="67" t="str">
        <f t="shared" si="7"/>
        <v>DISTGeneraciónEnergíaCentro Oriente</v>
      </c>
      <c r="E106" s="251" t="s">
        <v>51</v>
      </c>
      <c r="F106" s="252" t="s">
        <v>159</v>
      </c>
      <c r="G106" s="252" t="s">
        <v>135</v>
      </c>
      <c r="H106" s="252" t="s">
        <v>64</v>
      </c>
      <c r="I106" s="253" t="s">
        <v>148</v>
      </c>
      <c r="J106" s="254">
        <v>1.9141084496798704</v>
      </c>
      <c r="K106" s="255" t="s">
        <v>184</v>
      </c>
      <c r="L106" s="256">
        <f>+INDEX(Mercado_ENERO_2025!$R$10:$R$349,MATCH(B106,Mercado_ENERO_2025!$J$10:$J$349,0))</f>
        <v>4749.3809399673455</v>
      </c>
      <c r="M106" s="257">
        <f t="shared" si="8"/>
        <v>9090830.1879400201</v>
      </c>
      <c r="N106" s="258">
        <f t="shared" si="9"/>
        <v>1.9362944376500186</v>
      </c>
      <c r="O106" s="259"/>
    </row>
    <row r="107" spans="1:15" ht="16.5" x14ac:dyDescent="0.3">
      <c r="A107" s="67" t="str">
        <f t="shared" si="5"/>
        <v>DISTGeneraciónCentro OrienteSP</v>
      </c>
      <c r="B107" s="250" t="str">
        <f t="shared" si="6"/>
        <v>DISTCentro OrienteSP</v>
      </c>
      <c r="C107" s="67" t="str">
        <f t="shared" si="7"/>
        <v>DISTGeneraciónEnergíaCentro Oriente</v>
      </c>
      <c r="E107" s="251" t="s">
        <v>51</v>
      </c>
      <c r="F107" s="252" t="s">
        <v>159</v>
      </c>
      <c r="G107" s="252" t="s">
        <v>135</v>
      </c>
      <c r="H107" s="252" t="s">
        <v>64</v>
      </c>
      <c r="I107" s="253" t="s">
        <v>151</v>
      </c>
      <c r="J107" s="254">
        <v>0</v>
      </c>
      <c r="K107" s="255" t="s">
        <v>184</v>
      </c>
      <c r="L107" s="256">
        <f>+INDEX(Mercado_ENERO_2025!$R$10:$R$349,MATCH(B107,Mercado_ENERO_2025!$J$10:$J$349,0))</f>
        <v>0</v>
      </c>
      <c r="M107" s="257">
        <f t="shared" si="8"/>
        <v>0</v>
      </c>
      <c r="N107" s="258">
        <f t="shared" si="9"/>
        <v>0</v>
      </c>
      <c r="O107" s="259"/>
    </row>
    <row r="108" spans="1:15" ht="16.5" x14ac:dyDescent="0.3">
      <c r="A108" s="67" t="str">
        <f t="shared" si="5"/>
        <v>DITGeneraciónCentro OrienteB</v>
      </c>
      <c r="B108" s="250" t="str">
        <f t="shared" si="6"/>
        <v>DITCentro OrienteB</v>
      </c>
      <c r="C108" s="67" t="str">
        <f t="shared" si="7"/>
        <v>DITGeneraciónEnergíaCentro Oriente</v>
      </c>
      <c r="E108" s="251" t="s">
        <v>52</v>
      </c>
      <c r="F108" s="252" t="s">
        <v>159</v>
      </c>
      <c r="G108" s="252" t="s">
        <v>135</v>
      </c>
      <c r="H108" s="252" t="s">
        <v>64</v>
      </c>
      <c r="I108" s="253" t="s">
        <v>146</v>
      </c>
      <c r="J108" s="254">
        <v>0.91520971820154773</v>
      </c>
      <c r="K108" s="255" t="s">
        <v>184</v>
      </c>
      <c r="L108" s="256">
        <f>+INDEX(Mercado_ENERO_2025!$R$10:$R$349,MATCH(B108,Mercado_ENERO_2025!$J$10:$J$349,0))</f>
        <v>38231.815171537753</v>
      </c>
      <c r="M108" s="257">
        <f t="shared" si="8"/>
        <v>34990128.789476722</v>
      </c>
      <c r="N108" s="258">
        <f t="shared" si="9"/>
        <v>0.92581770219617365</v>
      </c>
      <c r="O108" s="259"/>
    </row>
    <row r="109" spans="1:15" ht="16.5" x14ac:dyDescent="0.3">
      <c r="A109" s="67" t="str">
        <f t="shared" si="5"/>
        <v>DITGeneraciónCentro OrienteI</v>
      </c>
      <c r="B109" s="250" t="str">
        <f t="shared" si="6"/>
        <v>DITCentro OrienteI</v>
      </c>
      <c r="C109" s="67" t="str">
        <f t="shared" si="7"/>
        <v>DITGeneraciónEnergíaCentro Oriente</v>
      </c>
      <c r="E109" s="251" t="s">
        <v>52</v>
      </c>
      <c r="F109" s="252" t="s">
        <v>159</v>
      </c>
      <c r="G109" s="252" t="s">
        <v>135</v>
      </c>
      <c r="H109" s="252" t="s">
        <v>64</v>
      </c>
      <c r="I109" s="253" t="s">
        <v>147</v>
      </c>
      <c r="J109" s="254">
        <v>1.6339724384237622</v>
      </c>
      <c r="K109" s="255" t="s">
        <v>184</v>
      </c>
      <c r="L109" s="256">
        <f>+INDEX(Mercado_ENERO_2025!$R$10:$R$349,MATCH(B109,Mercado_ENERO_2025!$J$10:$J$349,0))</f>
        <v>58452.266260503042</v>
      </c>
      <c r="M109" s="257">
        <f t="shared" si="8"/>
        <v>95509392.033069164</v>
      </c>
      <c r="N109" s="258">
        <f t="shared" si="9"/>
        <v>1.6529114347321932</v>
      </c>
      <c r="O109" s="259"/>
    </row>
    <row r="110" spans="1:15" ht="16.5" x14ac:dyDescent="0.3">
      <c r="A110" s="67" t="str">
        <f t="shared" si="5"/>
        <v>DITGeneraciónCentro OrienteP</v>
      </c>
      <c r="B110" s="250" t="str">
        <f t="shared" si="6"/>
        <v>DITCentro OrienteP</v>
      </c>
      <c r="C110" s="67" t="str">
        <f t="shared" si="7"/>
        <v>DITGeneraciónEnergíaCentro Oriente</v>
      </c>
      <c r="E110" s="251" t="s">
        <v>52</v>
      </c>
      <c r="F110" s="252" t="s">
        <v>159</v>
      </c>
      <c r="G110" s="252" t="s">
        <v>135</v>
      </c>
      <c r="H110" s="252" t="s">
        <v>64</v>
      </c>
      <c r="I110" s="253" t="s">
        <v>148</v>
      </c>
      <c r="J110" s="254">
        <v>1.9500280704225572</v>
      </c>
      <c r="K110" s="255" t="s">
        <v>184</v>
      </c>
      <c r="L110" s="256">
        <f>+INDEX(Mercado_ENERO_2025!$R$10:$R$349,MATCH(B110,Mercado_ENERO_2025!$J$10:$J$349,0))</f>
        <v>7910.0803091567777</v>
      </c>
      <c r="M110" s="257">
        <f t="shared" si="8"/>
        <v>15424878.642152457</v>
      </c>
      <c r="N110" s="258">
        <f t="shared" si="9"/>
        <v>1.9726303944022054</v>
      </c>
      <c r="O110" s="259"/>
    </row>
    <row r="111" spans="1:15" ht="16.5" x14ac:dyDescent="0.3">
      <c r="A111" s="67" t="str">
        <f t="shared" si="5"/>
        <v>DITGeneraciónCentro OrienteSP</v>
      </c>
      <c r="B111" s="250" t="str">
        <f t="shared" si="6"/>
        <v>DITCentro OrienteSP</v>
      </c>
      <c r="C111" s="67" t="str">
        <f t="shared" si="7"/>
        <v>DITGeneraciónEnergíaCentro Oriente</v>
      </c>
      <c r="E111" s="251" t="s">
        <v>52</v>
      </c>
      <c r="F111" s="252" t="s">
        <v>159</v>
      </c>
      <c r="G111" s="252" t="s">
        <v>135</v>
      </c>
      <c r="H111" s="252" t="s">
        <v>64</v>
      </c>
      <c r="I111" s="253" t="s">
        <v>151</v>
      </c>
      <c r="J111" s="254">
        <v>0</v>
      </c>
      <c r="K111" s="255" t="s">
        <v>184</v>
      </c>
      <c r="L111" s="256">
        <f>+INDEX(Mercado_ENERO_2025!$R$10:$R$349,MATCH(B111,Mercado_ENERO_2025!$J$10:$J$349,0))</f>
        <v>0</v>
      </c>
      <c r="M111" s="257">
        <f t="shared" si="8"/>
        <v>0</v>
      </c>
      <c r="N111" s="258">
        <f t="shared" si="9"/>
        <v>0</v>
      </c>
      <c r="O111" s="259"/>
    </row>
    <row r="112" spans="1:15" ht="16.5" x14ac:dyDescent="0.3">
      <c r="A112" s="67" t="str">
        <f t="shared" si="5"/>
        <v>DB1GeneraciónCentro Sur</v>
      </c>
      <c r="B112" s="250" t="str">
        <f t="shared" si="6"/>
        <v>DB1Centro SurNA</v>
      </c>
      <c r="C112" s="67" t="str">
        <f t="shared" si="7"/>
        <v>DB1GeneraciónEnergíaCentro Sur</v>
      </c>
      <c r="E112" s="251" t="s">
        <v>48</v>
      </c>
      <c r="F112" s="252" t="s">
        <v>159</v>
      </c>
      <c r="G112" s="252" t="s">
        <v>135</v>
      </c>
      <c r="H112" s="252" t="s">
        <v>65</v>
      </c>
      <c r="I112" s="253" t="s">
        <v>161</v>
      </c>
      <c r="J112" s="254">
        <v>0.84337047671617438</v>
      </c>
      <c r="K112" s="255" t="s">
        <v>184</v>
      </c>
      <c r="L112" s="256">
        <f>+INDEX(Mercado_ENERO_2025!$R$10:$R$349,MATCH(B112,Mercado_ENERO_2025!$J$10:$J$349,0))</f>
        <v>136302.43856822824</v>
      </c>
      <c r="M112" s="257">
        <f t="shared" si="8"/>
        <v>114953452.59286372</v>
      </c>
      <c r="N112" s="258">
        <f t="shared" si="9"/>
        <v>0.8531457886918008</v>
      </c>
      <c r="O112" s="259"/>
    </row>
    <row r="113" spans="1:15" ht="16.5" x14ac:dyDescent="0.3">
      <c r="A113" s="67" t="str">
        <f t="shared" si="5"/>
        <v>DB2GeneraciónCentro Sur</v>
      </c>
      <c r="B113" s="250" t="str">
        <f t="shared" si="6"/>
        <v>DB2Centro SurNA</v>
      </c>
      <c r="C113" s="67" t="str">
        <f t="shared" si="7"/>
        <v>DB2GeneraciónEnergíaCentro Sur</v>
      </c>
      <c r="E113" s="251" t="s">
        <v>50</v>
      </c>
      <c r="F113" s="252" t="s">
        <v>159</v>
      </c>
      <c r="G113" s="252" t="s">
        <v>135</v>
      </c>
      <c r="H113" s="252" t="s">
        <v>65</v>
      </c>
      <c r="I113" s="253" t="s">
        <v>161</v>
      </c>
      <c r="J113" s="254">
        <v>0.83300192639869763</v>
      </c>
      <c r="K113" s="255" t="s">
        <v>184</v>
      </c>
      <c r="L113" s="256">
        <f>+INDEX(Mercado_ENERO_2025!$R$10:$R$349,MATCH(B113,Mercado_ENERO_2025!$J$10:$J$349,0))</f>
        <v>133424.05443950748</v>
      </c>
      <c r="M113" s="257">
        <f t="shared" si="8"/>
        <v>111142494.37603444</v>
      </c>
      <c r="N113" s="258">
        <f t="shared" si="9"/>
        <v>0.84265705890766429</v>
      </c>
      <c r="O113" s="259"/>
    </row>
    <row r="114" spans="1:15" ht="16.5" x14ac:dyDescent="0.3">
      <c r="A114" s="67" t="str">
        <f t="shared" si="5"/>
        <v>PDBTGeneraciónCentro Sur</v>
      </c>
      <c r="B114" s="250" t="str">
        <f t="shared" si="6"/>
        <v>PDBTCentro SurNA</v>
      </c>
      <c r="C114" s="67" t="str">
        <f t="shared" si="7"/>
        <v>PDBTGeneraciónEnergíaCentro Sur</v>
      </c>
      <c r="E114" s="251" t="s">
        <v>56</v>
      </c>
      <c r="F114" s="252" t="s">
        <v>159</v>
      </c>
      <c r="G114" s="252" t="s">
        <v>135</v>
      </c>
      <c r="H114" s="252" t="s">
        <v>65</v>
      </c>
      <c r="I114" s="253" t="s">
        <v>161</v>
      </c>
      <c r="J114" s="254">
        <v>1.4138258968616262</v>
      </c>
      <c r="K114" s="255" t="s">
        <v>184</v>
      </c>
      <c r="L114" s="256">
        <f>+INDEX(Mercado_ENERO_2025!$R$10:$R$349,MATCH(B114,Mercado_ENERO_2025!$J$10:$J$349,0))</f>
        <v>52582.485053980417</v>
      </c>
      <c r="M114" s="257">
        <f t="shared" si="8"/>
        <v>74342479.090656921</v>
      </c>
      <c r="N114" s="258">
        <f t="shared" si="9"/>
        <v>1.4302132255654425</v>
      </c>
      <c r="O114" s="259"/>
    </row>
    <row r="115" spans="1:15" ht="16.5" x14ac:dyDescent="0.3">
      <c r="A115" s="67" t="str">
        <f t="shared" si="5"/>
        <v>GDBTGeneraciónCentro Sur</v>
      </c>
      <c r="B115" s="250" t="str">
        <f t="shared" si="6"/>
        <v>GDBTCentro SurNA</v>
      </c>
      <c r="C115" s="67" t="str">
        <f t="shared" si="7"/>
        <v>GDBTGeneraciónEnergíaCentro Sur</v>
      </c>
      <c r="E115" s="265" t="s">
        <v>53</v>
      </c>
      <c r="F115" s="252" t="s">
        <v>159</v>
      </c>
      <c r="G115" s="252" t="s">
        <v>135</v>
      </c>
      <c r="H115" s="252" t="s">
        <v>65</v>
      </c>
      <c r="I115" s="253" t="s">
        <v>161</v>
      </c>
      <c r="J115" s="254">
        <v>1.4319708599172098</v>
      </c>
      <c r="K115" s="255" t="s">
        <v>184</v>
      </c>
      <c r="L115" s="256">
        <f>+INDEX(Mercado_ENERO_2025!$R$10:$R$349,MATCH(B115,Mercado_ENERO_2025!$J$10:$J$349,0))</f>
        <v>1914.7918324992499</v>
      </c>
      <c r="M115" s="257">
        <f t="shared" si="8"/>
        <v>2741926.1069464008</v>
      </c>
      <c r="N115" s="258">
        <f t="shared" si="9"/>
        <v>1.4485685026876807</v>
      </c>
      <c r="O115" s="259"/>
    </row>
    <row r="116" spans="1:15" ht="16.5" x14ac:dyDescent="0.3">
      <c r="A116" s="67" t="str">
        <f t="shared" si="5"/>
        <v>RABTGeneraciónCentro Sur</v>
      </c>
      <c r="B116" s="250" t="str">
        <f t="shared" si="6"/>
        <v>RABTCentro SurNA</v>
      </c>
      <c r="C116" s="67" t="str">
        <f t="shared" si="7"/>
        <v>RABTGeneraciónEnergíaCentro Sur</v>
      </c>
      <c r="E116" s="265" t="s">
        <v>59</v>
      </c>
      <c r="F116" s="252" t="s">
        <v>159</v>
      </c>
      <c r="G116" s="252" t="s">
        <v>135</v>
      </c>
      <c r="H116" s="252" t="s">
        <v>65</v>
      </c>
      <c r="I116" s="253" t="s">
        <v>161</v>
      </c>
      <c r="J116" s="254">
        <v>0.83133555224053202</v>
      </c>
      <c r="K116" s="255" t="s">
        <v>184</v>
      </c>
      <c r="L116" s="256">
        <f>+INDEX(Mercado_ENERO_2025!$R$10:$R$349,MATCH(B116,Mercado_ENERO_2025!$J$10:$J$349,0))</f>
        <v>3392.3755168666703</v>
      </c>
      <c r="M116" s="257">
        <f t="shared" si="8"/>
        <v>2820202.3737216135</v>
      </c>
      <c r="N116" s="258">
        <f t="shared" si="9"/>
        <v>0.8409713701923569</v>
      </c>
      <c r="O116" s="259"/>
    </row>
    <row r="117" spans="1:15" ht="16.5" x14ac:dyDescent="0.3">
      <c r="A117" s="67" t="str">
        <f t="shared" si="5"/>
        <v>APBTGeneraciónCentro Sur</v>
      </c>
      <c r="B117" s="250" t="str">
        <f t="shared" si="6"/>
        <v>APBTCentro SurNA</v>
      </c>
      <c r="C117" s="67" t="str">
        <f t="shared" si="7"/>
        <v>APBTGeneraciónEnergíaCentro Sur</v>
      </c>
      <c r="E117" s="265" t="s">
        <v>57</v>
      </c>
      <c r="F117" s="252" t="s">
        <v>159</v>
      </c>
      <c r="G117" s="252" t="s">
        <v>135</v>
      </c>
      <c r="H117" s="252" t="s">
        <v>65</v>
      </c>
      <c r="I117" s="253" t="s">
        <v>161</v>
      </c>
      <c r="J117" s="254">
        <v>1.6728545021142989</v>
      </c>
      <c r="K117" s="255" t="s">
        <v>184</v>
      </c>
      <c r="L117" s="256">
        <f>+INDEX(Mercado_ENERO_2025!$R$10:$R$349,MATCH(B117,Mercado_ENERO_2025!$J$10:$J$349,0))</f>
        <v>18133.023174375965</v>
      </c>
      <c r="M117" s="257">
        <f t="shared" si="8"/>
        <v>30333909.454197746</v>
      </c>
      <c r="N117" s="258">
        <f t="shared" si="9"/>
        <v>1.6922441714227039</v>
      </c>
      <c r="O117" s="259"/>
    </row>
    <row r="118" spans="1:15" ht="16.5" x14ac:dyDescent="0.3">
      <c r="A118" s="67" t="str">
        <f t="shared" si="5"/>
        <v>APMTGeneraciónCentro Sur</v>
      </c>
      <c r="B118" s="250" t="str">
        <f t="shared" si="6"/>
        <v>APMTCentro SurNA</v>
      </c>
      <c r="C118" s="67" t="str">
        <f t="shared" si="7"/>
        <v>APMTGeneraciónEnergíaCentro Sur</v>
      </c>
      <c r="E118" s="265" t="s">
        <v>58</v>
      </c>
      <c r="F118" s="252" t="s">
        <v>159</v>
      </c>
      <c r="G118" s="252" t="s">
        <v>135</v>
      </c>
      <c r="H118" s="252" t="s">
        <v>65</v>
      </c>
      <c r="I118" s="253" t="s">
        <v>161</v>
      </c>
      <c r="J118" s="254">
        <v>0.97464372984279735</v>
      </c>
      <c r="K118" s="255" t="s">
        <v>184</v>
      </c>
      <c r="L118" s="256">
        <f>+INDEX(Mercado_ENERO_2025!$R$10:$R$349,MATCH(B118,Mercado_ENERO_2025!$J$10:$J$349,0))</f>
        <v>94.425829625634293</v>
      </c>
      <c r="M118" s="257">
        <f t="shared" si="8"/>
        <v>92031.542779828727</v>
      </c>
      <c r="N118" s="258">
        <f t="shared" si="9"/>
        <v>0.98594059970881209</v>
      </c>
      <c r="O118" s="259"/>
    </row>
    <row r="119" spans="1:15" ht="16.5" x14ac:dyDescent="0.3">
      <c r="A119" s="67" t="str">
        <f t="shared" si="5"/>
        <v>GDMTHGeneraciónCentro SurB</v>
      </c>
      <c r="B119" s="250" t="str">
        <f t="shared" si="6"/>
        <v>GDMTHCentro SurB</v>
      </c>
      <c r="C119" s="67" t="str">
        <f t="shared" si="7"/>
        <v>GDMTHGeneraciónEnergíaCentro Sur</v>
      </c>
      <c r="E119" s="251" t="s">
        <v>54</v>
      </c>
      <c r="F119" s="252" t="s">
        <v>159</v>
      </c>
      <c r="G119" s="252" t="s">
        <v>135</v>
      </c>
      <c r="H119" s="252" t="s">
        <v>65</v>
      </c>
      <c r="I119" s="253" t="s">
        <v>146</v>
      </c>
      <c r="J119" s="254">
        <v>0.81985608581761127</v>
      </c>
      <c r="K119" s="255" t="s">
        <v>184</v>
      </c>
      <c r="L119" s="256">
        <f>+INDEX(Mercado_ENERO_2025!$R$10:$R$349,MATCH(B119,Mercado_ENERO_2025!$J$10:$J$349,0))</f>
        <v>37020.881348923045</v>
      </c>
      <c r="M119" s="257">
        <f t="shared" si="8"/>
        <v>30351794.876246255</v>
      </c>
      <c r="N119" s="258">
        <f t="shared" si="9"/>
        <v>0.82935884793134862</v>
      </c>
      <c r="O119" s="259"/>
    </row>
    <row r="120" spans="1:15" ht="16.5" x14ac:dyDescent="0.3">
      <c r="A120" s="67" t="str">
        <f t="shared" si="5"/>
        <v>GDMTHGeneraciónCentro SurI</v>
      </c>
      <c r="B120" s="250" t="str">
        <f t="shared" si="6"/>
        <v>GDMTHCentro SurI</v>
      </c>
      <c r="C120" s="67" t="str">
        <f t="shared" si="7"/>
        <v>GDMTHGeneraciónEnergíaCentro Sur</v>
      </c>
      <c r="E120" s="251" t="s">
        <v>54</v>
      </c>
      <c r="F120" s="252" t="s">
        <v>159</v>
      </c>
      <c r="G120" s="252" t="s">
        <v>135</v>
      </c>
      <c r="H120" s="252" t="s">
        <v>65</v>
      </c>
      <c r="I120" s="253" t="s">
        <v>147</v>
      </c>
      <c r="J120" s="254">
        <v>1.6060143831034237</v>
      </c>
      <c r="K120" s="255" t="s">
        <v>184</v>
      </c>
      <c r="L120" s="256">
        <f>+INDEX(Mercado_ENERO_2025!$R$10:$R$349,MATCH(B120,Mercado_ENERO_2025!$J$10:$J$349,0))</f>
        <v>70982.894274297534</v>
      </c>
      <c r="M120" s="257">
        <f t="shared" si="8"/>
        <v>113999549.15883151</v>
      </c>
      <c r="N120" s="258">
        <f t="shared" si="9"/>
        <v>1.6246293240642542</v>
      </c>
      <c r="O120" s="259"/>
    </row>
    <row r="121" spans="1:15" ht="16.5" x14ac:dyDescent="0.3">
      <c r="A121" s="67" t="str">
        <f t="shared" si="5"/>
        <v>GDMTHGeneraciónCentro SurP</v>
      </c>
      <c r="B121" s="250" t="str">
        <f t="shared" si="6"/>
        <v>GDMTHCentro SurP</v>
      </c>
      <c r="C121" s="67" t="str">
        <f t="shared" si="7"/>
        <v>GDMTHGeneraciónEnergíaCentro Sur</v>
      </c>
      <c r="E121" s="251" t="s">
        <v>54</v>
      </c>
      <c r="F121" s="252" t="s">
        <v>159</v>
      </c>
      <c r="G121" s="252" t="s">
        <v>135</v>
      </c>
      <c r="H121" s="252" t="s">
        <v>65</v>
      </c>
      <c r="I121" s="253" t="s">
        <v>148</v>
      </c>
      <c r="J121" s="254">
        <v>1.8450464984581076</v>
      </c>
      <c r="K121" s="255" t="s">
        <v>184</v>
      </c>
      <c r="L121" s="256">
        <f>+INDEX(Mercado_ENERO_2025!$R$10:$R$349,MATCH(B121,Mercado_ENERO_2025!$J$10:$J$349,0))</f>
        <v>16957.369697264734</v>
      </c>
      <c r="M121" s="257">
        <f t="shared" si="8"/>
        <v>31287135.582997918</v>
      </c>
      <c r="N121" s="258">
        <f t="shared" si="9"/>
        <v>1.866432005337826</v>
      </c>
      <c r="O121" s="259"/>
    </row>
    <row r="122" spans="1:15" ht="16.5" x14ac:dyDescent="0.3">
      <c r="A122" s="67" t="str">
        <f t="shared" si="5"/>
        <v>GDMTOGeneraciónCentro Sur</v>
      </c>
      <c r="B122" s="250" t="str">
        <f t="shared" si="6"/>
        <v>GDMTOCentro SurNA</v>
      </c>
      <c r="C122" s="67" t="str">
        <f t="shared" si="7"/>
        <v>GDMTOGeneraciónEnergíaCentro Sur</v>
      </c>
      <c r="E122" s="251" t="s">
        <v>55</v>
      </c>
      <c r="F122" s="252" t="s">
        <v>159</v>
      </c>
      <c r="G122" s="252" t="s">
        <v>135</v>
      </c>
      <c r="H122" s="252" t="s">
        <v>65</v>
      </c>
      <c r="I122" s="253" t="s">
        <v>161</v>
      </c>
      <c r="J122" s="254">
        <v>1.1383187027115342</v>
      </c>
      <c r="K122" s="255" t="s">
        <v>184</v>
      </c>
      <c r="L122" s="256">
        <f>+INDEX(Mercado_ENERO_2025!$R$10:$R$349,MATCH(B122,Mercado_ENERO_2025!$J$10:$J$349,0))</f>
        <v>53594.630073816574</v>
      </c>
      <c r="M122" s="257">
        <f t="shared" si="8"/>
        <v>61007769.777931459</v>
      </c>
      <c r="N122" s="258">
        <f t="shared" si="9"/>
        <v>1.151512691301249</v>
      </c>
      <c r="O122" s="259"/>
    </row>
    <row r="123" spans="1:15" ht="16.5" x14ac:dyDescent="0.3">
      <c r="A123" s="67" t="str">
        <f t="shared" si="5"/>
        <v>RAMTGeneraciónCentro Sur</v>
      </c>
      <c r="B123" s="250" t="str">
        <f t="shared" si="6"/>
        <v>RAMTCentro SurNA</v>
      </c>
      <c r="C123" s="67" t="str">
        <f t="shared" si="7"/>
        <v>RAMTGeneraciónEnergíaCentro Sur</v>
      </c>
      <c r="E123" s="251" t="s">
        <v>60</v>
      </c>
      <c r="F123" s="252" t="s">
        <v>159</v>
      </c>
      <c r="G123" s="252" t="s">
        <v>135</v>
      </c>
      <c r="H123" s="252" t="s">
        <v>65</v>
      </c>
      <c r="I123" s="253" t="s">
        <v>161</v>
      </c>
      <c r="J123" s="254">
        <v>0.77560459428409556</v>
      </c>
      <c r="K123" s="255" t="s">
        <v>184</v>
      </c>
      <c r="L123" s="256">
        <f>+INDEX(Mercado_ENERO_2025!$R$10:$R$349,MATCH(B123,Mercado_ENERO_2025!$J$10:$J$349,0))</f>
        <v>4902.212892151726</v>
      </c>
      <c r="M123" s="257">
        <f t="shared" si="8"/>
        <v>3802178.8413116024</v>
      </c>
      <c r="N123" s="258">
        <f t="shared" si="9"/>
        <v>0.78459444760262442</v>
      </c>
      <c r="O123" s="259"/>
    </row>
    <row r="124" spans="1:15" ht="16.5" x14ac:dyDescent="0.3">
      <c r="A124" s="67" t="str">
        <f t="shared" si="5"/>
        <v>DISTGeneraciónCentro SurB</v>
      </c>
      <c r="B124" s="250" t="str">
        <f t="shared" si="6"/>
        <v>DISTCentro SurB</v>
      </c>
      <c r="C124" s="67" t="str">
        <f t="shared" si="7"/>
        <v>DISTGeneraciónEnergíaCentro Sur</v>
      </c>
      <c r="E124" s="251" t="s">
        <v>51</v>
      </c>
      <c r="F124" s="252" t="s">
        <v>159</v>
      </c>
      <c r="G124" s="252" t="s">
        <v>135</v>
      </c>
      <c r="H124" s="252" t="s">
        <v>65</v>
      </c>
      <c r="I124" s="253" t="s">
        <v>146</v>
      </c>
      <c r="J124" s="254">
        <v>0.94613021646973705</v>
      </c>
      <c r="K124" s="255" t="s">
        <v>184</v>
      </c>
      <c r="L124" s="256">
        <f>+INDEX(Mercado_ENERO_2025!$R$10:$R$349,MATCH(B124,Mercado_ENERO_2025!$J$10:$J$349,0))</f>
        <v>40401.27699634563</v>
      </c>
      <c r="M124" s="257">
        <f t="shared" si="8"/>
        <v>38224868.950206302</v>
      </c>
      <c r="N124" s="258">
        <f t="shared" si="9"/>
        <v>0.95709659280243764</v>
      </c>
      <c r="O124" s="259"/>
    </row>
    <row r="125" spans="1:15" ht="16.5" x14ac:dyDescent="0.3">
      <c r="A125" s="67" t="str">
        <f t="shared" si="5"/>
        <v>DISTGeneraciónCentro SurI</v>
      </c>
      <c r="B125" s="250" t="str">
        <f t="shared" si="6"/>
        <v>DISTCentro SurI</v>
      </c>
      <c r="C125" s="67" t="str">
        <f t="shared" si="7"/>
        <v>DISTGeneraciónEnergíaCentro Sur</v>
      </c>
      <c r="E125" s="251" t="s">
        <v>51</v>
      </c>
      <c r="F125" s="252" t="s">
        <v>159</v>
      </c>
      <c r="G125" s="252" t="s">
        <v>135</v>
      </c>
      <c r="H125" s="252" t="s">
        <v>65</v>
      </c>
      <c r="I125" s="253" t="s">
        <v>147</v>
      </c>
      <c r="J125" s="254">
        <v>1.6947025188546962</v>
      </c>
      <c r="K125" s="255" t="s">
        <v>184</v>
      </c>
      <c r="L125" s="256">
        <f>+INDEX(Mercado_ENERO_2025!$R$10:$R$349,MATCH(B125,Mercado_ENERO_2025!$J$10:$J$349,0))</f>
        <v>74095.109771279938</v>
      </c>
      <c r="M125" s="257">
        <f t="shared" si="8"/>
        <v>125569169.16420333</v>
      </c>
      <c r="N125" s="258">
        <f t="shared" si="9"/>
        <v>1.7143454234678486</v>
      </c>
      <c r="O125" s="259"/>
    </row>
    <row r="126" spans="1:15" ht="14.65" customHeight="1" x14ac:dyDescent="0.3">
      <c r="A126" s="67" t="str">
        <f t="shared" si="5"/>
        <v>DISTGeneraciónCentro SurP</v>
      </c>
      <c r="B126" s="250" t="str">
        <f t="shared" si="6"/>
        <v>DISTCentro SurP</v>
      </c>
      <c r="C126" s="67" t="str">
        <f t="shared" si="7"/>
        <v>DISTGeneraciónEnergíaCentro Sur</v>
      </c>
      <c r="E126" s="251" t="s">
        <v>51</v>
      </c>
      <c r="F126" s="252" t="s">
        <v>159</v>
      </c>
      <c r="G126" s="252" t="s">
        <v>135</v>
      </c>
      <c r="H126" s="252" t="s">
        <v>65</v>
      </c>
      <c r="I126" s="253" t="s">
        <v>148</v>
      </c>
      <c r="J126" s="254">
        <v>2.0146463572225466</v>
      </c>
      <c r="K126" s="255" t="s">
        <v>184</v>
      </c>
      <c r="L126" s="256">
        <f>+INDEX(Mercado_ENERO_2025!$R$10:$R$349,MATCH(B126,Mercado_ENERO_2025!$J$10:$J$349,0))</f>
        <v>16839.703194477675</v>
      </c>
      <c r="M126" s="257">
        <f t="shared" si="8"/>
        <v>33926046.697463334</v>
      </c>
      <c r="N126" s="258">
        <f t="shared" si="9"/>
        <v>2.0379976568069136</v>
      </c>
      <c r="O126" s="259"/>
    </row>
    <row r="127" spans="1:15" ht="14.65" customHeight="1" x14ac:dyDescent="0.3">
      <c r="A127" s="67" t="str">
        <f t="shared" si="5"/>
        <v>DISTGeneraciónCentro SurSP</v>
      </c>
      <c r="B127" s="250" t="str">
        <f t="shared" si="6"/>
        <v>DISTCentro SurSP</v>
      </c>
      <c r="C127" s="67" t="str">
        <f t="shared" si="7"/>
        <v>DISTGeneraciónEnergíaCentro Sur</v>
      </c>
      <c r="E127" s="251" t="s">
        <v>51</v>
      </c>
      <c r="F127" s="252" t="s">
        <v>159</v>
      </c>
      <c r="G127" s="252" t="s">
        <v>135</v>
      </c>
      <c r="H127" s="252" t="s">
        <v>65</v>
      </c>
      <c r="I127" s="253" t="s">
        <v>151</v>
      </c>
      <c r="J127" s="254">
        <v>0</v>
      </c>
      <c r="K127" s="255" t="s">
        <v>184</v>
      </c>
      <c r="L127" s="256">
        <f>+INDEX(Mercado_ENERO_2025!$R$10:$R$349,MATCH(B127,Mercado_ENERO_2025!$J$10:$J$349,0))</f>
        <v>0</v>
      </c>
      <c r="M127" s="257">
        <f t="shared" si="8"/>
        <v>0</v>
      </c>
      <c r="N127" s="258">
        <f t="shared" si="9"/>
        <v>0</v>
      </c>
      <c r="O127" s="259"/>
    </row>
    <row r="128" spans="1:15" ht="16.5" x14ac:dyDescent="0.3">
      <c r="A128" s="67" t="str">
        <f t="shared" si="5"/>
        <v>DITGeneraciónCentro SurB</v>
      </c>
      <c r="B128" s="250" t="str">
        <f t="shared" si="6"/>
        <v>DITCentro SurB</v>
      </c>
      <c r="C128" s="67" t="str">
        <f t="shared" si="7"/>
        <v>DITGeneraciónEnergíaCentro Sur</v>
      </c>
      <c r="E128" s="251" t="s">
        <v>52</v>
      </c>
      <c r="F128" s="252" t="s">
        <v>159</v>
      </c>
      <c r="G128" s="252" t="s">
        <v>135</v>
      </c>
      <c r="H128" s="252" t="s">
        <v>65</v>
      </c>
      <c r="I128" s="253" t="s">
        <v>146</v>
      </c>
      <c r="J128" s="254">
        <v>0.98427166942331101</v>
      </c>
      <c r="K128" s="255" t="s">
        <v>184</v>
      </c>
      <c r="L128" s="256">
        <f>+INDEX(Mercado_ENERO_2025!$R$10:$R$349,MATCH(B128,Mercado_ENERO_2025!$J$10:$J$349,0))</f>
        <v>5345.0587374955512</v>
      </c>
      <c r="M128" s="257">
        <f t="shared" si="8"/>
        <v>5260989.8867204012</v>
      </c>
      <c r="N128" s="258">
        <f t="shared" si="9"/>
        <v>0.99568013450836701</v>
      </c>
      <c r="O128" s="259"/>
    </row>
    <row r="129" spans="1:15" ht="16.5" x14ac:dyDescent="0.3">
      <c r="A129" s="67" t="str">
        <f t="shared" si="5"/>
        <v>DITGeneraciónCentro SurI</v>
      </c>
      <c r="B129" s="250" t="str">
        <f t="shared" si="6"/>
        <v>DITCentro SurI</v>
      </c>
      <c r="C129" s="67" t="str">
        <f t="shared" si="7"/>
        <v>DITGeneraciónEnergíaCentro Sur</v>
      </c>
      <c r="E129" s="251" t="s">
        <v>52</v>
      </c>
      <c r="F129" s="252" t="s">
        <v>159</v>
      </c>
      <c r="G129" s="252" t="s">
        <v>135</v>
      </c>
      <c r="H129" s="252" t="s">
        <v>65</v>
      </c>
      <c r="I129" s="253" t="s">
        <v>147</v>
      </c>
      <c r="J129" s="254">
        <v>1.7585801949177207</v>
      </c>
      <c r="K129" s="255" t="s">
        <v>184</v>
      </c>
      <c r="L129" s="256">
        <f>+INDEX(Mercado_ENERO_2025!$R$10:$R$349,MATCH(B129,Mercado_ENERO_2025!$J$10:$J$349,0))</f>
        <v>8172.0105388747543</v>
      </c>
      <c r="M129" s="257">
        <f t="shared" si="8"/>
        <v>14371135.886324033</v>
      </c>
      <c r="N129" s="258">
        <f t="shared" si="9"/>
        <v>1.778963490887973</v>
      </c>
      <c r="O129" s="259"/>
    </row>
    <row r="130" spans="1:15" ht="16.5" x14ac:dyDescent="0.3">
      <c r="A130" s="67" t="str">
        <f t="shared" si="5"/>
        <v>DITGeneraciónCentro SurP</v>
      </c>
      <c r="B130" s="250" t="str">
        <f t="shared" si="6"/>
        <v>DITCentro SurP</v>
      </c>
      <c r="C130" s="67" t="str">
        <f t="shared" si="7"/>
        <v>DITGeneraciónEnergíaCentro Sur</v>
      </c>
      <c r="E130" s="251" t="s">
        <v>52</v>
      </c>
      <c r="F130" s="252" t="s">
        <v>159</v>
      </c>
      <c r="G130" s="252" t="s">
        <v>135</v>
      </c>
      <c r="H130" s="252" t="s">
        <v>65</v>
      </c>
      <c r="I130" s="253" t="s">
        <v>148</v>
      </c>
      <c r="J130" s="254">
        <v>2.080005254759496</v>
      </c>
      <c r="K130" s="255" t="s">
        <v>184</v>
      </c>
      <c r="L130" s="256">
        <f>+INDEX(Mercado_ENERO_2025!$R$10:$R$349,MATCH(B130,Mercado_ENERO_2025!$J$10:$J$349,0))</f>
        <v>1105.8811537210456</v>
      </c>
      <c r="M130" s="257">
        <f t="shared" si="8"/>
        <v>2300238.610879269</v>
      </c>
      <c r="N130" s="258">
        <f t="shared" si="9"/>
        <v>2.1041141141962001</v>
      </c>
      <c r="O130" s="259"/>
    </row>
    <row r="131" spans="1:15" ht="16.5" x14ac:dyDescent="0.3">
      <c r="A131" s="67" t="str">
        <f t="shared" si="5"/>
        <v>DITGeneraciónCentro SurSP</v>
      </c>
      <c r="B131" s="250" t="str">
        <f t="shared" si="6"/>
        <v>DITCentro SurSP</v>
      </c>
      <c r="C131" s="67" t="str">
        <f t="shared" si="7"/>
        <v>DITGeneraciónEnergíaCentro Sur</v>
      </c>
      <c r="E131" s="251" t="s">
        <v>52</v>
      </c>
      <c r="F131" s="252" t="s">
        <v>159</v>
      </c>
      <c r="G131" s="252" t="s">
        <v>135</v>
      </c>
      <c r="H131" s="252" t="s">
        <v>65</v>
      </c>
      <c r="I131" s="253" t="s">
        <v>151</v>
      </c>
      <c r="J131" s="254">
        <v>0</v>
      </c>
      <c r="K131" s="255" t="s">
        <v>184</v>
      </c>
      <c r="L131" s="256">
        <f>+INDEX(Mercado_ENERO_2025!$R$10:$R$349,MATCH(B131,Mercado_ENERO_2025!$J$10:$J$349,0))</f>
        <v>0</v>
      </c>
      <c r="M131" s="257">
        <f t="shared" si="8"/>
        <v>0</v>
      </c>
      <c r="N131" s="258">
        <f t="shared" si="9"/>
        <v>0</v>
      </c>
      <c r="O131" s="259"/>
    </row>
    <row r="132" spans="1:15" ht="16.5" x14ac:dyDescent="0.3">
      <c r="A132" s="67" t="str">
        <f t="shared" si="5"/>
        <v>DB1GeneraciónGolfo Centro</v>
      </c>
      <c r="B132" s="250" t="str">
        <f t="shared" si="6"/>
        <v>DB1Golfo CentroNA</v>
      </c>
      <c r="C132" s="67" t="str">
        <f t="shared" si="7"/>
        <v>DB1GeneraciónEnergíaGolfo Centro</v>
      </c>
      <c r="E132" s="265" t="s">
        <v>48</v>
      </c>
      <c r="F132" s="252" t="s">
        <v>159</v>
      </c>
      <c r="G132" s="252" t="s">
        <v>135</v>
      </c>
      <c r="H132" s="252" t="s">
        <v>66</v>
      </c>
      <c r="I132" s="253" t="s">
        <v>161</v>
      </c>
      <c r="J132" s="254">
        <v>0.78875043486518204</v>
      </c>
      <c r="K132" s="255" t="s">
        <v>184</v>
      </c>
      <c r="L132" s="256">
        <f>+INDEX(Mercado_ENERO_2025!$R$10:$R$349,MATCH(B132,Mercado_ENERO_2025!$J$10:$J$349,0))</f>
        <v>91907.29428853454</v>
      </c>
      <c r="M132" s="257">
        <f t="shared" si="8"/>
        <v>72491918.337363884</v>
      </c>
      <c r="N132" s="258">
        <f t="shared" si="9"/>
        <v>0.79789265857894021</v>
      </c>
      <c r="O132" s="259"/>
    </row>
    <row r="133" spans="1:15" ht="16.5" x14ac:dyDescent="0.3">
      <c r="A133" s="67" t="str">
        <f t="shared" si="5"/>
        <v>DB2GeneraciónGolfo Centro</v>
      </c>
      <c r="B133" s="250" t="str">
        <f t="shared" si="6"/>
        <v>DB2Golfo CentroNA</v>
      </c>
      <c r="C133" s="67" t="str">
        <f t="shared" si="7"/>
        <v>DB2GeneraciónEnergíaGolfo Centro</v>
      </c>
      <c r="E133" s="251" t="s">
        <v>50</v>
      </c>
      <c r="F133" s="252" t="s">
        <v>159</v>
      </c>
      <c r="G133" s="252" t="s">
        <v>135</v>
      </c>
      <c r="H133" s="252" t="s">
        <v>66</v>
      </c>
      <c r="I133" s="253" t="s">
        <v>161</v>
      </c>
      <c r="J133" s="254">
        <v>0.79245348854999476</v>
      </c>
      <c r="K133" s="255" t="s">
        <v>184</v>
      </c>
      <c r="L133" s="256">
        <f>+INDEX(Mercado_ENERO_2025!$R$10:$R$349,MATCH(B133,Mercado_ENERO_2025!$J$10:$J$349,0))</f>
        <v>116936.08591219439</v>
      </c>
      <c r="M133" s="257">
        <f t="shared" si="8"/>
        <v>92666409.218500346</v>
      </c>
      <c r="N133" s="258">
        <f t="shared" si="9"/>
        <v>0.80163863350184572</v>
      </c>
      <c r="O133" s="259"/>
    </row>
    <row r="134" spans="1:15" ht="16.5" x14ac:dyDescent="0.3">
      <c r="A134" s="67" t="str">
        <f t="shared" si="5"/>
        <v>PDBTGeneraciónGolfo Centro</v>
      </c>
      <c r="B134" s="250" t="str">
        <f t="shared" si="6"/>
        <v>PDBTGolfo CentroNA</v>
      </c>
      <c r="C134" s="67" t="str">
        <f t="shared" si="7"/>
        <v>PDBTGeneraciónEnergíaGolfo Centro</v>
      </c>
      <c r="E134" s="251" t="s">
        <v>56</v>
      </c>
      <c r="F134" s="252" t="s">
        <v>159</v>
      </c>
      <c r="G134" s="252" t="s">
        <v>135</v>
      </c>
      <c r="H134" s="252" t="s">
        <v>66</v>
      </c>
      <c r="I134" s="253" t="s">
        <v>161</v>
      </c>
      <c r="J134" s="254">
        <v>1.7156247721738895</v>
      </c>
      <c r="K134" s="255" t="s">
        <v>184</v>
      </c>
      <c r="L134" s="256">
        <f>+INDEX(Mercado_ENERO_2025!$R$10:$R$349,MATCH(B134,Mercado_ENERO_2025!$J$10:$J$349,0))</f>
        <v>39304.669445807223</v>
      </c>
      <c r="M134" s="257">
        <f t="shared" si="8"/>
        <v>67432064.563333064</v>
      </c>
      <c r="N134" s="258">
        <f t="shared" si="9"/>
        <v>1.7355101817822658</v>
      </c>
      <c r="O134" s="259"/>
    </row>
    <row r="135" spans="1:15" ht="16.5" x14ac:dyDescent="0.3">
      <c r="A135" s="67" t="str">
        <f t="shared" si="5"/>
        <v>GDBTGeneraciónGolfo Centro</v>
      </c>
      <c r="B135" s="250" t="str">
        <f t="shared" si="6"/>
        <v>GDBTGolfo CentroNA</v>
      </c>
      <c r="C135" s="67" t="str">
        <f t="shared" si="7"/>
        <v>GDBTGeneraciónEnergíaGolfo Centro</v>
      </c>
      <c r="E135" s="251" t="s">
        <v>53</v>
      </c>
      <c r="F135" s="252" t="s">
        <v>159</v>
      </c>
      <c r="G135" s="252" t="s">
        <v>135</v>
      </c>
      <c r="H135" s="252" t="s">
        <v>66</v>
      </c>
      <c r="I135" s="253" t="s">
        <v>161</v>
      </c>
      <c r="J135" s="254">
        <v>1.5647253345177585</v>
      </c>
      <c r="K135" s="255" t="s">
        <v>184</v>
      </c>
      <c r="L135" s="256">
        <f>+INDEX(Mercado_ENERO_2025!$R$10:$R$349,MATCH(B135,Mercado_ENERO_2025!$J$10:$J$349,0))</f>
        <v>319.46481510240073</v>
      </c>
      <c r="M135" s="257">
        <f t="shared" si="8"/>
        <v>499874.68967775791</v>
      </c>
      <c r="N135" s="258">
        <f t="shared" si="9"/>
        <v>1.5828617036738548</v>
      </c>
      <c r="O135" s="259"/>
    </row>
    <row r="136" spans="1:15" ht="16.5" x14ac:dyDescent="0.3">
      <c r="A136" s="67" t="str">
        <f t="shared" si="5"/>
        <v>RABTGeneraciónGolfo Centro</v>
      </c>
      <c r="B136" s="250" t="str">
        <f t="shared" si="6"/>
        <v>RABTGolfo CentroNA</v>
      </c>
      <c r="C136" s="67" t="str">
        <f t="shared" si="7"/>
        <v>RABTGeneraciónEnergíaGolfo Centro</v>
      </c>
      <c r="E136" s="251" t="s">
        <v>59</v>
      </c>
      <c r="F136" s="252" t="s">
        <v>159</v>
      </c>
      <c r="G136" s="252" t="s">
        <v>135</v>
      </c>
      <c r="H136" s="252" t="s">
        <v>66</v>
      </c>
      <c r="I136" s="253" t="s">
        <v>161</v>
      </c>
      <c r="J136" s="254">
        <v>0.78763951875973759</v>
      </c>
      <c r="K136" s="255" t="s">
        <v>184</v>
      </c>
      <c r="L136" s="256">
        <f>+INDEX(Mercado_ENERO_2025!$R$10:$R$349,MATCH(B136,Mercado_ENERO_2025!$J$10:$J$349,0))</f>
        <v>10185.112447074969</v>
      </c>
      <c r="M136" s="257">
        <f t="shared" si="8"/>
        <v>8022197.0663279416</v>
      </c>
      <c r="N136" s="258">
        <f t="shared" si="9"/>
        <v>0.79676886610206799</v>
      </c>
      <c r="O136" s="259"/>
    </row>
    <row r="137" spans="1:15" ht="16.5" x14ac:dyDescent="0.3">
      <c r="A137" s="67" t="str">
        <f t="shared" si="5"/>
        <v>APBTGeneraciónGolfo Centro</v>
      </c>
      <c r="B137" s="250" t="str">
        <f t="shared" si="6"/>
        <v>APBTGolfo CentroNA</v>
      </c>
      <c r="C137" s="67" t="str">
        <f t="shared" si="7"/>
        <v>APBTGeneraciónEnergíaGolfo Centro</v>
      </c>
      <c r="E137" s="265" t="s">
        <v>57</v>
      </c>
      <c r="F137" s="252" t="s">
        <v>159</v>
      </c>
      <c r="G137" s="252" t="s">
        <v>135</v>
      </c>
      <c r="H137" s="252" t="s">
        <v>66</v>
      </c>
      <c r="I137" s="253" t="s">
        <v>161</v>
      </c>
      <c r="J137" s="254">
        <v>1.349577915430118</v>
      </c>
      <c r="K137" s="255" t="s">
        <v>184</v>
      </c>
      <c r="L137" s="256">
        <f>+INDEX(Mercado_ENERO_2025!$R$10:$R$349,MATCH(B137,Mercado_ENERO_2025!$J$10:$J$349,0))</f>
        <v>12463.150551595661</v>
      </c>
      <c r="M137" s="257">
        <f t="shared" si="8"/>
        <v>16819992.741114199</v>
      </c>
      <c r="N137" s="258">
        <f t="shared" si="9"/>
        <v>1.3652205606530248</v>
      </c>
      <c r="O137" s="259"/>
    </row>
    <row r="138" spans="1:15" ht="13.15" customHeight="1" x14ac:dyDescent="0.3">
      <c r="A138" s="67" t="str">
        <f t="shared" si="5"/>
        <v>APMTGeneraciónGolfo Centro</v>
      </c>
      <c r="B138" s="250" t="str">
        <f t="shared" si="6"/>
        <v>APMTGolfo CentroNA</v>
      </c>
      <c r="C138" s="67" t="str">
        <f t="shared" si="7"/>
        <v>APMTGeneraciónEnergíaGolfo Centro</v>
      </c>
      <c r="E138" s="265" t="s">
        <v>58</v>
      </c>
      <c r="F138" s="252" t="s">
        <v>159</v>
      </c>
      <c r="G138" s="252" t="s">
        <v>135</v>
      </c>
      <c r="H138" s="252" t="s">
        <v>66</v>
      </c>
      <c r="I138" s="253" t="s">
        <v>161</v>
      </c>
      <c r="J138" s="254">
        <v>1.1533160701350278</v>
      </c>
      <c r="K138" s="255" t="s">
        <v>184</v>
      </c>
      <c r="L138" s="256">
        <f>+INDEX(Mercado_ENERO_2025!$R$10:$R$349,MATCH(B138,Mercado_ENERO_2025!$J$10:$J$349,0))</f>
        <v>1704.8970592384596</v>
      </c>
      <c r="M138" s="257">
        <f t="shared" si="8"/>
        <v>1966285.1763456659</v>
      </c>
      <c r="N138" s="258">
        <f t="shared" si="9"/>
        <v>1.1666838897390184</v>
      </c>
      <c r="O138" s="259"/>
    </row>
    <row r="139" spans="1:15" ht="13.15" customHeight="1" x14ac:dyDescent="0.3">
      <c r="A139" s="67" t="str">
        <f t="shared" si="5"/>
        <v>GDMTHGeneraciónGolfo CentroB</v>
      </c>
      <c r="B139" s="250" t="str">
        <f t="shared" si="6"/>
        <v>GDMTHGolfo CentroB</v>
      </c>
      <c r="C139" s="67" t="str">
        <f t="shared" si="7"/>
        <v>GDMTHGeneraciónEnergíaGolfo Centro</v>
      </c>
      <c r="E139" s="251" t="s">
        <v>54</v>
      </c>
      <c r="F139" s="252" t="s">
        <v>159</v>
      </c>
      <c r="G139" s="252" t="s">
        <v>135</v>
      </c>
      <c r="H139" s="252" t="s">
        <v>66</v>
      </c>
      <c r="I139" s="253" t="s">
        <v>146</v>
      </c>
      <c r="J139" s="254">
        <v>0.85688662266574178</v>
      </c>
      <c r="K139" s="255" t="s">
        <v>184</v>
      </c>
      <c r="L139" s="256">
        <f>+INDEX(Mercado_ENERO_2025!$R$10:$R$349,MATCH(B139,Mercado_ENERO_2025!$J$10:$J$349,0))</f>
        <v>51802.631546700613</v>
      </c>
      <c r="M139" s="257">
        <f t="shared" si="8"/>
        <v>44388981.991250098</v>
      </c>
      <c r="N139" s="258">
        <f t="shared" si="9"/>
        <v>0.86681859716040677</v>
      </c>
      <c r="O139" s="259"/>
    </row>
    <row r="140" spans="1:15" ht="16.5" x14ac:dyDescent="0.3">
      <c r="A140" s="67" t="str">
        <f t="shared" ref="A140:A203" si="10">IF(I140="NA",E140&amp;F140&amp;H140,E140&amp;F140&amp;H140&amp;I140)</f>
        <v>GDMTHGeneraciónGolfo CentroI</v>
      </c>
      <c r="B140" s="250" t="str">
        <f t="shared" ref="B140:B203" si="11">E140&amp;H140&amp;I140</f>
        <v>GDMTHGolfo CentroI</v>
      </c>
      <c r="C140" s="67" t="str">
        <f t="shared" ref="C140:C203" si="12">E140&amp;F140&amp;G140&amp;H140</f>
        <v>GDMTHGeneraciónEnergíaGolfo Centro</v>
      </c>
      <c r="E140" s="251" t="s">
        <v>54</v>
      </c>
      <c r="F140" s="252" t="s">
        <v>159</v>
      </c>
      <c r="G140" s="252" t="s">
        <v>135</v>
      </c>
      <c r="H140" s="252" t="s">
        <v>66</v>
      </c>
      <c r="I140" s="253" t="s">
        <v>147</v>
      </c>
      <c r="J140" s="254">
        <v>1.591942779101134</v>
      </c>
      <c r="K140" s="255" t="s">
        <v>184</v>
      </c>
      <c r="L140" s="256">
        <f>+INDEX(Mercado_ENERO_2025!$R$10:$R$349,MATCH(B140,Mercado_ENERO_2025!$J$10:$J$349,0))</f>
        <v>99325.045331931513</v>
      </c>
      <c r="M140" s="257">
        <f t="shared" ref="M140:M203" si="13">IF(OR(G140="Energía",G140="Potencia"),J140*L140*1000,J140*L140)</f>
        <v>158119788.70006117</v>
      </c>
      <c r="N140" s="258">
        <f t="shared" si="9"/>
        <v>1.6103946193572121</v>
      </c>
      <c r="O140" s="259"/>
    </row>
    <row r="141" spans="1:15" ht="16.5" x14ac:dyDescent="0.3">
      <c r="A141" s="67" t="str">
        <f t="shared" si="10"/>
        <v>GDMTHGeneraciónGolfo CentroP</v>
      </c>
      <c r="B141" s="250" t="str">
        <f t="shared" si="11"/>
        <v>GDMTHGolfo CentroP</v>
      </c>
      <c r="C141" s="67" t="str">
        <f t="shared" si="12"/>
        <v>GDMTHGeneraciónEnergíaGolfo Centro</v>
      </c>
      <c r="E141" s="251" t="s">
        <v>54</v>
      </c>
      <c r="F141" s="252" t="s">
        <v>159</v>
      </c>
      <c r="G141" s="252" t="s">
        <v>135</v>
      </c>
      <c r="H141" s="252" t="s">
        <v>66</v>
      </c>
      <c r="I141" s="253" t="s">
        <v>148</v>
      </c>
      <c r="J141" s="254">
        <v>1.8776333708844628</v>
      </c>
      <c r="K141" s="255" t="s">
        <v>184</v>
      </c>
      <c r="L141" s="256">
        <f>+INDEX(Mercado_ENERO_2025!$R$10:$R$349,MATCH(B141,Mercado_ENERO_2025!$J$10:$J$349,0))</f>
        <v>23728.132405852222</v>
      </c>
      <c r="M141" s="257">
        <f t="shared" si="13"/>
        <v>44552733.233993165</v>
      </c>
      <c r="N141" s="258">
        <f t="shared" ref="N141:N204" si="14">J141*(1+$R$11)</f>
        <v>1.8993965846593974</v>
      </c>
      <c r="O141" s="259"/>
    </row>
    <row r="142" spans="1:15" ht="16.5" x14ac:dyDescent="0.3">
      <c r="A142" s="67" t="str">
        <f t="shared" si="10"/>
        <v>GDMTOGeneraciónGolfo Centro</v>
      </c>
      <c r="B142" s="250" t="str">
        <f t="shared" si="11"/>
        <v>GDMTOGolfo CentroNA</v>
      </c>
      <c r="C142" s="67" t="str">
        <f t="shared" si="12"/>
        <v>GDMTOGeneraciónEnergíaGolfo Centro</v>
      </c>
      <c r="E142" s="251" t="s">
        <v>55</v>
      </c>
      <c r="F142" s="252" t="s">
        <v>159</v>
      </c>
      <c r="G142" s="252" t="s">
        <v>135</v>
      </c>
      <c r="H142" s="252" t="s">
        <v>66</v>
      </c>
      <c r="I142" s="253" t="s">
        <v>161</v>
      </c>
      <c r="J142" s="254">
        <v>1.2340426404639524</v>
      </c>
      <c r="K142" s="255" t="s">
        <v>184</v>
      </c>
      <c r="L142" s="256">
        <f>+INDEX(Mercado_ENERO_2025!$R$10:$R$349,MATCH(B142,Mercado_ENERO_2025!$J$10:$J$349,0))</f>
        <v>45256.67787925536</v>
      </c>
      <c r="M142" s="257">
        <f t="shared" si="13"/>
        <v>55848670.26874283</v>
      </c>
      <c r="N142" s="258">
        <f t="shared" si="14"/>
        <v>1.2483461430583651</v>
      </c>
      <c r="O142" s="259"/>
    </row>
    <row r="143" spans="1:15" ht="16.5" x14ac:dyDescent="0.3">
      <c r="A143" s="67" t="str">
        <f t="shared" si="10"/>
        <v>RAMTGeneraciónGolfo Centro</v>
      </c>
      <c r="B143" s="250" t="str">
        <f t="shared" si="11"/>
        <v>RAMTGolfo CentroNA</v>
      </c>
      <c r="C143" s="67" t="str">
        <f t="shared" si="12"/>
        <v>RAMTGeneraciónEnergíaGolfo Centro</v>
      </c>
      <c r="E143" s="251" t="s">
        <v>60</v>
      </c>
      <c r="F143" s="252" t="s">
        <v>159</v>
      </c>
      <c r="G143" s="252" t="s">
        <v>135</v>
      </c>
      <c r="H143" s="252" t="s">
        <v>66</v>
      </c>
      <c r="I143" s="253" t="s">
        <v>161</v>
      </c>
      <c r="J143" s="254">
        <v>0.75949631075515889</v>
      </c>
      <c r="K143" s="255" t="s">
        <v>184</v>
      </c>
      <c r="L143" s="256">
        <f>+INDEX(Mercado_ENERO_2025!$R$10:$R$349,MATCH(B143,Mercado_ENERO_2025!$J$10:$J$349,0))</f>
        <v>14401.554932995501</v>
      </c>
      <c r="M143" s="257">
        <f t="shared" si="13"/>
        <v>10937927.840747843</v>
      </c>
      <c r="N143" s="258">
        <f t="shared" si="14"/>
        <v>0.76829945668798427</v>
      </c>
      <c r="O143" s="259"/>
    </row>
    <row r="144" spans="1:15" ht="16.5" x14ac:dyDescent="0.3">
      <c r="A144" s="67" t="str">
        <f t="shared" si="10"/>
        <v>DISTGeneraciónGolfo CentroB</v>
      </c>
      <c r="B144" s="250" t="str">
        <f t="shared" si="11"/>
        <v>DISTGolfo CentroB</v>
      </c>
      <c r="C144" s="67" t="str">
        <f t="shared" si="12"/>
        <v>DISTGeneraciónEnergíaGolfo Centro</v>
      </c>
      <c r="E144" s="251" t="s">
        <v>51</v>
      </c>
      <c r="F144" s="252" t="s">
        <v>159</v>
      </c>
      <c r="G144" s="252" t="s">
        <v>135</v>
      </c>
      <c r="H144" s="252" t="s">
        <v>66</v>
      </c>
      <c r="I144" s="253" t="s">
        <v>146</v>
      </c>
      <c r="J144" s="254">
        <v>0.88540013603880297</v>
      </c>
      <c r="K144" s="255" t="s">
        <v>184</v>
      </c>
      <c r="L144" s="256">
        <f>+INDEX(Mercado_ENERO_2025!$R$10:$R$349,MATCH(B144,Mercado_ENERO_2025!$J$10:$J$349,0))</f>
        <v>43357.135921174158</v>
      </c>
      <c r="M144" s="257">
        <f t="shared" si="13"/>
        <v>38388414.042860471</v>
      </c>
      <c r="N144" s="258">
        <f t="shared" si="14"/>
        <v>0.89566260406678222</v>
      </c>
      <c r="O144" s="259"/>
    </row>
    <row r="145" spans="1:15" ht="16.5" x14ac:dyDescent="0.3">
      <c r="A145" s="67" t="str">
        <f t="shared" si="10"/>
        <v>DISTGeneraciónGolfo CentroI</v>
      </c>
      <c r="B145" s="250" t="str">
        <f t="shared" si="11"/>
        <v>DISTGolfo CentroI</v>
      </c>
      <c r="C145" s="67" t="str">
        <f t="shared" si="12"/>
        <v>DISTGeneraciónEnergíaGolfo Centro</v>
      </c>
      <c r="E145" s="251" t="s">
        <v>51</v>
      </c>
      <c r="F145" s="252" t="s">
        <v>159</v>
      </c>
      <c r="G145" s="252" t="s">
        <v>135</v>
      </c>
      <c r="H145" s="252" t="s">
        <v>66</v>
      </c>
      <c r="I145" s="253" t="s">
        <v>147</v>
      </c>
      <c r="J145" s="254">
        <v>1.5475061348833774</v>
      </c>
      <c r="K145" s="255" t="s">
        <v>184</v>
      </c>
      <c r="L145" s="256">
        <f>+INDEX(Mercado_ENERO_2025!$R$10:$R$349,MATCH(B145,Mercado_ENERO_2025!$J$10:$J$349,0))</f>
        <v>79516.094150644916</v>
      </c>
      <c r="M145" s="257">
        <f t="shared" si="13"/>
        <v>123051643.52008726</v>
      </c>
      <c r="N145" s="258">
        <f t="shared" si="14"/>
        <v>1.5654429202823423</v>
      </c>
      <c r="O145" s="259"/>
    </row>
    <row r="146" spans="1:15" ht="16.5" x14ac:dyDescent="0.3">
      <c r="A146" s="67" t="str">
        <f t="shared" si="10"/>
        <v>DISTGeneraciónGolfo CentroP</v>
      </c>
      <c r="B146" s="250" t="str">
        <f t="shared" si="11"/>
        <v>DISTGolfo CentroP</v>
      </c>
      <c r="C146" s="67" t="str">
        <f t="shared" si="12"/>
        <v>DISTGeneraciónEnergíaGolfo Centro</v>
      </c>
      <c r="E146" s="251" t="s">
        <v>51</v>
      </c>
      <c r="F146" s="252" t="s">
        <v>159</v>
      </c>
      <c r="G146" s="252" t="s">
        <v>135</v>
      </c>
      <c r="H146" s="252" t="s">
        <v>66</v>
      </c>
      <c r="I146" s="253" t="s">
        <v>148</v>
      </c>
      <c r="J146" s="254">
        <v>1.7730221042884919</v>
      </c>
      <c r="K146" s="255" t="s">
        <v>184</v>
      </c>
      <c r="L146" s="256">
        <f>+INDEX(Mercado_ENERO_2025!$R$10:$R$349,MATCH(B146,Mercado_ENERO_2025!$J$10:$J$349,0))</f>
        <v>18071.738186425151</v>
      </c>
      <c r="M146" s="257">
        <f t="shared" si="13"/>
        <v>32041591.267446216</v>
      </c>
      <c r="N146" s="258">
        <f t="shared" si="14"/>
        <v>1.793572793087306</v>
      </c>
      <c r="O146" s="259"/>
    </row>
    <row r="147" spans="1:15" ht="16.5" x14ac:dyDescent="0.3">
      <c r="A147" s="67" t="str">
        <f t="shared" si="10"/>
        <v>DISTGeneraciónGolfo CentroSP</v>
      </c>
      <c r="B147" s="250" t="str">
        <f t="shared" si="11"/>
        <v>DISTGolfo CentroSP</v>
      </c>
      <c r="C147" s="67" t="str">
        <f t="shared" si="12"/>
        <v>DISTGeneraciónEnergíaGolfo Centro</v>
      </c>
      <c r="E147" s="251" t="s">
        <v>51</v>
      </c>
      <c r="F147" s="252" t="s">
        <v>159</v>
      </c>
      <c r="G147" s="252" t="s">
        <v>135</v>
      </c>
      <c r="H147" s="252" t="s">
        <v>66</v>
      </c>
      <c r="I147" s="253" t="s">
        <v>151</v>
      </c>
      <c r="J147" s="254">
        <v>0</v>
      </c>
      <c r="K147" s="255" t="s">
        <v>184</v>
      </c>
      <c r="L147" s="256">
        <f>+INDEX(Mercado_ENERO_2025!$R$10:$R$349,MATCH(B147,Mercado_ENERO_2025!$J$10:$J$349,0))</f>
        <v>0</v>
      </c>
      <c r="M147" s="257">
        <f t="shared" si="13"/>
        <v>0</v>
      </c>
      <c r="N147" s="258">
        <f t="shared" si="14"/>
        <v>0</v>
      </c>
      <c r="O147" s="259"/>
    </row>
    <row r="148" spans="1:15" ht="16.5" x14ac:dyDescent="0.3">
      <c r="A148" s="67" t="str">
        <f t="shared" si="10"/>
        <v>DITGeneraciónGolfo CentroB</v>
      </c>
      <c r="B148" s="250" t="str">
        <f t="shared" si="11"/>
        <v>DITGolfo CentroB</v>
      </c>
      <c r="C148" s="67" t="str">
        <f t="shared" si="12"/>
        <v>DITGeneraciónEnergíaGolfo Centro</v>
      </c>
      <c r="E148" s="251" t="s">
        <v>52</v>
      </c>
      <c r="F148" s="252" t="s">
        <v>159</v>
      </c>
      <c r="G148" s="252" t="s">
        <v>135</v>
      </c>
      <c r="H148" s="252" t="s">
        <v>66</v>
      </c>
      <c r="I148" s="253" t="s">
        <v>146</v>
      </c>
      <c r="J148" s="254">
        <v>0.93668742957346318</v>
      </c>
      <c r="K148" s="255" t="s">
        <v>184</v>
      </c>
      <c r="L148" s="256">
        <f>+INDEX(Mercado_ENERO_2025!$R$10:$R$349,MATCH(B148,Mercado_ENERO_2025!$J$10:$J$349,0))</f>
        <v>12725.509020211504</v>
      </c>
      <c r="M148" s="257">
        <f t="shared" si="13"/>
        <v>11919824.334155833</v>
      </c>
      <c r="N148" s="258">
        <f t="shared" si="14"/>
        <v>0.94754435674902715</v>
      </c>
      <c r="O148" s="259"/>
    </row>
    <row r="149" spans="1:15" ht="16.5" x14ac:dyDescent="0.3">
      <c r="A149" s="67" t="str">
        <f t="shared" si="10"/>
        <v>DITGeneraciónGolfo CentroI</v>
      </c>
      <c r="B149" s="250" t="str">
        <f t="shared" si="11"/>
        <v>DITGolfo CentroI</v>
      </c>
      <c r="C149" s="67" t="str">
        <f t="shared" si="12"/>
        <v>DITGeneraciónEnergíaGolfo Centro</v>
      </c>
      <c r="E149" s="251" t="s">
        <v>52</v>
      </c>
      <c r="F149" s="252" t="s">
        <v>159</v>
      </c>
      <c r="G149" s="252" t="s">
        <v>135</v>
      </c>
      <c r="H149" s="252" t="s">
        <v>66</v>
      </c>
      <c r="I149" s="253" t="s">
        <v>147</v>
      </c>
      <c r="J149" s="254">
        <v>1.7378430942827703</v>
      </c>
      <c r="K149" s="255" t="s">
        <v>184</v>
      </c>
      <c r="L149" s="256">
        <f>+INDEX(Mercado_ENERO_2025!$R$10:$R$349,MATCH(B149,Mercado_ENERO_2025!$J$10:$J$349,0))</f>
        <v>19455.912260833356</v>
      </c>
      <c r="M149" s="257">
        <f t="shared" si="13"/>
        <v>33811322.765460722</v>
      </c>
      <c r="N149" s="258">
        <f t="shared" si="14"/>
        <v>1.7579860313197031</v>
      </c>
      <c r="O149" s="259"/>
    </row>
    <row r="150" spans="1:15" ht="16.5" x14ac:dyDescent="0.3">
      <c r="A150" s="67" t="str">
        <f t="shared" si="10"/>
        <v>DITGeneraciónGolfo CentroP</v>
      </c>
      <c r="B150" s="250" t="str">
        <f t="shared" si="11"/>
        <v>DITGolfo CentroP</v>
      </c>
      <c r="C150" s="67" t="str">
        <f t="shared" si="12"/>
        <v>DITGeneraciónEnergíaGolfo Centro</v>
      </c>
      <c r="E150" s="251" t="s">
        <v>52</v>
      </c>
      <c r="F150" s="252" t="s">
        <v>159</v>
      </c>
      <c r="G150" s="252" t="s">
        <v>135</v>
      </c>
      <c r="H150" s="252" t="s">
        <v>66</v>
      </c>
      <c r="I150" s="253" t="s">
        <v>148</v>
      </c>
      <c r="J150" s="254">
        <v>1.9037398993623929</v>
      </c>
      <c r="K150" s="255" t="s">
        <v>184</v>
      </c>
      <c r="L150" s="256">
        <f>+INDEX(Mercado_ENERO_2025!$R$10:$R$349,MATCH(B150,Mercado_ENERO_2025!$J$10:$J$349,0))</f>
        <v>2632.8804393182377</v>
      </c>
      <c r="M150" s="257">
        <f t="shared" si="13"/>
        <v>5012319.5425809147</v>
      </c>
      <c r="N150" s="258">
        <f t="shared" si="14"/>
        <v>1.9258057078658815</v>
      </c>
      <c r="O150" s="259"/>
    </row>
    <row r="151" spans="1:15" ht="16.5" x14ac:dyDescent="0.3">
      <c r="A151" s="67" t="str">
        <f t="shared" si="10"/>
        <v>DITGeneraciónGolfo CentroSP</v>
      </c>
      <c r="B151" s="250" t="str">
        <f t="shared" si="11"/>
        <v>DITGolfo CentroSP</v>
      </c>
      <c r="C151" s="67" t="str">
        <f t="shared" si="12"/>
        <v>DITGeneraciónEnergíaGolfo Centro</v>
      </c>
      <c r="E151" s="251" t="s">
        <v>52</v>
      </c>
      <c r="F151" s="252" t="s">
        <v>159</v>
      </c>
      <c r="G151" s="252" t="s">
        <v>135</v>
      </c>
      <c r="H151" s="252" t="s">
        <v>66</v>
      </c>
      <c r="I151" s="253" t="s">
        <v>151</v>
      </c>
      <c r="J151" s="254">
        <v>0</v>
      </c>
      <c r="K151" s="255" t="s">
        <v>184</v>
      </c>
      <c r="L151" s="256">
        <f>+INDEX(Mercado_ENERO_2025!$R$10:$R$349,MATCH(B151,Mercado_ENERO_2025!$J$10:$J$349,0))</f>
        <v>0</v>
      </c>
      <c r="M151" s="257">
        <f t="shared" si="13"/>
        <v>0</v>
      </c>
      <c r="N151" s="258">
        <f t="shared" si="14"/>
        <v>0</v>
      </c>
      <c r="O151" s="259"/>
    </row>
    <row r="152" spans="1:15" ht="16.5" x14ac:dyDescent="0.3">
      <c r="A152" s="67" t="str">
        <f t="shared" si="10"/>
        <v>DB1GeneraciónGolfo Norte</v>
      </c>
      <c r="B152" s="250" t="str">
        <f t="shared" si="11"/>
        <v>DB1Golfo NorteNA</v>
      </c>
      <c r="C152" s="67" t="str">
        <f t="shared" si="12"/>
        <v>DB1GeneraciónEnergíaGolfo Norte</v>
      </c>
      <c r="E152" s="251" t="s">
        <v>48</v>
      </c>
      <c r="F152" s="252" t="s">
        <v>159</v>
      </c>
      <c r="G152" s="252" t="s">
        <v>135</v>
      </c>
      <c r="H152" s="252" t="s">
        <v>67</v>
      </c>
      <c r="I152" s="253" t="s">
        <v>161</v>
      </c>
      <c r="J152" s="254">
        <v>0.77190154059928284</v>
      </c>
      <c r="K152" s="255" t="s">
        <v>184</v>
      </c>
      <c r="L152" s="256">
        <f>+INDEX(Mercado_ENERO_2025!$R$10:$R$349,MATCH(B152,Mercado_ENERO_2025!$J$10:$J$349,0))</f>
        <v>159141.7840633569</v>
      </c>
      <c r="M152" s="257">
        <f t="shared" si="13"/>
        <v>122841788.29222359</v>
      </c>
      <c r="N152" s="258">
        <f t="shared" si="14"/>
        <v>0.78084847267971891</v>
      </c>
      <c r="O152" s="259"/>
    </row>
    <row r="153" spans="1:15" ht="16.5" x14ac:dyDescent="0.3">
      <c r="A153" s="67" t="str">
        <f t="shared" si="10"/>
        <v>DB2GeneraciónGolfo Norte</v>
      </c>
      <c r="B153" s="250" t="str">
        <f t="shared" si="11"/>
        <v>DB2Golfo NorteNA</v>
      </c>
      <c r="C153" s="67" t="str">
        <f t="shared" si="12"/>
        <v>DB2GeneraciónEnergíaGolfo Norte</v>
      </c>
      <c r="E153" s="251" t="s">
        <v>50</v>
      </c>
      <c r="F153" s="252" t="s">
        <v>159</v>
      </c>
      <c r="G153" s="252" t="s">
        <v>135</v>
      </c>
      <c r="H153" s="252" t="s">
        <v>67</v>
      </c>
      <c r="I153" s="253" t="s">
        <v>161</v>
      </c>
      <c r="J153" s="254">
        <v>0.77190154059928284</v>
      </c>
      <c r="K153" s="255" t="s">
        <v>184</v>
      </c>
      <c r="L153" s="256">
        <f>+INDEX(Mercado_ENERO_2025!$R$10:$R$349,MATCH(B153,Mercado_ENERO_2025!$J$10:$J$349,0))</f>
        <v>377784.24930378393</v>
      </c>
      <c r="M153" s="257">
        <f t="shared" si="13"/>
        <v>291612244.05173433</v>
      </c>
      <c r="N153" s="258">
        <f t="shared" si="14"/>
        <v>0.78084847267971891</v>
      </c>
      <c r="O153" s="259"/>
    </row>
    <row r="154" spans="1:15" ht="16.5" x14ac:dyDescent="0.3">
      <c r="A154" s="67" t="str">
        <f t="shared" si="10"/>
        <v>PDBTGeneraciónGolfo Norte</v>
      </c>
      <c r="B154" s="250" t="str">
        <f t="shared" si="11"/>
        <v>PDBTGolfo NorteNA</v>
      </c>
      <c r="C154" s="67" t="str">
        <f t="shared" si="12"/>
        <v>PDBTGeneraciónEnergíaGolfo Norte</v>
      </c>
      <c r="E154" s="265" t="s">
        <v>56</v>
      </c>
      <c r="F154" s="252" t="s">
        <v>159</v>
      </c>
      <c r="G154" s="252" t="s">
        <v>135</v>
      </c>
      <c r="H154" s="252" t="s">
        <v>67</v>
      </c>
      <c r="I154" s="253" t="s">
        <v>161</v>
      </c>
      <c r="J154" s="254">
        <v>1.5132528882988572</v>
      </c>
      <c r="K154" s="255" t="s">
        <v>184</v>
      </c>
      <c r="L154" s="256">
        <f>+INDEX(Mercado_ENERO_2025!$R$10:$R$349,MATCH(B154,Mercado_ENERO_2025!$J$10:$J$349,0))</f>
        <v>70799.692603338684</v>
      </c>
      <c r="M154" s="257">
        <f t="shared" si="13"/>
        <v>107137839.3226735</v>
      </c>
      <c r="N154" s="258">
        <f t="shared" si="14"/>
        <v>1.530792652245464</v>
      </c>
      <c r="O154" s="259"/>
    </row>
    <row r="155" spans="1:15" ht="16.5" x14ac:dyDescent="0.3">
      <c r="A155" s="67" t="str">
        <f t="shared" si="10"/>
        <v>GDBTGeneraciónGolfo Norte</v>
      </c>
      <c r="B155" s="250" t="str">
        <f t="shared" si="11"/>
        <v>GDBTGolfo NorteNA</v>
      </c>
      <c r="C155" s="67" t="str">
        <f t="shared" si="12"/>
        <v>GDBTGeneraciónEnergíaGolfo Norte</v>
      </c>
      <c r="E155" s="251" t="s">
        <v>53</v>
      </c>
      <c r="F155" s="252" t="s">
        <v>159</v>
      </c>
      <c r="G155" s="252" t="s">
        <v>135</v>
      </c>
      <c r="H155" s="252" t="s">
        <v>67</v>
      </c>
      <c r="I155" s="253" t="s">
        <v>161</v>
      </c>
      <c r="J155" s="254">
        <v>1.26459283336366</v>
      </c>
      <c r="K155" s="255" t="s">
        <v>184</v>
      </c>
      <c r="L155" s="256">
        <f>+INDEX(Mercado_ENERO_2025!$R$10:$R$349,MATCH(B155,Mercado_ENERO_2025!$J$10:$J$349,0))</f>
        <v>1681.4930973928208</v>
      </c>
      <c r="M155" s="257">
        <f t="shared" si="13"/>
        <v>2126404.1203134237</v>
      </c>
      <c r="N155" s="258">
        <f t="shared" si="14"/>
        <v>1.279250436172338</v>
      </c>
      <c r="O155" s="259"/>
    </row>
    <row r="156" spans="1:15" ht="16.5" x14ac:dyDescent="0.3">
      <c r="A156" s="67" t="str">
        <f t="shared" si="10"/>
        <v>RABTGeneraciónGolfo Norte</v>
      </c>
      <c r="B156" s="250" t="str">
        <f t="shared" si="11"/>
        <v>RABTGolfo NorteNA</v>
      </c>
      <c r="C156" s="67" t="str">
        <f t="shared" si="12"/>
        <v>RABTGeneraciónEnergíaGolfo Norte</v>
      </c>
      <c r="E156" s="251" t="s">
        <v>59</v>
      </c>
      <c r="F156" s="252" t="s">
        <v>159</v>
      </c>
      <c r="G156" s="252" t="s">
        <v>135</v>
      </c>
      <c r="H156" s="252" t="s">
        <v>67</v>
      </c>
      <c r="I156" s="253" t="s">
        <v>161</v>
      </c>
      <c r="J156" s="254">
        <v>0.77079062449383839</v>
      </c>
      <c r="K156" s="255" t="s">
        <v>184</v>
      </c>
      <c r="L156" s="256">
        <f>+INDEX(Mercado_ENERO_2025!$R$10:$R$349,MATCH(B156,Mercado_ENERO_2025!$J$10:$J$349,0))</f>
        <v>4237.8699542523318</v>
      </c>
      <c r="M156" s="257">
        <f t="shared" si="13"/>
        <v>3266510.428561829</v>
      </c>
      <c r="N156" s="258">
        <f t="shared" si="14"/>
        <v>0.77972468020284669</v>
      </c>
      <c r="O156" s="259"/>
    </row>
    <row r="157" spans="1:15" ht="16.5" x14ac:dyDescent="0.3">
      <c r="A157" s="67" t="str">
        <f t="shared" si="10"/>
        <v>APBTGeneraciónGolfo Norte</v>
      </c>
      <c r="B157" s="250" t="str">
        <f t="shared" si="11"/>
        <v>APBTGolfo NorteNA</v>
      </c>
      <c r="C157" s="67" t="str">
        <f t="shared" si="12"/>
        <v>APBTGeneraciónEnergíaGolfo Norte</v>
      </c>
      <c r="E157" s="251" t="s">
        <v>57</v>
      </c>
      <c r="F157" s="252" t="s">
        <v>159</v>
      </c>
      <c r="G157" s="252" t="s">
        <v>135</v>
      </c>
      <c r="H157" s="252" t="s">
        <v>67</v>
      </c>
      <c r="I157" s="253" t="s">
        <v>161</v>
      </c>
      <c r="J157" s="254">
        <v>1.263296764573977</v>
      </c>
      <c r="K157" s="255" t="s">
        <v>184</v>
      </c>
      <c r="L157" s="256">
        <f>+INDEX(Mercado_ENERO_2025!$R$10:$R$349,MATCH(B157,Mercado_ENERO_2025!$J$10:$J$349,0))</f>
        <v>17822.347058995572</v>
      </c>
      <c r="M157" s="257">
        <f t="shared" si="13"/>
        <v>22514913.376743641</v>
      </c>
      <c r="N157" s="258">
        <f t="shared" si="14"/>
        <v>1.2779393449493226</v>
      </c>
      <c r="O157" s="259"/>
    </row>
    <row r="158" spans="1:15" ht="16.5" x14ac:dyDescent="0.3">
      <c r="A158" s="67" t="str">
        <f t="shared" si="10"/>
        <v>APMTGeneraciónGolfo Norte</v>
      </c>
      <c r="B158" s="250" t="str">
        <f t="shared" si="11"/>
        <v>APMTGolfo NorteNA</v>
      </c>
      <c r="C158" s="67" t="str">
        <f t="shared" si="12"/>
        <v>APMTGeneraciónEnergíaGolfo Norte</v>
      </c>
      <c r="E158" s="251" t="s">
        <v>58</v>
      </c>
      <c r="F158" s="252" t="s">
        <v>159</v>
      </c>
      <c r="G158" s="252" t="s">
        <v>135</v>
      </c>
      <c r="H158" s="252" t="s">
        <v>67</v>
      </c>
      <c r="I158" s="253" t="s">
        <v>161</v>
      </c>
      <c r="J158" s="254">
        <v>1.0096375871642809</v>
      </c>
      <c r="K158" s="255" t="s">
        <v>184</v>
      </c>
      <c r="L158" s="256">
        <f>+INDEX(Mercado_ENERO_2025!$R$10:$R$349,MATCH(B158,Mercado_ENERO_2025!$J$10:$J$349,0))</f>
        <v>11397.103531059724</v>
      </c>
      <c r="M158" s="257">
        <f t="shared" si="13"/>
        <v>11506944.109760646</v>
      </c>
      <c r="N158" s="258">
        <f t="shared" si="14"/>
        <v>1.0213400627302722</v>
      </c>
      <c r="O158" s="259"/>
    </row>
    <row r="159" spans="1:15" ht="16.5" x14ac:dyDescent="0.3">
      <c r="A159" s="67" t="str">
        <f t="shared" si="10"/>
        <v>GDMTHGeneraciónGolfo NorteB</v>
      </c>
      <c r="B159" s="250" t="str">
        <f t="shared" si="11"/>
        <v>GDMTHGolfo NorteB</v>
      </c>
      <c r="C159" s="67" t="str">
        <f t="shared" si="12"/>
        <v>GDMTHGeneraciónEnergíaGolfo Norte</v>
      </c>
      <c r="E159" s="251" t="s">
        <v>54</v>
      </c>
      <c r="F159" s="252" t="s">
        <v>159</v>
      </c>
      <c r="G159" s="252" t="s">
        <v>135</v>
      </c>
      <c r="H159" s="252" t="s">
        <v>67</v>
      </c>
      <c r="I159" s="253" t="s">
        <v>146</v>
      </c>
      <c r="J159" s="254">
        <v>0.87910494477462009</v>
      </c>
      <c r="K159" s="255" t="s">
        <v>184</v>
      </c>
      <c r="L159" s="256">
        <f>+INDEX(Mercado_ENERO_2025!$R$10:$R$349,MATCH(B159,Mercado_ENERO_2025!$J$10:$J$349,0))</f>
        <v>244943.62918646546</v>
      </c>
      <c r="M159" s="257">
        <f t="shared" si="13"/>
        <v>215331155.60886276</v>
      </c>
      <c r="N159" s="258">
        <f t="shared" si="14"/>
        <v>0.88929444669784163</v>
      </c>
      <c r="O159" s="259"/>
    </row>
    <row r="160" spans="1:15" ht="16.5" x14ac:dyDescent="0.3">
      <c r="A160" s="67" t="str">
        <f t="shared" si="10"/>
        <v>GDMTHGeneraciónGolfo NorteI</v>
      </c>
      <c r="B160" s="250" t="str">
        <f t="shared" si="11"/>
        <v>GDMTHGolfo NorteI</v>
      </c>
      <c r="C160" s="67" t="str">
        <f t="shared" si="12"/>
        <v>GDMTHGeneraciónEnergíaGolfo Norte</v>
      </c>
      <c r="E160" s="251" t="s">
        <v>54</v>
      </c>
      <c r="F160" s="252" t="s">
        <v>159</v>
      </c>
      <c r="G160" s="252" t="s">
        <v>135</v>
      </c>
      <c r="H160" s="252" t="s">
        <v>67</v>
      </c>
      <c r="I160" s="253" t="s">
        <v>147</v>
      </c>
      <c r="J160" s="254">
        <v>1.4788144890300956</v>
      </c>
      <c r="K160" s="255" t="s">
        <v>184</v>
      </c>
      <c r="L160" s="256">
        <f>+INDEX(Mercado_ENERO_2025!$R$10:$R$349,MATCH(B160,Mercado_ENERO_2025!$J$10:$J$349,0))</f>
        <v>469648.67124135623</v>
      </c>
      <c r="M160" s="257">
        <f t="shared" si="13"/>
        <v>694523259.78544962</v>
      </c>
      <c r="N160" s="258">
        <f t="shared" si="14"/>
        <v>1.4959550854624399</v>
      </c>
      <c r="O160" s="259"/>
    </row>
    <row r="161" spans="1:15" ht="16.5" x14ac:dyDescent="0.3">
      <c r="A161" s="67" t="str">
        <f t="shared" si="10"/>
        <v>GDMTHGeneraciónGolfo NorteP</v>
      </c>
      <c r="B161" s="250" t="str">
        <f t="shared" si="11"/>
        <v>GDMTHGolfo NorteP</v>
      </c>
      <c r="C161" s="67" t="str">
        <f t="shared" si="12"/>
        <v>GDMTHGeneraciónEnergíaGolfo Norte</v>
      </c>
      <c r="E161" s="251" t="s">
        <v>54</v>
      </c>
      <c r="F161" s="252" t="s">
        <v>159</v>
      </c>
      <c r="G161" s="252" t="s">
        <v>135</v>
      </c>
      <c r="H161" s="252" t="s">
        <v>67</v>
      </c>
      <c r="I161" s="253" t="s">
        <v>148</v>
      </c>
      <c r="J161" s="254">
        <v>1.6224929720008427</v>
      </c>
      <c r="K161" s="255" t="s">
        <v>184</v>
      </c>
      <c r="L161" s="256">
        <f>+INDEX(Mercado_ENERO_2025!$R$10:$R$349,MATCH(B161,Mercado_ENERO_2025!$J$10:$J$349,0))</f>
        <v>112196.13158197945</v>
      </c>
      <c r="M161" s="257">
        <f t="shared" si="13"/>
        <v>182037434.97744346</v>
      </c>
      <c r="N161" s="258">
        <f t="shared" si="14"/>
        <v>1.6412989124711861</v>
      </c>
      <c r="O161" s="259"/>
    </row>
    <row r="162" spans="1:15" ht="16.5" x14ac:dyDescent="0.3">
      <c r="A162" s="67" t="str">
        <f t="shared" si="10"/>
        <v>GDMTOGeneraciónGolfo Norte</v>
      </c>
      <c r="B162" s="250" t="str">
        <f t="shared" si="11"/>
        <v>GDMTOGolfo NorteNA</v>
      </c>
      <c r="C162" s="67" t="str">
        <f t="shared" si="12"/>
        <v>GDMTOGeneraciónEnergíaGolfo Norte</v>
      </c>
      <c r="E162" s="251" t="s">
        <v>55</v>
      </c>
      <c r="F162" s="252" t="s">
        <v>159</v>
      </c>
      <c r="G162" s="252" t="s">
        <v>135</v>
      </c>
      <c r="H162" s="252" t="s">
        <v>67</v>
      </c>
      <c r="I162" s="253" t="s">
        <v>161</v>
      </c>
      <c r="J162" s="254">
        <v>1.1390593134484965</v>
      </c>
      <c r="K162" s="255" t="s">
        <v>184</v>
      </c>
      <c r="L162" s="256">
        <f>+INDEX(Mercado_ENERO_2025!$R$10:$R$349,MATCH(B162,Mercado_ENERO_2025!$J$10:$J$349,0))</f>
        <v>150913.69597184425</v>
      </c>
      <c r="M162" s="257">
        <f t="shared" si="13"/>
        <v>171899650.92366403</v>
      </c>
      <c r="N162" s="258">
        <f t="shared" si="14"/>
        <v>1.1522618862858298</v>
      </c>
      <c r="O162" s="259"/>
    </row>
    <row r="163" spans="1:15" ht="16.5" x14ac:dyDescent="0.3">
      <c r="A163" s="67" t="str">
        <f t="shared" si="10"/>
        <v>RAMTGeneraciónGolfo Norte</v>
      </c>
      <c r="B163" s="250" t="str">
        <f t="shared" si="11"/>
        <v>RAMTGolfo NorteNA</v>
      </c>
      <c r="C163" s="67" t="str">
        <f t="shared" si="12"/>
        <v>RAMTGeneraciónEnergíaGolfo Norte</v>
      </c>
      <c r="E163" s="265" t="s">
        <v>60</v>
      </c>
      <c r="F163" s="252" t="s">
        <v>159</v>
      </c>
      <c r="G163" s="252" t="s">
        <v>135</v>
      </c>
      <c r="H163" s="252" t="s">
        <v>67</v>
      </c>
      <c r="I163" s="253" t="s">
        <v>161</v>
      </c>
      <c r="J163" s="254">
        <v>0.73431554569842961</v>
      </c>
      <c r="K163" s="255" t="s">
        <v>184</v>
      </c>
      <c r="L163" s="256">
        <f>+INDEX(Mercado_ENERO_2025!$R$10:$R$349,MATCH(B163,Mercado_ENERO_2025!$J$10:$J$349,0))</f>
        <v>5980.0815642671359</v>
      </c>
      <c r="M163" s="257">
        <f t="shared" si="13"/>
        <v>4391266.8571859403</v>
      </c>
      <c r="N163" s="258">
        <f t="shared" si="14"/>
        <v>0.74282682721222415</v>
      </c>
      <c r="O163" s="259"/>
    </row>
    <row r="164" spans="1:15" ht="16.5" x14ac:dyDescent="0.3">
      <c r="A164" s="67" t="str">
        <f t="shared" si="10"/>
        <v>DISTGeneraciónGolfo NorteB</v>
      </c>
      <c r="B164" s="250" t="str">
        <f t="shared" si="11"/>
        <v>DISTGolfo NorteB</v>
      </c>
      <c r="C164" s="67" t="str">
        <f t="shared" si="12"/>
        <v>DISTGeneraciónEnergíaGolfo Norte</v>
      </c>
      <c r="E164" s="251" t="s">
        <v>51</v>
      </c>
      <c r="F164" s="252" t="s">
        <v>159</v>
      </c>
      <c r="G164" s="252" t="s">
        <v>135</v>
      </c>
      <c r="H164" s="252" t="s">
        <v>67</v>
      </c>
      <c r="I164" s="253" t="s">
        <v>146</v>
      </c>
      <c r="J164" s="254">
        <v>0.85299841629668882</v>
      </c>
      <c r="K164" s="255" t="s">
        <v>184</v>
      </c>
      <c r="L164" s="256">
        <f>+INDEX(Mercado_ENERO_2025!$R$10:$R$349,MATCH(B164,Mercado_ENERO_2025!$J$10:$J$349,0))</f>
        <v>99609.162041947551</v>
      </c>
      <c r="M164" s="257">
        <f t="shared" si="13"/>
        <v>84966457.470421508</v>
      </c>
      <c r="N164" s="258">
        <f t="shared" si="14"/>
        <v>0.86288532349135638</v>
      </c>
      <c r="O164" s="259"/>
    </row>
    <row r="165" spans="1:15" ht="16.5" x14ac:dyDescent="0.3">
      <c r="A165" s="67" t="str">
        <f t="shared" si="10"/>
        <v>DISTGeneraciónGolfo NorteI</v>
      </c>
      <c r="B165" s="250" t="str">
        <f t="shared" si="11"/>
        <v>DISTGolfo NorteI</v>
      </c>
      <c r="C165" s="67" t="str">
        <f t="shared" si="12"/>
        <v>DISTGeneraciónEnergíaGolfo Norte</v>
      </c>
      <c r="E165" s="251" t="s">
        <v>51</v>
      </c>
      <c r="F165" s="252" t="s">
        <v>159</v>
      </c>
      <c r="G165" s="252" t="s">
        <v>135</v>
      </c>
      <c r="H165" s="252" t="s">
        <v>67</v>
      </c>
      <c r="I165" s="253" t="s">
        <v>147</v>
      </c>
      <c r="J165" s="254">
        <v>1.4554852508157732</v>
      </c>
      <c r="K165" s="255" t="s">
        <v>184</v>
      </c>
      <c r="L165" s="256">
        <f>+INDEX(Mercado_ENERO_2025!$R$10:$R$349,MATCH(B165,Mercado_ENERO_2025!$J$10:$J$349,0))</f>
        <v>182681.15130100714</v>
      </c>
      <c r="M165" s="257">
        <f t="shared" si="13"/>
        <v>265889721.32066056</v>
      </c>
      <c r="N165" s="258">
        <f t="shared" si="14"/>
        <v>1.472355443448133</v>
      </c>
      <c r="O165" s="259"/>
    </row>
    <row r="166" spans="1:15" ht="16.5" x14ac:dyDescent="0.3">
      <c r="A166" s="67" t="str">
        <f t="shared" si="10"/>
        <v>DISTGeneraciónGolfo NorteP</v>
      </c>
      <c r="B166" s="250" t="str">
        <f t="shared" si="11"/>
        <v>DISTGolfo NorteP</v>
      </c>
      <c r="C166" s="67" t="str">
        <f t="shared" si="12"/>
        <v>DISTGeneraciónEnergíaGolfo Norte</v>
      </c>
      <c r="E166" s="251" t="s">
        <v>51</v>
      </c>
      <c r="F166" s="252" t="s">
        <v>159</v>
      </c>
      <c r="G166" s="252" t="s">
        <v>135</v>
      </c>
      <c r="H166" s="252" t="s">
        <v>67</v>
      </c>
      <c r="I166" s="253" t="s">
        <v>148</v>
      </c>
      <c r="J166" s="254">
        <v>1.5973122069441139</v>
      </c>
      <c r="K166" s="255" t="s">
        <v>184</v>
      </c>
      <c r="L166" s="256">
        <f>+INDEX(Mercado_ENERO_2025!$R$10:$R$349,MATCH(B166,Mercado_ENERO_2025!$J$10:$J$349,0))</f>
        <v>41518.210535492522</v>
      </c>
      <c r="M166" s="257">
        <f t="shared" si="13"/>
        <v>66317544.498817921</v>
      </c>
      <c r="N166" s="258">
        <f t="shared" si="14"/>
        <v>1.6158262829954266</v>
      </c>
      <c r="O166" s="259"/>
    </row>
    <row r="167" spans="1:15" ht="16.5" x14ac:dyDescent="0.3">
      <c r="A167" s="67" t="str">
        <f t="shared" si="10"/>
        <v>DISTGeneraciónGolfo NorteSP</v>
      </c>
      <c r="B167" s="250" t="str">
        <f t="shared" si="11"/>
        <v>DISTGolfo NorteSP</v>
      </c>
      <c r="C167" s="67" t="str">
        <f t="shared" si="12"/>
        <v>DISTGeneraciónEnergíaGolfo Norte</v>
      </c>
      <c r="E167" s="251" t="s">
        <v>51</v>
      </c>
      <c r="F167" s="252" t="s">
        <v>159</v>
      </c>
      <c r="G167" s="252" t="s">
        <v>135</v>
      </c>
      <c r="H167" s="252" t="s">
        <v>67</v>
      </c>
      <c r="I167" s="253" t="s">
        <v>151</v>
      </c>
      <c r="J167" s="254">
        <v>0</v>
      </c>
      <c r="K167" s="255" t="s">
        <v>184</v>
      </c>
      <c r="L167" s="256">
        <f>+INDEX(Mercado_ENERO_2025!$R$10:$R$349,MATCH(B167,Mercado_ENERO_2025!$J$10:$J$349,0))</f>
        <v>0</v>
      </c>
      <c r="M167" s="257">
        <f t="shared" si="13"/>
        <v>0</v>
      </c>
      <c r="N167" s="258">
        <f t="shared" si="14"/>
        <v>0</v>
      </c>
      <c r="O167" s="259"/>
    </row>
    <row r="168" spans="1:15" ht="16.5" x14ac:dyDescent="0.3">
      <c r="A168" s="67" t="str">
        <f t="shared" si="10"/>
        <v>DITGeneraciónGolfo NorteB</v>
      </c>
      <c r="B168" s="250" t="str">
        <f t="shared" si="11"/>
        <v>DITGolfo NorteB</v>
      </c>
      <c r="C168" s="67" t="str">
        <f t="shared" si="12"/>
        <v>DITGeneraciónEnergíaGolfo Norte</v>
      </c>
      <c r="E168" s="251" t="s">
        <v>52</v>
      </c>
      <c r="F168" s="252" t="s">
        <v>159</v>
      </c>
      <c r="G168" s="252" t="s">
        <v>135</v>
      </c>
      <c r="H168" s="252" t="s">
        <v>67</v>
      </c>
      <c r="I168" s="253" t="s">
        <v>146</v>
      </c>
      <c r="J168" s="254">
        <v>0.76486573859813711</v>
      </c>
      <c r="K168" s="255" t="s">
        <v>184</v>
      </c>
      <c r="L168" s="256">
        <f>+INDEX(Mercado_ENERO_2025!$R$10:$R$349,MATCH(B168,Mercado_ENERO_2025!$J$10:$J$349,0))</f>
        <v>23675.275473220758</v>
      </c>
      <c r="M168" s="257">
        <f t="shared" si="13"/>
        <v>18108407.061339356</v>
      </c>
      <c r="N168" s="258">
        <f t="shared" si="14"/>
        <v>0.77373112032619695</v>
      </c>
      <c r="O168" s="259"/>
    </row>
    <row r="169" spans="1:15" ht="16.5" x14ac:dyDescent="0.3">
      <c r="A169" s="67" t="str">
        <f t="shared" si="10"/>
        <v>DITGeneraciónGolfo NorteI</v>
      </c>
      <c r="B169" s="250" t="str">
        <f t="shared" si="11"/>
        <v>DITGolfo NorteI</v>
      </c>
      <c r="C169" s="67" t="str">
        <f t="shared" si="12"/>
        <v>DITGeneraciónEnergíaGolfo Norte</v>
      </c>
      <c r="E169" s="251" t="s">
        <v>52</v>
      </c>
      <c r="F169" s="252" t="s">
        <v>159</v>
      </c>
      <c r="G169" s="252" t="s">
        <v>135</v>
      </c>
      <c r="H169" s="252" t="s">
        <v>67</v>
      </c>
      <c r="I169" s="253" t="s">
        <v>147</v>
      </c>
      <c r="J169" s="254">
        <v>1.410307995861054</v>
      </c>
      <c r="K169" s="255" t="s">
        <v>184</v>
      </c>
      <c r="L169" s="256">
        <f>+INDEX(Mercado_ENERO_2025!$R$10:$R$349,MATCH(B169,Mercado_ENERO_2025!$J$10:$J$349,0))</f>
        <v>36196.908243626953</v>
      </c>
      <c r="M169" s="257">
        <f t="shared" si="13"/>
        <v>51048789.121435992</v>
      </c>
      <c r="N169" s="258">
        <f t="shared" si="14"/>
        <v>1.4266545493886822</v>
      </c>
      <c r="O169" s="259"/>
    </row>
    <row r="170" spans="1:15" ht="16.5" x14ac:dyDescent="0.3">
      <c r="A170" s="67" t="str">
        <f t="shared" si="10"/>
        <v>DITGeneraciónGolfo NorteP</v>
      </c>
      <c r="B170" s="250" t="str">
        <f t="shared" si="11"/>
        <v>DITGolfo NorteP</v>
      </c>
      <c r="C170" s="67" t="str">
        <f t="shared" si="12"/>
        <v>DITGeneraciónEnergíaGolfo Norte</v>
      </c>
      <c r="E170" s="251" t="s">
        <v>52</v>
      </c>
      <c r="F170" s="252" t="s">
        <v>159</v>
      </c>
      <c r="G170" s="252" t="s">
        <v>135</v>
      </c>
      <c r="H170" s="252" t="s">
        <v>67</v>
      </c>
      <c r="I170" s="253" t="s">
        <v>148</v>
      </c>
      <c r="J170" s="254">
        <v>1.4862205963997217</v>
      </c>
      <c r="K170" s="255" t="s">
        <v>184</v>
      </c>
      <c r="L170" s="256">
        <f>+INDEX(Mercado_ENERO_2025!$R$10:$R$349,MATCH(B170,Mercado_ENERO_2025!$J$10:$J$349,0))</f>
        <v>4898.363561717686</v>
      </c>
      <c r="M170" s="257">
        <f t="shared" si="13"/>
        <v>7280048.8140787249</v>
      </c>
      <c r="N170" s="258">
        <f t="shared" si="14"/>
        <v>1.5034470353082514</v>
      </c>
      <c r="O170" s="259"/>
    </row>
    <row r="171" spans="1:15" ht="16.5" x14ac:dyDescent="0.3">
      <c r="A171" s="67" t="str">
        <f t="shared" si="10"/>
        <v>DITGeneraciónGolfo NorteSP</v>
      </c>
      <c r="B171" s="250" t="str">
        <f t="shared" si="11"/>
        <v>DITGolfo NorteSP</v>
      </c>
      <c r="C171" s="67" t="str">
        <f t="shared" si="12"/>
        <v>DITGeneraciónEnergíaGolfo Norte</v>
      </c>
      <c r="E171" s="251" t="s">
        <v>52</v>
      </c>
      <c r="F171" s="252" t="s">
        <v>159</v>
      </c>
      <c r="G171" s="252" t="s">
        <v>135</v>
      </c>
      <c r="H171" s="252" t="s">
        <v>67</v>
      </c>
      <c r="I171" s="253" t="s">
        <v>151</v>
      </c>
      <c r="J171" s="254">
        <v>0</v>
      </c>
      <c r="K171" s="255" t="s">
        <v>184</v>
      </c>
      <c r="L171" s="256">
        <f>+INDEX(Mercado_ENERO_2025!$R$10:$R$349,MATCH(B171,Mercado_ENERO_2025!$J$10:$J$349,0))</f>
        <v>0</v>
      </c>
      <c r="M171" s="257">
        <f t="shared" si="13"/>
        <v>0</v>
      </c>
      <c r="N171" s="258">
        <f t="shared" si="14"/>
        <v>0</v>
      </c>
      <c r="O171" s="259"/>
    </row>
    <row r="172" spans="1:15" ht="16.5" x14ac:dyDescent="0.3">
      <c r="A172" s="67" t="str">
        <f t="shared" si="10"/>
        <v>DB1GeneraciónJalisco</v>
      </c>
      <c r="B172" s="250" t="str">
        <f t="shared" si="11"/>
        <v>DB1JaliscoNA</v>
      </c>
      <c r="C172" s="67" t="str">
        <f t="shared" si="12"/>
        <v>DB1GeneraciónEnergíaJalisco</v>
      </c>
      <c r="E172" s="251" t="s">
        <v>48</v>
      </c>
      <c r="F172" s="252" t="s">
        <v>159</v>
      </c>
      <c r="G172" s="252" t="s">
        <v>135</v>
      </c>
      <c r="H172" s="252" t="s">
        <v>68</v>
      </c>
      <c r="I172" s="253" t="s">
        <v>161</v>
      </c>
      <c r="J172" s="254">
        <v>0.82800280392420023</v>
      </c>
      <c r="K172" s="255" t="s">
        <v>184</v>
      </c>
      <c r="L172" s="256">
        <f>+INDEX(Mercado_ENERO_2025!$R$10:$R$349,MATCH(B172,Mercado_ENERO_2025!$J$10:$J$349,0))</f>
        <v>203865.74874138998</v>
      </c>
      <c r="M172" s="257">
        <f t="shared" si="13"/>
        <v>168801411.5819774</v>
      </c>
      <c r="N172" s="258">
        <f t="shared" si="14"/>
        <v>0.83759999276174169</v>
      </c>
      <c r="O172" s="259"/>
    </row>
    <row r="173" spans="1:15" ht="16.5" x14ac:dyDescent="0.3">
      <c r="A173" s="67" t="str">
        <f t="shared" si="10"/>
        <v>DB2GeneraciónJalisco</v>
      </c>
      <c r="B173" s="250" t="str">
        <f t="shared" si="11"/>
        <v>DB2JaliscoNA</v>
      </c>
      <c r="C173" s="67" t="str">
        <f t="shared" si="12"/>
        <v>DB2GeneraciónEnergíaJalisco</v>
      </c>
      <c r="E173" s="251" t="s">
        <v>50</v>
      </c>
      <c r="F173" s="252" t="s">
        <v>159</v>
      </c>
      <c r="G173" s="252" t="s">
        <v>135</v>
      </c>
      <c r="H173" s="252" t="s">
        <v>68</v>
      </c>
      <c r="I173" s="253" t="s">
        <v>161</v>
      </c>
      <c r="J173" s="254">
        <v>0.83003948345084655</v>
      </c>
      <c r="K173" s="255" t="s">
        <v>184</v>
      </c>
      <c r="L173" s="256">
        <f>+INDEX(Mercado_ENERO_2025!$R$10:$R$349,MATCH(B173,Mercado_ENERO_2025!$J$10:$J$349,0))</f>
        <v>150967.06886439811</v>
      </c>
      <c r="M173" s="257">
        <f t="shared" si="13"/>
        <v>125308627.85829338</v>
      </c>
      <c r="N173" s="258">
        <f t="shared" si="14"/>
        <v>0.83966027896933904</v>
      </c>
      <c r="O173" s="259"/>
    </row>
    <row r="174" spans="1:15" ht="16.5" x14ac:dyDescent="0.3">
      <c r="A174" s="67" t="str">
        <f t="shared" si="10"/>
        <v>PDBTGeneraciónJalisco</v>
      </c>
      <c r="B174" s="250" t="str">
        <f t="shared" si="11"/>
        <v>PDBTJaliscoNA</v>
      </c>
      <c r="C174" s="67" t="str">
        <f t="shared" si="12"/>
        <v>PDBTGeneraciónEnergíaJalisco</v>
      </c>
      <c r="E174" s="251" t="s">
        <v>56</v>
      </c>
      <c r="F174" s="252" t="s">
        <v>159</v>
      </c>
      <c r="G174" s="252" t="s">
        <v>135</v>
      </c>
      <c r="H174" s="252" t="s">
        <v>68</v>
      </c>
      <c r="I174" s="253" t="s">
        <v>161</v>
      </c>
      <c r="J174" s="254">
        <v>1.860599323934323</v>
      </c>
      <c r="K174" s="255" t="s">
        <v>184</v>
      </c>
      <c r="L174" s="256">
        <f>+INDEX(Mercado_ENERO_2025!$R$10:$R$349,MATCH(B174,Mercado_ENERO_2025!$J$10:$J$349,0))</f>
        <v>103041.31176816352</v>
      </c>
      <c r="M174" s="257">
        <f t="shared" si="13"/>
        <v>191718595.01315087</v>
      </c>
      <c r="N174" s="258">
        <f t="shared" si="14"/>
        <v>1.8821651000140309</v>
      </c>
      <c r="O174" s="259"/>
    </row>
    <row r="175" spans="1:15" ht="16.5" x14ac:dyDescent="0.3">
      <c r="A175" s="67" t="str">
        <f t="shared" si="10"/>
        <v>GDBTGeneraciónJalisco</v>
      </c>
      <c r="B175" s="250" t="str">
        <f t="shared" si="11"/>
        <v>GDBTJaliscoNA</v>
      </c>
      <c r="C175" s="67" t="str">
        <f t="shared" si="12"/>
        <v>GDBTGeneraciónEnergíaJalisco</v>
      </c>
      <c r="E175" s="251" t="s">
        <v>53</v>
      </c>
      <c r="F175" s="252" t="s">
        <v>159</v>
      </c>
      <c r="G175" s="252" t="s">
        <v>135</v>
      </c>
      <c r="H175" s="252" t="s">
        <v>68</v>
      </c>
      <c r="I175" s="253" t="s">
        <v>161</v>
      </c>
      <c r="J175" s="254">
        <v>1.3838311620146402</v>
      </c>
      <c r="K175" s="255" t="s">
        <v>184</v>
      </c>
      <c r="L175" s="256">
        <f>+INDEX(Mercado_ENERO_2025!$R$10:$R$349,MATCH(B175,Mercado_ENERO_2025!$J$10:$J$349,0))</f>
        <v>2021.7138427657833</v>
      </c>
      <c r="M175" s="257">
        <f t="shared" si="13"/>
        <v>2797710.6162956576</v>
      </c>
      <c r="N175" s="258">
        <f t="shared" si="14"/>
        <v>1.3998708286899051</v>
      </c>
      <c r="O175" s="259"/>
    </row>
    <row r="176" spans="1:15" ht="16.5" x14ac:dyDescent="0.3">
      <c r="A176" s="67" t="str">
        <f t="shared" si="10"/>
        <v>RABTGeneraciónJalisco</v>
      </c>
      <c r="B176" s="250" t="str">
        <f t="shared" si="11"/>
        <v>RABTJaliscoNA</v>
      </c>
      <c r="C176" s="67" t="str">
        <f t="shared" si="12"/>
        <v>RABTGeneraciónEnergíaJalisco</v>
      </c>
      <c r="E176" s="265" t="s">
        <v>59</v>
      </c>
      <c r="F176" s="252" t="s">
        <v>159</v>
      </c>
      <c r="G176" s="252" t="s">
        <v>135</v>
      </c>
      <c r="H176" s="252" t="s">
        <v>68</v>
      </c>
      <c r="I176" s="253" t="s">
        <v>161</v>
      </c>
      <c r="J176" s="254">
        <v>0.81633818481703913</v>
      </c>
      <c r="K176" s="255" t="s">
        <v>184</v>
      </c>
      <c r="L176" s="256">
        <f>+INDEX(Mercado_ENERO_2025!$R$10:$R$349,MATCH(B176,Mercado_ENERO_2025!$J$10:$J$349,0))</f>
        <v>19494.403367445484</v>
      </c>
      <c r="M176" s="257">
        <f t="shared" si="13"/>
        <v>15914025.859071622</v>
      </c>
      <c r="N176" s="258">
        <f t="shared" si="14"/>
        <v>0.82580017175458842</v>
      </c>
      <c r="O176" s="259"/>
    </row>
    <row r="177" spans="1:15" ht="16.5" x14ac:dyDescent="0.3">
      <c r="A177" s="67" t="str">
        <f t="shared" si="10"/>
        <v>APBTGeneraciónJalisco</v>
      </c>
      <c r="B177" s="250" t="str">
        <f t="shared" si="11"/>
        <v>APBTJaliscoNA</v>
      </c>
      <c r="C177" s="67" t="str">
        <f t="shared" si="12"/>
        <v>APBTGeneraciónEnergíaJalisco</v>
      </c>
      <c r="E177" s="251" t="s">
        <v>57</v>
      </c>
      <c r="F177" s="252" t="s">
        <v>159</v>
      </c>
      <c r="G177" s="252" t="s">
        <v>135</v>
      </c>
      <c r="H177" s="252" t="s">
        <v>68</v>
      </c>
      <c r="I177" s="253" t="s">
        <v>161</v>
      </c>
      <c r="J177" s="254">
        <v>1.5649104872019988</v>
      </c>
      <c r="K177" s="255" t="s">
        <v>184</v>
      </c>
      <c r="L177" s="256">
        <f>+INDEX(Mercado_ENERO_2025!$R$10:$R$349,MATCH(B177,Mercado_ENERO_2025!$J$10:$J$349,0))</f>
        <v>14002.257293649836</v>
      </c>
      <c r="M177" s="257">
        <f t="shared" si="13"/>
        <v>21912279.283333309</v>
      </c>
      <c r="N177" s="258">
        <f t="shared" si="14"/>
        <v>1.5830490024199997</v>
      </c>
      <c r="O177" s="259"/>
    </row>
    <row r="178" spans="1:15" ht="16.5" x14ac:dyDescent="0.3">
      <c r="A178" s="67" t="str">
        <f t="shared" si="10"/>
        <v>APMTGeneraciónJalisco</v>
      </c>
      <c r="B178" s="250" t="str">
        <f t="shared" si="11"/>
        <v>APMTJaliscoNA</v>
      </c>
      <c r="C178" s="67" t="str">
        <f t="shared" si="12"/>
        <v>APMTGeneraciónEnergíaJalisco</v>
      </c>
      <c r="E178" s="251" t="s">
        <v>58</v>
      </c>
      <c r="F178" s="252" t="s">
        <v>159</v>
      </c>
      <c r="G178" s="252" t="s">
        <v>135</v>
      </c>
      <c r="H178" s="252" t="s">
        <v>68</v>
      </c>
      <c r="I178" s="253" t="s">
        <v>161</v>
      </c>
      <c r="J178" s="254">
        <v>1.2601491689418853</v>
      </c>
      <c r="K178" s="255" t="s">
        <v>184</v>
      </c>
      <c r="L178" s="256">
        <f>+INDEX(Mercado_ENERO_2025!$R$10:$R$349,MATCH(B178,Mercado_ENERO_2025!$J$10:$J$349,0))</f>
        <v>3472.2473636760546</v>
      </c>
      <c r="M178" s="257">
        <f t="shared" si="13"/>
        <v>4375549.6296970323</v>
      </c>
      <c r="N178" s="258">
        <f t="shared" si="14"/>
        <v>1.274755266264852</v>
      </c>
      <c r="O178" s="259"/>
    </row>
    <row r="179" spans="1:15" ht="16.5" x14ac:dyDescent="0.3">
      <c r="A179" s="67" t="str">
        <f t="shared" si="10"/>
        <v>GDMTHGeneraciónJaliscoB</v>
      </c>
      <c r="B179" s="250" t="str">
        <f t="shared" si="11"/>
        <v>GDMTHJaliscoB</v>
      </c>
      <c r="C179" s="67" t="str">
        <f t="shared" si="12"/>
        <v>GDMTHGeneraciónEnergíaJalisco</v>
      </c>
      <c r="E179" s="251" t="s">
        <v>54</v>
      </c>
      <c r="F179" s="252" t="s">
        <v>159</v>
      </c>
      <c r="G179" s="252" t="s">
        <v>135</v>
      </c>
      <c r="H179" s="252" t="s">
        <v>68</v>
      </c>
      <c r="I179" s="253" t="s">
        <v>146</v>
      </c>
      <c r="J179" s="254">
        <v>0.87132853203651306</v>
      </c>
      <c r="K179" s="255" t="s">
        <v>184</v>
      </c>
      <c r="L179" s="256">
        <f>+INDEX(Mercado_ENERO_2025!$R$10:$R$349,MATCH(B179,Mercado_ENERO_2025!$J$10:$J$349,0))</f>
        <v>121417.35465049512</v>
      </c>
      <c r="M179" s="257">
        <f t="shared" si="13"/>
        <v>105794405.39137261</v>
      </c>
      <c r="N179" s="258">
        <f t="shared" si="14"/>
        <v>0.88142789935973986</v>
      </c>
      <c r="O179" s="259"/>
    </row>
    <row r="180" spans="1:15" ht="16.5" x14ac:dyDescent="0.3">
      <c r="A180" s="67" t="str">
        <f t="shared" si="10"/>
        <v>GDMTHGeneraciónJaliscoI</v>
      </c>
      <c r="B180" s="250" t="str">
        <f t="shared" si="11"/>
        <v>GDMTHJaliscoI</v>
      </c>
      <c r="C180" s="67" t="str">
        <f t="shared" si="12"/>
        <v>GDMTHGeneraciónEnergíaJalisco</v>
      </c>
      <c r="E180" s="251" t="s">
        <v>54</v>
      </c>
      <c r="F180" s="252" t="s">
        <v>159</v>
      </c>
      <c r="G180" s="252" t="s">
        <v>135</v>
      </c>
      <c r="H180" s="252" t="s">
        <v>68</v>
      </c>
      <c r="I180" s="253" t="s">
        <v>147</v>
      </c>
      <c r="J180" s="254">
        <v>1.7174762990162966</v>
      </c>
      <c r="K180" s="255" t="s">
        <v>184</v>
      </c>
      <c r="L180" s="256">
        <f>+INDEX(Mercado_ENERO_2025!$R$10:$R$349,MATCH(B180,Mercado_ENERO_2025!$J$10:$J$349,0))</f>
        <v>232802.54100357069</v>
      </c>
      <c r="M180" s="257">
        <f t="shared" si="13"/>
        <v>399832846.5244022</v>
      </c>
      <c r="N180" s="258">
        <f t="shared" si="14"/>
        <v>1.7373831692437194</v>
      </c>
      <c r="O180" s="259"/>
    </row>
    <row r="181" spans="1:15" ht="16.5" x14ac:dyDescent="0.3">
      <c r="A181" s="67" t="str">
        <f t="shared" si="10"/>
        <v>GDMTHGeneraciónJaliscoP</v>
      </c>
      <c r="B181" s="250" t="str">
        <f t="shared" si="11"/>
        <v>GDMTHJaliscoP</v>
      </c>
      <c r="C181" s="67" t="str">
        <f t="shared" si="12"/>
        <v>GDMTHGeneraciónEnergíaJalisco</v>
      </c>
      <c r="E181" s="251" t="s">
        <v>54</v>
      </c>
      <c r="F181" s="252" t="s">
        <v>159</v>
      </c>
      <c r="G181" s="252" t="s">
        <v>135</v>
      </c>
      <c r="H181" s="252" t="s">
        <v>68</v>
      </c>
      <c r="I181" s="253" t="s">
        <v>148</v>
      </c>
      <c r="J181" s="254">
        <v>1.9583599412133867</v>
      </c>
      <c r="K181" s="255" t="s">
        <v>184</v>
      </c>
      <c r="L181" s="256">
        <f>+INDEX(Mercado_ENERO_2025!$R$10:$R$349,MATCH(B181,Mercado_ENERO_2025!$J$10:$J$349,0))</f>
        <v>55615.071696077983</v>
      </c>
      <c r="M181" s="257">
        <f t="shared" si="13"/>
        <v>108914328.53730957</v>
      </c>
      <c r="N181" s="258">
        <f t="shared" si="14"/>
        <v>1.9810588379787435</v>
      </c>
      <c r="O181" s="259"/>
    </row>
    <row r="182" spans="1:15" ht="16.5" x14ac:dyDescent="0.3">
      <c r="A182" s="67" t="str">
        <f t="shared" si="10"/>
        <v>GDMTOGeneraciónJalisco</v>
      </c>
      <c r="B182" s="250" t="str">
        <f t="shared" si="11"/>
        <v>GDMTOJaliscoNA</v>
      </c>
      <c r="C182" s="67" t="str">
        <f t="shared" si="12"/>
        <v>GDMTOGeneraciónEnergíaJalisco</v>
      </c>
      <c r="E182" s="251" t="s">
        <v>55</v>
      </c>
      <c r="F182" s="252" t="s">
        <v>159</v>
      </c>
      <c r="G182" s="252" t="s">
        <v>135</v>
      </c>
      <c r="H182" s="252" t="s">
        <v>68</v>
      </c>
      <c r="I182" s="253" t="s">
        <v>161</v>
      </c>
      <c r="J182" s="254">
        <v>1.2968094004215327</v>
      </c>
      <c r="K182" s="255" t="s">
        <v>184</v>
      </c>
      <c r="L182" s="256">
        <f>+INDEX(Mercado_ENERO_2025!$R$10:$R$349,MATCH(B182,Mercado_ENERO_2025!$J$10:$J$349,0))</f>
        <v>121066.47833370675</v>
      </c>
      <c r="M182" s="257">
        <f t="shared" si="13"/>
        <v>157000147.17908072</v>
      </c>
      <c r="N182" s="258">
        <f t="shared" si="14"/>
        <v>1.3118404180016177</v>
      </c>
      <c r="O182" s="259"/>
    </row>
    <row r="183" spans="1:15" ht="16.5" x14ac:dyDescent="0.3">
      <c r="A183" s="67" t="str">
        <f t="shared" si="10"/>
        <v>RAMTGeneraciónJalisco</v>
      </c>
      <c r="B183" s="250" t="str">
        <f t="shared" si="11"/>
        <v>RAMTJaliscoNA</v>
      </c>
      <c r="C183" s="67" t="str">
        <f t="shared" si="12"/>
        <v>RAMTGeneraciónEnergíaJalisco</v>
      </c>
      <c r="E183" s="265" t="s">
        <v>60</v>
      </c>
      <c r="F183" s="252" t="s">
        <v>159</v>
      </c>
      <c r="G183" s="252" t="s">
        <v>135</v>
      </c>
      <c r="H183" s="252" t="s">
        <v>68</v>
      </c>
      <c r="I183" s="253" t="s">
        <v>161</v>
      </c>
      <c r="J183" s="254">
        <v>0.7726421513362447</v>
      </c>
      <c r="K183" s="255" t="s">
        <v>184</v>
      </c>
      <c r="L183" s="256">
        <f>+INDEX(Mercado_ENERO_2025!$R$10:$R$349,MATCH(B183,Mercado_ENERO_2025!$J$10:$J$349,0))</f>
        <v>36629.068651741203</v>
      </c>
      <c r="M183" s="257">
        <f t="shared" si="13"/>
        <v>28301162.404524323</v>
      </c>
      <c r="N183" s="258">
        <f t="shared" si="14"/>
        <v>0.78159766766429939</v>
      </c>
      <c r="O183" s="259"/>
    </row>
    <row r="184" spans="1:15" ht="16.5" x14ac:dyDescent="0.3">
      <c r="A184" s="67" t="str">
        <f t="shared" si="10"/>
        <v>DISTGeneraciónJaliscoB</v>
      </c>
      <c r="B184" s="250" t="str">
        <f t="shared" si="11"/>
        <v>DISTJaliscoB</v>
      </c>
      <c r="C184" s="67" t="str">
        <f t="shared" si="12"/>
        <v>DISTGeneraciónEnergíaJalisco</v>
      </c>
      <c r="E184" s="265" t="s">
        <v>51</v>
      </c>
      <c r="F184" s="252" t="s">
        <v>159</v>
      </c>
      <c r="G184" s="252" t="s">
        <v>135</v>
      </c>
      <c r="H184" s="252" t="s">
        <v>68</v>
      </c>
      <c r="I184" s="253" t="s">
        <v>146</v>
      </c>
      <c r="J184" s="254">
        <v>0.93798349836314787</v>
      </c>
      <c r="K184" s="255" t="s">
        <v>184</v>
      </c>
      <c r="L184" s="256">
        <f>+INDEX(Mercado_ENERO_2025!$R$10:$R$349,MATCH(B184,Mercado_ENERO_2025!$J$10:$J$349,0))</f>
        <v>31472.274924369231</v>
      </c>
      <c r="M184" s="257">
        <f t="shared" si="13"/>
        <v>29520474.535006627</v>
      </c>
      <c r="N184" s="258">
        <f t="shared" si="14"/>
        <v>0.94885544797204435</v>
      </c>
      <c r="O184" s="259"/>
    </row>
    <row r="185" spans="1:15" ht="16.5" x14ac:dyDescent="0.3">
      <c r="A185" s="67" t="str">
        <f t="shared" si="10"/>
        <v>DISTGeneraciónJaliscoI</v>
      </c>
      <c r="B185" s="250" t="str">
        <f t="shared" si="11"/>
        <v>DISTJaliscoI</v>
      </c>
      <c r="C185" s="67" t="str">
        <f t="shared" si="12"/>
        <v>DISTGeneraciónEnergíaJalisco</v>
      </c>
      <c r="E185" s="265" t="s">
        <v>51</v>
      </c>
      <c r="F185" s="252" t="s">
        <v>159</v>
      </c>
      <c r="G185" s="252" t="s">
        <v>135</v>
      </c>
      <c r="H185" s="252" t="s">
        <v>68</v>
      </c>
      <c r="I185" s="253" t="s">
        <v>147</v>
      </c>
      <c r="J185" s="254">
        <v>1.6747060289567064</v>
      </c>
      <c r="K185" s="255" t="s">
        <v>184</v>
      </c>
      <c r="L185" s="256">
        <f>+INDEX(Mercado_ENERO_2025!$R$10:$R$349,MATCH(B185,Mercado_ENERO_2025!$J$10:$J$349,0))</f>
        <v>57719.503902908007</v>
      </c>
      <c r="M185" s="257">
        <f t="shared" si="13"/>
        <v>96663201.174590185</v>
      </c>
      <c r="N185" s="258">
        <f t="shared" si="14"/>
        <v>1.6941171588841577</v>
      </c>
      <c r="O185" s="259"/>
    </row>
    <row r="186" spans="1:15" ht="16.5" x14ac:dyDescent="0.3">
      <c r="A186" s="67" t="str">
        <f t="shared" si="10"/>
        <v>DISTGeneraciónJaliscoP</v>
      </c>
      <c r="B186" s="250" t="str">
        <f t="shared" si="11"/>
        <v>DISTJaliscoP</v>
      </c>
      <c r="C186" s="67" t="str">
        <f t="shared" si="12"/>
        <v>DISTGeneraciónEnergíaJalisco</v>
      </c>
      <c r="E186" s="251" t="s">
        <v>51</v>
      </c>
      <c r="F186" s="252" t="s">
        <v>159</v>
      </c>
      <c r="G186" s="252" t="s">
        <v>135</v>
      </c>
      <c r="H186" s="252" t="s">
        <v>68</v>
      </c>
      <c r="I186" s="253" t="s">
        <v>148</v>
      </c>
      <c r="J186" s="254">
        <v>2.0163127313807117</v>
      </c>
      <c r="K186" s="255" t="s">
        <v>184</v>
      </c>
      <c r="L186" s="256">
        <f>+INDEX(Mercado_ENERO_2025!$R$10:$R$349,MATCH(B186,Mercado_ENERO_2025!$J$10:$J$349,0))</f>
        <v>13117.995469037234</v>
      </c>
      <c r="M186" s="257">
        <f t="shared" si="13"/>
        <v>26449981.274414264</v>
      </c>
      <c r="N186" s="258">
        <f t="shared" si="14"/>
        <v>2.0396833455222203</v>
      </c>
      <c r="O186" s="259"/>
    </row>
    <row r="187" spans="1:15" ht="16.5" x14ac:dyDescent="0.3">
      <c r="A187" s="67" t="str">
        <f t="shared" si="10"/>
        <v>DISTGeneraciónJaliscoSP</v>
      </c>
      <c r="B187" s="250" t="str">
        <f t="shared" si="11"/>
        <v>DISTJaliscoSP</v>
      </c>
      <c r="C187" s="67" t="str">
        <f t="shared" si="12"/>
        <v>DISTGeneraciónEnergíaJalisco</v>
      </c>
      <c r="E187" s="251" t="s">
        <v>51</v>
      </c>
      <c r="F187" s="252" t="s">
        <v>159</v>
      </c>
      <c r="G187" s="252" t="s">
        <v>135</v>
      </c>
      <c r="H187" s="252" t="s">
        <v>68</v>
      </c>
      <c r="I187" s="253" t="s">
        <v>151</v>
      </c>
      <c r="J187" s="254">
        <v>0</v>
      </c>
      <c r="K187" s="255" t="s">
        <v>184</v>
      </c>
      <c r="L187" s="256">
        <f>+INDEX(Mercado_ENERO_2025!$R$10:$R$349,MATCH(B187,Mercado_ENERO_2025!$J$10:$J$349,0))</f>
        <v>0</v>
      </c>
      <c r="M187" s="257">
        <f t="shared" si="13"/>
        <v>0</v>
      </c>
      <c r="N187" s="258">
        <f t="shared" si="14"/>
        <v>0</v>
      </c>
      <c r="O187" s="259"/>
    </row>
    <row r="188" spans="1:15" ht="16.5" x14ac:dyDescent="0.3">
      <c r="A188" s="67" t="str">
        <f t="shared" si="10"/>
        <v>DITGeneraciónJaliscoB</v>
      </c>
      <c r="B188" s="250" t="str">
        <f t="shared" si="11"/>
        <v>DITJaliscoB</v>
      </c>
      <c r="C188" s="67" t="str">
        <f t="shared" si="12"/>
        <v>DITGeneraciónEnergíaJalisco</v>
      </c>
      <c r="E188" s="251" t="s">
        <v>52</v>
      </c>
      <c r="F188" s="252" t="s">
        <v>159</v>
      </c>
      <c r="G188" s="252" t="s">
        <v>135</v>
      </c>
      <c r="H188" s="252" t="s">
        <v>68</v>
      </c>
      <c r="I188" s="253" t="s">
        <v>146</v>
      </c>
      <c r="J188" s="254">
        <v>0.83800104887319504</v>
      </c>
      <c r="K188" s="255" t="s">
        <v>184</v>
      </c>
      <c r="L188" s="256">
        <f>+INDEX(Mercado_ENERO_2025!$R$10:$R$349,MATCH(B188,Mercado_ENERO_2025!$J$10:$J$349,0))</f>
        <v>4833.0101810864153</v>
      </c>
      <c r="M188" s="257">
        <f t="shared" si="13"/>
        <v>4050067.6009652461</v>
      </c>
      <c r="N188" s="258">
        <f t="shared" si="14"/>
        <v>0.8477141250535869</v>
      </c>
      <c r="O188" s="259"/>
    </row>
    <row r="189" spans="1:15" ht="16.5" x14ac:dyDescent="0.3">
      <c r="A189" s="67" t="str">
        <f t="shared" si="10"/>
        <v>DITGeneraciónJaliscoI</v>
      </c>
      <c r="B189" s="250" t="str">
        <f t="shared" si="11"/>
        <v>DITJaliscoI</v>
      </c>
      <c r="C189" s="67" t="str">
        <f t="shared" si="12"/>
        <v>DITGeneraciónEnergíaJalisco</v>
      </c>
      <c r="E189" s="251" t="s">
        <v>52</v>
      </c>
      <c r="F189" s="252" t="s">
        <v>159</v>
      </c>
      <c r="G189" s="252" t="s">
        <v>135</v>
      </c>
      <c r="H189" s="252" t="s">
        <v>68</v>
      </c>
      <c r="I189" s="253" t="s">
        <v>147</v>
      </c>
      <c r="J189" s="254">
        <v>1.6134204904730509</v>
      </c>
      <c r="K189" s="255" t="s">
        <v>184</v>
      </c>
      <c r="L189" s="256">
        <f>+INDEX(Mercado_ENERO_2025!$R$10:$R$349,MATCH(B189,Mercado_ENERO_2025!$J$10:$J$349,0))</f>
        <v>7389.1442683813984</v>
      </c>
      <c r="M189" s="257">
        <f t="shared" si="13"/>
        <v>11921796.769668048</v>
      </c>
      <c r="N189" s="258">
        <f t="shared" si="14"/>
        <v>1.632121273910067</v>
      </c>
      <c r="O189" s="259"/>
    </row>
    <row r="190" spans="1:15" ht="16.5" x14ac:dyDescent="0.3">
      <c r="A190" s="67" t="str">
        <f t="shared" si="10"/>
        <v>DITGeneraciónJaliscoP</v>
      </c>
      <c r="B190" s="250" t="str">
        <f t="shared" si="11"/>
        <v>DITJaliscoP</v>
      </c>
      <c r="C190" s="67" t="str">
        <f t="shared" si="12"/>
        <v>DITGeneraciónEnergíaJalisco</v>
      </c>
      <c r="E190" s="251" t="s">
        <v>52</v>
      </c>
      <c r="F190" s="252" t="s">
        <v>159</v>
      </c>
      <c r="G190" s="252" t="s">
        <v>135</v>
      </c>
      <c r="H190" s="252" t="s">
        <v>68</v>
      </c>
      <c r="I190" s="253" t="s">
        <v>148</v>
      </c>
      <c r="J190" s="254">
        <v>1.8459722618793097</v>
      </c>
      <c r="K190" s="255" t="s">
        <v>184</v>
      </c>
      <c r="L190" s="256">
        <f>+INDEX(Mercado_ENERO_2025!$R$10:$R$349,MATCH(B190,Mercado_ENERO_2025!$J$10:$J$349,0))</f>
        <v>999.93940899323059</v>
      </c>
      <c r="M190" s="257">
        <f t="shared" si="13"/>
        <v>1845860.4125614942</v>
      </c>
      <c r="N190" s="258">
        <f t="shared" si="14"/>
        <v>1.8673684990685513</v>
      </c>
      <c r="O190" s="259"/>
    </row>
    <row r="191" spans="1:15" ht="16.5" x14ac:dyDescent="0.3">
      <c r="A191" s="67" t="str">
        <f t="shared" si="10"/>
        <v>DITGeneraciónJaliscoSP</v>
      </c>
      <c r="B191" s="250" t="str">
        <f t="shared" si="11"/>
        <v>DITJaliscoSP</v>
      </c>
      <c r="C191" s="67" t="str">
        <f t="shared" si="12"/>
        <v>DITGeneraciónEnergíaJalisco</v>
      </c>
      <c r="E191" s="251" t="s">
        <v>52</v>
      </c>
      <c r="F191" s="252" t="s">
        <v>159</v>
      </c>
      <c r="G191" s="252" t="s">
        <v>135</v>
      </c>
      <c r="H191" s="252" t="s">
        <v>68</v>
      </c>
      <c r="I191" s="253" t="s">
        <v>151</v>
      </c>
      <c r="J191" s="254">
        <v>0</v>
      </c>
      <c r="K191" s="255" t="s">
        <v>184</v>
      </c>
      <c r="L191" s="256">
        <f>+INDEX(Mercado_ENERO_2025!$R$10:$R$349,MATCH(B191,Mercado_ENERO_2025!$J$10:$J$349,0))</f>
        <v>0</v>
      </c>
      <c r="M191" s="257">
        <f t="shared" si="13"/>
        <v>0</v>
      </c>
      <c r="N191" s="258">
        <f t="shared" si="14"/>
        <v>0</v>
      </c>
      <c r="O191" s="259"/>
    </row>
    <row r="192" spans="1:15" ht="16.5" x14ac:dyDescent="0.3">
      <c r="A192" s="67" t="str">
        <f t="shared" si="10"/>
        <v>DB1GeneraciónNoroeste</v>
      </c>
      <c r="B192" s="250" t="str">
        <f t="shared" si="11"/>
        <v>DB1NoroesteNA</v>
      </c>
      <c r="C192" s="67" t="str">
        <f t="shared" si="12"/>
        <v>DB1GeneraciónEnergíaNoroeste</v>
      </c>
      <c r="E192" s="251" t="s">
        <v>48</v>
      </c>
      <c r="F192" s="252" t="s">
        <v>159</v>
      </c>
      <c r="G192" s="252" t="s">
        <v>135</v>
      </c>
      <c r="H192" s="252" t="s">
        <v>69</v>
      </c>
      <c r="I192" s="253" t="s">
        <v>161</v>
      </c>
      <c r="J192" s="254">
        <v>0.75375657754369851</v>
      </c>
      <c r="K192" s="255" t="s">
        <v>184</v>
      </c>
      <c r="L192" s="256">
        <f>+INDEX(Mercado_ENERO_2025!$R$10:$R$349,MATCH(B192,Mercado_ENERO_2025!$J$10:$J$349,0))</f>
        <v>82373.713402566573</v>
      </c>
      <c r="M192" s="257">
        <f t="shared" si="13"/>
        <v>62089728.293884069</v>
      </c>
      <c r="N192" s="258">
        <f t="shared" si="14"/>
        <v>0.76249319555748007</v>
      </c>
      <c r="O192" s="259"/>
    </row>
    <row r="193" spans="1:15" ht="16.5" x14ac:dyDescent="0.3">
      <c r="A193" s="67" t="str">
        <f t="shared" si="10"/>
        <v>DB2GeneraciónNoroeste</v>
      </c>
      <c r="B193" s="250" t="str">
        <f t="shared" si="11"/>
        <v>DB2NoroesteNA</v>
      </c>
      <c r="C193" s="67" t="str">
        <f t="shared" si="12"/>
        <v>DB2GeneraciónEnergíaNoroeste</v>
      </c>
      <c r="E193" s="251" t="s">
        <v>50</v>
      </c>
      <c r="F193" s="252" t="s">
        <v>159</v>
      </c>
      <c r="G193" s="252" t="s">
        <v>135</v>
      </c>
      <c r="H193" s="252" t="s">
        <v>69</v>
      </c>
      <c r="I193" s="253" t="s">
        <v>161</v>
      </c>
      <c r="J193" s="254">
        <v>0.75357142485945783</v>
      </c>
      <c r="K193" s="255" t="s">
        <v>184</v>
      </c>
      <c r="L193" s="256">
        <f>+INDEX(Mercado_ENERO_2025!$R$10:$R$349,MATCH(B193,Mercado_ENERO_2025!$J$10:$J$349,0))</f>
        <v>328488.89831146901</v>
      </c>
      <c r="M193" s="257">
        <f t="shared" si="13"/>
        <v>247539847.15108725</v>
      </c>
      <c r="N193" s="258">
        <f t="shared" si="14"/>
        <v>0.76230589681133476</v>
      </c>
      <c r="O193" s="259"/>
    </row>
    <row r="194" spans="1:15" ht="16.5" x14ac:dyDescent="0.3">
      <c r="A194" s="67" t="str">
        <f t="shared" si="10"/>
        <v>PDBTGeneraciónNoroeste</v>
      </c>
      <c r="B194" s="250" t="str">
        <f t="shared" si="11"/>
        <v>PDBTNoroesteNA</v>
      </c>
      <c r="C194" s="67" t="str">
        <f t="shared" si="12"/>
        <v>PDBTGeneraciónEnergíaNoroeste</v>
      </c>
      <c r="E194" s="251" t="s">
        <v>56</v>
      </c>
      <c r="F194" s="252" t="s">
        <v>159</v>
      </c>
      <c r="G194" s="252" t="s">
        <v>135</v>
      </c>
      <c r="H194" s="252" t="s">
        <v>69</v>
      </c>
      <c r="I194" s="253" t="s">
        <v>161</v>
      </c>
      <c r="J194" s="254">
        <v>1.4719638397131916</v>
      </c>
      <c r="K194" s="255" t="s">
        <v>184</v>
      </c>
      <c r="L194" s="256">
        <f>+INDEX(Mercado_ENERO_2025!$R$10:$R$349,MATCH(B194,Mercado_ENERO_2025!$J$10:$J$349,0))</f>
        <v>61424.005680519716</v>
      </c>
      <c r="M194" s="257">
        <f t="shared" si="13"/>
        <v>90413915.252062693</v>
      </c>
      <c r="N194" s="258">
        <f t="shared" si="14"/>
        <v>1.4890250318550642</v>
      </c>
      <c r="O194" s="259"/>
    </row>
    <row r="195" spans="1:15" ht="16.5" x14ac:dyDescent="0.3">
      <c r="A195" s="67" t="str">
        <f t="shared" si="10"/>
        <v>GDBTGeneraciónNoroeste</v>
      </c>
      <c r="B195" s="250" t="str">
        <f t="shared" si="11"/>
        <v>GDBTNoroesteNA</v>
      </c>
      <c r="C195" s="67" t="str">
        <f t="shared" si="12"/>
        <v>GDBTGeneraciónEnergíaNoroeste</v>
      </c>
      <c r="E195" s="251" t="s">
        <v>53</v>
      </c>
      <c r="F195" s="252" t="s">
        <v>159</v>
      </c>
      <c r="G195" s="252" t="s">
        <v>135</v>
      </c>
      <c r="H195" s="252" t="s">
        <v>69</v>
      </c>
      <c r="I195" s="253" t="s">
        <v>161</v>
      </c>
      <c r="J195" s="254">
        <v>1.4138258968616262</v>
      </c>
      <c r="K195" s="255" t="s">
        <v>184</v>
      </c>
      <c r="L195" s="256">
        <f>+INDEX(Mercado_ENERO_2025!$R$10:$R$349,MATCH(B195,Mercado_ENERO_2025!$J$10:$J$349,0))</f>
        <v>886.12115272918288</v>
      </c>
      <c r="M195" s="257">
        <f t="shared" si="13"/>
        <v>1252821.0334853949</v>
      </c>
      <c r="N195" s="258">
        <f t="shared" si="14"/>
        <v>1.4302132255654425</v>
      </c>
      <c r="O195" s="259"/>
    </row>
    <row r="196" spans="1:15" ht="16.5" x14ac:dyDescent="0.3">
      <c r="A196" s="67" t="str">
        <f t="shared" si="10"/>
        <v>RABTGeneraciónNoroeste</v>
      </c>
      <c r="B196" s="250" t="str">
        <f t="shared" si="11"/>
        <v>RABTNoroesteNA</v>
      </c>
      <c r="C196" s="67" t="str">
        <f t="shared" si="12"/>
        <v>RABTGeneraciónEnergíaNoroeste</v>
      </c>
      <c r="E196" s="251" t="s">
        <v>59</v>
      </c>
      <c r="F196" s="252" t="s">
        <v>159</v>
      </c>
      <c r="G196" s="252" t="s">
        <v>135</v>
      </c>
      <c r="H196" s="252" t="s">
        <v>69</v>
      </c>
      <c r="I196" s="253" t="s">
        <v>161</v>
      </c>
      <c r="J196" s="254">
        <v>0.75023867654312559</v>
      </c>
      <c r="K196" s="255" t="s">
        <v>184</v>
      </c>
      <c r="L196" s="256">
        <f>+INDEX(Mercado_ENERO_2025!$R$10:$R$349,MATCH(B196,Mercado_ENERO_2025!$J$10:$J$349,0))</f>
        <v>32040.586650450412</v>
      </c>
      <c r="M196" s="257">
        <f t="shared" si="13"/>
        <v>24038087.324299254</v>
      </c>
      <c r="N196" s="258">
        <f t="shared" si="14"/>
        <v>0.7589345193807191</v>
      </c>
      <c r="O196" s="259"/>
    </row>
    <row r="197" spans="1:15" ht="16.5" x14ac:dyDescent="0.3">
      <c r="A197" s="67" t="str">
        <f t="shared" si="10"/>
        <v>APBTGeneraciónNoroeste</v>
      </c>
      <c r="B197" s="250" t="str">
        <f t="shared" si="11"/>
        <v>APBTNoroesteNA</v>
      </c>
      <c r="C197" s="67" t="str">
        <f t="shared" si="12"/>
        <v>APBTGeneraciónEnergíaNoroeste</v>
      </c>
      <c r="E197" s="251" t="s">
        <v>57</v>
      </c>
      <c r="F197" s="252" t="s">
        <v>159</v>
      </c>
      <c r="G197" s="252" t="s">
        <v>135</v>
      </c>
      <c r="H197" s="252" t="s">
        <v>69</v>
      </c>
      <c r="I197" s="253" t="s">
        <v>161</v>
      </c>
      <c r="J197" s="254">
        <v>1.2479290917820014</v>
      </c>
      <c r="K197" s="255" t="s">
        <v>184</v>
      </c>
      <c r="L197" s="256">
        <f>+INDEX(Mercado_ENERO_2025!$R$10:$R$349,MATCH(B197,Mercado_ENERO_2025!$J$10:$J$349,0))</f>
        <v>14878.401689346701</v>
      </c>
      <c r="M197" s="257">
        <f t="shared" si="13"/>
        <v>18567190.307354223</v>
      </c>
      <c r="N197" s="258">
        <f t="shared" si="14"/>
        <v>1.2623935490192619</v>
      </c>
      <c r="O197" s="259"/>
    </row>
    <row r="198" spans="1:15" ht="16.5" x14ac:dyDescent="0.3">
      <c r="A198" s="67" t="str">
        <f t="shared" si="10"/>
        <v>APMTGeneraciónNoroeste</v>
      </c>
      <c r="B198" s="250" t="str">
        <f t="shared" si="11"/>
        <v>APMTNoroesteNA</v>
      </c>
      <c r="C198" s="67" t="str">
        <f t="shared" si="12"/>
        <v>APMTGeneraciónEnergíaNoroeste</v>
      </c>
      <c r="E198" s="251" t="s">
        <v>58</v>
      </c>
      <c r="F198" s="252" t="s">
        <v>159</v>
      </c>
      <c r="G198" s="252" t="s">
        <v>135</v>
      </c>
      <c r="H198" s="252" t="s">
        <v>69</v>
      </c>
      <c r="I198" s="253" t="s">
        <v>161</v>
      </c>
      <c r="J198" s="254">
        <v>1.0796253018072473</v>
      </c>
      <c r="K198" s="255" t="s">
        <v>184</v>
      </c>
      <c r="L198" s="256">
        <f>+INDEX(Mercado_ENERO_2025!$R$10:$R$349,MATCH(B198,Mercado_ENERO_2025!$J$10:$J$349,0))</f>
        <v>750.70650308615211</v>
      </c>
      <c r="M198" s="257">
        <f t="shared" si="13"/>
        <v>810481.73496305011</v>
      </c>
      <c r="N198" s="258">
        <f t="shared" si="14"/>
        <v>1.0921389887731918</v>
      </c>
      <c r="O198" s="259"/>
    </row>
    <row r="199" spans="1:15" ht="16.5" x14ac:dyDescent="0.3">
      <c r="A199" s="67" t="str">
        <f t="shared" si="10"/>
        <v>GDMTHGeneraciónNoroesteB</v>
      </c>
      <c r="B199" s="250" t="str">
        <f t="shared" si="11"/>
        <v>GDMTHNoroesteB</v>
      </c>
      <c r="C199" s="67" t="str">
        <f t="shared" si="12"/>
        <v>GDMTHGeneraciónEnergíaNoroeste</v>
      </c>
      <c r="E199" s="251" t="s">
        <v>54</v>
      </c>
      <c r="F199" s="252" t="s">
        <v>159</v>
      </c>
      <c r="G199" s="252" t="s">
        <v>135</v>
      </c>
      <c r="H199" s="252" t="s">
        <v>69</v>
      </c>
      <c r="I199" s="253" t="s">
        <v>146</v>
      </c>
      <c r="J199" s="254">
        <v>0.82429975023938695</v>
      </c>
      <c r="K199" s="255" t="s">
        <v>184</v>
      </c>
      <c r="L199" s="256">
        <f>+INDEX(Mercado_ENERO_2025!$R$10:$R$349,MATCH(B199,Mercado_ENERO_2025!$J$10:$J$349,0))</f>
        <v>82194.126156698883</v>
      </c>
      <c r="M199" s="257">
        <f t="shared" si="13"/>
        <v>67752597.662111551</v>
      </c>
      <c r="N199" s="258">
        <f t="shared" si="14"/>
        <v>0.83385401783883561</v>
      </c>
      <c r="O199" s="259"/>
    </row>
    <row r="200" spans="1:15" ht="16.5" x14ac:dyDescent="0.3">
      <c r="A200" s="67" t="str">
        <f t="shared" si="10"/>
        <v>GDMTHGeneraciónNoroesteI</v>
      </c>
      <c r="B200" s="250" t="str">
        <f t="shared" si="11"/>
        <v>GDMTHNoroesteI</v>
      </c>
      <c r="C200" s="67" t="str">
        <f t="shared" si="12"/>
        <v>GDMTHGeneraciónEnergíaNoroeste</v>
      </c>
      <c r="E200" s="251" t="s">
        <v>54</v>
      </c>
      <c r="F200" s="252" t="s">
        <v>159</v>
      </c>
      <c r="G200" s="252" t="s">
        <v>135</v>
      </c>
      <c r="H200" s="252" t="s">
        <v>69</v>
      </c>
      <c r="I200" s="253" t="s">
        <v>147</v>
      </c>
      <c r="J200" s="254">
        <v>1.4458573112352575</v>
      </c>
      <c r="K200" s="255" t="s">
        <v>184</v>
      </c>
      <c r="L200" s="256">
        <f>+INDEX(Mercado_ENERO_2025!$R$10:$R$349,MATCH(B200,Mercado_ENERO_2025!$J$10:$J$349,0))</f>
        <v>157596.92244925324</v>
      </c>
      <c r="M200" s="257">
        <f t="shared" si="13"/>
        <v>227862662.55142868</v>
      </c>
      <c r="N200" s="258">
        <f t="shared" si="14"/>
        <v>1.4626159086485762</v>
      </c>
      <c r="O200" s="259"/>
    </row>
    <row r="201" spans="1:15" ht="16.5" x14ac:dyDescent="0.3">
      <c r="A201" s="67" t="str">
        <f t="shared" si="10"/>
        <v>GDMTHGeneraciónNoroesteP</v>
      </c>
      <c r="B201" s="250" t="str">
        <f t="shared" si="11"/>
        <v>GDMTHNoroesteP</v>
      </c>
      <c r="C201" s="67" t="str">
        <f t="shared" si="12"/>
        <v>GDMTHGeneraciónEnergíaNoroeste</v>
      </c>
      <c r="E201" s="251" t="s">
        <v>54</v>
      </c>
      <c r="F201" s="253" t="s">
        <v>159</v>
      </c>
      <c r="G201" s="252" t="s">
        <v>135</v>
      </c>
      <c r="H201" s="253" t="s">
        <v>69</v>
      </c>
      <c r="I201" s="253" t="s">
        <v>148</v>
      </c>
      <c r="J201" s="254">
        <v>1.6250851095802112</v>
      </c>
      <c r="K201" s="266" t="s">
        <v>184</v>
      </c>
      <c r="L201" s="256">
        <f>+INDEX(Mercado_ENERO_2025!$R$10:$R$349,MATCH(B201,Mercado_ENERO_2025!$J$10:$J$349,0))</f>
        <v>37648.919566397803</v>
      </c>
      <c r="M201" s="257">
        <f t="shared" si="13"/>
        <v>61182698.579136126</v>
      </c>
      <c r="N201" s="258">
        <f t="shared" si="14"/>
        <v>1.6439210949172196</v>
      </c>
      <c r="O201" s="259"/>
    </row>
    <row r="202" spans="1:15" ht="16.5" x14ac:dyDescent="0.3">
      <c r="A202" s="67" t="str">
        <f t="shared" si="10"/>
        <v>GDMTOGeneraciónNoroeste</v>
      </c>
      <c r="B202" s="250" t="str">
        <f t="shared" si="11"/>
        <v>GDMTONoroesteNA</v>
      </c>
      <c r="C202" s="67" t="str">
        <f t="shared" si="12"/>
        <v>GDMTOGeneraciónEnergíaNoroeste</v>
      </c>
      <c r="E202" s="251" t="s">
        <v>55</v>
      </c>
      <c r="F202" s="253" t="s">
        <v>159</v>
      </c>
      <c r="G202" s="252" t="s">
        <v>135</v>
      </c>
      <c r="H202" s="252" t="s">
        <v>69</v>
      </c>
      <c r="I202" s="253" t="s">
        <v>161</v>
      </c>
      <c r="J202" s="254">
        <v>1.1773859190863125</v>
      </c>
      <c r="K202" s="266" t="s">
        <v>184</v>
      </c>
      <c r="L202" s="256">
        <f>+INDEX(Mercado_ENERO_2025!$R$10:$R$349,MATCH(B202,Mercado_ENERO_2025!$J$10:$J$349,0))</f>
        <v>86109.862544408577</v>
      </c>
      <c r="M202" s="257">
        <f t="shared" si="13"/>
        <v>101384539.65424453</v>
      </c>
      <c r="N202" s="258">
        <f t="shared" si="14"/>
        <v>1.1910327267379059</v>
      </c>
      <c r="O202" s="259"/>
    </row>
    <row r="203" spans="1:15" ht="16.5" x14ac:dyDescent="0.3">
      <c r="A203" s="67" t="str">
        <f t="shared" si="10"/>
        <v>RAMTGeneraciónNoroeste</v>
      </c>
      <c r="B203" s="250" t="str">
        <f t="shared" si="11"/>
        <v>RAMTNoroesteNA</v>
      </c>
      <c r="C203" s="67" t="str">
        <f t="shared" si="12"/>
        <v>RAMTGeneraciónEnergíaNoroeste</v>
      </c>
      <c r="E203" s="267" t="s">
        <v>60</v>
      </c>
      <c r="F203" s="253" t="s">
        <v>159</v>
      </c>
      <c r="G203" s="252" t="s">
        <v>135</v>
      </c>
      <c r="H203" s="253" t="s">
        <v>69</v>
      </c>
      <c r="I203" s="253" t="s">
        <v>161</v>
      </c>
      <c r="J203" s="254">
        <v>0.72913127053969129</v>
      </c>
      <c r="K203" s="266" t="s">
        <v>184</v>
      </c>
      <c r="L203" s="256">
        <f>+INDEX(Mercado_ENERO_2025!$R$10:$R$349,MATCH(B203,Mercado_ENERO_2025!$J$10:$J$349,0))</f>
        <v>63984.099875476582</v>
      </c>
      <c r="M203" s="257">
        <f t="shared" si="13"/>
        <v>46652808.036544748</v>
      </c>
      <c r="N203" s="258">
        <f t="shared" si="14"/>
        <v>0.73758246232015601</v>
      </c>
      <c r="O203" s="259"/>
    </row>
    <row r="204" spans="1:15" ht="16.5" x14ac:dyDescent="0.3">
      <c r="A204" s="67" t="str">
        <f t="shared" ref="A204:A267" si="15">IF(I204="NA",E204&amp;F204&amp;H204,E204&amp;F204&amp;H204&amp;I204)</f>
        <v>DISTGeneraciónNoroesteB</v>
      </c>
      <c r="B204" s="250" t="str">
        <f t="shared" ref="B204:B267" si="16">E204&amp;H204&amp;I204</f>
        <v>DISTNoroesteB</v>
      </c>
      <c r="C204" s="67" t="str">
        <f t="shared" ref="C204:C267" si="17">E204&amp;F204&amp;G204&amp;H204</f>
        <v>DISTGeneraciónEnergíaNoroeste</v>
      </c>
      <c r="E204" s="267" t="s">
        <v>51</v>
      </c>
      <c r="F204" s="253" t="s">
        <v>159</v>
      </c>
      <c r="G204" s="252" t="s">
        <v>135</v>
      </c>
      <c r="H204" s="253" t="s">
        <v>69</v>
      </c>
      <c r="I204" s="253" t="s">
        <v>146</v>
      </c>
      <c r="J204" s="254">
        <v>0.85262811092820723</v>
      </c>
      <c r="K204" s="266" t="s">
        <v>184</v>
      </c>
      <c r="L204" s="256">
        <f>+INDEX(Mercado_ENERO_2025!$R$10:$R$349,MATCH(B204,Mercado_ENERO_2025!$J$10:$J$349,0))</f>
        <v>13131.170024346642</v>
      </c>
      <c r="M204" s="257">
        <f t="shared" ref="M204:M267" si="18">IF(OR(G204="Energía",G204="Potencia"),J204*L204*1000,J204*L204)</f>
        <v>11196004.692135779</v>
      </c>
      <c r="N204" s="258">
        <f t="shared" si="14"/>
        <v>0.86251072599906553</v>
      </c>
      <c r="O204" s="259"/>
    </row>
    <row r="205" spans="1:15" ht="16.5" x14ac:dyDescent="0.3">
      <c r="A205" s="67" t="str">
        <f t="shared" si="15"/>
        <v>DISTGeneraciónNoroesteI</v>
      </c>
      <c r="B205" s="250" t="str">
        <f t="shared" si="16"/>
        <v>DISTNoroesteI</v>
      </c>
      <c r="C205" s="67" t="str">
        <f t="shared" si="17"/>
        <v>DISTGeneraciónEnergíaNoroeste</v>
      </c>
      <c r="E205" s="267" t="s">
        <v>51</v>
      </c>
      <c r="F205" s="253" t="s">
        <v>159</v>
      </c>
      <c r="G205" s="252" t="s">
        <v>135</v>
      </c>
      <c r="H205" s="253" t="s">
        <v>69</v>
      </c>
      <c r="I205" s="253" t="s">
        <v>147</v>
      </c>
      <c r="J205" s="254">
        <v>1.3864232995940093</v>
      </c>
      <c r="K205" s="266" t="s">
        <v>184</v>
      </c>
      <c r="L205" s="256">
        <f>+INDEX(Mercado_ENERO_2025!$R$10:$R$349,MATCH(B205,Mercado_ENERO_2025!$J$10:$J$349,0))</f>
        <v>24082.295331093388</v>
      </c>
      <c r="M205" s="257">
        <f t="shared" si="18"/>
        <v>33388255.354731902</v>
      </c>
      <c r="N205" s="258">
        <f t="shared" ref="N205:N268" si="19">J205*(1+$R$11)</f>
        <v>1.4024930111359393</v>
      </c>
      <c r="O205" s="259"/>
    </row>
    <row r="206" spans="1:15" ht="16.5" x14ac:dyDescent="0.3">
      <c r="A206" s="67" t="str">
        <f t="shared" si="15"/>
        <v>DISTGeneraciónNoroesteP</v>
      </c>
      <c r="B206" s="250" t="str">
        <f t="shared" si="16"/>
        <v>DISTNoroesteP</v>
      </c>
      <c r="C206" s="67" t="str">
        <f t="shared" si="17"/>
        <v>DISTGeneraciónEnergíaNoroeste</v>
      </c>
      <c r="E206" s="267" t="s">
        <v>51</v>
      </c>
      <c r="F206" s="253" t="s">
        <v>159</v>
      </c>
      <c r="G206" s="252" t="s">
        <v>135</v>
      </c>
      <c r="H206" s="253" t="s">
        <v>69</v>
      </c>
      <c r="I206" s="253" t="s">
        <v>148</v>
      </c>
      <c r="J206" s="254">
        <v>1.6487846531630153</v>
      </c>
      <c r="K206" s="266" t="s">
        <v>184</v>
      </c>
      <c r="L206" s="256">
        <f>+INDEX(Mercado_ENERO_2025!$R$10:$R$349,MATCH(B206,Mercado_ENERO_2025!$J$10:$J$349,0))</f>
        <v>5473.2182308549518</v>
      </c>
      <c r="M206" s="257">
        <f t="shared" si="18"/>
        <v>9024158.2224456742</v>
      </c>
      <c r="N206" s="258">
        <f t="shared" si="19"/>
        <v>1.6678953344238172</v>
      </c>
      <c r="O206" s="259"/>
    </row>
    <row r="207" spans="1:15" ht="16.5" x14ac:dyDescent="0.3">
      <c r="A207" s="67" t="str">
        <f t="shared" si="15"/>
        <v>DISTGeneraciónNoroesteSP</v>
      </c>
      <c r="B207" s="250" t="str">
        <f t="shared" si="16"/>
        <v>DISTNoroesteSP</v>
      </c>
      <c r="C207" s="67" t="str">
        <f t="shared" si="17"/>
        <v>DISTGeneraciónEnergíaNoroeste</v>
      </c>
      <c r="E207" s="267" t="s">
        <v>51</v>
      </c>
      <c r="F207" s="253" t="s">
        <v>159</v>
      </c>
      <c r="G207" s="252" t="s">
        <v>135</v>
      </c>
      <c r="H207" s="253" t="s">
        <v>69</v>
      </c>
      <c r="I207" s="253" t="s">
        <v>151</v>
      </c>
      <c r="J207" s="254">
        <v>0</v>
      </c>
      <c r="K207" s="266" t="s">
        <v>184</v>
      </c>
      <c r="L207" s="256">
        <f>+INDEX(Mercado_ENERO_2025!$R$10:$R$349,MATCH(B207,Mercado_ENERO_2025!$J$10:$J$349,0))</f>
        <v>0</v>
      </c>
      <c r="M207" s="257">
        <f t="shared" si="18"/>
        <v>0</v>
      </c>
      <c r="N207" s="258">
        <f t="shared" si="19"/>
        <v>0</v>
      </c>
      <c r="O207" s="259"/>
    </row>
    <row r="208" spans="1:15" ht="16.5" x14ac:dyDescent="0.3">
      <c r="A208" s="67" t="str">
        <f t="shared" si="15"/>
        <v>DITGeneraciónNoroesteB</v>
      </c>
      <c r="B208" s="250" t="str">
        <f t="shared" si="16"/>
        <v>DITNoroesteB</v>
      </c>
      <c r="C208" s="67" t="str">
        <f t="shared" si="17"/>
        <v>DITGeneraciónEnergíaNoroeste</v>
      </c>
      <c r="E208" s="267" t="s">
        <v>52</v>
      </c>
      <c r="F208" s="253" t="s">
        <v>159</v>
      </c>
      <c r="G208" s="252" t="s">
        <v>135</v>
      </c>
      <c r="H208" s="253" t="s">
        <v>69</v>
      </c>
      <c r="I208" s="253" t="s">
        <v>146</v>
      </c>
      <c r="J208" s="254">
        <v>0.7372779886462798</v>
      </c>
      <c r="K208" s="266" t="s">
        <v>184</v>
      </c>
      <c r="L208" s="256">
        <f>+INDEX(Mercado_ENERO_2025!$R$10:$R$349,MATCH(B208,Mercado_ENERO_2025!$J$10:$J$349,0))</f>
        <v>9370.1434924958976</v>
      </c>
      <c r="M208" s="257">
        <f t="shared" si="18"/>
        <v>6908400.5474744029</v>
      </c>
      <c r="N208" s="258">
        <f t="shared" si="19"/>
        <v>0.74582360715054863</v>
      </c>
      <c r="O208" s="259"/>
    </row>
    <row r="209" spans="1:15" ht="16.5" x14ac:dyDescent="0.3">
      <c r="A209" s="67" t="str">
        <f t="shared" si="15"/>
        <v>DITGeneraciónNoroesteI</v>
      </c>
      <c r="B209" s="250" t="str">
        <f t="shared" si="16"/>
        <v>DITNoroesteI</v>
      </c>
      <c r="C209" s="67" t="str">
        <f t="shared" si="17"/>
        <v>DITGeneraciónEnergíaNoroeste</v>
      </c>
      <c r="E209" s="267" t="s">
        <v>52</v>
      </c>
      <c r="F209" s="253" t="s">
        <v>159</v>
      </c>
      <c r="G209" s="252" t="s">
        <v>135</v>
      </c>
      <c r="H209" s="253" t="s">
        <v>69</v>
      </c>
      <c r="I209" s="253" t="s">
        <v>147</v>
      </c>
      <c r="J209" s="254">
        <v>1.2962539423688126</v>
      </c>
      <c r="K209" s="266" t="s">
        <v>184</v>
      </c>
      <c r="L209" s="256">
        <f>+INDEX(Mercado_ENERO_2025!$R$10:$R$349,MATCH(B209,Mercado_ENERO_2025!$J$10:$J$349,0))</f>
        <v>14325.925145459432</v>
      </c>
      <c r="M209" s="257">
        <f t="shared" si="18"/>
        <v>18570036.947882295</v>
      </c>
      <c r="N209" s="258">
        <f t="shared" si="19"/>
        <v>1.3112785217631837</v>
      </c>
      <c r="O209" s="259"/>
    </row>
    <row r="210" spans="1:15" ht="16.5" x14ac:dyDescent="0.3">
      <c r="A210" s="67" t="str">
        <f t="shared" si="15"/>
        <v>DITGeneraciónNoroesteP</v>
      </c>
      <c r="B210" s="250" t="str">
        <f t="shared" si="16"/>
        <v>DITNoroesteP</v>
      </c>
      <c r="C210" s="67" t="str">
        <f t="shared" si="17"/>
        <v>DITGeneraciónEnergíaNoroeste</v>
      </c>
      <c r="E210" s="267" t="s">
        <v>52</v>
      </c>
      <c r="F210" s="253" t="s">
        <v>159</v>
      </c>
      <c r="G210" s="252" t="s">
        <v>135</v>
      </c>
      <c r="H210" s="253" t="s">
        <v>69</v>
      </c>
      <c r="I210" s="253" t="s">
        <v>148</v>
      </c>
      <c r="J210" s="254">
        <v>1.4412284941292421</v>
      </c>
      <c r="K210" s="266" t="s">
        <v>184</v>
      </c>
      <c r="L210" s="256">
        <f>+INDEX(Mercado_ENERO_2025!$R$10:$R$349,MATCH(B210,Mercado_ENERO_2025!$J$10:$J$349,0))</f>
        <v>1938.662530183605</v>
      </c>
      <c r="M210" s="257">
        <f t="shared" si="18"/>
        <v>2794055.6790013034</v>
      </c>
      <c r="N210" s="258">
        <f t="shared" si="19"/>
        <v>1.4579334399949448</v>
      </c>
      <c r="O210" s="259"/>
    </row>
    <row r="211" spans="1:15" ht="16.5" x14ac:dyDescent="0.3">
      <c r="A211" s="67" t="str">
        <f t="shared" si="15"/>
        <v>DITGeneraciónNoroesteSP</v>
      </c>
      <c r="B211" s="250" t="str">
        <f t="shared" si="16"/>
        <v>DITNoroesteSP</v>
      </c>
      <c r="C211" s="67" t="str">
        <f t="shared" si="17"/>
        <v>DITGeneraciónEnergíaNoroeste</v>
      </c>
      <c r="E211" s="267" t="s">
        <v>52</v>
      </c>
      <c r="F211" s="253" t="s">
        <v>159</v>
      </c>
      <c r="G211" s="252" t="s">
        <v>135</v>
      </c>
      <c r="H211" s="253" t="s">
        <v>69</v>
      </c>
      <c r="I211" s="253" t="s">
        <v>151</v>
      </c>
      <c r="J211" s="254">
        <v>0</v>
      </c>
      <c r="K211" s="266" t="s">
        <v>184</v>
      </c>
      <c r="L211" s="256">
        <f>+INDEX(Mercado_ENERO_2025!$R$10:$R$349,MATCH(B211,Mercado_ENERO_2025!$J$10:$J$349,0))</f>
        <v>0</v>
      </c>
      <c r="M211" s="257">
        <f t="shared" si="18"/>
        <v>0</v>
      </c>
      <c r="N211" s="258">
        <f t="shared" si="19"/>
        <v>0</v>
      </c>
      <c r="O211" s="259"/>
    </row>
    <row r="212" spans="1:15" ht="16.5" x14ac:dyDescent="0.3">
      <c r="A212" s="67" t="str">
        <f t="shared" si="15"/>
        <v>DB1GeneraciónNorte</v>
      </c>
      <c r="B212" s="250" t="str">
        <f t="shared" si="16"/>
        <v>DB1NorteNA</v>
      </c>
      <c r="C212" s="67" t="str">
        <f t="shared" si="17"/>
        <v>DB1GeneraciónEnergíaNorte</v>
      </c>
      <c r="E212" s="267" t="s">
        <v>48</v>
      </c>
      <c r="F212" s="253" t="s">
        <v>159</v>
      </c>
      <c r="G212" s="252" t="s">
        <v>135</v>
      </c>
      <c r="H212" s="253" t="s">
        <v>70</v>
      </c>
      <c r="I212" s="253" t="s">
        <v>161</v>
      </c>
      <c r="J212" s="254">
        <v>0.79060196170758812</v>
      </c>
      <c r="K212" s="266" t="s">
        <v>184</v>
      </c>
      <c r="L212" s="256">
        <f>+INDEX(Mercado_ENERO_2025!$R$10:$R$349,MATCH(B212,Mercado_ENERO_2025!$J$10:$J$349,0))</f>
        <v>119895.030421629</v>
      </c>
      <c r="M212" s="257">
        <f t="shared" si="18"/>
        <v>94789246.250330836</v>
      </c>
      <c r="N212" s="258">
        <f t="shared" si="19"/>
        <v>0.79976564604039269</v>
      </c>
      <c r="O212" s="259"/>
    </row>
    <row r="213" spans="1:15" ht="16.5" x14ac:dyDescent="0.3">
      <c r="A213" s="67" t="str">
        <f t="shared" si="15"/>
        <v>DB2GeneraciónNorte</v>
      </c>
      <c r="B213" s="250" t="str">
        <f t="shared" si="16"/>
        <v>DB2NorteNA</v>
      </c>
      <c r="C213" s="67" t="str">
        <f t="shared" si="17"/>
        <v>DB2GeneraciónEnergíaNorte</v>
      </c>
      <c r="E213" s="267" t="s">
        <v>50</v>
      </c>
      <c r="F213" s="253" t="s">
        <v>159</v>
      </c>
      <c r="G213" s="252" t="s">
        <v>135</v>
      </c>
      <c r="H213" s="253" t="s">
        <v>70</v>
      </c>
      <c r="I213" s="253" t="s">
        <v>161</v>
      </c>
      <c r="J213" s="254">
        <v>0.77782642649498313</v>
      </c>
      <c r="K213" s="266" t="s">
        <v>184</v>
      </c>
      <c r="L213" s="256">
        <f>+INDEX(Mercado_ENERO_2025!$R$10:$R$349,MATCH(B213,Mercado_ENERO_2025!$J$10:$J$349,0))</f>
        <v>177165.63047720352</v>
      </c>
      <c r="M213" s="257">
        <f t="shared" si="18"/>
        <v>137804109.25181389</v>
      </c>
      <c r="N213" s="258">
        <f t="shared" si="19"/>
        <v>0.78684203255636764</v>
      </c>
      <c r="O213" s="259"/>
    </row>
    <row r="214" spans="1:15" ht="16.5" x14ac:dyDescent="0.3">
      <c r="A214" s="67" t="str">
        <f t="shared" si="15"/>
        <v>PDBTGeneraciónNorte</v>
      </c>
      <c r="B214" s="250" t="str">
        <f t="shared" si="16"/>
        <v>PDBTNorteNA</v>
      </c>
      <c r="C214" s="67" t="str">
        <f t="shared" si="17"/>
        <v>PDBTGeneraciónEnergíaNorte</v>
      </c>
      <c r="E214" s="267" t="s">
        <v>56</v>
      </c>
      <c r="F214" s="253" t="s">
        <v>159</v>
      </c>
      <c r="G214" s="252" t="s">
        <v>135</v>
      </c>
      <c r="H214" s="253" t="s">
        <v>70</v>
      </c>
      <c r="I214" s="253" t="s">
        <v>161</v>
      </c>
      <c r="J214" s="254">
        <v>1.3190277225304123</v>
      </c>
      <c r="K214" s="266" t="s">
        <v>184</v>
      </c>
      <c r="L214" s="256">
        <f>+INDEX(Mercado_ENERO_2025!$R$10:$R$349,MATCH(B214,Mercado_ENERO_2025!$J$10:$J$349,0))</f>
        <v>48772.120202391656</v>
      </c>
      <c r="M214" s="257">
        <f t="shared" si="18"/>
        <v>64331778.633540176</v>
      </c>
      <c r="N214" s="258">
        <f t="shared" si="19"/>
        <v>1.3343162675390539</v>
      </c>
      <c r="O214" s="259"/>
    </row>
    <row r="215" spans="1:15" ht="16.5" x14ac:dyDescent="0.3">
      <c r="A215" s="67" t="str">
        <f t="shared" si="15"/>
        <v>GDBTGeneraciónNorte</v>
      </c>
      <c r="B215" s="250" t="str">
        <f t="shared" si="16"/>
        <v>GDBTNorteNA</v>
      </c>
      <c r="C215" s="67" t="str">
        <f t="shared" si="17"/>
        <v>GDBTGeneraciónEnergíaNorte</v>
      </c>
      <c r="E215" s="267" t="s">
        <v>53</v>
      </c>
      <c r="F215" s="253" t="s">
        <v>159</v>
      </c>
      <c r="G215" s="252" t="s">
        <v>135</v>
      </c>
      <c r="H215" s="253" t="s">
        <v>70</v>
      </c>
      <c r="I215" s="253" t="s">
        <v>161</v>
      </c>
      <c r="J215" s="254">
        <v>1.4828878480833907</v>
      </c>
      <c r="K215" s="266" t="s">
        <v>184</v>
      </c>
      <c r="L215" s="256">
        <f>+INDEX(Mercado_ENERO_2025!$R$10:$R$349,MATCH(B215,Mercado_ENERO_2025!$J$10:$J$349,0))</f>
        <v>280.36674817708774</v>
      </c>
      <c r="M215" s="257">
        <f t="shared" si="18"/>
        <v>415752.44387845951</v>
      </c>
      <c r="N215" s="258">
        <f t="shared" si="19"/>
        <v>1.5000756578776371</v>
      </c>
      <c r="O215" s="259"/>
    </row>
    <row r="216" spans="1:15" ht="16.5" x14ac:dyDescent="0.3">
      <c r="A216" s="67" t="str">
        <f t="shared" si="15"/>
        <v>RABTGeneraciónNorte</v>
      </c>
      <c r="B216" s="250" t="str">
        <f t="shared" si="16"/>
        <v>RABTNorteNA</v>
      </c>
      <c r="C216" s="67" t="str">
        <f t="shared" si="17"/>
        <v>RABTGeneraciónEnergíaNorte</v>
      </c>
      <c r="E216" s="267" t="s">
        <v>59</v>
      </c>
      <c r="F216" s="253" t="s">
        <v>159</v>
      </c>
      <c r="G216" s="252" t="s">
        <v>135</v>
      </c>
      <c r="H216" s="253" t="s">
        <v>70</v>
      </c>
      <c r="I216" s="253" t="s">
        <v>161</v>
      </c>
      <c r="J216" s="254">
        <v>0.77764127381074222</v>
      </c>
      <c r="K216" s="266" t="s">
        <v>184</v>
      </c>
      <c r="L216" s="256">
        <f>+INDEX(Mercado_ENERO_2025!$R$10:$R$349,MATCH(B216,Mercado_ENERO_2025!$J$10:$J$349,0))</f>
        <v>51618.880955411318</v>
      </c>
      <c r="M216" s="257">
        <f t="shared" si="18"/>
        <v>40140972.338851117</v>
      </c>
      <c r="N216" s="258">
        <f t="shared" si="19"/>
        <v>0.78665473381022211</v>
      </c>
      <c r="O216" s="259"/>
    </row>
    <row r="217" spans="1:15" ht="16.5" x14ac:dyDescent="0.3">
      <c r="A217" s="67" t="str">
        <f t="shared" si="15"/>
        <v>APBTGeneraciónNorte</v>
      </c>
      <c r="B217" s="250" t="str">
        <f t="shared" si="16"/>
        <v>APBTNorteNA</v>
      </c>
      <c r="C217" s="67" t="str">
        <f t="shared" si="17"/>
        <v>APBTGeneraciónEnergíaNorte</v>
      </c>
      <c r="E217" s="267" t="s">
        <v>57</v>
      </c>
      <c r="F217" s="253" t="s">
        <v>159</v>
      </c>
      <c r="G217" s="252" t="s">
        <v>135</v>
      </c>
      <c r="H217" s="253" t="s">
        <v>70</v>
      </c>
      <c r="I217" s="253" t="s">
        <v>161</v>
      </c>
      <c r="J217" s="254">
        <v>1.3288408147951669</v>
      </c>
      <c r="K217" s="266" t="s">
        <v>184</v>
      </c>
      <c r="L217" s="256">
        <f>+INDEX(Mercado_ENERO_2025!$R$10:$R$349,MATCH(B217,Mercado_ENERO_2025!$J$10:$J$349,0))</f>
        <v>11947.114880880006</v>
      </c>
      <c r="M217" s="257">
        <f t="shared" si="18"/>
        <v>15875813.87276005</v>
      </c>
      <c r="N217" s="258">
        <f t="shared" si="19"/>
        <v>1.3442431010847544</v>
      </c>
      <c r="O217" s="259"/>
    </row>
    <row r="218" spans="1:15" ht="16.5" x14ac:dyDescent="0.3">
      <c r="A218" s="67" t="str">
        <f t="shared" si="15"/>
        <v>APMTGeneraciónNorte</v>
      </c>
      <c r="B218" s="250" t="str">
        <f t="shared" si="16"/>
        <v>APMTNorteNA</v>
      </c>
      <c r="C218" s="67" t="str">
        <f t="shared" si="17"/>
        <v>APMTGeneraciónEnergíaNorte</v>
      </c>
      <c r="E218" s="267" t="s">
        <v>58</v>
      </c>
      <c r="F218" s="253" t="s">
        <v>159</v>
      </c>
      <c r="G218" s="252" t="s">
        <v>135</v>
      </c>
      <c r="H218" s="253" t="s">
        <v>70</v>
      </c>
      <c r="I218" s="253" t="s">
        <v>161</v>
      </c>
      <c r="J218" s="254">
        <v>1.1149894644972127</v>
      </c>
      <c r="K218" s="266" t="s">
        <v>184</v>
      </c>
      <c r="L218" s="256">
        <f>+INDEX(Mercado_ENERO_2025!$R$10:$R$349,MATCH(B218,Mercado_ENERO_2025!$J$10:$J$349,0))</f>
        <v>6649.5406767571812</v>
      </c>
      <c r="M218" s="257">
        <f t="shared" si="18"/>
        <v>7414167.7983299233</v>
      </c>
      <c r="N218" s="258">
        <f t="shared" si="19"/>
        <v>1.1279130492869431</v>
      </c>
      <c r="O218" s="259"/>
    </row>
    <row r="219" spans="1:15" ht="16.5" x14ac:dyDescent="0.3">
      <c r="A219" s="67" t="str">
        <f t="shared" si="15"/>
        <v>GDMTHGeneraciónNorteB</v>
      </c>
      <c r="B219" s="250" t="str">
        <f t="shared" si="16"/>
        <v>GDMTHNorteB</v>
      </c>
      <c r="C219" s="67" t="str">
        <f t="shared" si="17"/>
        <v>GDMTHGeneraciónEnergíaNorte</v>
      </c>
      <c r="E219" s="251" t="s">
        <v>54</v>
      </c>
      <c r="F219" s="253" t="s">
        <v>159</v>
      </c>
      <c r="G219" s="252" t="s">
        <v>135</v>
      </c>
      <c r="H219" s="253" t="s">
        <v>70</v>
      </c>
      <c r="I219" s="253" t="s">
        <v>146</v>
      </c>
      <c r="J219" s="254">
        <v>0.87947525014310091</v>
      </c>
      <c r="K219" s="266" t="s">
        <v>184</v>
      </c>
      <c r="L219" s="256">
        <f>+INDEX(Mercado_ENERO_2025!$R$10:$R$349,MATCH(B219,Mercado_ENERO_2025!$J$10:$J$349,0))</f>
        <v>117432.77355011077</v>
      </c>
      <c r="M219" s="257">
        <f t="shared" si="18"/>
        <v>103279217.89298178</v>
      </c>
      <c r="N219" s="258">
        <f t="shared" si="19"/>
        <v>0.88966904419013171</v>
      </c>
      <c r="O219" s="259"/>
    </row>
    <row r="220" spans="1:15" ht="16.5" x14ac:dyDescent="0.3">
      <c r="A220" s="67" t="str">
        <f t="shared" si="15"/>
        <v>GDMTHGeneraciónNorteI</v>
      </c>
      <c r="B220" s="250" t="str">
        <f t="shared" si="16"/>
        <v>GDMTHNorteI</v>
      </c>
      <c r="C220" s="67" t="str">
        <f t="shared" si="17"/>
        <v>GDMTHGeneraciónEnergíaNorte</v>
      </c>
      <c r="E220" s="251" t="s">
        <v>54</v>
      </c>
      <c r="F220" s="253" t="s">
        <v>159</v>
      </c>
      <c r="G220" s="252" t="s">
        <v>135</v>
      </c>
      <c r="H220" s="253" t="s">
        <v>70</v>
      </c>
      <c r="I220" s="253" t="s">
        <v>147</v>
      </c>
      <c r="J220" s="254">
        <v>1.5204738429842413</v>
      </c>
      <c r="K220" s="266" t="s">
        <v>184</v>
      </c>
      <c r="L220" s="256">
        <f>+INDEX(Mercado_ENERO_2025!$R$10:$R$349,MATCH(B220,Mercado_ENERO_2025!$J$10:$J$349,0))</f>
        <v>225162.60676456115</v>
      </c>
      <c r="M220" s="257">
        <f t="shared" si="18"/>
        <v>342353854.00366175</v>
      </c>
      <c r="N220" s="258">
        <f t="shared" si="19"/>
        <v>1.5380973033451291</v>
      </c>
      <c r="O220" s="259"/>
    </row>
    <row r="221" spans="1:15" ht="16.5" x14ac:dyDescent="0.3">
      <c r="A221" s="67" t="str">
        <f t="shared" si="15"/>
        <v>GDMTHGeneraciónNorteP</v>
      </c>
      <c r="B221" s="250" t="str">
        <f t="shared" si="16"/>
        <v>GDMTHNorteP</v>
      </c>
      <c r="C221" s="67" t="str">
        <f t="shared" si="17"/>
        <v>GDMTHGeneraciónEnergíaNorte</v>
      </c>
      <c r="E221" s="251" t="s">
        <v>54</v>
      </c>
      <c r="F221" s="253" t="s">
        <v>159</v>
      </c>
      <c r="G221" s="252" t="s">
        <v>135</v>
      </c>
      <c r="H221" s="253" t="s">
        <v>70</v>
      </c>
      <c r="I221" s="253" t="s">
        <v>148</v>
      </c>
      <c r="J221" s="254">
        <v>1.8144963055583996</v>
      </c>
      <c r="K221" s="266" t="s">
        <v>184</v>
      </c>
      <c r="L221" s="256">
        <f>+INDEX(Mercado_ENERO_2025!$R$10:$R$349,MATCH(B221,Mercado_ENERO_2025!$J$10:$J$349,0))</f>
        <v>53789.93916692178</v>
      </c>
      <c r="M221" s="257">
        <f t="shared" si="18"/>
        <v>97601645.894590631</v>
      </c>
      <c r="N221" s="258">
        <f t="shared" si="19"/>
        <v>1.8355277122238527</v>
      </c>
      <c r="O221" s="259"/>
    </row>
    <row r="222" spans="1:15" ht="16.5" x14ac:dyDescent="0.3">
      <c r="A222" s="67" t="str">
        <f t="shared" si="15"/>
        <v>GDMTOGeneraciónNorte</v>
      </c>
      <c r="B222" s="250" t="str">
        <f t="shared" si="16"/>
        <v>GDMTONorteNA</v>
      </c>
      <c r="C222" s="67" t="str">
        <f t="shared" si="17"/>
        <v>GDMTOGeneraciónEnergíaNorte</v>
      </c>
      <c r="E222" s="251" t="s">
        <v>55</v>
      </c>
      <c r="F222" s="253" t="s">
        <v>159</v>
      </c>
      <c r="G222" s="252" t="s">
        <v>135</v>
      </c>
      <c r="H222" s="253" t="s">
        <v>70</v>
      </c>
      <c r="I222" s="253" t="s">
        <v>161</v>
      </c>
      <c r="J222" s="254">
        <v>1.1127676322863245</v>
      </c>
      <c r="K222" s="266" t="s">
        <v>184</v>
      </c>
      <c r="L222" s="256">
        <f>+INDEX(Mercado_ENERO_2025!$R$10:$R$349,MATCH(B222,Mercado_ENERO_2025!$J$10:$J$349,0))</f>
        <v>98300.410805974738</v>
      </c>
      <c r="M222" s="257">
        <f t="shared" si="18"/>
        <v>109385515.38533753</v>
      </c>
      <c r="N222" s="258">
        <f t="shared" si="19"/>
        <v>1.1256654643331994</v>
      </c>
      <c r="O222" s="259"/>
    </row>
    <row r="223" spans="1:15" ht="16.5" x14ac:dyDescent="0.3">
      <c r="A223" s="67" t="str">
        <f t="shared" si="15"/>
        <v>RAMTGeneraciónNorte</v>
      </c>
      <c r="B223" s="250" t="str">
        <f t="shared" si="16"/>
        <v>RAMTNorteNA</v>
      </c>
      <c r="C223" s="67" t="str">
        <f t="shared" si="17"/>
        <v>RAMTGeneraciónEnergíaNorte</v>
      </c>
      <c r="E223" s="267" t="s">
        <v>60</v>
      </c>
      <c r="F223" s="253" t="s">
        <v>159</v>
      </c>
      <c r="G223" s="252" t="s">
        <v>135</v>
      </c>
      <c r="H223" s="253" t="s">
        <v>70</v>
      </c>
      <c r="I223" s="253" t="s">
        <v>161</v>
      </c>
      <c r="J223" s="254">
        <v>0.74783169164799768</v>
      </c>
      <c r="K223" s="266" t="s">
        <v>184</v>
      </c>
      <c r="L223" s="256">
        <f>+INDEX(Mercado_ENERO_2025!$R$10:$R$349,MATCH(B223,Mercado_ENERO_2025!$J$10:$J$349,0))</f>
        <v>144968.89746542269</v>
      </c>
      <c r="M223" s="257">
        <f t="shared" si="18"/>
        <v>108412335.82791218</v>
      </c>
      <c r="N223" s="258">
        <f t="shared" si="19"/>
        <v>0.75649963568083078</v>
      </c>
      <c r="O223" s="259"/>
    </row>
    <row r="224" spans="1:15" ht="16.5" x14ac:dyDescent="0.3">
      <c r="A224" s="67" t="str">
        <f t="shared" si="15"/>
        <v>DISTGeneraciónNorteB</v>
      </c>
      <c r="B224" s="250" t="str">
        <f t="shared" si="16"/>
        <v>DISTNorteB</v>
      </c>
      <c r="C224" s="67" t="str">
        <f t="shared" si="17"/>
        <v>DISTGeneraciónEnergíaNorte</v>
      </c>
      <c r="E224" s="267" t="s">
        <v>51</v>
      </c>
      <c r="F224" s="253" t="s">
        <v>159</v>
      </c>
      <c r="G224" s="252" t="s">
        <v>135</v>
      </c>
      <c r="H224" s="253" t="s">
        <v>70</v>
      </c>
      <c r="I224" s="253" t="s">
        <v>146</v>
      </c>
      <c r="J224" s="254">
        <v>0.82670673513451598</v>
      </c>
      <c r="K224" s="266" t="s">
        <v>184</v>
      </c>
      <c r="L224" s="256">
        <f>+INDEX(Mercado_ENERO_2025!$R$10:$R$349,MATCH(B224,Mercado_ENERO_2025!$J$10:$J$349,0))</f>
        <v>43014.992094847366</v>
      </c>
      <c r="M224" s="257">
        <f t="shared" si="18"/>
        <v>35560783.676568277</v>
      </c>
      <c r="N224" s="258">
        <f t="shared" si="19"/>
        <v>0.83628890153872493</v>
      </c>
      <c r="O224" s="259"/>
    </row>
    <row r="225" spans="1:15" ht="16.5" x14ac:dyDescent="0.3">
      <c r="A225" s="67" t="str">
        <f t="shared" si="15"/>
        <v>DISTGeneraciónNorteI</v>
      </c>
      <c r="B225" s="250" t="str">
        <f t="shared" si="16"/>
        <v>DISTNorteI</v>
      </c>
      <c r="C225" s="67" t="str">
        <f t="shared" si="17"/>
        <v>DISTGeneraciónEnergíaNorte</v>
      </c>
      <c r="E225" s="267" t="s">
        <v>51</v>
      </c>
      <c r="F225" s="253" t="s">
        <v>159</v>
      </c>
      <c r="G225" s="252" t="s">
        <v>135</v>
      </c>
      <c r="H225" s="253" t="s">
        <v>70</v>
      </c>
      <c r="I225" s="253" t="s">
        <v>147</v>
      </c>
      <c r="J225" s="254">
        <v>1.4521525024994413</v>
      </c>
      <c r="K225" s="266" t="s">
        <v>184</v>
      </c>
      <c r="L225" s="256">
        <f>+INDEX(Mercado_ENERO_2025!$R$10:$R$349,MATCH(B225,Mercado_ENERO_2025!$J$10:$J$349,0))</f>
        <v>78888.609421101763</v>
      </c>
      <c r="M225" s="257">
        <f t="shared" si="18"/>
        <v>114558291.58955392</v>
      </c>
      <c r="N225" s="258">
        <f t="shared" si="19"/>
        <v>1.4689840660175177</v>
      </c>
      <c r="O225" s="259"/>
    </row>
    <row r="226" spans="1:15" ht="16.5" x14ac:dyDescent="0.3">
      <c r="A226" s="67" t="str">
        <f t="shared" si="15"/>
        <v>DISTGeneraciónNorteP</v>
      </c>
      <c r="B226" s="250" t="str">
        <f t="shared" si="16"/>
        <v>DISTNorteP</v>
      </c>
      <c r="C226" s="67" t="str">
        <f t="shared" si="17"/>
        <v>DISTGeneraciónEnergíaNorte</v>
      </c>
      <c r="E226" s="267" t="s">
        <v>51</v>
      </c>
      <c r="F226" s="253" t="s">
        <v>159</v>
      </c>
      <c r="G226" s="252" t="s">
        <v>135</v>
      </c>
      <c r="H226" s="253" t="s">
        <v>70</v>
      </c>
      <c r="I226" s="253" t="s">
        <v>148</v>
      </c>
      <c r="J226" s="254">
        <v>1.7376579415985276</v>
      </c>
      <c r="K226" s="266" t="s">
        <v>184</v>
      </c>
      <c r="L226" s="256">
        <f>+INDEX(Mercado_ENERO_2025!$R$10:$R$349,MATCH(B226,Mercado_ENERO_2025!$J$10:$J$349,0))</f>
        <v>17929.128820743783</v>
      </c>
      <c r="M226" s="257">
        <f t="shared" si="18"/>
        <v>31154693.08130848</v>
      </c>
      <c r="N226" s="258">
        <f t="shared" si="19"/>
        <v>1.7577987325735558</v>
      </c>
      <c r="O226" s="259"/>
    </row>
    <row r="227" spans="1:15" ht="16.5" x14ac:dyDescent="0.3">
      <c r="A227" s="67" t="str">
        <f t="shared" si="15"/>
        <v>DISTGeneraciónNorteSP</v>
      </c>
      <c r="B227" s="250" t="str">
        <f t="shared" si="16"/>
        <v>DISTNorteSP</v>
      </c>
      <c r="C227" s="67" t="str">
        <f t="shared" si="17"/>
        <v>DISTGeneraciónEnergíaNorte</v>
      </c>
      <c r="E227" s="267" t="s">
        <v>51</v>
      </c>
      <c r="F227" s="253" t="s">
        <v>159</v>
      </c>
      <c r="G227" s="252" t="s">
        <v>135</v>
      </c>
      <c r="H227" s="253" t="s">
        <v>70</v>
      </c>
      <c r="I227" s="253" t="s">
        <v>151</v>
      </c>
      <c r="J227" s="254">
        <v>0</v>
      </c>
      <c r="K227" s="266" t="s">
        <v>184</v>
      </c>
      <c r="L227" s="256">
        <f>+INDEX(Mercado_ENERO_2025!$R$10:$R$349,MATCH(B227,Mercado_ENERO_2025!$J$10:$J$349,0))</f>
        <v>0</v>
      </c>
      <c r="M227" s="257">
        <f t="shared" si="18"/>
        <v>0</v>
      </c>
      <c r="N227" s="258">
        <f t="shared" si="19"/>
        <v>0</v>
      </c>
      <c r="O227" s="259"/>
    </row>
    <row r="228" spans="1:15" ht="16.5" x14ac:dyDescent="0.3">
      <c r="A228" s="67" t="str">
        <f t="shared" si="15"/>
        <v>DITGeneraciónNorteB</v>
      </c>
      <c r="B228" s="250" t="str">
        <f t="shared" si="16"/>
        <v>DITNorteB</v>
      </c>
      <c r="C228" s="67" t="str">
        <f t="shared" si="17"/>
        <v>DITGeneraciónEnergíaNorte</v>
      </c>
      <c r="E228" s="267" t="s">
        <v>52</v>
      </c>
      <c r="F228" s="253" t="s">
        <v>159</v>
      </c>
      <c r="G228" s="252" t="s">
        <v>135</v>
      </c>
      <c r="H228" s="253" t="s">
        <v>70</v>
      </c>
      <c r="I228" s="253" t="s">
        <v>146</v>
      </c>
      <c r="J228" s="254">
        <v>0.83003948345084655</v>
      </c>
      <c r="K228" s="266" t="s">
        <v>184</v>
      </c>
      <c r="L228" s="256">
        <f>+INDEX(Mercado_ENERO_2025!$R$10:$R$349,MATCH(B228,Mercado_ENERO_2025!$J$10:$J$349,0))</f>
        <v>145.86521447993417</v>
      </c>
      <c r="M228" s="257">
        <f t="shared" si="18"/>
        <v>121073.88728037149</v>
      </c>
      <c r="N228" s="258">
        <f t="shared" si="19"/>
        <v>0.83966027896933904</v>
      </c>
      <c r="O228" s="259"/>
    </row>
    <row r="229" spans="1:15" ht="16.5" x14ac:dyDescent="0.3">
      <c r="A229" s="67" t="str">
        <f t="shared" si="15"/>
        <v>DITGeneraciónNorteI</v>
      </c>
      <c r="B229" s="250" t="str">
        <f t="shared" si="16"/>
        <v>DITNorteI</v>
      </c>
      <c r="C229" s="67" t="str">
        <f t="shared" si="17"/>
        <v>DITGeneraciónEnergíaNorte</v>
      </c>
      <c r="E229" s="267" t="s">
        <v>52</v>
      </c>
      <c r="F229" s="253" t="s">
        <v>159</v>
      </c>
      <c r="G229" s="252" t="s">
        <v>135</v>
      </c>
      <c r="H229" s="253" t="s">
        <v>70</v>
      </c>
      <c r="I229" s="253" t="s">
        <v>147</v>
      </c>
      <c r="J229" s="254">
        <v>1.4464127692879813</v>
      </c>
      <c r="K229" s="266" t="s">
        <v>184</v>
      </c>
      <c r="L229" s="256">
        <f>+INDEX(Mercado_ENERO_2025!$R$10:$R$349,MATCH(B229,Mercado_ENERO_2025!$J$10:$J$349,0))</f>
        <v>223.01196834812905</v>
      </c>
      <c r="M229" s="257">
        <f t="shared" si="18"/>
        <v>322567.35872278095</v>
      </c>
      <c r="N229" s="258">
        <f t="shared" si="19"/>
        <v>1.4631778048870139</v>
      </c>
      <c r="O229" s="259"/>
    </row>
    <row r="230" spans="1:15" ht="16.5" x14ac:dyDescent="0.3">
      <c r="A230" s="67" t="str">
        <f t="shared" si="15"/>
        <v>DITGeneraciónNorteP</v>
      </c>
      <c r="B230" s="250" t="str">
        <f t="shared" si="16"/>
        <v>DITNorteP</v>
      </c>
      <c r="C230" s="67" t="str">
        <f t="shared" si="17"/>
        <v>DITGeneraciónEnergíaNorte</v>
      </c>
      <c r="E230" s="267" t="s">
        <v>52</v>
      </c>
      <c r="F230" s="253" t="s">
        <v>159</v>
      </c>
      <c r="G230" s="252" t="s">
        <v>135</v>
      </c>
      <c r="H230" s="253" t="s">
        <v>70</v>
      </c>
      <c r="I230" s="253" t="s">
        <v>148</v>
      </c>
      <c r="J230" s="254">
        <v>1.6758169450621503</v>
      </c>
      <c r="K230" s="266" t="s">
        <v>184</v>
      </c>
      <c r="L230" s="256">
        <f>+INDEX(Mercado_ENERO_2025!$R$10:$R$349,MATCH(B230,Mercado_ENERO_2025!$J$10:$J$349,0))</f>
        <v>30.179199069460484</v>
      </c>
      <c r="M230" s="257">
        <f t="shared" si="18"/>
        <v>50574.813189005756</v>
      </c>
      <c r="N230" s="258">
        <f t="shared" si="19"/>
        <v>1.6952409513610294</v>
      </c>
      <c r="O230" s="259"/>
    </row>
    <row r="231" spans="1:15" ht="16.5" x14ac:dyDescent="0.3">
      <c r="A231" s="67" t="str">
        <f t="shared" si="15"/>
        <v>DITGeneraciónNorteSP</v>
      </c>
      <c r="B231" s="250" t="str">
        <f t="shared" si="16"/>
        <v>DITNorteSP</v>
      </c>
      <c r="C231" s="67" t="str">
        <f t="shared" si="17"/>
        <v>DITGeneraciónEnergíaNorte</v>
      </c>
      <c r="E231" s="267" t="s">
        <v>52</v>
      </c>
      <c r="F231" s="253" t="s">
        <v>159</v>
      </c>
      <c r="G231" s="252" t="s">
        <v>135</v>
      </c>
      <c r="H231" s="253" t="s">
        <v>70</v>
      </c>
      <c r="I231" s="253" t="s">
        <v>151</v>
      </c>
      <c r="J231" s="254">
        <v>0</v>
      </c>
      <c r="K231" s="266" t="s">
        <v>184</v>
      </c>
      <c r="L231" s="256">
        <f>+INDEX(Mercado_ENERO_2025!$R$10:$R$349,MATCH(B231,Mercado_ENERO_2025!$J$10:$J$349,0))</f>
        <v>0</v>
      </c>
      <c r="M231" s="257">
        <f t="shared" si="18"/>
        <v>0</v>
      </c>
      <c r="N231" s="258">
        <f t="shared" si="19"/>
        <v>0</v>
      </c>
      <c r="O231" s="259"/>
    </row>
    <row r="232" spans="1:15" ht="16.5" x14ac:dyDescent="0.3">
      <c r="A232" s="67" t="str">
        <f t="shared" si="15"/>
        <v>DB1GeneraciónOriente</v>
      </c>
      <c r="B232" s="250" t="str">
        <f t="shared" si="16"/>
        <v>DB1OrienteNA</v>
      </c>
      <c r="C232" s="67" t="str">
        <f t="shared" si="17"/>
        <v>DB1GeneraciónEnergíaOriente</v>
      </c>
      <c r="E232" s="267" t="s">
        <v>48</v>
      </c>
      <c r="F232" s="253" t="s">
        <v>159</v>
      </c>
      <c r="G232" s="252" t="s">
        <v>135</v>
      </c>
      <c r="H232" s="253" t="s">
        <v>71</v>
      </c>
      <c r="I232" s="253" t="s">
        <v>161</v>
      </c>
      <c r="J232" s="254">
        <v>0.80485871839411816</v>
      </c>
      <c r="K232" s="266" t="s">
        <v>184</v>
      </c>
      <c r="L232" s="256">
        <f>+INDEX(Mercado_ENERO_2025!$R$10:$R$349,MATCH(B232,Mercado_ENERO_2025!$J$10:$J$349,0))</f>
        <v>138486.73465695608</v>
      </c>
      <c r="M232" s="257">
        <f t="shared" si="18"/>
        <v>111462255.77058397</v>
      </c>
      <c r="N232" s="258">
        <f t="shared" si="19"/>
        <v>0.8141876494935798</v>
      </c>
      <c r="O232" s="259"/>
    </row>
    <row r="233" spans="1:15" ht="16.5" x14ac:dyDescent="0.3">
      <c r="A233" s="67" t="str">
        <f t="shared" si="15"/>
        <v>DB2GeneraciónOriente</v>
      </c>
      <c r="B233" s="250" t="str">
        <f t="shared" si="16"/>
        <v>DB2OrienteNA</v>
      </c>
      <c r="C233" s="67" t="str">
        <f t="shared" si="17"/>
        <v>DB2GeneraciónEnergíaOriente</v>
      </c>
      <c r="E233" s="267" t="s">
        <v>50</v>
      </c>
      <c r="F233" s="253" t="s">
        <v>159</v>
      </c>
      <c r="G233" s="252" t="s">
        <v>135</v>
      </c>
      <c r="H233" s="253" t="s">
        <v>71</v>
      </c>
      <c r="I233" s="253" t="s">
        <v>161</v>
      </c>
      <c r="J233" s="254">
        <v>0.80930238281589406</v>
      </c>
      <c r="K233" s="266" t="s">
        <v>184</v>
      </c>
      <c r="L233" s="256">
        <f>+INDEX(Mercado_ENERO_2025!$R$10:$R$349,MATCH(B233,Mercado_ENERO_2025!$J$10:$J$349,0))</f>
        <v>174906.44492608256</v>
      </c>
      <c r="M233" s="257">
        <f t="shared" si="18"/>
        <v>141552202.64853558</v>
      </c>
      <c r="N233" s="258">
        <f t="shared" si="19"/>
        <v>0.81868281940106702</v>
      </c>
      <c r="O233" s="259"/>
    </row>
    <row r="234" spans="1:15" ht="16.5" x14ac:dyDescent="0.3">
      <c r="A234" s="67" t="str">
        <f t="shared" si="15"/>
        <v>PDBTGeneraciónOriente</v>
      </c>
      <c r="B234" s="250" t="str">
        <f t="shared" si="16"/>
        <v>PDBTOrienteNA</v>
      </c>
      <c r="C234" s="67" t="str">
        <f t="shared" si="17"/>
        <v>PDBTGeneraciónEnergíaOriente</v>
      </c>
      <c r="E234" s="267" t="s">
        <v>56</v>
      </c>
      <c r="F234" s="253" t="s">
        <v>159</v>
      </c>
      <c r="G234" s="252" t="s">
        <v>135</v>
      </c>
      <c r="H234" s="253" t="s">
        <v>71</v>
      </c>
      <c r="I234" s="253" t="s">
        <v>161</v>
      </c>
      <c r="J234" s="254">
        <v>1.5017734218759367</v>
      </c>
      <c r="K234" s="266" t="s">
        <v>184</v>
      </c>
      <c r="L234" s="256">
        <f>+INDEX(Mercado_ENERO_2025!$R$10:$R$349,MATCH(B234,Mercado_ENERO_2025!$J$10:$J$349,0))</f>
        <v>61460.158435957434</v>
      </c>
      <c r="M234" s="257">
        <f t="shared" si="18"/>
        <v>92299232.443405002</v>
      </c>
      <c r="N234" s="258">
        <f t="shared" si="19"/>
        <v>1.5191801299844561</v>
      </c>
      <c r="O234" s="259"/>
    </row>
    <row r="235" spans="1:15" ht="16.5" x14ac:dyDescent="0.3">
      <c r="A235" s="67" t="str">
        <f t="shared" si="15"/>
        <v>GDBTGeneraciónOriente</v>
      </c>
      <c r="B235" s="250" t="str">
        <f t="shared" si="16"/>
        <v>GDBTOrienteNA</v>
      </c>
      <c r="C235" s="67" t="str">
        <f t="shared" si="17"/>
        <v>GDBTGeneraciónEnergíaOriente</v>
      </c>
      <c r="E235" s="267" t="s">
        <v>53</v>
      </c>
      <c r="F235" s="253" t="s">
        <v>159</v>
      </c>
      <c r="G235" s="252" t="s">
        <v>135</v>
      </c>
      <c r="H235" s="253" t="s">
        <v>71</v>
      </c>
      <c r="I235" s="253" t="s">
        <v>161</v>
      </c>
      <c r="J235" s="254">
        <v>1.2255256169888826</v>
      </c>
      <c r="K235" s="266" t="s">
        <v>184</v>
      </c>
      <c r="L235" s="256">
        <f>+INDEX(Mercado_ENERO_2025!$R$10:$R$349,MATCH(B235,Mercado_ENERO_2025!$J$10:$J$349,0))</f>
        <v>873.04354999727184</v>
      </c>
      <c r="M235" s="257">
        <f t="shared" si="18"/>
        <v>1069937.2352685709</v>
      </c>
      <c r="N235" s="258">
        <f t="shared" si="19"/>
        <v>1.239730400735682</v>
      </c>
      <c r="O235" s="259"/>
    </row>
    <row r="236" spans="1:15" ht="16.5" x14ac:dyDescent="0.3">
      <c r="A236" s="67" t="str">
        <f t="shared" si="15"/>
        <v>RABTGeneraciónOriente</v>
      </c>
      <c r="B236" s="250" t="str">
        <f t="shared" si="16"/>
        <v>RABTOrienteNA</v>
      </c>
      <c r="C236" s="67" t="str">
        <f t="shared" si="17"/>
        <v>RABTGeneraciónEnergíaOriente</v>
      </c>
      <c r="E236" s="267" t="s">
        <v>59</v>
      </c>
      <c r="F236" s="253" t="s">
        <v>159</v>
      </c>
      <c r="G236" s="252" t="s">
        <v>135</v>
      </c>
      <c r="H236" s="253" t="s">
        <v>71</v>
      </c>
      <c r="I236" s="253" t="s">
        <v>161</v>
      </c>
      <c r="J236" s="254">
        <v>0.80004474860386177</v>
      </c>
      <c r="K236" s="266" t="s">
        <v>184</v>
      </c>
      <c r="L236" s="256">
        <f>+INDEX(Mercado_ENERO_2025!$R$10:$R$349,MATCH(B236,Mercado_ENERO_2025!$J$10:$J$349,0))</f>
        <v>3486.5893439997812</v>
      </c>
      <c r="M236" s="257">
        <f t="shared" si="18"/>
        <v>2789427.4952052082</v>
      </c>
      <c r="N236" s="258">
        <f t="shared" si="19"/>
        <v>0.80931788209380284</v>
      </c>
      <c r="O236" s="259"/>
    </row>
    <row r="237" spans="1:15" ht="16.5" x14ac:dyDescent="0.3">
      <c r="A237" s="67" t="str">
        <f t="shared" si="15"/>
        <v>APBTGeneraciónOriente</v>
      </c>
      <c r="B237" s="250" t="str">
        <f t="shared" si="16"/>
        <v>APBTOrienteNA</v>
      </c>
      <c r="C237" s="67" t="str">
        <f t="shared" si="17"/>
        <v>APBTGeneraciónEnergíaOriente</v>
      </c>
      <c r="E237" s="267" t="s">
        <v>57</v>
      </c>
      <c r="F237" s="253" t="s">
        <v>159</v>
      </c>
      <c r="G237" s="252" t="s">
        <v>135</v>
      </c>
      <c r="H237" s="253" t="s">
        <v>71</v>
      </c>
      <c r="I237" s="253" t="s">
        <v>161</v>
      </c>
      <c r="J237" s="254">
        <v>1.4667795645544528</v>
      </c>
      <c r="K237" s="266" t="s">
        <v>184</v>
      </c>
      <c r="L237" s="256">
        <f>+INDEX(Mercado_ENERO_2025!$R$10:$R$349,MATCH(B237,Mercado_ENERO_2025!$J$10:$J$349,0))</f>
        <v>19253.955794003959</v>
      </c>
      <c r="M237" s="257">
        <f t="shared" si="18"/>
        <v>28241308.895479809</v>
      </c>
      <c r="N237" s="258">
        <f t="shared" si="19"/>
        <v>1.4837806669629956</v>
      </c>
      <c r="O237" s="259"/>
    </row>
    <row r="238" spans="1:15" ht="16.5" x14ac:dyDescent="0.3">
      <c r="A238" s="67" t="str">
        <f t="shared" si="15"/>
        <v>APMTGeneraciónOriente</v>
      </c>
      <c r="B238" s="250" t="str">
        <f t="shared" si="16"/>
        <v>APMTOrienteNA</v>
      </c>
      <c r="C238" s="67" t="str">
        <f t="shared" si="17"/>
        <v>APMTGeneraciónEnergíaOriente</v>
      </c>
      <c r="E238" s="267" t="s">
        <v>58</v>
      </c>
      <c r="F238" s="253" t="s">
        <v>159</v>
      </c>
      <c r="G238" s="252" t="s">
        <v>135</v>
      </c>
      <c r="H238" s="253" t="s">
        <v>71</v>
      </c>
      <c r="I238" s="253" t="s">
        <v>161</v>
      </c>
      <c r="J238" s="254">
        <v>1.218304662303497</v>
      </c>
      <c r="K238" s="266" t="s">
        <v>184</v>
      </c>
      <c r="L238" s="256">
        <f>+INDEX(Mercado_ENERO_2025!$R$10:$R$349,MATCH(B238,Mercado_ENERO_2025!$J$10:$J$349,0))</f>
        <v>1237.48004359418</v>
      </c>
      <c r="M238" s="257">
        <f t="shared" si="18"/>
        <v>1507627.7066183242</v>
      </c>
      <c r="N238" s="258">
        <f t="shared" si="19"/>
        <v>1.2324257496360156</v>
      </c>
      <c r="O238" s="259"/>
    </row>
    <row r="239" spans="1:15" ht="16.5" x14ac:dyDescent="0.3">
      <c r="A239" s="67" t="str">
        <f t="shared" si="15"/>
        <v>GDMTHGeneraciónOrienteB</v>
      </c>
      <c r="B239" s="250" t="str">
        <f t="shared" si="16"/>
        <v>GDMTHOrienteB</v>
      </c>
      <c r="C239" s="67" t="str">
        <f t="shared" si="17"/>
        <v>GDMTHGeneraciónEnergíaOriente</v>
      </c>
      <c r="E239" s="251" t="s">
        <v>54</v>
      </c>
      <c r="F239" s="253" t="s">
        <v>159</v>
      </c>
      <c r="G239" s="252" t="s">
        <v>135</v>
      </c>
      <c r="H239" s="253" t="s">
        <v>71</v>
      </c>
      <c r="I239" s="253" t="s">
        <v>146</v>
      </c>
      <c r="J239" s="254">
        <v>0.78115917481131525</v>
      </c>
      <c r="K239" s="266" t="s">
        <v>184</v>
      </c>
      <c r="L239" s="256">
        <f>+INDEX(Mercado_ENERO_2025!$R$10:$R$349,MATCH(B239,Mercado_ENERO_2025!$J$10:$J$349,0))</f>
        <v>41386.246088859261</v>
      </c>
      <c r="M239" s="257">
        <f t="shared" si="18"/>
        <v>32329245.843311325</v>
      </c>
      <c r="N239" s="258">
        <f t="shared" si="19"/>
        <v>0.79021340998698331</v>
      </c>
      <c r="O239" s="259"/>
    </row>
    <row r="240" spans="1:15" ht="16.5" x14ac:dyDescent="0.3">
      <c r="A240" s="67" t="str">
        <f t="shared" si="15"/>
        <v>GDMTHGeneraciónOrienteI</v>
      </c>
      <c r="B240" s="250" t="str">
        <f t="shared" si="16"/>
        <v>GDMTHOrienteI</v>
      </c>
      <c r="C240" s="67" t="str">
        <f t="shared" si="17"/>
        <v>GDMTHGeneraciónEnergíaOriente</v>
      </c>
      <c r="E240" s="251" t="s">
        <v>54</v>
      </c>
      <c r="F240" s="253" t="s">
        <v>159</v>
      </c>
      <c r="G240" s="252" t="s">
        <v>135</v>
      </c>
      <c r="H240" s="253" t="s">
        <v>71</v>
      </c>
      <c r="I240" s="253" t="s">
        <v>147</v>
      </c>
      <c r="J240" s="254">
        <v>1.5302869352489972</v>
      </c>
      <c r="K240" s="266" t="s">
        <v>184</v>
      </c>
      <c r="L240" s="256">
        <f>+INDEX(Mercado_ENERO_2025!$R$10:$R$349,MATCH(B240,Mercado_ENERO_2025!$J$10:$J$349,0))</f>
        <v>79352.933358001101</v>
      </c>
      <c r="M240" s="257">
        <f t="shared" si="18"/>
        <v>121432757.19143341</v>
      </c>
      <c r="N240" s="258">
        <f t="shared" si="19"/>
        <v>1.5480241368908307</v>
      </c>
      <c r="O240" s="259"/>
    </row>
    <row r="241" spans="1:15" ht="16.5" x14ac:dyDescent="0.3">
      <c r="A241" s="67" t="str">
        <f t="shared" si="15"/>
        <v>GDMTHGeneraciónOrienteP</v>
      </c>
      <c r="B241" s="250" t="str">
        <f t="shared" si="16"/>
        <v>GDMTHOrienteP</v>
      </c>
      <c r="C241" s="67" t="str">
        <f t="shared" si="17"/>
        <v>GDMTHGeneraciónEnergíaOriente</v>
      </c>
      <c r="E241" s="251" t="s">
        <v>54</v>
      </c>
      <c r="F241" s="253" t="s">
        <v>159</v>
      </c>
      <c r="G241" s="252" t="s">
        <v>135</v>
      </c>
      <c r="H241" s="253" t="s">
        <v>71</v>
      </c>
      <c r="I241" s="253" t="s">
        <v>148</v>
      </c>
      <c r="J241" s="254">
        <v>1.7445085909154332</v>
      </c>
      <c r="K241" s="266" t="s">
        <v>184</v>
      </c>
      <c r="L241" s="256">
        <f>+INDEX(Mercado_ENERO_2025!$R$10:$R$349,MATCH(B241,Mercado_ENERO_2025!$J$10:$J$349,0))</f>
        <v>18956.919709616228</v>
      </c>
      <c r="M241" s="257">
        <f t="shared" si="18"/>
        <v>33070509.29071961</v>
      </c>
      <c r="N241" s="258">
        <f t="shared" si="19"/>
        <v>1.7647287861809331</v>
      </c>
      <c r="O241" s="259"/>
    </row>
    <row r="242" spans="1:15" ht="16.5" x14ac:dyDescent="0.3">
      <c r="A242" s="67" t="str">
        <f t="shared" si="15"/>
        <v>GDMTOGeneraciónOriente</v>
      </c>
      <c r="B242" s="250" t="str">
        <f t="shared" si="16"/>
        <v>GDMTOOrienteNA</v>
      </c>
      <c r="C242" s="67" t="str">
        <f t="shared" si="17"/>
        <v>GDMTOGeneraciónEnergíaOriente</v>
      </c>
      <c r="E242" s="251" t="s">
        <v>55</v>
      </c>
      <c r="F242" s="253" t="s">
        <v>159</v>
      </c>
      <c r="G242" s="252" t="s">
        <v>135</v>
      </c>
      <c r="H242" s="253" t="s">
        <v>71</v>
      </c>
      <c r="I242" s="253" t="s">
        <v>161</v>
      </c>
      <c r="J242" s="254">
        <v>1.2005300046163938</v>
      </c>
      <c r="K242" s="266" t="s">
        <v>184</v>
      </c>
      <c r="L242" s="256">
        <f>+INDEX(Mercado_ENERO_2025!$R$10:$R$349,MATCH(B242,Mercado_ENERO_2025!$J$10:$J$349,0))</f>
        <v>60395.943747986697</v>
      </c>
      <c r="M242" s="257">
        <f t="shared" si="18"/>
        <v>72507142.626581937</v>
      </c>
      <c r="N242" s="258">
        <f t="shared" si="19"/>
        <v>1.2144450700060669</v>
      </c>
      <c r="O242" s="259"/>
    </row>
    <row r="243" spans="1:15" ht="16.5" x14ac:dyDescent="0.3">
      <c r="A243" s="67" t="str">
        <f t="shared" si="15"/>
        <v>RAMTGeneraciónOriente</v>
      </c>
      <c r="B243" s="250" t="str">
        <f t="shared" si="16"/>
        <v>RAMTOrienteNA</v>
      </c>
      <c r="C243" s="67" t="str">
        <f t="shared" si="17"/>
        <v>RAMTGeneraciónEnergíaOriente</v>
      </c>
      <c r="E243" s="267" t="s">
        <v>60</v>
      </c>
      <c r="F243" s="253" t="s">
        <v>159</v>
      </c>
      <c r="G243" s="252" t="s">
        <v>135</v>
      </c>
      <c r="H243" s="253" t="s">
        <v>71</v>
      </c>
      <c r="I243" s="253" t="s">
        <v>161</v>
      </c>
      <c r="J243" s="254">
        <v>0.76431028054541539</v>
      </c>
      <c r="K243" s="266" t="s">
        <v>184</v>
      </c>
      <c r="L243" s="256">
        <f>+INDEX(Mercado_ENERO_2025!$R$10:$R$349,MATCH(B243,Mercado_ENERO_2025!$J$10:$J$349,0))</f>
        <v>5208.4200174809221</v>
      </c>
      <c r="M243" s="257">
        <f t="shared" si="18"/>
        <v>3980848.9647592008</v>
      </c>
      <c r="N243" s="258">
        <f t="shared" si="19"/>
        <v>0.77316922408776134</v>
      </c>
      <c r="O243" s="259"/>
    </row>
    <row r="244" spans="1:15" ht="16.5" x14ac:dyDescent="0.3">
      <c r="A244" s="67" t="str">
        <f t="shared" si="15"/>
        <v>DISTGeneraciónOrienteB</v>
      </c>
      <c r="B244" s="250" t="str">
        <f t="shared" si="16"/>
        <v>DISTOrienteB</v>
      </c>
      <c r="C244" s="67" t="str">
        <f t="shared" si="17"/>
        <v>DISTGeneraciónEnergíaOriente</v>
      </c>
      <c r="E244" s="267" t="s">
        <v>51</v>
      </c>
      <c r="F244" s="253" t="s">
        <v>159</v>
      </c>
      <c r="G244" s="252" t="s">
        <v>135</v>
      </c>
      <c r="H244" s="253" t="s">
        <v>71</v>
      </c>
      <c r="I244" s="253" t="s">
        <v>146</v>
      </c>
      <c r="J244" s="254">
        <v>0.85114688945428119</v>
      </c>
      <c r="K244" s="266" t="s">
        <v>184</v>
      </c>
      <c r="L244" s="256">
        <f>+INDEX(Mercado_ENERO_2025!$R$10:$R$349,MATCH(B244,Mercado_ENERO_2025!$J$10:$J$349,0))</f>
        <v>34014.346972993568</v>
      </c>
      <c r="M244" s="257">
        <f t="shared" si="18"/>
        <v>28951205.62288212</v>
      </c>
      <c r="N244" s="258">
        <f t="shared" si="19"/>
        <v>0.86101233602990235</v>
      </c>
      <c r="O244" s="259"/>
    </row>
    <row r="245" spans="1:15" ht="16.5" x14ac:dyDescent="0.3">
      <c r="A245" s="67" t="str">
        <f t="shared" si="15"/>
        <v>DISTGeneraciónOrienteI</v>
      </c>
      <c r="B245" s="250" t="str">
        <f t="shared" si="16"/>
        <v>DISTOrienteI</v>
      </c>
      <c r="C245" s="67" t="str">
        <f t="shared" si="17"/>
        <v>DISTGeneraciónEnergíaOriente</v>
      </c>
      <c r="E245" s="267" t="s">
        <v>51</v>
      </c>
      <c r="F245" s="253" t="s">
        <v>159</v>
      </c>
      <c r="G245" s="252" t="s">
        <v>135</v>
      </c>
      <c r="H245" s="253" t="s">
        <v>71</v>
      </c>
      <c r="I245" s="253" t="s">
        <v>147</v>
      </c>
      <c r="J245" s="254">
        <v>1.640082477003703</v>
      </c>
      <c r="K245" s="266" t="s">
        <v>184</v>
      </c>
      <c r="L245" s="256">
        <f>+INDEX(Mercado_ENERO_2025!$R$10:$R$349,MATCH(B245,Mercado_ENERO_2025!$J$10:$J$349,0))</f>
        <v>62381.611675054912</v>
      </c>
      <c r="M245" s="257">
        <f t="shared" si="18"/>
        <v>102310988.19550717</v>
      </c>
      <c r="N245" s="258">
        <f t="shared" si="19"/>
        <v>1.659092293354987</v>
      </c>
      <c r="O245" s="259"/>
    </row>
    <row r="246" spans="1:15" ht="16.5" x14ac:dyDescent="0.3">
      <c r="A246" s="67" t="str">
        <f t="shared" si="15"/>
        <v>DISTGeneraciónOrienteP</v>
      </c>
      <c r="B246" s="250" t="str">
        <f t="shared" si="16"/>
        <v>DISTOrienteP</v>
      </c>
      <c r="C246" s="67" t="str">
        <f t="shared" si="17"/>
        <v>DISTGeneraciónEnergíaOriente</v>
      </c>
      <c r="E246" s="267" t="s">
        <v>51</v>
      </c>
      <c r="F246" s="253" t="s">
        <v>159</v>
      </c>
      <c r="G246" s="252" t="s">
        <v>135</v>
      </c>
      <c r="H246" s="253" t="s">
        <v>71</v>
      </c>
      <c r="I246" s="253" t="s">
        <v>148</v>
      </c>
      <c r="J246" s="254">
        <v>1.8693015000936326</v>
      </c>
      <c r="K246" s="266" t="s">
        <v>184</v>
      </c>
      <c r="L246" s="256">
        <f>+INDEX(Mercado_ENERO_2025!$R$10:$R$349,MATCH(B246,Mercado_ENERO_2025!$J$10:$J$349,0))</f>
        <v>14177.559472464249</v>
      </c>
      <c r="M246" s="257">
        <f t="shared" si="18"/>
        <v>26502133.189544111</v>
      </c>
      <c r="N246" s="258">
        <f t="shared" si="19"/>
        <v>1.8909681410828585</v>
      </c>
      <c r="O246" s="259"/>
    </row>
    <row r="247" spans="1:15" ht="16.5" x14ac:dyDescent="0.3">
      <c r="A247" s="67" t="str">
        <f t="shared" si="15"/>
        <v>DISTGeneraciónOrienteSP</v>
      </c>
      <c r="B247" s="250" t="str">
        <f t="shared" si="16"/>
        <v>DISTOrienteSP</v>
      </c>
      <c r="C247" s="67" t="str">
        <f t="shared" si="17"/>
        <v>DISTGeneraciónEnergíaOriente</v>
      </c>
      <c r="E247" s="267" t="s">
        <v>51</v>
      </c>
      <c r="F247" s="253" t="s">
        <v>159</v>
      </c>
      <c r="G247" s="252" t="s">
        <v>135</v>
      </c>
      <c r="H247" s="253" t="s">
        <v>71</v>
      </c>
      <c r="I247" s="253" t="s">
        <v>151</v>
      </c>
      <c r="J247" s="254">
        <v>0</v>
      </c>
      <c r="K247" s="266" t="s">
        <v>184</v>
      </c>
      <c r="L247" s="256">
        <f>+INDEX(Mercado_ENERO_2025!$R$10:$R$349,MATCH(B247,Mercado_ENERO_2025!$J$10:$J$349,0))</f>
        <v>0</v>
      </c>
      <c r="M247" s="257">
        <f t="shared" si="18"/>
        <v>0</v>
      </c>
      <c r="N247" s="258">
        <f t="shared" si="19"/>
        <v>0</v>
      </c>
      <c r="O247" s="259"/>
    </row>
    <row r="248" spans="1:15" ht="16.5" x14ac:dyDescent="0.3">
      <c r="A248" s="67" t="str">
        <f t="shared" si="15"/>
        <v>DITGeneraciónOrienteB</v>
      </c>
      <c r="B248" s="250" t="str">
        <f t="shared" si="16"/>
        <v>DITOrienteB</v>
      </c>
      <c r="C248" s="67" t="str">
        <f t="shared" si="17"/>
        <v>DITGeneraciónEnergíaOriente</v>
      </c>
      <c r="E248" s="267" t="s">
        <v>52</v>
      </c>
      <c r="F248" s="253" t="s">
        <v>159</v>
      </c>
      <c r="G248" s="252" t="s">
        <v>135</v>
      </c>
      <c r="H248" s="253" t="s">
        <v>71</v>
      </c>
      <c r="I248" s="253" t="s">
        <v>146</v>
      </c>
      <c r="J248" s="254">
        <v>0.94039048325827657</v>
      </c>
      <c r="K248" s="266" t="s">
        <v>184</v>
      </c>
      <c r="L248" s="256">
        <f>+INDEX(Mercado_ENERO_2025!$R$10:$R$349,MATCH(B248,Mercado_ENERO_2025!$J$10:$J$349,0))</f>
        <v>29435.77338002859</v>
      </c>
      <c r="M248" s="257">
        <f t="shared" si="18"/>
        <v>27681121.153926197</v>
      </c>
      <c r="N248" s="258">
        <f t="shared" si="19"/>
        <v>0.95129033167193333</v>
      </c>
      <c r="O248" s="259"/>
    </row>
    <row r="249" spans="1:15" ht="16.5" x14ac:dyDescent="0.3">
      <c r="A249" s="67" t="str">
        <f t="shared" si="15"/>
        <v>DITGeneraciónOrienteI</v>
      </c>
      <c r="B249" s="250" t="str">
        <f t="shared" si="16"/>
        <v>DITOrienteI</v>
      </c>
      <c r="C249" s="67" t="str">
        <f t="shared" si="17"/>
        <v>DITGeneraciónEnergíaOriente</v>
      </c>
      <c r="E249" s="267" t="s">
        <v>52</v>
      </c>
      <c r="F249" s="253" t="s">
        <v>159</v>
      </c>
      <c r="G249" s="252" t="s">
        <v>135</v>
      </c>
      <c r="H249" s="253" t="s">
        <v>71</v>
      </c>
      <c r="I249" s="253" t="s">
        <v>147</v>
      </c>
      <c r="J249" s="254">
        <v>1.6515619434266251</v>
      </c>
      <c r="K249" s="266" t="s">
        <v>184</v>
      </c>
      <c r="L249" s="256">
        <f>+INDEX(Mercado_ENERO_2025!$R$10:$R$349,MATCH(B249,Mercado_ENERO_2025!$J$10:$J$349,0))</f>
        <v>45004.07986053919</v>
      </c>
      <c r="M249" s="257">
        <f t="shared" si="18"/>
        <v>74327025.596599132</v>
      </c>
      <c r="N249" s="258">
        <f t="shared" si="19"/>
        <v>1.6707048156159967</v>
      </c>
      <c r="O249" s="259"/>
    </row>
    <row r="250" spans="1:15" ht="16.5" x14ac:dyDescent="0.3">
      <c r="A250" s="67" t="str">
        <f t="shared" si="15"/>
        <v>DITGeneraciónOrienteP</v>
      </c>
      <c r="B250" s="250" t="str">
        <f t="shared" si="16"/>
        <v>DITOrienteP</v>
      </c>
      <c r="C250" s="67" t="str">
        <f t="shared" si="17"/>
        <v>DITGeneraciónEnergíaOriente</v>
      </c>
      <c r="E250" s="267" t="s">
        <v>52</v>
      </c>
      <c r="F250" s="253" t="s">
        <v>159</v>
      </c>
      <c r="G250" s="252" t="s">
        <v>135</v>
      </c>
      <c r="H250" s="253" t="s">
        <v>71</v>
      </c>
      <c r="I250" s="253" t="s">
        <v>148</v>
      </c>
      <c r="J250" s="254">
        <v>1.9607669261085148</v>
      </c>
      <c r="K250" s="266" t="s">
        <v>184</v>
      </c>
      <c r="L250" s="256">
        <f>+INDEX(Mercado_ENERO_2025!$R$10:$R$349,MATCH(B250,Mercado_ENERO_2025!$J$10:$J$349,0))</f>
        <v>6090.1981858163545</v>
      </c>
      <c r="M250" s="257">
        <f t="shared" si="18"/>
        <v>11941459.176194787</v>
      </c>
      <c r="N250" s="258">
        <f t="shared" si="19"/>
        <v>1.9834937216786319</v>
      </c>
      <c r="O250" s="259"/>
    </row>
    <row r="251" spans="1:15" ht="16.5" x14ac:dyDescent="0.3">
      <c r="A251" s="67" t="str">
        <f t="shared" si="15"/>
        <v>DITGeneraciónOrienteSP</v>
      </c>
      <c r="B251" s="250" t="str">
        <f t="shared" si="16"/>
        <v>DITOrienteSP</v>
      </c>
      <c r="C251" s="67" t="str">
        <f t="shared" si="17"/>
        <v>DITGeneraciónEnergíaOriente</v>
      </c>
      <c r="E251" s="267" t="s">
        <v>52</v>
      </c>
      <c r="F251" s="253" t="s">
        <v>159</v>
      </c>
      <c r="G251" s="252" t="s">
        <v>135</v>
      </c>
      <c r="H251" s="253" t="s">
        <v>71</v>
      </c>
      <c r="I251" s="253" t="s">
        <v>151</v>
      </c>
      <c r="J251" s="254">
        <v>0</v>
      </c>
      <c r="K251" s="266" t="s">
        <v>184</v>
      </c>
      <c r="L251" s="256">
        <f>+INDEX(Mercado_ENERO_2025!$R$10:$R$349,MATCH(B251,Mercado_ENERO_2025!$J$10:$J$349,0))</f>
        <v>0</v>
      </c>
      <c r="M251" s="257">
        <f t="shared" si="18"/>
        <v>0</v>
      </c>
      <c r="N251" s="258">
        <f t="shared" si="19"/>
        <v>0</v>
      </c>
      <c r="O251" s="259"/>
    </row>
    <row r="252" spans="1:15" ht="16.5" x14ac:dyDescent="0.3">
      <c r="A252" s="67" t="str">
        <f t="shared" si="15"/>
        <v>DB1GeneraciónPeninsular</v>
      </c>
      <c r="B252" s="250" t="str">
        <f t="shared" si="16"/>
        <v>DB1PeninsularNA</v>
      </c>
      <c r="C252" s="67" t="str">
        <f t="shared" si="17"/>
        <v>DB1GeneraciónEnergíaPeninsular</v>
      </c>
      <c r="E252" s="267" t="s">
        <v>48</v>
      </c>
      <c r="F252" s="253" t="s">
        <v>159</v>
      </c>
      <c r="G252" s="252" t="s">
        <v>135</v>
      </c>
      <c r="H252" s="253" t="s">
        <v>72</v>
      </c>
      <c r="I252" s="253" t="s">
        <v>161</v>
      </c>
      <c r="J252" s="254">
        <v>0.86170059245599917</v>
      </c>
      <c r="K252" s="266" t="s">
        <v>184</v>
      </c>
      <c r="L252" s="256">
        <f>+INDEX(Mercado_ENERO_2025!$R$10:$R$349,MATCH(B252,Mercado_ENERO_2025!$J$10:$J$349,0))</f>
        <v>103598.500465894</v>
      </c>
      <c r="M252" s="257">
        <f t="shared" si="18"/>
        <v>89270889.229013965</v>
      </c>
      <c r="N252" s="258">
        <f t="shared" si="19"/>
        <v>0.87168836456018473</v>
      </c>
      <c r="O252" s="259"/>
    </row>
    <row r="253" spans="1:15" ht="16.5" x14ac:dyDescent="0.3">
      <c r="A253" s="67" t="str">
        <f t="shared" si="15"/>
        <v>DB2GeneraciónPeninsular</v>
      </c>
      <c r="B253" s="250" t="str">
        <f t="shared" si="16"/>
        <v>DB2PeninsularNA</v>
      </c>
      <c r="C253" s="67" t="str">
        <f t="shared" si="17"/>
        <v>DB2GeneraciónEnergíaPeninsular</v>
      </c>
      <c r="E253" s="267" t="s">
        <v>50</v>
      </c>
      <c r="F253" s="253" t="s">
        <v>159</v>
      </c>
      <c r="G253" s="252" t="s">
        <v>135</v>
      </c>
      <c r="H253" s="253" t="s">
        <v>72</v>
      </c>
      <c r="I253" s="253" t="s">
        <v>161</v>
      </c>
      <c r="J253" s="254">
        <v>0.85355387434941044</v>
      </c>
      <c r="K253" s="266" t="s">
        <v>184</v>
      </c>
      <c r="L253" s="256">
        <f>+INDEX(Mercado_ENERO_2025!$R$10:$R$349,MATCH(B253,Mercado_ENERO_2025!$J$10:$J$349,0))</f>
        <v>264515.21396050899</v>
      </c>
      <c r="M253" s="257">
        <f t="shared" si="18"/>
        <v>225777985.70035571</v>
      </c>
      <c r="N253" s="258">
        <f t="shared" si="19"/>
        <v>0.86344721972979188</v>
      </c>
      <c r="O253" s="259"/>
    </row>
    <row r="254" spans="1:15" ht="16.5" x14ac:dyDescent="0.3">
      <c r="A254" s="67" t="str">
        <f t="shared" si="15"/>
        <v>PDBTGeneraciónPeninsular</v>
      </c>
      <c r="B254" s="250" t="str">
        <f t="shared" si="16"/>
        <v>PDBTPeninsularNA</v>
      </c>
      <c r="C254" s="67" t="str">
        <f t="shared" si="17"/>
        <v>PDBTGeneraciónEnergíaPeninsular</v>
      </c>
      <c r="E254" s="267" t="s">
        <v>56</v>
      </c>
      <c r="F254" s="253" t="s">
        <v>159</v>
      </c>
      <c r="G254" s="252" t="s">
        <v>135</v>
      </c>
      <c r="H254" s="253" t="s">
        <v>72</v>
      </c>
      <c r="I254" s="253" t="s">
        <v>161</v>
      </c>
      <c r="J254" s="254">
        <v>1.9404001308420431</v>
      </c>
      <c r="K254" s="266" t="s">
        <v>184</v>
      </c>
      <c r="L254" s="256">
        <f>+INDEX(Mercado_ENERO_2025!$R$10:$R$349,MATCH(B254,Mercado_ENERO_2025!$J$10:$J$349,0))</f>
        <v>67273.789361867181</v>
      </c>
      <c r="M254" s="257">
        <f t="shared" si="18"/>
        <v>130538069.68000713</v>
      </c>
      <c r="N254" s="258">
        <f t="shared" si="19"/>
        <v>1.96289085960265</v>
      </c>
      <c r="O254" s="259"/>
    </row>
    <row r="255" spans="1:15" ht="16.5" x14ac:dyDescent="0.3">
      <c r="A255" s="67" t="str">
        <f t="shared" si="15"/>
        <v>GDBTGeneraciónPeninsular</v>
      </c>
      <c r="B255" s="250" t="str">
        <f t="shared" si="16"/>
        <v>GDBTPeninsularNA</v>
      </c>
      <c r="C255" s="67" t="str">
        <f t="shared" si="17"/>
        <v>GDBTGeneraciónEnergíaPeninsular</v>
      </c>
      <c r="E255" s="267" t="s">
        <v>53</v>
      </c>
      <c r="F255" s="253" t="s">
        <v>159</v>
      </c>
      <c r="G255" s="252" t="s">
        <v>135</v>
      </c>
      <c r="H255" s="253" t="s">
        <v>72</v>
      </c>
      <c r="I255" s="253" t="s">
        <v>161</v>
      </c>
      <c r="J255" s="254">
        <v>2.010943303537732</v>
      </c>
      <c r="K255" s="266" t="s">
        <v>184</v>
      </c>
      <c r="L255" s="256">
        <f>+INDEX(Mercado_ENERO_2025!$R$10:$R$349,MATCH(B255,Mercado_ENERO_2025!$J$10:$J$349,0))</f>
        <v>1167.7044220906344</v>
      </c>
      <c r="M255" s="257">
        <f t="shared" si="18"/>
        <v>2348187.3881145585</v>
      </c>
      <c r="N255" s="258">
        <f t="shared" si="19"/>
        <v>2.034251681884006</v>
      </c>
      <c r="O255" s="259"/>
    </row>
    <row r="256" spans="1:15" ht="16.5" x14ac:dyDescent="0.3">
      <c r="A256" s="67" t="str">
        <f t="shared" si="15"/>
        <v>RABTGeneraciónPeninsular</v>
      </c>
      <c r="B256" s="250" t="str">
        <f t="shared" si="16"/>
        <v>RABTPeninsularNA</v>
      </c>
      <c r="C256" s="67" t="str">
        <f t="shared" si="17"/>
        <v>RABTGeneraciónEnergíaPeninsular</v>
      </c>
      <c r="E256" s="267" t="s">
        <v>59</v>
      </c>
      <c r="F256" s="253" t="s">
        <v>159</v>
      </c>
      <c r="G256" s="252" t="s">
        <v>135</v>
      </c>
      <c r="H256" s="253" t="s">
        <v>72</v>
      </c>
      <c r="I256" s="253" t="s">
        <v>161</v>
      </c>
      <c r="J256" s="254">
        <v>0.85299841629668882</v>
      </c>
      <c r="K256" s="266" t="s">
        <v>184</v>
      </c>
      <c r="L256" s="256">
        <f>+INDEX(Mercado_ENERO_2025!$R$10:$R$349,MATCH(B256,Mercado_ENERO_2025!$J$10:$J$349,0))</f>
        <v>3924.1199892682012</v>
      </c>
      <c r="M256" s="257">
        <f t="shared" si="18"/>
        <v>3347268.1362039554</v>
      </c>
      <c r="N256" s="258">
        <f t="shared" si="19"/>
        <v>0.86288532349135638</v>
      </c>
      <c r="O256" s="259"/>
    </row>
    <row r="257" spans="1:15" ht="16.5" x14ac:dyDescent="0.3">
      <c r="A257" s="67" t="str">
        <f t="shared" si="15"/>
        <v>APBTGeneraciónPeninsular</v>
      </c>
      <c r="B257" s="250" t="str">
        <f t="shared" si="16"/>
        <v>APBTPeninsularNA</v>
      </c>
      <c r="C257" s="67" t="str">
        <f t="shared" si="17"/>
        <v>APBTGeneraciónEnergíaPeninsular</v>
      </c>
      <c r="E257" s="267" t="s">
        <v>57</v>
      </c>
      <c r="F257" s="253" t="s">
        <v>159</v>
      </c>
      <c r="G257" s="252" t="s">
        <v>135</v>
      </c>
      <c r="H257" s="253" t="s">
        <v>72</v>
      </c>
      <c r="I257" s="253" t="s">
        <v>161</v>
      </c>
      <c r="J257" s="254">
        <v>1.689333091011717</v>
      </c>
      <c r="K257" s="266" t="s">
        <v>184</v>
      </c>
      <c r="L257" s="256">
        <f>+INDEX(Mercado_ENERO_2025!$R$10:$R$349,MATCH(B257,Mercado_ENERO_2025!$J$10:$J$349,0))</f>
        <v>15470.680438045523</v>
      </c>
      <c r="M257" s="257">
        <f t="shared" si="18"/>
        <v>26135132.404457949</v>
      </c>
      <c r="N257" s="258">
        <f t="shared" si="19"/>
        <v>1.7089137598296347</v>
      </c>
      <c r="O257" s="259"/>
    </row>
    <row r="258" spans="1:15" ht="16.5" x14ac:dyDescent="0.3">
      <c r="A258" s="67" t="str">
        <f t="shared" si="15"/>
        <v>APMTGeneraciónPeninsular</v>
      </c>
      <c r="B258" s="250" t="str">
        <f t="shared" si="16"/>
        <v>APMTPeninsularNA</v>
      </c>
      <c r="C258" s="67" t="str">
        <f t="shared" si="17"/>
        <v>APMTGeneraciónEnergíaPeninsular</v>
      </c>
      <c r="E258" s="267" t="s">
        <v>58</v>
      </c>
      <c r="F258" s="253" t="s">
        <v>159</v>
      </c>
      <c r="G258" s="252" t="s">
        <v>135</v>
      </c>
      <c r="H258" s="253" t="s">
        <v>72</v>
      </c>
      <c r="I258" s="253" t="s">
        <v>161</v>
      </c>
      <c r="J258" s="254">
        <v>1.3845717727516036</v>
      </c>
      <c r="K258" s="266" t="s">
        <v>184</v>
      </c>
      <c r="L258" s="256">
        <f>+INDEX(Mercado_ENERO_2025!$R$10:$R$349,MATCH(B258,Mercado_ENERO_2025!$J$10:$J$349,0))</f>
        <v>2098.0637348175569</v>
      </c>
      <c r="M258" s="257">
        <f t="shared" si="18"/>
        <v>2904919.8246621951</v>
      </c>
      <c r="N258" s="258">
        <f t="shared" si="19"/>
        <v>1.400620023674487</v>
      </c>
      <c r="O258" s="259"/>
    </row>
    <row r="259" spans="1:15" ht="16.5" x14ac:dyDescent="0.3">
      <c r="A259" s="67" t="str">
        <f t="shared" si="15"/>
        <v>GDMTHGeneraciónPeninsularB</v>
      </c>
      <c r="B259" s="250" t="str">
        <f t="shared" si="16"/>
        <v>GDMTHPeninsularB</v>
      </c>
      <c r="C259" s="67" t="str">
        <f t="shared" si="17"/>
        <v>GDMTHGeneraciónEnergíaPeninsular</v>
      </c>
      <c r="E259" s="251" t="s">
        <v>54</v>
      </c>
      <c r="F259" s="253" t="s">
        <v>159</v>
      </c>
      <c r="G259" s="252" t="s">
        <v>135</v>
      </c>
      <c r="H259" s="253" t="s">
        <v>72</v>
      </c>
      <c r="I259" s="253" t="s">
        <v>146</v>
      </c>
      <c r="J259" s="254">
        <v>1.1051763722324575</v>
      </c>
      <c r="K259" s="266" t="s">
        <v>184</v>
      </c>
      <c r="L259" s="256">
        <f>+INDEX(Mercado_ENERO_2025!$R$10:$R$349,MATCH(B259,Mercado_ENERO_2025!$J$10:$J$349,0))</f>
        <v>101016.5121172154</v>
      </c>
      <c r="M259" s="257">
        <f t="shared" si="18"/>
        <v>111641062.3972802</v>
      </c>
      <c r="N259" s="258">
        <f t="shared" si="19"/>
        <v>1.1179862157412421</v>
      </c>
      <c r="O259" s="259"/>
    </row>
    <row r="260" spans="1:15" ht="16.5" x14ac:dyDescent="0.3">
      <c r="A260" s="67" t="str">
        <f t="shared" si="15"/>
        <v>GDMTHGeneraciónPeninsularI</v>
      </c>
      <c r="B260" s="250" t="str">
        <f t="shared" si="16"/>
        <v>GDMTHPeninsularI</v>
      </c>
      <c r="C260" s="67" t="str">
        <f t="shared" si="17"/>
        <v>GDMTHGeneraciónEnergíaPeninsular</v>
      </c>
      <c r="E260" s="251" t="s">
        <v>54</v>
      </c>
      <c r="F260" s="253" t="s">
        <v>159</v>
      </c>
      <c r="G260" s="252" t="s">
        <v>135</v>
      </c>
      <c r="H260" s="253" t="s">
        <v>72</v>
      </c>
      <c r="I260" s="253" t="s">
        <v>147</v>
      </c>
      <c r="J260" s="254">
        <v>2.0018708220099404</v>
      </c>
      <c r="K260" s="266" t="s">
        <v>184</v>
      </c>
      <c r="L260" s="256">
        <f>+INDEX(Mercado_ENERO_2025!$R$10:$R$349,MATCH(B260,Mercado_ENERO_2025!$J$10:$J$349,0))</f>
        <v>193686.48552671986</v>
      </c>
      <c r="M260" s="257">
        <f t="shared" si="18"/>
        <v>387735323.99359113</v>
      </c>
      <c r="N260" s="258">
        <f t="shared" si="19"/>
        <v>2.0250740433228871</v>
      </c>
      <c r="O260" s="259"/>
    </row>
    <row r="261" spans="1:15" ht="16.5" x14ac:dyDescent="0.3">
      <c r="A261" s="67" t="str">
        <f t="shared" si="15"/>
        <v>GDMTHGeneraciónPeninsularP</v>
      </c>
      <c r="B261" s="250" t="str">
        <f t="shared" si="16"/>
        <v>GDMTHPeninsularP</v>
      </c>
      <c r="C261" s="67" t="str">
        <f t="shared" si="17"/>
        <v>GDMTHGeneraciónEnergíaPeninsular</v>
      </c>
      <c r="E261" s="251" t="s">
        <v>54</v>
      </c>
      <c r="F261" s="253" t="s">
        <v>159</v>
      </c>
      <c r="G261" s="252" t="s">
        <v>135</v>
      </c>
      <c r="H261" s="253" t="s">
        <v>72</v>
      </c>
      <c r="I261" s="253" t="s">
        <v>148</v>
      </c>
      <c r="J261" s="254">
        <v>2.2577518316305212</v>
      </c>
      <c r="K261" s="266" t="s">
        <v>184</v>
      </c>
      <c r="L261" s="256">
        <f>+INDEX(Mercado_ENERO_2025!$R$10:$R$349,MATCH(B261,Mercado_ENERO_2025!$J$10:$J$349,0))</f>
        <v>46270.490574089898</v>
      </c>
      <c r="M261" s="257">
        <f t="shared" si="18"/>
        <v>104467284.84409423</v>
      </c>
      <c r="N261" s="258">
        <f t="shared" si="19"/>
        <v>2.2839209104956777</v>
      </c>
      <c r="O261" s="259"/>
    </row>
    <row r="262" spans="1:15" ht="16.5" x14ac:dyDescent="0.3">
      <c r="A262" s="67" t="str">
        <f t="shared" si="15"/>
        <v>GDMTOGeneraciónPeninsular</v>
      </c>
      <c r="B262" s="250" t="str">
        <f t="shared" si="16"/>
        <v>GDMTOPeninsularNA</v>
      </c>
      <c r="C262" s="67" t="str">
        <f t="shared" si="17"/>
        <v>GDMTOGeneraciónEnergíaPeninsular</v>
      </c>
      <c r="E262" s="251" t="s">
        <v>55</v>
      </c>
      <c r="F262" s="253" t="s">
        <v>159</v>
      </c>
      <c r="G262" s="252" t="s">
        <v>135</v>
      </c>
      <c r="H262" s="253" t="s">
        <v>72</v>
      </c>
      <c r="I262" s="253" t="s">
        <v>161</v>
      </c>
      <c r="J262" s="254">
        <v>1.637305186740095</v>
      </c>
      <c r="K262" s="266" t="s">
        <v>184</v>
      </c>
      <c r="L262" s="256">
        <f>+INDEX(Mercado_ENERO_2025!$R$10:$R$349,MATCH(B262,Mercado_ENERO_2025!$J$10:$J$349,0))</f>
        <v>72767.357371601291</v>
      </c>
      <c r="M262" s="257">
        <f t="shared" si="18"/>
        <v>119142371.64989287</v>
      </c>
      <c r="N262" s="258">
        <f t="shared" si="19"/>
        <v>1.6562828121628095</v>
      </c>
      <c r="O262" s="259"/>
    </row>
    <row r="263" spans="1:15" ht="16.5" x14ac:dyDescent="0.3">
      <c r="A263" s="67" t="str">
        <f t="shared" si="15"/>
        <v>RAMTGeneraciónPeninsular</v>
      </c>
      <c r="B263" s="250" t="str">
        <f t="shared" si="16"/>
        <v>RAMTPeninsularNA</v>
      </c>
      <c r="C263" s="67" t="str">
        <f t="shared" si="17"/>
        <v>RAMTGeneraciónEnergíaPeninsular</v>
      </c>
      <c r="E263" s="267" t="s">
        <v>60</v>
      </c>
      <c r="F263" s="253" t="s">
        <v>159</v>
      </c>
      <c r="G263" s="252" t="s">
        <v>135</v>
      </c>
      <c r="H263" s="253" t="s">
        <v>72</v>
      </c>
      <c r="I263" s="253" t="s">
        <v>161</v>
      </c>
      <c r="J263" s="254">
        <v>0.80837661939469097</v>
      </c>
      <c r="K263" s="266" t="s">
        <v>184</v>
      </c>
      <c r="L263" s="256">
        <f>+INDEX(Mercado_ENERO_2025!$R$10:$R$349,MATCH(B263,Mercado_ENERO_2025!$J$10:$J$349,0))</f>
        <v>3691.8545655901321</v>
      </c>
      <c r="M263" s="257">
        <f t="shared" si="18"/>
        <v>2984408.9130286067</v>
      </c>
      <c r="N263" s="258">
        <f t="shared" si="19"/>
        <v>0.81774632567034078</v>
      </c>
      <c r="O263" s="259"/>
    </row>
    <row r="264" spans="1:15" ht="16.5" x14ac:dyDescent="0.3">
      <c r="A264" s="67" t="str">
        <f t="shared" si="15"/>
        <v>DISTGeneraciónPeninsularB</v>
      </c>
      <c r="B264" s="250" t="str">
        <f t="shared" si="16"/>
        <v>DISTPeninsularB</v>
      </c>
      <c r="C264" s="67" t="str">
        <f t="shared" si="17"/>
        <v>DISTGeneraciónEnergíaPeninsular</v>
      </c>
      <c r="E264" s="267" t="s">
        <v>51</v>
      </c>
      <c r="F264" s="253" t="s">
        <v>159</v>
      </c>
      <c r="G264" s="252" t="s">
        <v>135</v>
      </c>
      <c r="H264" s="253" t="s">
        <v>72</v>
      </c>
      <c r="I264" s="253" t="s">
        <v>146</v>
      </c>
      <c r="J264" s="254">
        <v>0.98704895968692119</v>
      </c>
      <c r="K264" s="266" t="s">
        <v>184</v>
      </c>
      <c r="L264" s="256">
        <f>+INDEX(Mercado_ENERO_2025!$R$10:$R$349,MATCH(B264,Mercado_ENERO_2025!$J$10:$J$349,0))</f>
        <v>3119.8525908118436</v>
      </c>
      <c r="M264" s="257">
        <f t="shared" si="18"/>
        <v>3079447.2541373763</v>
      </c>
      <c r="N264" s="258">
        <f t="shared" si="19"/>
        <v>0.99848961570054673</v>
      </c>
      <c r="O264" s="259"/>
    </row>
    <row r="265" spans="1:15" ht="16.5" x14ac:dyDescent="0.3">
      <c r="A265" s="67" t="str">
        <f t="shared" si="15"/>
        <v>DISTGeneraciónPeninsularI</v>
      </c>
      <c r="B265" s="250" t="str">
        <f t="shared" si="16"/>
        <v>DISTPeninsularI</v>
      </c>
      <c r="C265" s="67" t="str">
        <f t="shared" si="17"/>
        <v>DISTGeneraciónEnergíaPeninsular</v>
      </c>
      <c r="E265" s="267" t="s">
        <v>51</v>
      </c>
      <c r="F265" s="253" t="s">
        <v>159</v>
      </c>
      <c r="G265" s="252" t="s">
        <v>135</v>
      </c>
      <c r="H265" s="253" t="s">
        <v>72</v>
      </c>
      <c r="I265" s="253" t="s">
        <v>147</v>
      </c>
      <c r="J265" s="254">
        <v>1.8302342837188541</v>
      </c>
      <c r="K265" s="266" t="s">
        <v>184</v>
      </c>
      <c r="L265" s="256">
        <f>+INDEX(Mercado_ENERO_2025!$R$10:$R$349,MATCH(B265,Mercado_ENERO_2025!$J$10:$J$349,0))</f>
        <v>5721.7453846155659</v>
      </c>
      <c r="M265" s="257">
        <f t="shared" si="18"/>
        <v>10472134.565633528</v>
      </c>
      <c r="N265" s="258">
        <f t="shared" si="19"/>
        <v>1.8514481056462013</v>
      </c>
      <c r="O265" s="259"/>
    </row>
    <row r="266" spans="1:15" ht="16.5" x14ac:dyDescent="0.3">
      <c r="A266" s="67" t="str">
        <f t="shared" si="15"/>
        <v>DISTGeneraciónPeninsularP</v>
      </c>
      <c r="B266" s="250" t="str">
        <f t="shared" si="16"/>
        <v>DISTPeninsularP</v>
      </c>
      <c r="C266" s="67" t="str">
        <f t="shared" si="17"/>
        <v>DISTGeneraciónEnergíaPeninsular</v>
      </c>
      <c r="E266" s="267" t="s">
        <v>51</v>
      </c>
      <c r="F266" s="253" t="s">
        <v>159</v>
      </c>
      <c r="G266" s="252" t="s">
        <v>135</v>
      </c>
      <c r="H266" s="253" t="s">
        <v>72</v>
      </c>
      <c r="I266" s="253" t="s">
        <v>148</v>
      </c>
      <c r="J266" s="254">
        <v>2.0168681894334339</v>
      </c>
      <c r="K266" s="266" t="s">
        <v>184</v>
      </c>
      <c r="L266" s="256">
        <f>+INDEX(Mercado_ENERO_2025!$R$10:$R$349,MATCH(B266,Mercado_ENERO_2025!$J$10:$J$349,0))</f>
        <v>1300.389382359022</v>
      </c>
      <c r="M266" s="257">
        <f t="shared" si="18"/>
        <v>2622713.9791569021</v>
      </c>
      <c r="N266" s="258">
        <f t="shared" si="19"/>
        <v>2.0402452417606565</v>
      </c>
      <c r="O266" s="259"/>
    </row>
    <row r="267" spans="1:15" ht="16.5" x14ac:dyDescent="0.3">
      <c r="A267" s="67" t="str">
        <f t="shared" si="15"/>
        <v>DISTGeneraciónPeninsularSP</v>
      </c>
      <c r="B267" s="250" t="str">
        <f t="shared" si="16"/>
        <v>DISTPeninsularSP</v>
      </c>
      <c r="C267" s="67" t="str">
        <f t="shared" si="17"/>
        <v>DISTGeneraciónEnergíaPeninsular</v>
      </c>
      <c r="E267" s="267" t="s">
        <v>51</v>
      </c>
      <c r="F267" s="253" t="s">
        <v>159</v>
      </c>
      <c r="G267" s="252" t="s">
        <v>135</v>
      </c>
      <c r="H267" s="253" t="s">
        <v>72</v>
      </c>
      <c r="I267" s="253" t="s">
        <v>151</v>
      </c>
      <c r="J267" s="254">
        <v>0</v>
      </c>
      <c r="K267" s="266" t="s">
        <v>184</v>
      </c>
      <c r="L267" s="256">
        <f>+INDEX(Mercado_ENERO_2025!$R$10:$R$349,MATCH(B267,Mercado_ENERO_2025!$J$10:$J$349,0))</f>
        <v>0</v>
      </c>
      <c r="M267" s="257">
        <f t="shared" si="18"/>
        <v>0</v>
      </c>
      <c r="N267" s="258">
        <f t="shared" si="19"/>
        <v>0</v>
      </c>
      <c r="O267" s="259"/>
    </row>
    <row r="268" spans="1:15" ht="16.5" x14ac:dyDescent="0.3">
      <c r="A268" s="67" t="str">
        <f t="shared" ref="A268:A331" si="20">IF(I268="NA",E268&amp;F268&amp;H268,E268&amp;F268&amp;H268&amp;I268)</f>
        <v>DITGeneraciónPeninsularB</v>
      </c>
      <c r="B268" s="250" t="str">
        <f t="shared" ref="B268:B331" si="21">E268&amp;H268&amp;I268</f>
        <v>DITPeninsularB</v>
      </c>
      <c r="C268" s="67" t="str">
        <f t="shared" ref="C268:C331" si="22">E268&amp;F268&amp;G268&amp;H268</f>
        <v>DITGeneraciónEnergíaPeninsular</v>
      </c>
      <c r="E268" s="267" t="s">
        <v>52</v>
      </c>
      <c r="F268" s="253" t="s">
        <v>159</v>
      </c>
      <c r="G268" s="252" t="s">
        <v>135</v>
      </c>
      <c r="H268" s="253" t="s">
        <v>72</v>
      </c>
      <c r="I268" s="253" t="s">
        <v>146</v>
      </c>
      <c r="J268" s="254">
        <v>0.97112582884222487</v>
      </c>
      <c r="K268" s="266" t="s">
        <v>184</v>
      </c>
      <c r="L268" s="256">
        <f>+INDEX(Mercado_ENERO_2025!$R$10:$R$349,MATCH(B268,Mercado_ENERO_2025!$J$10:$J$349,0))</f>
        <v>187.92259284126783</v>
      </c>
      <c r="M268" s="257">
        <f t="shared" ref="M268:M331" si="23">IF(OR(G268="Energía",G268="Potencia"),J268*L268*1000,J268*L268)</f>
        <v>182496.48373115616</v>
      </c>
      <c r="N268" s="258">
        <f t="shared" si="19"/>
        <v>0.98238192353205156</v>
      </c>
      <c r="O268" s="259"/>
    </row>
    <row r="269" spans="1:15" ht="16.5" x14ac:dyDescent="0.3">
      <c r="A269" s="67" t="str">
        <f t="shared" si="20"/>
        <v>DITGeneraciónPeninsularI</v>
      </c>
      <c r="B269" s="250" t="str">
        <f t="shared" si="21"/>
        <v>DITPeninsularI</v>
      </c>
      <c r="C269" s="67" t="str">
        <f t="shared" si="22"/>
        <v>DITGeneraciónEnergíaPeninsular</v>
      </c>
      <c r="E269" s="267" t="s">
        <v>52</v>
      </c>
      <c r="F269" s="253" t="s">
        <v>159</v>
      </c>
      <c r="G269" s="252" t="s">
        <v>135</v>
      </c>
      <c r="H269" s="253" t="s">
        <v>72</v>
      </c>
      <c r="I269" s="253" t="s">
        <v>147</v>
      </c>
      <c r="J269" s="254">
        <v>1.8089417250311794</v>
      </c>
      <c r="K269" s="266" t="s">
        <v>184</v>
      </c>
      <c r="L269" s="256">
        <f>+INDEX(Mercado_ENERO_2025!$R$10:$R$349,MATCH(B269,Mercado_ENERO_2025!$J$10:$J$349,0))</f>
        <v>287.31310255181046</v>
      </c>
      <c r="M269" s="257">
        <f t="shared" si="23"/>
        <v>519732.65935413213</v>
      </c>
      <c r="N269" s="258">
        <f t="shared" ref="N269:N332" si="24">J269*(1+$R$11)</f>
        <v>1.8299087498394935</v>
      </c>
      <c r="O269" s="259"/>
    </row>
    <row r="270" spans="1:15" ht="16.5" x14ac:dyDescent="0.3">
      <c r="A270" s="67" t="str">
        <f t="shared" si="20"/>
        <v>DITGeneraciónPeninsularP</v>
      </c>
      <c r="B270" s="250" t="str">
        <f t="shared" si="21"/>
        <v>DITPeninsularP</v>
      </c>
      <c r="C270" s="67" t="str">
        <f t="shared" si="22"/>
        <v>DITGeneraciónEnergíaPeninsular</v>
      </c>
      <c r="E270" s="267" t="s">
        <v>52</v>
      </c>
      <c r="F270" s="253" t="s">
        <v>159</v>
      </c>
      <c r="G270" s="252" t="s">
        <v>135</v>
      </c>
      <c r="H270" s="253" t="s">
        <v>72</v>
      </c>
      <c r="I270" s="253" t="s">
        <v>148</v>
      </c>
      <c r="J270" s="254">
        <v>1.9485468489486319</v>
      </c>
      <c r="K270" s="266" t="s">
        <v>184</v>
      </c>
      <c r="L270" s="256">
        <f>+INDEX(Mercado_ENERO_2025!$R$10:$R$349,MATCH(B270,Mercado_ENERO_2025!$J$10:$J$349,0))</f>
        <v>38.880780172478794</v>
      </c>
      <c r="M270" s="257">
        <f t="shared" si="23"/>
        <v>75761.021689747999</v>
      </c>
      <c r="N270" s="258">
        <f t="shared" si="24"/>
        <v>1.9711320044330429</v>
      </c>
      <c r="O270" s="259"/>
    </row>
    <row r="271" spans="1:15" ht="16.5" x14ac:dyDescent="0.3">
      <c r="A271" s="67" t="str">
        <f t="shared" si="20"/>
        <v>DITGeneraciónPeninsularSP</v>
      </c>
      <c r="B271" s="250" t="str">
        <f t="shared" si="21"/>
        <v>DITPeninsularSP</v>
      </c>
      <c r="C271" s="67" t="str">
        <f t="shared" si="22"/>
        <v>DITGeneraciónEnergíaPeninsular</v>
      </c>
      <c r="E271" s="267" t="s">
        <v>52</v>
      </c>
      <c r="F271" s="253" t="s">
        <v>159</v>
      </c>
      <c r="G271" s="252" t="s">
        <v>135</v>
      </c>
      <c r="H271" s="253" t="s">
        <v>72</v>
      </c>
      <c r="I271" s="253" t="s">
        <v>151</v>
      </c>
      <c r="J271" s="254">
        <v>0</v>
      </c>
      <c r="K271" s="266" t="s">
        <v>184</v>
      </c>
      <c r="L271" s="256">
        <f>+INDEX(Mercado_ENERO_2025!$R$10:$R$349,MATCH(B271,Mercado_ENERO_2025!$J$10:$J$349,0))</f>
        <v>0</v>
      </c>
      <c r="M271" s="257">
        <f t="shared" si="23"/>
        <v>0</v>
      </c>
      <c r="N271" s="258">
        <f t="shared" si="24"/>
        <v>0</v>
      </c>
      <c r="O271" s="259"/>
    </row>
    <row r="272" spans="1:15" ht="16.5" x14ac:dyDescent="0.3">
      <c r="A272" s="67" t="str">
        <f t="shared" si="20"/>
        <v>DB1GeneraciónSureste</v>
      </c>
      <c r="B272" s="250" t="str">
        <f t="shared" si="21"/>
        <v>DB1SuresteNA</v>
      </c>
      <c r="C272" s="67" t="str">
        <f t="shared" si="22"/>
        <v>DB1GeneraciónEnergíaSureste</v>
      </c>
      <c r="E272" s="267" t="s">
        <v>48</v>
      </c>
      <c r="F272" s="253" t="s">
        <v>159</v>
      </c>
      <c r="G272" s="252" t="s">
        <v>135</v>
      </c>
      <c r="H272" s="253" t="s">
        <v>73</v>
      </c>
      <c r="I272" s="253" t="s">
        <v>161</v>
      </c>
      <c r="J272" s="254">
        <v>0.8220779180284995</v>
      </c>
      <c r="K272" s="266" t="s">
        <v>184</v>
      </c>
      <c r="L272" s="256">
        <f>+INDEX(Mercado_ENERO_2025!$R$10:$R$349,MATCH(B272,Mercado_ENERO_2025!$J$10:$J$349,0))</f>
        <v>146781.88311608421</v>
      </c>
      <c r="M272" s="257">
        <f t="shared" si="23"/>
        <v>120666144.87637307</v>
      </c>
      <c r="N272" s="258">
        <f t="shared" si="24"/>
        <v>0.83160643288509251</v>
      </c>
      <c r="O272" s="259"/>
    </row>
    <row r="273" spans="1:15" ht="16.5" x14ac:dyDescent="0.3">
      <c r="A273" s="67" t="str">
        <f t="shared" si="20"/>
        <v>DB2GeneraciónSureste</v>
      </c>
      <c r="B273" s="250" t="str">
        <f t="shared" si="21"/>
        <v>DB2SuresteNA</v>
      </c>
      <c r="C273" s="67" t="str">
        <f t="shared" si="22"/>
        <v>DB2GeneraciónEnergíaSureste</v>
      </c>
      <c r="E273" s="267" t="s">
        <v>50</v>
      </c>
      <c r="F273" s="253" t="s">
        <v>159</v>
      </c>
      <c r="G273" s="252" t="s">
        <v>135</v>
      </c>
      <c r="H273" s="253" t="s">
        <v>73</v>
      </c>
      <c r="I273" s="253" t="s">
        <v>161</v>
      </c>
      <c r="J273" s="254">
        <v>0.81541242139583547</v>
      </c>
      <c r="K273" s="266" t="s">
        <v>184</v>
      </c>
      <c r="L273" s="256">
        <f>+INDEX(Mercado_ENERO_2025!$R$10:$R$349,MATCH(B273,Mercado_ENERO_2025!$J$10:$J$349,0))</f>
        <v>283454.90830101212</v>
      </c>
      <c r="M273" s="257">
        <f t="shared" si="23"/>
        <v>231132653.1342628</v>
      </c>
      <c r="N273" s="258">
        <f t="shared" si="24"/>
        <v>0.82486367802386151</v>
      </c>
      <c r="O273" s="259"/>
    </row>
    <row r="274" spans="1:15" ht="16.5" x14ac:dyDescent="0.3">
      <c r="A274" s="67" t="str">
        <f t="shared" si="20"/>
        <v>PDBTGeneraciónSureste</v>
      </c>
      <c r="B274" s="250" t="str">
        <f t="shared" si="21"/>
        <v>PDBTSuresteNA</v>
      </c>
      <c r="C274" s="67" t="str">
        <f t="shared" si="22"/>
        <v>PDBTGeneraciónEnergíaSureste</v>
      </c>
      <c r="E274" s="267" t="s">
        <v>56</v>
      </c>
      <c r="F274" s="253" t="s">
        <v>159</v>
      </c>
      <c r="G274" s="252" t="s">
        <v>135</v>
      </c>
      <c r="H274" s="253" t="s">
        <v>73</v>
      </c>
      <c r="I274" s="253" t="s">
        <v>161</v>
      </c>
      <c r="J274" s="254">
        <v>1.6352685072134476</v>
      </c>
      <c r="K274" s="266" t="s">
        <v>184</v>
      </c>
      <c r="L274" s="256">
        <f>+INDEX(Mercado_ENERO_2025!$R$10:$R$349,MATCH(B274,Mercado_ENERO_2025!$J$10:$J$349,0))</f>
        <v>79057.060325829472</v>
      </c>
      <c r="M274" s="257">
        <f t="shared" si="23"/>
        <v>129279521.02370264</v>
      </c>
      <c r="N274" s="258">
        <f t="shared" si="24"/>
        <v>1.654222525955211</v>
      </c>
      <c r="O274" s="259"/>
    </row>
    <row r="275" spans="1:15" ht="16.5" x14ac:dyDescent="0.3">
      <c r="A275" s="67" t="str">
        <f t="shared" si="20"/>
        <v>GDBTGeneraciónSureste</v>
      </c>
      <c r="B275" s="250" t="str">
        <f t="shared" si="21"/>
        <v>GDBTSuresteNA</v>
      </c>
      <c r="C275" s="67" t="str">
        <f t="shared" si="22"/>
        <v>GDBTGeneraciónEnergíaSureste</v>
      </c>
      <c r="E275" s="267" t="s">
        <v>53</v>
      </c>
      <c r="F275" s="253" t="s">
        <v>159</v>
      </c>
      <c r="G275" s="252" t="s">
        <v>135</v>
      </c>
      <c r="H275" s="253" t="s">
        <v>73</v>
      </c>
      <c r="I275" s="253" t="s">
        <v>161</v>
      </c>
      <c r="J275" s="254">
        <v>1.3797578029613451</v>
      </c>
      <c r="K275" s="266" t="s">
        <v>184</v>
      </c>
      <c r="L275" s="256">
        <f>+INDEX(Mercado_ENERO_2025!$R$10:$R$349,MATCH(B275,Mercado_ENERO_2025!$J$10:$J$349,0))</f>
        <v>1719.8115898249894</v>
      </c>
      <c r="M275" s="257">
        <f t="shared" si="23"/>
        <v>2372923.4606843852</v>
      </c>
      <c r="N275" s="258">
        <f t="shared" si="24"/>
        <v>1.3957502562747079</v>
      </c>
      <c r="O275" s="259"/>
    </row>
    <row r="276" spans="1:15" ht="16.5" x14ac:dyDescent="0.3">
      <c r="A276" s="67" t="str">
        <f t="shared" si="20"/>
        <v>RABTGeneraciónSureste</v>
      </c>
      <c r="B276" s="250" t="str">
        <f t="shared" si="21"/>
        <v>RABTSuresteNA</v>
      </c>
      <c r="C276" s="67" t="str">
        <f t="shared" si="22"/>
        <v>RABTGeneraciónEnergíaSureste</v>
      </c>
      <c r="E276" s="267" t="s">
        <v>59</v>
      </c>
      <c r="F276" s="253" t="s">
        <v>159</v>
      </c>
      <c r="G276" s="252" t="s">
        <v>135</v>
      </c>
      <c r="H276" s="253" t="s">
        <v>73</v>
      </c>
      <c r="I276" s="253" t="s">
        <v>161</v>
      </c>
      <c r="J276" s="254">
        <v>0.81022814623709793</v>
      </c>
      <c r="K276" s="266" t="s">
        <v>184</v>
      </c>
      <c r="L276" s="256">
        <f>+INDEX(Mercado_ENERO_2025!$R$10:$R$349,MATCH(B276,Mercado_ENERO_2025!$J$10:$J$349,0))</f>
        <v>6532.2769287461888</v>
      </c>
      <c r="M276" s="257">
        <f t="shared" si="23"/>
        <v>5292634.6266853884</v>
      </c>
      <c r="N276" s="258">
        <f t="shared" si="24"/>
        <v>0.81961931313179415</v>
      </c>
      <c r="O276" s="259"/>
    </row>
    <row r="277" spans="1:15" ht="16.5" x14ac:dyDescent="0.3">
      <c r="A277" s="67" t="str">
        <f t="shared" si="20"/>
        <v>APBTGeneraciónSureste</v>
      </c>
      <c r="B277" s="250" t="str">
        <f t="shared" si="21"/>
        <v>APBTSuresteNA</v>
      </c>
      <c r="C277" s="67" t="str">
        <f t="shared" si="22"/>
        <v>APBTGeneraciónEnergíaSureste</v>
      </c>
      <c r="E277" s="267" t="s">
        <v>57</v>
      </c>
      <c r="F277" s="253" t="s">
        <v>159</v>
      </c>
      <c r="G277" s="252" t="s">
        <v>135</v>
      </c>
      <c r="H277" s="253" t="s">
        <v>73</v>
      </c>
      <c r="I277" s="253" t="s">
        <v>161</v>
      </c>
      <c r="J277" s="254">
        <v>1.5282502557223496</v>
      </c>
      <c r="K277" s="266" t="s">
        <v>184</v>
      </c>
      <c r="L277" s="256">
        <f>+INDEX(Mercado_ENERO_2025!$R$10:$R$349,MATCH(B277,Mercado_ENERO_2025!$J$10:$J$349,0))</f>
        <v>25253.001564324459</v>
      </c>
      <c r="M277" s="257">
        <f t="shared" si="23"/>
        <v>38592906.098435752</v>
      </c>
      <c r="N277" s="258">
        <f t="shared" si="24"/>
        <v>1.5459638506832323</v>
      </c>
      <c r="O277" s="259"/>
    </row>
    <row r="278" spans="1:15" ht="16.5" x14ac:dyDescent="0.3">
      <c r="A278" s="67" t="str">
        <f t="shared" si="20"/>
        <v>APMTGeneraciónSureste</v>
      </c>
      <c r="B278" s="250" t="str">
        <f t="shared" si="21"/>
        <v>APMTSuresteNA</v>
      </c>
      <c r="C278" s="67" t="str">
        <f t="shared" si="22"/>
        <v>APMTGeneraciónEnergíaSureste</v>
      </c>
      <c r="E278" s="267" t="s">
        <v>58</v>
      </c>
      <c r="F278" s="253" t="s">
        <v>159</v>
      </c>
      <c r="G278" s="252" t="s">
        <v>135</v>
      </c>
      <c r="H278" s="253" t="s">
        <v>73</v>
      </c>
      <c r="I278" s="253" t="s">
        <v>161</v>
      </c>
      <c r="J278" s="254">
        <v>1.2994015380009023</v>
      </c>
      <c r="K278" s="266" t="s">
        <v>184</v>
      </c>
      <c r="L278" s="256">
        <f>+INDEX(Mercado_ENERO_2025!$R$10:$R$349,MATCH(B278,Mercado_ENERO_2025!$J$10:$J$349,0))</f>
        <v>1405.9682728856678</v>
      </c>
      <c r="M278" s="257">
        <f t="shared" si="23"/>
        <v>1826917.3361681092</v>
      </c>
      <c r="N278" s="258">
        <f t="shared" si="24"/>
        <v>1.3144626004476523</v>
      </c>
      <c r="O278" s="259"/>
    </row>
    <row r="279" spans="1:15" ht="16.5" x14ac:dyDescent="0.3">
      <c r="A279" s="67" t="str">
        <f t="shared" si="20"/>
        <v>GDMTHGeneraciónSuresteB</v>
      </c>
      <c r="B279" s="250" t="str">
        <f t="shared" si="21"/>
        <v>GDMTHSuresteB</v>
      </c>
      <c r="C279" s="67" t="str">
        <f t="shared" si="22"/>
        <v>GDMTHGeneraciónEnergíaSureste</v>
      </c>
      <c r="E279" s="251" t="s">
        <v>54</v>
      </c>
      <c r="F279" s="253" t="s">
        <v>159</v>
      </c>
      <c r="G279" s="252" t="s">
        <v>135</v>
      </c>
      <c r="H279" s="253" t="s">
        <v>73</v>
      </c>
      <c r="I279" s="253" t="s">
        <v>146</v>
      </c>
      <c r="J279" s="254">
        <v>0.86799578372018182</v>
      </c>
      <c r="K279" s="266" t="s">
        <v>184</v>
      </c>
      <c r="L279" s="256">
        <f>+INDEX(Mercado_ENERO_2025!$R$10:$R$349,MATCH(B279,Mercado_ENERO_2025!$J$10:$J$349,0))</f>
        <v>38243.260810814645</v>
      </c>
      <c r="M279" s="257">
        <f t="shared" si="23"/>
        <v>33194989.139498372</v>
      </c>
      <c r="N279" s="258">
        <f t="shared" si="24"/>
        <v>0.87805652192912509</v>
      </c>
      <c r="O279" s="259"/>
    </row>
    <row r="280" spans="1:15" ht="16.5" x14ac:dyDescent="0.3">
      <c r="A280" s="67" t="str">
        <f t="shared" si="20"/>
        <v>GDMTHGeneraciónSuresteI</v>
      </c>
      <c r="B280" s="250" t="str">
        <f t="shared" si="21"/>
        <v>GDMTHSuresteI</v>
      </c>
      <c r="C280" s="67" t="str">
        <f t="shared" si="22"/>
        <v>GDMTHGeneraciónEnergíaSureste</v>
      </c>
      <c r="E280" s="251" t="s">
        <v>54</v>
      </c>
      <c r="F280" s="253" t="s">
        <v>159</v>
      </c>
      <c r="G280" s="252" t="s">
        <v>135</v>
      </c>
      <c r="H280" s="253" t="s">
        <v>73</v>
      </c>
      <c r="I280" s="253" t="s">
        <v>147</v>
      </c>
      <c r="J280" s="254">
        <v>1.658782898112011</v>
      </c>
      <c r="K280" s="266" t="s">
        <v>184</v>
      </c>
      <c r="L280" s="256">
        <f>+INDEX(Mercado_ENERO_2025!$R$10:$R$349,MATCH(B280,Mercado_ENERO_2025!$J$10:$J$349,0))</f>
        <v>73326.653497335268</v>
      </c>
      <c r="M280" s="257">
        <f t="shared" si="23"/>
        <v>121632998.79716502</v>
      </c>
      <c r="N280" s="258">
        <f t="shared" si="24"/>
        <v>1.6780094667156635</v>
      </c>
      <c r="O280" s="259"/>
    </row>
    <row r="281" spans="1:15" ht="16.5" x14ac:dyDescent="0.3">
      <c r="A281" s="67" t="str">
        <f t="shared" si="20"/>
        <v>GDMTHGeneraciónSuresteP</v>
      </c>
      <c r="B281" s="250" t="str">
        <f t="shared" si="21"/>
        <v>GDMTHSuresteP</v>
      </c>
      <c r="C281" s="67" t="str">
        <f t="shared" si="22"/>
        <v>GDMTHGeneraciónEnergíaSureste</v>
      </c>
      <c r="E281" s="251" t="s">
        <v>54</v>
      </c>
      <c r="F281" s="253" t="s">
        <v>159</v>
      </c>
      <c r="G281" s="252" t="s">
        <v>135</v>
      </c>
      <c r="H281" s="253" t="s">
        <v>73</v>
      </c>
      <c r="I281" s="253" t="s">
        <v>148</v>
      </c>
      <c r="J281" s="254">
        <v>1.8855949363068099</v>
      </c>
      <c r="K281" s="266" t="s">
        <v>184</v>
      </c>
      <c r="L281" s="256">
        <f>+INDEX(Mercado_ENERO_2025!$R$10:$R$349,MATCH(B281,Mercado_ENERO_2025!$J$10:$J$349,0))</f>
        <v>17517.27912379281</v>
      </c>
      <c r="M281" s="257">
        <f t="shared" si="23"/>
        <v>33030492.813696712</v>
      </c>
      <c r="N281" s="258">
        <f t="shared" si="24"/>
        <v>1.907450430743644</v>
      </c>
      <c r="O281" s="259"/>
    </row>
    <row r="282" spans="1:15" ht="16.5" x14ac:dyDescent="0.3">
      <c r="A282" s="67" t="str">
        <f t="shared" si="20"/>
        <v>GDMTOGeneraciónSureste</v>
      </c>
      <c r="B282" s="250" t="str">
        <f t="shared" si="21"/>
        <v>GDMTOSuresteNA</v>
      </c>
      <c r="C282" s="67" t="str">
        <f t="shared" si="22"/>
        <v>GDMTOGeneraciónEnergíaSureste</v>
      </c>
      <c r="E282" s="251" t="s">
        <v>55</v>
      </c>
      <c r="F282" s="253" t="s">
        <v>159</v>
      </c>
      <c r="G282" s="252" t="s">
        <v>135</v>
      </c>
      <c r="H282" s="253" t="s">
        <v>73</v>
      </c>
      <c r="I282" s="253" t="s">
        <v>161</v>
      </c>
      <c r="J282" s="254">
        <v>1.1516496959768621</v>
      </c>
      <c r="K282" s="266" t="s">
        <v>184</v>
      </c>
      <c r="L282" s="256">
        <f>+INDEX(Mercado_ENERO_2025!$R$10:$R$349,MATCH(B282,Mercado_ENERO_2025!$J$10:$J$349,0))</f>
        <v>60234.104433833112</v>
      </c>
      <c r="M282" s="257">
        <f t="shared" si="23"/>
        <v>69368588.058662474</v>
      </c>
      <c r="N282" s="258">
        <f t="shared" si="24"/>
        <v>1.1649982010237108</v>
      </c>
      <c r="O282" s="259"/>
    </row>
    <row r="283" spans="1:15" ht="16.5" x14ac:dyDescent="0.3">
      <c r="A283" s="67" t="str">
        <f t="shared" si="20"/>
        <v>RAMTGeneraciónSureste</v>
      </c>
      <c r="B283" s="250" t="str">
        <f t="shared" si="21"/>
        <v>RAMTSuresteNA</v>
      </c>
      <c r="C283" s="67" t="str">
        <f t="shared" si="22"/>
        <v>RAMTGeneraciónEnergíaSureste</v>
      </c>
      <c r="E283" s="267" t="s">
        <v>60</v>
      </c>
      <c r="F283" s="253" t="s">
        <v>159</v>
      </c>
      <c r="G283" s="252" t="s">
        <v>135</v>
      </c>
      <c r="H283" s="253" t="s">
        <v>73</v>
      </c>
      <c r="I283" s="253" t="s">
        <v>161</v>
      </c>
      <c r="J283" s="254">
        <v>0.77764127381074222</v>
      </c>
      <c r="K283" s="266" t="s">
        <v>184</v>
      </c>
      <c r="L283" s="256">
        <f>+INDEX(Mercado_ENERO_2025!$R$10:$R$349,MATCH(B283,Mercado_ENERO_2025!$J$10:$J$349,0))</f>
        <v>8991.8074700161033</v>
      </c>
      <c r="M283" s="257">
        <f t="shared" si="23"/>
        <v>6992400.6148442691</v>
      </c>
      <c r="N283" s="258">
        <f t="shared" si="24"/>
        <v>0.78665473381022211</v>
      </c>
      <c r="O283" s="259"/>
    </row>
    <row r="284" spans="1:15" ht="16.5" x14ac:dyDescent="0.3">
      <c r="A284" s="67" t="str">
        <f t="shared" si="20"/>
        <v>DISTGeneraciónSuresteB</v>
      </c>
      <c r="B284" s="250" t="str">
        <f t="shared" si="21"/>
        <v>DISTSuresteB</v>
      </c>
      <c r="C284" s="67" t="str">
        <f t="shared" si="22"/>
        <v>DISTGeneraciónEnergíaSureste</v>
      </c>
      <c r="E284" s="267" t="s">
        <v>51</v>
      </c>
      <c r="F284" s="253" t="s">
        <v>159</v>
      </c>
      <c r="G284" s="252" t="s">
        <v>135</v>
      </c>
      <c r="H284" s="253" t="s">
        <v>73</v>
      </c>
      <c r="I284" s="253" t="s">
        <v>146</v>
      </c>
      <c r="J284" s="254">
        <v>0.90335994641014616</v>
      </c>
      <c r="K284" s="266" t="s">
        <v>184</v>
      </c>
      <c r="L284" s="256">
        <f>+INDEX(Mercado_ENERO_2025!$R$10:$R$349,MATCH(B284,Mercado_ENERO_2025!$J$10:$J$349,0))</f>
        <v>13572.001968905479</v>
      </c>
      <c r="M284" s="257">
        <f t="shared" si="23"/>
        <v>12260402.971308852</v>
      </c>
      <c r="N284" s="258">
        <f t="shared" si="24"/>
        <v>0.91383058244287529</v>
      </c>
      <c r="O284" s="259"/>
    </row>
    <row r="285" spans="1:15" ht="16.5" x14ac:dyDescent="0.3">
      <c r="A285" s="67" t="str">
        <f t="shared" si="20"/>
        <v>DISTGeneraciónSuresteI</v>
      </c>
      <c r="B285" s="250" t="str">
        <f t="shared" si="21"/>
        <v>DISTSuresteI</v>
      </c>
      <c r="C285" s="67" t="str">
        <f t="shared" si="22"/>
        <v>DISTGeneraciónEnergíaSureste</v>
      </c>
      <c r="E285" s="267" t="s">
        <v>51</v>
      </c>
      <c r="F285" s="253" t="s">
        <v>159</v>
      </c>
      <c r="G285" s="252" t="s">
        <v>135</v>
      </c>
      <c r="H285" s="253" t="s">
        <v>73</v>
      </c>
      <c r="I285" s="253" t="s">
        <v>147</v>
      </c>
      <c r="J285" s="254">
        <v>1.6708178225876518</v>
      </c>
      <c r="K285" s="266" t="s">
        <v>184</v>
      </c>
      <c r="L285" s="256">
        <f>+INDEX(Mercado_ENERO_2025!$R$10:$R$349,MATCH(B285,Mercado_ENERO_2025!$J$10:$J$349,0))</f>
        <v>24890.772036563074</v>
      </c>
      <c r="M285" s="257">
        <f t="shared" si="23"/>
        <v>41587945.536655925</v>
      </c>
      <c r="N285" s="258">
        <f t="shared" si="24"/>
        <v>1.6901838852151057</v>
      </c>
      <c r="O285" s="259"/>
    </row>
    <row r="286" spans="1:15" ht="16.5" x14ac:dyDescent="0.3">
      <c r="A286" s="67" t="str">
        <f t="shared" si="20"/>
        <v>DISTGeneraciónSuresteP</v>
      </c>
      <c r="B286" s="250" t="str">
        <f t="shared" si="21"/>
        <v>DISTSuresteP</v>
      </c>
      <c r="C286" s="67" t="str">
        <f t="shared" si="22"/>
        <v>DISTGeneraciónEnergíaSureste</v>
      </c>
      <c r="E286" s="267" t="s">
        <v>51</v>
      </c>
      <c r="F286" s="253" t="s">
        <v>159</v>
      </c>
      <c r="G286" s="252" t="s">
        <v>135</v>
      </c>
      <c r="H286" s="253" t="s">
        <v>73</v>
      </c>
      <c r="I286" s="253" t="s">
        <v>148</v>
      </c>
      <c r="J286" s="254">
        <v>1.9620629948982002</v>
      </c>
      <c r="K286" s="266" t="s">
        <v>184</v>
      </c>
      <c r="L286" s="256">
        <f>+INDEX(Mercado_ENERO_2025!$R$10:$R$349,MATCH(B286,Mercado_ENERO_2025!$J$10:$J$349,0))</f>
        <v>5656.9619057315331</v>
      </c>
      <c r="M286" s="257">
        <f t="shared" si="23"/>
        <v>11099315.618784642</v>
      </c>
      <c r="N286" s="258">
        <f t="shared" si="24"/>
        <v>1.9848048129016498</v>
      </c>
      <c r="O286" s="259"/>
    </row>
    <row r="287" spans="1:15" ht="16.5" x14ac:dyDescent="0.3">
      <c r="A287" s="67" t="str">
        <f t="shared" si="20"/>
        <v>DISTGeneraciónSuresteSP</v>
      </c>
      <c r="B287" s="250" t="str">
        <f t="shared" si="21"/>
        <v>DISTSuresteSP</v>
      </c>
      <c r="C287" s="67" t="str">
        <f t="shared" si="22"/>
        <v>DISTGeneraciónEnergíaSureste</v>
      </c>
      <c r="E287" s="267" t="s">
        <v>51</v>
      </c>
      <c r="F287" s="253" t="s">
        <v>159</v>
      </c>
      <c r="G287" s="252" t="s">
        <v>135</v>
      </c>
      <c r="H287" s="253" t="s">
        <v>73</v>
      </c>
      <c r="I287" s="253" t="s">
        <v>151</v>
      </c>
      <c r="J287" s="254">
        <v>0</v>
      </c>
      <c r="K287" s="266" t="s">
        <v>184</v>
      </c>
      <c r="L287" s="256">
        <f>+INDEX(Mercado_ENERO_2025!$R$10:$R$349,MATCH(B287,Mercado_ENERO_2025!$J$10:$J$349,0))</f>
        <v>0</v>
      </c>
      <c r="M287" s="257">
        <f t="shared" si="23"/>
        <v>0</v>
      </c>
      <c r="N287" s="258">
        <f t="shared" si="24"/>
        <v>0</v>
      </c>
      <c r="O287" s="259"/>
    </row>
    <row r="288" spans="1:15" ht="16.5" x14ac:dyDescent="0.3">
      <c r="A288" s="67" t="str">
        <f t="shared" si="20"/>
        <v>DITGeneraciónSuresteB</v>
      </c>
      <c r="B288" s="250" t="str">
        <f t="shared" si="21"/>
        <v>DITSuresteB</v>
      </c>
      <c r="C288" s="67" t="str">
        <f t="shared" si="22"/>
        <v>DITGeneraciónEnergíaSureste</v>
      </c>
      <c r="E288" s="267" t="s">
        <v>52</v>
      </c>
      <c r="F288" s="253" t="s">
        <v>159</v>
      </c>
      <c r="G288" s="252" t="s">
        <v>135</v>
      </c>
      <c r="H288" s="253" t="s">
        <v>73</v>
      </c>
      <c r="I288" s="253" t="s">
        <v>146</v>
      </c>
      <c r="J288" s="254">
        <v>0.76431028054541539</v>
      </c>
      <c r="K288" s="266" t="s">
        <v>184</v>
      </c>
      <c r="L288" s="256">
        <f>+INDEX(Mercado_ENERO_2025!$R$10:$R$349,MATCH(B288,Mercado_ENERO_2025!$J$10:$J$349,0))</f>
        <v>550.90476186440696</v>
      </c>
      <c r="M288" s="257">
        <f t="shared" si="23"/>
        <v>421062.17309439013</v>
      </c>
      <c r="N288" s="258">
        <f t="shared" si="24"/>
        <v>0.77316922408776134</v>
      </c>
      <c r="O288" s="259"/>
    </row>
    <row r="289" spans="1:15" ht="16.5" x14ac:dyDescent="0.3">
      <c r="A289" s="67" t="str">
        <f t="shared" si="20"/>
        <v>DITGeneraciónSuresteI</v>
      </c>
      <c r="B289" s="250" t="str">
        <f t="shared" si="21"/>
        <v>DITSuresteI</v>
      </c>
      <c r="C289" s="67" t="str">
        <f t="shared" si="22"/>
        <v>DITGeneraciónEnergíaSureste</v>
      </c>
      <c r="E289" s="267" t="s">
        <v>52</v>
      </c>
      <c r="F289" s="253" t="s">
        <v>159</v>
      </c>
      <c r="G289" s="252" t="s">
        <v>135</v>
      </c>
      <c r="H289" s="253" t="s">
        <v>73</v>
      </c>
      <c r="I289" s="253" t="s">
        <v>147</v>
      </c>
      <c r="J289" s="254">
        <v>1.4671498699229337</v>
      </c>
      <c r="K289" s="266" t="s">
        <v>184</v>
      </c>
      <c r="L289" s="256">
        <f>+INDEX(Mercado_ENERO_2025!$R$10:$R$349,MATCH(B289,Mercado_ENERO_2025!$J$10:$J$349,0))</f>
        <v>842.27316124530569</v>
      </c>
      <c r="M289" s="257">
        <f t="shared" si="23"/>
        <v>1235740.9589606284</v>
      </c>
      <c r="N289" s="258">
        <f t="shared" si="24"/>
        <v>1.4841552644552858</v>
      </c>
      <c r="O289" s="259"/>
    </row>
    <row r="290" spans="1:15" ht="16.5" x14ac:dyDescent="0.3">
      <c r="A290" s="67" t="str">
        <f t="shared" si="20"/>
        <v>DITGeneraciónSuresteP</v>
      </c>
      <c r="B290" s="250" t="str">
        <f t="shared" si="21"/>
        <v>DITSuresteP</v>
      </c>
      <c r="C290" s="67" t="str">
        <f t="shared" si="22"/>
        <v>DITGeneraciónEnergíaSureste</v>
      </c>
      <c r="E290" s="267" t="s">
        <v>52</v>
      </c>
      <c r="F290" s="253" t="s">
        <v>159</v>
      </c>
      <c r="G290" s="252" t="s">
        <v>135</v>
      </c>
      <c r="H290" s="253" t="s">
        <v>73</v>
      </c>
      <c r="I290" s="253" t="s">
        <v>148</v>
      </c>
      <c r="J290" s="254">
        <v>1.6339724384237622</v>
      </c>
      <c r="K290" s="266" t="s">
        <v>184</v>
      </c>
      <c r="L290" s="256">
        <f>+INDEX(Mercado_ENERO_2025!$R$10:$R$349,MATCH(B290,Mercado_ENERO_2025!$J$10:$J$349,0))</f>
        <v>113.98101004339718</v>
      </c>
      <c r="M290" s="257">
        <f t="shared" si="23"/>
        <v>186241.82891461303</v>
      </c>
      <c r="N290" s="258">
        <f t="shared" si="24"/>
        <v>1.6529114347321932</v>
      </c>
      <c r="O290" s="259"/>
    </row>
    <row r="291" spans="1:15" ht="16.5" x14ac:dyDescent="0.3">
      <c r="A291" s="67" t="str">
        <f t="shared" si="20"/>
        <v>DITGeneraciónSuresteSP</v>
      </c>
      <c r="B291" s="250" t="str">
        <f t="shared" si="21"/>
        <v>DITSuresteSP</v>
      </c>
      <c r="C291" s="67" t="str">
        <f t="shared" si="22"/>
        <v>DITGeneraciónEnergíaSureste</v>
      </c>
      <c r="E291" s="267" t="s">
        <v>52</v>
      </c>
      <c r="F291" s="253" t="s">
        <v>159</v>
      </c>
      <c r="G291" s="252" t="s">
        <v>135</v>
      </c>
      <c r="H291" s="253" t="s">
        <v>73</v>
      </c>
      <c r="I291" s="253" t="s">
        <v>151</v>
      </c>
      <c r="J291" s="254">
        <v>0</v>
      </c>
      <c r="K291" s="266" t="s">
        <v>184</v>
      </c>
      <c r="L291" s="256">
        <f>+INDEX(Mercado_ENERO_2025!$R$10:$R$349,MATCH(B291,Mercado_ENERO_2025!$J$10:$J$349,0))</f>
        <v>0</v>
      </c>
      <c r="M291" s="257">
        <f t="shared" si="23"/>
        <v>0</v>
      </c>
      <c r="N291" s="258">
        <f t="shared" si="24"/>
        <v>0</v>
      </c>
      <c r="O291" s="259"/>
    </row>
    <row r="292" spans="1:15" ht="16.5" x14ac:dyDescent="0.3">
      <c r="A292" s="67" t="str">
        <f t="shared" si="20"/>
        <v>DB1GeneraciónValle de México Centro</v>
      </c>
      <c r="B292" s="250" t="str">
        <f t="shared" si="21"/>
        <v>DB1Valle de México CentroNA</v>
      </c>
      <c r="C292" s="67" t="str">
        <f t="shared" si="22"/>
        <v>DB1GeneraciónEnergíaValle de México Centro</v>
      </c>
      <c r="E292" s="267" t="s">
        <v>48</v>
      </c>
      <c r="F292" s="253" t="s">
        <v>159</v>
      </c>
      <c r="G292" s="252" t="s">
        <v>135</v>
      </c>
      <c r="H292" s="252" t="s">
        <v>74</v>
      </c>
      <c r="I292" s="253" t="s">
        <v>161</v>
      </c>
      <c r="J292" s="254">
        <v>0.84577746161130307</v>
      </c>
      <c r="K292" s="266" t="s">
        <v>184</v>
      </c>
      <c r="L292" s="256">
        <f>+INDEX(Mercado_ENERO_2025!$R$10:$R$349,MATCH(B292,Mercado_ENERO_2025!$J$10:$J$349,0))</f>
        <v>109933.40444512946</v>
      </c>
      <c r="M292" s="257">
        <f t="shared" si="23"/>
        <v>92979195.757890344</v>
      </c>
      <c r="N292" s="258">
        <f t="shared" si="24"/>
        <v>0.85558067239168978</v>
      </c>
      <c r="O292" s="259"/>
    </row>
    <row r="293" spans="1:15" ht="16.5" x14ac:dyDescent="0.3">
      <c r="A293" s="67" t="str">
        <f t="shared" si="20"/>
        <v>DB2GeneraciónValle de México Centro</v>
      </c>
      <c r="B293" s="250" t="str">
        <f t="shared" si="21"/>
        <v>DB2Valle de México CentroNA</v>
      </c>
      <c r="C293" s="67" t="str">
        <f t="shared" si="22"/>
        <v>DB2GeneraciónEnergíaValle de México Centro</v>
      </c>
      <c r="E293" s="267" t="s">
        <v>50</v>
      </c>
      <c r="F293" s="253" t="s">
        <v>159</v>
      </c>
      <c r="G293" s="252" t="s">
        <v>135</v>
      </c>
      <c r="H293" s="252" t="s">
        <v>74</v>
      </c>
      <c r="I293" s="253" t="s">
        <v>161</v>
      </c>
      <c r="J293" s="254">
        <v>0.84466654550585851</v>
      </c>
      <c r="K293" s="266" t="s">
        <v>184</v>
      </c>
      <c r="L293" s="256">
        <f>+INDEX(Mercado_ENERO_2025!$R$10:$R$349,MATCH(B293,Mercado_ENERO_2025!$J$10:$J$349,0))</f>
        <v>70698.870986205162</v>
      </c>
      <c r="M293" s="257">
        <f t="shared" si="23"/>
        <v>59716971.127082281</v>
      </c>
      <c r="N293" s="258">
        <f t="shared" si="24"/>
        <v>0.85445687991481734</v>
      </c>
      <c r="O293" s="259"/>
    </row>
    <row r="294" spans="1:15" ht="16.5" x14ac:dyDescent="0.3">
      <c r="A294" s="67" t="str">
        <f t="shared" si="20"/>
        <v>PDBTGeneraciónValle de México Centro</v>
      </c>
      <c r="B294" s="250" t="str">
        <f t="shared" si="21"/>
        <v>PDBTValle de México CentroNA</v>
      </c>
      <c r="C294" s="67" t="str">
        <f t="shared" si="22"/>
        <v>PDBTGeneraciónEnergíaValle de México Centro</v>
      </c>
      <c r="E294" s="267" t="s">
        <v>56</v>
      </c>
      <c r="F294" s="253" t="s">
        <v>159</v>
      </c>
      <c r="G294" s="252" t="s">
        <v>135</v>
      </c>
      <c r="H294" s="252" t="s">
        <v>74</v>
      </c>
      <c r="I294" s="253" t="s">
        <v>161</v>
      </c>
      <c r="J294" s="254">
        <v>1.8437504296684222</v>
      </c>
      <c r="K294" s="266" t="s">
        <v>184</v>
      </c>
      <c r="L294" s="256">
        <f>+INDEX(Mercado_ENERO_2025!$R$10:$R$349,MATCH(B294,Mercado_ENERO_2025!$J$10:$J$349,0))</f>
        <v>85949.821223131163</v>
      </c>
      <c r="M294" s="257">
        <f t="shared" si="23"/>
        <v>158470019.81007215</v>
      </c>
      <c r="N294" s="258">
        <f t="shared" si="24"/>
        <v>1.865120914114808</v>
      </c>
      <c r="O294" s="259"/>
    </row>
    <row r="295" spans="1:15" ht="16.5" x14ac:dyDescent="0.3">
      <c r="A295" s="67" t="str">
        <f t="shared" si="20"/>
        <v>GDBTGeneraciónValle de México Centro</v>
      </c>
      <c r="B295" s="250" t="str">
        <f t="shared" si="21"/>
        <v>GDBTValle de México CentroNA</v>
      </c>
      <c r="C295" s="67" t="str">
        <f t="shared" si="22"/>
        <v>GDBTGeneraciónEnergíaValle de México Centro</v>
      </c>
      <c r="E295" s="267" t="s">
        <v>53</v>
      </c>
      <c r="F295" s="253" t="s">
        <v>159</v>
      </c>
      <c r="G295" s="252" t="s">
        <v>135</v>
      </c>
      <c r="H295" s="252" t="s">
        <v>74</v>
      </c>
      <c r="I295" s="253" t="s">
        <v>161</v>
      </c>
      <c r="J295" s="254">
        <v>1.9302167332088069</v>
      </c>
      <c r="K295" s="266" t="s">
        <v>184</v>
      </c>
      <c r="L295" s="256">
        <f>+INDEX(Mercado_ENERO_2025!$R$10:$R$349,MATCH(B295,Mercado_ENERO_2025!$J$10:$J$349,0))</f>
        <v>30212.302651237722</v>
      </c>
      <c r="M295" s="257">
        <f t="shared" si="23"/>
        <v>58316292.126187854</v>
      </c>
      <c r="N295" s="258">
        <f t="shared" si="24"/>
        <v>1.9525894285646588</v>
      </c>
      <c r="O295" s="259"/>
    </row>
    <row r="296" spans="1:15" ht="16.5" x14ac:dyDescent="0.3">
      <c r="A296" s="67" t="str">
        <f t="shared" si="20"/>
        <v>RABTGeneraciónValle de México Centro</v>
      </c>
      <c r="B296" s="250" t="str">
        <f t="shared" si="21"/>
        <v>RABTValle de México CentroNA</v>
      </c>
      <c r="C296" s="67" t="str">
        <f t="shared" si="22"/>
        <v>RABTGeneraciónEnergíaValle de México Centro</v>
      </c>
      <c r="E296" s="267" t="s">
        <v>59</v>
      </c>
      <c r="F296" s="253" t="s">
        <v>159</v>
      </c>
      <c r="G296" s="252" t="s">
        <v>135</v>
      </c>
      <c r="H296" s="252" t="s">
        <v>74</v>
      </c>
      <c r="I296" s="253" t="s">
        <v>161</v>
      </c>
      <c r="J296" s="254">
        <v>0.83003948345084655</v>
      </c>
      <c r="K296" s="266" t="s">
        <v>184</v>
      </c>
      <c r="L296" s="256">
        <f>+INDEX(Mercado_ENERO_2025!$R$10:$R$349,MATCH(B296,Mercado_ENERO_2025!$J$10:$J$349,0))</f>
        <v>425.73762141063708</v>
      </c>
      <c r="M296" s="257">
        <f t="shared" si="23"/>
        <v>353379.03536127729</v>
      </c>
      <c r="N296" s="258">
        <f t="shared" si="24"/>
        <v>0.83966027896933904</v>
      </c>
      <c r="O296" s="259"/>
    </row>
    <row r="297" spans="1:15" ht="16.5" x14ac:dyDescent="0.3">
      <c r="A297" s="67" t="str">
        <f t="shared" si="20"/>
        <v>APBTGeneraciónValle de México Centro</v>
      </c>
      <c r="B297" s="250" t="str">
        <f t="shared" si="21"/>
        <v>APBTValle de México CentroNA</v>
      </c>
      <c r="C297" s="67" t="str">
        <f t="shared" si="22"/>
        <v>APBTGeneraciónEnergíaValle de México Centro</v>
      </c>
      <c r="E297" s="267" t="s">
        <v>57</v>
      </c>
      <c r="F297" s="253" t="s">
        <v>159</v>
      </c>
      <c r="G297" s="252" t="s">
        <v>135</v>
      </c>
      <c r="H297" s="252" t="s">
        <v>74</v>
      </c>
      <c r="I297" s="253" t="s">
        <v>161</v>
      </c>
      <c r="J297" s="254">
        <v>1.6661890054816368</v>
      </c>
      <c r="K297" s="266" t="s">
        <v>184</v>
      </c>
      <c r="L297" s="256">
        <f>+INDEX(Mercado_ENERO_2025!$R$10:$R$349,MATCH(B297,Mercado_ENERO_2025!$J$10:$J$349,0))</f>
        <v>6241.5256886697289</v>
      </c>
      <c r="M297" s="257">
        <f t="shared" si="23"/>
        <v>10399561.479892703</v>
      </c>
      <c r="N297" s="258">
        <f t="shared" si="24"/>
        <v>1.6855014165614748</v>
      </c>
      <c r="O297" s="259"/>
    </row>
    <row r="298" spans="1:15" ht="16.5" x14ac:dyDescent="0.3">
      <c r="A298" s="67" t="str">
        <f t="shared" si="20"/>
        <v>APMTGeneraciónValle de México Centro</v>
      </c>
      <c r="B298" s="250" t="str">
        <f t="shared" si="21"/>
        <v>APMTValle de México CentroNA</v>
      </c>
      <c r="C298" s="67" t="str">
        <f t="shared" si="22"/>
        <v>APMTGeneraciónEnergíaValle de México Centro</v>
      </c>
      <c r="E298" s="267" t="s">
        <v>58</v>
      </c>
      <c r="F298" s="253" t="s">
        <v>159</v>
      </c>
      <c r="G298" s="252" t="s">
        <v>135</v>
      </c>
      <c r="H298" s="252" t="s">
        <v>74</v>
      </c>
      <c r="I298" s="253" t="s">
        <v>161</v>
      </c>
      <c r="J298" s="254">
        <v>1.2325614189900271</v>
      </c>
      <c r="K298" s="266" t="s">
        <v>184</v>
      </c>
      <c r="L298" s="256">
        <f>+INDEX(Mercado_ENERO_2025!$R$10:$R$349,MATCH(B298,Mercado_ENERO_2025!$J$10:$J$349,0))</f>
        <v>121.32655660996457</v>
      </c>
      <c r="M298" s="257">
        <f t="shared" si="23"/>
        <v>149542.43277635178</v>
      </c>
      <c r="N298" s="258">
        <f t="shared" si="24"/>
        <v>1.2468477530892028</v>
      </c>
      <c r="O298" s="259"/>
    </row>
    <row r="299" spans="1:15" ht="16.5" x14ac:dyDescent="0.3">
      <c r="A299" s="67" t="str">
        <f t="shared" si="20"/>
        <v>GDMTHGeneraciónValle de México CentroB</v>
      </c>
      <c r="B299" s="250" t="str">
        <f t="shared" si="21"/>
        <v>GDMTHValle de México CentroB</v>
      </c>
      <c r="C299" s="67" t="str">
        <f t="shared" si="22"/>
        <v>GDMTHGeneraciónEnergíaValle de México Centro</v>
      </c>
      <c r="E299" s="251" t="s">
        <v>54</v>
      </c>
      <c r="F299" s="253" t="s">
        <v>159</v>
      </c>
      <c r="G299" s="252" t="s">
        <v>135</v>
      </c>
      <c r="H299" s="252" t="s">
        <v>74</v>
      </c>
      <c r="I299" s="253" t="s">
        <v>146</v>
      </c>
      <c r="J299" s="254">
        <v>0.971310981526465</v>
      </c>
      <c r="K299" s="266" t="s">
        <v>184</v>
      </c>
      <c r="L299" s="256">
        <f>+INDEX(Mercado_ENERO_2025!$R$10:$R$349,MATCH(B299,Mercado_ENERO_2025!$J$10:$J$349,0))</f>
        <v>72118.333934994924</v>
      </c>
      <c r="M299" s="257">
        <f t="shared" si="23"/>
        <v>70049329.720453292</v>
      </c>
      <c r="N299" s="258">
        <f t="shared" si="24"/>
        <v>0.98256922227819632</v>
      </c>
      <c r="O299" s="259"/>
    </row>
    <row r="300" spans="1:15" ht="16.5" x14ac:dyDescent="0.3">
      <c r="A300" s="67" t="str">
        <f t="shared" si="20"/>
        <v>GDMTHGeneraciónValle de México CentroI</v>
      </c>
      <c r="B300" s="250" t="str">
        <f t="shared" si="21"/>
        <v>GDMTHValle de México CentroI</v>
      </c>
      <c r="C300" s="67" t="str">
        <f t="shared" si="22"/>
        <v>GDMTHGeneraciónEnergíaValle de México Centro</v>
      </c>
      <c r="E300" s="251" t="s">
        <v>54</v>
      </c>
      <c r="F300" s="253" t="s">
        <v>159</v>
      </c>
      <c r="G300" s="252" t="s">
        <v>135</v>
      </c>
      <c r="H300" s="252" t="s">
        <v>74</v>
      </c>
      <c r="I300" s="253" t="s">
        <v>147</v>
      </c>
      <c r="J300" s="254">
        <v>1.7385837050197304</v>
      </c>
      <c r="K300" s="266" t="s">
        <v>184</v>
      </c>
      <c r="L300" s="256">
        <f>+INDEX(Mercado_ENERO_2025!$R$10:$R$349,MATCH(B300,Mercado_ENERO_2025!$J$10:$J$349,0))</f>
        <v>138277.85526492193</v>
      </c>
      <c r="M300" s="257">
        <f t="shared" si="23"/>
        <v>240407625.92866999</v>
      </c>
      <c r="N300" s="258">
        <f t="shared" si="24"/>
        <v>1.7587352263042819</v>
      </c>
      <c r="O300" s="259"/>
    </row>
    <row r="301" spans="1:15" ht="16.5" x14ac:dyDescent="0.3">
      <c r="A301" s="67" t="str">
        <f t="shared" si="20"/>
        <v>GDMTHGeneraciónValle de México CentroP</v>
      </c>
      <c r="B301" s="250" t="str">
        <f t="shared" si="21"/>
        <v>GDMTHValle de México CentroP</v>
      </c>
      <c r="C301" s="67" t="str">
        <f t="shared" si="22"/>
        <v>GDMTHGeneraciónEnergíaValle de México Centro</v>
      </c>
      <c r="E301" s="251" t="s">
        <v>54</v>
      </c>
      <c r="F301" s="253" t="s">
        <v>159</v>
      </c>
      <c r="G301" s="252" t="s">
        <v>135</v>
      </c>
      <c r="H301" s="252" t="s">
        <v>74</v>
      </c>
      <c r="I301" s="253" t="s">
        <v>148</v>
      </c>
      <c r="J301" s="254">
        <v>2.0648227346517634</v>
      </c>
      <c r="K301" s="266" t="s">
        <v>184</v>
      </c>
      <c r="L301" s="256">
        <f>+INDEX(Mercado_ENERO_2025!$R$10:$R$349,MATCH(B301,Mercado_ENERO_2025!$J$10:$J$349,0))</f>
        <v>33033.715187930764</v>
      </c>
      <c r="M301" s="257">
        <f t="shared" si="23"/>
        <v>68208766.130050689</v>
      </c>
      <c r="N301" s="258">
        <f t="shared" si="24"/>
        <v>2.088755617012287</v>
      </c>
      <c r="O301" s="259"/>
    </row>
    <row r="302" spans="1:15" ht="16.5" x14ac:dyDescent="0.3">
      <c r="A302" s="67" t="str">
        <f t="shared" si="20"/>
        <v>GDMTOGeneraciónValle de México Centro</v>
      </c>
      <c r="B302" s="250" t="str">
        <f t="shared" si="21"/>
        <v>GDMTOValle de México CentroNA</v>
      </c>
      <c r="C302" s="67" t="str">
        <f t="shared" si="22"/>
        <v>GDMTOGeneraciónEnergíaValle de México Centro</v>
      </c>
      <c r="E302" s="251" t="s">
        <v>55</v>
      </c>
      <c r="F302" s="253" t="s">
        <v>159</v>
      </c>
      <c r="G302" s="252" t="s">
        <v>135</v>
      </c>
      <c r="H302" s="252" t="s">
        <v>74</v>
      </c>
      <c r="I302" s="253" t="s">
        <v>161</v>
      </c>
      <c r="J302" s="254">
        <v>1.4875166651894054</v>
      </c>
      <c r="K302" s="266" t="s">
        <v>184</v>
      </c>
      <c r="L302" s="256">
        <f>+INDEX(Mercado_ENERO_2025!$R$10:$R$349,MATCH(B302,Mercado_ENERO_2025!$J$10:$J$349,0))</f>
        <v>44989.300118991378</v>
      </c>
      <c r="M302" s="257">
        <f t="shared" si="23"/>
        <v>66922333.682207376</v>
      </c>
      <c r="N302" s="258">
        <f t="shared" si="24"/>
        <v>1.5047581265312677</v>
      </c>
      <c r="O302" s="259"/>
    </row>
    <row r="303" spans="1:15" ht="16.5" x14ac:dyDescent="0.3">
      <c r="A303" s="67" t="str">
        <f t="shared" si="20"/>
        <v>RAMTGeneraciónValle de México Centro</v>
      </c>
      <c r="B303" s="250" t="str">
        <f t="shared" si="21"/>
        <v>RAMTValle de México CentroNA</v>
      </c>
      <c r="C303" s="67" t="str">
        <f t="shared" si="22"/>
        <v>RAMTGeneraciónEnergíaValle de México Centro</v>
      </c>
      <c r="E303" s="267" t="s">
        <v>60</v>
      </c>
      <c r="F303" s="253" t="s">
        <v>159</v>
      </c>
      <c r="G303" s="252" t="s">
        <v>135</v>
      </c>
      <c r="H303" s="252" t="s">
        <v>74</v>
      </c>
      <c r="I303" s="253" t="s">
        <v>161</v>
      </c>
      <c r="J303" s="254">
        <v>0.76801333423022833</v>
      </c>
      <c r="K303" s="266" t="s">
        <v>184</v>
      </c>
      <c r="L303" s="256">
        <f>+INDEX(Mercado_ENERO_2025!$R$10:$R$349,MATCH(B303,Mercado_ENERO_2025!$J$10:$J$349,0))</f>
        <v>501.59962214898462</v>
      </c>
      <c r="M303" s="257">
        <f t="shared" si="23"/>
        <v>385235.19825526437</v>
      </c>
      <c r="N303" s="258">
        <f t="shared" si="24"/>
        <v>0.77691519901066708</v>
      </c>
      <c r="O303" s="259"/>
    </row>
    <row r="304" spans="1:15" ht="16.5" x14ac:dyDescent="0.3">
      <c r="A304" s="67" t="str">
        <f t="shared" si="20"/>
        <v>DISTGeneraciónValle de México CentroB</v>
      </c>
      <c r="B304" s="250" t="str">
        <f t="shared" si="21"/>
        <v>DISTValle de México CentroB</v>
      </c>
      <c r="C304" s="67" t="str">
        <f t="shared" si="22"/>
        <v>DISTGeneraciónEnergíaValle de México Centro</v>
      </c>
      <c r="E304" s="267" t="s">
        <v>51</v>
      </c>
      <c r="F304" s="253" t="s">
        <v>159</v>
      </c>
      <c r="G304" s="252" t="s">
        <v>135</v>
      </c>
      <c r="H304" s="252" t="s">
        <v>74</v>
      </c>
      <c r="I304" s="253" t="s">
        <v>146</v>
      </c>
      <c r="J304" s="254">
        <v>0.99241838752989964</v>
      </c>
      <c r="K304" s="266" t="s">
        <v>184</v>
      </c>
      <c r="L304" s="256">
        <f>+INDEX(Mercado_ENERO_2025!$R$10:$R$349,MATCH(B304,Mercado_ENERO_2025!$J$10:$J$349,0))</f>
        <v>1967.1848965120143</v>
      </c>
      <c r="M304" s="257">
        <f t="shared" si="23"/>
        <v>1952270.4629696256</v>
      </c>
      <c r="N304" s="258">
        <f t="shared" si="24"/>
        <v>1.0039212793387597</v>
      </c>
      <c r="O304" s="259"/>
    </row>
    <row r="305" spans="1:15" ht="16.5" x14ac:dyDescent="0.3">
      <c r="A305" s="67" t="str">
        <f t="shared" si="20"/>
        <v>DISTGeneraciónValle de México CentroI</v>
      </c>
      <c r="B305" s="250" t="str">
        <f t="shared" si="21"/>
        <v>DISTValle de México CentroI</v>
      </c>
      <c r="C305" s="67" t="str">
        <f t="shared" si="22"/>
        <v>DISTGeneraciónEnergíaValle de México Centro</v>
      </c>
      <c r="E305" s="267" t="s">
        <v>51</v>
      </c>
      <c r="F305" s="253" t="s">
        <v>159</v>
      </c>
      <c r="G305" s="252" t="s">
        <v>135</v>
      </c>
      <c r="H305" s="252" t="s">
        <v>74</v>
      </c>
      <c r="I305" s="253" t="s">
        <v>147</v>
      </c>
      <c r="J305" s="254">
        <v>1.8507862316695678</v>
      </c>
      <c r="K305" s="266" t="s">
        <v>184</v>
      </c>
      <c r="L305" s="256">
        <f>+INDEX(Mercado_ENERO_2025!$R$10:$R$349,MATCH(B305,Mercado_ENERO_2025!$J$10:$J$349,0))</f>
        <v>3607.7765774741679</v>
      </c>
      <c r="M305" s="257">
        <f t="shared" si="23"/>
        <v>6677223.2165291449</v>
      </c>
      <c r="N305" s="258">
        <f t="shared" si="24"/>
        <v>1.8722382664683299</v>
      </c>
      <c r="O305" s="259"/>
    </row>
    <row r="306" spans="1:15" ht="16.5" x14ac:dyDescent="0.3">
      <c r="A306" s="67" t="str">
        <f t="shared" si="20"/>
        <v>DISTGeneraciónValle de México CentroP</v>
      </c>
      <c r="B306" s="250" t="str">
        <f t="shared" si="21"/>
        <v>DISTValle de México CentroP</v>
      </c>
      <c r="C306" s="67" t="str">
        <f t="shared" si="22"/>
        <v>DISTGeneraciónEnergíaValle de México Centro</v>
      </c>
      <c r="E306" s="267" t="s">
        <v>51</v>
      </c>
      <c r="F306" s="253" t="s">
        <v>159</v>
      </c>
      <c r="G306" s="252" t="s">
        <v>135</v>
      </c>
      <c r="H306" s="252" t="s">
        <v>74</v>
      </c>
      <c r="I306" s="253" t="s">
        <v>148</v>
      </c>
      <c r="J306" s="254">
        <v>2.1199982345554784</v>
      </c>
      <c r="K306" s="266" t="s">
        <v>184</v>
      </c>
      <c r="L306" s="256">
        <f>+INDEX(Mercado_ENERO_2025!$R$10:$R$349,MATCH(B306,Mercado_ENERO_2025!$J$10:$J$349,0))</f>
        <v>819.94462177316791</v>
      </c>
      <c r="M306" s="257">
        <f t="shared" si="23"/>
        <v>1738281.1505923755</v>
      </c>
      <c r="N306" s="258">
        <f t="shared" si="24"/>
        <v>2.1445706433635845</v>
      </c>
      <c r="O306" s="259"/>
    </row>
    <row r="307" spans="1:15" ht="16.5" x14ac:dyDescent="0.3">
      <c r="A307" s="67" t="str">
        <f t="shared" si="20"/>
        <v>DISTGeneraciónValle de México CentroSP</v>
      </c>
      <c r="B307" s="250" t="str">
        <f t="shared" si="21"/>
        <v>DISTValle de México CentroSP</v>
      </c>
      <c r="C307" s="67" t="str">
        <f t="shared" si="22"/>
        <v>DISTGeneraciónEnergíaValle de México Centro</v>
      </c>
      <c r="E307" s="267" t="s">
        <v>51</v>
      </c>
      <c r="F307" s="253" t="s">
        <v>159</v>
      </c>
      <c r="G307" s="252" t="s">
        <v>135</v>
      </c>
      <c r="H307" s="252" t="s">
        <v>74</v>
      </c>
      <c r="I307" s="253" t="s">
        <v>151</v>
      </c>
      <c r="J307" s="254">
        <v>0</v>
      </c>
      <c r="K307" s="266" t="s">
        <v>184</v>
      </c>
      <c r="L307" s="256">
        <f>+INDEX(Mercado_ENERO_2025!$R$10:$R$349,MATCH(B307,Mercado_ENERO_2025!$J$10:$J$349,0))</f>
        <v>0</v>
      </c>
      <c r="M307" s="257">
        <f t="shared" si="23"/>
        <v>0</v>
      </c>
      <c r="N307" s="258">
        <f t="shared" si="24"/>
        <v>0</v>
      </c>
      <c r="O307" s="259"/>
    </row>
    <row r="308" spans="1:15" ht="16.5" x14ac:dyDescent="0.3">
      <c r="A308" s="67" t="str">
        <f t="shared" si="20"/>
        <v>DITGeneraciónValle de México CentroB</v>
      </c>
      <c r="B308" s="250" t="str">
        <f t="shared" si="21"/>
        <v>DITValle de México CentroB</v>
      </c>
      <c r="C308" s="67" t="str">
        <f t="shared" si="22"/>
        <v>DITGeneraciónEnergíaValle de México Centro</v>
      </c>
      <c r="E308" s="267" t="s">
        <v>52</v>
      </c>
      <c r="F308" s="253" t="s">
        <v>159</v>
      </c>
      <c r="G308" s="252" t="s">
        <v>135</v>
      </c>
      <c r="H308" s="252" t="s">
        <v>74</v>
      </c>
      <c r="I308" s="253" t="s">
        <v>146</v>
      </c>
      <c r="J308" s="254">
        <v>0.99241838752989964</v>
      </c>
      <c r="K308" s="266" t="s">
        <v>184</v>
      </c>
      <c r="L308" s="256">
        <f>+INDEX(Mercado_ENERO_2025!$R$10:$R$349,MATCH(B308,Mercado_ENERO_2025!$J$10:$J$349,0))</f>
        <v>0</v>
      </c>
      <c r="M308" s="257">
        <f t="shared" si="23"/>
        <v>0</v>
      </c>
      <c r="N308" s="258">
        <f t="shared" si="24"/>
        <v>1.0039212793387597</v>
      </c>
      <c r="O308" s="259"/>
    </row>
    <row r="309" spans="1:15" ht="16.5" x14ac:dyDescent="0.3">
      <c r="A309" s="67" t="str">
        <f t="shared" si="20"/>
        <v>DITGeneraciónValle de México CentroI</v>
      </c>
      <c r="B309" s="250" t="str">
        <f t="shared" si="21"/>
        <v>DITValle de México CentroI</v>
      </c>
      <c r="C309" s="67" t="str">
        <f t="shared" si="22"/>
        <v>DITGeneraciónEnergíaValle de México Centro</v>
      </c>
      <c r="E309" s="267" t="s">
        <v>52</v>
      </c>
      <c r="F309" s="253" t="s">
        <v>159</v>
      </c>
      <c r="G309" s="252" t="s">
        <v>135</v>
      </c>
      <c r="H309" s="252" t="s">
        <v>74</v>
      </c>
      <c r="I309" s="253" t="s">
        <v>147</v>
      </c>
      <c r="J309" s="254">
        <v>1.8620805454082467</v>
      </c>
      <c r="K309" s="266" t="s">
        <v>184</v>
      </c>
      <c r="L309" s="256">
        <f>+INDEX(Mercado_ENERO_2025!$R$10:$R$349,MATCH(B309,Mercado_ENERO_2025!$J$10:$J$349,0))</f>
        <v>0</v>
      </c>
      <c r="M309" s="257">
        <f t="shared" si="23"/>
        <v>0</v>
      </c>
      <c r="N309" s="258">
        <f t="shared" si="24"/>
        <v>1.8836634899831919</v>
      </c>
      <c r="O309" s="259"/>
    </row>
    <row r="310" spans="1:15" ht="16.5" x14ac:dyDescent="0.3">
      <c r="A310" s="67" t="str">
        <f t="shared" si="20"/>
        <v>DITGeneraciónValle de México CentroP</v>
      </c>
      <c r="B310" s="250" t="str">
        <f t="shared" si="21"/>
        <v>DITValle de México CentroP</v>
      </c>
      <c r="C310" s="67" t="str">
        <f t="shared" si="22"/>
        <v>DITGeneraciónEnergíaValle de México Centro</v>
      </c>
      <c r="E310" s="267" t="s">
        <v>52</v>
      </c>
      <c r="F310" s="253" t="s">
        <v>159</v>
      </c>
      <c r="G310" s="252" t="s">
        <v>135</v>
      </c>
      <c r="H310" s="252" t="s">
        <v>74</v>
      </c>
      <c r="I310" s="253" t="s">
        <v>148</v>
      </c>
      <c r="J310" s="254">
        <v>2.0816716289176624</v>
      </c>
      <c r="K310" s="266" t="s">
        <v>184</v>
      </c>
      <c r="L310" s="256">
        <f>+INDEX(Mercado_ENERO_2025!$R$10:$R$349,MATCH(B310,Mercado_ENERO_2025!$J$10:$J$349,0))</f>
        <v>0</v>
      </c>
      <c r="M310" s="257">
        <f t="shared" si="23"/>
        <v>0</v>
      </c>
      <c r="N310" s="258">
        <f t="shared" si="24"/>
        <v>2.1057998029115081</v>
      </c>
      <c r="O310" s="259"/>
    </row>
    <row r="311" spans="1:15" ht="16.5" x14ac:dyDescent="0.3">
      <c r="A311" s="67" t="str">
        <f t="shared" si="20"/>
        <v>DITGeneraciónValle de México CentroSP</v>
      </c>
      <c r="B311" s="250" t="str">
        <f t="shared" si="21"/>
        <v>DITValle de México CentroSP</v>
      </c>
      <c r="C311" s="67" t="str">
        <f t="shared" si="22"/>
        <v>DITGeneraciónEnergíaValle de México Centro</v>
      </c>
      <c r="E311" s="267" t="s">
        <v>52</v>
      </c>
      <c r="F311" s="253" t="s">
        <v>159</v>
      </c>
      <c r="G311" s="252" t="s">
        <v>135</v>
      </c>
      <c r="H311" s="252" t="s">
        <v>74</v>
      </c>
      <c r="I311" s="253" t="s">
        <v>151</v>
      </c>
      <c r="J311" s="254">
        <v>0</v>
      </c>
      <c r="K311" s="266" t="s">
        <v>184</v>
      </c>
      <c r="L311" s="256">
        <f>+INDEX(Mercado_ENERO_2025!$R$10:$R$349,MATCH(B311,Mercado_ENERO_2025!$J$10:$J$349,0))</f>
        <v>0</v>
      </c>
      <c r="M311" s="257">
        <f t="shared" si="23"/>
        <v>0</v>
      </c>
      <c r="N311" s="258">
        <f t="shared" si="24"/>
        <v>0</v>
      </c>
      <c r="O311" s="259"/>
    </row>
    <row r="312" spans="1:15" ht="16.5" x14ac:dyDescent="0.3">
      <c r="A312" s="67" t="str">
        <f t="shared" si="20"/>
        <v>DB1GeneraciónValle de México Norte</v>
      </c>
      <c r="B312" s="250" t="str">
        <f t="shared" si="21"/>
        <v>DB1Valle de México NorteNA</v>
      </c>
      <c r="C312" s="67" t="str">
        <f t="shared" si="22"/>
        <v>DB1GeneraciónEnergíaValle de México Norte</v>
      </c>
      <c r="E312" s="267" t="s">
        <v>48</v>
      </c>
      <c r="F312" s="253" t="s">
        <v>159</v>
      </c>
      <c r="G312" s="252" t="s">
        <v>135</v>
      </c>
      <c r="H312" s="252" t="s">
        <v>75</v>
      </c>
      <c r="I312" s="253" t="s">
        <v>161</v>
      </c>
      <c r="J312" s="254">
        <v>0.88225254040671097</v>
      </c>
      <c r="K312" s="266" t="s">
        <v>184</v>
      </c>
      <c r="L312" s="256">
        <f>+INDEX(Mercado_ENERO_2025!$R$10:$R$349,MATCH(B312,Mercado_ENERO_2025!$J$10:$J$349,0))</f>
        <v>139765.976726086</v>
      </c>
      <c r="M312" s="257">
        <f t="shared" si="23"/>
        <v>123308888.0290146</v>
      </c>
      <c r="N312" s="258">
        <f t="shared" si="24"/>
        <v>0.89247852538231132</v>
      </c>
      <c r="O312" s="259"/>
    </row>
    <row r="313" spans="1:15" ht="16.5" x14ac:dyDescent="0.3">
      <c r="A313" s="67" t="str">
        <f t="shared" si="20"/>
        <v>DB2GeneraciónValle de México Norte</v>
      </c>
      <c r="B313" s="250" t="str">
        <f t="shared" si="21"/>
        <v>DB2Valle de México NorteNA</v>
      </c>
      <c r="C313" s="67" t="str">
        <f t="shared" si="22"/>
        <v>DB2GeneraciónEnergíaValle de México Norte</v>
      </c>
      <c r="E313" s="267" t="s">
        <v>50</v>
      </c>
      <c r="F313" s="253" t="s">
        <v>159</v>
      </c>
      <c r="G313" s="252" t="s">
        <v>135</v>
      </c>
      <c r="H313" s="252" t="s">
        <v>75</v>
      </c>
      <c r="I313" s="253" t="s">
        <v>161</v>
      </c>
      <c r="J313" s="254">
        <v>0.88114162430126763</v>
      </c>
      <c r="K313" s="266" t="s">
        <v>184</v>
      </c>
      <c r="L313" s="256">
        <f>+INDEX(Mercado_ENERO_2025!$R$10:$R$349,MATCH(B313,Mercado_ENERO_2025!$J$10:$J$349,0))</f>
        <v>87074.641896623347</v>
      </c>
      <c r="M313" s="257">
        <f t="shared" si="23"/>
        <v>76725091.396241918</v>
      </c>
      <c r="N313" s="258">
        <f t="shared" si="24"/>
        <v>0.89135473290544021</v>
      </c>
      <c r="O313" s="259"/>
    </row>
    <row r="314" spans="1:15" ht="16.5" x14ac:dyDescent="0.3">
      <c r="A314" s="67" t="str">
        <f t="shared" si="20"/>
        <v>PDBTGeneraciónValle de México Norte</v>
      </c>
      <c r="B314" s="250" t="str">
        <f t="shared" si="21"/>
        <v>PDBTValle de México NorteNA</v>
      </c>
      <c r="C314" s="67" t="str">
        <f t="shared" si="22"/>
        <v>PDBTGeneraciónEnergíaValle de México Norte</v>
      </c>
      <c r="E314" s="267" t="s">
        <v>56</v>
      </c>
      <c r="F314" s="253" t="s">
        <v>159</v>
      </c>
      <c r="G314" s="252" t="s">
        <v>135</v>
      </c>
      <c r="H314" s="252" t="s">
        <v>75</v>
      </c>
      <c r="I314" s="253" t="s">
        <v>161</v>
      </c>
      <c r="J314" s="254">
        <v>1.7119217184890778</v>
      </c>
      <c r="K314" s="266" t="s">
        <v>184</v>
      </c>
      <c r="L314" s="256">
        <f>+INDEX(Mercado_ENERO_2025!$R$10:$R$349,MATCH(B314,Mercado_ENERO_2025!$J$10:$J$349,0))</f>
        <v>62184.278161944581</v>
      </c>
      <c r="M314" s="257">
        <f t="shared" si="23"/>
        <v>106454616.33399901</v>
      </c>
      <c r="N314" s="258">
        <f t="shared" si="24"/>
        <v>1.7317642068593615</v>
      </c>
      <c r="O314" s="259"/>
    </row>
    <row r="315" spans="1:15" ht="16.5" x14ac:dyDescent="0.3">
      <c r="A315" s="67" t="str">
        <f t="shared" si="20"/>
        <v>GDBTGeneraciónValle de México Norte</v>
      </c>
      <c r="B315" s="250" t="str">
        <f t="shared" si="21"/>
        <v>GDBTValle de México NorteNA</v>
      </c>
      <c r="C315" s="67" t="str">
        <f t="shared" si="22"/>
        <v>GDBTGeneraciónEnergíaValle de México Norte</v>
      </c>
      <c r="E315" s="267" t="s">
        <v>53</v>
      </c>
      <c r="F315" s="253" t="s">
        <v>159</v>
      </c>
      <c r="G315" s="252" t="s">
        <v>135</v>
      </c>
      <c r="H315" s="252" t="s">
        <v>75</v>
      </c>
      <c r="I315" s="253" t="s">
        <v>161</v>
      </c>
      <c r="J315" s="254">
        <v>2.0620454443881502</v>
      </c>
      <c r="K315" s="266" t="s">
        <v>184</v>
      </c>
      <c r="L315" s="256">
        <f>+INDEX(Mercado_ENERO_2025!$R$10:$R$349,MATCH(B315,Mercado_ENERO_2025!$J$10:$J$349,0))</f>
        <v>12404.674991866304</v>
      </c>
      <c r="M315" s="257">
        <f t="shared" si="23"/>
        <v>25579003.556093529</v>
      </c>
      <c r="N315" s="258">
        <f t="shared" si="24"/>
        <v>2.0859461358201044</v>
      </c>
      <c r="O315" s="259"/>
    </row>
    <row r="316" spans="1:15" ht="16.5" x14ac:dyDescent="0.3">
      <c r="A316" s="67" t="str">
        <f t="shared" si="20"/>
        <v>RABTGeneraciónValle de México Norte</v>
      </c>
      <c r="B316" s="250" t="str">
        <f t="shared" si="21"/>
        <v>RABTValle de México NorteNA</v>
      </c>
      <c r="C316" s="67" t="str">
        <f t="shared" si="22"/>
        <v>RABTGeneraciónEnergíaValle de México Norte</v>
      </c>
      <c r="E316" s="267" t="s">
        <v>59</v>
      </c>
      <c r="F316" s="253" t="s">
        <v>159</v>
      </c>
      <c r="G316" s="252" t="s">
        <v>135</v>
      </c>
      <c r="H316" s="252" t="s">
        <v>75</v>
      </c>
      <c r="I316" s="253" t="s">
        <v>161</v>
      </c>
      <c r="J316" s="254">
        <v>0.86669971493049636</v>
      </c>
      <c r="K316" s="266" t="s">
        <v>184</v>
      </c>
      <c r="L316" s="256">
        <f>+INDEX(Mercado_ENERO_2025!$R$10:$R$349,MATCH(B316,Mercado_ENERO_2025!$J$10:$J$349,0))</f>
        <v>1128.3989380641499</v>
      </c>
      <c r="M316" s="257">
        <f t="shared" si="23"/>
        <v>977983.03794807347</v>
      </c>
      <c r="N316" s="258">
        <f t="shared" si="24"/>
        <v>0.87674543070610711</v>
      </c>
      <c r="O316" s="259"/>
    </row>
    <row r="317" spans="1:15" ht="16.5" x14ac:dyDescent="0.3">
      <c r="A317" s="67" t="str">
        <f t="shared" si="20"/>
        <v>APBTGeneraciónValle de México Norte</v>
      </c>
      <c r="B317" s="250" t="str">
        <f t="shared" si="21"/>
        <v>APBTValle de México NorteNA</v>
      </c>
      <c r="C317" s="67" t="str">
        <f t="shared" si="22"/>
        <v>APBTGeneraciónEnergíaValle de México Norte</v>
      </c>
      <c r="E317" s="267" t="s">
        <v>57</v>
      </c>
      <c r="F317" s="253" t="s">
        <v>159</v>
      </c>
      <c r="G317" s="252" t="s">
        <v>135</v>
      </c>
      <c r="H317" s="252" t="s">
        <v>75</v>
      </c>
      <c r="I317" s="253" t="s">
        <v>161</v>
      </c>
      <c r="J317" s="254">
        <v>1.9198481828913319</v>
      </c>
      <c r="K317" s="266" t="s">
        <v>184</v>
      </c>
      <c r="L317" s="256">
        <f>+INDEX(Mercado_ENERO_2025!$R$10:$R$349,MATCH(B317,Mercado_ENERO_2025!$J$10:$J$349,0))</f>
        <v>17802.661426267474</v>
      </c>
      <c r="M317" s="257">
        <f t="shared" si="23"/>
        <v>34178407.18984922</v>
      </c>
      <c r="N317" s="258">
        <f t="shared" si="24"/>
        <v>1.942100698780524</v>
      </c>
      <c r="O317" s="259"/>
    </row>
    <row r="318" spans="1:15" ht="16.5" x14ac:dyDescent="0.3">
      <c r="A318" s="67" t="str">
        <f t="shared" si="20"/>
        <v>APMTGeneraciónValle de México Norte</v>
      </c>
      <c r="B318" s="250" t="str">
        <f t="shared" si="21"/>
        <v>APMTValle de México NorteNA</v>
      </c>
      <c r="C318" s="67" t="str">
        <f t="shared" si="22"/>
        <v>APMTGeneraciónEnergíaValle de México Norte</v>
      </c>
      <c r="E318" s="267" t="s">
        <v>58</v>
      </c>
      <c r="F318" s="253" t="s">
        <v>159</v>
      </c>
      <c r="G318" s="252" t="s">
        <v>135</v>
      </c>
      <c r="H318" s="252" t="s">
        <v>75</v>
      </c>
      <c r="I318" s="253" t="s">
        <v>161</v>
      </c>
      <c r="J318" s="254">
        <v>1.1642400785052263</v>
      </c>
      <c r="K318" s="266" t="s">
        <v>184</v>
      </c>
      <c r="L318" s="256">
        <f>+INDEX(Mercado_ENERO_2025!$R$10:$R$349,MATCH(B318,Mercado_ENERO_2025!$J$10:$J$349,0))</f>
        <v>3.1142447052127507</v>
      </c>
      <c r="M318" s="257">
        <f t="shared" si="23"/>
        <v>3625.7285000813781</v>
      </c>
      <c r="N318" s="258">
        <f t="shared" si="24"/>
        <v>1.1777345157615904</v>
      </c>
      <c r="O318" s="259"/>
    </row>
    <row r="319" spans="1:15" ht="16.5" x14ac:dyDescent="0.3">
      <c r="A319" s="67" t="str">
        <f t="shared" si="20"/>
        <v>GDMTHGeneraciónValle de México NorteB</v>
      </c>
      <c r="B319" s="250" t="str">
        <f t="shared" si="21"/>
        <v>GDMTHValle de México NorteB</v>
      </c>
      <c r="C319" s="67" t="str">
        <f t="shared" si="22"/>
        <v>GDMTHGeneraciónEnergíaValle de México Norte</v>
      </c>
      <c r="E319" s="251" t="s">
        <v>54</v>
      </c>
      <c r="F319" s="253" t="s">
        <v>159</v>
      </c>
      <c r="G319" s="252" t="s">
        <v>135</v>
      </c>
      <c r="H319" s="252" t="s">
        <v>75</v>
      </c>
      <c r="I319" s="253" t="s">
        <v>146</v>
      </c>
      <c r="J319" s="254">
        <v>0.96816338589437423</v>
      </c>
      <c r="K319" s="266" t="s">
        <v>184</v>
      </c>
      <c r="L319" s="256">
        <f>+INDEX(Mercado_ENERO_2025!$R$10:$R$349,MATCH(B319,Mercado_ENERO_2025!$J$10:$J$349,0))</f>
        <v>103846.90352087302</v>
      </c>
      <c r="M319" s="257">
        <f t="shared" si="23"/>
        <v>100540769.72741483</v>
      </c>
      <c r="N319" s="258">
        <f t="shared" si="24"/>
        <v>0.97938514359372664</v>
      </c>
      <c r="O319" s="259"/>
    </row>
    <row r="320" spans="1:15" ht="16.5" x14ac:dyDescent="0.3">
      <c r="A320" s="67" t="str">
        <f t="shared" si="20"/>
        <v>GDMTHGeneraciónValle de México NorteI</v>
      </c>
      <c r="B320" s="250" t="str">
        <f t="shared" si="21"/>
        <v>GDMTHValle de México NorteI</v>
      </c>
      <c r="C320" s="67" t="str">
        <f t="shared" si="22"/>
        <v>GDMTHGeneraciónEnergíaValle de México Norte</v>
      </c>
      <c r="E320" s="251" t="s">
        <v>54</v>
      </c>
      <c r="F320" s="253" t="s">
        <v>159</v>
      </c>
      <c r="G320" s="252" t="s">
        <v>135</v>
      </c>
      <c r="H320" s="252" t="s">
        <v>75</v>
      </c>
      <c r="I320" s="253" t="s">
        <v>147</v>
      </c>
      <c r="J320" s="254">
        <v>1.7250675590701634</v>
      </c>
      <c r="K320" s="266" t="s">
        <v>184</v>
      </c>
      <c r="L320" s="256">
        <f>+INDEX(Mercado_ENERO_2025!$R$10:$R$349,MATCH(B320,Mercado_ENERO_2025!$J$10:$J$349,0))</f>
        <v>199113.40586033187</v>
      </c>
      <c r="M320" s="257">
        <f t="shared" si="23"/>
        <v>343484077.02562946</v>
      </c>
      <c r="N320" s="258">
        <f t="shared" si="24"/>
        <v>1.7450624178356764</v>
      </c>
      <c r="O320" s="259"/>
    </row>
    <row r="321" spans="1:15" ht="16.5" x14ac:dyDescent="0.3">
      <c r="A321" s="67" t="str">
        <f t="shared" si="20"/>
        <v>GDMTHGeneraciónValle de México NorteP</v>
      </c>
      <c r="B321" s="250" t="str">
        <f t="shared" si="21"/>
        <v>GDMTHValle de México NorteP</v>
      </c>
      <c r="C321" s="67" t="str">
        <f t="shared" si="22"/>
        <v>GDMTHGeneraciónEnergíaValle de México Norte</v>
      </c>
      <c r="E321" s="251" t="s">
        <v>54</v>
      </c>
      <c r="F321" s="253" t="s">
        <v>159</v>
      </c>
      <c r="G321" s="252" t="s">
        <v>135</v>
      </c>
      <c r="H321" s="252" t="s">
        <v>75</v>
      </c>
      <c r="I321" s="253" t="s">
        <v>148</v>
      </c>
      <c r="J321" s="254">
        <v>2.0514917413864362</v>
      </c>
      <c r="K321" s="266" t="s">
        <v>184</v>
      </c>
      <c r="L321" s="256">
        <f>+INDEX(Mercado_ENERO_2025!$R$10:$R$349,MATCH(B321,Mercado_ENERO_2025!$J$10:$J$349,0))</f>
        <v>47566.947915756573</v>
      </c>
      <c r="M321" s="257">
        <f t="shared" si="23"/>
        <v>97583200.812133357</v>
      </c>
      <c r="N321" s="258">
        <f t="shared" si="24"/>
        <v>2.0752701072898261</v>
      </c>
      <c r="O321" s="259"/>
    </row>
    <row r="322" spans="1:15" ht="16.5" x14ac:dyDescent="0.3">
      <c r="A322" s="67" t="str">
        <f t="shared" si="20"/>
        <v>GDMTOGeneraciónValle de México Norte</v>
      </c>
      <c r="B322" s="250" t="str">
        <f t="shared" si="21"/>
        <v>GDMTOValle de México NorteNA</v>
      </c>
      <c r="C322" s="67" t="str">
        <f t="shared" si="22"/>
        <v>GDMTOGeneraciónEnergíaValle de México Norte</v>
      </c>
      <c r="E322" s="251" t="s">
        <v>55</v>
      </c>
      <c r="F322" s="253" t="s">
        <v>159</v>
      </c>
      <c r="G322" s="252" t="s">
        <v>135</v>
      </c>
      <c r="H322" s="252" t="s">
        <v>75</v>
      </c>
      <c r="I322" s="253" t="s">
        <v>161</v>
      </c>
      <c r="J322" s="254">
        <v>1.4493752122358319</v>
      </c>
      <c r="K322" s="266" t="s">
        <v>184</v>
      </c>
      <c r="L322" s="256">
        <f>+INDEX(Mercado_ENERO_2025!$R$10:$R$349,MATCH(B322,Mercado_ENERO_2025!$J$10:$J$349,0))</f>
        <v>59102.651203867688</v>
      </c>
      <c r="M322" s="257">
        <f t="shared" si="23"/>
        <v>85661917.632306084</v>
      </c>
      <c r="N322" s="258">
        <f t="shared" si="24"/>
        <v>1.4661745848253387</v>
      </c>
      <c r="O322" s="259"/>
    </row>
    <row r="323" spans="1:15" ht="16.5" x14ac:dyDescent="0.3">
      <c r="A323" s="67" t="str">
        <f t="shared" si="20"/>
        <v>RAMTGeneraciónValle de México Norte</v>
      </c>
      <c r="B323" s="250" t="str">
        <f t="shared" si="21"/>
        <v>RAMTValle de México NorteNA</v>
      </c>
      <c r="C323" s="67" t="str">
        <f t="shared" si="22"/>
        <v>RAMTGeneraciónEnergíaValle de México Norte</v>
      </c>
      <c r="E323" s="267" t="s">
        <v>60</v>
      </c>
      <c r="F323" s="253" t="s">
        <v>159</v>
      </c>
      <c r="G323" s="252" t="s">
        <v>135</v>
      </c>
      <c r="H323" s="252" t="s">
        <v>75</v>
      </c>
      <c r="I323" s="253" t="s">
        <v>161</v>
      </c>
      <c r="J323" s="254">
        <v>0.76690241812478488</v>
      </c>
      <c r="K323" s="266" t="s">
        <v>184</v>
      </c>
      <c r="L323" s="256">
        <f>+INDEX(Mercado_ENERO_2025!$R$10:$R$349,MATCH(B323,Mercado_ENERO_2025!$J$10:$J$349,0))</f>
        <v>1216.9691772613194</v>
      </c>
      <c r="M323" s="257">
        <f t="shared" si="23"/>
        <v>933296.60482503579</v>
      </c>
      <c r="N323" s="258">
        <f t="shared" si="24"/>
        <v>0.77579140653379575</v>
      </c>
      <c r="O323" s="259"/>
    </row>
    <row r="324" spans="1:15" ht="16.5" x14ac:dyDescent="0.3">
      <c r="A324" s="67" t="str">
        <f t="shared" si="20"/>
        <v>DISTGeneraciónValle de México NorteB</v>
      </c>
      <c r="B324" s="250" t="str">
        <f t="shared" si="21"/>
        <v>DISTValle de México NorteB</v>
      </c>
      <c r="C324" s="67" t="str">
        <f t="shared" si="22"/>
        <v>DISTGeneraciónEnergíaValle de México Norte</v>
      </c>
      <c r="E324" s="267" t="s">
        <v>51</v>
      </c>
      <c r="F324" s="253" t="s">
        <v>159</v>
      </c>
      <c r="G324" s="252" t="s">
        <v>135</v>
      </c>
      <c r="H324" s="252" t="s">
        <v>75</v>
      </c>
      <c r="I324" s="253" t="s">
        <v>146</v>
      </c>
      <c r="J324" s="254">
        <v>0.67340031258325495</v>
      </c>
      <c r="K324" s="266" t="s">
        <v>184</v>
      </c>
      <c r="L324" s="256">
        <f>+INDEX(Mercado_ENERO_2025!$R$10:$R$349,MATCH(B324,Mercado_ENERO_2025!$J$10:$J$349,0))</f>
        <v>35650.109424213129</v>
      </c>
      <c r="M324" s="257">
        <f t="shared" si="23"/>
        <v>24006794.829892367</v>
      </c>
      <c r="N324" s="258">
        <f t="shared" si="24"/>
        <v>0.68120553973042364</v>
      </c>
      <c r="O324" s="259"/>
    </row>
    <row r="325" spans="1:15" ht="16.5" x14ac:dyDescent="0.3">
      <c r="A325" s="67" t="str">
        <f t="shared" si="20"/>
        <v>DISTGeneraciónValle de México NorteI</v>
      </c>
      <c r="B325" s="250" t="str">
        <f t="shared" si="21"/>
        <v>DISTValle de México NorteI</v>
      </c>
      <c r="C325" s="67" t="str">
        <f t="shared" si="22"/>
        <v>DISTGeneraciónEnergíaValle de México Norte</v>
      </c>
      <c r="E325" s="267" t="s">
        <v>51</v>
      </c>
      <c r="F325" s="253" t="s">
        <v>159</v>
      </c>
      <c r="G325" s="252" t="s">
        <v>135</v>
      </c>
      <c r="H325" s="252" t="s">
        <v>75</v>
      </c>
      <c r="I325" s="253" t="s">
        <v>147</v>
      </c>
      <c r="J325" s="254">
        <v>1.3221753181625029</v>
      </c>
      <c r="K325" s="266" t="s">
        <v>184</v>
      </c>
      <c r="L325" s="256">
        <f>+INDEX(Mercado_ENERO_2025!$R$10:$R$349,MATCH(B325,Mercado_ENERO_2025!$J$10:$J$349,0))</f>
        <v>65381.566314949436</v>
      </c>
      <c r="M325" s="257">
        <f t="shared" si="23"/>
        <v>86445893.244431049</v>
      </c>
      <c r="N325" s="258">
        <f t="shared" si="24"/>
        <v>1.3375003462235233</v>
      </c>
      <c r="O325" s="259"/>
    </row>
    <row r="326" spans="1:15" ht="16.5" x14ac:dyDescent="0.3">
      <c r="A326" s="67" t="str">
        <f t="shared" si="20"/>
        <v>DISTGeneraciónValle de México NorteP</v>
      </c>
      <c r="B326" s="250" t="str">
        <f t="shared" si="21"/>
        <v>DISTValle de México NorteP</v>
      </c>
      <c r="C326" s="67" t="str">
        <f t="shared" si="22"/>
        <v>DISTGeneraciónEnergíaValle de México Norte</v>
      </c>
      <c r="E326" s="267" t="s">
        <v>51</v>
      </c>
      <c r="F326" s="253" t="s">
        <v>159</v>
      </c>
      <c r="G326" s="252" t="s">
        <v>135</v>
      </c>
      <c r="H326" s="252" t="s">
        <v>75</v>
      </c>
      <c r="I326" s="253" t="s">
        <v>148</v>
      </c>
      <c r="J326" s="254">
        <v>1.5149192624570234</v>
      </c>
      <c r="K326" s="266" t="s">
        <v>184</v>
      </c>
      <c r="L326" s="256">
        <f>+INDEX(Mercado_ENERO_2025!$R$10:$R$349,MATCH(B326,Mercado_ENERO_2025!$J$10:$J$349,0))</f>
        <v>14859.363519838795</v>
      </c>
      <c r="M326" s="257">
        <f t="shared" si="23"/>
        <v>22510736.024054985</v>
      </c>
      <c r="N326" s="258">
        <f t="shared" si="24"/>
        <v>1.5324783409607721</v>
      </c>
      <c r="O326" s="259"/>
    </row>
    <row r="327" spans="1:15" ht="16.5" x14ac:dyDescent="0.3">
      <c r="A327" s="67" t="str">
        <f t="shared" si="20"/>
        <v>DISTGeneraciónValle de México NorteSP</v>
      </c>
      <c r="B327" s="250" t="str">
        <f t="shared" si="21"/>
        <v>DISTValle de México NorteSP</v>
      </c>
      <c r="C327" s="67" t="str">
        <f t="shared" si="22"/>
        <v>DISTGeneraciónEnergíaValle de México Norte</v>
      </c>
      <c r="E327" s="267" t="s">
        <v>51</v>
      </c>
      <c r="F327" s="253" t="s">
        <v>159</v>
      </c>
      <c r="G327" s="252" t="s">
        <v>135</v>
      </c>
      <c r="H327" s="252" t="s">
        <v>75</v>
      </c>
      <c r="I327" s="253" t="s">
        <v>151</v>
      </c>
      <c r="J327" s="254">
        <v>0</v>
      </c>
      <c r="K327" s="266" t="s">
        <v>184</v>
      </c>
      <c r="L327" s="256">
        <f>+INDEX(Mercado_ENERO_2025!$R$10:$R$349,MATCH(B327,Mercado_ENERO_2025!$J$10:$J$349,0))</f>
        <v>0</v>
      </c>
      <c r="M327" s="257">
        <f t="shared" si="23"/>
        <v>0</v>
      </c>
      <c r="N327" s="258">
        <f t="shared" si="24"/>
        <v>0</v>
      </c>
      <c r="O327" s="259"/>
    </row>
    <row r="328" spans="1:15" ht="16.5" x14ac:dyDescent="0.3">
      <c r="A328" s="67" t="str">
        <f t="shared" si="20"/>
        <v>DITGeneraciónValle de México NorteB</v>
      </c>
      <c r="B328" s="250" t="str">
        <f t="shared" si="21"/>
        <v>DITValle de México NorteB</v>
      </c>
      <c r="C328" s="67" t="str">
        <f t="shared" si="22"/>
        <v>DITGeneraciónEnergíaValle de México Norte</v>
      </c>
      <c r="E328" s="267" t="s">
        <v>52</v>
      </c>
      <c r="F328" s="253" t="s">
        <v>159</v>
      </c>
      <c r="G328" s="252" t="s">
        <v>135</v>
      </c>
      <c r="H328" s="252" t="s">
        <v>75</v>
      </c>
      <c r="I328" s="253" t="s">
        <v>146</v>
      </c>
      <c r="J328" s="254">
        <v>0.60415320867725064</v>
      </c>
      <c r="K328" s="266" t="s">
        <v>184</v>
      </c>
      <c r="L328" s="256">
        <f>+INDEX(Mercado_ENERO_2025!$R$10:$R$349,MATCH(B328,Mercado_ENERO_2025!$J$10:$J$349,0))</f>
        <v>9865.7832723503125</v>
      </c>
      <c r="M328" s="257">
        <f t="shared" si="23"/>
        <v>5960444.6201047869</v>
      </c>
      <c r="N328" s="258">
        <f t="shared" si="24"/>
        <v>0.61115580867208463</v>
      </c>
      <c r="O328" s="259"/>
    </row>
    <row r="329" spans="1:15" ht="16.5" x14ac:dyDescent="0.3">
      <c r="A329" s="67" t="str">
        <f t="shared" si="20"/>
        <v>DITGeneraciónValle de México NorteI</v>
      </c>
      <c r="B329" s="250" t="str">
        <f t="shared" si="21"/>
        <v>DITValle de México NorteI</v>
      </c>
      <c r="C329" s="67" t="str">
        <f t="shared" si="22"/>
        <v>DITGeneraciónEnergíaValle de México Norte</v>
      </c>
      <c r="E329" s="267" t="s">
        <v>52</v>
      </c>
      <c r="F329" s="253" t="s">
        <v>159</v>
      </c>
      <c r="G329" s="252" t="s">
        <v>135</v>
      </c>
      <c r="H329" s="252" t="s">
        <v>75</v>
      </c>
      <c r="I329" s="253" t="s">
        <v>147</v>
      </c>
      <c r="J329" s="254">
        <v>1.1836811103504936</v>
      </c>
      <c r="K329" s="266" t="s">
        <v>184</v>
      </c>
      <c r="L329" s="256">
        <f>+INDEX(Mercado_ENERO_2025!$R$10:$R$349,MATCH(B329,Mercado_ENERO_2025!$J$10:$J$349,0))</f>
        <v>15083.704190251306</v>
      </c>
      <c r="M329" s="257">
        <f t="shared" si="23"/>
        <v>17854295.724115059</v>
      </c>
      <c r="N329" s="258">
        <f t="shared" si="24"/>
        <v>1.1974008841068449</v>
      </c>
      <c r="O329" s="259"/>
    </row>
    <row r="330" spans="1:15" ht="16.5" x14ac:dyDescent="0.3">
      <c r="A330" s="67" t="str">
        <f t="shared" si="20"/>
        <v>DITGeneraciónValle de México NorteP</v>
      </c>
      <c r="B330" s="250" t="str">
        <f t="shared" si="21"/>
        <v>DITValle de México NorteP</v>
      </c>
      <c r="C330" s="67" t="str">
        <f t="shared" si="22"/>
        <v>DITGeneraciónEnergíaValle de México Norte</v>
      </c>
      <c r="E330" s="267" t="s">
        <v>52</v>
      </c>
      <c r="F330" s="253" t="s">
        <v>159</v>
      </c>
      <c r="G330" s="252" t="s">
        <v>135</v>
      </c>
      <c r="H330" s="252" t="s">
        <v>75</v>
      </c>
      <c r="I330" s="253" t="s">
        <v>148</v>
      </c>
      <c r="J330" s="254">
        <v>1.3293962728478881</v>
      </c>
      <c r="K330" s="266" t="s">
        <v>184</v>
      </c>
      <c r="L330" s="256">
        <f>+INDEX(Mercado_ENERO_2025!$R$10:$R$349,MATCH(B330,Mercado_ENERO_2025!$J$10:$J$349,0))</f>
        <v>2041.209334343192</v>
      </c>
      <c r="M330" s="257">
        <f t="shared" si="23"/>
        <v>2713576.0811781585</v>
      </c>
      <c r="N330" s="258">
        <f t="shared" si="24"/>
        <v>1.3448049973231895</v>
      </c>
      <c r="O330" s="259"/>
    </row>
    <row r="331" spans="1:15" ht="16.5" x14ac:dyDescent="0.3">
      <c r="A331" s="67" t="str">
        <f t="shared" si="20"/>
        <v>DITGeneraciónValle de México NorteSP</v>
      </c>
      <c r="B331" s="250" t="str">
        <f t="shared" si="21"/>
        <v>DITValle de México NorteSP</v>
      </c>
      <c r="C331" s="67" t="str">
        <f t="shared" si="22"/>
        <v>DITGeneraciónEnergíaValle de México Norte</v>
      </c>
      <c r="E331" s="267" t="s">
        <v>52</v>
      </c>
      <c r="F331" s="253" t="s">
        <v>159</v>
      </c>
      <c r="G331" s="252" t="s">
        <v>135</v>
      </c>
      <c r="H331" s="252" t="s">
        <v>75</v>
      </c>
      <c r="I331" s="253" t="s">
        <v>151</v>
      </c>
      <c r="J331" s="254">
        <v>0</v>
      </c>
      <c r="K331" s="266" t="s">
        <v>184</v>
      </c>
      <c r="L331" s="256">
        <f>+INDEX(Mercado_ENERO_2025!$R$10:$R$349,MATCH(B331,Mercado_ENERO_2025!$J$10:$J$349,0))</f>
        <v>0</v>
      </c>
      <c r="M331" s="257">
        <f t="shared" si="23"/>
        <v>0</v>
      </c>
      <c r="N331" s="258">
        <f t="shared" si="24"/>
        <v>0</v>
      </c>
      <c r="O331" s="259"/>
    </row>
    <row r="332" spans="1:15" ht="16.5" x14ac:dyDescent="0.3">
      <c r="A332" s="67" t="str">
        <f t="shared" ref="A332:A395" si="25">IF(I332="NA",E332&amp;F332&amp;H332,E332&amp;F332&amp;H332&amp;I332)</f>
        <v>DB1GeneraciónValle de México Sur</v>
      </c>
      <c r="B332" s="250" t="str">
        <f t="shared" ref="B332:B351" si="26">E332&amp;H332&amp;I332</f>
        <v>DB1Valle de México SurNA</v>
      </c>
      <c r="C332" s="67" t="str">
        <f t="shared" ref="C332:C395" si="27">E332&amp;F332&amp;G332&amp;H332</f>
        <v>DB1GeneraciónEnergíaValle de México Sur</v>
      </c>
      <c r="E332" s="267" t="s">
        <v>48</v>
      </c>
      <c r="F332" s="253" t="s">
        <v>159</v>
      </c>
      <c r="G332" s="252" t="s">
        <v>135</v>
      </c>
      <c r="H332" s="252" t="s">
        <v>76</v>
      </c>
      <c r="I332" s="253" t="s">
        <v>161</v>
      </c>
      <c r="J332" s="254">
        <v>0.89280624340842896</v>
      </c>
      <c r="K332" s="266" t="s">
        <v>184</v>
      </c>
      <c r="L332" s="256">
        <f>+INDEX(Mercado_ENERO_2025!$R$10:$R$349,MATCH(B332,Mercado_ENERO_2025!$J$10:$J$349,0))</f>
        <v>155968.49544088525</v>
      </c>
      <c r="M332" s="257">
        <f t="shared" ref="M332:M395" si="28">IF(OR(G332="Energía",G332="Potencia"),J332*L332*1000,J332*L332)</f>
        <v>139249646.50464144</v>
      </c>
      <c r="N332" s="258">
        <f t="shared" si="24"/>
        <v>0.90315455391259369</v>
      </c>
      <c r="O332" s="259"/>
    </row>
    <row r="333" spans="1:15" ht="16.5" x14ac:dyDescent="0.3">
      <c r="A333" s="67" t="str">
        <f t="shared" si="25"/>
        <v>DB2GeneraciónValle de México Sur</v>
      </c>
      <c r="B333" s="250" t="str">
        <f t="shared" si="26"/>
        <v>DB2Valle de México SurNA</v>
      </c>
      <c r="C333" s="67" t="str">
        <f t="shared" si="27"/>
        <v>DB2GeneraciónEnergíaValle de México Sur</v>
      </c>
      <c r="E333" s="267" t="s">
        <v>50</v>
      </c>
      <c r="F333" s="253" t="s">
        <v>159</v>
      </c>
      <c r="G333" s="252" t="s">
        <v>135</v>
      </c>
      <c r="H333" s="252" t="s">
        <v>76</v>
      </c>
      <c r="I333" s="253" t="s">
        <v>161</v>
      </c>
      <c r="J333" s="254">
        <v>0.89169532730298484</v>
      </c>
      <c r="K333" s="266" t="s">
        <v>184</v>
      </c>
      <c r="L333" s="256">
        <f>+INDEX(Mercado_ENERO_2025!$R$10:$R$349,MATCH(B333,Mercado_ENERO_2025!$J$10:$J$349,0))</f>
        <v>99193.338431708878</v>
      </c>
      <c r="M333" s="257">
        <f t="shared" si="28"/>
        <v>88450236.379138395</v>
      </c>
      <c r="N333" s="258">
        <f t="shared" ref="N333:N396" si="29">J333*(1+$R$11)</f>
        <v>0.90203076143572181</v>
      </c>
      <c r="O333" s="259"/>
    </row>
    <row r="334" spans="1:15" ht="16.5" x14ac:dyDescent="0.3">
      <c r="A334" s="67" t="str">
        <f t="shared" si="25"/>
        <v>PDBTGeneraciónValle de México Sur</v>
      </c>
      <c r="B334" s="250" t="str">
        <f t="shared" si="26"/>
        <v>PDBTValle de México SurNA</v>
      </c>
      <c r="C334" s="67" t="str">
        <f t="shared" si="27"/>
        <v>PDBTGeneraciónEnergíaValle de México Sur</v>
      </c>
      <c r="E334" s="267" t="s">
        <v>56</v>
      </c>
      <c r="F334" s="253" t="s">
        <v>159</v>
      </c>
      <c r="G334" s="252" t="s">
        <v>135</v>
      </c>
      <c r="H334" s="252" t="s">
        <v>76</v>
      </c>
      <c r="I334" s="253" t="s">
        <v>161</v>
      </c>
      <c r="J334" s="254">
        <v>1.7458046597051173</v>
      </c>
      <c r="K334" s="266" t="s">
        <v>184</v>
      </c>
      <c r="L334" s="256">
        <f>+INDEX(Mercado_ENERO_2025!$R$10:$R$349,MATCH(B334,Mercado_ENERO_2025!$J$10:$J$349,0))</f>
        <v>72540.683279225792</v>
      </c>
      <c r="M334" s="257">
        <f t="shared" si="28"/>
        <v>126641862.88706549</v>
      </c>
      <c r="N334" s="258">
        <f t="shared" si="29"/>
        <v>1.7660398774039496</v>
      </c>
      <c r="O334" s="259"/>
    </row>
    <row r="335" spans="1:15" ht="16.5" x14ac:dyDescent="0.3">
      <c r="A335" s="67" t="str">
        <f t="shared" si="25"/>
        <v>GDBTGeneraciónValle de México Sur</v>
      </c>
      <c r="B335" s="250" t="str">
        <f t="shared" si="26"/>
        <v>GDBTValle de México SurNA</v>
      </c>
      <c r="C335" s="67" t="str">
        <f t="shared" si="27"/>
        <v>GDBTGeneraciónEnergíaValle de México Sur</v>
      </c>
      <c r="E335" s="267" t="s">
        <v>53</v>
      </c>
      <c r="F335" s="253" t="s">
        <v>159</v>
      </c>
      <c r="G335" s="252" t="s">
        <v>135</v>
      </c>
      <c r="H335" s="252" t="s">
        <v>76</v>
      </c>
      <c r="I335" s="253" t="s">
        <v>161</v>
      </c>
      <c r="J335" s="254">
        <v>2.1735073603010249</v>
      </c>
      <c r="K335" s="266" t="s">
        <v>184</v>
      </c>
      <c r="L335" s="256">
        <f>+INDEX(Mercado_ENERO_2025!$R$10:$R$349,MATCH(B335,Mercado_ENERO_2025!$J$10:$J$349,0))</f>
        <v>18921.769539157143</v>
      </c>
      <c r="M335" s="257">
        <f t="shared" si="28"/>
        <v>41126605.363277785</v>
      </c>
      <c r="N335" s="258">
        <f t="shared" si="29"/>
        <v>2.1986999809995713</v>
      </c>
      <c r="O335" s="259"/>
    </row>
    <row r="336" spans="1:15" ht="16.5" x14ac:dyDescent="0.3">
      <c r="A336" s="67" t="str">
        <f t="shared" si="25"/>
        <v>RABTGeneraciónValle de México Sur</v>
      </c>
      <c r="B336" s="250" t="str">
        <f t="shared" si="26"/>
        <v>RABTValle de México SurNA</v>
      </c>
      <c r="C336" s="67" t="str">
        <f t="shared" si="27"/>
        <v>RABTGeneraciónEnergíaValle de México Sur</v>
      </c>
      <c r="E336" s="267" t="s">
        <v>59</v>
      </c>
      <c r="F336" s="253" t="s">
        <v>159</v>
      </c>
      <c r="G336" s="252" t="s">
        <v>135</v>
      </c>
      <c r="H336" s="252" t="s">
        <v>76</v>
      </c>
      <c r="I336" s="253" t="s">
        <v>161</v>
      </c>
      <c r="J336" s="254">
        <v>0.87706826524797332</v>
      </c>
      <c r="K336" s="266" t="s">
        <v>184</v>
      </c>
      <c r="L336" s="256">
        <f>+INDEX(Mercado_ENERO_2025!$R$10:$R$349,MATCH(B336,Mercado_ENERO_2025!$J$10:$J$349,0))</f>
        <v>111.30714956395875</v>
      </c>
      <c r="M336" s="257">
        <f t="shared" si="28"/>
        <v>97623.968577758002</v>
      </c>
      <c r="N336" s="258">
        <f t="shared" si="29"/>
        <v>0.88723416049024384</v>
      </c>
      <c r="O336" s="259"/>
    </row>
    <row r="337" spans="1:15" ht="16.5" x14ac:dyDescent="0.3">
      <c r="A337" s="67" t="str">
        <f t="shared" si="25"/>
        <v>APBTGeneraciónValle de México Sur</v>
      </c>
      <c r="B337" s="250" t="str">
        <f t="shared" si="26"/>
        <v>APBTValle de México SurNA</v>
      </c>
      <c r="C337" s="67" t="str">
        <f t="shared" si="27"/>
        <v>APBTGeneraciónEnergíaValle de México Sur</v>
      </c>
      <c r="E337" s="267" t="s">
        <v>57</v>
      </c>
      <c r="F337" s="253" t="s">
        <v>159</v>
      </c>
      <c r="G337" s="252" t="s">
        <v>135</v>
      </c>
      <c r="H337" s="252" t="s">
        <v>76</v>
      </c>
      <c r="I337" s="253" t="s">
        <v>161</v>
      </c>
      <c r="J337" s="254">
        <v>1.9944647146403132</v>
      </c>
      <c r="K337" s="266" t="s">
        <v>184</v>
      </c>
      <c r="L337" s="256">
        <f>+INDEX(Mercado_ENERO_2025!$R$10:$R$349,MATCH(B337,Mercado_ENERO_2025!$J$10:$J$349,0))</f>
        <v>10306.684613469779</v>
      </c>
      <c r="M337" s="257">
        <f t="shared" si="28"/>
        <v>20556318.786491711</v>
      </c>
      <c r="N337" s="258">
        <f t="shared" si="29"/>
        <v>2.0175820934770745</v>
      </c>
      <c r="O337" s="259"/>
    </row>
    <row r="338" spans="1:15" ht="16.5" x14ac:dyDescent="0.3">
      <c r="A338" s="67" t="str">
        <f t="shared" si="25"/>
        <v>APMTGeneraciónValle de México Sur</v>
      </c>
      <c r="B338" s="250" t="str">
        <f t="shared" si="26"/>
        <v>APMTValle de México SurNA</v>
      </c>
      <c r="C338" s="67" t="str">
        <f t="shared" si="27"/>
        <v>APMTGeneraciónEnergíaValle de México Sur</v>
      </c>
      <c r="E338" s="267" t="s">
        <v>58</v>
      </c>
      <c r="F338" s="253" t="s">
        <v>159</v>
      </c>
      <c r="G338" s="252" t="s">
        <v>135</v>
      </c>
      <c r="H338" s="252" t="s">
        <v>76</v>
      </c>
      <c r="I338" s="253" t="s">
        <v>161</v>
      </c>
      <c r="J338" s="254">
        <v>1.2434854273602254</v>
      </c>
      <c r="K338" s="266" t="s">
        <v>184</v>
      </c>
      <c r="L338" s="256">
        <f>+INDEX(Mercado_ENERO_2025!$R$10:$R$349,MATCH(B338,Mercado_ENERO_2025!$J$10:$J$349,0))</f>
        <v>2.2800057332263792</v>
      </c>
      <c r="M338" s="257">
        <f t="shared" si="28"/>
        <v>2835.1539035647684</v>
      </c>
      <c r="N338" s="258">
        <f t="shared" si="29"/>
        <v>1.2578983791117746</v>
      </c>
      <c r="O338" s="259"/>
    </row>
    <row r="339" spans="1:15" ht="16.5" x14ac:dyDescent="0.3">
      <c r="A339" s="67" t="str">
        <f t="shared" si="25"/>
        <v>GDMTHGeneraciónValle de México SurB</v>
      </c>
      <c r="B339" s="250" t="str">
        <f t="shared" si="26"/>
        <v>GDMTHValle de México SurB</v>
      </c>
      <c r="C339" s="67" t="str">
        <f t="shared" si="27"/>
        <v>GDMTHGeneraciónEnergíaValle de México Sur</v>
      </c>
      <c r="E339" s="251" t="s">
        <v>54</v>
      </c>
      <c r="F339" s="253" t="s">
        <v>159</v>
      </c>
      <c r="G339" s="252" t="s">
        <v>135</v>
      </c>
      <c r="H339" s="252" t="s">
        <v>76</v>
      </c>
      <c r="I339" s="253" t="s">
        <v>146</v>
      </c>
      <c r="J339" s="254">
        <v>0.97982800500153555</v>
      </c>
      <c r="K339" s="266" t="s">
        <v>184</v>
      </c>
      <c r="L339" s="256">
        <f>+INDEX(Mercado_ENERO_2025!$R$10:$R$349,MATCH(B339,Mercado_ENERO_2025!$J$10:$J$349,0))</f>
        <v>92716.554446146911</v>
      </c>
      <c r="M339" s="257">
        <f t="shared" si="28"/>
        <v>90846276.573584378</v>
      </c>
      <c r="N339" s="258">
        <f t="shared" si="29"/>
        <v>0.99118496460088024</v>
      </c>
      <c r="O339" s="259"/>
    </row>
    <row r="340" spans="1:15" ht="16.5" x14ac:dyDescent="0.3">
      <c r="A340" s="67" t="str">
        <f t="shared" si="25"/>
        <v>GDMTHGeneraciónValle de México SurI</v>
      </c>
      <c r="B340" s="250" t="str">
        <f t="shared" si="26"/>
        <v>GDMTHValle de México SurI</v>
      </c>
      <c r="C340" s="67" t="str">
        <f t="shared" si="27"/>
        <v>GDMTHGeneraciónEnergíaValle de México Sur</v>
      </c>
      <c r="E340" s="251" t="s">
        <v>54</v>
      </c>
      <c r="F340" s="253" t="s">
        <v>159</v>
      </c>
      <c r="G340" s="252" t="s">
        <v>135</v>
      </c>
      <c r="H340" s="252" t="s">
        <v>76</v>
      </c>
      <c r="I340" s="253" t="s">
        <v>147</v>
      </c>
      <c r="J340" s="254">
        <v>1.7498780187584111</v>
      </c>
      <c r="K340" s="266" t="s">
        <v>184</v>
      </c>
      <c r="L340" s="256">
        <f>+INDEX(Mercado_ENERO_2025!$R$10:$R$349,MATCH(B340,Mercado_ENERO_2025!$J$10:$J$349,0))</f>
        <v>177772.35824558372</v>
      </c>
      <c r="M340" s="257">
        <f t="shared" si="28"/>
        <v>311079942.03679252</v>
      </c>
      <c r="N340" s="258">
        <f t="shared" si="29"/>
        <v>1.7701604498191454</v>
      </c>
      <c r="O340" s="259"/>
    </row>
    <row r="341" spans="1:15" ht="16.5" x14ac:dyDescent="0.3">
      <c r="A341" s="67" t="str">
        <f t="shared" si="25"/>
        <v>GDMTHGeneraciónValle de México SurP</v>
      </c>
      <c r="B341" s="250" t="str">
        <f t="shared" si="26"/>
        <v>GDMTHValle de México SurP</v>
      </c>
      <c r="C341" s="67" t="str">
        <f t="shared" si="27"/>
        <v>GDMTHGeneraciónEnergíaValle de México Sur</v>
      </c>
      <c r="E341" s="251" t="s">
        <v>54</v>
      </c>
      <c r="F341" s="253" t="s">
        <v>159</v>
      </c>
      <c r="G341" s="252" t="s">
        <v>135</v>
      </c>
      <c r="H341" s="252" t="s">
        <v>76</v>
      </c>
      <c r="I341" s="253" t="s">
        <v>148</v>
      </c>
      <c r="J341" s="254">
        <v>2.0813013235491815</v>
      </c>
      <c r="K341" s="266" t="s">
        <v>184</v>
      </c>
      <c r="L341" s="256">
        <f>+INDEX(Mercado_ENERO_2025!$R$10:$R$349,MATCH(B341,Mercado_ENERO_2025!$J$10:$J$349,0))</f>
        <v>42468.705052739759</v>
      </c>
      <c r="M341" s="257">
        <f t="shared" si="28"/>
        <v>88390172.035687074</v>
      </c>
      <c r="N341" s="258">
        <f t="shared" si="29"/>
        <v>2.105425205419218</v>
      </c>
      <c r="O341" s="259"/>
    </row>
    <row r="342" spans="1:15" ht="16.5" x14ac:dyDescent="0.3">
      <c r="A342" s="67" t="str">
        <f t="shared" si="25"/>
        <v>GDMTOGeneraciónValle de México Sur</v>
      </c>
      <c r="B342" s="250" t="str">
        <f t="shared" si="26"/>
        <v>GDMTOValle de México SurNA</v>
      </c>
      <c r="C342" s="67" t="str">
        <f t="shared" si="27"/>
        <v>GDMTOGeneraciónEnergíaValle de México Sur</v>
      </c>
      <c r="E342" s="251" t="s">
        <v>55</v>
      </c>
      <c r="F342" s="253" t="s">
        <v>159</v>
      </c>
      <c r="G342" s="252" t="s">
        <v>135</v>
      </c>
      <c r="H342" s="252" t="s">
        <v>76</v>
      </c>
      <c r="I342" s="253" t="s">
        <v>161</v>
      </c>
      <c r="J342" s="254">
        <v>1.5028843379813801</v>
      </c>
      <c r="K342" s="266" t="s">
        <v>184</v>
      </c>
      <c r="L342" s="256">
        <f>+INDEX(Mercado_ENERO_2025!$R$10:$R$349,MATCH(B342,Mercado_ENERO_2025!$J$10:$J$349,0))</f>
        <v>81483.275027973199</v>
      </c>
      <c r="M342" s="257">
        <f t="shared" si="28"/>
        <v>122459937.84697022</v>
      </c>
      <c r="N342" s="258">
        <f t="shared" si="29"/>
        <v>1.5203039224613273</v>
      </c>
      <c r="O342" s="259"/>
    </row>
    <row r="343" spans="1:15" ht="16.5" x14ac:dyDescent="0.3">
      <c r="A343" s="67" t="str">
        <f t="shared" si="25"/>
        <v>RAMTGeneraciónValle de México Sur</v>
      </c>
      <c r="B343" s="250" t="str">
        <f t="shared" si="26"/>
        <v>RAMTValle de México SurNA</v>
      </c>
      <c r="C343" s="67" t="str">
        <f t="shared" si="27"/>
        <v>RAMTGeneraciónEnergíaValle de México Sur</v>
      </c>
      <c r="E343" s="267" t="s">
        <v>60</v>
      </c>
      <c r="F343" s="253" t="s">
        <v>159</v>
      </c>
      <c r="G343" s="252" t="s">
        <v>135</v>
      </c>
      <c r="H343" s="252" t="s">
        <v>76</v>
      </c>
      <c r="I343" s="253" t="s">
        <v>161</v>
      </c>
      <c r="J343" s="254">
        <v>0.76967970838839439</v>
      </c>
      <c r="K343" s="266" t="s">
        <v>184</v>
      </c>
      <c r="L343" s="256">
        <f>+INDEX(Mercado_ENERO_2025!$R$10:$R$349,MATCH(B343,Mercado_ENERO_2025!$J$10:$J$349,0))</f>
        <v>220.3207722474863</v>
      </c>
      <c r="M343" s="257">
        <f t="shared" si="28"/>
        <v>169576.42773535111</v>
      </c>
      <c r="N343" s="258">
        <f t="shared" si="29"/>
        <v>0.7786008877259748</v>
      </c>
      <c r="O343" s="259"/>
    </row>
    <row r="344" spans="1:15" ht="16.5" x14ac:dyDescent="0.3">
      <c r="A344" s="67" t="str">
        <f t="shared" si="25"/>
        <v>DISTGeneraciónValle de México SurB</v>
      </c>
      <c r="B344" s="250" t="str">
        <f t="shared" si="26"/>
        <v>DISTValle de México SurB</v>
      </c>
      <c r="C344" s="67" t="str">
        <f t="shared" si="27"/>
        <v>DISTGeneraciónEnergíaValle de México Sur</v>
      </c>
      <c r="E344" s="267" t="s">
        <v>51</v>
      </c>
      <c r="F344" s="253" t="s">
        <v>159</v>
      </c>
      <c r="G344" s="252" t="s">
        <v>135</v>
      </c>
      <c r="H344" s="252" t="s">
        <v>76</v>
      </c>
      <c r="I344" s="253" t="s">
        <v>146</v>
      </c>
      <c r="J344" s="254">
        <v>0.97927254694881383</v>
      </c>
      <c r="K344" s="266" t="s">
        <v>184</v>
      </c>
      <c r="L344" s="256">
        <f>+INDEX(Mercado_ENERO_2025!$R$10:$R$349,MATCH(B344,Mercado_ENERO_2025!$J$10:$J$349,0))</f>
        <v>3157.4258675688147</v>
      </c>
      <c r="M344" s="257">
        <f t="shared" si="28"/>
        <v>3091980.4711361811</v>
      </c>
      <c r="N344" s="258">
        <f t="shared" si="29"/>
        <v>0.99062306836244463</v>
      </c>
      <c r="O344" s="259"/>
    </row>
    <row r="345" spans="1:15" ht="16.5" x14ac:dyDescent="0.3">
      <c r="A345" s="67" t="str">
        <f t="shared" si="25"/>
        <v>DISTGeneraciónValle de México SurI</v>
      </c>
      <c r="B345" s="250" t="str">
        <f t="shared" si="26"/>
        <v>DISTValle de México SurI</v>
      </c>
      <c r="C345" s="67" t="str">
        <f t="shared" si="27"/>
        <v>DISTGeneraciónEnergíaValle de México Sur</v>
      </c>
      <c r="E345" s="267" t="s">
        <v>51</v>
      </c>
      <c r="F345" s="253" t="s">
        <v>159</v>
      </c>
      <c r="G345" s="252" t="s">
        <v>135</v>
      </c>
      <c r="H345" s="252" t="s">
        <v>76</v>
      </c>
      <c r="I345" s="253" t="s">
        <v>147</v>
      </c>
      <c r="J345" s="254">
        <v>1.7417313006518216</v>
      </c>
      <c r="K345" s="266" t="s">
        <v>184</v>
      </c>
      <c r="L345" s="256">
        <f>+INDEX(Mercado_ENERO_2025!$R$10:$R$349,MATCH(B345,Mercado_ENERO_2025!$J$10:$J$349,0))</f>
        <v>5790.6540002027987</v>
      </c>
      <c r="M345" s="257">
        <f t="shared" si="28"/>
        <v>10085763.323397893</v>
      </c>
      <c r="N345" s="258">
        <f t="shared" si="29"/>
        <v>1.7619193049887518</v>
      </c>
      <c r="O345" s="259"/>
    </row>
    <row r="346" spans="1:15" ht="16.5" x14ac:dyDescent="0.3">
      <c r="A346" s="67" t="str">
        <f t="shared" si="25"/>
        <v>DISTGeneraciónValle de México SurP</v>
      </c>
      <c r="B346" s="250" t="str">
        <f t="shared" si="26"/>
        <v>DISTValle de México SurP</v>
      </c>
      <c r="C346" s="67" t="str">
        <f t="shared" si="27"/>
        <v>DISTGeneraciónEnergíaValle de México Sur</v>
      </c>
      <c r="E346" s="267" t="s">
        <v>51</v>
      </c>
      <c r="F346" s="253" t="s">
        <v>159</v>
      </c>
      <c r="G346" s="252" t="s">
        <v>135</v>
      </c>
      <c r="H346" s="252" t="s">
        <v>76</v>
      </c>
      <c r="I346" s="253" t="s">
        <v>148</v>
      </c>
      <c r="J346" s="254">
        <v>2.080005254759496</v>
      </c>
      <c r="K346" s="266" t="s">
        <v>184</v>
      </c>
      <c r="L346" s="256">
        <f>+INDEX(Mercado_ENERO_2025!$R$10:$R$349,MATCH(B346,Mercado_ENERO_2025!$J$10:$J$349,0))</f>
        <v>1316.0503434887555</v>
      </c>
      <c r="M346" s="257">
        <f t="shared" si="28"/>
        <v>2737391.6299846508</v>
      </c>
      <c r="N346" s="258">
        <f t="shared" si="29"/>
        <v>2.1041141141962001</v>
      </c>
      <c r="O346" s="259"/>
    </row>
    <row r="347" spans="1:15" ht="16.5" x14ac:dyDescent="0.3">
      <c r="A347" s="67" t="str">
        <f t="shared" si="25"/>
        <v>DISTGeneraciónValle de México SurSP</v>
      </c>
      <c r="B347" s="250" t="str">
        <f t="shared" si="26"/>
        <v>DISTValle de México SurSP</v>
      </c>
      <c r="C347" s="67" t="str">
        <f t="shared" si="27"/>
        <v>DISTGeneraciónEnergíaValle de México Sur</v>
      </c>
      <c r="E347" s="267" t="s">
        <v>51</v>
      </c>
      <c r="F347" s="253" t="s">
        <v>159</v>
      </c>
      <c r="G347" s="252" t="s">
        <v>135</v>
      </c>
      <c r="H347" s="252" t="s">
        <v>76</v>
      </c>
      <c r="I347" s="253" t="s">
        <v>151</v>
      </c>
      <c r="J347" s="254">
        <v>0</v>
      </c>
      <c r="K347" s="266" t="s">
        <v>184</v>
      </c>
      <c r="L347" s="256">
        <f>+INDEX(Mercado_ENERO_2025!$R$10:$R$349,MATCH(B347,Mercado_ENERO_2025!$J$10:$J$349,0))</f>
        <v>0</v>
      </c>
      <c r="M347" s="257">
        <f t="shared" si="28"/>
        <v>0</v>
      </c>
      <c r="N347" s="258">
        <f t="shared" si="29"/>
        <v>0</v>
      </c>
      <c r="O347" s="259"/>
    </row>
    <row r="348" spans="1:15" ht="16.5" x14ac:dyDescent="0.3">
      <c r="A348" s="67" t="str">
        <f t="shared" si="25"/>
        <v>DITGeneraciónValle de México SurB</v>
      </c>
      <c r="B348" s="250" t="str">
        <f t="shared" si="26"/>
        <v>DITValle de México SurB</v>
      </c>
      <c r="C348" s="67" t="str">
        <f t="shared" si="27"/>
        <v>DITGeneraciónEnergíaValle de México Sur</v>
      </c>
      <c r="E348" s="267" t="s">
        <v>52</v>
      </c>
      <c r="F348" s="253" t="s">
        <v>159</v>
      </c>
      <c r="G348" s="252" t="s">
        <v>135</v>
      </c>
      <c r="H348" s="252" t="s">
        <v>76</v>
      </c>
      <c r="I348" s="253" t="s">
        <v>146</v>
      </c>
      <c r="J348" s="254">
        <v>0.99667689926743486</v>
      </c>
      <c r="K348" s="266" t="s">
        <v>184</v>
      </c>
      <c r="L348" s="256">
        <f>+INDEX(Mercado_ENERO_2025!$R$10:$R$349,MATCH(B348,Mercado_ENERO_2025!$J$10:$J$349,0))</f>
        <v>152.33221225271404</v>
      </c>
      <c r="M348" s="257">
        <f t="shared" si="28"/>
        <v>151825.99696658377</v>
      </c>
      <c r="N348" s="258">
        <f t="shared" si="29"/>
        <v>1.0082291505001015</v>
      </c>
      <c r="O348" s="259"/>
    </row>
    <row r="349" spans="1:15" ht="16.5" x14ac:dyDescent="0.3">
      <c r="A349" s="67" t="str">
        <f t="shared" si="25"/>
        <v>DITGeneraciónValle de México SurI</v>
      </c>
      <c r="B349" s="250" t="str">
        <f t="shared" si="26"/>
        <v>DITValle de México SurI</v>
      </c>
      <c r="C349" s="67" t="str">
        <f t="shared" si="27"/>
        <v>DITGeneraciónEnergíaValle de México Sur</v>
      </c>
      <c r="E349" s="267" t="s">
        <v>52</v>
      </c>
      <c r="F349" s="253" t="s">
        <v>159</v>
      </c>
      <c r="G349" s="252" t="s">
        <v>135</v>
      </c>
      <c r="H349" s="252" t="s">
        <v>76</v>
      </c>
      <c r="I349" s="253" t="s">
        <v>147</v>
      </c>
      <c r="J349" s="254">
        <v>1.8578220336707121</v>
      </c>
      <c r="K349" s="266" t="s">
        <v>184</v>
      </c>
      <c r="L349" s="256">
        <f>+INDEX(Mercado_ENERO_2025!$R$10:$R$349,MATCH(B349,Mercado_ENERO_2025!$J$10:$J$349,0))</f>
        <v>232.89930103229688</v>
      </c>
      <c r="M349" s="257">
        <f t="shared" si="28"/>
        <v>432685.45308430912</v>
      </c>
      <c r="N349" s="258">
        <f t="shared" si="29"/>
        <v>1.8793556188218505</v>
      </c>
      <c r="O349" s="259"/>
    </row>
    <row r="350" spans="1:15" ht="16.5" x14ac:dyDescent="0.3">
      <c r="A350" s="67" t="str">
        <f t="shared" si="25"/>
        <v>DITGeneraciónValle de México SurP</v>
      </c>
      <c r="B350" s="250" t="str">
        <f t="shared" si="26"/>
        <v>DITValle de México SurP</v>
      </c>
      <c r="C350" s="67" t="str">
        <f t="shared" si="27"/>
        <v>DITGeneraciónEnergíaValle de México Sur</v>
      </c>
      <c r="E350" s="267" t="s">
        <v>52</v>
      </c>
      <c r="F350" s="253" t="s">
        <v>159</v>
      </c>
      <c r="G350" s="252" t="s">
        <v>135</v>
      </c>
      <c r="H350" s="252" t="s">
        <v>76</v>
      </c>
      <c r="I350" s="253" t="s">
        <v>148</v>
      </c>
      <c r="J350" s="254">
        <v>2.0894480416557686</v>
      </c>
      <c r="K350" s="266" t="s">
        <v>184</v>
      </c>
      <c r="L350" s="256">
        <f>+INDEX(Mercado_ENERO_2025!$R$10:$R$349,MATCH(B350,Mercado_ENERO_2025!$J$10:$J$349,0))</f>
        <v>31.517206995903628</v>
      </c>
      <c r="M350" s="257">
        <f t="shared" si="28"/>
        <v>65853.566436050329</v>
      </c>
      <c r="N350" s="258">
        <f t="shared" si="29"/>
        <v>2.1136663502496091</v>
      </c>
      <c r="O350" s="259"/>
    </row>
    <row r="351" spans="1:15" ht="16.5" x14ac:dyDescent="0.3">
      <c r="A351" s="67" t="str">
        <f t="shared" si="25"/>
        <v>DITGeneraciónValle de México SurSP</v>
      </c>
      <c r="B351" s="250" t="str">
        <f t="shared" si="26"/>
        <v>DITValle de México SurSP</v>
      </c>
      <c r="C351" s="67" t="str">
        <f t="shared" si="27"/>
        <v>DITGeneraciónEnergíaValle de México Sur</v>
      </c>
      <c r="E351" s="267" t="s">
        <v>52</v>
      </c>
      <c r="F351" s="253" t="s">
        <v>159</v>
      </c>
      <c r="G351" s="252" t="s">
        <v>135</v>
      </c>
      <c r="H351" s="252" t="s">
        <v>76</v>
      </c>
      <c r="I351" s="253" t="s">
        <v>151</v>
      </c>
      <c r="J351" s="254">
        <v>0</v>
      </c>
      <c r="K351" s="266" t="s">
        <v>184</v>
      </c>
      <c r="L351" s="256">
        <f>+INDEX(Mercado_ENERO_2025!$R$10:$R$349,MATCH(B351,Mercado_ENERO_2025!$J$10:$J$349,0))</f>
        <v>0</v>
      </c>
      <c r="M351" s="257">
        <f t="shared" si="28"/>
        <v>0</v>
      </c>
      <c r="N351" s="258">
        <f t="shared" si="29"/>
        <v>0</v>
      </c>
      <c r="O351" s="259"/>
    </row>
    <row r="352" spans="1:15" ht="16.5" x14ac:dyDescent="0.3">
      <c r="A352" s="67" t="str">
        <f t="shared" si="25"/>
        <v>DB1CapacidadBaja California</v>
      </c>
      <c r="B352" s="250" t="str">
        <f t="shared" ref="B352:B415" si="30">E352&amp;H352</f>
        <v>DB1Baja California</v>
      </c>
      <c r="C352" s="67" t="str">
        <f t="shared" si="27"/>
        <v>DB1CapacidadEnergíaBaja California</v>
      </c>
      <c r="E352" s="251" t="s">
        <v>48</v>
      </c>
      <c r="F352" s="252" t="s">
        <v>185</v>
      </c>
      <c r="G352" s="252" t="s">
        <v>135</v>
      </c>
      <c r="H352" s="252" t="s">
        <v>49</v>
      </c>
      <c r="I352" s="268" t="s">
        <v>161</v>
      </c>
      <c r="J352" s="254">
        <v>0.49121007129045247</v>
      </c>
      <c r="K352" s="255" t="s">
        <v>184</v>
      </c>
      <c r="L352" s="256">
        <f>+INDEX(EC_ENERO_2025!$O$11:$O$214,MATCH(B352,EC_ENERO_2025!$A$11:$A$214,0))/1000</f>
        <v>100848.77946237354</v>
      </c>
      <c r="M352" s="257">
        <f t="shared" si="28"/>
        <v>49537936.149267629</v>
      </c>
      <c r="N352" s="258">
        <f t="shared" si="29"/>
        <v>0.49690357352345726</v>
      </c>
      <c r="O352" s="259"/>
    </row>
    <row r="353" spans="1:15" ht="16.5" x14ac:dyDescent="0.3">
      <c r="A353" s="67" t="str">
        <f t="shared" si="25"/>
        <v>DB2CapacidadBaja California</v>
      </c>
      <c r="B353" s="250" t="str">
        <f t="shared" si="30"/>
        <v>DB2Baja California</v>
      </c>
      <c r="C353" s="67" t="str">
        <f t="shared" si="27"/>
        <v>DB2CapacidadEnergíaBaja California</v>
      </c>
      <c r="E353" s="251" t="s">
        <v>50</v>
      </c>
      <c r="F353" s="252" t="s">
        <v>185</v>
      </c>
      <c r="G353" s="252" t="s">
        <v>135</v>
      </c>
      <c r="H353" s="252" t="s">
        <v>49</v>
      </c>
      <c r="I353" s="268" t="s">
        <v>161</v>
      </c>
      <c r="J353" s="254">
        <v>0.48917339176380537</v>
      </c>
      <c r="K353" s="255" t="s">
        <v>184</v>
      </c>
      <c r="L353" s="256">
        <f>+INDEX(EC_ENERO_2025!$O$11:$O$214,MATCH(B353,EC_ENERO_2025!$A$11:$A$214,0))/1000</f>
        <v>187006.79588430646</v>
      </c>
      <c r="M353" s="257">
        <f t="shared" si="28"/>
        <v>91478748.625607833</v>
      </c>
      <c r="N353" s="258">
        <f t="shared" si="29"/>
        <v>0.49484328731585914</v>
      </c>
      <c r="O353" s="259"/>
    </row>
    <row r="354" spans="1:15" ht="16.5" x14ac:dyDescent="0.3">
      <c r="A354" s="67" t="str">
        <f t="shared" si="25"/>
        <v>PDBTCapacidadBaja California</v>
      </c>
      <c r="B354" s="250" t="str">
        <f t="shared" si="30"/>
        <v>PDBTBaja California</v>
      </c>
      <c r="C354" s="67" t="str">
        <f t="shared" si="27"/>
        <v>PDBTCapacidadEnergíaBaja California</v>
      </c>
      <c r="E354" s="251" t="s">
        <v>56</v>
      </c>
      <c r="F354" s="252" t="s">
        <v>185</v>
      </c>
      <c r="G354" s="252" t="s">
        <v>135</v>
      </c>
      <c r="H354" s="252" t="s">
        <v>49</v>
      </c>
      <c r="I354" s="268" t="s">
        <v>161</v>
      </c>
      <c r="J354" s="254">
        <v>1.0551851474874814</v>
      </c>
      <c r="K354" s="255" t="s">
        <v>184</v>
      </c>
      <c r="L354" s="256">
        <f>+INDEX(EC_ENERO_2025!$O$11:$O$214,MATCH(B354,EC_ENERO_2025!$A$11:$A$214,0))/1000</f>
        <v>51385.297774714287</v>
      </c>
      <c r="M354" s="257">
        <f t="shared" si="28"/>
        <v>54221003.011100046</v>
      </c>
      <c r="N354" s="258">
        <f t="shared" si="29"/>
        <v>1.0674155542820136</v>
      </c>
      <c r="O354" s="259"/>
    </row>
    <row r="355" spans="1:15" ht="16.5" x14ac:dyDescent="0.3">
      <c r="A355" s="67" t="str">
        <f t="shared" si="25"/>
        <v>GDBTCapacidadBaja California</v>
      </c>
      <c r="B355" s="250" t="str">
        <f t="shared" si="30"/>
        <v>GDBTBaja California</v>
      </c>
      <c r="C355" s="67" t="str">
        <f t="shared" si="27"/>
        <v>GDBTCapacidadPotenciaBaja California</v>
      </c>
      <c r="E355" s="251" t="s">
        <v>53</v>
      </c>
      <c r="F355" s="252" t="s">
        <v>185</v>
      </c>
      <c r="G355" s="252" t="s">
        <v>136</v>
      </c>
      <c r="H355" s="252" t="s">
        <v>49</v>
      </c>
      <c r="I355" s="268" t="s">
        <v>161</v>
      </c>
      <c r="J355" s="269">
        <v>330.87469738736394</v>
      </c>
      <c r="K355" s="255" t="s">
        <v>186</v>
      </c>
      <c r="L355" s="256">
        <f>+INDEX(EC_ENERO_2025!$O$11:$O$214,MATCH(B355,EC_ENERO_2025!$A$11:$A$214,0))/1000</f>
        <v>11.811726116346572</v>
      </c>
      <c r="M355" s="257">
        <f t="shared" si="28"/>
        <v>3908201.3043685951</v>
      </c>
      <c r="N355" s="270">
        <f t="shared" si="29"/>
        <v>334.70978941524265</v>
      </c>
      <c r="O355" s="259"/>
    </row>
    <row r="356" spans="1:15" ht="16.5" x14ac:dyDescent="0.3">
      <c r="A356" s="67" t="str">
        <f t="shared" si="25"/>
        <v>RABTCapacidadBaja California</v>
      </c>
      <c r="B356" s="250" t="str">
        <f t="shared" si="30"/>
        <v>RABTBaja California</v>
      </c>
      <c r="C356" s="67" t="str">
        <f t="shared" si="27"/>
        <v>RABTCapacidadEnergíaBaja California</v>
      </c>
      <c r="E356" s="251" t="s">
        <v>59</v>
      </c>
      <c r="F356" s="252" t="s">
        <v>185</v>
      </c>
      <c r="G356" s="252" t="s">
        <v>135</v>
      </c>
      <c r="H356" s="252" t="s">
        <v>49</v>
      </c>
      <c r="I356" s="268" t="s">
        <v>161</v>
      </c>
      <c r="J356" s="254">
        <v>0.56267900740734478</v>
      </c>
      <c r="K356" s="255" t="s">
        <v>184</v>
      </c>
      <c r="L356" s="256">
        <f>+INDEX(EC_ENERO_2025!$O$11:$O$214,MATCH(B356,EC_ENERO_2025!$A$11:$A$214,0))/1000</f>
        <v>8926.2646998113196</v>
      </c>
      <c r="M356" s="257">
        <f t="shared" si="28"/>
        <v>5022621.7611450534</v>
      </c>
      <c r="N356" s="258">
        <f t="shared" si="29"/>
        <v>0.56920088953553982</v>
      </c>
      <c r="O356" s="259"/>
    </row>
    <row r="357" spans="1:15" ht="16.5" x14ac:dyDescent="0.3">
      <c r="A357" s="67" t="str">
        <f t="shared" si="25"/>
        <v>APBTCapacidadBaja California</v>
      </c>
      <c r="B357" s="250" t="str">
        <f t="shared" si="30"/>
        <v>APBTBaja California</v>
      </c>
      <c r="C357" s="67" t="str">
        <f t="shared" si="27"/>
        <v>APBTCapacidadEnergíaBaja California</v>
      </c>
      <c r="E357" s="251" t="s">
        <v>57</v>
      </c>
      <c r="F357" s="252" t="s">
        <v>185</v>
      </c>
      <c r="G357" s="252" t="s">
        <v>135</v>
      </c>
      <c r="H357" s="252" t="s">
        <v>49</v>
      </c>
      <c r="I357" s="268" t="s">
        <v>161</v>
      </c>
      <c r="J357" s="254">
        <v>1.466409259185971</v>
      </c>
      <c r="K357" s="255" t="s">
        <v>184</v>
      </c>
      <c r="L357" s="256">
        <f>+INDEX(EC_ENERO_2025!$O$11:$O$214,MATCH(B357,EC_ENERO_2025!$A$11:$A$214,0))/1000</f>
        <v>8627.8402121459512</v>
      </c>
      <c r="M357" s="257">
        <f t="shared" si="28"/>
        <v>12651944.773867875</v>
      </c>
      <c r="N357" s="258">
        <f t="shared" si="29"/>
        <v>1.4834060694707045</v>
      </c>
      <c r="O357" s="259"/>
    </row>
    <row r="358" spans="1:15" ht="16.5" x14ac:dyDescent="0.3">
      <c r="A358" s="67" t="str">
        <f t="shared" si="25"/>
        <v>APMTCapacidadBaja California</v>
      </c>
      <c r="B358" s="250" t="str">
        <f t="shared" si="30"/>
        <v>APMTBaja California</v>
      </c>
      <c r="C358" s="67" t="str">
        <f t="shared" si="27"/>
        <v>APMTCapacidadEnergíaBaja California</v>
      </c>
      <c r="E358" s="251" t="s">
        <v>58</v>
      </c>
      <c r="F358" s="252" t="s">
        <v>185</v>
      </c>
      <c r="G358" s="252" t="s">
        <v>135</v>
      </c>
      <c r="H358" s="252" t="s">
        <v>49</v>
      </c>
      <c r="I358" s="268" t="s">
        <v>161</v>
      </c>
      <c r="J358" s="254">
        <v>1.2051588217224098</v>
      </c>
      <c r="K358" s="255" t="s">
        <v>184</v>
      </c>
      <c r="L358" s="256">
        <f>+INDEX(EC_ENERO_2025!$O$11:$O$214,MATCH(B358,EC_ENERO_2025!$A$11:$A$214,0))/1000</f>
        <v>958.73359517070935</v>
      </c>
      <c r="M358" s="257">
        <f t="shared" si="28"/>
        <v>1155426.2499016221</v>
      </c>
      <c r="N358" s="258">
        <f t="shared" si="29"/>
        <v>1.2191275386596991</v>
      </c>
      <c r="O358" s="259"/>
    </row>
    <row r="359" spans="1:15" ht="16.5" x14ac:dyDescent="0.3">
      <c r="A359" s="67" t="str">
        <f t="shared" si="25"/>
        <v>GDMTHCapacidadBaja California</v>
      </c>
      <c r="B359" s="250" t="str">
        <f t="shared" si="30"/>
        <v>GDMTHBaja California</v>
      </c>
      <c r="C359" s="67" t="str">
        <f t="shared" si="27"/>
        <v>GDMTHCapacidadPotenciaBaja California</v>
      </c>
      <c r="E359" s="251" t="s">
        <v>54</v>
      </c>
      <c r="F359" s="252" t="s">
        <v>185</v>
      </c>
      <c r="G359" s="252" t="s">
        <v>136</v>
      </c>
      <c r="H359" s="252" t="s">
        <v>49</v>
      </c>
      <c r="I359" s="268" t="s">
        <v>161</v>
      </c>
      <c r="J359" s="269">
        <v>380.29231911656279</v>
      </c>
      <c r="K359" s="255" t="s">
        <v>186</v>
      </c>
      <c r="L359" s="256">
        <f>+INDEX(EC_ENERO_2025!$O$11:$O$214,MATCH(B359,EC_ENERO_2025!$A$11:$A$214,0))/1000</f>
        <v>647.54714947673085</v>
      </c>
      <c r="M359" s="257">
        <f t="shared" si="28"/>
        <v>246257207.21182552</v>
      </c>
      <c r="N359" s="270">
        <f t="shared" si="29"/>
        <v>384.70019935891321</v>
      </c>
      <c r="O359" s="259"/>
    </row>
    <row r="360" spans="1:15" ht="16.5" x14ac:dyDescent="0.3">
      <c r="A360" s="67" t="str">
        <f t="shared" si="25"/>
        <v>GDMTOCapacidadBaja California</v>
      </c>
      <c r="B360" s="250" t="str">
        <f t="shared" si="30"/>
        <v>GDMTOBaja California</v>
      </c>
      <c r="C360" s="67" t="str">
        <f t="shared" si="27"/>
        <v>GDMTOCapacidadPotenciaBaja California</v>
      </c>
      <c r="E360" s="251" t="s">
        <v>55</v>
      </c>
      <c r="F360" s="252" t="s">
        <v>185</v>
      </c>
      <c r="G360" s="252" t="s">
        <v>136</v>
      </c>
      <c r="H360" s="252" t="s">
        <v>49</v>
      </c>
      <c r="I360" s="268" t="s">
        <v>161</v>
      </c>
      <c r="J360" s="269">
        <v>362.27566687115745</v>
      </c>
      <c r="K360" s="255" t="s">
        <v>186</v>
      </c>
      <c r="L360" s="256">
        <f>+INDEX(EC_ENERO_2025!$O$11:$O$214,MATCH(B360,EC_ENERO_2025!$A$11:$A$214,0))/1000</f>
        <v>183.97981874706349</v>
      </c>
      <c r="M360" s="257">
        <f t="shared" si="28"/>
        <v>66651411.5274271</v>
      </c>
      <c r="N360" s="270">
        <f t="shared" si="29"/>
        <v>366.47472026775324</v>
      </c>
      <c r="O360" s="259"/>
    </row>
    <row r="361" spans="1:15" ht="16.5" x14ac:dyDescent="0.3">
      <c r="A361" s="67" t="str">
        <f t="shared" si="25"/>
        <v>RAMTCapacidadBaja California</v>
      </c>
      <c r="B361" s="250" t="str">
        <f t="shared" si="30"/>
        <v>RAMTBaja California</v>
      </c>
      <c r="C361" s="67" t="str">
        <f t="shared" si="27"/>
        <v>RAMTCapacidadPotenciaBaja California</v>
      </c>
      <c r="E361" s="251" t="s">
        <v>60</v>
      </c>
      <c r="F361" s="252" t="s">
        <v>185</v>
      </c>
      <c r="G361" s="252" t="s">
        <v>136</v>
      </c>
      <c r="H361" s="252" t="s">
        <v>49</v>
      </c>
      <c r="I361" s="268" t="s">
        <v>161</v>
      </c>
      <c r="J361" s="269">
        <v>163.78606447928163</v>
      </c>
      <c r="K361" s="255" t="s">
        <v>186</v>
      </c>
      <c r="L361" s="256">
        <f>+INDEX(EC_ENERO_2025!$O$11:$O$214,MATCH(B361,EC_ENERO_2025!$A$11:$A$214,0))/1000</f>
        <v>53.344309603784929</v>
      </c>
      <c r="M361" s="257">
        <f t="shared" si="28"/>
        <v>8737054.53236828</v>
      </c>
      <c r="N361" s="270">
        <f t="shared" si="29"/>
        <v>165.68447084012448</v>
      </c>
      <c r="O361" s="259"/>
    </row>
    <row r="362" spans="1:15" ht="16.5" x14ac:dyDescent="0.3">
      <c r="A362" s="67" t="str">
        <f t="shared" si="25"/>
        <v>DISTCapacidadBaja California</v>
      </c>
      <c r="B362" s="250" t="str">
        <f t="shared" si="30"/>
        <v>DISTBaja California</v>
      </c>
      <c r="C362" s="67" t="str">
        <f t="shared" si="27"/>
        <v>DISTCapacidadPotenciaBaja California</v>
      </c>
      <c r="E362" s="251" t="s">
        <v>51</v>
      </c>
      <c r="F362" s="252" t="s">
        <v>185</v>
      </c>
      <c r="G362" s="252" t="s">
        <v>136</v>
      </c>
      <c r="H362" s="252" t="s">
        <v>49</v>
      </c>
      <c r="I362" s="268" t="s">
        <v>161</v>
      </c>
      <c r="J362" s="269">
        <v>416.63094038368553</v>
      </c>
      <c r="K362" s="255" t="s">
        <v>186</v>
      </c>
      <c r="L362" s="256">
        <f>+INDEX(EC_ENERO_2025!$O$11:$O$214,MATCH(B362,EC_ENERO_2025!$A$11:$A$214,0))/1000</f>
        <v>227.02469900214552</v>
      </c>
      <c r="M362" s="257">
        <f t="shared" si="28"/>
        <v>94585513.83558704</v>
      </c>
      <c r="N362" s="270">
        <f t="shared" si="29"/>
        <v>421.4600131736259</v>
      </c>
      <c r="O362" s="259"/>
    </row>
    <row r="363" spans="1:15" ht="16.5" x14ac:dyDescent="0.3">
      <c r="A363" s="67" t="str">
        <f t="shared" si="25"/>
        <v>DITCapacidadBaja California</v>
      </c>
      <c r="B363" s="250" t="str">
        <f t="shared" si="30"/>
        <v>DITBaja California</v>
      </c>
      <c r="C363" s="67" t="str">
        <f t="shared" si="27"/>
        <v>DITCapacidadPotenciaBaja California</v>
      </c>
      <c r="E363" s="251" t="s">
        <v>52</v>
      </c>
      <c r="F363" s="252" t="s">
        <v>185</v>
      </c>
      <c r="G363" s="252" t="s">
        <v>136</v>
      </c>
      <c r="H363" s="252" t="s">
        <v>49</v>
      </c>
      <c r="I363" s="268" t="s">
        <v>161</v>
      </c>
      <c r="J363" s="269">
        <v>426.81063496323708</v>
      </c>
      <c r="K363" s="255" t="s">
        <v>186</v>
      </c>
      <c r="L363" s="256">
        <f>+INDEX(EC_ENERO_2025!$O$11:$O$214,MATCH(B363,EC_ENERO_2025!$A$11:$A$214,0))/1000</f>
        <v>24.439097656157802</v>
      </c>
      <c r="M363" s="257">
        <f t="shared" si="28"/>
        <v>10430866.78855327</v>
      </c>
      <c r="N363" s="270">
        <f t="shared" si="29"/>
        <v>431.75769823669447</v>
      </c>
      <c r="O363" s="259"/>
    </row>
    <row r="364" spans="1:15" ht="16.5" x14ac:dyDescent="0.3">
      <c r="A364" s="67" t="str">
        <f t="shared" si="25"/>
        <v>DB1CapacidadBaja California Sur</v>
      </c>
      <c r="B364" s="250" t="str">
        <f t="shared" si="30"/>
        <v>DB1Baja California Sur</v>
      </c>
      <c r="C364" s="67" t="str">
        <f t="shared" si="27"/>
        <v>DB1CapacidadEnergíaBaja California Sur</v>
      </c>
      <c r="E364" s="251" t="s">
        <v>48</v>
      </c>
      <c r="F364" s="252" t="s">
        <v>185</v>
      </c>
      <c r="G364" s="252" t="s">
        <v>135</v>
      </c>
      <c r="H364" s="252" t="s">
        <v>61</v>
      </c>
      <c r="I364" s="268" t="s">
        <v>161</v>
      </c>
      <c r="J364" s="254">
        <v>0.49121007129045247</v>
      </c>
      <c r="K364" s="255" t="s">
        <v>184</v>
      </c>
      <c r="L364" s="256">
        <f>+INDEX(EC_ENERO_2025!$O$11:$O$214,MATCH(B364,EC_ENERO_2025!$A$11:$A$214,0))/1000</f>
        <v>18784.578438437642</v>
      </c>
      <c r="M364" s="257">
        <f t="shared" si="28"/>
        <v>9227174.1139060501</v>
      </c>
      <c r="N364" s="258">
        <f t="shared" si="29"/>
        <v>0.49690357352345726</v>
      </c>
      <c r="O364" s="259"/>
    </row>
    <row r="365" spans="1:15" ht="16.5" x14ac:dyDescent="0.3">
      <c r="A365" s="67" t="str">
        <f t="shared" si="25"/>
        <v>DB2CapacidadBaja California Sur</v>
      </c>
      <c r="B365" s="250" t="str">
        <f t="shared" si="30"/>
        <v>DB2Baja California Sur</v>
      </c>
      <c r="C365" s="67" t="str">
        <f t="shared" si="27"/>
        <v>DB2CapacidadEnergíaBaja California Sur</v>
      </c>
      <c r="E365" s="251" t="s">
        <v>50</v>
      </c>
      <c r="F365" s="252" t="s">
        <v>185</v>
      </c>
      <c r="G365" s="252" t="s">
        <v>135</v>
      </c>
      <c r="H365" s="252" t="s">
        <v>61</v>
      </c>
      <c r="I365" s="268" t="s">
        <v>161</v>
      </c>
      <c r="J365" s="254">
        <v>0.48917339176380537</v>
      </c>
      <c r="K365" s="255" t="s">
        <v>184</v>
      </c>
      <c r="L365" s="256">
        <f>+INDEX(EC_ENERO_2025!$O$11:$O$214,MATCH(B365,EC_ENERO_2025!$A$11:$A$214,0))/1000</f>
        <v>56052.172771171165</v>
      </c>
      <c r="M365" s="257">
        <f t="shared" si="28"/>
        <v>27419231.470204618</v>
      </c>
      <c r="N365" s="258">
        <f t="shared" si="29"/>
        <v>0.49484328731585914</v>
      </c>
      <c r="O365" s="259"/>
    </row>
    <row r="366" spans="1:15" ht="16.5" x14ac:dyDescent="0.3">
      <c r="A366" s="67" t="str">
        <f t="shared" si="25"/>
        <v>PDBTCapacidadBaja California Sur</v>
      </c>
      <c r="B366" s="250" t="str">
        <f t="shared" si="30"/>
        <v>PDBTBaja California Sur</v>
      </c>
      <c r="C366" s="67" t="str">
        <f t="shared" si="27"/>
        <v>PDBTCapacidadEnergíaBaja California Sur</v>
      </c>
      <c r="E366" s="251" t="s">
        <v>56</v>
      </c>
      <c r="F366" s="252" t="s">
        <v>185</v>
      </c>
      <c r="G366" s="252" t="s">
        <v>135</v>
      </c>
      <c r="H366" s="252" t="s">
        <v>61</v>
      </c>
      <c r="I366" s="268" t="s">
        <v>161</v>
      </c>
      <c r="J366" s="254">
        <v>0.74857230238496064</v>
      </c>
      <c r="K366" s="255" t="s">
        <v>184</v>
      </c>
      <c r="L366" s="256">
        <f>+INDEX(EC_ENERO_2025!$O$11:$O$214,MATCH(B366,EC_ENERO_2025!$A$11:$A$214,0))/1000</f>
        <v>18107.905818184405</v>
      </c>
      <c r="M366" s="257">
        <f t="shared" si="28"/>
        <v>13555076.749688324</v>
      </c>
      <c r="N366" s="258">
        <f t="shared" si="29"/>
        <v>0.75724883066541238</v>
      </c>
      <c r="O366" s="259"/>
    </row>
    <row r="367" spans="1:15" ht="16.5" x14ac:dyDescent="0.3">
      <c r="A367" s="67" t="str">
        <f t="shared" si="25"/>
        <v>GDBTCapacidadBaja California Sur</v>
      </c>
      <c r="B367" s="250" t="str">
        <f t="shared" si="30"/>
        <v>GDBTBaja California Sur</v>
      </c>
      <c r="C367" s="67" t="str">
        <f t="shared" si="27"/>
        <v>GDBTCapacidadPotenciaBaja California Sur</v>
      </c>
      <c r="E367" s="265" t="s">
        <v>53</v>
      </c>
      <c r="F367" s="252" t="s">
        <v>185</v>
      </c>
      <c r="G367" s="252" t="s">
        <v>136</v>
      </c>
      <c r="H367" s="252" t="s">
        <v>61</v>
      </c>
      <c r="I367" s="268" t="s">
        <v>161</v>
      </c>
      <c r="J367" s="269">
        <v>281.05973799778479</v>
      </c>
      <c r="K367" s="255" t="s">
        <v>186</v>
      </c>
      <c r="L367" s="256">
        <f>+INDEX(EC_ENERO_2025!$O$11:$O$214,MATCH(B367,EC_ENERO_2025!$A$11:$A$214,0))/1000</f>
        <v>3.4802817190758915</v>
      </c>
      <c r="M367" s="257">
        <f t="shared" si="28"/>
        <v>978167.06812195014</v>
      </c>
      <c r="N367" s="270">
        <f t="shared" si="29"/>
        <v>284.31743636234444</v>
      </c>
      <c r="O367" s="259"/>
    </row>
    <row r="368" spans="1:15" ht="16.5" x14ac:dyDescent="0.3">
      <c r="A368" s="67" t="str">
        <f t="shared" si="25"/>
        <v>RABTCapacidadBaja California Sur</v>
      </c>
      <c r="B368" s="250" t="str">
        <f t="shared" si="30"/>
        <v>RABTBaja California Sur</v>
      </c>
      <c r="C368" s="67" t="str">
        <f t="shared" si="27"/>
        <v>RABTCapacidadEnergíaBaja California Sur</v>
      </c>
      <c r="E368" s="265" t="s">
        <v>59</v>
      </c>
      <c r="F368" s="252" t="s">
        <v>185</v>
      </c>
      <c r="G368" s="252" t="s">
        <v>135</v>
      </c>
      <c r="H368" s="252" t="s">
        <v>61</v>
      </c>
      <c r="I368" s="268" t="s">
        <v>161</v>
      </c>
      <c r="J368" s="254">
        <v>0.56267900740734478</v>
      </c>
      <c r="K368" s="255" t="s">
        <v>184</v>
      </c>
      <c r="L368" s="256">
        <f>+INDEX(EC_ENERO_2025!$O$11:$O$214,MATCH(B368,EC_ENERO_2025!$A$11:$A$214,0))/1000</f>
        <v>6755.0769946119408</v>
      </c>
      <c r="M368" s="257">
        <f t="shared" si="28"/>
        <v>3800940.0182884363</v>
      </c>
      <c r="N368" s="258">
        <f t="shared" si="29"/>
        <v>0.56920088953553982</v>
      </c>
      <c r="O368" s="259"/>
    </row>
    <row r="369" spans="1:15" ht="16.5" x14ac:dyDescent="0.3">
      <c r="A369" s="67" t="str">
        <f t="shared" si="25"/>
        <v>APBTCapacidadBaja California Sur</v>
      </c>
      <c r="B369" s="250" t="str">
        <f t="shared" si="30"/>
        <v>APBTBaja California Sur</v>
      </c>
      <c r="C369" s="67" t="str">
        <f t="shared" si="27"/>
        <v>APBTCapacidadEnergíaBaja California Sur</v>
      </c>
      <c r="E369" s="265" t="s">
        <v>57</v>
      </c>
      <c r="F369" s="252" t="s">
        <v>185</v>
      </c>
      <c r="G369" s="252" t="s">
        <v>135</v>
      </c>
      <c r="H369" s="252" t="s">
        <v>61</v>
      </c>
      <c r="I369" s="268" t="s">
        <v>161</v>
      </c>
      <c r="J369" s="254">
        <v>1.362538603326966</v>
      </c>
      <c r="K369" s="255" t="s">
        <v>184</v>
      </c>
      <c r="L369" s="256">
        <f>+INDEX(EC_ENERO_2025!$O$11:$O$214,MATCH(B369,EC_ENERO_2025!$A$11:$A$214,0))/1000</f>
        <v>2073.4251752361747</v>
      </c>
      <c r="M369" s="257">
        <f t="shared" si="28"/>
        <v>2825121.8423692673</v>
      </c>
      <c r="N369" s="258">
        <f t="shared" si="29"/>
        <v>1.3783314728831975</v>
      </c>
      <c r="O369" s="259"/>
    </row>
    <row r="370" spans="1:15" ht="16.5" x14ac:dyDescent="0.3">
      <c r="A370" s="67" t="str">
        <f t="shared" si="25"/>
        <v>APMTCapacidadBaja California Sur</v>
      </c>
      <c r="B370" s="250" t="str">
        <f t="shared" si="30"/>
        <v>APMTBaja California Sur</v>
      </c>
      <c r="C370" s="67" t="str">
        <f t="shared" si="27"/>
        <v>APMTCapacidadEnergíaBaja California Sur</v>
      </c>
      <c r="E370" s="265" t="s">
        <v>58</v>
      </c>
      <c r="F370" s="252" t="s">
        <v>185</v>
      </c>
      <c r="G370" s="252" t="s">
        <v>135</v>
      </c>
      <c r="H370" s="252" t="s">
        <v>61</v>
      </c>
      <c r="I370" s="268" t="s">
        <v>161</v>
      </c>
      <c r="J370" s="254">
        <v>0.86373727198264638</v>
      </c>
      <c r="K370" s="255" t="s">
        <v>184</v>
      </c>
      <c r="L370" s="256">
        <f>+INDEX(EC_ENERO_2025!$O$11:$O$214,MATCH(B370,EC_ENERO_2025!$A$11:$A$214,0))/1000</f>
        <v>22.188529543010159</v>
      </c>
      <c r="M370" s="257">
        <f t="shared" si="28"/>
        <v>19165.059976785949</v>
      </c>
      <c r="N370" s="258">
        <f t="shared" si="29"/>
        <v>0.87374865076778296</v>
      </c>
      <c r="O370" s="259"/>
    </row>
    <row r="371" spans="1:15" ht="16.5" x14ac:dyDescent="0.3">
      <c r="A371" s="67" t="str">
        <f t="shared" si="25"/>
        <v>GDMTHCapacidadBaja California Sur</v>
      </c>
      <c r="B371" s="250" t="str">
        <f t="shared" si="30"/>
        <v>GDMTHBaja California Sur</v>
      </c>
      <c r="C371" s="67" t="str">
        <f t="shared" si="27"/>
        <v>GDMTHCapacidadPotenciaBaja California Sur</v>
      </c>
      <c r="E371" s="251" t="s">
        <v>54</v>
      </c>
      <c r="F371" s="252" t="s">
        <v>185</v>
      </c>
      <c r="G371" s="252" t="s">
        <v>136</v>
      </c>
      <c r="H371" s="252" t="s">
        <v>61</v>
      </c>
      <c r="I371" s="268" t="s">
        <v>161</v>
      </c>
      <c r="J371" s="269">
        <v>272.60307429777708</v>
      </c>
      <c r="K371" s="255" t="s">
        <v>186</v>
      </c>
      <c r="L371" s="256">
        <f>+INDEX(EC_ENERO_2025!$O$11:$O$214,MATCH(B371,EC_ENERO_2025!$A$11:$A$214,0))/1000</f>
        <v>148.79237465814961</v>
      </c>
      <c r="M371" s="257">
        <f t="shared" si="28"/>
        <v>40561258.763878241</v>
      </c>
      <c r="N371" s="270">
        <f t="shared" si="29"/>
        <v>275.7627534309043</v>
      </c>
      <c r="O371" s="259"/>
    </row>
    <row r="372" spans="1:15" ht="16.5" x14ac:dyDescent="0.3">
      <c r="A372" s="67" t="str">
        <f t="shared" si="25"/>
        <v>GDMTOCapacidadBaja California Sur</v>
      </c>
      <c r="B372" s="250" t="str">
        <f t="shared" si="30"/>
        <v>GDMTOBaja California Sur</v>
      </c>
      <c r="C372" s="67" t="str">
        <f t="shared" si="27"/>
        <v>GDMTOCapacidadPotenciaBaja California Sur</v>
      </c>
      <c r="E372" s="251" t="s">
        <v>55</v>
      </c>
      <c r="F372" s="252" t="s">
        <v>185</v>
      </c>
      <c r="G372" s="252" t="s">
        <v>136</v>
      </c>
      <c r="H372" s="252" t="s">
        <v>61</v>
      </c>
      <c r="I372" s="268" t="s">
        <v>161</v>
      </c>
      <c r="J372" s="269">
        <v>278.55702916490372</v>
      </c>
      <c r="K372" s="255" t="s">
        <v>186</v>
      </c>
      <c r="L372" s="256">
        <f>+INDEX(EC_ENERO_2025!$O$11:$O$214,MATCH(B372,EC_ENERO_2025!$A$11:$A$214,0))/1000</f>
        <v>44.899734932466671</v>
      </c>
      <c r="M372" s="257">
        <f t="shared" si="28"/>
        <v>12507136.773079565</v>
      </c>
      <c r="N372" s="270">
        <f t="shared" si="29"/>
        <v>281.78571921069835</v>
      </c>
      <c r="O372" s="259"/>
    </row>
    <row r="373" spans="1:15" ht="16.5" x14ac:dyDescent="0.3">
      <c r="A373" s="67" t="str">
        <f t="shared" si="25"/>
        <v>RAMTCapacidadBaja California Sur</v>
      </c>
      <c r="B373" s="250" t="str">
        <f t="shared" si="30"/>
        <v>RAMTBaja California Sur</v>
      </c>
      <c r="C373" s="67" t="str">
        <f t="shared" si="27"/>
        <v>RAMTCapacidadPotenciaBaja California Sur</v>
      </c>
      <c r="E373" s="251" t="s">
        <v>60</v>
      </c>
      <c r="F373" s="252" t="s">
        <v>185</v>
      </c>
      <c r="G373" s="252" t="s">
        <v>136</v>
      </c>
      <c r="H373" s="252" t="s">
        <v>61</v>
      </c>
      <c r="I373" s="268" t="s">
        <v>161</v>
      </c>
      <c r="J373" s="269">
        <v>163.78606447928163</v>
      </c>
      <c r="K373" s="255" t="s">
        <v>186</v>
      </c>
      <c r="L373" s="256">
        <f>+INDEX(EC_ENERO_2025!$O$11:$O$214,MATCH(B373,EC_ENERO_2025!$A$11:$A$214,0))/1000</f>
        <v>33.61036520733726</v>
      </c>
      <c r="M373" s="257">
        <f t="shared" si="28"/>
        <v>5504909.4430211447</v>
      </c>
      <c r="N373" s="270">
        <f t="shared" si="29"/>
        <v>165.68447084012448</v>
      </c>
      <c r="O373" s="259"/>
    </row>
    <row r="374" spans="1:15" ht="16.5" x14ac:dyDescent="0.3">
      <c r="A374" s="67" t="str">
        <f t="shared" si="25"/>
        <v>DISTCapacidadBaja California Sur</v>
      </c>
      <c r="B374" s="250" t="str">
        <f t="shared" si="30"/>
        <v>DISTBaja California Sur</v>
      </c>
      <c r="C374" s="67" t="str">
        <f t="shared" si="27"/>
        <v>DISTCapacidadPotenciaBaja California Sur</v>
      </c>
      <c r="E374" s="251" t="s">
        <v>51</v>
      </c>
      <c r="F374" s="252" t="s">
        <v>185</v>
      </c>
      <c r="G374" s="252" t="s">
        <v>136</v>
      </c>
      <c r="H374" s="252" t="s">
        <v>61</v>
      </c>
      <c r="I374" s="268" t="s">
        <v>161</v>
      </c>
      <c r="J374" s="269">
        <v>303.99460099467433</v>
      </c>
      <c r="K374" s="255" t="s">
        <v>186</v>
      </c>
      <c r="L374" s="256">
        <f>+INDEX(EC_ENERO_2025!$O$11:$O$214,MATCH(B374,EC_ENERO_2025!$A$11:$A$214,0))/1000</f>
        <v>8.2790046741615377</v>
      </c>
      <c r="M374" s="257">
        <f t="shared" si="28"/>
        <v>2516772.7225547805</v>
      </c>
      <c r="N374" s="270">
        <f t="shared" si="29"/>
        <v>307.51813204736146</v>
      </c>
      <c r="O374" s="259"/>
    </row>
    <row r="375" spans="1:15" ht="16.5" x14ac:dyDescent="0.3">
      <c r="A375" s="67" t="str">
        <f t="shared" si="25"/>
        <v>DITCapacidadBaja California Sur</v>
      </c>
      <c r="B375" s="250" t="str">
        <f t="shared" si="30"/>
        <v>DITBaja California Sur</v>
      </c>
      <c r="C375" s="67" t="str">
        <f t="shared" si="27"/>
        <v>DITCapacidadPotenciaBaja California Sur</v>
      </c>
      <c r="E375" s="251" t="s">
        <v>52</v>
      </c>
      <c r="F375" s="252" t="s">
        <v>185</v>
      </c>
      <c r="G375" s="252" t="s">
        <v>136</v>
      </c>
      <c r="H375" s="252" t="s">
        <v>61</v>
      </c>
      <c r="I375" s="268" t="s">
        <v>161</v>
      </c>
      <c r="J375" s="269">
        <v>353.10375835192843</v>
      </c>
      <c r="K375" s="255" t="s">
        <v>186</v>
      </c>
      <c r="L375" s="256">
        <f>+INDEX(EC_ENERO_2025!$O$11:$O$214,MATCH(B375,EC_ENERO_2025!$A$11:$A$214,0))/1000</f>
        <v>0</v>
      </c>
      <c r="M375" s="257">
        <f t="shared" si="28"/>
        <v>0</v>
      </c>
      <c r="N375" s="270">
        <f t="shared" si="29"/>
        <v>357.19650227995419</v>
      </c>
      <c r="O375" s="259"/>
    </row>
    <row r="376" spans="1:15" ht="16.5" x14ac:dyDescent="0.3">
      <c r="A376" s="67" t="str">
        <f t="shared" si="25"/>
        <v>DB1CapacidadBajío</v>
      </c>
      <c r="B376" s="250" t="str">
        <f t="shared" si="30"/>
        <v>DB1Bajío</v>
      </c>
      <c r="C376" s="67" t="str">
        <f t="shared" si="27"/>
        <v>DB1CapacidadEnergíaBajío</v>
      </c>
      <c r="E376" s="251" t="s">
        <v>48</v>
      </c>
      <c r="F376" s="252" t="s">
        <v>185</v>
      </c>
      <c r="G376" s="252" t="s">
        <v>135</v>
      </c>
      <c r="H376" s="252" t="s">
        <v>62</v>
      </c>
      <c r="I376" s="268" t="s">
        <v>161</v>
      </c>
      <c r="J376" s="254">
        <v>0.54046068529846603</v>
      </c>
      <c r="K376" s="255" t="s">
        <v>184</v>
      </c>
      <c r="L376" s="256">
        <f>+INDEX(EC_ENERO_2025!$O$11:$O$214,MATCH(B376,EC_ENERO_2025!$A$11:$A$214,0))/1000</f>
        <v>258436.54567096097</v>
      </c>
      <c r="M376" s="257">
        <f t="shared" si="28"/>
        <v>139674792.57949588</v>
      </c>
      <c r="N376" s="258">
        <f t="shared" si="29"/>
        <v>0.54672503999810451</v>
      </c>
      <c r="O376" s="259"/>
    </row>
    <row r="377" spans="1:15" ht="16.5" x14ac:dyDescent="0.3">
      <c r="A377" s="67" t="str">
        <f t="shared" si="25"/>
        <v>DB2CapacidadBajío</v>
      </c>
      <c r="B377" s="250" t="str">
        <f t="shared" si="30"/>
        <v>DB2Bajío</v>
      </c>
      <c r="C377" s="67" t="str">
        <f t="shared" si="27"/>
        <v>DB2CapacidadEnergíaBajío</v>
      </c>
      <c r="E377" s="251" t="s">
        <v>50</v>
      </c>
      <c r="F377" s="252" t="s">
        <v>185</v>
      </c>
      <c r="G377" s="252" t="s">
        <v>135</v>
      </c>
      <c r="H377" s="252" t="s">
        <v>62</v>
      </c>
      <c r="I377" s="268" t="s">
        <v>161</v>
      </c>
      <c r="J377" s="254">
        <v>0.53805370040333744</v>
      </c>
      <c r="K377" s="255" t="s">
        <v>184</v>
      </c>
      <c r="L377" s="256">
        <f>+INDEX(EC_ENERO_2025!$O$11:$O$214,MATCH(B377,EC_ENERO_2025!$A$11:$A$214,0))/1000</f>
        <v>158728.65819207995</v>
      </c>
      <c r="M377" s="257">
        <f t="shared" si="28"/>
        <v>85404541.900305137</v>
      </c>
      <c r="N377" s="258">
        <f t="shared" si="29"/>
        <v>0.54429015629821564</v>
      </c>
      <c r="O377" s="259"/>
    </row>
    <row r="378" spans="1:15" ht="16.5" x14ac:dyDescent="0.3">
      <c r="A378" s="67" t="str">
        <f t="shared" si="25"/>
        <v>PDBTCapacidadBajío</v>
      </c>
      <c r="B378" s="250" t="str">
        <f t="shared" si="30"/>
        <v>PDBTBajío</v>
      </c>
      <c r="C378" s="67" t="str">
        <f t="shared" si="27"/>
        <v>PDBTCapacidadEnergíaBajío</v>
      </c>
      <c r="E378" s="251" t="s">
        <v>56</v>
      </c>
      <c r="F378" s="252" t="s">
        <v>185</v>
      </c>
      <c r="G378" s="252" t="s">
        <v>135</v>
      </c>
      <c r="H378" s="252" t="s">
        <v>62</v>
      </c>
      <c r="I378" s="268" t="s">
        <v>161</v>
      </c>
      <c r="J378" s="254">
        <v>1.1220252664983565</v>
      </c>
      <c r="K378" s="255" t="s">
        <v>184</v>
      </c>
      <c r="L378" s="256">
        <f>+INDEX(EC_ENERO_2025!$O$11:$O$214,MATCH(B378,EC_ENERO_2025!$A$11:$A$214,0))/1000</f>
        <v>106354.08995441911</v>
      </c>
      <c r="M378" s="257">
        <f t="shared" si="28"/>
        <v>119331976.12429728</v>
      </c>
      <c r="N378" s="258">
        <f t="shared" si="29"/>
        <v>1.1350304016404633</v>
      </c>
      <c r="O378" s="259"/>
    </row>
    <row r="379" spans="1:15" ht="16.5" x14ac:dyDescent="0.3">
      <c r="A379" s="67" t="str">
        <f t="shared" si="25"/>
        <v>GDBTCapacidadBajío</v>
      </c>
      <c r="B379" s="250" t="str">
        <f t="shared" si="30"/>
        <v>GDBTBajío</v>
      </c>
      <c r="C379" s="67" t="str">
        <f t="shared" si="27"/>
        <v>GDBTCapacidadPotenciaBajío</v>
      </c>
      <c r="E379" s="251" t="s">
        <v>53</v>
      </c>
      <c r="F379" s="252" t="s">
        <v>185</v>
      </c>
      <c r="G379" s="252" t="s">
        <v>136</v>
      </c>
      <c r="H379" s="252" t="s">
        <v>62</v>
      </c>
      <c r="I379" s="268" t="s">
        <v>161</v>
      </c>
      <c r="J379" s="269">
        <v>322.96127166291825</v>
      </c>
      <c r="K379" s="255" t="s">
        <v>186</v>
      </c>
      <c r="L379" s="256">
        <f>+INDEX(EC_ENERO_2025!$O$11:$O$214,MATCH(B379,EC_ENERO_2025!$A$11:$A$214,0))/1000</f>
        <v>1.809224931212996</v>
      </c>
      <c r="M379" s="257">
        <f t="shared" si="28"/>
        <v>584309.58450880495</v>
      </c>
      <c r="N379" s="270">
        <f t="shared" si="29"/>
        <v>326.70464100499271</v>
      </c>
      <c r="O379" s="259"/>
    </row>
    <row r="380" spans="1:15" ht="16.5" x14ac:dyDescent="0.3">
      <c r="A380" s="67" t="str">
        <f t="shared" si="25"/>
        <v>RABTCapacidadBajío</v>
      </c>
      <c r="B380" s="250" t="str">
        <f t="shared" si="30"/>
        <v>RABTBajío</v>
      </c>
      <c r="C380" s="67" t="str">
        <f t="shared" si="27"/>
        <v>RABTCapacidadEnergíaBajío</v>
      </c>
      <c r="E380" s="265" t="s">
        <v>59</v>
      </c>
      <c r="F380" s="252" t="s">
        <v>185</v>
      </c>
      <c r="G380" s="252" t="s">
        <v>135</v>
      </c>
      <c r="H380" s="252" t="s">
        <v>62</v>
      </c>
      <c r="I380" s="268" t="s">
        <v>161</v>
      </c>
      <c r="J380" s="254">
        <v>0.62322393515403818</v>
      </c>
      <c r="K380" s="255" t="s">
        <v>184</v>
      </c>
      <c r="L380" s="256">
        <f>+INDEX(EC_ENERO_2025!$O$11:$O$214,MATCH(B380,EC_ENERO_2025!$A$11:$A$214,0))/1000</f>
        <v>47422.761259006562</v>
      </c>
      <c r="M380" s="257">
        <f t="shared" si="28"/>
        <v>29554999.887708537</v>
      </c>
      <c r="N380" s="258">
        <f t="shared" si="29"/>
        <v>0.63044757952504993</v>
      </c>
      <c r="O380" s="259"/>
    </row>
    <row r="381" spans="1:15" ht="16.5" x14ac:dyDescent="0.3">
      <c r="A381" s="67" t="str">
        <f t="shared" si="25"/>
        <v>APBTCapacidadBajío</v>
      </c>
      <c r="B381" s="250" t="str">
        <f t="shared" si="30"/>
        <v>APBTBajío</v>
      </c>
      <c r="C381" s="67" t="str">
        <f t="shared" si="27"/>
        <v>APBTCapacidadEnergíaBajío</v>
      </c>
      <c r="E381" s="251" t="s">
        <v>57</v>
      </c>
      <c r="F381" s="252" t="s">
        <v>185</v>
      </c>
      <c r="G381" s="252" t="s">
        <v>135</v>
      </c>
      <c r="H381" s="252" t="s">
        <v>62</v>
      </c>
      <c r="I381" s="268" t="s">
        <v>161</v>
      </c>
      <c r="J381" s="254">
        <v>1.6243444988432494</v>
      </c>
      <c r="K381" s="255" t="s">
        <v>184</v>
      </c>
      <c r="L381" s="256">
        <f>+INDEX(EC_ENERO_2025!$O$11:$O$214,MATCH(B381,EC_ENERO_2025!$A$11:$A$214,0))/1000</f>
        <v>27207.899039444754</v>
      </c>
      <c r="M381" s="257">
        <f t="shared" si="28"/>
        <v>44195001.129804619</v>
      </c>
      <c r="N381" s="258">
        <f t="shared" si="29"/>
        <v>1.6431718999326392</v>
      </c>
      <c r="O381" s="259"/>
    </row>
    <row r="382" spans="1:15" ht="16.5" x14ac:dyDescent="0.3">
      <c r="A382" s="67" t="str">
        <f t="shared" si="25"/>
        <v>APMTCapacidadBajío</v>
      </c>
      <c r="B382" s="250" t="str">
        <f t="shared" si="30"/>
        <v>APMTBajío</v>
      </c>
      <c r="C382" s="67" t="str">
        <f t="shared" si="27"/>
        <v>APMTCapacidadEnergíaBajío</v>
      </c>
      <c r="E382" s="251" t="s">
        <v>58</v>
      </c>
      <c r="F382" s="252" t="s">
        <v>185</v>
      </c>
      <c r="G382" s="252" t="s">
        <v>135</v>
      </c>
      <c r="H382" s="252" t="s">
        <v>62</v>
      </c>
      <c r="I382" s="268" t="s">
        <v>161</v>
      </c>
      <c r="J382" s="254">
        <v>1.2253404643046417</v>
      </c>
      <c r="K382" s="255" t="s">
        <v>184</v>
      </c>
      <c r="L382" s="256">
        <f>+INDEX(EC_ENERO_2025!$O$11:$O$214,MATCH(B382,EC_ENERO_2025!$A$11:$A$214,0))/1000</f>
        <v>8056.0449783411559</v>
      </c>
      <c r="M382" s="257">
        <f t="shared" si="28"/>
        <v>9871397.8942196295</v>
      </c>
      <c r="N382" s="258">
        <f t="shared" si="29"/>
        <v>1.2395431019895364</v>
      </c>
      <c r="O382" s="259"/>
    </row>
    <row r="383" spans="1:15" ht="16.5" x14ac:dyDescent="0.3">
      <c r="A383" s="67" t="str">
        <f t="shared" si="25"/>
        <v>GDMTHCapacidadBajío</v>
      </c>
      <c r="B383" s="250" t="str">
        <f t="shared" si="30"/>
        <v>GDMTHBajío</v>
      </c>
      <c r="C383" s="67" t="str">
        <f t="shared" si="27"/>
        <v>GDMTHCapacidadPotenciaBajío</v>
      </c>
      <c r="E383" s="251" t="s">
        <v>54</v>
      </c>
      <c r="F383" s="252" t="s">
        <v>185</v>
      </c>
      <c r="G383" s="252" t="s">
        <v>136</v>
      </c>
      <c r="H383" s="252" t="s">
        <v>62</v>
      </c>
      <c r="I383" s="268" t="s">
        <v>161</v>
      </c>
      <c r="J383" s="269">
        <v>416.63094038368553</v>
      </c>
      <c r="K383" s="255" t="s">
        <v>186</v>
      </c>
      <c r="L383" s="256">
        <f>+INDEX(EC_ENERO_2025!$O$11:$O$214,MATCH(B383,EC_ENERO_2025!$A$11:$A$214,0))/1000</f>
        <v>1219.193525798267</v>
      </c>
      <c r="M383" s="257">
        <f t="shared" si="28"/>
        <v>507953745.16303313</v>
      </c>
      <c r="N383" s="270">
        <f t="shared" si="29"/>
        <v>421.4600131736259</v>
      </c>
      <c r="O383" s="259"/>
    </row>
    <row r="384" spans="1:15" ht="16.5" x14ac:dyDescent="0.3">
      <c r="A384" s="67" t="str">
        <f t="shared" si="25"/>
        <v>GDMTOCapacidadBajío</v>
      </c>
      <c r="B384" s="250" t="str">
        <f t="shared" si="30"/>
        <v>GDMTOBajío</v>
      </c>
      <c r="C384" s="67" t="str">
        <f t="shared" si="27"/>
        <v>GDMTOCapacidadPotenciaBajío</v>
      </c>
      <c r="E384" s="251" t="s">
        <v>55</v>
      </c>
      <c r="F384" s="252" t="s">
        <v>185</v>
      </c>
      <c r="G384" s="252" t="s">
        <v>136</v>
      </c>
      <c r="H384" s="252" t="s">
        <v>62</v>
      </c>
      <c r="I384" s="268" t="s">
        <v>161</v>
      </c>
      <c r="J384" s="269">
        <v>358.66444891772778</v>
      </c>
      <c r="K384" s="255" t="s">
        <v>186</v>
      </c>
      <c r="L384" s="256">
        <f>+INDEX(EC_ENERO_2025!$O$11:$O$214,MATCH(B384,EC_ENERO_2025!$A$11:$A$214,0))/1000</f>
        <v>346.27437482859722</v>
      </c>
      <c r="M384" s="257">
        <f t="shared" si="28"/>
        <v>124196307.82222953</v>
      </c>
      <c r="N384" s="270">
        <f t="shared" si="29"/>
        <v>362.82164552293551</v>
      </c>
      <c r="O384" s="259"/>
    </row>
    <row r="385" spans="1:15" ht="16.5" x14ac:dyDescent="0.3">
      <c r="A385" s="67" t="str">
        <f t="shared" si="25"/>
        <v>RAMTCapacidadBajío</v>
      </c>
      <c r="B385" s="250" t="str">
        <f t="shared" si="30"/>
        <v>RAMTBajío</v>
      </c>
      <c r="C385" s="67" t="str">
        <f t="shared" si="27"/>
        <v>RAMTCapacidadPotenciaBajío</v>
      </c>
      <c r="E385" s="251" t="s">
        <v>60</v>
      </c>
      <c r="F385" s="252" t="s">
        <v>185</v>
      </c>
      <c r="G385" s="252" t="s">
        <v>136</v>
      </c>
      <c r="H385" s="252" t="s">
        <v>62</v>
      </c>
      <c r="I385" s="268" t="s">
        <v>161</v>
      </c>
      <c r="J385" s="269">
        <v>163.78606447928163</v>
      </c>
      <c r="K385" s="255" t="s">
        <v>186</v>
      </c>
      <c r="L385" s="256">
        <f>+INDEX(EC_ENERO_2025!$O$11:$O$214,MATCH(B385,EC_ENERO_2025!$A$11:$A$214,0))/1000</f>
        <v>428.8758132621054</v>
      </c>
      <c r="M385" s="257">
        <f t="shared" si="28"/>
        <v>70243881.604551539</v>
      </c>
      <c r="N385" s="270">
        <f t="shared" si="29"/>
        <v>165.68447084012448</v>
      </c>
      <c r="O385" s="259"/>
    </row>
    <row r="386" spans="1:15" ht="16.5" x14ac:dyDescent="0.3">
      <c r="A386" s="67" t="str">
        <f t="shared" si="25"/>
        <v>DISTCapacidadBajío</v>
      </c>
      <c r="B386" s="250" t="str">
        <f t="shared" si="30"/>
        <v>DISTBajío</v>
      </c>
      <c r="C386" s="67" t="str">
        <f t="shared" si="27"/>
        <v>DISTCapacidadPotenciaBajío</v>
      </c>
      <c r="E386" s="251" t="s">
        <v>51</v>
      </c>
      <c r="F386" s="252" t="s">
        <v>185</v>
      </c>
      <c r="G386" s="252" t="s">
        <v>136</v>
      </c>
      <c r="H386" s="252" t="s">
        <v>62</v>
      </c>
      <c r="I386" s="268" t="s">
        <v>161</v>
      </c>
      <c r="J386" s="269">
        <v>426.81063496323708</v>
      </c>
      <c r="K386" s="255" t="s">
        <v>186</v>
      </c>
      <c r="L386" s="256">
        <f>+INDEX(EC_ENERO_2025!$O$11:$O$214,MATCH(B386,EC_ENERO_2025!$A$11:$A$214,0))/1000</f>
        <v>323.09775157793632</v>
      </c>
      <c r="M386" s="257">
        <f t="shared" si="28"/>
        <v>137901556.50617325</v>
      </c>
      <c r="N386" s="270">
        <f t="shared" si="29"/>
        <v>431.75769823669447</v>
      </c>
      <c r="O386" s="259"/>
    </row>
    <row r="387" spans="1:15" ht="16.5" x14ac:dyDescent="0.3">
      <c r="A387" s="67" t="str">
        <f t="shared" si="25"/>
        <v>DITCapacidadBajío</v>
      </c>
      <c r="B387" s="250" t="str">
        <f t="shared" si="30"/>
        <v>DITBajío</v>
      </c>
      <c r="C387" s="67" t="str">
        <f t="shared" si="27"/>
        <v>DITCapacidadPotenciaBajío</v>
      </c>
      <c r="E387" s="251" t="s">
        <v>52</v>
      </c>
      <c r="F387" s="252" t="s">
        <v>185</v>
      </c>
      <c r="G387" s="252" t="s">
        <v>136</v>
      </c>
      <c r="H387" s="252" t="s">
        <v>62</v>
      </c>
      <c r="I387" s="268" t="s">
        <v>161</v>
      </c>
      <c r="J387" s="269">
        <v>426.81063496323708</v>
      </c>
      <c r="K387" s="255" t="s">
        <v>186</v>
      </c>
      <c r="L387" s="256">
        <f>+INDEX(EC_ENERO_2025!$O$11:$O$214,MATCH(B387,EC_ENERO_2025!$A$11:$A$214,0))/1000</f>
        <v>48.333755752174049</v>
      </c>
      <c r="M387" s="257">
        <f t="shared" si="28"/>
        <v>20629360.98274342</v>
      </c>
      <c r="N387" s="270">
        <f t="shared" si="29"/>
        <v>431.75769823669447</v>
      </c>
      <c r="O387" s="259"/>
    </row>
    <row r="388" spans="1:15" ht="16.5" x14ac:dyDescent="0.3">
      <c r="A388" s="67" t="str">
        <f t="shared" si="25"/>
        <v>DB1CapacidadCentro Occidente</v>
      </c>
      <c r="B388" s="250" t="str">
        <f t="shared" si="30"/>
        <v>DB1Centro Occidente</v>
      </c>
      <c r="C388" s="67" t="str">
        <f t="shared" si="27"/>
        <v>DB1CapacidadEnergíaCentro Occidente</v>
      </c>
      <c r="E388" s="251" t="s">
        <v>48</v>
      </c>
      <c r="F388" s="252" t="s">
        <v>185</v>
      </c>
      <c r="G388" s="252" t="s">
        <v>135</v>
      </c>
      <c r="H388" s="252" t="s">
        <v>63</v>
      </c>
      <c r="I388" s="268" t="s">
        <v>161</v>
      </c>
      <c r="J388" s="254">
        <v>0.48010091023601303</v>
      </c>
      <c r="K388" s="255" t="s">
        <v>184</v>
      </c>
      <c r="L388" s="256">
        <f>+INDEX(EC_ENERO_2025!$O$11:$O$214,MATCH(B388,EC_ENERO_2025!$A$11:$A$214,0))/1000</f>
        <v>121722.66247158841</v>
      </c>
      <c r="M388" s="257">
        <f t="shared" si="28"/>
        <v>58439161.048960581</v>
      </c>
      <c r="N388" s="258">
        <f t="shared" si="29"/>
        <v>0.48566564875473955</v>
      </c>
      <c r="O388" s="259"/>
    </row>
    <row r="389" spans="1:15" ht="16.5" x14ac:dyDescent="0.3">
      <c r="A389" s="67" t="str">
        <f t="shared" si="25"/>
        <v>DB2CapacidadCentro Occidente</v>
      </c>
      <c r="B389" s="250" t="str">
        <f t="shared" si="30"/>
        <v>DB2Centro Occidente</v>
      </c>
      <c r="C389" s="67" t="str">
        <f t="shared" si="27"/>
        <v>DB2CapacidadEnergíaCentro Occidente</v>
      </c>
      <c r="E389" s="251" t="s">
        <v>50</v>
      </c>
      <c r="F389" s="252" t="s">
        <v>185</v>
      </c>
      <c r="G389" s="252" t="s">
        <v>135</v>
      </c>
      <c r="H389" s="252" t="s">
        <v>63</v>
      </c>
      <c r="I389" s="268" t="s">
        <v>161</v>
      </c>
      <c r="J389" s="254">
        <v>0.47806423070936582</v>
      </c>
      <c r="K389" s="255" t="s">
        <v>184</v>
      </c>
      <c r="L389" s="256">
        <f>+INDEX(EC_ENERO_2025!$O$11:$O$214,MATCH(B389,EC_ENERO_2025!$A$11:$A$214,0))/1000</f>
        <v>110048.52424229226</v>
      </c>
      <c r="M389" s="257">
        <f t="shared" si="28"/>
        <v>52610263.082592443</v>
      </c>
      <c r="N389" s="258">
        <f t="shared" si="29"/>
        <v>0.48360536254714132</v>
      </c>
      <c r="O389" s="259"/>
    </row>
    <row r="390" spans="1:15" ht="16.5" x14ac:dyDescent="0.3">
      <c r="A390" s="67" t="str">
        <f t="shared" si="25"/>
        <v>PDBTCapacidadCentro Occidente</v>
      </c>
      <c r="B390" s="250" t="str">
        <f t="shared" si="30"/>
        <v>PDBTCentro Occidente</v>
      </c>
      <c r="C390" s="67" t="str">
        <f t="shared" si="27"/>
        <v>PDBTCapacidadEnergíaCentro Occidente</v>
      </c>
      <c r="E390" s="251" t="s">
        <v>56</v>
      </c>
      <c r="F390" s="252" t="s">
        <v>185</v>
      </c>
      <c r="G390" s="252" t="s">
        <v>135</v>
      </c>
      <c r="H390" s="252" t="s">
        <v>63</v>
      </c>
      <c r="I390" s="268" t="s">
        <v>161</v>
      </c>
      <c r="J390" s="254">
        <v>0.9281704060983933</v>
      </c>
      <c r="K390" s="255" t="s">
        <v>184</v>
      </c>
      <c r="L390" s="256">
        <f>+INDEX(EC_ENERO_2025!$O$11:$O$214,MATCH(B390,EC_ENERO_2025!$A$11:$A$214,0))/1000</f>
        <v>59872.208287349771</v>
      </c>
      <c r="M390" s="257">
        <f t="shared" si="28"/>
        <v>55571611.880077027</v>
      </c>
      <c r="N390" s="258">
        <f t="shared" si="29"/>
        <v>0.9389286144263439</v>
      </c>
      <c r="O390" s="259"/>
    </row>
    <row r="391" spans="1:15" ht="16.5" x14ac:dyDescent="0.3">
      <c r="A391" s="67" t="str">
        <f t="shared" si="25"/>
        <v>GDBTCapacidadCentro Occidente</v>
      </c>
      <c r="B391" s="250" t="str">
        <f t="shared" si="30"/>
        <v>GDBTCentro Occidente</v>
      </c>
      <c r="C391" s="67" t="str">
        <f t="shared" si="27"/>
        <v>GDBTCapacidadPotenciaCentro Occidente</v>
      </c>
      <c r="E391" s="265" t="s">
        <v>53</v>
      </c>
      <c r="F391" s="252" t="s">
        <v>185</v>
      </c>
      <c r="G391" s="252" t="s">
        <v>136</v>
      </c>
      <c r="H391" s="252" t="s">
        <v>63</v>
      </c>
      <c r="I391" s="268" t="s">
        <v>161</v>
      </c>
      <c r="J391" s="269">
        <v>276.30112886011557</v>
      </c>
      <c r="K391" s="255" t="s">
        <v>186</v>
      </c>
      <c r="L391" s="256">
        <f>+INDEX(EC_ENERO_2025!$O$11:$O$214,MATCH(B391,EC_ENERO_2025!$A$11:$A$214,0))/1000</f>
        <v>1.2201339645943299</v>
      </c>
      <c r="M391" s="257">
        <f t="shared" si="28"/>
        <v>337124.3917779816</v>
      </c>
      <c r="N391" s="270">
        <f t="shared" si="29"/>
        <v>279.50367128766408</v>
      </c>
      <c r="O391" s="259"/>
    </row>
    <row r="392" spans="1:15" ht="16.5" x14ac:dyDescent="0.3">
      <c r="A392" s="67" t="str">
        <f t="shared" si="25"/>
        <v>RABTCapacidadCentro Occidente</v>
      </c>
      <c r="B392" s="250" t="str">
        <f t="shared" si="30"/>
        <v>RABTCentro Occidente</v>
      </c>
      <c r="C392" s="67" t="str">
        <f t="shared" si="27"/>
        <v>RABTCapacidadEnergíaCentro Occidente</v>
      </c>
      <c r="E392" s="265" t="s">
        <v>59</v>
      </c>
      <c r="F392" s="253" t="s">
        <v>185</v>
      </c>
      <c r="G392" s="252" t="s">
        <v>135</v>
      </c>
      <c r="H392" s="252" t="s">
        <v>63</v>
      </c>
      <c r="I392" s="268" t="s">
        <v>161</v>
      </c>
      <c r="J392" s="254">
        <v>0.5489777087735358</v>
      </c>
      <c r="K392" s="266" t="s">
        <v>184</v>
      </c>
      <c r="L392" s="256">
        <f>+INDEX(EC_ENERO_2025!$O$11:$O$214,MATCH(B392,EC_ENERO_2025!$A$11:$A$214,0))/1000</f>
        <v>17205.290056698112</v>
      </c>
      <c r="M392" s="257">
        <f t="shared" si="28"/>
        <v>9445320.7141102273</v>
      </c>
      <c r="N392" s="258">
        <f t="shared" si="29"/>
        <v>0.55534078232078765</v>
      </c>
      <c r="O392" s="259"/>
    </row>
    <row r="393" spans="1:15" ht="16.5" x14ac:dyDescent="0.3">
      <c r="A393" s="67" t="str">
        <f t="shared" si="25"/>
        <v>APBTCapacidadCentro Occidente</v>
      </c>
      <c r="B393" s="250" t="str">
        <f t="shared" si="30"/>
        <v>APBTCentro Occidente</v>
      </c>
      <c r="C393" s="67" t="str">
        <f t="shared" si="27"/>
        <v>APBTCapacidadEnergíaCentro Occidente</v>
      </c>
      <c r="E393" s="265" t="s">
        <v>57</v>
      </c>
      <c r="F393" s="253" t="s">
        <v>185</v>
      </c>
      <c r="G393" s="252" t="s">
        <v>135</v>
      </c>
      <c r="H393" s="252" t="s">
        <v>63</v>
      </c>
      <c r="I393" s="268" t="s">
        <v>161</v>
      </c>
      <c r="J393" s="254">
        <v>1.4306747911275259</v>
      </c>
      <c r="K393" s="266" t="s">
        <v>184</v>
      </c>
      <c r="L393" s="256">
        <f>+INDEX(EC_ENERO_2025!$O$11:$O$214,MATCH(B393,EC_ENERO_2025!$A$11:$A$214,0))/1000</f>
        <v>14816.220229436431</v>
      </c>
      <c r="M393" s="257">
        <f t="shared" si="28"/>
        <v>21197192.782048389</v>
      </c>
      <c r="N393" s="258">
        <f t="shared" si="29"/>
        <v>1.4472574114646644</v>
      </c>
      <c r="O393" s="259"/>
    </row>
    <row r="394" spans="1:15" ht="16.5" x14ac:dyDescent="0.3">
      <c r="A394" s="67" t="str">
        <f t="shared" si="25"/>
        <v>APMTCapacidadCentro Occidente</v>
      </c>
      <c r="B394" s="250" t="str">
        <f t="shared" si="30"/>
        <v>APMTCentro Occidente</v>
      </c>
      <c r="C394" s="67" t="str">
        <f t="shared" si="27"/>
        <v>APMTCapacidadEnergíaCentro Occidente</v>
      </c>
      <c r="E394" s="265" t="s">
        <v>58</v>
      </c>
      <c r="F394" s="253" t="s">
        <v>185</v>
      </c>
      <c r="G394" s="252" t="s">
        <v>135</v>
      </c>
      <c r="H394" s="252" t="s">
        <v>63</v>
      </c>
      <c r="I394" s="268" t="s">
        <v>161</v>
      </c>
      <c r="J394" s="254">
        <v>1.2134906925132405</v>
      </c>
      <c r="K394" s="255" t="s">
        <v>184</v>
      </c>
      <c r="L394" s="256">
        <f>+INDEX(EC_ENERO_2025!$O$11:$O$214,MATCH(B394,EC_ENERO_2025!$A$11:$A$214,0))/1000</f>
        <v>941.01657723791345</v>
      </c>
      <c r="M394" s="257">
        <f t="shared" si="28"/>
        <v>1141914.8579788748</v>
      </c>
      <c r="N394" s="258">
        <f t="shared" si="29"/>
        <v>1.2275559822362383</v>
      </c>
      <c r="O394" s="259"/>
    </row>
    <row r="395" spans="1:15" ht="16.5" x14ac:dyDescent="0.3">
      <c r="A395" s="67" t="str">
        <f t="shared" si="25"/>
        <v>GDMTHCapacidadCentro Occidente</v>
      </c>
      <c r="B395" s="250" t="str">
        <f t="shared" si="30"/>
        <v>GDMTHCentro Occidente</v>
      </c>
      <c r="C395" s="67" t="str">
        <f t="shared" si="27"/>
        <v>GDMTHCapacidadPotenciaCentro Occidente</v>
      </c>
      <c r="E395" s="251" t="s">
        <v>54</v>
      </c>
      <c r="F395" s="253" t="s">
        <v>185</v>
      </c>
      <c r="G395" s="252" t="s">
        <v>136</v>
      </c>
      <c r="H395" s="252" t="s">
        <v>63</v>
      </c>
      <c r="I395" s="268" t="s">
        <v>161</v>
      </c>
      <c r="J395" s="269">
        <v>416.4644881205532</v>
      </c>
      <c r="K395" s="266" t="s">
        <v>186</v>
      </c>
      <c r="L395" s="256">
        <f>+INDEX(EC_ENERO_2025!$O$11:$O$214,MATCH(B395,EC_ENERO_2025!$A$11:$A$214,0))/1000</f>
        <v>252.81914217272734</v>
      </c>
      <c r="M395" s="257">
        <f t="shared" si="28"/>
        <v>105290194.63204226</v>
      </c>
      <c r="N395" s="270">
        <f t="shared" si="29"/>
        <v>421.2916316008413</v>
      </c>
      <c r="O395" s="259"/>
    </row>
    <row r="396" spans="1:15" ht="16.5" x14ac:dyDescent="0.3">
      <c r="A396" s="67" t="str">
        <f t="shared" ref="A396:A459" si="31">IF(I396="NA",E396&amp;F396&amp;H396,E396&amp;F396&amp;H396&amp;I396)</f>
        <v>GDMTOCapacidadCentro Occidente</v>
      </c>
      <c r="B396" s="250" t="str">
        <f t="shared" si="30"/>
        <v>GDMTOCentro Occidente</v>
      </c>
      <c r="C396" s="67" t="str">
        <f t="shared" ref="C396:C459" si="32">E396&amp;F396&amp;G396&amp;H396</f>
        <v>GDMTOCapacidadPotenciaCentro Occidente</v>
      </c>
      <c r="E396" s="251" t="s">
        <v>55</v>
      </c>
      <c r="F396" s="253" t="s">
        <v>185</v>
      </c>
      <c r="G396" s="252" t="s">
        <v>136</v>
      </c>
      <c r="H396" s="252" t="s">
        <v>63</v>
      </c>
      <c r="I396" s="268" t="s">
        <v>161</v>
      </c>
      <c r="J396" s="269">
        <v>316.0485961967936</v>
      </c>
      <c r="K396" s="266" t="s">
        <v>186</v>
      </c>
      <c r="L396" s="256">
        <f>+INDEX(EC_ENERO_2025!$O$11:$O$214,MATCH(B396,EC_ENERO_2025!$A$11:$A$214,0))/1000</f>
        <v>134.01693278009157</v>
      </c>
      <c r="M396" s="257">
        <f t="shared" ref="M396:M459" si="33">IF(OR(G396="Energía",G396="Potencia"),J396*L396*1000,J396*L396)</f>
        <v>42355863.471747987</v>
      </c>
      <c r="N396" s="270">
        <f t="shared" si="29"/>
        <v>319.71184231765841</v>
      </c>
      <c r="O396" s="259"/>
    </row>
    <row r="397" spans="1:15" ht="16.5" x14ac:dyDescent="0.3">
      <c r="A397" s="67" t="str">
        <f t="shared" si="31"/>
        <v>RAMTCapacidadCentro Occidente</v>
      </c>
      <c r="B397" s="250" t="str">
        <f t="shared" si="30"/>
        <v>RAMTCentro Occidente</v>
      </c>
      <c r="C397" s="67" t="str">
        <f t="shared" si="32"/>
        <v>RAMTCapacidadPotenciaCentro Occidente</v>
      </c>
      <c r="E397" s="251" t="s">
        <v>60</v>
      </c>
      <c r="F397" s="253" t="s">
        <v>185</v>
      </c>
      <c r="G397" s="252" t="s">
        <v>136</v>
      </c>
      <c r="H397" s="252" t="s">
        <v>63</v>
      </c>
      <c r="I397" s="268" t="s">
        <v>161</v>
      </c>
      <c r="J397" s="269">
        <v>163.78606447928163</v>
      </c>
      <c r="K397" s="266" t="s">
        <v>186</v>
      </c>
      <c r="L397" s="256">
        <f>+INDEX(EC_ENERO_2025!$O$11:$O$214,MATCH(B397,EC_ENERO_2025!$A$11:$A$214,0))/1000</f>
        <v>113.97736262342792</v>
      </c>
      <c r="M397" s="257">
        <f t="shared" si="33"/>
        <v>18667903.663819231</v>
      </c>
      <c r="N397" s="270">
        <f t="shared" ref="N397:N460" si="34">J397*(1+$R$11)</f>
        <v>165.68447084012448</v>
      </c>
      <c r="O397" s="259"/>
    </row>
    <row r="398" spans="1:15" ht="16.5" x14ac:dyDescent="0.3">
      <c r="A398" s="67" t="str">
        <f t="shared" si="31"/>
        <v>DISTCapacidadCentro Occidente</v>
      </c>
      <c r="B398" s="250" t="str">
        <f t="shared" si="30"/>
        <v>DISTCentro Occidente</v>
      </c>
      <c r="C398" s="67" t="str">
        <f t="shared" si="32"/>
        <v>DISTCapacidadPotenciaCentro Occidente</v>
      </c>
      <c r="E398" s="251" t="s">
        <v>51</v>
      </c>
      <c r="F398" s="253" t="s">
        <v>185</v>
      </c>
      <c r="G398" s="252" t="s">
        <v>136</v>
      </c>
      <c r="H398" s="252" t="s">
        <v>63</v>
      </c>
      <c r="I398" s="268" t="s">
        <v>161</v>
      </c>
      <c r="J398" s="269">
        <v>426.81063496323708</v>
      </c>
      <c r="K398" s="266" t="s">
        <v>186</v>
      </c>
      <c r="L398" s="256">
        <f>+INDEX(EC_ENERO_2025!$O$11:$O$214,MATCH(B398,EC_ENERO_2025!$A$11:$A$214,0))/1000</f>
        <v>93.303750419909775</v>
      </c>
      <c r="M398" s="257">
        <f t="shared" si="33"/>
        <v>39823032.961173095</v>
      </c>
      <c r="N398" s="270">
        <f t="shared" si="34"/>
        <v>431.75769823669447</v>
      </c>
      <c r="O398" s="259"/>
    </row>
    <row r="399" spans="1:15" ht="16.5" x14ac:dyDescent="0.3">
      <c r="A399" s="67" t="str">
        <f t="shared" si="31"/>
        <v>DITCapacidadCentro Occidente</v>
      </c>
      <c r="B399" s="250" t="str">
        <f t="shared" si="30"/>
        <v>DITCentro Occidente</v>
      </c>
      <c r="C399" s="67" t="str">
        <f t="shared" si="32"/>
        <v>DITCapacidadPotenciaCentro Occidente</v>
      </c>
      <c r="E399" s="251" t="s">
        <v>52</v>
      </c>
      <c r="F399" s="253" t="s">
        <v>185</v>
      </c>
      <c r="G399" s="252" t="s">
        <v>136</v>
      </c>
      <c r="H399" s="252" t="s">
        <v>63</v>
      </c>
      <c r="I399" s="268" t="s">
        <v>161</v>
      </c>
      <c r="J399" s="269">
        <v>426.81063496323708</v>
      </c>
      <c r="K399" s="266" t="s">
        <v>186</v>
      </c>
      <c r="L399" s="256">
        <f>+INDEX(EC_ENERO_2025!$O$11:$O$214,MATCH(B399,EC_ENERO_2025!$A$11:$A$214,0))/1000</f>
        <v>0</v>
      </c>
      <c r="M399" s="257">
        <f t="shared" si="33"/>
        <v>0</v>
      </c>
      <c r="N399" s="270">
        <f t="shared" si="34"/>
        <v>431.75769823669447</v>
      </c>
      <c r="O399" s="259"/>
    </row>
    <row r="400" spans="1:15" ht="16.5" x14ac:dyDescent="0.3">
      <c r="A400" s="67" t="str">
        <f t="shared" si="31"/>
        <v>DB1CapacidadCentro Oriente</v>
      </c>
      <c r="B400" s="250" t="str">
        <f t="shared" si="30"/>
        <v>DB1Centro Oriente</v>
      </c>
      <c r="C400" s="67" t="str">
        <f t="shared" si="32"/>
        <v>DB1CapacidadEnergíaCentro Oriente</v>
      </c>
      <c r="E400" s="251" t="s">
        <v>48</v>
      </c>
      <c r="F400" s="253" t="s">
        <v>185</v>
      </c>
      <c r="G400" s="252" t="s">
        <v>135</v>
      </c>
      <c r="H400" s="252" t="s">
        <v>64</v>
      </c>
      <c r="I400" s="268" t="s">
        <v>161</v>
      </c>
      <c r="J400" s="254">
        <v>0.52953667692826778</v>
      </c>
      <c r="K400" s="266" t="s">
        <v>184</v>
      </c>
      <c r="L400" s="256">
        <f>+INDEX(EC_ENERO_2025!$O$11:$O$214,MATCH(B400,EC_ENERO_2025!$A$11:$A$214,0))/1000</f>
        <v>166740.18010766979</v>
      </c>
      <c r="M400" s="257">
        <f t="shared" si="33"/>
        <v>88295040.884636313</v>
      </c>
      <c r="N400" s="258">
        <f t="shared" si="34"/>
        <v>0.53567441397553262</v>
      </c>
      <c r="O400" s="259"/>
    </row>
    <row r="401" spans="1:15" ht="16.5" x14ac:dyDescent="0.3">
      <c r="A401" s="67" t="str">
        <f t="shared" si="31"/>
        <v>DB2CapacidadCentro Oriente</v>
      </c>
      <c r="B401" s="250" t="str">
        <f t="shared" si="30"/>
        <v>DB2Centro Oriente</v>
      </c>
      <c r="C401" s="67" t="str">
        <f t="shared" si="32"/>
        <v>DB2CapacidadEnergíaCentro Oriente</v>
      </c>
      <c r="E401" s="251" t="s">
        <v>50</v>
      </c>
      <c r="F401" s="253" t="s">
        <v>185</v>
      </c>
      <c r="G401" s="252" t="s">
        <v>135</v>
      </c>
      <c r="H401" s="252" t="s">
        <v>64</v>
      </c>
      <c r="I401" s="268" t="s">
        <v>161</v>
      </c>
      <c r="J401" s="254">
        <v>0.52712969203313897</v>
      </c>
      <c r="K401" s="266" t="s">
        <v>184</v>
      </c>
      <c r="L401" s="256">
        <f>+INDEX(EC_ENERO_2025!$O$11:$O$214,MATCH(B401,EC_ENERO_2025!$A$11:$A$214,0))/1000</f>
        <v>102522.38491394777</v>
      </c>
      <c r="M401" s="257">
        <f t="shared" si="33"/>
        <v>54042593.186192222</v>
      </c>
      <c r="N401" s="258">
        <f t="shared" si="34"/>
        <v>0.53323953027564353</v>
      </c>
      <c r="O401" s="259"/>
    </row>
    <row r="402" spans="1:15" ht="16.5" x14ac:dyDescent="0.3">
      <c r="A402" s="67" t="str">
        <f t="shared" si="31"/>
        <v>PDBTCapacidadCentro Oriente</v>
      </c>
      <c r="B402" s="250" t="str">
        <f t="shared" si="30"/>
        <v>PDBTCentro Oriente</v>
      </c>
      <c r="C402" s="67" t="str">
        <f t="shared" si="32"/>
        <v>PDBTCapacidadEnergíaCentro Oriente</v>
      </c>
      <c r="E402" s="251" t="s">
        <v>56</v>
      </c>
      <c r="F402" s="253" t="s">
        <v>185</v>
      </c>
      <c r="G402" s="252" t="s">
        <v>135</v>
      </c>
      <c r="H402" s="252" t="s">
        <v>64</v>
      </c>
      <c r="I402" s="268" t="s">
        <v>161</v>
      </c>
      <c r="J402" s="254">
        <v>0.93242891783592852</v>
      </c>
      <c r="K402" s="266" t="s">
        <v>184</v>
      </c>
      <c r="L402" s="256">
        <f>+INDEX(EC_ENERO_2025!$O$11:$O$214,MATCH(B402,EC_ENERO_2025!$A$11:$A$214,0))/1000</f>
        <v>80761.890017353391</v>
      </c>
      <c r="M402" s="257">
        <f t="shared" si="33"/>
        <v>75304721.711265102</v>
      </c>
      <c r="N402" s="258">
        <f t="shared" si="34"/>
        <v>0.9432364855876858</v>
      </c>
      <c r="O402" s="259"/>
    </row>
    <row r="403" spans="1:15" ht="16.5" x14ac:dyDescent="0.3">
      <c r="A403" s="67" t="str">
        <f t="shared" si="31"/>
        <v>GDBTCapacidadCentro Oriente</v>
      </c>
      <c r="B403" s="250" t="str">
        <f t="shared" si="30"/>
        <v>GDBTCentro Oriente</v>
      </c>
      <c r="C403" s="67" t="str">
        <f t="shared" si="32"/>
        <v>GDBTCapacidadPotenciaCentro Oriente</v>
      </c>
      <c r="E403" s="251" t="s">
        <v>53</v>
      </c>
      <c r="F403" s="253" t="s">
        <v>185</v>
      </c>
      <c r="G403" s="252" t="s">
        <v>136</v>
      </c>
      <c r="H403" s="252" t="s">
        <v>64</v>
      </c>
      <c r="I403" s="268" t="s">
        <v>161</v>
      </c>
      <c r="J403" s="269">
        <v>290.68712212024582</v>
      </c>
      <c r="K403" s="266" t="s">
        <v>186</v>
      </c>
      <c r="L403" s="256">
        <f>+INDEX(EC_ENERO_2025!$O$11:$O$214,MATCH(B403,EC_ENERO_2025!$A$11:$A$214,0))/1000</f>
        <v>9.5584344335037752</v>
      </c>
      <c r="M403" s="257">
        <f t="shared" si="33"/>
        <v>2778513.7974502747</v>
      </c>
      <c r="N403" s="270">
        <f t="shared" si="34"/>
        <v>294.05640926566093</v>
      </c>
      <c r="O403" s="259"/>
    </row>
    <row r="404" spans="1:15" ht="16.5" x14ac:dyDescent="0.3">
      <c r="A404" s="67" t="str">
        <f t="shared" si="31"/>
        <v>RABTCapacidadCentro Oriente</v>
      </c>
      <c r="B404" s="250" t="str">
        <f t="shared" si="30"/>
        <v>RABTCentro Oriente</v>
      </c>
      <c r="C404" s="67" t="str">
        <f t="shared" si="32"/>
        <v>RABTCapacidadEnergíaCentro Oriente</v>
      </c>
      <c r="E404" s="251" t="s">
        <v>59</v>
      </c>
      <c r="F404" s="253" t="s">
        <v>185</v>
      </c>
      <c r="G404" s="252" t="s">
        <v>135</v>
      </c>
      <c r="H404" s="252" t="s">
        <v>64</v>
      </c>
      <c r="I404" s="268" t="s">
        <v>161</v>
      </c>
      <c r="J404" s="254">
        <v>0.60989294188871079</v>
      </c>
      <c r="K404" s="266" t="s">
        <v>184</v>
      </c>
      <c r="L404" s="256">
        <f>+INDEX(EC_ENERO_2025!$O$11:$O$214,MATCH(B404,EC_ENERO_2025!$A$11:$A$214,0))/1000</f>
        <v>13556.111731701443</v>
      </c>
      <c r="M404" s="257">
        <f t="shared" si="33"/>
        <v>8267776.8646194581</v>
      </c>
      <c r="N404" s="258">
        <f t="shared" si="34"/>
        <v>0.61696206980258861</v>
      </c>
      <c r="O404" s="259"/>
    </row>
    <row r="405" spans="1:15" ht="16.5" x14ac:dyDescent="0.3">
      <c r="A405" s="67" t="str">
        <f t="shared" si="31"/>
        <v>APBTCapacidadCentro Oriente</v>
      </c>
      <c r="B405" s="250" t="str">
        <f t="shared" si="30"/>
        <v>APBTCentro Oriente</v>
      </c>
      <c r="C405" s="67" t="str">
        <f t="shared" si="32"/>
        <v>APBTCapacidadEnergíaCentro Oriente</v>
      </c>
      <c r="E405" s="251" t="s">
        <v>57</v>
      </c>
      <c r="F405" s="253" t="s">
        <v>185</v>
      </c>
      <c r="G405" s="252" t="s">
        <v>135</v>
      </c>
      <c r="H405" s="252" t="s">
        <v>64</v>
      </c>
      <c r="I405" s="268" t="s">
        <v>161</v>
      </c>
      <c r="J405" s="254">
        <v>1.5893506415217666</v>
      </c>
      <c r="K405" s="266" t="s">
        <v>184</v>
      </c>
      <c r="L405" s="256">
        <f>+INDEX(EC_ENERO_2025!$O$11:$O$214,MATCH(B405,EC_ENERO_2025!$A$11:$A$214,0))/1000</f>
        <v>25814.93549482743</v>
      </c>
      <c r="M405" s="257">
        <f t="shared" si="33"/>
        <v>41028984.289546996</v>
      </c>
      <c r="N405" s="258">
        <f t="shared" si="34"/>
        <v>1.6077724369111799</v>
      </c>
      <c r="O405" s="259"/>
    </row>
    <row r="406" spans="1:15" ht="16.5" x14ac:dyDescent="0.3">
      <c r="A406" s="67" t="str">
        <f t="shared" si="31"/>
        <v>APMTCapacidadCentro Oriente</v>
      </c>
      <c r="B406" s="250" t="str">
        <f t="shared" si="30"/>
        <v>APMTCentro Oriente</v>
      </c>
      <c r="C406" s="67" t="str">
        <f t="shared" si="32"/>
        <v>APMTCapacidadEnergíaCentro Oriente</v>
      </c>
      <c r="E406" s="251" t="s">
        <v>58</v>
      </c>
      <c r="F406" s="253" t="s">
        <v>185</v>
      </c>
      <c r="G406" s="252" t="s">
        <v>135</v>
      </c>
      <c r="H406" s="252" t="s">
        <v>64</v>
      </c>
      <c r="I406" s="268" t="s">
        <v>161</v>
      </c>
      <c r="J406" s="254">
        <v>1.2188601203562197</v>
      </c>
      <c r="K406" s="255" t="s">
        <v>184</v>
      </c>
      <c r="L406" s="256">
        <f>+INDEX(EC_ENERO_2025!$O$11:$O$214,MATCH(B406,EC_ENERO_2025!$A$11:$A$214,0))/1000</f>
        <v>742.0643626735955</v>
      </c>
      <c r="M406" s="257">
        <f t="shared" si="33"/>
        <v>904472.65840040008</v>
      </c>
      <c r="N406" s="258">
        <f t="shared" si="34"/>
        <v>1.2329876458744522</v>
      </c>
      <c r="O406" s="259"/>
    </row>
    <row r="407" spans="1:15" ht="16.5" x14ac:dyDescent="0.3">
      <c r="A407" s="67" t="str">
        <f t="shared" si="31"/>
        <v>GDMTHCapacidadCentro Oriente</v>
      </c>
      <c r="B407" s="250" t="str">
        <f t="shared" si="30"/>
        <v>GDMTHCentro Oriente</v>
      </c>
      <c r="C407" s="67" t="str">
        <f t="shared" si="32"/>
        <v>GDMTHCapacidadPotenciaCentro Oriente</v>
      </c>
      <c r="E407" s="251" t="s">
        <v>54</v>
      </c>
      <c r="F407" s="253" t="s">
        <v>185</v>
      </c>
      <c r="G407" s="252" t="s">
        <v>136</v>
      </c>
      <c r="H407" s="252" t="s">
        <v>64</v>
      </c>
      <c r="I407" s="268" t="s">
        <v>161</v>
      </c>
      <c r="J407" s="269">
        <v>412.76384142063563</v>
      </c>
      <c r="K407" s="266" t="s">
        <v>186</v>
      </c>
      <c r="L407" s="256">
        <f>+INDEX(EC_ENERO_2025!$O$11:$O$214,MATCH(B407,EC_ENERO_2025!$A$11:$A$214,0))/1000</f>
        <v>527.95844959850274</v>
      </c>
      <c r="M407" s="257">
        <f t="shared" si="33"/>
        <v>217922157.76676103</v>
      </c>
      <c r="N407" s="270">
        <f t="shared" si="34"/>
        <v>417.54809156163577</v>
      </c>
      <c r="O407" s="259"/>
    </row>
    <row r="408" spans="1:15" ht="16.5" x14ac:dyDescent="0.3">
      <c r="A408" s="67" t="str">
        <f t="shared" si="31"/>
        <v>GDMTOCapacidadCentro Oriente</v>
      </c>
      <c r="B408" s="250" t="str">
        <f t="shared" si="30"/>
        <v>GDMTOCentro Oriente</v>
      </c>
      <c r="C408" s="67" t="str">
        <f t="shared" si="32"/>
        <v>GDMTOCapacidadPotenciaCentro Oriente</v>
      </c>
      <c r="E408" s="251" t="s">
        <v>55</v>
      </c>
      <c r="F408" s="253" t="s">
        <v>185</v>
      </c>
      <c r="G408" s="252" t="s">
        <v>136</v>
      </c>
      <c r="H408" s="252" t="s">
        <v>64</v>
      </c>
      <c r="I408" s="268" t="s">
        <v>161</v>
      </c>
      <c r="J408" s="269">
        <v>355.66571604376611</v>
      </c>
      <c r="K408" s="266" t="s">
        <v>186</v>
      </c>
      <c r="L408" s="256">
        <f>+INDEX(EC_ENERO_2025!$O$11:$O$214,MATCH(B408,EC_ENERO_2025!$A$11:$A$214,0))/1000</f>
        <v>191.663378090712</v>
      </c>
      <c r="M408" s="257">
        <f t="shared" si="33"/>
        <v>68168092.608000159</v>
      </c>
      <c r="N408" s="270">
        <f t="shared" si="34"/>
        <v>359.78815503036634</v>
      </c>
      <c r="O408" s="259"/>
    </row>
    <row r="409" spans="1:15" ht="16.5" x14ac:dyDescent="0.3">
      <c r="A409" s="67" t="str">
        <f t="shared" si="31"/>
        <v>RAMTCapacidadCentro Oriente</v>
      </c>
      <c r="B409" s="250" t="str">
        <f t="shared" si="30"/>
        <v>RAMTCentro Oriente</v>
      </c>
      <c r="C409" s="67" t="str">
        <f t="shared" si="32"/>
        <v>RAMTCapacidadPotenciaCentro Oriente</v>
      </c>
      <c r="E409" s="251" t="s">
        <v>60</v>
      </c>
      <c r="F409" s="253" t="s">
        <v>185</v>
      </c>
      <c r="G409" s="252" t="s">
        <v>136</v>
      </c>
      <c r="H409" s="252" t="s">
        <v>64</v>
      </c>
      <c r="I409" s="268" t="s">
        <v>161</v>
      </c>
      <c r="J409" s="269">
        <v>163.78606447928163</v>
      </c>
      <c r="K409" s="266" t="s">
        <v>186</v>
      </c>
      <c r="L409" s="256">
        <f>+INDEX(EC_ENERO_2025!$O$11:$O$214,MATCH(B409,EC_ENERO_2025!$A$11:$A$214,0))/1000</f>
        <v>82.51550040574763</v>
      </c>
      <c r="M409" s="257">
        <f t="shared" si="33"/>
        <v>13514889.069995971</v>
      </c>
      <c r="N409" s="270">
        <f t="shared" si="34"/>
        <v>165.68447084012448</v>
      </c>
      <c r="O409" s="259"/>
    </row>
    <row r="410" spans="1:15" ht="16.5" x14ac:dyDescent="0.3">
      <c r="A410" s="67" t="str">
        <f t="shared" si="31"/>
        <v>DISTCapacidadCentro Oriente</v>
      </c>
      <c r="B410" s="250" t="str">
        <f t="shared" si="30"/>
        <v>DISTCentro Oriente</v>
      </c>
      <c r="C410" s="67" t="str">
        <f t="shared" si="32"/>
        <v>DISTCapacidadPotenciaCentro Oriente</v>
      </c>
      <c r="E410" s="251" t="s">
        <v>51</v>
      </c>
      <c r="F410" s="253" t="s">
        <v>185</v>
      </c>
      <c r="G410" s="252" t="s">
        <v>136</v>
      </c>
      <c r="H410" s="252" t="s">
        <v>64</v>
      </c>
      <c r="I410" s="268" t="s">
        <v>161</v>
      </c>
      <c r="J410" s="269">
        <v>426.81063496323708</v>
      </c>
      <c r="K410" s="266" t="s">
        <v>186</v>
      </c>
      <c r="L410" s="256">
        <f>+INDEX(EC_ENERO_2025!$O$11:$O$214,MATCH(B410,EC_ENERO_2025!$A$11:$A$214,0))/1000</f>
        <v>49.836579970423465</v>
      </c>
      <c r="M410" s="257">
        <f t="shared" si="33"/>
        <v>21270782.341572583</v>
      </c>
      <c r="N410" s="270">
        <f t="shared" si="34"/>
        <v>431.75769823669447</v>
      </c>
      <c r="O410" s="259"/>
    </row>
    <row r="411" spans="1:15" ht="16.5" x14ac:dyDescent="0.3">
      <c r="A411" s="67" t="str">
        <f t="shared" si="31"/>
        <v>DITCapacidadCentro Oriente</v>
      </c>
      <c r="B411" s="250" t="str">
        <f t="shared" si="30"/>
        <v>DITCentro Oriente</v>
      </c>
      <c r="C411" s="67" t="str">
        <f t="shared" si="32"/>
        <v>DITCapacidadPotenciaCentro Oriente</v>
      </c>
      <c r="E411" s="251" t="s">
        <v>52</v>
      </c>
      <c r="F411" s="253" t="s">
        <v>185</v>
      </c>
      <c r="G411" s="252" t="s">
        <v>136</v>
      </c>
      <c r="H411" s="252" t="s">
        <v>64</v>
      </c>
      <c r="I411" s="268" t="s">
        <v>161</v>
      </c>
      <c r="J411" s="269">
        <v>426.81063496323708</v>
      </c>
      <c r="K411" s="266" t="s">
        <v>186</v>
      </c>
      <c r="L411" s="256">
        <f>+INDEX(EC_ENERO_2025!$O$11:$O$214,MATCH(B411,EC_ENERO_2025!$A$11:$A$214,0))/1000</f>
        <v>79.202000409811944</v>
      </c>
      <c r="M411" s="257">
        <f t="shared" si="33"/>
        <v>33804256.085270397</v>
      </c>
      <c r="N411" s="270">
        <f t="shared" si="34"/>
        <v>431.75769823669447</v>
      </c>
      <c r="O411" s="259"/>
    </row>
    <row r="412" spans="1:15" ht="16.5" x14ac:dyDescent="0.3">
      <c r="A412" s="67" t="str">
        <f t="shared" si="31"/>
        <v>DB1CapacidadCentro Sur</v>
      </c>
      <c r="B412" s="250" t="str">
        <f t="shared" si="30"/>
        <v>DB1Centro Sur</v>
      </c>
      <c r="C412" s="67" t="str">
        <f t="shared" si="32"/>
        <v>DB1CapacidadEnergíaCentro Sur</v>
      </c>
      <c r="E412" s="251" t="s">
        <v>48</v>
      </c>
      <c r="F412" s="253" t="s">
        <v>185</v>
      </c>
      <c r="G412" s="252" t="s">
        <v>135</v>
      </c>
      <c r="H412" s="252" t="s">
        <v>65</v>
      </c>
      <c r="I412" s="268" t="s">
        <v>161</v>
      </c>
      <c r="J412" s="254">
        <v>0.57323271040906143</v>
      </c>
      <c r="K412" s="266" t="s">
        <v>184</v>
      </c>
      <c r="L412" s="256">
        <f>+INDEX(EC_ENERO_2025!$O$11:$O$214,MATCH(B412,EC_ENERO_2025!$A$11:$A$214,0))/1000</f>
        <v>136302.43856822824</v>
      </c>
      <c r="M412" s="257">
        <f t="shared" si="33"/>
        <v>78133016.295830071</v>
      </c>
      <c r="N412" s="258">
        <f t="shared" si="34"/>
        <v>0.57987691806582087</v>
      </c>
      <c r="O412" s="259"/>
    </row>
    <row r="413" spans="1:15" ht="16.5" x14ac:dyDescent="0.3">
      <c r="A413" s="67" t="str">
        <f t="shared" si="31"/>
        <v>DB2CapacidadCentro Sur</v>
      </c>
      <c r="B413" s="250" t="str">
        <f t="shared" si="30"/>
        <v>DB2Centro Sur</v>
      </c>
      <c r="C413" s="67" t="str">
        <f t="shared" si="32"/>
        <v>DB2CapacidadEnergíaCentro Sur</v>
      </c>
      <c r="E413" s="251" t="s">
        <v>50</v>
      </c>
      <c r="F413" s="253" t="s">
        <v>185</v>
      </c>
      <c r="G413" s="252" t="s">
        <v>135</v>
      </c>
      <c r="H413" s="252" t="s">
        <v>65</v>
      </c>
      <c r="I413" s="268" t="s">
        <v>161</v>
      </c>
      <c r="J413" s="254">
        <v>0.57064057282969283</v>
      </c>
      <c r="K413" s="266" t="s">
        <v>184</v>
      </c>
      <c r="L413" s="256">
        <f>+INDEX(EC_ENERO_2025!$O$11:$O$214,MATCH(B413,EC_ENERO_2025!$A$11:$A$214,0))/1000</f>
        <v>133424.05443950748</v>
      </c>
      <c r="M413" s="257">
        <f t="shared" si="33"/>
        <v>76137178.854620665</v>
      </c>
      <c r="N413" s="258">
        <f t="shared" si="34"/>
        <v>0.57725473561978735</v>
      </c>
      <c r="O413" s="259"/>
    </row>
    <row r="414" spans="1:15" ht="16.5" x14ac:dyDescent="0.3">
      <c r="A414" s="67" t="str">
        <f t="shared" si="31"/>
        <v>PDBTCapacidadCentro Sur</v>
      </c>
      <c r="B414" s="250" t="str">
        <f t="shared" si="30"/>
        <v>PDBTCentro Sur</v>
      </c>
      <c r="C414" s="67" t="str">
        <f t="shared" si="32"/>
        <v>PDBTCapacidadEnergíaCentro Sur</v>
      </c>
      <c r="E414" s="251" t="s">
        <v>56</v>
      </c>
      <c r="F414" s="253" t="s">
        <v>185</v>
      </c>
      <c r="G414" s="252" t="s">
        <v>135</v>
      </c>
      <c r="H414" s="252" t="s">
        <v>65</v>
      </c>
      <c r="I414" s="268" t="s">
        <v>161</v>
      </c>
      <c r="J414" s="254">
        <v>0.92261582557117361</v>
      </c>
      <c r="K414" s="266" t="s">
        <v>184</v>
      </c>
      <c r="L414" s="256">
        <f>+INDEX(EC_ENERO_2025!$O$11:$O$214,MATCH(B414,EC_ENERO_2025!$A$11:$A$214,0))/1000</f>
        <v>52582.485053980417</v>
      </c>
      <c r="M414" s="257">
        <f t="shared" si="33"/>
        <v>48513432.858662039</v>
      </c>
      <c r="N414" s="258">
        <f t="shared" si="34"/>
        <v>0.93330965204198513</v>
      </c>
      <c r="O414" s="259"/>
    </row>
    <row r="415" spans="1:15" ht="16.5" x14ac:dyDescent="0.3">
      <c r="A415" s="67" t="str">
        <f t="shared" si="31"/>
        <v>GDBTCapacidadCentro Sur</v>
      </c>
      <c r="B415" s="250" t="str">
        <f t="shared" si="30"/>
        <v>GDBTCentro Sur</v>
      </c>
      <c r="C415" s="67" t="str">
        <f t="shared" si="32"/>
        <v>GDBTCapacidadPotenciaCentro Sur</v>
      </c>
      <c r="E415" s="265" t="s">
        <v>53</v>
      </c>
      <c r="F415" s="253" t="s">
        <v>185</v>
      </c>
      <c r="G415" s="252" t="s">
        <v>136</v>
      </c>
      <c r="H415" s="252" t="s">
        <v>65</v>
      </c>
      <c r="I415" s="268" t="s">
        <v>161</v>
      </c>
      <c r="J415" s="269">
        <v>256.78029620793916</v>
      </c>
      <c r="K415" s="266" t="s">
        <v>186</v>
      </c>
      <c r="L415" s="256">
        <f>+INDEX(EC_ENERO_2025!$O$11:$O$214,MATCH(B415,EC_ENERO_2025!$A$11:$A$214,0))/1000</f>
        <v>7.6893881148936689</v>
      </c>
      <c r="M415" s="257">
        <f t="shared" si="33"/>
        <v>1974483.3578002034</v>
      </c>
      <c r="N415" s="270">
        <f t="shared" si="34"/>
        <v>259.7565771828198</v>
      </c>
      <c r="O415" s="259"/>
    </row>
    <row r="416" spans="1:15" ht="16.5" x14ac:dyDescent="0.3">
      <c r="A416" s="67" t="str">
        <f t="shared" si="31"/>
        <v>RABTCapacidadCentro Sur</v>
      </c>
      <c r="B416" s="250" t="str">
        <f t="shared" ref="B416:B479" si="35">E416&amp;H416</f>
        <v>RABTCentro Sur</v>
      </c>
      <c r="C416" s="67" t="str">
        <f t="shared" si="32"/>
        <v>RABTCapacidadEnergíaCentro Sur</v>
      </c>
      <c r="E416" s="265" t="s">
        <v>59</v>
      </c>
      <c r="F416" s="253" t="s">
        <v>185</v>
      </c>
      <c r="G416" s="252" t="s">
        <v>135</v>
      </c>
      <c r="H416" s="252" t="s">
        <v>65</v>
      </c>
      <c r="I416" s="268" t="s">
        <v>161</v>
      </c>
      <c r="J416" s="254">
        <v>0.66377237300274128</v>
      </c>
      <c r="K416" s="266" t="s">
        <v>184</v>
      </c>
      <c r="L416" s="256">
        <f>+INDEX(EC_ENERO_2025!$O$11:$O$214,MATCH(B416,EC_ENERO_2025!$A$11:$A$214,0))/1000</f>
        <v>3392.3755168666703</v>
      </c>
      <c r="M416" s="257">
        <f t="shared" si="33"/>
        <v>2251765.1469469904</v>
      </c>
      <c r="N416" s="258">
        <f t="shared" si="34"/>
        <v>0.67146600493086872</v>
      </c>
      <c r="O416" s="259"/>
    </row>
    <row r="417" spans="1:15" ht="16.5" x14ac:dyDescent="0.3">
      <c r="A417" s="67" t="str">
        <f t="shared" si="31"/>
        <v>APBTCapacidadCentro Sur</v>
      </c>
      <c r="B417" s="250" t="str">
        <f t="shared" si="35"/>
        <v>APBTCentro Sur</v>
      </c>
      <c r="C417" s="67" t="str">
        <f t="shared" si="32"/>
        <v>APBTCapacidadEnergíaCentro Sur</v>
      </c>
      <c r="E417" s="265" t="s">
        <v>57</v>
      </c>
      <c r="F417" s="253" t="s">
        <v>185</v>
      </c>
      <c r="G417" s="252" t="s">
        <v>135</v>
      </c>
      <c r="H417" s="252" t="s">
        <v>65</v>
      </c>
      <c r="I417" s="268" t="s">
        <v>161</v>
      </c>
      <c r="J417" s="254">
        <v>1.7300666815446606</v>
      </c>
      <c r="K417" s="266" t="s">
        <v>184</v>
      </c>
      <c r="L417" s="256">
        <f>+INDEX(EC_ENERO_2025!$O$11:$O$214,MATCH(B417,EC_ENERO_2025!$A$11:$A$214,0))/1000</f>
        <v>18133.023174375965</v>
      </c>
      <c r="M417" s="257">
        <f t="shared" si="33"/>
        <v>31371339.229665052</v>
      </c>
      <c r="N417" s="258">
        <f t="shared" si="34"/>
        <v>1.7501194839815988</v>
      </c>
      <c r="O417" s="259"/>
    </row>
    <row r="418" spans="1:15" ht="16.5" x14ac:dyDescent="0.3">
      <c r="A418" s="67" t="str">
        <f t="shared" si="31"/>
        <v>APMTCapacidadCentro Sur</v>
      </c>
      <c r="B418" s="250" t="str">
        <f t="shared" si="35"/>
        <v>APMTCentro Sur</v>
      </c>
      <c r="C418" s="67" t="str">
        <f t="shared" si="32"/>
        <v>APMTCapacidadEnergíaCentro Sur</v>
      </c>
      <c r="E418" s="265" t="s">
        <v>58</v>
      </c>
      <c r="F418" s="253" t="s">
        <v>185</v>
      </c>
      <c r="G418" s="252" t="s">
        <v>135</v>
      </c>
      <c r="H418" s="252" t="s">
        <v>65</v>
      </c>
      <c r="I418" s="268" t="s">
        <v>161</v>
      </c>
      <c r="J418" s="254">
        <v>1.01222972474365</v>
      </c>
      <c r="K418" s="255" t="s">
        <v>184</v>
      </c>
      <c r="L418" s="256">
        <f>+INDEX(EC_ENERO_2025!$O$11:$O$214,MATCH(B418,EC_ENERO_2025!$A$11:$A$214,0))/1000</f>
        <v>94.425829625634293</v>
      </c>
      <c r="M418" s="257">
        <f t="shared" si="33"/>
        <v>95580.631530646599</v>
      </c>
      <c r="N418" s="258">
        <f t="shared" si="34"/>
        <v>1.0239622451763064</v>
      </c>
      <c r="O418" s="259"/>
    </row>
    <row r="419" spans="1:15" ht="16.5" x14ac:dyDescent="0.3">
      <c r="A419" s="67" t="str">
        <f t="shared" si="31"/>
        <v>GDMTHCapacidadCentro Sur</v>
      </c>
      <c r="B419" s="250" t="str">
        <f t="shared" si="35"/>
        <v>GDMTHCentro Sur</v>
      </c>
      <c r="C419" s="67" t="str">
        <f t="shared" si="32"/>
        <v>GDMTHCapacidadPotenciaCentro Sur</v>
      </c>
      <c r="E419" s="251" t="s">
        <v>54</v>
      </c>
      <c r="F419" s="253" t="s">
        <v>185</v>
      </c>
      <c r="G419" s="252" t="s">
        <v>136</v>
      </c>
      <c r="H419" s="252" t="s">
        <v>65</v>
      </c>
      <c r="I419" s="268" t="s">
        <v>161</v>
      </c>
      <c r="J419" s="269">
        <v>387.61344140412257</v>
      </c>
      <c r="K419" s="266" t="s">
        <v>186</v>
      </c>
      <c r="L419" s="256">
        <f>+INDEX(EC_ENERO_2025!$O$11:$O$214,MATCH(B419,EC_ENERO_2025!$A$11:$A$214,0))/1000</f>
        <v>243.47566434858655</v>
      </c>
      <c r="M419" s="257">
        <f t="shared" si="33"/>
        <v>94374440.156310663</v>
      </c>
      <c r="N419" s="270">
        <f t="shared" si="34"/>
        <v>392.10617908024426</v>
      </c>
      <c r="O419" s="259"/>
    </row>
    <row r="420" spans="1:15" ht="16.5" x14ac:dyDescent="0.3">
      <c r="A420" s="67" t="str">
        <f t="shared" si="31"/>
        <v>GDMTOCapacidadCentro Sur</v>
      </c>
      <c r="B420" s="250" t="str">
        <f t="shared" si="35"/>
        <v>GDMTOCentro Sur</v>
      </c>
      <c r="C420" s="67" t="str">
        <f t="shared" si="32"/>
        <v>GDMTOCapacidadPotenciaCentro Sur</v>
      </c>
      <c r="E420" s="251" t="s">
        <v>55</v>
      </c>
      <c r="F420" s="253" t="s">
        <v>185</v>
      </c>
      <c r="G420" s="252" t="s">
        <v>136</v>
      </c>
      <c r="H420" s="252" t="s">
        <v>65</v>
      </c>
      <c r="I420" s="268" t="s">
        <v>161</v>
      </c>
      <c r="J420" s="269">
        <v>278.92733453338514</v>
      </c>
      <c r="K420" s="266" t="s">
        <v>186</v>
      </c>
      <c r="L420" s="256">
        <f>+INDEX(EC_ENERO_2025!$O$11:$O$214,MATCH(B420,EC_ENERO_2025!$A$11:$A$214,0))/1000</f>
        <v>135.36495881434831</v>
      </c>
      <c r="M420" s="257">
        <f t="shared" si="33"/>
        <v>37756987.151307635</v>
      </c>
      <c r="N420" s="270">
        <f t="shared" si="34"/>
        <v>282.16031670298906</v>
      </c>
      <c r="O420" s="259"/>
    </row>
    <row r="421" spans="1:15" ht="16.5" x14ac:dyDescent="0.3">
      <c r="A421" s="67" t="str">
        <f t="shared" si="31"/>
        <v>RAMTCapacidadCentro Sur</v>
      </c>
      <c r="B421" s="250" t="str">
        <f t="shared" si="35"/>
        <v>RAMTCentro Sur</v>
      </c>
      <c r="C421" s="67" t="str">
        <f t="shared" si="32"/>
        <v>RAMTCapacidadPotenciaCentro Sur</v>
      </c>
      <c r="E421" s="251" t="s">
        <v>60</v>
      </c>
      <c r="F421" s="253" t="s">
        <v>185</v>
      </c>
      <c r="G421" s="252" t="s">
        <v>136</v>
      </c>
      <c r="H421" s="252" t="s">
        <v>65</v>
      </c>
      <c r="I421" s="268" t="s">
        <v>161</v>
      </c>
      <c r="J421" s="269">
        <v>163.78606447928163</v>
      </c>
      <c r="K421" s="266" t="s">
        <v>186</v>
      </c>
      <c r="L421" s="256">
        <f>+INDEX(EC_ENERO_2025!$O$11:$O$214,MATCH(B421,EC_ENERO_2025!$A$11:$A$214,0))/1000</f>
        <v>13.643559953490465</v>
      </c>
      <c r="M421" s="257">
        <f t="shared" si="33"/>
        <v>2234624.9902693341</v>
      </c>
      <c r="N421" s="270">
        <f t="shared" si="34"/>
        <v>165.68447084012448</v>
      </c>
      <c r="O421" s="259"/>
    </row>
    <row r="422" spans="1:15" ht="16.5" x14ac:dyDescent="0.3">
      <c r="A422" s="67" t="str">
        <f t="shared" si="31"/>
        <v>DISTCapacidadCentro Sur</v>
      </c>
      <c r="B422" s="250" t="str">
        <f t="shared" si="35"/>
        <v>DISTCentro Sur</v>
      </c>
      <c r="C422" s="67" t="str">
        <f t="shared" si="32"/>
        <v>DISTCapacidadPotenciaCentro Sur</v>
      </c>
      <c r="E422" s="251" t="s">
        <v>51</v>
      </c>
      <c r="F422" s="253" t="s">
        <v>185</v>
      </c>
      <c r="G422" s="252" t="s">
        <v>136</v>
      </c>
      <c r="H422" s="252" t="s">
        <v>65</v>
      </c>
      <c r="I422" s="268" t="s">
        <v>161</v>
      </c>
      <c r="J422" s="269">
        <v>426.81063496323708</v>
      </c>
      <c r="K422" s="266" t="s">
        <v>186</v>
      </c>
      <c r="L422" s="256">
        <f>+INDEX(EC_ENERO_2025!$O$11:$O$214,MATCH(B422,EC_ENERO_2025!$A$11:$A$214,0))/1000</f>
        <v>176.70370634357928</v>
      </c>
      <c r="M422" s="257">
        <f t="shared" si="33"/>
        <v>75419021.104860455</v>
      </c>
      <c r="N422" s="270">
        <f t="shared" si="34"/>
        <v>431.75769823669447</v>
      </c>
      <c r="O422" s="259"/>
    </row>
    <row r="423" spans="1:15" ht="16.5" x14ac:dyDescent="0.3">
      <c r="A423" s="67" t="str">
        <f t="shared" si="31"/>
        <v>DITCapacidadCentro Sur</v>
      </c>
      <c r="B423" s="250" t="str">
        <f t="shared" si="35"/>
        <v>DITCentro Sur</v>
      </c>
      <c r="C423" s="67" t="str">
        <f t="shared" si="32"/>
        <v>DITCapacidadPotenciaCentro Sur</v>
      </c>
      <c r="E423" s="251" t="s">
        <v>52</v>
      </c>
      <c r="F423" s="253" t="s">
        <v>185</v>
      </c>
      <c r="G423" s="252" t="s">
        <v>136</v>
      </c>
      <c r="H423" s="252" t="s">
        <v>65</v>
      </c>
      <c r="I423" s="268" t="s">
        <v>161</v>
      </c>
      <c r="J423" s="269">
        <v>426.81063496323708</v>
      </c>
      <c r="K423" s="266" t="s">
        <v>186</v>
      </c>
      <c r="L423" s="256">
        <f>+INDEX(EC_ENERO_2025!$O$11:$O$214,MATCH(B423,EC_ENERO_2025!$A$11:$A$214,0))/1000</f>
        <v>11.072959586620748</v>
      </c>
      <c r="M423" s="257">
        <f t="shared" si="33"/>
        <v>4726056.9120878642</v>
      </c>
      <c r="N423" s="270">
        <f t="shared" si="34"/>
        <v>431.75769823669447</v>
      </c>
      <c r="O423" s="259"/>
    </row>
    <row r="424" spans="1:15" ht="16.5" x14ac:dyDescent="0.3">
      <c r="A424" s="67" t="str">
        <f t="shared" si="31"/>
        <v>DB1CapacidadGolfo Centro</v>
      </c>
      <c r="B424" s="250" t="str">
        <f t="shared" si="35"/>
        <v>DB1Golfo Centro</v>
      </c>
      <c r="C424" s="67" t="str">
        <f t="shared" si="32"/>
        <v>DB1CapacidadEnergíaGolfo Centro</v>
      </c>
      <c r="E424" s="251" t="s">
        <v>48</v>
      </c>
      <c r="F424" s="253" t="s">
        <v>185</v>
      </c>
      <c r="G424" s="252" t="s">
        <v>135</v>
      </c>
      <c r="H424" s="252" t="s">
        <v>66</v>
      </c>
      <c r="I424" s="268" t="s">
        <v>161</v>
      </c>
      <c r="J424" s="254">
        <v>0.50176377429216956</v>
      </c>
      <c r="K424" s="266" t="s">
        <v>184</v>
      </c>
      <c r="L424" s="256">
        <f>+INDEX(EC_ENERO_2025!$O$11:$O$214,MATCH(B424,EC_ENERO_2025!$A$11:$A$214,0))/1000</f>
        <v>91907.29428853454</v>
      </c>
      <c r="M424" s="257">
        <f t="shared" si="33"/>
        <v>46115750.867196247</v>
      </c>
      <c r="N424" s="258">
        <f t="shared" si="34"/>
        <v>0.50757960205373875</v>
      </c>
      <c r="O424" s="259"/>
    </row>
    <row r="425" spans="1:15" ht="16.5" x14ac:dyDescent="0.3">
      <c r="A425" s="67" t="str">
        <f t="shared" si="31"/>
        <v>DB2CapacidadGolfo Centro</v>
      </c>
      <c r="B425" s="250" t="str">
        <f t="shared" si="35"/>
        <v>DB2Golfo Centro</v>
      </c>
      <c r="C425" s="67" t="str">
        <f t="shared" si="32"/>
        <v>DB2CapacidadEnergíaGolfo Centro</v>
      </c>
      <c r="E425" s="251" t="s">
        <v>50</v>
      </c>
      <c r="F425" s="253" t="s">
        <v>185</v>
      </c>
      <c r="G425" s="252" t="s">
        <v>135</v>
      </c>
      <c r="H425" s="252" t="s">
        <v>66</v>
      </c>
      <c r="I425" s="268" t="s">
        <v>161</v>
      </c>
      <c r="J425" s="254">
        <v>0.49954194208128194</v>
      </c>
      <c r="K425" s="266" t="s">
        <v>184</v>
      </c>
      <c r="L425" s="256">
        <f>+INDEX(EC_ENERO_2025!$O$11:$O$214,MATCH(B425,EC_ENERO_2025!$A$11:$A$214,0))/1000</f>
        <v>116936.08591219439</v>
      </c>
      <c r="M425" s="257">
        <f t="shared" si="33"/>
        <v>58414479.45596122</v>
      </c>
      <c r="N425" s="258">
        <f t="shared" si="34"/>
        <v>0.50533201709999542</v>
      </c>
      <c r="O425" s="259"/>
    </row>
    <row r="426" spans="1:15" ht="16.5" x14ac:dyDescent="0.3">
      <c r="A426" s="67" t="str">
        <f t="shared" si="31"/>
        <v>PDBTCapacidadGolfo Centro</v>
      </c>
      <c r="B426" s="250" t="str">
        <f t="shared" si="35"/>
        <v>PDBTGolfo Centro</v>
      </c>
      <c r="C426" s="67" t="str">
        <f t="shared" si="32"/>
        <v>PDBTCapacidadEnergíaGolfo Centro</v>
      </c>
      <c r="E426" s="251" t="s">
        <v>56</v>
      </c>
      <c r="F426" s="253" t="s">
        <v>185</v>
      </c>
      <c r="G426" s="252" t="s">
        <v>135</v>
      </c>
      <c r="H426" s="252" t="s">
        <v>66</v>
      </c>
      <c r="I426" s="268" t="s">
        <v>161</v>
      </c>
      <c r="J426" s="254">
        <v>1.0775886222806002</v>
      </c>
      <c r="K426" s="266" t="s">
        <v>184</v>
      </c>
      <c r="L426" s="256">
        <f>+INDEX(EC_ENERO_2025!$O$11:$O$214,MATCH(B426,EC_ENERO_2025!$A$11:$A$214,0))/1000</f>
        <v>39304.669445807223</v>
      </c>
      <c r="M426" s="257">
        <f t="shared" si="33"/>
        <v>42354264.597301811</v>
      </c>
      <c r="N426" s="258">
        <f t="shared" si="34"/>
        <v>1.0900787025655938</v>
      </c>
      <c r="O426" s="259"/>
    </row>
    <row r="427" spans="1:15" ht="16.5" x14ac:dyDescent="0.3">
      <c r="A427" s="67" t="str">
        <f t="shared" si="31"/>
        <v>GDBTCapacidadGolfo Centro</v>
      </c>
      <c r="B427" s="250" t="str">
        <f t="shared" si="35"/>
        <v>GDBTGolfo Centro</v>
      </c>
      <c r="C427" s="67" t="str">
        <f t="shared" si="32"/>
        <v>GDBTCapacidadPotenciaGolfo Centro</v>
      </c>
      <c r="E427" s="251" t="s">
        <v>53</v>
      </c>
      <c r="F427" s="253" t="s">
        <v>185</v>
      </c>
      <c r="G427" s="252" t="s">
        <v>136</v>
      </c>
      <c r="H427" s="252" t="s">
        <v>66</v>
      </c>
      <c r="I427" s="268" t="s">
        <v>161</v>
      </c>
      <c r="J427" s="269">
        <v>322.96127166291825</v>
      </c>
      <c r="K427" s="266" t="s">
        <v>186</v>
      </c>
      <c r="L427" s="256">
        <f>+INDEX(EC_ENERO_2025!$O$11:$O$214,MATCH(B427,EC_ENERO_2025!$A$11:$A$214,0))/1000</f>
        <v>1.1111528483231963</v>
      </c>
      <c r="M427" s="257">
        <f t="shared" si="33"/>
        <v>358859.33690633316</v>
      </c>
      <c r="N427" s="270">
        <f t="shared" si="34"/>
        <v>326.70464100499271</v>
      </c>
      <c r="O427" s="259"/>
    </row>
    <row r="428" spans="1:15" ht="16.5" x14ac:dyDescent="0.3">
      <c r="A428" s="67" t="str">
        <f t="shared" si="31"/>
        <v>RABTCapacidadGolfo Centro</v>
      </c>
      <c r="B428" s="250" t="str">
        <f t="shared" si="35"/>
        <v>RABTGolfo Centro</v>
      </c>
      <c r="C428" s="67" t="str">
        <f t="shared" si="32"/>
        <v>RABTCapacidadEnergíaGolfo Centro</v>
      </c>
      <c r="E428" s="251" t="s">
        <v>59</v>
      </c>
      <c r="F428" s="253" t="s">
        <v>185</v>
      </c>
      <c r="G428" s="252" t="s">
        <v>135</v>
      </c>
      <c r="H428" s="252" t="s">
        <v>66</v>
      </c>
      <c r="I428" s="268" t="s">
        <v>161</v>
      </c>
      <c r="J428" s="254">
        <v>0.57563969530419012</v>
      </c>
      <c r="K428" s="266" t="s">
        <v>184</v>
      </c>
      <c r="L428" s="256">
        <f>+INDEX(EC_ENERO_2025!$O$11:$O$214,MATCH(B428,EC_ENERO_2025!$A$11:$A$214,0))/1000</f>
        <v>10185.112447074969</v>
      </c>
      <c r="M428" s="257">
        <f t="shared" si="33"/>
        <v>5862955.0256731492</v>
      </c>
      <c r="N428" s="258">
        <f t="shared" si="34"/>
        <v>0.58231180176570985</v>
      </c>
      <c r="O428" s="259"/>
    </row>
    <row r="429" spans="1:15" ht="16.5" x14ac:dyDescent="0.3">
      <c r="A429" s="67" t="str">
        <f t="shared" si="31"/>
        <v>APBTCapacidadGolfo Centro</v>
      </c>
      <c r="B429" s="250" t="str">
        <f t="shared" si="35"/>
        <v>APBTGolfo Centro</v>
      </c>
      <c r="C429" s="67" t="str">
        <f t="shared" si="32"/>
        <v>APBTCapacidadEnergíaGolfo Centro</v>
      </c>
      <c r="E429" s="251" t="s">
        <v>57</v>
      </c>
      <c r="F429" s="253" t="s">
        <v>185</v>
      </c>
      <c r="G429" s="252" t="s">
        <v>135</v>
      </c>
      <c r="H429" s="252" t="s">
        <v>66</v>
      </c>
      <c r="I429" s="268" t="s">
        <v>161</v>
      </c>
      <c r="J429" s="254">
        <v>1.5001070477177707</v>
      </c>
      <c r="K429" s="266" t="s">
        <v>184</v>
      </c>
      <c r="L429" s="256">
        <f>+INDEX(EC_ENERO_2025!$O$11:$O$214,MATCH(B429,EC_ENERO_2025!$A$11:$A$214,0))/1000</f>
        <v>12463.150551595661</v>
      </c>
      <c r="M429" s="257">
        <f t="shared" si="33"/>
        <v>18696059.979216274</v>
      </c>
      <c r="N429" s="258">
        <f t="shared" si="34"/>
        <v>1.5174944412691482</v>
      </c>
      <c r="O429" s="259"/>
    </row>
    <row r="430" spans="1:15" ht="16.5" x14ac:dyDescent="0.3">
      <c r="A430" s="67" t="str">
        <f t="shared" si="31"/>
        <v>APMTCapacidadGolfo Centro</v>
      </c>
      <c r="B430" s="250" t="str">
        <f t="shared" si="35"/>
        <v>APMTGolfo Centro</v>
      </c>
      <c r="C430" s="67" t="str">
        <f t="shared" si="32"/>
        <v>APMTCapacidadEnergíaGolfo Centro</v>
      </c>
      <c r="E430" s="251" t="s">
        <v>58</v>
      </c>
      <c r="F430" s="253" t="s">
        <v>185</v>
      </c>
      <c r="G430" s="252" t="s">
        <v>135</v>
      </c>
      <c r="H430" s="252" t="s">
        <v>66</v>
      </c>
      <c r="I430" s="268" t="s">
        <v>161</v>
      </c>
      <c r="J430" s="254">
        <v>1.2162679827768501</v>
      </c>
      <c r="K430" s="255" t="s">
        <v>184</v>
      </c>
      <c r="L430" s="256">
        <f>+INDEX(EC_ENERO_2025!$O$11:$O$214,MATCH(B430,EC_ENERO_2025!$A$11:$A$214,0))/1000</f>
        <v>1704.8970592384596</v>
      </c>
      <c r="M430" s="257">
        <f t="shared" si="33"/>
        <v>2073611.7070821451</v>
      </c>
      <c r="N430" s="258">
        <f t="shared" si="34"/>
        <v>1.2303654634284176</v>
      </c>
      <c r="O430" s="259"/>
    </row>
    <row r="431" spans="1:15" ht="16.5" x14ac:dyDescent="0.3">
      <c r="A431" s="67" t="str">
        <f t="shared" si="31"/>
        <v>GDMTHCapacidadGolfo Centro</v>
      </c>
      <c r="B431" s="250" t="str">
        <f t="shared" si="35"/>
        <v>GDMTHGolfo Centro</v>
      </c>
      <c r="C431" s="67" t="str">
        <f t="shared" si="32"/>
        <v>GDMTHCapacidadPotenciaGolfo Centro</v>
      </c>
      <c r="E431" s="265" t="s">
        <v>54</v>
      </c>
      <c r="F431" s="253" t="s">
        <v>185</v>
      </c>
      <c r="G431" s="252" t="s">
        <v>136</v>
      </c>
      <c r="H431" s="252" t="s">
        <v>66</v>
      </c>
      <c r="I431" s="268" t="s">
        <v>161</v>
      </c>
      <c r="J431" s="269">
        <v>416.63094038368553</v>
      </c>
      <c r="K431" s="266" t="s">
        <v>186</v>
      </c>
      <c r="L431" s="256">
        <f>+INDEX(EC_ENERO_2025!$O$11:$O$214,MATCH(B431,EC_ENERO_2025!$A$11:$A$214,0))/1000</f>
        <v>337.78976563328922</v>
      </c>
      <c r="M431" s="257">
        <f t="shared" si="33"/>
        <v>140733667.70778203</v>
      </c>
      <c r="N431" s="270">
        <f t="shared" si="34"/>
        <v>421.4600131736259</v>
      </c>
      <c r="O431" s="259"/>
    </row>
    <row r="432" spans="1:15" ht="16.5" x14ac:dyDescent="0.3">
      <c r="A432" s="67" t="str">
        <f t="shared" si="31"/>
        <v>GDMTOCapacidadGolfo Centro</v>
      </c>
      <c r="B432" s="250" t="str">
        <f t="shared" si="35"/>
        <v>GDMTOGolfo Centro</v>
      </c>
      <c r="C432" s="67" t="str">
        <f t="shared" si="32"/>
        <v>GDMTOCapacidadPotenciaGolfo Centro</v>
      </c>
      <c r="E432" s="265" t="s">
        <v>55</v>
      </c>
      <c r="F432" s="253" t="s">
        <v>185</v>
      </c>
      <c r="G432" s="252" t="s">
        <v>136</v>
      </c>
      <c r="H432" s="252" t="s">
        <v>66</v>
      </c>
      <c r="I432" s="268" t="s">
        <v>161</v>
      </c>
      <c r="J432" s="269">
        <v>341.03476578238548</v>
      </c>
      <c r="K432" s="266" t="s">
        <v>186</v>
      </c>
      <c r="L432" s="256">
        <f>+INDEX(EC_ENERO_2025!$O$11:$O$214,MATCH(B432,EC_ENERO_2025!$A$11:$A$214,0))/1000</f>
        <v>113.31300041564981</v>
      </c>
      <c r="M432" s="257">
        <f t="shared" si="33"/>
        <v>38643672.556850486</v>
      </c>
      <c r="N432" s="270">
        <f t="shared" si="34"/>
        <v>344.9876208112193</v>
      </c>
      <c r="O432" s="259"/>
    </row>
    <row r="433" spans="1:15" ht="16.5" x14ac:dyDescent="0.3">
      <c r="A433" s="67" t="str">
        <f t="shared" si="31"/>
        <v>RAMTCapacidadGolfo Centro</v>
      </c>
      <c r="B433" s="250" t="str">
        <f t="shared" si="35"/>
        <v>RAMTGolfo Centro</v>
      </c>
      <c r="C433" s="67" t="str">
        <f t="shared" si="32"/>
        <v>RAMTCapacidadPotenciaGolfo Centro</v>
      </c>
      <c r="E433" s="251" t="s">
        <v>60</v>
      </c>
      <c r="F433" s="253" t="s">
        <v>185</v>
      </c>
      <c r="G433" s="252" t="s">
        <v>136</v>
      </c>
      <c r="H433" s="252" t="s">
        <v>66</v>
      </c>
      <c r="I433" s="268" t="s">
        <v>161</v>
      </c>
      <c r="J433" s="269">
        <v>163.78606447928163</v>
      </c>
      <c r="K433" s="266" t="s">
        <v>186</v>
      </c>
      <c r="L433" s="256">
        <f>+INDEX(EC_ENERO_2025!$O$11:$O$214,MATCH(B433,EC_ENERO_2025!$A$11:$A$214,0))/1000</f>
        <v>39.715414616213096</v>
      </c>
      <c r="M433" s="257">
        <f t="shared" si="33"/>
        <v>6504831.4591524825</v>
      </c>
      <c r="N433" s="270">
        <f t="shared" si="34"/>
        <v>165.68447084012448</v>
      </c>
      <c r="O433" s="259"/>
    </row>
    <row r="434" spans="1:15" ht="16.5" x14ac:dyDescent="0.3">
      <c r="A434" s="67" t="str">
        <f t="shared" si="31"/>
        <v>DISTCapacidadGolfo Centro</v>
      </c>
      <c r="B434" s="250" t="str">
        <f t="shared" si="35"/>
        <v>DISTGolfo Centro</v>
      </c>
      <c r="C434" s="67" t="str">
        <f t="shared" si="32"/>
        <v>DISTCapacidadPotenciaGolfo Centro</v>
      </c>
      <c r="E434" s="251" t="s">
        <v>51</v>
      </c>
      <c r="F434" s="253" t="s">
        <v>185</v>
      </c>
      <c r="G434" s="252" t="s">
        <v>136</v>
      </c>
      <c r="H434" s="252" t="s">
        <v>66</v>
      </c>
      <c r="I434" s="268" t="s">
        <v>161</v>
      </c>
      <c r="J434" s="269">
        <v>426.81063496323708</v>
      </c>
      <c r="K434" s="266" t="s">
        <v>186</v>
      </c>
      <c r="L434" s="256">
        <f>+INDEX(EC_ENERO_2025!$O$11:$O$214,MATCH(B434,EC_ENERO_2025!$A$11:$A$214,0))/1000</f>
        <v>189.63179343085605</v>
      </c>
      <c r="M434" s="257">
        <f t="shared" si="33"/>
        <v>80936866.163441077</v>
      </c>
      <c r="N434" s="270">
        <f t="shared" si="34"/>
        <v>431.75769823669447</v>
      </c>
      <c r="O434" s="259"/>
    </row>
    <row r="435" spans="1:15" ht="16.5" x14ac:dyDescent="0.3">
      <c r="A435" s="67" t="str">
        <f t="shared" si="31"/>
        <v>DITCapacidadGolfo Centro</v>
      </c>
      <c r="B435" s="250" t="str">
        <f t="shared" si="35"/>
        <v>DITGolfo Centro</v>
      </c>
      <c r="C435" s="67" t="str">
        <f t="shared" si="32"/>
        <v>DITCapacidadPotenciaGolfo Centro</v>
      </c>
      <c r="E435" s="251" t="s">
        <v>52</v>
      </c>
      <c r="F435" s="253" t="s">
        <v>185</v>
      </c>
      <c r="G435" s="252" t="s">
        <v>136</v>
      </c>
      <c r="H435" s="252" t="s">
        <v>66</v>
      </c>
      <c r="I435" s="268" t="s">
        <v>161</v>
      </c>
      <c r="J435" s="269">
        <v>426.81063496323708</v>
      </c>
      <c r="K435" s="266" t="s">
        <v>186</v>
      </c>
      <c r="L435" s="256">
        <f>+INDEX(EC_ENERO_2025!$O$11:$O$214,MATCH(B435,EC_ENERO_2025!$A$11:$A$214,0))/1000</f>
        <v>26.362488051160927</v>
      </c>
      <c r="M435" s="257">
        <f t="shared" si="33"/>
        <v>11251790.264326746</v>
      </c>
      <c r="N435" s="270">
        <f t="shared" si="34"/>
        <v>431.75769823669447</v>
      </c>
      <c r="O435" s="259"/>
    </row>
    <row r="436" spans="1:15" ht="16.5" x14ac:dyDescent="0.3">
      <c r="A436" s="67" t="str">
        <f t="shared" si="31"/>
        <v>DB1CapacidadGolfo Norte</v>
      </c>
      <c r="B436" s="250" t="str">
        <f t="shared" si="35"/>
        <v>DB1Golfo Norte</v>
      </c>
      <c r="C436" s="67" t="str">
        <f t="shared" si="32"/>
        <v>DB1CapacidadEnergíaGolfo Norte</v>
      </c>
      <c r="E436" s="251" t="s">
        <v>48</v>
      </c>
      <c r="F436" s="253" t="s">
        <v>185</v>
      </c>
      <c r="G436" s="252" t="s">
        <v>135</v>
      </c>
      <c r="H436" s="252" t="s">
        <v>67</v>
      </c>
      <c r="I436" s="268" t="s">
        <v>161</v>
      </c>
      <c r="J436" s="254">
        <v>0.54120129603542877</v>
      </c>
      <c r="K436" s="266" t="s">
        <v>184</v>
      </c>
      <c r="L436" s="256">
        <f>+INDEX(EC_ENERO_2025!$O$11:$O$214,MATCH(B436,EC_ENERO_2025!$A$11:$A$214,0))/1000</f>
        <v>159141.7840633569</v>
      </c>
      <c r="M436" s="257">
        <f t="shared" si="33"/>
        <v>86127739.788479105</v>
      </c>
      <c r="N436" s="258">
        <f t="shared" si="34"/>
        <v>0.54747423498268588</v>
      </c>
      <c r="O436" s="259"/>
    </row>
    <row r="437" spans="1:15" ht="16.5" x14ac:dyDescent="0.3">
      <c r="A437" s="67" t="str">
        <f t="shared" si="31"/>
        <v>DB2CapacidadGolfo Norte</v>
      </c>
      <c r="B437" s="250" t="str">
        <f t="shared" si="35"/>
        <v>DB2Golfo Norte</v>
      </c>
      <c r="C437" s="67" t="str">
        <f t="shared" si="32"/>
        <v>DB2CapacidadEnergíaGolfo Norte</v>
      </c>
      <c r="E437" s="251" t="s">
        <v>50</v>
      </c>
      <c r="F437" s="253" t="s">
        <v>185</v>
      </c>
      <c r="G437" s="252" t="s">
        <v>135</v>
      </c>
      <c r="H437" s="252" t="s">
        <v>67</v>
      </c>
      <c r="I437" s="268" t="s">
        <v>161</v>
      </c>
      <c r="J437" s="254">
        <v>0.53879431114030008</v>
      </c>
      <c r="K437" s="266" t="s">
        <v>184</v>
      </c>
      <c r="L437" s="256">
        <f>+INDEX(EC_ENERO_2025!$O$11:$O$214,MATCH(B437,EC_ENERO_2025!$A$11:$A$214,0))/1000</f>
        <v>377784.24930378393</v>
      </c>
      <c r="M437" s="257">
        <f t="shared" si="33"/>
        <v>203548004.36328766</v>
      </c>
      <c r="N437" s="258">
        <f t="shared" si="34"/>
        <v>0.5450393512827969</v>
      </c>
      <c r="O437" s="259"/>
    </row>
    <row r="438" spans="1:15" ht="16.5" x14ac:dyDescent="0.3">
      <c r="A438" s="67" t="str">
        <f t="shared" si="31"/>
        <v>PDBTCapacidadGolfo Norte</v>
      </c>
      <c r="B438" s="250" t="str">
        <f t="shared" si="35"/>
        <v>PDBTGolfo Norte</v>
      </c>
      <c r="C438" s="67" t="str">
        <f t="shared" si="32"/>
        <v>PDBTCapacidadEnergíaGolfo Norte</v>
      </c>
      <c r="E438" s="251" t="s">
        <v>56</v>
      </c>
      <c r="F438" s="253" t="s">
        <v>185</v>
      </c>
      <c r="G438" s="252" t="s">
        <v>135</v>
      </c>
      <c r="H438" s="252" t="s">
        <v>67</v>
      </c>
      <c r="I438" s="268" t="s">
        <v>161</v>
      </c>
      <c r="J438" s="254">
        <v>1.1627588570313006</v>
      </c>
      <c r="K438" s="266" t="s">
        <v>184</v>
      </c>
      <c r="L438" s="256">
        <f>+INDEX(EC_ENERO_2025!$O$11:$O$214,MATCH(B438,EC_ENERO_2025!$A$11:$A$214,0))/1000</f>
        <v>70799.692603338684</v>
      </c>
      <c r="M438" s="257">
        <f t="shared" si="33"/>
        <v>82322969.64962551</v>
      </c>
      <c r="N438" s="258">
        <f t="shared" si="34"/>
        <v>1.1762361257924276</v>
      </c>
      <c r="O438" s="259"/>
    </row>
    <row r="439" spans="1:15" ht="16.5" x14ac:dyDescent="0.3">
      <c r="A439" s="67" t="str">
        <f t="shared" si="31"/>
        <v>GDBTCapacidadGolfo Norte</v>
      </c>
      <c r="B439" s="250" t="str">
        <f t="shared" si="35"/>
        <v>GDBTGolfo Norte</v>
      </c>
      <c r="C439" s="67" t="str">
        <f t="shared" si="32"/>
        <v>GDBTCapacidadPotenciaGolfo Norte</v>
      </c>
      <c r="E439" s="265" t="s">
        <v>53</v>
      </c>
      <c r="F439" s="253" t="s">
        <v>185</v>
      </c>
      <c r="G439" s="252" t="s">
        <v>136</v>
      </c>
      <c r="H439" s="252" t="s">
        <v>67</v>
      </c>
      <c r="I439" s="268" t="s">
        <v>161</v>
      </c>
      <c r="J439" s="269">
        <v>283.48301632912631</v>
      </c>
      <c r="K439" s="266" t="s">
        <v>186</v>
      </c>
      <c r="L439" s="256">
        <f>+INDEX(EC_ENERO_2025!$O$11:$O$214,MATCH(B439,EC_ENERO_2025!$A$11:$A$214,0))/1000</f>
        <v>6.3473810611210197</v>
      </c>
      <c r="M439" s="257">
        <f t="shared" si="33"/>
        <v>1799374.7289969572</v>
      </c>
      <c r="N439" s="270">
        <f t="shared" si="34"/>
        <v>286.76880235189384</v>
      </c>
      <c r="O439" s="259"/>
    </row>
    <row r="440" spans="1:15" ht="16.5" x14ac:dyDescent="0.3">
      <c r="A440" s="67" t="str">
        <f t="shared" si="31"/>
        <v>RABTCapacidadGolfo Norte</v>
      </c>
      <c r="B440" s="250" t="str">
        <f t="shared" si="35"/>
        <v>RABTGolfo Norte</v>
      </c>
      <c r="C440" s="67" t="str">
        <f t="shared" si="32"/>
        <v>RABTCapacidadEnergíaGolfo Norte</v>
      </c>
      <c r="E440" s="265" t="s">
        <v>59</v>
      </c>
      <c r="F440" s="253" t="s">
        <v>185</v>
      </c>
      <c r="G440" s="252" t="s">
        <v>135</v>
      </c>
      <c r="H440" s="252" t="s">
        <v>67</v>
      </c>
      <c r="I440" s="268" t="s">
        <v>161</v>
      </c>
      <c r="J440" s="254">
        <v>0.62433485125948218</v>
      </c>
      <c r="K440" s="266" t="s">
        <v>184</v>
      </c>
      <c r="L440" s="256">
        <f>+INDEX(EC_ENERO_2025!$O$11:$O$214,MATCH(B440,EC_ENERO_2025!$A$11:$A$214,0))/1000</f>
        <v>4237.8699542523318</v>
      </c>
      <c r="M440" s="257">
        <f t="shared" si="33"/>
        <v>2645849.9075451582</v>
      </c>
      <c r="N440" s="258">
        <f t="shared" si="34"/>
        <v>0.6315713720019217</v>
      </c>
      <c r="O440" s="259"/>
    </row>
    <row r="441" spans="1:15" ht="16.5" x14ac:dyDescent="0.3">
      <c r="A441" s="67" t="str">
        <f t="shared" si="31"/>
        <v>APBTCapacidadGolfo Norte</v>
      </c>
      <c r="B441" s="250" t="str">
        <f t="shared" si="35"/>
        <v>APBTGolfo Norte</v>
      </c>
      <c r="C441" s="67" t="str">
        <f t="shared" si="32"/>
        <v>APBTCapacidadEnergíaGolfo Norte</v>
      </c>
      <c r="E441" s="265" t="s">
        <v>57</v>
      </c>
      <c r="F441" s="253" t="s">
        <v>185</v>
      </c>
      <c r="G441" s="252" t="s">
        <v>135</v>
      </c>
      <c r="H441" s="252" t="s">
        <v>67</v>
      </c>
      <c r="I441" s="268" t="s">
        <v>161</v>
      </c>
      <c r="J441" s="254">
        <v>1.6267514837383783</v>
      </c>
      <c r="K441" s="266" t="s">
        <v>184</v>
      </c>
      <c r="L441" s="256">
        <f>+INDEX(EC_ENERO_2025!$O$11:$O$214,MATCH(B441,EC_ENERO_2025!$A$11:$A$214,0))/1000</f>
        <v>17822.347058995572</v>
      </c>
      <c r="M441" s="257">
        <f t="shared" si="33"/>
        <v>28992529.52192137</v>
      </c>
      <c r="N441" s="258">
        <f t="shared" si="34"/>
        <v>1.6456067836325283</v>
      </c>
      <c r="O441" s="259"/>
    </row>
    <row r="442" spans="1:15" ht="16.5" x14ac:dyDescent="0.3">
      <c r="A442" s="67" t="str">
        <f t="shared" si="31"/>
        <v>APMTCapacidadGolfo Norte</v>
      </c>
      <c r="B442" s="250" t="str">
        <f t="shared" si="35"/>
        <v>APMTGolfo Norte</v>
      </c>
      <c r="C442" s="67" t="str">
        <f t="shared" si="32"/>
        <v>APMTCapacidadEnergíaGolfo Norte</v>
      </c>
      <c r="E442" s="265" t="s">
        <v>58</v>
      </c>
      <c r="F442" s="253" t="s">
        <v>185</v>
      </c>
      <c r="G442" s="252" t="s">
        <v>135</v>
      </c>
      <c r="H442" s="252" t="s">
        <v>67</v>
      </c>
      <c r="I442" s="268" t="s">
        <v>161</v>
      </c>
      <c r="J442" s="254">
        <v>1.2060845851436133</v>
      </c>
      <c r="K442" s="255" t="s">
        <v>184</v>
      </c>
      <c r="L442" s="256">
        <f>+INDEX(EC_ENERO_2025!$O$11:$O$214,MATCH(B442,EC_ENERO_2025!$A$11:$A$214,0))/1000</f>
        <v>11397.103531059724</v>
      </c>
      <c r="M442" s="257">
        <f t="shared" si="33"/>
        <v>13745870.884096978</v>
      </c>
      <c r="N442" s="258">
        <f t="shared" si="34"/>
        <v>1.2200640323904257</v>
      </c>
      <c r="O442" s="259"/>
    </row>
    <row r="443" spans="1:15" ht="16.5" x14ac:dyDescent="0.3">
      <c r="A443" s="67" t="str">
        <f t="shared" si="31"/>
        <v>GDMTHCapacidadGolfo Norte</v>
      </c>
      <c r="B443" s="250" t="str">
        <f t="shared" si="35"/>
        <v>GDMTHGolfo Norte</v>
      </c>
      <c r="C443" s="67" t="str">
        <f t="shared" si="32"/>
        <v>GDMTHCapacidadPotenciaGolfo Norte</v>
      </c>
      <c r="E443" s="251" t="s">
        <v>54</v>
      </c>
      <c r="F443" s="253" t="s">
        <v>185</v>
      </c>
      <c r="G443" s="252" t="s">
        <v>136</v>
      </c>
      <c r="H443" s="252" t="s">
        <v>67</v>
      </c>
      <c r="I443" s="268" t="s">
        <v>161</v>
      </c>
      <c r="J443" s="269">
        <v>426.81063496323708</v>
      </c>
      <c r="K443" s="266" t="s">
        <v>186</v>
      </c>
      <c r="L443" s="256">
        <f>+INDEX(EC_ENERO_2025!$O$11:$O$214,MATCH(B443,EC_ENERO_2025!$A$11:$A$214,0))/1000</f>
        <v>1584.5875158505526</v>
      </c>
      <c r="M443" s="257">
        <f t="shared" si="33"/>
        <v>676318803.7949928</v>
      </c>
      <c r="N443" s="270">
        <f t="shared" si="34"/>
        <v>431.75769823669447</v>
      </c>
      <c r="O443" s="259"/>
    </row>
    <row r="444" spans="1:15" ht="16.5" x14ac:dyDescent="0.3">
      <c r="A444" s="67" t="str">
        <f t="shared" si="31"/>
        <v>GDMTOCapacidadGolfo Norte</v>
      </c>
      <c r="B444" s="250" t="str">
        <f t="shared" si="35"/>
        <v>GDMTOGolfo Norte</v>
      </c>
      <c r="C444" s="67" t="str">
        <f t="shared" si="32"/>
        <v>GDMTOCapacidadPotenciaGolfo Norte</v>
      </c>
      <c r="E444" s="251" t="s">
        <v>55</v>
      </c>
      <c r="F444" s="253" t="s">
        <v>185</v>
      </c>
      <c r="G444" s="252" t="s">
        <v>136</v>
      </c>
      <c r="H444" s="252" t="s">
        <v>67</v>
      </c>
      <c r="I444" s="268" t="s">
        <v>161</v>
      </c>
      <c r="J444" s="269">
        <v>362.27566687115745</v>
      </c>
      <c r="K444" s="266" t="s">
        <v>186</v>
      </c>
      <c r="L444" s="256">
        <f>+INDEX(EC_ENERO_2025!$O$11:$O$214,MATCH(B444,EC_ENERO_2025!$A$11:$A$214,0))/1000</f>
        <v>374.81084509370265</v>
      </c>
      <c r="M444" s="257">
        <f t="shared" si="33"/>
        <v>135784848.85686323</v>
      </c>
      <c r="N444" s="270">
        <f t="shared" si="34"/>
        <v>366.47472026775324</v>
      </c>
      <c r="O444" s="259"/>
    </row>
    <row r="445" spans="1:15" ht="16.5" x14ac:dyDescent="0.3">
      <c r="A445" s="67" t="str">
        <f t="shared" si="31"/>
        <v>RAMTCapacidadGolfo Norte</v>
      </c>
      <c r="B445" s="250" t="str">
        <f t="shared" si="35"/>
        <v>RAMTGolfo Norte</v>
      </c>
      <c r="C445" s="67" t="str">
        <f t="shared" si="32"/>
        <v>RAMTCapacidadPotenciaGolfo Norte</v>
      </c>
      <c r="E445" s="251" t="s">
        <v>60</v>
      </c>
      <c r="F445" s="253" t="s">
        <v>185</v>
      </c>
      <c r="G445" s="252" t="s">
        <v>136</v>
      </c>
      <c r="H445" s="252" t="s">
        <v>67</v>
      </c>
      <c r="I445" s="268" t="s">
        <v>161</v>
      </c>
      <c r="J445" s="269">
        <v>163.78606447928163</v>
      </c>
      <c r="K445" s="266" t="s">
        <v>186</v>
      </c>
      <c r="L445" s="256">
        <f>+INDEX(EC_ENERO_2025!$O$11:$O$214,MATCH(B445,EC_ENERO_2025!$A$11:$A$214,0))/1000</f>
        <v>16.351516572011679</v>
      </c>
      <c r="M445" s="257">
        <f t="shared" si="33"/>
        <v>2678150.5475975471</v>
      </c>
      <c r="N445" s="270">
        <f t="shared" si="34"/>
        <v>165.68447084012448</v>
      </c>
      <c r="O445" s="259"/>
    </row>
    <row r="446" spans="1:15" ht="16.5" x14ac:dyDescent="0.3">
      <c r="A446" s="67" t="str">
        <f t="shared" si="31"/>
        <v>DISTCapacidadGolfo Norte</v>
      </c>
      <c r="B446" s="250" t="str">
        <f t="shared" si="35"/>
        <v>DISTGolfo Norte</v>
      </c>
      <c r="C446" s="67" t="str">
        <f t="shared" si="32"/>
        <v>DISTCapacidadPotenciaGolfo Norte</v>
      </c>
      <c r="E446" s="251" t="s">
        <v>51</v>
      </c>
      <c r="F446" s="253" t="s">
        <v>185</v>
      </c>
      <c r="G446" s="252" t="s">
        <v>136</v>
      </c>
      <c r="H446" s="252" t="s">
        <v>67</v>
      </c>
      <c r="I446" s="268" t="s">
        <v>161</v>
      </c>
      <c r="J446" s="269">
        <v>426.81063496323708</v>
      </c>
      <c r="K446" s="266" t="s">
        <v>186</v>
      </c>
      <c r="L446" s="256">
        <f>+INDEX(EC_ENERO_2025!$O$11:$O$214,MATCH(B446,EC_ENERO_2025!$A$11:$A$214,0))/1000</f>
        <v>435.66217276207323</v>
      </c>
      <c r="M446" s="257">
        <f t="shared" si="33"/>
        <v>185945248.58604398</v>
      </c>
      <c r="N446" s="270">
        <f t="shared" si="34"/>
        <v>431.75769823669447</v>
      </c>
      <c r="O446" s="259"/>
    </row>
    <row r="447" spans="1:15" ht="16.5" x14ac:dyDescent="0.3">
      <c r="A447" s="67" t="str">
        <f t="shared" si="31"/>
        <v>DITCapacidadGolfo Norte</v>
      </c>
      <c r="B447" s="250" t="str">
        <f t="shared" si="35"/>
        <v>DITGolfo Norte</v>
      </c>
      <c r="C447" s="67" t="str">
        <f t="shared" si="32"/>
        <v>DITCapacidadPotenciaGolfo Norte</v>
      </c>
      <c r="E447" s="251" t="s">
        <v>52</v>
      </c>
      <c r="F447" s="253" t="s">
        <v>185</v>
      </c>
      <c r="G447" s="252" t="s">
        <v>136</v>
      </c>
      <c r="H447" s="252" t="s">
        <v>67</v>
      </c>
      <c r="I447" s="268" t="s">
        <v>161</v>
      </c>
      <c r="J447" s="269">
        <v>426.81063496323708</v>
      </c>
      <c r="K447" s="266" t="s">
        <v>186</v>
      </c>
      <c r="L447" s="256">
        <f>+INDEX(EC_ENERO_2025!$O$11:$O$214,MATCH(B447,EC_ENERO_2025!$A$11:$A$214,0))/1000</f>
        <v>49.04630264922416</v>
      </c>
      <c r="M447" s="257">
        <f t="shared" si="33"/>
        <v>20933483.57631446</v>
      </c>
      <c r="N447" s="270">
        <f t="shared" si="34"/>
        <v>431.75769823669447</v>
      </c>
      <c r="O447" s="259"/>
    </row>
    <row r="448" spans="1:15" ht="16.5" x14ac:dyDescent="0.3">
      <c r="A448" s="67" t="str">
        <f t="shared" si="31"/>
        <v>DB1CapacidadJalisco</v>
      </c>
      <c r="B448" s="250" t="str">
        <f t="shared" si="35"/>
        <v>DB1Jalisco</v>
      </c>
      <c r="C448" s="67" t="str">
        <f t="shared" si="32"/>
        <v>DB1CapacidadEnergíaJalisco</v>
      </c>
      <c r="E448" s="265" t="s">
        <v>48</v>
      </c>
      <c r="F448" s="253" t="s">
        <v>185</v>
      </c>
      <c r="G448" s="252" t="s">
        <v>135</v>
      </c>
      <c r="H448" s="252" t="s">
        <v>68</v>
      </c>
      <c r="I448" s="268" t="s">
        <v>161</v>
      </c>
      <c r="J448" s="254">
        <v>0.53398034135004291</v>
      </c>
      <c r="K448" s="266" t="s">
        <v>184</v>
      </c>
      <c r="L448" s="256">
        <f>+INDEX(EC_ENERO_2025!$O$11:$O$214,MATCH(B448,EC_ENERO_2025!$A$11:$A$214,0))/1000</f>
        <v>203865.74874138998</v>
      </c>
      <c r="M448" s="257">
        <f t="shared" si="33"/>
        <v>108860302.10250951</v>
      </c>
      <c r="N448" s="258">
        <f t="shared" si="34"/>
        <v>0.54016958388301906</v>
      </c>
      <c r="O448" s="259"/>
    </row>
    <row r="449" spans="1:15" ht="16.5" x14ac:dyDescent="0.3">
      <c r="A449" s="67" t="str">
        <f t="shared" si="31"/>
        <v>DB2CapacidadJalisco</v>
      </c>
      <c r="B449" s="250" t="str">
        <f t="shared" si="35"/>
        <v>DB2Jalisco</v>
      </c>
      <c r="C449" s="67" t="str">
        <f t="shared" si="32"/>
        <v>DB2CapacidadEnergíaJalisco</v>
      </c>
      <c r="E449" s="251" t="s">
        <v>50</v>
      </c>
      <c r="F449" s="253" t="s">
        <v>185</v>
      </c>
      <c r="G449" s="252" t="s">
        <v>135</v>
      </c>
      <c r="H449" s="252" t="s">
        <v>68</v>
      </c>
      <c r="I449" s="268" t="s">
        <v>161</v>
      </c>
      <c r="J449" s="254">
        <v>0.53157335645491455</v>
      </c>
      <c r="K449" s="266" t="s">
        <v>184</v>
      </c>
      <c r="L449" s="256">
        <f>+INDEX(EC_ENERO_2025!$O$11:$O$214,MATCH(B449,EC_ENERO_2025!$A$11:$A$214,0))/1000</f>
        <v>150967.06886439811</v>
      </c>
      <c r="M449" s="257">
        <f t="shared" si="33"/>
        <v>80250071.510408342</v>
      </c>
      <c r="N449" s="258">
        <f t="shared" si="34"/>
        <v>0.53773470018313041</v>
      </c>
      <c r="O449" s="259"/>
    </row>
    <row r="450" spans="1:15" ht="16.5" x14ac:dyDescent="0.3">
      <c r="A450" s="67" t="str">
        <f t="shared" si="31"/>
        <v>PDBTCapacidadJalisco</v>
      </c>
      <c r="B450" s="250" t="str">
        <f t="shared" si="35"/>
        <v>PDBTJalisco</v>
      </c>
      <c r="C450" s="67" t="str">
        <f t="shared" si="32"/>
        <v>PDBTCapacidadEnergíaJalisco</v>
      </c>
      <c r="E450" s="251" t="s">
        <v>56</v>
      </c>
      <c r="F450" s="253" t="s">
        <v>185</v>
      </c>
      <c r="G450" s="252" t="s">
        <v>135</v>
      </c>
      <c r="H450" s="252" t="s">
        <v>68</v>
      </c>
      <c r="I450" s="268" t="s">
        <v>161</v>
      </c>
      <c r="J450" s="254">
        <v>1.1473911842393265</v>
      </c>
      <c r="K450" s="266" t="s">
        <v>184</v>
      </c>
      <c r="L450" s="256">
        <f>+INDEX(EC_ENERO_2025!$O$11:$O$214,MATCH(B450,EC_ENERO_2025!$A$11:$A$214,0))/1000</f>
        <v>103041.31176816352</v>
      </c>
      <c r="M450" s="257">
        <f t="shared" si="33"/>
        <v>118228692.73524679</v>
      </c>
      <c r="N450" s="258">
        <f t="shared" si="34"/>
        <v>1.1606903298623685</v>
      </c>
      <c r="O450" s="259"/>
    </row>
    <row r="451" spans="1:15" ht="16.5" x14ac:dyDescent="0.3">
      <c r="A451" s="67" t="str">
        <f t="shared" si="31"/>
        <v>GDBTCapacidadJalisco</v>
      </c>
      <c r="B451" s="250" t="str">
        <f t="shared" si="35"/>
        <v>GDBTJalisco</v>
      </c>
      <c r="C451" s="67" t="str">
        <f t="shared" si="32"/>
        <v>GDBTCapacidadPotenciaJalisco</v>
      </c>
      <c r="E451" s="251" t="s">
        <v>53</v>
      </c>
      <c r="F451" s="253" t="s">
        <v>185</v>
      </c>
      <c r="G451" s="252" t="s">
        <v>136</v>
      </c>
      <c r="H451" s="252" t="s">
        <v>68</v>
      </c>
      <c r="I451" s="268" t="s">
        <v>161</v>
      </c>
      <c r="J451" s="269">
        <v>259.36724951214961</v>
      </c>
      <c r="K451" s="266" t="s">
        <v>186</v>
      </c>
      <c r="L451" s="256">
        <f>+INDEX(EC_ENERO_2025!$O$11:$O$214,MATCH(B451,EC_ENERO_2025!$A$11:$A$214,0))/1000</f>
        <v>7.5222853408160644</v>
      </c>
      <c r="M451" s="257">
        <f t="shared" si="33"/>
        <v>1951034.4588930258</v>
      </c>
      <c r="N451" s="270">
        <f t="shared" si="34"/>
        <v>262.37351526396185</v>
      </c>
      <c r="O451" s="259"/>
    </row>
    <row r="452" spans="1:15" ht="16.5" x14ac:dyDescent="0.3">
      <c r="A452" s="67" t="str">
        <f t="shared" si="31"/>
        <v>RABTCapacidadJalisco</v>
      </c>
      <c r="B452" s="250" t="str">
        <f t="shared" si="35"/>
        <v>RABTJalisco</v>
      </c>
      <c r="C452" s="67" t="str">
        <f t="shared" si="32"/>
        <v>RABTCapacidadEnergíaJalisco</v>
      </c>
      <c r="E452" s="251" t="s">
        <v>59</v>
      </c>
      <c r="F452" s="253" t="s">
        <v>185</v>
      </c>
      <c r="G452" s="252" t="s">
        <v>135</v>
      </c>
      <c r="H452" s="252" t="s">
        <v>68</v>
      </c>
      <c r="I452" s="268" t="s">
        <v>161</v>
      </c>
      <c r="J452" s="254">
        <v>0.61544752241593004</v>
      </c>
      <c r="K452" s="266" t="s">
        <v>184</v>
      </c>
      <c r="L452" s="256">
        <f>+INDEX(EC_ENERO_2025!$O$11:$O$214,MATCH(B452,EC_ENERO_2025!$A$11:$A$214,0))/1000</f>
        <v>19494.403367445484</v>
      </c>
      <c r="M452" s="257">
        <f t="shared" si="33"/>
        <v>11997782.253471088</v>
      </c>
      <c r="N452" s="258">
        <f t="shared" si="34"/>
        <v>0.62258103218694694</v>
      </c>
      <c r="O452" s="259"/>
    </row>
    <row r="453" spans="1:15" ht="16.5" x14ac:dyDescent="0.3">
      <c r="A453" s="67" t="str">
        <f t="shared" si="31"/>
        <v>APBTCapacidadJalisco</v>
      </c>
      <c r="B453" s="250" t="str">
        <f t="shared" si="35"/>
        <v>APBTJalisco</v>
      </c>
      <c r="C453" s="67" t="str">
        <f t="shared" si="32"/>
        <v>APBTCapacidadEnergíaJalisco</v>
      </c>
      <c r="E453" s="251" t="s">
        <v>57</v>
      </c>
      <c r="F453" s="253" t="s">
        <v>185</v>
      </c>
      <c r="G453" s="252" t="s">
        <v>135</v>
      </c>
      <c r="H453" s="252" t="s">
        <v>68</v>
      </c>
      <c r="I453" s="268" t="s">
        <v>161</v>
      </c>
      <c r="J453" s="254">
        <v>1.6036073982082966</v>
      </c>
      <c r="K453" s="266" t="s">
        <v>184</v>
      </c>
      <c r="L453" s="256">
        <f>+INDEX(EC_ENERO_2025!$O$11:$O$214,MATCH(B453,EC_ENERO_2025!$A$11:$A$214,0))/1000</f>
        <v>14002.257293649836</v>
      </c>
      <c r="M453" s="257">
        <f t="shared" si="33"/>
        <v>22454123.387712959</v>
      </c>
      <c r="N453" s="258">
        <f t="shared" si="34"/>
        <v>1.6221944403643669</v>
      </c>
      <c r="O453" s="259"/>
    </row>
    <row r="454" spans="1:15" ht="16.5" x14ac:dyDescent="0.3">
      <c r="A454" s="67" t="str">
        <f t="shared" si="31"/>
        <v>APMTCapacidadJalisco</v>
      </c>
      <c r="B454" s="250" t="str">
        <f t="shared" si="35"/>
        <v>APMTJalisco</v>
      </c>
      <c r="C454" s="67" t="str">
        <f t="shared" si="32"/>
        <v>APMTCapacidadEnergíaJalisco</v>
      </c>
      <c r="E454" s="251" t="s">
        <v>58</v>
      </c>
      <c r="F454" s="253" t="s">
        <v>185</v>
      </c>
      <c r="G454" s="252" t="s">
        <v>135</v>
      </c>
      <c r="H454" s="252" t="s">
        <v>68</v>
      </c>
      <c r="I454" s="268" t="s">
        <v>161</v>
      </c>
      <c r="J454" s="254">
        <v>1.2073806539332985</v>
      </c>
      <c r="K454" s="255" t="s">
        <v>184</v>
      </c>
      <c r="L454" s="256">
        <f>+INDEX(EC_ENERO_2025!$O$11:$O$214,MATCH(B454,EC_ENERO_2025!$A$11:$A$214,0))/1000</f>
        <v>3472.2473636760546</v>
      </c>
      <c r="M454" s="257">
        <f t="shared" si="33"/>
        <v>4192324.2925733668</v>
      </c>
      <c r="N454" s="258">
        <f t="shared" si="34"/>
        <v>1.2213751236134434</v>
      </c>
      <c r="O454" s="259"/>
    </row>
    <row r="455" spans="1:15" ht="16.5" x14ac:dyDescent="0.3">
      <c r="A455" s="67" t="str">
        <f t="shared" si="31"/>
        <v>GDMTHCapacidadJalisco</v>
      </c>
      <c r="B455" s="250" t="str">
        <f t="shared" si="35"/>
        <v>GDMTHJalisco</v>
      </c>
      <c r="C455" s="67" t="str">
        <f t="shared" si="32"/>
        <v>GDMTHCapacidadPotenciaJalisco</v>
      </c>
      <c r="E455" s="251" t="s">
        <v>54</v>
      </c>
      <c r="F455" s="253" t="s">
        <v>185</v>
      </c>
      <c r="G455" s="252" t="s">
        <v>136</v>
      </c>
      <c r="H455" s="252" t="s">
        <v>68</v>
      </c>
      <c r="I455" s="268" t="s">
        <v>161</v>
      </c>
      <c r="J455" s="269">
        <v>416.63094038368553</v>
      </c>
      <c r="K455" s="266" t="s">
        <v>186</v>
      </c>
      <c r="L455" s="256">
        <f>+INDEX(EC_ENERO_2025!$O$11:$O$214,MATCH(B455,EC_ENERO_2025!$A$11:$A$214,0))/1000</f>
        <v>786.29625932057866</v>
      </c>
      <c r="M455" s="257">
        <f t="shared" si="33"/>
        <v>327595349.94090694</v>
      </c>
      <c r="N455" s="270">
        <f t="shared" si="34"/>
        <v>421.4600131736259</v>
      </c>
      <c r="O455" s="259"/>
    </row>
    <row r="456" spans="1:15" ht="16.5" x14ac:dyDescent="0.3">
      <c r="A456" s="67" t="str">
        <f t="shared" si="31"/>
        <v>GDMTOCapacidadJalisco</v>
      </c>
      <c r="B456" s="250" t="str">
        <f t="shared" si="35"/>
        <v>GDMTOJalisco</v>
      </c>
      <c r="C456" s="67" t="str">
        <f t="shared" si="32"/>
        <v>GDMTOCapacidadPotenciaJalisco</v>
      </c>
      <c r="E456" s="251" t="s">
        <v>55</v>
      </c>
      <c r="F456" s="253" t="s">
        <v>185</v>
      </c>
      <c r="G456" s="252" t="s">
        <v>136</v>
      </c>
      <c r="H456" s="252" t="s">
        <v>68</v>
      </c>
      <c r="I456" s="268" t="s">
        <v>161</v>
      </c>
      <c r="J456" s="269">
        <v>330.92654013895134</v>
      </c>
      <c r="K456" s="266" t="s">
        <v>186</v>
      </c>
      <c r="L456" s="256">
        <f>+INDEX(EC_ENERO_2025!$O$11:$O$214,MATCH(B456,EC_ENERO_2025!$A$11:$A$214,0))/1000</f>
        <v>301.00375719627476</v>
      </c>
      <c r="M456" s="257">
        <f t="shared" si="33"/>
        <v>99610131.937788188</v>
      </c>
      <c r="N456" s="270">
        <f t="shared" si="34"/>
        <v>334.76223306416335</v>
      </c>
      <c r="O456" s="259"/>
    </row>
    <row r="457" spans="1:15" ht="16.5" x14ac:dyDescent="0.3">
      <c r="A457" s="67" t="str">
        <f t="shared" si="31"/>
        <v>RAMTCapacidadJalisco</v>
      </c>
      <c r="B457" s="250" t="str">
        <f t="shared" si="35"/>
        <v>RAMTJalisco</v>
      </c>
      <c r="C457" s="67" t="str">
        <f t="shared" si="32"/>
        <v>RAMTCapacidadPotenciaJalisco</v>
      </c>
      <c r="E457" s="251" t="s">
        <v>60</v>
      </c>
      <c r="F457" s="253" t="s">
        <v>185</v>
      </c>
      <c r="G457" s="252" t="s">
        <v>136</v>
      </c>
      <c r="H457" s="252" t="s">
        <v>68</v>
      </c>
      <c r="I457" s="268" t="s">
        <v>161</v>
      </c>
      <c r="J457" s="269">
        <v>163.78606447928163</v>
      </c>
      <c r="K457" s="266" t="s">
        <v>186</v>
      </c>
      <c r="L457" s="256">
        <f>+INDEX(EC_ENERO_2025!$O$11:$O$214,MATCH(B457,EC_ENERO_2025!$A$11:$A$214,0))/1000</f>
        <v>100.26881850702819</v>
      </c>
      <c r="M457" s="257">
        <f t="shared" si="33"/>
        <v>16422635.173253508</v>
      </c>
      <c r="N457" s="270">
        <f t="shared" si="34"/>
        <v>165.68447084012448</v>
      </c>
      <c r="O457" s="259"/>
    </row>
    <row r="458" spans="1:15" ht="16.5" x14ac:dyDescent="0.3">
      <c r="A458" s="67" t="str">
        <f t="shared" si="31"/>
        <v>DISTCapacidadJalisco</v>
      </c>
      <c r="B458" s="250" t="str">
        <f t="shared" si="35"/>
        <v>DISTJalisco</v>
      </c>
      <c r="C458" s="67" t="str">
        <f t="shared" si="32"/>
        <v>DISTCapacidadPotenciaJalisco</v>
      </c>
      <c r="E458" s="251" t="s">
        <v>51</v>
      </c>
      <c r="F458" s="253" t="s">
        <v>185</v>
      </c>
      <c r="G458" s="252" t="s">
        <v>136</v>
      </c>
      <c r="H458" s="252" t="s">
        <v>68</v>
      </c>
      <c r="I458" s="268" t="s">
        <v>161</v>
      </c>
      <c r="J458" s="269">
        <v>426.81063496323708</v>
      </c>
      <c r="K458" s="266" t="s">
        <v>186</v>
      </c>
      <c r="L458" s="256">
        <f>+INDEX(EC_ENERO_2025!$O$11:$O$214,MATCH(B458,EC_ENERO_2025!$A$11:$A$214,0))/1000</f>
        <v>137.6507882833298</v>
      </c>
      <c r="M458" s="257">
        <f t="shared" si="33"/>
        <v>58750820.350398108</v>
      </c>
      <c r="N458" s="270">
        <f t="shared" si="34"/>
        <v>431.75769823669447</v>
      </c>
      <c r="O458" s="259"/>
    </row>
    <row r="459" spans="1:15" ht="16.5" x14ac:dyDescent="0.3">
      <c r="A459" s="67" t="str">
        <f t="shared" si="31"/>
        <v>DITCapacidadJalisco</v>
      </c>
      <c r="B459" s="250" t="str">
        <f t="shared" si="35"/>
        <v>DITJalisco</v>
      </c>
      <c r="C459" s="67" t="str">
        <f t="shared" si="32"/>
        <v>DITCapacidadPotenciaJalisco</v>
      </c>
      <c r="E459" s="251" t="s">
        <v>52</v>
      </c>
      <c r="F459" s="253" t="s">
        <v>185</v>
      </c>
      <c r="G459" s="252" t="s">
        <v>136</v>
      </c>
      <c r="H459" s="252" t="s">
        <v>68</v>
      </c>
      <c r="I459" s="268" t="s">
        <v>161</v>
      </c>
      <c r="J459" s="269">
        <v>416.63094038368553</v>
      </c>
      <c r="K459" s="266" t="s">
        <v>186</v>
      </c>
      <c r="L459" s="256">
        <f>+INDEX(EC_ENERO_2025!$O$11:$O$214,MATCH(B459,EC_ENERO_2025!$A$11:$A$214,0))/1000</f>
        <v>10.012186777571598</v>
      </c>
      <c r="M459" s="257">
        <f t="shared" si="33"/>
        <v>4171386.7924367567</v>
      </c>
      <c r="N459" s="270">
        <f t="shared" si="34"/>
        <v>421.4600131736259</v>
      </c>
      <c r="O459" s="259"/>
    </row>
    <row r="460" spans="1:15" ht="16.5" x14ac:dyDescent="0.3">
      <c r="A460" s="67" t="str">
        <f t="shared" ref="A460:A523" si="36">IF(I460="NA",E460&amp;F460&amp;H460,E460&amp;F460&amp;H460&amp;I460)</f>
        <v>DB1CapacidadNoroeste</v>
      </c>
      <c r="B460" s="250" t="str">
        <f t="shared" si="35"/>
        <v>DB1Noroeste</v>
      </c>
      <c r="C460" s="67" t="str">
        <f t="shared" ref="C460:C523" si="37">E460&amp;F460&amp;G460&amp;H460</f>
        <v>DB1CapacidadEnergíaNoroeste</v>
      </c>
      <c r="E460" s="251" t="s">
        <v>48</v>
      </c>
      <c r="F460" s="253" t="s">
        <v>185</v>
      </c>
      <c r="G460" s="252" t="s">
        <v>135</v>
      </c>
      <c r="H460" s="252" t="s">
        <v>69</v>
      </c>
      <c r="I460" s="268" t="s">
        <v>161</v>
      </c>
      <c r="J460" s="254">
        <v>0.48935854444804577</v>
      </c>
      <c r="K460" s="266" t="s">
        <v>184</v>
      </c>
      <c r="L460" s="256">
        <f>+INDEX(EC_ENERO_2025!$O$11:$O$214,MATCH(B460,EC_ENERO_2025!$A$11:$A$214,0))/1000</f>
        <v>82373.713402566573</v>
      </c>
      <c r="M460" s="257">
        <f t="shared" ref="M460:M523" si="38">IF(OR(G460="Energía",G460="Potencia"),J460*L460*1000,J460*L460)</f>
        <v>40310280.491460457</v>
      </c>
      <c r="N460" s="258">
        <f t="shared" si="34"/>
        <v>0.49503058606200417</v>
      </c>
      <c r="O460" s="259"/>
    </row>
    <row r="461" spans="1:15" ht="16.5" x14ac:dyDescent="0.3">
      <c r="A461" s="67" t="str">
        <f t="shared" si="36"/>
        <v>DB2CapacidadNoroeste</v>
      </c>
      <c r="B461" s="250" t="str">
        <f t="shared" si="35"/>
        <v>DB2Noroeste</v>
      </c>
      <c r="C461" s="67" t="str">
        <f t="shared" si="37"/>
        <v>DB2CapacidadEnergíaNoroeste</v>
      </c>
      <c r="E461" s="251" t="s">
        <v>50</v>
      </c>
      <c r="F461" s="253" t="s">
        <v>185</v>
      </c>
      <c r="G461" s="252" t="s">
        <v>135</v>
      </c>
      <c r="H461" s="252" t="s">
        <v>69</v>
      </c>
      <c r="I461" s="268" t="s">
        <v>161</v>
      </c>
      <c r="J461" s="254">
        <v>0.48732186492139867</v>
      </c>
      <c r="K461" s="266" t="s">
        <v>184</v>
      </c>
      <c r="L461" s="256">
        <f>+INDEX(EC_ENERO_2025!$O$11:$O$214,MATCH(B461,EC_ENERO_2025!$A$11:$A$214,0))/1000</f>
        <v>328488.89831146901</v>
      </c>
      <c r="M461" s="257">
        <f t="shared" si="38"/>
        <v>160079822.53112078</v>
      </c>
      <c r="N461" s="258">
        <f t="shared" ref="N461:N524" si="39">J461*(1+$R$11)</f>
        <v>0.49297029985440605</v>
      </c>
      <c r="O461" s="259"/>
    </row>
    <row r="462" spans="1:15" ht="16.5" x14ac:dyDescent="0.3">
      <c r="A462" s="67" t="str">
        <f t="shared" si="36"/>
        <v>PDBTCapacidadNoroeste</v>
      </c>
      <c r="B462" s="250" t="str">
        <f t="shared" si="35"/>
        <v>PDBTNoroeste</v>
      </c>
      <c r="C462" s="67" t="str">
        <f t="shared" si="37"/>
        <v>PDBTCapacidadEnergíaNoroeste</v>
      </c>
      <c r="E462" s="251" t="s">
        <v>56</v>
      </c>
      <c r="F462" s="253" t="s">
        <v>185</v>
      </c>
      <c r="G462" s="252" t="s">
        <v>135</v>
      </c>
      <c r="H462" s="252" t="s">
        <v>69</v>
      </c>
      <c r="I462" s="268" t="s">
        <v>161</v>
      </c>
      <c r="J462" s="254">
        <v>1.0509266357499463</v>
      </c>
      <c r="K462" s="266" t="s">
        <v>184</v>
      </c>
      <c r="L462" s="256">
        <f>+INDEX(EC_ENERO_2025!$O$11:$O$214,MATCH(B462,EC_ENERO_2025!$A$11:$A$214,0))/1000</f>
        <v>61424.005680519716</v>
      </c>
      <c r="M462" s="257">
        <f t="shared" si="38"/>
        <v>64552123.644114174</v>
      </c>
      <c r="N462" s="258">
        <f t="shared" si="39"/>
        <v>1.0631076831206721</v>
      </c>
      <c r="O462" s="259"/>
    </row>
    <row r="463" spans="1:15" ht="16.5" x14ac:dyDescent="0.3">
      <c r="A463" s="67" t="str">
        <f t="shared" si="36"/>
        <v>GDBTCapacidadNoroeste</v>
      </c>
      <c r="B463" s="250" t="str">
        <f t="shared" si="35"/>
        <v>GDBTNoroeste</v>
      </c>
      <c r="C463" s="67" t="str">
        <f t="shared" si="37"/>
        <v>GDBTCapacidadPotenciaNoroeste</v>
      </c>
      <c r="E463" s="265" t="s">
        <v>53</v>
      </c>
      <c r="F463" s="253" t="s">
        <v>185</v>
      </c>
      <c r="G463" s="252" t="s">
        <v>136</v>
      </c>
      <c r="H463" s="252" t="s">
        <v>69</v>
      </c>
      <c r="I463" s="268" t="s">
        <v>161</v>
      </c>
      <c r="J463" s="269">
        <v>330.87469738736394</v>
      </c>
      <c r="K463" s="266" t="s">
        <v>186</v>
      </c>
      <c r="L463" s="256">
        <f>+INDEX(EC_ENERO_2025!$O$11:$O$214,MATCH(B463,EC_ENERO_2025!$A$11:$A$214,0))/1000</f>
        <v>3.0001140039126577</v>
      </c>
      <c r="M463" s="257">
        <f t="shared" si="38"/>
        <v>992661.81317219348</v>
      </c>
      <c r="N463" s="270">
        <f t="shared" si="39"/>
        <v>334.70978941524265</v>
      </c>
      <c r="O463" s="259"/>
    </row>
    <row r="464" spans="1:15" ht="16.5" x14ac:dyDescent="0.3">
      <c r="A464" s="67" t="str">
        <f t="shared" si="36"/>
        <v>RABTCapacidadNoroeste</v>
      </c>
      <c r="B464" s="250" t="str">
        <f t="shared" si="35"/>
        <v>RABTNoroeste</v>
      </c>
      <c r="C464" s="67" t="str">
        <f t="shared" si="37"/>
        <v>RABTCapacidadEnergíaNoroeste</v>
      </c>
      <c r="E464" s="265" t="s">
        <v>59</v>
      </c>
      <c r="F464" s="253" t="s">
        <v>185</v>
      </c>
      <c r="G464" s="252" t="s">
        <v>135</v>
      </c>
      <c r="H464" s="252" t="s">
        <v>69</v>
      </c>
      <c r="I464" s="268" t="s">
        <v>161</v>
      </c>
      <c r="J464" s="254">
        <v>0.56045717519645655</v>
      </c>
      <c r="K464" s="266" t="s">
        <v>184</v>
      </c>
      <c r="L464" s="256">
        <f>+INDEX(EC_ENERO_2025!$O$11:$O$214,MATCH(B464,EC_ENERO_2025!$A$11:$A$214,0))/1000</f>
        <v>32040.586650450412</v>
      </c>
      <c r="M464" s="257">
        <f t="shared" si="38"/>
        <v>17957376.68574873</v>
      </c>
      <c r="N464" s="258">
        <f t="shared" si="39"/>
        <v>0.56695330458179594</v>
      </c>
      <c r="O464" s="259"/>
    </row>
    <row r="465" spans="1:15" ht="16.5" x14ac:dyDescent="0.3">
      <c r="A465" s="67" t="str">
        <f t="shared" si="36"/>
        <v>APBTCapacidadNoroeste</v>
      </c>
      <c r="B465" s="250" t="str">
        <f t="shared" si="35"/>
        <v>APBTNoroeste</v>
      </c>
      <c r="C465" s="67" t="str">
        <f t="shared" si="37"/>
        <v>APBTCapacidadEnergíaNoroeste</v>
      </c>
      <c r="E465" s="265" t="s">
        <v>57</v>
      </c>
      <c r="F465" s="253" t="s">
        <v>185</v>
      </c>
      <c r="G465" s="252" t="s">
        <v>135</v>
      </c>
      <c r="H465" s="252" t="s">
        <v>69</v>
      </c>
      <c r="I465" s="268" t="s">
        <v>161</v>
      </c>
      <c r="J465" s="254">
        <v>1.4604843732902704</v>
      </c>
      <c r="K465" s="266" t="s">
        <v>184</v>
      </c>
      <c r="L465" s="256">
        <f>+INDEX(EC_ENERO_2025!$O$11:$O$214,MATCH(B465,EC_ENERO_2025!$A$11:$A$214,0))/1000</f>
        <v>14878.401689346701</v>
      </c>
      <c r="M465" s="257">
        <f t="shared" si="38"/>
        <v>21729673.16682642</v>
      </c>
      <c r="N465" s="258">
        <f t="shared" si="39"/>
        <v>1.4774125095940553</v>
      </c>
      <c r="O465" s="259"/>
    </row>
    <row r="466" spans="1:15" ht="16.5" x14ac:dyDescent="0.3">
      <c r="A466" s="67" t="str">
        <f t="shared" si="36"/>
        <v>APMTCapacidadNoroeste</v>
      </c>
      <c r="B466" s="250" t="str">
        <f t="shared" si="35"/>
        <v>APMTNoroeste</v>
      </c>
      <c r="C466" s="67" t="str">
        <f t="shared" si="37"/>
        <v>APMTCapacidadEnergíaNoroeste</v>
      </c>
      <c r="E466" s="265" t="s">
        <v>58</v>
      </c>
      <c r="F466" s="253" t="s">
        <v>185</v>
      </c>
      <c r="G466" s="252" t="s">
        <v>135</v>
      </c>
      <c r="H466" s="252" t="s">
        <v>69</v>
      </c>
      <c r="I466" s="268" t="s">
        <v>161</v>
      </c>
      <c r="J466" s="254">
        <v>1.2097876388284265</v>
      </c>
      <c r="K466" s="255" t="s">
        <v>184</v>
      </c>
      <c r="L466" s="256">
        <f>+INDEX(EC_ENERO_2025!$O$11:$O$214,MATCH(B466,EC_ENERO_2025!$A$11:$A$214,0))/1000</f>
        <v>750.70650308615211</v>
      </c>
      <c r="M466" s="257">
        <f t="shared" si="38"/>
        <v>908195.44782174088</v>
      </c>
      <c r="N466" s="258">
        <f t="shared" si="39"/>
        <v>1.2238100073133318</v>
      </c>
      <c r="O466" s="259"/>
    </row>
    <row r="467" spans="1:15" ht="16.5" x14ac:dyDescent="0.3">
      <c r="A467" s="67" t="str">
        <f t="shared" si="36"/>
        <v>GDMTHCapacidadNoroeste</v>
      </c>
      <c r="B467" s="250" t="str">
        <f t="shared" si="35"/>
        <v>GDMTHNoroeste</v>
      </c>
      <c r="C467" s="67" t="str">
        <f t="shared" si="37"/>
        <v>GDMTHCapacidadPotenciaNoroeste</v>
      </c>
      <c r="E467" s="251" t="s">
        <v>54</v>
      </c>
      <c r="F467" s="253" t="s">
        <v>185</v>
      </c>
      <c r="G467" s="252" t="s">
        <v>136</v>
      </c>
      <c r="H467" s="252" t="s">
        <v>69</v>
      </c>
      <c r="I467" s="268" t="s">
        <v>161</v>
      </c>
      <c r="J467" s="269">
        <v>416.63094038368553</v>
      </c>
      <c r="K467" s="266" t="s">
        <v>186</v>
      </c>
      <c r="L467" s="256">
        <f>+INDEX(EC_ENERO_2025!$O$11:$O$214,MATCH(B467,EC_ENERO_2025!$A$11:$A$214,0))/1000</f>
        <v>533.32071706612521</v>
      </c>
      <c r="M467" s="257">
        <f t="shared" si="38"/>
        <v>222197911.87736124</v>
      </c>
      <c r="N467" s="270">
        <f t="shared" si="39"/>
        <v>421.4600131736259</v>
      </c>
      <c r="O467" s="259"/>
    </row>
    <row r="468" spans="1:15" ht="16.5" x14ac:dyDescent="0.3">
      <c r="A468" s="67" t="str">
        <f t="shared" si="36"/>
        <v>GDMTOCapacidadNoroeste</v>
      </c>
      <c r="B468" s="250" t="str">
        <f t="shared" si="35"/>
        <v>GDMTONoroeste</v>
      </c>
      <c r="C468" s="67" t="str">
        <f t="shared" si="37"/>
        <v>GDMTOCapacidadPotenciaNoroeste</v>
      </c>
      <c r="E468" s="251" t="s">
        <v>55</v>
      </c>
      <c r="F468" s="253" t="s">
        <v>185</v>
      </c>
      <c r="G468" s="252" t="s">
        <v>136</v>
      </c>
      <c r="H468" s="252" t="s">
        <v>69</v>
      </c>
      <c r="I468" s="268" t="s">
        <v>161</v>
      </c>
      <c r="J468" s="269">
        <v>362.27566687115745</v>
      </c>
      <c r="K468" s="266" t="s">
        <v>186</v>
      </c>
      <c r="L468" s="256">
        <f>+INDEX(EC_ENERO_2025!$O$11:$O$214,MATCH(B468,EC_ENERO_2025!$A$11:$A$214,0))/1000</f>
        <v>214.51616997625729</v>
      </c>
      <c r="M468" s="257">
        <f t="shared" si="38"/>
        <v>77713988.532795176</v>
      </c>
      <c r="N468" s="270">
        <f t="shared" si="39"/>
        <v>366.47472026775324</v>
      </c>
      <c r="O468" s="259"/>
    </row>
    <row r="469" spans="1:15" ht="16.5" x14ac:dyDescent="0.3">
      <c r="A469" s="67" t="str">
        <f t="shared" si="36"/>
        <v>RAMTCapacidadNoroeste</v>
      </c>
      <c r="B469" s="250" t="str">
        <f t="shared" si="35"/>
        <v>RAMTNoroeste</v>
      </c>
      <c r="C469" s="67" t="str">
        <f t="shared" si="37"/>
        <v>RAMTCapacidadPotenciaNoroeste</v>
      </c>
      <c r="E469" s="251" t="s">
        <v>60</v>
      </c>
      <c r="F469" s="253" t="s">
        <v>185</v>
      </c>
      <c r="G469" s="252" t="s">
        <v>136</v>
      </c>
      <c r="H469" s="252" t="s">
        <v>69</v>
      </c>
      <c r="I469" s="268" t="s">
        <v>161</v>
      </c>
      <c r="J469" s="269">
        <v>163.78606447928163</v>
      </c>
      <c r="K469" s="266" t="s">
        <v>186</v>
      </c>
      <c r="L469" s="256">
        <f>+INDEX(EC_ENERO_2025!$O$11:$O$214,MATCH(B469,EC_ENERO_2025!$A$11:$A$214,0))/1000</f>
        <v>175.51595397024548</v>
      </c>
      <c r="M469" s="257">
        <f t="shared" si="38"/>
        <v>28747067.354113251</v>
      </c>
      <c r="N469" s="270">
        <f t="shared" si="39"/>
        <v>165.68447084012448</v>
      </c>
      <c r="O469" s="259"/>
    </row>
    <row r="470" spans="1:15" ht="16.5" x14ac:dyDescent="0.3">
      <c r="A470" s="67" t="str">
        <f t="shared" si="36"/>
        <v>DISTCapacidadNoroeste</v>
      </c>
      <c r="B470" s="250" t="str">
        <f t="shared" si="35"/>
        <v>DISTNoroeste</v>
      </c>
      <c r="C470" s="67" t="str">
        <f t="shared" si="37"/>
        <v>DISTCapacidadPotenciaNoroeste</v>
      </c>
      <c r="E470" s="251" t="s">
        <v>51</v>
      </c>
      <c r="F470" s="253" t="s">
        <v>185</v>
      </c>
      <c r="G470" s="252" t="s">
        <v>136</v>
      </c>
      <c r="H470" s="252" t="s">
        <v>69</v>
      </c>
      <c r="I470" s="268" t="s">
        <v>161</v>
      </c>
      <c r="J470" s="269">
        <v>426.81063496323708</v>
      </c>
      <c r="K470" s="266" t="s">
        <v>186</v>
      </c>
      <c r="L470" s="256">
        <f>+INDEX(EC_ENERO_2025!$O$11:$O$214,MATCH(B470,EC_ENERO_2025!$A$11:$A$214,0))/1000</f>
        <v>57.432006719481599</v>
      </c>
      <c r="M470" s="257">
        <f t="shared" si="38"/>
        <v>24512591.255154841</v>
      </c>
      <c r="N470" s="270">
        <f t="shared" si="39"/>
        <v>431.75769823669447</v>
      </c>
      <c r="O470" s="259"/>
    </row>
    <row r="471" spans="1:15" ht="16.5" x14ac:dyDescent="0.3">
      <c r="A471" s="67" t="str">
        <f t="shared" si="36"/>
        <v>DITCapacidadNoroeste</v>
      </c>
      <c r="B471" s="250" t="str">
        <f t="shared" si="35"/>
        <v>DITNoroeste</v>
      </c>
      <c r="C471" s="67" t="str">
        <f t="shared" si="37"/>
        <v>DITCapacidadPotenciaNoroeste</v>
      </c>
      <c r="E471" s="251" t="s">
        <v>52</v>
      </c>
      <c r="F471" s="253" t="s">
        <v>185</v>
      </c>
      <c r="G471" s="252" t="s">
        <v>136</v>
      </c>
      <c r="H471" s="252" t="s">
        <v>69</v>
      </c>
      <c r="I471" s="268" t="s">
        <v>161</v>
      </c>
      <c r="J471" s="269">
        <v>416.53873434693395</v>
      </c>
      <c r="K471" s="266" t="s">
        <v>186</v>
      </c>
      <c r="L471" s="256">
        <f>+INDEX(EC_ENERO_2025!$O$11:$O$214,MATCH(B471,EC_ENERO_2025!$A$11:$A$214,0))/1000</f>
        <v>19.411427508813379</v>
      </c>
      <c r="M471" s="257">
        <f t="shared" si="38"/>
        <v>8085611.4463883815</v>
      </c>
      <c r="N471" s="270">
        <f t="shared" si="39"/>
        <v>421.36673839804581</v>
      </c>
      <c r="O471" s="259"/>
    </row>
    <row r="472" spans="1:15" ht="16.5" x14ac:dyDescent="0.3">
      <c r="A472" s="67" t="str">
        <f t="shared" si="36"/>
        <v>DB1CapacidadNorte</v>
      </c>
      <c r="B472" s="250" t="str">
        <f t="shared" si="35"/>
        <v>DB1Norte</v>
      </c>
      <c r="C472" s="67" t="str">
        <f t="shared" si="37"/>
        <v>DB1CapacidadEnergíaNorte</v>
      </c>
      <c r="E472" s="251" t="s">
        <v>48</v>
      </c>
      <c r="F472" s="253" t="s">
        <v>185</v>
      </c>
      <c r="G472" s="252" t="s">
        <v>135</v>
      </c>
      <c r="H472" s="252" t="s">
        <v>70</v>
      </c>
      <c r="I472" s="268" t="s">
        <v>161</v>
      </c>
      <c r="J472" s="254">
        <v>0.51935327929503194</v>
      </c>
      <c r="K472" s="266" t="s">
        <v>184</v>
      </c>
      <c r="L472" s="256">
        <f>+INDEX(EC_ENERO_2025!$O$11:$O$214,MATCH(B472,EC_ENERO_2025!$A$11:$A$214,0))/1000</f>
        <v>119895.030421629</v>
      </c>
      <c r="M472" s="257">
        <f t="shared" si="38"/>
        <v>62267877.220650636</v>
      </c>
      <c r="N472" s="258">
        <f t="shared" si="39"/>
        <v>0.52537298293754175</v>
      </c>
      <c r="O472" s="259"/>
    </row>
    <row r="473" spans="1:15" ht="16.5" x14ac:dyDescent="0.3">
      <c r="A473" s="67" t="str">
        <f t="shared" si="36"/>
        <v>DB2CapacidadNorte</v>
      </c>
      <c r="B473" s="250" t="str">
        <f t="shared" si="35"/>
        <v>DB2Norte</v>
      </c>
      <c r="C473" s="67" t="str">
        <f t="shared" si="37"/>
        <v>DB2CapacidadEnergíaNorte</v>
      </c>
      <c r="E473" s="251" t="s">
        <v>50</v>
      </c>
      <c r="F473" s="253" t="s">
        <v>185</v>
      </c>
      <c r="G473" s="252" t="s">
        <v>135</v>
      </c>
      <c r="H473" s="252" t="s">
        <v>70</v>
      </c>
      <c r="I473" s="268" t="s">
        <v>161</v>
      </c>
      <c r="J473" s="254">
        <v>0.51713144708414416</v>
      </c>
      <c r="K473" s="266" t="s">
        <v>184</v>
      </c>
      <c r="L473" s="256">
        <f>+INDEX(EC_ENERO_2025!$O$11:$O$214,MATCH(B473,EC_ENERO_2025!$A$11:$A$214,0))/1000</f>
        <v>177165.63047720352</v>
      </c>
      <c r="M473" s="257">
        <f t="shared" si="38"/>
        <v>91617918.862251014</v>
      </c>
      <c r="N473" s="258">
        <f t="shared" si="39"/>
        <v>0.52312539798379831</v>
      </c>
      <c r="O473" s="259"/>
    </row>
    <row r="474" spans="1:15" ht="16.5" x14ac:dyDescent="0.3">
      <c r="A474" s="67" t="str">
        <f t="shared" si="36"/>
        <v>PDBTCapacidadNorte</v>
      </c>
      <c r="B474" s="250" t="str">
        <f t="shared" si="35"/>
        <v>PDBTNorte</v>
      </c>
      <c r="C474" s="67" t="str">
        <f t="shared" si="37"/>
        <v>PDBTCapacidadEnergíaNorte</v>
      </c>
      <c r="E474" s="251" t="s">
        <v>56</v>
      </c>
      <c r="F474" s="253" t="s">
        <v>185</v>
      </c>
      <c r="G474" s="252" t="s">
        <v>135</v>
      </c>
      <c r="H474" s="252" t="s">
        <v>70</v>
      </c>
      <c r="I474" s="268" t="s">
        <v>161</v>
      </c>
      <c r="J474" s="254">
        <v>0.99001140263477194</v>
      </c>
      <c r="K474" s="266" t="s">
        <v>184</v>
      </c>
      <c r="L474" s="256">
        <f>+INDEX(EC_ENERO_2025!$O$11:$O$214,MATCH(B474,EC_ENERO_2025!$A$11:$A$214,0))/1000</f>
        <v>48772.120202391656</v>
      </c>
      <c r="M474" s="257">
        <f t="shared" si="38"/>
        <v>48284955.13104146</v>
      </c>
      <c r="N474" s="258">
        <f t="shared" si="39"/>
        <v>1.0014863956388718</v>
      </c>
      <c r="O474" s="259"/>
    </row>
    <row r="475" spans="1:15" ht="16.5" x14ac:dyDescent="0.3">
      <c r="A475" s="67" t="str">
        <f t="shared" si="36"/>
        <v>GDBTCapacidadNorte</v>
      </c>
      <c r="B475" s="250" t="str">
        <f t="shared" si="35"/>
        <v>GDBTNorte</v>
      </c>
      <c r="C475" s="67" t="str">
        <f t="shared" si="37"/>
        <v>GDBTCapacidadPotenciaNorte</v>
      </c>
      <c r="E475" s="251" t="s">
        <v>53</v>
      </c>
      <c r="F475" s="253" t="s">
        <v>185</v>
      </c>
      <c r="G475" s="252" t="s">
        <v>136</v>
      </c>
      <c r="H475" s="252" t="s">
        <v>70</v>
      </c>
      <c r="I475" s="268" t="s">
        <v>161</v>
      </c>
      <c r="J475" s="269">
        <v>322.96127166291825</v>
      </c>
      <c r="K475" s="266" t="s">
        <v>186</v>
      </c>
      <c r="L475" s="256">
        <f>+INDEX(EC_ENERO_2025!$O$11:$O$214,MATCH(B475,EC_ENERO_2025!$A$11:$A$214,0))/1000</f>
        <v>1.0123301480755049</v>
      </c>
      <c r="M475" s="257">
        <f t="shared" si="38"/>
        <v>326943.43196517543</v>
      </c>
      <c r="N475" s="270">
        <f t="shared" si="39"/>
        <v>326.70464100499271</v>
      </c>
      <c r="O475" s="259"/>
    </row>
    <row r="476" spans="1:15" ht="16.5" x14ac:dyDescent="0.3">
      <c r="A476" s="67" t="str">
        <f t="shared" si="36"/>
        <v>RABTCapacidadNorte</v>
      </c>
      <c r="B476" s="250" t="str">
        <f t="shared" si="35"/>
        <v>RABTNorte</v>
      </c>
      <c r="C476" s="67" t="str">
        <f t="shared" si="37"/>
        <v>RABTCapacidadEnergíaNorte</v>
      </c>
      <c r="E476" s="251" t="s">
        <v>59</v>
      </c>
      <c r="F476" s="253" t="s">
        <v>185</v>
      </c>
      <c r="G476" s="252" t="s">
        <v>135</v>
      </c>
      <c r="H476" s="252" t="s">
        <v>70</v>
      </c>
      <c r="I476" s="268" t="s">
        <v>161</v>
      </c>
      <c r="J476" s="254">
        <v>0.59730255936034626</v>
      </c>
      <c r="K476" s="266" t="s">
        <v>184</v>
      </c>
      <c r="L476" s="256">
        <f>+INDEX(EC_ENERO_2025!$O$11:$O$214,MATCH(B476,EC_ENERO_2025!$A$11:$A$214,0))/1000</f>
        <v>51618.880955411318</v>
      </c>
      <c r="M476" s="257">
        <f t="shared" si="38"/>
        <v>30832089.705984216</v>
      </c>
      <c r="N476" s="258">
        <f t="shared" si="39"/>
        <v>0.60422575506470866</v>
      </c>
      <c r="O476" s="259"/>
    </row>
    <row r="477" spans="1:15" ht="16.5" x14ac:dyDescent="0.3">
      <c r="A477" s="67" t="str">
        <f t="shared" si="36"/>
        <v>APBTCapacidadNorte</v>
      </c>
      <c r="B477" s="250" t="str">
        <f t="shared" si="35"/>
        <v>APBTNorte</v>
      </c>
      <c r="C477" s="67" t="str">
        <f t="shared" si="37"/>
        <v>APBTCapacidadEnergíaNorte</v>
      </c>
      <c r="E477" s="251" t="s">
        <v>57</v>
      </c>
      <c r="F477" s="253" t="s">
        <v>185</v>
      </c>
      <c r="G477" s="252" t="s">
        <v>135</v>
      </c>
      <c r="H477" s="252" t="s">
        <v>70</v>
      </c>
      <c r="I477" s="268" t="s">
        <v>161</v>
      </c>
      <c r="J477" s="254">
        <v>1.5565786164111697</v>
      </c>
      <c r="K477" s="266" t="s">
        <v>184</v>
      </c>
      <c r="L477" s="256">
        <f>+INDEX(EC_ENERO_2025!$O$11:$O$214,MATCH(B477,EC_ENERO_2025!$A$11:$A$214,0))/1000</f>
        <v>11947.114880880006</v>
      </c>
      <c r="M477" s="257">
        <f t="shared" si="38"/>
        <v>18596623.551385496</v>
      </c>
      <c r="N477" s="258">
        <f t="shared" si="39"/>
        <v>1.5746205588434619</v>
      </c>
      <c r="O477" s="259"/>
    </row>
    <row r="478" spans="1:15" ht="16.5" x14ac:dyDescent="0.3">
      <c r="A478" s="67" t="str">
        <f t="shared" si="36"/>
        <v>APMTCapacidadNorte</v>
      </c>
      <c r="B478" s="250" t="str">
        <f t="shared" si="35"/>
        <v>APMTNorte</v>
      </c>
      <c r="C478" s="67" t="str">
        <f t="shared" si="37"/>
        <v>APMTCapacidadEnergíaNorte</v>
      </c>
      <c r="E478" s="251" t="s">
        <v>58</v>
      </c>
      <c r="F478" s="253" t="s">
        <v>185</v>
      </c>
      <c r="G478" s="252" t="s">
        <v>135</v>
      </c>
      <c r="H478" s="252" t="s">
        <v>70</v>
      </c>
      <c r="I478" s="268" t="s">
        <v>161</v>
      </c>
      <c r="J478" s="254">
        <v>1.2334871824112306</v>
      </c>
      <c r="K478" s="255" t="s">
        <v>184</v>
      </c>
      <c r="L478" s="256">
        <f>+INDEX(EC_ENERO_2025!$O$11:$O$214,MATCH(B478,EC_ENERO_2025!$A$11:$A$214,0))/1000</f>
        <v>6649.5406767571812</v>
      </c>
      <c r="M478" s="257">
        <f t="shared" si="38"/>
        <v>8202123.1937020821</v>
      </c>
      <c r="N478" s="258">
        <f t="shared" si="39"/>
        <v>1.2477842468199294</v>
      </c>
      <c r="O478" s="259"/>
    </row>
    <row r="479" spans="1:15" ht="16.5" x14ac:dyDescent="0.3">
      <c r="A479" s="67" t="str">
        <f t="shared" si="36"/>
        <v>GDMTHCapacidadNorte</v>
      </c>
      <c r="B479" s="250" t="str">
        <f t="shared" si="35"/>
        <v>GDMTHNorte</v>
      </c>
      <c r="C479" s="67" t="str">
        <f t="shared" si="37"/>
        <v>GDMTHCapacidadPotenciaNorte</v>
      </c>
      <c r="E479" s="251" t="s">
        <v>54</v>
      </c>
      <c r="F479" s="253" t="s">
        <v>185</v>
      </c>
      <c r="G479" s="252" t="s">
        <v>136</v>
      </c>
      <c r="H479" s="252" t="s">
        <v>70</v>
      </c>
      <c r="I479" s="268" t="s">
        <v>161</v>
      </c>
      <c r="J479" s="269">
        <v>426.81063496323708</v>
      </c>
      <c r="K479" s="266" t="s">
        <v>186</v>
      </c>
      <c r="L479" s="256">
        <f>+INDEX(EC_ENERO_2025!$O$11:$O$214,MATCH(B479,EC_ENERO_2025!$A$11:$A$214,0))/1000</f>
        <v>775.836699243525</v>
      </c>
      <c r="M479" s="257">
        <f t="shared" si="38"/>
        <v>331135354.23191088</v>
      </c>
      <c r="N479" s="270">
        <f t="shared" si="39"/>
        <v>431.75769823669447</v>
      </c>
      <c r="O479" s="259"/>
    </row>
    <row r="480" spans="1:15" ht="16.5" x14ac:dyDescent="0.3">
      <c r="A480" s="67" t="str">
        <f t="shared" si="36"/>
        <v>GDMTOCapacidadNorte</v>
      </c>
      <c r="B480" s="250" t="str">
        <f t="shared" ref="B480:B543" si="40">E480&amp;H480</f>
        <v>GDMTONorte</v>
      </c>
      <c r="C480" s="67" t="str">
        <f t="shared" si="37"/>
        <v>GDMTOCapacidadPotenciaNorte</v>
      </c>
      <c r="E480" s="251" t="s">
        <v>55</v>
      </c>
      <c r="F480" s="253" t="s">
        <v>185</v>
      </c>
      <c r="G480" s="252" t="s">
        <v>136</v>
      </c>
      <c r="H480" s="252" t="s">
        <v>70</v>
      </c>
      <c r="I480" s="268" t="s">
        <v>161</v>
      </c>
      <c r="J480" s="269">
        <v>330.92968773458318</v>
      </c>
      <c r="K480" s="266" t="s">
        <v>186</v>
      </c>
      <c r="L480" s="256">
        <f>+INDEX(EC_ENERO_2025!$O$11:$O$214,MATCH(B480,EC_ENERO_2025!$A$11:$A$214,0))/1000</f>
        <v>249.43156733005662</v>
      </c>
      <c r="M480" s="257">
        <f t="shared" si="38"/>
        <v>82544310.687683299</v>
      </c>
      <c r="N480" s="270">
        <f t="shared" si="39"/>
        <v>334.76541714284758</v>
      </c>
      <c r="O480" s="259"/>
    </row>
    <row r="481" spans="1:15" ht="16.5" x14ac:dyDescent="0.3">
      <c r="A481" s="67" t="str">
        <f t="shared" si="36"/>
        <v>RAMTCapacidadNorte</v>
      </c>
      <c r="B481" s="250" t="str">
        <f t="shared" si="40"/>
        <v>RAMTNorte</v>
      </c>
      <c r="C481" s="67" t="str">
        <f t="shared" si="37"/>
        <v>RAMTCapacidadPotenciaNorte</v>
      </c>
      <c r="E481" s="251" t="s">
        <v>60</v>
      </c>
      <c r="F481" s="253" t="s">
        <v>185</v>
      </c>
      <c r="G481" s="252" t="s">
        <v>136</v>
      </c>
      <c r="H481" s="252" t="s">
        <v>70</v>
      </c>
      <c r="I481" s="268" t="s">
        <v>161</v>
      </c>
      <c r="J481" s="269">
        <v>163.78606447928163</v>
      </c>
      <c r="K481" s="266" t="s">
        <v>186</v>
      </c>
      <c r="L481" s="256">
        <f>+INDEX(EC_ENERO_2025!$O$11:$O$214,MATCH(B481,EC_ENERO_2025!$A$11:$A$214,0))/1000</f>
        <v>405.43927589326773</v>
      </c>
      <c r="M481" s="257">
        <f t="shared" si="38"/>
        <v>66405303.383888006</v>
      </c>
      <c r="N481" s="270">
        <f t="shared" si="39"/>
        <v>165.68447084012448</v>
      </c>
      <c r="O481" s="259"/>
    </row>
    <row r="482" spans="1:15" ht="16.5" x14ac:dyDescent="0.3">
      <c r="A482" s="67" t="str">
        <f t="shared" si="36"/>
        <v>DISTCapacidadNorte</v>
      </c>
      <c r="B482" s="250" t="str">
        <f t="shared" si="40"/>
        <v>DISTNorte</v>
      </c>
      <c r="C482" s="67" t="str">
        <f t="shared" si="37"/>
        <v>DISTCapacidadPotenciaNorte</v>
      </c>
      <c r="E482" s="265" t="s">
        <v>51</v>
      </c>
      <c r="F482" s="253" t="s">
        <v>185</v>
      </c>
      <c r="G482" s="252" t="s">
        <v>136</v>
      </c>
      <c r="H482" s="252" t="s">
        <v>70</v>
      </c>
      <c r="I482" s="268" t="s">
        <v>161</v>
      </c>
      <c r="J482" s="269">
        <v>426.81063496323708</v>
      </c>
      <c r="K482" s="266" t="s">
        <v>186</v>
      </c>
      <c r="L482" s="256">
        <f>+INDEX(EC_ENERO_2025!$O$11:$O$214,MATCH(B482,EC_ENERO_2025!$A$11:$A$214,0))/1000</f>
        <v>188.13535354802792</v>
      </c>
      <c r="M482" s="257">
        <f t="shared" si="38"/>
        <v>80298169.706866905</v>
      </c>
      <c r="N482" s="270">
        <f t="shared" si="39"/>
        <v>431.75769823669447</v>
      </c>
      <c r="O482" s="259"/>
    </row>
    <row r="483" spans="1:15" ht="16.5" x14ac:dyDescent="0.3">
      <c r="A483" s="67" t="str">
        <f t="shared" si="36"/>
        <v>DITCapacidadNorte</v>
      </c>
      <c r="B483" s="250" t="str">
        <f t="shared" si="40"/>
        <v>DITNorte</v>
      </c>
      <c r="C483" s="67" t="str">
        <f t="shared" si="37"/>
        <v>DITCapacidadPotenciaNorte</v>
      </c>
      <c r="E483" s="251" t="s">
        <v>52</v>
      </c>
      <c r="F483" s="253" t="s">
        <v>185</v>
      </c>
      <c r="G483" s="252" t="s">
        <v>136</v>
      </c>
      <c r="H483" s="252" t="s">
        <v>70</v>
      </c>
      <c r="I483" s="268" t="s">
        <v>161</v>
      </c>
      <c r="J483" s="269">
        <v>426.81063496323708</v>
      </c>
      <c r="K483" s="266" t="s">
        <v>186</v>
      </c>
      <c r="L483" s="256">
        <f>+INDEX(EC_ENERO_2025!$O$11:$O$214,MATCH(B483,EC_ENERO_2025!$A$11:$A$214,0))/1000</f>
        <v>0.30217808715547773</v>
      </c>
      <c r="M483" s="257">
        <f t="shared" si="38"/>
        <v>128972.82125080585</v>
      </c>
      <c r="N483" s="270">
        <f t="shared" si="39"/>
        <v>431.75769823669447</v>
      </c>
      <c r="O483" s="259"/>
    </row>
    <row r="484" spans="1:15" ht="16.5" x14ac:dyDescent="0.3">
      <c r="A484" s="67" t="str">
        <f t="shared" si="36"/>
        <v>DB1CapacidadOriente</v>
      </c>
      <c r="B484" s="250" t="str">
        <f t="shared" si="40"/>
        <v>DB1Oriente</v>
      </c>
      <c r="C484" s="67" t="str">
        <f t="shared" si="37"/>
        <v>DB1CapacidadEnergíaOriente</v>
      </c>
      <c r="E484" s="251" t="s">
        <v>48</v>
      </c>
      <c r="F484" s="253" t="s">
        <v>185</v>
      </c>
      <c r="G484" s="252" t="s">
        <v>135</v>
      </c>
      <c r="H484" s="252" t="s">
        <v>71</v>
      </c>
      <c r="I484" s="268" t="s">
        <v>161</v>
      </c>
      <c r="J484" s="254">
        <v>0.52083450076895677</v>
      </c>
      <c r="K484" s="266" t="s">
        <v>184</v>
      </c>
      <c r="L484" s="256">
        <f>+INDEX(EC_ENERO_2025!$O$11:$O$214,MATCH(B484,EC_ENERO_2025!$A$11:$A$214,0))/1000</f>
        <v>138486.73465695608</v>
      </c>
      <c r="M484" s="257">
        <f t="shared" si="38"/>
        <v>72128669.308178693</v>
      </c>
      <c r="N484" s="258">
        <f t="shared" si="39"/>
        <v>0.52687137290670361</v>
      </c>
      <c r="O484" s="259"/>
    </row>
    <row r="485" spans="1:15" ht="16.5" x14ac:dyDescent="0.3">
      <c r="A485" s="67" t="str">
        <f t="shared" si="36"/>
        <v>DB2CapacidadOriente</v>
      </c>
      <c r="B485" s="250" t="str">
        <f t="shared" si="40"/>
        <v>DB2Oriente</v>
      </c>
      <c r="C485" s="67" t="str">
        <f t="shared" si="37"/>
        <v>DB2CapacidadEnergíaOriente</v>
      </c>
      <c r="E485" s="251" t="s">
        <v>50</v>
      </c>
      <c r="F485" s="253" t="s">
        <v>185</v>
      </c>
      <c r="G485" s="252" t="s">
        <v>135</v>
      </c>
      <c r="H485" s="252" t="s">
        <v>71</v>
      </c>
      <c r="I485" s="268" t="s">
        <v>161</v>
      </c>
      <c r="J485" s="254">
        <v>0.51842751587382818</v>
      </c>
      <c r="K485" s="266" t="s">
        <v>184</v>
      </c>
      <c r="L485" s="256">
        <f>+INDEX(EC_ENERO_2025!$O$11:$O$214,MATCH(B485,EC_ENERO_2025!$A$11:$A$214,0))/1000</f>
        <v>174906.44492608256</v>
      </c>
      <c r="M485" s="257">
        <f t="shared" si="38"/>
        <v>90676313.753351524</v>
      </c>
      <c r="N485" s="258">
        <f t="shared" si="39"/>
        <v>0.52443648920681474</v>
      </c>
      <c r="O485" s="259"/>
    </row>
    <row r="486" spans="1:15" ht="16.5" x14ac:dyDescent="0.3">
      <c r="A486" s="67" t="str">
        <f t="shared" si="36"/>
        <v>PDBTCapacidadOriente</v>
      </c>
      <c r="B486" s="250" t="str">
        <f t="shared" si="40"/>
        <v>PDBTOriente</v>
      </c>
      <c r="C486" s="67" t="str">
        <f t="shared" si="37"/>
        <v>PDBTCapacidadEnergíaOriente</v>
      </c>
      <c r="E486" s="251" t="s">
        <v>56</v>
      </c>
      <c r="F486" s="253" t="s">
        <v>185</v>
      </c>
      <c r="G486" s="252" t="s">
        <v>135</v>
      </c>
      <c r="H486" s="252" t="s">
        <v>71</v>
      </c>
      <c r="I486" s="268" t="s">
        <v>161</v>
      </c>
      <c r="J486" s="254">
        <v>0.95075903357575264</v>
      </c>
      <c r="K486" s="266" t="s">
        <v>184</v>
      </c>
      <c r="L486" s="256">
        <f>+INDEX(EC_ENERO_2025!$O$11:$O$214,MATCH(B486,EC_ENERO_2025!$A$11:$A$214,0))/1000</f>
        <v>61460.158435957434</v>
      </c>
      <c r="M486" s="257">
        <f t="shared" si="38"/>
        <v>58433800.837983534</v>
      </c>
      <c r="N486" s="258">
        <f t="shared" si="39"/>
        <v>0.96177906145606917</v>
      </c>
      <c r="O486" s="259"/>
    </row>
    <row r="487" spans="1:15" ht="16.5" x14ac:dyDescent="0.3">
      <c r="A487" s="67" t="str">
        <f t="shared" si="36"/>
        <v>GDBTCapacidadOriente</v>
      </c>
      <c r="B487" s="250" t="str">
        <f t="shared" si="40"/>
        <v>GDBTOriente</v>
      </c>
      <c r="C487" s="67" t="str">
        <f t="shared" si="37"/>
        <v>GDBTCapacidadPotenciaOriente</v>
      </c>
      <c r="E487" s="265" t="s">
        <v>53</v>
      </c>
      <c r="F487" s="253" t="s">
        <v>185</v>
      </c>
      <c r="G487" s="252" t="s">
        <v>136</v>
      </c>
      <c r="H487" s="252" t="s">
        <v>71</v>
      </c>
      <c r="I487" s="268" t="s">
        <v>161</v>
      </c>
      <c r="J487" s="269">
        <v>239.91640457461628</v>
      </c>
      <c r="K487" s="266" t="s">
        <v>186</v>
      </c>
      <c r="L487" s="256">
        <f>+INDEX(EC_ENERO_2025!$O$11:$O$214,MATCH(B487,EC_ENERO_2025!$A$11:$A$214,0))/1000</f>
        <v>3.1615397014387403</v>
      </c>
      <c r="M487" s="257">
        <f t="shared" si="38"/>
        <v>758505.23808908835</v>
      </c>
      <c r="N487" s="270">
        <f t="shared" si="39"/>
        <v>242.69722008516058</v>
      </c>
      <c r="O487" s="259"/>
    </row>
    <row r="488" spans="1:15" ht="16.5" x14ac:dyDescent="0.3">
      <c r="A488" s="67" t="str">
        <f t="shared" si="36"/>
        <v>RABTCapacidadOriente</v>
      </c>
      <c r="B488" s="250" t="str">
        <f t="shared" si="40"/>
        <v>RABTOriente</v>
      </c>
      <c r="C488" s="67" t="str">
        <f t="shared" si="37"/>
        <v>RABTCapacidadEnergíaOriente</v>
      </c>
      <c r="E488" s="265" t="s">
        <v>59</v>
      </c>
      <c r="F488" s="253" t="s">
        <v>185</v>
      </c>
      <c r="G488" s="252" t="s">
        <v>135</v>
      </c>
      <c r="H488" s="252" t="s">
        <v>71</v>
      </c>
      <c r="I488" s="268" t="s">
        <v>161</v>
      </c>
      <c r="J488" s="254">
        <v>0.59896893351851266</v>
      </c>
      <c r="K488" s="266" t="s">
        <v>184</v>
      </c>
      <c r="L488" s="256">
        <f>+INDEX(EC_ENERO_2025!$O$11:$O$214,MATCH(B488,EC_ENERO_2025!$A$11:$A$214,0))/1000</f>
        <v>3486.5893439997812</v>
      </c>
      <c r="M488" s="257">
        <f t="shared" si="38"/>
        <v>2088358.7009925595</v>
      </c>
      <c r="N488" s="258">
        <f t="shared" si="39"/>
        <v>0.60591144378001682</v>
      </c>
      <c r="O488" s="259"/>
    </row>
    <row r="489" spans="1:15" ht="16.5" x14ac:dyDescent="0.3">
      <c r="A489" s="67" t="str">
        <f t="shared" si="36"/>
        <v>APBTCapacidadOriente</v>
      </c>
      <c r="B489" s="250" t="str">
        <f t="shared" si="40"/>
        <v>APBTOriente</v>
      </c>
      <c r="C489" s="67" t="str">
        <f t="shared" si="37"/>
        <v>APBTCapacidadEnergíaOriente</v>
      </c>
      <c r="E489" s="265" t="s">
        <v>57</v>
      </c>
      <c r="F489" s="253" t="s">
        <v>185</v>
      </c>
      <c r="G489" s="252" t="s">
        <v>135</v>
      </c>
      <c r="H489" s="252" t="s">
        <v>71</v>
      </c>
      <c r="I489" s="268" t="s">
        <v>161</v>
      </c>
      <c r="J489" s="254">
        <v>1.5610222808329448</v>
      </c>
      <c r="K489" s="266" t="s">
        <v>184</v>
      </c>
      <c r="L489" s="256">
        <f>+INDEX(EC_ENERO_2025!$O$11:$O$214,MATCH(B489,EC_ENERO_2025!$A$11:$A$214,0))/1000</f>
        <v>19253.955794003959</v>
      </c>
      <c r="M489" s="257">
        <f t="shared" si="38"/>
        <v>30055853.988612756</v>
      </c>
      <c r="N489" s="258">
        <f t="shared" si="39"/>
        <v>1.5791157287509483</v>
      </c>
      <c r="O489" s="259"/>
    </row>
    <row r="490" spans="1:15" ht="16.5" x14ac:dyDescent="0.3">
      <c r="A490" s="67" t="str">
        <f t="shared" si="36"/>
        <v>APMTCapacidadOriente</v>
      </c>
      <c r="B490" s="250" t="str">
        <f t="shared" si="40"/>
        <v>APMTOriente</v>
      </c>
      <c r="C490" s="67" t="str">
        <f t="shared" si="37"/>
        <v>APMTCapacidadEnergíaOriente</v>
      </c>
      <c r="E490" s="265" t="s">
        <v>58</v>
      </c>
      <c r="F490" s="253" t="s">
        <v>185</v>
      </c>
      <c r="G490" s="252" t="s">
        <v>135</v>
      </c>
      <c r="H490" s="252" t="s">
        <v>71</v>
      </c>
      <c r="I490" s="268" t="s">
        <v>161</v>
      </c>
      <c r="J490" s="254">
        <v>1.2208967998828659</v>
      </c>
      <c r="K490" s="255" t="s">
        <v>184</v>
      </c>
      <c r="L490" s="256">
        <f>+INDEX(EC_ENERO_2025!$O$11:$O$214,MATCH(B490,EC_ENERO_2025!$A$11:$A$214,0))/1000</f>
        <v>1237.48004359418</v>
      </c>
      <c r="M490" s="257">
        <f t="shared" si="38"/>
        <v>1510835.4251430437</v>
      </c>
      <c r="N490" s="258">
        <f t="shared" si="39"/>
        <v>1.2350479320820493</v>
      </c>
      <c r="O490" s="259"/>
    </row>
    <row r="491" spans="1:15" ht="16.5" x14ac:dyDescent="0.3">
      <c r="A491" s="67" t="str">
        <f t="shared" si="36"/>
        <v>GDMTHCapacidadOriente</v>
      </c>
      <c r="B491" s="250" t="str">
        <f t="shared" si="40"/>
        <v>GDMTHOriente</v>
      </c>
      <c r="C491" s="67" t="str">
        <f t="shared" si="37"/>
        <v>GDMTHCapacidadPotenciaOriente</v>
      </c>
      <c r="E491" s="251" t="s">
        <v>54</v>
      </c>
      <c r="F491" s="253" t="s">
        <v>185</v>
      </c>
      <c r="G491" s="252" t="s">
        <v>136</v>
      </c>
      <c r="H491" s="252" t="s">
        <v>71</v>
      </c>
      <c r="I491" s="268" t="s">
        <v>161</v>
      </c>
      <c r="J491" s="269">
        <v>382.4228710541197</v>
      </c>
      <c r="K491" s="266" t="s">
        <v>186</v>
      </c>
      <c r="L491" s="256">
        <f>+INDEX(EC_ENERO_2025!$O$11:$O$214,MATCH(B491,EC_ENERO_2025!$A$11:$A$214,0))/1000</f>
        <v>270.84138020740437</v>
      </c>
      <c r="M491" s="257">
        <f t="shared" si="38"/>
        <v>103575938.21917601</v>
      </c>
      <c r="N491" s="270">
        <f t="shared" si="39"/>
        <v>386.85544603080677</v>
      </c>
      <c r="O491" s="259"/>
    </row>
    <row r="492" spans="1:15" ht="16.5" x14ac:dyDescent="0.3">
      <c r="A492" s="67" t="str">
        <f t="shared" si="36"/>
        <v>GDMTOCapacidadOriente</v>
      </c>
      <c r="B492" s="250" t="str">
        <f t="shared" si="40"/>
        <v>GDMTOOriente</v>
      </c>
      <c r="C492" s="67" t="str">
        <f t="shared" si="37"/>
        <v>GDMTOCapacidadPotenciaOriente</v>
      </c>
      <c r="E492" s="251" t="s">
        <v>55</v>
      </c>
      <c r="F492" s="253" t="s">
        <v>185</v>
      </c>
      <c r="G492" s="252" t="s">
        <v>136</v>
      </c>
      <c r="H492" s="252" t="s">
        <v>71</v>
      </c>
      <c r="I492" s="268" t="s">
        <v>161</v>
      </c>
      <c r="J492" s="269">
        <v>309.23182982110535</v>
      </c>
      <c r="K492" s="266" t="s">
        <v>186</v>
      </c>
      <c r="L492" s="256">
        <f>+INDEX(EC_ENERO_2025!$O$11:$O$214,MATCH(B492,EC_ENERO_2025!$A$11:$A$214,0))/1000</f>
        <v>151.77502258327831</v>
      </c>
      <c r="M492" s="257">
        <f t="shared" si="38"/>
        <v>46933667.954566739</v>
      </c>
      <c r="N492" s="270">
        <f t="shared" si="39"/>
        <v>312.81606438082707</v>
      </c>
      <c r="O492" s="259"/>
    </row>
    <row r="493" spans="1:15" ht="16.5" x14ac:dyDescent="0.3">
      <c r="A493" s="67" t="str">
        <f t="shared" si="36"/>
        <v>RAMTCapacidadOriente</v>
      </c>
      <c r="B493" s="250" t="str">
        <f t="shared" si="40"/>
        <v>RAMTOriente</v>
      </c>
      <c r="C493" s="67" t="str">
        <f t="shared" si="37"/>
        <v>RAMTCapacidadPotenciaOriente</v>
      </c>
      <c r="E493" s="251" t="s">
        <v>60</v>
      </c>
      <c r="F493" s="253" t="s">
        <v>185</v>
      </c>
      <c r="G493" s="252" t="s">
        <v>136</v>
      </c>
      <c r="H493" s="252" t="s">
        <v>71</v>
      </c>
      <c r="I493" s="268" t="s">
        <v>161</v>
      </c>
      <c r="J493" s="269">
        <v>163.78606447928163</v>
      </c>
      <c r="K493" s="266" t="s">
        <v>186</v>
      </c>
      <c r="L493" s="256">
        <f>+INDEX(EC_ENERO_2025!$O$11:$O$214,MATCH(B493,EC_ENERO_2025!$A$11:$A$214,0))/1000</f>
        <v>14.418987391570354</v>
      </c>
      <c r="M493" s="257">
        <f t="shared" si="38"/>
        <v>2361629.1986416909</v>
      </c>
      <c r="N493" s="270">
        <f t="shared" si="39"/>
        <v>165.68447084012448</v>
      </c>
      <c r="O493" s="259"/>
    </row>
    <row r="494" spans="1:15" ht="16.5" x14ac:dyDescent="0.3">
      <c r="A494" s="67" t="str">
        <f t="shared" si="36"/>
        <v>DISTCapacidadOriente</v>
      </c>
      <c r="B494" s="250" t="str">
        <f t="shared" si="40"/>
        <v>DISTOriente</v>
      </c>
      <c r="C494" s="67" t="str">
        <f t="shared" si="37"/>
        <v>DISTCapacidadPotenciaOriente</v>
      </c>
      <c r="E494" s="251" t="s">
        <v>51</v>
      </c>
      <c r="F494" s="253" t="s">
        <v>185</v>
      </c>
      <c r="G494" s="252" t="s">
        <v>136</v>
      </c>
      <c r="H494" s="252" t="s">
        <v>71</v>
      </c>
      <c r="I494" s="268" t="s">
        <v>161</v>
      </c>
      <c r="J494" s="269">
        <v>426.81063496323708</v>
      </c>
      <c r="K494" s="266" t="s">
        <v>186</v>
      </c>
      <c r="L494" s="256">
        <f>+INDEX(EC_ENERO_2025!$O$11:$O$214,MATCH(B494,EC_ENERO_2025!$A$11:$A$214,0))/1000</f>
        <v>148.76908914359632</v>
      </c>
      <c r="M494" s="257">
        <f t="shared" si="38"/>
        <v>63496229.400280759</v>
      </c>
      <c r="N494" s="270">
        <f t="shared" si="39"/>
        <v>431.75769823669447</v>
      </c>
      <c r="O494" s="259"/>
    </row>
    <row r="495" spans="1:15" ht="16.5" x14ac:dyDescent="0.3">
      <c r="A495" s="67" t="str">
        <f t="shared" si="36"/>
        <v>DITCapacidadOriente</v>
      </c>
      <c r="B495" s="250" t="str">
        <f t="shared" si="40"/>
        <v>DITOriente</v>
      </c>
      <c r="C495" s="67" t="str">
        <f t="shared" si="37"/>
        <v>DITCapacidadPotenciaOriente</v>
      </c>
      <c r="E495" s="251" t="s">
        <v>52</v>
      </c>
      <c r="F495" s="253" t="s">
        <v>185</v>
      </c>
      <c r="G495" s="252" t="s">
        <v>136</v>
      </c>
      <c r="H495" s="252" t="s">
        <v>71</v>
      </c>
      <c r="I495" s="268" t="s">
        <v>161</v>
      </c>
      <c r="J495" s="269">
        <v>426.81063496323708</v>
      </c>
      <c r="K495" s="266" t="s">
        <v>186</v>
      </c>
      <c r="L495" s="256">
        <f>+INDEX(EC_ENERO_2025!$O$11:$O$214,MATCH(B495,EC_ENERO_2025!$A$11:$A$214,0))/1000</f>
        <v>60.979896582147646</v>
      </c>
      <c r="M495" s="257">
        <f t="shared" si="38"/>
        <v>26026868.380218968</v>
      </c>
      <c r="N495" s="270">
        <f t="shared" si="39"/>
        <v>431.75769823669447</v>
      </c>
      <c r="O495" s="259"/>
    </row>
    <row r="496" spans="1:15" ht="16.5" x14ac:dyDescent="0.3">
      <c r="A496" s="67" t="str">
        <f t="shared" si="36"/>
        <v>DB1CapacidadPeninsular</v>
      </c>
      <c r="B496" s="250" t="str">
        <f t="shared" si="40"/>
        <v>DB1Peninsular</v>
      </c>
      <c r="C496" s="67" t="str">
        <f t="shared" si="37"/>
        <v>DB1CapacidadEnergíaPeninsular</v>
      </c>
      <c r="E496" s="251" t="s">
        <v>48</v>
      </c>
      <c r="F496" s="253" t="s">
        <v>185</v>
      </c>
      <c r="G496" s="252" t="s">
        <v>135</v>
      </c>
      <c r="H496" s="252" t="s">
        <v>72</v>
      </c>
      <c r="I496" s="268" t="s">
        <v>161</v>
      </c>
      <c r="J496" s="254">
        <v>0.52324148566408546</v>
      </c>
      <c r="K496" s="266" t="s">
        <v>184</v>
      </c>
      <c r="L496" s="256">
        <f>+INDEX(EC_ENERO_2025!$O$11:$O$214,MATCH(B496,EC_ENERO_2025!$A$11:$A$214,0))/1000</f>
        <v>103598.500465894</v>
      </c>
      <c r="M496" s="257">
        <f t="shared" si="38"/>
        <v>54207033.29634583</v>
      </c>
      <c r="N496" s="258">
        <f t="shared" si="39"/>
        <v>0.5293062566065927</v>
      </c>
      <c r="O496" s="259"/>
    </row>
    <row r="497" spans="1:15" ht="16.5" x14ac:dyDescent="0.3">
      <c r="A497" s="67" t="str">
        <f t="shared" si="36"/>
        <v>DB2CapacidadPeninsular</v>
      </c>
      <c r="B497" s="250" t="str">
        <f t="shared" si="40"/>
        <v>DB2Peninsular</v>
      </c>
      <c r="C497" s="67" t="str">
        <f t="shared" si="37"/>
        <v>DB2CapacidadEnergíaPeninsular</v>
      </c>
      <c r="E497" s="251" t="s">
        <v>50</v>
      </c>
      <c r="F497" s="253" t="s">
        <v>185</v>
      </c>
      <c r="G497" s="252" t="s">
        <v>135</v>
      </c>
      <c r="H497" s="252" t="s">
        <v>72</v>
      </c>
      <c r="I497" s="268" t="s">
        <v>161</v>
      </c>
      <c r="J497" s="254">
        <v>0.52101965345319756</v>
      </c>
      <c r="K497" s="266" t="s">
        <v>184</v>
      </c>
      <c r="L497" s="256">
        <f>+INDEX(EC_ENERO_2025!$O$11:$O$214,MATCH(B497,EC_ENERO_2025!$A$11:$A$214,0))/1000</f>
        <v>264515.21396050899</v>
      </c>
      <c r="M497" s="257">
        <f t="shared" si="38"/>
        <v>137817625.1108028</v>
      </c>
      <c r="N497" s="258">
        <f t="shared" si="39"/>
        <v>0.52705867165284914</v>
      </c>
      <c r="O497" s="259"/>
    </row>
    <row r="498" spans="1:15" ht="16.5" x14ac:dyDescent="0.3">
      <c r="A498" s="67" t="str">
        <f t="shared" si="36"/>
        <v>PDBTCapacidadPeninsular</v>
      </c>
      <c r="B498" s="250" t="str">
        <f t="shared" si="40"/>
        <v>PDBTPeninsular</v>
      </c>
      <c r="C498" s="67" t="str">
        <f t="shared" si="37"/>
        <v>PDBTCapacidadEnergíaPeninsular</v>
      </c>
      <c r="E498" s="251" t="s">
        <v>56</v>
      </c>
      <c r="F498" s="253" t="s">
        <v>185</v>
      </c>
      <c r="G498" s="252" t="s">
        <v>135</v>
      </c>
      <c r="H498" s="252" t="s">
        <v>72</v>
      </c>
      <c r="I498" s="268" t="s">
        <v>161</v>
      </c>
      <c r="J498" s="254">
        <v>1.0381511005373405</v>
      </c>
      <c r="K498" s="266" t="s">
        <v>184</v>
      </c>
      <c r="L498" s="256">
        <f>+INDEX(EC_ENERO_2025!$O$11:$O$214,MATCH(B498,EC_ENERO_2025!$A$11:$A$214,0))/1000</f>
        <v>67273.789361867181</v>
      </c>
      <c r="M498" s="257">
        <f t="shared" si="38"/>
        <v>69840358.463339642</v>
      </c>
      <c r="N498" s="258">
        <f t="shared" si="39"/>
        <v>1.0501840696366462</v>
      </c>
      <c r="O498" s="259"/>
    </row>
    <row r="499" spans="1:15" ht="16.5" x14ac:dyDescent="0.3">
      <c r="A499" s="67" t="str">
        <f t="shared" si="36"/>
        <v>GDBTCapacidadPeninsular</v>
      </c>
      <c r="B499" s="250" t="str">
        <f t="shared" si="40"/>
        <v>GDBTPeninsular</v>
      </c>
      <c r="C499" s="67" t="str">
        <f t="shared" si="37"/>
        <v>GDBTCapacidadPotenciaPeninsular</v>
      </c>
      <c r="E499" s="251" t="s">
        <v>53</v>
      </c>
      <c r="F499" s="253" t="s">
        <v>185</v>
      </c>
      <c r="G499" s="252" t="s">
        <v>136</v>
      </c>
      <c r="H499" s="252" t="s">
        <v>72</v>
      </c>
      <c r="I499" s="268" t="s">
        <v>161</v>
      </c>
      <c r="J499" s="269">
        <v>322.96127166291825</v>
      </c>
      <c r="K499" s="266" t="s">
        <v>186</v>
      </c>
      <c r="L499" s="256">
        <f>+INDEX(EC_ENERO_2025!$O$11:$O$214,MATCH(B499,EC_ENERO_2025!$A$11:$A$214,0))/1000</f>
        <v>4.2507580691730835</v>
      </c>
      <c r="M499" s="257">
        <f t="shared" si="38"/>
        <v>1372830.2315515501</v>
      </c>
      <c r="N499" s="270">
        <f t="shared" si="39"/>
        <v>326.70464100499271</v>
      </c>
      <c r="O499" s="259"/>
    </row>
    <row r="500" spans="1:15" ht="16.5" x14ac:dyDescent="0.3">
      <c r="A500" s="67" t="str">
        <f t="shared" si="36"/>
        <v>RABTCapacidadPeninsular</v>
      </c>
      <c r="B500" s="250" t="str">
        <f t="shared" si="40"/>
        <v>RABTPeninsular</v>
      </c>
      <c r="C500" s="67" t="str">
        <f t="shared" si="37"/>
        <v>RABTCapacidadEnergíaPeninsular</v>
      </c>
      <c r="E500" s="251" t="s">
        <v>59</v>
      </c>
      <c r="F500" s="253" t="s">
        <v>185</v>
      </c>
      <c r="G500" s="252" t="s">
        <v>135</v>
      </c>
      <c r="H500" s="252" t="s">
        <v>72</v>
      </c>
      <c r="I500" s="268" t="s">
        <v>161</v>
      </c>
      <c r="J500" s="254">
        <v>0.60211652915060387</v>
      </c>
      <c r="K500" s="266" t="s">
        <v>184</v>
      </c>
      <c r="L500" s="256">
        <f>+INDEX(EC_ENERO_2025!$O$11:$O$214,MATCH(B500,EC_ENERO_2025!$A$11:$A$214,0))/1000</f>
        <v>3924.1199892682012</v>
      </c>
      <c r="M500" s="257">
        <f t="shared" si="38"/>
        <v>2362777.507908674</v>
      </c>
      <c r="N500" s="258">
        <f t="shared" si="39"/>
        <v>0.60909552246448684</v>
      </c>
      <c r="O500" s="259"/>
    </row>
    <row r="501" spans="1:15" ht="16.5" x14ac:dyDescent="0.3">
      <c r="A501" s="67" t="str">
        <f t="shared" si="36"/>
        <v>APBTCapacidadPeninsular</v>
      </c>
      <c r="B501" s="250" t="str">
        <f t="shared" si="40"/>
        <v>APBTPeninsular</v>
      </c>
      <c r="C501" s="67" t="str">
        <f t="shared" si="37"/>
        <v>APBTCapacidadEnergíaPeninsular</v>
      </c>
      <c r="E501" s="251" t="s">
        <v>57</v>
      </c>
      <c r="F501" s="253" t="s">
        <v>185</v>
      </c>
      <c r="G501" s="252" t="s">
        <v>135</v>
      </c>
      <c r="H501" s="252" t="s">
        <v>72</v>
      </c>
      <c r="I501" s="268" t="s">
        <v>161</v>
      </c>
      <c r="J501" s="254">
        <v>1.5691689989395348</v>
      </c>
      <c r="K501" s="266" t="s">
        <v>184</v>
      </c>
      <c r="L501" s="256">
        <f>+INDEX(EC_ENERO_2025!$O$11:$O$214,MATCH(B501,EC_ENERO_2025!$A$11:$A$214,0))/1000</f>
        <v>15470.680438045523</v>
      </c>
      <c r="M501" s="257">
        <f t="shared" si="38"/>
        <v>24276112.135881335</v>
      </c>
      <c r="N501" s="258">
        <f t="shared" si="39"/>
        <v>1.5873568735813424</v>
      </c>
      <c r="O501" s="259"/>
    </row>
    <row r="502" spans="1:15" ht="16.5" x14ac:dyDescent="0.3">
      <c r="A502" s="67" t="str">
        <f t="shared" si="36"/>
        <v>APMTCapacidadPeninsular</v>
      </c>
      <c r="B502" s="250" t="str">
        <f t="shared" si="40"/>
        <v>APMTPeninsular</v>
      </c>
      <c r="C502" s="67" t="str">
        <f t="shared" si="37"/>
        <v>APMTCapacidadEnergíaPeninsular</v>
      </c>
      <c r="E502" s="251" t="s">
        <v>58</v>
      </c>
      <c r="F502" s="253" t="s">
        <v>185</v>
      </c>
      <c r="G502" s="252" t="s">
        <v>135</v>
      </c>
      <c r="H502" s="252" t="s">
        <v>72</v>
      </c>
      <c r="I502" s="268" t="s">
        <v>161</v>
      </c>
      <c r="J502" s="254">
        <v>1.2218225633040691</v>
      </c>
      <c r="K502" s="255" t="s">
        <v>184</v>
      </c>
      <c r="L502" s="256">
        <f>+INDEX(EC_ENERO_2025!$O$11:$O$214,MATCH(B502,EC_ENERO_2025!$A$11:$A$214,0))/1000</f>
        <v>2098.0637348175569</v>
      </c>
      <c r="M502" s="257">
        <f t="shared" si="38"/>
        <v>2563461.610450096</v>
      </c>
      <c r="N502" s="258">
        <f t="shared" si="39"/>
        <v>1.2359844258127757</v>
      </c>
      <c r="O502" s="259"/>
    </row>
    <row r="503" spans="1:15" ht="16.5" x14ac:dyDescent="0.3">
      <c r="A503" s="67" t="str">
        <f t="shared" si="36"/>
        <v>GDMTHCapacidadPeninsular</v>
      </c>
      <c r="B503" s="250" t="str">
        <f t="shared" si="40"/>
        <v>GDMTHPeninsular</v>
      </c>
      <c r="C503" s="67" t="str">
        <f t="shared" si="37"/>
        <v>GDMTHCapacidadPotenciaPeninsular</v>
      </c>
      <c r="E503" s="251" t="s">
        <v>54</v>
      </c>
      <c r="F503" s="253" t="s">
        <v>185</v>
      </c>
      <c r="G503" s="252" t="s">
        <v>136</v>
      </c>
      <c r="H503" s="252" t="s">
        <v>72</v>
      </c>
      <c r="I503" s="268" t="s">
        <v>161</v>
      </c>
      <c r="J503" s="269">
        <v>416.63094038368553</v>
      </c>
      <c r="K503" s="266" t="s">
        <v>186</v>
      </c>
      <c r="L503" s="256">
        <f>+INDEX(EC_ENERO_2025!$O$11:$O$214,MATCH(B503,EC_ENERO_2025!$A$11:$A$214,0))/1000</f>
        <v>661.55352825087436</v>
      </c>
      <c r="M503" s="257">
        <f t="shared" si="38"/>
        <v>275623668.58930689</v>
      </c>
      <c r="N503" s="270">
        <f t="shared" si="39"/>
        <v>421.4600131736259</v>
      </c>
      <c r="O503" s="259"/>
    </row>
    <row r="504" spans="1:15" ht="16.5" x14ac:dyDescent="0.3">
      <c r="A504" s="67" t="str">
        <f t="shared" si="36"/>
        <v>GDMTOCapacidadPeninsular</v>
      </c>
      <c r="B504" s="250" t="str">
        <f t="shared" si="40"/>
        <v>GDMTOPeninsular</v>
      </c>
      <c r="C504" s="67" t="str">
        <f t="shared" si="37"/>
        <v>GDMTOCapacidadPotenciaPeninsular</v>
      </c>
      <c r="E504" s="251" t="s">
        <v>55</v>
      </c>
      <c r="F504" s="253" t="s">
        <v>185</v>
      </c>
      <c r="G504" s="252" t="s">
        <v>136</v>
      </c>
      <c r="H504" s="252" t="s">
        <v>72</v>
      </c>
      <c r="I504" s="268" t="s">
        <v>161</v>
      </c>
      <c r="J504" s="269">
        <v>352.00598808706548</v>
      </c>
      <c r="K504" s="266" t="s">
        <v>186</v>
      </c>
      <c r="L504" s="256">
        <f>+INDEX(EC_ENERO_2025!$O$11:$O$214,MATCH(B504,EC_ENERO_2025!$A$11:$A$214,0))/1000</f>
        <v>182.99912245961298</v>
      </c>
      <c r="M504" s="257">
        <f t="shared" si="38"/>
        <v>64416786.92046196</v>
      </c>
      <c r="N504" s="270">
        <f t="shared" si="39"/>
        <v>356.08600801405862</v>
      </c>
      <c r="O504" s="259"/>
    </row>
    <row r="505" spans="1:15" ht="16.5" x14ac:dyDescent="0.3">
      <c r="A505" s="67" t="str">
        <f t="shared" si="36"/>
        <v>RAMTCapacidadPeninsular</v>
      </c>
      <c r="B505" s="250" t="str">
        <f t="shared" si="40"/>
        <v>RAMTPeninsular</v>
      </c>
      <c r="C505" s="67" t="str">
        <f t="shared" si="37"/>
        <v>RAMTCapacidadPotenciaPeninsular</v>
      </c>
      <c r="E505" s="251" t="s">
        <v>60</v>
      </c>
      <c r="F505" s="253" t="s">
        <v>185</v>
      </c>
      <c r="G505" s="252" t="s">
        <v>136</v>
      </c>
      <c r="H505" s="252" t="s">
        <v>72</v>
      </c>
      <c r="I505" s="268" t="s">
        <v>161</v>
      </c>
      <c r="J505" s="269">
        <v>163.78606447928163</v>
      </c>
      <c r="K505" s="266" t="s">
        <v>186</v>
      </c>
      <c r="L505" s="256">
        <f>+INDEX(EC_ENERO_2025!$O$11:$O$214,MATCH(B505,EC_ENERO_2025!$A$11:$A$214,0))/1000</f>
        <v>10.228452551162162</v>
      </c>
      <c r="M505" s="257">
        <f t="shared" si="38"/>
        <v>1675277.9890679184</v>
      </c>
      <c r="N505" s="270">
        <f t="shared" si="39"/>
        <v>165.68447084012448</v>
      </c>
      <c r="O505" s="259"/>
    </row>
    <row r="506" spans="1:15" ht="16.5" x14ac:dyDescent="0.3">
      <c r="A506" s="67" t="str">
        <f t="shared" si="36"/>
        <v>DISTCapacidadPeninsular</v>
      </c>
      <c r="B506" s="250" t="str">
        <f t="shared" si="40"/>
        <v>DISTPeninsular</v>
      </c>
      <c r="C506" s="67" t="str">
        <f t="shared" si="37"/>
        <v>DISTCapacidadPotenciaPeninsular</v>
      </c>
      <c r="E506" s="265" t="s">
        <v>51</v>
      </c>
      <c r="F506" s="253" t="s">
        <v>185</v>
      </c>
      <c r="G506" s="252" t="s">
        <v>136</v>
      </c>
      <c r="H506" s="252" t="s">
        <v>72</v>
      </c>
      <c r="I506" s="268" t="s">
        <v>161</v>
      </c>
      <c r="J506" s="269">
        <v>412.10506817010713</v>
      </c>
      <c r="K506" s="266" t="s">
        <v>186</v>
      </c>
      <c r="L506" s="256">
        <f>+INDEX(EC_ENERO_2025!$O$11:$O$214,MATCH(B506,EC_ENERO_2025!$A$11:$A$214,0))/1000</f>
        <v>13.645348786671672</v>
      </c>
      <c r="M506" s="257">
        <f t="shared" si="38"/>
        <v>5623317.3919362184</v>
      </c>
      <c r="N506" s="270">
        <f t="shared" si="39"/>
        <v>416.88168262285052</v>
      </c>
      <c r="O506" s="259"/>
    </row>
    <row r="507" spans="1:15" ht="16.5" x14ac:dyDescent="0.3">
      <c r="A507" s="67" t="str">
        <f t="shared" si="36"/>
        <v>DITCapacidadPeninsular</v>
      </c>
      <c r="B507" s="250" t="str">
        <f t="shared" si="40"/>
        <v>DITPeninsular</v>
      </c>
      <c r="C507" s="67" t="str">
        <f t="shared" si="37"/>
        <v>DITCapacidadPotenciaPeninsular</v>
      </c>
      <c r="E507" s="251" t="s">
        <v>52</v>
      </c>
      <c r="F507" s="253" t="s">
        <v>185</v>
      </c>
      <c r="G507" s="252" t="s">
        <v>136</v>
      </c>
      <c r="H507" s="252" t="s">
        <v>72</v>
      </c>
      <c r="I507" s="268" t="s">
        <v>161</v>
      </c>
      <c r="J507" s="269">
        <v>407.49513663788338</v>
      </c>
      <c r="K507" s="266" t="s">
        <v>186</v>
      </c>
      <c r="L507" s="256">
        <f>+INDEX(EC_ENERO_2025!$O$11:$O$214,MATCH(B507,EC_ENERO_2025!$A$11:$A$214,0))/1000</f>
        <v>0.38930522153987385</v>
      </c>
      <c r="M507" s="257">
        <f t="shared" si="38"/>
        <v>158639.98444523235</v>
      </c>
      <c r="N507" s="270">
        <f t="shared" si="39"/>
        <v>412.2183184413251</v>
      </c>
      <c r="O507" s="259"/>
    </row>
    <row r="508" spans="1:15" ht="16.5" x14ac:dyDescent="0.3">
      <c r="A508" s="67" t="str">
        <f t="shared" si="36"/>
        <v>DB1CapacidadSureste</v>
      </c>
      <c r="B508" s="250" t="str">
        <f t="shared" si="40"/>
        <v>DB1Sureste</v>
      </c>
      <c r="C508" s="67" t="str">
        <f t="shared" si="37"/>
        <v>DB1CapacidadEnergíaSureste</v>
      </c>
      <c r="E508" s="251" t="s">
        <v>48</v>
      </c>
      <c r="F508" s="253" t="s">
        <v>185</v>
      </c>
      <c r="G508" s="252" t="s">
        <v>135</v>
      </c>
      <c r="H508" s="252" t="s">
        <v>73</v>
      </c>
      <c r="I508" s="268" t="s">
        <v>161</v>
      </c>
      <c r="J508" s="254">
        <v>0.5117620192411646</v>
      </c>
      <c r="K508" s="266" t="s">
        <v>184</v>
      </c>
      <c r="L508" s="256">
        <f>+INDEX(EC_ENERO_2025!$O$11:$O$214,MATCH(B508,EC_ENERO_2025!$A$11:$A$214,0))/1000</f>
        <v>146781.88311608421</v>
      </c>
      <c r="M508" s="257">
        <f t="shared" si="38"/>
        <v>75117392.891507864</v>
      </c>
      <c r="N508" s="258">
        <f t="shared" si="39"/>
        <v>0.51769373434558419</v>
      </c>
      <c r="O508" s="259"/>
    </row>
    <row r="509" spans="1:15" ht="16.5" x14ac:dyDescent="0.3">
      <c r="A509" s="67" t="str">
        <f t="shared" si="36"/>
        <v>DB2CapacidadSureste</v>
      </c>
      <c r="B509" s="250" t="str">
        <f t="shared" si="40"/>
        <v>DB2Sureste</v>
      </c>
      <c r="C509" s="67" t="str">
        <f t="shared" si="37"/>
        <v>DB2CapacidadEnergíaSureste</v>
      </c>
      <c r="E509" s="251" t="s">
        <v>50</v>
      </c>
      <c r="F509" s="253" t="s">
        <v>185</v>
      </c>
      <c r="G509" s="252" t="s">
        <v>135</v>
      </c>
      <c r="H509" s="252" t="s">
        <v>73</v>
      </c>
      <c r="I509" s="268" t="s">
        <v>161</v>
      </c>
      <c r="J509" s="254">
        <v>0.50954018703027704</v>
      </c>
      <c r="K509" s="266" t="s">
        <v>184</v>
      </c>
      <c r="L509" s="256">
        <f>+INDEX(EC_ENERO_2025!$O$11:$O$214,MATCH(B509,EC_ENERO_2025!$A$11:$A$214,0))/1000</f>
        <v>283454.90830101212</v>
      </c>
      <c r="M509" s="257">
        <f t="shared" si="38"/>
        <v>144431666.99034774</v>
      </c>
      <c r="N509" s="258">
        <f t="shared" si="39"/>
        <v>0.51544614939184097</v>
      </c>
      <c r="O509" s="259"/>
    </row>
    <row r="510" spans="1:15" ht="16.5" x14ac:dyDescent="0.3">
      <c r="A510" s="67" t="str">
        <f t="shared" si="36"/>
        <v>PDBTCapacidadSureste</v>
      </c>
      <c r="B510" s="250" t="str">
        <f t="shared" si="40"/>
        <v>PDBTSureste</v>
      </c>
      <c r="C510" s="67" t="str">
        <f t="shared" si="37"/>
        <v>PDBTCapacidadEnergíaSureste</v>
      </c>
      <c r="E510" s="251" t="s">
        <v>56</v>
      </c>
      <c r="F510" s="253" t="s">
        <v>185</v>
      </c>
      <c r="G510" s="252" t="s">
        <v>135</v>
      </c>
      <c r="H510" s="252" t="s">
        <v>73</v>
      </c>
      <c r="I510" s="268" t="s">
        <v>161</v>
      </c>
      <c r="J510" s="254">
        <v>1.01222972474365</v>
      </c>
      <c r="K510" s="266" t="s">
        <v>184</v>
      </c>
      <c r="L510" s="256">
        <f>+INDEX(EC_ENERO_2025!$O$11:$O$214,MATCH(B510,EC_ENERO_2025!$A$11:$A$214,0))/1000</f>
        <v>79057.060325829472</v>
      </c>
      <c r="M510" s="257">
        <f t="shared" si="38"/>
        <v>80023906.412656501</v>
      </c>
      <c r="N510" s="258">
        <f t="shared" si="39"/>
        <v>1.0239622451763064</v>
      </c>
      <c r="O510" s="259"/>
    </row>
    <row r="511" spans="1:15" ht="16.5" x14ac:dyDescent="0.3">
      <c r="A511" s="67" t="str">
        <f t="shared" si="36"/>
        <v>GDBTCapacidadSureste</v>
      </c>
      <c r="B511" s="250" t="str">
        <f t="shared" si="40"/>
        <v>GDBTSureste</v>
      </c>
      <c r="C511" s="67" t="str">
        <f t="shared" si="37"/>
        <v>GDBTCapacidadPotenciaSureste</v>
      </c>
      <c r="E511" s="265" t="s">
        <v>53</v>
      </c>
      <c r="F511" s="253" t="s">
        <v>185</v>
      </c>
      <c r="G511" s="252" t="s">
        <v>136</v>
      </c>
      <c r="H511" s="252" t="s">
        <v>73</v>
      </c>
      <c r="I511" s="268" t="s">
        <v>161</v>
      </c>
      <c r="J511" s="269">
        <v>263.81998641545312</v>
      </c>
      <c r="K511" s="266" t="s">
        <v>186</v>
      </c>
      <c r="L511" s="256">
        <f>+INDEX(EC_ENERO_2025!$O$11:$O$214,MATCH(B511,EC_ENERO_2025!$A$11:$A$214,0))/1000</f>
        <v>6.1114874879630596</v>
      </c>
      <c r="M511" s="257">
        <f t="shared" si="38"/>
        <v>1612332.5460526261</v>
      </c>
      <c r="N511" s="270">
        <f t="shared" si="39"/>
        <v>266.87786281001001</v>
      </c>
      <c r="O511" s="259"/>
    </row>
    <row r="512" spans="1:15" ht="16.5" x14ac:dyDescent="0.3">
      <c r="A512" s="67" t="str">
        <f t="shared" si="36"/>
        <v>RABTCapacidadSureste</v>
      </c>
      <c r="B512" s="250" t="str">
        <f t="shared" si="40"/>
        <v>RABTSureste</v>
      </c>
      <c r="C512" s="67" t="str">
        <f t="shared" si="37"/>
        <v>RABTCapacidadEnergíaSureste</v>
      </c>
      <c r="E512" s="265" t="s">
        <v>59</v>
      </c>
      <c r="F512" s="253" t="s">
        <v>185</v>
      </c>
      <c r="G512" s="252" t="s">
        <v>135</v>
      </c>
      <c r="H512" s="252" t="s">
        <v>73</v>
      </c>
      <c r="I512" s="268" t="s">
        <v>161</v>
      </c>
      <c r="J512" s="254">
        <v>0.58785977246407295</v>
      </c>
      <c r="K512" s="266" t="s">
        <v>184</v>
      </c>
      <c r="L512" s="256">
        <f>+INDEX(EC_ENERO_2025!$O$11:$O$214,MATCH(B512,EC_ENERO_2025!$A$11:$A$214,0))/1000</f>
        <v>6532.2769287461888</v>
      </c>
      <c r="M512" s="257">
        <f t="shared" si="38"/>
        <v>3840062.8290050477</v>
      </c>
      <c r="N512" s="258">
        <f t="shared" si="39"/>
        <v>0.59467351901129883</v>
      </c>
      <c r="O512" s="259"/>
    </row>
    <row r="513" spans="1:15" ht="16.5" x14ac:dyDescent="0.3">
      <c r="A513" s="67" t="str">
        <f t="shared" si="36"/>
        <v>APBTCapacidadSureste</v>
      </c>
      <c r="B513" s="250" t="str">
        <f t="shared" si="40"/>
        <v>APBTSureste</v>
      </c>
      <c r="C513" s="67" t="str">
        <f t="shared" si="37"/>
        <v>APBTCapacidadEnergíaSureste</v>
      </c>
      <c r="E513" s="265" t="s">
        <v>57</v>
      </c>
      <c r="F513" s="253" t="s">
        <v>185</v>
      </c>
      <c r="G513" s="252" t="s">
        <v>135</v>
      </c>
      <c r="H513" s="252" t="s">
        <v>73</v>
      </c>
      <c r="I513" s="268" t="s">
        <v>161</v>
      </c>
      <c r="J513" s="254">
        <v>1.5321384620914034</v>
      </c>
      <c r="K513" s="266" t="s">
        <v>184</v>
      </c>
      <c r="L513" s="256">
        <f>+INDEX(EC_ENERO_2025!$O$11:$O$214,MATCH(B513,EC_ENERO_2025!$A$11:$A$214,0))/1000</f>
        <v>25253.001564324459</v>
      </c>
      <c r="M513" s="257">
        <f t="shared" si="38"/>
        <v>38691094.979955882</v>
      </c>
      <c r="N513" s="258">
        <f t="shared" si="39"/>
        <v>1.5498971243522834</v>
      </c>
      <c r="O513" s="259"/>
    </row>
    <row r="514" spans="1:15" ht="16.5" x14ac:dyDescent="0.3">
      <c r="A514" s="67" t="str">
        <f t="shared" si="36"/>
        <v>APMTCapacidadSureste</v>
      </c>
      <c r="B514" s="250" t="str">
        <f t="shared" si="40"/>
        <v>APMTSureste</v>
      </c>
      <c r="C514" s="67" t="str">
        <f t="shared" si="37"/>
        <v>APMTCapacidadEnergíaSureste</v>
      </c>
      <c r="E514" s="265" t="s">
        <v>58</v>
      </c>
      <c r="F514" s="253" t="s">
        <v>185</v>
      </c>
      <c r="G514" s="252" t="s">
        <v>135</v>
      </c>
      <c r="H514" s="252" t="s">
        <v>73</v>
      </c>
      <c r="I514" s="268" t="s">
        <v>161</v>
      </c>
      <c r="J514" s="254">
        <v>1.2392269156226914</v>
      </c>
      <c r="K514" s="255" t="s">
        <v>184</v>
      </c>
      <c r="L514" s="256">
        <f>+INDEX(EC_ENERO_2025!$O$11:$O$214,MATCH(B514,EC_ENERO_2025!$A$11:$A$214,0))/1000</f>
        <v>1405.9682728856678</v>
      </c>
      <c r="M514" s="257">
        <f t="shared" si="38"/>
        <v>1742313.7262714687</v>
      </c>
      <c r="N514" s="258">
        <f t="shared" si="39"/>
        <v>1.2535905079504339</v>
      </c>
      <c r="O514" s="259"/>
    </row>
    <row r="515" spans="1:15" ht="16.5" x14ac:dyDescent="0.3">
      <c r="A515" s="67" t="str">
        <f t="shared" si="36"/>
        <v>GDMTHCapacidadSureste</v>
      </c>
      <c r="B515" s="250" t="str">
        <f t="shared" si="40"/>
        <v>GDMTHSureste</v>
      </c>
      <c r="C515" s="67" t="str">
        <f t="shared" si="37"/>
        <v>GDMTHCapacidadPotenciaSureste</v>
      </c>
      <c r="E515" s="251" t="s">
        <v>54</v>
      </c>
      <c r="F515" s="253" t="s">
        <v>185</v>
      </c>
      <c r="G515" s="252" t="s">
        <v>136</v>
      </c>
      <c r="H515" s="252" t="s">
        <v>73</v>
      </c>
      <c r="I515" s="268" t="s">
        <v>161</v>
      </c>
      <c r="J515" s="269">
        <v>366.47030093262947</v>
      </c>
      <c r="K515" s="266" t="s">
        <v>186</v>
      </c>
      <c r="L515" s="256">
        <f>+INDEX(EC_ENERO_2025!$O$11:$O$214,MATCH(B515,EC_ENERO_2025!$A$11:$A$214,0))/1000</f>
        <v>253.7274374079158</v>
      </c>
      <c r="M515" s="257">
        <f t="shared" si="38"/>
        <v>92983570.341743812</v>
      </c>
      <c r="N515" s="270">
        <f t="shared" si="39"/>
        <v>370.71797336167486</v>
      </c>
      <c r="O515" s="259"/>
    </row>
    <row r="516" spans="1:15" ht="16.5" x14ac:dyDescent="0.3">
      <c r="A516" s="67" t="str">
        <f t="shared" si="36"/>
        <v>GDMTOCapacidadSureste</v>
      </c>
      <c r="B516" s="250" t="str">
        <f t="shared" si="40"/>
        <v>GDMTOSureste</v>
      </c>
      <c r="C516" s="67" t="str">
        <f t="shared" si="37"/>
        <v>GDMTOCapacidadPotenciaSureste</v>
      </c>
      <c r="E516" s="251" t="s">
        <v>55</v>
      </c>
      <c r="F516" s="253" t="s">
        <v>185</v>
      </c>
      <c r="G516" s="252" t="s">
        <v>136</v>
      </c>
      <c r="H516" s="252" t="s">
        <v>73</v>
      </c>
      <c r="I516" s="268" t="s">
        <v>161</v>
      </c>
      <c r="J516" s="269">
        <v>274.83971872340402</v>
      </c>
      <c r="K516" s="266" t="s">
        <v>186</v>
      </c>
      <c r="L516" s="256">
        <f>+INDEX(EC_ENERO_2025!$O$11:$O$214,MATCH(B516,EC_ENERO_2025!$A$11:$A$214,0))/1000</f>
        <v>153.49916985484762</v>
      </c>
      <c r="M516" s="257">
        <f t="shared" si="38"/>
        <v>42187668.667182341</v>
      </c>
      <c r="N516" s="270">
        <f t="shared" si="39"/>
        <v>278.02532228433927</v>
      </c>
      <c r="O516" s="259"/>
    </row>
    <row r="517" spans="1:15" ht="16.5" x14ac:dyDescent="0.3">
      <c r="A517" s="67" t="str">
        <f t="shared" si="36"/>
        <v>RAMTCapacidadSureste</v>
      </c>
      <c r="B517" s="250" t="str">
        <f t="shared" si="40"/>
        <v>RAMTSureste</v>
      </c>
      <c r="C517" s="67" t="str">
        <f t="shared" si="37"/>
        <v>RAMTCapacidadPotenciaSureste</v>
      </c>
      <c r="E517" s="251" t="s">
        <v>60</v>
      </c>
      <c r="F517" s="253" t="s">
        <v>185</v>
      </c>
      <c r="G517" s="252" t="s">
        <v>136</v>
      </c>
      <c r="H517" s="252" t="s">
        <v>73</v>
      </c>
      <c r="I517" s="268" t="s">
        <v>161</v>
      </c>
      <c r="J517" s="269">
        <v>163.78606447928163</v>
      </c>
      <c r="K517" s="266" t="s">
        <v>186</v>
      </c>
      <c r="L517" s="256">
        <f>+INDEX(EC_ENERO_2025!$O$11:$O$214,MATCH(B517,EC_ENERO_2025!$A$11:$A$214,0))/1000</f>
        <v>25.261661255144702</v>
      </c>
      <c r="M517" s="257">
        <f t="shared" si="38"/>
        <v>4137508.0791889005</v>
      </c>
      <c r="N517" s="270">
        <f t="shared" si="39"/>
        <v>165.68447084012448</v>
      </c>
      <c r="O517" s="259"/>
    </row>
    <row r="518" spans="1:15" ht="16.5" x14ac:dyDescent="0.3">
      <c r="A518" s="67" t="str">
        <f t="shared" si="36"/>
        <v>DISTCapacidadSureste</v>
      </c>
      <c r="B518" s="250" t="str">
        <f t="shared" si="40"/>
        <v>DISTSureste</v>
      </c>
      <c r="C518" s="67" t="str">
        <f t="shared" si="37"/>
        <v>DISTCapacidadPotenciaSureste</v>
      </c>
      <c r="E518" s="251" t="s">
        <v>51</v>
      </c>
      <c r="F518" s="253" t="s">
        <v>185</v>
      </c>
      <c r="G518" s="252" t="s">
        <v>136</v>
      </c>
      <c r="H518" s="252" t="s">
        <v>73</v>
      </c>
      <c r="I518" s="268" t="s">
        <v>161</v>
      </c>
      <c r="J518" s="269">
        <v>416.63094038368553</v>
      </c>
      <c r="K518" s="266" t="s">
        <v>186</v>
      </c>
      <c r="L518" s="256">
        <f>+INDEX(EC_ENERO_2025!$O$11:$O$214,MATCH(B518,EC_ENERO_2025!$A$11:$A$214,0))/1000</f>
        <v>59.360080391144002</v>
      </c>
      <c r="M518" s="257">
        <f t="shared" si="38"/>
        <v>24731246.114613496</v>
      </c>
      <c r="N518" s="270">
        <f t="shared" si="39"/>
        <v>421.4600131736259</v>
      </c>
      <c r="O518" s="259"/>
    </row>
    <row r="519" spans="1:15" ht="16.5" x14ac:dyDescent="0.3">
      <c r="A519" s="67" t="str">
        <f t="shared" si="36"/>
        <v>DITCapacidadSureste</v>
      </c>
      <c r="B519" s="250" t="str">
        <f t="shared" si="40"/>
        <v>DITSureste</v>
      </c>
      <c r="C519" s="67" t="str">
        <f t="shared" si="37"/>
        <v>DITCapacidadPotenciaSureste</v>
      </c>
      <c r="E519" s="251" t="s">
        <v>52</v>
      </c>
      <c r="F519" s="253" t="s">
        <v>185</v>
      </c>
      <c r="G519" s="252" t="s">
        <v>136</v>
      </c>
      <c r="H519" s="252" t="s">
        <v>73</v>
      </c>
      <c r="I519" s="268" t="s">
        <v>161</v>
      </c>
      <c r="J519" s="269">
        <v>369.99301590299228</v>
      </c>
      <c r="K519" s="266" t="s">
        <v>186</v>
      </c>
      <c r="L519" s="256">
        <f>+INDEX(EC_ENERO_2025!$O$11:$O$214,MATCH(B519,EC_ENERO_2025!$A$11:$A$214,0))/1000</f>
        <v>1.1412683122467899</v>
      </c>
      <c r="M519" s="257">
        <f t="shared" si="38"/>
        <v>422261.30480270769</v>
      </c>
      <c r="N519" s="270">
        <f t="shared" si="39"/>
        <v>374.28151930583527</v>
      </c>
      <c r="O519" s="259"/>
    </row>
    <row r="520" spans="1:15" ht="16.5" x14ac:dyDescent="0.3">
      <c r="A520" s="67" t="str">
        <f t="shared" si="36"/>
        <v>DB1CapacidadValle de México Centro</v>
      </c>
      <c r="B520" s="250" t="str">
        <f t="shared" si="40"/>
        <v>DB1Valle de México Centro</v>
      </c>
      <c r="C520" s="67" t="str">
        <f t="shared" si="37"/>
        <v>DB1CapacidadEnergíaValle de México Centro</v>
      </c>
      <c r="E520" s="251" t="s">
        <v>48</v>
      </c>
      <c r="F520" s="253" t="s">
        <v>185</v>
      </c>
      <c r="G520" s="252" t="s">
        <v>135</v>
      </c>
      <c r="H520" s="252" t="s">
        <v>74</v>
      </c>
      <c r="I520" s="268" t="s">
        <v>161</v>
      </c>
      <c r="J520" s="254">
        <v>0.58619339830590755</v>
      </c>
      <c r="K520" s="266" t="s">
        <v>184</v>
      </c>
      <c r="L520" s="256">
        <f>+INDEX(EC_ENERO_2025!$O$11:$O$214,MATCH(B520,EC_ENERO_2025!$A$11:$A$214,0))/1000</f>
        <v>109933.40444512946</v>
      </c>
      <c r="M520" s="257">
        <f t="shared" si="38"/>
        <v>64442235.939028203</v>
      </c>
      <c r="N520" s="258">
        <f t="shared" si="39"/>
        <v>0.59298783029599167</v>
      </c>
      <c r="O520" s="259"/>
    </row>
    <row r="521" spans="1:15" ht="16.5" x14ac:dyDescent="0.3">
      <c r="A521" s="67" t="str">
        <f t="shared" si="36"/>
        <v>DB2CapacidadValle de México Centro</v>
      </c>
      <c r="B521" s="250" t="str">
        <f t="shared" si="40"/>
        <v>DB2Valle de México Centro</v>
      </c>
      <c r="C521" s="67" t="str">
        <f t="shared" si="37"/>
        <v>DB2CapacidadEnergíaValle de México Centro</v>
      </c>
      <c r="E521" s="251" t="s">
        <v>50</v>
      </c>
      <c r="F521" s="253" t="s">
        <v>185</v>
      </c>
      <c r="G521" s="252" t="s">
        <v>135</v>
      </c>
      <c r="H521" s="252" t="s">
        <v>74</v>
      </c>
      <c r="I521" s="268" t="s">
        <v>161</v>
      </c>
      <c r="J521" s="254">
        <v>0.58341610804229749</v>
      </c>
      <c r="K521" s="266" t="s">
        <v>184</v>
      </c>
      <c r="L521" s="256">
        <f>+INDEX(EC_ENERO_2025!$O$11:$O$214,MATCH(B521,EC_ENERO_2025!$A$11:$A$214,0))/1000</f>
        <v>70698.870986205162</v>
      </c>
      <c r="M521" s="257">
        <f t="shared" si="38"/>
        <v>41246860.15375632</v>
      </c>
      <c r="N521" s="258">
        <f t="shared" si="39"/>
        <v>0.59017834910381206</v>
      </c>
      <c r="O521" s="259"/>
    </row>
    <row r="522" spans="1:15" ht="16.5" x14ac:dyDescent="0.3">
      <c r="A522" s="67" t="str">
        <f t="shared" si="36"/>
        <v>PDBTCapacidadValle de México Centro</v>
      </c>
      <c r="B522" s="250" t="str">
        <f t="shared" si="40"/>
        <v>PDBTValle de México Centro</v>
      </c>
      <c r="C522" s="67" t="str">
        <f t="shared" si="37"/>
        <v>PDBTCapacidadEnergíaValle de México Centro</v>
      </c>
      <c r="E522" s="251" t="s">
        <v>56</v>
      </c>
      <c r="F522" s="253" t="s">
        <v>185</v>
      </c>
      <c r="G522" s="252" t="s">
        <v>135</v>
      </c>
      <c r="H522" s="252" t="s">
        <v>74</v>
      </c>
      <c r="I522" s="268" t="s">
        <v>161</v>
      </c>
      <c r="J522" s="254">
        <v>1.2020112260903184</v>
      </c>
      <c r="K522" s="266" t="s">
        <v>184</v>
      </c>
      <c r="L522" s="256">
        <f>+INDEX(EC_ENERO_2025!$O$11:$O$214,MATCH(B522,EC_ENERO_2025!$A$11:$A$214,0))/1000</f>
        <v>85949.821223131163</v>
      </c>
      <c r="M522" s="257">
        <f t="shared" si="38"/>
        <v>103312649.99065955</v>
      </c>
      <c r="N522" s="258">
        <f t="shared" si="39"/>
        <v>1.2159434599752288</v>
      </c>
      <c r="O522" s="259"/>
    </row>
    <row r="523" spans="1:15" ht="16.5" x14ac:dyDescent="0.3">
      <c r="A523" s="67" t="str">
        <f t="shared" si="36"/>
        <v>GDBTCapacidadValle de México Centro</v>
      </c>
      <c r="B523" s="250" t="str">
        <f t="shared" si="40"/>
        <v>GDBTValle de México Centro</v>
      </c>
      <c r="C523" s="67" t="str">
        <f t="shared" si="37"/>
        <v>GDBTCapacidadPotenciaValle de México Centro</v>
      </c>
      <c r="E523" s="251" t="s">
        <v>53</v>
      </c>
      <c r="F523" s="253" t="s">
        <v>185</v>
      </c>
      <c r="G523" s="252" t="s">
        <v>136</v>
      </c>
      <c r="H523" s="252" t="s">
        <v>74</v>
      </c>
      <c r="I523" s="268" t="s">
        <v>161</v>
      </c>
      <c r="J523" s="269">
        <v>330.87469738736394</v>
      </c>
      <c r="K523" s="266" t="s">
        <v>186</v>
      </c>
      <c r="L523" s="256">
        <f>+INDEX(EC_ENERO_2025!$O$11:$O$214,MATCH(B523,EC_ENERO_2025!$A$11:$A$214,0))/1000</f>
        <v>124.25161593215579</v>
      </c>
      <c r="M523" s="257">
        <f t="shared" si="38"/>
        <v>41111715.821443014</v>
      </c>
      <c r="N523" s="270">
        <f t="shared" si="39"/>
        <v>334.70978941524265</v>
      </c>
      <c r="O523" s="259"/>
    </row>
    <row r="524" spans="1:15" ht="16.5" x14ac:dyDescent="0.3">
      <c r="A524" s="67" t="str">
        <f t="shared" ref="A524:A555" si="41">IF(I524="NA",E524&amp;F524&amp;H524,E524&amp;F524&amp;H524&amp;I524)</f>
        <v>RABTCapacidadValle de México Centro</v>
      </c>
      <c r="B524" s="250" t="str">
        <f t="shared" si="40"/>
        <v>RABTValle de México Centro</v>
      </c>
      <c r="C524" s="67" t="str">
        <f t="shared" ref="C524:C555" si="42">E524&amp;F524&amp;G524&amp;H524</f>
        <v>RABTCapacidadEnergíaValle de México Centro</v>
      </c>
      <c r="E524" s="251" t="s">
        <v>59</v>
      </c>
      <c r="F524" s="253" t="s">
        <v>185</v>
      </c>
      <c r="G524" s="252" t="s">
        <v>135</v>
      </c>
      <c r="H524" s="252" t="s">
        <v>74</v>
      </c>
      <c r="I524" s="268" t="s">
        <v>161</v>
      </c>
      <c r="J524" s="254">
        <v>0.6796955038474366</v>
      </c>
      <c r="K524" s="266" t="s">
        <v>184</v>
      </c>
      <c r="L524" s="256">
        <f>+INDEX(EC_ENERO_2025!$O$11:$O$214,MATCH(B524,EC_ENERO_2025!$A$11:$A$214,0))/1000</f>
        <v>425.73762141063702</v>
      </c>
      <c r="M524" s="257">
        <f t="shared" ref="M524:M555" si="43">IF(OR(G524="Energía",G524="Potencia"),J524*L524*1000,J524*L524)</f>
        <v>289371.94709151215</v>
      </c>
      <c r="N524" s="258">
        <f t="shared" si="39"/>
        <v>0.68757369709936289</v>
      </c>
      <c r="O524" s="259"/>
    </row>
    <row r="525" spans="1:15" ht="16.5" x14ac:dyDescent="0.3">
      <c r="A525" s="67" t="str">
        <f t="shared" si="41"/>
        <v>APBTCapacidadValle de México Centro</v>
      </c>
      <c r="B525" s="250" t="str">
        <f t="shared" si="40"/>
        <v>APBTValle de México Centro</v>
      </c>
      <c r="C525" s="67" t="str">
        <f t="shared" si="42"/>
        <v>APBTCapacidadEnergíaValle de México Centro</v>
      </c>
      <c r="E525" s="251" t="s">
        <v>57</v>
      </c>
      <c r="F525" s="253" t="s">
        <v>185</v>
      </c>
      <c r="G525" s="252" t="s">
        <v>135</v>
      </c>
      <c r="H525" s="252" t="s">
        <v>74</v>
      </c>
      <c r="I525" s="268" t="s">
        <v>161</v>
      </c>
      <c r="J525" s="254">
        <v>1.7713557301303273</v>
      </c>
      <c r="K525" s="266" t="s">
        <v>184</v>
      </c>
      <c r="L525" s="256">
        <f>+INDEX(EC_ENERO_2025!$O$11:$O$214,MATCH(B525,EC_ENERO_2025!$A$11:$A$214,0))/1000</f>
        <v>6241.5256886697289</v>
      </c>
      <c r="M525" s="257">
        <f t="shared" si="43"/>
        <v>11055962.293380762</v>
      </c>
      <c r="N525" s="258">
        <f t="shared" ref="N525:N555" si="44">J525*(1+$R$11)</f>
        <v>1.7918871043719997</v>
      </c>
      <c r="O525" s="259"/>
    </row>
    <row r="526" spans="1:15" ht="16.5" x14ac:dyDescent="0.3">
      <c r="A526" s="67" t="str">
        <f t="shared" si="41"/>
        <v>APMTCapacidadValle de México Centro</v>
      </c>
      <c r="B526" s="250" t="str">
        <f t="shared" si="40"/>
        <v>APMTValle de México Centro</v>
      </c>
      <c r="C526" s="67" t="str">
        <f t="shared" si="42"/>
        <v>APMTCapacidadEnergíaValle de México Centro</v>
      </c>
      <c r="E526" s="251" t="s">
        <v>58</v>
      </c>
      <c r="F526" s="253" t="s">
        <v>185</v>
      </c>
      <c r="G526" s="252" t="s">
        <v>135</v>
      </c>
      <c r="H526" s="252" t="s">
        <v>74</v>
      </c>
      <c r="I526" s="268" t="s">
        <v>161</v>
      </c>
      <c r="J526" s="254">
        <v>1.1981230197212656</v>
      </c>
      <c r="K526" s="255" t="s">
        <v>184</v>
      </c>
      <c r="L526" s="256">
        <f>+INDEX(EC_ENERO_2025!$O$11:$O$214,MATCH(B526,EC_ENERO_2025!$A$11:$A$214,0))/1000</f>
        <v>121.32655660996457</v>
      </c>
      <c r="M526" s="257">
        <f t="shared" si="43"/>
        <v>145364.14037791383</v>
      </c>
      <c r="N526" s="258">
        <f t="shared" si="44"/>
        <v>1.2120101863061785</v>
      </c>
      <c r="O526" s="259"/>
    </row>
    <row r="527" spans="1:15" ht="16.5" x14ac:dyDescent="0.3">
      <c r="A527" s="67" t="str">
        <f t="shared" si="41"/>
        <v>GDMTHCapacidadValle de México Centro</v>
      </c>
      <c r="B527" s="250" t="str">
        <f t="shared" si="40"/>
        <v>GDMTHValle de México Centro</v>
      </c>
      <c r="C527" s="67" t="str">
        <f t="shared" si="42"/>
        <v>GDMTHCapacidadPotenciaValle de México Centro</v>
      </c>
      <c r="E527" s="251" t="s">
        <v>54</v>
      </c>
      <c r="F527" s="253" t="s">
        <v>185</v>
      </c>
      <c r="G527" s="252" t="s">
        <v>136</v>
      </c>
      <c r="H527" s="252" t="s">
        <v>74</v>
      </c>
      <c r="I527" s="268" t="s">
        <v>161</v>
      </c>
      <c r="J527" s="269">
        <v>426.81063496323708</v>
      </c>
      <c r="K527" s="266" t="s">
        <v>186</v>
      </c>
      <c r="L527" s="256">
        <f>+INDEX(EC_ENERO_2025!$O$11:$O$214,MATCH(B527,EC_ENERO_2025!$A$11:$A$214,0))/1000</f>
        <v>463.73166225761889</v>
      </c>
      <c r="M527" s="257">
        <f t="shared" si="43"/>
        <v>197925605.22073174</v>
      </c>
      <c r="N527" s="270">
        <f t="shared" si="44"/>
        <v>431.75769823669447</v>
      </c>
      <c r="O527" s="259"/>
    </row>
    <row r="528" spans="1:15" ht="16.5" x14ac:dyDescent="0.3">
      <c r="A528" s="67" t="str">
        <f t="shared" si="41"/>
        <v>GDMTOCapacidadValle de México Centro</v>
      </c>
      <c r="B528" s="250" t="str">
        <f t="shared" si="40"/>
        <v>GDMTOValle de México Centro</v>
      </c>
      <c r="C528" s="67" t="str">
        <f t="shared" si="42"/>
        <v>GDMTOCapacidadPotenciaValle de México Centro</v>
      </c>
      <c r="E528" s="251" t="s">
        <v>55</v>
      </c>
      <c r="F528" s="253" t="s">
        <v>185</v>
      </c>
      <c r="G528" s="252" t="s">
        <v>136</v>
      </c>
      <c r="H528" s="252" t="s">
        <v>74</v>
      </c>
      <c r="I528" s="268" t="s">
        <v>161</v>
      </c>
      <c r="J528" s="269">
        <v>369.46403468411631</v>
      </c>
      <c r="K528" s="266" t="s">
        <v>186</v>
      </c>
      <c r="L528" s="256">
        <f>+INDEX(EC_ENERO_2025!$O$11:$O$214,MATCH(B528,EC_ENERO_2025!$A$11:$A$214,0))/1000</f>
        <v>111.04798403089224</v>
      </c>
      <c r="M528" s="257">
        <f t="shared" si="43"/>
        <v>41028236.223590761</v>
      </c>
      <c r="N528" s="270">
        <f t="shared" si="44"/>
        <v>373.74640678809777</v>
      </c>
      <c r="O528" s="259"/>
    </row>
    <row r="529" spans="1:15" ht="16.5" x14ac:dyDescent="0.3">
      <c r="A529" s="67" t="str">
        <f t="shared" si="41"/>
        <v>RAMTCapacidadValle de México Centro</v>
      </c>
      <c r="B529" s="250" t="str">
        <f t="shared" si="40"/>
        <v>RAMTValle de México Centro</v>
      </c>
      <c r="C529" s="67" t="str">
        <f t="shared" si="42"/>
        <v>RAMTCapacidadPotenciaValle de México Centro</v>
      </c>
      <c r="E529" s="251" t="s">
        <v>60</v>
      </c>
      <c r="F529" s="253" t="s">
        <v>185</v>
      </c>
      <c r="G529" s="252" t="s">
        <v>136</v>
      </c>
      <c r="H529" s="252" t="s">
        <v>74</v>
      </c>
      <c r="I529" s="268" t="s">
        <v>161</v>
      </c>
      <c r="J529" s="269">
        <v>163.78606447928163</v>
      </c>
      <c r="K529" s="266" t="s">
        <v>186</v>
      </c>
      <c r="L529" s="256">
        <f>+INDEX(EC_ENERO_2025!$O$11:$O$214,MATCH(B529,EC_ENERO_2025!$A$11:$A$214,0))/1000</f>
        <v>1.3626478569028713</v>
      </c>
      <c r="M529" s="257">
        <f t="shared" si="43"/>
        <v>223182.7297532486</v>
      </c>
      <c r="N529" s="270">
        <f t="shared" si="44"/>
        <v>165.68447084012448</v>
      </c>
      <c r="O529" s="259"/>
    </row>
    <row r="530" spans="1:15" ht="16.5" x14ac:dyDescent="0.3">
      <c r="A530" s="67" t="str">
        <f t="shared" si="41"/>
        <v>DISTCapacidadValle de México Centro</v>
      </c>
      <c r="B530" s="250" t="str">
        <f t="shared" si="40"/>
        <v>DISTValle de México Centro</v>
      </c>
      <c r="C530" s="67" t="str">
        <f t="shared" si="42"/>
        <v>DISTCapacidadPotenciaValle de México Centro</v>
      </c>
      <c r="E530" s="265" t="s">
        <v>51</v>
      </c>
      <c r="F530" s="253" t="s">
        <v>185</v>
      </c>
      <c r="G530" s="252" t="s">
        <v>136</v>
      </c>
      <c r="H530" s="252" t="s">
        <v>74</v>
      </c>
      <c r="I530" s="268" t="s">
        <v>161</v>
      </c>
      <c r="J530" s="269">
        <v>426.81063496323708</v>
      </c>
      <c r="K530" s="266" t="s">
        <v>186</v>
      </c>
      <c r="L530" s="256">
        <f>+INDEX(EC_ENERO_2025!$O$11:$O$214,MATCH(B530,EC_ENERO_2025!$A$11:$A$214,0))/1000</f>
        <v>8.6039077999496225</v>
      </c>
      <c r="M530" s="257">
        <f t="shared" si="43"/>
        <v>3672239.351261647</v>
      </c>
      <c r="N530" s="270">
        <f t="shared" si="44"/>
        <v>431.75769823669447</v>
      </c>
      <c r="O530" s="259"/>
    </row>
    <row r="531" spans="1:15" ht="16.5" x14ac:dyDescent="0.3">
      <c r="A531" s="67" t="str">
        <f t="shared" si="41"/>
        <v>DITCapacidadValle de México Centro</v>
      </c>
      <c r="B531" s="250" t="str">
        <f t="shared" si="40"/>
        <v>DITValle de México Centro</v>
      </c>
      <c r="C531" s="67" t="str">
        <f t="shared" si="42"/>
        <v>DITCapacidadPotenciaValle de México Centro</v>
      </c>
      <c r="E531" s="251" t="s">
        <v>52</v>
      </c>
      <c r="F531" s="253" t="s">
        <v>185</v>
      </c>
      <c r="G531" s="252" t="s">
        <v>136</v>
      </c>
      <c r="H531" s="252" t="s">
        <v>74</v>
      </c>
      <c r="I531" s="268" t="s">
        <v>161</v>
      </c>
      <c r="J531" s="269">
        <v>426.81063496323708</v>
      </c>
      <c r="K531" s="266" t="s">
        <v>186</v>
      </c>
      <c r="L531" s="256">
        <f>+INDEX(EC_ENERO_2025!$O$11:$O$214,MATCH(B531,EC_ENERO_2025!$A$11:$A$214,0))/1000</f>
        <v>0</v>
      </c>
      <c r="M531" s="257">
        <f t="shared" si="43"/>
        <v>0</v>
      </c>
      <c r="N531" s="270">
        <f t="shared" si="44"/>
        <v>431.75769823669447</v>
      </c>
      <c r="O531" s="259"/>
    </row>
    <row r="532" spans="1:15" ht="16.5" x14ac:dyDescent="0.3">
      <c r="A532" s="67" t="str">
        <f t="shared" si="41"/>
        <v>DB1CapacidadValle de México Norte</v>
      </c>
      <c r="B532" s="250" t="str">
        <f t="shared" si="40"/>
        <v>DB1Valle de México Norte</v>
      </c>
      <c r="C532" s="67" t="str">
        <f t="shared" si="42"/>
        <v>DB1CapacidadEnergíaValle de México Norte</v>
      </c>
      <c r="E532" s="251" t="s">
        <v>48</v>
      </c>
      <c r="F532" s="253" t="s">
        <v>185</v>
      </c>
      <c r="G532" s="252" t="s">
        <v>135</v>
      </c>
      <c r="H532" s="252" t="s">
        <v>75</v>
      </c>
      <c r="I532" s="268" t="s">
        <v>161</v>
      </c>
      <c r="J532" s="254">
        <v>0.69469287127093027</v>
      </c>
      <c r="K532" s="266" t="s">
        <v>184</v>
      </c>
      <c r="L532" s="256">
        <f>+INDEX(EC_ENERO_2025!$O$11:$O$214,MATCH(B532,EC_ENERO_2025!$A$11:$A$214,0))/1000</f>
        <v>139765.976726086</v>
      </c>
      <c r="M532" s="257">
        <f t="shared" si="43"/>
        <v>97094427.677830696</v>
      </c>
      <c r="N532" s="258">
        <f t="shared" si="44"/>
        <v>0.70274489553713226</v>
      </c>
      <c r="O532" s="259"/>
    </row>
    <row r="533" spans="1:15" ht="16.5" x14ac:dyDescent="0.3">
      <c r="A533" s="67" t="str">
        <f t="shared" si="41"/>
        <v>DB2CapacidadValle de México Norte</v>
      </c>
      <c r="B533" s="250" t="str">
        <f t="shared" si="40"/>
        <v>DB2Valle de México Norte</v>
      </c>
      <c r="C533" s="67" t="str">
        <f t="shared" si="42"/>
        <v>DB2CapacidadEnergíaValle de México Norte</v>
      </c>
      <c r="E533" s="251" t="s">
        <v>50</v>
      </c>
      <c r="F533" s="253" t="s">
        <v>185</v>
      </c>
      <c r="G533" s="252" t="s">
        <v>135</v>
      </c>
      <c r="H533" s="252" t="s">
        <v>75</v>
      </c>
      <c r="I533" s="268" t="s">
        <v>161</v>
      </c>
      <c r="J533" s="254">
        <v>0.69136012295459803</v>
      </c>
      <c r="K533" s="266" t="s">
        <v>184</v>
      </c>
      <c r="L533" s="256">
        <f>+INDEX(EC_ENERO_2025!$O$11:$O$214,MATCH(B533,EC_ENERO_2025!$A$11:$A$214,0))/1000</f>
        <v>87074.641896623347</v>
      </c>
      <c r="M533" s="257">
        <f t="shared" si="43"/>
        <v>60199935.127877116</v>
      </c>
      <c r="N533" s="258">
        <f t="shared" si="44"/>
        <v>0.6993735181065166</v>
      </c>
      <c r="O533" s="259"/>
    </row>
    <row r="534" spans="1:15" ht="16.5" x14ac:dyDescent="0.3">
      <c r="A534" s="67" t="str">
        <f t="shared" si="41"/>
        <v>PDBTCapacidadValle de México Norte</v>
      </c>
      <c r="B534" s="250" t="str">
        <f t="shared" si="40"/>
        <v>PDBTValle de México Norte</v>
      </c>
      <c r="C534" s="67" t="str">
        <f t="shared" si="42"/>
        <v>PDBTCapacidadEnergíaValle de México Norte</v>
      </c>
      <c r="E534" s="251" t="s">
        <v>56</v>
      </c>
      <c r="F534" s="253" t="s">
        <v>185</v>
      </c>
      <c r="G534" s="252" t="s">
        <v>135</v>
      </c>
      <c r="H534" s="252" t="s">
        <v>75</v>
      </c>
      <c r="I534" s="268" t="s">
        <v>161</v>
      </c>
      <c r="J534" s="254">
        <v>1.1751640868754243</v>
      </c>
      <c r="K534" s="266" t="s">
        <v>184</v>
      </c>
      <c r="L534" s="256">
        <f>+INDEX(EC_ENERO_2025!$O$11:$O$214,MATCH(B534,EC_ENERO_2025!$A$11:$A$214,0))/1000</f>
        <v>62184.278161944581</v>
      </c>
      <c r="M534" s="257">
        <f t="shared" si="43"/>
        <v>73076730.464188993</v>
      </c>
      <c r="N534" s="258">
        <f t="shared" si="44"/>
        <v>1.1887851417841622</v>
      </c>
      <c r="O534" s="259"/>
    </row>
    <row r="535" spans="1:15" ht="16.5" x14ac:dyDescent="0.3">
      <c r="A535" s="67" t="str">
        <f t="shared" si="41"/>
        <v>GDBTCapacidadValle de México Norte</v>
      </c>
      <c r="B535" s="250" t="str">
        <f t="shared" si="40"/>
        <v>GDBTValle de México Norte</v>
      </c>
      <c r="C535" s="67" t="str">
        <f t="shared" si="42"/>
        <v>GDBTCapacidadPotenciaValle de México Norte</v>
      </c>
      <c r="E535" s="265" t="s">
        <v>53</v>
      </c>
      <c r="F535" s="253" t="s">
        <v>185</v>
      </c>
      <c r="G535" s="252" t="s">
        <v>136</v>
      </c>
      <c r="H535" s="252" t="s">
        <v>75</v>
      </c>
      <c r="I535" s="268" t="s">
        <v>161</v>
      </c>
      <c r="J535" s="269">
        <v>317.44075922959911</v>
      </c>
      <c r="K535" s="266" t="s">
        <v>186</v>
      </c>
      <c r="L535" s="256">
        <f>+INDEX(EC_ENERO_2025!$O$11:$O$214,MATCH(B535,EC_ENERO_2025!$A$11:$A$214,0))/1000</f>
        <v>61.12840049669957</v>
      </c>
      <c r="M535" s="257">
        <f t="shared" si="43"/>
        <v>19404645.864163313</v>
      </c>
      <c r="N535" s="270">
        <f t="shared" si="44"/>
        <v>321.12014158992491</v>
      </c>
      <c r="O535" s="259"/>
    </row>
    <row r="536" spans="1:15" ht="16.5" x14ac:dyDescent="0.3">
      <c r="A536" s="67" t="str">
        <f t="shared" si="41"/>
        <v>RABTCapacidadValle de México Norte</v>
      </c>
      <c r="B536" s="250" t="str">
        <f t="shared" si="40"/>
        <v>RABTValle de México Norte</v>
      </c>
      <c r="C536" s="67" t="str">
        <f t="shared" si="42"/>
        <v>RABTCapacidadEnergíaValle de México Norte</v>
      </c>
      <c r="E536" s="265" t="s">
        <v>59</v>
      </c>
      <c r="F536" s="253" t="s">
        <v>185</v>
      </c>
      <c r="G536" s="252" t="s">
        <v>135</v>
      </c>
      <c r="H536" s="252" t="s">
        <v>75</v>
      </c>
      <c r="I536" s="268" t="s">
        <v>161</v>
      </c>
      <c r="J536" s="254">
        <v>0.81337574186918915</v>
      </c>
      <c r="K536" s="266" t="s">
        <v>184</v>
      </c>
      <c r="L536" s="256">
        <f>+INDEX(EC_ENERO_2025!$O$11:$O$214,MATCH(B536,EC_ENERO_2025!$A$11:$A$214,0))/1000</f>
        <v>1128.3989380641499</v>
      </c>
      <c r="M536" s="257">
        <f t="shared" si="43"/>
        <v>917812.32337233319</v>
      </c>
      <c r="N536" s="258">
        <f t="shared" si="44"/>
        <v>0.82280339181626416</v>
      </c>
      <c r="O536" s="259"/>
    </row>
    <row r="537" spans="1:15" ht="16.5" x14ac:dyDescent="0.3">
      <c r="A537" s="67" t="str">
        <f t="shared" si="41"/>
        <v>APBTCapacidadValle de México Norte</v>
      </c>
      <c r="B537" s="250" t="str">
        <f t="shared" si="40"/>
        <v>APBTValle de México Norte</v>
      </c>
      <c r="C537" s="67" t="str">
        <f t="shared" si="42"/>
        <v>APBTCapacidadEnergíaValle de México Norte</v>
      </c>
      <c r="E537" s="265" t="s">
        <v>57</v>
      </c>
      <c r="F537" s="253" t="s">
        <v>185</v>
      </c>
      <c r="G537" s="252" t="s">
        <v>135</v>
      </c>
      <c r="H537" s="252" t="s">
        <v>75</v>
      </c>
      <c r="I537" s="268" t="s">
        <v>161</v>
      </c>
      <c r="J537" s="254">
        <v>2.1198130818712366</v>
      </c>
      <c r="K537" s="266" t="s">
        <v>184</v>
      </c>
      <c r="L537" s="256">
        <f>+INDEX(EC_ENERO_2025!$O$11:$O$214,MATCH(B537,EC_ENERO_2025!$A$11:$A$214,0))/1000</f>
        <v>17802.661426267474</v>
      </c>
      <c r="M537" s="257">
        <f t="shared" si="43"/>
        <v>37738314.583526239</v>
      </c>
      <c r="N537" s="258">
        <f t="shared" si="44"/>
        <v>2.1443833446174381</v>
      </c>
      <c r="O537" s="259"/>
    </row>
    <row r="538" spans="1:15" ht="16.5" x14ac:dyDescent="0.3">
      <c r="A538" s="67" t="str">
        <f t="shared" si="41"/>
        <v>APMTCapacidadValle de México Norte</v>
      </c>
      <c r="B538" s="250" t="str">
        <f t="shared" si="40"/>
        <v>APMTValle de México Norte</v>
      </c>
      <c r="C538" s="67" t="str">
        <f t="shared" si="42"/>
        <v>APMTCapacidadEnergíaValle de México Norte</v>
      </c>
      <c r="E538" s="265" t="s">
        <v>58</v>
      </c>
      <c r="F538" s="253" t="s">
        <v>185</v>
      </c>
      <c r="G538" s="252" t="s">
        <v>135</v>
      </c>
      <c r="H538" s="252" t="s">
        <v>75</v>
      </c>
      <c r="I538" s="268" t="s">
        <v>161</v>
      </c>
      <c r="J538" s="254">
        <v>1.1677579795057988</v>
      </c>
      <c r="K538" s="255" t="s">
        <v>184</v>
      </c>
      <c r="L538" s="256">
        <f>+INDEX(EC_ENERO_2025!$O$11:$O$214,MATCH(B538,EC_ENERO_2025!$A$11:$A$214,0))/1000</f>
        <v>3.1142447052127507</v>
      </c>
      <c r="M538" s="257">
        <f t="shared" si="43"/>
        <v>3636.684104645874</v>
      </c>
      <c r="N538" s="258">
        <f t="shared" si="44"/>
        <v>1.1812931919383511</v>
      </c>
      <c r="O538" s="259"/>
    </row>
    <row r="539" spans="1:15" ht="16.5" x14ac:dyDescent="0.3">
      <c r="A539" s="67" t="str">
        <f t="shared" si="41"/>
        <v>GDMTHCapacidadValle de México Norte</v>
      </c>
      <c r="B539" s="250" t="str">
        <f t="shared" si="40"/>
        <v>GDMTHValle de México Norte</v>
      </c>
      <c r="C539" s="67" t="str">
        <f t="shared" si="42"/>
        <v>GDMTHCapacidadPotenciaValle de México Norte</v>
      </c>
      <c r="E539" s="251" t="s">
        <v>54</v>
      </c>
      <c r="F539" s="253" t="s">
        <v>185</v>
      </c>
      <c r="G539" s="252" t="s">
        <v>136</v>
      </c>
      <c r="H539" s="252" t="s">
        <v>75</v>
      </c>
      <c r="I539" s="268" t="s">
        <v>161</v>
      </c>
      <c r="J539" s="269">
        <v>426.81063496323708</v>
      </c>
      <c r="K539" s="266" t="s">
        <v>186</v>
      </c>
      <c r="L539" s="256">
        <f>+INDEX(EC_ENERO_2025!$O$11:$O$214,MATCH(B539,EC_ENERO_2025!$A$11:$A$214,0))/1000</f>
        <v>666.7738969209654</v>
      </c>
      <c r="M539" s="257">
        <f t="shared" si="43"/>
        <v>284586190.32174927</v>
      </c>
      <c r="N539" s="270">
        <f t="shared" si="44"/>
        <v>431.75769823669447</v>
      </c>
      <c r="O539" s="259"/>
    </row>
    <row r="540" spans="1:15" ht="16.5" x14ac:dyDescent="0.3">
      <c r="A540" s="67" t="str">
        <f t="shared" si="41"/>
        <v>GDMTOCapacidadValle de México Norte</v>
      </c>
      <c r="B540" s="250" t="str">
        <f t="shared" si="40"/>
        <v>GDMTOValle de México Norte</v>
      </c>
      <c r="C540" s="67" t="str">
        <f t="shared" si="42"/>
        <v>GDMTOCapacidadPotenciaValle de México Norte</v>
      </c>
      <c r="E540" s="251" t="s">
        <v>55</v>
      </c>
      <c r="F540" s="253" t="s">
        <v>185</v>
      </c>
      <c r="G540" s="252" t="s">
        <v>136</v>
      </c>
      <c r="H540" s="252" t="s">
        <v>75</v>
      </c>
      <c r="I540" s="268" t="s">
        <v>161</v>
      </c>
      <c r="J540" s="269">
        <v>362.27566687115745</v>
      </c>
      <c r="K540" s="266" t="s">
        <v>186</v>
      </c>
      <c r="L540" s="256">
        <f>+INDEX(EC_ENERO_2025!$O$11:$O$214,MATCH(B540,EC_ENERO_2025!$A$11:$A$214,0))/1000</f>
        <v>145.6664374959235</v>
      </c>
      <c r="M540" s="257">
        <f t="shared" si="43"/>
        <v>52771405.78458146</v>
      </c>
      <c r="N540" s="270">
        <f t="shared" si="44"/>
        <v>366.47472026775324</v>
      </c>
      <c r="O540" s="259"/>
    </row>
    <row r="541" spans="1:15" ht="16.5" x14ac:dyDescent="0.3">
      <c r="A541" s="67" t="str">
        <f t="shared" si="41"/>
        <v>RAMTCapacidadValle de México Norte</v>
      </c>
      <c r="B541" s="250" t="str">
        <f t="shared" si="40"/>
        <v>RAMTValle de México Norte</v>
      </c>
      <c r="C541" s="67" t="str">
        <f t="shared" si="42"/>
        <v>RAMTCapacidadPotenciaValle de México Norte</v>
      </c>
      <c r="E541" s="251" t="s">
        <v>60</v>
      </c>
      <c r="F541" s="253" t="s">
        <v>185</v>
      </c>
      <c r="G541" s="252" t="s">
        <v>136</v>
      </c>
      <c r="H541" s="252" t="s">
        <v>75</v>
      </c>
      <c r="I541" s="268" t="s">
        <v>161</v>
      </c>
      <c r="J541" s="269">
        <v>163.78606447928163</v>
      </c>
      <c r="K541" s="266" t="s">
        <v>186</v>
      </c>
      <c r="L541" s="256">
        <f>+INDEX(EC_ENERO_2025!$O$11:$O$214,MATCH(B541,EC_ENERO_2025!$A$11:$A$214,0))/1000</f>
        <v>3.3008250585335732</v>
      </c>
      <c r="M541" s="257">
        <f t="shared" si="43"/>
        <v>540629.1458718084</v>
      </c>
      <c r="N541" s="270">
        <f t="shared" si="44"/>
        <v>165.68447084012448</v>
      </c>
      <c r="O541" s="259"/>
    </row>
    <row r="542" spans="1:15" ht="16.5" x14ac:dyDescent="0.3">
      <c r="A542" s="67" t="str">
        <f t="shared" si="41"/>
        <v>DISTCapacidadValle de México Norte</v>
      </c>
      <c r="B542" s="250" t="str">
        <f t="shared" si="40"/>
        <v>DISTValle de México Norte</v>
      </c>
      <c r="C542" s="67" t="str">
        <f t="shared" si="42"/>
        <v>DISTCapacidadPotenciaValle de México Norte</v>
      </c>
      <c r="E542" s="251" t="s">
        <v>51</v>
      </c>
      <c r="F542" s="253" t="s">
        <v>185</v>
      </c>
      <c r="G542" s="252" t="s">
        <v>136</v>
      </c>
      <c r="H542" s="252" t="s">
        <v>75</v>
      </c>
      <c r="I542" s="268" t="s">
        <v>161</v>
      </c>
      <c r="J542" s="269">
        <v>416.63094038368553</v>
      </c>
      <c r="K542" s="266" t="s">
        <v>186</v>
      </c>
      <c r="L542" s="256">
        <f>+INDEX(EC_ENERO_2025!$O$11:$O$214,MATCH(B542,EC_ENERO_2025!$A$11:$A$214,0))/1000</f>
        <v>155.92344933508974</v>
      </c>
      <c r="M542" s="257">
        <f t="shared" si="43"/>
        <v>64962533.324346386</v>
      </c>
      <c r="N542" s="270">
        <f t="shared" si="44"/>
        <v>421.4600131736259</v>
      </c>
      <c r="O542" s="259"/>
    </row>
    <row r="543" spans="1:15" ht="16.5" x14ac:dyDescent="0.3">
      <c r="A543" s="67" t="str">
        <f t="shared" si="41"/>
        <v>DITCapacidadValle de México Norte</v>
      </c>
      <c r="B543" s="250" t="str">
        <f t="shared" si="40"/>
        <v>DITValle de México Norte</v>
      </c>
      <c r="C543" s="67" t="str">
        <f t="shared" si="42"/>
        <v>DITCapacidadPotenciaValle de México Norte</v>
      </c>
      <c r="E543" s="251" t="s">
        <v>52</v>
      </c>
      <c r="F543" s="253" t="s">
        <v>185</v>
      </c>
      <c r="G543" s="252" t="s">
        <v>136</v>
      </c>
      <c r="H543" s="252" t="s">
        <v>75</v>
      </c>
      <c r="I543" s="268" t="s">
        <v>161</v>
      </c>
      <c r="J543" s="269">
        <v>416.63094038368553</v>
      </c>
      <c r="K543" s="266" t="s">
        <v>186</v>
      </c>
      <c r="L543" s="256">
        <f>+INDEX(EC_ENERO_2025!$O$11:$O$214,MATCH(B543,EC_ENERO_2025!$A$11:$A$214,0))/1000</f>
        <v>20.438207479134356</v>
      </c>
      <c r="M543" s="257">
        <f t="shared" si="43"/>
        <v>8515189.6017886214</v>
      </c>
      <c r="N543" s="270">
        <f t="shared" si="44"/>
        <v>421.4600131736259</v>
      </c>
      <c r="O543" s="259"/>
    </row>
    <row r="544" spans="1:15" ht="16.5" x14ac:dyDescent="0.3">
      <c r="A544" s="67" t="str">
        <f t="shared" si="41"/>
        <v>DB1CapacidadValle de México Sur</v>
      </c>
      <c r="B544" s="250" t="str">
        <f t="shared" ref="B544:B555" si="45">E544&amp;H544</f>
        <v>DB1Valle de México Sur</v>
      </c>
      <c r="C544" s="67" t="str">
        <f t="shared" si="42"/>
        <v>DB1CapacidadEnergíaValle de México Sur</v>
      </c>
      <c r="E544" s="251" t="s">
        <v>48</v>
      </c>
      <c r="F544" s="253" t="s">
        <v>185</v>
      </c>
      <c r="G544" s="252" t="s">
        <v>135</v>
      </c>
      <c r="H544" s="252" t="s">
        <v>76</v>
      </c>
      <c r="I544" s="268" t="s">
        <v>161</v>
      </c>
      <c r="J544" s="254">
        <v>0.71561512459012389</v>
      </c>
      <c r="K544" s="266" t="s">
        <v>184</v>
      </c>
      <c r="L544" s="256">
        <f>+INDEX(EC_ENERO_2025!$O$11:$O$214,MATCH(B544,EC_ENERO_2025!$A$11:$A$214,0))/1000</f>
        <v>155968.49544088525</v>
      </c>
      <c r="M544" s="257">
        <f t="shared" si="43"/>
        <v>111613414.29706326</v>
      </c>
      <c r="N544" s="258">
        <f t="shared" si="44"/>
        <v>0.72390965385155004</v>
      </c>
      <c r="O544" s="259"/>
    </row>
    <row r="545" spans="1:15" ht="16.5" x14ac:dyDescent="0.3">
      <c r="A545" s="67" t="str">
        <f t="shared" si="41"/>
        <v>DB2CapacidadValle de México Sur</v>
      </c>
      <c r="B545" s="250" t="str">
        <f t="shared" si="45"/>
        <v>DB2Valle de México Sur</v>
      </c>
      <c r="C545" s="67" t="str">
        <f t="shared" si="42"/>
        <v>DB2CapacidadEnergíaValle de México Sur</v>
      </c>
      <c r="E545" s="251" t="s">
        <v>50</v>
      </c>
      <c r="F545" s="253" t="s">
        <v>185</v>
      </c>
      <c r="G545" s="252" t="s">
        <v>135</v>
      </c>
      <c r="H545" s="252" t="s">
        <v>76</v>
      </c>
      <c r="I545" s="268" t="s">
        <v>161</v>
      </c>
      <c r="J545" s="254">
        <v>0.71209722358955119</v>
      </c>
      <c r="K545" s="266" t="s">
        <v>184</v>
      </c>
      <c r="L545" s="256">
        <f>+INDEX(EC_ENERO_2025!$O$11:$O$214,MATCH(B545,EC_ENERO_2025!$A$11:$A$214,0))/1000</f>
        <v>99193.338431708878</v>
      </c>
      <c r="M545" s="257">
        <f t="shared" si="43"/>
        <v>70635300.895798624</v>
      </c>
      <c r="N545" s="258">
        <f t="shared" si="44"/>
        <v>0.72035097767478917</v>
      </c>
      <c r="O545" s="259"/>
    </row>
    <row r="546" spans="1:15" ht="16.5" x14ac:dyDescent="0.3">
      <c r="A546" s="67" t="str">
        <f t="shared" si="41"/>
        <v>PDBTCapacidadValle de México Sur</v>
      </c>
      <c r="B546" s="250" t="str">
        <f t="shared" si="45"/>
        <v>PDBTValle de México Sur</v>
      </c>
      <c r="C546" s="67" t="str">
        <f t="shared" si="42"/>
        <v>PDBTCapacidadEnergíaValle de México Sur</v>
      </c>
      <c r="E546" s="251" t="s">
        <v>56</v>
      </c>
      <c r="F546" s="253" t="s">
        <v>185</v>
      </c>
      <c r="G546" s="252" t="s">
        <v>135</v>
      </c>
      <c r="H546" s="252" t="s">
        <v>76</v>
      </c>
      <c r="I546" s="268" t="s">
        <v>161</v>
      </c>
      <c r="J546" s="254">
        <v>1.1942348133522114</v>
      </c>
      <c r="K546" s="266" t="s">
        <v>184</v>
      </c>
      <c r="L546" s="256">
        <f>+INDEX(EC_ENERO_2025!$O$11:$O$214,MATCH(B546,EC_ENERO_2025!$A$11:$A$214,0))/1000</f>
        <v>72540.683279225792</v>
      </c>
      <c r="M546" s="257">
        <f t="shared" si="43"/>
        <v>86630609.356408089</v>
      </c>
      <c r="N546" s="258">
        <f t="shared" si="44"/>
        <v>1.2080769126371269</v>
      </c>
      <c r="O546" s="259"/>
    </row>
    <row r="547" spans="1:15" ht="16.5" x14ac:dyDescent="0.3">
      <c r="A547" s="67" t="str">
        <f t="shared" si="41"/>
        <v>GDBTCapacidadValle de México Sur</v>
      </c>
      <c r="B547" s="250" t="str">
        <f t="shared" si="45"/>
        <v>GDBTValle de México Sur</v>
      </c>
      <c r="C547" s="67" t="str">
        <f t="shared" si="42"/>
        <v>GDBTCapacidadPotenciaValle de México Sur</v>
      </c>
      <c r="E547" s="251" t="s">
        <v>53</v>
      </c>
      <c r="F547" s="253" t="s">
        <v>185</v>
      </c>
      <c r="G547" s="252" t="s">
        <v>136</v>
      </c>
      <c r="H547" s="252" t="s">
        <v>76</v>
      </c>
      <c r="I547" s="268" t="s">
        <v>161</v>
      </c>
      <c r="J547" s="269">
        <v>322.96127166291825</v>
      </c>
      <c r="K547" s="266" t="s">
        <v>186</v>
      </c>
      <c r="L547" s="256">
        <f>+INDEX(EC_ENERO_2025!$O$11:$O$214,MATCH(B547,EC_ENERO_2025!$A$11:$A$214,0))/1000</f>
        <v>96.226930788918693</v>
      </c>
      <c r="M547" s="257">
        <f t="shared" si="43"/>
        <v>31077571.935808804</v>
      </c>
      <c r="N547" s="270">
        <f t="shared" si="44"/>
        <v>326.70464100499271</v>
      </c>
      <c r="O547" s="259"/>
    </row>
    <row r="548" spans="1:15" ht="16.5" x14ac:dyDescent="0.3">
      <c r="A548" s="67" t="str">
        <f t="shared" si="41"/>
        <v>RABTCapacidadValle de México Sur</v>
      </c>
      <c r="B548" s="250" t="str">
        <f t="shared" si="45"/>
        <v>RABTValle de México Sur</v>
      </c>
      <c r="C548" s="67" t="str">
        <f t="shared" si="42"/>
        <v>RABTCapacidadEnergíaValle de México Sur</v>
      </c>
      <c r="E548" s="251" t="s">
        <v>59</v>
      </c>
      <c r="F548" s="253" t="s">
        <v>185</v>
      </c>
      <c r="G548" s="252" t="s">
        <v>135</v>
      </c>
      <c r="H548" s="252" t="s">
        <v>76</v>
      </c>
      <c r="I548" s="268" t="s">
        <v>161</v>
      </c>
      <c r="J548" s="254">
        <v>0.83929711766287973</v>
      </c>
      <c r="K548" s="266" t="s">
        <v>184</v>
      </c>
      <c r="L548" s="256">
        <f>+INDEX(EC_ENERO_2025!$O$11:$O$214,MATCH(B548,EC_ENERO_2025!$A$11:$A$214,0))/1000</f>
        <v>111.30714956395875</v>
      </c>
      <c r="M548" s="257">
        <f t="shared" si="43"/>
        <v>93419.769804301643</v>
      </c>
      <c r="N548" s="258">
        <f t="shared" si="44"/>
        <v>0.8490252162766041</v>
      </c>
      <c r="O548" s="259"/>
    </row>
    <row r="549" spans="1:15" ht="16.5" x14ac:dyDescent="0.3">
      <c r="A549" s="67" t="str">
        <f t="shared" si="41"/>
        <v>APBTCapacidadValle de México Sur</v>
      </c>
      <c r="B549" s="250" t="str">
        <f t="shared" si="45"/>
        <v>APBTValle de México Sur</v>
      </c>
      <c r="C549" s="67" t="str">
        <f t="shared" si="42"/>
        <v>APBTCapacidadEnergíaValle de México Sur</v>
      </c>
      <c r="E549" s="251" t="s">
        <v>57</v>
      </c>
      <c r="F549" s="253" t="s">
        <v>185</v>
      </c>
      <c r="G549" s="252" t="s">
        <v>135</v>
      </c>
      <c r="H549" s="252" t="s">
        <v>76</v>
      </c>
      <c r="I549" s="268" t="s">
        <v>161</v>
      </c>
      <c r="J549" s="254">
        <v>2.1872086589348356</v>
      </c>
      <c r="K549" s="266" t="s">
        <v>184</v>
      </c>
      <c r="L549" s="256">
        <f>+INDEX(EC_ENERO_2025!$O$11:$O$214,MATCH(B549,EC_ENERO_2025!$A$11:$A$214,0))/1000</f>
        <v>10306.684613469779</v>
      </c>
      <c r="M549" s="257">
        <f t="shared" si="43"/>
        <v>22542869.831491537</v>
      </c>
      <c r="N549" s="258">
        <f t="shared" si="44"/>
        <v>2.212560088214325</v>
      </c>
      <c r="O549" s="259"/>
    </row>
    <row r="550" spans="1:15" ht="16.5" x14ac:dyDescent="0.3">
      <c r="A550" s="67" t="str">
        <f t="shared" si="41"/>
        <v>APMTCapacidadValle de México Sur</v>
      </c>
      <c r="B550" s="250" t="str">
        <f t="shared" si="45"/>
        <v>APMTValle de México Sur</v>
      </c>
      <c r="C550" s="67" t="str">
        <f t="shared" si="42"/>
        <v>APMTCapacidadEnergíaValle de México Sur</v>
      </c>
      <c r="E550" s="251" t="s">
        <v>58</v>
      </c>
      <c r="F550" s="253" t="s">
        <v>185</v>
      </c>
      <c r="G550" s="252" t="s">
        <v>135</v>
      </c>
      <c r="H550" s="252" t="s">
        <v>76</v>
      </c>
      <c r="I550" s="268" t="s">
        <v>161</v>
      </c>
      <c r="J550" s="254">
        <v>1.2023815314587998</v>
      </c>
      <c r="K550" s="255" t="s">
        <v>184</v>
      </c>
      <c r="L550" s="256">
        <f>+INDEX(EC_ENERO_2025!$O$11:$O$214,MATCH(B550,EC_ENERO_2025!$A$11:$A$214,0))/1000</f>
        <v>2.2800057332263792</v>
      </c>
      <c r="M550" s="257">
        <f t="shared" si="43"/>
        <v>2741.4367852515779</v>
      </c>
      <c r="N550" s="258">
        <f t="shared" si="44"/>
        <v>1.2163180574675194</v>
      </c>
      <c r="O550" s="259"/>
    </row>
    <row r="551" spans="1:15" ht="16.5" x14ac:dyDescent="0.3">
      <c r="A551" s="67" t="str">
        <f t="shared" si="41"/>
        <v>GDMTHCapacidadValle de México Sur</v>
      </c>
      <c r="B551" s="250" t="str">
        <f t="shared" si="45"/>
        <v>GDMTHValle de México Sur</v>
      </c>
      <c r="C551" s="67" t="str">
        <f t="shared" si="42"/>
        <v>GDMTHCapacidadPotenciaValle de México Sur</v>
      </c>
      <c r="E551" s="251" t="s">
        <v>54</v>
      </c>
      <c r="F551" s="253" t="s">
        <v>185</v>
      </c>
      <c r="G551" s="252" t="s">
        <v>136</v>
      </c>
      <c r="H551" s="252" t="s">
        <v>76</v>
      </c>
      <c r="I551" s="268" t="s">
        <v>161</v>
      </c>
      <c r="J551" s="269">
        <v>426.81063496323708</v>
      </c>
      <c r="K551" s="266" t="s">
        <v>186</v>
      </c>
      <c r="L551" s="256">
        <f>+INDEX(EC_ENERO_2025!$O$11:$O$214,MATCH(B551,EC_ENERO_2025!$A$11:$A$214,0))/1000</f>
        <v>598.21509200198602</v>
      </c>
      <c r="M551" s="257">
        <f t="shared" si="43"/>
        <v>255324563.26195896</v>
      </c>
      <c r="N551" s="270">
        <f t="shared" si="44"/>
        <v>431.75769823669447</v>
      </c>
      <c r="O551" s="259"/>
    </row>
    <row r="552" spans="1:15" ht="16.5" x14ac:dyDescent="0.3">
      <c r="A552" s="67" t="str">
        <f t="shared" si="41"/>
        <v>GDMTOCapacidadValle de México Sur</v>
      </c>
      <c r="B552" s="250" t="str">
        <f t="shared" si="45"/>
        <v>GDMTOValle de México Sur</v>
      </c>
      <c r="C552" s="67" t="str">
        <f t="shared" si="42"/>
        <v>GDMTOCapacidadPotenciaValle de México Sur</v>
      </c>
      <c r="E552" s="251" t="s">
        <v>55</v>
      </c>
      <c r="F552" s="253" t="s">
        <v>185</v>
      </c>
      <c r="G552" s="252" t="s">
        <v>136</v>
      </c>
      <c r="H552" s="252" t="s">
        <v>76</v>
      </c>
      <c r="I552" s="268" t="s">
        <v>161</v>
      </c>
      <c r="J552" s="269">
        <v>371.15595991270737</v>
      </c>
      <c r="K552" s="266" t="s">
        <v>186</v>
      </c>
      <c r="L552" s="256">
        <f>+INDEX(EC_ENERO_2025!$O$11:$O$214,MATCH(B552,EC_ENERO_2025!$A$11:$A$214,0))/1000</f>
        <v>201.82678909264402</v>
      </c>
      <c r="M552" s="257">
        <f t="shared" si="43"/>
        <v>74909215.641779825</v>
      </c>
      <c r="N552" s="270">
        <f t="shared" si="44"/>
        <v>375.45794273037342</v>
      </c>
      <c r="O552" s="259"/>
    </row>
    <row r="553" spans="1:15" ht="16.5" x14ac:dyDescent="0.3">
      <c r="A553" s="67" t="str">
        <f t="shared" si="41"/>
        <v>RAMTCapacidadValle de México Sur</v>
      </c>
      <c r="B553" s="250" t="str">
        <f t="shared" si="45"/>
        <v>RAMTValle de México Sur</v>
      </c>
      <c r="C553" s="67" t="str">
        <f t="shared" si="42"/>
        <v>RAMTCapacidadPotenciaValle de México Sur</v>
      </c>
      <c r="E553" s="251" t="s">
        <v>60</v>
      </c>
      <c r="F553" s="253" t="s">
        <v>185</v>
      </c>
      <c r="G553" s="252" t="s">
        <v>136</v>
      </c>
      <c r="H553" s="252" t="s">
        <v>76</v>
      </c>
      <c r="I553" s="268" t="s">
        <v>161</v>
      </c>
      <c r="J553" s="269">
        <v>163.78606447928163</v>
      </c>
      <c r="K553" s="266" t="s">
        <v>186</v>
      </c>
      <c r="L553" s="256">
        <f>+INDEX(EC_ENERO_2025!$O$11:$O$214,MATCH(B553,EC_ENERO_2025!$A$11:$A$214,0))/1000</f>
        <v>0.6007185264253081</v>
      </c>
      <c r="M553" s="257">
        <f t="shared" si="43"/>
        <v>98389.323302994555</v>
      </c>
      <c r="N553" s="270">
        <f t="shared" si="44"/>
        <v>165.68447084012448</v>
      </c>
      <c r="O553" s="259"/>
    </row>
    <row r="554" spans="1:15" ht="16.5" x14ac:dyDescent="0.3">
      <c r="A554" s="67" t="str">
        <f t="shared" si="41"/>
        <v>DISTCapacidadValle de México Sur</v>
      </c>
      <c r="B554" s="250" t="str">
        <f t="shared" si="45"/>
        <v>DISTValle de México Sur</v>
      </c>
      <c r="C554" s="67" t="str">
        <f t="shared" si="42"/>
        <v>DISTCapacidadPotenciaValle de México Sur</v>
      </c>
      <c r="E554" s="265" t="s">
        <v>51</v>
      </c>
      <c r="F554" s="253" t="s">
        <v>185</v>
      </c>
      <c r="G554" s="252" t="s">
        <v>136</v>
      </c>
      <c r="H554" s="252" t="s">
        <v>76</v>
      </c>
      <c r="I554" s="268" t="s">
        <v>161</v>
      </c>
      <c r="J554" s="269">
        <v>426.81063496323708</v>
      </c>
      <c r="K554" s="266" t="s">
        <v>186</v>
      </c>
      <c r="L554" s="256">
        <f>+INDEX(EC_ENERO_2025!$O$11:$O$214,MATCH(B554,EC_ENERO_2025!$A$11:$A$214,0))/1000</f>
        <v>13.80968362348959</v>
      </c>
      <c r="M554" s="257">
        <f t="shared" si="43"/>
        <v>5894119.8359830091</v>
      </c>
      <c r="N554" s="270">
        <f t="shared" si="44"/>
        <v>431.75769823669447</v>
      </c>
      <c r="O554" s="259"/>
    </row>
    <row r="555" spans="1:15" ht="16.5" x14ac:dyDescent="0.3">
      <c r="A555" s="67" t="str">
        <f t="shared" si="41"/>
        <v>DITCapacidadValle de México Sur</v>
      </c>
      <c r="B555" s="250" t="str">
        <f t="shared" si="45"/>
        <v>DITValle de México Sur</v>
      </c>
      <c r="C555" s="67" t="str">
        <f t="shared" si="42"/>
        <v>DITCapacidadPotenciaValle de México Sur</v>
      </c>
      <c r="E555" s="271" t="s">
        <v>52</v>
      </c>
      <c r="F555" s="272" t="s">
        <v>185</v>
      </c>
      <c r="G555" s="273" t="s">
        <v>136</v>
      </c>
      <c r="H555" s="273" t="s">
        <v>76</v>
      </c>
      <c r="I555" s="274" t="s">
        <v>161</v>
      </c>
      <c r="J555" s="275">
        <v>426.81063496323708</v>
      </c>
      <c r="K555" s="276" t="s">
        <v>186</v>
      </c>
      <c r="L555" s="277">
        <f>+INDEX(EC_ENERO_2025!$O$11:$O$214,MATCH(B555,EC_ENERO_2025!$A$11:$A$214,0))/1000</f>
        <v>0.31557528417455305</v>
      </c>
      <c r="M555" s="278">
        <f t="shared" si="43"/>
        <v>134690.88741724496</v>
      </c>
      <c r="N555" s="279">
        <f t="shared" si="44"/>
        <v>431.75769823669447</v>
      </c>
      <c r="O555" s="259"/>
    </row>
    <row r="556" spans="1:15" ht="16.5" x14ac:dyDescent="0.3">
      <c r="B556" s="250"/>
      <c r="E556" s="70" t="s">
        <v>187</v>
      </c>
      <c r="F556" s="10"/>
      <c r="G556" s="10"/>
      <c r="H556" s="10"/>
      <c r="I556" s="10"/>
      <c r="J556" s="503"/>
      <c r="K556" s="503"/>
      <c r="L556" s="503"/>
      <c r="M556" s="503"/>
      <c r="N556" s="503"/>
      <c r="O556" s="259"/>
    </row>
    <row r="557" spans="1:15" ht="16.5" x14ac:dyDescent="0.3">
      <c r="B557" s="250"/>
      <c r="N557" s="280"/>
    </row>
    <row r="558" spans="1:15" ht="16.5" x14ac:dyDescent="0.3">
      <c r="B558" s="250"/>
      <c r="N558" s="280"/>
    </row>
    <row r="559" spans="1:15" ht="16.5" x14ac:dyDescent="0.3">
      <c r="B559" s="250"/>
    </row>
    <row r="560" spans="1:15" ht="16.5" hidden="1" x14ac:dyDescent="0.3">
      <c r="B560" s="250"/>
    </row>
    <row r="561" spans="2:2" ht="16.5" hidden="1" x14ac:dyDescent="0.3">
      <c r="B561" s="250"/>
    </row>
    <row r="562" spans="2:2" ht="16.5" hidden="1" x14ac:dyDescent="0.3">
      <c r="B562" s="250"/>
    </row>
    <row r="563" spans="2:2" ht="16.5" hidden="1" x14ac:dyDescent="0.3">
      <c r="B563" s="250"/>
    </row>
    <row r="564" spans="2:2" ht="16.5" hidden="1" x14ac:dyDescent="0.3">
      <c r="B564" s="250"/>
    </row>
    <row r="565" spans="2:2" ht="16.5" hidden="1" x14ac:dyDescent="0.3">
      <c r="B565" s="250"/>
    </row>
    <row r="566" spans="2:2" ht="16.5" hidden="1" x14ac:dyDescent="0.3">
      <c r="B566" s="250"/>
    </row>
    <row r="567" spans="2:2" ht="16.5" hidden="1" x14ac:dyDescent="0.3">
      <c r="B567" s="250"/>
    </row>
    <row r="568" spans="2:2" ht="16.5" hidden="1" x14ac:dyDescent="0.3">
      <c r="B568" s="250"/>
    </row>
    <row r="569" spans="2:2" ht="16.5" hidden="1" x14ac:dyDescent="0.3">
      <c r="B569" s="250"/>
    </row>
    <row r="570" spans="2:2" ht="16.5" hidden="1" x14ac:dyDescent="0.3">
      <c r="B570" s="250"/>
    </row>
    <row r="571" spans="2:2" ht="16.5" hidden="1" x14ac:dyDescent="0.3">
      <c r="B571" s="250"/>
    </row>
    <row r="572" spans="2:2" ht="16.5" hidden="1" x14ac:dyDescent="0.3">
      <c r="B572" s="250"/>
    </row>
    <row r="573" spans="2:2" ht="16.5" hidden="1" x14ac:dyDescent="0.3">
      <c r="B573" s="250"/>
    </row>
    <row r="574" spans="2:2" ht="16.5" hidden="1" x14ac:dyDescent="0.3">
      <c r="B574" s="250"/>
    </row>
    <row r="575" spans="2:2" ht="16.5" hidden="1" x14ac:dyDescent="0.3">
      <c r="B575" s="250"/>
    </row>
    <row r="576" spans="2:2" ht="16.5" hidden="1" x14ac:dyDescent="0.3">
      <c r="B576" s="250"/>
    </row>
    <row r="577" spans="2:2" ht="16.5" hidden="1" x14ac:dyDescent="0.3">
      <c r="B577" s="250"/>
    </row>
    <row r="578" spans="2:2" ht="16.5" hidden="1" x14ac:dyDescent="0.3">
      <c r="B578" s="250"/>
    </row>
    <row r="579" spans="2:2" ht="16.5" hidden="1" x14ac:dyDescent="0.3">
      <c r="B579" s="250"/>
    </row>
    <row r="580" spans="2:2" ht="16.5" hidden="1" x14ac:dyDescent="0.3">
      <c r="B580" s="250"/>
    </row>
    <row r="581" spans="2:2" ht="16.5" hidden="1" x14ac:dyDescent="0.3">
      <c r="B581" s="250"/>
    </row>
    <row r="582" spans="2:2" ht="16.5" hidden="1" x14ac:dyDescent="0.3">
      <c r="B582" s="250"/>
    </row>
    <row r="583" spans="2:2" ht="16.5" hidden="1" x14ac:dyDescent="0.3">
      <c r="B583" s="250"/>
    </row>
    <row r="584" spans="2:2" ht="16.5" hidden="1" x14ac:dyDescent="0.3">
      <c r="B584" s="250"/>
    </row>
    <row r="585" spans="2:2" ht="16.5" hidden="1" x14ac:dyDescent="0.3">
      <c r="B585" s="250"/>
    </row>
    <row r="586" spans="2:2" ht="16.5" hidden="1" x14ac:dyDescent="0.3">
      <c r="B586" s="250"/>
    </row>
    <row r="587" spans="2:2" ht="16.5" hidden="1" x14ac:dyDescent="0.3">
      <c r="B587" s="250"/>
    </row>
    <row r="588" spans="2:2" ht="16.5" hidden="1" x14ac:dyDescent="0.3">
      <c r="B588" s="250"/>
    </row>
    <row r="589" spans="2:2" ht="16.5" hidden="1" x14ac:dyDescent="0.3">
      <c r="B589" s="250"/>
    </row>
    <row r="590" spans="2:2" ht="16.5" hidden="1" x14ac:dyDescent="0.3">
      <c r="B590" s="250"/>
    </row>
    <row r="591" spans="2:2" ht="16.5" hidden="1" x14ac:dyDescent="0.3">
      <c r="B591" s="250"/>
    </row>
    <row r="592" spans="2:2" ht="16.5" hidden="1" x14ac:dyDescent="0.3">
      <c r="B592" s="250"/>
    </row>
    <row r="593" spans="2:2" ht="16.5" hidden="1" x14ac:dyDescent="0.3">
      <c r="B593" s="250"/>
    </row>
    <row r="594" spans="2:2" ht="16.5" hidden="1" x14ac:dyDescent="0.3">
      <c r="B594" s="250"/>
    </row>
    <row r="595" spans="2:2" ht="16.5" hidden="1" x14ac:dyDescent="0.3">
      <c r="B595" s="250"/>
    </row>
    <row r="596" spans="2:2" ht="16.5" hidden="1" x14ac:dyDescent="0.3">
      <c r="B596" s="250"/>
    </row>
    <row r="597" spans="2:2" ht="16.5" hidden="1" x14ac:dyDescent="0.3">
      <c r="B597" s="250"/>
    </row>
    <row r="598" spans="2:2" ht="16.5" hidden="1" x14ac:dyDescent="0.3">
      <c r="B598" s="250"/>
    </row>
    <row r="599" spans="2:2" ht="16.5" hidden="1" x14ac:dyDescent="0.3">
      <c r="B599" s="250"/>
    </row>
    <row r="600" spans="2:2" ht="16.5" hidden="1" x14ac:dyDescent="0.3">
      <c r="B600" s="250"/>
    </row>
    <row r="601" spans="2:2" ht="16.5" hidden="1" x14ac:dyDescent="0.3">
      <c r="B601" s="250"/>
    </row>
    <row r="602" spans="2:2" ht="16.5" hidden="1" x14ac:dyDescent="0.3">
      <c r="B602" s="250"/>
    </row>
    <row r="603" spans="2:2" ht="16.5" hidden="1" x14ac:dyDescent="0.3">
      <c r="B603" s="250"/>
    </row>
    <row r="604" spans="2:2" ht="16.5" hidden="1" x14ac:dyDescent="0.3">
      <c r="B604" s="250"/>
    </row>
    <row r="605" spans="2:2" ht="16.5" hidden="1" x14ac:dyDescent="0.3">
      <c r="B605" s="250"/>
    </row>
    <row r="606" spans="2:2" ht="16.5" hidden="1" x14ac:dyDescent="0.3">
      <c r="B606" s="250"/>
    </row>
    <row r="607" spans="2:2" ht="16.5" hidden="1" x14ac:dyDescent="0.3">
      <c r="B607" s="250"/>
    </row>
    <row r="608" spans="2:2" ht="16.5" hidden="1" x14ac:dyDescent="0.3">
      <c r="B608" s="250"/>
    </row>
    <row r="609" spans="2:2" ht="16.5" hidden="1" x14ac:dyDescent="0.3">
      <c r="B609" s="250"/>
    </row>
    <row r="610" spans="2:2" ht="13.15" hidden="1" customHeight="1" x14ac:dyDescent="0.3">
      <c r="B610" s="250"/>
    </row>
    <row r="611" spans="2:2" ht="13.15" hidden="1" customHeight="1" x14ac:dyDescent="0.3">
      <c r="B611" s="250"/>
    </row>
    <row r="612" spans="2:2" ht="16.5" hidden="1" x14ac:dyDescent="0.3">
      <c r="B612" s="250"/>
    </row>
    <row r="613" spans="2:2" ht="16.5" hidden="1" x14ac:dyDescent="0.3">
      <c r="B613" s="250"/>
    </row>
    <row r="614" spans="2:2" ht="16.5" hidden="1" x14ac:dyDescent="0.3">
      <c r="B614" s="250"/>
    </row>
    <row r="615" spans="2:2" ht="16.5" hidden="1" x14ac:dyDescent="0.3">
      <c r="B615" s="250"/>
    </row>
    <row r="616" spans="2:2" ht="16.5" hidden="1" x14ac:dyDescent="0.3">
      <c r="B616" s="250"/>
    </row>
    <row r="617" spans="2:2" ht="16.5" hidden="1" x14ac:dyDescent="0.3">
      <c r="B617" s="250"/>
    </row>
    <row r="618" spans="2:2" ht="16.5" hidden="1" x14ac:dyDescent="0.3">
      <c r="B618" s="250"/>
    </row>
    <row r="619" spans="2:2" ht="16.5" hidden="1" x14ac:dyDescent="0.3">
      <c r="B619" s="250"/>
    </row>
    <row r="620" spans="2:2" ht="16.5" hidden="1" x14ac:dyDescent="0.3">
      <c r="B620" s="250"/>
    </row>
    <row r="621" spans="2:2" ht="16.5" hidden="1" x14ac:dyDescent="0.3">
      <c r="B621" s="250"/>
    </row>
    <row r="622" spans="2:2" ht="16.5" hidden="1" x14ac:dyDescent="0.3">
      <c r="B622" s="250"/>
    </row>
    <row r="623" spans="2:2" ht="16.5" hidden="1" x14ac:dyDescent="0.3">
      <c r="B623" s="250"/>
    </row>
    <row r="624" spans="2:2" ht="16.5" hidden="1" x14ac:dyDescent="0.3">
      <c r="B624" s="250"/>
    </row>
    <row r="625" spans="2:2" ht="16.5" hidden="1" x14ac:dyDescent="0.3">
      <c r="B625" s="250"/>
    </row>
    <row r="626" spans="2:2" ht="16.5" hidden="1" x14ac:dyDescent="0.3">
      <c r="B626" s="250"/>
    </row>
    <row r="627" spans="2:2" ht="16.5" hidden="1" x14ac:dyDescent="0.3">
      <c r="B627" s="250"/>
    </row>
    <row r="628" spans="2:2" ht="16.5" hidden="1" x14ac:dyDescent="0.3">
      <c r="B628" s="250"/>
    </row>
    <row r="629" spans="2:2" ht="16.5" hidden="1" x14ac:dyDescent="0.3">
      <c r="B629" s="250"/>
    </row>
    <row r="630" spans="2:2" ht="16.5" hidden="1" x14ac:dyDescent="0.3">
      <c r="B630" s="250"/>
    </row>
    <row r="631" spans="2:2" ht="16.5" hidden="1" x14ac:dyDescent="0.3">
      <c r="B631" s="250"/>
    </row>
    <row r="632" spans="2:2" ht="16.5" hidden="1" x14ac:dyDescent="0.3">
      <c r="B632" s="250"/>
    </row>
    <row r="633" spans="2:2" ht="16.5" hidden="1" x14ac:dyDescent="0.3">
      <c r="B633" s="250"/>
    </row>
    <row r="634" spans="2:2" ht="16.5" hidden="1" x14ac:dyDescent="0.3">
      <c r="B634" s="250"/>
    </row>
    <row r="635" spans="2:2" ht="16.5" hidden="1" x14ac:dyDescent="0.3">
      <c r="B635" s="250"/>
    </row>
    <row r="636" spans="2:2" ht="16.5" hidden="1" x14ac:dyDescent="0.3">
      <c r="B636" s="250"/>
    </row>
    <row r="637" spans="2:2" ht="16.5" hidden="1" x14ac:dyDescent="0.3">
      <c r="B637" s="250"/>
    </row>
    <row r="638" spans="2:2" ht="16.5" hidden="1" x14ac:dyDescent="0.3">
      <c r="B638" s="250"/>
    </row>
    <row r="639" spans="2:2" ht="16.5" hidden="1" x14ac:dyDescent="0.3">
      <c r="B639" s="250"/>
    </row>
    <row r="640" spans="2:2" ht="16.5" hidden="1" x14ac:dyDescent="0.3">
      <c r="B640" s="250"/>
    </row>
    <row r="641" spans="2:2" ht="16.5" hidden="1" x14ac:dyDescent="0.3">
      <c r="B641" s="250"/>
    </row>
    <row r="642" spans="2:2" ht="16.5" hidden="1" x14ac:dyDescent="0.3">
      <c r="B642" s="250"/>
    </row>
    <row r="643" spans="2:2" ht="16.5" hidden="1" x14ac:dyDescent="0.3">
      <c r="B643" s="250"/>
    </row>
    <row r="644" spans="2:2" ht="16.5" hidden="1" x14ac:dyDescent="0.3">
      <c r="B644" s="250"/>
    </row>
    <row r="645" spans="2:2" ht="16.5" hidden="1" x14ac:dyDescent="0.3">
      <c r="B645" s="250"/>
    </row>
    <row r="646" spans="2:2" ht="16.5" hidden="1" x14ac:dyDescent="0.3">
      <c r="B646" s="250"/>
    </row>
    <row r="647" spans="2:2" ht="16.5" hidden="1" x14ac:dyDescent="0.3">
      <c r="B647" s="250"/>
    </row>
    <row r="648" spans="2:2" ht="16.5" hidden="1" x14ac:dyDescent="0.3">
      <c r="B648" s="250"/>
    </row>
    <row r="649" spans="2:2" ht="16.5" hidden="1" x14ac:dyDescent="0.3">
      <c r="B649" s="250"/>
    </row>
    <row r="650" spans="2:2" ht="16.5" hidden="1" x14ac:dyDescent="0.3">
      <c r="B650" s="250"/>
    </row>
    <row r="651" spans="2:2" ht="16.5" hidden="1" x14ac:dyDescent="0.3">
      <c r="B651" s="250"/>
    </row>
    <row r="652" spans="2:2" ht="16.5" hidden="1" x14ac:dyDescent="0.3">
      <c r="B652" s="250"/>
    </row>
    <row r="653" spans="2:2" ht="16.5" hidden="1" x14ac:dyDescent="0.3">
      <c r="B653" s="250"/>
    </row>
    <row r="654" spans="2:2" ht="16.5" hidden="1" x14ac:dyDescent="0.3">
      <c r="B654" s="250"/>
    </row>
    <row r="655" spans="2:2" ht="16.5" hidden="1" x14ac:dyDescent="0.3">
      <c r="B655" s="250"/>
    </row>
    <row r="656" spans="2:2" ht="16.5" hidden="1" x14ac:dyDescent="0.3">
      <c r="B656" s="250"/>
    </row>
    <row r="657" spans="2:2" ht="16.5" hidden="1" x14ac:dyDescent="0.3">
      <c r="B657" s="250"/>
    </row>
    <row r="658" spans="2:2" ht="16.5" hidden="1" x14ac:dyDescent="0.3">
      <c r="B658" s="250"/>
    </row>
    <row r="659" spans="2:2" ht="16.5" hidden="1" x14ac:dyDescent="0.3">
      <c r="B659" s="250"/>
    </row>
    <row r="660" spans="2:2" ht="16.5" hidden="1" x14ac:dyDescent="0.3">
      <c r="B660" s="250"/>
    </row>
    <row r="661" spans="2:2" ht="16.5" hidden="1" x14ac:dyDescent="0.3">
      <c r="B661" s="250"/>
    </row>
    <row r="662" spans="2:2" ht="16.5" hidden="1" x14ac:dyDescent="0.3">
      <c r="B662" s="250"/>
    </row>
    <row r="663" spans="2:2" ht="16.5" hidden="1" x14ac:dyDescent="0.3">
      <c r="B663" s="250"/>
    </row>
    <row r="664" spans="2:2" ht="16.5" hidden="1" x14ac:dyDescent="0.3">
      <c r="B664" s="250"/>
    </row>
    <row r="665" spans="2:2" ht="16.5" hidden="1" x14ac:dyDescent="0.3">
      <c r="B665" s="250"/>
    </row>
    <row r="666" spans="2:2" ht="16.5" hidden="1" x14ac:dyDescent="0.3">
      <c r="B666" s="250"/>
    </row>
    <row r="667" spans="2:2" ht="16.5" hidden="1" x14ac:dyDescent="0.3">
      <c r="B667" s="250"/>
    </row>
    <row r="668" spans="2:2" ht="16.5" hidden="1" x14ac:dyDescent="0.3">
      <c r="B668" s="250"/>
    </row>
    <row r="669" spans="2:2" ht="16.5" hidden="1" x14ac:dyDescent="0.3">
      <c r="B669" s="250"/>
    </row>
    <row r="670" spans="2:2" ht="16.5" hidden="1" x14ac:dyDescent="0.3">
      <c r="B670" s="250"/>
    </row>
    <row r="671" spans="2:2" ht="16.5" hidden="1" x14ac:dyDescent="0.3">
      <c r="B671" s="250"/>
    </row>
    <row r="672" spans="2:2" ht="16.5" hidden="1" x14ac:dyDescent="0.3">
      <c r="B672" s="250"/>
    </row>
    <row r="673" spans="2:2" ht="16.5" hidden="1" x14ac:dyDescent="0.3">
      <c r="B673" s="250"/>
    </row>
    <row r="674" spans="2:2" ht="16.5" hidden="1" x14ac:dyDescent="0.3">
      <c r="B674" s="250"/>
    </row>
    <row r="675" spans="2:2" ht="16.5" hidden="1" x14ac:dyDescent="0.3">
      <c r="B675" s="250"/>
    </row>
    <row r="676" spans="2:2" ht="16.5" hidden="1" x14ac:dyDescent="0.3">
      <c r="B676" s="250"/>
    </row>
    <row r="677" spans="2:2" ht="16.5" hidden="1" x14ac:dyDescent="0.3">
      <c r="B677" s="250"/>
    </row>
    <row r="678" spans="2:2" ht="16.5" hidden="1" x14ac:dyDescent="0.3">
      <c r="B678" s="250"/>
    </row>
    <row r="679" spans="2:2" ht="16.5" hidden="1" x14ac:dyDescent="0.3">
      <c r="B679" s="250"/>
    </row>
    <row r="680" spans="2:2" ht="16.5" hidden="1" x14ac:dyDescent="0.3">
      <c r="B680" s="250"/>
    </row>
    <row r="681" spans="2:2" ht="16.5" hidden="1" x14ac:dyDescent="0.3">
      <c r="B681" s="250"/>
    </row>
    <row r="682" spans="2:2" ht="16.5" hidden="1" x14ac:dyDescent="0.3">
      <c r="B682" s="250"/>
    </row>
    <row r="683" spans="2:2" ht="16.5" hidden="1" x14ac:dyDescent="0.3">
      <c r="B683" s="250"/>
    </row>
    <row r="684" spans="2:2" ht="16.5" hidden="1" x14ac:dyDescent="0.3">
      <c r="B684" s="250"/>
    </row>
    <row r="685" spans="2:2" ht="16.5" hidden="1" x14ac:dyDescent="0.3">
      <c r="B685" s="250"/>
    </row>
    <row r="686" spans="2:2" ht="16.5" hidden="1" x14ac:dyDescent="0.3">
      <c r="B686" s="250"/>
    </row>
    <row r="687" spans="2:2" ht="16.5" hidden="1" x14ac:dyDescent="0.3">
      <c r="B687" s="250"/>
    </row>
    <row r="688" spans="2:2" ht="16.5" hidden="1" x14ac:dyDescent="0.3">
      <c r="B688" s="250"/>
    </row>
    <row r="689" spans="2:2" ht="16.5" hidden="1" x14ac:dyDescent="0.3">
      <c r="B689" s="250"/>
    </row>
    <row r="690" spans="2:2" ht="16.5" hidden="1" x14ac:dyDescent="0.3">
      <c r="B690" s="250"/>
    </row>
    <row r="691" spans="2:2" ht="16.5" hidden="1" x14ac:dyDescent="0.3">
      <c r="B691" s="250"/>
    </row>
    <row r="692" spans="2:2" ht="16.5" hidden="1" x14ac:dyDescent="0.3">
      <c r="B692" s="250"/>
    </row>
    <row r="693" spans="2:2" ht="16.5" hidden="1" x14ac:dyDescent="0.3">
      <c r="B693" s="250"/>
    </row>
    <row r="694" spans="2:2" ht="16.5" hidden="1" x14ac:dyDescent="0.3">
      <c r="B694" s="250"/>
    </row>
    <row r="695" spans="2:2" ht="16.5" hidden="1" x14ac:dyDescent="0.3">
      <c r="B695" s="250"/>
    </row>
    <row r="696" spans="2:2" ht="16.5" hidden="1" x14ac:dyDescent="0.3">
      <c r="B696" s="250"/>
    </row>
    <row r="697" spans="2:2" ht="16.5" hidden="1" x14ac:dyDescent="0.3">
      <c r="B697" s="250"/>
    </row>
    <row r="698" spans="2:2" ht="16.5" hidden="1" x14ac:dyDescent="0.3">
      <c r="B698" s="250"/>
    </row>
    <row r="699" spans="2:2" ht="16.5" hidden="1" x14ac:dyDescent="0.3">
      <c r="B699" s="250"/>
    </row>
    <row r="700" spans="2:2" ht="16.5" hidden="1" x14ac:dyDescent="0.3">
      <c r="B700" s="250"/>
    </row>
    <row r="701" spans="2:2" ht="16.5" hidden="1" x14ac:dyDescent="0.3">
      <c r="B701" s="250"/>
    </row>
    <row r="702" spans="2:2" ht="16.5" hidden="1" x14ac:dyDescent="0.3">
      <c r="B702" s="250"/>
    </row>
    <row r="703" spans="2:2" ht="16.5" hidden="1" x14ac:dyDescent="0.3">
      <c r="B703" s="250"/>
    </row>
    <row r="704" spans="2:2" ht="16.5" hidden="1" x14ac:dyDescent="0.3">
      <c r="B704" s="250"/>
    </row>
    <row r="705" spans="2:2" ht="16.5" hidden="1" x14ac:dyDescent="0.3">
      <c r="B705" s="250"/>
    </row>
    <row r="706" spans="2:2" ht="16.5" hidden="1" x14ac:dyDescent="0.3">
      <c r="B706" s="250"/>
    </row>
    <row r="707" spans="2:2" ht="16.5" hidden="1" x14ac:dyDescent="0.3">
      <c r="B707" s="250"/>
    </row>
    <row r="708" spans="2:2" ht="16.5" hidden="1" x14ac:dyDescent="0.3">
      <c r="B708" s="250"/>
    </row>
    <row r="709" spans="2:2" ht="16.5" hidden="1" x14ac:dyDescent="0.3">
      <c r="B709" s="250"/>
    </row>
    <row r="710" spans="2:2" ht="16.5" hidden="1" x14ac:dyDescent="0.3">
      <c r="B710" s="250"/>
    </row>
    <row r="711" spans="2:2" ht="16.5" hidden="1" x14ac:dyDescent="0.3">
      <c r="B711" s="250"/>
    </row>
    <row r="712" spans="2:2" ht="16.5" hidden="1" x14ac:dyDescent="0.3">
      <c r="B712" s="250"/>
    </row>
    <row r="713" spans="2:2" ht="16.5" hidden="1" x14ac:dyDescent="0.3">
      <c r="B713" s="250"/>
    </row>
    <row r="714" spans="2:2" ht="16.5" hidden="1" x14ac:dyDescent="0.3">
      <c r="B714" s="250"/>
    </row>
    <row r="715" spans="2:2" ht="16.5" hidden="1" x14ac:dyDescent="0.3">
      <c r="B715" s="250"/>
    </row>
    <row r="716" spans="2:2" ht="16.5" hidden="1" x14ac:dyDescent="0.3">
      <c r="B716" s="250"/>
    </row>
    <row r="717" spans="2:2" ht="16.5" hidden="1" x14ac:dyDescent="0.3">
      <c r="B717" s="250"/>
    </row>
    <row r="718" spans="2:2" ht="16.5" hidden="1" x14ac:dyDescent="0.3">
      <c r="B718" s="250"/>
    </row>
    <row r="719" spans="2:2" ht="16.5" hidden="1" x14ac:dyDescent="0.3">
      <c r="B719" s="250"/>
    </row>
    <row r="720" spans="2:2" ht="16.5" hidden="1" x14ac:dyDescent="0.3">
      <c r="B720" s="250"/>
    </row>
    <row r="721" spans="2:2" ht="16.5" hidden="1" x14ac:dyDescent="0.3">
      <c r="B721" s="250"/>
    </row>
    <row r="722" spans="2:2" ht="16.5" hidden="1" x14ac:dyDescent="0.3">
      <c r="B722" s="250"/>
    </row>
    <row r="723" spans="2:2" ht="16.5" hidden="1" x14ac:dyDescent="0.3">
      <c r="B723" s="250"/>
    </row>
    <row r="724" spans="2:2" ht="16.5" hidden="1" x14ac:dyDescent="0.3">
      <c r="B724" s="250"/>
    </row>
    <row r="725" spans="2:2" ht="16.5" hidden="1" x14ac:dyDescent="0.3">
      <c r="B725" s="250"/>
    </row>
    <row r="726" spans="2:2" ht="16.5" hidden="1" x14ac:dyDescent="0.3">
      <c r="B726" s="250"/>
    </row>
    <row r="727" spans="2:2" ht="16.5" hidden="1" x14ac:dyDescent="0.3">
      <c r="B727" s="250"/>
    </row>
    <row r="728" spans="2:2" ht="16.5" hidden="1" x14ac:dyDescent="0.3">
      <c r="B728" s="250"/>
    </row>
    <row r="729" spans="2:2" ht="16.5" hidden="1" x14ac:dyDescent="0.3">
      <c r="B729" s="250"/>
    </row>
    <row r="730" spans="2:2" ht="16.5" hidden="1" x14ac:dyDescent="0.3">
      <c r="B730" s="250"/>
    </row>
    <row r="731" spans="2:2" ht="16.5" hidden="1" x14ac:dyDescent="0.3">
      <c r="B731" s="250"/>
    </row>
    <row r="732" spans="2:2" ht="16.5" hidden="1" x14ac:dyDescent="0.3">
      <c r="B732" s="250"/>
    </row>
    <row r="733" spans="2:2" ht="16.5" hidden="1" x14ac:dyDescent="0.3">
      <c r="B733" s="250"/>
    </row>
    <row r="734" spans="2:2" ht="16.5" hidden="1" x14ac:dyDescent="0.3">
      <c r="B734" s="250"/>
    </row>
    <row r="735" spans="2:2" ht="16.5" hidden="1" x14ac:dyDescent="0.3">
      <c r="B735" s="250"/>
    </row>
    <row r="736" spans="2:2" ht="16.5" hidden="1" x14ac:dyDescent="0.3">
      <c r="B736" s="250"/>
    </row>
    <row r="737" spans="2:2" ht="16.5" hidden="1" x14ac:dyDescent="0.3">
      <c r="B737" s="250"/>
    </row>
    <row r="738" spans="2:2" ht="16.5" hidden="1" x14ac:dyDescent="0.3">
      <c r="B738" s="250"/>
    </row>
    <row r="739" spans="2:2" ht="16.5" hidden="1" x14ac:dyDescent="0.3">
      <c r="B739" s="250"/>
    </row>
    <row r="740" spans="2:2" ht="16.5" hidden="1" x14ac:dyDescent="0.3">
      <c r="B740" s="250"/>
    </row>
    <row r="741" spans="2:2" ht="16.5" hidden="1" x14ac:dyDescent="0.3">
      <c r="B741" s="250"/>
    </row>
    <row r="742" spans="2:2" ht="16.5" hidden="1" x14ac:dyDescent="0.3">
      <c r="B742" s="250"/>
    </row>
    <row r="743" spans="2:2" ht="16.5" hidden="1" x14ac:dyDescent="0.3">
      <c r="B743" s="250"/>
    </row>
    <row r="744" spans="2:2" ht="16.5" hidden="1" x14ac:dyDescent="0.3">
      <c r="B744" s="250"/>
    </row>
    <row r="745" spans="2:2" ht="16.5" hidden="1" x14ac:dyDescent="0.3">
      <c r="B745" s="250"/>
    </row>
    <row r="746" spans="2:2" ht="16.5" hidden="1" x14ac:dyDescent="0.3">
      <c r="B746" s="250"/>
    </row>
    <row r="747" spans="2:2" ht="16.5" hidden="1" x14ac:dyDescent="0.3">
      <c r="B747" s="250"/>
    </row>
    <row r="748" spans="2:2" ht="16.5" hidden="1" x14ac:dyDescent="0.3">
      <c r="B748" s="250"/>
    </row>
    <row r="749" spans="2:2" ht="16.5" hidden="1" x14ac:dyDescent="0.3">
      <c r="B749" s="250"/>
    </row>
    <row r="750" spans="2:2" ht="16.5" hidden="1" x14ac:dyDescent="0.3">
      <c r="B750" s="250"/>
    </row>
    <row r="751" spans="2:2" ht="16.5" hidden="1" x14ac:dyDescent="0.3">
      <c r="B751" s="250"/>
    </row>
    <row r="752" spans="2:2" ht="16.5" hidden="1" x14ac:dyDescent="0.3">
      <c r="B752" s="250"/>
    </row>
    <row r="753" spans="2:2" ht="16.5" hidden="1" x14ac:dyDescent="0.3">
      <c r="B753" s="250"/>
    </row>
    <row r="754" spans="2:2" ht="16.5" hidden="1" x14ac:dyDescent="0.3">
      <c r="B754" s="250"/>
    </row>
    <row r="755" spans="2:2" ht="16.5" hidden="1" x14ac:dyDescent="0.3">
      <c r="B755" s="250"/>
    </row>
    <row r="756" spans="2:2" ht="16.5" hidden="1" x14ac:dyDescent="0.3">
      <c r="B756" s="250"/>
    </row>
    <row r="757" spans="2:2" ht="16.5" hidden="1" x14ac:dyDescent="0.3">
      <c r="B757" s="250"/>
    </row>
    <row r="758" spans="2:2" ht="16.5" hidden="1" x14ac:dyDescent="0.3">
      <c r="B758" s="250"/>
    </row>
    <row r="759" spans="2:2" ht="16.5" hidden="1" x14ac:dyDescent="0.3">
      <c r="B759" s="250"/>
    </row>
    <row r="760" spans="2:2" ht="16.5" hidden="1" x14ac:dyDescent="0.3">
      <c r="B760" s="250"/>
    </row>
    <row r="761" spans="2:2" ht="16.5" hidden="1" x14ac:dyDescent="0.3">
      <c r="B761" s="250"/>
    </row>
    <row r="762" spans="2:2" ht="16.5" hidden="1" x14ac:dyDescent="0.3">
      <c r="B762" s="250"/>
    </row>
    <row r="763" spans="2:2" ht="16.5" hidden="1" x14ac:dyDescent="0.3">
      <c r="B763" s="250"/>
    </row>
    <row r="764" spans="2:2" ht="16.5" hidden="1" x14ac:dyDescent="0.3">
      <c r="B764" s="250"/>
    </row>
    <row r="765" spans="2:2" ht="16.5" hidden="1" x14ac:dyDescent="0.3">
      <c r="B765" s="250"/>
    </row>
    <row r="766" spans="2:2" ht="16.5" hidden="1" x14ac:dyDescent="0.3">
      <c r="B766" s="250"/>
    </row>
    <row r="767" spans="2:2" ht="16.5" hidden="1" x14ac:dyDescent="0.3">
      <c r="B767" s="250"/>
    </row>
    <row r="768" spans="2:2" ht="16.5" hidden="1" x14ac:dyDescent="0.3">
      <c r="B768" s="250"/>
    </row>
    <row r="769" spans="2:2" ht="16.5" hidden="1" x14ac:dyDescent="0.3">
      <c r="B769" s="250"/>
    </row>
    <row r="770" spans="2:2" ht="16.5" hidden="1" x14ac:dyDescent="0.3">
      <c r="B770" s="250"/>
    </row>
    <row r="771" spans="2:2" ht="16.5" hidden="1" x14ac:dyDescent="0.3">
      <c r="B771" s="250"/>
    </row>
    <row r="772" spans="2:2" ht="16.5" hidden="1" x14ac:dyDescent="0.3">
      <c r="B772" s="250"/>
    </row>
    <row r="773" spans="2:2" ht="16.5" hidden="1" x14ac:dyDescent="0.3">
      <c r="B773" s="250"/>
    </row>
    <row r="774" spans="2:2" ht="16.5" hidden="1" x14ac:dyDescent="0.3">
      <c r="B774" s="250"/>
    </row>
    <row r="775" spans="2:2" ht="16.5" hidden="1" x14ac:dyDescent="0.3">
      <c r="B775" s="250"/>
    </row>
    <row r="776" spans="2:2" ht="16.5" hidden="1" x14ac:dyDescent="0.3">
      <c r="B776" s="250"/>
    </row>
    <row r="777" spans="2:2" ht="16.5" hidden="1" x14ac:dyDescent="0.3">
      <c r="B777" s="250"/>
    </row>
    <row r="778" spans="2:2" ht="16.5" hidden="1" x14ac:dyDescent="0.3">
      <c r="B778" s="250"/>
    </row>
    <row r="779" spans="2:2" ht="16.5" hidden="1" x14ac:dyDescent="0.3">
      <c r="B779" s="250"/>
    </row>
    <row r="780" spans="2:2" ht="16.5" hidden="1" x14ac:dyDescent="0.3">
      <c r="B780" s="250"/>
    </row>
    <row r="781" spans="2:2" ht="16.5" hidden="1" x14ac:dyDescent="0.3">
      <c r="B781" s="250"/>
    </row>
    <row r="782" spans="2:2" ht="16.5" hidden="1" x14ac:dyDescent="0.3">
      <c r="B782" s="250"/>
    </row>
    <row r="783" spans="2:2" ht="16.5" hidden="1" x14ac:dyDescent="0.3">
      <c r="B783" s="250"/>
    </row>
    <row r="784" spans="2:2" ht="16.5" hidden="1" x14ac:dyDescent="0.3">
      <c r="B784" s="250"/>
    </row>
    <row r="785" spans="2:2" ht="16.5" hidden="1" x14ac:dyDescent="0.3">
      <c r="B785" s="250"/>
    </row>
    <row r="786" spans="2:2" ht="16.5" hidden="1" x14ac:dyDescent="0.3">
      <c r="B786" s="250"/>
    </row>
    <row r="787" spans="2:2" ht="16.5" hidden="1" x14ac:dyDescent="0.3">
      <c r="B787" s="250"/>
    </row>
    <row r="788" spans="2:2" ht="16.5" hidden="1" x14ac:dyDescent="0.3">
      <c r="B788" s="250"/>
    </row>
    <row r="789" spans="2:2" ht="16.5" hidden="1" x14ac:dyDescent="0.3">
      <c r="B789" s="250"/>
    </row>
    <row r="790" spans="2:2" ht="16.5" hidden="1" x14ac:dyDescent="0.3">
      <c r="B790" s="250"/>
    </row>
    <row r="791" spans="2:2" ht="16.5" hidden="1" x14ac:dyDescent="0.3">
      <c r="B791" s="250"/>
    </row>
    <row r="792" spans="2:2" ht="16.5" hidden="1" x14ac:dyDescent="0.3">
      <c r="B792" s="250"/>
    </row>
    <row r="793" spans="2:2" ht="16.5" hidden="1" x14ac:dyDescent="0.3">
      <c r="B793" s="250"/>
    </row>
    <row r="794" spans="2:2" ht="16.5" hidden="1" x14ac:dyDescent="0.3">
      <c r="B794" s="250"/>
    </row>
    <row r="795" spans="2:2" ht="16.5" hidden="1" x14ac:dyDescent="0.3">
      <c r="B795" s="250"/>
    </row>
    <row r="796" spans="2:2" ht="16.5" hidden="1" x14ac:dyDescent="0.3">
      <c r="B796" s="250"/>
    </row>
    <row r="797" spans="2:2" ht="16.5" hidden="1" x14ac:dyDescent="0.3">
      <c r="B797" s="250"/>
    </row>
    <row r="798" spans="2:2" ht="16.5" hidden="1" x14ac:dyDescent="0.3">
      <c r="B798" s="250"/>
    </row>
    <row r="799" spans="2:2" ht="16.5" hidden="1" x14ac:dyDescent="0.3">
      <c r="B799" s="250"/>
    </row>
    <row r="800" spans="2:2" ht="16.5" hidden="1" x14ac:dyDescent="0.3">
      <c r="B800" s="250"/>
    </row>
    <row r="801" spans="2:2" ht="16.5" hidden="1" x14ac:dyDescent="0.3">
      <c r="B801" s="250"/>
    </row>
    <row r="802" spans="2:2" ht="16.5" hidden="1" x14ac:dyDescent="0.3">
      <c r="B802" s="250"/>
    </row>
    <row r="803" spans="2:2" ht="16.5" hidden="1" x14ac:dyDescent="0.3">
      <c r="B803" s="250"/>
    </row>
    <row r="804" spans="2:2" ht="16.5" hidden="1" x14ac:dyDescent="0.3">
      <c r="B804" s="250"/>
    </row>
    <row r="805" spans="2:2" ht="16.5" hidden="1" x14ac:dyDescent="0.3">
      <c r="B805" s="250"/>
    </row>
    <row r="806" spans="2:2" ht="16.5" hidden="1" x14ac:dyDescent="0.3">
      <c r="B806" s="250"/>
    </row>
    <row r="807" spans="2:2" ht="16.5" hidden="1" x14ac:dyDescent="0.3">
      <c r="B807" s="250"/>
    </row>
    <row r="808" spans="2:2" ht="16.5" hidden="1" x14ac:dyDescent="0.3">
      <c r="B808" s="250"/>
    </row>
    <row r="809" spans="2:2" ht="16.5" hidden="1" x14ac:dyDescent="0.3">
      <c r="B809" s="250"/>
    </row>
    <row r="810" spans="2:2" ht="16.5" hidden="1" x14ac:dyDescent="0.3">
      <c r="B810" s="250"/>
    </row>
    <row r="811" spans="2:2" ht="16.5" hidden="1" x14ac:dyDescent="0.3">
      <c r="B811" s="250"/>
    </row>
    <row r="812" spans="2:2" ht="16.5" hidden="1" x14ac:dyDescent="0.3">
      <c r="B812" s="250"/>
    </row>
    <row r="813" spans="2:2" ht="16.5" hidden="1" x14ac:dyDescent="0.3">
      <c r="B813" s="250"/>
    </row>
    <row r="814" spans="2:2" ht="16.5" hidden="1" x14ac:dyDescent="0.3">
      <c r="B814" s="250"/>
    </row>
    <row r="815" spans="2:2" ht="16.5" hidden="1" x14ac:dyDescent="0.3">
      <c r="B815" s="250"/>
    </row>
    <row r="816" spans="2:2" ht="16.5" hidden="1" x14ac:dyDescent="0.3">
      <c r="B816" s="250"/>
    </row>
    <row r="817" spans="2:2" ht="16.5" hidden="1" x14ac:dyDescent="0.3">
      <c r="B817" s="250"/>
    </row>
    <row r="818" spans="2:2" ht="16.5" hidden="1" x14ac:dyDescent="0.3">
      <c r="B818" s="250"/>
    </row>
    <row r="819" spans="2:2" ht="16.5" hidden="1" x14ac:dyDescent="0.3">
      <c r="B819" s="250"/>
    </row>
    <row r="820" spans="2:2" ht="16.5" hidden="1" x14ac:dyDescent="0.3">
      <c r="B820" s="250"/>
    </row>
    <row r="821" spans="2:2" ht="16.5" hidden="1" x14ac:dyDescent="0.3">
      <c r="B821" s="250"/>
    </row>
    <row r="822" spans="2:2" ht="16.5" hidden="1" x14ac:dyDescent="0.3">
      <c r="B822" s="250"/>
    </row>
    <row r="823" spans="2:2" ht="16.5" hidden="1" x14ac:dyDescent="0.3">
      <c r="B823" s="250"/>
    </row>
    <row r="824" spans="2:2" ht="16.5" hidden="1" x14ac:dyDescent="0.3">
      <c r="B824" s="250"/>
    </row>
    <row r="825" spans="2:2" ht="16.5" hidden="1" x14ac:dyDescent="0.3">
      <c r="B825" s="250"/>
    </row>
    <row r="826" spans="2:2" ht="16.5" hidden="1" x14ac:dyDescent="0.3">
      <c r="B826" s="250"/>
    </row>
    <row r="827" spans="2:2" ht="16.5" hidden="1" x14ac:dyDescent="0.3">
      <c r="B827" s="250"/>
    </row>
    <row r="828" spans="2:2" ht="16.5" hidden="1" x14ac:dyDescent="0.3">
      <c r="B828" s="250"/>
    </row>
    <row r="829" spans="2:2" ht="16.5" hidden="1" x14ac:dyDescent="0.3">
      <c r="B829" s="250"/>
    </row>
    <row r="830" spans="2:2" ht="16.5" hidden="1" x14ac:dyDescent="0.3">
      <c r="B830" s="250"/>
    </row>
    <row r="831" spans="2:2" ht="16.5" hidden="1" x14ac:dyDescent="0.3">
      <c r="B831" s="250"/>
    </row>
    <row r="832" spans="2:2" ht="16.5" hidden="1" x14ac:dyDescent="0.3">
      <c r="B832" s="250"/>
    </row>
    <row r="833" spans="2:2" ht="16.5" hidden="1" x14ac:dyDescent="0.3">
      <c r="B833" s="250"/>
    </row>
    <row r="834" spans="2:2" ht="16.5" hidden="1" x14ac:dyDescent="0.3">
      <c r="B834" s="250"/>
    </row>
    <row r="835" spans="2:2" ht="16.5" hidden="1" x14ac:dyDescent="0.3">
      <c r="B835" s="250"/>
    </row>
    <row r="836" spans="2:2" ht="16.5" hidden="1" x14ac:dyDescent="0.3">
      <c r="B836" s="250"/>
    </row>
    <row r="837" spans="2:2" ht="16.5" hidden="1" x14ac:dyDescent="0.3">
      <c r="B837" s="250"/>
    </row>
    <row r="838" spans="2:2" ht="16.5" hidden="1" x14ac:dyDescent="0.3">
      <c r="B838" s="250"/>
    </row>
    <row r="839" spans="2:2" ht="16.5" hidden="1" x14ac:dyDescent="0.3">
      <c r="B839" s="250"/>
    </row>
    <row r="840" spans="2:2" ht="16.5" hidden="1" x14ac:dyDescent="0.3">
      <c r="B840" s="250"/>
    </row>
    <row r="841" spans="2:2" ht="16.5" hidden="1" x14ac:dyDescent="0.3">
      <c r="B841" s="250"/>
    </row>
    <row r="842" spans="2:2" ht="16.5" hidden="1" x14ac:dyDescent="0.3">
      <c r="B842" s="250"/>
    </row>
    <row r="843" spans="2:2" ht="16.5" hidden="1" x14ac:dyDescent="0.3">
      <c r="B843" s="250"/>
    </row>
    <row r="844" spans="2:2" ht="16.5" hidden="1" x14ac:dyDescent="0.3">
      <c r="B844" s="250"/>
    </row>
    <row r="845" spans="2:2" ht="16.5" hidden="1" x14ac:dyDescent="0.3">
      <c r="B845" s="250"/>
    </row>
    <row r="846" spans="2:2" ht="16.5" hidden="1" x14ac:dyDescent="0.3">
      <c r="B846" s="250"/>
    </row>
    <row r="847" spans="2:2" ht="16.5" hidden="1" x14ac:dyDescent="0.3">
      <c r="B847" s="250"/>
    </row>
    <row r="848" spans="2:2" ht="16.5" hidden="1" x14ac:dyDescent="0.3">
      <c r="B848" s="250"/>
    </row>
    <row r="849" spans="2:2" ht="16.5" hidden="1" x14ac:dyDescent="0.3">
      <c r="B849" s="250"/>
    </row>
    <row r="850" spans="2:2" ht="16.5" hidden="1" x14ac:dyDescent="0.3">
      <c r="B850" s="250"/>
    </row>
    <row r="851" spans="2:2" ht="16.5" hidden="1" x14ac:dyDescent="0.3">
      <c r="B851" s="250"/>
    </row>
    <row r="852" spans="2:2" ht="16.5" hidden="1" x14ac:dyDescent="0.3">
      <c r="B852" s="250"/>
    </row>
    <row r="853" spans="2:2" ht="16.5" hidden="1" x14ac:dyDescent="0.3">
      <c r="B853" s="250"/>
    </row>
    <row r="854" spans="2:2" ht="16.5" hidden="1" x14ac:dyDescent="0.3">
      <c r="B854" s="250"/>
    </row>
    <row r="855" spans="2:2" ht="16.5" hidden="1" x14ac:dyDescent="0.3">
      <c r="B855" s="250"/>
    </row>
    <row r="856" spans="2:2" ht="16.5" hidden="1" x14ac:dyDescent="0.3">
      <c r="B856" s="250"/>
    </row>
    <row r="857" spans="2:2" ht="16.5" hidden="1" x14ac:dyDescent="0.3">
      <c r="B857" s="250"/>
    </row>
    <row r="858" spans="2:2" ht="16.5" hidden="1" x14ac:dyDescent="0.3">
      <c r="B858" s="250"/>
    </row>
    <row r="859" spans="2:2" ht="16.5" hidden="1" x14ac:dyDescent="0.3">
      <c r="B859" s="250"/>
    </row>
    <row r="860" spans="2:2" ht="16.5" hidden="1" x14ac:dyDescent="0.3">
      <c r="B860" s="250"/>
    </row>
    <row r="861" spans="2:2" ht="16.5" hidden="1" x14ac:dyDescent="0.3">
      <c r="B861" s="250"/>
    </row>
    <row r="862" spans="2:2" ht="16.5" hidden="1" x14ac:dyDescent="0.3">
      <c r="B862" s="250"/>
    </row>
    <row r="863" spans="2:2" ht="16.5" hidden="1" x14ac:dyDescent="0.3">
      <c r="B863" s="250"/>
    </row>
    <row r="864" spans="2:2" ht="16.5" hidden="1" x14ac:dyDescent="0.3">
      <c r="B864" s="250"/>
    </row>
    <row r="865" spans="2:2" ht="16.5" hidden="1" x14ac:dyDescent="0.3">
      <c r="B865" s="250"/>
    </row>
    <row r="866" spans="2:2" ht="16.5" hidden="1" x14ac:dyDescent="0.3">
      <c r="B866" s="250"/>
    </row>
    <row r="867" spans="2:2" ht="16.5" hidden="1" x14ac:dyDescent="0.3">
      <c r="B867" s="250"/>
    </row>
    <row r="868" spans="2:2" ht="16.5" hidden="1" x14ac:dyDescent="0.3">
      <c r="B868" s="250"/>
    </row>
    <row r="869" spans="2:2" ht="16.5" hidden="1" x14ac:dyDescent="0.3">
      <c r="B869" s="250"/>
    </row>
    <row r="870" spans="2:2" ht="16.5" hidden="1" x14ac:dyDescent="0.3">
      <c r="B870" s="250"/>
    </row>
    <row r="871" spans="2:2" ht="16.5" hidden="1" x14ac:dyDescent="0.3">
      <c r="B871" s="250"/>
    </row>
    <row r="872" spans="2:2" ht="16.5" hidden="1" x14ac:dyDescent="0.3">
      <c r="B872" s="250"/>
    </row>
    <row r="873" spans="2:2" ht="16.5" hidden="1" x14ac:dyDescent="0.3">
      <c r="B873" s="250"/>
    </row>
    <row r="874" spans="2:2" ht="16.5" hidden="1" x14ac:dyDescent="0.3">
      <c r="B874" s="250"/>
    </row>
    <row r="875" spans="2:2" ht="16.5" hidden="1" x14ac:dyDescent="0.3">
      <c r="B875" s="250"/>
    </row>
    <row r="876" spans="2:2" ht="16.5" hidden="1" x14ac:dyDescent="0.3">
      <c r="B876" s="250"/>
    </row>
    <row r="877" spans="2:2" ht="16.5" hidden="1" x14ac:dyDescent="0.3">
      <c r="B877" s="250"/>
    </row>
    <row r="878" spans="2:2" ht="16.5" hidden="1" x14ac:dyDescent="0.3">
      <c r="B878" s="250"/>
    </row>
    <row r="879" spans="2:2" ht="16.5" hidden="1" x14ac:dyDescent="0.3">
      <c r="B879" s="250"/>
    </row>
    <row r="880" spans="2:2" ht="16.5" hidden="1" x14ac:dyDescent="0.3">
      <c r="B880" s="250"/>
    </row>
    <row r="881" spans="2:2" ht="16.5" hidden="1" x14ac:dyDescent="0.3">
      <c r="B881" s="250"/>
    </row>
    <row r="882" spans="2:2" ht="16.5" hidden="1" x14ac:dyDescent="0.3">
      <c r="B882" s="250"/>
    </row>
    <row r="883" spans="2:2" ht="16.5" hidden="1" x14ac:dyDescent="0.3">
      <c r="B883" s="250"/>
    </row>
    <row r="884" spans="2:2" ht="16.5" hidden="1" x14ac:dyDescent="0.3">
      <c r="B884" s="250"/>
    </row>
    <row r="885" spans="2:2" ht="16.5" hidden="1" x14ac:dyDescent="0.3">
      <c r="B885" s="250"/>
    </row>
    <row r="886" spans="2:2" ht="16.5" hidden="1" x14ac:dyDescent="0.3">
      <c r="B886" s="250"/>
    </row>
    <row r="887" spans="2:2" ht="16.5" hidden="1" x14ac:dyDescent="0.3">
      <c r="B887" s="250"/>
    </row>
    <row r="888" spans="2:2" ht="16.5" hidden="1" x14ac:dyDescent="0.3">
      <c r="B888" s="250"/>
    </row>
    <row r="889" spans="2:2" ht="16.5" hidden="1" x14ac:dyDescent="0.3">
      <c r="B889" s="250"/>
    </row>
    <row r="890" spans="2:2" ht="16.5" hidden="1" x14ac:dyDescent="0.3">
      <c r="B890" s="250"/>
    </row>
    <row r="891" spans="2:2" ht="16.5" hidden="1" x14ac:dyDescent="0.3">
      <c r="B891" s="250"/>
    </row>
    <row r="892" spans="2:2" ht="16.5" hidden="1" x14ac:dyDescent="0.3">
      <c r="B892" s="250"/>
    </row>
    <row r="893" spans="2:2" ht="16.5" hidden="1" x14ac:dyDescent="0.3">
      <c r="B893" s="250"/>
    </row>
    <row r="894" spans="2:2" ht="16.5" hidden="1" x14ac:dyDescent="0.3">
      <c r="B894" s="250"/>
    </row>
    <row r="895" spans="2:2" ht="16.5" hidden="1" x14ac:dyDescent="0.3">
      <c r="B895" s="250"/>
    </row>
    <row r="896" spans="2:2" ht="16.5" hidden="1" x14ac:dyDescent="0.3">
      <c r="B896" s="250"/>
    </row>
    <row r="897" spans="2:2" ht="16.5" hidden="1" x14ac:dyDescent="0.3">
      <c r="B897" s="250"/>
    </row>
    <row r="898" spans="2:2" ht="16.5" hidden="1" x14ac:dyDescent="0.3">
      <c r="B898" s="250"/>
    </row>
    <row r="899" spans="2:2" ht="16.5" hidden="1" x14ac:dyDescent="0.3">
      <c r="B899" s="250"/>
    </row>
    <row r="900" spans="2:2" ht="16.5" hidden="1" x14ac:dyDescent="0.3">
      <c r="B900" s="250"/>
    </row>
    <row r="901" spans="2:2" ht="16.5" hidden="1" x14ac:dyDescent="0.3">
      <c r="B901" s="250"/>
    </row>
    <row r="902" spans="2:2" ht="16.5" hidden="1" x14ac:dyDescent="0.3">
      <c r="B902" s="250"/>
    </row>
    <row r="903" spans="2:2" ht="16.5" hidden="1" x14ac:dyDescent="0.3">
      <c r="B903" s="250"/>
    </row>
    <row r="904" spans="2:2" ht="16.5" hidden="1" x14ac:dyDescent="0.3">
      <c r="B904" s="250"/>
    </row>
    <row r="905" spans="2:2" ht="16.5" hidden="1" x14ac:dyDescent="0.3">
      <c r="B905" s="250"/>
    </row>
    <row r="906" spans="2:2" ht="16.5" hidden="1" x14ac:dyDescent="0.3">
      <c r="B906" s="250"/>
    </row>
    <row r="907" spans="2:2" ht="16.5" hidden="1" x14ac:dyDescent="0.3">
      <c r="B907" s="250"/>
    </row>
    <row r="908" spans="2:2" ht="16.5" hidden="1" x14ac:dyDescent="0.3">
      <c r="B908" s="250"/>
    </row>
    <row r="909" spans="2:2" ht="16.5" hidden="1" x14ac:dyDescent="0.3">
      <c r="B909" s="250"/>
    </row>
    <row r="910" spans="2:2" ht="16.5" hidden="1" x14ac:dyDescent="0.3">
      <c r="B910" s="250"/>
    </row>
    <row r="911" spans="2:2" ht="16.5" hidden="1" x14ac:dyDescent="0.3">
      <c r="B911" s="250"/>
    </row>
    <row r="912" spans="2:2" ht="16.5" hidden="1" x14ac:dyDescent="0.3">
      <c r="B912" s="250"/>
    </row>
    <row r="913" spans="2:2" ht="16.5" hidden="1" x14ac:dyDescent="0.3">
      <c r="B913" s="250"/>
    </row>
    <row r="914" spans="2:2" ht="16.5" hidden="1" x14ac:dyDescent="0.3">
      <c r="B914" s="250"/>
    </row>
    <row r="915" spans="2:2" ht="16.5" hidden="1" x14ac:dyDescent="0.3">
      <c r="B915" s="250"/>
    </row>
    <row r="916" spans="2:2" ht="16.5" hidden="1" x14ac:dyDescent="0.3">
      <c r="B916" s="250"/>
    </row>
    <row r="917" spans="2:2" ht="16.5" hidden="1" x14ac:dyDescent="0.3">
      <c r="B917" s="250"/>
    </row>
    <row r="918" spans="2:2" ht="16.5" hidden="1" x14ac:dyDescent="0.3">
      <c r="B918" s="250"/>
    </row>
    <row r="919" spans="2:2" ht="16.5" hidden="1" x14ac:dyDescent="0.3">
      <c r="B919" s="250"/>
    </row>
    <row r="920" spans="2:2" ht="16.5" hidden="1" x14ac:dyDescent="0.3">
      <c r="B920" s="250"/>
    </row>
    <row r="921" spans="2:2" ht="16.5" hidden="1" x14ac:dyDescent="0.3">
      <c r="B921" s="250"/>
    </row>
    <row r="922" spans="2:2" ht="16.5" hidden="1" x14ac:dyDescent="0.3">
      <c r="B922" s="250"/>
    </row>
    <row r="923" spans="2:2" ht="16.5" hidden="1" x14ac:dyDescent="0.3">
      <c r="B923" s="250"/>
    </row>
    <row r="924" spans="2:2" ht="16.5" hidden="1" x14ac:dyDescent="0.3">
      <c r="B924" s="250"/>
    </row>
    <row r="925" spans="2:2" ht="16.5" hidden="1" x14ac:dyDescent="0.3">
      <c r="B925" s="250"/>
    </row>
    <row r="926" spans="2:2" ht="16.5" hidden="1" x14ac:dyDescent="0.3">
      <c r="B926" s="250"/>
    </row>
    <row r="927" spans="2:2" ht="16.5" hidden="1" x14ac:dyDescent="0.3">
      <c r="B927" s="250"/>
    </row>
    <row r="928" spans="2:2" ht="16.5" hidden="1" x14ac:dyDescent="0.3">
      <c r="B928" s="250"/>
    </row>
    <row r="929" spans="2:2" ht="16.5" hidden="1" x14ac:dyDescent="0.3">
      <c r="B929" s="250"/>
    </row>
    <row r="930" spans="2:2" ht="16.5" hidden="1" x14ac:dyDescent="0.3">
      <c r="B930" s="250"/>
    </row>
    <row r="931" spans="2:2" ht="16.5" hidden="1" x14ac:dyDescent="0.3">
      <c r="B931" s="250"/>
    </row>
    <row r="932" spans="2:2" ht="16.5" hidden="1" x14ac:dyDescent="0.3">
      <c r="B932" s="250"/>
    </row>
    <row r="933" spans="2:2" ht="16.5" hidden="1" x14ac:dyDescent="0.3">
      <c r="B933" s="250"/>
    </row>
    <row r="934" spans="2:2" ht="16.5" hidden="1" x14ac:dyDescent="0.3">
      <c r="B934" s="250"/>
    </row>
    <row r="935" spans="2:2" ht="16.5" hidden="1" x14ac:dyDescent="0.3">
      <c r="B935" s="250"/>
    </row>
    <row r="936" spans="2:2" ht="16.5" hidden="1" x14ac:dyDescent="0.3">
      <c r="B936" s="250"/>
    </row>
    <row r="937" spans="2:2" ht="16.5" hidden="1" x14ac:dyDescent="0.3">
      <c r="B937" s="250"/>
    </row>
    <row r="938" spans="2:2" ht="16.5" hidden="1" x14ac:dyDescent="0.3">
      <c r="B938" s="250"/>
    </row>
    <row r="939" spans="2:2" ht="16.5" hidden="1" x14ac:dyDescent="0.3">
      <c r="B939" s="250"/>
    </row>
    <row r="940" spans="2:2" ht="16.5" hidden="1" x14ac:dyDescent="0.3">
      <c r="B940" s="250"/>
    </row>
    <row r="941" spans="2:2" ht="16.5" hidden="1" x14ac:dyDescent="0.3">
      <c r="B941" s="250"/>
    </row>
    <row r="942" spans="2:2" ht="16.5" hidden="1" x14ac:dyDescent="0.3">
      <c r="B942" s="250"/>
    </row>
    <row r="943" spans="2:2" ht="16.5" hidden="1" x14ac:dyDescent="0.3">
      <c r="B943" s="250"/>
    </row>
    <row r="944" spans="2:2" ht="16.5" hidden="1" x14ac:dyDescent="0.3">
      <c r="B944" s="250"/>
    </row>
    <row r="945" spans="2:2" ht="16.5" hidden="1" x14ac:dyDescent="0.3">
      <c r="B945" s="250"/>
    </row>
    <row r="946" spans="2:2" ht="16.5" hidden="1" x14ac:dyDescent="0.3">
      <c r="B946" s="250"/>
    </row>
    <row r="947" spans="2:2" ht="16.5" hidden="1" x14ac:dyDescent="0.3">
      <c r="B947" s="250"/>
    </row>
    <row r="948" spans="2:2" ht="16.5" hidden="1" x14ac:dyDescent="0.3">
      <c r="B948" s="250"/>
    </row>
    <row r="949" spans="2:2" ht="16.5" hidden="1" x14ac:dyDescent="0.3">
      <c r="B949" s="250"/>
    </row>
    <row r="950" spans="2:2" ht="16.5" hidden="1" x14ac:dyDescent="0.3">
      <c r="B950" s="250"/>
    </row>
    <row r="951" spans="2:2" ht="16.5" hidden="1" x14ac:dyDescent="0.3">
      <c r="B951" s="250"/>
    </row>
    <row r="952" spans="2:2" ht="16.5" hidden="1" x14ac:dyDescent="0.3">
      <c r="B952" s="250"/>
    </row>
    <row r="953" spans="2:2" ht="16.5" hidden="1" x14ac:dyDescent="0.3">
      <c r="B953" s="250"/>
    </row>
    <row r="954" spans="2:2" ht="16.5" hidden="1" x14ac:dyDescent="0.3">
      <c r="B954" s="250"/>
    </row>
    <row r="955" spans="2:2" ht="16.5" hidden="1" x14ac:dyDescent="0.3">
      <c r="B955" s="250"/>
    </row>
    <row r="956" spans="2:2" ht="16.5" hidden="1" x14ac:dyDescent="0.3">
      <c r="B956" s="250"/>
    </row>
    <row r="957" spans="2:2" ht="16.5" hidden="1" x14ac:dyDescent="0.3">
      <c r="B957" s="250"/>
    </row>
    <row r="958" spans="2:2" ht="16.5" hidden="1" x14ac:dyDescent="0.3">
      <c r="B958" s="250"/>
    </row>
    <row r="959" spans="2:2" ht="16.5" hidden="1" x14ac:dyDescent="0.3">
      <c r="B959" s="250"/>
    </row>
    <row r="960" spans="2:2" ht="16.5" hidden="1" x14ac:dyDescent="0.3">
      <c r="B960" s="250"/>
    </row>
    <row r="961" spans="2:2" ht="16.5" hidden="1" x14ac:dyDescent="0.3">
      <c r="B961" s="250"/>
    </row>
    <row r="962" spans="2:2" ht="16.5" hidden="1" x14ac:dyDescent="0.3">
      <c r="B962" s="250"/>
    </row>
    <row r="963" spans="2:2" ht="16.5" hidden="1" x14ac:dyDescent="0.3">
      <c r="B963" s="250"/>
    </row>
    <row r="1020" s="67" customFormat="1" ht="12" hidden="1" customHeight="1" x14ac:dyDescent="0.3"/>
    <row r="1406" s="67" customFormat="1" ht="13.15" hidden="1" customHeight="1" x14ac:dyDescent="0.3"/>
    <row r="1407" s="67" customFormat="1" ht="13.15" hidden="1" customHeight="1" x14ac:dyDescent="0.3"/>
  </sheetData>
  <sheetProtection algorithmName="SHA-512" hashValue="7bLenGk9Q2I/6RAjMvMg4h3A8+8KBacuhVeALGgVt7TAqaHCxNLmE9BjfdjfON5o8PIqVcPrLoS06dwYL+4DBQ==" saltValue="QWMS9Bjx0yo21Gcq+HWNOQ==" spinCount="100000" sheet="1" objects="1" scenarios="1"/>
  <mergeCells count="1">
    <mergeCell ref="L10:N10"/>
  </mergeCells>
  <hyperlinks>
    <hyperlink ref="R5" location="Índice!A1" display="Regresar" xr:uid="{A0E576B0-5B15-4728-8A04-45165A3348B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00F8A-4782-4DCC-8E29-FC0DD060BBA6}">
  <sheetPr>
    <tabColor rgb="FF10312B"/>
  </sheetPr>
  <dimension ref="A1:Q1541"/>
  <sheetViews>
    <sheetView showGridLines="0" topLeftCell="D1" zoomScale="85" zoomScaleNormal="85" workbookViewId="0">
      <selection activeCell="K1" sqref="K1"/>
    </sheetView>
  </sheetViews>
  <sheetFormatPr baseColWidth="10" defaultColWidth="0" defaultRowHeight="0" customHeight="1" zeroHeight="1" x14ac:dyDescent="0.3"/>
  <cols>
    <col min="1" max="1" width="35" style="67" hidden="1" customWidth="1"/>
    <col min="2" max="2" width="30" style="67" hidden="1" customWidth="1"/>
    <col min="3" max="3" width="43.7109375" style="67" hidden="1" customWidth="1"/>
    <col min="4" max="4" width="15.7109375" style="67" customWidth="1"/>
    <col min="5" max="5" width="21.42578125" style="67" customWidth="1"/>
    <col min="6" max="6" width="20.42578125" style="67" customWidth="1"/>
    <col min="7" max="7" width="21.5703125" style="67" customWidth="1"/>
    <col min="8" max="8" width="19.42578125" style="67" customWidth="1"/>
    <col min="9" max="9" width="25.5703125" style="67" bestFit="1" customWidth="1"/>
    <col min="10" max="10" width="20" style="67" customWidth="1"/>
    <col min="11" max="11" width="21.28515625" style="67" customWidth="1"/>
    <col min="12" max="14" width="11.42578125" style="67" customWidth="1"/>
    <col min="15" max="15" width="5.7109375" style="67" customWidth="1"/>
    <col min="16" max="17" width="0" style="67" hidden="1" customWidth="1"/>
    <col min="18" max="16384" width="11.42578125" style="67" hidden="1"/>
  </cols>
  <sheetData>
    <row r="1" spans="1:14" ht="18" customHeight="1" x14ac:dyDescent="0.3"/>
    <row r="2" spans="1:14" ht="18" customHeight="1" x14ac:dyDescent="0.3">
      <c r="G2" s="4" t="s">
        <v>0</v>
      </c>
      <c r="H2" s="4"/>
    </row>
    <row r="3" spans="1:14" ht="18" customHeight="1" x14ac:dyDescent="0.3">
      <c r="G3" s="483" t="s">
        <v>1</v>
      </c>
      <c r="H3" s="4"/>
    </row>
    <row r="4" spans="1:14" ht="6.95" customHeight="1" x14ac:dyDescent="0.3"/>
    <row r="5" spans="1:14" ht="18" customHeight="1" x14ac:dyDescent="0.3">
      <c r="E5" s="201"/>
      <c r="F5" s="201"/>
      <c r="G5" s="488" t="s">
        <v>24</v>
      </c>
      <c r="H5" s="201"/>
      <c r="I5" s="201"/>
      <c r="J5" s="201"/>
      <c r="K5" s="201"/>
      <c r="L5" s="201"/>
      <c r="M5" s="201"/>
      <c r="N5" s="33" t="s">
        <v>38</v>
      </c>
    </row>
    <row r="6" spans="1:14" ht="18.75" customHeight="1" x14ac:dyDescent="0.3"/>
    <row r="7" spans="1:14" s="282" customFormat="1" ht="20.25" customHeight="1" x14ac:dyDescent="0.5">
      <c r="A7" s="281" t="s">
        <v>165</v>
      </c>
      <c r="B7" s="281"/>
      <c r="C7" s="281"/>
      <c r="E7" s="15" t="s">
        <v>188</v>
      </c>
      <c r="F7" s="45"/>
      <c r="G7" s="45"/>
      <c r="H7" s="45"/>
      <c r="I7" s="45"/>
      <c r="J7" s="45"/>
      <c r="K7" s="45"/>
      <c r="L7" s="45"/>
      <c r="M7" s="45"/>
      <c r="N7" s="45"/>
    </row>
    <row r="8" spans="1:14" ht="10.9" customHeight="1" x14ac:dyDescent="0.3"/>
    <row r="9" spans="1:14" s="283" customFormat="1" ht="21.75" thickBot="1" x14ac:dyDescent="0.45">
      <c r="A9" s="283" t="s">
        <v>155</v>
      </c>
      <c r="B9" s="283" t="s">
        <v>156</v>
      </c>
      <c r="C9" s="283" t="s">
        <v>181</v>
      </c>
      <c r="E9" s="72" t="s">
        <v>44</v>
      </c>
      <c r="F9" s="73" t="s">
        <v>157</v>
      </c>
      <c r="G9" s="73" t="s">
        <v>154</v>
      </c>
      <c r="H9" s="73" t="s">
        <v>133</v>
      </c>
      <c r="I9" s="73" t="s">
        <v>45</v>
      </c>
      <c r="J9" s="242" t="s">
        <v>143</v>
      </c>
      <c r="K9" s="284" t="s">
        <v>189</v>
      </c>
      <c r="L9" s="67"/>
    </row>
    <row r="10" spans="1:14" ht="16.5" hidden="1" x14ac:dyDescent="0.3">
      <c r="A10" s="67" t="str">
        <f>IF(J10="NA",E10&amp;F10&amp;I10,E10&amp;F10&amp;I10&amp;J10)</f>
        <v>DB1CENACEBaja California</v>
      </c>
      <c r="B10" s="250" t="str">
        <f t="shared" ref="B10:B73" si="0">E10&amp;H10&amp;I10</f>
        <v>DB1EnergíaBaja California</v>
      </c>
      <c r="C10" s="67" t="str">
        <f t="shared" ref="C10:C73" si="1">E10&amp;F10&amp;H10&amp;I10</f>
        <v>DB1CENACEEnergíaBaja California</v>
      </c>
      <c r="E10" s="180" t="s">
        <v>48</v>
      </c>
      <c r="F10" s="181" t="s">
        <v>190</v>
      </c>
      <c r="G10" s="181" t="s">
        <v>184</v>
      </c>
      <c r="H10" s="181" t="s">
        <v>135</v>
      </c>
      <c r="I10" s="181" t="s">
        <v>49</v>
      </c>
      <c r="J10" s="285" t="s">
        <v>161</v>
      </c>
      <c r="K10" s="505">
        <f>+ROUND(TR_ENERO_2025!$D$10,LOOKUP($H10,TR_ENERO_2025!$B$71:$C$73,TR_ENERO_2025!$C$71:$C$73))</f>
        <v>6.4999999999999997E-3</v>
      </c>
    </row>
    <row r="11" spans="1:14" ht="16.5" hidden="1" x14ac:dyDescent="0.3">
      <c r="A11" s="67" t="str">
        <f t="shared" ref="A11:A74" si="2">IF(J11="NA",E11&amp;F11&amp;I11,E11&amp;F11&amp;I11&amp;J11)</f>
        <v>DB2CENACEBaja California</v>
      </c>
      <c r="B11" s="250" t="str">
        <f t="shared" si="0"/>
        <v>DB2EnergíaBaja California</v>
      </c>
      <c r="C11" s="67" t="str">
        <f t="shared" si="1"/>
        <v>DB2CENACEEnergíaBaja California</v>
      </c>
      <c r="E11" s="180" t="s">
        <v>50</v>
      </c>
      <c r="F11" s="181" t="s">
        <v>190</v>
      </c>
      <c r="G11" s="181" t="s">
        <v>184</v>
      </c>
      <c r="H11" s="181" t="s">
        <v>135</v>
      </c>
      <c r="I11" s="181" t="s">
        <v>49</v>
      </c>
      <c r="J11" s="285" t="s">
        <v>161</v>
      </c>
      <c r="K11" s="505">
        <f>+ROUND(TR_ENERO_2025!$D$10,LOOKUP($H11,TR_ENERO_2025!$B$71:$C$73,TR_ENERO_2025!$C$71:$C$73))</f>
        <v>6.4999999999999997E-3</v>
      </c>
    </row>
    <row r="12" spans="1:14" ht="16.5" hidden="1" x14ac:dyDescent="0.3">
      <c r="A12" s="67" t="str">
        <f t="shared" si="2"/>
        <v>PDBTCENACEBaja California</v>
      </c>
      <c r="B12" s="250" t="str">
        <f t="shared" si="0"/>
        <v>PDBTEnergíaBaja California</v>
      </c>
      <c r="C12" s="67" t="str">
        <f t="shared" si="1"/>
        <v>PDBTCENACEEnergíaBaja California</v>
      </c>
      <c r="E12" s="180" t="s">
        <v>56</v>
      </c>
      <c r="F12" s="181" t="s">
        <v>190</v>
      </c>
      <c r="G12" s="181" t="s">
        <v>184</v>
      </c>
      <c r="H12" s="181" t="s">
        <v>135</v>
      </c>
      <c r="I12" s="181" t="s">
        <v>49</v>
      </c>
      <c r="J12" s="285" t="s">
        <v>161</v>
      </c>
      <c r="K12" s="505">
        <f>+ROUND(TR_ENERO_2025!$D$10,LOOKUP($H12,TR_ENERO_2025!$B$71:$C$73,TR_ENERO_2025!$C$71:$C$73))</f>
        <v>6.4999999999999997E-3</v>
      </c>
    </row>
    <row r="13" spans="1:14" ht="16.5" hidden="1" x14ac:dyDescent="0.3">
      <c r="A13" s="67" t="str">
        <f t="shared" si="2"/>
        <v>GDBTCENACEBaja California</v>
      </c>
      <c r="B13" s="250" t="str">
        <f t="shared" si="0"/>
        <v>GDBTEnergíaBaja California</v>
      </c>
      <c r="C13" s="67" t="str">
        <f t="shared" si="1"/>
        <v>GDBTCENACEEnergíaBaja California</v>
      </c>
      <c r="E13" s="187" t="s">
        <v>53</v>
      </c>
      <c r="F13" s="181" t="s">
        <v>190</v>
      </c>
      <c r="G13" s="181" t="s">
        <v>184</v>
      </c>
      <c r="H13" s="181" t="s">
        <v>135</v>
      </c>
      <c r="I13" s="181" t="s">
        <v>49</v>
      </c>
      <c r="J13" s="285" t="s">
        <v>161</v>
      </c>
      <c r="K13" s="505">
        <f>+ROUND(TR_ENERO_2025!$D$10,LOOKUP($H13,TR_ENERO_2025!$B$71:$C$73,TR_ENERO_2025!$C$71:$C$73))</f>
        <v>6.4999999999999997E-3</v>
      </c>
    </row>
    <row r="14" spans="1:14" ht="16.5" hidden="1" x14ac:dyDescent="0.3">
      <c r="A14" s="67" t="str">
        <f t="shared" si="2"/>
        <v>RABTCENACEBaja California</v>
      </c>
      <c r="B14" s="250" t="str">
        <f t="shared" si="0"/>
        <v>RABTEnergíaBaja California</v>
      </c>
      <c r="C14" s="67" t="str">
        <f t="shared" si="1"/>
        <v>RABTCENACEEnergíaBaja California</v>
      </c>
      <c r="E14" s="187" t="s">
        <v>59</v>
      </c>
      <c r="F14" s="181" t="s">
        <v>190</v>
      </c>
      <c r="G14" s="181" t="s">
        <v>184</v>
      </c>
      <c r="H14" s="181" t="s">
        <v>135</v>
      </c>
      <c r="I14" s="181" t="s">
        <v>49</v>
      </c>
      <c r="J14" s="285" t="s">
        <v>161</v>
      </c>
      <c r="K14" s="505">
        <f>+ROUND(TR_ENERO_2025!$D$10,LOOKUP($H14,TR_ENERO_2025!$B$71:$C$73,TR_ENERO_2025!$C$71:$C$73))</f>
        <v>6.4999999999999997E-3</v>
      </c>
    </row>
    <row r="15" spans="1:14" ht="16.5" hidden="1" x14ac:dyDescent="0.3">
      <c r="A15" s="67" t="str">
        <f t="shared" si="2"/>
        <v>APBTCENACEBaja California</v>
      </c>
      <c r="B15" s="250" t="str">
        <f t="shared" si="0"/>
        <v>APBTEnergíaBaja California</v>
      </c>
      <c r="C15" s="67" t="str">
        <f t="shared" si="1"/>
        <v>APBTCENACEEnergíaBaja California</v>
      </c>
      <c r="E15" s="187" t="s">
        <v>57</v>
      </c>
      <c r="F15" s="181" t="s">
        <v>190</v>
      </c>
      <c r="G15" s="181" t="s">
        <v>184</v>
      </c>
      <c r="H15" s="181" t="s">
        <v>135</v>
      </c>
      <c r="I15" s="181" t="s">
        <v>49</v>
      </c>
      <c r="J15" s="285" t="s">
        <v>161</v>
      </c>
      <c r="K15" s="505">
        <f>+ROUND(TR_ENERO_2025!$D$10,LOOKUP($H15,TR_ENERO_2025!$B$71:$C$73,TR_ENERO_2025!$C$71:$C$73))</f>
        <v>6.4999999999999997E-3</v>
      </c>
    </row>
    <row r="16" spans="1:14" ht="16.5" hidden="1" x14ac:dyDescent="0.3">
      <c r="A16" s="67" t="str">
        <f t="shared" si="2"/>
        <v>APMTCENACEBaja California</v>
      </c>
      <c r="B16" s="250" t="str">
        <f t="shared" si="0"/>
        <v>APMTEnergíaBaja California</v>
      </c>
      <c r="C16" s="67" t="str">
        <f t="shared" si="1"/>
        <v>APMTCENACEEnergíaBaja California</v>
      </c>
      <c r="E16" s="187" t="s">
        <v>58</v>
      </c>
      <c r="F16" s="181" t="s">
        <v>190</v>
      </c>
      <c r="G16" s="181" t="s">
        <v>184</v>
      </c>
      <c r="H16" s="181" t="s">
        <v>135</v>
      </c>
      <c r="I16" s="181" t="s">
        <v>49</v>
      </c>
      <c r="J16" s="285" t="s">
        <v>161</v>
      </c>
      <c r="K16" s="505">
        <f>+ROUND(TR_ENERO_2025!$D$10,LOOKUP($H16,TR_ENERO_2025!$B$71:$C$73,TR_ENERO_2025!$C$71:$C$73))</f>
        <v>6.4999999999999997E-3</v>
      </c>
    </row>
    <row r="17" spans="1:11" ht="16.5" hidden="1" x14ac:dyDescent="0.3">
      <c r="A17" s="67" t="str">
        <f t="shared" si="2"/>
        <v>GDMTHCENACEBaja California</v>
      </c>
      <c r="B17" s="250" t="str">
        <f t="shared" si="0"/>
        <v>GDMTHEnergíaBaja California</v>
      </c>
      <c r="C17" s="67" t="str">
        <f t="shared" si="1"/>
        <v>GDMTHCENACEEnergíaBaja California</v>
      </c>
      <c r="E17" s="180" t="s">
        <v>54</v>
      </c>
      <c r="F17" s="181" t="s">
        <v>190</v>
      </c>
      <c r="G17" s="181" t="s">
        <v>184</v>
      </c>
      <c r="H17" s="181" t="s">
        <v>135</v>
      </c>
      <c r="I17" s="181" t="s">
        <v>49</v>
      </c>
      <c r="J17" s="285" t="s">
        <v>161</v>
      </c>
      <c r="K17" s="505">
        <f>+ROUND(TR_ENERO_2025!$D$10,LOOKUP($H17,TR_ENERO_2025!$B$71:$C$73,TR_ENERO_2025!$C$71:$C$73))</f>
        <v>6.4999999999999997E-3</v>
      </c>
    </row>
    <row r="18" spans="1:11" ht="16.5" hidden="1" x14ac:dyDescent="0.3">
      <c r="A18" s="67" t="str">
        <f t="shared" si="2"/>
        <v>GDMTOCENACEBaja California</v>
      </c>
      <c r="B18" s="250" t="str">
        <f t="shared" si="0"/>
        <v>GDMTOEnergíaBaja California</v>
      </c>
      <c r="C18" s="67" t="str">
        <f t="shared" si="1"/>
        <v>GDMTOCENACEEnergíaBaja California</v>
      </c>
      <c r="E18" s="180" t="s">
        <v>55</v>
      </c>
      <c r="F18" s="181" t="s">
        <v>190</v>
      </c>
      <c r="G18" s="181" t="s">
        <v>184</v>
      </c>
      <c r="H18" s="181" t="s">
        <v>135</v>
      </c>
      <c r="I18" s="181" t="s">
        <v>49</v>
      </c>
      <c r="J18" s="285" t="s">
        <v>161</v>
      </c>
      <c r="K18" s="505">
        <f>+ROUND(TR_ENERO_2025!$D$10,LOOKUP($H18,TR_ENERO_2025!$B$71:$C$73,TR_ENERO_2025!$C$71:$C$73))</f>
        <v>6.4999999999999997E-3</v>
      </c>
    </row>
    <row r="19" spans="1:11" ht="16.5" hidden="1" x14ac:dyDescent="0.3">
      <c r="A19" s="67" t="str">
        <f t="shared" si="2"/>
        <v>RAMTCENACEBaja California</v>
      </c>
      <c r="B19" s="250" t="str">
        <f t="shared" si="0"/>
        <v>RAMTEnergíaBaja California</v>
      </c>
      <c r="C19" s="67" t="str">
        <f t="shared" si="1"/>
        <v>RAMTCENACEEnergíaBaja California</v>
      </c>
      <c r="E19" s="180" t="s">
        <v>60</v>
      </c>
      <c r="F19" s="181" t="s">
        <v>190</v>
      </c>
      <c r="G19" s="181" t="s">
        <v>184</v>
      </c>
      <c r="H19" s="181" t="s">
        <v>135</v>
      </c>
      <c r="I19" s="181" t="s">
        <v>49</v>
      </c>
      <c r="J19" s="285" t="s">
        <v>161</v>
      </c>
      <c r="K19" s="505">
        <f>+ROUND(TR_ENERO_2025!$D$10,LOOKUP($H19,TR_ENERO_2025!$B$71:$C$73,TR_ENERO_2025!$C$71:$C$73))</f>
        <v>6.4999999999999997E-3</v>
      </c>
    </row>
    <row r="20" spans="1:11" ht="16.5" hidden="1" x14ac:dyDescent="0.3">
      <c r="A20" s="67" t="str">
        <f t="shared" si="2"/>
        <v>DISTCENACEBaja California</v>
      </c>
      <c r="B20" s="250" t="str">
        <f t="shared" si="0"/>
        <v>DISTEnergíaBaja California</v>
      </c>
      <c r="C20" s="67" t="str">
        <f t="shared" si="1"/>
        <v>DISTCENACEEnergíaBaja California</v>
      </c>
      <c r="E20" s="180" t="s">
        <v>51</v>
      </c>
      <c r="F20" s="181" t="s">
        <v>190</v>
      </c>
      <c r="G20" s="181" t="s">
        <v>184</v>
      </c>
      <c r="H20" s="181" t="s">
        <v>135</v>
      </c>
      <c r="I20" s="181" t="s">
        <v>49</v>
      </c>
      <c r="J20" s="285" t="s">
        <v>161</v>
      </c>
      <c r="K20" s="505">
        <f>+ROUND(TR_ENERO_2025!$D$10,LOOKUP($H20,TR_ENERO_2025!$B$71:$C$73,TR_ENERO_2025!$C$71:$C$73))</f>
        <v>6.4999999999999997E-3</v>
      </c>
    </row>
    <row r="21" spans="1:11" ht="16.5" hidden="1" x14ac:dyDescent="0.3">
      <c r="A21" s="67" t="str">
        <f t="shared" si="2"/>
        <v>DITCENACEBaja California</v>
      </c>
      <c r="B21" s="250" t="str">
        <f t="shared" si="0"/>
        <v>DITEnergíaBaja California</v>
      </c>
      <c r="C21" s="67" t="str">
        <f t="shared" si="1"/>
        <v>DITCENACEEnergíaBaja California</v>
      </c>
      <c r="E21" s="180" t="s">
        <v>52</v>
      </c>
      <c r="F21" s="181" t="s">
        <v>190</v>
      </c>
      <c r="G21" s="181" t="s">
        <v>184</v>
      </c>
      <c r="H21" s="181" t="s">
        <v>135</v>
      </c>
      <c r="I21" s="181" t="s">
        <v>49</v>
      </c>
      <c r="J21" s="285" t="s">
        <v>161</v>
      </c>
      <c r="K21" s="505">
        <f>+ROUND(TR_ENERO_2025!$D$10,LOOKUP($H21,TR_ENERO_2025!$B$71:$C$73,TR_ENERO_2025!$C$71:$C$73))</f>
        <v>6.4999999999999997E-3</v>
      </c>
    </row>
    <row r="22" spans="1:11" ht="16.5" hidden="1" x14ac:dyDescent="0.3">
      <c r="A22" s="67" t="str">
        <f t="shared" si="2"/>
        <v>DB1CENACEBaja California Sur</v>
      </c>
      <c r="B22" s="250" t="str">
        <f t="shared" si="0"/>
        <v>DB1EnergíaBaja California Sur</v>
      </c>
      <c r="C22" s="67" t="str">
        <f t="shared" si="1"/>
        <v>DB1CENACEEnergíaBaja California Sur</v>
      </c>
      <c r="E22" s="180" t="s">
        <v>48</v>
      </c>
      <c r="F22" s="181" t="s">
        <v>190</v>
      </c>
      <c r="G22" s="181" t="s">
        <v>184</v>
      </c>
      <c r="H22" s="181" t="s">
        <v>135</v>
      </c>
      <c r="I22" s="181" t="s">
        <v>61</v>
      </c>
      <c r="J22" s="285" t="s">
        <v>161</v>
      </c>
      <c r="K22" s="505">
        <f>+ROUND(TR_ENERO_2025!$D$10,LOOKUP($H22,TR_ENERO_2025!$B$71:$C$73,TR_ENERO_2025!$C$71:$C$73))</f>
        <v>6.4999999999999997E-3</v>
      </c>
    </row>
    <row r="23" spans="1:11" ht="16.5" hidden="1" x14ac:dyDescent="0.3">
      <c r="A23" s="67" t="str">
        <f t="shared" si="2"/>
        <v>DB2CENACEBaja California Sur</v>
      </c>
      <c r="B23" s="250" t="str">
        <f t="shared" si="0"/>
        <v>DB2EnergíaBaja California Sur</v>
      </c>
      <c r="C23" s="67" t="str">
        <f t="shared" si="1"/>
        <v>DB2CENACEEnergíaBaja California Sur</v>
      </c>
      <c r="D23" s="10"/>
      <c r="E23" s="180" t="s">
        <v>50</v>
      </c>
      <c r="F23" s="181" t="s">
        <v>190</v>
      </c>
      <c r="G23" s="181" t="s">
        <v>184</v>
      </c>
      <c r="H23" s="181" t="s">
        <v>135</v>
      </c>
      <c r="I23" s="181" t="s">
        <v>61</v>
      </c>
      <c r="J23" s="285" t="s">
        <v>161</v>
      </c>
      <c r="K23" s="505">
        <f>+ROUND(TR_ENERO_2025!$D$10,LOOKUP($H23,TR_ENERO_2025!$B$71:$C$73,TR_ENERO_2025!$C$71:$C$73))</f>
        <v>6.4999999999999997E-3</v>
      </c>
    </row>
    <row r="24" spans="1:11" ht="16.5" hidden="1" x14ac:dyDescent="0.3">
      <c r="A24" s="67" t="str">
        <f t="shared" si="2"/>
        <v>PDBTCENACEBaja California Sur</v>
      </c>
      <c r="B24" s="250" t="str">
        <f t="shared" si="0"/>
        <v>PDBTEnergíaBaja California Sur</v>
      </c>
      <c r="C24" s="67" t="str">
        <f t="shared" si="1"/>
        <v>PDBTCENACEEnergíaBaja California Sur</v>
      </c>
      <c r="E24" s="180" t="s">
        <v>56</v>
      </c>
      <c r="F24" s="181" t="s">
        <v>190</v>
      </c>
      <c r="G24" s="181" t="s">
        <v>184</v>
      </c>
      <c r="H24" s="181" t="s">
        <v>135</v>
      </c>
      <c r="I24" s="181" t="s">
        <v>61</v>
      </c>
      <c r="J24" s="285" t="s">
        <v>161</v>
      </c>
      <c r="K24" s="505">
        <f>+ROUND(TR_ENERO_2025!$D$10,LOOKUP($H24,TR_ENERO_2025!$B$71:$C$73,TR_ENERO_2025!$C$71:$C$73))</f>
        <v>6.4999999999999997E-3</v>
      </c>
    </row>
    <row r="25" spans="1:11" ht="16.5" hidden="1" x14ac:dyDescent="0.3">
      <c r="A25" s="67" t="str">
        <f t="shared" si="2"/>
        <v>GDBTCENACEBaja California Sur</v>
      </c>
      <c r="B25" s="250" t="str">
        <f t="shared" si="0"/>
        <v>GDBTEnergíaBaja California Sur</v>
      </c>
      <c r="C25" s="67" t="str">
        <f t="shared" si="1"/>
        <v>GDBTCENACEEnergíaBaja California Sur</v>
      </c>
      <c r="E25" s="187" t="s">
        <v>53</v>
      </c>
      <c r="F25" s="181" t="s">
        <v>190</v>
      </c>
      <c r="G25" s="181" t="s">
        <v>184</v>
      </c>
      <c r="H25" s="181" t="s">
        <v>135</v>
      </c>
      <c r="I25" s="181" t="s">
        <v>61</v>
      </c>
      <c r="J25" s="285" t="s">
        <v>161</v>
      </c>
      <c r="K25" s="505">
        <f>+ROUND(TR_ENERO_2025!$D$10,LOOKUP($H25,TR_ENERO_2025!$B$71:$C$73,TR_ENERO_2025!$C$71:$C$73))</f>
        <v>6.4999999999999997E-3</v>
      </c>
    </row>
    <row r="26" spans="1:11" ht="16.5" hidden="1" x14ac:dyDescent="0.3">
      <c r="A26" s="67" t="str">
        <f t="shared" si="2"/>
        <v>RABTCENACEBaja California Sur</v>
      </c>
      <c r="B26" s="250" t="str">
        <f t="shared" si="0"/>
        <v>RABTEnergíaBaja California Sur</v>
      </c>
      <c r="C26" s="67" t="str">
        <f t="shared" si="1"/>
        <v>RABTCENACEEnergíaBaja California Sur</v>
      </c>
      <c r="E26" s="187" t="s">
        <v>59</v>
      </c>
      <c r="F26" s="181" t="s">
        <v>190</v>
      </c>
      <c r="G26" s="181" t="s">
        <v>184</v>
      </c>
      <c r="H26" s="181" t="s">
        <v>135</v>
      </c>
      <c r="I26" s="181" t="s">
        <v>61</v>
      </c>
      <c r="J26" s="285" t="s">
        <v>161</v>
      </c>
      <c r="K26" s="505">
        <f>+ROUND(TR_ENERO_2025!$D$10,LOOKUP($H26,TR_ENERO_2025!$B$71:$C$73,TR_ENERO_2025!$C$71:$C$73))</f>
        <v>6.4999999999999997E-3</v>
      </c>
    </row>
    <row r="27" spans="1:11" ht="16.5" hidden="1" x14ac:dyDescent="0.3">
      <c r="A27" s="67" t="str">
        <f t="shared" si="2"/>
        <v>APBTCENACEBaja California Sur</v>
      </c>
      <c r="B27" s="250" t="str">
        <f t="shared" si="0"/>
        <v>APBTEnergíaBaja California Sur</v>
      </c>
      <c r="C27" s="67" t="str">
        <f t="shared" si="1"/>
        <v>APBTCENACEEnergíaBaja California Sur</v>
      </c>
      <c r="E27" s="187" t="s">
        <v>57</v>
      </c>
      <c r="F27" s="181" t="s">
        <v>190</v>
      </c>
      <c r="G27" s="181" t="s">
        <v>184</v>
      </c>
      <c r="H27" s="181" t="s">
        <v>135</v>
      </c>
      <c r="I27" s="181" t="s">
        <v>61</v>
      </c>
      <c r="J27" s="285" t="s">
        <v>161</v>
      </c>
      <c r="K27" s="505">
        <f>+ROUND(TR_ENERO_2025!$D$10,LOOKUP($H27,TR_ENERO_2025!$B$71:$C$73,TR_ENERO_2025!$C$71:$C$73))</f>
        <v>6.4999999999999997E-3</v>
      </c>
    </row>
    <row r="28" spans="1:11" ht="16.5" hidden="1" x14ac:dyDescent="0.3">
      <c r="A28" s="67" t="str">
        <f t="shared" si="2"/>
        <v>APMTCENACEBaja California Sur</v>
      </c>
      <c r="B28" s="250" t="str">
        <f t="shared" si="0"/>
        <v>APMTEnergíaBaja California Sur</v>
      </c>
      <c r="C28" s="67" t="str">
        <f t="shared" si="1"/>
        <v>APMTCENACEEnergíaBaja California Sur</v>
      </c>
      <c r="E28" s="187" t="s">
        <v>58</v>
      </c>
      <c r="F28" s="181" t="s">
        <v>190</v>
      </c>
      <c r="G28" s="181" t="s">
        <v>184</v>
      </c>
      <c r="H28" s="181" t="s">
        <v>135</v>
      </c>
      <c r="I28" s="181" t="s">
        <v>61</v>
      </c>
      <c r="J28" s="285" t="s">
        <v>161</v>
      </c>
      <c r="K28" s="505">
        <f>+ROUND(TR_ENERO_2025!$D$10,LOOKUP($H28,TR_ENERO_2025!$B$71:$C$73,TR_ENERO_2025!$C$71:$C$73))</f>
        <v>6.4999999999999997E-3</v>
      </c>
    </row>
    <row r="29" spans="1:11" ht="16.5" hidden="1" x14ac:dyDescent="0.3">
      <c r="A29" s="67" t="str">
        <f t="shared" si="2"/>
        <v>GDMTHCENACEBaja California Sur</v>
      </c>
      <c r="B29" s="250" t="str">
        <f t="shared" si="0"/>
        <v>GDMTHEnergíaBaja California Sur</v>
      </c>
      <c r="C29" s="67" t="str">
        <f t="shared" si="1"/>
        <v>GDMTHCENACEEnergíaBaja California Sur</v>
      </c>
      <c r="E29" s="180" t="s">
        <v>54</v>
      </c>
      <c r="F29" s="181" t="s">
        <v>190</v>
      </c>
      <c r="G29" s="181" t="s">
        <v>184</v>
      </c>
      <c r="H29" s="181" t="s">
        <v>135</v>
      </c>
      <c r="I29" s="181" t="s">
        <v>61</v>
      </c>
      <c r="J29" s="285" t="s">
        <v>161</v>
      </c>
      <c r="K29" s="505">
        <f>+ROUND(TR_ENERO_2025!$D$10,LOOKUP($H29,TR_ENERO_2025!$B$71:$C$73,TR_ENERO_2025!$C$71:$C$73))</f>
        <v>6.4999999999999997E-3</v>
      </c>
    </row>
    <row r="30" spans="1:11" ht="16.5" hidden="1" x14ac:dyDescent="0.3">
      <c r="A30" s="67" t="str">
        <f t="shared" si="2"/>
        <v>GDMTOCENACEBaja California Sur</v>
      </c>
      <c r="B30" s="250" t="str">
        <f t="shared" si="0"/>
        <v>GDMTOEnergíaBaja California Sur</v>
      </c>
      <c r="C30" s="67" t="str">
        <f t="shared" si="1"/>
        <v>GDMTOCENACEEnergíaBaja California Sur</v>
      </c>
      <c r="E30" s="180" t="s">
        <v>55</v>
      </c>
      <c r="F30" s="181" t="s">
        <v>190</v>
      </c>
      <c r="G30" s="181" t="s">
        <v>184</v>
      </c>
      <c r="H30" s="181" t="s">
        <v>135</v>
      </c>
      <c r="I30" s="181" t="s">
        <v>61</v>
      </c>
      <c r="J30" s="285" t="s">
        <v>161</v>
      </c>
      <c r="K30" s="505">
        <f>+ROUND(TR_ENERO_2025!$D$10,LOOKUP($H30,TR_ENERO_2025!$B$71:$C$73,TR_ENERO_2025!$C$71:$C$73))</f>
        <v>6.4999999999999997E-3</v>
      </c>
    </row>
    <row r="31" spans="1:11" ht="16.5" hidden="1" x14ac:dyDescent="0.3">
      <c r="A31" s="67" t="str">
        <f t="shared" si="2"/>
        <v>RAMTCENACEBaja California Sur</v>
      </c>
      <c r="B31" s="250" t="str">
        <f t="shared" si="0"/>
        <v>RAMTEnergíaBaja California Sur</v>
      </c>
      <c r="C31" s="67" t="str">
        <f t="shared" si="1"/>
        <v>RAMTCENACEEnergíaBaja California Sur</v>
      </c>
      <c r="E31" s="180" t="s">
        <v>60</v>
      </c>
      <c r="F31" s="181" t="s">
        <v>190</v>
      </c>
      <c r="G31" s="181" t="s">
        <v>184</v>
      </c>
      <c r="H31" s="181" t="s">
        <v>135</v>
      </c>
      <c r="I31" s="181" t="s">
        <v>61</v>
      </c>
      <c r="J31" s="285" t="s">
        <v>161</v>
      </c>
      <c r="K31" s="505">
        <f>+ROUND(TR_ENERO_2025!$D$10,LOOKUP($H31,TR_ENERO_2025!$B$71:$C$73,TR_ENERO_2025!$C$71:$C$73))</f>
        <v>6.4999999999999997E-3</v>
      </c>
    </row>
    <row r="32" spans="1:11" ht="16.5" hidden="1" x14ac:dyDescent="0.3">
      <c r="A32" s="67" t="str">
        <f t="shared" si="2"/>
        <v>DISTCENACEBaja California Sur</v>
      </c>
      <c r="B32" s="250" t="str">
        <f t="shared" si="0"/>
        <v>DISTEnergíaBaja California Sur</v>
      </c>
      <c r="C32" s="67" t="str">
        <f t="shared" si="1"/>
        <v>DISTCENACEEnergíaBaja California Sur</v>
      </c>
      <c r="E32" s="180" t="s">
        <v>51</v>
      </c>
      <c r="F32" s="181" t="s">
        <v>190</v>
      </c>
      <c r="G32" s="181" t="s">
        <v>184</v>
      </c>
      <c r="H32" s="181" t="s">
        <v>135</v>
      </c>
      <c r="I32" s="181" t="s">
        <v>61</v>
      </c>
      <c r="J32" s="285" t="s">
        <v>161</v>
      </c>
      <c r="K32" s="505">
        <f>+ROUND(TR_ENERO_2025!$D$10,LOOKUP($H32,TR_ENERO_2025!$B$71:$C$73,TR_ENERO_2025!$C$71:$C$73))</f>
        <v>6.4999999999999997E-3</v>
      </c>
    </row>
    <row r="33" spans="1:11" ht="16.5" hidden="1" x14ac:dyDescent="0.3">
      <c r="A33" s="67" t="str">
        <f t="shared" si="2"/>
        <v>DITCENACEBaja California Sur</v>
      </c>
      <c r="B33" s="250" t="str">
        <f t="shared" si="0"/>
        <v>DITEnergíaBaja California Sur</v>
      </c>
      <c r="C33" s="67" t="str">
        <f t="shared" si="1"/>
        <v>DITCENACEEnergíaBaja California Sur</v>
      </c>
      <c r="E33" s="180" t="s">
        <v>52</v>
      </c>
      <c r="F33" s="181" t="s">
        <v>190</v>
      </c>
      <c r="G33" s="181" t="s">
        <v>184</v>
      </c>
      <c r="H33" s="181" t="s">
        <v>135</v>
      </c>
      <c r="I33" s="181" t="s">
        <v>61</v>
      </c>
      <c r="J33" s="285" t="s">
        <v>161</v>
      </c>
      <c r="K33" s="505">
        <f>+ROUND(TR_ENERO_2025!$D$10,LOOKUP($H33,TR_ENERO_2025!$B$71:$C$73,TR_ENERO_2025!$C$71:$C$73))</f>
        <v>6.4999999999999997E-3</v>
      </c>
    </row>
    <row r="34" spans="1:11" ht="16.5" hidden="1" x14ac:dyDescent="0.3">
      <c r="A34" s="67" t="str">
        <f t="shared" si="2"/>
        <v>DB1CENACEBajío</v>
      </c>
      <c r="B34" s="250" t="str">
        <f t="shared" si="0"/>
        <v>DB1EnergíaBajío</v>
      </c>
      <c r="C34" s="67" t="str">
        <f t="shared" si="1"/>
        <v>DB1CENACEEnergíaBajío</v>
      </c>
      <c r="E34" s="180" t="s">
        <v>48</v>
      </c>
      <c r="F34" s="181" t="s">
        <v>190</v>
      </c>
      <c r="G34" s="181" t="s">
        <v>184</v>
      </c>
      <c r="H34" s="181" t="s">
        <v>135</v>
      </c>
      <c r="I34" s="181" t="s">
        <v>62</v>
      </c>
      <c r="J34" s="285" t="s">
        <v>161</v>
      </c>
      <c r="K34" s="505">
        <f>+ROUND(TR_ENERO_2025!$D$10,LOOKUP($H34,TR_ENERO_2025!$B$71:$C$73,TR_ENERO_2025!$C$71:$C$73))</f>
        <v>6.4999999999999997E-3</v>
      </c>
    </row>
    <row r="35" spans="1:11" ht="16.5" hidden="1" x14ac:dyDescent="0.3">
      <c r="A35" s="67" t="str">
        <f t="shared" si="2"/>
        <v>DB2CENACEBajío</v>
      </c>
      <c r="B35" s="250" t="str">
        <f t="shared" si="0"/>
        <v>DB2EnergíaBajío</v>
      </c>
      <c r="C35" s="67" t="str">
        <f t="shared" si="1"/>
        <v>DB2CENACEEnergíaBajío</v>
      </c>
      <c r="E35" s="180" t="s">
        <v>50</v>
      </c>
      <c r="F35" s="181" t="s">
        <v>190</v>
      </c>
      <c r="G35" s="181" t="s">
        <v>184</v>
      </c>
      <c r="H35" s="181" t="s">
        <v>135</v>
      </c>
      <c r="I35" s="181" t="s">
        <v>62</v>
      </c>
      <c r="J35" s="285" t="s">
        <v>161</v>
      </c>
      <c r="K35" s="505">
        <f>+ROUND(TR_ENERO_2025!$D$10,LOOKUP($H35,TR_ENERO_2025!$B$71:$C$73,TR_ENERO_2025!$C$71:$C$73))</f>
        <v>6.4999999999999997E-3</v>
      </c>
    </row>
    <row r="36" spans="1:11" ht="16.5" hidden="1" x14ac:dyDescent="0.3">
      <c r="A36" s="67" t="str">
        <f t="shared" si="2"/>
        <v>PDBTCENACEBajío</v>
      </c>
      <c r="B36" s="250" t="str">
        <f t="shared" si="0"/>
        <v>PDBTEnergíaBajío</v>
      </c>
      <c r="C36" s="67" t="str">
        <f t="shared" si="1"/>
        <v>PDBTCENACEEnergíaBajío</v>
      </c>
      <c r="E36" s="180" t="s">
        <v>56</v>
      </c>
      <c r="F36" s="181" t="s">
        <v>190</v>
      </c>
      <c r="G36" s="181" t="s">
        <v>184</v>
      </c>
      <c r="H36" s="181" t="s">
        <v>135</v>
      </c>
      <c r="I36" s="181" t="s">
        <v>62</v>
      </c>
      <c r="J36" s="285" t="s">
        <v>161</v>
      </c>
      <c r="K36" s="505">
        <f>+ROUND(TR_ENERO_2025!$D$10,LOOKUP($H36,TR_ENERO_2025!$B$71:$C$73,TR_ENERO_2025!$C$71:$C$73))</f>
        <v>6.4999999999999997E-3</v>
      </c>
    </row>
    <row r="37" spans="1:11" ht="16.5" hidden="1" x14ac:dyDescent="0.3">
      <c r="A37" s="67" t="str">
        <f t="shared" si="2"/>
        <v>GDBTCENACEBajío</v>
      </c>
      <c r="B37" s="250" t="str">
        <f t="shared" si="0"/>
        <v>GDBTEnergíaBajío</v>
      </c>
      <c r="C37" s="67" t="str">
        <f t="shared" si="1"/>
        <v>GDBTCENACEEnergíaBajío</v>
      </c>
      <c r="E37" s="187" t="s">
        <v>53</v>
      </c>
      <c r="F37" s="181" t="s">
        <v>190</v>
      </c>
      <c r="G37" s="181" t="s">
        <v>184</v>
      </c>
      <c r="H37" s="181" t="s">
        <v>135</v>
      </c>
      <c r="I37" s="181" t="s">
        <v>62</v>
      </c>
      <c r="J37" s="285" t="s">
        <v>161</v>
      </c>
      <c r="K37" s="505">
        <f>+ROUND(TR_ENERO_2025!$D$10,LOOKUP($H37,TR_ENERO_2025!$B$71:$C$73,TR_ENERO_2025!$C$71:$C$73))</f>
        <v>6.4999999999999997E-3</v>
      </c>
    </row>
    <row r="38" spans="1:11" ht="16.5" hidden="1" x14ac:dyDescent="0.3">
      <c r="A38" s="67" t="str">
        <f t="shared" si="2"/>
        <v>RABTCENACEBajío</v>
      </c>
      <c r="B38" s="250" t="str">
        <f t="shared" si="0"/>
        <v>RABTEnergíaBajío</v>
      </c>
      <c r="C38" s="67" t="str">
        <f t="shared" si="1"/>
        <v>RABTCENACEEnergíaBajío</v>
      </c>
      <c r="E38" s="187" t="s">
        <v>59</v>
      </c>
      <c r="F38" s="181" t="s">
        <v>190</v>
      </c>
      <c r="G38" s="181" t="s">
        <v>184</v>
      </c>
      <c r="H38" s="181" t="s">
        <v>135</v>
      </c>
      <c r="I38" s="181" t="s">
        <v>62</v>
      </c>
      <c r="J38" s="285" t="s">
        <v>161</v>
      </c>
      <c r="K38" s="505">
        <f>+ROUND(TR_ENERO_2025!$D$10,LOOKUP($H38,TR_ENERO_2025!$B$71:$C$73,TR_ENERO_2025!$C$71:$C$73))</f>
        <v>6.4999999999999997E-3</v>
      </c>
    </row>
    <row r="39" spans="1:11" ht="16.5" hidden="1" x14ac:dyDescent="0.3">
      <c r="A39" s="67" t="str">
        <f t="shared" si="2"/>
        <v>APBTCENACEBajío</v>
      </c>
      <c r="B39" s="250" t="str">
        <f t="shared" si="0"/>
        <v>APBTEnergíaBajío</v>
      </c>
      <c r="C39" s="67" t="str">
        <f t="shared" si="1"/>
        <v>APBTCENACEEnergíaBajío</v>
      </c>
      <c r="E39" s="187" t="s">
        <v>57</v>
      </c>
      <c r="F39" s="181" t="s">
        <v>190</v>
      </c>
      <c r="G39" s="181" t="s">
        <v>184</v>
      </c>
      <c r="H39" s="181" t="s">
        <v>135</v>
      </c>
      <c r="I39" s="181" t="s">
        <v>62</v>
      </c>
      <c r="J39" s="285" t="s">
        <v>161</v>
      </c>
      <c r="K39" s="505">
        <f>+ROUND(TR_ENERO_2025!$D$10,LOOKUP($H39,TR_ENERO_2025!$B$71:$C$73,TR_ENERO_2025!$C$71:$C$73))</f>
        <v>6.4999999999999997E-3</v>
      </c>
    </row>
    <row r="40" spans="1:11" ht="16.5" hidden="1" x14ac:dyDescent="0.3">
      <c r="A40" s="67" t="str">
        <f t="shared" si="2"/>
        <v>APMTCENACEBajío</v>
      </c>
      <c r="B40" s="250" t="str">
        <f t="shared" si="0"/>
        <v>APMTEnergíaBajío</v>
      </c>
      <c r="C40" s="67" t="str">
        <f t="shared" si="1"/>
        <v>APMTCENACEEnergíaBajío</v>
      </c>
      <c r="E40" s="187" t="s">
        <v>58</v>
      </c>
      <c r="F40" s="181" t="s">
        <v>190</v>
      </c>
      <c r="G40" s="181" t="s">
        <v>184</v>
      </c>
      <c r="H40" s="181" t="s">
        <v>135</v>
      </c>
      <c r="I40" s="181" t="s">
        <v>62</v>
      </c>
      <c r="J40" s="285" t="s">
        <v>161</v>
      </c>
      <c r="K40" s="505">
        <f>+ROUND(TR_ENERO_2025!$D$10,LOOKUP($H40,TR_ENERO_2025!$B$71:$C$73,TR_ENERO_2025!$C$71:$C$73))</f>
        <v>6.4999999999999997E-3</v>
      </c>
    </row>
    <row r="41" spans="1:11" ht="16.5" hidden="1" x14ac:dyDescent="0.3">
      <c r="A41" s="67" t="str">
        <f t="shared" si="2"/>
        <v>GDMTHCENACEBajío</v>
      </c>
      <c r="B41" s="250" t="str">
        <f t="shared" si="0"/>
        <v>GDMTHEnergíaBajío</v>
      </c>
      <c r="C41" s="67" t="str">
        <f t="shared" si="1"/>
        <v>GDMTHCENACEEnergíaBajío</v>
      </c>
      <c r="E41" s="180" t="s">
        <v>54</v>
      </c>
      <c r="F41" s="181" t="s">
        <v>190</v>
      </c>
      <c r="G41" s="181" t="s">
        <v>184</v>
      </c>
      <c r="H41" s="181" t="s">
        <v>135</v>
      </c>
      <c r="I41" s="181" t="s">
        <v>62</v>
      </c>
      <c r="J41" s="285" t="s">
        <v>161</v>
      </c>
      <c r="K41" s="505">
        <f>+ROUND(TR_ENERO_2025!$D$10,LOOKUP($H41,TR_ENERO_2025!$B$71:$C$73,TR_ENERO_2025!$C$71:$C$73))</f>
        <v>6.4999999999999997E-3</v>
      </c>
    </row>
    <row r="42" spans="1:11" ht="16.5" hidden="1" x14ac:dyDescent="0.3">
      <c r="A42" s="67" t="str">
        <f t="shared" si="2"/>
        <v>GDMTOCENACEBajío</v>
      </c>
      <c r="B42" s="250" t="str">
        <f t="shared" si="0"/>
        <v>GDMTOEnergíaBajío</v>
      </c>
      <c r="C42" s="67" t="str">
        <f t="shared" si="1"/>
        <v>GDMTOCENACEEnergíaBajío</v>
      </c>
      <c r="E42" s="180" t="s">
        <v>55</v>
      </c>
      <c r="F42" s="181" t="s">
        <v>190</v>
      </c>
      <c r="G42" s="181" t="s">
        <v>184</v>
      </c>
      <c r="H42" s="181" t="s">
        <v>135</v>
      </c>
      <c r="I42" s="181" t="s">
        <v>62</v>
      </c>
      <c r="J42" s="285" t="s">
        <v>161</v>
      </c>
      <c r="K42" s="505">
        <f>+ROUND(TR_ENERO_2025!$D$10,LOOKUP($H42,TR_ENERO_2025!$B$71:$C$73,TR_ENERO_2025!$C$71:$C$73))</f>
        <v>6.4999999999999997E-3</v>
      </c>
    </row>
    <row r="43" spans="1:11" ht="16.5" hidden="1" x14ac:dyDescent="0.3">
      <c r="A43" s="67" t="str">
        <f t="shared" si="2"/>
        <v>RAMTCENACEBajío</v>
      </c>
      <c r="B43" s="250" t="str">
        <f t="shared" si="0"/>
        <v>RAMTEnergíaBajío</v>
      </c>
      <c r="C43" s="67" t="str">
        <f t="shared" si="1"/>
        <v>RAMTCENACEEnergíaBajío</v>
      </c>
      <c r="E43" s="180" t="s">
        <v>60</v>
      </c>
      <c r="F43" s="181" t="s">
        <v>190</v>
      </c>
      <c r="G43" s="181" t="s">
        <v>184</v>
      </c>
      <c r="H43" s="181" t="s">
        <v>135</v>
      </c>
      <c r="I43" s="181" t="s">
        <v>62</v>
      </c>
      <c r="J43" s="285" t="s">
        <v>161</v>
      </c>
      <c r="K43" s="505">
        <f>+ROUND(TR_ENERO_2025!$D$10,LOOKUP($H43,TR_ENERO_2025!$B$71:$C$73,TR_ENERO_2025!$C$71:$C$73))</f>
        <v>6.4999999999999997E-3</v>
      </c>
    </row>
    <row r="44" spans="1:11" ht="16.5" hidden="1" x14ac:dyDescent="0.3">
      <c r="A44" s="67" t="str">
        <f t="shared" si="2"/>
        <v>DISTCENACEBajío</v>
      </c>
      <c r="B44" s="250" t="str">
        <f t="shared" si="0"/>
        <v>DISTEnergíaBajío</v>
      </c>
      <c r="C44" s="67" t="str">
        <f t="shared" si="1"/>
        <v>DISTCENACEEnergíaBajío</v>
      </c>
      <c r="E44" s="180" t="s">
        <v>51</v>
      </c>
      <c r="F44" s="181" t="s">
        <v>190</v>
      </c>
      <c r="G44" s="181" t="s">
        <v>184</v>
      </c>
      <c r="H44" s="181" t="s">
        <v>135</v>
      </c>
      <c r="I44" s="181" t="s">
        <v>62</v>
      </c>
      <c r="J44" s="285" t="s">
        <v>161</v>
      </c>
      <c r="K44" s="505">
        <f>+ROUND(TR_ENERO_2025!$D$10,LOOKUP($H44,TR_ENERO_2025!$B$71:$C$73,TR_ENERO_2025!$C$71:$C$73))</f>
        <v>6.4999999999999997E-3</v>
      </c>
    </row>
    <row r="45" spans="1:11" ht="16.5" hidden="1" x14ac:dyDescent="0.3">
      <c r="A45" s="67" t="str">
        <f t="shared" si="2"/>
        <v>DITCENACEBajío</v>
      </c>
      <c r="B45" s="250" t="str">
        <f t="shared" si="0"/>
        <v>DITEnergíaBajío</v>
      </c>
      <c r="C45" s="67" t="str">
        <f t="shared" si="1"/>
        <v>DITCENACEEnergíaBajío</v>
      </c>
      <c r="E45" s="180" t="s">
        <v>52</v>
      </c>
      <c r="F45" s="181" t="s">
        <v>190</v>
      </c>
      <c r="G45" s="181" t="s">
        <v>184</v>
      </c>
      <c r="H45" s="181" t="s">
        <v>135</v>
      </c>
      <c r="I45" s="181" t="s">
        <v>62</v>
      </c>
      <c r="J45" s="285" t="s">
        <v>161</v>
      </c>
      <c r="K45" s="505">
        <f>+ROUND(TR_ENERO_2025!$D$10,LOOKUP($H45,TR_ENERO_2025!$B$71:$C$73,TR_ENERO_2025!$C$71:$C$73))</f>
        <v>6.4999999999999997E-3</v>
      </c>
    </row>
    <row r="46" spans="1:11" ht="16.5" hidden="1" x14ac:dyDescent="0.3">
      <c r="A46" s="67" t="str">
        <f t="shared" si="2"/>
        <v>DB1CENACECentro Occidente</v>
      </c>
      <c r="B46" s="250" t="str">
        <f t="shared" si="0"/>
        <v>DB1EnergíaCentro Occidente</v>
      </c>
      <c r="C46" s="67" t="str">
        <f t="shared" si="1"/>
        <v>DB1CENACEEnergíaCentro Occidente</v>
      </c>
      <c r="E46" s="180" t="s">
        <v>48</v>
      </c>
      <c r="F46" s="181" t="s">
        <v>190</v>
      </c>
      <c r="G46" s="181" t="s">
        <v>184</v>
      </c>
      <c r="H46" s="181" t="s">
        <v>135</v>
      </c>
      <c r="I46" s="181" t="s">
        <v>63</v>
      </c>
      <c r="J46" s="285" t="s">
        <v>161</v>
      </c>
      <c r="K46" s="505">
        <f>+ROUND(TR_ENERO_2025!$D$10,LOOKUP($H46,TR_ENERO_2025!$B$71:$C$73,TR_ENERO_2025!$C$71:$C$73))</f>
        <v>6.4999999999999997E-3</v>
      </c>
    </row>
    <row r="47" spans="1:11" ht="16.5" hidden="1" x14ac:dyDescent="0.3">
      <c r="A47" s="67" t="str">
        <f t="shared" si="2"/>
        <v>DB2CENACECentro Occidente</v>
      </c>
      <c r="B47" s="250" t="str">
        <f t="shared" si="0"/>
        <v>DB2EnergíaCentro Occidente</v>
      </c>
      <c r="C47" s="67" t="str">
        <f t="shared" si="1"/>
        <v>DB2CENACEEnergíaCentro Occidente</v>
      </c>
      <c r="E47" s="180" t="s">
        <v>50</v>
      </c>
      <c r="F47" s="181" t="s">
        <v>190</v>
      </c>
      <c r="G47" s="181" t="s">
        <v>184</v>
      </c>
      <c r="H47" s="181" t="s">
        <v>135</v>
      </c>
      <c r="I47" s="181" t="s">
        <v>63</v>
      </c>
      <c r="J47" s="285" t="s">
        <v>161</v>
      </c>
      <c r="K47" s="505">
        <f>+ROUND(TR_ENERO_2025!$D$10,LOOKUP($H47,TR_ENERO_2025!$B$71:$C$73,TR_ENERO_2025!$C$71:$C$73))</f>
        <v>6.4999999999999997E-3</v>
      </c>
    </row>
    <row r="48" spans="1:11" ht="16.5" hidden="1" x14ac:dyDescent="0.3">
      <c r="A48" s="67" t="str">
        <f t="shared" si="2"/>
        <v>PDBTCENACECentro Occidente</v>
      </c>
      <c r="B48" s="250" t="str">
        <f t="shared" si="0"/>
        <v>PDBTEnergíaCentro Occidente</v>
      </c>
      <c r="C48" s="67" t="str">
        <f t="shared" si="1"/>
        <v>PDBTCENACEEnergíaCentro Occidente</v>
      </c>
      <c r="E48" s="180" t="s">
        <v>56</v>
      </c>
      <c r="F48" s="181" t="s">
        <v>190</v>
      </c>
      <c r="G48" s="181" t="s">
        <v>184</v>
      </c>
      <c r="H48" s="181" t="s">
        <v>135</v>
      </c>
      <c r="I48" s="181" t="s">
        <v>63</v>
      </c>
      <c r="J48" s="285" t="s">
        <v>161</v>
      </c>
      <c r="K48" s="505">
        <f>+ROUND(TR_ENERO_2025!$D$10,LOOKUP($H48,TR_ENERO_2025!$B$71:$C$73,TR_ENERO_2025!$C$71:$C$73))</f>
        <v>6.4999999999999997E-3</v>
      </c>
    </row>
    <row r="49" spans="1:11" ht="16.5" hidden="1" x14ac:dyDescent="0.3">
      <c r="A49" s="67" t="str">
        <f t="shared" si="2"/>
        <v>GDBTCENACECentro Occidente</v>
      </c>
      <c r="B49" s="250" t="str">
        <f t="shared" si="0"/>
        <v>GDBTEnergíaCentro Occidente</v>
      </c>
      <c r="C49" s="67" t="str">
        <f t="shared" si="1"/>
        <v>GDBTCENACEEnergíaCentro Occidente</v>
      </c>
      <c r="E49" s="187" t="s">
        <v>53</v>
      </c>
      <c r="F49" s="181" t="s">
        <v>190</v>
      </c>
      <c r="G49" s="181" t="s">
        <v>184</v>
      </c>
      <c r="H49" s="181" t="s">
        <v>135</v>
      </c>
      <c r="I49" s="181" t="s">
        <v>63</v>
      </c>
      <c r="J49" s="285" t="s">
        <v>161</v>
      </c>
      <c r="K49" s="505">
        <f>+ROUND(TR_ENERO_2025!$D$10,LOOKUP($H49,TR_ENERO_2025!$B$71:$C$73,TR_ENERO_2025!$C$71:$C$73))</f>
        <v>6.4999999999999997E-3</v>
      </c>
    </row>
    <row r="50" spans="1:11" ht="16.5" hidden="1" x14ac:dyDescent="0.3">
      <c r="A50" s="67" t="str">
        <f t="shared" si="2"/>
        <v>RABTCENACECentro Occidente</v>
      </c>
      <c r="B50" s="250" t="str">
        <f t="shared" si="0"/>
        <v>RABTEnergíaCentro Occidente</v>
      </c>
      <c r="C50" s="67" t="str">
        <f t="shared" si="1"/>
        <v>RABTCENACEEnergíaCentro Occidente</v>
      </c>
      <c r="E50" s="187" t="s">
        <v>59</v>
      </c>
      <c r="F50" s="181" t="s">
        <v>190</v>
      </c>
      <c r="G50" s="181" t="s">
        <v>184</v>
      </c>
      <c r="H50" s="181" t="s">
        <v>135</v>
      </c>
      <c r="I50" s="181" t="s">
        <v>63</v>
      </c>
      <c r="J50" s="285" t="s">
        <v>161</v>
      </c>
      <c r="K50" s="505">
        <f>+ROUND(TR_ENERO_2025!$D$10,LOOKUP($H50,TR_ENERO_2025!$B$71:$C$73,TR_ENERO_2025!$C$71:$C$73))</f>
        <v>6.4999999999999997E-3</v>
      </c>
    </row>
    <row r="51" spans="1:11" ht="16.5" hidden="1" x14ac:dyDescent="0.3">
      <c r="A51" s="67" t="str">
        <f t="shared" si="2"/>
        <v>APBTCENACECentro Occidente</v>
      </c>
      <c r="B51" s="250" t="str">
        <f t="shared" si="0"/>
        <v>APBTEnergíaCentro Occidente</v>
      </c>
      <c r="C51" s="67" t="str">
        <f t="shared" si="1"/>
        <v>APBTCENACEEnergíaCentro Occidente</v>
      </c>
      <c r="E51" s="187" t="s">
        <v>57</v>
      </c>
      <c r="F51" s="181" t="s">
        <v>190</v>
      </c>
      <c r="G51" s="181" t="s">
        <v>184</v>
      </c>
      <c r="H51" s="181" t="s">
        <v>135</v>
      </c>
      <c r="I51" s="181" t="s">
        <v>63</v>
      </c>
      <c r="J51" s="285" t="s">
        <v>161</v>
      </c>
      <c r="K51" s="505">
        <f>+ROUND(TR_ENERO_2025!$D$10,LOOKUP($H51,TR_ENERO_2025!$B$71:$C$73,TR_ENERO_2025!$C$71:$C$73))</f>
        <v>6.4999999999999997E-3</v>
      </c>
    </row>
    <row r="52" spans="1:11" ht="16.5" hidden="1" x14ac:dyDescent="0.3">
      <c r="A52" s="67" t="str">
        <f t="shared" si="2"/>
        <v>APMTCENACECentro Occidente</v>
      </c>
      <c r="B52" s="250" t="str">
        <f t="shared" si="0"/>
        <v>APMTEnergíaCentro Occidente</v>
      </c>
      <c r="C52" s="67" t="str">
        <f t="shared" si="1"/>
        <v>APMTCENACEEnergíaCentro Occidente</v>
      </c>
      <c r="E52" s="187" t="s">
        <v>58</v>
      </c>
      <c r="F52" s="181" t="s">
        <v>190</v>
      </c>
      <c r="G52" s="181" t="s">
        <v>184</v>
      </c>
      <c r="H52" s="181" t="s">
        <v>135</v>
      </c>
      <c r="I52" s="181" t="s">
        <v>63</v>
      </c>
      <c r="J52" s="285" t="s">
        <v>161</v>
      </c>
      <c r="K52" s="505">
        <f>+ROUND(TR_ENERO_2025!$D$10,LOOKUP($H52,TR_ENERO_2025!$B$71:$C$73,TR_ENERO_2025!$C$71:$C$73))</f>
        <v>6.4999999999999997E-3</v>
      </c>
    </row>
    <row r="53" spans="1:11" ht="16.5" hidden="1" x14ac:dyDescent="0.3">
      <c r="A53" s="67" t="str">
        <f t="shared" si="2"/>
        <v>GDMTHCENACECentro Occidente</v>
      </c>
      <c r="B53" s="250" t="str">
        <f t="shared" si="0"/>
        <v>GDMTHEnergíaCentro Occidente</v>
      </c>
      <c r="C53" s="67" t="str">
        <f t="shared" si="1"/>
        <v>GDMTHCENACEEnergíaCentro Occidente</v>
      </c>
      <c r="E53" s="180" t="s">
        <v>54</v>
      </c>
      <c r="F53" s="181" t="s">
        <v>190</v>
      </c>
      <c r="G53" s="181" t="s">
        <v>184</v>
      </c>
      <c r="H53" s="181" t="s">
        <v>135</v>
      </c>
      <c r="I53" s="181" t="s">
        <v>63</v>
      </c>
      <c r="J53" s="285" t="s">
        <v>161</v>
      </c>
      <c r="K53" s="505">
        <f>+ROUND(TR_ENERO_2025!$D$10,LOOKUP($H53,TR_ENERO_2025!$B$71:$C$73,TR_ENERO_2025!$C$71:$C$73))</f>
        <v>6.4999999999999997E-3</v>
      </c>
    </row>
    <row r="54" spans="1:11" ht="16.5" hidden="1" x14ac:dyDescent="0.3">
      <c r="A54" s="67" t="str">
        <f t="shared" si="2"/>
        <v>GDMTOCENACECentro Occidente</v>
      </c>
      <c r="B54" s="250" t="str">
        <f t="shared" si="0"/>
        <v>GDMTOEnergíaCentro Occidente</v>
      </c>
      <c r="C54" s="67" t="str">
        <f t="shared" si="1"/>
        <v>GDMTOCENACEEnergíaCentro Occidente</v>
      </c>
      <c r="E54" s="180" t="s">
        <v>55</v>
      </c>
      <c r="F54" s="181" t="s">
        <v>190</v>
      </c>
      <c r="G54" s="181" t="s">
        <v>184</v>
      </c>
      <c r="H54" s="181" t="s">
        <v>135</v>
      </c>
      <c r="I54" s="181" t="s">
        <v>63</v>
      </c>
      <c r="J54" s="285" t="s">
        <v>161</v>
      </c>
      <c r="K54" s="505">
        <f>+ROUND(TR_ENERO_2025!$D$10,LOOKUP($H54,TR_ENERO_2025!$B$71:$C$73,TR_ENERO_2025!$C$71:$C$73))</f>
        <v>6.4999999999999997E-3</v>
      </c>
    </row>
    <row r="55" spans="1:11" ht="16.5" hidden="1" x14ac:dyDescent="0.3">
      <c r="A55" s="67" t="str">
        <f t="shared" si="2"/>
        <v>RAMTCENACECentro Occidente</v>
      </c>
      <c r="B55" s="250" t="str">
        <f t="shared" si="0"/>
        <v>RAMTEnergíaCentro Occidente</v>
      </c>
      <c r="C55" s="67" t="str">
        <f t="shared" si="1"/>
        <v>RAMTCENACEEnergíaCentro Occidente</v>
      </c>
      <c r="E55" s="180" t="s">
        <v>60</v>
      </c>
      <c r="F55" s="181" t="s">
        <v>190</v>
      </c>
      <c r="G55" s="181" t="s">
        <v>184</v>
      </c>
      <c r="H55" s="181" t="s">
        <v>135</v>
      </c>
      <c r="I55" s="181" t="s">
        <v>63</v>
      </c>
      <c r="J55" s="285" t="s">
        <v>161</v>
      </c>
      <c r="K55" s="505">
        <f>+ROUND(TR_ENERO_2025!$D$10,LOOKUP($H55,TR_ENERO_2025!$B$71:$C$73,TR_ENERO_2025!$C$71:$C$73))</f>
        <v>6.4999999999999997E-3</v>
      </c>
    </row>
    <row r="56" spans="1:11" ht="16.5" hidden="1" x14ac:dyDescent="0.3">
      <c r="A56" s="67" t="str">
        <f t="shared" si="2"/>
        <v>DISTCENACECentro Occidente</v>
      </c>
      <c r="B56" s="250" t="str">
        <f t="shared" si="0"/>
        <v>DISTEnergíaCentro Occidente</v>
      </c>
      <c r="C56" s="67" t="str">
        <f t="shared" si="1"/>
        <v>DISTCENACEEnergíaCentro Occidente</v>
      </c>
      <c r="E56" s="180" t="s">
        <v>51</v>
      </c>
      <c r="F56" s="181" t="s">
        <v>190</v>
      </c>
      <c r="G56" s="181" t="s">
        <v>184</v>
      </c>
      <c r="H56" s="181" t="s">
        <v>135</v>
      </c>
      <c r="I56" s="181" t="s">
        <v>63</v>
      </c>
      <c r="J56" s="285" t="s">
        <v>161</v>
      </c>
      <c r="K56" s="505">
        <f>+ROUND(TR_ENERO_2025!$D$10,LOOKUP($H56,TR_ENERO_2025!$B$71:$C$73,TR_ENERO_2025!$C$71:$C$73))</f>
        <v>6.4999999999999997E-3</v>
      </c>
    </row>
    <row r="57" spans="1:11" ht="16.5" hidden="1" x14ac:dyDescent="0.3">
      <c r="A57" s="67" t="str">
        <f t="shared" si="2"/>
        <v>DITCENACECentro Occidente</v>
      </c>
      <c r="B57" s="250" t="str">
        <f t="shared" si="0"/>
        <v>DITEnergíaCentro Occidente</v>
      </c>
      <c r="C57" s="67" t="str">
        <f t="shared" si="1"/>
        <v>DITCENACEEnergíaCentro Occidente</v>
      </c>
      <c r="E57" s="180" t="s">
        <v>52</v>
      </c>
      <c r="F57" s="181" t="s">
        <v>190</v>
      </c>
      <c r="G57" s="181" t="s">
        <v>184</v>
      </c>
      <c r="H57" s="181" t="s">
        <v>135</v>
      </c>
      <c r="I57" s="181" t="s">
        <v>63</v>
      </c>
      <c r="J57" s="285" t="s">
        <v>161</v>
      </c>
      <c r="K57" s="505">
        <f>+ROUND(TR_ENERO_2025!$D$10,LOOKUP($H57,TR_ENERO_2025!$B$71:$C$73,TR_ENERO_2025!$C$71:$C$73))</f>
        <v>6.4999999999999997E-3</v>
      </c>
    </row>
    <row r="58" spans="1:11" ht="16.5" hidden="1" x14ac:dyDescent="0.3">
      <c r="A58" s="67" t="str">
        <f t="shared" si="2"/>
        <v>DB1CENACECentro Oriente</v>
      </c>
      <c r="B58" s="250" t="str">
        <f t="shared" si="0"/>
        <v>DB1EnergíaCentro Oriente</v>
      </c>
      <c r="C58" s="67" t="str">
        <f t="shared" si="1"/>
        <v>DB1CENACEEnergíaCentro Oriente</v>
      </c>
      <c r="E58" s="180" t="s">
        <v>48</v>
      </c>
      <c r="F58" s="181" t="s">
        <v>190</v>
      </c>
      <c r="G58" s="181" t="s">
        <v>184</v>
      </c>
      <c r="H58" s="181" t="s">
        <v>135</v>
      </c>
      <c r="I58" s="181" t="s">
        <v>64</v>
      </c>
      <c r="J58" s="285" t="s">
        <v>161</v>
      </c>
      <c r="K58" s="505">
        <f>+ROUND(TR_ENERO_2025!$D$10,LOOKUP($H58,TR_ENERO_2025!$B$71:$C$73,TR_ENERO_2025!$C$71:$C$73))</f>
        <v>6.4999999999999997E-3</v>
      </c>
    </row>
    <row r="59" spans="1:11" ht="16.5" hidden="1" x14ac:dyDescent="0.3">
      <c r="A59" s="67" t="str">
        <f t="shared" si="2"/>
        <v>DB2CENACECentro Oriente</v>
      </c>
      <c r="B59" s="250" t="str">
        <f t="shared" si="0"/>
        <v>DB2EnergíaCentro Oriente</v>
      </c>
      <c r="C59" s="67" t="str">
        <f t="shared" si="1"/>
        <v>DB2CENACEEnergíaCentro Oriente</v>
      </c>
      <c r="E59" s="180" t="s">
        <v>50</v>
      </c>
      <c r="F59" s="181" t="s">
        <v>190</v>
      </c>
      <c r="G59" s="181" t="s">
        <v>184</v>
      </c>
      <c r="H59" s="181" t="s">
        <v>135</v>
      </c>
      <c r="I59" s="181" t="s">
        <v>64</v>
      </c>
      <c r="J59" s="285" t="s">
        <v>161</v>
      </c>
      <c r="K59" s="505">
        <f>+ROUND(TR_ENERO_2025!$D$10,LOOKUP($H59,TR_ENERO_2025!$B$71:$C$73,TR_ENERO_2025!$C$71:$C$73))</f>
        <v>6.4999999999999997E-3</v>
      </c>
    </row>
    <row r="60" spans="1:11" ht="16.5" hidden="1" x14ac:dyDescent="0.3">
      <c r="A60" s="67" t="str">
        <f t="shared" si="2"/>
        <v>PDBTCENACECentro Oriente</v>
      </c>
      <c r="B60" s="250" t="str">
        <f t="shared" si="0"/>
        <v>PDBTEnergíaCentro Oriente</v>
      </c>
      <c r="C60" s="67" t="str">
        <f t="shared" si="1"/>
        <v>PDBTCENACEEnergíaCentro Oriente</v>
      </c>
      <c r="E60" s="180" t="s">
        <v>56</v>
      </c>
      <c r="F60" s="181" t="s">
        <v>190</v>
      </c>
      <c r="G60" s="181" t="s">
        <v>184</v>
      </c>
      <c r="H60" s="181" t="s">
        <v>135</v>
      </c>
      <c r="I60" s="181" t="s">
        <v>64</v>
      </c>
      <c r="J60" s="285" t="s">
        <v>161</v>
      </c>
      <c r="K60" s="505">
        <f>+ROUND(TR_ENERO_2025!$D$10,LOOKUP($H60,TR_ENERO_2025!$B$71:$C$73,TR_ENERO_2025!$C$71:$C$73))</f>
        <v>6.4999999999999997E-3</v>
      </c>
    </row>
    <row r="61" spans="1:11" ht="16.5" hidden="1" x14ac:dyDescent="0.3">
      <c r="A61" s="67" t="str">
        <f t="shared" si="2"/>
        <v>GDBTCENACECentro Oriente</v>
      </c>
      <c r="B61" s="250" t="str">
        <f t="shared" si="0"/>
        <v>GDBTEnergíaCentro Oriente</v>
      </c>
      <c r="C61" s="67" t="str">
        <f t="shared" si="1"/>
        <v>GDBTCENACEEnergíaCentro Oriente</v>
      </c>
      <c r="E61" s="187" t="s">
        <v>53</v>
      </c>
      <c r="F61" s="181" t="s">
        <v>190</v>
      </c>
      <c r="G61" s="181" t="s">
        <v>184</v>
      </c>
      <c r="H61" s="181" t="s">
        <v>135</v>
      </c>
      <c r="I61" s="181" t="s">
        <v>64</v>
      </c>
      <c r="J61" s="285" t="s">
        <v>161</v>
      </c>
      <c r="K61" s="505">
        <f>+ROUND(TR_ENERO_2025!$D$10,LOOKUP($H61,TR_ENERO_2025!$B$71:$C$73,TR_ENERO_2025!$C$71:$C$73))</f>
        <v>6.4999999999999997E-3</v>
      </c>
    </row>
    <row r="62" spans="1:11" ht="16.5" hidden="1" x14ac:dyDescent="0.3">
      <c r="A62" s="67" t="str">
        <f t="shared" si="2"/>
        <v>RABTCENACECentro Oriente</v>
      </c>
      <c r="B62" s="250" t="str">
        <f t="shared" si="0"/>
        <v>RABTEnergíaCentro Oriente</v>
      </c>
      <c r="C62" s="67" t="str">
        <f t="shared" si="1"/>
        <v>RABTCENACEEnergíaCentro Oriente</v>
      </c>
      <c r="E62" s="187" t="s">
        <v>59</v>
      </c>
      <c r="F62" s="181" t="s">
        <v>190</v>
      </c>
      <c r="G62" s="181" t="s">
        <v>184</v>
      </c>
      <c r="H62" s="181" t="s">
        <v>135</v>
      </c>
      <c r="I62" s="181" t="s">
        <v>64</v>
      </c>
      <c r="J62" s="285" t="s">
        <v>161</v>
      </c>
      <c r="K62" s="505">
        <f>+ROUND(TR_ENERO_2025!$D$10,LOOKUP($H62,TR_ENERO_2025!$B$71:$C$73,TR_ENERO_2025!$C$71:$C$73))</f>
        <v>6.4999999999999997E-3</v>
      </c>
    </row>
    <row r="63" spans="1:11" ht="16.5" hidden="1" x14ac:dyDescent="0.3">
      <c r="A63" s="67" t="str">
        <f t="shared" si="2"/>
        <v>APBTCENACECentro Oriente</v>
      </c>
      <c r="B63" s="250" t="str">
        <f t="shared" si="0"/>
        <v>APBTEnergíaCentro Oriente</v>
      </c>
      <c r="C63" s="67" t="str">
        <f t="shared" si="1"/>
        <v>APBTCENACEEnergíaCentro Oriente</v>
      </c>
      <c r="E63" s="187" t="s">
        <v>57</v>
      </c>
      <c r="F63" s="181" t="s">
        <v>190</v>
      </c>
      <c r="G63" s="181" t="s">
        <v>184</v>
      </c>
      <c r="H63" s="181" t="s">
        <v>135</v>
      </c>
      <c r="I63" s="181" t="s">
        <v>64</v>
      </c>
      <c r="J63" s="285" t="s">
        <v>161</v>
      </c>
      <c r="K63" s="505">
        <f>+ROUND(TR_ENERO_2025!$D$10,LOOKUP($H63,TR_ENERO_2025!$B$71:$C$73,TR_ENERO_2025!$C$71:$C$73))</f>
        <v>6.4999999999999997E-3</v>
      </c>
    </row>
    <row r="64" spans="1:11" ht="16.5" hidden="1" x14ac:dyDescent="0.3">
      <c r="A64" s="67" t="str">
        <f t="shared" si="2"/>
        <v>APMTCENACECentro Oriente</v>
      </c>
      <c r="B64" s="250" t="str">
        <f t="shared" si="0"/>
        <v>APMTEnergíaCentro Oriente</v>
      </c>
      <c r="C64" s="67" t="str">
        <f t="shared" si="1"/>
        <v>APMTCENACEEnergíaCentro Oriente</v>
      </c>
      <c r="E64" s="187" t="s">
        <v>58</v>
      </c>
      <c r="F64" s="181" t="s">
        <v>190</v>
      </c>
      <c r="G64" s="181" t="s">
        <v>184</v>
      </c>
      <c r="H64" s="181" t="s">
        <v>135</v>
      </c>
      <c r="I64" s="181" t="s">
        <v>64</v>
      </c>
      <c r="J64" s="285" t="s">
        <v>161</v>
      </c>
      <c r="K64" s="505">
        <f>+ROUND(TR_ENERO_2025!$D$10,LOOKUP($H64,TR_ENERO_2025!$B$71:$C$73,TR_ENERO_2025!$C$71:$C$73))</f>
        <v>6.4999999999999997E-3</v>
      </c>
    </row>
    <row r="65" spans="1:11" ht="16.5" hidden="1" x14ac:dyDescent="0.3">
      <c r="A65" s="67" t="str">
        <f t="shared" si="2"/>
        <v>GDMTHCENACECentro Oriente</v>
      </c>
      <c r="B65" s="250" t="str">
        <f t="shared" si="0"/>
        <v>GDMTHEnergíaCentro Oriente</v>
      </c>
      <c r="C65" s="67" t="str">
        <f t="shared" si="1"/>
        <v>GDMTHCENACEEnergíaCentro Oriente</v>
      </c>
      <c r="E65" s="187" t="s">
        <v>54</v>
      </c>
      <c r="F65" s="181" t="s">
        <v>190</v>
      </c>
      <c r="G65" s="181" t="s">
        <v>184</v>
      </c>
      <c r="H65" s="181" t="s">
        <v>135</v>
      </c>
      <c r="I65" s="181" t="s">
        <v>64</v>
      </c>
      <c r="J65" s="285" t="s">
        <v>161</v>
      </c>
      <c r="K65" s="505">
        <f>+ROUND(TR_ENERO_2025!$D$10,LOOKUP($H65,TR_ENERO_2025!$B$71:$C$73,TR_ENERO_2025!$C$71:$C$73))</f>
        <v>6.4999999999999997E-3</v>
      </c>
    </row>
    <row r="66" spans="1:11" ht="16.5" hidden="1" x14ac:dyDescent="0.3">
      <c r="A66" s="67" t="str">
        <f t="shared" si="2"/>
        <v>GDMTOCENACECentro Oriente</v>
      </c>
      <c r="B66" s="250" t="str">
        <f t="shared" si="0"/>
        <v>GDMTOEnergíaCentro Oriente</v>
      </c>
      <c r="C66" s="67" t="str">
        <f t="shared" si="1"/>
        <v>GDMTOCENACEEnergíaCentro Oriente</v>
      </c>
      <c r="E66" s="187" t="s">
        <v>55</v>
      </c>
      <c r="F66" s="181" t="s">
        <v>190</v>
      </c>
      <c r="G66" s="181" t="s">
        <v>184</v>
      </c>
      <c r="H66" s="181" t="s">
        <v>135</v>
      </c>
      <c r="I66" s="181" t="s">
        <v>64</v>
      </c>
      <c r="J66" s="285" t="s">
        <v>161</v>
      </c>
      <c r="K66" s="505">
        <f>+ROUND(TR_ENERO_2025!$D$10,LOOKUP($H66,TR_ENERO_2025!$B$71:$C$73,TR_ENERO_2025!$C$71:$C$73))</f>
        <v>6.4999999999999997E-3</v>
      </c>
    </row>
    <row r="67" spans="1:11" ht="16.5" hidden="1" x14ac:dyDescent="0.3">
      <c r="A67" s="67" t="str">
        <f t="shared" si="2"/>
        <v>RAMTCENACECentro Oriente</v>
      </c>
      <c r="B67" s="250" t="str">
        <f t="shared" si="0"/>
        <v>RAMTEnergíaCentro Oriente</v>
      </c>
      <c r="C67" s="67" t="str">
        <f t="shared" si="1"/>
        <v>RAMTCENACEEnergíaCentro Oriente</v>
      </c>
      <c r="E67" s="187" t="s">
        <v>60</v>
      </c>
      <c r="F67" s="181" t="s">
        <v>190</v>
      </c>
      <c r="G67" s="181" t="s">
        <v>184</v>
      </c>
      <c r="H67" s="181" t="s">
        <v>135</v>
      </c>
      <c r="I67" s="181" t="s">
        <v>64</v>
      </c>
      <c r="J67" s="285" t="s">
        <v>161</v>
      </c>
      <c r="K67" s="505">
        <f>+ROUND(TR_ENERO_2025!$D$10,LOOKUP($H67,TR_ENERO_2025!$B$71:$C$73,TR_ENERO_2025!$C$71:$C$73))</f>
        <v>6.4999999999999997E-3</v>
      </c>
    </row>
    <row r="68" spans="1:11" ht="16.5" hidden="1" x14ac:dyDescent="0.3">
      <c r="A68" s="67" t="str">
        <f t="shared" si="2"/>
        <v>DISTCENACECentro Oriente</v>
      </c>
      <c r="B68" s="250" t="str">
        <f t="shared" si="0"/>
        <v>DISTEnergíaCentro Oriente</v>
      </c>
      <c r="C68" s="67" t="str">
        <f t="shared" si="1"/>
        <v>DISTCENACEEnergíaCentro Oriente</v>
      </c>
      <c r="E68" s="180" t="s">
        <v>51</v>
      </c>
      <c r="F68" s="181" t="s">
        <v>190</v>
      </c>
      <c r="G68" s="181" t="s">
        <v>184</v>
      </c>
      <c r="H68" s="181" t="s">
        <v>135</v>
      </c>
      <c r="I68" s="181" t="s">
        <v>64</v>
      </c>
      <c r="J68" s="285" t="s">
        <v>161</v>
      </c>
      <c r="K68" s="505">
        <f>+ROUND(TR_ENERO_2025!$D$10,LOOKUP($H68,TR_ENERO_2025!$B$71:$C$73,TR_ENERO_2025!$C$71:$C$73))</f>
        <v>6.4999999999999997E-3</v>
      </c>
    </row>
    <row r="69" spans="1:11" ht="16.5" hidden="1" x14ac:dyDescent="0.3">
      <c r="A69" s="67" t="str">
        <f t="shared" si="2"/>
        <v>DITCENACECentro Oriente</v>
      </c>
      <c r="B69" s="250" t="str">
        <f t="shared" si="0"/>
        <v>DITEnergíaCentro Oriente</v>
      </c>
      <c r="C69" s="67" t="str">
        <f t="shared" si="1"/>
        <v>DITCENACEEnergíaCentro Oriente</v>
      </c>
      <c r="E69" s="180" t="s">
        <v>52</v>
      </c>
      <c r="F69" s="181" t="s">
        <v>190</v>
      </c>
      <c r="G69" s="181" t="s">
        <v>184</v>
      </c>
      <c r="H69" s="181" t="s">
        <v>135</v>
      </c>
      <c r="I69" s="181" t="s">
        <v>64</v>
      </c>
      <c r="J69" s="285" t="s">
        <v>161</v>
      </c>
      <c r="K69" s="505">
        <f>+ROUND(TR_ENERO_2025!$D$10,LOOKUP($H69,TR_ENERO_2025!$B$71:$C$73,TR_ENERO_2025!$C$71:$C$73))</f>
        <v>6.4999999999999997E-3</v>
      </c>
    </row>
    <row r="70" spans="1:11" ht="16.5" hidden="1" x14ac:dyDescent="0.3">
      <c r="A70" s="67" t="str">
        <f t="shared" si="2"/>
        <v>DB1CENACECentro Sur</v>
      </c>
      <c r="B70" s="250" t="str">
        <f t="shared" si="0"/>
        <v>DB1EnergíaCentro Sur</v>
      </c>
      <c r="C70" s="67" t="str">
        <f t="shared" si="1"/>
        <v>DB1CENACEEnergíaCentro Sur</v>
      </c>
      <c r="E70" s="180" t="s">
        <v>48</v>
      </c>
      <c r="F70" s="181" t="s">
        <v>190</v>
      </c>
      <c r="G70" s="181" t="s">
        <v>184</v>
      </c>
      <c r="H70" s="181" t="s">
        <v>135</v>
      </c>
      <c r="I70" s="181" t="s">
        <v>65</v>
      </c>
      <c r="J70" s="285" t="s">
        <v>161</v>
      </c>
      <c r="K70" s="505">
        <f>+ROUND(TR_ENERO_2025!$D$10,LOOKUP($H70,TR_ENERO_2025!$B$71:$C$73,TR_ENERO_2025!$C$71:$C$73))</f>
        <v>6.4999999999999997E-3</v>
      </c>
    </row>
    <row r="71" spans="1:11" ht="16.5" hidden="1" x14ac:dyDescent="0.3">
      <c r="A71" s="67" t="str">
        <f t="shared" si="2"/>
        <v>DB2CENACECentro Sur</v>
      </c>
      <c r="B71" s="250" t="str">
        <f t="shared" si="0"/>
        <v>DB2EnergíaCentro Sur</v>
      </c>
      <c r="C71" s="67" t="str">
        <f t="shared" si="1"/>
        <v>DB2CENACEEnergíaCentro Sur</v>
      </c>
      <c r="E71" s="180" t="s">
        <v>50</v>
      </c>
      <c r="F71" s="181" t="s">
        <v>190</v>
      </c>
      <c r="G71" s="181" t="s">
        <v>184</v>
      </c>
      <c r="H71" s="181" t="s">
        <v>135</v>
      </c>
      <c r="I71" s="181" t="s">
        <v>65</v>
      </c>
      <c r="J71" s="285" t="s">
        <v>161</v>
      </c>
      <c r="K71" s="505">
        <f>+ROUND(TR_ENERO_2025!$D$10,LOOKUP($H71,TR_ENERO_2025!$B$71:$C$73,TR_ENERO_2025!$C$71:$C$73))</f>
        <v>6.4999999999999997E-3</v>
      </c>
    </row>
    <row r="72" spans="1:11" ht="16.5" hidden="1" x14ac:dyDescent="0.3">
      <c r="A72" s="67" t="str">
        <f t="shared" si="2"/>
        <v>PDBTCENACECentro Sur</v>
      </c>
      <c r="B72" s="250" t="str">
        <f t="shared" si="0"/>
        <v>PDBTEnergíaCentro Sur</v>
      </c>
      <c r="C72" s="67" t="str">
        <f t="shared" si="1"/>
        <v>PDBTCENACEEnergíaCentro Sur</v>
      </c>
      <c r="E72" s="180" t="s">
        <v>56</v>
      </c>
      <c r="F72" s="181" t="s">
        <v>190</v>
      </c>
      <c r="G72" s="181" t="s">
        <v>184</v>
      </c>
      <c r="H72" s="181" t="s">
        <v>135</v>
      </c>
      <c r="I72" s="181" t="s">
        <v>65</v>
      </c>
      <c r="J72" s="285" t="s">
        <v>161</v>
      </c>
      <c r="K72" s="505">
        <f>+ROUND(TR_ENERO_2025!$D$10,LOOKUP($H72,TR_ENERO_2025!$B$71:$C$73,TR_ENERO_2025!$C$71:$C$73))</f>
        <v>6.4999999999999997E-3</v>
      </c>
    </row>
    <row r="73" spans="1:11" ht="16.5" hidden="1" x14ac:dyDescent="0.3">
      <c r="A73" s="67" t="str">
        <f t="shared" si="2"/>
        <v>GDBTCENACECentro Sur</v>
      </c>
      <c r="B73" s="250" t="str">
        <f t="shared" si="0"/>
        <v>GDBTEnergíaCentro Sur</v>
      </c>
      <c r="C73" s="67" t="str">
        <f t="shared" si="1"/>
        <v>GDBTCENACEEnergíaCentro Sur</v>
      </c>
      <c r="E73" s="187" t="s">
        <v>53</v>
      </c>
      <c r="F73" s="181" t="s">
        <v>190</v>
      </c>
      <c r="G73" s="181" t="s">
        <v>184</v>
      </c>
      <c r="H73" s="181" t="s">
        <v>135</v>
      </c>
      <c r="I73" s="181" t="s">
        <v>65</v>
      </c>
      <c r="J73" s="285" t="s">
        <v>161</v>
      </c>
      <c r="K73" s="505">
        <f>+ROUND(TR_ENERO_2025!$D$10,LOOKUP($H73,TR_ENERO_2025!$B$71:$C$73,TR_ENERO_2025!$C$71:$C$73))</f>
        <v>6.4999999999999997E-3</v>
      </c>
    </row>
    <row r="74" spans="1:11" ht="16.5" hidden="1" x14ac:dyDescent="0.3">
      <c r="A74" s="67" t="str">
        <f t="shared" si="2"/>
        <v>RABTCENACECentro Sur</v>
      </c>
      <c r="B74" s="250" t="str">
        <f t="shared" ref="B74:B137" si="3">E74&amp;H74&amp;I74</f>
        <v>RABTEnergíaCentro Sur</v>
      </c>
      <c r="C74" s="67" t="str">
        <f t="shared" ref="C74:C137" si="4">E74&amp;F74&amp;H74&amp;I74</f>
        <v>RABTCENACEEnergíaCentro Sur</v>
      </c>
      <c r="E74" s="187" t="s">
        <v>59</v>
      </c>
      <c r="F74" s="181" t="s">
        <v>190</v>
      </c>
      <c r="G74" s="181" t="s">
        <v>184</v>
      </c>
      <c r="H74" s="181" t="s">
        <v>135</v>
      </c>
      <c r="I74" s="181" t="s">
        <v>65</v>
      </c>
      <c r="J74" s="285" t="s">
        <v>161</v>
      </c>
      <c r="K74" s="505">
        <f>+ROUND(TR_ENERO_2025!$D$10,LOOKUP($H74,TR_ENERO_2025!$B$71:$C$73,TR_ENERO_2025!$C$71:$C$73))</f>
        <v>6.4999999999999997E-3</v>
      </c>
    </row>
    <row r="75" spans="1:11" ht="16.5" hidden="1" x14ac:dyDescent="0.3">
      <c r="A75" s="67" t="str">
        <f t="shared" ref="A75:A138" si="5">IF(J75="NA",E75&amp;F75&amp;I75,E75&amp;F75&amp;I75&amp;J75)</f>
        <v>APBTCENACECentro Sur</v>
      </c>
      <c r="B75" s="250" t="str">
        <f t="shared" si="3"/>
        <v>APBTEnergíaCentro Sur</v>
      </c>
      <c r="C75" s="67" t="str">
        <f t="shared" si="4"/>
        <v>APBTCENACEEnergíaCentro Sur</v>
      </c>
      <c r="E75" s="187" t="s">
        <v>57</v>
      </c>
      <c r="F75" s="181" t="s">
        <v>190</v>
      </c>
      <c r="G75" s="181" t="s">
        <v>184</v>
      </c>
      <c r="H75" s="181" t="s">
        <v>135</v>
      </c>
      <c r="I75" s="181" t="s">
        <v>65</v>
      </c>
      <c r="J75" s="285" t="s">
        <v>161</v>
      </c>
      <c r="K75" s="505">
        <f>+ROUND(TR_ENERO_2025!$D$10,LOOKUP($H75,TR_ENERO_2025!$B$71:$C$73,TR_ENERO_2025!$C$71:$C$73))</f>
        <v>6.4999999999999997E-3</v>
      </c>
    </row>
    <row r="76" spans="1:11" ht="16.5" hidden="1" x14ac:dyDescent="0.3">
      <c r="A76" s="67" t="str">
        <f t="shared" si="5"/>
        <v>APMTCENACECentro Sur</v>
      </c>
      <c r="B76" s="250" t="str">
        <f t="shared" si="3"/>
        <v>APMTEnergíaCentro Sur</v>
      </c>
      <c r="C76" s="67" t="str">
        <f t="shared" si="4"/>
        <v>APMTCENACEEnergíaCentro Sur</v>
      </c>
      <c r="E76" s="187" t="s">
        <v>58</v>
      </c>
      <c r="F76" s="181" t="s">
        <v>190</v>
      </c>
      <c r="G76" s="181" t="s">
        <v>184</v>
      </c>
      <c r="H76" s="181" t="s">
        <v>135</v>
      </c>
      <c r="I76" s="181" t="s">
        <v>65</v>
      </c>
      <c r="J76" s="285" t="s">
        <v>161</v>
      </c>
      <c r="K76" s="505">
        <f>+ROUND(TR_ENERO_2025!$D$10,LOOKUP($H76,TR_ENERO_2025!$B$71:$C$73,TR_ENERO_2025!$C$71:$C$73))</f>
        <v>6.4999999999999997E-3</v>
      </c>
    </row>
    <row r="77" spans="1:11" ht="16.5" hidden="1" x14ac:dyDescent="0.3">
      <c r="A77" s="67" t="str">
        <f t="shared" si="5"/>
        <v>GDMTHCENACECentro Sur</v>
      </c>
      <c r="B77" s="250" t="str">
        <f t="shared" si="3"/>
        <v>GDMTHEnergíaCentro Sur</v>
      </c>
      <c r="C77" s="67" t="str">
        <f t="shared" si="4"/>
        <v>GDMTHCENACEEnergíaCentro Sur</v>
      </c>
      <c r="E77" s="180" t="s">
        <v>54</v>
      </c>
      <c r="F77" s="181" t="s">
        <v>190</v>
      </c>
      <c r="G77" s="181" t="s">
        <v>184</v>
      </c>
      <c r="H77" s="181" t="s">
        <v>135</v>
      </c>
      <c r="I77" s="181" t="s">
        <v>65</v>
      </c>
      <c r="J77" s="285" t="s">
        <v>161</v>
      </c>
      <c r="K77" s="505">
        <f>+ROUND(TR_ENERO_2025!$D$10,LOOKUP($H77,TR_ENERO_2025!$B$71:$C$73,TR_ENERO_2025!$C$71:$C$73))</f>
        <v>6.4999999999999997E-3</v>
      </c>
    </row>
    <row r="78" spans="1:11" ht="16.5" hidden="1" x14ac:dyDescent="0.3">
      <c r="A78" s="67" t="str">
        <f t="shared" si="5"/>
        <v>GDMTOCENACECentro Sur</v>
      </c>
      <c r="B78" s="250" t="str">
        <f t="shared" si="3"/>
        <v>GDMTOEnergíaCentro Sur</v>
      </c>
      <c r="C78" s="67" t="str">
        <f t="shared" si="4"/>
        <v>GDMTOCENACEEnergíaCentro Sur</v>
      </c>
      <c r="E78" s="180" t="s">
        <v>55</v>
      </c>
      <c r="F78" s="181" t="s">
        <v>190</v>
      </c>
      <c r="G78" s="181" t="s">
        <v>184</v>
      </c>
      <c r="H78" s="181" t="s">
        <v>135</v>
      </c>
      <c r="I78" s="181" t="s">
        <v>65</v>
      </c>
      <c r="J78" s="285" t="s">
        <v>161</v>
      </c>
      <c r="K78" s="505">
        <f>+ROUND(TR_ENERO_2025!$D$10,LOOKUP($H78,TR_ENERO_2025!$B$71:$C$73,TR_ENERO_2025!$C$71:$C$73))</f>
        <v>6.4999999999999997E-3</v>
      </c>
    </row>
    <row r="79" spans="1:11" ht="16.5" hidden="1" x14ac:dyDescent="0.3">
      <c r="A79" s="67" t="str">
        <f t="shared" si="5"/>
        <v>RAMTCENACECentro Sur</v>
      </c>
      <c r="B79" s="250" t="str">
        <f t="shared" si="3"/>
        <v>RAMTEnergíaCentro Sur</v>
      </c>
      <c r="C79" s="67" t="str">
        <f t="shared" si="4"/>
        <v>RAMTCENACEEnergíaCentro Sur</v>
      </c>
      <c r="E79" s="180" t="s">
        <v>60</v>
      </c>
      <c r="F79" s="181" t="s">
        <v>190</v>
      </c>
      <c r="G79" s="181" t="s">
        <v>184</v>
      </c>
      <c r="H79" s="181" t="s">
        <v>135</v>
      </c>
      <c r="I79" s="181" t="s">
        <v>65</v>
      </c>
      <c r="J79" s="285" t="s">
        <v>161</v>
      </c>
      <c r="K79" s="505">
        <f>+ROUND(TR_ENERO_2025!$D$10,LOOKUP($H79,TR_ENERO_2025!$B$71:$C$73,TR_ENERO_2025!$C$71:$C$73))</f>
        <v>6.4999999999999997E-3</v>
      </c>
    </row>
    <row r="80" spans="1:11" ht="16.5" hidden="1" x14ac:dyDescent="0.3">
      <c r="A80" s="67" t="str">
        <f t="shared" si="5"/>
        <v>DISTCENACECentro Sur</v>
      </c>
      <c r="B80" s="250" t="str">
        <f t="shared" si="3"/>
        <v>DISTEnergíaCentro Sur</v>
      </c>
      <c r="C80" s="67" t="str">
        <f t="shared" si="4"/>
        <v>DISTCENACEEnergíaCentro Sur</v>
      </c>
      <c r="E80" s="180" t="s">
        <v>51</v>
      </c>
      <c r="F80" s="181" t="s">
        <v>190</v>
      </c>
      <c r="G80" s="181" t="s">
        <v>184</v>
      </c>
      <c r="H80" s="181" t="s">
        <v>135</v>
      </c>
      <c r="I80" s="181" t="s">
        <v>65</v>
      </c>
      <c r="J80" s="285" t="s">
        <v>161</v>
      </c>
      <c r="K80" s="505">
        <f>+ROUND(TR_ENERO_2025!$D$10,LOOKUP($H80,TR_ENERO_2025!$B$71:$C$73,TR_ENERO_2025!$C$71:$C$73))</f>
        <v>6.4999999999999997E-3</v>
      </c>
    </row>
    <row r="81" spans="1:11" ht="16.5" hidden="1" x14ac:dyDescent="0.3">
      <c r="A81" s="67" t="str">
        <f t="shared" si="5"/>
        <v>DITCENACECentro Sur</v>
      </c>
      <c r="B81" s="250" t="str">
        <f t="shared" si="3"/>
        <v>DITEnergíaCentro Sur</v>
      </c>
      <c r="C81" s="67" t="str">
        <f t="shared" si="4"/>
        <v>DITCENACEEnergíaCentro Sur</v>
      </c>
      <c r="E81" s="180" t="s">
        <v>52</v>
      </c>
      <c r="F81" s="181" t="s">
        <v>190</v>
      </c>
      <c r="G81" s="181" t="s">
        <v>184</v>
      </c>
      <c r="H81" s="181" t="s">
        <v>135</v>
      </c>
      <c r="I81" s="181" t="s">
        <v>65</v>
      </c>
      <c r="J81" s="285" t="s">
        <v>161</v>
      </c>
      <c r="K81" s="505">
        <f>+ROUND(TR_ENERO_2025!$D$10,LOOKUP($H81,TR_ENERO_2025!$B$71:$C$73,TR_ENERO_2025!$C$71:$C$73))</f>
        <v>6.4999999999999997E-3</v>
      </c>
    </row>
    <row r="82" spans="1:11" ht="16.5" hidden="1" x14ac:dyDescent="0.3">
      <c r="A82" s="67" t="str">
        <f t="shared" si="5"/>
        <v>DB1CENACEGolfo Centro</v>
      </c>
      <c r="B82" s="250" t="str">
        <f t="shared" si="3"/>
        <v>DB1EnergíaGolfo Centro</v>
      </c>
      <c r="C82" s="67" t="str">
        <f t="shared" si="4"/>
        <v>DB1CENACEEnergíaGolfo Centro</v>
      </c>
      <c r="E82" s="180" t="s">
        <v>48</v>
      </c>
      <c r="F82" s="181" t="s">
        <v>190</v>
      </c>
      <c r="G82" s="181" t="s">
        <v>184</v>
      </c>
      <c r="H82" s="181" t="s">
        <v>135</v>
      </c>
      <c r="I82" s="181" t="s">
        <v>66</v>
      </c>
      <c r="J82" s="285" t="s">
        <v>161</v>
      </c>
      <c r="K82" s="505">
        <f>+ROUND(TR_ENERO_2025!$D$10,LOOKUP($H82,TR_ENERO_2025!$B$71:$C$73,TR_ENERO_2025!$C$71:$C$73))</f>
        <v>6.4999999999999997E-3</v>
      </c>
    </row>
    <row r="83" spans="1:11" ht="16.5" hidden="1" x14ac:dyDescent="0.3">
      <c r="A83" s="67" t="str">
        <f t="shared" si="5"/>
        <v>DB2CENACEGolfo Centro</v>
      </c>
      <c r="B83" s="250" t="str">
        <f t="shared" si="3"/>
        <v>DB2EnergíaGolfo Centro</v>
      </c>
      <c r="C83" s="67" t="str">
        <f t="shared" si="4"/>
        <v>DB2CENACEEnergíaGolfo Centro</v>
      </c>
      <c r="E83" s="180" t="s">
        <v>50</v>
      </c>
      <c r="F83" s="181" t="s">
        <v>190</v>
      </c>
      <c r="G83" s="181" t="s">
        <v>184</v>
      </c>
      <c r="H83" s="181" t="s">
        <v>135</v>
      </c>
      <c r="I83" s="181" t="s">
        <v>66</v>
      </c>
      <c r="J83" s="285" t="s">
        <v>161</v>
      </c>
      <c r="K83" s="505">
        <f>+ROUND(TR_ENERO_2025!$D$10,LOOKUP($H83,TR_ENERO_2025!$B$71:$C$73,TR_ENERO_2025!$C$71:$C$73))</f>
        <v>6.4999999999999997E-3</v>
      </c>
    </row>
    <row r="84" spans="1:11" ht="16.5" hidden="1" x14ac:dyDescent="0.3">
      <c r="A84" s="67" t="str">
        <f t="shared" si="5"/>
        <v>PDBTCENACEGolfo Centro</v>
      </c>
      <c r="B84" s="250" t="str">
        <f t="shared" si="3"/>
        <v>PDBTEnergíaGolfo Centro</v>
      </c>
      <c r="C84" s="67" t="str">
        <f t="shared" si="4"/>
        <v>PDBTCENACEEnergíaGolfo Centro</v>
      </c>
      <c r="E84" s="180" t="s">
        <v>56</v>
      </c>
      <c r="F84" s="181" t="s">
        <v>190</v>
      </c>
      <c r="G84" s="181" t="s">
        <v>184</v>
      </c>
      <c r="H84" s="181" t="s">
        <v>135</v>
      </c>
      <c r="I84" s="181" t="s">
        <v>66</v>
      </c>
      <c r="J84" s="285" t="s">
        <v>161</v>
      </c>
      <c r="K84" s="505">
        <f>+ROUND(TR_ENERO_2025!$D$10,LOOKUP($H84,TR_ENERO_2025!$B$71:$C$73,TR_ENERO_2025!$C$71:$C$73))</f>
        <v>6.4999999999999997E-3</v>
      </c>
    </row>
    <row r="85" spans="1:11" ht="16.5" hidden="1" x14ac:dyDescent="0.3">
      <c r="A85" s="67" t="str">
        <f t="shared" si="5"/>
        <v>GDBTCENACEGolfo Centro</v>
      </c>
      <c r="B85" s="250" t="str">
        <f t="shared" si="3"/>
        <v>GDBTEnergíaGolfo Centro</v>
      </c>
      <c r="C85" s="67" t="str">
        <f t="shared" si="4"/>
        <v>GDBTCENACEEnergíaGolfo Centro</v>
      </c>
      <c r="E85" s="187" t="s">
        <v>53</v>
      </c>
      <c r="F85" s="181" t="s">
        <v>190</v>
      </c>
      <c r="G85" s="181" t="s">
        <v>184</v>
      </c>
      <c r="H85" s="181" t="s">
        <v>135</v>
      </c>
      <c r="I85" s="181" t="s">
        <v>66</v>
      </c>
      <c r="J85" s="285" t="s">
        <v>161</v>
      </c>
      <c r="K85" s="505">
        <f>+ROUND(TR_ENERO_2025!$D$10,LOOKUP($H85,TR_ENERO_2025!$B$71:$C$73,TR_ENERO_2025!$C$71:$C$73))</f>
        <v>6.4999999999999997E-3</v>
      </c>
    </row>
    <row r="86" spans="1:11" ht="16.5" hidden="1" x14ac:dyDescent="0.3">
      <c r="A86" s="67" t="str">
        <f t="shared" si="5"/>
        <v>RABTCENACEGolfo Centro</v>
      </c>
      <c r="B86" s="250" t="str">
        <f t="shared" si="3"/>
        <v>RABTEnergíaGolfo Centro</v>
      </c>
      <c r="C86" s="67" t="str">
        <f t="shared" si="4"/>
        <v>RABTCENACEEnergíaGolfo Centro</v>
      </c>
      <c r="E86" s="187" t="s">
        <v>59</v>
      </c>
      <c r="F86" s="181" t="s">
        <v>190</v>
      </c>
      <c r="G86" s="181" t="s">
        <v>184</v>
      </c>
      <c r="H86" s="181" t="s">
        <v>135</v>
      </c>
      <c r="I86" s="181" t="s">
        <v>66</v>
      </c>
      <c r="J86" s="285" t="s">
        <v>161</v>
      </c>
      <c r="K86" s="505">
        <f>+ROUND(TR_ENERO_2025!$D$10,LOOKUP($H86,TR_ENERO_2025!$B$71:$C$73,TR_ENERO_2025!$C$71:$C$73))</f>
        <v>6.4999999999999997E-3</v>
      </c>
    </row>
    <row r="87" spans="1:11" ht="16.5" hidden="1" x14ac:dyDescent="0.3">
      <c r="A87" s="67" t="str">
        <f t="shared" si="5"/>
        <v>APBTCENACEGolfo Centro</v>
      </c>
      <c r="B87" s="250" t="str">
        <f t="shared" si="3"/>
        <v>APBTEnergíaGolfo Centro</v>
      </c>
      <c r="C87" s="67" t="str">
        <f t="shared" si="4"/>
        <v>APBTCENACEEnergíaGolfo Centro</v>
      </c>
      <c r="E87" s="187" t="s">
        <v>57</v>
      </c>
      <c r="F87" s="181" t="s">
        <v>190</v>
      </c>
      <c r="G87" s="181" t="s">
        <v>184</v>
      </c>
      <c r="H87" s="181" t="s">
        <v>135</v>
      </c>
      <c r="I87" s="181" t="s">
        <v>66</v>
      </c>
      <c r="J87" s="285" t="s">
        <v>161</v>
      </c>
      <c r="K87" s="505">
        <f>+ROUND(TR_ENERO_2025!$D$10,LOOKUP($H87,TR_ENERO_2025!$B$71:$C$73,TR_ENERO_2025!$C$71:$C$73))</f>
        <v>6.4999999999999997E-3</v>
      </c>
    </row>
    <row r="88" spans="1:11" ht="16.5" hidden="1" x14ac:dyDescent="0.3">
      <c r="A88" s="67" t="str">
        <f t="shared" si="5"/>
        <v>APMTCENACEGolfo Centro</v>
      </c>
      <c r="B88" s="250" t="str">
        <f t="shared" si="3"/>
        <v>APMTEnergíaGolfo Centro</v>
      </c>
      <c r="C88" s="67" t="str">
        <f t="shared" si="4"/>
        <v>APMTCENACEEnergíaGolfo Centro</v>
      </c>
      <c r="E88" s="187" t="s">
        <v>58</v>
      </c>
      <c r="F88" s="181" t="s">
        <v>190</v>
      </c>
      <c r="G88" s="181" t="s">
        <v>184</v>
      </c>
      <c r="H88" s="181" t="s">
        <v>135</v>
      </c>
      <c r="I88" s="181" t="s">
        <v>66</v>
      </c>
      <c r="J88" s="285" t="s">
        <v>161</v>
      </c>
      <c r="K88" s="505">
        <f>+ROUND(TR_ENERO_2025!$D$10,LOOKUP($H88,TR_ENERO_2025!$B$71:$C$73,TR_ENERO_2025!$C$71:$C$73))</f>
        <v>6.4999999999999997E-3</v>
      </c>
    </row>
    <row r="89" spans="1:11" ht="16.5" hidden="1" x14ac:dyDescent="0.3">
      <c r="A89" s="67" t="str">
        <f t="shared" si="5"/>
        <v>GDMTHCENACEGolfo Centro</v>
      </c>
      <c r="B89" s="250" t="str">
        <f t="shared" si="3"/>
        <v>GDMTHEnergíaGolfo Centro</v>
      </c>
      <c r="C89" s="67" t="str">
        <f t="shared" si="4"/>
        <v>GDMTHCENACEEnergíaGolfo Centro</v>
      </c>
      <c r="E89" s="180" t="s">
        <v>54</v>
      </c>
      <c r="F89" s="181" t="s">
        <v>190</v>
      </c>
      <c r="G89" s="181" t="s">
        <v>184</v>
      </c>
      <c r="H89" s="181" t="s">
        <v>135</v>
      </c>
      <c r="I89" s="181" t="s">
        <v>66</v>
      </c>
      <c r="J89" s="285" t="s">
        <v>161</v>
      </c>
      <c r="K89" s="505">
        <f>+ROUND(TR_ENERO_2025!$D$10,LOOKUP($H89,TR_ENERO_2025!$B$71:$C$73,TR_ENERO_2025!$C$71:$C$73))</f>
        <v>6.4999999999999997E-3</v>
      </c>
    </row>
    <row r="90" spans="1:11" ht="16.5" hidden="1" x14ac:dyDescent="0.3">
      <c r="A90" s="67" t="str">
        <f t="shared" si="5"/>
        <v>GDMTOCENACEGolfo Centro</v>
      </c>
      <c r="B90" s="250" t="str">
        <f t="shared" si="3"/>
        <v>GDMTOEnergíaGolfo Centro</v>
      </c>
      <c r="C90" s="67" t="str">
        <f t="shared" si="4"/>
        <v>GDMTOCENACEEnergíaGolfo Centro</v>
      </c>
      <c r="E90" s="180" t="s">
        <v>55</v>
      </c>
      <c r="F90" s="181" t="s">
        <v>190</v>
      </c>
      <c r="G90" s="181" t="s">
        <v>184</v>
      </c>
      <c r="H90" s="181" t="s">
        <v>135</v>
      </c>
      <c r="I90" s="181" t="s">
        <v>66</v>
      </c>
      <c r="J90" s="285" t="s">
        <v>161</v>
      </c>
      <c r="K90" s="505">
        <f>+ROUND(TR_ENERO_2025!$D$10,LOOKUP($H90,TR_ENERO_2025!$B$71:$C$73,TR_ENERO_2025!$C$71:$C$73))</f>
        <v>6.4999999999999997E-3</v>
      </c>
    </row>
    <row r="91" spans="1:11" ht="16.5" hidden="1" x14ac:dyDescent="0.3">
      <c r="A91" s="67" t="str">
        <f t="shared" si="5"/>
        <v>RAMTCENACEGolfo Centro</v>
      </c>
      <c r="B91" s="250" t="str">
        <f t="shared" si="3"/>
        <v>RAMTEnergíaGolfo Centro</v>
      </c>
      <c r="C91" s="67" t="str">
        <f t="shared" si="4"/>
        <v>RAMTCENACEEnergíaGolfo Centro</v>
      </c>
      <c r="E91" s="180" t="s">
        <v>60</v>
      </c>
      <c r="F91" s="181" t="s">
        <v>190</v>
      </c>
      <c r="G91" s="181" t="s">
        <v>184</v>
      </c>
      <c r="H91" s="181" t="s">
        <v>135</v>
      </c>
      <c r="I91" s="181" t="s">
        <v>66</v>
      </c>
      <c r="J91" s="285" t="s">
        <v>161</v>
      </c>
      <c r="K91" s="505">
        <f>+ROUND(TR_ENERO_2025!$D$10,LOOKUP($H91,TR_ENERO_2025!$B$71:$C$73,TR_ENERO_2025!$C$71:$C$73))</f>
        <v>6.4999999999999997E-3</v>
      </c>
    </row>
    <row r="92" spans="1:11" ht="16.5" hidden="1" x14ac:dyDescent="0.3">
      <c r="A92" s="67" t="str">
        <f t="shared" si="5"/>
        <v>DISTCENACEGolfo Centro</v>
      </c>
      <c r="B92" s="250" t="str">
        <f t="shared" si="3"/>
        <v>DISTEnergíaGolfo Centro</v>
      </c>
      <c r="C92" s="67" t="str">
        <f t="shared" si="4"/>
        <v>DISTCENACEEnergíaGolfo Centro</v>
      </c>
      <c r="E92" s="180" t="s">
        <v>51</v>
      </c>
      <c r="F92" s="181" t="s">
        <v>190</v>
      </c>
      <c r="G92" s="181" t="s">
        <v>184</v>
      </c>
      <c r="H92" s="181" t="s">
        <v>135</v>
      </c>
      <c r="I92" s="181" t="s">
        <v>66</v>
      </c>
      <c r="J92" s="285" t="s">
        <v>161</v>
      </c>
      <c r="K92" s="505">
        <f>+ROUND(TR_ENERO_2025!$D$10,LOOKUP($H92,TR_ENERO_2025!$B$71:$C$73,TR_ENERO_2025!$C$71:$C$73))</f>
        <v>6.4999999999999997E-3</v>
      </c>
    </row>
    <row r="93" spans="1:11" ht="16.5" hidden="1" x14ac:dyDescent="0.3">
      <c r="A93" s="67" t="str">
        <f t="shared" si="5"/>
        <v>DITCENACEGolfo Centro</v>
      </c>
      <c r="B93" s="250" t="str">
        <f t="shared" si="3"/>
        <v>DITEnergíaGolfo Centro</v>
      </c>
      <c r="C93" s="67" t="str">
        <f t="shared" si="4"/>
        <v>DITCENACEEnergíaGolfo Centro</v>
      </c>
      <c r="E93" s="180" t="s">
        <v>52</v>
      </c>
      <c r="F93" s="181" t="s">
        <v>190</v>
      </c>
      <c r="G93" s="181" t="s">
        <v>184</v>
      </c>
      <c r="H93" s="181" t="s">
        <v>135</v>
      </c>
      <c r="I93" s="181" t="s">
        <v>66</v>
      </c>
      <c r="J93" s="285" t="s">
        <v>161</v>
      </c>
      <c r="K93" s="505">
        <f>+ROUND(TR_ENERO_2025!$D$10,LOOKUP($H93,TR_ENERO_2025!$B$71:$C$73,TR_ENERO_2025!$C$71:$C$73))</f>
        <v>6.4999999999999997E-3</v>
      </c>
    </row>
    <row r="94" spans="1:11" ht="16.5" hidden="1" x14ac:dyDescent="0.3">
      <c r="A94" s="67" t="str">
        <f t="shared" si="5"/>
        <v>DB1CENACEGolfo Norte</v>
      </c>
      <c r="B94" s="250" t="str">
        <f t="shared" si="3"/>
        <v>DB1EnergíaGolfo Norte</v>
      </c>
      <c r="C94" s="67" t="str">
        <f t="shared" si="4"/>
        <v>DB1CENACEEnergíaGolfo Norte</v>
      </c>
      <c r="E94" s="180" t="s">
        <v>48</v>
      </c>
      <c r="F94" s="181" t="s">
        <v>190</v>
      </c>
      <c r="G94" s="181" t="s">
        <v>184</v>
      </c>
      <c r="H94" s="181" t="s">
        <v>135</v>
      </c>
      <c r="I94" s="181" t="s">
        <v>67</v>
      </c>
      <c r="J94" s="285" t="s">
        <v>161</v>
      </c>
      <c r="K94" s="505">
        <f>+ROUND(TR_ENERO_2025!$D$10,LOOKUP($H94,TR_ENERO_2025!$B$71:$C$73,TR_ENERO_2025!$C$71:$C$73))</f>
        <v>6.4999999999999997E-3</v>
      </c>
    </row>
    <row r="95" spans="1:11" ht="16.5" hidden="1" x14ac:dyDescent="0.3">
      <c r="A95" s="67" t="str">
        <f t="shared" si="5"/>
        <v>DB2CENACEGolfo Norte</v>
      </c>
      <c r="B95" s="250" t="str">
        <f t="shared" si="3"/>
        <v>DB2EnergíaGolfo Norte</v>
      </c>
      <c r="C95" s="67" t="str">
        <f t="shared" si="4"/>
        <v>DB2CENACEEnergíaGolfo Norte</v>
      </c>
      <c r="E95" s="180" t="s">
        <v>50</v>
      </c>
      <c r="F95" s="181" t="s">
        <v>190</v>
      </c>
      <c r="G95" s="181" t="s">
        <v>184</v>
      </c>
      <c r="H95" s="181" t="s">
        <v>135</v>
      </c>
      <c r="I95" s="181" t="s">
        <v>67</v>
      </c>
      <c r="J95" s="285" t="s">
        <v>161</v>
      </c>
      <c r="K95" s="505">
        <f>+ROUND(TR_ENERO_2025!$D$10,LOOKUP($H95,TR_ENERO_2025!$B$71:$C$73,TR_ENERO_2025!$C$71:$C$73))</f>
        <v>6.4999999999999997E-3</v>
      </c>
    </row>
    <row r="96" spans="1:11" ht="16.5" hidden="1" x14ac:dyDescent="0.3">
      <c r="A96" s="67" t="str">
        <f t="shared" si="5"/>
        <v>PDBTCENACEGolfo Norte</v>
      </c>
      <c r="B96" s="250" t="str">
        <f t="shared" si="3"/>
        <v>PDBTEnergíaGolfo Norte</v>
      </c>
      <c r="C96" s="67" t="str">
        <f t="shared" si="4"/>
        <v>PDBTCENACEEnergíaGolfo Norte</v>
      </c>
      <c r="E96" s="180" t="s">
        <v>56</v>
      </c>
      <c r="F96" s="181" t="s">
        <v>190</v>
      </c>
      <c r="G96" s="181" t="s">
        <v>184</v>
      </c>
      <c r="H96" s="181" t="s">
        <v>135</v>
      </c>
      <c r="I96" s="181" t="s">
        <v>67</v>
      </c>
      <c r="J96" s="285" t="s">
        <v>161</v>
      </c>
      <c r="K96" s="505">
        <f>+ROUND(TR_ENERO_2025!$D$10,LOOKUP($H96,TR_ENERO_2025!$B$71:$C$73,TR_ENERO_2025!$C$71:$C$73))</f>
        <v>6.4999999999999997E-3</v>
      </c>
    </row>
    <row r="97" spans="1:11" ht="16.5" hidden="1" x14ac:dyDescent="0.3">
      <c r="A97" s="67" t="str">
        <f t="shared" si="5"/>
        <v>GDBTCENACEGolfo Norte</v>
      </c>
      <c r="B97" s="250" t="str">
        <f t="shared" si="3"/>
        <v>GDBTEnergíaGolfo Norte</v>
      </c>
      <c r="C97" s="67" t="str">
        <f t="shared" si="4"/>
        <v>GDBTCENACEEnergíaGolfo Norte</v>
      </c>
      <c r="E97" s="187" t="s">
        <v>53</v>
      </c>
      <c r="F97" s="181" t="s">
        <v>190</v>
      </c>
      <c r="G97" s="181" t="s">
        <v>184</v>
      </c>
      <c r="H97" s="181" t="s">
        <v>135</v>
      </c>
      <c r="I97" s="181" t="s">
        <v>67</v>
      </c>
      <c r="J97" s="285" t="s">
        <v>161</v>
      </c>
      <c r="K97" s="505">
        <f>+ROUND(TR_ENERO_2025!$D$10,LOOKUP($H97,TR_ENERO_2025!$B$71:$C$73,TR_ENERO_2025!$C$71:$C$73))</f>
        <v>6.4999999999999997E-3</v>
      </c>
    </row>
    <row r="98" spans="1:11" ht="16.5" hidden="1" x14ac:dyDescent="0.3">
      <c r="A98" s="67" t="str">
        <f t="shared" si="5"/>
        <v>RABTCENACEGolfo Norte</v>
      </c>
      <c r="B98" s="250" t="str">
        <f t="shared" si="3"/>
        <v>RABTEnergíaGolfo Norte</v>
      </c>
      <c r="C98" s="67" t="str">
        <f t="shared" si="4"/>
        <v>RABTCENACEEnergíaGolfo Norte</v>
      </c>
      <c r="E98" s="187" t="s">
        <v>59</v>
      </c>
      <c r="F98" s="181" t="s">
        <v>190</v>
      </c>
      <c r="G98" s="181" t="s">
        <v>184</v>
      </c>
      <c r="H98" s="181" t="s">
        <v>135</v>
      </c>
      <c r="I98" s="181" t="s">
        <v>67</v>
      </c>
      <c r="J98" s="285" t="s">
        <v>161</v>
      </c>
      <c r="K98" s="505">
        <f>+ROUND(TR_ENERO_2025!$D$10,LOOKUP($H98,TR_ENERO_2025!$B$71:$C$73,TR_ENERO_2025!$C$71:$C$73))</f>
        <v>6.4999999999999997E-3</v>
      </c>
    </row>
    <row r="99" spans="1:11" ht="16.5" hidden="1" x14ac:dyDescent="0.3">
      <c r="A99" s="67" t="str">
        <f t="shared" si="5"/>
        <v>APBTCENACEGolfo Norte</v>
      </c>
      <c r="B99" s="250" t="str">
        <f t="shared" si="3"/>
        <v>APBTEnergíaGolfo Norte</v>
      </c>
      <c r="C99" s="67" t="str">
        <f t="shared" si="4"/>
        <v>APBTCENACEEnergíaGolfo Norte</v>
      </c>
      <c r="E99" s="187" t="s">
        <v>57</v>
      </c>
      <c r="F99" s="181" t="s">
        <v>190</v>
      </c>
      <c r="G99" s="181" t="s">
        <v>184</v>
      </c>
      <c r="H99" s="181" t="s">
        <v>135</v>
      </c>
      <c r="I99" s="181" t="s">
        <v>67</v>
      </c>
      <c r="J99" s="285" t="s">
        <v>161</v>
      </c>
      <c r="K99" s="505">
        <f>+ROUND(TR_ENERO_2025!$D$10,LOOKUP($H99,TR_ENERO_2025!$B$71:$C$73,TR_ENERO_2025!$C$71:$C$73))</f>
        <v>6.4999999999999997E-3</v>
      </c>
    </row>
    <row r="100" spans="1:11" ht="16.5" hidden="1" x14ac:dyDescent="0.3">
      <c r="A100" s="67" t="str">
        <f t="shared" si="5"/>
        <v>APMTCENACEGolfo Norte</v>
      </c>
      <c r="B100" s="250" t="str">
        <f t="shared" si="3"/>
        <v>APMTEnergíaGolfo Norte</v>
      </c>
      <c r="C100" s="67" t="str">
        <f t="shared" si="4"/>
        <v>APMTCENACEEnergíaGolfo Norte</v>
      </c>
      <c r="E100" s="187" t="s">
        <v>58</v>
      </c>
      <c r="F100" s="181" t="s">
        <v>190</v>
      </c>
      <c r="G100" s="181" t="s">
        <v>184</v>
      </c>
      <c r="H100" s="181" t="s">
        <v>135</v>
      </c>
      <c r="I100" s="181" t="s">
        <v>67</v>
      </c>
      <c r="J100" s="285" t="s">
        <v>161</v>
      </c>
      <c r="K100" s="505">
        <f>+ROUND(TR_ENERO_2025!$D$10,LOOKUP($H100,TR_ENERO_2025!$B$71:$C$73,TR_ENERO_2025!$C$71:$C$73))</f>
        <v>6.4999999999999997E-3</v>
      </c>
    </row>
    <row r="101" spans="1:11" ht="16.5" hidden="1" x14ac:dyDescent="0.3">
      <c r="A101" s="67" t="str">
        <f t="shared" si="5"/>
        <v>GDMTHCENACEGolfo Norte</v>
      </c>
      <c r="B101" s="250" t="str">
        <f t="shared" si="3"/>
        <v>GDMTHEnergíaGolfo Norte</v>
      </c>
      <c r="C101" s="67" t="str">
        <f t="shared" si="4"/>
        <v>GDMTHCENACEEnergíaGolfo Norte</v>
      </c>
      <c r="E101" s="180" t="s">
        <v>54</v>
      </c>
      <c r="F101" s="181" t="s">
        <v>190</v>
      </c>
      <c r="G101" s="181" t="s">
        <v>184</v>
      </c>
      <c r="H101" s="181" t="s">
        <v>135</v>
      </c>
      <c r="I101" s="181" t="s">
        <v>67</v>
      </c>
      <c r="J101" s="285" t="s">
        <v>161</v>
      </c>
      <c r="K101" s="505">
        <f>+ROUND(TR_ENERO_2025!$D$10,LOOKUP($H101,TR_ENERO_2025!$B$71:$C$73,TR_ENERO_2025!$C$71:$C$73))</f>
        <v>6.4999999999999997E-3</v>
      </c>
    </row>
    <row r="102" spans="1:11" ht="16.5" hidden="1" x14ac:dyDescent="0.3">
      <c r="A102" s="67" t="str">
        <f t="shared" si="5"/>
        <v>GDMTOCENACEGolfo Norte</v>
      </c>
      <c r="B102" s="250" t="str">
        <f t="shared" si="3"/>
        <v>GDMTOEnergíaGolfo Norte</v>
      </c>
      <c r="C102" s="67" t="str">
        <f t="shared" si="4"/>
        <v>GDMTOCENACEEnergíaGolfo Norte</v>
      </c>
      <c r="E102" s="180" t="s">
        <v>55</v>
      </c>
      <c r="F102" s="181" t="s">
        <v>190</v>
      </c>
      <c r="G102" s="181" t="s">
        <v>184</v>
      </c>
      <c r="H102" s="181" t="s">
        <v>135</v>
      </c>
      <c r="I102" s="181" t="s">
        <v>67</v>
      </c>
      <c r="J102" s="285" t="s">
        <v>161</v>
      </c>
      <c r="K102" s="505">
        <f>+ROUND(TR_ENERO_2025!$D$10,LOOKUP($H102,TR_ENERO_2025!$B$71:$C$73,TR_ENERO_2025!$C$71:$C$73))</f>
        <v>6.4999999999999997E-3</v>
      </c>
    </row>
    <row r="103" spans="1:11" ht="16.5" hidden="1" x14ac:dyDescent="0.3">
      <c r="A103" s="67" t="str">
        <f t="shared" si="5"/>
        <v>RAMTCENACEGolfo Norte</v>
      </c>
      <c r="B103" s="250" t="str">
        <f t="shared" si="3"/>
        <v>RAMTEnergíaGolfo Norte</v>
      </c>
      <c r="C103" s="67" t="str">
        <f t="shared" si="4"/>
        <v>RAMTCENACEEnergíaGolfo Norte</v>
      </c>
      <c r="E103" s="180" t="s">
        <v>60</v>
      </c>
      <c r="F103" s="181" t="s">
        <v>190</v>
      </c>
      <c r="G103" s="181" t="s">
        <v>184</v>
      </c>
      <c r="H103" s="181" t="s">
        <v>135</v>
      </c>
      <c r="I103" s="181" t="s">
        <v>67</v>
      </c>
      <c r="J103" s="285" t="s">
        <v>161</v>
      </c>
      <c r="K103" s="505">
        <f>+ROUND(TR_ENERO_2025!$D$10,LOOKUP($H103,TR_ENERO_2025!$B$71:$C$73,TR_ENERO_2025!$C$71:$C$73))</f>
        <v>6.4999999999999997E-3</v>
      </c>
    </row>
    <row r="104" spans="1:11" ht="16.5" hidden="1" x14ac:dyDescent="0.3">
      <c r="A104" s="67" t="str">
        <f t="shared" si="5"/>
        <v>DISTCENACEGolfo Norte</v>
      </c>
      <c r="B104" s="250" t="str">
        <f t="shared" si="3"/>
        <v>DISTEnergíaGolfo Norte</v>
      </c>
      <c r="C104" s="67" t="str">
        <f t="shared" si="4"/>
        <v>DISTCENACEEnergíaGolfo Norte</v>
      </c>
      <c r="E104" s="180" t="s">
        <v>51</v>
      </c>
      <c r="F104" s="181" t="s">
        <v>190</v>
      </c>
      <c r="G104" s="181" t="s">
        <v>184</v>
      </c>
      <c r="H104" s="181" t="s">
        <v>135</v>
      </c>
      <c r="I104" s="181" t="s">
        <v>67</v>
      </c>
      <c r="J104" s="285" t="s">
        <v>161</v>
      </c>
      <c r="K104" s="505">
        <f>+ROUND(TR_ENERO_2025!$D$10,LOOKUP($H104,TR_ENERO_2025!$B$71:$C$73,TR_ENERO_2025!$C$71:$C$73))</f>
        <v>6.4999999999999997E-3</v>
      </c>
    </row>
    <row r="105" spans="1:11" ht="16.5" hidden="1" x14ac:dyDescent="0.3">
      <c r="A105" s="67" t="str">
        <f t="shared" si="5"/>
        <v>DITCENACEGolfo Norte</v>
      </c>
      <c r="B105" s="250" t="str">
        <f t="shared" si="3"/>
        <v>DITEnergíaGolfo Norte</v>
      </c>
      <c r="C105" s="67" t="str">
        <f t="shared" si="4"/>
        <v>DITCENACEEnergíaGolfo Norte</v>
      </c>
      <c r="E105" s="180" t="s">
        <v>52</v>
      </c>
      <c r="F105" s="181" t="s">
        <v>190</v>
      </c>
      <c r="G105" s="181" t="s">
        <v>184</v>
      </c>
      <c r="H105" s="181" t="s">
        <v>135</v>
      </c>
      <c r="I105" s="181" t="s">
        <v>67</v>
      </c>
      <c r="J105" s="285" t="s">
        <v>161</v>
      </c>
      <c r="K105" s="505">
        <f>+ROUND(TR_ENERO_2025!$D$10,LOOKUP($H105,TR_ENERO_2025!$B$71:$C$73,TR_ENERO_2025!$C$71:$C$73))</f>
        <v>6.4999999999999997E-3</v>
      </c>
    </row>
    <row r="106" spans="1:11" ht="16.5" hidden="1" x14ac:dyDescent="0.3">
      <c r="A106" s="67" t="str">
        <f t="shared" si="5"/>
        <v>DB1CENACEJalisco</v>
      </c>
      <c r="B106" s="250" t="str">
        <f t="shared" si="3"/>
        <v>DB1EnergíaJalisco</v>
      </c>
      <c r="C106" s="67" t="str">
        <f t="shared" si="4"/>
        <v>DB1CENACEEnergíaJalisco</v>
      </c>
      <c r="E106" s="180" t="s">
        <v>48</v>
      </c>
      <c r="F106" s="181" t="s">
        <v>190</v>
      </c>
      <c r="G106" s="181" t="s">
        <v>184</v>
      </c>
      <c r="H106" s="181" t="s">
        <v>135</v>
      </c>
      <c r="I106" s="181" t="s">
        <v>68</v>
      </c>
      <c r="J106" s="285" t="s">
        <v>161</v>
      </c>
      <c r="K106" s="505">
        <f>+ROUND(TR_ENERO_2025!$D$10,LOOKUP($H106,TR_ENERO_2025!$B$71:$C$73,TR_ENERO_2025!$C$71:$C$73))</f>
        <v>6.4999999999999997E-3</v>
      </c>
    </row>
    <row r="107" spans="1:11" ht="16.5" hidden="1" x14ac:dyDescent="0.3">
      <c r="A107" s="67" t="str">
        <f t="shared" si="5"/>
        <v>DB2CENACEJalisco</v>
      </c>
      <c r="B107" s="250" t="str">
        <f t="shared" si="3"/>
        <v>DB2EnergíaJalisco</v>
      </c>
      <c r="C107" s="67" t="str">
        <f t="shared" si="4"/>
        <v>DB2CENACEEnergíaJalisco</v>
      </c>
      <c r="E107" s="180" t="s">
        <v>50</v>
      </c>
      <c r="F107" s="181" t="s">
        <v>190</v>
      </c>
      <c r="G107" s="181" t="s">
        <v>184</v>
      </c>
      <c r="H107" s="181" t="s">
        <v>135</v>
      </c>
      <c r="I107" s="181" t="s">
        <v>68</v>
      </c>
      <c r="J107" s="285" t="s">
        <v>161</v>
      </c>
      <c r="K107" s="505">
        <f>+ROUND(TR_ENERO_2025!$D$10,LOOKUP($H107,TR_ENERO_2025!$B$71:$C$73,TR_ENERO_2025!$C$71:$C$73))</f>
        <v>6.4999999999999997E-3</v>
      </c>
    </row>
    <row r="108" spans="1:11" ht="16.5" hidden="1" x14ac:dyDescent="0.3">
      <c r="A108" s="67" t="str">
        <f t="shared" si="5"/>
        <v>PDBTCENACEJalisco</v>
      </c>
      <c r="B108" s="250" t="str">
        <f t="shared" si="3"/>
        <v>PDBTEnergíaJalisco</v>
      </c>
      <c r="C108" s="67" t="str">
        <f t="shared" si="4"/>
        <v>PDBTCENACEEnergíaJalisco</v>
      </c>
      <c r="E108" s="180" t="s">
        <v>56</v>
      </c>
      <c r="F108" s="181" t="s">
        <v>190</v>
      </c>
      <c r="G108" s="181" t="s">
        <v>184</v>
      </c>
      <c r="H108" s="181" t="s">
        <v>135</v>
      </c>
      <c r="I108" s="181" t="s">
        <v>68</v>
      </c>
      <c r="J108" s="285" t="s">
        <v>161</v>
      </c>
      <c r="K108" s="505">
        <f>+ROUND(TR_ENERO_2025!$D$10,LOOKUP($H108,TR_ENERO_2025!$B$71:$C$73,TR_ENERO_2025!$C$71:$C$73))</f>
        <v>6.4999999999999997E-3</v>
      </c>
    </row>
    <row r="109" spans="1:11" ht="16.5" hidden="1" x14ac:dyDescent="0.3">
      <c r="A109" s="67" t="str">
        <f t="shared" si="5"/>
        <v>GDBTCENACEJalisco</v>
      </c>
      <c r="B109" s="250" t="str">
        <f t="shared" si="3"/>
        <v>GDBTEnergíaJalisco</v>
      </c>
      <c r="C109" s="67" t="str">
        <f t="shared" si="4"/>
        <v>GDBTCENACEEnergíaJalisco</v>
      </c>
      <c r="E109" s="187" t="s">
        <v>53</v>
      </c>
      <c r="F109" s="181" t="s">
        <v>190</v>
      </c>
      <c r="G109" s="181" t="s">
        <v>184</v>
      </c>
      <c r="H109" s="181" t="s">
        <v>135</v>
      </c>
      <c r="I109" s="181" t="s">
        <v>68</v>
      </c>
      <c r="J109" s="285" t="s">
        <v>161</v>
      </c>
      <c r="K109" s="505">
        <f>+ROUND(TR_ENERO_2025!$D$10,LOOKUP($H109,TR_ENERO_2025!$B$71:$C$73,TR_ENERO_2025!$C$71:$C$73))</f>
        <v>6.4999999999999997E-3</v>
      </c>
    </row>
    <row r="110" spans="1:11" ht="16.5" hidden="1" x14ac:dyDescent="0.3">
      <c r="A110" s="67" t="str">
        <f t="shared" si="5"/>
        <v>RABTCENACEJalisco</v>
      </c>
      <c r="B110" s="250" t="str">
        <f t="shared" si="3"/>
        <v>RABTEnergíaJalisco</v>
      </c>
      <c r="C110" s="67" t="str">
        <f t="shared" si="4"/>
        <v>RABTCENACEEnergíaJalisco</v>
      </c>
      <c r="E110" s="187" t="s">
        <v>59</v>
      </c>
      <c r="F110" s="181" t="s">
        <v>190</v>
      </c>
      <c r="G110" s="181" t="s">
        <v>184</v>
      </c>
      <c r="H110" s="181" t="s">
        <v>135</v>
      </c>
      <c r="I110" s="181" t="s">
        <v>68</v>
      </c>
      <c r="J110" s="285" t="s">
        <v>161</v>
      </c>
      <c r="K110" s="505">
        <f>+ROUND(TR_ENERO_2025!$D$10,LOOKUP($H110,TR_ENERO_2025!$B$71:$C$73,TR_ENERO_2025!$C$71:$C$73))</f>
        <v>6.4999999999999997E-3</v>
      </c>
    </row>
    <row r="111" spans="1:11" ht="16.5" hidden="1" x14ac:dyDescent="0.3">
      <c r="A111" s="67" t="str">
        <f t="shared" si="5"/>
        <v>APBTCENACEJalisco</v>
      </c>
      <c r="B111" s="250" t="str">
        <f t="shared" si="3"/>
        <v>APBTEnergíaJalisco</v>
      </c>
      <c r="C111" s="67" t="str">
        <f t="shared" si="4"/>
        <v>APBTCENACEEnergíaJalisco</v>
      </c>
      <c r="E111" s="187" t="s">
        <v>57</v>
      </c>
      <c r="F111" s="181" t="s">
        <v>190</v>
      </c>
      <c r="G111" s="181" t="s">
        <v>184</v>
      </c>
      <c r="H111" s="181" t="s">
        <v>135</v>
      </c>
      <c r="I111" s="181" t="s">
        <v>68</v>
      </c>
      <c r="J111" s="285" t="s">
        <v>161</v>
      </c>
      <c r="K111" s="505">
        <f>+ROUND(TR_ENERO_2025!$D$10,LOOKUP($H111,TR_ENERO_2025!$B$71:$C$73,TR_ENERO_2025!$C$71:$C$73))</f>
        <v>6.4999999999999997E-3</v>
      </c>
    </row>
    <row r="112" spans="1:11" ht="16.5" hidden="1" x14ac:dyDescent="0.3">
      <c r="A112" s="67" t="str">
        <f t="shared" si="5"/>
        <v>APMTCENACEJalisco</v>
      </c>
      <c r="B112" s="250" t="str">
        <f t="shared" si="3"/>
        <v>APMTEnergíaJalisco</v>
      </c>
      <c r="C112" s="67" t="str">
        <f t="shared" si="4"/>
        <v>APMTCENACEEnergíaJalisco</v>
      </c>
      <c r="E112" s="187" t="s">
        <v>58</v>
      </c>
      <c r="F112" s="181" t="s">
        <v>190</v>
      </c>
      <c r="G112" s="181" t="s">
        <v>184</v>
      </c>
      <c r="H112" s="181" t="s">
        <v>135</v>
      </c>
      <c r="I112" s="181" t="s">
        <v>68</v>
      </c>
      <c r="J112" s="285" t="s">
        <v>161</v>
      </c>
      <c r="K112" s="505">
        <f>+ROUND(TR_ENERO_2025!$D$10,LOOKUP($H112,TR_ENERO_2025!$B$71:$C$73,TR_ENERO_2025!$C$71:$C$73))</f>
        <v>6.4999999999999997E-3</v>
      </c>
    </row>
    <row r="113" spans="1:11" ht="16.5" hidden="1" x14ac:dyDescent="0.3">
      <c r="A113" s="67" t="str">
        <f t="shared" si="5"/>
        <v>GDMTHCENACEJalisco</v>
      </c>
      <c r="B113" s="250" t="str">
        <f t="shared" si="3"/>
        <v>GDMTHEnergíaJalisco</v>
      </c>
      <c r="C113" s="67" t="str">
        <f t="shared" si="4"/>
        <v>GDMTHCENACEEnergíaJalisco</v>
      </c>
      <c r="E113" s="180" t="s">
        <v>54</v>
      </c>
      <c r="F113" s="181" t="s">
        <v>190</v>
      </c>
      <c r="G113" s="181" t="s">
        <v>184</v>
      </c>
      <c r="H113" s="181" t="s">
        <v>135</v>
      </c>
      <c r="I113" s="181" t="s">
        <v>68</v>
      </c>
      <c r="J113" s="285" t="s">
        <v>161</v>
      </c>
      <c r="K113" s="505">
        <f>+ROUND(TR_ENERO_2025!$D$10,LOOKUP($H113,TR_ENERO_2025!$B$71:$C$73,TR_ENERO_2025!$C$71:$C$73))</f>
        <v>6.4999999999999997E-3</v>
      </c>
    </row>
    <row r="114" spans="1:11" ht="16.5" hidden="1" x14ac:dyDescent="0.3">
      <c r="A114" s="67" t="str">
        <f t="shared" si="5"/>
        <v>GDMTOCENACEJalisco</v>
      </c>
      <c r="B114" s="250" t="str">
        <f t="shared" si="3"/>
        <v>GDMTOEnergíaJalisco</v>
      </c>
      <c r="C114" s="67" t="str">
        <f t="shared" si="4"/>
        <v>GDMTOCENACEEnergíaJalisco</v>
      </c>
      <c r="E114" s="180" t="s">
        <v>55</v>
      </c>
      <c r="F114" s="181" t="s">
        <v>190</v>
      </c>
      <c r="G114" s="181" t="s">
        <v>184</v>
      </c>
      <c r="H114" s="181" t="s">
        <v>135</v>
      </c>
      <c r="I114" s="181" t="s">
        <v>68</v>
      </c>
      <c r="J114" s="285" t="s">
        <v>161</v>
      </c>
      <c r="K114" s="505">
        <f>+ROUND(TR_ENERO_2025!$D$10,LOOKUP($H114,TR_ENERO_2025!$B$71:$C$73,TR_ENERO_2025!$C$71:$C$73))</f>
        <v>6.4999999999999997E-3</v>
      </c>
    </row>
    <row r="115" spans="1:11" ht="16.5" hidden="1" x14ac:dyDescent="0.3">
      <c r="A115" s="67" t="str">
        <f t="shared" si="5"/>
        <v>RAMTCENACEJalisco</v>
      </c>
      <c r="B115" s="250" t="str">
        <f t="shared" si="3"/>
        <v>RAMTEnergíaJalisco</v>
      </c>
      <c r="C115" s="67" t="str">
        <f t="shared" si="4"/>
        <v>RAMTCENACEEnergíaJalisco</v>
      </c>
      <c r="E115" s="180" t="s">
        <v>60</v>
      </c>
      <c r="F115" s="181" t="s">
        <v>190</v>
      </c>
      <c r="G115" s="181" t="s">
        <v>184</v>
      </c>
      <c r="H115" s="181" t="s">
        <v>135</v>
      </c>
      <c r="I115" s="181" t="s">
        <v>68</v>
      </c>
      <c r="J115" s="285" t="s">
        <v>161</v>
      </c>
      <c r="K115" s="505">
        <f>+ROUND(TR_ENERO_2025!$D$10,LOOKUP($H115,TR_ENERO_2025!$B$71:$C$73,TR_ENERO_2025!$C$71:$C$73))</f>
        <v>6.4999999999999997E-3</v>
      </c>
    </row>
    <row r="116" spans="1:11" ht="16.5" hidden="1" x14ac:dyDescent="0.3">
      <c r="A116" s="67" t="str">
        <f t="shared" si="5"/>
        <v>DISTCENACEJalisco</v>
      </c>
      <c r="B116" s="250" t="str">
        <f t="shared" si="3"/>
        <v>DISTEnergíaJalisco</v>
      </c>
      <c r="C116" s="67" t="str">
        <f t="shared" si="4"/>
        <v>DISTCENACEEnergíaJalisco</v>
      </c>
      <c r="E116" s="180" t="s">
        <v>51</v>
      </c>
      <c r="F116" s="181" t="s">
        <v>190</v>
      </c>
      <c r="G116" s="181" t="s">
        <v>184</v>
      </c>
      <c r="H116" s="181" t="s">
        <v>135</v>
      </c>
      <c r="I116" s="181" t="s">
        <v>68</v>
      </c>
      <c r="J116" s="285" t="s">
        <v>161</v>
      </c>
      <c r="K116" s="505">
        <f>+ROUND(TR_ENERO_2025!$D$10,LOOKUP($H116,TR_ENERO_2025!$B$71:$C$73,TR_ENERO_2025!$C$71:$C$73))</f>
        <v>6.4999999999999997E-3</v>
      </c>
    </row>
    <row r="117" spans="1:11" ht="16.5" hidden="1" x14ac:dyDescent="0.3">
      <c r="A117" s="67" t="str">
        <f t="shared" si="5"/>
        <v>DITCENACEJalisco</v>
      </c>
      <c r="B117" s="250" t="str">
        <f t="shared" si="3"/>
        <v>DITEnergíaJalisco</v>
      </c>
      <c r="C117" s="67" t="str">
        <f t="shared" si="4"/>
        <v>DITCENACEEnergíaJalisco</v>
      </c>
      <c r="E117" s="180" t="s">
        <v>52</v>
      </c>
      <c r="F117" s="181" t="s">
        <v>190</v>
      </c>
      <c r="G117" s="181" t="s">
        <v>184</v>
      </c>
      <c r="H117" s="181" t="s">
        <v>135</v>
      </c>
      <c r="I117" s="181" t="s">
        <v>68</v>
      </c>
      <c r="J117" s="285" t="s">
        <v>161</v>
      </c>
      <c r="K117" s="505">
        <f>+ROUND(TR_ENERO_2025!$D$10,LOOKUP($H117,TR_ENERO_2025!$B$71:$C$73,TR_ENERO_2025!$C$71:$C$73))</f>
        <v>6.4999999999999997E-3</v>
      </c>
    </row>
    <row r="118" spans="1:11" ht="16.5" hidden="1" x14ac:dyDescent="0.3">
      <c r="A118" s="67" t="str">
        <f t="shared" si="5"/>
        <v>DB1CENACENoroeste</v>
      </c>
      <c r="B118" s="250" t="str">
        <f t="shared" si="3"/>
        <v>DB1EnergíaNoroeste</v>
      </c>
      <c r="C118" s="67" t="str">
        <f t="shared" si="4"/>
        <v>DB1CENACEEnergíaNoroeste</v>
      </c>
      <c r="E118" s="180" t="s">
        <v>48</v>
      </c>
      <c r="F118" s="181" t="s">
        <v>190</v>
      </c>
      <c r="G118" s="181" t="s">
        <v>184</v>
      </c>
      <c r="H118" s="181" t="s">
        <v>135</v>
      </c>
      <c r="I118" s="181" t="s">
        <v>69</v>
      </c>
      <c r="J118" s="285" t="s">
        <v>161</v>
      </c>
      <c r="K118" s="505">
        <f>+ROUND(TR_ENERO_2025!$D$10,LOOKUP($H118,TR_ENERO_2025!$B$71:$C$73,TR_ENERO_2025!$C$71:$C$73))</f>
        <v>6.4999999999999997E-3</v>
      </c>
    </row>
    <row r="119" spans="1:11" ht="16.5" hidden="1" x14ac:dyDescent="0.3">
      <c r="A119" s="67" t="str">
        <f t="shared" si="5"/>
        <v>DB2CENACENoroeste</v>
      </c>
      <c r="B119" s="250" t="str">
        <f t="shared" si="3"/>
        <v>DB2EnergíaNoroeste</v>
      </c>
      <c r="C119" s="67" t="str">
        <f t="shared" si="4"/>
        <v>DB2CENACEEnergíaNoroeste</v>
      </c>
      <c r="E119" s="180" t="s">
        <v>50</v>
      </c>
      <c r="F119" s="181" t="s">
        <v>190</v>
      </c>
      <c r="G119" s="181" t="s">
        <v>184</v>
      </c>
      <c r="H119" s="181" t="s">
        <v>135</v>
      </c>
      <c r="I119" s="181" t="s">
        <v>69</v>
      </c>
      <c r="J119" s="285" t="s">
        <v>161</v>
      </c>
      <c r="K119" s="505">
        <f>+ROUND(TR_ENERO_2025!$D$10,LOOKUP($H119,TR_ENERO_2025!$B$71:$C$73,TR_ENERO_2025!$C$71:$C$73))</f>
        <v>6.4999999999999997E-3</v>
      </c>
    </row>
    <row r="120" spans="1:11" ht="16.5" hidden="1" x14ac:dyDescent="0.3">
      <c r="A120" s="67" t="str">
        <f t="shared" si="5"/>
        <v>PDBTCENACENoroeste</v>
      </c>
      <c r="B120" s="250" t="str">
        <f t="shared" si="3"/>
        <v>PDBTEnergíaNoroeste</v>
      </c>
      <c r="C120" s="67" t="str">
        <f t="shared" si="4"/>
        <v>PDBTCENACEEnergíaNoroeste</v>
      </c>
      <c r="E120" s="180" t="s">
        <v>56</v>
      </c>
      <c r="F120" s="181" t="s">
        <v>190</v>
      </c>
      <c r="G120" s="181" t="s">
        <v>184</v>
      </c>
      <c r="H120" s="181" t="s">
        <v>135</v>
      </c>
      <c r="I120" s="181" t="s">
        <v>69</v>
      </c>
      <c r="J120" s="285" t="s">
        <v>161</v>
      </c>
      <c r="K120" s="505">
        <f>+ROUND(TR_ENERO_2025!$D$10,LOOKUP($H120,TR_ENERO_2025!$B$71:$C$73,TR_ENERO_2025!$C$71:$C$73))</f>
        <v>6.4999999999999997E-3</v>
      </c>
    </row>
    <row r="121" spans="1:11" ht="16.5" hidden="1" x14ac:dyDescent="0.3">
      <c r="A121" s="67" t="str">
        <f t="shared" si="5"/>
        <v>GDBTCENACENoroeste</v>
      </c>
      <c r="B121" s="250" t="str">
        <f t="shared" si="3"/>
        <v>GDBTEnergíaNoroeste</v>
      </c>
      <c r="C121" s="67" t="str">
        <f t="shared" si="4"/>
        <v>GDBTCENACEEnergíaNoroeste</v>
      </c>
      <c r="E121" s="187" t="s">
        <v>53</v>
      </c>
      <c r="F121" s="181" t="s">
        <v>190</v>
      </c>
      <c r="G121" s="181" t="s">
        <v>184</v>
      </c>
      <c r="H121" s="181" t="s">
        <v>135</v>
      </c>
      <c r="I121" s="181" t="s">
        <v>69</v>
      </c>
      <c r="J121" s="285" t="s">
        <v>161</v>
      </c>
      <c r="K121" s="505">
        <f>+ROUND(TR_ENERO_2025!$D$10,LOOKUP($H121,TR_ENERO_2025!$B$71:$C$73,TR_ENERO_2025!$C$71:$C$73))</f>
        <v>6.4999999999999997E-3</v>
      </c>
    </row>
    <row r="122" spans="1:11" ht="16.5" hidden="1" x14ac:dyDescent="0.3">
      <c r="A122" s="67" t="str">
        <f t="shared" si="5"/>
        <v>RABTCENACENoroeste</v>
      </c>
      <c r="B122" s="250" t="str">
        <f t="shared" si="3"/>
        <v>RABTEnergíaNoroeste</v>
      </c>
      <c r="C122" s="67" t="str">
        <f t="shared" si="4"/>
        <v>RABTCENACEEnergíaNoroeste</v>
      </c>
      <c r="E122" s="187" t="s">
        <v>59</v>
      </c>
      <c r="F122" s="181" t="s">
        <v>190</v>
      </c>
      <c r="G122" s="181" t="s">
        <v>184</v>
      </c>
      <c r="H122" s="181" t="s">
        <v>135</v>
      </c>
      <c r="I122" s="181" t="s">
        <v>69</v>
      </c>
      <c r="J122" s="285" t="s">
        <v>161</v>
      </c>
      <c r="K122" s="505">
        <f>+ROUND(TR_ENERO_2025!$D$10,LOOKUP($H122,TR_ENERO_2025!$B$71:$C$73,TR_ENERO_2025!$C$71:$C$73))</f>
        <v>6.4999999999999997E-3</v>
      </c>
    </row>
    <row r="123" spans="1:11" ht="16.5" hidden="1" x14ac:dyDescent="0.3">
      <c r="A123" s="67" t="str">
        <f t="shared" si="5"/>
        <v>APBTCENACENoroeste</v>
      </c>
      <c r="B123" s="250" t="str">
        <f t="shared" si="3"/>
        <v>APBTEnergíaNoroeste</v>
      </c>
      <c r="C123" s="67" t="str">
        <f t="shared" si="4"/>
        <v>APBTCENACEEnergíaNoroeste</v>
      </c>
      <c r="E123" s="187" t="s">
        <v>57</v>
      </c>
      <c r="F123" s="181" t="s">
        <v>190</v>
      </c>
      <c r="G123" s="181" t="s">
        <v>184</v>
      </c>
      <c r="H123" s="181" t="s">
        <v>135</v>
      </c>
      <c r="I123" s="181" t="s">
        <v>69</v>
      </c>
      <c r="J123" s="285" t="s">
        <v>161</v>
      </c>
      <c r="K123" s="505">
        <f>+ROUND(TR_ENERO_2025!$D$10,LOOKUP($H123,TR_ENERO_2025!$B$71:$C$73,TR_ENERO_2025!$C$71:$C$73))</f>
        <v>6.4999999999999997E-3</v>
      </c>
    </row>
    <row r="124" spans="1:11" ht="14.65" hidden="1" customHeight="1" x14ac:dyDescent="0.3">
      <c r="A124" s="67" t="str">
        <f t="shared" si="5"/>
        <v>APMTCENACENoroeste</v>
      </c>
      <c r="B124" s="250" t="str">
        <f t="shared" si="3"/>
        <v>APMTEnergíaNoroeste</v>
      </c>
      <c r="C124" s="67" t="str">
        <f t="shared" si="4"/>
        <v>APMTCENACEEnergíaNoroeste</v>
      </c>
      <c r="E124" s="187" t="s">
        <v>58</v>
      </c>
      <c r="F124" s="181" t="s">
        <v>190</v>
      </c>
      <c r="G124" s="181" t="s">
        <v>184</v>
      </c>
      <c r="H124" s="181" t="s">
        <v>135</v>
      </c>
      <c r="I124" s="181" t="s">
        <v>69</v>
      </c>
      <c r="J124" s="285" t="s">
        <v>161</v>
      </c>
      <c r="K124" s="505">
        <f>+ROUND(TR_ENERO_2025!$D$10,LOOKUP($H124,TR_ENERO_2025!$B$71:$C$73,TR_ENERO_2025!$C$71:$C$73))</f>
        <v>6.4999999999999997E-3</v>
      </c>
    </row>
    <row r="125" spans="1:11" ht="14.65" hidden="1" customHeight="1" x14ac:dyDescent="0.3">
      <c r="A125" s="67" t="str">
        <f t="shared" si="5"/>
        <v>GDMTHCENACENoroeste</v>
      </c>
      <c r="B125" s="250" t="str">
        <f t="shared" si="3"/>
        <v>GDMTHEnergíaNoroeste</v>
      </c>
      <c r="C125" s="67" t="str">
        <f t="shared" si="4"/>
        <v>GDMTHCENACEEnergíaNoroeste</v>
      </c>
      <c r="E125" s="180" t="s">
        <v>54</v>
      </c>
      <c r="F125" s="181" t="s">
        <v>190</v>
      </c>
      <c r="G125" s="181" t="s">
        <v>184</v>
      </c>
      <c r="H125" s="181" t="s">
        <v>135</v>
      </c>
      <c r="I125" s="181" t="s">
        <v>69</v>
      </c>
      <c r="J125" s="285" t="s">
        <v>161</v>
      </c>
      <c r="K125" s="505">
        <f>+ROUND(TR_ENERO_2025!$D$10,LOOKUP($H125,TR_ENERO_2025!$B$71:$C$73,TR_ENERO_2025!$C$71:$C$73))</f>
        <v>6.4999999999999997E-3</v>
      </c>
    </row>
    <row r="126" spans="1:11" ht="16.5" hidden="1" x14ac:dyDescent="0.3">
      <c r="A126" s="67" t="str">
        <f t="shared" si="5"/>
        <v>GDMTOCENACENoroeste</v>
      </c>
      <c r="B126" s="250" t="str">
        <f t="shared" si="3"/>
        <v>GDMTOEnergíaNoroeste</v>
      </c>
      <c r="C126" s="67" t="str">
        <f t="shared" si="4"/>
        <v>GDMTOCENACEEnergíaNoroeste</v>
      </c>
      <c r="E126" s="180" t="s">
        <v>55</v>
      </c>
      <c r="F126" s="181" t="s">
        <v>190</v>
      </c>
      <c r="G126" s="181" t="s">
        <v>184</v>
      </c>
      <c r="H126" s="181" t="s">
        <v>135</v>
      </c>
      <c r="I126" s="181" t="s">
        <v>69</v>
      </c>
      <c r="J126" s="285" t="s">
        <v>161</v>
      </c>
      <c r="K126" s="505">
        <f>+ROUND(TR_ENERO_2025!$D$10,LOOKUP($H126,TR_ENERO_2025!$B$71:$C$73,TR_ENERO_2025!$C$71:$C$73))</f>
        <v>6.4999999999999997E-3</v>
      </c>
    </row>
    <row r="127" spans="1:11" ht="16.5" hidden="1" x14ac:dyDescent="0.3">
      <c r="A127" s="67" t="str">
        <f t="shared" si="5"/>
        <v>RAMTCENACENoroeste</v>
      </c>
      <c r="B127" s="250" t="str">
        <f t="shared" si="3"/>
        <v>RAMTEnergíaNoroeste</v>
      </c>
      <c r="C127" s="67" t="str">
        <f t="shared" si="4"/>
        <v>RAMTCENACEEnergíaNoroeste</v>
      </c>
      <c r="E127" s="180" t="s">
        <v>60</v>
      </c>
      <c r="F127" s="181" t="s">
        <v>190</v>
      </c>
      <c r="G127" s="181" t="s">
        <v>184</v>
      </c>
      <c r="H127" s="181" t="s">
        <v>135</v>
      </c>
      <c r="I127" s="181" t="s">
        <v>69</v>
      </c>
      <c r="J127" s="285" t="s">
        <v>161</v>
      </c>
      <c r="K127" s="505">
        <f>+ROUND(TR_ENERO_2025!$D$10,LOOKUP($H127,TR_ENERO_2025!$B$71:$C$73,TR_ENERO_2025!$C$71:$C$73))</f>
        <v>6.4999999999999997E-3</v>
      </c>
    </row>
    <row r="128" spans="1:11" ht="16.5" hidden="1" x14ac:dyDescent="0.3">
      <c r="A128" s="67" t="str">
        <f t="shared" si="5"/>
        <v>DISTCENACENoroeste</v>
      </c>
      <c r="B128" s="250" t="str">
        <f t="shared" si="3"/>
        <v>DISTEnergíaNoroeste</v>
      </c>
      <c r="C128" s="67" t="str">
        <f t="shared" si="4"/>
        <v>DISTCENACEEnergíaNoroeste</v>
      </c>
      <c r="E128" s="180" t="s">
        <v>51</v>
      </c>
      <c r="F128" s="181" t="s">
        <v>190</v>
      </c>
      <c r="G128" s="181" t="s">
        <v>184</v>
      </c>
      <c r="H128" s="181" t="s">
        <v>135</v>
      </c>
      <c r="I128" s="181" t="s">
        <v>69</v>
      </c>
      <c r="J128" s="285" t="s">
        <v>161</v>
      </c>
      <c r="K128" s="505">
        <f>+ROUND(TR_ENERO_2025!$D$10,LOOKUP($H128,TR_ENERO_2025!$B$71:$C$73,TR_ENERO_2025!$C$71:$C$73))</f>
        <v>6.4999999999999997E-3</v>
      </c>
    </row>
    <row r="129" spans="1:11" ht="16.5" hidden="1" x14ac:dyDescent="0.3">
      <c r="A129" s="67" t="str">
        <f t="shared" si="5"/>
        <v>DITCENACENoroeste</v>
      </c>
      <c r="B129" s="250" t="str">
        <f t="shared" si="3"/>
        <v>DITEnergíaNoroeste</v>
      </c>
      <c r="C129" s="67" t="str">
        <f t="shared" si="4"/>
        <v>DITCENACEEnergíaNoroeste</v>
      </c>
      <c r="E129" s="180" t="s">
        <v>52</v>
      </c>
      <c r="F129" s="181" t="s">
        <v>190</v>
      </c>
      <c r="G129" s="181" t="s">
        <v>184</v>
      </c>
      <c r="H129" s="181" t="s">
        <v>135</v>
      </c>
      <c r="I129" s="181" t="s">
        <v>69</v>
      </c>
      <c r="J129" s="285" t="s">
        <v>161</v>
      </c>
      <c r="K129" s="505">
        <f>+ROUND(TR_ENERO_2025!$D$10,LOOKUP($H129,TR_ENERO_2025!$B$71:$C$73,TR_ENERO_2025!$C$71:$C$73))</f>
        <v>6.4999999999999997E-3</v>
      </c>
    </row>
    <row r="130" spans="1:11" ht="16.5" hidden="1" x14ac:dyDescent="0.3">
      <c r="A130" s="67" t="str">
        <f t="shared" si="5"/>
        <v>DB1CENACENorte</v>
      </c>
      <c r="B130" s="250" t="str">
        <f t="shared" si="3"/>
        <v>DB1EnergíaNorte</v>
      </c>
      <c r="C130" s="67" t="str">
        <f t="shared" si="4"/>
        <v>DB1CENACEEnergíaNorte</v>
      </c>
      <c r="E130" s="180" t="s">
        <v>48</v>
      </c>
      <c r="F130" s="181" t="s">
        <v>190</v>
      </c>
      <c r="G130" s="181" t="s">
        <v>184</v>
      </c>
      <c r="H130" s="181" t="s">
        <v>135</v>
      </c>
      <c r="I130" s="181" t="s">
        <v>70</v>
      </c>
      <c r="J130" s="285" t="s">
        <v>161</v>
      </c>
      <c r="K130" s="505">
        <f>+ROUND(TR_ENERO_2025!$D$10,LOOKUP($H130,TR_ENERO_2025!$B$71:$C$73,TR_ENERO_2025!$C$71:$C$73))</f>
        <v>6.4999999999999997E-3</v>
      </c>
    </row>
    <row r="131" spans="1:11" ht="16.5" hidden="1" x14ac:dyDescent="0.3">
      <c r="A131" s="67" t="str">
        <f t="shared" si="5"/>
        <v>DB2CENACENorte</v>
      </c>
      <c r="B131" s="250" t="str">
        <f t="shared" si="3"/>
        <v>DB2EnergíaNorte</v>
      </c>
      <c r="C131" s="67" t="str">
        <f t="shared" si="4"/>
        <v>DB2CENACEEnergíaNorte</v>
      </c>
      <c r="E131" s="180" t="s">
        <v>50</v>
      </c>
      <c r="F131" s="181" t="s">
        <v>190</v>
      </c>
      <c r="G131" s="181" t="s">
        <v>184</v>
      </c>
      <c r="H131" s="181" t="s">
        <v>135</v>
      </c>
      <c r="I131" s="181" t="s">
        <v>70</v>
      </c>
      <c r="J131" s="285" t="s">
        <v>161</v>
      </c>
      <c r="K131" s="505">
        <f>+ROUND(TR_ENERO_2025!$D$10,LOOKUP($H131,TR_ENERO_2025!$B$71:$C$73,TR_ENERO_2025!$C$71:$C$73))</f>
        <v>6.4999999999999997E-3</v>
      </c>
    </row>
    <row r="132" spans="1:11" ht="16.5" hidden="1" x14ac:dyDescent="0.3">
      <c r="A132" s="67" t="str">
        <f t="shared" si="5"/>
        <v>PDBTCENACENorte</v>
      </c>
      <c r="B132" s="250" t="str">
        <f t="shared" si="3"/>
        <v>PDBTEnergíaNorte</v>
      </c>
      <c r="C132" s="67" t="str">
        <f t="shared" si="4"/>
        <v>PDBTCENACEEnergíaNorte</v>
      </c>
      <c r="E132" s="180" t="s">
        <v>56</v>
      </c>
      <c r="F132" s="181" t="s">
        <v>190</v>
      </c>
      <c r="G132" s="181" t="s">
        <v>184</v>
      </c>
      <c r="H132" s="181" t="s">
        <v>135</v>
      </c>
      <c r="I132" s="181" t="s">
        <v>70</v>
      </c>
      <c r="J132" s="285" t="s">
        <v>161</v>
      </c>
      <c r="K132" s="505">
        <f>+ROUND(TR_ENERO_2025!$D$10,LOOKUP($H132,TR_ENERO_2025!$B$71:$C$73,TR_ENERO_2025!$C$71:$C$73))</f>
        <v>6.4999999999999997E-3</v>
      </c>
    </row>
    <row r="133" spans="1:11" ht="16.5" hidden="1" x14ac:dyDescent="0.3">
      <c r="A133" s="67" t="str">
        <f t="shared" si="5"/>
        <v>GDBTCENACENorte</v>
      </c>
      <c r="B133" s="250" t="str">
        <f t="shared" si="3"/>
        <v>GDBTEnergíaNorte</v>
      </c>
      <c r="C133" s="67" t="str">
        <f t="shared" si="4"/>
        <v>GDBTCENACEEnergíaNorte</v>
      </c>
      <c r="E133" s="187" t="s">
        <v>53</v>
      </c>
      <c r="F133" s="181" t="s">
        <v>190</v>
      </c>
      <c r="G133" s="181" t="s">
        <v>184</v>
      </c>
      <c r="H133" s="181" t="s">
        <v>135</v>
      </c>
      <c r="I133" s="181" t="s">
        <v>70</v>
      </c>
      <c r="J133" s="285" t="s">
        <v>161</v>
      </c>
      <c r="K133" s="505">
        <f>+ROUND(TR_ENERO_2025!$D$10,LOOKUP($H133,TR_ENERO_2025!$B$71:$C$73,TR_ENERO_2025!$C$71:$C$73))</f>
        <v>6.4999999999999997E-3</v>
      </c>
    </row>
    <row r="134" spans="1:11" ht="16.5" hidden="1" x14ac:dyDescent="0.3">
      <c r="A134" s="67" t="str">
        <f t="shared" si="5"/>
        <v>RABTCENACENorte</v>
      </c>
      <c r="B134" s="250" t="str">
        <f t="shared" si="3"/>
        <v>RABTEnergíaNorte</v>
      </c>
      <c r="C134" s="67" t="str">
        <f t="shared" si="4"/>
        <v>RABTCENACEEnergíaNorte</v>
      </c>
      <c r="E134" s="187" t="s">
        <v>59</v>
      </c>
      <c r="F134" s="181" t="s">
        <v>190</v>
      </c>
      <c r="G134" s="181" t="s">
        <v>184</v>
      </c>
      <c r="H134" s="181" t="s">
        <v>135</v>
      </c>
      <c r="I134" s="181" t="s">
        <v>70</v>
      </c>
      <c r="J134" s="285" t="s">
        <v>161</v>
      </c>
      <c r="K134" s="505">
        <f>+ROUND(TR_ENERO_2025!$D$10,LOOKUP($H134,TR_ENERO_2025!$B$71:$C$73,TR_ENERO_2025!$C$71:$C$73))</f>
        <v>6.4999999999999997E-3</v>
      </c>
    </row>
    <row r="135" spans="1:11" ht="16.5" hidden="1" x14ac:dyDescent="0.3">
      <c r="A135" s="67" t="str">
        <f t="shared" si="5"/>
        <v>APBTCENACENorte</v>
      </c>
      <c r="B135" s="250" t="str">
        <f t="shared" si="3"/>
        <v>APBTEnergíaNorte</v>
      </c>
      <c r="C135" s="67" t="str">
        <f t="shared" si="4"/>
        <v>APBTCENACEEnergíaNorte</v>
      </c>
      <c r="E135" s="187" t="s">
        <v>57</v>
      </c>
      <c r="F135" s="181" t="s">
        <v>190</v>
      </c>
      <c r="G135" s="181" t="s">
        <v>184</v>
      </c>
      <c r="H135" s="181" t="s">
        <v>135</v>
      </c>
      <c r="I135" s="181" t="s">
        <v>70</v>
      </c>
      <c r="J135" s="285" t="s">
        <v>161</v>
      </c>
      <c r="K135" s="505">
        <f>+ROUND(TR_ENERO_2025!$D$10,LOOKUP($H135,TR_ENERO_2025!$B$71:$C$73,TR_ENERO_2025!$C$71:$C$73))</f>
        <v>6.4999999999999997E-3</v>
      </c>
    </row>
    <row r="136" spans="1:11" ht="13.15" hidden="1" customHeight="1" x14ac:dyDescent="0.3">
      <c r="A136" s="67" t="str">
        <f t="shared" si="5"/>
        <v>APMTCENACENorte</v>
      </c>
      <c r="B136" s="250" t="str">
        <f t="shared" si="3"/>
        <v>APMTEnergíaNorte</v>
      </c>
      <c r="C136" s="67" t="str">
        <f t="shared" si="4"/>
        <v>APMTCENACEEnergíaNorte</v>
      </c>
      <c r="E136" s="187" t="s">
        <v>58</v>
      </c>
      <c r="F136" s="181" t="s">
        <v>190</v>
      </c>
      <c r="G136" s="181" t="s">
        <v>184</v>
      </c>
      <c r="H136" s="181" t="s">
        <v>135</v>
      </c>
      <c r="I136" s="181" t="s">
        <v>70</v>
      </c>
      <c r="J136" s="285" t="s">
        <v>161</v>
      </c>
      <c r="K136" s="505">
        <f>+ROUND(TR_ENERO_2025!$D$10,LOOKUP($H136,TR_ENERO_2025!$B$71:$C$73,TR_ENERO_2025!$C$71:$C$73))</f>
        <v>6.4999999999999997E-3</v>
      </c>
    </row>
    <row r="137" spans="1:11" ht="13.15" hidden="1" customHeight="1" x14ac:dyDescent="0.3">
      <c r="A137" s="67" t="str">
        <f t="shared" si="5"/>
        <v>GDMTHCENACENorte</v>
      </c>
      <c r="B137" s="250" t="str">
        <f t="shared" si="3"/>
        <v>GDMTHEnergíaNorte</v>
      </c>
      <c r="C137" s="67" t="str">
        <f t="shared" si="4"/>
        <v>GDMTHCENACEEnergíaNorte</v>
      </c>
      <c r="E137" s="180" t="s">
        <v>54</v>
      </c>
      <c r="F137" s="181" t="s">
        <v>190</v>
      </c>
      <c r="G137" s="181" t="s">
        <v>184</v>
      </c>
      <c r="H137" s="181" t="s">
        <v>135</v>
      </c>
      <c r="I137" s="181" t="s">
        <v>70</v>
      </c>
      <c r="J137" s="285" t="s">
        <v>161</v>
      </c>
      <c r="K137" s="505">
        <f>+ROUND(TR_ENERO_2025!$D$10,LOOKUP($H137,TR_ENERO_2025!$B$71:$C$73,TR_ENERO_2025!$C$71:$C$73))</f>
        <v>6.4999999999999997E-3</v>
      </c>
    </row>
    <row r="138" spans="1:11" ht="16.5" hidden="1" x14ac:dyDescent="0.3">
      <c r="A138" s="67" t="str">
        <f t="shared" si="5"/>
        <v>GDMTOCENACENorte</v>
      </c>
      <c r="B138" s="250" t="str">
        <f t="shared" ref="B138:B201" si="6">E138&amp;H138&amp;I138</f>
        <v>GDMTOEnergíaNorte</v>
      </c>
      <c r="C138" s="67" t="str">
        <f t="shared" ref="C138:C201" si="7">E138&amp;F138&amp;H138&amp;I138</f>
        <v>GDMTOCENACEEnergíaNorte</v>
      </c>
      <c r="E138" s="180" t="s">
        <v>55</v>
      </c>
      <c r="F138" s="181" t="s">
        <v>190</v>
      </c>
      <c r="G138" s="181" t="s">
        <v>184</v>
      </c>
      <c r="H138" s="181" t="s">
        <v>135</v>
      </c>
      <c r="I138" s="181" t="s">
        <v>70</v>
      </c>
      <c r="J138" s="285" t="s">
        <v>161</v>
      </c>
      <c r="K138" s="505">
        <f>+ROUND(TR_ENERO_2025!$D$10,LOOKUP($H138,TR_ENERO_2025!$B$71:$C$73,TR_ENERO_2025!$C$71:$C$73))</f>
        <v>6.4999999999999997E-3</v>
      </c>
    </row>
    <row r="139" spans="1:11" ht="16.5" hidden="1" x14ac:dyDescent="0.3">
      <c r="A139" s="67" t="str">
        <f t="shared" ref="A139:A202" si="8">IF(J139="NA",E139&amp;F139&amp;I139,E139&amp;F139&amp;I139&amp;J139)</f>
        <v>RAMTCENACENorte</v>
      </c>
      <c r="B139" s="250" t="str">
        <f t="shared" si="6"/>
        <v>RAMTEnergíaNorte</v>
      </c>
      <c r="C139" s="67" t="str">
        <f t="shared" si="7"/>
        <v>RAMTCENACEEnergíaNorte</v>
      </c>
      <c r="E139" s="180" t="s">
        <v>60</v>
      </c>
      <c r="F139" s="181" t="s">
        <v>190</v>
      </c>
      <c r="G139" s="181" t="s">
        <v>184</v>
      </c>
      <c r="H139" s="181" t="s">
        <v>135</v>
      </c>
      <c r="I139" s="181" t="s">
        <v>70</v>
      </c>
      <c r="J139" s="285" t="s">
        <v>161</v>
      </c>
      <c r="K139" s="505">
        <f>+ROUND(TR_ENERO_2025!$D$10,LOOKUP($H139,TR_ENERO_2025!$B$71:$C$73,TR_ENERO_2025!$C$71:$C$73))</f>
        <v>6.4999999999999997E-3</v>
      </c>
    </row>
    <row r="140" spans="1:11" ht="16.5" hidden="1" x14ac:dyDescent="0.3">
      <c r="A140" s="67" t="str">
        <f t="shared" si="8"/>
        <v>DISTCENACENorte</v>
      </c>
      <c r="B140" s="250" t="str">
        <f t="shared" si="6"/>
        <v>DISTEnergíaNorte</v>
      </c>
      <c r="C140" s="67" t="str">
        <f t="shared" si="7"/>
        <v>DISTCENACEEnergíaNorte</v>
      </c>
      <c r="E140" s="180" t="s">
        <v>51</v>
      </c>
      <c r="F140" s="181" t="s">
        <v>190</v>
      </c>
      <c r="G140" s="181" t="s">
        <v>184</v>
      </c>
      <c r="H140" s="181" t="s">
        <v>135</v>
      </c>
      <c r="I140" s="181" t="s">
        <v>70</v>
      </c>
      <c r="J140" s="285" t="s">
        <v>161</v>
      </c>
      <c r="K140" s="505">
        <f>+ROUND(TR_ENERO_2025!$D$10,LOOKUP($H140,TR_ENERO_2025!$B$71:$C$73,TR_ENERO_2025!$C$71:$C$73))</f>
        <v>6.4999999999999997E-3</v>
      </c>
    </row>
    <row r="141" spans="1:11" ht="16.5" hidden="1" x14ac:dyDescent="0.3">
      <c r="A141" s="67" t="str">
        <f t="shared" si="8"/>
        <v>DITCENACENorte</v>
      </c>
      <c r="B141" s="250" t="str">
        <f t="shared" si="6"/>
        <v>DITEnergíaNorte</v>
      </c>
      <c r="C141" s="67" t="str">
        <f t="shared" si="7"/>
        <v>DITCENACEEnergíaNorte</v>
      </c>
      <c r="E141" s="180" t="s">
        <v>52</v>
      </c>
      <c r="F141" s="181" t="s">
        <v>190</v>
      </c>
      <c r="G141" s="181" t="s">
        <v>184</v>
      </c>
      <c r="H141" s="181" t="s">
        <v>135</v>
      </c>
      <c r="I141" s="181" t="s">
        <v>70</v>
      </c>
      <c r="J141" s="285" t="s">
        <v>161</v>
      </c>
      <c r="K141" s="505">
        <f>+ROUND(TR_ENERO_2025!$D$10,LOOKUP($H141,TR_ENERO_2025!$B$71:$C$73,TR_ENERO_2025!$C$71:$C$73))</f>
        <v>6.4999999999999997E-3</v>
      </c>
    </row>
    <row r="142" spans="1:11" ht="16.5" hidden="1" x14ac:dyDescent="0.3">
      <c r="A142" s="67" t="str">
        <f t="shared" si="8"/>
        <v>DB1CENACEOriente</v>
      </c>
      <c r="B142" s="250" t="str">
        <f t="shared" si="6"/>
        <v>DB1EnergíaOriente</v>
      </c>
      <c r="C142" s="67" t="str">
        <f t="shared" si="7"/>
        <v>DB1CENACEEnergíaOriente</v>
      </c>
      <c r="E142" s="180" t="s">
        <v>48</v>
      </c>
      <c r="F142" s="181" t="s">
        <v>190</v>
      </c>
      <c r="G142" s="181" t="s">
        <v>184</v>
      </c>
      <c r="H142" s="181" t="s">
        <v>135</v>
      </c>
      <c r="I142" s="181" t="s">
        <v>71</v>
      </c>
      <c r="J142" s="285" t="s">
        <v>161</v>
      </c>
      <c r="K142" s="505">
        <f>+ROUND(TR_ENERO_2025!$D$10,LOOKUP($H142,TR_ENERO_2025!$B$71:$C$73,TR_ENERO_2025!$C$71:$C$73))</f>
        <v>6.4999999999999997E-3</v>
      </c>
    </row>
    <row r="143" spans="1:11" ht="16.5" hidden="1" x14ac:dyDescent="0.3">
      <c r="A143" s="67" t="str">
        <f t="shared" si="8"/>
        <v>DB2CENACEOriente</v>
      </c>
      <c r="B143" s="250" t="str">
        <f t="shared" si="6"/>
        <v>DB2EnergíaOriente</v>
      </c>
      <c r="C143" s="67" t="str">
        <f t="shared" si="7"/>
        <v>DB2CENACEEnergíaOriente</v>
      </c>
      <c r="E143" s="180" t="s">
        <v>50</v>
      </c>
      <c r="F143" s="181" t="s">
        <v>190</v>
      </c>
      <c r="G143" s="181" t="s">
        <v>184</v>
      </c>
      <c r="H143" s="181" t="s">
        <v>135</v>
      </c>
      <c r="I143" s="181" t="s">
        <v>71</v>
      </c>
      <c r="J143" s="285" t="s">
        <v>161</v>
      </c>
      <c r="K143" s="505">
        <f>+ROUND(TR_ENERO_2025!$D$10,LOOKUP($H143,TR_ENERO_2025!$B$71:$C$73,TR_ENERO_2025!$C$71:$C$73))</f>
        <v>6.4999999999999997E-3</v>
      </c>
    </row>
    <row r="144" spans="1:11" ht="16.5" hidden="1" x14ac:dyDescent="0.3">
      <c r="A144" s="67" t="str">
        <f t="shared" si="8"/>
        <v>PDBTCENACEOriente</v>
      </c>
      <c r="B144" s="250" t="str">
        <f t="shared" si="6"/>
        <v>PDBTEnergíaOriente</v>
      </c>
      <c r="C144" s="67" t="str">
        <f t="shared" si="7"/>
        <v>PDBTCENACEEnergíaOriente</v>
      </c>
      <c r="E144" s="180" t="s">
        <v>56</v>
      </c>
      <c r="F144" s="181" t="s">
        <v>190</v>
      </c>
      <c r="G144" s="181" t="s">
        <v>184</v>
      </c>
      <c r="H144" s="181" t="s">
        <v>135</v>
      </c>
      <c r="I144" s="181" t="s">
        <v>71</v>
      </c>
      <c r="J144" s="285" t="s">
        <v>161</v>
      </c>
      <c r="K144" s="505">
        <f>+ROUND(TR_ENERO_2025!$D$10,LOOKUP($H144,TR_ENERO_2025!$B$71:$C$73,TR_ENERO_2025!$C$71:$C$73))</f>
        <v>6.4999999999999997E-3</v>
      </c>
    </row>
    <row r="145" spans="1:11" ht="16.5" hidden="1" x14ac:dyDescent="0.3">
      <c r="A145" s="67" t="str">
        <f t="shared" si="8"/>
        <v>GDBTCENACEOriente</v>
      </c>
      <c r="B145" s="250" t="str">
        <f t="shared" si="6"/>
        <v>GDBTEnergíaOriente</v>
      </c>
      <c r="C145" s="67" t="str">
        <f t="shared" si="7"/>
        <v>GDBTCENACEEnergíaOriente</v>
      </c>
      <c r="E145" s="187" t="s">
        <v>53</v>
      </c>
      <c r="F145" s="181" t="s">
        <v>190</v>
      </c>
      <c r="G145" s="181" t="s">
        <v>184</v>
      </c>
      <c r="H145" s="181" t="s">
        <v>135</v>
      </c>
      <c r="I145" s="181" t="s">
        <v>71</v>
      </c>
      <c r="J145" s="285" t="s">
        <v>161</v>
      </c>
      <c r="K145" s="505">
        <f>+ROUND(TR_ENERO_2025!$D$10,LOOKUP($H145,TR_ENERO_2025!$B$71:$C$73,TR_ENERO_2025!$C$71:$C$73))</f>
        <v>6.4999999999999997E-3</v>
      </c>
    </row>
    <row r="146" spans="1:11" ht="16.5" hidden="1" x14ac:dyDescent="0.3">
      <c r="A146" s="67" t="str">
        <f t="shared" si="8"/>
        <v>RABTCENACEOriente</v>
      </c>
      <c r="B146" s="250" t="str">
        <f t="shared" si="6"/>
        <v>RABTEnergíaOriente</v>
      </c>
      <c r="C146" s="67" t="str">
        <f t="shared" si="7"/>
        <v>RABTCENACEEnergíaOriente</v>
      </c>
      <c r="E146" s="187" t="s">
        <v>59</v>
      </c>
      <c r="F146" s="181" t="s">
        <v>190</v>
      </c>
      <c r="G146" s="181" t="s">
        <v>184</v>
      </c>
      <c r="H146" s="181" t="s">
        <v>135</v>
      </c>
      <c r="I146" s="181" t="s">
        <v>71</v>
      </c>
      <c r="J146" s="285" t="s">
        <v>161</v>
      </c>
      <c r="K146" s="505">
        <f>+ROUND(TR_ENERO_2025!$D$10,LOOKUP($H146,TR_ENERO_2025!$B$71:$C$73,TR_ENERO_2025!$C$71:$C$73))</f>
        <v>6.4999999999999997E-3</v>
      </c>
    </row>
    <row r="147" spans="1:11" ht="16.5" hidden="1" x14ac:dyDescent="0.3">
      <c r="A147" s="67" t="str">
        <f t="shared" si="8"/>
        <v>APBTCENACEOriente</v>
      </c>
      <c r="B147" s="250" t="str">
        <f t="shared" si="6"/>
        <v>APBTEnergíaOriente</v>
      </c>
      <c r="C147" s="67" t="str">
        <f t="shared" si="7"/>
        <v>APBTCENACEEnergíaOriente</v>
      </c>
      <c r="E147" s="187" t="s">
        <v>57</v>
      </c>
      <c r="F147" s="181" t="s">
        <v>190</v>
      </c>
      <c r="G147" s="181" t="s">
        <v>184</v>
      </c>
      <c r="H147" s="181" t="s">
        <v>135</v>
      </c>
      <c r="I147" s="181" t="s">
        <v>71</v>
      </c>
      <c r="J147" s="285" t="s">
        <v>161</v>
      </c>
      <c r="K147" s="505">
        <f>+ROUND(TR_ENERO_2025!$D$10,LOOKUP($H147,TR_ENERO_2025!$B$71:$C$73,TR_ENERO_2025!$C$71:$C$73))</f>
        <v>6.4999999999999997E-3</v>
      </c>
    </row>
    <row r="148" spans="1:11" ht="16.5" hidden="1" x14ac:dyDescent="0.3">
      <c r="A148" s="67" t="str">
        <f t="shared" si="8"/>
        <v>APMTCENACEOriente</v>
      </c>
      <c r="B148" s="250" t="str">
        <f t="shared" si="6"/>
        <v>APMTEnergíaOriente</v>
      </c>
      <c r="C148" s="67" t="str">
        <f t="shared" si="7"/>
        <v>APMTCENACEEnergíaOriente</v>
      </c>
      <c r="E148" s="187" t="s">
        <v>58</v>
      </c>
      <c r="F148" s="181" t="s">
        <v>190</v>
      </c>
      <c r="G148" s="181" t="s">
        <v>184</v>
      </c>
      <c r="H148" s="181" t="s">
        <v>135</v>
      </c>
      <c r="I148" s="181" t="s">
        <v>71</v>
      </c>
      <c r="J148" s="285" t="s">
        <v>161</v>
      </c>
      <c r="K148" s="505">
        <f>+ROUND(TR_ENERO_2025!$D$10,LOOKUP($H148,TR_ENERO_2025!$B$71:$C$73,TR_ENERO_2025!$C$71:$C$73))</f>
        <v>6.4999999999999997E-3</v>
      </c>
    </row>
    <row r="149" spans="1:11" ht="16.5" hidden="1" x14ac:dyDescent="0.3">
      <c r="A149" s="67" t="str">
        <f t="shared" si="8"/>
        <v>GDMTHCENACEOriente</v>
      </c>
      <c r="B149" s="250" t="str">
        <f t="shared" si="6"/>
        <v>GDMTHEnergíaOriente</v>
      </c>
      <c r="C149" s="67" t="str">
        <f t="shared" si="7"/>
        <v>GDMTHCENACEEnergíaOriente</v>
      </c>
      <c r="E149" s="180" t="s">
        <v>54</v>
      </c>
      <c r="F149" s="181" t="s">
        <v>190</v>
      </c>
      <c r="G149" s="181" t="s">
        <v>184</v>
      </c>
      <c r="H149" s="181" t="s">
        <v>135</v>
      </c>
      <c r="I149" s="181" t="s">
        <v>71</v>
      </c>
      <c r="J149" s="285" t="s">
        <v>161</v>
      </c>
      <c r="K149" s="505">
        <f>+ROUND(TR_ENERO_2025!$D$10,LOOKUP($H149,TR_ENERO_2025!$B$71:$C$73,TR_ENERO_2025!$C$71:$C$73))</f>
        <v>6.4999999999999997E-3</v>
      </c>
    </row>
    <row r="150" spans="1:11" ht="16.5" hidden="1" x14ac:dyDescent="0.3">
      <c r="A150" s="67" t="str">
        <f t="shared" si="8"/>
        <v>GDMTOCENACEOriente</v>
      </c>
      <c r="B150" s="250" t="str">
        <f t="shared" si="6"/>
        <v>GDMTOEnergíaOriente</v>
      </c>
      <c r="C150" s="67" t="str">
        <f t="shared" si="7"/>
        <v>GDMTOCENACEEnergíaOriente</v>
      </c>
      <c r="E150" s="180" t="s">
        <v>55</v>
      </c>
      <c r="F150" s="181" t="s">
        <v>190</v>
      </c>
      <c r="G150" s="181" t="s">
        <v>184</v>
      </c>
      <c r="H150" s="181" t="s">
        <v>135</v>
      </c>
      <c r="I150" s="181" t="s">
        <v>71</v>
      </c>
      <c r="J150" s="285" t="s">
        <v>161</v>
      </c>
      <c r="K150" s="505">
        <f>+ROUND(TR_ENERO_2025!$D$10,LOOKUP($H150,TR_ENERO_2025!$B$71:$C$73,TR_ENERO_2025!$C$71:$C$73))</f>
        <v>6.4999999999999997E-3</v>
      </c>
    </row>
    <row r="151" spans="1:11" ht="16.5" hidden="1" x14ac:dyDescent="0.3">
      <c r="A151" s="67" t="str">
        <f t="shared" si="8"/>
        <v>RAMTCENACEOriente</v>
      </c>
      <c r="B151" s="250" t="str">
        <f t="shared" si="6"/>
        <v>RAMTEnergíaOriente</v>
      </c>
      <c r="C151" s="67" t="str">
        <f t="shared" si="7"/>
        <v>RAMTCENACEEnergíaOriente</v>
      </c>
      <c r="E151" s="180" t="s">
        <v>60</v>
      </c>
      <c r="F151" s="181" t="s">
        <v>190</v>
      </c>
      <c r="G151" s="181" t="s">
        <v>184</v>
      </c>
      <c r="H151" s="181" t="s">
        <v>135</v>
      </c>
      <c r="I151" s="181" t="s">
        <v>71</v>
      </c>
      <c r="J151" s="285" t="s">
        <v>161</v>
      </c>
      <c r="K151" s="505">
        <f>+ROUND(TR_ENERO_2025!$D$10,LOOKUP($H151,TR_ENERO_2025!$B$71:$C$73,TR_ENERO_2025!$C$71:$C$73))</f>
        <v>6.4999999999999997E-3</v>
      </c>
    </row>
    <row r="152" spans="1:11" ht="16.5" hidden="1" x14ac:dyDescent="0.3">
      <c r="A152" s="67" t="str">
        <f t="shared" si="8"/>
        <v>DISTCENACEOriente</v>
      </c>
      <c r="B152" s="250" t="str">
        <f t="shared" si="6"/>
        <v>DISTEnergíaOriente</v>
      </c>
      <c r="C152" s="67" t="str">
        <f t="shared" si="7"/>
        <v>DISTCENACEEnergíaOriente</v>
      </c>
      <c r="E152" s="180" t="s">
        <v>51</v>
      </c>
      <c r="F152" s="181" t="s">
        <v>190</v>
      </c>
      <c r="G152" s="181" t="s">
        <v>184</v>
      </c>
      <c r="H152" s="181" t="s">
        <v>135</v>
      </c>
      <c r="I152" s="181" t="s">
        <v>71</v>
      </c>
      <c r="J152" s="285" t="s">
        <v>161</v>
      </c>
      <c r="K152" s="505">
        <f>+ROUND(TR_ENERO_2025!$D$10,LOOKUP($H152,TR_ENERO_2025!$B$71:$C$73,TR_ENERO_2025!$C$71:$C$73))</f>
        <v>6.4999999999999997E-3</v>
      </c>
    </row>
    <row r="153" spans="1:11" ht="16.5" hidden="1" x14ac:dyDescent="0.3">
      <c r="A153" s="67" t="str">
        <f t="shared" si="8"/>
        <v>DITCENACEOriente</v>
      </c>
      <c r="B153" s="250" t="str">
        <f t="shared" si="6"/>
        <v>DITEnergíaOriente</v>
      </c>
      <c r="C153" s="67" t="str">
        <f t="shared" si="7"/>
        <v>DITCENACEEnergíaOriente</v>
      </c>
      <c r="E153" s="180" t="s">
        <v>52</v>
      </c>
      <c r="F153" s="181" t="s">
        <v>190</v>
      </c>
      <c r="G153" s="181" t="s">
        <v>184</v>
      </c>
      <c r="H153" s="181" t="s">
        <v>135</v>
      </c>
      <c r="I153" s="181" t="s">
        <v>71</v>
      </c>
      <c r="J153" s="285" t="s">
        <v>161</v>
      </c>
      <c r="K153" s="505">
        <f>+ROUND(TR_ENERO_2025!$D$10,LOOKUP($H153,TR_ENERO_2025!$B$71:$C$73,TR_ENERO_2025!$C$71:$C$73))</f>
        <v>6.4999999999999997E-3</v>
      </c>
    </row>
    <row r="154" spans="1:11" ht="16.5" hidden="1" x14ac:dyDescent="0.3">
      <c r="A154" s="67" t="str">
        <f t="shared" si="8"/>
        <v>DB1CENACEPeninsular</v>
      </c>
      <c r="B154" s="250" t="str">
        <f t="shared" si="6"/>
        <v>DB1EnergíaPeninsular</v>
      </c>
      <c r="C154" s="67" t="str">
        <f t="shared" si="7"/>
        <v>DB1CENACEEnergíaPeninsular</v>
      </c>
      <c r="E154" s="180" t="s">
        <v>48</v>
      </c>
      <c r="F154" s="181" t="s">
        <v>190</v>
      </c>
      <c r="G154" s="181" t="s">
        <v>184</v>
      </c>
      <c r="H154" s="181" t="s">
        <v>135</v>
      </c>
      <c r="I154" s="181" t="s">
        <v>72</v>
      </c>
      <c r="J154" s="285" t="s">
        <v>161</v>
      </c>
      <c r="K154" s="505">
        <f>+ROUND(TR_ENERO_2025!$D$10,LOOKUP($H154,TR_ENERO_2025!$B$71:$C$73,TR_ENERO_2025!$C$71:$C$73))</f>
        <v>6.4999999999999997E-3</v>
      </c>
    </row>
    <row r="155" spans="1:11" ht="16.5" hidden="1" x14ac:dyDescent="0.3">
      <c r="A155" s="67" t="str">
        <f t="shared" si="8"/>
        <v>DB2CENACEPeninsular</v>
      </c>
      <c r="B155" s="250" t="str">
        <f t="shared" si="6"/>
        <v>DB2EnergíaPeninsular</v>
      </c>
      <c r="C155" s="67" t="str">
        <f t="shared" si="7"/>
        <v>DB2CENACEEnergíaPeninsular</v>
      </c>
      <c r="E155" s="180" t="s">
        <v>50</v>
      </c>
      <c r="F155" s="181" t="s">
        <v>190</v>
      </c>
      <c r="G155" s="181" t="s">
        <v>184</v>
      </c>
      <c r="H155" s="181" t="s">
        <v>135</v>
      </c>
      <c r="I155" s="181" t="s">
        <v>72</v>
      </c>
      <c r="J155" s="285" t="s">
        <v>161</v>
      </c>
      <c r="K155" s="505">
        <f>+ROUND(TR_ENERO_2025!$D$10,LOOKUP($H155,TR_ENERO_2025!$B$71:$C$73,TR_ENERO_2025!$C$71:$C$73))</f>
        <v>6.4999999999999997E-3</v>
      </c>
    </row>
    <row r="156" spans="1:11" ht="16.5" hidden="1" x14ac:dyDescent="0.3">
      <c r="A156" s="67" t="str">
        <f t="shared" si="8"/>
        <v>PDBTCENACEPeninsular</v>
      </c>
      <c r="B156" s="250" t="str">
        <f t="shared" si="6"/>
        <v>PDBTEnergíaPeninsular</v>
      </c>
      <c r="C156" s="67" t="str">
        <f t="shared" si="7"/>
        <v>PDBTCENACEEnergíaPeninsular</v>
      </c>
      <c r="E156" s="180" t="s">
        <v>56</v>
      </c>
      <c r="F156" s="181" t="s">
        <v>190</v>
      </c>
      <c r="G156" s="181" t="s">
        <v>184</v>
      </c>
      <c r="H156" s="181" t="s">
        <v>135</v>
      </c>
      <c r="I156" s="181" t="s">
        <v>72</v>
      </c>
      <c r="J156" s="285" t="s">
        <v>161</v>
      </c>
      <c r="K156" s="505">
        <f>+ROUND(TR_ENERO_2025!$D$10,LOOKUP($H156,TR_ENERO_2025!$B$71:$C$73,TR_ENERO_2025!$C$71:$C$73))</f>
        <v>6.4999999999999997E-3</v>
      </c>
    </row>
    <row r="157" spans="1:11" ht="16.5" hidden="1" x14ac:dyDescent="0.3">
      <c r="A157" s="67" t="str">
        <f t="shared" si="8"/>
        <v>GDBTCENACEPeninsular</v>
      </c>
      <c r="B157" s="250" t="str">
        <f t="shared" si="6"/>
        <v>GDBTEnergíaPeninsular</v>
      </c>
      <c r="C157" s="67" t="str">
        <f t="shared" si="7"/>
        <v>GDBTCENACEEnergíaPeninsular</v>
      </c>
      <c r="E157" s="187" t="s">
        <v>53</v>
      </c>
      <c r="F157" s="181" t="s">
        <v>190</v>
      </c>
      <c r="G157" s="181" t="s">
        <v>184</v>
      </c>
      <c r="H157" s="181" t="s">
        <v>135</v>
      </c>
      <c r="I157" s="181" t="s">
        <v>72</v>
      </c>
      <c r="J157" s="285" t="s">
        <v>161</v>
      </c>
      <c r="K157" s="505">
        <f>+ROUND(TR_ENERO_2025!$D$10,LOOKUP($H157,TR_ENERO_2025!$B$71:$C$73,TR_ENERO_2025!$C$71:$C$73))</f>
        <v>6.4999999999999997E-3</v>
      </c>
    </row>
    <row r="158" spans="1:11" ht="16.5" hidden="1" x14ac:dyDescent="0.3">
      <c r="A158" s="67" t="str">
        <f t="shared" si="8"/>
        <v>RABTCENACEPeninsular</v>
      </c>
      <c r="B158" s="250" t="str">
        <f t="shared" si="6"/>
        <v>RABTEnergíaPeninsular</v>
      </c>
      <c r="C158" s="67" t="str">
        <f t="shared" si="7"/>
        <v>RABTCENACEEnergíaPeninsular</v>
      </c>
      <c r="E158" s="187" t="s">
        <v>59</v>
      </c>
      <c r="F158" s="181" t="s">
        <v>190</v>
      </c>
      <c r="G158" s="181" t="s">
        <v>184</v>
      </c>
      <c r="H158" s="181" t="s">
        <v>135</v>
      </c>
      <c r="I158" s="181" t="s">
        <v>72</v>
      </c>
      <c r="J158" s="285" t="s">
        <v>161</v>
      </c>
      <c r="K158" s="505">
        <f>+ROUND(TR_ENERO_2025!$D$10,LOOKUP($H158,TR_ENERO_2025!$B$71:$C$73,TR_ENERO_2025!$C$71:$C$73))</f>
        <v>6.4999999999999997E-3</v>
      </c>
    </row>
    <row r="159" spans="1:11" ht="16.5" hidden="1" x14ac:dyDescent="0.3">
      <c r="A159" s="67" t="str">
        <f t="shared" si="8"/>
        <v>APBTCENACEPeninsular</v>
      </c>
      <c r="B159" s="250" t="str">
        <f t="shared" si="6"/>
        <v>APBTEnergíaPeninsular</v>
      </c>
      <c r="C159" s="67" t="str">
        <f t="shared" si="7"/>
        <v>APBTCENACEEnergíaPeninsular</v>
      </c>
      <c r="E159" s="187" t="s">
        <v>57</v>
      </c>
      <c r="F159" s="181" t="s">
        <v>190</v>
      </c>
      <c r="G159" s="181" t="s">
        <v>184</v>
      </c>
      <c r="H159" s="181" t="s">
        <v>135</v>
      </c>
      <c r="I159" s="181" t="s">
        <v>72</v>
      </c>
      <c r="J159" s="285" t="s">
        <v>161</v>
      </c>
      <c r="K159" s="505">
        <f>+ROUND(TR_ENERO_2025!$D$10,LOOKUP($H159,TR_ENERO_2025!$B$71:$C$73,TR_ENERO_2025!$C$71:$C$73))</f>
        <v>6.4999999999999997E-3</v>
      </c>
    </row>
    <row r="160" spans="1:11" ht="16.5" hidden="1" x14ac:dyDescent="0.3">
      <c r="A160" s="67" t="str">
        <f t="shared" si="8"/>
        <v>APMTCENACEPeninsular</v>
      </c>
      <c r="B160" s="250" t="str">
        <f t="shared" si="6"/>
        <v>APMTEnergíaPeninsular</v>
      </c>
      <c r="C160" s="67" t="str">
        <f t="shared" si="7"/>
        <v>APMTCENACEEnergíaPeninsular</v>
      </c>
      <c r="E160" s="187" t="s">
        <v>58</v>
      </c>
      <c r="F160" s="181" t="s">
        <v>190</v>
      </c>
      <c r="G160" s="181" t="s">
        <v>184</v>
      </c>
      <c r="H160" s="181" t="s">
        <v>135</v>
      </c>
      <c r="I160" s="181" t="s">
        <v>72</v>
      </c>
      <c r="J160" s="285" t="s">
        <v>161</v>
      </c>
      <c r="K160" s="505">
        <f>+ROUND(TR_ENERO_2025!$D$10,LOOKUP($H160,TR_ENERO_2025!$B$71:$C$73,TR_ENERO_2025!$C$71:$C$73))</f>
        <v>6.4999999999999997E-3</v>
      </c>
    </row>
    <row r="161" spans="1:11" ht="16.5" hidden="1" x14ac:dyDescent="0.3">
      <c r="A161" s="67" t="str">
        <f t="shared" si="8"/>
        <v>GDMTHCENACEPeninsular</v>
      </c>
      <c r="B161" s="250" t="str">
        <f t="shared" si="6"/>
        <v>GDMTHEnergíaPeninsular</v>
      </c>
      <c r="C161" s="67" t="str">
        <f t="shared" si="7"/>
        <v>GDMTHCENACEEnergíaPeninsular</v>
      </c>
      <c r="E161" s="180" t="s">
        <v>54</v>
      </c>
      <c r="F161" s="181" t="s">
        <v>190</v>
      </c>
      <c r="G161" s="181" t="s">
        <v>184</v>
      </c>
      <c r="H161" s="181" t="s">
        <v>135</v>
      </c>
      <c r="I161" s="181" t="s">
        <v>72</v>
      </c>
      <c r="J161" s="285" t="s">
        <v>161</v>
      </c>
      <c r="K161" s="505">
        <f>+ROUND(TR_ENERO_2025!$D$10,LOOKUP($H161,TR_ENERO_2025!$B$71:$C$73,TR_ENERO_2025!$C$71:$C$73))</f>
        <v>6.4999999999999997E-3</v>
      </c>
    </row>
    <row r="162" spans="1:11" ht="16.5" hidden="1" x14ac:dyDescent="0.3">
      <c r="A162" s="67" t="str">
        <f t="shared" si="8"/>
        <v>GDMTOCENACEPeninsular</v>
      </c>
      <c r="B162" s="250" t="str">
        <f t="shared" si="6"/>
        <v>GDMTOEnergíaPeninsular</v>
      </c>
      <c r="C162" s="67" t="str">
        <f t="shared" si="7"/>
        <v>GDMTOCENACEEnergíaPeninsular</v>
      </c>
      <c r="E162" s="180" t="s">
        <v>55</v>
      </c>
      <c r="F162" s="181" t="s">
        <v>190</v>
      </c>
      <c r="G162" s="181" t="s">
        <v>184</v>
      </c>
      <c r="H162" s="181" t="s">
        <v>135</v>
      </c>
      <c r="I162" s="181" t="s">
        <v>72</v>
      </c>
      <c r="J162" s="285" t="s">
        <v>161</v>
      </c>
      <c r="K162" s="505">
        <f>+ROUND(TR_ENERO_2025!$D$10,LOOKUP($H162,TR_ENERO_2025!$B$71:$C$73,TR_ENERO_2025!$C$71:$C$73))</f>
        <v>6.4999999999999997E-3</v>
      </c>
    </row>
    <row r="163" spans="1:11" ht="16.5" hidden="1" x14ac:dyDescent="0.3">
      <c r="A163" s="67" t="str">
        <f t="shared" si="8"/>
        <v>RAMTCENACEPeninsular</v>
      </c>
      <c r="B163" s="250" t="str">
        <f t="shared" si="6"/>
        <v>RAMTEnergíaPeninsular</v>
      </c>
      <c r="C163" s="67" t="str">
        <f t="shared" si="7"/>
        <v>RAMTCENACEEnergíaPeninsular</v>
      </c>
      <c r="E163" s="180" t="s">
        <v>60</v>
      </c>
      <c r="F163" s="181" t="s">
        <v>190</v>
      </c>
      <c r="G163" s="181" t="s">
        <v>184</v>
      </c>
      <c r="H163" s="181" t="s">
        <v>135</v>
      </c>
      <c r="I163" s="181" t="s">
        <v>72</v>
      </c>
      <c r="J163" s="285" t="s">
        <v>161</v>
      </c>
      <c r="K163" s="505">
        <f>+ROUND(TR_ENERO_2025!$D$10,LOOKUP($H163,TR_ENERO_2025!$B$71:$C$73,TR_ENERO_2025!$C$71:$C$73))</f>
        <v>6.4999999999999997E-3</v>
      </c>
    </row>
    <row r="164" spans="1:11" ht="16.5" hidden="1" x14ac:dyDescent="0.3">
      <c r="A164" s="67" t="str">
        <f t="shared" si="8"/>
        <v>DISTCENACEPeninsular</v>
      </c>
      <c r="B164" s="250" t="str">
        <f t="shared" si="6"/>
        <v>DISTEnergíaPeninsular</v>
      </c>
      <c r="C164" s="67" t="str">
        <f t="shared" si="7"/>
        <v>DISTCENACEEnergíaPeninsular</v>
      </c>
      <c r="E164" s="180" t="s">
        <v>51</v>
      </c>
      <c r="F164" s="181" t="s">
        <v>190</v>
      </c>
      <c r="G164" s="181" t="s">
        <v>184</v>
      </c>
      <c r="H164" s="181" t="s">
        <v>135</v>
      </c>
      <c r="I164" s="181" t="s">
        <v>72</v>
      </c>
      <c r="J164" s="285" t="s">
        <v>161</v>
      </c>
      <c r="K164" s="505">
        <f>+ROUND(TR_ENERO_2025!$D$10,LOOKUP($H164,TR_ENERO_2025!$B$71:$C$73,TR_ENERO_2025!$C$71:$C$73))</f>
        <v>6.4999999999999997E-3</v>
      </c>
    </row>
    <row r="165" spans="1:11" ht="16.5" hidden="1" x14ac:dyDescent="0.3">
      <c r="A165" s="67" t="str">
        <f t="shared" si="8"/>
        <v>DITCENACEPeninsular</v>
      </c>
      <c r="B165" s="250" t="str">
        <f t="shared" si="6"/>
        <v>DITEnergíaPeninsular</v>
      </c>
      <c r="C165" s="67" t="str">
        <f t="shared" si="7"/>
        <v>DITCENACEEnergíaPeninsular</v>
      </c>
      <c r="E165" s="180" t="s">
        <v>52</v>
      </c>
      <c r="F165" s="181" t="s">
        <v>190</v>
      </c>
      <c r="G165" s="181" t="s">
        <v>184</v>
      </c>
      <c r="H165" s="181" t="s">
        <v>135</v>
      </c>
      <c r="I165" s="181" t="s">
        <v>72</v>
      </c>
      <c r="J165" s="285" t="s">
        <v>161</v>
      </c>
      <c r="K165" s="505">
        <f>+ROUND(TR_ENERO_2025!$D$10,LOOKUP($H165,TR_ENERO_2025!$B$71:$C$73,TR_ENERO_2025!$C$71:$C$73))</f>
        <v>6.4999999999999997E-3</v>
      </c>
    </row>
    <row r="166" spans="1:11" ht="16.5" hidden="1" x14ac:dyDescent="0.3">
      <c r="A166" s="67" t="str">
        <f t="shared" si="8"/>
        <v>DB1CENACESureste</v>
      </c>
      <c r="B166" s="250" t="str">
        <f t="shared" si="6"/>
        <v>DB1EnergíaSureste</v>
      </c>
      <c r="C166" s="67" t="str">
        <f t="shared" si="7"/>
        <v>DB1CENACEEnergíaSureste</v>
      </c>
      <c r="E166" s="180" t="s">
        <v>48</v>
      </c>
      <c r="F166" s="181" t="s">
        <v>190</v>
      </c>
      <c r="G166" s="181" t="s">
        <v>184</v>
      </c>
      <c r="H166" s="181" t="s">
        <v>135</v>
      </c>
      <c r="I166" s="181" t="s">
        <v>73</v>
      </c>
      <c r="J166" s="285" t="s">
        <v>161</v>
      </c>
      <c r="K166" s="505">
        <f>+ROUND(TR_ENERO_2025!$D$10,LOOKUP($H166,TR_ENERO_2025!$B$71:$C$73,TR_ENERO_2025!$C$71:$C$73))</f>
        <v>6.4999999999999997E-3</v>
      </c>
    </row>
    <row r="167" spans="1:11" ht="16.5" hidden="1" x14ac:dyDescent="0.3">
      <c r="A167" s="67" t="str">
        <f t="shared" si="8"/>
        <v>DB2CENACESureste</v>
      </c>
      <c r="B167" s="250" t="str">
        <f t="shared" si="6"/>
        <v>DB2EnergíaSureste</v>
      </c>
      <c r="C167" s="67" t="str">
        <f t="shared" si="7"/>
        <v>DB2CENACEEnergíaSureste</v>
      </c>
      <c r="E167" s="180" t="s">
        <v>50</v>
      </c>
      <c r="F167" s="181" t="s">
        <v>190</v>
      </c>
      <c r="G167" s="181" t="s">
        <v>184</v>
      </c>
      <c r="H167" s="181" t="s">
        <v>135</v>
      </c>
      <c r="I167" s="181" t="s">
        <v>73</v>
      </c>
      <c r="J167" s="285" t="s">
        <v>161</v>
      </c>
      <c r="K167" s="505">
        <f>+ROUND(TR_ENERO_2025!$D$10,LOOKUP($H167,TR_ENERO_2025!$B$71:$C$73,TR_ENERO_2025!$C$71:$C$73))</f>
        <v>6.4999999999999997E-3</v>
      </c>
    </row>
    <row r="168" spans="1:11" ht="16.5" hidden="1" x14ac:dyDescent="0.3">
      <c r="A168" s="67" t="str">
        <f t="shared" si="8"/>
        <v>PDBTCENACESureste</v>
      </c>
      <c r="B168" s="250" t="str">
        <f t="shared" si="6"/>
        <v>PDBTEnergíaSureste</v>
      </c>
      <c r="C168" s="67" t="str">
        <f t="shared" si="7"/>
        <v>PDBTCENACEEnergíaSureste</v>
      </c>
      <c r="E168" s="180" t="s">
        <v>56</v>
      </c>
      <c r="F168" s="181" t="s">
        <v>190</v>
      </c>
      <c r="G168" s="181" t="s">
        <v>184</v>
      </c>
      <c r="H168" s="181" t="s">
        <v>135</v>
      </c>
      <c r="I168" s="181" t="s">
        <v>73</v>
      </c>
      <c r="J168" s="285" t="s">
        <v>161</v>
      </c>
      <c r="K168" s="505">
        <f>+ROUND(TR_ENERO_2025!$D$10,LOOKUP($H168,TR_ENERO_2025!$B$71:$C$73,TR_ENERO_2025!$C$71:$C$73))</f>
        <v>6.4999999999999997E-3</v>
      </c>
    </row>
    <row r="169" spans="1:11" ht="16.5" hidden="1" x14ac:dyDescent="0.3">
      <c r="A169" s="67" t="str">
        <f t="shared" si="8"/>
        <v>GDBTCENACESureste</v>
      </c>
      <c r="B169" s="250" t="str">
        <f t="shared" si="6"/>
        <v>GDBTEnergíaSureste</v>
      </c>
      <c r="C169" s="67" t="str">
        <f t="shared" si="7"/>
        <v>GDBTCENACEEnergíaSureste</v>
      </c>
      <c r="E169" s="187" t="s">
        <v>53</v>
      </c>
      <c r="F169" s="181" t="s">
        <v>190</v>
      </c>
      <c r="G169" s="181" t="s">
        <v>184</v>
      </c>
      <c r="H169" s="181" t="s">
        <v>135</v>
      </c>
      <c r="I169" s="181" t="s">
        <v>73</v>
      </c>
      <c r="J169" s="285" t="s">
        <v>161</v>
      </c>
      <c r="K169" s="505">
        <f>+ROUND(TR_ENERO_2025!$D$10,LOOKUP($H169,TR_ENERO_2025!$B$71:$C$73,TR_ENERO_2025!$C$71:$C$73))</f>
        <v>6.4999999999999997E-3</v>
      </c>
    </row>
    <row r="170" spans="1:11" ht="16.5" hidden="1" x14ac:dyDescent="0.3">
      <c r="A170" s="67" t="str">
        <f t="shared" si="8"/>
        <v>RABTCENACESureste</v>
      </c>
      <c r="B170" s="250" t="str">
        <f t="shared" si="6"/>
        <v>RABTEnergíaSureste</v>
      </c>
      <c r="C170" s="67" t="str">
        <f t="shared" si="7"/>
        <v>RABTCENACEEnergíaSureste</v>
      </c>
      <c r="E170" s="187" t="s">
        <v>59</v>
      </c>
      <c r="F170" s="181" t="s">
        <v>190</v>
      </c>
      <c r="G170" s="181" t="s">
        <v>184</v>
      </c>
      <c r="H170" s="181" t="s">
        <v>135</v>
      </c>
      <c r="I170" s="181" t="s">
        <v>73</v>
      </c>
      <c r="J170" s="285" t="s">
        <v>161</v>
      </c>
      <c r="K170" s="505">
        <f>+ROUND(TR_ENERO_2025!$D$10,LOOKUP($H170,TR_ENERO_2025!$B$71:$C$73,TR_ENERO_2025!$C$71:$C$73))</f>
        <v>6.4999999999999997E-3</v>
      </c>
    </row>
    <row r="171" spans="1:11" ht="16.5" hidden="1" x14ac:dyDescent="0.3">
      <c r="A171" s="67" t="str">
        <f t="shared" si="8"/>
        <v>APBTCENACESureste</v>
      </c>
      <c r="B171" s="250" t="str">
        <f t="shared" si="6"/>
        <v>APBTEnergíaSureste</v>
      </c>
      <c r="C171" s="67" t="str">
        <f t="shared" si="7"/>
        <v>APBTCENACEEnergíaSureste</v>
      </c>
      <c r="E171" s="187" t="s">
        <v>57</v>
      </c>
      <c r="F171" s="181" t="s">
        <v>190</v>
      </c>
      <c r="G171" s="181" t="s">
        <v>184</v>
      </c>
      <c r="H171" s="181" t="s">
        <v>135</v>
      </c>
      <c r="I171" s="181" t="s">
        <v>73</v>
      </c>
      <c r="J171" s="285" t="s">
        <v>161</v>
      </c>
      <c r="K171" s="505">
        <f>+ROUND(TR_ENERO_2025!$D$10,LOOKUP($H171,TR_ENERO_2025!$B$71:$C$73,TR_ENERO_2025!$C$71:$C$73))</f>
        <v>6.4999999999999997E-3</v>
      </c>
    </row>
    <row r="172" spans="1:11" ht="16.5" hidden="1" x14ac:dyDescent="0.3">
      <c r="A172" s="67" t="str">
        <f t="shared" si="8"/>
        <v>APMTCENACESureste</v>
      </c>
      <c r="B172" s="250" t="str">
        <f t="shared" si="6"/>
        <v>APMTEnergíaSureste</v>
      </c>
      <c r="C172" s="67" t="str">
        <f t="shared" si="7"/>
        <v>APMTCENACEEnergíaSureste</v>
      </c>
      <c r="E172" s="187" t="s">
        <v>58</v>
      </c>
      <c r="F172" s="181" t="s">
        <v>190</v>
      </c>
      <c r="G172" s="181" t="s">
        <v>184</v>
      </c>
      <c r="H172" s="181" t="s">
        <v>135</v>
      </c>
      <c r="I172" s="181" t="s">
        <v>73</v>
      </c>
      <c r="J172" s="285" t="s">
        <v>161</v>
      </c>
      <c r="K172" s="505">
        <f>+ROUND(TR_ENERO_2025!$D$10,LOOKUP($H172,TR_ENERO_2025!$B$71:$C$73,TR_ENERO_2025!$C$71:$C$73))</f>
        <v>6.4999999999999997E-3</v>
      </c>
    </row>
    <row r="173" spans="1:11" ht="16.5" hidden="1" x14ac:dyDescent="0.3">
      <c r="A173" s="67" t="str">
        <f t="shared" si="8"/>
        <v>GDMTHCENACESureste</v>
      </c>
      <c r="B173" s="250" t="str">
        <f t="shared" si="6"/>
        <v>GDMTHEnergíaSureste</v>
      </c>
      <c r="C173" s="67" t="str">
        <f t="shared" si="7"/>
        <v>GDMTHCENACEEnergíaSureste</v>
      </c>
      <c r="E173" s="180" t="s">
        <v>54</v>
      </c>
      <c r="F173" s="181" t="s">
        <v>190</v>
      </c>
      <c r="G173" s="181" t="s">
        <v>184</v>
      </c>
      <c r="H173" s="181" t="s">
        <v>135</v>
      </c>
      <c r="I173" s="181" t="s">
        <v>73</v>
      </c>
      <c r="J173" s="285" t="s">
        <v>161</v>
      </c>
      <c r="K173" s="505">
        <f>+ROUND(TR_ENERO_2025!$D$10,LOOKUP($H173,TR_ENERO_2025!$B$71:$C$73,TR_ENERO_2025!$C$71:$C$73))</f>
        <v>6.4999999999999997E-3</v>
      </c>
    </row>
    <row r="174" spans="1:11" ht="16.5" hidden="1" x14ac:dyDescent="0.3">
      <c r="A174" s="67" t="str">
        <f t="shared" si="8"/>
        <v>GDMTOCENACESureste</v>
      </c>
      <c r="B174" s="250" t="str">
        <f t="shared" si="6"/>
        <v>GDMTOEnergíaSureste</v>
      </c>
      <c r="C174" s="67" t="str">
        <f t="shared" si="7"/>
        <v>GDMTOCENACEEnergíaSureste</v>
      </c>
      <c r="E174" s="180" t="s">
        <v>55</v>
      </c>
      <c r="F174" s="181" t="s">
        <v>190</v>
      </c>
      <c r="G174" s="181" t="s">
        <v>184</v>
      </c>
      <c r="H174" s="181" t="s">
        <v>135</v>
      </c>
      <c r="I174" s="181" t="s">
        <v>73</v>
      </c>
      <c r="J174" s="285" t="s">
        <v>161</v>
      </c>
      <c r="K174" s="505">
        <f>+ROUND(TR_ENERO_2025!$D$10,LOOKUP($H174,TR_ENERO_2025!$B$71:$C$73,TR_ENERO_2025!$C$71:$C$73))</f>
        <v>6.4999999999999997E-3</v>
      </c>
    </row>
    <row r="175" spans="1:11" ht="16.5" hidden="1" x14ac:dyDescent="0.3">
      <c r="A175" s="67" t="str">
        <f t="shared" si="8"/>
        <v>RAMTCENACESureste</v>
      </c>
      <c r="B175" s="250" t="str">
        <f t="shared" si="6"/>
        <v>RAMTEnergíaSureste</v>
      </c>
      <c r="C175" s="67" t="str">
        <f t="shared" si="7"/>
        <v>RAMTCENACEEnergíaSureste</v>
      </c>
      <c r="E175" s="180" t="s">
        <v>60</v>
      </c>
      <c r="F175" s="181" t="s">
        <v>190</v>
      </c>
      <c r="G175" s="181" t="s">
        <v>184</v>
      </c>
      <c r="H175" s="181" t="s">
        <v>135</v>
      </c>
      <c r="I175" s="181" t="s">
        <v>73</v>
      </c>
      <c r="J175" s="285" t="s">
        <v>161</v>
      </c>
      <c r="K175" s="505">
        <f>+ROUND(TR_ENERO_2025!$D$10,LOOKUP($H175,TR_ENERO_2025!$B$71:$C$73,TR_ENERO_2025!$C$71:$C$73))</f>
        <v>6.4999999999999997E-3</v>
      </c>
    </row>
    <row r="176" spans="1:11" ht="16.5" hidden="1" x14ac:dyDescent="0.3">
      <c r="A176" s="67" t="str">
        <f t="shared" si="8"/>
        <v>DISTCENACESureste</v>
      </c>
      <c r="B176" s="250" t="str">
        <f t="shared" si="6"/>
        <v>DISTEnergíaSureste</v>
      </c>
      <c r="C176" s="67" t="str">
        <f t="shared" si="7"/>
        <v>DISTCENACEEnergíaSureste</v>
      </c>
      <c r="E176" s="180" t="s">
        <v>51</v>
      </c>
      <c r="F176" s="181" t="s">
        <v>190</v>
      </c>
      <c r="G176" s="181" t="s">
        <v>184</v>
      </c>
      <c r="H176" s="181" t="s">
        <v>135</v>
      </c>
      <c r="I176" s="181" t="s">
        <v>73</v>
      </c>
      <c r="J176" s="285" t="s">
        <v>161</v>
      </c>
      <c r="K176" s="505">
        <f>+ROUND(TR_ENERO_2025!$D$10,LOOKUP($H176,TR_ENERO_2025!$B$71:$C$73,TR_ENERO_2025!$C$71:$C$73))</f>
        <v>6.4999999999999997E-3</v>
      </c>
    </row>
    <row r="177" spans="1:11" ht="16.5" hidden="1" x14ac:dyDescent="0.3">
      <c r="A177" s="67" t="str">
        <f t="shared" si="8"/>
        <v>DITCENACESureste</v>
      </c>
      <c r="B177" s="250" t="str">
        <f t="shared" si="6"/>
        <v>DITEnergíaSureste</v>
      </c>
      <c r="C177" s="67" t="str">
        <f t="shared" si="7"/>
        <v>DITCENACEEnergíaSureste</v>
      </c>
      <c r="E177" s="180" t="s">
        <v>52</v>
      </c>
      <c r="F177" s="181" t="s">
        <v>190</v>
      </c>
      <c r="G177" s="181" t="s">
        <v>184</v>
      </c>
      <c r="H177" s="181" t="s">
        <v>135</v>
      </c>
      <c r="I177" s="181" t="s">
        <v>73</v>
      </c>
      <c r="J177" s="285" t="s">
        <v>161</v>
      </c>
      <c r="K177" s="505">
        <f>+ROUND(TR_ENERO_2025!$D$10,LOOKUP($H177,TR_ENERO_2025!$B$71:$C$73,TR_ENERO_2025!$C$71:$C$73))</f>
        <v>6.4999999999999997E-3</v>
      </c>
    </row>
    <row r="178" spans="1:11" ht="16.5" hidden="1" x14ac:dyDescent="0.3">
      <c r="A178" s="67" t="str">
        <f t="shared" si="8"/>
        <v>DB1CENACEValle de México Centro</v>
      </c>
      <c r="B178" s="250" t="str">
        <f t="shared" si="6"/>
        <v>DB1EnergíaValle de México Centro</v>
      </c>
      <c r="C178" s="67" t="str">
        <f t="shared" si="7"/>
        <v>DB1CENACEEnergíaValle de México Centro</v>
      </c>
      <c r="E178" s="180" t="s">
        <v>48</v>
      </c>
      <c r="F178" s="181" t="s">
        <v>190</v>
      </c>
      <c r="G178" s="181" t="s">
        <v>184</v>
      </c>
      <c r="H178" s="181" t="s">
        <v>135</v>
      </c>
      <c r="I178" s="181" t="s">
        <v>74</v>
      </c>
      <c r="J178" s="285" t="s">
        <v>161</v>
      </c>
      <c r="K178" s="505">
        <f>+ROUND(TR_ENERO_2025!$D$10,LOOKUP($H178,TR_ENERO_2025!$B$71:$C$73,TR_ENERO_2025!$C$71:$C$73))</f>
        <v>6.4999999999999997E-3</v>
      </c>
    </row>
    <row r="179" spans="1:11" ht="16.5" hidden="1" x14ac:dyDescent="0.3">
      <c r="A179" s="67" t="str">
        <f t="shared" si="8"/>
        <v>DB2CENACEValle de México Centro</v>
      </c>
      <c r="B179" s="250" t="str">
        <f t="shared" si="6"/>
        <v>DB2EnergíaValle de México Centro</v>
      </c>
      <c r="C179" s="67" t="str">
        <f t="shared" si="7"/>
        <v>DB2CENACEEnergíaValle de México Centro</v>
      </c>
      <c r="E179" s="180" t="s">
        <v>50</v>
      </c>
      <c r="F179" s="181" t="s">
        <v>190</v>
      </c>
      <c r="G179" s="181" t="s">
        <v>184</v>
      </c>
      <c r="H179" s="181" t="s">
        <v>135</v>
      </c>
      <c r="I179" s="181" t="s">
        <v>74</v>
      </c>
      <c r="J179" s="285" t="s">
        <v>161</v>
      </c>
      <c r="K179" s="505">
        <f>+ROUND(TR_ENERO_2025!$D$10,LOOKUP($H179,TR_ENERO_2025!$B$71:$C$73,TR_ENERO_2025!$C$71:$C$73))</f>
        <v>6.4999999999999997E-3</v>
      </c>
    </row>
    <row r="180" spans="1:11" ht="16.5" hidden="1" x14ac:dyDescent="0.3">
      <c r="A180" s="67" t="str">
        <f t="shared" si="8"/>
        <v>PDBTCENACEValle de México Centro</v>
      </c>
      <c r="B180" s="250" t="str">
        <f t="shared" si="6"/>
        <v>PDBTEnergíaValle de México Centro</v>
      </c>
      <c r="C180" s="67" t="str">
        <f t="shared" si="7"/>
        <v>PDBTCENACEEnergíaValle de México Centro</v>
      </c>
      <c r="E180" s="180" t="s">
        <v>56</v>
      </c>
      <c r="F180" s="181" t="s">
        <v>190</v>
      </c>
      <c r="G180" s="181" t="s">
        <v>184</v>
      </c>
      <c r="H180" s="181" t="s">
        <v>135</v>
      </c>
      <c r="I180" s="181" t="s">
        <v>74</v>
      </c>
      <c r="J180" s="285" t="s">
        <v>161</v>
      </c>
      <c r="K180" s="505">
        <f>+ROUND(TR_ENERO_2025!$D$10,LOOKUP($H180,TR_ENERO_2025!$B$71:$C$73,TR_ENERO_2025!$C$71:$C$73))</f>
        <v>6.4999999999999997E-3</v>
      </c>
    </row>
    <row r="181" spans="1:11" ht="16.5" hidden="1" x14ac:dyDescent="0.3">
      <c r="A181" s="67" t="str">
        <f t="shared" si="8"/>
        <v>GDBTCENACEValle de México Centro</v>
      </c>
      <c r="B181" s="250" t="str">
        <f t="shared" si="6"/>
        <v>GDBTEnergíaValle de México Centro</v>
      </c>
      <c r="C181" s="67" t="str">
        <f t="shared" si="7"/>
        <v>GDBTCENACEEnergíaValle de México Centro</v>
      </c>
      <c r="E181" s="187" t="s">
        <v>53</v>
      </c>
      <c r="F181" s="181" t="s">
        <v>190</v>
      </c>
      <c r="G181" s="181" t="s">
        <v>184</v>
      </c>
      <c r="H181" s="181" t="s">
        <v>135</v>
      </c>
      <c r="I181" s="181" t="s">
        <v>74</v>
      </c>
      <c r="J181" s="285" t="s">
        <v>161</v>
      </c>
      <c r="K181" s="505">
        <f>+ROUND(TR_ENERO_2025!$D$10,LOOKUP($H181,TR_ENERO_2025!$B$71:$C$73,TR_ENERO_2025!$C$71:$C$73))</f>
        <v>6.4999999999999997E-3</v>
      </c>
    </row>
    <row r="182" spans="1:11" ht="16.5" hidden="1" x14ac:dyDescent="0.3">
      <c r="A182" s="67" t="str">
        <f t="shared" si="8"/>
        <v>RABTCENACEValle de México Centro</v>
      </c>
      <c r="B182" s="250" t="str">
        <f t="shared" si="6"/>
        <v>RABTEnergíaValle de México Centro</v>
      </c>
      <c r="C182" s="67" t="str">
        <f t="shared" si="7"/>
        <v>RABTCENACEEnergíaValle de México Centro</v>
      </c>
      <c r="E182" s="187" t="s">
        <v>59</v>
      </c>
      <c r="F182" s="181" t="s">
        <v>190</v>
      </c>
      <c r="G182" s="181" t="s">
        <v>184</v>
      </c>
      <c r="H182" s="181" t="s">
        <v>135</v>
      </c>
      <c r="I182" s="181" t="s">
        <v>74</v>
      </c>
      <c r="J182" s="285" t="s">
        <v>161</v>
      </c>
      <c r="K182" s="505">
        <f>+ROUND(TR_ENERO_2025!$D$10,LOOKUP($H182,TR_ENERO_2025!$B$71:$C$73,TR_ENERO_2025!$C$71:$C$73))</f>
        <v>6.4999999999999997E-3</v>
      </c>
    </row>
    <row r="183" spans="1:11" ht="16.5" hidden="1" x14ac:dyDescent="0.3">
      <c r="A183" s="67" t="str">
        <f t="shared" si="8"/>
        <v>APBTCENACEValle de México Centro</v>
      </c>
      <c r="B183" s="250" t="str">
        <f t="shared" si="6"/>
        <v>APBTEnergíaValle de México Centro</v>
      </c>
      <c r="C183" s="67" t="str">
        <f t="shared" si="7"/>
        <v>APBTCENACEEnergíaValle de México Centro</v>
      </c>
      <c r="E183" s="187" t="s">
        <v>57</v>
      </c>
      <c r="F183" s="181" t="s">
        <v>190</v>
      </c>
      <c r="G183" s="181" t="s">
        <v>184</v>
      </c>
      <c r="H183" s="181" t="s">
        <v>135</v>
      </c>
      <c r="I183" s="181" t="s">
        <v>74</v>
      </c>
      <c r="J183" s="285" t="s">
        <v>161</v>
      </c>
      <c r="K183" s="505">
        <f>+ROUND(TR_ENERO_2025!$D$10,LOOKUP($H183,TR_ENERO_2025!$B$71:$C$73,TR_ENERO_2025!$C$71:$C$73))</f>
        <v>6.4999999999999997E-3</v>
      </c>
    </row>
    <row r="184" spans="1:11" ht="16.5" hidden="1" x14ac:dyDescent="0.3">
      <c r="A184" s="67" t="str">
        <f t="shared" si="8"/>
        <v>APMTCENACEValle de México Centro</v>
      </c>
      <c r="B184" s="250" t="str">
        <f t="shared" si="6"/>
        <v>APMTEnergíaValle de México Centro</v>
      </c>
      <c r="C184" s="67" t="str">
        <f t="shared" si="7"/>
        <v>APMTCENACEEnergíaValle de México Centro</v>
      </c>
      <c r="E184" s="187" t="s">
        <v>58</v>
      </c>
      <c r="F184" s="181" t="s">
        <v>190</v>
      </c>
      <c r="G184" s="181" t="s">
        <v>184</v>
      </c>
      <c r="H184" s="181" t="s">
        <v>135</v>
      </c>
      <c r="I184" s="181" t="s">
        <v>74</v>
      </c>
      <c r="J184" s="285" t="s">
        <v>161</v>
      </c>
      <c r="K184" s="505">
        <f>+ROUND(TR_ENERO_2025!$D$10,LOOKUP($H184,TR_ENERO_2025!$B$71:$C$73,TR_ENERO_2025!$C$71:$C$73))</f>
        <v>6.4999999999999997E-3</v>
      </c>
    </row>
    <row r="185" spans="1:11" ht="16.5" hidden="1" x14ac:dyDescent="0.3">
      <c r="A185" s="67" t="str">
        <f t="shared" si="8"/>
        <v>GDMTHCENACEValle de México Centro</v>
      </c>
      <c r="B185" s="250" t="str">
        <f t="shared" si="6"/>
        <v>GDMTHEnergíaValle de México Centro</v>
      </c>
      <c r="C185" s="67" t="str">
        <f t="shared" si="7"/>
        <v>GDMTHCENACEEnergíaValle de México Centro</v>
      </c>
      <c r="E185" s="180" t="s">
        <v>54</v>
      </c>
      <c r="F185" s="181" t="s">
        <v>190</v>
      </c>
      <c r="G185" s="181" t="s">
        <v>184</v>
      </c>
      <c r="H185" s="181" t="s">
        <v>135</v>
      </c>
      <c r="I185" s="181" t="s">
        <v>74</v>
      </c>
      <c r="J185" s="285" t="s">
        <v>161</v>
      </c>
      <c r="K185" s="505">
        <f>+ROUND(TR_ENERO_2025!$D$10,LOOKUP($H185,TR_ENERO_2025!$B$71:$C$73,TR_ENERO_2025!$C$71:$C$73))</f>
        <v>6.4999999999999997E-3</v>
      </c>
    </row>
    <row r="186" spans="1:11" ht="16.5" hidden="1" x14ac:dyDescent="0.3">
      <c r="A186" s="67" t="str">
        <f t="shared" si="8"/>
        <v>GDMTOCENACEValle de México Centro</v>
      </c>
      <c r="B186" s="250" t="str">
        <f t="shared" si="6"/>
        <v>GDMTOEnergíaValle de México Centro</v>
      </c>
      <c r="C186" s="67" t="str">
        <f t="shared" si="7"/>
        <v>GDMTOCENACEEnergíaValle de México Centro</v>
      </c>
      <c r="E186" s="180" t="s">
        <v>55</v>
      </c>
      <c r="F186" s="181" t="s">
        <v>190</v>
      </c>
      <c r="G186" s="181" t="s">
        <v>184</v>
      </c>
      <c r="H186" s="181" t="s">
        <v>135</v>
      </c>
      <c r="I186" s="181" t="s">
        <v>74</v>
      </c>
      <c r="J186" s="285" t="s">
        <v>161</v>
      </c>
      <c r="K186" s="505">
        <f>+ROUND(TR_ENERO_2025!$D$10,LOOKUP($H186,TR_ENERO_2025!$B$71:$C$73,TR_ENERO_2025!$C$71:$C$73))</f>
        <v>6.4999999999999997E-3</v>
      </c>
    </row>
    <row r="187" spans="1:11" ht="16.5" hidden="1" x14ac:dyDescent="0.3">
      <c r="A187" s="67" t="str">
        <f t="shared" si="8"/>
        <v>RAMTCENACEValle de México Centro</v>
      </c>
      <c r="B187" s="250" t="str">
        <f t="shared" si="6"/>
        <v>RAMTEnergíaValle de México Centro</v>
      </c>
      <c r="C187" s="67" t="str">
        <f t="shared" si="7"/>
        <v>RAMTCENACEEnergíaValle de México Centro</v>
      </c>
      <c r="E187" s="180" t="s">
        <v>60</v>
      </c>
      <c r="F187" s="181" t="s">
        <v>190</v>
      </c>
      <c r="G187" s="181" t="s">
        <v>184</v>
      </c>
      <c r="H187" s="181" t="s">
        <v>135</v>
      </c>
      <c r="I187" s="181" t="s">
        <v>74</v>
      </c>
      <c r="J187" s="285" t="s">
        <v>161</v>
      </c>
      <c r="K187" s="505">
        <f>+ROUND(TR_ENERO_2025!$D$10,LOOKUP($H187,TR_ENERO_2025!$B$71:$C$73,TR_ENERO_2025!$C$71:$C$73))</f>
        <v>6.4999999999999997E-3</v>
      </c>
    </row>
    <row r="188" spans="1:11" ht="16.5" hidden="1" x14ac:dyDescent="0.3">
      <c r="A188" s="67" t="str">
        <f t="shared" si="8"/>
        <v>DISTCENACEValle de México Centro</v>
      </c>
      <c r="B188" s="250" t="str">
        <f t="shared" si="6"/>
        <v>DISTEnergíaValle de México Centro</v>
      </c>
      <c r="C188" s="67" t="str">
        <f t="shared" si="7"/>
        <v>DISTCENACEEnergíaValle de México Centro</v>
      </c>
      <c r="E188" s="180" t="s">
        <v>51</v>
      </c>
      <c r="F188" s="181" t="s">
        <v>190</v>
      </c>
      <c r="G188" s="181" t="s">
        <v>184</v>
      </c>
      <c r="H188" s="181" t="s">
        <v>135</v>
      </c>
      <c r="I188" s="181" t="s">
        <v>74</v>
      </c>
      <c r="J188" s="285" t="s">
        <v>161</v>
      </c>
      <c r="K188" s="505">
        <f>+ROUND(TR_ENERO_2025!$D$10,LOOKUP($H188,TR_ENERO_2025!$B$71:$C$73,TR_ENERO_2025!$C$71:$C$73))</f>
        <v>6.4999999999999997E-3</v>
      </c>
    </row>
    <row r="189" spans="1:11" ht="16.5" hidden="1" x14ac:dyDescent="0.3">
      <c r="A189" s="67" t="str">
        <f t="shared" si="8"/>
        <v>DITCENACEValle de México Centro</v>
      </c>
      <c r="B189" s="250" t="str">
        <f t="shared" si="6"/>
        <v>DITEnergíaValle de México Centro</v>
      </c>
      <c r="C189" s="67" t="str">
        <f t="shared" si="7"/>
        <v>DITCENACEEnergíaValle de México Centro</v>
      </c>
      <c r="E189" s="180" t="s">
        <v>52</v>
      </c>
      <c r="F189" s="181" t="s">
        <v>190</v>
      </c>
      <c r="G189" s="181" t="s">
        <v>184</v>
      </c>
      <c r="H189" s="181" t="s">
        <v>135</v>
      </c>
      <c r="I189" s="181" t="s">
        <v>74</v>
      </c>
      <c r="J189" s="285" t="s">
        <v>161</v>
      </c>
      <c r="K189" s="505">
        <f>+ROUND(TR_ENERO_2025!$D$10,LOOKUP($H189,TR_ENERO_2025!$B$71:$C$73,TR_ENERO_2025!$C$71:$C$73))</f>
        <v>6.4999999999999997E-3</v>
      </c>
    </row>
    <row r="190" spans="1:11" ht="16.5" hidden="1" x14ac:dyDescent="0.3">
      <c r="A190" s="67" t="str">
        <f t="shared" si="8"/>
        <v>DB1CENACEValle de México Norte</v>
      </c>
      <c r="B190" s="250" t="str">
        <f t="shared" si="6"/>
        <v>DB1EnergíaValle de México Norte</v>
      </c>
      <c r="C190" s="67" t="str">
        <f t="shared" si="7"/>
        <v>DB1CENACEEnergíaValle de México Norte</v>
      </c>
      <c r="E190" s="180" t="s">
        <v>48</v>
      </c>
      <c r="F190" s="181" t="s">
        <v>190</v>
      </c>
      <c r="G190" s="181" t="s">
        <v>184</v>
      </c>
      <c r="H190" s="181" t="s">
        <v>135</v>
      </c>
      <c r="I190" s="181" t="s">
        <v>75</v>
      </c>
      <c r="J190" s="285" t="s">
        <v>161</v>
      </c>
      <c r="K190" s="505">
        <f>+ROUND(TR_ENERO_2025!$D$10,LOOKUP($H190,TR_ENERO_2025!$B$71:$C$73,TR_ENERO_2025!$C$71:$C$73))</f>
        <v>6.4999999999999997E-3</v>
      </c>
    </row>
    <row r="191" spans="1:11" ht="16.5" hidden="1" x14ac:dyDescent="0.3">
      <c r="A191" s="67" t="str">
        <f t="shared" si="8"/>
        <v>DB2CENACEValle de México Norte</v>
      </c>
      <c r="B191" s="250" t="str">
        <f t="shared" si="6"/>
        <v>DB2EnergíaValle de México Norte</v>
      </c>
      <c r="C191" s="67" t="str">
        <f t="shared" si="7"/>
        <v>DB2CENACEEnergíaValle de México Norte</v>
      </c>
      <c r="E191" s="180" t="s">
        <v>50</v>
      </c>
      <c r="F191" s="181" t="s">
        <v>190</v>
      </c>
      <c r="G191" s="181" t="s">
        <v>184</v>
      </c>
      <c r="H191" s="181" t="s">
        <v>135</v>
      </c>
      <c r="I191" s="181" t="s">
        <v>75</v>
      </c>
      <c r="J191" s="285" t="s">
        <v>161</v>
      </c>
      <c r="K191" s="505">
        <f>+ROUND(TR_ENERO_2025!$D$10,LOOKUP($H191,TR_ENERO_2025!$B$71:$C$73,TR_ENERO_2025!$C$71:$C$73))</f>
        <v>6.4999999999999997E-3</v>
      </c>
    </row>
    <row r="192" spans="1:11" ht="16.5" hidden="1" x14ac:dyDescent="0.3">
      <c r="A192" s="67" t="str">
        <f t="shared" si="8"/>
        <v>PDBTCENACEValle de México Norte</v>
      </c>
      <c r="B192" s="250" t="str">
        <f t="shared" si="6"/>
        <v>PDBTEnergíaValle de México Norte</v>
      </c>
      <c r="C192" s="67" t="str">
        <f t="shared" si="7"/>
        <v>PDBTCENACEEnergíaValle de México Norte</v>
      </c>
      <c r="E192" s="180" t="s">
        <v>56</v>
      </c>
      <c r="F192" s="181" t="s">
        <v>190</v>
      </c>
      <c r="G192" s="181" t="s">
        <v>184</v>
      </c>
      <c r="H192" s="181" t="s">
        <v>135</v>
      </c>
      <c r="I192" s="181" t="s">
        <v>75</v>
      </c>
      <c r="J192" s="285" t="s">
        <v>161</v>
      </c>
      <c r="K192" s="505">
        <f>+ROUND(TR_ENERO_2025!$D$10,LOOKUP($H192,TR_ENERO_2025!$B$71:$C$73,TR_ENERO_2025!$C$71:$C$73))</f>
        <v>6.4999999999999997E-3</v>
      </c>
    </row>
    <row r="193" spans="1:11" ht="16.5" hidden="1" x14ac:dyDescent="0.3">
      <c r="A193" s="67" t="str">
        <f t="shared" si="8"/>
        <v>GDBTCENACEValle de México Norte</v>
      </c>
      <c r="B193" s="250" t="str">
        <f t="shared" si="6"/>
        <v>GDBTEnergíaValle de México Norte</v>
      </c>
      <c r="C193" s="67" t="str">
        <f t="shared" si="7"/>
        <v>GDBTCENACEEnergíaValle de México Norte</v>
      </c>
      <c r="E193" s="187" t="s">
        <v>53</v>
      </c>
      <c r="F193" s="181" t="s">
        <v>190</v>
      </c>
      <c r="G193" s="181" t="s">
        <v>184</v>
      </c>
      <c r="H193" s="181" t="s">
        <v>135</v>
      </c>
      <c r="I193" s="181" t="s">
        <v>75</v>
      </c>
      <c r="J193" s="285" t="s">
        <v>161</v>
      </c>
      <c r="K193" s="505">
        <f>+ROUND(TR_ENERO_2025!$D$10,LOOKUP($H193,TR_ENERO_2025!$B$71:$C$73,TR_ENERO_2025!$C$71:$C$73))</f>
        <v>6.4999999999999997E-3</v>
      </c>
    </row>
    <row r="194" spans="1:11" ht="16.5" hidden="1" x14ac:dyDescent="0.3">
      <c r="A194" s="67" t="str">
        <f t="shared" si="8"/>
        <v>RABTCENACEValle de México Norte</v>
      </c>
      <c r="B194" s="250" t="str">
        <f t="shared" si="6"/>
        <v>RABTEnergíaValle de México Norte</v>
      </c>
      <c r="C194" s="67" t="str">
        <f t="shared" si="7"/>
        <v>RABTCENACEEnergíaValle de México Norte</v>
      </c>
      <c r="E194" s="187" t="s">
        <v>59</v>
      </c>
      <c r="F194" s="181" t="s">
        <v>190</v>
      </c>
      <c r="G194" s="181" t="s">
        <v>184</v>
      </c>
      <c r="H194" s="181" t="s">
        <v>135</v>
      </c>
      <c r="I194" s="181" t="s">
        <v>75</v>
      </c>
      <c r="J194" s="285" t="s">
        <v>161</v>
      </c>
      <c r="K194" s="505">
        <f>+ROUND(TR_ENERO_2025!$D$10,LOOKUP($H194,TR_ENERO_2025!$B$71:$C$73,TR_ENERO_2025!$C$71:$C$73))</f>
        <v>6.4999999999999997E-3</v>
      </c>
    </row>
    <row r="195" spans="1:11" ht="16.5" hidden="1" x14ac:dyDescent="0.3">
      <c r="A195" s="67" t="str">
        <f t="shared" si="8"/>
        <v>APBTCENACEValle de México Norte</v>
      </c>
      <c r="B195" s="250" t="str">
        <f t="shared" si="6"/>
        <v>APBTEnergíaValle de México Norte</v>
      </c>
      <c r="C195" s="67" t="str">
        <f t="shared" si="7"/>
        <v>APBTCENACEEnergíaValle de México Norte</v>
      </c>
      <c r="E195" s="187" t="s">
        <v>57</v>
      </c>
      <c r="F195" s="181" t="s">
        <v>190</v>
      </c>
      <c r="G195" s="181" t="s">
        <v>184</v>
      </c>
      <c r="H195" s="181" t="s">
        <v>135</v>
      </c>
      <c r="I195" s="181" t="s">
        <v>75</v>
      </c>
      <c r="J195" s="285" t="s">
        <v>161</v>
      </c>
      <c r="K195" s="505">
        <f>+ROUND(TR_ENERO_2025!$D$10,LOOKUP($H195,TR_ENERO_2025!$B$71:$C$73,TR_ENERO_2025!$C$71:$C$73))</f>
        <v>6.4999999999999997E-3</v>
      </c>
    </row>
    <row r="196" spans="1:11" ht="16.5" hidden="1" x14ac:dyDescent="0.3">
      <c r="A196" s="67" t="str">
        <f t="shared" si="8"/>
        <v>APMTCENACEValle de México Norte</v>
      </c>
      <c r="B196" s="250" t="str">
        <f t="shared" si="6"/>
        <v>APMTEnergíaValle de México Norte</v>
      </c>
      <c r="C196" s="67" t="str">
        <f t="shared" si="7"/>
        <v>APMTCENACEEnergíaValle de México Norte</v>
      </c>
      <c r="E196" s="187" t="s">
        <v>58</v>
      </c>
      <c r="F196" s="181" t="s">
        <v>190</v>
      </c>
      <c r="G196" s="181" t="s">
        <v>184</v>
      </c>
      <c r="H196" s="181" t="s">
        <v>135</v>
      </c>
      <c r="I196" s="181" t="s">
        <v>75</v>
      </c>
      <c r="J196" s="285" t="s">
        <v>161</v>
      </c>
      <c r="K196" s="505">
        <f>+ROUND(TR_ENERO_2025!$D$10,LOOKUP($H196,TR_ENERO_2025!$B$71:$C$73,TR_ENERO_2025!$C$71:$C$73))</f>
        <v>6.4999999999999997E-3</v>
      </c>
    </row>
    <row r="197" spans="1:11" ht="16.5" hidden="1" x14ac:dyDescent="0.3">
      <c r="A197" s="67" t="str">
        <f t="shared" si="8"/>
        <v>GDMTHCENACEValle de México Norte</v>
      </c>
      <c r="B197" s="250" t="str">
        <f t="shared" si="6"/>
        <v>GDMTHEnergíaValle de México Norte</v>
      </c>
      <c r="C197" s="67" t="str">
        <f t="shared" si="7"/>
        <v>GDMTHCENACEEnergíaValle de México Norte</v>
      </c>
      <c r="E197" s="180" t="s">
        <v>54</v>
      </c>
      <c r="F197" s="181" t="s">
        <v>190</v>
      </c>
      <c r="G197" s="181" t="s">
        <v>184</v>
      </c>
      <c r="H197" s="181" t="s">
        <v>135</v>
      </c>
      <c r="I197" s="181" t="s">
        <v>75</v>
      </c>
      <c r="J197" s="285" t="s">
        <v>161</v>
      </c>
      <c r="K197" s="505">
        <f>+ROUND(TR_ENERO_2025!$D$10,LOOKUP($H197,TR_ENERO_2025!$B$71:$C$73,TR_ENERO_2025!$C$71:$C$73))</f>
        <v>6.4999999999999997E-3</v>
      </c>
    </row>
    <row r="198" spans="1:11" ht="16.5" hidden="1" x14ac:dyDescent="0.3">
      <c r="A198" s="67" t="str">
        <f t="shared" si="8"/>
        <v>GDMTOCENACEValle de México Norte</v>
      </c>
      <c r="B198" s="250" t="str">
        <f t="shared" si="6"/>
        <v>GDMTOEnergíaValle de México Norte</v>
      </c>
      <c r="C198" s="67" t="str">
        <f t="shared" si="7"/>
        <v>GDMTOCENACEEnergíaValle de México Norte</v>
      </c>
      <c r="E198" s="180" t="s">
        <v>55</v>
      </c>
      <c r="F198" s="181" t="s">
        <v>190</v>
      </c>
      <c r="G198" s="181" t="s">
        <v>184</v>
      </c>
      <c r="H198" s="181" t="s">
        <v>135</v>
      </c>
      <c r="I198" s="181" t="s">
        <v>75</v>
      </c>
      <c r="J198" s="285" t="s">
        <v>161</v>
      </c>
      <c r="K198" s="505">
        <f>+ROUND(TR_ENERO_2025!$D$10,LOOKUP($H198,TR_ENERO_2025!$B$71:$C$73,TR_ENERO_2025!$C$71:$C$73))</f>
        <v>6.4999999999999997E-3</v>
      </c>
    </row>
    <row r="199" spans="1:11" ht="16.5" hidden="1" x14ac:dyDescent="0.3">
      <c r="A199" s="67" t="str">
        <f t="shared" si="8"/>
        <v>RAMTCENACEValle de México Norte</v>
      </c>
      <c r="B199" s="250" t="str">
        <f t="shared" si="6"/>
        <v>RAMTEnergíaValle de México Norte</v>
      </c>
      <c r="C199" s="67" t="str">
        <f t="shared" si="7"/>
        <v>RAMTCENACEEnergíaValle de México Norte</v>
      </c>
      <c r="E199" s="180" t="s">
        <v>60</v>
      </c>
      <c r="F199" s="181" t="s">
        <v>190</v>
      </c>
      <c r="G199" s="181" t="s">
        <v>184</v>
      </c>
      <c r="H199" s="181" t="s">
        <v>135</v>
      </c>
      <c r="I199" s="181" t="s">
        <v>75</v>
      </c>
      <c r="J199" s="285" t="s">
        <v>161</v>
      </c>
      <c r="K199" s="505">
        <f>+ROUND(TR_ENERO_2025!$D$10,LOOKUP($H199,TR_ENERO_2025!$B$71:$C$73,TR_ENERO_2025!$C$71:$C$73))</f>
        <v>6.4999999999999997E-3</v>
      </c>
    </row>
    <row r="200" spans="1:11" ht="16.5" hidden="1" x14ac:dyDescent="0.3">
      <c r="A200" s="67" t="str">
        <f t="shared" si="8"/>
        <v>DISTCENACEValle de México Norte</v>
      </c>
      <c r="B200" s="250" t="str">
        <f t="shared" si="6"/>
        <v>DISTEnergíaValle de México Norte</v>
      </c>
      <c r="C200" s="67" t="str">
        <f t="shared" si="7"/>
        <v>DISTCENACEEnergíaValle de México Norte</v>
      </c>
      <c r="E200" s="180" t="s">
        <v>51</v>
      </c>
      <c r="F200" s="181" t="s">
        <v>190</v>
      </c>
      <c r="G200" s="181" t="s">
        <v>184</v>
      </c>
      <c r="H200" s="181" t="s">
        <v>135</v>
      </c>
      <c r="I200" s="181" t="s">
        <v>75</v>
      </c>
      <c r="J200" s="285" t="s">
        <v>161</v>
      </c>
      <c r="K200" s="505">
        <f>+ROUND(TR_ENERO_2025!$D$10,LOOKUP($H200,TR_ENERO_2025!$B$71:$C$73,TR_ENERO_2025!$C$71:$C$73))</f>
        <v>6.4999999999999997E-3</v>
      </c>
    </row>
    <row r="201" spans="1:11" ht="16.5" hidden="1" x14ac:dyDescent="0.3">
      <c r="A201" s="67" t="str">
        <f t="shared" si="8"/>
        <v>DITCENACEValle de México Norte</v>
      </c>
      <c r="B201" s="250" t="str">
        <f t="shared" si="6"/>
        <v>DITEnergíaValle de México Norte</v>
      </c>
      <c r="C201" s="67" t="str">
        <f t="shared" si="7"/>
        <v>DITCENACEEnergíaValle de México Norte</v>
      </c>
      <c r="E201" s="180" t="s">
        <v>52</v>
      </c>
      <c r="F201" s="181" t="s">
        <v>190</v>
      </c>
      <c r="G201" s="181" t="s">
        <v>184</v>
      </c>
      <c r="H201" s="181" t="s">
        <v>135</v>
      </c>
      <c r="I201" s="181" t="s">
        <v>75</v>
      </c>
      <c r="J201" s="285" t="s">
        <v>161</v>
      </c>
      <c r="K201" s="505">
        <f>+ROUND(TR_ENERO_2025!$D$10,LOOKUP($H201,TR_ENERO_2025!$B$71:$C$73,TR_ENERO_2025!$C$71:$C$73))</f>
        <v>6.4999999999999997E-3</v>
      </c>
    </row>
    <row r="202" spans="1:11" ht="16.5" hidden="1" x14ac:dyDescent="0.3">
      <c r="A202" s="67" t="str">
        <f t="shared" si="8"/>
        <v>DB1CENACEValle de México Sur</v>
      </c>
      <c r="B202" s="250" t="str">
        <f t="shared" ref="B202:B265" si="9">E202&amp;H202&amp;I202</f>
        <v>DB1EnergíaValle de México Sur</v>
      </c>
      <c r="C202" s="67" t="str">
        <f t="shared" ref="C202:C265" si="10">E202&amp;F202&amp;H202&amp;I202</f>
        <v>DB1CENACEEnergíaValle de México Sur</v>
      </c>
      <c r="E202" s="180" t="s">
        <v>48</v>
      </c>
      <c r="F202" s="181" t="s">
        <v>190</v>
      </c>
      <c r="G202" s="181" t="s">
        <v>184</v>
      </c>
      <c r="H202" s="181" t="s">
        <v>135</v>
      </c>
      <c r="I202" s="181" t="s">
        <v>76</v>
      </c>
      <c r="J202" s="285" t="s">
        <v>161</v>
      </c>
      <c r="K202" s="505">
        <f>+ROUND(TR_ENERO_2025!$D$10,LOOKUP($H202,TR_ENERO_2025!$B$71:$C$73,TR_ENERO_2025!$C$71:$C$73))</f>
        <v>6.4999999999999997E-3</v>
      </c>
    </row>
    <row r="203" spans="1:11" ht="16.5" hidden="1" x14ac:dyDescent="0.3">
      <c r="A203" s="67" t="str">
        <f t="shared" ref="A203:A266" si="11">IF(J203="NA",E203&amp;F203&amp;I203,E203&amp;F203&amp;I203&amp;J203)</f>
        <v>DB2CENACEValle de México Sur</v>
      </c>
      <c r="B203" s="250" t="str">
        <f t="shared" si="9"/>
        <v>DB2EnergíaValle de México Sur</v>
      </c>
      <c r="C203" s="67" t="str">
        <f t="shared" si="10"/>
        <v>DB2CENACEEnergíaValle de México Sur</v>
      </c>
      <c r="E203" s="180" t="s">
        <v>50</v>
      </c>
      <c r="F203" s="181" t="s">
        <v>190</v>
      </c>
      <c r="G203" s="181" t="s">
        <v>184</v>
      </c>
      <c r="H203" s="181" t="s">
        <v>135</v>
      </c>
      <c r="I203" s="181" t="s">
        <v>76</v>
      </c>
      <c r="J203" s="285" t="s">
        <v>161</v>
      </c>
      <c r="K203" s="505">
        <f>+ROUND(TR_ENERO_2025!$D$10,LOOKUP($H203,TR_ENERO_2025!$B$71:$C$73,TR_ENERO_2025!$C$71:$C$73))</f>
        <v>6.4999999999999997E-3</v>
      </c>
    </row>
    <row r="204" spans="1:11" ht="16.5" hidden="1" x14ac:dyDescent="0.3">
      <c r="A204" s="67" t="str">
        <f t="shared" si="11"/>
        <v>PDBTCENACEValle de México Sur</v>
      </c>
      <c r="B204" s="250" t="str">
        <f t="shared" si="9"/>
        <v>PDBTEnergíaValle de México Sur</v>
      </c>
      <c r="C204" s="67" t="str">
        <f t="shared" si="10"/>
        <v>PDBTCENACEEnergíaValle de México Sur</v>
      </c>
      <c r="E204" s="180" t="s">
        <v>56</v>
      </c>
      <c r="F204" s="181" t="s">
        <v>190</v>
      </c>
      <c r="G204" s="181" t="s">
        <v>184</v>
      </c>
      <c r="H204" s="181" t="s">
        <v>135</v>
      </c>
      <c r="I204" s="181" t="s">
        <v>76</v>
      </c>
      <c r="J204" s="285" t="s">
        <v>161</v>
      </c>
      <c r="K204" s="505">
        <f>+ROUND(TR_ENERO_2025!$D$10,LOOKUP($H204,TR_ENERO_2025!$B$71:$C$73,TR_ENERO_2025!$C$71:$C$73))</f>
        <v>6.4999999999999997E-3</v>
      </c>
    </row>
    <row r="205" spans="1:11" ht="16.5" hidden="1" x14ac:dyDescent="0.3">
      <c r="A205" s="67" t="str">
        <f t="shared" si="11"/>
        <v>GDBTCENACEValle de México Sur</v>
      </c>
      <c r="B205" s="250" t="str">
        <f t="shared" si="9"/>
        <v>GDBTEnergíaValle de México Sur</v>
      </c>
      <c r="C205" s="67" t="str">
        <f t="shared" si="10"/>
        <v>GDBTCENACEEnergíaValle de México Sur</v>
      </c>
      <c r="E205" s="187" t="s">
        <v>53</v>
      </c>
      <c r="F205" s="181" t="s">
        <v>190</v>
      </c>
      <c r="G205" s="181" t="s">
        <v>184</v>
      </c>
      <c r="H205" s="181" t="s">
        <v>135</v>
      </c>
      <c r="I205" s="181" t="s">
        <v>76</v>
      </c>
      <c r="J205" s="285" t="s">
        <v>161</v>
      </c>
      <c r="K205" s="505">
        <f>+ROUND(TR_ENERO_2025!$D$10,LOOKUP($H205,TR_ENERO_2025!$B$71:$C$73,TR_ENERO_2025!$C$71:$C$73))</f>
        <v>6.4999999999999997E-3</v>
      </c>
    </row>
    <row r="206" spans="1:11" ht="16.5" hidden="1" x14ac:dyDescent="0.3">
      <c r="A206" s="67" t="str">
        <f t="shared" si="11"/>
        <v>RABTCENACEValle de México Sur</v>
      </c>
      <c r="B206" s="250" t="str">
        <f t="shared" si="9"/>
        <v>RABTEnergíaValle de México Sur</v>
      </c>
      <c r="C206" s="67" t="str">
        <f t="shared" si="10"/>
        <v>RABTCENACEEnergíaValle de México Sur</v>
      </c>
      <c r="E206" s="187" t="s">
        <v>59</v>
      </c>
      <c r="F206" s="181" t="s">
        <v>190</v>
      </c>
      <c r="G206" s="181" t="s">
        <v>184</v>
      </c>
      <c r="H206" s="181" t="s">
        <v>135</v>
      </c>
      <c r="I206" s="181" t="s">
        <v>76</v>
      </c>
      <c r="J206" s="285" t="s">
        <v>161</v>
      </c>
      <c r="K206" s="505">
        <f>+ROUND(TR_ENERO_2025!$D$10,LOOKUP($H206,TR_ENERO_2025!$B$71:$C$73,TR_ENERO_2025!$C$71:$C$73))</f>
        <v>6.4999999999999997E-3</v>
      </c>
    </row>
    <row r="207" spans="1:11" ht="16.5" hidden="1" x14ac:dyDescent="0.3">
      <c r="A207" s="67" t="str">
        <f t="shared" si="11"/>
        <v>APBTCENACEValle de México Sur</v>
      </c>
      <c r="B207" s="250" t="str">
        <f t="shared" si="9"/>
        <v>APBTEnergíaValle de México Sur</v>
      </c>
      <c r="C207" s="67" t="str">
        <f t="shared" si="10"/>
        <v>APBTCENACEEnergíaValle de México Sur</v>
      </c>
      <c r="E207" s="187" t="s">
        <v>57</v>
      </c>
      <c r="F207" s="181" t="s">
        <v>190</v>
      </c>
      <c r="G207" s="181" t="s">
        <v>184</v>
      </c>
      <c r="H207" s="181" t="s">
        <v>135</v>
      </c>
      <c r="I207" s="181" t="s">
        <v>76</v>
      </c>
      <c r="J207" s="285" t="s">
        <v>161</v>
      </c>
      <c r="K207" s="505">
        <f>+ROUND(TR_ENERO_2025!$D$10,LOOKUP($H207,TR_ENERO_2025!$B$71:$C$73,TR_ENERO_2025!$C$71:$C$73))</f>
        <v>6.4999999999999997E-3</v>
      </c>
    </row>
    <row r="208" spans="1:11" ht="16.5" hidden="1" x14ac:dyDescent="0.3">
      <c r="A208" s="67" t="str">
        <f t="shared" si="11"/>
        <v>APMTCENACEValle de México Sur</v>
      </c>
      <c r="B208" s="250" t="str">
        <f t="shared" si="9"/>
        <v>APMTEnergíaValle de México Sur</v>
      </c>
      <c r="C208" s="67" t="str">
        <f t="shared" si="10"/>
        <v>APMTCENACEEnergíaValle de México Sur</v>
      </c>
      <c r="E208" s="187" t="s">
        <v>58</v>
      </c>
      <c r="F208" s="181" t="s">
        <v>190</v>
      </c>
      <c r="G208" s="181" t="s">
        <v>184</v>
      </c>
      <c r="H208" s="181" t="s">
        <v>135</v>
      </c>
      <c r="I208" s="181" t="s">
        <v>76</v>
      </c>
      <c r="J208" s="285" t="s">
        <v>161</v>
      </c>
      <c r="K208" s="505">
        <f>+ROUND(TR_ENERO_2025!$D$10,LOOKUP($H208,TR_ENERO_2025!$B$71:$C$73,TR_ENERO_2025!$C$71:$C$73))</f>
        <v>6.4999999999999997E-3</v>
      </c>
    </row>
    <row r="209" spans="1:13" ht="16.5" hidden="1" x14ac:dyDescent="0.3">
      <c r="A209" s="67" t="str">
        <f t="shared" si="11"/>
        <v>GDMTHCENACEValle de México Sur</v>
      </c>
      <c r="B209" s="250" t="str">
        <f t="shared" si="9"/>
        <v>GDMTHEnergíaValle de México Sur</v>
      </c>
      <c r="C209" s="67" t="str">
        <f t="shared" si="10"/>
        <v>GDMTHCENACEEnergíaValle de México Sur</v>
      </c>
      <c r="E209" s="180" t="s">
        <v>54</v>
      </c>
      <c r="F209" s="181" t="s">
        <v>190</v>
      </c>
      <c r="G209" s="181" t="s">
        <v>184</v>
      </c>
      <c r="H209" s="181" t="s">
        <v>135</v>
      </c>
      <c r="I209" s="181" t="s">
        <v>76</v>
      </c>
      <c r="J209" s="285" t="s">
        <v>161</v>
      </c>
      <c r="K209" s="505">
        <f>+ROUND(TR_ENERO_2025!$D$10,LOOKUP($H209,TR_ENERO_2025!$B$71:$C$73,TR_ENERO_2025!$C$71:$C$73))</f>
        <v>6.4999999999999997E-3</v>
      </c>
    </row>
    <row r="210" spans="1:13" ht="16.5" hidden="1" x14ac:dyDescent="0.3">
      <c r="A210" s="67" t="str">
        <f t="shared" si="11"/>
        <v>GDMTOCENACEValle de México Sur</v>
      </c>
      <c r="B210" s="250" t="str">
        <f t="shared" si="9"/>
        <v>GDMTOEnergíaValle de México Sur</v>
      </c>
      <c r="C210" s="67" t="str">
        <f t="shared" si="10"/>
        <v>GDMTOCENACEEnergíaValle de México Sur</v>
      </c>
      <c r="E210" s="180" t="s">
        <v>55</v>
      </c>
      <c r="F210" s="181" t="s">
        <v>190</v>
      </c>
      <c r="G210" s="181" t="s">
        <v>184</v>
      </c>
      <c r="H210" s="181" t="s">
        <v>135</v>
      </c>
      <c r="I210" s="181" t="s">
        <v>76</v>
      </c>
      <c r="J210" s="285" t="s">
        <v>161</v>
      </c>
      <c r="K210" s="505">
        <f>+ROUND(TR_ENERO_2025!$D$10,LOOKUP($H210,TR_ENERO_2025!$B$71:$C$73,TR_ENERO_2025!$C$71:$C$73))</f>
        <v>6.4999999999999997E-3</v>
      </c>
    </row>
    <row r="211" spans="1:13" ht="16.5" hidden="1" x14ac:dyDescent="0.3">
      <c r="A211" s="67" t="str">
        <f t="shared" si="11"/>
        <v>RAMTCENACEValle de México Sur</v>
      </c>
      <c r="B211" s="250" t="str">
        <f t="shared" si="9"/>
        <v>RAMTEnergíaValle de México Sur</v>
      </c>
      <c r="C211" s="67" t="str">
        <f t="shared" si="10"/>
        <v>RAMTCENACEEnergíaValle de México Sur</v>
      </c>
      <c r="E211" s="180" t="s">
        <v>60</v>
      </c>
      <c r="F211" s="181" t="s">
        <v>190</v>
      </c>
      <c r="G211" s="181" t="s">
        <v>184</v>
      </c>
      <c r="H211" s="181" t="s">
        <v>135</v>
      </c>
      <c r="I211" s="181" t="s">
        <v>76</v>
      </c>
      <c r="J211" s="285" t="s">
        <v>161</v>
      </c>
      <c r="K211" s="505">
        <f>+ROUND(TR_ENERO_2025!$D$10,LOOKUP($H211,TR_ENERO_2025!$B$71:$C$73,TR_ENERO_2025!$C$71:$C$73))</f>
        <v>6.4999999999999997E-3</v>
      </c>
    </row>
    <row r="212" spans="1:13" ht="16.5" hidden="1" x14ac:dyDescent="0.3">
      <c r="A212" s="67" t="str">
        <f t="shared" si="11"/>
        <v>DISTCENACEValle de México Sur</v>
      </c>
      <c r="B212" s="250" t="str">
        <f t="shared" si="9"/>
        <v>DISTEnergíaValle de México Sur</v>
      </c>
      <c r="C212" s="67" t="str">
        <f t="shared" si="10"/>
        <v>DISTCENACEEnergíaValle de México Sur</v>
      </c>
      <c r="E212" s="180" t="s">
        <v>51</v>
      </c>
      <c r="F212" s="181" t="s">
        <v>190</v>
      </c>
      <c r="G212" s="181" t="s">
        <v>184</v>
      </c>
      <c r="H212" s="181" t="s">
        <v>135</v>
      </c>
      <c r="I212" s="181" t="s">
        <v>76</v>
      </c>
      <c r="J212" s="285" t="s">
        <v>161</v>
      </c>
      <c r="K212" s="505">
        <f>+ROUND(TR_ENERO_2025!$D$10,LOOKUP($H212,TR_ENERO_2025!$B$71:$C$73,TR_ENERO_2025!$C$71:$C$73))</f>
        <v>6.4999999999999997E-3</v>
      </c>
    </row>
    <row r="213" spans="1:13" ht="16.5" hidden="1" x14ac:dyDescent="0.3">
      <c r="A213" s="67" t="str">
        <f t="shared" si="11"/>
        <v>DITCENACEValle de México Sur</v>
      </c>
      <c r="B213" s="250" t="str">
        <f t="shared" si="9"/>
        <v>DITEnergíaValle de México Sur</v>
      </c>
      <c r="C213" s="67" t="str">
        <f t="shared" si="10"/>
        <v>DITCENACEEnergíaValle de México Sur</v>
      </c>
      <c r="E213" s="180" t="s">
        <v>52</v>
      </c>
      <c r="F213" s="181" t="s">
        <v>190</v>
      </c>
      <c r="G213" s="181" t="s">
        <v>184</v>
      </c>
      <c r="H213" s="181" t="s">
        <v>135</v>
      </c>
      <c r="I213" s="181" t="s">
        <v>76</v>
      </c>
      <c r="J213" s="285" t="s">
        <v>161</v>
      </c>
      <c r="K213" s="505">
        <f>+ROUND(TR_ENERO_2025!$D$10,LOOKUP($H213,TR_ENERO_2025!$B$71:$C$73,TR_ENERO_2025!$C$71:$C$73))</f>
        <v>6.4999999999999997E-3</v>
      </c>
    </row>
    <row r="214" spans="1:13" ht="16.5" x14ac:dyDescent="0.3">
      <c r="A214" s="67" t="str">
        <f t="shared" si="11"/>
        <v>DB1DistribuciónBaja California</v>
      </c>
      <c r="B214" s="250" t="str">
        <f t="shared" si="9"/>
        <v>DB1EnergíaBaja California</v>
      </c>
      <c r="C214" s="67" t="str">
        <f t="shared" si="10"/>
        <v>DB1DistribuciónEnergíaBaja California</v>
      </c>
      <c r="E214" s="180" t="s">
        <v>48</v>
      </c>
      <c r="F214" s="181" t="s">
        <v>191</v>
      </c>
      <c r="G214" s="181" t="s">
        <v>184</v>
      </c>
      <c r="H214" s="181" t="s">
        <v>135</v>
      </c>
      <c r="I214" s="181" t="s">
        <v>49</v>
      </c>
      <c r="J214" s="285" t="s">
        <v>161</v>
      </c>
      <c r="K214" s="505">
        <f>ROUND(INDEX(TR_ENERO_2025!$D$28:$M$44,MATCH($I214,TR_ENERO_2025!$C$28:$C$44,0),MATCH($E214,TR_ENERO_2025!$D$25:$M$25,0)),LOOKUP($H214,TR_ENERO_2025!$B$71:$C$73,TR_ENERO_2025!$C$71:$C$73))</f>
        <v>0.76349999999999996</v>
      </c>
      <c r="M214" s="504"/>
    </row>
    <row r="215" spans="1:13" ht="16.5" x14ac:dyDescent="0.3">
      <c r="A215" s="67" t="str">
        <f t="shared" si="11"/>
        <v>DB2DistribuciónBaja California</v>
      </c>
      <c r="B215" s="250" t="str">
        <f t="shared" si="9"/>
        <v>DB2EnergíaBaja California</v>
      </c>
      <c r="C215" s="67" t="str">
        <f t="shared" si="10"/>
        <v>DB2DistribuciónEnergíaBaja California</v>
      </c>
      <c r="E215" s="180" t="s">
        <v>50</v>
      </c>
      <c r="F215" s="181" t="s">
        <v>191</v>
      </c>
      <c r="G215" s="181" t="s">
        <v>184</v>
      </c>
      <c r="H215" s="181" t="s">
        <v>135</v>
      </c>
      <c r="I215" s="181" t="s">
        <v>49</v>
      </c>
      <c r="J215" s="285" t="s">
        <v>161</v>
      </c>
      <c r="K215" s="505">
        <f>ROUND(INDEX(TR_ENERO_2025!$D$28:$M$44,MATCH($I215,TR_ENERO_2025!$C$28:$C$44,0),MATCH($E215,TR_ENERO_2025!$D$25:$M$25,0)),LOOKUP($H215,TR_ENERO_2025!$B$71:$C$73,TR_ENERO_2025!$C$71:$C$73))</f>
        <v>0.86970000000000003</v>
      </c>
      <c r="M215" s="504"/>
    </row>
    <row r="216" spans="1:13" ht="16.5" x14ac:dyDescent="0.3">
      <c r="A216" s="67" t="str">
        <f t="shared" si="11"/>
        <v>PDBTDistribuciónBaja California</v>
      </c>
      <c r="B216" s="250" t="str">
        <f t="shared" si="9"/>
        <v>PDBTEnergíaBaja California</v>
      </c>
      <c r="C216" s="67" t="str">
        <f t="shared" si="10"/>
        <v>PDBTDistribuciónEnergíaBaja California</v>
      </c>
      <c r="E216" s="180" t="s">
        <v>56</v>
      </c>
      <c r="F216" s="181" t="s">
        <v>191</v>
      </c>
      <c r="G216" s="181" t="s">
        <v>184</v>
      </c>
      <c r="H216" s="181" t="s">
        <v>135</v>
      </c>
      <c r="I216" s="181" t="s">
        <v>49</v>
      </c>
      <c r="J216" s="285" t="s">
        <v>161</v>
      </c>
      <c r="K216" s="505">
        <f>ROUND(INDEX(TR_ENERO_2025!$D$28:$M$44,MATCH($I216,TR_ENERO_2025!$C$28:$C$44,0),MATCH($E216,TR_ENERO_2025!$D$25:$M$25,0)),LOOKUP($H216,TR_ENERO_2025!$B$71:$C$73,TR_ENERO_2025!$C$71:$C$73))</f>
        <v>0.69850000000000001</v>
      </c>
      <c r="M216" s="504"/>
    </row>
    <row r="217" spans="1:13" ht="16.5" x14ac:dyDescent="0.3">
      <c r="A217" s="67" t="str">
        <f t="shared" si="11"/>
        <v>RABTDistribuciónBaja California</v>
      </c>
      <c r="B217" s="250" t="str">
        <f t="shared" si="9"/>
        <v>RABTEnergíaBaja California</v>
      </c>
      <c r="C217" s="67" t="str">
        <f t="shared" si="10"/>
        <v>RABTDistribuciónEnergíaBaja California</v>
      </c>
      <c r="E217" s="187" t="s">
        <v>59</v>
      </c>
      <c r="F217" s="181" t="s">
        <v>191</v>
      </c>
      <c r="G217" s="181" t="s">
        <v>184</v>
      </c>
      <c r="H217" s="181" t="s">
        <v>135</v>
      </c>
      <c r="I217" s="181" t="s">
        <v>49</v>
      </c>
      <c r="J217" s="285" t="s">
        <v>161</v>
      </c>
      <c r="K217" s="505">
        <f>ROUND(INDEX(TR_ENERO_2025!$D$28:$M$44,MATCH($I217,TR_ENERO_2025!$C$28:$C$44,0),MATCH($E217,TR_ENERO_2025!$D$25:$M$25,0)),LOOKUP($H217,TR_ENERO_2025!$B$71:$C$73,TR_ENERO_2025!$C$71:$C$73))</f>
        <v>0.69850000000000001</v>
      </c>
      <c r="M217" s="504"/>
    </row>
    <row r="218" spans="1:13" ht="16.5" x14ac:dyDescent="0.3">
      <c r="A218" s="67" t="str">
        <f t="shared" si="11"/>
        <v>APBTDistribuciónBaja California</v>
      </c>
      <c r="B218" s="250" t="str">
        <f t="shared" si="9"/>
        <v>APBTEnergíaBaja California</v>
      </c>
      <c r="C218" s="67" t="str">
        <f t="shared" si="10"/>
        <v>APBTDistribuciónEnergíaBaja California</v>
      </c>
      <c r="E218" s="187" t="s">
        <v>57</v>
      </c>
      <c r="F218" s="181" t="s">
        <v>191</v>
      </c>
      <c r="G218" s="181" t="s">
        <v>184</v>
      </c>
      <c r="H218" s="181" t="s">
        <v>135</v>
      </c>
      <c r="I218" s="181" t="s">
        <v>49</v>
      </c>
      <c r="J218" s="285" t="s">
        <v>161</v>
      </c>
      <c r="K218" s="505">
        <f>ROUND(INDEX(TR_ENERO_2025!$D$28:$M$44,MATCH($I218,TR_ENERO_2025!$C$28:$C$44,0),MATCH($E218,TR_ENERO_2025!$D$25:$M$25,0)),LOOKUP($H218,TR_ENERO_2025!$B$71:$C$73,TR_ENERO_2025!$C$71:$C$73))</f>
        <v>0.69850000000000001</v>
      </c>
      <c r="M218" s="504"/>
    </row>
    <row r="219" spans="1:13" ht="16.5" x14ac:dyDescent="0.3">
      <c r="A219" s="67" t="str">
        <f t="shared" si="11"/>
        <v>DB1DistribuciónBaja California Sur</v>
      </c>
      <c r="B219" s="250" t="str">
        <f t="shared" si="9"/>
        <v>DB1EnergíaBaja California Sur</v>
      </c>
      <c r="C219" s="67" t="str">
        <f t="shared" si="10"/>
        <v>DB1DistribuciónEnergíaBaja California Sur</v>
      </c>
      <c r="E219" s="180" t="s">
        <v>48</v>
      </c>
      <c r="F219" s="181" t="s">
        <v>191</v>
      </c>
      <c r="G219" s="181" t="s">
        <v>184</v>
      </c>
      <c r="H219" s="181" t="s">
        <v>135</v>
      </c>
      <c r="I219" s="181" t="s">
        <v>61</v>
      </c>
      <c r="J219" s="285" t="s">
        <v>161</v>
      </c>
      <c r="K219" s="505">
        <f>ROUND(INDEX(TR_ENERO_2025!$D$28:$M$44,MATCH($I219,TR_ENERO_2025!$C$28:$C$44,0),MATCH($E219,TR_ENERO_2025!$D$25:$M$25,0)),LOOKUP($H219,TR_ENERO_2025!$B$71:$C$73,TR_ENERO_2025!$C$71:$C$73))</f>
        <v>0.76349999999999996</v>
      </c>
      <c r="M219" s="504"/>
    </row>
    <row r="220" spans="1:13" ht="16.5" x14ac:dyDescent="0.3">
      <c r="A220" s="67" t="str">
        <f t="shared" si="11"/>
        <v>DB2DistribuciónBaja California Sur</v>
      </c>
      <c r="B220" s="250" t="str">
        <f t="shared" si="9"/>
        <v>DB2EnergíaBaja California Sur</v>
      </c>
      <c r="C220" s="67" t="str">
        <f t="shared" si="10"/>
        <v>DB2DistribuciónEnergíaBaja California Sur</v>
      </c>
      <c r="E220" s="180" t="s">
        <v>50</v>
      </c>
      <c r="F220" s="181" t="s">
        <v>191</v>
      </c>
      <c r="G220" s="181" t="s">
        <v>184</v>
      </c>
      <c r="H220" s="181" t="s">
        <v>135</v>
      </c>
      <c r="I220" s="181" t="s">
        <v>61</v>
      </c>
      <c r="J220" s="285" t="s">
        <v>161</v>
      </c>
      <c r="K220" s="505">
        <f>ROUND(INDEX(TR_ENERO_2025!$D$28:$M$44,MATCH($I220,TR_ENERO_2025!$C$28:$C$44,0),MATCH($E220,TR_ENERO_2025!$D$25:$M$25,0)),LOOKUP($H220,TR_ENERO_2025!$B$71:$C$73,TR_ENERO_2025!$C$71:$C$73))</f>
        <v>0.86970000000000003</v>
      </c>
      <c r="M220" s="504"/>
    </row>
    <row r="221" spans="1:13" ht="16.5" x14ac:dyDescent="0.3">
      <c r="A221" s="67" t="str">
        <f t="shared" si="11"/>
        <v>PDBTDistribuciónBaja California Sur</v>
      </c>
      <c r="B221" s="250" t="str">
        <f t="shared" si="9"/>
        <v>PDBTEnergíaBaja California Sur</v>
      </c>
      <c r="C221" s="67" t="str">
        <f t="shared" si="10"/>
        <v>PDBTDistribuciónEnergíaBaja California Sur</v>
      </c>
      <c r="E221" s="180" t="s">
        <v>56</v>
      </c>
      <c r="F221" s="181" t="s">
        <v>191</v>
      </c>
      <c r="G221" s="181" t="s">
        <v>184</v>
      </c>
      <c r="H221" s="181" t="s">
        <v>135</v>
      </c>
      <c r="I221" s="181" t="s">
        <v>61</v>
      </c>
      <c r="J221" s="285" t="s">
        <v>161</v>
      </c>
      <c r="K221" s="505">
        <f>ROUND(INDEX(TR_ENERO_2025!$D$28:$M$44,MATCH($I221,TR_ENERO_2025!$C$28:$C$44,0),MATCH($E221,TR_ENERO_2025!$D$25:$M$25,0)),LOOKUP($H221,TR_ENERO_2025!$B$71:$C$73,TR_ENERO_2025!$C$71:$C$73))</f>
        <v>0.69850000000000001</v>
      </c>
      <c r="M221" s="504"/>
    </row>
    <row r="222" spans="1:13" ht="16.5" x14ac:dyDescent="0.3">
      <c r="A222" s="67" t="str">
        <f t="shared" si="11"/>
        <v>RABTDistribuciónBaja California Sur</v>
      </c>
      <c r="B222" s="250" t="str">
        <f t="shared" si="9"/>
        <v>RABTEnergíaBaja California Sur</v>
      </c>
      <c r="C222" s="67" t="str">
        <f t="shared" si="10"/>
        <v>RABTDistribuciónEnergíaBaja California Sur</v>
      </c>
      <c r="E222" s="187" t="s">
        <v>59</v>
      </c>
      <c r="F222" s="181" t="s">
        <v>191</v>
      </c>
      <c r="G222" s="181" t="s">
        <v>184</v>
      </c>
      <c r="H222" s="181" t="s">
        <v>135</v>
      </c>
      <c r="I222" s="181" t="s">
        <v>61</v>
      </c>
      <c r="J222" s="285" t="s">
        <v>161</v>
      </c>
      <c r="K222" s="505">
        <f>ROUND(INDEX(TR_ENERO_2025!$D$28:$M$44,MATCH($I222,TR_ENERO_2025!$C$28:$C$44,0),MATCH($E222,TR_ENERO_2025!$D$25:$M$25,0)),LOOKUP($H222,TR_ENERO_2025!$B$71:$C$73,TR_ENERO_2025!$C$71:$C$73))</f>
        <v>0.69850000000000001</v>
      </c>
      <c r="M222" s="504"/>
    </row>
    <row r="223" spans="1:13" ht="16.5" x14ac:dyDescent="0.3">
      <c r="A223" s="67" t="str">
        <f t="shared" si="11"/>
        <v>APBTDistribuciónBaja California Sur</v>
      </c>
      <c r="B223" s="250" t="str">
        <f t="shared" si="9"/>
        <v>APBTEnergíaBaja California Sur</v>
      </c>
      <c r="C223" s="67" t="str">
        <f t="shared" si="10"/>
        <v>APBTDistribuciónEnergíaBaja California Sur</v>
      </c>
      <c r="E223" s="187" t="s">
        <v>57</v>
      </c>
      <c r="F223" s="181" t="s">
        <v>191</v>
      </c>
      <c r="G223" s="181" t="s">
        <v>184</v>
      </c>
      <c r="H223" s="181" t="s">
        <v>135</v>
      </c>
      <c r="I223" s="181" t="s">
        <v>61</v>
      </c>
      <c r="J223" s="285" t="s">
        <v>161</v>
      </c>
      <c r="K223" s="505">
        <f>ROUND(INDEX(TR_ENERO_2025!$D$28:$M$44,MATCH($I223,TR_ENERO_2025!$C$28:$C$44,0),MATCH($E223,TR_ENERO_2025!$D$25:$M$25,0)),LOOKUP($H223,TR_ENERO_2025!$B$71:$C$73,TR_ENERO_2025!$C$71:$C$73))</f>
        <v>0.69850000000000001</v>
      </c>
      <c r="M223" s="504"/>
    </row>
    <row r="224" spans="1:13" ht="16.5" x14ac:dyDescent="0.3">
      <c r="A224" s="67" t="str">
        <f t="shared" si="11"/>
        <v>DB1DistribuciónBajío</v>
      </c>
      <c r="B224" s="250" t="str">
        <f t="shared" si="9"/>
        <v>DB1EnergíaBajío</v>
      </c>
      <c r="C224" s="67" t="str">
        <f t="shared" si="10"/>
        <v>DB1DistribuciónEnergíaBajío</v>
      </c>
      <c r="E224" s="180" t="s">
        <v>48</v>
      </c>
      <c r="F224" s="181" t="s">
        <v>191</v>
      </c>
      <c r="G224" s="181" t="s">
        <v>184</v>
      </c>
      <c r="H224" s="181" t="s">
        <v>135</v>
      </c>
      <c r="I224" s="181" t="s">
        <v>62</v>
      </c>
      <c r="J224" s="285" t="s">
        <v>161</v>
      </c>
      <c r="K224" s="505">
        <f>ROUND(INDEX(TR_ENERO_2025!$D$28:$M$44,MATCH($I224,TR_ENERO_2025!$C$28:$C$44,0),MATCH($E224,TR_ENERO_2025!$D$25:$M$25,0)),LOOKUP($H224,TR_ENERO_2025!$B$71:$C$73,TR_ENERO_2025!$C$71:$C$73))</f>
        <v>1.1924999999999999</v>
      </c>
      <c r="M224" s="504"/>
    </row>
    <row r="225" spans="1:13" ht="16.5" x14ac:dyDescent="0.3">
      <c r="A225" s="67" t="str">
        <f t="shared" si="11"/>
        <v>DB2DistribuciónBajío</v>
      </c>
      <c r="B225" s="250" t="str">
        <f t="shared" si="9"/>
        <v>DB2EnergíaBajío</v>
      </c>
      <c r="C225" s="67" t="str">
        <f t="shared" si="10"/>
        <v>DB2DistribuciónEnergíaBajío</v>
      </c>
      <c r="E225" s="180" t="s">
        <v>50</v>
      </c>
      <c r="F225" s="181" t="s">
        <v>191</v>
      </c>
      <c r="G225" s="181" t="s">
        <v>184</v>
      </c>
      <c r="H225" s="181" t="s">
        <v>135</v>
      </c>
      <c r="I225" s="181" t="s">
        <v>62</v>
      </c>
      <c r="J225" s="285" t="s">
        <v>161</v>
      </c>
      <c r="K225" s="505">
        <f>ROUND(INDEX(TR_ENERO_2025!$D$28:$M$44,MATCH($I225,TR_ENERO_2025!$C$28:$C$44,0),MATCH($E225,TR_ENERO_2025!$D$25:$M$25,0)),LOOKUP($H225,TR_ENERO_2025!$B$71:$C$73,TR_ENERO_2025!$C$71:$C$73))</f>
        <v>1.022</v>
      </c>
      <c r="M225" s="504"/>
    </row>
    <row r="226" spans="1:13" ht="16.5" x14ac:dyDescent="0.3">
      <c r="A226" s="67" t="str">
        <f t="shared" si="11"/>
        <v>PDBTDistribuciónBajío</v>
      </c>
      <c r="B226" s="250" t="str">
        <f t="shared" si="9"/>
        <v>PDBTEnergíaBajío</v>
      </c>
      <c r="C226" s="67" t="str">
        <f t="shared" si="10"/>
        <v>PDBTDistribuciónEnergíaBajío</v>
      </c>
      <c r="E226" s="180" t="s">
        <v>56</v>
      </c>
      <c r="F226" s="181" t="s">
        <v>191</v>
      </c>
      <c r="G226" s="181" t="s">
        <v>184</v>
      </c>
      <c r="H226" s="181" t="s">
        <v>135</v>
      </c>
      <c r="I226" s="181" t="s">
        <v>62</v>
      </c>
      <c r="J226" s="285" t="s">
        <v>161</v>
      </c>
      <c r="K226" s="505">
        <f>ROUND(INDEX(TR_ENERO_2025!$D$28:$M$44,MATCH($I226,TR_ENERO_2025!$C$28:$C$44,0),MATCH($E226,TR_ENERO_2025!$D$25:$M$25,0)),LOOKUP($H226,TR_ENERO_2025!$B$71:$C$73,TR_ENERO_2025!$C$71:$C$73))</f>
        <v>0.97219999999999995</v>
      </c>
      <c r="M226" s="504"/>
    </row>
    <row r="227" spans="1:13" ht="16.5" x14ac:dyDescent="0.3">
      <c r="A227" s="67" t="str">
        <f t="shared" si="11"/>
        <v>RABTDistribuciónBajío</v>
      </c>
      <c r="B227" s="250" t="str">
        <f t="shared" si="9"/>
        <v>RABTEnergíaBajío</v>
      </c>
      <c r="C227" s="67" t="str">
        <f t="shared" si="10"/>
        <v>RABTDistribuciónEnergíaBajío</v>
      </c>
      <c r="E227" s="187" t="s">
        <v>59</v>
      </c>
      <c r="F227" s="181" t="s">
        <v>191</v>
      </c>
      <c r="G227" s="181" t="s">
        <v>184</v>
      </c>
      <c r="H227" s="181" t="s">
        <v>135</v>
      </c>
      <c r="I227" s="181" t="s">
        <v>62</v>
      </c>
      <c r="J227" s="285" t="s">
        <v>161</v>
      </c>
      <c r="K227" s="505">
        <f>ROUND(INDEX(TR_ENERO_2025!$D$28:$M$44,MATCH($I227,TR_ENERO_2025!$C$28:$C$44,0),MATCH($E227,TR_ENERO_2025!$D$25:$M$25,0)),LOOKUP($H227,TR_ENERO_2025!$B$71:$C$73,TR_ENERO_2025!$C$71:$C$73))</f>
        <v>0.97219999999999995</v>
      </c>
      <c r="M227" s="504"/>
    </row>
    <row r="228" spans="1:13" ht="16.5" x14ac:dyDescent="0.3">
      <c r="A228" s="67" t="str">
        <f t="shared" si="11"/>
        <v>APBTDistribuciónBajío</v>
      </c>
      <c r="B228" s="250" t="str">
        <f t="shared" si="9"/>
        <v>APBTEnergíaBajío</v>
      </c>
      <c r="C228" s="67" t="str">
        <f t="shared" si="10"/>
        <v>APBTDistribuciónEnergíaBajío</v>
      </c>
      <c r="E228" s="187" t="s">
        <v>57</v>
      </c>
      <c r="F228" s="181" t="s">
        <v>191</v>
      </c>
      <c r="G228" s="181" t="s">
        <v>184</v>
      </c>
      <c r="H228" s="181" t="s">
        <v>135</v>
      </c>
      <c r="I228" s="181" t="s">
        <v>62</v>
      </c>
      <c r="J228" s="285" t="s">
        <v>161</v>
      </c>
      <c r="K228" s="505">
        <f>ROUND(INDEX(TR_ENERO_2025!$D$28:$M$44,MATCH($I228,TR_ENERO_2025!$C$28:$C$44,0),MATCH($E228,TR_ENERO_2025!$D$25:$M$25,0)),LOOKUP($H228,TR_ENERO_2025!$B$71:$C$73,TR_ENERO_2025!$C$71:$C$73))</f>
        <v>0.97219999999999995</v>
      </c>
      <c r="M228" s="504"/>
    </row>
    <row r="229" spans="1:13" ht="16.5" x14ac:dyDescent="0.3">
      <c r="A229" s="67" t="str">
        <f t="shared" si="11"/>
        <v>DB1DistribuciónCentro Occidente</v>
      </c>
      <c r="B229" s="250" t="str">
        <f t="shared" si="9"/>
        <v>DB1EnergíaCentro Occidente</v>
      </c>
      <c r="C229" s="67" t="str">
        <f t="shared" si="10"/>
        <v>DB1DistribuciónEnergíaCentro Occidente</v>
      </c>
      <c r="E229" s="180" t="s">
        <v>48</v>
      </c>
      <c r="F229" s="181" t="s">
        <v>191</v>
      </c>
      <c r="G229" s="181" t="s">
        <v>184</v>
      </c>
      <c r="H229" s="181" t="s">
        <v>135</v>
      </c>
      <c r="I229" s="181" t="s">
        <v>63</v>
      </c>
      <c r="J229" s="285" t="s">
        <v>161</v>
      </c>
      <c r="K229" s="505">
        <f>ROUND(INDEX(TR_ENERO_2025!$D$28:$M$44,MATCH($I229,TR_ENERO_2025!$C$28:$C$44,0),MATCH($E229,TR_ENERO_2025!$D$25:$M$25,0)),LOOKUP($H229,TR_ENERO_2025!$B$71:$C$73,TR_ENERO_2025!$C$71:$C$73))</f>
        <v>1.6047</v>
      </c>
      <c r="M229" s="504"/>
    </row>
    <row r="230" spans="1:13" ht="16.5" x14ac:dyDescent="0.3">
      <c r="A230" s="67" t="str">
        <f t="shared" si="11"/>
        <v>DB2DistribuciónCentro Occidente</v>
      </c>
      <c r="B230" s="250" t="str">
        <f t="shared" si="9"/>
        <v>DB2EnergíaCentro Occidente</v>
      </c>
      <c r="C230" s="67" t="str">
        <f t="shared" si="10"/>
        <v>DB2DistribuciónEnergíaCentro Occidente</v>
      </c>
      <c r="E230" s="180" t="s">
        <v>50</v>
      </c>
      <c r="F230" s="181" t="s">
        <v>191</v>
      </c>
      <c r="G230" s="181" t="s">
        <v>184</v>
      </c>
      <c r="H230" s="181" t="s">
        <v>135</v>
      </c>
      <c r="I230" s="181" t="s">
        <v>63</v>
      </c>
      <c r="J230" s="285" t="s">
        <v>161</v>
      </c>
      <c r="K230" s="505">
        <f>ROUND(INDEX(TR_ENERO_2025!$D$28:$M$44,MATCH($I230,TR_ENERO_2025!$C$28:$C$44,0),MATCH($E230,TR_ENERO_2025!$D$25:$M$25,0)),LOOKUP($H230,TR_ENERO_2025!$B$71:$C$73,TR_ENERO_2025!$C$71:$C$73))</f>
        <v>1.3754</v>
      </c>
      <c r="M230" s="504"/>
    </row>
    <row r="231" spans="1:13" ht="16.5" x14ac:dyDescent="0.3">
      <c r="A231" s="67" t="str">
        <f t="shared" si="11"/>
        <v>PDBTDistribuciónCentro Occidente</v>
      </c>
      <c r="B231" s="250" t="str">
        <f t="shared" si="9"/>
        <v>PDBTEnergíaCentro Occidente</v>
      </c>
      <c r="C231" s="67" t="str">
        <f t="shared" si="10"/>
        <v>PDBTDistribuciónEnergíaCentro Occidente</v>
      </c>
      <c r="E231" s="180" t="s">
        <v>56</v>
      </c>
      <c r="F231" s="181" t="s">
        <v>191</v>
      </c>
      <c r="G231" s="181" t="s">
        <v>184</v>
      </c>
      <c r="H231" s="181" t="s">
        <v>135</v>
      </c>
      <c r="I231" s="181" t="s">
        <v>63</v>
      </c>
      <c r="J231" s="285" t="s">
        <v>161</v>
      </c>
      <c r="K231" s="505">
        <f>ROUND(INDEX(TR_ENERO_2025!$D$28:$M$44,MATCH($I231,TR_ENERO_2025!$C$28:$C$44,0),MATCH($E231,TR_ENERO_2025!$D$25:$M$25,0)),LOOKUP($H231,TR_ENERO_2025!$B$71:$C$73,TR_ENERO_2025!$C$71:$C$73))</f>
        <v>1.3076000000000001</v>
      </c>
      <c r="M231" s="504"/>
    </row>
    <row r="232" spans="1:13" ht="16.5" x14ac:dyDescent="0.3">
      <c r="A232" s="67" t="str">
        <f t="shared" si="11"/>
        <v>RABTDistribuciónCentro Occidente</v>
      </c>
      <c r="B232" s="250" t="str">
        <f t="shared" si="9"/>
        <v>RABTEnergíaCentro Occidente</v>
      </c>
      <c r="C232" s="67" t="str">
        <f t="shared" si="10"/>
        <v>RABTDistribuciónEnergíaCentro Occidente</v>
      </c>
      <c r="E232" s="187" t="s">
        <v>59</v>
      </c>
      <c r="F232" s="181" t="s">
        <v>191</v>
      </c>
      <c r="G232" s="181" t="s">
        <v>184</v>
      </c>
      <c r="H232" s="181" t="s">
        <v>135</v>
      </c>
      <c r="I232" s="181" t="s">
        <v>63</v>
      </c>
      <c r="J232" s="285" t="s">
        <v>161</v>
      </c>
      <c r="K232" s="505">
        <f>ROUND(INDEX(TR_ENERO_2025!$D$28:$M$44,MATCH($I232,TR_ENERO_2025!$C$28:$C$44,0),MATCH($E232,TR_ENERO_2025!$D$25:$M$25,0)),LOOKUP($H232,TR_ENERO_2025!$B$71:$C$73,TR_ENERO_2025!$C$71:$C$73))</f>
        <v>1.3076000000000001</v>
      </c>
      <c r="M232" s="504"/>
    </row>
    <row r="233" spans="1:13" ht="16.5" x14ac:dyDescent="0.3">
      <c r="A233" s="67" t="str">
        <f t="shared" si="11"/>
        <v>APBTDistribuciónCentro Occidente</v>
      </c>
      <c r="B233" s="250" t="str">
        <f t="shared" si="9"/>
        <v>APBTEnergíaCentro Occidente</v>
      </c>
      <c r="C233" s="67" t="str">
        <f t="shared" si="10"/>
        <v>APBTDistribuciónEnergíaCentro Occidente</v>
      </c>
      <c r="E233" s="187" t="s">
        <v>57</v>
      </c>
      <c r="F233" s="181" t="s">
        <v>191</v>
      </c>
      <c r="G233" s="181" t="s">
        <v>184</v>
      </c>
      <c r="H233" s="181" t="s">
        <v>135</v>
      </c>
      <c r="I233" s="181" t="s">
        <v>63</v>
      </c>
      <c r="J233" s="285" t="s">
        <v>161</v>
      </c>
      <c r="K233" s="505">
        <f>ROUND(INDEX(TR_ENERO_2025!$D$28:$M$44,MATCH($I233,TR_ENERO_2025!$C$28:$C$44,0),MATCH($E233,TR_ENERO_2025!$D$25:$M$25,0)),LOOKUP($H233,TR_ENERO_2025!$B$71:$C$73,TR_ENERO_2025!$C$71:$C$73))</f>
        <v>1.3076000000000001</v>
      </c>
      <c r="M233" s="504"/>
    </row>
    <row r="234" spans="1:13" ht="16.5" x14ac:dyDescent="0.3">
      <c r="A234" s="67" t="str">
        <f t="shared" si="11"/>
        <v>DB1DistribuciónCentro Oriente</v>
      </c>
      <c r="B234" s="250" t="str">
        <f t="shared" si="9"/>
        <v>DB1EnergíaCentro Oriente</v>
      </c>
      <c r="C234" s="67" t="str">
        <f t="shared" si="10"/>
        <v>DB1DistribuciónEnergíaCentro Oriente</v>
      </c>
      <c r="E234" s="180" t="s">
        <v>48</v>
      </c>
      <c r="F234" s="181" t="s">
        <v>191</v>
      </c>
      <c r="G234" s="181" t="s">
        <v>184</v>
      </c>
      <c r="H234" s="181" t="s">
        <v>135</v>
      </c>
      <c r="I234" s="181" t="s">
        <v>64</v>
      </c>
      <c r="J234" s="285" t="s">
        <v>161</v>
      </c>
      <c r="K234" s="505">
        <f>ROUND(INDEX(TR_ENERO_2025!$D$28:$M$44,MATCH($I234,TR_ENERO_2025!$C$28:$C$44,0),MATCH($E234,TR_ENERO_2025!$D$25:$M$25,0)),LOOKUP($H234,TR_ENERO_2025!$B$71:$C$73,TR_ENERO_2025!$C$71:$C$73))</f>
        <v>1.4927999999999999</v>
      </c>
      <c r="M234" s="504"/>
    </row>
    <row r="235" spans="1:13" ht="16.5" x14ac:dyDescent="0.3">
      <c r="A235" s="67" t="str">
        <f t="shared" si="11"/>
        <v>DB2DistribuciónCentro Oriente</v>
      </c>
      <c r="B235" s="250" t="str">
        <f t="shared" si="9"/>
        <v>DB2EnergíaCentro Oriente</v>
      </c>
      <c r="C235" s="67" t="str">
        <f t="shared" si="10"/>
        <v>DB2DistribuciónEnergíaCentro Oriente</v>
      </c>
      <c r="E235" s="180" t="s">
        <v>50</v>
      </c>
      <c r="F235" s="181" t="s">
        <v>191</v>
      </c>
      <c r="G235" s="181" t="s">
        <v>184</v>
      </c>
      <c r="H235" s="181" t="s">
        <v>135</v>
      </c>
      <c r="I235" s="181" t="s">
        <v>64</v>
      </c>
      <c r="J235" s="285" t="s">
        <v>161</v>
      </c>
      <c r="K235" s="505">
        <f>ROUND(INDEX(TR_ENERO_2025!$D$28:$M$44,MATCH($I235,TR_ENERO_2025!$C$28:$C$44,0),MATCH($E235,TR_ENERO_2025!$D$25:$M$25,0)),LOOKUP($H235,TR_ENERO_2025!$B$71:$C$73,TR_ENERO_2025!$C$71:$C$73))</f>
        <v>1.2799</v>
      </c>
      <c r="M235" s="504"/>
    </row>
    <row r="236" spans="1:13" ht="16.5" x14ac:dyDescent="0.3">
      <c r="A236" s="67" t="str">
        <f t="shared" si="11"/>
        <v>PDBTDistribuciónCentro Oriente</v>
      </c>
      <c r="B236" s="250" t="str">
        <f t="shared" si="9"/>
        <v>PDBTEnergíaCentro Oriente</v>
      </c>
      <c r="C236" s="67" t="str">
        <f t="shared" si="10"/>
        <v>PDBTDistribuciónEnergíaCentro Oriente</v>
      </c>
      <c r="E236" s="180" t="s">
        <v>56</v>
      </c>
      <c r="F236" s="181" t="s">
        <v>191</v>
      </c>
      <c r="G236" s="181" t="s">
        <v>184</v>
      </c>
      <c r="H236" s="181" t="s">
        <v>135</v>
      </c>
      <c r="I236" s="181" t="s">
        <v>64</v>
      </c>
      <c r="J236" s="285" t="s">
        <v>161</v>
      </c>
      <c r="K236" s="505">
        <f>ROUND(INDEX(TR_ENERO_2025!$D$28:$M$44,MATCH($I236,TR_ENERO_2025!$C$28:$C$44,0),MATCH($E236,TR_ENERO_2025!$D$25:$M$25,0)),LOOKUP($H236,TR_ENERO_2025!$B$71:$C$73,TR_ENERO_2025!$C$71:$C$73))</f>
        <v>1.2161</v>
      </c>
      <c r="M236" s="504"/>
    </row>
    <row r="237" spans="1:13" ht="16.5" x14ac:dyDescent="0.3">
      <c r="A237" s="67" t="str">
        <f t="shared" si="11"/>
        <v>RABTDistribuciónCentro Oriente</v>
      </c>
      <c r="B237" s="250" t="str">
        <f t="shared" si="9"/>
        <v>RABTEnergíaCentro Oriente</v>
      </c>
      <c r="C237" s="67" t="str">
        <f t="shared" si="10"/>
        <v>RABTDistribuciónEnergíaCentro Oriente</v>
      </c>
      <c r="E237" s="187" t="s">
        <v>59</v>
      </c>
      <c r="F237" s="181" t="s">
        <v>191</v>
      </c>
      <c r="G237" s="181" t="s">
        <v>184</v>
      </c>
      <c r="H237" s="181" t="s">
        <v>135</v>
      </c>
      <c r="I237" s="181" t="s">
        <v>64</v>
      </c>
      <c r="J237" s="285" t="s">
        <v>161</v>
      </c>
      <c r="K237" s="505">
        <f>ROUND(INDEX(TR_ENERO_2025!$D$28:$M$44,MATCH($I237,TR_ENERO_2025!$C$28:$C$44,0),MATCH($E237,TR_ENERO_2025!$D$25:$M$25,0)),LOOKUP($H237,TR_ENERO_2025!$B$71:$C$73,TR_ENERO_2025!$C$71:$C$73))</f>
        <v>1.2161</v>
      </c>
      <c r="M237" s="504"/>
    </row>
    <row r="238" spans="1:13" ht="16.5" x14ac:dyDescent="0.3">
      <c r="A238" s="67" t="str">
        <f t="shared" si="11"/>
        <v>APBTDistribuciónCentro Oriente</v>
      </c>
      <c r="B238" s="250" t="str">
        <f t="shared" si="9"/>
        <v>APBTEnergíaCentro Oriente</v>
      </c>
      <c r="C238" s="67" t="str">
        <f t="shared" si="10"/>
        <v>APBTDistribuciónEnergíaCentro Oriente</v>
      </c>
      <c r="E238" s="187" t="s">
        <v>57</v>
      </c>
      <c r="F238" s="181" t="s">
        <v>191</v>
      </c>
      <c r="G238" s="181" t="s">
        <v>184</v>
      </c>
      <c r="H238" s="181" t="s">
        <v>135</v>
      </c>
      <c r="I238" s="181" t="s">
        <v>64</v>
      </c>
      <c r="J238" s="285" t="s">
        <v>161</v>
      </c>
      <c r="K238" s="505">
        <f>ROUND(INDEX(TR_ENERO_2025!$D$28:$M$44,MATCH($I238,TR_ENERO_2025!$C$28:$C$44,0),MATCH($E238,TR_ENERO_2025!$D$25:$M$25,0)),LOOKUP($H238,TR_ENERO_2025!$B$71:$C$73,TR_ENERO_2025!$C$71:$C$73))</f>
        <v>1.2161</v>
      </c>
      <c r="M238" s="504"/>
    </row>
    <row r="239" spans="1:13" ht="16.5" x14ac:dyDescent="0.3">
      <c r="A239" s="67" t="str">
        <f t="shared" si="11"/>
        <v>DB1DistribuciónCentro Sur</v>
      </c>
      <c r="B239" s="250" t="str">
        <f t="shared" si="9"/>
        <v>DB1EnergíaCentro Sur</v>
      </c>
      <c r="C239" s="67" t="str">
        <f t="shared" si="10"/>
        <v>DB1DistribuciónEnergíaCentro Sur</v>
      </c>
      <c r="E239" s="180" t="s">
        <v>48</v>
      </c>
      <c r="F239" s="181" t="s">
        <v>191</v>
      </c>
      <c r="G239" s="181" t="s">
        <v>184</v>
      </c>
      <c r="H239" s="181" t="s">
        <v>135</v>
      </c>
      <c r="I239" s="181" t="s">
        <v>65</v>
      </c>
      <c r="J239" s="285" t="s">
        <v>161</v>
      </c>
      <c r="K239" s="505">
        <f>ROUND(INDEX(TR_ENERO_2025!$D$28:$M$44,MATCH($I239,TR_ENERO_2025!$C$28:$C$44,0),MATCH($E239,TR_ENERO_2025!$D$25:$M$25,0)),LOOKUP($H239,TR_ENERO_2025!$B$71:$C$73,TR_ENERO_2025!$C$71:$C$73))</f>
        <v>1.6839999999999999</v>
      </c>
      <c r="M239" s="504"/>
    </row>
    <row r="240" spans="1:13" ht="16.5" x14ac:dyDescent="0.3">
      <c r="A240" s="67" t="str">
        <f t="shared" si="11"/>
        <v>DB2DistribuciónCentro Sur</v>
      </c>
      <c r="B240" s="250" t="str">
        <f t="shared" si="9"/>
        <v>DB2EnergíaCentro Sur</v>
      </c>
      <c r="C240" s="67" t="str">
        <f t="shared" si="10"/>
        <v>DB2DistribuciónEnergíaCentro Sur</v>
      </c>
      <c r="E240" s="180" t="s">
        <v>50</v>
      </c>
      <c r="F240" s="181" t="s">
        <v>191</v>
      </c>
      <c r="G240" s="181" t="s">
        <v>184</v>
      </c>
      <c r="H240" s="181" t="s">
        <v>135</v>
      </c>
      <c r="I240" s="181" t="s">
        <v>65</v>
      </c>
      <c r="J240" s="285" t="s">
        <v>161</v>
      </c>
      <c r="K240" s="505">
        <f>ROUND(INDEX(TR_ENERO_2025!$D$28:$M$44,MATCH($I240,TR_ENERO_2025!$C$28:$C$44,0),MATCH($E240,TR_ENERO_2025!$D$25:$M$25,0)),LOOKUP($H240,TR_ENERO_2025!$B$71:$C$73,TR_ENERO_2025!$C$71:$C$73))</f>
        <v>1.4424999999999999</v>
      </c>
      <c r="M240" s="504"/>
    </row>
    <row r="241" spans="1:13" ht="16.5" x14ac:dyDescent="0.3">
      <c r="A241" s="67" t="str">
        <f t="shared" si="11"/>
        <v>PDBTDistribuciónCentro Sur</v>
      </c>
      <c r="B241" s="250" t="str">
        <f t="shared" si="9"/>
        <v>PDBTEnergíaCentro Sur</v>
      </c>
      <c r="C241" s="67" t="str">
        <f t="shared" si="10"/>
        <v>PDBTDistribuciónEnergíaCentro Sur</v>
      </c>
      <c r="E241" s="180" t="s">
        <v>56</v>
      </c>
      <c r="F241" s="181" t="s">
        <v>191</v>
      </c>
      <c r="G241" s="181" t="s">
        <v>184</v>
      </c>
      <c r="H241" s="181" t="s">
        <v>135</v>
      </c>
      <c r="I241" s="181" t="s">
        <v>65</v>
      </c>
      <c r="J241" s="285" t="s">
        <v>161</v>
      </c>
      <c r="K241" s="505">
        <f>ROUND(INDEX(TR_ENERO_2025!$D$28:$M$44,MATCH($I241,TR_ENERO_2025!$C$28:$C$44,0),MATCH($E241,TR_ENERO_2025!$D$25:$M$25,0)),LOOKUP($H241,TR_ENERO_2025!$B$71:$C$73,TR_ENERO_2025!$C$71:$C$73))</f>
        <v>1.3720000000000001</v>
      </c>
      <c r="M241" s="504"/>
    </row>
    <row r="242" spans="1:13" ht="16.5" x14ac:dyDescent="0.3">
      <c r="A242" s="67" t="str">
        <f t="shared" si="11"/>
        <v>RABTDistribuciónCentro Sur</v>
      </c>
      <c r="B242" s="250" t="str">
        <f t="shared" si="9"/>
        <v>RABTEnergíaCentro Sur</v>
      </c>
      <c r="C242" s="67" t="str">
        <f t="shared" si="10"/>
        <v>RABTDistribuciónEnergíaCentro Sur</v>
      </c>
      <c r="E242" s="187" t="s">
        <v>59</v>
      </c>
      <c r="F242" s="181" t="s">
        <v>191</v>
      </c>
      <c r="G242" s="181" t="s">
        <v>184</v>
      </c>
      <c r="H242" s="181" t="s">
        <v>135</v>
      </c>
      <c r="I242" s="181" t="s">
        <v>65</v>
      </c>
      <c r="J242" s="285" t="s">
        <v>161</v>
      </c>
      <c r="K242" s="505">
        <f>ROUND(INDEX(TR_ENERO_2025!$D$28:$M$44,MATCH($I242,TR_ENERO_2025!$C$28:$C$44,0),MATCH($E242,TR_ENERO_2025!$D$25:$M$25,0)),LOOKUP($H242,TR_ENERO_2025!$B$71:$C$73,TR_ENERO_2025!$C$71:$C$73))</f>
        <v>1.3720000000000001</v>
      </c>
      <c r="M242" s="504"/>
    </row>
    <row r="243" spans="1:13" ht="16.5" x14ac:dyDescent="0.3">
      <c r="A243" s="67" t="str">
        <f t="shared" si="11"/>
        <v>APBTDistribuciónCentro Sur</v>
      </c>
      <c r="B243" s="250" t="str">
        <f t="shared" si="9"/>
        <v>APBTEnergíaCentro Sur</v>
      </c>
      <c r="C243" s="67" t="str">
        <f t="shared" si="10"/>
        <v>APBTDistribuciónEnergíaCentro Sur</v>
      </c>
      <c r="E243" s="187" t="s">
        <v>57</v>
      </c>
      <c r="F243" s="181" t="s">
        <v>191</v>
      </c>
      <c r="G243" s="181" t="s">
        <v>184</v>
      </c>
      <c r="H243" s="181" t="s">
        <v>135</v>
      </c>
      <c r="I243" s="181" t="s">
        <v>65</v>
      </c>
      <c r="J243" s="285" t="s">
        <v>161</v>
      </c>
      <c r="K243" s="505">
        <f>ROUND(INDEX(TR_ENERO_2025!$D$28:$M$44,MATCH($I243,TR_ENERO_2025!$C$28:$C$44,0),MATCH($E243,TR_ENERO_2025!$D$25:$M$25,0)),LOOKUP($H243,TR_ENERO_2025!$B$71:$C$73,TR_ENERO_2025!$C$71:$C$73))</f>
        <v>1.3720000000000001</v>
      </c>
      <c r="M243" s="504"/>
    </row>
    <row r="244" spans="1:13" ht="16.5" x14ac:dyDescent="0.3">
      <c r="A244" s="67" t="str">
        <f t="shared" si="11"/>
        <v>DB1DistribuciónGolfo Centro</v>
      </c>
      <c r="B244" s="250" t="str">
        <f t="shared" si="9"/>
        <v>DB1EnergíaGolfo Centro</v>
      </c>
      <c r="C244" s="67" t="str">
        <f t="shared" si="10"/>
        <v>DB1DistribuciónEnergíaGolfo Centro</v>
      </c>
      <c r="E244" s="180" t="s">
        <v>48</v>
      </c>
      <c r="F244" s="181" t="s">
        <v>191</v>
      </c>
      <c r="G244" s="181" t="s">
        <v>184</v>
      </c>
      <c r="H244" s="181" t="s">
        <v>135</v>
      </c>
      <c r="I244" s="181" t="s">
        <v>66</v>
      </c>
      <c r="J244" s="285" t="s">
        <v>161</v>
      </c>
      <c r="K244" s="505">
        <f>ROUND(INDEX(TR_ENERO_2025!$D$28:$M$44,MATCH($I244,TR_ENERO_2025!$C$28:$C$44,0),MATCH($E244,TR_ENERO_2025!$D$25:$M$25,0)),LOOKUP($H244,TR_ENERO_2025!$B$71:$C$73,TR_ENERO_2025!$C$71:$C$73))</f>
        <v>1.1639999999999999</v>
      </c>
      <c r="M244" s="504"/>
    </row>
    <row r="245" spans="1:13" ht="16.5" x14ac:dyDescent="0.3">
      <c r="A245" s="67" t="str">
        <f t="shared" si="11"/>
        <v>DB2DistribuciónGolfo Centro</v>
      </c>
      <c r="B245" s="250" t="str">
        <f t="shared" si="9"/>
        <v>DB2EnergíaGolfo Centro</v>
      </c>
      <c r="C245" s="67" t="str">
        <f t="shared" si="10"/>
        <v>DB2DistribuciónEnergíaGolfo Centro</v>
      </c>
      <c r="E245" s="180" t="s">
        <v>50</v>
      </c>
      <c r="F245" s="181" t="s">
        <v>191</v>
      </c>
      <c r="G245" s="181" t="s">
        <v>184</v>
      </c>
      <c r="H245" s="181" t="s">
        <v>135</v>
      </c>
      <c r="I245" s="181" t="s">
        <v>66</v>
      </c>
      <c r="J245" s="285" t="s">
        <v>161</v>
      </c>
      <c r="K245" s="505">
        <f>ROUND(INDEX(TR_ENERO_2025!$D$28:$M$44,MATCH($I245,TR_ENERO_2025!$C$28:$C$44,0),MATCH($E245,TR_ENERO_2025!$D$25:$M$25,0)),LOOKUP($H245,TR_ENERO_2025!$B$71:$C$73,TR_ENERO_2025!$C$71:$C$73))</f>
        <v>0.94240000000000002</v>
      </c>
      <c r="M245" s="504"/>
    </row>
    <row r="246" spans="1:13" ht="16.5" x14ac:dyDescent="0.3">
      <c r="A246" s="67" t="str">
        <f t="shared" si="11"/>
        <v>PDBTDistribuciónGolfo Centro</v>
      </c>
      <c r="B246" s="250" t="str">
        <f t="shared" si="9"/>
        <v>PDBTEnergíaGolfo Centro</v>
      </c>
      <c r="C246" s="67" t="str">
        <f t="shared" si="10"/>
        <v>PDBTDistribuciónEnergíaGolfo Centro</v>
      </c>
      <c r="E246" s="180" t="s">
        <v>56</v>
      </c>
      <c r="F246" s="181" t="s">
        <v>191</v>
      </c>
      <c r="G246" s="181" t="s">
        <v>184</v>
      </c>
      <c r="H246" s="181" t="s">
        <v>135</v>
      </c>
      <c r="I246" s="181" t="s">
        <v>66</v>
      </c>
      <c r="J246" s="285" t="s">
        <v>161</v>
      </c>
      <c r="K246" s="505">
        <f>ROUND(INDEX(TR_ENERO_2025!$D$28:$M$44,MATCH($I246,TR_ENERO_2025!$C$28:$C$44,0),MATCH($E246,TR_ENERO_2025!$D$25:$M$25,0)),LOOKUP($H246,TR_ENERO_2025!$B$71:$C$73,TR_ENERO_2025!$C$71:$C$73))</f>
        <v>1.1684000000000001</v>
      </c>
      <c r="M246" s="504"/>
    </row>
    <row r="247" spans="1:13" ht="16.5" x14ac:dyDescent="0.3">
      <c r="A247" s="67" t="str">
        <f t="shared" si="11"/>
        <v>RABTDistribuciónGolfo Centro</v>
      </c>
      <c r="B247" s="250" t="str">
        <f t="shared" si="9"/>
        <v>RABTEnergíaGolfo Centro</v>
      </c>
      <c r="C247" s="67" t="str">
        <f t="shared" si="10"/>
        <v>RABTDistribuciónEnergíaGolfo Centro</v>
      </c>
      <c r="E247" s="187" t="s">
        <v>59</v>
      </c>
      <c r="F247" s="181" t="s">
        <v>191</v>
      </c>
      <c r="G247" s="181" t="s">
        <v>184</v>
      </c>
      <c r="H247" s="181" t="s">
        <v>135</v>
      </c>
      <c r="I247" s="181" t="s">
        <v>66</v>
      </c>
      <c r="J247" s="285" t="s">
        <v>161</v>
      </c>
      <c r="K247" s="505">
        <f>ROUND(INDEX(TR_ENERO_2025!$D$28:$M$44,MATCH($I247,TR_ENERO_2025!$C$28:$C$44,0),MATCH($E247,TR_ENERO_2025!$D$25:$M$25,0)),LOOKUP($H247,TR_ENERO_2025!$B$71:$C$73,TR_ENERO_2025!$C$71:$C$73))</f>
        <v>1.1684000000000001</v>
      </c>
      <c r="M247" s="504"/>
    </row>
    <row r="248" spans="1:13" ht="16.5" x14ac:dyDescent="0.3">
      <c r="A248" s="67" t="str">
        <f t="shared" si="11"/>
        <v>APBTDistribuciónGolfo Centro</v>
      </c>
      <c r="B248" s="250" t="str">
        <f t="shared" si="9"/>
        <v>APBTEnergíaGolfo Centro</v>
      </c>
      <c r="C248" s="67" t="str">
        <f t="shared" si="10"/>
        <v>APBTDistribuciónEnergíaGolfo Centro</v>
      </c>
      <c r="E248" s="187" t="s">
        <v>57</v>
      </c>
      <c r="F248" s="181" t="s">
        <v>191</v>
      </c>
      <c r="G248" s="181" t="s">
        <v>184</v>
      </c>
      <c r="H248" s="181" t="s">
        <v>135</v>
      </c>
      <c r="I248" s="181" t="s">
        <v>66</v>
      </c>
      <c r="J248" s="285" t="s">
        <v>161</v>
      </c>
      <c r="K248" s="505">
        <f>ROUND(INDEX(TR_ENERO_2025!$D$28:$M$44,MATCH($I248,TR_ENERO_2025!$C$28:$C$44,0),MATCH($E248,TR_ENERO_2025!$D$25:$M$25,0)),LOOKUP($H248,TR_ENERO_2025!$B$71:$C$73,TR_ENERO_2025!$C$71:$C$73))</f>
        <v>1.1684000000000001</v>
      </c>
      <c r="M248" s="504"/>
    </row>
    <row r="249" spans="1:13" ht="16.5" x14ac:dyDescent="0.3">
      <c r="A249" s="67" t="str">
        <f t="shared" si="11"/>
        <v>DB1DistribuciónGolfo Norte</v>
      </c>
      <c r="B249" s="250" t="str">
        <f t="shared" si="9"/>
        <v>DB1EnergíaGolfo Norte</v>
      </c>
      <c r="C249" s="67" t="str">
        <f t="shared" si="10"/>
        <v>DB1DistribuciónEnergíaGolfo Norte</v>
      </c>
      <c r="E249" s="180" t="s">
        <v>48</v>
      </c>
      <c r="F249" s="181" t="s">
        <v>191</v>
      </c>
      <c r="G249" s="181" t="s">
        <v>184</v>
      </c>
      <c r="H249" s="181" t="s">
        <v>135</v>
      </c>
      <c r="I249" s="181" t="s">
        <v>67</v>
      </c>
      <c r="J249" s="285" t="s">
        <v>161</v>
      </c>
      <c r="K249" s="505">
        <f>ROUND(INDEX(TR_ENERO_2025!$D$28:$M$44,MATCH($I249,TR_ENERO_2025!$C$28:$C$44,0),MATCH($E249,TR_ENERO_2025!$D$25:$M$25,0)),LOOKUP($H249,TR_ENERO_2025!$B$71:$C$73,TR_ENERO_2025!$C$71:$C$73))</f>
        <v>0.84379999999999999</v>
      </c>
      <c r="M249" s="504"/>
    </row>
    <row r="250" spans="1:13" ht="16.5" x14ac:dyDescent="0.3">
      <c r="A250" s="67" t="str">
        <f t="shared" si="11"/>
        <v>DB2DistribuciónGolfo Norte</v>
      </c>
      <c r="B250" s="250" t="str">
        <f t="shared" si="9"/>
        <v>DB2EnergíaGolfo Norte</v>
      </c>
      <c r="C250" s="67" t="str">
        <f t="shared" si="10"/>
        <v>DB2DistribuciónEnergíaGolfo Norte</v>
      </c>
      <c r="E250" s="180" t="s">
        <v>50</v>
      </c>
      <c r="F250" s="181" t="s">
        <v>191</v>
      </c>
      <c r="G250" s="181" t="s">
        <v>184</v>
      </c>
      <c r="H250" s="181" t="s">
        <v>135</v>
      </c>
      <c r="I250" s="181" t="s">
        <v>67</v>
      </c>
      <c r="J250" s="285" t="s">
        <v>161</v>
      </c>
      <c r="K250" s="505">
        <f>ROUND(INDEX(TR_ENERO_2025!$D$28:$M$44,MATCH($I250,TR_ENERO_2025!$C$28:$C$44,0),MATCH($E250,TR_ENERO_2025!$D$25:$M$25,0)),LOOKUP($H250,TR_ENERO_2025!$B$71:$C$73,TR_ENERO_2025!$C$71:$C$73))</f>
        <v>0.6835</v>
      </c>
      <c r="M250" s="504"/>
    </row>
    <row r="251" spans="1:13" ht="16.5" x14ac:dyDescent="0.3">
      <c r="A251" s="67" t="str">
        <f t="shared" si="11"/>
        <v>PDBTDistribuciónGolfo Norte</v>
      </c>
      <c r="B251" s="250" t="str">
        <f t="shared" si="9"/>
        <v>PDBTEnergíaGolfo Norte</v>
      </c>
      <c r="C251" s="67" t="str">
        <f t="shared" si="10"/>
        <v>PDBTDistribuciónEnergíaGolfo Norte</v>
      </c>
      <c r="E251" s="180" t="s">
        <v>56</v>
      </c>
      <c r="F251" s="181" t="s">
        <v>191</v>
      </c>
      <c r="G251" s="181" t="s">
        <v>184</v>
      </c>
      <c r="H251" s="181" t="s">
        <v>135</v>
      </c>
      <c r="I251" s="181" t="s">
        <v>67</v>
      </c>
      <c r="J251" s="285" t="s">
        <v>161</v>
      </c>
      <c r="K251" s="505">
        <f>ROUND(INDEX(TR_ENERO_2025!$D$28:$M$44,MATCH($I251,TR_ENERO_2025!$C$28:$C$44,0),MATCH($E251,TR_ENERO_2025!$D$25:$M$25,0)),LOOKUP($H251,TR_ENERO_2025!$B$71:$C$73,TR_ENERO_2025!$C$71:$C$73))</f>
        <v>0.84740000000000004</v>
      </c>
      <c r="M251" s="504"/>
    </row>
    <row r="252" spans="1:13" ht="16.5" x14ac:dyDescent="0.3">
      <c r="A252" s="67" t="str">
        <f t="shared" si="11"/>
        <v>RABTDistribuciónGolfo Norte</v>
      </c>
      <c r="B252" s="250" t="str">
        <f t="shared" si="9"/>
        <v>RABTEnergíaGolfo Norte</v>
      </c>
      <c r="C252" s="67" t="str">
        <f t="shared" si="10"/>
        <v>RABTDistribuciónEnergíaGolfo Norte</v>
      </c>
      <c r="E252" s="187" t="s">
        <v>59</v>
      </c>
      <c r="F252" s="181" t="s">
        <v>191</v>
      </c>
      <c r="G252" s="181" t="s">
        <v>184</v>
      </c>
      <c r="H252" s="181" t="s">
        <v>135</v>
      </c>
      <c r="I252" s="181" t="s">
        <v>67</v>
      </c>
      <c r="J252" s="285" t="s">
        <v>161</v>
      </c>
      <c r="K252" s="505">
        <f>ROUND(INDEX(TR_ENERO_2025!$D$28:$M$44,MATCH($I252,TR_ENERO_2025!$C$28:$C$44,0),MATCH($E252,TR_ENERO_2025!$D$25:$M$25,0)),LOOKUP($H252,TR_ENERO_2025!$B$71:$C$73,TR_ENERO_2025!$C$71:$C$73))</f>
        <v>0.84740000000000004</v>
      </c>
      <c r="M252" s="504"/>
    </row>
    <row r="253" spans="1:13" ht="16.5" x14ac:dyDescent="0.3">
      <c r="A253" s="67" t="str">
        <f t="shared" si="11"/>
        <v>APBTDistribuciónGolfo Norte</v>
      </c>
      <c r="B253" s="250" t="str">
        <f t="shared" si="9"/>
        <v>APBTEnergíaGolfo Norte</v>
      </c>
      <c r="C253" s="67" t="str">
        <f t="shared" si="10"/>
        <v>APBTDistribuciónEnergíaGolfo Norte</v>
      </c>
      <c r="E253" s="187" t="s">
        <v>57</v>
      </c>
      <c r="F253" s="181" t="s">
        <v>191</v>
      </c>
      <c r="G253" s="181" t="s">
        <v>184</v>
      </c>
      <c r="H253" s="181" t="s">
        <v>135</v>
      </c>
      <c r="I253" s="181" t="s">
        <v>67</v>
      </c>
      <c r="J253" s="285" t="s">
        <v>161</v>
      </c>
      <c r="K253" s="505">
        <f>ROUND(INDEX(TR_ENERO_2025!$D$28:$M$44,MATCH($I253,TR_ENERO_2025!$C$28:$C$44,0),MATCH($E253,TR_ENERO_2025!$D$25:$M$25,0)),LOOKUP($H253,TR_ENERO_2025!$B$71:$C$73,TR_ENERO_2025!$C$71:$C$73))</f>
        <v>0.84740000000000004</v>
      </c>
      <c r="M253" s="504"/>
    </row>
    <row r="254" spans="1:13" ht="16.5" x14ac:dyDescent="0.3">
      <c r="A254" s="67" t="str">
        <f t="shared" si="11"/>
        <v>DB1DistribuciónJalisco</v>
      </c>
      <c r="B254" s="250" t="str">
        <f t="shared" si="9"/>
        <v>DB1EnergíaJalisco</v>
      </c>
      <c r="C254" s="67" t="str">
        <f t="shared" si="10"/>
        <v>DB1DistribuciónEnergíaJalisco</v>
      </c>
      <c r="E254" s="180" t="s">
        <v>48</v>
      </c>
      <c r="F254" s="181" t="s">
        <v>191</v>
      </c>
      <c r="G254" s="181" t="s">
        <v>184</v>
      </c>
      <c r="H254" s="181" t="s">
        <v>135</v>
      </c>
      <c r="I254" s="181" t="s">
        <v>68</v>
      </c>
      <c r="J254" s="285" t="s">
        <v>161</v>
      </c>
      <c r="K254" s="505">
        <f>ROUND(INDEX(TR_ENERO_2025!$D$28:$M$44,MATCH($I254,TR_ENERO_2025!$C$28:$C$44,0),MATCH($E254,TR_ENERO_2025!$D$25:$M$25,0)),LOOKUP($H254,TR_ENERO_2025!$B$71:$C$73,TR_ENERO_2025!$C$71:$C$73))</f>
        <v>1.7114</v>
      </c>
      <c r="M254" s="504"/>
    </row>
    <row r="255" spans="1:13" ht="16.5" x14ac:dyDescent="0.3">
      <c r="A255" s="67" t="str">
        <f t="shared" si="11"/>
        <v>DB2DistribuciónJalisco</v>
      </c>
      <c r="B255" s="250" t="str">
        <f t="shared" si="9"/>
        <v>DB2EnergíaJalisco</v>
      </c>
      <c r="C255" s="67" t="str">
        <f t="shared" si="10"/>
        <v>DB2DistribuciónEnergíaJalisco</v>
      </c>
      <c r="E255" s="180" t="s">
        <v>50</v>
      </c>
      <c r="F255" s="181" t="s">
        <v>191</v>
      </c>
      <c r="G255" s="181" t="s">
        <v>184</v>
      </c>
      <c r="H255" s="181" t="s">
        <v>135</v>
      </c>
      <c r="I255" s="181" t="s">
        <v>68</v>
      </c>
      <c r="J255" s="285" t="s">
        <v>161</v>
      </c>
      <c r="K255" s="505">
        <f>ROUND(INDEX(TR_ENERO_2025!$D$28:$M$44,MATCH($I255,TR_ENERO_2025!$C$28:$C$44,0),MATCH($E255,TR_ENERO_2025!$D$25:$M$25,0)),LOOKUP($H255,TR_ENERO_2025!$B$71:$C$73,TR_ENERO_2025!$C$71:$C$73))</f>
        <v>1.4668000000000001</v>
      </c>
      <c r="M255" s="504"/>
    </row>
    <row r="256" spans="1:13" ht="16.5" x14ac:dyDescent="0.3">
      <c r="A256" s="67" t="str">
        <f t="shared" si="11"/>
        <v>PDBTDistribuciónJalisco</v>
      </c>
      <c r="B256" s="250" t="str">
        <f t="shared" si="9"/>
        <v>PDBTEnergíaJalisco</v>
      </c>
      <c r="C256" s="67" t="str">
        <f t="shared" si="10"/>
        <v>PDBTDistribuciónEnergíaJalisco</v>
      </c>
      <c r="E256" s="180" t="s">
        <v>56</v>
      </c>
      <c r="F256" s="181" t="s">
        <v>191</v>
      </c>
      <c r="G256" s="181" t="s">
        <v>184</v>
      </c>
      <c r="H256" s="181" t="s">
        <v>135</v>
      </c>
      <c r="I256" s="181" t="s">
        <v>68</v>
      </c>
      <c r="J256" s="285" t="s">
        <v>161</v>
      </c>
      <c r="K256" s="505">
        <f>ROUND(INDEX(TR_ENERO_2025!$D$28:$M$44,MATCH($I256,TR_ENERO_2025!$C$28:$C$44,0),MATCH($E256,TR_ENERO_2025!$D$25:$M$25,0)),LOOKUP($H256,TR_ENERO_2025!$B$71:$C$73,TR_ENERO_2025!$C$71:$C$73))</f>
        <v>1.3951</v>
      </c>
      <c r="M256" s="504"/>
    </row>
    <row r="257" spans="1:13" ht="16.5" x14ac:dyDescent="0.3">
      <c r="A257" s="67" t="str">
        <f t="shared" si="11"/>
        <v>RABTDistribuciónJalisco</v>
      </c>
      <c r="B257" s="250" t="str">
        <f t="shared" si="9"/>
        <v>RABTEnergíaJalisco</v>
      </c>
      <c r="C257" s="67" t="str">
        <f t="shared" si="10"/>
        <v>RABTDistribuciónEnergíaJalisco</v>
      </c>
      <c r="E257" s="187" t="s">
        <v>59</v>
      </c>
      <c r="F257" s="181" t="s">
        <v>191</v>
      </c>
      <c r="G257" s="181" t="s">
        <v>184</v>
      </c>
      <c r="H257" s="181" t="s">
        <v>135</v>
      </c>
      <c r="I257" s="181" t="s">
        <v>68</v>
      </c>
      <c r="J257" s="285" t="s">
        <v>161</v>
      </c>
      <c r="K257" s="505">
        <f>ROUND(INDEX(TR_ENERO_2025!$D$28:$M$44,MATCH($I257,TR_ENERO_2025!$C$28:$C$44,0),MATCH($E257,TR_ENERO_2025!$D$25:$M$25,0)),LOOKUP($H257,TR_ENERO_2025!$B$71:$C$73,TR_ENERO_2025!$C$71:$C$73))</f>
        <v>1.3951</v>
      </c>
      <c r="M257" s="504"/>
    </row>
    <row r="258" spans="1:13" ht="16.5" x14ac:dyDescent="0.3">
      <c r="A258" s="67" t="str">
        <f t="shared" si="11"/>
        <v>APBTDistribuciónJalisco</v>
      </c>
      <c r="B258" s="250" t="str">
        <f t="shared" si="9"/>
        <v>APBTEnergíaJalisco</v>
      </c>
      <c r="C258" s="67" t="str">
        <f t="shared" si="10"/>
        <v>APBTDistribuciónEnergíaJalisco</v>
      </c>
      <c r="E258" s="187" t="s">
        <v>57</v>
      </c>
      <c r="F258" s="181" t="s">
        <v>191</v>
      </c>
      <c r="G258" s="181" t="s">
        <v>184</v>
      </c>
      <c r="H258" s="181" t="s">
        <v>135</v>
      </c>
      <c r="I258" s="181" t="s">
        <v>68</v>
      </c>
      <c r="J258" s="285" t="s">
        <v>161</v>
      </c>
      <c r="K258" s="505">
        <f>ROUND(INDEX(TR_ENERO_2025!$D$28:$M$44,MATCH($I258,TR_ENERO_2025!$C$28:$C$44,0),MATCH($E258,TR_ENERO_2025!$D$25:$M$25,0)),LOOKUP($H258,TR_ENERO_2025!$B$71:$C$73,TR_ENERO_2025!$C$71:$C$73))</f>
        <v>1.3951</v>
      </c>
      <c r="M258" s="504"/>
    </row>
    <row r="259" spans="1:13" ht="16.5" x14ac:dyDescent="0.3">
      <c r="A259" s="67" t="str">
        <f t="shared" si="11"/>
        <v>DB1DistribuciónNoroeste</v>
      </c>
      <c r="B259" s="250" t="str">
        <f t="shared" si="9"/>
        <v>DB1EnergíaNoroeste</v>
      </c>
      <c r="C259" s="67" t="str">
        <f t="shared" si="10"/>
        <v>DB1DistribuciónEnergíaNoroeste</v>
      </c>
      <c r="E259" s="180" t="s">
        <v>48</v>
      </c>
      <c r="F259" s="181" t="s">
        <v>191</v>
      </c>
      <c r="G259" s="181" t="s">
        <v>184</v>
      </c>
      <c r="H259" s="181" t="s">
        <v>135</v>
      </c>
      <c r="I259" s="181" t="s">
        <v>69</v>
      </c>
      <c r="J259" s="285" t="s">
        <v>161</v>
      </c>
      <c r="K259" s="505">
        <f>ROUND(INDEX(TR_ENERO_2025!$D$28:$M$44,MATCH($I259,TR_ENERO_2025!$C$28:$C$44,0),MATCH($E259,TR_ENERO_2025!$D$25:$M$25,0)),LOOKUP($H259,TR_ENERO_2025!$B$71:$C$73,TR_ENERO_2025!$C$71:$C$73))</f>
        <v>0.93810000000000004</v>
      </c>
      <c r="M259" s="504"/>
    </row>
    <row r="260" spans="1:13" ht="16.5" x14ac:dyDescent="0.3">
      <c r="A260" s="67" t="str">
        <f t="shared" si="11"/>
        <v>DB2DistribuciónNoroeste</v>
      </c>
      <c r="B260" s="250" t="str">
        <f t="shared" si="9"/>
        <v>DB2EnergíaNoroeste</v>
      </c>
      <c r="C260" s="67" t="str">
        <f t="shared" si="10"/>
        <v>DB2DistribuciónEnergíaNoroeste</v>
      </c>
      <c r="E260" s="180" t="s">
        <v>50</v>
      </c>
      <c r="F260" s="181" t="s">
        <v>191</v>
      </c>
      <c r="G260" s="181" t="s">
        <v>184</v>
      </c>
      <c r="H260" s="181" t="s">
        <v>135</v>
      </c>
      <c r="I260" s="181" t="s">
        <v>69</v>
      </c>
      <c r="J260" s="285" t="s">
        <v>161</v>
      </c>
      <c r="K260" s="505">
        <f>ROUND(INDEX(TR_ENERO_2025!$D$28:$M$44,MATCH($I260,TR_ENERO_2025!$C$28:$C$44,0),MATCH($E260,TR_ENERO_2025!$D$25:$M$25,0)),LOOKUP($H260,TR_ENERO_2025!$B$71:$C$73,TR_ENERO_2025!$C$71:$C$73))</f>
        <v>0.74129999999999996</v>
      </c>
      <c r="M260" s="504"/>
    </row>
    <row r="261" spans="1:13" ht="16.5" x14ac:dyDescent="0.3">
      <c r="A261" s="67" t="str">
        <f t="shared" si="11"/>
        <v>PDBTDistribuciónNoroeste</v>
      </c>
      <c r="B261" s="250" t="str">
        <f t="shared" si="9"/>
        <v>PDBTEnergíaNoroeste</v>
      </c>
      <c r="C261" s="67" t="str">
        <f t="shared" si="10"/>
        <v>PDBTDistribuciónEnergíaNoroeste</v>
      </c>
      <c r="E261" s="180" t="s">
        <v>56</v>
      </c>
      <c r="F261" s="181" t="s">
        <v>191</v>
      </c>
      <c r="G261" s="181" t="s">
        <v>184</v>
      </c>
      <c r="H261" s="181" t="s">
        <v>135</v>
      </c>
      <c r="I261" s="181" t="s">
        <v>69</v>
      </c>
      <c r="J261" s="285" t="s">
        <v>161</v>
      </c>
      <c r="K261" s="505">
        <f>ROUND(INDEX(TR_ENERO_2025!$D$28:$M$44,MATCH($I261,TR_ENERO_2025!$C$28:$C$44,0),MATCH($E261,TR_ENERO_2025!$D$25:$M$25,0)),LOOKUP($H261,TR_ENERO_2025!$B$71:$C$73,TR_ENERO_2025!$C$71:$C$73))</f>
        <v>0.80720000000000003</v>
      </c>
      <c r="M261" s="504"/>
    </row>
    <row r="262" spans="1:13" ht="16.5" x14ac:dyDescent="0.3">
      <c r="A262" s="67" t="str">
        <f t="shared" si="11"/>
        <v>RABTDistribuciónNoroeste</v>
      </c>
      <c r="B262" s="250" t="str">
        <f t="shared" si="9"/>
        <v>RABTEnergíaNoroeste</v>
      </c>
      <c r="C262" s="67" t="str">
        <f t="shared" si="10"/>
        <v>RABTDistribuciónEnergíaNoroeste</v>
      </c>
      <c r="E262" s="187" t="s">
        <v>59</v>
      </c>
      <c r="F262" s="181" t="s">
        <v>191</v>
      </c>
      <c r="G262" s="181" t="s">
        <v>184</v>
      </c>
      <c r="H262" s="181" t="s">
        <v>135</v>
      </c>
      <c r="I262" s="181" t="s">
        <v>69</v>
      </c>
      <c r="J262" s="285" t="s">
        <v>161</v>
      </c>
      <c r="K262" s="505">
        <f>ROUND(INDEX(TR_ENERO_2025!$D$28:$M$44,MATCH($I262,TR_ENERO_2025!$C$28:$C$44,0),MATCH($E262,TR_ENERO_2025!$D$25:$M$25,0)),LOOKUP($H262,TR_ENERO_2025!$B$71:$C$73,TR_ENERO_2025!$C$71:$C$73))</f>
        <v>0.80720000000000003</v>
      </c>
      <c r="M262" s="504"/>
    </row>
    <row r="263" spans="1:13" ht="16.5" x14ac:dyDescent="0.3">
      <c r="A263" s="67" t="str">
        <f t="shared" si="11"/>
        <v>APBTDistribuciónNoroeste</v>
      </c>
      <c r="B263" s="250" t="str">
        <f t="shared" si="9"/>
        <v>APBTEnergíaNoroeste</v>
      </c>
      <c r="C263" s="67" t="str">
        <f t="shared" si="10"/>
        <v>APBTDistribuciónEnergíaNoroeste</v>
      </c>
      <c r="E263" s="187" t="s">
        <v>57</v>
      </c>
      <c r="F263" s="181" t="s">
        <v>191</v>
      </c>
      <c r="G263" s="181" t="s">
        <v>184</v>
      </c>
      <c r="H263" s="181" t="s">
        <v>135</v>
      </c>
      <c r="I263" s="181" t="s">
        <v>69</v>
      </c>
      <c r="J263" s="285" t="s">
        <v>161</v>
      </c>
      <c r="K263" s="505">
        <f>ROUND(INDEX(TR_ENERO_2025!$D$28:$M$44,MATCH($I263,TR_ENERO_2025!$C$28:$C$44,0),MATCH($E263,TR_ENERO_2025!$D$25:$M$25,0)),LOOKUP($H263,TR_ENERO_2025!$B$71:$C$73,TR_ENERO_2025!$C$71:$C$73))</f>
        <v>0.80720000000000003</v>
      </c>
      <c r="M263" s="504"/>
    </row>
    <row r="264" spans="1:13" ht="16.5" x14ac:dyDescent="0.3">
      <c r="A264" s="67" t="str">
        <f t="shared" si="11"/>
        <v>DB1DistribuciónNorte</v>
      </c>
      <c r="B264" s="250" t="str">
        <f t="shared" si="9"/>
        <v>DB1EnergíaNorte</v>
      </c>
      <c r="C264" s="67" t="str">
        <f t="shared" si="10"/>
        <v>DB1DistribuciónEnergíaNorte</v>
      </c>
      <c r="E264" s="180" t="s">
        <v>48</v>
      </c>
      <c r="F264" s="181" t="s">
        <v>191</v>
      </c>
      <c r="G264" s="181" t="s">
        <v>184</v>
      </c>
      <c r="H264" s="181" t="s">
        <v>135</v>
      </c>
      <c r="I264" s="181" t="s">
        <v>70</v>
      </c>
      <c r="J264" s="285" t="s">
        <v>161</v>
      </c>
      <c r="K264" s="505">
        <f>ROUND(INDEX(TR_ENERO_2025!$D$28:$M$44,MATCH($I264,TR_ENERO_2025!$C$28:$C$44,0),MATCH($E264,TR_ENERO_2025!$D$25:$M$25,0)),LOOKUP($H264,TR_ENERO_2025!$B$71:$C$73,TR_ENERO_2025!$C$71:$C$73))</f>
        <v>1.4077999999999999</v>
      </c>
      <c r="M264" s="504"/>
    </row>
    <row r="265" spans="1:13" ht="16.5" x14ac:dyDescent="0.3">
      <c r="A265" s="67" t="str">
        <f t="shared" si="11"/>
        <v>DB2DistribuciónNorte</v>
      </c>
      <c r="B265" s="250" t="str">
        <f t="shared" si="9"/>
        <v>DB2EnergíaNorte</v>
      </c>
      <c r="C265" s="67" t="str">
        <f t="shared" si="10"/>
        <v>DB2DistribuciónEnergíaNorte</v>
      </c>
      <c r="E265" s="180" t="s">
        <v>50</v>
      </c>
      <c r="F265" s="181" t="s">
        <v>191</v>
      </c>
      <c r="G265" s="181" t="s">
        <v>184</v>
      </c>
      <c r="H265" s="181" t="s">
        <v>135</v>
      </c>
      <c r="I265" s="181" t="s">
        <v>70</v>
      </c>
      <c r="J265" s="285" t="s">
        <v>161</v>
      </c>
      <c r="K265" s="505">
        <f>ROUND(INDEX(TR_ENERO_2025!$D$28:$M$44,MATCH($I265,TR_ENERO_2025!$C$28:$C$44,0),MATCH($E265,TR_ENERO_2025!$D$25:$M$25,0)),LOOKUP($H265,TR_ENERO_2025!$B$71:$C$73,TR_ENERO_2025!$C$71:$C$73))</f>
        <v>1.2476</v>
      </c>
      <c r="M265" s="504"/>
    </row>
    <row r="266" spans="1:13" ht="16.5" x14ac:dyDescent="0.3">
      <c r="A266" s="67" t="str">
        <f t="shared" si="11"/>
        <v>PDBTDistribuciónNorte</v>
      </c>
      <c r="B266" s="250" t="str">
        <f t="shared" ref="B266:B298" si="12">E266&amp;H266&amp;I266</f>
        <v>PDBTEnergíaNorte</v>
      </c>
      <c r="C266" s="67" t="str">
        <f t="shared" ref="C266:C329" si="13">E266&amp;F266&amp;H266&amp;I266</f>
        <v>PDBTDistribuciónEnergíaNorte</v>
      </c>
      <c r="E266" s="180" t="s">
        <v>56</v>
      </c>
      <c r="F266" s="181" t="s">
        <v>191</v>
      </c>
      <c r="G266" s="181" t="s">
        <v>184</v>
      </c>
      <c r="H266" s="181" t="s">
        <v>135</v>
      </c>
      <c r="I266" s="181" t="s">
        <v>70</v>
      </c>
      <c r="J266" s="285" t="s">
        <v>161</v>
      </c>
      <c r="K266" s="505">
        <f>ROUND(INDEX(TR_ENERO_2025!$D$28:$M$44,MATCH($I266,TR_ENERO_2025!$C$28:$C$44,0),MATCH($E266,TR_ENERO_2025!$D$25:$M$25,0)),LOOKUP($H266,TR_ENERO_2025!$B$71:$C$73,TR_ENERO_2025!$C$71:$C$73))</f>
        <v>1.3317000000000001</v>
      </c>
      <c r="M266" s="504"/>
    </row>
    <row r="267" spans="1:13" ht="16.5" x14ac:dyDescent="0.3">
      <c r="A267" s="67" t="str">
        <f t="shared" ref="A267:A330" si="14">IF(J267="NA",E267&amp;F267&amp;I267,E267&amp;F267&amp;I267&amp;J267)</f>
        <v>RABTDistribuciónNorte</v>
      </c>
      <c r="B267" s="250" t="str">
        <f t="shared" si="12"/>
        <v>RABTEnergíaNorte</v>
      </c>
      <c r="C267" s="67" t="str">
        <f t="shared" si="13"/>
        <v>RABTDistribuciónEnergíaNorte</v>
      </c>
      <c r="E267" s="180" t="s">
        <v>59</v>
      </c>
      <c r="F267" s="181" t="s">
        <v>191</v>
      </c>
      <c r="G267" s="181" t="s">
        <v>184</v>
      </c>
      <c r="H267" s="181" t="s">
        <v>135</v>
      </c>
      <c r="I267" s="181" t="s">
        <v>70</v>
      </c>
      <c r="J267" s="285" t="s">
        <v>161</v>
      </c>
      <c r="K267" s="505">
        <f>ROUND(INDEX(TR_ENERO_2025!$D$28:$M$44,MATCH($I267,TR_ENERO_2025!$C$28:$C$44,0),MATCH($E267,TR_ENERO_2025!$D$25:$M$25,0)),LOOKUP($H267,TR_ENERO_2025!$B$71:$C$73,TR_ENERO_2025!$C$71:$C$73))</f>
        <v>1.3317000000000001</v>
      </c>
      <c r="M267" s="504"/>
    </row>
    <row r="268" spans="1:13" ht="16.5" x14ac:dyDescent="0.3">
      <c r="A268" s="67" t="str">
        <f t="shared" si="14"/>
        <v>APBTDistribuciónNorte</v>
      </c>
      <c r="B268" s="250" t="str">
        <f t="shared" si="12"/>
        <v>APBTEnergíaNorte</v>
      </c>
      <c r="C268" s="67" t="str">
        <f t="shared" si="13"/>
        <v>APBTDistribuciónEnergíaNorte</v>
      </c>
      <c r="E268" s="180" t="s">
        <v>57</v>
      </c>
      <c r="F268" s="181" t="s">
        <v>191</v>
      </c>
      <c r="G268" s="181" t="s">
        <v>184</v>
      </c>
      <c r="H268" s="181" t="s">
        <v>135</v>
      </c>
      <c r="I268" s="181" t="s">
        <v>70</v>
      </c>
      <c r="J268" s="285" t="s">
        <v>161</v>
      </c>
      <c r="K268" s="505">
        <f>ROUND(INDEX(TR_ENERO_2025!$D$28:$M$44,MATCH($I268,TR_ENERO_2025!$C$28:$C$44,0),MATCH($E268,TR_ENERO_2025!$D$25:$M$25,0)),LOOKUP($H268,TR_ENERO_2025!$B$71:$C$73,TR_ENERO_2025!$C$71:$C$73))</f>
        <v>1.3317000000000001</v>
      </c>
      <c r="M268" s="504"/>
    </row>
    <row r="269" spans="1:13" ht="16.5" x14ac:dyDescent="0.3">
      <c r="A269" s="67" t="str">
        <f t="shared" si="14"/>
        <v>DB1DistribuciónOriente</v>
      </c>
      <c r="B269" s="250" t="str">
        <f t="shared" si="12"/>
        <v>DB1EnergíaOriente</v>
      </c>
      <c r="C269" s="67" t="str">
        <f t="shared" si="13"/>
        <v>DB1DistribuciónEnergíaOriente</v>
      </c>
      <c r="E269" s="180" t="s">
        <v>48</v>
      </c>
      <c r="F269" s="181" t="s">
        <v>191</v>
      </c>
      <c r="G269" s="181" t="s">
        <v>184</v>
      </c>
      <c r="H269" s="181" t="s">
        <v>135</v>
      </c>
      <c r="I269" s="181" t="s">
        <v>71</v>
      </c>
      <c r="J269" s="285" t="s">
        <v>161</v>
      </c>
      <c r="K269" s="505">
        <f>ROUND(INDEX(TR_ENERO_2025!$D$28:$M$44,MATCH($I269,TR_ENERO_2025!$C$28:$C$44,0),MATCH($E269,TR_ENERO_2025!$D$25:$M$25,0)),LOOKUP($H269,TR_ENERO_2025!$B$71:$C$73,TR_ENERO_2025!$C$71:$C$73))</f>
        <v>1.6258999999999999</v>
      </c>
      <c r="M269" s="504"/>
    </row>
    <row r="270" spans="1:13" ht="16.5" x14ac:dyDescent="0.3">
      <c r="A270" s="67" t="str">
        <f t="shared" si="14"/>
        <v>DB2DistribuciónOriente</v>
      </c>
      <c r="B270" s="250" t="str">
        <f t="shared" si="12"/>
        <v>DB2EnergíaOriente</v>
      </c>
      <c r="C270" s="67" t="str">
        <f t="shared" si="13"/>
        <v>DB2DistribuciónEnergíaOriente</v>
      </c>
      <c r="E270" s="180" t="s">
        <v>50</v>
      </c>
      <c r="F270" s="181" t="s">
        <v>191</v>
      </c>
      <c r="G270" s="181" t="s">
        <v>184</v>
      </c>
      <c r="H270" s="181" t="s">
        <v>135</v>
      </c>
      <c r="I270" s="181" t="s">
        <v>71</v>
      </c>
      <c r="J270" s="285" t="s">
        <v>161</v>
      </c>
      <c r="K270" s="505">
        <f>ROUND(INDEX(TR_ENERO_2025!$D$28:$M$44,MATCH($I270,TR_ENERO_2025!$C$28:$C$44,0),MATCH($E270,TR_ENERO_2025!$D$25:$M$25,0)),LOOKUP($H270,TR_ENERO_2025!$B$71:$C$73,TR_ENERO_2025!$C$71:$C$73))</f>
        <v>1.3967000000000001</v>
      </c>
      <c r="M270" s="504"/>
    </row>
    <row r="271" spans="1:13" ht="16.5" x14ac:dyDescent="0.3">
      <c r="A271" s="67" t="str">
        <f t="shared" si="14"/>
        <v>PDBTDistribuciónOriente</v>
      </c>
      <c r="B271" s="250" t="str">
        <f t="shared" si="12"/>
        <v>PDBTEnergíaOriente</v>
      </c>
      <c r="C271" s="67" t="str">
        <f t="shared" si="13"/>
        <v>PDBTDistribuciónEnergíaOriente</v>
      </c>
      <c r="E271" s="180" t="s">
        <v>56</v>
      </c>
      <c r="F271" s="181" t="s">
        <v>191</v>
      </c>
      <c r="G271" s="181" t="s">
        <v>184</v>
      </c>
      <c r="H271" s="181" t="s">
        <v>135</v>
      </c>
      <c r="I271" s="181" t="s">
        <v>71</v>
      </c>
      <c r="J271" s="285" t="s">
        <v>161</v>
      </c>
      <c r="K271" s="505">
        <f>ROUND(INDEX(TR_ENERO_2025!$D$28:$M$44,MATCH($I271,TR_ENERO_2025!$C$28:$C$44,0),MATCH($E271,TR_ENERO_2025!$D$25:$M$25,0)),LOOKUP($H271,TR_ENERO_2025!$B$71:$C$73,TR_ENERO_2025!$C$71:$C$73))</f>
        <v>1.3291999999999999</v>
      </c>
      <c r="M271" s="504"/>
    </row>
    <row r="272" spans="1:13" ht="16.5" x14ac:dyDescent="0.3">
      <c r="A272" s="67" t="str">
        <f t="shared" si="14"/>
        <v>RABTDistribuciónOriente</v>
      </c>
      <c r="B272" s="250" t="str">
        <f t="shared" si="12"/>
        <v>RABTEnergíaOriente</v>
      </c>
      <c r="C272" s="67" t="str">
        <f t="shared" si="13"/>
        <v>RABTDistribuciónEnergíaOriente</v>
      </c>
      <c r="E272" s="187" t="s">
        <v>59</v>
      </c>
      <c r="F272" s="181" t="s">
        <v>191</v>
      </c>
      <c r="G272" s="181" t="s">
        <v>184</v>
      </c>
      <c r="H272" s="181" t="s">
        <v>135</v>
      </c>
      <c r="I272" s="181" t="s">
        <v>71</v>
      </c>
      <c r="J272" s="285" t="s">
        <v>161</v>
      </c>
      <c r="K272" s="505">
        <f>ROUND(INDEX(TR_ENERO_2025!$D$28:$M$44,MATCH($I272,TR_ENERO_2025!$C$28:$C$44,0),MATCH($E272,TR_ENERO_2025!$D$25:$M$25,0)),LOOKUP($H272,TR_ENERO_2025!$B$71:$C$73,TR_ENERO_2025!$C$71:$C$73))</f>
        <v>1.3291999999999999</v>
      </c>
      <c r="M272" s="504"/>
    </row>
    <row r="273" spans="1:13" ht="16.5" x14ac:dyDescent="0.3">
      <c r="A273" s="67" t="str">
        <f t="shared" si="14"/>
        <v>APBTDistribuciónOriente</v>
      </c>
      <c r="B273" s="250" t="str">
        <f t="shared" si="12"/>
        <v>APBTEnergíaOriente</v>
      </c>
      <c r="C273" s="67" t="str">
        <f t="shared" si="13"/>
        <v>APBTDistribuciónEnergíaOriente</v>
      </c>
      <c r="E273" s="187" t="s">
        <v>57</v>
      </c>
      <c r="F273" s="181" t="s">
        <v>191</v>
      </c>
      <c r="G273" s="181" t="s">
        <v>184</v>
      </c>
      <c r="H273" s="181" t="s">
        <v>135</v>
      </c>
      <c r="I273" s="181" t="s">
        <v>71</v>
      </c>
      <c r="J273" s="285" t="s">
        <v>161</v>
      </c>
      <c r="K273" s="505">
        <f>ROUND(INDEX(TR_ENERO_2025!$D$28:$M$44,MATCH($I273,TR_ENERO_2025!$C$28:$C$44,0),MATCH($E273,TR_ENERO_2025!$D$25:$M$25,0)),LOOKUP($H273,TR_ENERO_2025!$B$71:$C$73,TR_ENERO_2025!$C$71:$C$73))</f>
        <v>1.3291999999999999</v>
      </c>
      <c r="M273" s="504"/>
    </row>
    <row r="274" spans="1:13" ht="16.5" x14ac:dyDescent="0.3">
      <c r="A274" s="67" t="str">
        <f t="shared" si="14"/>
        <v>DB1DistribuciónPeninsular</v>
      </c>
      <c r="B274" s="250" t="str">
        <f t="shared" si="12"/>
        <v>DB1EnergíaPeninsular</v>
      </c>
      <c r="C274" s="67" t="str">
        <f t="shared" si="13"/>
        <v>DB1DistribuciónEnergíaPeninsular</v>
      </c>
      <c r="E274" s="180" t="s">
        <v>48</v>
      </c>
      <c r="F274" s="181" t="s">
        <v>191</v>
      </c>
      <c r="G274" s="181" t="s">
        <v>184</v>
      </c>
      <c r="H274" s="181" t="s">
        <v>135</v>
      </c>
      <c r="I274" s="181" t="s">
        <v>72</v>
      </c>
      <c r="J274" s="285" t="s">
        <v>161</v>
      </c>
      <c r="K274" s="505">
        <f>ROUND(INDEX(TR_ENERO_2025!$D$28:$M$44,MATCH($I274,TR_ENERO_2025!$C$28:$C$44,0),MATCH($E274,TR_ENERO_2025!$D$25:$M$25,0)),LOOKUP($H274,TR_ENERO_2025!$B$71:$C$73,TR_ENERO_2025!$C$71:$C$73))</f>
        <v>1.0664</v>
      </c>
      <c r="M274" s="504"/>
    </row>
    <row r="275" spans="1:13" ht="16.5" x14ac:dyDescent="0.3">
      <c r="A275" s="67" t="str">
        <f t="shared" si="14"/>
        <v>DB2DistribuciónPeninsular</v>
      </c>
      <c r="B275" s="250" t="str">
        <f t="shared" si="12"/>
        <v>DB2EnergíaPeninsular</v>
      </c>
      <c r="C275" s="67" t="str">
        <f t="shared" si="13"/>
        <v>DB2DistribuciónEnergíaPeninsular</v>
      </c>
      <c r="E275" s="180" t="s">
        <v>50</v>
      </c>
      <c r="F275" s="181" t="s">
        <v>191</v>
      </c>
      <c r="G275" s="181" t="s">
        <v>184</v>
      </c>
      <c r="H275" s="181" t="s">
        <v>135</v>
      </c>
      <c r="I275" s="181" t="s">
        <v>72</v>
      </c>
      <c r="J275" s="285" t="s">
        <v>161</v>
      </c>
      <c r="K275" s="505">
        <f>ROUND(INDEX(TR_ENERO_2025!$D$28:$M$44,MATCH($I275,TR_ENERO_2025!$C$28:$C$44,0),MATCH($E275,TR_ENERO_2025!$D$25:$M$25,0)),LOOKUP($H275,TR_ENERO_2025!$B$71:$C$73,TR_ENERO_2025!$C$71:$C$73))</f>
        <v>0.88100000000000001</v>
      </c>
      <c r="M275" s="504"/>
    </row>
    <row r="276" spans="1:13" ht="16.5" x14ac:dyDescent="0.3">
      <c r="A276" s="67" t="str">
        <f t="shared" si="14"/>
        <v>PDBTDistribuciónPeninsular</v>
      </c>
      <c r="B276" s="250" t="str">
        <f t="shared" si="12"/>
        <v>PDBTEnergíaPeninsular</v>
      </c>
      <c r="C276" s="67" t="str">
        <f t="shared" si="13"/>
        <v>PDBTDistribuciónEnergíaPeninsular</v>
      </c>
      <c r="E276" s="180" t="s">
        <v>56</v>
      </c>
      <c r="F276" s="181" t="s">
        <v>191</v>
      </c>
      <c r="G276" s="181" t="s">
        <v>184</v>
      </c>
      <c r="H276" s="181" t="s">
        <v>135</v>
      </c>
      <c r="I276" s="181" t="s">
        <v>72</v>
      </c>
      <c r="J276" s="285" t="s">
        <v>161</v>
      </c>
      <c r="K276" s="505">
        <f>ROUND(INDEX(TR_ENERO_2025!$D$28:$M$44,MATCH($I276,TR_ENERO_2025!$C$28:$C$44,0),MATCH($E276,TR_ENERO_2025!$D$25:$M$25,0)),LOOKUP($H276,TR_ENERO_2025!$B$71:$C$73,TR_ENERO_2025!$C$71:$C$73))</f>
        <v>1.024</v>
      </c>
      <c r="M276" s="504"/>
    </row>
    <row r="277" spans="1:13" ht="16.5" x14ac:dyDescent="0.3">
      <c r="A277" s="67" t="str">
        <f t="shared" si="14"/>
        <v>RABTDistribuciónPeninsular</v>
      </c>
      <c r="B277" s="250" t="str">
        <f t="shared" si="12"/>
        <v>RABTEnergíaPeninsular</v>
      </c>
      <c r="C277" s="67" t="str">
        <f t="shared" si="13"/>
        <v>RABTDistribuciónEnergíaPeninsular</v>
      </c>
      <c r="E277" s="187" t="s">
        <v>59</v>
      </c>
      <c r="F277" s="181" t="s">
        <v>191</v>
      </c>
      <c r="G277" s="181" t="s">
        <v>184</v>
      </c>
      <c r="H277" s="181" t="s">
        <v>135</v>
      </c>
      <c r="I277" s="181" t="s">
        <v>72</v>
      </c>
      <c r="J277" s="285" t="s">
        <v>161</v>
      </c>
      <c r="K277" s="505">
        <f>ROUND(INDEX(TR_ENERO_2025!$D$28:$M$44,MATCH($I277,TR_ENERO_2025!$C$28:$C$44,0),MATCH($E277,TR_ENERO_2025!$D$25:$M$25,0)),LOOKUP($H277,TR_ENERO_2025!$B$71:$C$73,TR_ENERO_2025!$C$71:$C$73))</f>
        <v>1.024</v>
      </c>
      <c r="M277" s="504"/>
    </row>
    <row r="278" spans="1:13" ht="16.5" x14ac:dyDescent="0.3">
      <c r="A278" s="67" t="str">
        <f t="shared" si="14"/>
        <v>APBTDistribuciónPeninsular</v>
      </c>
      <c r="B278" s="250" t="str">
        <f t="shared" si="12"/>
        <v>APBTEnergíaPeninsular</v>
      </c>
      <c r="C278" s="67" t="str">
        <f t="shared" si="13"/>
        <v>APBTDistribuciónEnergíaPeninsular</v>
      </c>
      <c r="E278" s="187" t="s">
        <v>57</v>
      </c>
      <c r="F278" s="181" t="s">
        <v>191</v>
      </c>
      <c r="G278" s="181" t="s">
        <v>184</v>
      </c>
      <c r="H278" s="181" t="s">
        <v>135</v>
      </c>
      <c r="I278" s="181" t="s">
        <v>72</v>
      </c>
      <c r="J278" s="285" t="s">
        <v>161</v>
      </c>
      <c r="K278" s="505">
        <f>ROUND(INDEX(TR_ENERO_2025!$D$28:$M$44,MATCH($I278,TR_ENERO_2025!$C$28:$C$44,0),MATCH($E278,TR_ENERO_2025!$D$25:$M$25,0)),LOOKUP($H278,TR_ENERO_2025!$B$71:$C$73,TR_ENERO_2025!$C$71:$C$73))</f>
        <v>1.024</v>
      </c>
      <c r="M278" s="504"/>
    </row>
    <row r="279" spans="1:13" ht="16.5" x14ac:dyDescent="0.3">
      <c r="A279" s="67" t="str">
        <f t="shared" si="14"/>
        <v>DB1DistribuciónSureste</v>
      </c>
      <c r="B279" s="250" t="str">
        <f t="shared" si="12"/>
        <v>DB1EnergíaSureste</v>
      </c>
      <c r="C279" s="67" t="str">
        <f t="shared" si="13"/>
        <v>DB1DistribuciónEnergíaSureste</v>
      </c>
      <c r="E279" s="180" t="s">
        <v>48</v>
      </c>
      <c r="F279" s="181" t="s">
        <v>191</v>
      </c>
      <c r="G279" s="181" t="s">
        <v>184</v>
      </c>
      <c r="H279" s="181" t="s">
        <v>135</v>
      </c>
      <c r="I279" s="181" t="s">
        <v>73</v>
      </c>
      <c r="J279" s="285" t="s">
        <v>161</v>
      </c>
      <c r="K279" s="505">
        <f>ROUND(INDEX(TR_ENERO_2025!$D$28:$M$44,MATCH($I279,TR_ENERO_2025!$C$28:$C$44,0),MATCH($E279,TR_ENERO_2025!$D$25:$M$25,0)),LOOKUP($H279,TR_ENERO_2025!$B$71:$C$73,TR_ENERO_2025!$C$71:$C$73))</f>
        <v>1.4207000000000001</v>
      </c>
      <c r="M279" s="504"/>
    </row>
    <row r="280" spans="1:13" ht="16.5" x14ac:dyDescent="0.3">
      <c r="A280" s="67" t="str">
        <f t="shared" si="14"/>
        <v>DB2DistribuciónSureste</v>
      </c>
      <c r="B280" s="250" t="str">
        <f t="shared" si="12"/>
        <v>DB2EnergíaSureste</v>
      </c>
      <c r="C280" s="67" t="str">
        <f t="shared" si="13"/>
        <v>DB2DistribuciónEnergíaSureste</v>
      </c>
      <c r="E280" s="180" t="s">
        <v>50</v>
      </c>
      <c r="F280" s="181" t="s">
        <v>191</v>
      </c>
      <c r="G280" s="181" t="s">
        <v>184</v>
      </c>
      <c r="H280" s="181" t="s">
        <v>135</v>
      </c>
      <c r="I280" s="181" t="s">
        <v>73</v>
      </c>
      <c r="J280" s="285" t="s">
        <v>161</v>
      </c>
      <c r="K280" s="505">
        <f>ROUND(INDEX(TR_ENERO_2025!$D$28:$M$44,MATCH($I280,TR_ENERO_2025!$C$28:$C$44,0),MATCH($E280,TR_ENERO_2025!$D$25:$M$25,0)),LOOKUP($H280,TR_ENERO_2025!$B$71:$C$73,TR_ENERO_2025!$C$71:$C$73))</f>
        <v>1.218</v>
      </c>
      <c r="M280" s="504"/>
    </row>
    <row r="281" spans="1:13" ht="16.5" x14ac:dyDescent="0.3">
      <c r="A281" s="67" t="str">
        <f t="shared" si="14"/>
        <v>PDBTDistribuciónSureste</v>
      </c>
      <c r="B281" s="250" t="str">
        <f t="shared" si="12"/>
        <v>PDBTEnergíaSureste</v>
      </c>
      <c r="C281" s="67" t="str">
        <f t="shared" si="13"/>
        <v>PDBTDistribuciónEnergíaSureste</v>
      </c>
      <c r="E281" s="180" t="s">
        <v>56</v>
      </c>
      <c r="F281" s="181" t="s">
        <v>191</v>
      </c>
      <c r="G281" s="181" t="s">
        <v>184</v>
      </c>
      <c r="H281" s="181" t="s">
        <v>135</v>
      </c>
      <c r="I281" s="181" t="s">
        <v>73</v>
      </c>
      <c r="J281" s="285" t="s">
        <v>161</v>
      </c>
      <c r="K281" s="505">
        <f>ROUND(INDEX(TR_ENERO_2025!$D$28:$M$44,MATCH($I281,TR_ENERO_2025!$C$28:$C$44,0),MATCH($E281,TR_ENERO_2025!$D$25:$M$25,0)),LOOKUP($H281,TR_ENERO_2025!$B$71:$C$73,TR_ENERO_2025!$C$71:$C$73))</f>
        <v>1.1583000000000001</v>
      </c>
      <c r="M281" s="504"/>
    </row>
    <row r="282" spans="1:13" ht="16.5" x14ac:dyDescent="0.3">
      <c r="A282" s="67" t="str">
        <f t="shared" si="14"/>
        <v>RABTDistribuciónSureste</v>
      </c>
      <c r="B282" s="250" t="str">
        <f t="shared" si="12"/>
        <v>RABTEnergíaSureste</v>
      </c>
      <c r="C282" s="67" t="str">
        <f t="shared" si="13"/>
        <v>RABTDistribuciónEnergíaSureste</v>
      </c>
      <c r="E282" s="180" t="s">
        <v>59</v>
      </c>
      <c r="F282" s="181" t="s">
        <v>191</v>
      </c>
      <c r="G282" s="181" t="s">
        <v>184</v>
      </c>
      <c r="H282" s="181" t="s">
        <v>135</v>
      </c>
      <c r="I282" s="181" t="s">
        <v>73</v>
      </c>
      <c r="J282" s="285" t="s">
        <v>161</v>
      </c>
      <c r="K282" s="505">
        <f>ROUND(INDEX(TR_ENERO_2025!$D$28:$M$44,MATCH($I282,TR_ENERO_2025!$C$28:$C$44,0),MATCH($E282,TR_ENERO_2025!$D$25:$M$25,0)),LOOKUP($H282,TR_ENERO_2025!$B$71:$C$73,TR_ENERO_2025!$C$71:$C$73))</f>
        <v>1.1583000000000001</v>
      </c>
      <c r="M282" s="504"/>
    </row>
    <row r="283" spans="1:13" ht="16.5" x14ac:dyDescent="0.3">
      <c r="A283" s="67" t="str">
        <f t="shared" si="14"/>
        <v>APBTDistribuciónSureste</v>
      </c>
      <c r="B283" s="250" t="str">
        <f t="shared" si="12"/>
        <v>APBTEnergíaSureste</v>
      </c>
      <c r="C283" s="67" t="str">
        <f t="shared" si="13"/>
        <v>APBTDistribuciónEnergíaSureste</v>
      </c>
      <c r="E283" s="180" t="s">
        <v>57</v>
      </c>
      <c r="F283" s="181" t="s">
        <v>191</v>
      </c>
      <c r="G283" s="181" t="s">
        <v>184</v>
      </c>
      <c r="H283" s="181" t="s">
        <v>135</v>
      </c>
      <c r="I283" s="181" t="s">
        <v>73</v>
      </c>
      <c r="J283" s="285" t="s">
        <v>161</v>
      </c>
      <c r="K283" s="505">
        <f>ROUND(INDEX(TR_ENERO_2025!$D$28:$M$44,MATCH($I283,TR_ENERO_2025!$C$28:$C$44,0),MATCH($E283,TR_ENERO_2025!$D$25:$M$25,0)),LOOKUP($H283,TR_ENERO_2025!$B$71:$C$73,TR_ENERO_2025!$C$71:$C$73))</f>
        <v>1.1583000000000001</v>
      </c>
      <c r="M283" s="504"/>
    </row>
    <row r="284" spans="1:13" ht="16.5" x14ac:dyDescent="0.3">
      <c r="A284" s="67" t="str">
        <f t="shared" si="14"/>
        <v>DB1DistribuciónValle de México Centro</v>
      </c>
      <c r="B284" s="250" t="str">
        <f t="shared" si="12"/>
        <v>DB1EnergíaValle de México Centro</v>
      </c>
      <c r="C284" s="67" t="str">
        <f t="shared" si="13"/>
        <v>DB1DistribuciónEnergíaValle de México Centro</v>
      </c>
      <c r="E284" s="180" t="s">
        <v>48</v>
      </c>
      <c r="F284" s="181" t="s">
        <v>191</v>
      </c>
      <c r="G284" s="181" t="s">
        <v>184</v>
      </c>
      <c r="H284" s="181" t="s">
        <v>135</v>
      </c>
      <c r="I284" s="181" t="s">
        <v>74</v>
      </c>
      <c r="J284" s="285" t="s">
        <v>161</v>
      </c>
      <c r="K284" s="505">
        <f>ROUND(INDEX(TR_ENERO_2025!$D$28:$M$44,MATCH($I284,TR_ENERO_2025!$C$28:$C$44,0),MATCH($E284,TR_ENERO_2025!$D$25:$M$25,0)),LOOKUP($H284,TR_ENERO_2025!$B$71:$C$73,TR_ENERO_2025!$C$71:$C$73))</f>
        <v>0.79369999999999996</v>
      </c>
      <c r="M284" s="504"/>
    </row>
    <row r="285" spans="1:13" ht="16.5" x14ac:dyDescent="0.3">
      <c r="A285" s="67" t="str">
        <f t="shared" si="14"/>
        <v>DB2DistribuciónValle de México Centro</v>
      </c>
      <c r="B285" s="250" t="str">
        <f t="shared" si="12"/>
        <v>DB2EnergíaValle de México Centro</v>
      </c>
      <c r="C285" s="67" t="str">
        <f t="shared" si="13"/>
        <v>DB2DistribuciónEnergíaValle de México Centro</v>
      </c>
      <c r="E285" s="180" t="s">
        <v>50</v>
      </c>
      <c r="F285" s="181" t="s">
        <v>191</v>
      </c>
      <c r="G285" s="181" t="s">
        <v>184</v>
      </c>
      <c r="H285" s="181" t="s">
        <v>135</v>
      </c>
      <c r="I285" s="181" t="s">
        <v>74</v>
      </c>
      <c r="J285" s="285" t="s">
        <v>161</v>
      </c>
      <c r="K285" s="505">
        <f>ROUND(INDEX(TR_ENERO_2025!$D$28:$M$44,MATCH($I285,TR_ENERO_2025!$C$28:$C$44,0),MATCH($E285,TR_ENERO_2025!$D$25:$M$25,0)),LOOKUP($H285,TR_ENERO_2025!$B$71:$C$73,TR_ENERO_2025!$C$71:$C$73))</f>
        <v>0.68069999999999997</v>
      </c>
      <c r="M285" s="504"/>
    </row>
    <row r="286" spans="1:13" ht="16.5" x14ac:dyDescent="0.3">
      <c r="A286" s="67" t="str">
        <f t="shared" si="14"/>
        <v>PDBTDistribuciónValle de México Centro</v>
      </c>
      <c r="B286" s="250" t="str">
        <f t="shared" si="12"/>
        <v>PDBTEnergíaValle de México Centro</v>
      </c>
      <c r="C286" s="67" t="str">
        <f t="shared" si="13"/>
        <v>PDBTDistribuciónEnergíaValle de México Centro</v>
      </c>
      <c r="E286" s="180" t="s">
        <v>56</v>
      </c>
      <c r="F286" s="181" t="s">
        <v>191</v>
      </c>
      <c r="G286" s="181" t="s">
        <v>184</v>
      </c>
      <c r="H286" s="181" t="s">
        <v>135</v>
      </c>
      <c r="I286" s="181" t="s">
        <v>74</v>
      </c>
      <c r="J286" s="285" t="s">
        <v>161</v>
      </c>
      <c r="K286" s="505">
        <f>ROUND(INDEX(TR_ENERO_2025!$D$28:$M$44,MATCH($I286,TR_ENERO_2025!$C$28:$C$44,0),MATCH($E286,TR_ENERO_2025!$D$25:$M$25,0)),LOOKUP($H286,TR_ENERO_2025!$B$71:$C$73,TR_ENERO_2025!$C$71:$C$73))</f>
        <v>0.64690000000000003</v>
      </c>
      <c r="M286" s="504"/>
    </row>
    <row r="287" spans="1:13" ht="16.5" x14ac:dyDescent="0.3">
      <c r="A287" s="67" t="str">
        <f t="shared" si="14"/>
        <v>RABTDistribuciónValle de México Centro</v>
      </c>
      <c r="B287" s="250" t="str">
        <f t="shared" si="12"/>
        <v>RABTEnergíaValle de México Centro</v>
      </c>
      <c r="C287" s="67" t="str">
        <f t="shared" si="13"/>
        <v>RABTDistribuciónEnergíaValle de México Centro</v>
      </c>
      <c r="E287" s="187" t="s">
        <v>59</v>
      </c>
      <c r="F287" s="181" t="s">
        <v>191</v>
      </c>
      <c r="G287" s="181" t="s">
        <v>184</v>
      </c>
      <c r="H287" s="181" t="s">
        <v>135</v>
      </c>
      <c r="I287" s="181" t="s">
        <v>74</v>
      </c>
      <c r="J287" s="285" t="s">
        <v>161</v>
      </c>
      <c r="K287" s="505">
        <f>ROUND(INDEX(TR_ENERO_2025!$D$28:$M$44,MATCH($I287,TR_ENERO_2025!$C$28:$C$44,0),MATCH($E287,TR_ENERO_2025!$D$25:$M$25,0)),LOOKUP($H287,TR_ENERO_2025!$B$71:$C$73,TR_ENERO_2025!$C$71:$C$73))</f>
        <v>0.64690000000000003</v>
      </c>
      <c r="M287" s="504"/>
    </row>
    <row r="288" spans="1:13" ht="16.5" x14ac:dyDescent="0.3">
      <c r="A288" s="67" t="str">
        <f t="shared" si="14"/>
        <v>APBTDistribuciónValle de México Centro</v>
      </c>
      <c r="B288" s="250" t="str">
        <f t="shared" si="12"/>
        <v>APBTEnergíaValle de México Centro</v>
      </c>
      <c r="C288" s="67" t="str">
        <f t="shared" si="13"/>
        <v>APBTDistribuciónEnergíaValle de México Centro</v>
      </c>
      <c r="E288" s="187" t="s">
        <v>57</v>
      </c>
      <c r="F288" s="181" t="s">
        <v>191</v>
      </c>
      <c r="G288" s="181" t="s">
        <v>184</v>
      </c>
      <c r="H288" s="181" t="s">
        <v>135</v>
      </c>
      <c r="I288" s="181" t="s">
        <v>74</v>
      </c>
      <c r="J288" s="285" t="s">
        <v>161</v>
      </c>
      <c r="K288" s="505">
        <f>ROUND(INDEX(TR_ENERO_2025!$D$28:$M$44,MATCH($I288,TR_ENERO_2025!$C$28:$C$44,0),MATCH($E288,TR_ENERO_2025!$D$25:$M$25,0)),LOOKUP($H288,TR_ENERO_2025!$B$71:$C$73,TR_ENERO_2025!$C$71:$C$73))</f>
        <v>0.64690000000000003</v>
      </c>
      <c r="M288" s="504"/>
    </row>
    <row r="289" spans="1:13" ht="16.5" x14ac:dyDescent="0.3">
      <c r="A289" s="67" t="str">
        <f t="shared" si="14"/>
        <v>DB1DistribuciónValle de México Norte</v>
      </c>
      <c r="B289" s="250" t="str">
        <f t="shared" si="12"/>
        <v>DB1EnergíaValle de México Norte</v>
      </c>
      <c r="C289" s="67" t="str">
        <f t="shared" si="13"/>
        <v>DB1DistribuciónEnergíaValle de México Norte</v>
      </c>
      <c r="E289" s="180" t="s">
        <v>48</v>
      </c>
      <c r="F289" s="181" t="s">
        <v>191</v>
      </c>
      <c r="G289" s="181" t="s">
        <v>184</v>
      </c>
      <c r="H289" s="181" t="s">
        <v>135</v>
      </c>
      <c r="I289" s="181" t="s">
        <v>75</v>
      </c>
      <c r="J289" s="285" t="s">
        <v>161</v>
      </c>
      <c r="K289" s="505">
        <f>ROUND(INDEX(TR_ENERO_2025!$D$28:$M$44,MATCH($I289,TR_ENERO_2025!$C$28:$C$44,0),MATCH($E289,TR_ENERO_2025!$D$25:$M$25,0)),LOOKUP($H289,TR_ENERO_2025!$B$71:$C$73,TR_ENERO_2025!$C$71:$C$73))</f>
        <v>1.0192000000000001</v>
      </c>
      <c r="M289" s="504"/>
    </row>
    <row r="290" spans="1:13" ht="16.5" x14ac:dyDescent="0.3">
      <c r="A290" s="67" t="str">
        <f t="shared" si="14"/>
        <v>DB2DistribuciónValle de México Norte</v>
      </c>
      <c r="B290" s="250" t="str">
        <f t="shared" si="12"/>
        <v>DB2EnergíaValle de México Norte</v>
      </c>
      <c r="C290" s="67" t="str">
        <f t="shared" si="13"/>
        <v>DB2DistribuciónEnergíaValle de México Norte</v>
      </c>
      <c r="E290" s="180" t="s">
        <v>50</v>
      </c>
      <c r="F290" s="181" t="s">
        <v>191</v>
      </c>
      <c r="G290" s="181" t="s">
        <v>184</v>
      </c>
      <c r="H290" s="181" t="s">
        <v>135</v>
      </c>
      <c r="I290" s="181" t="s">
        <v>75</v>
      </c>
      <c r="J290" s="285" t="s">
        <v>161</v>
      </c>
      <c r="K290" s="505">
        <f>ROUND(INDEX(TR_ENERO_2025!$D$28:$M$44,MATCH($I290,TR_ENERO_2025!$C$28:$C$44,0),MATCH($E290,TR_ENERO_2025!$D$25:$M$25,0)),LOOKUP($H290,TR_ENERO_2025!$B$71:$C$73,TR_ENERO_2025!$C$71:$C$73))</f>
        <v>0.87460000000000004</v>
      </c>
      <c r="M290" s="504"/>
    </row>
    <row r="291" spans="1:13" ht="16.5" x14ac:dyDescent="0.3">
      <c r="A291" s="67" t="str">
        <f t="shared" si="14"/>
        <v>PDBTDistribuciónValle de México Norte</v>
      </c>
      <c r="B291" s="250" t="str">
        <f t="shared" si="12"/>
        <v>PDBTEnergíaValle de México Norte</v>
      </c>
      <c r="C291" s="67" t="str">
        <f t="shared" si="13"/>
        <v>PDBTDistribuciónEnergíaValle de México Norte</v>
      </c>
      <c r="E291" s="180" t="s">
        <v>56</v>
      </c>
      <c r="F291" s="181" t="s">
        <v>191</v>
      </c>
      <c r="G291" s="181" t="s">
        <v>184</v>
      </c>
      <c r="H291" s="181" t="s">
        <v>135</v>
      </c>
      <c r="I291" s="181" t="s">
        <v>75</v>
      </c>
      <c r="J291" s="285" t="s">
        <v>161</v>
      </c>
      <c r="K291" s="505">
        <f>ROUND(INDEX(TR_ENERO_2025!$D$28:$M$44,MATCH($I291,TR_ENERO_2025!$C$28:$C$44,0),MATCH($E291,TR_ENERO_2025!$D$25:$M$25,0)),LOOKUP($H291,TR_ENERO_2025!$B$71:$C$73,TR_ENERO_2025!$C$71:$C$73))</f>
        <v>0.83120000000000005</v>
      </c>
      <c r="M291" s="504"/>
    </row>
    <row r="292" spans="1:13" ht="16.5" x14ac:dyDescent="0.3">
      <c r="A292" s="67" t="str">
        <f t="shared" si="14"/>
        <v>RABTDistribuciónValle de México Norte</v>
      </c>
      <c r="B292" s="250" t="str">
        <f t="shared" si="12"/>
        <v>RABTEnergíaValle de México Norte</v>
      </c>
      <c r="C292" s="67" t="str">
        <f t="shared" si="13"/>
        <v>RABTDistribuciónEnergíaValle de México Norte</v>
      </c>
      <c r="E292" s="187" t="s">
        <v>59</v>
      </c>
      <c r="F292" s="181" t="s">
        <v>191</v>
      </c>
      <c r="G292" s="181" t="s">
        <v>184</v>
      </c>
      <c r="H292" s="181" t="s">
        <v>135</v>
      </c>
      <c r="I292" s="181" t="s">
        <v>75</v>
      </c>
      <c r="J292" s="285" t="s">
        <v>161</v>
      </c>
      <c r="K292" s="505">
        <f>ROUND(INDEX(TR_ENERO_2025!$D$28:$M$44,MATCH($I292,TR_ENERO_2025!$C$28:$C$44,0),MATCH($E292,TR_ENERO_2025!$D$25:$M$25,0)),LOOKUP($H292,TR_ENERO_2025!$B$71:$C$73,TR_ENERO_2025!$C$71:$C$73))</f>
        <v>0.83120000000000005</v>
      </c>
      <c r="M292" s="504"/>
    </row>
    <row r="293" spans="1:13" ht="16.5" x14ac:dyDescent="0.3">
      <c r="A293" s="67" t="str">
        <f t="shared" si="14"/>
        <v>APBTDistribuciónValle de México Norte</v>
      </c>
      <c r="B293" s="250" t="str">
        <f t="shared" si="12"/>
        <v>APBTEnergíaValle de México Norte</v>
      </c>
      <c r="C293" s="67" t="str">
        <f t="shared" si="13"/>
        <v>APBTDistribuciónEnergíaValle de México Norte</v>
      </c>
      <c r="E293" s="187" t="s">
        <v>57</v>
      </c>
      <c r="F293" s="181" t="s">
        <v>191</v>
      </c>
      <c r="G293" s="181" t="s">
        <v>184</v>
      </c>
      <c r="H293" s="181" t="s">
        <v>135</v>
      </c>
      <c r="I293" s="181" t="s">
        <v>75</v>
      </c>
      <c r="J293" s="285" t="s">
        <v>161</v>
      </c>
      <c r="K293" s="505">
        <f>ROUND(INDEX(TR_ENERO_2025!$D$28:$M$44,MATCH($I293,TR_ENERO_2025!$C$28:$C$44,0),MATCH($E293,TR_ENERO_2025!$D$25:$M$25,0)),LOOKUP($H293,TR_ENERO_2025!$B$71:$C$73,TR_ENERO_2025!$C$71:$C$73))</f>
        <v>0.83120000000000005</v>
      </c>
      <c r="M293" s="504"/>
    </row>
    <row r="294" spans="1:13" ht="16.5" x14ac:dyDescent="0.3">
      <c r="A294" s="67" t="str">
        <f t="shared" si="14"/>
        <v>DB1DistribuciónValle de México Sur</v>
      </c>
      <c r="B294" s="250" t="str">
        <f t="shared" si="12"/>
        <v>DB1EnergíaValle de México Sur</v>
      </c>
      <c r="C294" s="67" t="str">
        <f t="shared" si="13"/>
        <v>DB1DistribuciónEnergíaValle de México Sur</v>
      </c>
      <c r="E294" s="180" t="s">
        <v>48</v>
      </c>
      <c r="F294" s="181" t="s">
        <v>191</v>
      </c>
      <c r="G294" s="181" t="s">
        <v>184</v>
      </c>
      <c r="H294" s="181" t="s">
        <v>135</v>
      </c>
      <c r="I294" s="181" t="s">
        <v>76</v>
      </c>
      <c r="J294" s="285" t="s">
        <v>161</v>
      </c>
      <c r="K294" s="505">
        <f>ROUND(INDEX(TR_ENERO_2025!$D$28:$M$44,MATCH($I294,TR_ENERO_2025!$C$28:$C$44,0),MATCH($E294,TR_ENERO_2025!$D$25:$M$25,0)),LOOKUP($H294,TR_ENERO_2025!$B$71:$C$73,TR_ENERO_2025!$C$71:$C$73))</f>
        <v>0.98260000000000003</v>
      </c>
      <c r="M294" s="504"/>
    </row>
    <row r="295" spans="1:13" ht="16.5" x14ac:dyDescent="0.3">
      <c r="A295" s="67" t="str">
        <f t="shared" si="14"/>
        <v>DB2DistribuciónValle de México Sur</v>
      </c>
      <c r="B295" s="250" t="str">
        <f t="shared" si="12"/>
        <v>DB2EnergíaValle de México Sur</v>
      </c>
      <c r="C295" s="67" t="str">
        <f t="shared" si="13"/>
        <v>DB2DistribuciónEnergíaValle de México Sur</v>
      </c>
      <c r="E295" s="180" t="s">
        <v>50</v>
      </c>
      <c r="F295" s="181" t="s">
        <v>191</v>
      </c>
      <c r="G295" s="181" t="s">
        <v>184</v>
      </c>
      <c r="H295" s="181" t="s">
        <v>135</v>
      </c>
      <c r="I295" s="181" t="s">
        <v>76</v>
      </c>
      <c r="J295" s="285" t="s">
        <v>161</v>
      </c>
      <c r="K295" s="505">
        <f>ROUND(INDEX(TR_ENERO_2025!$D$28:$M$44,MATCH($I295,TR_ENERO_2025!$C$28:$C$44,0),MATCH($E295,TR_ENERO_2025!$D$25:$M$25,0)),LOOKUP($H295,TR_ENERO_2025!$B$71:$C$73,TR_ENERO_2025!$C$71:$C$73))</f>
        <v>0.84199999999999997</v>
      </c>
      <c r="M295" s="504"/>
    </row>
    <row r="296" spans="1:13" ht="16.5" x14ac:dyDescent="0.3">
      <c r="A296" s="67" t="str">
        <f t="shared" si="14"/>
        <v>PDBTDistribuciónValle de México Sur</v>
      </c>
      <c r="B296" s="250" t="str">
        <f t="shared" si="12"/>
        <v>PDBTEnergíaValle de México Sur</v>
      </c>
      <c r="C296" s="67" t="str">
        <f t="shared" si="13"/>
        <v>PDBTDistribuciónEnergíaValle de México Sur</v>
      </c>
      <c r="E296" s="180" t="s">
        <v>56</v>
      </c>
      <c r="F296" s="181" t="s">
        <v>191</v>
      </c>
      <c r="G296" s="181" t="s">
        <v>184</v>
      </c>
      <c r="H296" s="181" t="s">
        <v>135</v>
      </c>
      <c r="I296" s="181" t="s">
        <v>76</v>
      </c>
      <c r="J296" s="285" t="s">
        <v>161</v>
      </c>
      <c r="K296" s="505">
        <f>ROUND(INDEX(TR_ENERO_2025!$D$28:$M$44,MATCH($I296,TR_ENERO_2025!$C$28:$C$44,0),MATCH($E296,TR_ENERO_2025!$D$25:$M$25,0)),LOOKUP($H296,TR_ENERO_2025!$B$71:$C$73,TR_ENERO_2025!$C$71:$C$73))</f>
        <v>0.80100000000000005</v>
      </c>
      <c r="M296" s="504"/>
    </row>
    <row r="297" spans="1:13" ht="16.5" x14ac:dyDescent="0.3">
      <c r="A297" s="67" t="str">
        <f t="shared" si="14"/>
        <v>RABTDistribuciónValle de México Sur</v>
      </c>
      <c r="B297" s="250" t="str">
        <f t="shared" si="12"/>
        <v>RABTEnergíaValle de México Sur</v>
      </c>
      <c r="C297" s="67" t="str">
        <f t="shared" si="13"/>
        <v>RABTDistribuciónEnergíaValle de México Sur</v>
      </c>
      <c r="E297" s="180" t="s">
        <v>59</v>
      </c>
      <c r="F297" s="181" t="s">
        <v>191</v>
      </c>
      <c r="G297" s="181" t="s">
        <v>184</v>
      </c>
      <c r="H297" s="181" t="s">
        <v>135</v>
      </c>
      <c r="I297" s="181" t="s">
        <v>76</v>
      </c>
      <c r="J297" s="285" t="s">
        <v>161</v>
      </c>
      <c r="K297" s="505">
        <f>ROUND(INDEX(TR_ENERO_2025!$D$28:$M$44,MATCH($I297,TR_ENERO_2025!$C$28:$C$44,0),MATCH($E297,TR_ENERO_2025!$D$25:$M$25,0)),LOOKUP($H297,TR_ENERO_2025!$B$71:$C$73,TR_ENERO_2025!$C$71:$C$73))</f>
        <v>0.80100000000000005</v>
      </c>
      <c r="M297" s="504"/>
    </row>
    <row r="298" spans="1:13" ht="16.5" x14ac:dyDescent="0.3">
      <c r="A298" s="67" t="str">
        <f t="shared" si="14"/>
        <v>APBTDistribuciónValle de México Sur</v>
      </c>
      <c r="B298" s="250" t="str">
        <f t="shared" si="12"/>
        <v>APBTEnergíaValle de México Sur</v>
      </c>
      <c r="C298" s="67" t="str">
        <f t="shared" si="13"/>
        <v>APBTDistribuciónEnergíaValle de México Sur</v>
      </c>
      <c r="E298" s="180" t="s">
        <v>57</v>
      </c>
      <c r="F298" s="181" t="s">
        <v>191</v>
      </c>
      <c r="G298" s="181" t="s">
        <v>184</v>
      </c>
      <c r="H298" s="181" t="s">
        <v>135</v>
      </c>
      <c r="I298" s="181" t="s">
        <v>76</v>
      </c>
      <c r="J298" s="285" t="s">
        <v>161</v>
      </c>
      <c r="K298" s="505">
        <f>ROUND(INDEX(TR_ENERO_2025!$D$28:$M$44,MATCH($I298,TR_ENERO_2025!$C$28:$C$44,0),MATCH($E298,TR_ENERO_2025!$D$25:$M$25,0)),LOOKUP($H298,TR_ENERO_2025!$B$71:$C$73,TR_ENERO_2025!$C$71:$C$73))</f>
        <v>0.80100000000000005</v>
      </c>
      <c r="M298" s="504"/>
    </row>
    <row r="299" spans="1:13" ht="16.5" hidden="1" x14ac:dyDescent="0.3">
      <c r="A299" s="67" t="str">
        <f t="shared" si="14"/>
        <v>DB1GeneraciónBaja California</v>
      </c>
      <c r="B299" s="250" t="str">
        <f>E299&amp;I299&amp;J299</f>
        <v>DB1Baja CaliforniaNA</v>
      </c>
      <c r="C299" s="67" t="str">
        <f>E299&amp;F299&amp;H299&amp;I299</f>
        <v>DB1GeneraciónEnergíaBaja California</v>
      </c>
      <c r="E299" s="180" t="s">
        <v>48</v>
      </c>
      <c r="F299" s="181" t="s">
        <v>159</v>
      </c>
      <c r="G299" s="181" t="s">
        <v>184</v>
      </c>
      <c r="H299" s="181" t="s">
        <v>135</v>
      </c>
      <c r="I299" s="181" t="s">
        <v>49</v>
      </c>
      <c r="J299" s="99" t="s">
        <v>161</v>
      </c>
      <c r="K299" s="506">
        <f>+INDEX(CEC_ENERO_2025!$N$12:$N$351,MATCH($B299,CEC_ENERO_2025!$B$12:$B$351,0))</f>
        <v>0.65236153282404907</v>
      </c>
    </row>
    <row r="300" spans="1:13" ht="16.5" hidden="1" x14ac:dyDescent="0.3">
      <c r="A300" s="67" t="str">
        <f t="shared" si="14"/>
        <v>DB2GeneraciónBaja California</v>
      </c>
      <c r="B300" s="250" t="str">
        <f t="shared" ref="B300:B363" si="15">E300&amp;I300&amp;J300</f>
        <v>DB2Baja CaliforniaNA</v>
      </c>
      <c r="C300" s="67" t="str">
        <f t="shared" si="13"/>
        <v>DB2GeneraciónEnergíaBaja California</v>
      </c>
      <c r="E300" s="180" t="s">
        <v>50</v>
      </c>
      <c r="F300" s="181" t="s">
        <v>159</v>
      </c>
      <c r="G300" s="181" t="s">
        <v>184</v>
      </c>
      <c r="H300" s="181" t="s">
        <v>135</v>
      </c>
      <c r="I300" s="181" t="s">
        <v>49</v>
      </c>
      <c r="J300" s="99" t="s">
        <v>161</v>
      </c>
      <c r="K300" s="506">
        <f>+INDEX(CEC_ENERO_2025!$N$12:$N$351,MATCH($B300,CEC_ENERO_2025!$B$12:$B$351,0))</f>
        <v>0.65217423407790331</v>
      </c>
    </row>
    <row r="301" spans="1:13" ht="16.5" hidden="1" x14ac:dyDescent="0.3">
      <c r="A301" s="67" t="str">
        <f t="shared" si="14"/>
        <v>PDBTGeneraciónBaja California</v>
      </c>
      <c r="B301" s="250" t="str">
        <f t="shared" si="15"/>
        <v>PDBTBaja CaliforniaNA</v>
      </c>
      <c r="C301" s="67" t="str">
        <f t="shared" si="13"/>
        <v>PDBTGeneraciónEnergíaBaja California</v>
      </c>
      <c r="E301" s="180" t="s">
        <v>56</v>
      </c>
      <c r="F301" s="181" t="s">
        <v>159</v>
      </c>
      <c r="G301" s="181" t="s">
        <v>184</v>
      </c>
      <c r="H301" s="181" t="s">
        <v>135</v>
      </c>
      <c r="I301" s="181" t="s">
        <v>49</v>
      </c>
      <c r="J301" s="99" t="s">
        <v>161</v>
      </c>
      <c r="K301" s="506">
        <f>+INDEX(CEC_ENERO_2025!$N$12:$N$351,MATCH($B301,CEC_ENERO_2025!$B$12:$B$351,0))</f>
        <v>0.70536707798316611</v>
      </c>
    </row>
    <row r="302" spans="1:13" ht="16.5" hidden="1" x14ac:dyDescent="0.3">
      <c r="A302" s="67" t="str">
        <f t="shared" si="14"/>
        <v>GDBTGeneraciónBaja California</v>
      </c>
      <c r="B302" s="250" t="str">
        <f t="shared" si="15"/>
        <v>GDBTBaja CaliforniaNA</v>
      </c>
      <c r="C302" s="67" t="str">
        <f t="shared" si="13"/>
        <v>GDBTGeneraciónEnergíaBaja California</v>
      </c>
      <c r="E302" s="180" t="s">
        <v>53</v>
      </c>
      <c r="F302" s="181" t="s">
        <v>159</v>
      </c>
      <c r="G302" s="181" t="s">
        <v>184</v>
      </c>
      <c r="H302" s="181" t="s">
        <v>135</v>
      </c>
      <c r="I302" s="181" t="s">
        <v>49</v>
      </c>
      <c r="J302" s="99" t="s">
        <v>161</v>
      </c>
      <c r="K302" s="506">
        <f>+INDEX(CEC_ENERO_2025!$N$12:$N$351,MATCH($B302,CEC_ENERO_2025!$B$12:$B$351,0))</f>
        <v>0.7136082228135584</v>
      </c>
    </row>
    <row r="303" spans="1:13" ht="16.5" hidden="1" x14ac:dyDescent="0.3">
      <c r="A303" s="67" t="str">
        <f t="shared" si="14"/>
        <v>RABTGeneraciónBaja California</v>
      </c>
      <c r="B303" s="250" t="str">
        <f t="shared" si="15"/>
        <v>RABTBaja CaliforniaNA</v>
      </c>
      <c r="C303" s="67" t="str">
        <f t="shared" si="13"/>
        <v>RABTGeneraciónEnergíaBaja California</v>
      </c>
      <c r="E303" s="180" t="s">
        <v>59</v>
      </c>
      <c r="F303" s="181" t="s">
        <v>159</v>
      </c>
      <c r="G303" s="181" t="s">
        <v>184</v>
      </c>
      <c r="H303" s="181" t="s">
        <v>135</v>
      </c>
      <c r="I303" s="181" t="s">
        <v>49</v>
      </c>
      <c r="J303" s="99" t="s">
        <v>161</v>
      </c>
      <c r="K303" s="506">
        <f>+INDEX(CEC_ENERO_2025!$N$12:$N$351,MATCH($B303,CEC_ENERO_2025!$B$12:$B$351,0))</f>
        <v>0.65067584410874124</v>
      </c>
    </row>
    <row r="304" spans="1:13" ht="16.5" hidden="1" x14ac:dyDescent="0.3">
      <c r="A304" s="67" t="str">
        <f t="shared" si="14"/>
        <v>APBTGeneraciónBaja California</v>
      </c>
      <c r="B304" s="250" t="str">
        <f t="shared" si="15"/>
        <v>APBTBaja CaliforniaNA</v>
      </c>
      <c r="C304" s="67" t="str">
        <f t="shared" si="13"/>
        <v>APBTGeneraciónEnergíaBaja California</v>
      </c>
      <c r="E304" s="180" t="s">
        <v>57</v>
      </c>
      <c r="F304" s="181" t="s">
        <v>159</v>
      </c>
      <c r="G304" s="181" t="s">
        <v>184</v>
      </c>
      <c r="H304" s="181" t="s">
        <v>135</v>
      </c>
      <c r="I304" s="181" t="s">
        <v>49</v>
      </c>
      <c r="J304" s="99" t="s">
        <v>161</v>
      </c>
      <c r="K304" s="506">
        <f>+INDEX(CEC_ENERO_2025!$N$12:$N$351,MATCH($B304,CEC_ENERO_2025!$B$12:$B$351,0))</f>
        <v>0.58661967292705108</v>
      </c>
    </row>
    <row r="305" spans="1:11" ht="16.5" hidden="1" x14ac:dyDescent="0.3">
      <c r="A305" s="67" t="str">
        <f t="shared" si="14"/>
        <v>APMTGeneraciónBaja California</v>
      </c>
      <c r="B305" s="250" t="str">
        <f t="shared" si="15"/>
        <v>APMTBaja CaliforniaNA</v>
      </c>
      <c r="C305" s="67" t="str">
        <f t="shared" si="13"/>
        <v>APMTGeneraciónEnergíaBaja California</v>
      </c>
      <c r="E305" s="180" t="s">
        <v>58</v>
      </c>
      <c r="F305" s="181" t="s">
        <v>159</v>
      </c>
      <c r="G305" s="181" t="s">
        <v>184</v>
      </c>
      <c r="H305" s="181" t="s">
        <v>135</v>
      </c>
      <c r="I305" s="181" t="s">
        <v>49</v>
      </c>
      <c r="J305" s="99" t="s">
        <v>161</v>
      </c>
      <c r="K305" s="506">
        <f>+INDEX(CEC_ENERO_2025!$N$12:$N$351,MATCH($B305,CEC_ENERO_2025!$B$12:$B$351,0))</f>
        <v>0.50402092587697833</v>
      </c>
    </row>
    <row r="306" spans="1:11" ht="16.5" hidden="1" x14ac:dyDescent="0.3">
      <c r="A306" s="67" t="str">
        <f t="shared" si="14"/>
        <v>GDMTHGeneraciónBaja CaliforniaB</v>
      </c>
      <c r="B306" s="250" t="str">
        <f t="shared" si="15"/>
        <v>GDMTHBaja CaliforniaB</v>
      </c>
      <c r="C306" s="67" t="str">
        <f t="shared" si="13"/>
        <v>GDMTHGeneraciónEnergíaBaja California</v>
      </c>
      <c r="E306" s="180" t="s">
        <v>54</v>
      </c>
      <c r="F306" s="181" t="s">
        <v>159</v>
      </c>
      <c r="G306" s="181" t="s">
        <v>184</v>
      </c>
      <c r="H306" s="181" t="s">
        <v>135</v>
      </c>
      <c r="I306" s="181" t="s">
        <v>49</v>
      </c>
      <c r="J306" s="99" t="s">
        <v>146</v>
      </c>
      <c r="K306" s="506">
        <f>+INDEX(CEC_ENERO_2025!$N$12:$N$351,MATCH($B306,CEC_ENERO_2025!$B$12:$B$351,0))</f>
        <v>0.448955094510263</v>
      </c>
    </row>
    <row r="307" spans="1:11" ht="16.5" hidden="1" x14ac:dyDescent="0.3">
      <c r="A307" s="67" t="str">
        <f t="shared" si="14"/>
        <v>GDMTHGeneraciónBaja CaliforniaI</v>
      </c>
      <c r="B307" s="250" t="str">
        <f t="shared" si="15"/>
        <v>GDMTHBaja CaliforniaI</v>
      </c>
      <c r="C307" s="67" t="str">
        <f t="shared" si="13"/>
        <v>GDMTHGeneraciónEnergíaBaja California</v>
      </c>
      <c r="E307" s="180" t="s">
        <v>54</v>
      </c>
      <c r="F307" s="181" t="s">
        <v>159</v>
      </c>
      <c r="G307" s="181" t="s">
        <v>184</v>
      </c>
      <c r="H307" s="181" t="s">
        <v>135</v>
      </c>
      <c r="I307" s="181" t="s">
        <v>49</v>
      </c>
      <c r="J307" s="99" t="s">
        <v>147</v>
      </c>
      <c r="K307" s="506">
        <f>+INDEX(CEC_ENERO_2025!$N$12:$N$351,MATCH($B307,CEC_ENERO_2025!$B$12:$B$351,0))</f>
        <v>0.81287655827056327</v>
      </c>
    </row>
    <row r="308" spans="1:11" ht="16.5" hidden="1" x14ac:dyDescent="0.3">
      <c r="A308" s="67" t="str">
        <f t="shared" si="14"/>
        <v>GDMTHGeneraciónBaja CaliforniaP</v>
      </c>
      <c r="B308" s="250" t="str">
        <f t="shared" si="15"/>
        <v>GDMTHBaja CaliforniaP</v>
      </c>
      <c r="C308" s="67" t="str">
        <f t="shared" si="13"/>
        <v>GDMTHGeneraciónEnergíaBaja California</v>
      </c>
      <c r="E308" s="180" t="s">
        <v>54</v>
      </c>
      <c r="F308" s="181" t="s">
        <v>159</v>
      </c>
      <c r="G308" s="181" t="s">
        <v>184</v>
      </c>
      <c r="H308" s="181" t="s">
        <v>135</v>
      </c>
      <c r="I308" s="181" t="s">
        <v>49</v>
      </c>
      <c r="J308" s="99" t="s">
        <v>148</v>
      </c>
      <c r="K308" s="506">
        <f>+INDEX(CEC_ENERO_2025!$N$12:$N$351,MATCH($B308,CEC_ENERO_2025!$B$12:$B$351,0))</f>
        <v>1.1703887308823828</v>
      </c>
    </row>
    <row r="309" spans="1:11" ht="16.5" hidden="1" x14ac:dyDescent="0.3">
      <c r="A309" s="67" t="str">
        <f t="shared" si="14"/>
        <v>GDMTOGeneraciónBaja California</v>
      </c>
      <c r="B309" s="250" t="str">
        <f t="shared" si="15"/>
        <v>GDMTOBaja CaliforniaNA</v>
      </c>
      <c r="C309" s="67" t="str">
        <f t="shared" si="13"/>
        <v>GDMTOGeneraciónEnergíaBaja California</v>
      </c>
      <c r="E309" s="180" t="s">
        <v>55</v>
      </c>
      <c r="F309" s="181" t="s">
        <v>159</v>
      </c>
      <c r="G309" s="181" t="s">
        <v>184</v>
      </c>
      <c r="H309" s="181" t="s">
        <v>135</v>
      </c>
      <c r="I309" s="181" t="s">
        <v>49</v>
      </c>
      <c r="J309" s="99" t="s">
        <v>161</v>
      </c>
      <c r="K309" s="506">
        <f>+INDEX(CEC_ENERO_2025!$N$12:$N$351,MATCH($B309,CEC_ENERO_2025!$B$12:$B$351,0))</f>
        <v>0.55740106852838667</v>
      </c>
    </row>
    <row r="310" spans="1:11" ht="16.5" hidden="1" x14ac:dyDescent="0.3">
      <c r="A310" s="67" t="str">
        <f t="shared" si="14"/>
        <v>RAMTGeneraciónBaja California</v>
      </c>
      <c r="B310" s="250" t="str">
        <f t="shared" si="15"/>
        <v>RAMTBaja CaliforniaNA</v>
      </c>
      <c r="C310" s="67" t="str">
        <f t="shared" si="13"/>
        <v>RAMTGeneraciónEnergíaBaja California</v>
      </c>
      <c r="E310" s="180" t="s">
        <v>60</v>
      </c>
      <c r="F310" s="181" t="s">
        <v>159</v>
      </c>
      <c r="G310" s="181" t="s">
        <v>184</v>
      </c>
      <c r="H310" s="181" t="s">
        <v>135</v>
      </c>
      <c r="I310" s="181" t="s">
        <v>49</v>
      </c>
      <c r="J310" s="99" t="s">
        <v>161</v>
      </c>
      <c r="K310" s="506">
        <f>+INDEX(CEC_ENERO_2025!$N$12:$N$351,MATCH($B310,CEC_ENERO_2025!$B$12:$B$351,0))</f>
        <v>0.64168550429376692</v>
      </c>
    </row>
    <row r="311" spans="1:11" ht="16.5" hidden="1" x14ac:dyDescent="0.3">
      <c r="A311" s="67" t="str">
        <f t="shared" si="14"/>
        <v>DISTGeneraciónBaja CaliforniaB</v>
      </c>
      <c r="B311" s="250" t="str">
        <f t="shared" si="15"/>
        <v>DISTBaja CaliforniaB</v>
      </c>
      <c r="C311" s="67" t="str">
        <f t="shared" si="13"/>
        <v>DISTGeneraciónEnergíaBaja California</v>
      </c>
      <c r="E311" s="180" t="s">
        <v>51</v>
      </c>
      <c r="F311" s="181" t="s">
        <v>159</v>
      </c>
      <c r="G311" s="181" t="s">
        <v>184</v>
      </c>
      <c r="H311" s="181" t="s">
        <v>135</v>
      </c>
      <c r="I311" s="181" t="s">
        <v>49</v>
      </c>
      <c r="J311" s="99" t="s">
        <v>146</v>
      </c>
      <c r="K311" s="506">
        <f>+INDEX(CEC_ENERO_2025!$N$12:$N$351,MATCH($B311,CEC_ENERO_2025!$B$12:$B$351,0))</f>
        <v>0.49053541615451707</v>
      </c>
    </row>
    <row r="312" spans="1:11" ht="16.5" hidden="1" x14ac:dyDescent="0.3">
      <c r="A312" s="67" t="str">
        <f t="shared" si="14"/>
        <v>DISTGeneraciónBaja CaliforniaI</v>
      </c>
      <c r="B312" s="250" t="str">
        <f t="shared" si="15"/>
        <v>DISTBaja CaliforniaI</v>
      </c>
      <c r="C312" s="67" t="str">
        <f t="shared" si="13"/>
        <v>DISTGeneraciónEnergíaBaja California</v>
      </c>
      <c r="E312" s="180" t="s">
        <v>51</v>
      </c>
      <c r="F312" s="181" t="s">
        <v>159</v>
      </c>
      <c r="G312" s="181" t="s">
        <v>184</v>
      </c>
      <c r="H312" s="181" t="s">
        <v>135</v>
      </c>
      <c r="I312" s="181" t="s">
        <v>49</v>
      </c>
      <c r="J312" s="99" t="s">
        <v>147</v>
      </c>
      <c r="K312" s="506">
        <f>+INDEX(CEC_ENERO_2025!$N$12:$N$351,MATCH($B312,CEC_ENERO_2025!$B$12:$B$351,0))</f>
        <v>0.88817065422096986</v>
      </c>
    </row>
    <row r="313" spans="1:11" ht="16.5" hidden="1" x14ac:dyDescent="0.3">
      <c r="A313" s="67" t="str">
        <f t="shared" si="14"/>
        <v>DISTGeneraciónBaja CaliforniaP</v>
      </c>
      <c r="B313" s="250" t="str">
        <f t="shared" si="15"/>
        <v>DISTBaja CaliforniaP</v>
      </c>
      <c r="C313" s="67" t="str">
        <f t="shared" si="13"/>
        <v>DISTGeneraciónEnergíaBaja California</v>
      </c>
      <c r="E313" s="180" t="s">
        <v>51</v>
      </c>
      <c r="F313" s="181" t="s">
        <v>159</v>
      </c>
      <c r="G313" s="181" t="s">
        <v>184</v>
      </c>
      <c r="H313" s="181" t="s">
        <v>135</v>
      </c>
      <c r="I313" s="181" t="s">
        <v>49</v>
      </c>
      <c r="J313" s="99" t="s">
        <v>148</v>
      </c>
      <c r="K313" s="506">
        <f>+INDEX(CEC_ENERO_2025!$N$12:$N$351,MATCH($B313,CEC_ENERO_2025!$B$12:$B$351,0))</f>
        <v>1.2802208962734021</v>
      </c>
    </row>
    <row r="314" spans="1:11" ht="16.5" hidden="1" x14ac:dyDescent="0.3">
      <c r="A314" s="67" t="str">
        <f t="shared" si="14"/>
        <v>DISTGeneraciónBaja CaliforniaSP</v>
      </c>
      <c r="B314" s="250" t="str">
        <f t="shared" si="15"/>
        <v>DISTBaja CaliforniaSP</v>
      </c>
      <c r="C314" s="67" t="str">
        <f t="shared" si="13"/>
        <v>DISTGeneraciónEnergíaBaja California</v>
      </c>
      <c r="E314" s="187" t="s">
        <v>51</v>
      </c>
      <c r="F314" s="181" t="s">
        <v>159</v>
      </c>
      <c r="G314" s="181" t="s">
        <v>184</v>
      </c>
      <c r="H314" s="181" t="s">
        <v>135</v>
      </c>
      <c r="I314" s="181" t="s">
        <v>49</v>
      </c>
      <c r="J314" s="99" t="s">
        <v>151</v>
      </c>
      <c r="K314" s="506">
        <f>+INDEX(CEC_ENERO_2025!$N$12:$N$351,MATCH($B314,CEC_ENERO_2025!$B$12:$B$351,0))</f>
        <v>1.2018108478629161</v>
      </c>
    </row>
    <row r="315" spans="1:11" ht="16.5" hidden="1" x14ac:dyDescent="0.3">
      <c r="A315" s="67" t="str">
        <f t="shared" si="14"/>
        <v>DITGeneraciónBaja CaliforniaB</v>
      </c>
      <c r="B315" s="250" t="str">
        <f t="shared" si="15"/>
        <v>DITBaja CaliforniaB</v>
      </c>
      <c r="C315" s="67" t="str">
        <f t="shared" si="13"/>
        <v>DITGeneraciónEnergíaBaja California</v>
      </c>
      <c r="E315" s="187" t="s">
        <v>52</v>
      </c>
      <c r="F315" s="181" t="s">
        <v>159</v>
      </c>
      <c r="G315" s="181" t="s">
        <v>184</v>
      </c>
      <c r="H315" s="181" t="s">
        <v>135</v>
      </c>
      <c r="I315" s="181" t="s">
        <v>49</v>
      </c>
      <c r="J315" s="99" t="s">
        <v>146</v>
      </c>
      <c r="K315" s="506">
        <f>+INDEX(CEC_ENERO_2025!$N$12:$N$351,MATCH($B315,CEC_ENERO_2025!$B$12:$B$351,0))</f>
        <v>0.56714060332794147</v>
      </c>
    </row>
    <row r="316" spans="1:11" ht="16.5" hidden="1" x14ac:dyDescent="0.3">
      <c r="A316" s="67" t="str">
        <f t="shared" si="14"/>
        <v>DITGeneraciónBaja CaliforniaI</v>
      </c>
      <c r="B316" s="250" t="str">
        <f t="shared" si="15"/>
        <v>DITBaja CaliforniaI</v>
      </c>
      <c r="C316" s="67" t="str">
        <f t="shared" si="13"/>
        <v>DITGeneraciónEnergíaBaja California</v>
      </c>
      <c r="E316" s="187" t="s">
        <v>52</v>
      </c>
      <c r="F316" s="181" t="s">
        <v>159</v>
      </c>
      <c r="G316" s="181" t="s">
        <v>184</v>
      </c>
      <c r="H316" s="181" t="s">
        <v>135</v>
      </c>
      <c r="I316" s="181" t="s">
        <v>49</v>
      </c>
      <c r="J316" s="99" t="s">
        <v>147</v>
      </c>
      <c r="K316" s="506">
        <f>+INDEX(CEC_ENERO_2025!$N$12:$N$351,MATCH($B316,CEC_ENERO_2025!$B$12:$B$351,0))</f>
        <v>1.0267717263684857</v>
      </c>
    </row>
    <row r="317" spans="1:11" ht="16.5" hidden="1" x14ac:dyDescent="0.3">
      <c r="A317" s="67" t="str">
        <f t="shared" si="14"/>
        <v>DITGeneraciónBaja CaliforniaP</v>
      </c>
      <c r="B317" s="250" t="str">
        <f t="shared" si="15"/>
        <v>DITBaja CaliforniaP</v>
      </c>
      <c r="C317" s="67" t="str">
        <f t="shared" si="13"/>
        <v>DITGeneraciónEnergíaBaja California</v>
      </c>
      <c r="E317" s="180" t="s">
        <v>52</v>
      </c>
      <c r="F317" s="181" t="s">
        <v>159</v>
      </c>
      <c r="G317" s="181" t="s">
        <v>184</v>
      </c>
      <c r="H317" s="181" t="s">
        <v>135</v>
      </c>
      <c r="I317" s="181" t="s">
        <v>49</v>
      </c>
      <c r="J317" s="99" t="s">
        <v>148</v>
      </c>
      <c r="K317" s="506">
        <f>+INDEX(CEC_ENERO_2025!$N$12:$N$351,MATCH($B317,CEC_ENERO_2025!$B$12:$B$351,0))</f>
        <v>1.4752528737241106</v>
      </c>
    </row>
    <row r="318" spans="1:11" ht="16.5" hidden="1" x14ac:dyDescent="0.3">
      <c r="A318" s="67" t="str">
        <f t="shared" si="14"/>
        <v>DITGeneraciónBaja CaliforniaSP</v>
      </c>
      <c r="B318" s="250" t="str">
        <f t="shared" si="15"/>
        <v>DITBaja CaliforniaSP</v>
      </c>
      <c r="C318" s="67" t="str">
        <f t="shared" si="13"/>
        <v>DITGeneraciónEnergíaBaja California</v>
      </c>
      <c r="E318" s="180" t="s">
        <v>52</v>
      </c>
      <c r="F318" s="181" t="s">
        <v>159</v>
      </c>
      <c r="G318" s="181" t="s">
        <v>184</v>
      </c>
      <c r="H318" s="181" t="s">
        <v>135</v>
      </c>
      <c r="I318" s="181" t="s">
        <v>49</v>
      </c>
      <c r="J318" s="99" t="s">
        <v>151</v>
      </c>
      <c r="K318" s="506">
        <f>+INDEX(CEC_ENERO_2025!$N$12:$N$351,MATCH($B318,CEC_ENERO_2025!$B$12:$B$351,0))</f>
        <v>1.3855566442529847</v>
      </c>
    </row>
    <row r="319" spans="1:11" ht="16.5" hidden="1" x14ac:dyDescent="0.3">
      <c r="A319" s="67" t="str">
        <f t="shared" si="14"/>
        <v>DB1GeneraciónBaja California Sur</v>
      </c>
      <c r="B319" s="250" t="str">
        <f t="shared" si="15"/>
        <v>DB1Baja California SurNA</v>
      </c>
      <c r="C319" s="67" t="str">
        <f t="shared" si="13"/>
        <v>DB1GeneraciónEnergíaBaja California Sur</v>
      </c>
      <c r="E319" s="180" t="s">
        <v>48</v>
      </c>
      <c r="F319" s="181" t="s">
        <v>159</v>
      </c>
      <c r="G319" s="181" t="s">
        <v>184</v>
      </c>
      <c r="H319" s="181" t="s">
        <v>135</v>
      </c>
      <c r="I319" s="181" t="s">
        <v>61</v>
      </c>
      <c r="J319" s="99" t="s">
        <v>161</v>
      </c>
      <c r="K319" s="506">
        <f>+INDEX(CEC_ENERO_2025!$N$12:$N$351,MATCH($B319,CEC_ENERO_2025!$B$12:$B$351,0))</f>
        <v>0.9321858595651128</v>
      </c>
    </row>
    <row r="320" spans="1:11" ht="16.5" hidden="1" x14ac:dyDescent="0.3">
      <c r="A320" s="67" t="str">
        <f t="shared" si="14"/>
        <v>DB2GeneraciónBaja California Sur</v>
      </c>
      <c r="B320" s="250" t="str">
        <f t="shared" si="15"/>
        <v>DB2Baja California SurNA</v>
      </c>
      <c r="C320" s="67" t="str">
        <f t="shared" si="13"/>
        <v>DB2GeneraciónEnergíaBaja California Sur</v>
      </c>
      <c r="E320" s="180" t="s">
        <v>50</v>
      </c>
      <c r="F320" s="181" t="s">
        <v>159</v>
      </c>
      <c r="G320" s="181" t="s">
        <v>184</v>
      </c>
      <c r="H320" s="181" t="s">
        <v>135</v>
      </c>
      <c r="I320" s="181" t="s">
        <v>61</v>
      </c>
      <c r="J320" s="99" t="s">
        <v>161</v>
      </c>
      <c r="K320" s="506">
        <f>+INDEX(CEC_ENERO_2025!$N$12:$N$351,MATCH($B320,CEC_ENERO_2025!$B$12:$B$351,0))</f>
        <v>0.92975097586522493</v>
      </c>
    </row>
    <row r="321" spans="1:11" ht="16.5" hidden="1" x14ac:dyDescent="0.3">
      <c r="A321" s="67" t="str">
        <f t="shared" si="14"/>
        <v>PDBTGeneraciónBaja California Sur</v>
      </c>
      <c r="B321" s="250" t="str">
        <f t="shared" si="15"/>
        <v>PDBTBaja California SurNA</v>
      </c>
      <c r="C321" s="67" t="str">
        <f t="shared" si="13"/>
        <v>PDBTGeneraciónEnergíaBaja California Sur</v>
      </c>
      <c r="E321" s="180" t="s">
        <v>56</v>
      </c>
      <c r="F321" s="181" t="s">
        <v>159</v>
      </c>
      <c r="G321" s="181" t="s">
        <v>184</v>
      </c>
      <c r="H321" s="181" t="s">
        <v>135</v>
      </c>
      <c r="I321" s="181" t="s">
        <v>61</v>
      </c>
      <c r="J321" s="99" t="s">
        <v>161</v>
      </c>
      <c r="K321" s="506">
        <f>+INDEX(CEC_ENERO_2025!$N$12:$N$351,MATCH($B321,CEC_ENERO_2025!$B$12:$B$351,0))</f>
        <v>2.5262854880076868</v>
      </c>
    </row>
    <row r="322" spans="1:11" ht="16.5" hidden="1" x14ac:dyDescent="0.3">
      <c r="A322" s="67" t="str">
        <f t="shared" si="14"/>
        <v>GDBTGeneraciónBaja California Sur</v>
      </c>
      <c r="B322" s="250" t="str">
        <f t="shared" si="15"/>
        <v>GDBTBaja California SurNA</v>
      </c>
      <c r="C322" s="67" t="str">
        <f t="shared" si="13"/>
        <v>GDBTGeneraciónEnergíaBaja California Sur</v>
      </c>
      <c r="E322" s="180" t="s">
        <v>53</v>
      </c>
      <c r="F322" s="181" t="s">
        <v>159</v>
      </c>
      <c r="G322" s="181" t="s">
        <v>184</v>
      </c>
      <c r="H322" s="181" t="s">
        <v>135</v>
      </c>
      <c r="I322" s="181" t="s">
        <v>61</v>
      </c>
      <c r="J322" s="99" t="s">
        <v>161</v>
      </c>
      <c r="K322" s="506">
        <f>+INDEX(CEC_ENERO_2025!$N$12:$N$351,MATCH($B322,CEC_ENERO_2025!$B$12:$B$351,0))</f>
        <v>3.0422935336379653</v>
      </c>
    </row>
    <row r="323" spans="1:11" ht="16.5" hidden="1" x14ac:dyDescent="0.3">
      <c r="A323" s="67" t="str">
        <f t="shared" si="14"/>
        <v>RABTGeneraciónBaja California Sur</v>
      </c>
      <c r="B323" s="250" t="str">
        <f t="shared" si="15"/>
        <v>RABTBaja California SurNA</v>
      </c>
      <c r="C323" s="67" t="str">
        <f t="shared" si="13"/>
        <v>RABTGeneraciónEnergíaBaja California Sur</v>
      </c>
      <c r="E323" s="180" t="s">
        <v>59</v>
      </c>
      <c r="F323" s="181" t="s">
        <v>159</v>
      </c>
      <c r="G323" s="181" t="s">
        <v>184</v>
      </c>
      <c r="H323" s="181" t="s">
        <v>135</v>
      </c>
      <c r="I323" s="181" t="s">
        <v>61</v>
      </c>
      <c r="J323" s="99" t="s">
        <v>161</v>
      </c>
      <c r="K323" s="506">
        <f>+INDEX(CEC_ENERO_2025!$N$12:$N$351,MATCH($B323,CEC_ENERO_2025!$B$12:$B$351,0))</f>
        <v>0.92900178088064367</v>
      </c>
    </row>
    <row r="324" spans="1:11" ht="16.5" hidden="1" x14ac:dyDescent="0.3">
      <c r="A324" s="67" t="str">
        <f t="shared" si="14"/>
        <v>APBTGeneraciónBaja California Sur</v>
      </c>
      <c r="B324" s="250" t="str">
        <f t="shared" si="15"/>
        <v>APBTBaja California SurNA</v>
      </c>
      <c r="C324" s="67" t="str">
        <f t="shared" si="13"/>
        <v>APBTGeneraciónEnergíaBaja California Sur</v>
      </c>
      <c r="E324" s="180" t="s">
        <v>57</v>
      </c>
      <c r="F324" s="181" t="s">
        <v>159</v>
      </c>
      <c r="G324" s="181" t="s">
        <v>184</v>
      </c>
      <c r="H324" s="181" t="s">
        <v>135</v>
      </c>
      <c r="I324" s="181" t="s">
        <v>61</v>
      </c>
      <c r="J324" s="99" t="s">
        <v>161</v>
      </c>
      <c r="K324" s="506">
        <f>+INDEX(CEC_ENERO_2025!$N$12:$N$351,MATCH($B324,CEC_ENERO_2025!$B$12:$B$351,0))</f>
        <v>3.1344445167414468</v>
      </c>
    </row>
    <row r="325" spans="1:11" ht="16.5" hidden="1" x14ac:dyDescent="0.3">
      <c r="A325" s="67" t="str">
        <f t="shared" si="14"/>
        <v>APMTGeneraciónBaja California Sur</v>
      </c>
      <c r="B325" s="250" t="str">
        <f t="shared" si="15"/>
        <v>APMTBaja California SurNA</v>
      </c>
      <c r="C325" s="67" t="str">
        <f t="shared" si="13"/>
        <v>APMTGeneraciónEnergíaBaja California Sur</v>
      </c>
      <c r="E325" s="180" t="s">
        <v>58</v>
      </c>
      <c r="F325" s="181" t="s">
        <v>159</v>
      </c>
      <c r="G325" s="181" t="s">
        <v>184</v>
      </c>
      <c r="H325" s="181" t="s">
        <v>135</v>
      </c>
      <c r="I325" s="181" t="s">
        <v>61</v>
      </c>
      <c r="J325" s="99" t="s">
        <v>161</v>
      </c>
      <c r="K325" s="506">
        <f>+INDEX(CEC_ENERO_2025!$N$12:$N$351,MATCH($B325,CEC_ENERO_2025!$B$12:$B$351,0))</f>
        <v>2.1071108941345238</v>
      </c>
    </row>
    <row r="326" spans="1:11" ht="16.5" hidden="1" x14ac:dyDescent="0.3">
      <c r="A326" s="67" t="str">
        <f t="shared" si="14"/>
        <v>GDMTHGeneraciónBaja California SurB</v>
      </c>
      <c r="B326" s="250" t="str">
        <f t="shared" si="15"/>
        <v>GDMTHBaja California SurB</v>
      </c>
      <c r="C326" s="67" t="str">
        <f t="shared" si="13"/>
        <v>GDMTHGeneraciónEnergíaBaja California Sur</v>
      </c>
      <c r="E326" s="180" t="s">
        <v>54</v>
      </c>
      <c r="F326" s="181" t="s">
        <v>159</v>
      </c>
      <c r="G326" s="181" t="s">
        <v>184</v>
      </c>
      <c r="H326" s="181" t="s">
        <v>135</v>
      </c>
      <c r="I326" s="181" t="s">
        <v>61</v>
      </c>
      <c r="J326" s="99" t="s">
        <v>146</v>
      </c>
      <c r="K326" s="506">
        <f>+INDEX(CEC_ENERO_2025!$N$12:$N$351,MATCH($B326,CEC_ENERO_2025!$B$12:$B$351,0))</f>
        <v>2.0441785154297061</v>
      </c>
    </row>
    <row r="327" spans="1:11" ht="16.5" hidden="1" x14ac:dyDescent="0.3">
      <c r="A327" s="67" t="str">
        <f t="shared" si="14"/>
        <v>GDMTHGeneraciónBaja California SurI</v>
      </c>
      <c r="B327" s="250" t="str">
        <f t="shared" si="15"/>
        <v>GDMTHBaja California SurI</v>
      </c>
      <c r="C327" s="67" t="str">
        <f t="shared" si="13"/>
        <v>GDMTHGeneraciónEnergíaBaja California Sur</v>
      </c>
      <c r="E327" s="180" t="s">
        <v>54</v>
      </c>
      <c r="F327" s="181" t="s">
        <v>159</v>
      </c>
      <c r="G327" s="181" t="s">
        <v>184</v>
      </c>
      <c r="H327" s="181" t="s">
        <v>135</v>
      </c>
      <c r="I327" s="181" t="s">
        <v>61</v>
      </c>
      <c r="J327" s="99" t="s">
        <v>147</v>
      </c>
      <c r="K327" s="506">
        <f>+INDEX(CEC_ENERO_2025!$N$12:$N$351,MATCH($B327,CEC_ENERO_2025!$B$12:$B$351,0))</f>
        <v>2.6519629466711749</v>
      </c>
    </row>
    <row r="328" spans="1:11" ht="16.5" hidden="1" x14ac:dyDescent="0.3">
      <c r="A328" s="67" t="str">
        <f t="shared" si="14"/>
        <v>GDMTHGeneraciónBaja California SurP</v>
      </c>
      <c r="B328" s="250" t="str">
        <f t="shared" si="15"/>
        <v>GDMTHBaja California SurP</v>
      </c>
      <c r="C328" s="67" t="str">
        <f t="shared" si="13"/>
        <v>GDMTHGeneraciónEnergíaBaja California Sur</v>
      </c>
      <c r="E328" s="180" t="s">
        <v>54</v>
      </c>
      <c r="F328" s="181" t="s">
        <v>159</v>
      </c>
      <c r="G328" s="181" t="s">
        <v>184</v>
      </c>
      <c r="H328" s="181" t="s">
        <v>135</v>
      </c>
      <c r="I328" s="181" t="s">
        <v>61</v>
      </c>
      <c r="J328" s="99" t="s">
        <v>148</v>
      </c>
      <c r="K328" s="506">
        <f>+INDEX(CEC_ENERO_2025!$N$12:$N$351,MATCH($B328,CEC_ENERO_2025!$B$12:$B$351,0))</f>
        <v>3.8183258157980777</v>
      </c>
    </row>
    <row r="329" spans="1:11" ht="16.5" hidden="1" x14ac:dyDescent="0.3">
      <c r="A329" s="67" t="str">
        <f t="shared" si="14"/>
        <v>GDMTOGeneraciónBaja California Sur</v>
      </c>
      <c r="B329" s="250" t="str">
        <f t="shared" si="15"/>
        <v>GDMTOBaja California SurNA</v>
      </c>
      <c r="C329" s="67" t="str">
        <f t="shared" si="13"/>
        <v>GDMTOGeneraciónEnergíaBaja California Sur</v>
      </c>
      <c r="E329" s="180" t="s">
        <v>55</v>
      </c>
      <c r="F329" s="181" t="s">
        <v>159</v>
      </c>
      <c r="G329" s="181" t="s">
        <v>184</v>
      </c>
      <c r="H329" s="181" t="s">
        <v>135</v>
      </c>
      <c r="I329" s="181" t="s">
        <v>61</v>
      </c>
      <c r="J329" s="99" t="s">
        <v>161</v>
      </c>
      <c r="K329" s="506">
        <f>+INDEX(CEC_ENERO_2025!$N$12:$N$351,MATCH($B329,CEC_ENERO_2025!$B$12:$B$351,0))</f>
        <v>2.3024634863640627</v>
      </c>
    </row>
    <row r="330" spans="1:11" ht="16.5" hidden="1" x14ac:dyDescent="0.3">
      <c r="A330" s="67" t="str">
        <f t="shared" si="14"/>
        <v>RAMTGeneraciónBaja California Sur</v>
      </c>
      <c r="B330" s="250" t="str">
        <f t="shared" si="15"/>
        <v>RAMTBaja California SurNA</v>
      </c>
      <c r="C330" s="67" t="str">
        <f t="shared" ref="C330:C393" si="16">E330&amp;F330&amp;H330&amp;I330</f>
        <v>RAMTGeneraciónEnergíaBaja California Sur</v>
      </c>
      <c r="E330" s="180" t="s">
        <v>60</v>
      </c>
      <c r="F330" s="181" t="s">
        <v>159</v>
      </c>
      <c r="G330" s="181" t="s">
        <v>184</v>
      </c>
      <c r="H330" s="181" t="s">
        <v>135</v>
      </c>
      <c r="I330" s="181" t="s">
        <v>61</v>
      </c>
      <c r="J330" s="99" t="s">
        <v>161</v>
      </c>
      <c r="K330" s="506">
        <f>+INDEX(CEC_ENERO_2025!$N$12:$N$351,MATCH($B330,CEC_ENERO_2025!$B$12:$B$351,0))</f>
        <v>0.88554847177493612</v>
      </c>
    </row>
    <row r="331" spans="1:11" ht="16.5" hidden="1" x14ac:dyDescent="0.3">
      <c r="A331" s="67" t="str">
        <f t="shared" ref="A331:A394" si="17">IF(J331="NA",E331&amp;F331&amp;I331,E331&amp;F331&amp;I331&amp;J331)</f>
        <v>DISTGeneraciónBaja California SurB</v>
      </c>
      <c r="B331" s="250" t="str">
        <f t="shared" si="15"/>
        <v>DISTBaja California SurB</v>
      </c>
      <c r="C331" s="67" t="str">
        <f t="shared" si="16"/>
        <v>DISTGeneraciónEnergíaBaja California Sur</v>
      </c>
      <c r="E331" s="180" t="s">
        <v>51</v>
      </c>
      <c r="F331" s="181" t="s">
        <v>159</v>
      </c>
      <c r="G331" s="181" t="s">
        <v>184</v>
      </c>
      <c r="H331" s="181" t="s">
        <v>135</v>
      </c>
      <c r="I331" s="181" t="s">
        <v>61</v>
      </c>
      <c r="J331" s="99" t="s">
        <v>146</v>
      </c>
      <c r="K331" s="506">
        <f>+INDEX(CEC_ENERO_2025!$N$12:$N$351,MATCH($B331,CEC_ENERO_2025!$B$12:$B$351,0))</f>
        <v>2.2288550791289654</v>
      </c>
    </row>
    <row r="332" spans="1:11" ht="16.5" hidden="1" x14ac:dyDescent="0.3">
      <c r="A332" s="67" t="str">
        <f t="shared" si="17"/>
        <v>DISTGeneraciónBaja California SurI</v>
      </c>
      <c r="B332" s="250" t="str">
        <f t="shared" si="15"/>
        <v>DISTBaja California SurI</v>
      </c>
      <c r="C332" s="67" t="str">
        <f t="shared" si="16"/>
        <v>DISTGeneraciónEnergíaBaja California Sur</v>
      </c>
      <c r="E332" s="180" t="s">
        <v>51</v>
      </c>
      <c r="F332" s="181" t="s">
        <v>159</v>
      </c>
      <c r="G332" s="181" t="s">
        <v>184</v>
      </c>
      <c r="H332" s="181" t="s">
        <v>135</v>
      </c>
      <c r="I332" s="181" t="s">
        <v>61</v>
      </c>
      <c r="J332" s="99" t="s">
        <v>147</v>
      </c>
      <c r="K332" s="506">
        <f>+INDEX(CEC_ENERO_2025!$N$12:$N$351,MATCH($B332,CEC_ENERO_2025!$B$12:$B$351,0))</f>
        <v>2.8915180429910041</v>
      </c>
    </row>
    <row r="333" spans="1:11" ht="16.5" hidden="1" x14ac:dyDescent="0.3">
      <c r="A333" s="67" t="str">
        <f t="shared" si="17"/>
        <v>DISTGeneraciónBaja California SurP</v>
      </c>
      <c r="B333" s="250" t="str">
        <f t="shared" si="15"/>
        <v>DISTBaja California SurP</v>
      </c>
      <c r="C333" s="67" t="str">
        <f t="shared" si="16"/>
        <v>DISTGeneraciónEnergíaBaja California Sur</v>
      </c>
      <c r="E333" s="180" t="s">
        <v>51</v>
      </c>
      <c r="F333" s="181" t="s">
        <v>159</v>
      </c>
      <c r="G333" s="181" t="s">
        <v>184</v>
      </c>
      <c r="H333" s="181" t="s">
        <v>135</v>
      </c>
      <c r="I333" s="181" t="s">
        <v>61</v>
      </c>
      <c r="J333" s="99" t="s">
        <v>148</v>
      </c>
      <c r="K333" s="506">
        <f>+INDEX(CEC_ENERO_2025!$N$12:$N$351,MATCH($B333,CEC_ENERO_2025!$B$12:$B$351,0))</f>
        <v>4.1678722472941327</v>
      </c>
    </row>
    <row r="334" spans="1:11" ht="16.5" hidden="1" x14ac:dyDescent="0.3">
      <c r="A334" s="67" t="str">
        <f t="shared" si="17"/>
        <v>DISTGeneraciónBaja California SurSP</v>
      </c>
      <c r="B334" s="250" t="str">
        <f t="shared" si="15"/>
        <v>DISTBaja California SurSP</v>
      </c>
      <c r="C334" s="67" t="str">
        <f t="shared" si="16"/>
        <v>DISTGeneraciónEnergíaBaja California Sur</v>
      </c>
      <c r="E334" s="180" t="s">
        <v>51</v>
      </c>
      <c r="F334" s="181" t="s">
        <v>159</v>
      </c>
      <c r="G334" s="181" t="s">
        <v>184</v>
      </c>
      <c r="H334" s="181" t="s">
        <v>135</v>
      </c>
      <c r="I334" s="181" t="s">
        <v>61</v>
      </c>
      <c r="J334" s="99" t="s">
        <v>151</v>
      </c>
      <c r="K334" s="506">
        <f>+INDEX(CEC_ENERO_2025!$N$12:$N$351,MATCH($B334,CEC_ENERO_2025!$B$12:$B$351,0))</f>
        <v>0</v>
      </c>
    </row>
    <row r="335" spans="1:11" ht="16.5" hidden="1" x14ac:dyDescent="0.3">
      <c r="A335" s="67" t="str">
        <f t="shared" si="17"/>
        <v>DITGeneraciónBaja California SurB</v>
      </c>
      <c r="B335" s="250" t="str">
        <f t="shared" si="15"/>
        <v>DITBaja California SurB</v>
      </c>
      <c r="C335" s="67" t="str">
        <f t="shared" si="16"/>
        <v>DITGeneraciónEnergíaBaja California Sur</v>
      </c>
      <c r="E335" s="180" t="s">
        <v>52</v>
      </c>
      <c r="F335" s="181" t="s">
        <v>159</v>
      </c>
      <c r="G335" s="181" t="s">
        <v>184</v>
      </c>
      <c r="H335" s="181" t="s">
        <v>135</v>
      </c>
      <c r="I335" s="181" t="s">
        <v>61</v>
      </c>
      <c r="J335" s="99" t="s">
        <v>146</v>
      </c>
      <c r="K335" s="506">
        <f>+INDEX(CEC_ENERO_2025!$N$12:$N$351,MATCH($B335,CEC_ENERO_2025!$B$12:$B$351,0))</f>
        <v>2.6079477413270316</v>
      </c>
    </row>
    <row r="336" spans="1:11" ht="16.5" hidden="1" x14ac:dyDescent="0.3">
      <c r="A336" s="67" t="str">
        <f t="shared" si="17"/>
        <v>DITGeneraciónBaja California SurI</v>
      </c>
      <c r="B336" s="250" t="str">
        <f t="shared" si="15"/>
        <v>DITBaja California SurI</v>
      </c>
      <c r="C336" s="67" t="str">
        <f t="shared" si="16"/>
        <v>DITGeneraciónEnergíaBaja California Sur</v>
      </c>
      <c r="E336" s="187" t="s">
        <v>52</v>
      </c>
      <c r="F336" s="181" t="s">
        <v>159</v>
      </c>
      <c r="G336" s="181" t="s">
        <v>184</v>
      </c>
      <c r="H336" s="181" t="s">
        <v>135</v>
      </c>
      <c r="I336" s="181" t="s">
        <v>61</v>
      </c>
      <c r="J336" s="99" t="s">
        <v>147</v>
      </c>
      <c r="K336" s="506">
        <f>+INDEX(CEC_ENERO_2025!$N$12:$N$351,MATCH($B336,CEC_ENERO_2025!$B$12:$B$351,0))</f>
        <v>3.2891532810574571</v>
      </c>
    </row>
    <row r="337" spans="1:11" ht="16.5" hidden="1" x14ac:dyDescent="0.3">
      <c r="A337" s="67" t="str">
        <f t="shared" si="17"/>
        <v>DITGeneraciónBaja California SurP</v>
      </c>
      <c r="B337" s="250" t="str">
        <f t="shared" si="15"/>
        <v>DITBaja California SurP</v>
      </c>
      <c r="C337" s="67" t="str">
        <f t="shared" si="16"/>
        <v>DITGeneraciónEnergíaBaja California Sur</v>
      </c>
      <c r="E337" s="187" t="s">
        <v>52</v>
      </c>
      <c r="F337" s="181" t="s">
        <v>159</v>
      </c>
      <c r="G337" s="181" t="s">
        <v>184</v>
      </c>
      <c r="H337" s="181" t="s">
        <v>135</v>
      </c>
      <c r="I337" s="181" t="s">
        <v>61</v>
      </c>
      <c r="J337" s="99" t="s">
        <v>148</v>
      </c>
      <c r="K337" s="506">
        <f>+INDEX(CEC_ENERO_2025!$N$12:$N$351,MATCH($B337,CEC_ENERO_2025!$B$12:$B$351,0))</f>
        <v>4.7258146142774677</v>
      </c>
    </row>
    <row r="338" spans="1:11" ht="16.5" hidden="1" x14ac:dyDescent="0.3">
      <c r="A338" s="67" t="str">
        <f t="shared" si="17"/>
        <v>DITGeneraciónBaja California SurSP</v>
      </c>
      <c r="B338" s="250" t="str">
        <f t="shared" si="15"/>
        <v>DITBaja California SurSP</v>
      </c>
      <c r="C338" s="67" t="str">
        <f t="shared" si="16"/>
        <v>DITGeneraciónEnergíaBaja California Sur</v>
      </c>
      <c r="E338" s="187" t="s">
        <v>52</v>
      </c>
      <c r="F338" s="181" t="s">
        <v>159</v>
      </c>
      <c r="G338" s="181" t="s">
        <v>184</v>
      </c>
      <c r="H338" s="181" t="s">
        <v>135</v>
      </c>
      <c r="I338" s="181" t="s">
        <v>61</v>
      </c>
      <c r="J338" s="99" t="s">
        <v>151</v>
      </c>
      <c r="K338" s="506">
        <f>+INDEX(CEC_ENERO_2025!$N$12:$N$351,MATCH($B338,CEC_ENERO_2025!$B$12:$B$351,0))</f>
        <v>0</v>
      </c>
    </row>
    <row r="339" spans="1:11" ht="16.5" hidden="1" x14ac:dyDescent="0.3">
      <c r="A339" s="67" t="str">
        <f t="shared" si="17"/>
        <v>DB1GeneraciónBajío</v>
      </c>
      <c r="B339" s="250" t="str">
        <f t="shared" si="15"/>
        <v>DB1BajíoNA</v>
      </c>
      <c r="C339" s="67" t="str">
        <f t="shared" si="16"/>
        <v>DB1GeneraciónEnergíaBajío</v>
      </c>
      <c r="E339" s="180" t="s">
        <v>48</v>
      </c>
      <c r="F339" s="181" t="s">
        <v>159</v>
      </c>
      <c r="G339" s="181" t="s">
        <v>184</v>
      </c>
      <c r="H339" s="181" t="s">
        <v>135</v>
      </c>
      <c r="I339" s="181" t="s">
        <v>62</v>
      </c>
      <c r="J339" s="99" t="s">
        <v>161</v>
      </c>
      <c r="K339" s="506">
        <f>+INDEX(CEC_ENERO_2025!$N$12:$N$351,MATCH($B339,CEC_ENERO_2025!$B$12:$B$351,0))</f>
        <v>0.84471734511526253</v>
      </c>
    </row>
    <row r="340" spans="1:11" ht="16.5" hidden="1" x14ac:dyDescent="0.3">
      <c r="A340" s="67" t="str">
        <f t="shared" si="17"/>
        <v>DB2GeneraciónBajío</v>
      </c>
      <c r="B340" s="250" t="str">
        <f t="shared" si="15"/>
        <v>DB2BajíoNA</v>
      </c>
      <c r="C340" s="67" t="str">
        <f t="shared" si="16"/>
        <v>DB2GeneraciónEnergíaBajío</v>
      </c>
      <c r="E340" s="180" t="s">
        <v>50</v>
      </c>
      <c r="F340" s="181" t="s">
        <v>159</v>
      </c>
      <c r="G340" s="181" t="s">
        <v>184</v>
      </c>
      <c r="H340" s="181" t="s">
        <v>135</v>
      </c>
      <c r="I340" s="181" t="s">
        <v>62</v>
      </c>
      <c r="J340" s="99" t="s">
        <v>161</v>
      </c>
      <c r="K340" s="506">
        <f>+INDEX(CEC_ENERO_2025!$N$12:$N$351,MATCH($B340,CEC_ENERO_2025!$B$12:$B$351,0))</f>
        <v>0.84115866893850222</v>
      </c>
    </row>
    <row r="341" spans="1:11" ht="16.5" hidden="1" x14ac:dyDescent="0.3">
      <c r="A341" s="67" t="str">
        <f t="shared" si="17"/>
        <v>PDBTGeneraciónBajío</v>
      </c>
      <c r="B341" s="250" t="str">
        <f t="shared" si="15"/>
        <v>PDBTBajíoNA</v>
      </c>
      <c r="C341" s="67" t="str">
        <f t="shared" si="16"/>
        <v>PDBTGeneraciónEnergíaBajío</v>
      </c>
      <c r="E341" s="180" t="s">
        <v>56</v>
      </c>
      <c r="F341" s="181" t="s">
        <v>159</v>
      </c>
      <c r="G341" s="181" t="s">
        <v>184</v>
      </c>
      <c r="H341" s="181" t="s">
        <v>135</v>
      </c>
      <c r="I341" s="181" t="s">
        <v>62</v>
      </c>
      <c r="J341" s="99" t="s">
        <v>161</v>
      </c>
      <c r="K341" s="506">
        <f>+INDEX(CEC_ENERO_2025!$N$12:$N$351,MATCH($B341,CEC_ENERO_2025!$B$12:$B$351,0))</f>
        <v>1.7607955125118815</v>
      </c>
    </row>
    <row r="342" spans="1:11" ht="16.5" hidden="1" x14ac:dyDescent="0.3">
      <c r="A342" s="67" t="str">
        <f t="shared" si="17"/>
        <v>GDBTGeneraciónBajío</v>
      </c>
      <c r="B342" s="250" t="str">
        <f t="shared" si="15"/>
        <v>GDBTBajíoNA</v>
      </c>
      <c r="C342" s="67" t="str">
        <f t="shared" si="16"/>
        <v>GDBTGeneraciónEnergíaBajío</v>
      </c>
      <c r="E342" s="180" t="s">
        <v>53</v>
      </c>
      <c r="F342" s="181" t="s">
        <v>159</v>
      </c>
      <c r="G342" s="181" t="s">
        <v>184</v>
      </c>
      <c r="H342" s="181" t="s">
        <v>135</v>
      </c>
      <c r="I342" s="181" t="s">
        <v>62</v>
      </c>
      <c r="J342" s="99" t="s">
        <v>161</v>
      </c>
      <c r="K342" s="506">
        <f>+INDEX(CEC_ENERO_2025!$N$12:$N$351,MATCH($B342,CEC_ENERO_2025!$B$12:$B$351,0))</f>
        <v>1.778963490887973</v>
      </c>
    </row>
    <row r="343" spans="1:11" ht="16.5" hidden="1" x14ac:dyDescent="0.3">
      <c r="A343" s="67" t="str">
        <f t="shared" si="17"/>
        <v>RABTGeneraciónBajío</v>
      </c>
      <c r="B343" s="250" t="str">
        <f t="shared" si="15"/>
        <v>RABTBajíoNA</v>
      </c>
      <c r="C343" s="67" t="str">
        <f t="shared" si="16"/>
        <v>RABTGeneraciónEnergíaBajío</v>
      </c>
      <c r="E343" s="180" t="s">
        <v>59</v>
      </c>
      <c r="F343" s="181" t="s">
        <v>159</v>
      </c>
      <c r="G343" s="181" t="s">
        <v>184</v>
      </c>
      <c r="H343" s="181" t="s">
        <v>135</v>
      </c>
      <c r="I343" s="181" t="s">
        <v>62</v>
      </c>
      <c r="J343" s="99" t="s">
        <v>161</v>
      </c>
      <c r="K343" s="506">
        <f>+INDEX(CEC_ENERO_2025!$N$12:$N$351,MATCH($B343,CEC_ENERO_2025!$B$12:$B$351,0))</f>
        <v>0.82430178178542601</v>
      </c>
    </row>
    <row r="344" spans="1:11" ht="16.5" hidden="1" x14ac:dyDescent="0.3">
      <c r="A344" s="67" t="str">
        <f t="shared" si="17"/>
        <v>APBTGeneraciónBajío</v>
      </c>
      <c r="B344" s="250" t="str">
        <f t="shared" si="15"/>
        <v>APBTBajíoNA</v>
      </c>
      <c r="C344" s="67" t="str">
        <f t="shared" si="16"/>
        <v>APBTGeneraciónEnergíaBajío</v>
      </c>
      <c r="E344" s="180" t="s">
        <v>57</v>
      </c>
      <c r="F344" s="181" t="s">
        <v>159</v>
      </c>
      <c r="G344" s="181" t="s">
        <v>184</v>
      </c>
      <c r="H344" s="181" t="s">
        <v>135</v>
      </c>
      <c r="I344" s="181" t="s">
        <v>62</v>
      </c>
      <c r="J344" s="99" t="s">
        <v>161</v>
      </c>
      <c r="K344" s="506">
        <f>+INDEX(CEC_ENERO_2025!$N$12:$N$351,MATCH($B344,CEC_ENERO_2025!$B$12:$B$351,0))</f>
        <v>1.5658175177746323</v>
      </c>
    </row>
    <row r="345" spans="1:11" ht="16.5" hidden="1" x14ac:dyDescent="0.3">
      <c r="A345" s="67" t="str">
        <f t="shared" si="17"/>
        <v>APMTGeneraciónBajío</v>
      </c>
      <c r="B345" s="250" t="str">
        <f t="shared" si="15"/>
        <v>APMTBajíoNA</v>
      </c>
      <c r="C345" s="67" t="str">
        <f t="shared" si="16"/>
        <v>APMTGeneraciónEnergíaBajío</v>
      </c>
      <c r="E345" s="180" t="s">
        <v>58</v>
      </c>
      <c r="F345" s="181" t="s">
        <v>159</v>
      </c>
      <c r="G345" s="181" t="s">
        <v>184</v>
      </c>
      <c r="H345" s="181" t="s">
        <v>135</v>
      </c>
      <c r="I345" s="181" t="s">
        <v>62</v>
      </c>
      <c r="J345" s="99" t="s">
        <v>161</v>
      </c>
      <c r="K345" s="506">
        <f>+INDEX(CEC_ENERO_2025!$N$12:$N$351,MATCH($B345,CEC_ENERO_2025!$B$12:$B$351,0))</f>
        <v>1.2623935490192619</v>
      </c>
    </row>
    <row r="346" spans="1:11" ht="16.5" hidden="1" x14ac:dyDescent="0.3">
      <c r="A346" s="67" t="str">
        <f t="shared" si="17"/>
        <v>GDMTHGeneraciónBajíoB</v>
      </c>
      <c r="B346" s="250" t="str">
        <f t="shared" si="15"/>
        <v>GDMTHBajíoB</v>
      </c>
      <c r="C346" s="67" t="str">
        <f t="shared" si="16"/>
        <v>GDMTHGeneraciónEnergíaBajío</v>
      </c>
      <c r="E346" s="180" t="s">
        <v>54</v>
      </c>
      <c r="F346" s="181" t="s">
        <v>159</v>
      </c>
      <c r="G346" s="181" t="s">
        <v>184</v>
      </c>
      <c r="H346" s="181" t="s">
        <v>135</v>
      </c>
      <c r="I346" s="181" t="s">
        <v>62</v>
      </c>
      <c r="J346" s="99" t="s">
        <v>146</v>
      </c>
      <c r="K346" s="506">
        <f>+INDEX(CEC_ENERO_2025!$N$12:$N$351,MATCH($B346,CEC_ENERO_2025!$B$12:$B$351,0))</f>
        <v>0.92544310470388369</v>
      </c>
    </row>
    <row r="347" spans="1:11" ht="16.5" hidden="1" x14ac:dyDescent="0.3">
      <c r="A347" s="67" t="str">
        <f t="shared" si="17"/>
        <v>GDMTHGeneraciónBajíoI</v>
      </c>
      <c r="B347" s="250" t="str">
        <f t="shared" si="15"/>
        <v>GDMTHBajíoI</v>
      </c>
      <c r="C347" s="67" t="str">
        <f t="shared" si="16"/>
        <v>GDMTHGeneraciónEnergíaBajío</v>
      </c>
      <c r="E347" s="180" t="s">
        <v>54</v>
      </c>
      <c r="F347" s="181" t="s">
        <v>159</v>
      </c>
      <c r="G347" s="181" t="s">
        <v>184</v>
      </c>
      <c r="H347" s="181" t="s">
        <v>135</v>
      </c>
      <c r="I347" s="181" t="s">
        <v>62</v>
      </c>
      <c r="J347" s="99" t="s">
        <v>147</v>
      </c>
      <c r="K347" s="506">
        <f>+INDEX(CEC_ENERO_2025!$N$12:$N$351,MATCH($B347,CEC_ENERO_2025!$B$12:$B$351,0))</f>
        <v>1.8059345103328952</v>
      </c>
    </row>
    <row r="348" spans="1:11" ht="16.5" hidden="1" x14ac:dyDescent="0.3">
      <c r="A348" s="67" t="str">
        <f t="shared" si="17"/>
        <v>GDMTHGeneraciónBajíoP</v>
      </c>
      <c r="B348" s="250" t="str">
        <f t="shared" si="15"/>
        <v>GDMTHBajíoP</v>
      </c>
      <c r="C348" s="67" t="str">
        <f t="shared" si="16"/>
        <v>GDMTHGeneraciónEnergíaBajío</v>
      </c>
      <c r="E348" s="180" t="s">
        <v>54</v>
      </c>
      <c r="F348" s="181" t="s">
        <v>159</v>
      </c>
      <c r="G348" s="181" t="s">
        <v>184</v>
      </c>
      <c r="H348" s="181" t="s">
        <v>135</v>
      </c>
      <c r="I348" s="181" t="s">
        <v>62</v>
      </c>
      <c r="J348" s="99" t="s">
        <v>148</v>
      </c>
      <c r="K348" s="506">
        <f>+INDEX(CEC_ENERO_2025!$N$12:$N$351,MATCH($B348,CEC_ENERO_2025!$B$12:$B$351,0))</f>
        <v>2.0866953308046878</v>
      </c>
    </row>
    <row r="349" spans="1:11" ht="16.5" hidden="1" x14ac:dyDescent="0.3">
      <c r="A349" s="67" t="str">
        <f t="shared" si="17"/>
        <v>GDMTOGeneraciónBajío</v>
      </c>
      <c r="B349" s="250" t="str">
        <f t="shared" si="15"/>
        <v>GDMTOBajíoNA</v>
      </c>
      <c r="C349" s="67" t="str">
        <f t="shared" si="16"/>
        <v>GDMTOGeneraciónEnergíaBajío</v>
      </c>
      <c r="E349" s="180" t="s">
        <v>55</v>
      </c>
      <c r="F349" s="181" t="s">
        <v>159</v>
      </c>
      <c r="G349" s="181" t="s">
        <v>184</v>
      </c>
      <c r="H349" s="181" t="s">
        <v>135</v>
      </c>
      <c r="I349" s="181" t="s">
        <v>62</v>
      </c>
      <c r="J349" s="99" t="s">
        <v>161</v>
      </c>
      <c r="K349" s="506">
        <f>+INDEX(CEC_ENERO_2025!$N$12:$N$351,MATCH($B349,CEC_ENERO_2025!$B$12:$B$351,0))</f>
        <v>1.4442606315263395</v>
      </c>
    </row>
    <row r="350" spans="1:11" ht="16.5" hidden="1" x14ac:dyDescent="0.3">
      <c r="A350" s="67" t="str">
        <f t="shared" si="17"/>
        <v>RAMTGeneraciónBajío</v>
      </c>
      <c r="B350" s="250" t="str">
        <f t="shared" si="15"/>
        <v>RAMTBajíoNA</v>
      </c>
      <c r="C350" s="67" t="str">
        <f t="shared" si="16"/>
        <v>RAMTGeneraciónEnergíaBajío</v>
      </c>
      <c r="E350" s="180" t="s">
        <v>60</v>
      </c>
      <c r="F350" s="181" t="s">
        <v>159</v>
      </c>
      <c r="G350" s="181" t="s">
        <v>184</v>
      </c>
      <c r="H350" s="181" t="s">
        <v>135</v>
      </c>
      <c r="I350" s="181" t="s">
        <v>62</v>
      </c>
      <c r="J350" s="99" t="s">
        <v>161</v>
      </c>
      <c r="K350" s="506">
        <f>+INDEX(CEC_ENERO_2025!$N$12:$N$351,MATCH($B350,CEC_ENERO_2025!$B$12:$B$351,0))</f>
        <v>0.78047387518742817</v>
      </c>
    </row>
    <row r="351" spans="1:11" ht="16.5" hidden="1" x14ac:dyDescent="0.3">
      <c r="A351" s="67" t="str">
        <f t="shared" si="17"/>
        <v>DISTGeneraciónBajíoB</v>
      </c>
      <c r="B351" s="250" t="str">
        <f t="shared" si="15"/>
        <v>DISTBajíoB</v>
      </c>
      <c r="C351" s="67" t="str">
        <f t="shared" si="16"/>
        <v>DISTGeneraciónEnergíaBajío</v>
      </c>
      <c r="E351" s="180" t="s">
        <v>51</v>
      </c>
      <c r="F351" s="181" t="s">
        <v>159</v>
      </c>
      <c r="G351" s="181" t="s">
        <v>184</v>
      </c>
      <c r="H351" s="181" t="s">
        <v>135</v>
      </c>
      <c r="I351" s="181" t="s">
        <v>62</v>
      </c>
      <c r="J351" s="99" t="s">
        <v>146</v>
      </c>
      <c r="K351" s="506">
        <f>+INDEX(CEC_ENERO_2025!$N$12:$N$351,MATCH($B351,CEC_ENERO_2025!$B$12:$B$351,0))</f>
        <v>0.9687091150634457</v>
      </c>
    </row>
    <row r="352" spans="1:11" ht="16.5" hidden="1" x14ac:dyDescent="0.3">
      <c r="A352" s="67" t="str">
        <f t="shared" si="17"/>
        <v>DISTGeneraciónBajíoI</v>
      </c>
      <c r="B352" s="250" t="str">
        <f t="shared" si="15"/>
        <v>DISTBajíoI</v>
      </c>
      <c r="C352" s="67" t="str">
        <f t="shared" si="16"/>
        <v>DISTGeneraciónEnergíaBajío</v>
      </c>
      <c r="E352" s="180" t="s">
        <v>51</v>
      </c>
      <c r="F352" s="181" t="s">
        <v>159</v>
      </c>
      <c r="G352" s="181" t="s">
        <v>184</v>
      </c>
      <c r="H352" s="181" t="s">
        <v>135</v>
      </c>
      <c r="I352" s="181" t="s">
        <v>62</v>
      </c>
      <c r="J352" s="99" t="s">
        <v>147</v>
      </c>
      <c r="K352" s="506">
        <f>+INDEX(CEC_ENERO_2025!$N$12:$N$351,MATCH($B352,CEC_ENERO_2025!$B$12:$B$351,0))</f>
        <v>1.7164057096754473</v>
      </c>
    </row>
    <row r="353" spans="1:11" ht="16.5" hidden="1" x14ac:dyDescent="0.3">
      <c r="A353" s="67" t="str">
        <f t="shared" si="17"/>
        <v>DISTGeneraciónBajíoP</v>
      </c>
      <c r="B353" s="250" t="str">
        <f t="shared" si="15"/>
        <v>DISTBajíoP</v>
      </c>
      <c r="C353" s="67" t="str">
        <f t="shared" si="16"/>
        <v>DISTGeneraciónEnergíaBajío</v>
      </c>
      <c r="E353" s="180" t="s">
        <v>51</v>
      </c>
      <c r="F353" s="181" t="s">
        <v>159</v>
      </c>
      <c r="G353" s="181" t="s">
        <v>184</v>
      </c>
      <c r="H353" s="181" t="s">
        <v>135</v>
      </c>
      <c r="I353" s="181" t="s">
        <v>62</v>
      </c>
      <c r="J353" s="99" t="s">
        <v>148</v>
      </c>
      <c r="K353" s="506">
        <f>+INDEX(CEC_ENERO_2025!$N$12:$N$351,MATCH($B353,CEC_ENERO_2025!$B$12:$B$351,0))</f>
        <v>2.0748955097975341</v>
      </c>
    </row>
    <row r="354" spans="1:11" ht="16.5" hidden="1" x14ac:dyDescent="0.3">
      <c r="A354" s="67" t="str">
        <f t="shared" si="17"/>
        <v>DISTGeneraciónBajíoSP</v>
      </c>
      <c r="B354" s="250" t="str">
        <f t="shared" si="15"/>
        <v>DISTBajíoSP</v>
      </c>
      <c r="C354" s="67" t="str">
        <f t="shared" si="16"/>
        <v>DISTGeneraciónEnergíaBajío</v>
      </c>
      <c r="E354" s="180" t="s">
        <v>51</v>
      </c>
      <c r="F354" s="181" t="s">
        <v>159</v>
      </c>
      <c r="G354" s="181" t="s">
        <v>184</v>
      </c>
      <c r="H354" s="181" t="s">
        <v>135</v>
      </c>
      <c r="I354" s="181" t="s">
        <v>62</v>
      </c>
      <c r="J354" s="99" t="s">
        <v>151</v>
      </c>
      <c r="K354" s="506">
        <f>+INDEX(CEC_ENERO_2025!$N$12:$N$351,MATCH($B354,CEC_ENERO_2025!$B$12:$B$351,0))</f>
        <v>0</v>
      </c>
    </row>
    <row r="355" spans="1:11" ht="16.5" hidden="1" x14ac:dyDescent="0.3">
      <c r="A355" s="67" t="str">
        <f t="shared" si="17"/>
        <v>DITGeneraciónBajíoB</v>
      </c>
      <c r="B355" s="250" t="str">
        <f t="shared" si="15"/>
        <v>DITBajíoB</v>
      </c>
      <c r="C355" s="67" t="str">
        <f t="shared" si="16"/>
        <v>DITGeneraciónEnergíaBajío</v>
      </c>
      <c r="E355" s="180" t="s">
        <v>52</v>
      </c>
      <c r="F355" s="181" t="s">
        <v>159</v>
      </c>
      <c r="G355" s="181" t="s">
        <v>184</v>
      </c>
      <c r="H355" s="181" t="s">
        <v>135</v>
      </c>
      <c r="I355" s="181" t="s">
        <v>62</v>
      </c>
      <c r="J355" s="99" t="s">
        <v>146</v>
      </c>
      <c r="K355" s="506">
        <f>+INDEX(CEC_ENERO_2025!$N$12:$N$351,MATCH($B355,CEC_ENERO_2025!$B$12:$B$351,0))</f>
        <v>0.83179373163123749</v>
      </c>
    </row>
    <row r="356" spans="1:11" ht="16.5" hidden="1" x14ac:dyDescent="0.3">
      <c r="A356" s="67" t="str">
        <f t="shared" si="17"/>
        <v>DITGeneraciónBajíoI</v>
      </c>
      <c r="B356" s="250" t="str">
        <f t="shared" si="15"/>
        <v>DITBajíoI</v>
      </c>
      <c r="C356" s="67" t="str">
        <f t="shared" si="16"/>
        <v>DITGeneraciónEnergíaBajío</v>
      </c>
      <c r="E356" s="180" t="s">
        <v>52</v>
      </c>
      <c r="F356" s="181" t="s">
        <v>159</v>
      </c>
      <c r="G356" s="181" t="s">
        <v>184</v>
      </c>
      <c r="H356" s="181" t="s">
        <v>135</v>
      </c>
      <c r="I356" s="181" t="s">
        <v>62</v>
      </c>
      <c r="J356" s="99" t="s">
        <v>147</v>
      </c>
      <c r="K356" s="506">
        <f>+INDEX(CEC_ENERO_2025!$N$12:$N$351,MATCH($B356,CEC_ENERO_2025!$B$12:$B$351,0))</f>
        <v>1.6259404152872712</v>
      </c>
    </row>
    <row r="357" spans="1:11" ht="16.5" hidden="1" x14ac:dyDescent="0.3">
      <c r="A357" s="67" t="str">
        <f t="shared" si="17"/>
        <v>DITGeneraciónBajíoP</v>
      </c>
      <c r="B357" s="250" t="str">
        <f t="shared" si="15"/>
        <v>DITBajíoP</v>
      </c>
      <c r="C357" s="67" t="str">
        <f t="shared" si="16"/>
        <v>DITGeneraciónEnergíaBajío</v>
      </c>
      <c r="E357" s="180" t="s">
        <v>52</v>
      </c>
      <c r="F357" s="181" t="s">
        <v>159</v>
      </c>
      <c r="G357" s="181" t="s">
        <v>184</v>
      </c>
      <c r="H357" s="181" t="s">
        <v>135</v>
      </c>
      <c r="I357" s="181" t="s">
        <v>62</v>
      </c>
      <c r="J357" s="99" t="s">
        <v>148</v>
      </c>
      <c r="K357" s="506">
        <f>+INDEX(CEC_ENERO_2025!$N$12:$N$351,MATCH($B357,CEC_ENERO_2025!$B$12:$B$351,0))</f>
        <v>1.8083693940327852</v>
      </c>
    </row>
    <row r="358" spans="1:11" ht="16.5" hidden="1" x14ac:dyDescent="0.3">
      <c r="A358" s="67" t="str">
        <f t="shared" si="17"/>
        <v>DITGeneraciónBajíoSP</v>
      </c>
      <c r="B358" s="250" t="str">
        <f t="shared" si="15"/>
        <v>DITBajíoSP</v>
      </c>
      <c r="C358" s="67" t="str">
        <f t="shared" si="16"/>
        <v>DITGeneraciónEnergíaBajío</v>
      </c>
      <c r="E358" s="187" t="s">
        <v>52</v>
      </c>
      <c r="F358" s="181" t="s">
        <v>159</v>
      </c>
      <c r="G358" s="181" t="s">
        <v>184</v>
      </c>
      <c r="H358" s="181" t="s">
        <v>135</v>
      </c>
      <c r="I358" s="181" t="s">
        <v>62</v>
      </c>
      <c r="J358" s="99" t="s">
        <v>151</v>
      </c>
      <c r="K358" s="506">
        <f>+INDEX(CEC_ENERO_2025!$N$12:$N$351,MATCH($B358,CEC_ENERO_2025!$B$12:$B$351,0))</f>
        <v>0</v>
      </c>
    </row>
    <row r="359" spans="1:11" ht="16.5" hidden="1" x14ac:dyDescent="0.3">
      <c r="A359" s="67" t="str">
        <f t="shared" si="17"/>
        <v>DB1GeneraciónCentro Occidente</v>
      </c>
      <c r="B359" s="250" t="str">
        <f t="shared" si="15"/>
        <v>DB1Centro OccidenteNA</v>
      </c>
      <c r="C359" s="67" t="str">
        <f t="shared" si="16"/>
        <v>DB1GeneraciónEnergíaCentro Occidente</v>
      </c>
      <c r="E359" s="187" t="s">
        <v>48</v>
      </c>
      <c r="F359" s="181" t="s">
        <v>159</v>
      </c>
      <c r="G359" s="181" t="s">
        <v>184</v>
      </c>
      <c r="H359" s="181" t="s">
        <v>135</v>
      </c>
      <c r="I359" s="181" t="s">
        <v>63</v>
      </c>
      <c r="J359" s="99" t="s">
        <v>161</v>
      </c>
      <c r="K359" s="506">
        <f>+INDEX(CEC_ENERO_2025!$N$12:$N$351,MATCH($B359,CEC_ENERO_2025!$B$12:$B$351,0))</f>
        <v>0.81175276579369215</v>
      </c>
    </row>
    <row r="360" spans="1:11" ht="16.5" hidden="1" x14ac:dyDescent="0.3">
      <c r="A360" s="67" t="str">
        <f t="shared" si="17"/>
        <v>DB2GeneraciónCentro Occidente</v>
      </c>
      <c r="B360" s="250" t="str">
        <f t="shared" si="15"/>
        <v>DB2Centro OccidenteNA</v>
      </c>
      <c r="C360" s="67" t="str">
        <f t="shared" si="16"/>
        <v>DB2GeneraciónEnergíaCentro Occidente</v>
      </c>
      <c r="E360" s="187" t="s">
        <v>50</v>
      </c>
      <c r="F360" s="181" t="s">
        <v>159</v>
      </c>
      <c r="G360" s="181" t="s">
        <v>184</v>
      </c>
      <c r="H360" s="181" t="s">
        <v>135</v>
      </c>
      <c r="I360" s="181" t="s">
        <v>63</v>
      </c>
      <c r="J360" s="99" t="s">
        <v>161</v>
      </c>
      <c r="K360" s="506">
        <f>+INDEX(CEC_ENERO_2025!$N$12:$N$351,MATCH($B360,CEC_ENERO_2025!$B$12:$B$351,0))</f>
        <v>0.8126892595244174</v>
      </c>
    </row>
    <row r="361" spans="1:11" ht="16.5" hidden="1" x14ac:dyDescent="0.3">
      <c r="A361" s="67" t="str">
        <f t="shared" si="17"/>
        <v>PDBTGeneraciónCentro Occidente</v>
      </c>
      <c r="B361" s="250" t="str">
        <f t="shared" si="15"/>
        <v>PDBTCentro OccidenteNA</v>
      </c>
      <c r="C361" s="67" t="str">
        <f t="shared" si="16"/>
        <v>PDBTGeneraciónEnergíaCentro Occidente</v>
      </c>
      <c r="E361" s="180" t="s">
        <v>56</v>
      </c>
      <c r="F361" s="181" t="s">
        <v>159</v>
      </c>
      <c r="G361" s="181" t="s">
        <v>184</v>
      </c>
      <c r="H361" s="181" t="s">
        <v>135</v>
      </c>
      <c r="I361" s="181" t="s">
        <v>63</v>
      </c>
      <c r="J361" s="99" t="s">
        <v>161</v>
      </c>
      <c r="K361" s="506">
        <f>+INDEX(CEC_ENERO_2025!$N$12:$N$351,MATCH($B361,CEC_ENERO_2025!$B$12:$B$351,0))</f>
        <v>1.5337894321837888</v>
      </c>
    </row>
    <row r="362" spans="1:11" ht="16.5" hidden="1" x14ac:dyDescent="0.3">
      <c r="A362" s="67" t="str">
        <f t="shared" si="17"/>
        <v>GDBTGeneraciónCentro Occidente</v>
      </c>
      <c r="B362" s="250" t="str">
        <f t="shared" si="15"/>
        <v>GDBTCentro OccidenteNA</v>
      </c>
      <c r="C362" s="67" t="str">
        <f t="shared" si="16"/>
        <v>GDBTGeneraciónEnergíaCentro Occidente</v>
      </c>
      <c r="E362" s="180" t="s">
        <v>53</v>
      </c>
      <c r="F362" s="181" t="s">
        <v>159</v>
      </c>
      <c r="G362" s="181" t="s">
        <v>184</v>
      </c>
      <c r="H362" s="181" t="s">
        <v>135</v>
      </c>
      <c r="I362" s="181" t="s">
        <v>63</v>
      </c>
      <c r="J362" s="99" t="s">
        <v>161</v>
      </c>
      <c r="K362" s="506">
        <f>+INDEX(CEC_ENERO_2025!$N$12:$N$351,MATCH($B362,CEC_ENERO_2025!$B$12:$B$351,0))</f>
        <v>1.3500493622152583</v>
      </c>
    </row>
    <row r="363" spans="1:11" ht="16.5" hidden="1" x14ac:dyDescent="0.3">
      <c r="A363" s="67" t="str">
        <f t="shared" si="17"/>
        <v>RABTGeneraciónCentro Occidente</v>
      </c>
      <c r="B363" s="250" t="str">
        <f t="shared" si="15"/>
        <v>RABTCentro OccidenteNA</v>
      </c>
      <c r="C363" s="67" t="str">
        <f t="shared" si="16"/>
        <v>RABTGeneraciónEnergíaCentro Occidente</v>
      </c>
      <c r="E363" s="180" t="s">
        <v>59</v>
      </c>
      <c r="F363" s="181" t="s">
        <v>159</v>
      </c>
      <c r="G363" s="181" t="s">
        <v>184</v>
      </c>
      <c r="H363" s="181" t="s">
        <v>135</v>
      </c>
      <c r="I363" s="181" t="s">
        <v>63</v>
      </c>
      <c r="J363" s="99" t="s">
        <v>161</v>
      </c>
      <c r="K363" s="506">
        <f>+INDEX(CEC_ENERO_2025!$N$12:$N$351,MATCH($B363,CEC_ENERO_2025!$B$12:$B$351,0))</f>
        <v>0.80313702347100768</v>
      </c>
    </row>
    <row r="364" spans="1:11" ht="16.5" hidden="1" x14ac:dyDescent="0.3">
      <c r="A364" s="67" t="str">
        <f t="shared" si="17"/>
        <v>APBTGeneraciónCentro Occidente</v>
      </c>
      <c r="B364" s="250" t="str">
        <f t="shared" ref="B364:B427" si="18">E364&amp;I364&amp;J364</f>
        <v>APBTCentro OccidenteNA</v>
      </c>
      <c r="C364" s="67" t="str">
        <f t="shared" si="16"/>
        <v>APBTGeneraciónEnergíaCentro Occidente</v>
      </c>
      <c r="E364" s="180" t="s">
        <v>57</v>
      </c>
      <c r="F364" s="181" t="s">
        <v>159</v>
      </c>
      <c r="G364" s="181" t="s">
        <v>184</v>
      </c>
      <c r="H364" s="181" t="s">
        <v>135</v>
      </c>
      <c r="I364" s="181" t="s">
        <v>63</v>
      </c>
      <c r="J364" s="99" t="s">
        <v>161</v>
      </c>
      <c r="K364" s="506">
        <f>+INDEX(CEC_ENERO_2025!$N$12:$N$351,MATCH($B364,CEC_ENERO_2025!$B$12:$B$351,0))</f>
        <v>1.4294640305808624</v>
      </c>
    </row>
    <row r="365" spans="1:11" ht="16.5" hidden="1" x14ac:dyDescent="0.3">
      <c r="A365" s="67" t="str">
        <f t="shared" si="17"/>
        <v>APMTGeneraciónCentro Occidente</v>
      </c>
      <c r="B365" s="250" t="str">
        <f t="shared" si="18"/>
        <v>APMTCentro OccidenteNA</v>
      </c>
      <c r="C365" s="67" t="str">
        <f t="shared" si="16"/>
        <v>APMTGeneraciónEnergíaCentro Occidente</v>
      </c>
      <c r="E365" s="180" t="s">
        <v>58</v>
      </c>
      <c r="F365" s="181" t="s">
        <v>159</v>
      </c>
      <c r="G365" s="181" t="s">
        <v>184</v>
      </c>
      <c r="H365" s="181" t="s">
        <v>135</v>
      </c>
      <c r="I365" s="181" t="s">
        <v>63</v>
      </c>
      <c r="J365" s="99" t="s">
        <v>161</v>
      </c>
      <c r="K365" s="506">
        <f>+INDEX(CEC_ENERO_2025!$N$12:$N$351,MATCH($B365,CEC_ENERO_2025!$B$12:$B$351,0))</f>
        <v>1.2627681465115523</v>
      </c>
    </row>
    <row r="366" spans="1:11" ht="16.5" hidden="1" x14ac:dyDescent="0.3">
      <c r="A366" s="67" t="str">
        <f t="shared" si="17"/>
        <v>GDMTHGeneraciónCentro OccidenteB</v>
      </c>
      <c r="B366" s="250" t="str">
        <f t="shared" si="18"/>
        <v>GDMTHCentro OccidenteB</v>
      </c>
      <c r="C366" s="67" t="str">
        <f t="shared" si="16"/>
        <v>GDMTHGeneraciónEnergíaCentro Occidente</v>
      </c>
      <c r="E366" s="180" t="s">
        <v>54</v>
      </c>
      <c r="F366" s="181" t="s">
        <v>159</v>
      </c>
      <c r="G366" s="181" t="s">
        <v>184</v>
      </c>
      <c r="H366" s="181" t="s">
        <v>135</v>
      </c>
      <c r="I366" s="181" t="s">
        <v>63</v>
      </c>
      <c r="J366" s="99" t="s">
        <v>146</v>
      </c>
      <c r="K366" s="506">
        <f>+INDEX(CEC_ENERO_2025!$N$12:$N$351,MATCH($B366,CEC_ENERO_2025!$B$12:$B$351,0))</f>
        <v>0.92300822100399427</v>
      </c>
    </row>
    <row r="367" spans="1:11" ht="16.5" hidden="1" x14ac:dyDescent="0.3">
      <c r="A367" s="67" t="str">
        <f t="shared" si="17"/>
        <v>GDMTHGeneraciónCentro OccidenteI</v>
      </c>
      <c r="B367" s="250" t="str">
        <f t="shared" si="18"/>
        <v>GDMTHCentro OccidenteI</v>
      </c>
      <c r="C367" s="67" t="str">
        <f t="shared" si="16"/>
        <v>GDMTHGeneraciónEnergíaCentro Occidente</v>
      </c>
      <c r="E367" s="180" t="s">
        <v>54</v>
      </c>
      <c r="F367" s="181" t="s">
        <v>159</v>
      </c>
      <c r="G367" s="181" t="s">
        <v>184</v>
      </c>
      <c r="H367" s="181" t="s">
        <v>135</v>
      </c>
      <c r="I367" s="181" t="s">
        <v>63</v>
      </c>
      <c r="J367" s="99" t="s">
        <v>147</v>
      </c>
      <c r="K367" s="506">
        <f>+INDEX(CEC_ENERO_2025!$N$12:$N$351,MATCH($B367,CEC_ENERO_2025!$B$12:$B$351,0))</f>
        <v>1.8087439915250758</v>
      </c>
    </row>
    <row r="368" spans="1:11" ht="16.5" hidden="1" x14ac:dyDescent="0.3">
      <c r="A368" s="67" t="str">
        <f t="shared" si="17"/>
        <v>GDMTHGeneraciónCentro OccidenteP</v>
      </c>
      <c r="B368" s="250" t="str">
        <f t="shared" si="18"/>
        <v>GDMTHCentro OccidenteP</v>
      </c>
      <c r="C368" s="67" t="str">
        <f t="shared" si="16"/>
        <v>GDMTHGeneraciónEnergíaCentro Occidente</v>
      </c>
      <c r="E368" s="180" t="s">
        <v>54</v>
      </c>
      <c r="F368" s="181" t="s">
        <v>159</v>
      </c>
      <c r="G368" s="181" t="s">
        <v>184</v>
      </c>
      <c r="H368" s="181" t="s">
        <v>135</v>
      </c>
      <c r="I368" s="181" t="s">
        <v>63</v>
      </c>
      <c r="J368" s="99" t="s">
        <v>148</v>
      </c>
      <c r="K368" s="506">
        <f>+INDEX(CEC_ENERO_2025!$N$12:$N$351,MATCH($B368,CEC_ENERO_2025!$B$12:$B$351,0))</f>
        <v>2.0634702862826706</v>
      </c>
    </row>
    <row r="369" spans="1:11" ht="16.5" hidden="1" x14ac:dyDescent="0.3">
      <c r="A369" s="67" t="str">
        <f t="shared" si="17"/>
        <v>GDMTOGeneraciónCentro Occidente</v>
      </c>
      <c r="B369" s="250" t="str">
        <f t="shared" si="18"/>
        <v>GDMTOCentro OccidenteNA</v>
      </c>
      <c r="C369" s="67" t="str">
        <f t="shared" si="16"/>
        <v>GDMTOGeneraciónEnergíaCentro Occidente</v>
      </c>
      <c r="E369" s="180" t="s">
        <v>55</v>
      </c>
      <c r="F369" s="181" t="s">
        <v>159</v>
      </c>
      <c r="G369" s="181" t="s">
        <v>184</v>
      </c>
      <c r="H369" s="181" t="s">
        <v>135</v>
      </c>
      <c r="I369" s="181" t="s">
        <v>63</v>
      </c>
      <c r="J369" s="99" t="s">
        <v>161</v>
      </c>
      <c r="K369" s="506">
        <f>+INDEX(CEC_ENERO_2025!$N$12:$N$351,MATCH($B369,CEC_ENERO_2025!$B$12:$B$351,0))</f>
        <v>1.2912375559256366</v>
      </c>
    </row>
    <row r="370" spans="1:11" ht="16.5" hidden="1" x14ac:dyDescent="0.3">
      <c r="A370" s="67" t="str">
        <f t="shared" si="17"/>
        <v>RAMTGeneraciónCentro Occidente</v>
      </c>
      <c r="B370" s="250" t="str">
        <f t="shared" si="18"/>
        <v>RAMTCentro OccidenteNA</v>
      </c>
      <c r="C370" s="67" t="str">
        <f t="shared" si="16"/>
        <v>RAMTGeneraciónEnergíaCentro Occidente</v>
      </c>
      <c r="E370" s="180" t="s">
        <v>60</v>
      </c>
      <c r="F370" s="181" t="s">
        <v>159</v>
      </c>
      <c r="G370" s="181" t="s">
        <v>184</v>
      </c>
      <c r="H370" s="181" t="s">
        <v>135</v>
      </c>
      <c r="I370" s="181" t="s">
        <v>63</v>
      </c>
      <c r="J370" s="99" t="s">
        <v>161</v>
      </c>
      <c r="K370" s="506">
        <f>+INDEX(CEC_ENERO_2025!$N$12:$N$351,MATCH($B370,CEC_ENERO_2025!$B$12:$B$351,0))</f>
        <v>0.7791627839644103</v>
      </c>
    </row>
    <row r="371" spans="1:11" ht="16.5" hidden="1" x14ac:dyDescent="0.3">
      <c r="A371" s="67" t="str">
        <f t="shared" si="17"/>
        <v>DISTGeneraciónCentro OccidenteB</v>
      </c>
      <c r="B371" s="250" t="str">
        <f t="shared" si="18"/>
        <v>DISTCentro OccidenteB</v>
      </c>
      <c r="C371" s="67" t="str">
        <f t="shared" si="16"/>
        <v>DISTGeneraciónEnergíaCentro Occidente</v>
      </c>
      <c r="E371" s="180" t="s">
        <v>51</v>
      </c>
      <c r="F371" s="181" t="s">
        <v>159</v>
      </c>
      <c r="G371" s="181" t="s">
        <v>184</v>
      </c>
      <c r="H371" s="181" t="s">
        <v>135</v>
      </c>
      <c r="I371" s="181" t="s">
        <v>63</v>
      </c>
      <c r="J371" s="99" t="s">
        <v>146</v>
      </c>
      <c r="K371" s="506">
        <f>+INDEX(CEC_ENERO_2025!$N$12:$N$351,MATCH($B371,CEC_ENERO_2025!$B$12:$B$351,0))</f>
        <v>0.92712879341919108</v>
      </c>
    </row>
    <row r="372" spans="1:11" ht="16.5" hidden="1" x14ac:dyDescent="0.3">
      <c r="A372" s="67" t="str">
        <f t="shared" si="17"/>
        <v>DISTGeneraciónCentro OccidenteI</v>
      </c>
      <c r="B372" s="250" t="str">
        <f t="shared" si="18"/>
        <v>DISTCentro OccidenteI</v>
      </c>
      <c r="C372" s="67" t="str">
        <f t="shared" si="16"/>
        <v>DISTGeneraciónEnergíaCentro Occidente</v>
      </c>
      <c r="E372" s="180" t="s">
        <v>51</v>
      </c>
      <c r="F372" s="181" t="s">
        <v>159</v>
      </c>
      <c r="G372" s="181" t="s">
        <v>184</v>
      </c>
      <c r="H372" s="181" t="s">
        <v>135</v>
      </c>
      <c r="I372" s="181" t="s">
        <v>63</v>
      </c>
      <c r="J372" s="99" t="s">
        <v>147</v>
      </c>
      <c r="K372" s="506">
        <f>+INDEX(CEC_ENERO_2025!$N$12:$N$351,MATCH($B372,CEC_ENERO_2025!$B$12:$B$351,0))</f>
        <v>1.6495400573015779</v>
      </c>
    </row>
    <row r="373" spans="1:11" ht="16.5" hidden="1" x14ac:dyDescent="0.3">
      <c r="A373" s="67" t="str">
        <f t="shared" si="17"/>
        <v>DISTGeneraciónCentro OccidenteP</v>
      </c>
      <c r="B373" s="250" t="str">
        <f t="shared" si="18"/>
        <v>DISTCentro OccidenteP</v>
      </c>
      <c r="C373" s="67" t="str">
        <f t="shared" si="16"/>
        <v>DISTGeneraciónEnergíaCentro Occidente</v>
      </c>
      <c r="E373" s="187" t="s">
        <v>51</v>
      </c>
      <c r="F373" s="181" t="s">
        <v>159</v>
      </c>
      <c r="G373" s="181" t="s">
        <v>184</v>
      </c>
      <c r="H373" s="181" t="s">
        <v>135</v>
      </c>
      <c r="I373" s="181" t="s">
        <v>63</v>
      </c>
      <c r="J373" s="99" t="s">
        <v>148</v>
      </c>
      <c r="K373" s="506">
        <f>+INDEX(CEC_ENERO_2025!$N$12:$N$351,MATCH($B373,CEC_ENERO_2025!$B$12:$B$351,0))</f>
        <v>1.9789985517711459</v>
      </c>
    </row>
    <row r="374" spans="1:11" ht="16.5" hidden="1" x14ac:dyDescent="0.3">
      <c r="A374" s="67" t="str">
        <f t="shared" si="17"/>
        <v>DISTGeneraciónCentro OccidenteSP</v>
      </c>
      <c r="B374" s="250" t="str">
        <f t="shared" si="18"/>
        <v>DISTCentro OccidenteSP</v>
      </c>
      <c r="C374" s="67" t="str">
        <f t="shared" si="16"/>
        <v>DISTGeneraciónEnergíaCentro Occidente</v>
      </c>
      <c r="E374" s="180" t="s">
        <v>51</v>
      </c>
      <c r="F374" s="181" t="s">
        <v>159</v>
      </c>
      <c r="G374" s="181" t="s">
        <v>184</v>
      </c>
      <c r="H374" s="181" t="s">
        <v>135</v>
      </c>
      <c r="I374" s="181" t="s">
        <v>63</v>
      </c>
      <c r="J374" s="99" t="s">
        <v>151</v>
      </c>
      <c r="K374" s="506">
        <f>+INDEX(CEC_ENERO_2025!$N$12:$N$351,MATCH($B374,CEC_ENERO_2025!$B$12:$B$351,0))</f>
        <v>0</v>
      </c>
    </row>
    <row r="375" spans="1:11" ht="16.5" hidden="1" x14ac:dyDescent="0.3">
      <c r="A375" s="67" t="str">
        <f t="shared" si="17"/>
        <v>DITGeneraciónCentro OccidenteB</v>
      </c>
      <c r="B375" s="250" t="str">
        <f t="shared" si="18"/>
        <v>DITCentro OccidenteB</v>
      </c>
      <c r="C375" s="67" t="str">
        <f t="shared" si="16"/>
        <v>DITGeneraciónEnergíaCentro Occidente</v>
      </c>
      <c r="E375" s="180" t="s">
        <v>52</v>
      </c>
      <c r="F375" s="181" t="s">
        <v>159</v>
      </c>
      <c r="G375" s="181" t="s">
        <v>184</v>
      </c>
      <c r="H375" s="181" t="s">
        <v>135</v>
      </c>
      <c r="I375" s="181" t="s">
        <v>63</v>
      </c>
      <c r="J375" s="99" t="s">
        <v>146</v>
      </c>
      <c r="K375" s="506">
        <f>+INDEX(CEC_ENERO_2025!$N$12:$N$351,MATCH($B375,CEC_ENERO_2025!$B$12:$B$351,0))</f>
        <v>0.87262485829091085</v>
      </c>
    </row>
    <row r="376" spans="1:11" ht="16.5" hidden="1" x14ac:dyDescent="0.3">
      <c r="A376" s="67" t="str">
        <f t="shared" si="17"/>
        <v>DITGeneraciónCentro OccidenteI</v>
      </c>
      <c r="B376" s="250" t="str">
        <f t="shared" si="18"/>
        <v>DITCentro OccidenteI</v>
      </c>
      <c r="C376" s="67" t="str">
        <f t="shared" si="16"/>
        <v>DITGeneraciónEnergíaCentro Occidente</v>
      </c>
      <c r="E376" s="180" t="s">
        <v>52</v>
      </c>
      <c r="F376" s="181" t="s">
        <v>159</v>
      </c>
      <c r="G376" s="181" t="s">
        <v>184</v>
      </c>
      <c r="H376" s="181" t="s">
        <v>135</v>
      </c>
      <c r="I376" s="181" t="s">
        <v>63</v>
      </c>
      <c r="J376" s="99" t="s">
        <v>147</v>
      </c>
      <c r="K376" s="506">
        <f>+INDEX(CEC_ENERO_2025!$N$12:$N$351,MATCH($B376,CEC_ENERO_2025!$B$12:$B$351,0))</f>
        <v>1.6280007014948694</v>
      </c>
    </row>
    <row r="377" spans="1:11" ht="16.5" hidden="1" x14ac:dyDescent="0.3">
      <c r="A377" s="67" t="str">
        <f t="shared" si="17"/>
        <v>DITGeneraciónCentro OccidenteP</v>
      </c>
      <c r="B377" s="250" t="str">
        <f t="shared" si="18"/>
        <v>DITCentro OccidenteP</v>
      </c>
      <c r="C377" s="67" t="str">
        <f t="shared" si="16"/>
        <v>DITGeneraciónEnergíaCentro Occidente</v>
      </c>
      <c r="E377" s="180" t="s">
        <v>52</v>
      </c>
      <c r="F377" s="181" t="s">
        <v>159</v>
      </c>
      <c r="G377" s="181" t="s">
        <v>184</v>
      </c>
      <c r="H377" s="181" t="s">
        <v>135</v>
      </c>
      <c r="I377" s="181" t="s">
        <v>63</v>
      </c>
      <c r="J377" s="99" t="s">
        <v>148</v>
      </c>
      <c r="K377" s="506">
        <f>+INDEX(CEC_ENERO_2025!$N$12:$N$351,MATCH($B377,CEC_ENERO_2025!$B$12:$B$351,0))</f>
        <v>1.8388990896544686</v>
      </c>
    </row>
    <row r="378" spans="1:11" ht="16.5" hidden="1" x14ac:dyDescent="0.3">
      <c r="A378" s="67" t="str">
        <f t="shared" si="17"/>
        <v>DITGeneraciónCentro OccidenteSP</v>
      </c>
      <c r="B378" s="250" t="str">
        <f t="shared" si="18"/>
        <v>DITCentro OccidenteSP</v>
      </c>
      <c r="C378" s="67" t="str">
        <f t="shared" si="16"/>
        <v>DITGeneraciónEnergíaCentro Occidente</v>
      </c>
      <c r="E378" s="180" t="s">
        <v>52</v>
      </c>
      <c r="F378" s="181" t="s">
        <v>159</v>
      </c>
      <c r="G378" s="181" t="s">
        <v>184</v>
      </c>
      <c r="H378" s="181" t="s">
        <v>135</v>
      </c>
      <c r="I378" s="181" t="s">
        <v>63</v>
      </c>
      <c r="J378" s="99" t="s">
        <v>151</v>
      </c>
      <c r="K378" s="506">
        <f>+INDEX(CEC_ENERO_2025!$N$12:$N$351,MATCH($B378,CEC_ENERO_2025!$B$12:$B$351,0))</f>
        <v>0</v>
      </c>
    </row>
    <row r="379" spans="1:11" ht="16.5" hidden="1" x14ac:dyDescent="0.3">
      <c r="A379" s="67" t="str">
        <f t="shared" si="17"/>
        <v>DB1GeneraciónCentro Oriente</v>
      </c>
      <c r="B379" s="250" t="str">
        <f t="shared" si="18"/>
        <v>DB1Centro OrienteNA</v>
      </c>
      <c r="C379" s="67" t="str">
        <f t="shared" si="16"/>
        <v>DB1GeneraciónEnergíaCentro Oriente</v>
      </c>
      <c r="E379" s="180" t="s">
        <v>48</v>
      </c>
      <c r="F379" s="181" t="s">
        <v>159</v>
      </c>
      <c r="G379" s="181" t="s">
        <v>184</v>
      </c>
      <c r="H379" s="181" t="s">
        <v>135</v>
      </c>
      <c r="I379" s="181" t="s">
        <v>64</v>
      </c>
      <c r="J379" s="99" t="s">
        <v>161</v>
      </c>
      <c r="K379" s="506">
        <f>+INDEX(CEC_ENERO_2025!$N$12:$N$351,MATCH($B379,CEC_ENERO_2025!$B$12:$B$351,0))</f>
        <v>0.83741269401559615</v>
      </c>
    </row>
    <row r="380" spans="1:11" ht="16.5" hidden="1" x14ac:dyDescent="0.3">
      <c r="A380" s="67" t="str">
        <f t="shared" si="17"/>
        <v>DB2GeneraciónCentro Oriente</v>
      </c>
      <c r="B380" s="250" t="str">
        <f t="shared" si="18"/>
        <v>DB2Centro OrienteNA</v>
      </c>
      <c r="C380" s="67" t="str">
        <f t="shared" si="16"/>
        <v>DB2GeneraciónEnergíaCentro Oriente</v>
      </c>
      <c r="E380" s="187" t="s">
        <v>50</v>
      </c>
      <c r="F380" s="181" t="s">
        <v>159</v>
      </c>
      <c r="G380" s="181" t="s">
        <v>184</v>
      </c>
      <c r="H380" s="181" t="s">
        <v>135</v>
      </c>
      <c r="I380" s="181" t="s">
        <v>64</v>
      </c>
      <c r="J380" s="99" t="s">
        <v>161</v>
      </c>
      <c r="K380" s="506">
        <f>+INDEX(CEC_ENERO_2025!$N$12:$N$351,MATCH($B380,CEC_ENERO_2025!$B$12:$B$351,0))</f>
        <v>0.84003487646163089</v>
      </c>
    </row>
    <row r="381" spans="1:11" ht="16.5" hidden="1" x14ac:dyDescent="0.3">
      <c r="A381" s="67" t="str">
        <f t="shared" si="17"/>
        <v>PDBTGeneraciónCentro Oriente</v>
      </c>
      <c r="B381" s="250" t="str">
        <f t="shared" si="18"/>
        <v>PDBTCentro OrienteNA</v>
      </c>
      <c r="C381" s="67" t="str">
        <f t="shared" si="16"/>
        <v>PDBTGeneraciónEnergíaCentro Oriente</v>
      </c>
      <c r="E381" s="187" t="s">
        <v>56</v>
      </c>
      <c r="F381" s="181" t="s">
        <v>159</v>
      </c>
      <c r="G381" s="181" t="s">
        <v>184</v>
      </c>
      <c r="H381" s="181" t="s">
        <v>135</v>
      </c>
      <c r="I381" s="181" t="s">
        <v>64</v>
      </c>
      <c r="J381" s="99" t="s">
        <v>161</v>
      </c>
      <c r="K381" s="506">
        <f>+INDEX(CEC_ENERO_2025!$N$12:$N$351,MATCH($B381,CEC_ENERO_2025!$B$12:$B$351,0))</f>
        <v>1.52854506729172</v>
      </c>
    </row>
    <row r="382" spans="1:11" ht="16.5" hidden="1" x14ac:dyDescent="0.3">
      <c r="A382" s="67" t="str">
        <f t="shared" si="17"/>
        <v>GDBTGeneraciónCentro Oriente</v>
      </c>
      <c r="B382" s="250" t="str">
        <f t="shared" si="18"/>
        <v>GDBTCentro OrienteNA</v>
      </c>
      <c r="C382" s="67" t="str">
        <f t="shared" si="16"/>
        <v>GDBTGeneraciónEnergíaCentro Oriente</v>
      </c>
      <c r="E382" s="187" t="s">
        <v>53</v>
      </c>
      <c r="F382" s="181" t="s">
        <v>159</v>
      </c>
      <c r="G382" s="181" t="s">
        <v>184</v>
      </c>
      <c r="H382" s="181" t="s">
        <v>135</v>
      </c>
      <c r="I382" s="181" t="s">
        <v>64</v>
      </c>
      <c r="J382" s="99" t="s">
        <v>161</v>
      </c>
      <c r="K382" s="506">
        <f>+INDEX(CEC_ENERO_2025!$N$12:$N$351,MATCH($B382,CEC_ENERO_2025!$B$12:$B$351,0))</f>
        <v>1.6019661757806736</v>
      </c>
    </row>
    <row r="383" spans="1:11" ht="16.5" hidden="1" x14ac:dyDescent="0.3">
      <c r="A383" s="67" t="str">
        <f t="shared" si="17"/>
        <v>RABTGeneraciónCentro Oriente</v>
      </c>
      <c r="B383" s="250" t="str">
        <f t="shared" si="18"/>
        <v>RABTCentro OrienteNA</v>
      </c>
      <c r="C383" s="67" t="str">
        <f t="shared" si="16"/>
        <v>RABTGeneraciónEnergíaCentro Oriente</v>
      </c>
      <c r="E383" s="180" t="s">
        <v>59</v>
      </c>
      <c r="F383" s="181" t="s">
        <v>159</v>
      </c>
      <c r="G383" s="181" t="s">
        <v>184</v>
      </c>
      <c r="H383" s="181" t="s">
        <v>135</v>
      </c>
      <c r="I383" s="181" t="s">
        <v>64</v>
      </c>
      <c r="J383" s="99" t="s">
        <v>161</v>
      </c>
      <c r="K383" s="506">
        <f>+INDEX(CEC_ENERO_2025!$N$12:$N$351,MATCH($B383,CEC_ENERO_2025!$B$12:$B$351,0))</f>
        <v>0.81849552065492204</v>
      </c>
    </row>
    <row r="384" spans="1:11" ht="16.5" hidden="1" x14ac:dyDescent="0.3">
      <c r="A384" s="67" t="str">
        <f t="shared" si="17"/>
        <v>APBTGeneraciónCentro Oriente</v>
      </c>
      <c r="B384" s="250" t="str">
        <f t="shared" si="18"/>
        <v>APBTCentro OrienteNA</v>
      </c>
      <c r="C384" s="67" t="str">
        <f t="shared" si="16"/>
        <v>APBTGeneraciónEnergíaCentro Oriente</v>
      </c>
      <c r="E384" s="180" t="s">
        <v>57</v>
      </c>
      <c r="F384" s="181" t="s">
        <v>159</v>
      </c>
      <c r="G384" s="181" t="s">
        <v>184</v>
      </c>
      <c r="H384" s="181" t="s">
        <v>135</v>
      </c>
      <c r="I384" s="181" t="s">
        <v>64</v>
      </c>
      <c r="J384" s="99" t="s">
        <v>161</v>
      </c>
      <c r="K384" s="506">
        <f>+INDEX(CEC_ENERO_2025!$N$12:$N$351,MATCH($B384,CEC_ENERO_2025!$B$12:$B$351,0))</f>
        <v>1.5397829920604378</v>
      </c>
    </row>
    <row r="385" spans="1:11" ht="16.5" hidden="1" x14ac:dyDescent="0.3">
      <c r="A385" s="67" t="str">
        <f t="shared" si="17"/>
        <v>APMTGeneraciónCentro Oriente</v>
      </c>
      <c r="B385" s="250" t="str">
        <f t="shared" si="18"/>
        <v>APMTCentro OrienteNA</v>
      </c>
      <c r="C385" s="67" t="str">
        <f t="shared" si="16"/>
        <v>APMTGeneraciónEnergíaCentro Oriente</v>
      </c>
      <c r="E385" s="180" t="s">
        <v>58</v>
      </c>
      <c r="F385" s="181" t="s">
        <v>159</v>
      </c>
      <c r="G385" s="181" t="s">
        <v>184</v>
      </c>
      <c r="H385" s="181" t="s">
        <v>135</v>
      </c>
      <c r="I385" s="181" t="s">
        <v>64</v>
      </c>
      <c r="J385" s="99" t="s">
        <v>161</v>
      </c>
      <c r="K385" s="506">
        <f>+INDEX(CEC_ENERO_2025!$N$12:$N$351,MATCH($B385,CEC_ENERO_2025!$B$12:$B$351,0))</f>
        <v>1.2590221715886467</v>
      </c>
    </row>
    <row r="386" spans="1:11" ht="16.5" hidden="1" x14ac:dyDescent="0.3">
      <c r="A386" s="67" t="str">
        <f t="shared" si="17"/>
        <v>GDMTHGeneraciónCentro OrienteB</v>
      </c>
      <c r="B386" s="250" t="str">
        <f t="shared" si="18"/>
        <v>GDMTHCentro OrienteB</v>
      </c>
      <c r="C386" s="67" t="str">
        <f t="shared" si="16"/>
        <v>GDMTHGeneraciónEnergíaCentro Oriente</v>
      </c>
      <c r="E386" s="180" t="s">
        <v>54</v>
      </c>
      <c r="F386" s="181" t="s">
        <v>159</v>
      </c>
      <c r="G386" s="181" t="s">
        <v>184</v>
      </c>
      <c r="H386" s="181" t="s">
        <v>135</v>
      </c>
      <c r="I386" s="181" t="s">
        <v>64</v>
      </c>
      <c r="J386" s="99" t="s">
        <v>146</v>
      </c>
      <c r="K386" s="506">
        <f>+INDEX(CEC_ENERO_2025!$N$12:$N$351,MATCH($B386,CEC_ENERO_2025!$B$12:$B$351,0))</f>
        <v>0.92019873981181477</v>
      </c>
    </row>
    <row r="387" spans="1:11" ht="16.5" hidden="1" x14ac:dyDescent="0.3">
      <c r="A387" s="67" t="str">
        <f t="shared" si="17"/>
        <v>GDMTHGeneraciónCentro OrienteI</v>
      </c>
      <c r="B387" s="250" t="str">
        <f t="shared" si="18"/>
        <v>GDMTHCentro OrienteI</v>
      </c>
      <c r="C387" s="67" t="str">
        <f t="shared" si="16"/>
        <v>GDMTHGeneraciónEnergíaCentro Oriente</v>
      </c>
      <c r="E387" s="180" t="s">
        <v>54</v>
      </c>
      <c r="F387" s="181" t="s">
        <v>159</v>
      </c>
      <c r="G387" s="181" t="s">
        <v>184</v>
      </c>
      <c r="H387" s="181" t="s">
        <v>135</v>
      </c>
      <c r="I387" s="181" t="s">
        <v>64</v>
      </c>
      <c r="J387" s="99" t="s">
        <v>147</v>
      </c>
      <c r="K387" s="506">
        <f>+INDEX(CEC_ENERO_2025!$N$12:$N$351,MATCH($B387,CEC_ENERO_2025!$B$12:$B$351,0))</f>
        <v>1.8096804852558031</v>
      </c>
    </row>
    <row r="388" spans="1:11" ht="16.5" hidden="1" x14ac:dyDescent="0.3">
      <c r="A388" s="67" t="str">
        <f t="shared" si="17"/>
        <v>GDMTHGeneraciónCentro OrienteP</v>
      </c>
      <c r="B388" s="250" t="str">
        <f t="shared" si="18"/>
        <v>GDMTHCentro OrienteP</v>
      </c>
      <c r="C388" s="67" t="str">
        <f t="shared" si="16"/>
        <v>GDMTHGeneraciónEnergíaCentro Oriente</v>
      </c>
      <c r="E388" s="180" t="s">
        <v>54</v>
      </c>
      <c r="F388" s="181" t="s">
        <v>159</v>
      </c>
      <c r="G388" s="181" t="s">
        <v>184</v>
      </c>
      <c r="H388" s="181" t="s">
        <v>135</v>
      </c>
      <c r="I388" s="181" t="s">
        <v>64</v>
      </c>
      <c r="J388" s="99" t="s">
        <v>148</v>
      </c>
      <c r="K388" s="506">
        <f>+INDEX(CEC_ENERO_2025!$N$12:$N$351,MATCH($B388,CEC_ENERO_2025!$B$12:$B$351,0))</f>
        <v>2.069463846159322</v>
      </c>
    </row>
    <row r="389" spans="1:11" ht="16.5" hidden="1" x14ac:dyDescent="0.3">
      <c r="A389" s="67" t="str">
        <f t="shared" si="17"/>
        <v>GDMTOGeneraciónCentro Oriente</v>
      </c>
      <c r="B389" s="250" t="str">
        <f t="shared" si="18"/>
        <v>GDMTOCentro OrienteNA</v>
      </c>
      <c r="C389" s="67" t="str">
        <f t="shared" si="16"/>
        <v>GDMTOGeneraciónEnergíaCentro Oriente</v>
      </c>
      <c r="E389" s="180" t="s">
        <v>55</v>
      </c>
      <c r="F389" s="181" t="s">
        <v>159</v>
      </c>
      <c r="G389" s="181" t="s">
        <v>184</v>
      </c>
      <c r="H389" s="181" t="s">
        <v>135</v>
      </c>
      <c r="I389" s="181" t="s">
        <v>64</v>
      </c>
      <c r="J389" s="99" t="s">
        <v>161</v>
      </c>
      <c r="K389" s="506">
        <f>+INDEX(CEC_ENERO_2025!$N$12:$N$351,MATCH($B389,CEC_ENERO_2025!$B$12:$B$351,0))</f>
        <v>1.4232831719580668</v>
      </c>
    </row>
    <row r="390" spans="1:11" ht="16.5" hidden="1" x14ac:dyDescent="0.3">
      <c r="A390" s="67" t="str">
        <f t="shared" si="17"/>
        <v>RAMTGeneraciónCentro Oriente</v>
      </c>
      <c r="B390" s="250" t="str">
        <f t="shared" si="18"/>
        <v>RAMTCentro OrienteNA</v>
      </c>
      <c r="C390" s="67" t="str">
        <f t="shared" si="16"/>
        <v>RAMTGeneraciónEnergíaCentro Oriente</v>
      </c>
      <c r="E390" s="180" t="s">
        <v>60</v>
      </c>
      <c r="F390" s="181" t="s">
        <v>159</v>
      </c>
      <c r="G390" s="181" t="s">
        <v>184</v>
      </c>
      <c r="H390" s="181" t="s">
        <v>135</v>
      </c>
      <c r="I390" s="181" t="s">
        <v>64</v>
      </c>
      <c r="J390" s="99" t="s">
        <v>161</v>
      </c>
      <c r="K390" s="506">
        <f>+INDEX(CEC_ENERO_2025!$N$12:$N$351,MATCH($B390,CEC_ENERO_2025!$B$12:$B$351,0))</f>
        <v>0.77803899148753874</v>
      </c>
    </row>
    <row r="391" spans="1:11" ht="16.5" hidden="1" x14ac:dyDescent="0.3">
      <c r="A391" s="67" t="str">
        <f t="shared" si="17"/>
        <v>DISTGeneraciónCentro OrienteB</v>
      </c>
      <c r="B391" s="250" t="str">
        <f t="shared" si="18"/>
        <v>DISTCentro OrienteB</v>
      </c>
      <c r="C391" s="67" t="str">
        <f t="shared" si="16"/>
        <v>DISTGeneraciónEnergíaCentro Oriente</v>
      </c>
      <c r="E391" s="180" t="s">
        <v>51</v>
      </c>
      <c r="F391" s="181" t="s">
        <v>159</v>
      </c>
      <c r="G391" s="181" t="s">
        <v>184</v>
      </c>
      <c r="H391" s="181" t="s">
        <v>135</v>
      </c>
      <c r="I391" s="181" t="s">
        <v>64</v>
      </c>
      <c r="J391" s="99" t="s">
        <v>146</v>
      </c>
      <c r="K391" s="506">
        <f>+INDEX(CEC_ENERO_2025!$N$12:$N$351,MATCH($B391,CEC_ENERO_2025!$B$12:$B$351,0))</f>
        <v>0.90989730877382369</v>
      </c>
    </row>
    <row r="392" spans="1:11" ht="16.5" hidden="1" x14ac:dyDescent="0.3">
      <c r="A392" s="67" t="str">
        <f t="shared" si="17"/>
        <v>DISTGeneraciónCentro OrienteI</v>
      </c>
      <c r="B392" s="250" t="str">
        <f t="shared" si="18"/>
        <v>DISTCentro OrienteI</v>
      </c>
      <c r="C392" s="67" t="str">
        <f t="shared" si="16"/>
        <v>DISTGeneraciónEnergíaCentro Oriente</v>
      </c>
      <c r="E392" s="180" t="s">
        <v>51</v>
      </c>
      <c r="F392" s="181" t="s">
        <v>159</v>
      </c>
      <c r="G392" s="181" t="s">
        <v>184</v>
      </c>
      <c r="H392" s="181" t="s">
        <v>135</v>
      </c>
      <c r="I392" s="181" t="s">
        <v>64</v>
      </c>
      <c r="J392" s="99" t="s">
        <v>147</v>
      </c>
      <c r="K392" s="506">
        <f>+INDEX(CEC_ENERO_2025!$N$12:$N$351,MATCH($B392,CEC_ENERO_2025!$B$12:$B$351,0))</f>
        <v>1.6931806651534316</v>
      </c>
    </row>
    <row r="393" spans="1:11" ht="16.5" hidden="1" x14ac:dyDescent="0.3">
      <c r="A393" s="67" t="str">
        <f t="shared" si="17"/>
        <v>DISTGeneraciónCentro OrienteP</v>
      </c>
      <c r="B393" s="250" t="str">
        <f t="shared" si="18"/>
        <v>DISTCentro OrienteP</v>
      </c>
      <c r="C393" s="67" t="str">
        <f t="shared" si="16"/>
        <v>DISTGeneraciónEnergíaCentro Oriente</v>
      </c>
      <c r="E393" s="180" t="s">
        <v>51</v>
      </c>
      <c r="F393" s="181" t="s">
        <v>159</v>
      </c>
      <c r="G393" s="181" t="s">
        <v>184</v>
      </c>
      <c r="H393" s="181" t="s">
        <v>135</v>
      </c>
      <c r="I393" s="181" t="s">
        <v>64</v>
      </c>
      <c r="J393" s="99" t="s">
        <v>148</v>
      </c>
      <c r="K393" s="506">
        <f>+INDEX(CEC_ENERO_2025!$N$12:$N$351,MATCH($B393,CEC_ENERO_2025!$B$12:$B$351,0))</f>
        <v>1.9362944376500186</v>
      </c>
    </row>
    <row r="394" spans="1:11" ht="16.5" hidden="1" x14ac:dyDescent="0.3">
      <c r="A394" s="67" t="str">
        <f t="shared" si="17"/>
        <v>DISTGeneraciónCentro OrienteSP</v>
      </c>
      <c r="B394" s="250" t="str">
        <f t="shared" si="18"/>
        <v>DISTCentro OrienteSP</v>
      </c>
      <c r="C394" s="67" t="str">
        <f t="shared" ref="C394:C457" si="19">E394&amp;F394&amp;H394&amp;I394</f>
        <v>DISTGeneraciónEnergíaCentro Oriente</v>
      </c>
      <c r="E394" s="180" t="s">
        <v>51</v>
      </c>
      <c r="F394" s="181" t="s">
        <v>159</v>
      </c>
      <c r="G394" s="181" t="s">
        <v>184</v>
      </c>
      <c r="H394" s="181" t="s">
        <v>135</v>
      </c>
      <c r="I394" s="181" t="s">
        <v>64</v>
      </c>
      <c r="J394" s="99" t="s">
        <v>151</v>
      </c>
      <c r="K394" s="506">
        <f>+INDEX(CEC_ENERO_2025!$N$12:$N$351,MATCH($B394,CEC_ENERO_2025!$B$12:$B$351,0))</f>
        <v>0</v>
      </c>
    </row>
    <row r="395" spans="1:11" ht="16.5" hidden="1" x14ac:dyDescent="0.3">
      <c r="A395" s="67" t="str">
        <f t="shared" ref="A395:A458" si="20">IF(J395="NA",E395&amp;F395&amp;I395,E395&amp;F395&amp;I395&amp;J395)</f>
        <v>DITGeneraciónCentro OrienteB</v>
      </c>
      <c r="B395" s="250" t="str">
        <f t="shared" si="18"/>
        <v>DITCentro OrienteB</v>
      </c>
      <c r="C395" s="67" t="str">
        <f t="shared" si="19"/>
        <v>DITGeneraciónEnergíaCentro Oriente</v>
      </c>
      <c r="E395" s="180" t="s">
        <v>52</v>
      </c>
      <c r="F395" s="181" t="s">
        <v>159</v>
      </c>
      <c r="G395" s="181" t="s">
        <v>184</v>
      </c>
      <c r="H395" s="181" t="s">
        <v>135</v>
      </c>
      <c r="I395" s="181" t="s">
        <v>64</v>
      </c>
      <c r="J395" s="99" t="s">
        <v>146</v>
      </c>
      <c r="K395" s="506">
        <f>+INDEX(CEC_ENERO_2025!$N$12:$N$351,MATCH($B395,CEC_ENERO_2025!$B$12:$B$351,0))</f>
        <v>0.92581770219617365</v>
      </c>
    </row>
    <row r="396" spans="1:11" ht="16.5" hidden="1" x14ac:dyDescent="0.3">
      <c r="A396" s="67" t="str">
        <f t="shared" si="20"/>
        <v>DITGeneraciónCentro OrienteI</v>
      </c>
      <c r="B396" s="250" t="str">
        <f t="shared" si="18"/>
        <v>DITCentro OrienteI</v>
      </c>
      <c r="C396" s="67" t="str">
        <f t="shared" si="19"/>
        <v>DITGeneraciónEnergíaCentro Oriente</v>
      </c>
      <c r="E396" s="180" t="s">
        <v>52</v>
      </c>
      <c r="F396" s="181" t="s">
        <v>159</v>
      </c>
      <c r="G396" s="181" t="s">
        <v>184</v>
      </c>
      <c r="H396" s="181" t="s">
        <v>135</v>
      </c>
      <c r="I396" s="181" t="s">
        <v>64</v>
      </c>
      <c r="J396" s="99" t="s">
        <v>147</v>
      </c>
      <c r="K396" s="506">
        <f>+INDEX(CEC_ENERO_2025!$N$12:$N$351,MATCH($B396,CEC_ENERO_2025!$B$12:$B$351,0))</f>
        <v>1.6529114347321932</v>
      </c>
    </row>
    <row r="397" spans="1:11" ht="16.5" hidden="1" x14ac:dyDescent="0.3">
      <c r="A397" s="67" t="str">
        <f t="shared" si="20"/>
        <v>DITGeneraciónCentro OrienteP</v>
      </c>
      <c r="B397" s="250" t="str">
        <f t="shared" si="18"/>
        <v>DITCentro OrienteP</v>
      </c>
      <c r="C397" s="67" t="str">
        <f t="shared" si="19"/>
        <v>DITGeneraciónEnergíaCentro Oriente</v>
      </c>
      <c r="E397" s="180" t="s">
        <v>52</v>
      </c>
      <c r="F397" s="181" t="s">
        <v>159</v>
      </c>
      <c r="G397" s="181" t="s">
        <v>184</v>
      </c>
      <c r="H397" s="181" t="s">
        <v>135</v>
      </c>
      <c r="I397" s="181" t="s">
        <v>64</v>
      </c>
      <c r="J397" s="99" t="s">
        <v>148</v>
      </c>
      <c r="K397" s="506">
        <f>+INDEX(CEC_ENERO_2025!$N$12:$N$351,MATCH($B397,CEC_ENERO_2025!$B$12:$B$351,0))</f>
        <v>1.9726303944022054</v>
      </c>
    </row>
    <row r="398" spans="1:11" ht="16.5" hidden="1" x14ac:dyDescent="0.3">
      <c r="A398" s="67" t="str">
        <f t="shared" si="20"/>
        <v>DITGeneraciónCentro OrienteSP</v>
      </c>
      <c r="B398" s="250" t="str">
        <f t="shared" si="18"/>
        <v>DITCentro OrienteSP</v>
      </c>
      <c r="C398" s="67" t="str">
        <f t="shared" si="19"/>
        <v>DITGeneraciónEnergíaCentro Oriente</v>
      </c>
      <c r="E398" s="180" t="s">
        <v>52</v>
      </c>
      <c r="F398" s="181" t="s">
        <v>159</v>
      </c>
      <c r="G398" s="181" t="s">
        <v>184</v>
      </c>
      <c r="H398" s="181" t="s">
        <v>135</v>
      </c>
      <c r="I398" s="181" t="s">
        <v>64</v>
      </c>
      <c r="J398" s="99" t="s">
        <v>151</v>
      </c>
      <c r="K398" s="506">
        <f>+INDEX(CEC_ENERO_2025!$N$12:$N$351,MATCH($B398,CEC_ENERO_2025!$B$12:$B$351,0))</f>
        <v>0</v>
      </c>
    </row>
    <row r="399" spans="1:11" ht="16.5" hidden="1" x14ac:dyDescent="0.3">
      <c r="A399" s="67" t="str">
        <f t="shared" si="20"/>
        <v>DB1GeneraciónCentro Sur</v>
      </c>
      <c r="B399" s="250" t="str">
        <f t="shared" si="18"/>
        <v>DB1Centro SurNA</v>
      </c>
      <c r="C399" s="67" t="str">
        <f t="shared" si="19"/>
        <v>DB1GeneraciónEnergíaCentro Sur</v>
      </c>
      <c r="E399" s="180" t="s">
        <v>48</v>
      </c>
      <c r="F399" s="181" t="s">
        <v>159</v>
      </c>
      <c r="G399" s="181" t="s">
        <v>184</v>
      </c>
      <c r="H399" s="181" t="s">
        <v>135</v>
      </c>
      <c r="I399" s="181" t="s">
        <v>65</v>
      </c>
      <c r="J399" s="99" t="s">
        <v>161</v>
      </c>
      <c r="K399" s="506">
        <f>+INDEX(CEC_ENERO_2025!$N$12:$N$351,MATCH($B399,CEC_ENERO_2025!$B$12:$B$351,0))</f>
        <v>0.8531457886918008</v>
      </c>
    </row>
    <row r="400" spans="1:11" ht="16.5" hidden="1" x14ac:dyDescent="0.3">
      <c r="A400" s="67" t="str">
        <f t="shared" si="20"/>
        <v>DB2GeneraciónCentro Sur</v>
      </c>
      <c r="B400" s="250" t="str">
        <f t="shared" si="18"/>
        <v>DB2Centro SurNA</v>
      </c>
      <c r="C400" s="67" t="str">
        <f t="shared" si="19"/>
        <v>DB2GeneraciónEnergíaCentro Sur</v>
      </c>
      <c r="E400" s="180" t="s">
        <v>50</v>
      </c>
      <c r="F400" s="181" t="s">
        <v>159</v>
      </c>
      <c r="G400" s="181" t="s">
        <v>184</v>
      </c>
      <c r="H400" s="181" t="s">
        <v>135</v>
      </c>
      <c r="I400" s="181" t="s">
        <v>65</v>
      </c>
      <c r="J400" s="99" t="s">
        <v>161</v>
      </c>
      <c r="K400" s="506">
        <f>+INDEX(CEC_ENERO_2025!$N$12:$N$351,MATCH($B400,CEC_ENERO_2025!$B$12:$B$351,0))</f>
        <v>0.84265705890766429</v>
      </c>
    </row>
    <row r="401" spans="1:11" ht="16.5" hidden="1" x14ac:dyDescent="0.3">
      <c r="A401" s="67" t="str">
        <f t="shared" si="20"/>
        <v>PDBTGeneraciónCentro Sur</v>
      </c>
      <c r="B401" s="250" t="str">
        <f t="shared" si="18"/>
        <v>PDBTCentro SurNA</v>
      </c>
      <c r="C401" s="67" t="str">
        <f t="shared" si="19"/>
        <v>PDBTGeneraciónEnergíaCentro Sur</v>
      </c>
      <c r="E401" s="180" t="s">
        <v>56</v>
      </c>
      <c r="F401" s="181" t="s">
        <v>159</v>
      </c>
      <c r="G401" s="181" t="s">
        <v>184</v>
      </c>
      <c r="H401" s="181" t="s">
        <v>135</v>
      </c>
      <c r="I401" s="181" t="s">
        <v>65</v>
      </c>
      <c r="J401" s="99" t="s">
        <v>161</v>
      </c>
      <c r="K401" s="506">
        <f>+INDEX(CEC_ENERO_2025!$N$12:$N$351,MATCH($B401,CEC_ENERO_2025!$B$12:$B$351,0))</f>
        <v>1.4302132255654425</v>
      </c>
    </row>
    <row r="402" spans="1:11" ht="16.5" hidden="1" x14ac:dyDescent="0.3">
      <c r="A402" s="67" t="str">
        <f t="shared" si="20"/>
        <v>GDBTGeneraciónCentro Sur</v>
      </c>
      <c r="B402" s="250" t="str">
        <f t="shared" si="18"/>
        <v>GDBTCentro SurNA</v>
      </c>
      <c r="C402" s="67" t="str">
        <f t="shared" si="19"/>
        <v>GDBTGeneraciónEnergíaCentro Sur</v>
      </c>
      <c r="E402" s="187" t="s">
        <v>53</v>
      </c>
      <c r="F402" s="181" t="s">
        <v>159</v>
      </c>
      <c r="G402" s="181" t="s">
        <v>184</v>
      </c>
      <c r="H402" s="181" t="s">
        <v>135</v>
      </c>
      <c r="I402" s="181" t="s">
        <v>65</v>
      </c>
      <c r="J402" s="99" t="s">
        <v>161</v>
      </c>
      <c r="K402" s="506">
        <f>+INDEX(CEC_ENERO_2025!$N$12:$N$351,MATCH($B402,CEC_ENERO_2025!$B$12:$B$351,0))</f>
        <v>1.4485685026876807</v>
      </c>
    </row>
    <row r="403" spans="1:11" ht="16.5" hidden="1" x14ac:dyDescent="0.3">
      <c r="A403" s="67" t="str">
        <f t="shared" si="20"/>
        <v>RABTGeneraciónCentro Sur</v>
      </c>
      <c r="B403" s="250" t="str">
        <f t="shared" si="18"/>
        <v>RABTCentro SurNA</v>
      </c>
      <c r="C403" s="67" t="str">
        <f t="shared" si="19"/>
        <v>RABTGeneraciónEnergíaCentro Sur</v>
      </c>
      <c r="E403" s="187" t="s">
        <v>59</v>
      </c>
      <c r="F403" s="181" t="s">
        <v>159</v>
      </c>
      <c r="G403" s="181" t="s">
        <v>184</v>
      </c>
      <c r="H403" s="181" t="s">
        <v>135</v>
      </c>
      <c r="I403" s="181" t="s">
        <v>65</v>
      </c>
      <c r="J403" s="99" t="s">
        <v>161</v>
      </c>
      <c r="K403" s="506">
        <f>+INDEX(CEC_ENERO_2025!$N$12:$N$351,MATCH($B403,CEC_ENERO_2025!$B$12:$B$351,0))</f>
        <v>0.8409713701923569</v>
      </c>
    </row>
    <row r="404" spans="1:11" ht="16.5" hidden="1" x14ac:dyDescent="0.3">
      <c r="A404" s="67" t="str">
        <f t="shared" si="20"/>
        <v>APBTGeneraciónCentro Sur</v>
      </c>
      <c r="B404" s="250" t="str">
        <f t="shared" si="18"/>
        <v>APBTCentro SurNA</v>
      </c>
      <c r="C404" s="67" t="str">
        <f t="shared" si="19"/>
        <v>APBTGeneraciónEnergíaCentro Sur</v>
      </c>
      <c r="E404" s="187" t="s">
        <v>57</v>
      </c>
      <c r="F404" s="181" t="s">
        <v>159</v>
      </c>
      <c r="G404" s="181" t="s">
        <v>184</v>
      </c>
      <c r="H404" s="181" t="s">
        <v>135</v>
      </c>
      <c r="I404" s="181" t="s">
        <v>65</v>
      </c>
      <c r="J404" s="99" t="s">
        <v>161</v>
      </c>
      <c r="K404" s="506">
        <f>+INDEX(CEC_ENERO_2025!$N$12:$N$351,MATCH($B404,CEC_ENERO_2025!$B$12:$B$351,0))</f>
        <v>1.6922441714227039</v>
      </c>
    </row>
    <row r="405" spans="1:11" ht="16.5" hidden="1" x14ac:dyDescent="0.3">
      <c r="A405" s="67" t="str">
        <f t="shared" si="20"/>
        <v>APMTGeneraciónCentro Sur</v>
      </c>
      <c r="B405" s="250" t="str">
        <f t="shared" si="18"/>
        <v>APMTCentro SurNA</v>
      </c>
      <c r="C405" s="67" t="str">
        <f t="shared" si="19"/>
        <v>APMTGeneraciónEnergíaCentro Sur</v>
      </c>
      <c r="E405" s="187" t="s">
        <v>58</v>
      </c>
      <c r="F405" s="181" t="s">
        <v>159</v>
      </c>
      <c r="G405" s="181" t="s">
        <v>184</v>
      </c>
      <c r="H405" s="181" t="s">
        <v>135</v>
      </c>
      <c r="I405" s="181" t="s">
        <v>65</v>
      </c>
      <c r="J405" s="99" t="s">
        <v>161</v>
      </c>
      <c r="K405" s="506">
        <f>+INDEX(CEC_ENERO_2025!$N$12:$N$351,MATCH($B405,CEC_ENERO_2025!$B$12:$B$351,0))</f>
        <v>0.98594059970881209</v>
      </c>
    </row>
    <row r="406" spans="1:11" ht="16.5" hidden="1" x14ac:dyDescent="0.3">
      <c r="A406" s="67" t="str">
        <f t="shared" si="20"/>
        <v>GDMTHGeneraciónCentro SurB</v>
      </c>
      <c r="B406" s="250" t="str">
        <f t="shared" si="18"/>
        <v>GDMTHCentro SurB</v>
      </c>
      <c r="C406" s="67" t="str">
        <f t="shared" si="19"/>
        <v>GDMTHGeneraciónEnergíaCentro Sur</v>
      </c>
      <c r="E406" s="180" t="s">
        <v>54</v>
      </c>
      <c r="F406" s="181" t="s">
        <v>159</v>
      </c>
      <c r="G406" s="181" t="s">
        <v>184</v>
      </c>
      <c r="H406" s="181" t="s">
        <v>135</v>
      </c>
      <c r="I406" s="181" t="s">
        <v>65</v>
      </c>
      <c r="J406" s="99" t="s">
        <v>146</v>
      </c>
      <c r="K406" s="506">
        <f>+INDEX(CEC_ENERO_2025!$N$12:$N$351,MATCH($B406,CEC_ENERO_2025!$B$12:$B$351,0))</f>
        <v>0.82935884793134862</v>
      </c>
    </row>
    <row r="407" spans="1:11" ht="16.5" hidden="1" x14ac:dyDescent="0.3">
      <c r="A407" s="67" t="str">
        <f t="shared" si="20"/>
        <v>GDMTHGeneraciónCentro SurI</v>
      </c>
      <c r="B407" s="250" t="str">
        <f t="shared" si="18"/>
        <v>GDMTHCentro SurI</v>
      </c>
      <c r="C407" s="67" t="str">
        <f t="shared" si="19"/>
        <v>GDMTHGeneraciónEnergíaCentro Sur</v>
      </c>
      <c r="E407" s="180" t="s">
        <v>54</v>
      </c>
      <c r="F407" s="181" t="s">
        <v>159</v>
      </c>
      <c r="G407" s="181" t="s">
        <v>184</v>
      </c>
      <c r="H407" s="181" t="s">
        <v>135</v>
      </c>
      <c r="I407" s="181" t="s">
        <v>65</v>
      </c>
      <c r="J407" s="99" t="s">
        <v>147</v>
      </c>
      <c r="K407" s="506">
        <f>+INDEX(CEC_ENERO_2025!$N$12:$N$351,MATCH($B407,CEC_ENERO_2025!$B$12:$B$351,0))</f>
        <v>1.6246293240642542</v>
      </c>
    </row>
    <row r="408" spans="1:11" ht="16.5" hidden="1" x14ac:dyDescent="0.3">
      <c r="A408" s="67" t="str">
        <f t="shared" si="20"/>
        <v>GDMTHGeneraciónCentro SurP</v>
      </c>
      <c r="B408" s="250" t="str">
        <f t="shared" si="18"/>
        <v>GDMTHCentro SurP</v>
      </c>
      <c r="C408" s="67" t="str">
        <f t="shared" si="19"/>
        <v>GDMTHGeneraciónEnergíaCentro Sur</v>
      </c>
      <c r="E408" s="180" t="s">
        <v>54</v>
      </c>
      <c r="F408" s="181" t="s">
        <v>159</v>
      </c>
      <c r="G408" s="181" t="s">
        <v>184</v>
      </c>
      <c r="H408" s="181" t="s">
        <v>135</v>
      </c>
      <c r="I408" s="181" t="s">
        <v>65</v>
      </c>
      <c r="J408" s="99" t="s">
        <v>148</v>
      </c>
      <c r="K408" s="506">
        <f>+INDEX(CEC_ENERO_2025!$N$12:$N$351,MATCH($B408,CEC_ENERO_2025!$B$12:$B$351,0))</f>
        <v>1.866432005337826</v>
      </c>
    </row>
    <row r="409" spans="1:11" ht="16.5" hidden="1" x14ac:dyDescent="0.3">
      <c r="A409" s="67" t="str">
        <f t="shared" si="20"/>
        <v>GDMTOGeneraciónCentro Sur</v>
      </c>
      <c r="B409" s="250" t="str">
        <f t="shared" si="18"/>
        <v>GDMTOCentro SurNA</v>
      </c>
      <c r="C409" s="67" t="str">
        <f t="shared" si="19"/>
        <v>GDMTOGeneraciónEnergíaCentro Sur</v>
      </c>
      <c r="E409" s="180" t="s">
        <v>55</v>
      </c>
      <c r="F409" s="181" t="s">
        <v>159</v>
      </c>
      <c r="G409" s="181" t="s">
        <v>184</v>
      </c>
      <c r="H409" s="181" t="s">
        <v>135</v>
      </c>
      <c r="I409" s="181" t="s">
        <v>65</v>
      </c>
      <c r="J409" s="99" t="s">
        <v>161</v>
      </c>
      <c r="K409" s="506">
        <f>+INDEX(CEC_ENERO_2025!$N$12:$N$351,MATCH($B409,CEC_ENERO_2025!$B$12:$B$351,0))</f>
        <v>1.151512691301249</v>
      </c>
    </row>
    <row r="410" spans="1:11" ht="16.5" hidden="1" x14ac:dyDescent="0.3">
      <c r="A410" s="67" t="str">
        <f t="shared" si="20"/>
        <v>RAMTGeneraciónCentro Sur</v>
      </c>
      <c r="B410" s="250" t="str">
        <f t="shared" si="18"/>
        <v>RAMTCentro SurNA</v>
      </c>
      <c r="C410" s="67" t="str">
        <f t="shared" si="19"/>
        <v>RAMTGeneraciónEnergíaCentro Sur</v>
      </c>
      <c r="E410" s="180" t="s">
        <v>60</v>
      </c>
      <c r="F410" s="181" t="s">
        <v>159</v>
      </c>
      <c r="G410" s="181" t="s">
        <v>184</v>
      </c>
      <c r="H410" s="181" t="s">
        <v>135</v>
      </c>
      <c r="I410" s="181" t="s">
        <v>65</v>
      </c>
      <c r="J410" s="99" t="s">
        <v>161</v>
      </c>
      <c r="K410" s="506">
        <f>+INDEX(CEC_ENERO_2025!$N$12:$N$351,MATCH($B410,CEC_ENERO_2025!$B$12:$B$351,0))</f>
        <v>0.78459444760262442</v>
      </c>
    </row>
    <row r="411" spans="1:11" ht="16.5" hidden="1" x14ac:dyDescent="0.3">
      <c r="A411" s="67" t="str">
        <f t="shared" si="20"/>
        <v>DISTGeneraciónCentro SurB</v>
      </c>
      <c r="B411" s="250" t="str">
        <f t="shared" si="18"/>
        <v>DISTCentro SurB</v>
      </c>
      <c r="C411" s="67" t="str">
        <f t="shared" si="19"/>
        <v>DISTGeneraciónEnergíaCentro Sur</v>
      </c>
      <c r="E411" s="180" t="s">
        <v>51</v>
      </c>
      <c r="F411" s="181" t="s">
        <v>159</v>
      </c>
      <c r="G411" s="181" t="s">
        <v>184</v>
      </c>
      <c r="H411" s="181" t="s">
        <v>135</v>
      </c>
      <c r="I411" s="181" t="s">
        <v>65</v>
      </c>
      <c r="J411" s="99" t="s">
        <v>146</v>
      </c>
      <c r="K411" s="506">
        <f>+INDEX(CEC_ENERO_2025!$N$12:$N$351,MATCH($B411,CEC_ENERO_2025!$B$12:$B$351,0))</f>
        <v>0.95709659280243764</v>
      </c>
    </row>
    <row r="412" spans="1:11" ht="16.5" hidden="1" x14ac:dyDescent="0.3">
      <c r="A412" s="67" t="str">
        <f t="shared" si="20"/>
        <v>DISTGeneraciónCentro SurI</v>
      </c>
      <c r="B412" s="250" t="str">
        <f t="shared" si="18"/>
        <v>DISTCentro SurI</v>
      </c>
      <c r="C412" s="67" t="str">
        <f t="shared" si="19"/>
        <v>DISTGeneraciónEnergíaCentro Sur</v>
      </c>
      <c r="E412" s="180" t="s">
        <v>51</v>
      </c>
      <c r="F412" s="181" t="s">
        <v>159</v>
      </c>
      <c r="G412" s="181" t="s">
        <v>184</v>
      </c>
      <c r="H412" s="181" t="s">
        <v>135</v>
      </c>
      <c r="I412" s="181" t="s">
        <v>65</v>
      </c>
      <c r="J412" s="99" t="s">
        <v>147</v>
      </c>
      <c r="K412" s="506">
        <f>+INDEX(CEC_ENERO_2025!$N$12:$N$351,MATCH($B412,CEC_ENERO_2025!$B$12:$B$351,0))</f>
        <v>1.7143454234678486</v>
      </c>
    </row>
    <row r="413" spans="1:11" ht="16.5" hidden="1" x14ac:dyDescent="0.3">
      <c r="A413" s="67" t="str">
        <f t="shared" si="20"/>
        <v>DISTGeneraciónCentro SurP</v>
      </c>
      <c r="B413" s="250" t="str">
        <f t="shared" si="18"/>
        <v>DISTCentro SurP</v>
      </c>
      <c r="C413" s="67" t="str">
        <f t="shared" si="19"/>
        <v>DISTGeneraciónEnergíaCentro Sur</v>
      </c>
      <c r="E413" s="180" t="s">
        <v>51</v>
      </c>
      <c r="F413" s="181" t="s">
        <v>159</v>
      </c>
      <c r="G413" s="181" t="s">
        <v>184</v>
      </c>
      <c r="H413" s="181" t="s">
        <v>135</v>
      </c>
      <c r="I413" s="181" t="s">
        <v>65</v>
      </c>
      <c r="J413" s="99" t="s">
        <v>148</v>
      </c>
      <c r="K413" s="506">
        <f>+INDEX(CEC_ENERO_2025!$N$12:$N$351,MATCH($B413,CEC_ENERO_2025!$B$12:$B$351,0))</f>
        <v>2.0379976568069136</v>
      </c>
    </row>
    <row r="414" spans="1:11" ht="16.5" hidden="1" x14ac:dyDescent="0.3">
      <c r="A414" s="67" t="str">
        <f t="shared" si="20"/>
        <v>DISTGeneraciónCentro SurSP</v>
      </c>
      <c r="B414" s="250" t="str">
        <f t="shared" si="18"/>
        <v>DISTCentro SurSP</v>
      </c>
      <c r="C414" s="67" t="str">
        <f t="shared" si="19"/>
        <v>DISTGeneraciónEnergíaCentro Sur</v>
      </c>
      <c r="E414" s="180" t="s">
        <v>51</v>
      </c>
      <c r="F414" s="181" t="s">
        <v>159</v>
      </c>
      <c r="G414" s="181" t="s">
        <v>184</v>
      </c>
      <c r="H414" s="181" t="s">
        <v>135</v>
      </c>
      <c r="I414" s="181" t="s">
        <v>65</v>
      </c>
      <c r="J414" s="99" t="s">
        <v>151</v>
      </c>
      <c r="K414" s="506">
        <f>+INDEX(CEC_ENERO_2025!$N$12:$N$351,MATCH($B414,CEC_ENERO_2025!$B$12:$B$351,0))</f>
        <v>0</v>
      </c>
    </row>
    <row r="415" spans="1:11" ht="16.5" hidden="1" x14ac:dyDescent="0.3">
      <c r="A415" s="67" t="str">
        <f t="shared" si="20"/>
        <v>DITGeneraciónCentro SurB</v>
      </c>
      <c r="B415" s="250" t="str">
        <f t="shared" si="18"/>
        <v>DITCentro SurB</v>
      </c>
      <c r="C415" s="67" t="str">
        <f t="shared" si="19"/>
        <v>DITGeneraciónEnergíaCentro Sur</v>
      </c>
      <c r="E415" s="180" t="s">
        <v>52</v>
      </c>
      <c r="F415" s="181" t="s">
        <v>159</v>
      </c>
      <c r="G415" s="181" t="s">
        <v>184</v>
      </c>
      <c r="H415" s="181" t="s">
        <v>135</v>
      </c>
      <c r="I415" s="181" t="s">
        <v>65</v>
      </c>
      <c r="J415" s="99" t="s">
        <v>146</v>
      </c>
      <c r="K415" s="506">
        <f>+INDEX(CEC_ENERO_2025!$N$12:$N$351,MATCH($B415,CEC_ENERO_2025!$B$12:$B$351,0))</f>
        <v>0.99568013450836701</v>
      </c>
    </row>
    <row r="416" spans="1:11" ht="16.5" hidden="1" x14ac:dyDescent="0.3">
      <c r="A416" s="67" t="str">
        <f t="shared" si="20"/>
        <v>DITGeneraciónCentro SurI</v>
      </c>
      <c r="B416" s="250" t="str">
        <f t="shared" si="18"/>
        <v>DITCentro SurI</v>
      </c>
      <c r="C416" s="67" t="str">
        <f t="shared" si="19"/>
        <v>DITGeneraciónEnergíaCentro Sur</v>
      </c>
      <c r="E416" s="180" t="s">
        <v>52</v>
      </c>
      <c r="F416" s="181" t="s">
        <v>159</v>
      </c>
      <c r="G416" s="181" t="s">
        <v>184</v>
      </c>
      <c r="H416" s="181" t="s">
        <v>135</v>
      </c>
      <c r="I416" s="181" t="s">
        <v>65</v>
      </c>
      <c r="J416" s="99" t="s">
        <v>147</v>
      </c>
      <c r="K416" s="506">
        <f>+INDEX(CEC_ENERO_2025!$N$12:$N$351,MATCH($B416,CEC_ENERO_2025!$B$12:$B$351,0))</f>
        <v>1.778963490887973</v>
      </c>
    </row>
    <row r="417" spans="1:11" ht="16.5" hidden="1" x14ac:dyDescent="0.3">
      <c r="A417" s="67" t="str">
        <f t="shared" si="20"/>
        <v>DITGeneraciónCentro SurP</v>
      </c>
      <c r="B417" s="250" t="str">
        <f t="shared" si="18"/>
        <v>DITCentro SurP</v>
      </c>
      <c r="C417" s="67" t="str">
        <f t="shared" si="19"/>
        <v>DITGeneraciónEnergíaCentro Sur</v>
      </c>
      <c r="E417" s="180" t="s">
        <v>52</v>
      </c>
      <c r="F417" s="181" t="s">
        <v>159</v>
      </c>
      <c r="G417" s="181" t="s">
        <v>184</v>
      </c>
      <c r="H417" s="181" t="s">
        <v>135</v>
      </c>
      <c r="I417" s="181" t="s">
        <v>65</v>
      </c>
      <c r="J417" s="99" t="s">
        <v>148</v>
      </c>
      <c r="K417" s="506">
        <f>+INDEX(CEC_ENERO_2025!$N$12:$N$351,MATCH($B417,CEC_ENERO_2025!$B$12:$B$351,0))</f>
        <v>2.1041141141962001</v>
      </c>
    </row>
    <row r="418" spans="1:11" ht="16.5" hidden="1" x14ac:dyDescent="0.3">
      <c r="A418" s="67" t="str">
        <f t="shared" si="20"/>
        <v>DITGeneraciónCentro SurSP</v>
      </c>
      <c r="B418" s="250" t="str">
        <f t="shared" si="18"/>
        <v>DITCentro SurSP</v>
      </c>
      <c r="C418" s="67" t="str">
        <f t="shared" si="19"/>
        <v>DITGeneraciónEnergíaCentro Sur</v>
      </c>
      <c r="E418" s="180" t="s">
        <v>52</v>
      </c>
      <c r="F418" s="181" t="s">
        <v>159</v>
      </c>
      <c r="G418" s="181" t="s">
        <v>184</v>
      </c>
      <c r="H418" s="181" t="s">
        <v>135</v>
      </c>
      <c r="I418" s="181" t="s">
        <v>65</v>
      </c>
      <c r="J418" s="99" t="s">
        <v>151</v>
      </c>
      <c r="K418" s="506">
        <f>+INDEX(CEC_ENERO_2025!$N$12:$N$351,MATCH($B418,CEC_ENERO_2025!$B$12:$B$351,0))</f>
        <v>0</v>
      </c>
    </row>
    <row r="419" spans="1:11" ht="16.5" hidden="1" x14ac:dyDescent="0.3">
      <c r="A419" s="67" t="str">
        <f t="shared" si="20"/>
        <v>DB1GeneraciónGolfo Centro</v>
      </c>
      <c r="B419" s="250" t="str">
        <f t="shared" si="18"/>
        <v>DB1Golfo CentroNA</v>
      </c>
      <c r="C419" s="67" t="str">
        <f t="shared" si="19"/>
        <v>DB1GeneraciónEnergíaGolfo Centro</v>
      </c>
      <c r="E419" s="187" t="s">
        <v>48</v>
      </c>
      <c r="F419" s="181" t="s">
        <v>159</v>
      </c>
      <c r="G419" s="181" t="s">
        <v>184</v>
      </c>
      <c r="H419" s="181" t="s">
        <v>135</v>
      </c>
      <c r="I419" s="181" t="s">
        <v>66</v>
      </c>
      <c r="J419" s="99" t="s">
        <v>161</v>
      </c>
      <c r="K419" s="506">
        <f>+INDEX(CEC_ENERO_2025!$N$12:$N$351,MATCH($B419,CEC_ENERO_2025!$B$12:$B$351,0))</f>
        <v>0.79789265857894021</v>
      </c>
    </row>
    <row r="420" spans="1:11" ht="16.5" hidden="1" x14ac:dyDescent="0.3">
      <c r="A420" s="67" t="str">
        <f t="shared" si="20"/>
        <v>DB2GeneraciónGolfo Centro</v>
      </c>
      <c r="B420" s="250" t="str">
        <f t="shared" si="18"/>
        <v>DB2Golfo CentroNA</v>
      </c>
      <c r="C420" s="67" t="str">
        <f t="shared" si="19"/>
        <v>DB2GeneraciónEnergíaGolfo Centro</v>
      </c>
      <c r="E420" s="180" t="s">
        <v>50</v>
      </c>
      <c r="F420" s="181" t="s">
        <v>159</v>
      </c>
      <c r="G420" s="181" t="s">
        <v>184</v>
      </c>
      <c r="H420" s="181" t="s">
        <v>135</v>
      </c>
      <c r="I420" s="181" t="s">
        <v>66</v>
      </c>
      <c r="J420" s="99" t="s">
        <v>161</v>
      </c>
      <c r="K420" s="506">
        <f>+INDEX(CEC_ENERO_2025!$N$12:$N$351,MATCH($B420,CEC_ENERO_2025!$B$12:$B$351,0))</f>
        <v>0.80163863350184572</v>
      </c>
    </row>
    <row r="421" spans="1:11" ht="16.5" hidden="1" x14ac:dyDescent="0.3">
      <c r="A421" s="67" t="str">
        <f t="shared" si="20"/>
        <v>PDBTGeneraciónGolfo Centro</v>
      </c>
      <c r="B421" s="250" t="str">
        <f t="shared" si="18"/>
        <v>PDBTGolfo CentroNA</v>
      </c>
      <c r="C421" s="67" t="str">
        <f t="shared" si="19"/>
        <v>PDBTGeneraciónEnergíaGolfo Centro</v>
      </c>
      <c r="E421" s="180" t="s">
        <v>56</v>
      </c>
      <c r="F421" s="181" t="s">
        <v>159</v>
      </c>
      <c r="G421" s="181" t="s">
        <v>184</v>
      </c>
      <c r="H421" s="181" t="s">
        <v>135</v>
      </c>
      <c r="I421" s="181" t="s">
        <v>66</v>
      </c>
      <c r="J421" s="99" t="s">
        <v>161</v>
      </c>
      <c r="K421" s="506">
        <f>+INDEX(CEC_ENERO_2025!$N$12:$N$351,MATCH($B421,CEC_ENERO_2025!$B$12:$B$351,0))</f>
        <v>1.7355101817822658</v>
      </c>
    </row>
    <row r="422" spans="1:11" ht="16.5" hidden="1" x14ac:dyDescent="0.3">
      <c r="A422" s="67" t="str">
        <f t="shared" si="20"/>
        <v>GDBTGeneraciónGolfo Centro</v>
      </c>
      <c r="B422" s="250" t="str">
        <f t="shared" si="18"/>
        <v>GDBTGolfo CentroNA</v>
      </c>
      <c r="C422" s="67" t="str">
        <f t="shared" si="19"/>
        <v>GDBTGeneraciónEnergíaGolfo Centro</v>
      </c>
      <c r="E422" s="180" t="s">
        <v>53</v>
      </c>
      <c r="F422" s="181" t="s">
        <v>159</v>
      </c>
      <c r="G422" s="181" t="s">
        <v>184</v>
      </c>
      <c r="H422" s="181" t="s">
        <v>135</v>
      </c>
      <c r="I422" s="181" t="s">
        <v>66</v>
      </c>
      <c r="J422" s="99" t="s">
        <v>161</v>
      </c>
      <c r="K422" s="506">
        <f>+INDEX(CEC_ENERO_2025!$N$12:$N$351,MATCH($B422,CEC_ENERO_2025!$B$12:$B$351,0))</f>
        <v>1.5828617036738548</v>
      </c>
    </row>
    <row r="423" spans="1:11" ht="16.5" hidden="1" x14ac:dyDescent="0.3">
      <c r="A423" s="67" t="str">
        <f t="shared" si="20"/>
        <v>RABTGeneraciónGolfo Centro</v>
      </c>
      <c r="B423" s="250" t="str">
        <f t="shared" si="18"/>
        <v>RABTGolfo CentroNA</v>
      </c>
      <c r="C423" s="67" t="str">
        <f t="shared" si="19"/>
        <v>RABTGeneraciónEnergíaGolfo Centro</v>
      </c>
      <c r="E423" s="180" t="s">
        <v>59</v>
      </c>
      <c r="F423" s="181" t="s">
        <v>159</v>
      </c>
      <c r="G423" s="181" t="s">
        <v>184</v>
      </c>
      <c r="H423" s="181" t="s">
        <v>135</v>
      </c>
      <c r="I423" s="181" t="s">
        <v>66</v>
      </c>
      <c r="J423" s="99" t="s">
        <v>161</v>
      </c>
      <c r="K423" s="506">
        <f>+INDEX(CEC_ENERO_2025!$N$12:$N$351,MATCH($B423,CEC_ENERO_2025!$B$12:$B$351,0))</f>
        <v>0.79676886610206799</v>
      </c>
    </row>
    <row r="424" spans="1:11" ht="16.5" hidden="1" x14ac:dyDescent="0.3">
      <c r="A424" s="67" t="str">
        <f t="shared" si="20"/>
        <v>APBTGeneraciónGolfo Centro</v>
      </c>
      <c r="B424" s="250" t="str">
        <f t="shared" si="18"/>
        <v>APBTGolfo CentroNA</v>
      </c>
      <c r="C424" s="67" t="str">
        <f t="shared" si="19"/>
        <v>APBTGeneraciónEnergíaGolfo Centro</v>
      </c>
      <c r="E424" s="187" t="s">
        <v>57</v>
      </c>
      <c r="F424" s="181" t="s">
        <v>159</v>
      </c>
      <c r="G424" s="181" t="s">
        <v>184</v>
      </c>
      <c r="H424" s="181" t="s">
        <v>135</v>
      </c>
      <c r="I424" s="181" t="s">
        <v>66</v>
      </c>
      <c r="J424" s="99" t="s">
        <v>161</v>
      </c>
      <c r="K424" s="506">
        <f>+INDEX(CEC_ENERO_2025!$N$12:$N$351,MATCH($B424,CEC_ENERO_2025!$B$12:$B$351,0))</f>
        <v>1.3652205606530248</v>
      </c>
    </row>
    <row r="425" spans="1:11" ht="16.5" hidden="1" x14ac:dyDescent="0.3">
      <c r="A425" s="67" t="str">
        <f t="shared" si="20"/>
        <v>APMTGeneraciónGolfo Centro</v>
      </c>
      <c r="B425" s="250" t="str">
        <f t="shared" si="18"/>
        <v>APMTGolfo CentroNA</v>
      </c>
      <c r="C425" s="67" t="str">
        <f t="shared" si="19"/>
        <v>APMTGeneraciónEnergíaGolfo Centro</v>
      </c>
      <c r="E425" s="187" t="s">
        <v>58</v>
      </c>
      <c r="F425" s="181" t="s">
        <v>159</v>
      </c>
      <c r="G425" s="181" t="s">
        <v>184</v>
      </c>
      <c r="H425" s="181" t="s">
        <v>135</v>
      </c>
      <c r="I425" s="181" t="s">
        <v>66</v>
      </c>
      <c r="J425" s="99" t="s">
        <v>161</v>
      </c>
      <c r="K425" s="506">
        <f>+INDEX(CEC_ENERO_2025!$N$12:$N$351,MATCH($B425,CEC_ENERO_2025!$B$12:$B$351,0))</f>
        <v>1.1666838897390184</v>
      </c>
    </row>
    <row r="426" spans="1:11" ht="16.5" hidden="1" x14ac:dyDescent="0.3">
      <c r="A426" s="67" t="str">
        <f t="shared" si="20"/>
        <v>GDMTHGeneraciónGolfo CentroB</v>
      </c>
      <c r="B426" s="250" t="str">
        <f t="shared" si="18"/>
        <v>GDMTHGolfo CentroB</v>
      </c>
      <c r="C426" s="67" t="str">
        <f t="shared" si="19"/>
        <v>GDMTHGeneraciónEnergíaGolfo Centro</v>
      </c>
      <c r="E426" s="180" t="s">
        <v>54</v>
      </c>
      <c r="F426" s="181" t="s">
        <v>159</v>
      </c>
      <c r="G426" s="181" t="s">
        <v>184</v>
      </c>
      <c r="H426" s="181" t="s">
        <v>135</v>
      </c>
      <c r="I426" s="181" t="s">
        <v>66</v>
      </c>
      <c r="J426" s="99" t="s">
        <v>146</v>
      </c>
      <c r="K426" s="506">
        <f>+INDEX(CEC_ENERO_2025!$N$12:$N$351,MATCH($B426,CEC_ENERO_2025!$B$12:$B$351,0))</f>
        <v>0.86681859716040677</v>
      </c>
    </row>
    <row r="427" spans="1:11" ht="16.5" hidden="1" x14ac:dyDescent="0.3">
      <c r="A427" s="67" t="str">
        <f t="shared" si="20"/>
        <v>GDMTHGeneraciónGolfo CentroI</v>
      </c>
      <c r="B427" s="250" t="str">
        <f t="shared" si="18"/>
        <v>GDMTHGolfo CentroI</v>
      </c>
      <c r="C427" s="67" t="str">
        <f t="shared" si="19"/>
        <v>GDMTHGeneraciónEnergíaGolfo Centro</v>
      </c>
      <c r="E427" s="180" t="s">
        <v>54</v>
      </c>
      <c r="F427" s="181" t="s">
        <v>159</v>
      </c>
      <c r="G427" s="181" t="s">
        <v>184</v>
      </c>
      <c r="H427" s="181" t="s">
        <v>135</v>
      </c>
      <c r="I427" s="181" t="s">
        <v>66</v>
      </c>
      <c r="J427" s="99" t="s">
        <v>147</v>
      </c>
      <c r="K427" s="506">
        <f>+INDEX(CEC_ENERO_2025!$N$12:$N$351,MATCH($B427,CEC_ENERO_2025!$B$12:$B$351,0))</f>
        <v>1.6103946193572121</v>
      </c>
    </row>
    <row r="428" spans="1:11" ht="16.5" hidden="1" x14ac:dyDescent="0.3">
      <c r="A428" s="67" t="str">
        <f t="shared" si="20"/>
        <v>GDMTHGeneraciónGolfo CentroP</v>
      </c>
      <c r="B428" s="250" t="str">
        <f t="shared" ref="B428:B491" si="21">E428&amp;I428&amp;J428</f>
        <v>GDMTHGolfo CentroP</v>
      </c>
      <c r="C428" s="67" t="str">
        <f t="shared" si="19"/>
        <v>GDMTHGeneraciónEnergíaGolfo Centro</v>
      </c>
      <c r="E428" s="180" t="s">
        <v>54</v>
      </c>
      <c r="F428" s="181" t="s">
        <v>159</v>
      </c>
      <c r="G428" s="181" t="s">
        <v>184</v>
      </c>
      <c r="H428" s="181" t="s">
        <v>135</v>
      </c>
      <c r="I428" s="181" t="s">
        <v>66</v>
      </c>
      <c r="J428" s="99" t="s">
        <v>148</v>
      </c>
      <c r="K428" s="506">
        <f>+INDEX(CEC_ENERO_2025!$N$12:$N$351,MATCH($B428,CEC_ENERO_2025!$B$12:$B$351,0))</f>
        <v>1.8993965846593974</v>
      </c>
    </row>
    <row r="429" spans="1:11" ht="16.5" hidden="1" x14ac:dyDescent="0.3">
      <c r="A429" s="67" t="str">
        <f t="shared" si="20"/>
        <v>GDMTOGeneraciónGolfo Centro</v>
      </c>
      <c r="B429" s="250" t="str">
        <f t="shared" si="21"/>
        <v>GDMTOGolfo CentroNA</v>
      </c>
      <c r="C429" s="67" t="str">
        <f t="shared" si="19"/>
        <v>GDMTOGeneraciónEnergíaGolfo Centro</v>
      </c>
      <c r="E429" s="180" t="s">
        <v>55</v>
      </c>
      <c r="F429" s="181" t="s">
        <v>159</v>
      </c>
      <c r="G429" s="181" t="s">
        <v>184</v>
      </c>
      <c r="H429" s="181" t="s">
        <v>135</v>
      </c>
      <c r="I429" s="181" t="s">
        <v>66</v>
      </c>
      <c r="J429" s="99" t="s">
        <v>161</v>
      </c>
      <c r="K429" s="506">
        <f>+INDEX(CEC_ENERO_2025!$N$12:$N$351,MATCH($B429,CEC_ENERO_2025!$B$12:$B$351,0))</f>
        <v>1.2483461430583651</v>
      </c>
    </row>
    <row r="430" spans="1:11" ht="16.5" hidden="1" x14ac:dyDescent="0.3">
      <c r="A430" s="67" t="str">
        <f t="shared" si="20"/>
        <v>RAMTGeneraciónGolfo Centro</v>
      </c>
      <c r="B430" s="250" t="str">
        <f t="shared" si="21"/>
        <v>RAMTGolfo CentroNA</v>
      </c>
      <c r="C430" s="67" t="str">
        <f t="shared" si="19"/>
        <v>RAMTGeneraciónEnergíaGolfo Centro</v>
      </c>
      <c r="E430" s="180" t="s">
        <v>60</v>
      </c>
      <c r="F430" s="181" t="s">
        <v>159</v>
      </c>
      <c r="G430" s="181" t="s">
        <v>184</v>
      </c>
      <c r="H430" s="181" t="s">
        <v>135</v>
      </c>
      <c r="I430" s="181" t="s">
        <v>66</v>
      </c>
      <c r="J430" s="99" t="s">
        <v>161</v>
      </c>
      <c r="K430" s="506">
        <f>+INDEX(CEC_ENERO_2025!$N$12:$N$351,MATCH($B430,CEC_ENERO_2025!$B$12:$B$351,0))</f>
        <v>0.76829945668798427</v>
      </c>
    </row>
    <row r="431" spans="1:11" ht="16.5" hidden="1" x14ac:dyDescent="0.3">
      <c r="A431" s="67" t="str">
        <f t="shared" si="20"/>
        <v>DISTGeneraciónGolfo CentroB</v>
      </c>
      <c r="B431" s="250" t="str">
        <f t="shared" si="21"/>
        <v>DISTGolfo CentroB</v>
      </c>
      <c r="C431" s="67" t="str">
        <f t="shared" si="19"/>
        <v>DISTGeneraciónEnergíaGolfo Centro</v>
      </c>
      <c r="E431" s="180" t="s">
        <v>51</v>
      </c>
      <c r="F431" s="181" t="s">
        <v>159</v>
      </c>
      <c r="G431" s="181" t="s">
        <v>184</v>
      </c>
      <c r="H431" s="181" t="s">
        <v>135</v>
      </c>
      <c r="I431" s="181" t="s">
        <v>66</v>
      </c>
      <c r="J431" s="99" t="s">
        <v>146</v>
      </c>
      <c r="K431" s="506">
        <f>+INDEX(CEC_ENERO_2025!$N$12:$N$351,MATCH($B431,CEC_ENERO_2025!$B$12:$B$351,0))</f>
        <v>0.89566260406678222</v>
      </c>
    </row>
    <row r="432" spans="1:11" ht="16.5" hidden="1" x14ac:dyDescent="0.3">
      <c r="A432" s="67" t="str">
        <f t="shared" si="20"/>
        <v>DISTGeneraciónGolfo CentroI</v>
      </c>
      <c r="B432" s="250" t="str">
        <f t="shared" si="21"/>
        <v>DISTGolfo CentroI</v>
      </c>
      <c r="C432" s="67" t="str">
        <f t="shared" si="19"/>
        <v>DISTGeneraciónEnergíaGolfo Centro</v>
      </c>
      <c r="E432" s="180" t="s">
        <v>51</v>
      </c>
      <c r="F432" s="181" t="s">
        <v>159</v>
      </c>
      <c r="G432" s="181" t="s">
        <v>184</v>
      </c>
      <c r="H432" s="181" t="s">
        <v>135</v>
      </c>
      <c r="I432" s="181" t="s">
        <v>66</v>
      </c>
      <c r="J432" s="99" t="s">
        <v>147</v>
      </c>
      <c r="K432" s="506">
        <f>+INDEX(CEC_ENERO_2025!$N$12:$N$351,MATCH($B432,CEC_ENERO_2025!$B$12:$B$351,0))</f>
        <v>1.5654429202823423</v>
      </c>
    </row>
    <row r="433" spans="1:11" ht="16.5" hidden="1" x14ac:dyDescent="0.3">
      <c r="A433" s="67" t="str">
        <f t="shared" si="20"/>
        <v>DISTGeneraciónGolfo CentroP</v>
      </c>
      <c r="B433" s="250" t="str">
        <f t="shared" si="21"/>
        <v>DISTGolfo CentroP</v>
      </c>
      <c r="C433" s="67" t="str">
        <f t="shared" si="19"/>
        <v>DISTGeneraciónEnergíaGolfo Centro</v>
      </c>
      <c r="E433" s="180" t="s">
        <v>51</v>
      </c>
      <c r="F433" s="181" t="s">
        <v>159</v>
      </c>
      <c r="G433" s="181" t="s">
        <v>184</v>
      </c>
      <c r="H433" s="181" t="s">
        <v>135</v>
      </c>
      <c r="I433" s="181" t="s">
        <v>66</v>
      </c>
      <c r="J433" s="99" t="s">
        <v>148</v>
      </c>
      <c r="K433" s="506">
        <f>+INDEX(CEC_ENERO_2025!$N$12:$N$351,MATCH($B433,CEC_ENERO_2025!$B$12:$B$351,0))</f>
        <v>1.793572793087306</v>
      </c>
    </row>
    <row r="434" spans="1:11" ht="16.5" hidden="1" x14ac:dyDescent="0.3">
      <c r="A434" s="67" t="str">
        <f t="shared" si="20"/>
        <v>DISTGeneraciónGolfo CentroSP</v>
      </c>
      <c r="B434" s="250" t="str">
        <f t="shared" si="21"/>
        <v>DISTGolfo CentroSP</v>
      </c>
      <c r="C434" s="67" t="str">
        <f t="shared" si="19"/>
        <v>DISTGeneraciónEnergíaGolfo Centro</v>
      </c>
      <c r="E434" s="180" t="s">
        <v>51</v>
      </c>
      <c r="F434" s="181" t="s">
        <v>159</v>
      </c>
      <c r="G434" s="181" t="s">
        <v>184</v>
      </c>
      <c r="H434" s="181" t="s">
        <v>135</v>
      </c>
      <c r="I434" s="181" t="s">
        <v>66</v>
      </c>
      <c r="J434" s="99" t="s">
        <v>151</v>
      </c>
      <c r="K434" s="506">
        <f>+INDEX(CEC_ENERO_2025!$N$12:$N$351,MATCH($B434,CEC_ENERO_2025!$B$12:$B$351,0))</f>
        <v>0</v>
      </c>
    </row>
    <row r="435" spans="1:11" ht="16.5" hidden="1" x14ac:dyDescent="0.3">
      <c r="A435" s="67" t="str">
        <f t="shared" si="20"/>
        <v>DITGeneraciónGolfo CentroB</v>
      </c>
      <c r="B435" s="250" t="str">
        <f t="shared" si="21"/>
        <v>DITGolfo CentroB</v>
      </c>
      <c r="C435" s="67" t="str">
        <f t="shared" si="19"/>
        <v>DITGeneraciónEnergíaGolfo Centro</v>
      </c>
      <c r="E435" s="180" t="s">
        <v>52</v>
      </c>
      <c r="F435" s="181" t="s">
        <v>159</v>
      </c>
      <c r="G435" s="181" t="s">
        <v>184</v>
      </c>
      <c r="H435" s="181" t="s">
        <v>135</v>
      </c>
      <c r="I435" s="181" t="s">
        <v>66</v>
      </c>
      <c r="J435" s="99" t="s">
        <v>146</v>
      </c>
      <c r="K435" s="506">
        <f>+INDEX(CEC_ENERO_2025!$N$12:$N$351,MATCH($B435,CEC_ENERO_2025!$B$12:$B$351,0))</f>
        <v>0.94754435674902715</v>
      </c>
    </row>
    <row r="436" spans="1:11" ht="16.5" hidden="1" x14ac:dyDescent="0.3">
      <c r="A436" s="67" t="str">
        <f t="shared" si="20"/>
        <v>DITGeneraciónGolfo CentroI</v>
      </c>
      <c r="B436" s="250" t="str">
        <f t="shared" si="21"/>
        <v>DITGolfo CentroI</v>
      </c>
      <c r="C436" s="67" t="str">
        <f t="shared" si="19"/>
        <v>DITGeneraciónEnergíaGolfo Centro</v>
      </c>
      <c r="E436" s="180" t="s">
        <v>52</v>
      </c>
      <c r="F436" s="181" t="s">
        <v>159</v>
      </c>
      <c r="G436" s="181" t="s">
        <v>184</v>
      </c>
      <c r="H436" s="181" t="s">
        <v>135</v>
      </c>
      <c r="I436" s="181" t="s">
        <v>66</v>
      </c>
      <c r="J436" s="99" t="s">
        <v>147</v>
      </c>
      <c r="K436" s="506">
        <f>+INDEX(CEC_ENERO_2025!$N$12:$N$351,MATCH($B436,CEC_ENERO_2025!$B$12:$B$351,0))</f>
        <v>1.7579860313197031</v>
      </c>
    </row>
    <row r="437" spans="1:11" ht="16.5" hidden="1" x14ac:dyDescent="0.3">
      <c r="A437" s="67" t="str">
        <f t="shared" si="20"/>
        <v>DITGeneraciónGolfo CentroP</v>
      </c>
      <c r="B437" s="250" t="str">
        <f t="shared" si="21"/>
        <v>DITGolfo CentroP</v>
      </c>
      <c r="C437" s="67" t="str">
        <f t="shared" si="19"/>
        <v>DITGeneraciónEnergíaGolfo Centro</v>
      </c>
      <c r="E437" s="180" t="s">
        <v>52</v>
      </c>
      <c r="F437" s="181" t="s">
        <v>159</v>
      </c>
      <c r="G437" s="181" t="s">
        <v>184</v>
      </c>
      <c r="H437" s="181" t="s">
        <v>135</v>
      </c>
      <c r="I437" s="181" t="s">
        <v>66</v>
      </c>
      <c r="J437" s="99" t="s">
        <v>148</v>
      </c>
      <c r="K437" s="506">
        <f>+INDEX(CEC_ENERO_2025!$N$12:$N$351,MATCH($B437,CEC_ENERO_2025!$B$12:$B$351,0))</f>
        <v>1.9258057078658815</v>
      </c>
    </row>
    <row r="438" spans="1:11" ht="16.5" hidden="1" x14ac:dyDescent="0.3">
      <c r="A438" s="67" t="str">
        <f t="shared" si="20"/>
        <v>DITGeneraciónGolfo CentroSP</v>
      </c>
      <c r="B438" s="250" t="str">
        <f t="shared" si="21"/>
        <v>DITGolfo CentroSP</v>
      </c>
      <c r="C438" s="67" t="str">
        <f t="shared" si="19"/>
        <v>DITGeneraciónEnergíaGolfo Centro</v>
      </c>
      <c r="E438" s="180" t="s">
        <v>52</v>
      </c>
      <c r="F438" s="181" t="s">
        <v>159</v>
      </c>
      <c r="G438" s="181" t="s">
        <v>184</v>
      </c>
      <c r="H438" s="181" t="s">
        <v>135</v>
      </c>
      <c r="I438" s="181" t="s">
        <v>66</v>
      </c>
      <c r="J438" s="99" t="s">
        <v>151</v>
      </c>
      <c r="K438" s="506">
        <f>+INDEX(CEC_ENERO_2025!$N$12:$N$351,MATCH($B438,CEC_ENERO_2025!$B$12:$B$351,0))</f>
        <v>0</v>
      </c>
    </row>
    <row r="439" spans="1:11" ht="16.5" hidden="1" x14ac:dyDescent="0.3">
      <c r="A439" s="67" t="str">
        <f t="shared" si="20"/>
        <v>DB1GeneraciónGolfo Norte</v>
      </c>
      <c r="B439" s="250" t="str">
        <f t="shared" si="21"/>
        <v>DB1Golfo NorteNA</v>
      </c>
      <c r="C439" s="67" t="str">
        <f t="shared" si="19"/>
        <v>DB1GeneraciónEnergíaGolfo Norte</v>
      </c>
      <c r="E439" s="180" t="s">
        <v>48</v>
      </c>
      <c r="F439" s="181" t="s">
        <v>159</v>
      </c>
      <c r="G439" s="181" t="s">
        <v>184</v>
      </c>
      <c r="H439" s="181" t="s">
        <v>135</v>
      </c>
      <c r="I439" s="181" t="s">
        <v>67</v>
      </c>
      <c r="J439" s="99" t="s">
        <v>161</v>
      </c>
      <c r="K439" s="506">
        <f>+INDEX(CEC_ENERO_2025!$N$12:$N$351,MATCH($B439,CEC_ENERO_2025!$B$12:$B$351,0))</f>
        <v>0.78084847267971891</v>
      </c>
    </row>
    <row r="440" spans="1:11" ht="16.5" hidden="1" x14ac:dyDescent="0.3">
      <c r="A440" s="67" t="str">
        <f t="shared" si="20"/>
        <v>DB2GeneraciónGolfo Norte</v>
      </c>
      <c r="B440" s="250" t="str">
        <f t="shared" si="21"/>
        <v>DB2Golfo NorteNA</v>
      </c>
      <c r="C440" s="67" t="str">
        <f t="shared" si="19"/>
        <v>DB2GeneraciónEnergíaGolfo Norte</v>
      </c>
      <c r="E440" s="180" t="s">
        <v>50</v>
      </c>
      <c r="F440" s="181" t="s">
        <v>159</v>
      </c>
      <c r="G440" s="181" t="s">
        <v>184</v>
      </c>
      <c r="H440" s="181" t="s">
        <v>135</v>
      </c>
      <c r="I440" s="181" t="s">
        <v>67</v>
      </c>
      <c r="J440" s="99" t="s">
        <v>161</v>
      </c>
      <c r="K440" s="506">
        <f>+INDEX(CEC_ENERO_2025!$N$12:$N$351,MATCH($B440,CEC_ENERO_2025!$B$12:$B$351,0))</f>
        <v>0.78084847267971891</v>
      </c>
    </row>
    <row r="441" spans="1:11" ht="16.5" hidden="1" x14ac:dyDescent="0.3">
      <c r="A441" s="67" t="str">
        <f t="shared" si="20"/>
        <v>PDBTGeneraciónGolfo Norte</v>
      </c>
      <c r="B441" s="250" t="str">
        <f t="shared" si="21"/>
        <v>PDBTGolfo NorteNA</v>
      </c>
      <c r="C441" s="67" t="str">
        <f t="shared" si="19"/>
        <v>PDBTGeneraciónEnergíaGolfo Norte</v>
      </c>
      <c r="E441" s="187" t="s">
        <v>56</v>
      </c>
      <c r="F441" s="181" t="s">
        <v>159</v>
      </c>
      <c r="G441" s="181" t="s">
        <v>184</v>
      </c>
      <c r="H441" s="181" t="s">
        <v>135</v>
      </c>
      <c r="I441" s="181" t="s">
        <v>67</v>
      </c>
      <c r="J441" s="99" t="s">
        <v>161</v>
      </c>
      <c r="K441" s="506">
        <f>+INDEX(CEC_ENERO_2025!$N$12:$N$351,MATCH($B441,CEC_ENERO_2025!$B$12:$B$351,0))</f>
        <v>1.530792652245464</v>
      </c>
    </row>
    <row r="442" spans="1:11" ht="16.5" hidden="1" x14ac:dyDescent="0.3">
      <c r="A442" s="67" t="str">
        <f t="shared" si="20"/>
        <v>GDBTGeneraciónGolfo Norte</v>
      </c>
      <c r="B442" s="250" t="str">
        <f t="shared" si="21"/>
        <v>GDBTGolfo NorteNA</v>
      </c>
      <c r="C442" s="67" t="str">
        <f t="shared" si="19"/>
        <v>GDBTGeneraciónEnergíaGolfo Norte</v>
      </c>
      <c r="E442" s="180" t="s">
        <v>53</v>
      </c>
      <c r="F442" s="181" t="s">
        <v>159</v>
      </c>
      <c r="G442" s="181" t="s">
        <v>184</v>
      </c>
      <c r="H442" s="181" t="s">
        <v>135</v>
      </c>
      <c r="I442" s="181" t="s">
        <v>67</v>
      </c>
      <c r="J442" s="99" t="s">
        <v>161</v>
      </c>
      <c r="K442" s="506">
        <f>+INDEX(CEC_ENERO_2025!$N$12:$N$351,MATCH($B442,CEC_ENERO_2025!$B$12:$B$351,0))</f>
        <v>1.279250436172338</v>
      </c>
    </row>
    <row r="443" spans="1:11" ht="16.5" hidden="1" x14ac:dyDescent="0.3">
      <c r="A443" s="67" t="str">
        <f t="shared" si="20"/>
        <v>RABTGeneraciónGolfo Norte</v>
      </c>
      <c r="B443" s="250" t="str">
        <f t="shared" si="21"/>
        <v>RABTGolfo NorteNA</v>
      </c>
      <c r="C443" s="67" t="str">
        <f t="shared" si="19"/>
        <v>RABTGeneraciónEnergíaGolfo Norte</v>
      </c>
      <c r="E443" s="180" t="s">
        <v>59</v>
      </c>
      <c r="F443" s="181" t="s">
        <v>159</v>
      </c>
      <c r="G443" s="181" t="s">
        <v>184</v>
      </c>
      <c r="H443" s="181" t="s">
        <v>135</v>
      </c>
      <c r="I443" s="181" t="s">
        <v>67</v>
      </c>
      <c r="J443" s="99" t="s">
        <v>161</v>
      </c>
      <c r="K443" s="506">
        <f>+INDEX(CEC_ENERO_2025!$N$12:$N$351,MATCH($B443,CEC_ENERO_2025!$B$12:$B$351,0))</f>
        <v>0.77972468020284669</v>
      </c>
    </row>
    <row r="444" spans="1:11" ht="16.5" hidden="1" x14ac:dyDescent="0.3">
      <c r="A444" s="67" t="str">
        <f t="shared" si="20"/>
        <v>APBTGeneraciónGolfo Norte</v>
      </c>
      <c r="B444" s="250" t="str">
        <f t="shared" si="21"/>
        <v>APBTGolfo NorteNA</v>
      </c>
      <c r="C444" s="67" t="str">
        <f t="shared" si="19"/>
        <v>APBTGeneraciónEnergíaGolfo Norte</v>
      </c>
      <c r="E444" s="180" t="s">
        <v>57</v>
      </c>
      <c r="F444" s="181" t="s">
        <v>159</v>
      </c>
      <c r="G444" s="181" t="s">
        <v>184</v>
      </c>
      <c r="H444" s="181" t="s">
        <v>135</v>
      </c>
      <c r="I444" s="181" t="s">
        <v>67</v>
      </c>
      <c r="J444" s="99" t="s">
        <v>161</v>
      </c>
      <c r="K444" s="506">
        <f>+INDEX(CEC_ENERO_2025!$N$12:$N$351,MATCH($B444,CEC_ENERO_2025!$B$12:$B$351,0))</f>
        <v>1.2779393449493226</v>
      </c>
    </row>
    <row r="445" spans="1:11" ht="16.5" hidden="1" x14ac:dyDescent="0.3">
      <c r="A445" s="67" t="str">
        <f t="shared" si="20"/>
        <v>APMTGeneraciónGolfo Norte</v>
      </c>
      <c r="B445" s="250" t="str">
        <f t="shared" si="21"/>
        <v>APMTGolfo NorteNA</v>
      </c>
      <c r="C445" s="67" t="str">
        <f t="shared" si="19"/>
        <v>APMTGeneraciónEnergíaGolfo Norte</v>
      </c>
      <c r="E445" s="180" t="s">
        <v>58</v>
      </c>
      <c r="F445" s="181" t="s">
        <v>159</v>
      </c>
      <c r="G445" s="181" t="s">
        <v>184</v>
      </c>
      <c r="H445" s="181" t="s">
        <v>135</v>
      </c>
      <c r="I445" s="181" t="s">
        <v>67</v>
      </c>
      <c r="J445" s="99" t="s">
        <v>161</v>
      </c>
      <c r="K445" s="506">
        <f>+INDEX(CEC_ENERO_2025!$N$12:$N$351,MATCH($B445,CEC_ENERO_2025!$B$12:$B$351,0))</f>
        <v>1.0213400627302722</v>
      </c>
    </row>
    <row r="446" spans="1:11" ht="16.5" hidden="1" x14ac:dyDescent="0.3">
      <c r="A446" s="67" t="str">
        <f t="shared" si="20"/>
        <v>GDMTHGeneraciónGolfo NorteB</v>
      </c>
      <c r="B446" s="250" t="str">
        <f t="shared" si="21"/>
        <v>GDMTHGolfo NorteB</v>
      </c>
      <c r="C446" s="67" t="str">
        <f t="shared" si="19"/>
        <v>GDMTHGeneraciónEnergíaGolfo Norte</v>
      </c>
      <c r="E446" s="180" t="s">
        <v>54</v>
      </c>
      <c r="F446" s="181" t="s">
        <v>159</v>
      </c>
      <c r="G446" s="181" t="s">
        <v>184</v>
      </c>
      <c r="H446" s="181" t="s">
        <v>135</v>
      </c>
      <c r="I446" s="181" t="s">
        <v>67</v>
      </c>
      <c r="J446" s="99" t="s">
        <v>146</v>
      </c>
      <c r="K446" s="506">
        <f>+INDEX(CEC_ENERO_2025!$N$12:$N$351,MATCH($B446,CEC_ENERO_2025!$B$12:$B$351,0))</f>
        <v>0.88929444669784163</v>
      </c>
    </row>
    <row r="447" spans="1:11" ht="16.5" hidden="1" x14ac:dyDescent="0.3">
      <c r="A447" s="67" t="str">
        <f t="shared" si="20"/>
        <v>GDMTHGeneraciónGolfo NorteI</v>
      </c>
      <c r="B447" s="250" t="str">
        <f t="shared" si="21"/>
        <v>GDMTHGolfo NorteI</v>
      </c>
      <c r="C447" s="67" t="str">
        <f t="shared" si="19"/>
        <v>GDMTHGeneraciónEnergíaGolfo Norte</v>
      </c>
      <c r="E447" s="180" t="s">
        <v>54</v>
      </c>
      <c r="F447" s="181" t="s">
        <v>159</v>
      </c>
      <c r="G447" s="181" t="s">
        <v>184</v>
      </c>
      <c r="H447" s="181" t="s">
        <v>135</v>
      </c>
      <c r="I447" s="181" t="s">
        <v>67</v>
      </c>
      <c r="J447" s="99" t="s">
        <v>147</v>
      </c>
      <c r="K447" s="506">
        <f>+INDEX(CEC_ENERO_2025!$N$12:$N$351,MATCH($B447,CEC_ENERO_2025!$B$12:$B$351,0))</f>
        <v>1.4959550854624399</v>
      </c>
    </row>
    <row r="448" spans="1:11" ht="16.5" hidden="1" x14ac:dyDescent="0.3">
      <c r="A448" s="67" t="str">
        <f t="shared" si="20"/>
        <v>GDMTHGeneraciónGolfo NorteP</v>
      </c>
      <c r="B448" s="250" t="str">
        <f t="shared" si="21"/>
        <v>GDMTHGolfo NorteP</v>
      </c>
      <c r="C448" s="67" t="str">
        <f t="shared" si="19"/>
        <v>GDMTHGeneraciónEnergíaGolfo Norte</v>
      </c>
      <c r="E448" s="180" t="s">
        <v>54</v>
      </c>
      <c r="F448" s="181" t="s">
        <v>159</v>
      </c>
      <c r="G448" s="181" t="s">
        <v>184</v>
      </c>
      <c r="H448" s="181" t="s">
        <v>135</v>
      </c>
      <c r="I448" s="181" t="s">
        <v>67</v>
      </c>
      <c r="J448" s="99" t="s">
        <v>148</v>
      </c>
      <c r="K448" s="506">
        <f>+INDEX(CEC_ENERO_2025!$N$12:$N$351,MATCH($B448,CEC_ENERO_2025!$B$12:$B$351,0))</f>
        <v>1.6412989124711861</v>
      </c>
    </row>
    <row r="449" spans="1:11" ht="16.5" hidden="1" x14ac:dyDescent="0.3">
      <c r="A449" s="67" t="str">
        <f t="shared" si="20"/>
        <v>GDMTOGeneraciónGolfo Norte</v>
      </c>
      <c r="B449" s="250" t="str">
        <f t="shared" si="21"/>
        <v>GDMTOGolfo NorteNA</v>
      </c>
      <c r="C449" s="67" t="str">
        <f t="shared" si="19"/>
        <v>GDMTOGeneraciónEnergíaGolfo Norte</v>
      </c>
      <c r="E449" s="180" t="s">
        <v>55</v>
      </c>
      <c r="F449" s="181" t="s">
        <v>159</v>
      </c>
      <c r="G449" s="181" t="s">
        <v>184</v>
      </c>
      <c r="H449" s="181" t="s">
        <v>135</v>
      </c>
      <c r="I449" s="181" t="s">
        <v>67</v>
      </c>
      <c r="J449" s="99" t="s">
        <v>161</v>
      </c>
      <c r="K449" s="506">
        <f>+INDEX(CEC_ENERO_2025!$N$12:$N$351,MATCH($B449,CEC_ENERO_2025!$B$12:$B$351,0))</f>
        <v>1.1522618862858298</v>
      </c>
    </row>
    <row r="450" spans="1:11" ht="16.5" hidden="1" x14ac:dyDescent="0.3">
      <c r="A450" s="67" t="str">
        <f t="shared" si="20"/>
        <v>RAMTGeneraciónGolfo Norte</v>
      </c>
      <c r="B450" s="250" t="str">
        <f t="shared" si="21"/>
        <v>RAMTGolfo NorteNA</v>
      </c>
      <c r="C450" s="67" t="str">
        <f t="shared" si="19"/>
        <v>RAMTGeneraciónEnergíaGolfo Norte</v>
      </c>
      <c r="E450" s="187" t="s">
        <v>60</v>
      </c>
      <c r="F450" s="181" t="s">
        <v>159</v>
      </c>
      <c r="G450" s="181" t="s">
        <v>184</v>
      </c>
      <c r="H450" s="181" t="s">
        <v>135</v>
      </c>
      <c r="I450" s="181" t="s">
        <v>67</v>
      </c>
      <c r="J450" s="99" t="s">
        <v>161</v>
      </c>
      <c r="K450" s="506">
        <f>+INDEX(CEC_ENERO_2025!$N$12:$N$351,MATCH($B450,CEC_ENERO_2025!$B$12:$B$351,0))</f>
        <v>0.74282682721222415</v>
      </c>
    </row>
    <row r="451" spans="1:11" ht="16.5" hidden="1" x14ac:dyDescent="0.3">
      <c r="A451" s="67" t="str">
        <f t="shared" si="20"/>
        <v>DISTGeneraciónGolfo NorteB</v>
      </c>
      <c r="B451" s="250" t="str">
        <f t="shared" si="21"/>
        <v>DISTGolfo NorteB</v>
      </c>
      <c r="C451" s="67" t="str">
        <f t="shared" si="19"/>
        <v>DISTGeneraciónEnergíaGolfo Norte</v>
      </c>
      <c r="E451" s="180" t="s">
        <v>51</v>
      </c>
      <c r="F451" s="181" t="s">
        <v>159</v>
      </c>
      <c r="G451" s="181" t="s">
        <v>184</v>
      </c>
      <c r="H451" s="181" t="s">
        <v>135</v>
      </c>
      <c r="I451" s="181" t="s">
        <v>67</v>
      </c>
      <c r="J451" s="99" t="s">
        <v>146</v>
      </c>
      <c r="K451" s="506">
        <f>+INDEX(CEC_ENERO_2025!$N$12:$N$351,MATCH($B451,CEC_ENERO_2025!$B$12:$B$351,0))</f>
        <v>0.86288532349135638</v>
      </c>
    </row>
    <row r="452" spans="1:11" ht="16.5" hidden="1" x14ac:dyDescent="0.3">
      <c r="A452" s="67" t="str">
        <f t="shared" si="20"/>
        <v>DISTGeneraciónGolfo NorteI</v>
      </c>
      <c r="B452" s="250" t="str">
        <f t="shared" si="21"/>
        <v>DISTGolfo NorteI</v>
      </c>
      <c r="C452" s="67" t="str">
        <f t="shared" si="19"/>
        <v>DISTGeneraciónEnergíaGolfo Norte</v>
      </c>
      <c r="E452" s="180" t="s">
        <v>51</v>
      </c>
      <c r="F452" s="181" t="s">
        <v>159</v>
      </c>
      <c r="G452" s="181" t="s">
        <v>184</v>
      </c>
      <c r="H452" s="181" t="s">
        <v>135</v>
      </c>
      <c r="I452" s="181" t="s">
        <v>67</v>
      </c>
      <c r="J452" s="99" t="s">
        <v>147</v>
      </c>
      <c r="K452" s="506">
        <f>+INDEX(CEC_ENERO_2025!$N$12:$N$351,MATCH($B452,CEC_ENERO_2025!$B$12:$B$351,0))</f>
        <v>1.472355443448133</v>
      </c>
    </row>
    <row r="453" spans="1:11" ht="16.5" hidden="1" x14ac:dyDescent="0.3">
      <c r="A453" s="67" t="str">
        <f t="shared" si="20"/>
        <v>DISTGeneraciónGolfo NorteP</v>
      </c>
      <c r="B453" s="250" t="str">
        <f t="shared" si="21"/>
        <v>DISTGolfo NorteP</v>
      </c>
      <c r="C453" s="67" t="str">
        <f t="shared" si="19"/>
        <v>DISTGeneraciónEnergíaGolfo Norte</v>
      </c>
      <c r="E453" s="180" t="s">
        <v>51</v>
      </c>
      <c r="F453" s="181" t="s">
        <v>159</v>
      </c>
      <c r="G453" s="181" t="s">
        <v>184</v>
      </c>
      <c r="H453" s="181" t="s">
        <v>135</v>
      </c>
      <c r="I453" s="181" t="s">
        <v>67</v>
      </c>
      <c r="J453" s="99" t="s">
        <v>148</v>
      </c>
      <c r="K453" s="506">
        <f>+INDEX(CEC_ENERO_2025!$N$12:$N$351,MATCH($B453,CEC_ENERO_2025!$B$12:$B$351,0))</f>
        <v>1.6158262829954266</v>
      </c>
    </row>
    <row r="454" spans="1:11" ht="16.5" hidden="1" x14ac:dyDescent="0.3">
      <c r="A454" s="67" t="str">
        <f t="shared" si="20"/>
        <v>DISTGeneraciónGolfo NorteSP</v>
      </c>
      <c r="B454" s="250" t="str">
        <f t="shared" si="21"/>
        <v>DISTGolfo NorteSP</v>
      </c>
      <c r="C454" s="67" t="str">
        <f t="shared" si="19"/>
        <v>DISTGeneraciónEnergíaGolfo Norte</v>
      </c>
      <c r="E454" s="180" t="s">
        <v>51</v>
      </c>
      <c r="F454" s="181" t="s">
        <v>159</v>
      </c>
      <c r="G454" s="181" t="s">
        <v>184</v>
      </c>
      <c r="H454" s="181" t="s">
        <v>135</v>
      </c>
      <c r="I454" s="181" t="s">
        <v>67</v>
      </c>
      <c r="J454" s="99" t="s">
        <v>151</v>
      </c>
      <c r="K454" s="506">
        <f>+INDEX(CEC_ENERO_2025!$N$12:$N$351,MATCH($B454,CEC_ENERO_2025!$B$12:$B$351,0))</f>
        <v>0</v>
      </c>
    </row>
    <row r="455" spans="1:11" ht="16.5" hidden="1" x14ac:dyDescent="0.3">
      <c r="A455" s="67" t="str">
        <f t="shared" si="20"/>
        <v>DITGeneraciónGolfo NorteB</v>
      </c>
      <c r="B455" s="250" t="str">
        <f t="shared" si="21"/>
        <v>DITGolfo NorteB</v>
      </c>
      <c r="C455" s="67" t="str">
        <f t="shared" si="19"/>
        <v>DITGeneraciónEnergíaGolfo Norte</v>
      </c>
      <c r="E455" s="180" t="s">
        <v>52</v>
      </c>
      <c r="F455" s="181" t="s">
        <v>159</v>
      </c>
      <c r="G455" s="181" t="s">
        <v>184</v>
      </c>
      <c r="H455" s="181" t="s">
        <v>135</v>
      </c>
      <c r="I455" s="181" t="s">
        <v>67</v>
      </c>
      <c r="J455" s="99" t="s">
        <v>146</v>
      </c>
      <c r="K455" s="506">
        <f>+INDEX(CEC_ENERO_2025!$N$12:$N$351,MATCH($B455,CEC_ENERO_2025!$B$12:$B$351,0))</f>
        <v>0.77373112032619695</v>
      </c>
    </row>
    <row r="456" spans="1:11" ht="16.5" hidden="1" x14ac:dyDescent="0.3">
      <c r="A456" s="67" t="str">
        <f t="shared" si="20"/>
        <v>DITGeneraciónGolfo NorteI</v>
      </c>
      <c r="B456" s="250" t="str">
        <f t="shared" si="21"/>
        <v>DITGolfo NorteI</v>
      </c>
      <c r="C456" s="67" t="str">
        <f t="shared" si="19"/>
        <v>DITGeneraciónEnergíaGolfo Norte</v>
      </c>
      <c r="E456" s="180" t="s">
        <v>52</v>
      </c>
      <c r="F456" s="181" t="s">
        <v>159</v>
      </c>
      <c r="G456" s="181" t="s">
        <v>184</v>
      </c>
      <c r="H456" s="181" t="s">
        <v>135</v>
      </c>
      <c r="I456" s="181" t="s">
        <v>67</v>
      </c>
      <c r="J456" s="99" t="s">
        <v>147</v>
      </c>
      <c r="K456" s="506">
        <f>+INDEX(CEC_ENERO_2025!$N$12:$N$351,MATCH($B456,CEC_ENERO_2025!$B$12:$B$351,0))</f>
        <v>1.4266545493886822</v>
      </c>
    </row>
    <row r="457" spans="1:11" ht="16.5" hidden="1" x14ac:dyDescent="0.3">
      <c r="A457" s="67" t="str">
        <f t="shared" si="20"/>
        <v>DITGeneraciónGolfo NorteP</v>
      </c>
      <c r="B457" s="250" t="str">
        <f t="shared" si="21"/>
        <v>DITGolfo NorteP</v>
      </c>
      <c r="C457" s="67" t="str">
        <f t="shared" si="19"/>
        <v>DITGeneraciónEnergíaGolfo Norte</v>
      </c>
      <c r="E457" s="180" t="s">
        <v>52</v>
      </c>
      <c r="F457" s="181" t="s">
        <v>159</v>
      </c>
      <c r="G457" s="181" t="s">
        <v>184</v>
      </c>
      <c r="H457" s="181" t="s">
        <v>135</v>
      </c>
      <c r="I457" s="181" t="s">
        <v>67</v>
      </c>
      <c r="J457" s="99" t="s">
        <v>148</v>
      </c>
      <c r="K457" s="506">
        <f>+INDEX(CEC_ENERO_2025!$N$12:$N$351,MATCH($B457,CEC_ENERO_2025!$B$12:$B$351,0))</f>
        <v>1.5034470353082514</v>
      </c>
    </row>
    <row r="458" spans="1:11" ht="16.5" hidden="1" x14ac:dyDescent="0.3">
      <c r="A458" s="67" t="str">
        <f t="shared" si="20"/>
        <v>DITGeneraciónGolfo NorteSP</v>
      </c>
      <c r="B458" s="250" t="str">
        <f t="shared" si="21"/>
        <v>DITGolfo NorteSP</v>
      </c>
      <c r="C458" s="67" t="str">
        <f t="shared" ref="C458:C521" si="22">E458&amp;F458&amp;H458&amp;I458</f>
        <v>DITGeneraciónEnergíaGolfo Norte</v>
      </c>
      <c r="E458" s="180" t="s">
        <v>52</v>
      </c>
      <c r="F458" s="181" t="s">
        <v>159</v>
      </c>
      <c r="G458" s="181" t="s">
        <v>184</v>
      </c>
      <c r="H458" s="181" t="s">
        <v>135</v>
      </c>
      <c r="I458" s="181" t="s">
        <v>67</v>
      </c>
      <c r="J458" s="99" t="s">
        <v>151</v>
      </c>
      <c r="K458" s="506">
        <f>+INDEX(CEC_ENERO_2025!$N$12:$N$351,MATCH($B458,CEC_ENERO_2025!$B$12:$B$351,0))</f>
        <v>0</v>
      </c>
    </row>
    <row r="459" spans="1:11" ht="16.5" hidden="1" x14ac:dyDescent="0.3">
      <c r="A459" s="67" t="str">
        <f t="shared" ref="A459:A522" si="23">IF(J459="NA",E459&amp;F459&amp;I459,E459&amp;F459&amp;I459&amp;J459)</f>
        <v>DB1GeneraciónJalisco</v>
      </c>
      <c r="B459" s="250" t="str">
        <f t="shared" si="21"/>
        <v>DB1JaliscoNA</v>
      </c>
      <c r="C459" s="67" t="str">
        <f t="shared" si="22"/>
        <v>DB1GeneraciónEnergíaJalisco</v>
      </c>
      <c r="E459" s="180" t="s">
        <v>48</v>
      </c>
      <c r="F459" s="181" t="s">
        <v>159</v>
      </c>
      <c r="G459" s="181" t="s">
        <v>184</v>
      </c>
      <c r="H459" s="181" t="s">
        <v>135</v>
      </c>
      <c r="I459" s="181" t="s">
        <v>68</v>
      </c>
      <c r="J459" s="99" t="s">
        <v>161</v>
      </c>
      <c r="K459" s="506">
        <f>+INDEX(CEC_ENERO_2025!$N$12:$N$351,MATCH($B459,CEC_ENERO_2025!$B$12:$B$351,0))</f>
        <v>0.83759999276174169</v>
      </c>
    </row>
    <row r="460" spans="1:11" ht="16.5" hidden="1" x14ac:dyDescent="0.3">
      <c r="A460" s="67" t="str">
        <f t="shared" si="23"/>
        <v>DB2GeneraciónJalisco</v>
      </c>
      <c r="B460" s="250" t="str">
        <f t="shared" si="21"/>
        <v>DB2JaliscoNA</v>
      </c>
      <c r="C460" s="67" t="str">
        <f t="shared" si="22"/>
        <v>DB2GeneraciónEnergíaJalisco</v>
      </c>
      <c r="E460" s="180" t="s">
        <v>50</v>
      </c>
      <c r="F460" s="181" t="s">
        <v>159</v>
      </c>
      <c r="G460" s="181" t="s">
        <v>184</v>
      </c>
      <c r="H460" s="181" t="s">
        <v>135</v>
      </c>
      <c r="I460" s="181" t="s">
        <v>68</v>
      </c>
      <c r="J460" s="99" t="s">
        <v>161</v>
      </c>
      <c r="K460" s="506">
        <f>+INDEX(CEC_ENERO_2025!$N$12:$N$351,MATCH($B460,CEC_ENERO_2025!$B$12:$B$351,0))</f>
        <v>0.83966027896933904</v>
      </c>
    </row>
    <row r="461" spans="1:11" ht="16.5" hidden="1" x14ac:dyDescent="0.3">
      <c r="A461" s="67" t="str">
        <f t="shared" si="23"/>
        <v>PDBTGeneraciónJalisco</v>
      </c>
      <c r="B461" s="250" t="str">
        <f t="shared" si="21"/>
        <v>PDBTJaliscoNA</v>
      </c>
      <c r="C461" s="67" t="str">
        <f t="shared" si="22"/>
        <v>PDBTGeneraciónEnergíaJalisco</v>
      </c>
      <c r="E461" s="180" t="s">
        <v>56</v>
      </c>
      <c r="F461" s="181" t="s">
        <v>159</v>
      </c>
      <c r="G461" s="181" t="s">
        <v>184</v>
      </c>
      <c r="H461" s="181" t="s">
        <v>135</v>
      </c>
      <c r="I461" s="181" t="s">
        <v>68</v>
      </c>
      <c r="J461" s="99" t="s">
        <v>161</v>
      </c>
      <c r="K461" s="506">
        <f>+INDEX(CEC_ENERO_2025!$N$12:$N$351,MATCH($B461,CEC_ENERO_2025!$B$12:$B$351,0))</f>
        <v>1.8821651000140309</v>
      </c>
    </row>
    <row r="462" spans="1:11" ht="16.5" hidden="1" x14ac:dyDescent="0.3">
      <c r="A462" s="67" t="str">
        <f t="shared" si="23"/>
        <v>GDBTGeneraciónJalisco</v>
      </c>
      <c r="B462" s="250" t="str">
        <f t="shared" si="21"/>
        <v>GDBTJaliscoNA</v>
      </c>
      <c r="C462" s="67" t="str">
        <f t="shared" si="22"/>
        <v>GDBTGeneraciónEnergíaJalisco</v>
      </c>
      <c r="E462" s="180" t="s">
        <v>53</v>
      </c>
      <c r="F462" s="181" t="s">
        <v>159</v>
      </c>
      <c r="G462" s="181" t="s">
        <v>184</v>
      </c>
      <c r="H462" s="181" t="s">
        <v>135</v>
      </c>
      <c r="I462" s="181" t="s">
        <v>68</v>
      </c>
      <c r="J462" s="99" t="s">
        <v>161</v>
      </c>
      <c r="K462" s="506">
        <f>+INDEX(CEC_ENERO_2025!$N$12:$N$351,MATCH($B462,CEC_ENERO_2025!$B$12:$B$351,0))</f>
        <v>1.3998708286899051</v>
      </c>
    </row>
    <row r="463" spans="1:11" ht="16.5" hidden="1" x14ac:dyDescent="0.3">
      <c r="A463" s="67" t="str">
        <f t="shared" si="23"/>
        <v>RABTGeneraciónJalisco</v>
      </c>
      <c r="B463" s="250" t="str">
        <f t="shared" si="21"/>
        <v>RABTJaliscoNA</v>
      </c>
      <c r="C463" s="67" t="str">
        <f t="shared" si="22"/>
        <v>RABTGeneraciónEnergíaJalisco</v>
      </c>
      <c r="E463" s="187" t="s">
        <v>59</v>
      </c>
      <c r="F463" s="181" t="s">
        <v>159</v>
      </c>
      <c r="G463" s="181" t="s">
        <v>184</v>
      </c>
      <c r="H463" s="181" t="s">
        <v>135</v>
      </c>
      <c r="I463" s="181" t="s">
        <v>68</v>
      </c>
      <c r="J463" s="99" t="s">
        <v>161</v>
      </c>
      <c r="K463" s="506">
        <f>+INDEX(CEC_ENERO_2025!$N$12:$N$351,MATCH($B463,CEC_ENERO_2025!$B$12:$B$351,0))</f>
        <v>0.82580017175458842</v>
      </c>
    </row>
    <row r="464" spans="1:11" ht="16.5" hidden="1" x14ac:dyDescent="0.3">
      <c r="A464" s="67" t="str">
        <f t="shared" si="23"/>
        <v>APBTGeneraciónJalisco</v>
      </c>
      <c r="B464" s="250" t="str">
        <f t="shared" si="21"/>
        <v>APBTJaliscoNA</v>
      </c>
      <c r="C464" s="67" t="str">
        <f t="shared" si="22"/>
        <v>APBTGeneraciónEnergíaJalisco</v>
      </c>
      <c r="E464" s="180" t="s">
        <v>57</v>
      </c>
      <c r="F464" s="181" t="s">
        <v>159</v>
      </c>
      <c r="G464" s="181" t="s">
        <v>184</v>
      </c>
      <c r="H464" s="181" t="s">
        <v>135</v>
      </c>
      <c r="I464" s="181" t="s">
        <v>68</v>
      </c>
      <c r="J464" s="99" t="s">
        <v>161</v>
      </c>
      <c r="K464" s="506">
        <f>+INDEX(CEC_ENERO_2025!$N$12:$N$351,MATCH($B464,CEC_ENERO_2025!$B$12:$B$351,0))</f>
        <v>1.5830490024199997</v>
      </c>
    </row>
    <row r="465" spans="1:11" ht="16.5" hidden="1" x14ac:dyDescent="0.3">
      <c r="A465" s="67" t="str">
        <f t="shared" si="23"/>
        <v>APMTGeneraciónJalisco</v>
      </c>
      <c r="B465" s="250" t="str">
        <f t="shared" si="21"/>
        <v>APMTJaliscoNA</v>
      </c>
      <c r="C465" s="67" t="str">
        <f t="shared" si="22"/>
        <v>APMTGeneraciónEnergíaJalisco</v>
      </c>
      <c r="E465" s="180" t="s">
        <v>58</v>
      </c>
      <c r="F465" s="181" t="s">
        <v>159</v>
      </c>
      <c r="G465" s="181" t="s">
        <v>184</v>
      </c>
      <c r="H465" s="181" t="s">
        <v>135</v>
      </c>
      <c r="I465" s="181" t="s">
        <v>68</v>
      </c>
      <c r="J465" s="99" t="s">
        <v>161</v>
      </c>
      <c r="K465" s="506">
        <f>+INDEX(CEC_ENERO_2025!$N$12:$N$351,MATCH($B465,CEC_ENERO_2025!$B$12:$B$351,0))</f>
        <v>1.274755266264852</v>
      </c>
    </row>
    <row r="466" spans="1:11" ht="16.5" hidden="1" x14ac:dyDescent="0.3">
      <c r="A466" s="67" t="str">
        <f t="shared" si="23"/>
        <v>GDMTHGeneraciónJaliscoB</v>
      </c>
      <c r="B466" s="250" t="str">
        <f t="shared" si="21"/>
        <v>GDMTHJaliscoB</v>
      </c>
      <c r="C466" s="67" t="str">
        <f t="shared" si="22"/>
        <v>GDMTHGeneraciónEnergíaJalisco</v>
      </c>
      <c r="E466" s="180" t="s">
        <v>54</v>
      </c>
      <c r="F466" s="181" t="s">
        <v>159</v>
      </c>
      <c r="G466" s="181" t="s">
        <v>184</v>
      </c>
      <c r="H466" s="181" t="s">
        <v>135</v>
      </c>
      <c r="I466" s="181" t="s">
        <v>68</v>
      </c>
      <c r="J466" s="99" t="s">
        <v>146</v>
      </c>
      <c r="K466" s="506">
        <f>+INDEX(CEC_ENERO_2025!$N$12:$N$351,MATCH($B466,CEC_ENERO_2025!$B$12:$B$351,0))</f>
        <v>0.88142789935973986</v>
      </c>
    </row>
    <row r="467" spans="1:11" ht="16.5" hidden="1" x14ac:dyDescent="0.3">
      <c r="A467" s="67" t="str">
        <f t="shared" si="23"/>
        <v>GDMTHGeneraciónJaliscoI</v>
      </c>
      <c r="B467" s="250" t="str">
        <f t="shared" si="21"/>
        <v>GDMTHJaliscoI</v>
      </c>
      <c r="C467" s="67" t="str">
        <f t="shared" si="22"/>
        <v>GDMTHGeneraciónEnergíaJalisco</v>
      </c>
      <c r="E467" s="180" t="s">
        <v>54</v>
      </c>
      <c r="F467" s="181" t="s">
        <v>159</v>
      </c>
      <c r="G467" s="181" t="s">
        <v>184</v>
      </c>
      <c r="H467" s="181" t="s">
        <v>135</v>
      </c>
      <c r="I467" s="181" t="s">
        <v>68</v>
      </c>
      <c r="J467" s="99" t="s">
        <v>147</v>
      </c>
      <c r="K467" s="506">
        <f>+INDEX(CEC_ENERO_2025!$N$12:$N$351,MATCH($B467,CEC_ENERO_2025!$B$12:$B$351,0))</f>
        <v>1.7373831692437194</v>
      </c>
    </row>
    <row r="468" spans="1:11" ht="16.5" hidden="1" x14ac:dyDescent="0.3">
      <c r="A468" s="67" t="str">
        <f t="shared" si="23"/>
        <v>GDMTHGeneraciónJaliscoP</v>
      </c>
      <c r="B468" s="250" t="str">
        <f t="shared" si="21"/>
        <v>GDMTHJaliscoP</v>
      </c>
      <c r="C468" s="67" t="str">
        <f t="shared" si="22"/>
        <v>GDMTHGeneraciónEnergíaJalisco</v>
      </c>
      <c r="E468" s="180" t="s">
        <v>54</v>
      </c>
      <c r="F468" s="181" t="s">
        <v>159</v>
      </c>
      <c r="G468" s="181" t="s">
        <v>184</v>
      </c>
      <c r="H468" s="181" t="s">
        <v>135</v>
      </c>
      <c r="I468" s="181" t="s">
        <v>68</v>
      </c>
      <c r="J468" s="99" t="s">
        <v>148</v>
      </c>
      <c r="K468" s="506">
        <f>+INDEX(CEC_ENERO_2025!$N$12:$N$351,MATCH($B468,CEC_ENERO_2025!$B$12:$B$351,0))</f>
        <v>1.9810588379787435</v>
      </c>
    </row>
    <row r="469" spans="1:11" ht="16.5" hidden="1" x14ac:dyDescent="0.3">
      <c r="A469" s="67" t="str">
        <f t="shared" si="23"/>
        <v>GDMTOGeneraciónJalisco</v>
      </c>
      <c r="B469" s="250" t="str">
        <f t="shared" si="21"/>
        <v>GDMTOJaliscoNA</v>
      </c>
      <c r="C469" s="67" t="str">
        <f t="shared" si="22"/>
        <v>GDMTOGeneraciónEnergíaJalisco</v>
      </c>
      <c r="E469" s="180" t="s">
        <v>55</v>
      </c>
      <c r="F469" s="181" t="s">
        <v>159</v>
      </c>
      <c r="G469" s="181" t="s">
        <v>184</v>
      </c>
      <c r="H469" s="181" t="s">
        <v>135</v>
      </c>
      <c r="I469" s="181" t="s">
        <v>68</v>
      </c>
      <c r="J469" s="99" t="s">
        <v>161</v>
      </c>
      <c r="K469" s="506">
        <f>+INDEX(CEC_ENERO_2025!$N$12:$N$351,MATCH($B469,CEC_ENERO_2025!$B$12:$B$351,0))</f>
        <v>1.3118404180016177</v>
      </c>
    </row>
    <row r="470" spans="1:11" ht="16.5" hidden="1" x14ac:dyDescent="0.3">
      <c r="A470" s="67" t="str">
        <f t="shared" si="23"/>
        <v>RAMTGeneraciónJalisco</v>
      </c>
      <c r="B470" s="250" t="str">
        <f t="shared" si="21"/>
        <v>RAMTJaliscoNA</v>
      </c>
      <c r="C470" s="67" t="str">
        <f t="shared" si="22"/>
        <v>RAMTGeneraciónEnergíaJalisco</v>
      </c>
      <c r="E470" s="187" t="s">
        <v>60</v>
      </c>
      <c r="F470" s="181" t="s">
        <v>159</v>
      </c>
      <c r="G470" s="181" t="s">
        <v>184</v>
      </c>
      <c r="H470" s="181" t="s">
        <v>135</v>
      </c>
      <c r="I470" s="181" t="s">
        <v>68</v>
      </c>
      <c r="J470" s="99" t="s">
        <v>161</v>
      </c>
      <c r="K470" s="506">
        <f>+INDEX(CEC_ENERO_2025!$N$12:$N$351,MATCH($B470,CEC_ENERO_2025!$B$12:$B$351,0))</f>
        <v>0.78159766766429939</v>
      </c>
    </row>
    <row r="471" spans="1:11" ht="16.5" hidden="1" x14ac:dyDescent="0.3">
      <c r="A471" s="67" t="str">
        <f t="shared" si="23"/>
        <v>DISTGeneraciónJaliscoB</v>
      </c>
      <c r="B471" s="250" t="str">
        <f t="shared" si="21"/>
        <v>DISTJaliscoB</v>
      </c>
      <c r="C471" s="67" t="str">
        <f t="shared" si="22"/>
        <v>DISTGeneraciónEnergíaJalisco</v>
      </c>
      <c r="E471" s="187" t="s">
        <v>51</v>
      </c>
      <c r="F471" s="181" t="s">
        <v>159</v>
      </c>
      <c r="G471" s="181" t="s">
        <v>184</v>
      </c>
      <c r="H471" s="181" t="s">
        <v>135</v>
      </c>
      <c r="I471" s="181" t="s">
        <v>68</v>
      </c>
      <c r="J471" s="99" t="s">
        <v>146</v>
      </c>
      <c r="K471" s="506">
        <f>+INDEX(CEC_ENERO_2025!$N$12:$N$351,MATCH($B471,CEC_ENERO_2025!$B$12:$B$351,0))</f>
        <v>0.94885544797204435</v>
      </c>
    </row>
    <row r="472" spans="1:11" ht="16.5" hidden="1" x14ac:dyDescent="0.3">
      <c r="A472" s="67" t="str">
        <f t="shared" si="23"/>
        <v>DISTGeneraciónJaliscoI</v>
      </c>
      <c r="B472" s="250" t="str">
        <f t="shared" si="21"/>
        <v>DISTJaliscoI</v>
      </c>
      <c r="C472" s="67" t="str">
        <f t="shared" si="22"/>
        <v>DISTGeneraciónEnergíaJalisco</v>
      </c>
      <c r="E472" s="187" t="s">
        <v>51</v>
      </c>
      <c r="F472" s="181" t="s">
        <v>159</v>
      </c>
      <c r="G472" s="181" t="s">
        <v>184</v>
      </c>
      <c r="H472" s="181" t="s">
        <v>135</v>
      </c>
      <c r="I472" s="181" t="s">
        <v>68</v>
      </c>
      <c r="J472" s="99" t="s">
        <v>147</v>
      </c>
      <c r="K472" s="506">
        <f>+INDEX(CEC_ENERO_2025!$N$12:$N$351,MATCH($B472,CEC_ENERO_2025!$B$12:$B$351,0))</f>
        <v>1.6941171588841577</v>
      </c>
    </row>
    <row r="473" spans="1:11" ht="16.5" hidden="1" x14ac:dyDescent="0.3">
      <c r="A473" s="67" t="str">
        <f t="shared" si="23"/>
        <v>DISTGeneraciónJaliscoP</v>
      </c>
      <c r="B473" s="250" t="str">
        <f t="shared" si="21"/>
        <v>DISTJaliscoP</v>
      </c>
      <c r="C473" s="67" t="str">
        <f t="shared" si="22"/>
        <v>DISTGeneraciónEnergíaJalisco</v>
      </c>
      <c r="E473" s="180" t="s">
        <v>51</v>
      </c>
      <c r="F473" s="181" t="s">
        <v>159</v>
      </c>
      <c r="G473" s="181" t="s">
        <v>184</v>
      </c>
      <c r="H473" s="181" t="s">
        <v>135</v>
      </c>
      <c r="I473" s="181" t="s">
        <v>68</v>
      </c>
      <c r="J473" s="99" t="s">
        <v>148</v>
      </c>
      <c r="K473" s="506">
        <f>+INDEX(CEC_ENERO_2025!$N$12:$N$351,MATCH($B473,CEC_ENERO_2025!$B$12:$B$351,0))</f>
        <v>2.0396833455222203</v>
      </c>
    </row>
    <row r="474" spans="1:11" ht="16.5" hidden="1" x14ac:dyDescent="0.3">
      <c r="A474" s="67" t="str">
        <f t="shared" si="23"/>
        <v>DISTGeneraciónJaliscoSP</v>
      </c>
      <c r="B474" s="250" t="str">
        <f t="shared" si="21"/>
        <v>DISTJaliscoSP</v>
      </c>
      <c r="C474" s="67" t="str">
        <f t="shared" si="22"/>
        <v>DISTGeneraciónEnergíaJalisco</v>
      </c>
      <c r="E474" s="180" t="s">
        <v>51</v>
      </c>
      <c r="F474" s="181" t="s">
        <v>159</v>
      </c>
      <c r="G474" s="181" t="s">
        <v>184</v>
      </c>
      <c r="H474" s="181" t="s">
        <v>135</v>
      </c>
      <c r="I474" s="181" t="s">
        <v>68</v>
      </c>
      <c r="J474" s="99" t="s">
        <v>151</v>
      </c>
      <c r="K474" s="506">
        <f>+INDEX(CEC_ENERO_2025!$N$12:$N$351,MATCH($B474,CEC_ENERO_2025!$B$12:$B$351,0))</f>
        <v>0</v>
      </c>
    </row>
    <row r="475" spans="1:11" ht="16.5" hidden="1" x14ac:dyDescent="0.3">
      <c r="A475" s="67" t="str">
        <f t="shared" si="23"/>
        <v>DITGeneraciónJaliscoB</v>
      </c>
      <c r="B475" s="250" t="str">
        <f t="shared" si="21"/>
        <v>DITJaliscoB</v>
      </c>
      <c r="C475" s="67" t="str">
        <f t="shared" si="22"/>
        <v>DITGeneraciónEnergíaJalisco</v>
      </c>
      <c r="E475" s="180" t="s">
        <v>52</v>
      </c>
      <c r="F475" s="181" t="s">
        <v>159</v>
      </c>
      <c r="G475" s="181" t="s">
        <v>184</v>
      </c>
      <c r="H475" s="181" t="s">
        <v>135</v>
      </c>
      <c r="I475" s="181" t="s">
        <v>68</v>
      </c>
      <c r="J475" s="99" t="s">
        <v>146</v>
      </c>
      <c r="K475" s="506">
        <f>+INDEX(CEC_ENERO_2025!$N$12:$N$351,MATCH($B475,CEC_ENERO_2025!$B$12:$B$351,0))</f>
        <v>0.8477141250535869</v>
      </c>
    </row>
    <row r="476" spans="1:11" ht="16.5" hidden="1" x14ac:dyDescent="0.3">
      <c r="A476" s="67" t="str">
        <f t="shared" si="23"/>
        <v>DITGeneraciónJaliscoI</v>
      </c>
      <c r="B476" s="250" t="str">
        <f t="shared" si="21"/>
        <v>DITJaliscoI</v>
      </c>
      <c r="C476" s="67" t="str">
        <f t="shared" si="22"/>
        <v>DITGeneraciónEnergíaJalisco</v>
      </c>
      <c r="E476" s="180" t="s">
        <v>52</v>
      </c>
      <c r="F476" s="181" t="s">
        <v>159</v>
      </c>
      <c r="G476" s="181" t="s">
        <v>184</v>
      </c>
      <c r="H476" s="181" t="s">
        <v>135</v>
      </c>
      <c r="I476" s="181" t="s">
        <v>68</v>
      </c>
      <c r="J476" s="99" t="s">
        <v>147</v>
      </c>
      <c r="K476" s="506">
        <f>+INDEX(CEC_ENERO_2025!$N$12:$N$351,MATCH($B476,CEC_ENERO_2025!$B$12:$B$351,0))</f>
        <v>1.632121273910067</v>
      </c>
    </row>
    <row r="477" spans="1:11" ht="16.5" hidden="1" x14ac:dyDescent="0.3">
      <c r="A477" s="67" t="str">
        <f t="shared" si="23"/>
        <v>DITGeneraciónJaliscoP</v>
      </c>
      <c r="B477" s="250" t="str">
        <f t="shared" si="21"/>
        <v>DITJaliscoP</v>
      </c>
      <c r="C477" s="67" t="str">
        <f t="shared" si="22"/>
        <v>DITGeneraciónEnergíaJalisco</v>
      </c>
      <c r="E477" s="180" t="s">
        <v>52</v>
      </c>
      <c r="F477" s="181" t="s">
        <v>159</v>
      </c>
      <c r="G477" s="181" t="s">
        <v>184</v>
      </c>
      <c r="H477" s="181" t="s">
        <v>135</v>
      </c>
      <c r="I477" s="181" t="s">
        <v>68</v>
      </c>
      <c r="J477" s="99" t="s">
        <v>148</v>
      </c>
      <c r="K477" s="506">
        <f>+INDEX(CEC_ENERO_2025!$N$12:$N$351,MATCH($B477,CEC_ENERO_2025!$B$12:$B$351,0))</f>
        <v>1.8673684990685513</v>
      </c>
    </row>
    <row r="478" spans="1:11" ht="16.5" hidden="1" x14ac:dyDescent="0.3">
      <c r="A478" s="67" t="str">
        <f t="shared" si="23"/>
        <v>DITGeneraciónJaliscoSP</v>
      </c>
      <c r="B478" s="250" t="str">
        <f t="shared" si="21"/>
        <v>DITJaliscoSP</v>
      </c>
      <c r="C478" s="67" t="str">
        <f t="shared" si="22"/>
        <v>DITGeneraciónEnergíaJalisco</v>
      </c>
      <c r="E478" s="180" t="s">
        <v>52</v>
      </c>
      <c r="F478" s="181" t="s">
        <v>159</v>
      </c>
      <c r="G478" s="181" t="s">
        <v>184</v>
      </c>
      <c r="H478" s="181" t="s">
        <v>135</v>
      </c>
      <c r="I478" s="181" t="s">
        <v>68</v>
      </c>
      <c r="J478" s="99" t="s">
        <v>151</v>
      </c>
      <c r="K478" s="506">
        <f>+INDEX(CEC_ENERO_2025!$N$12:$N$351,MATCH($B478,CEC_ENERO_2025!$B$12:$B$351,0))</f>
        <v>0</v>
      </c>
    </row>
    <row r="479" spans="1:11" ht="16.5" hidden="1" x14ac:dyDescent="0.3">
      <c r="A479" s="67" t="str">
        <f t="shared" si="23"/>
        <v>DB1GeneraciónNoroeste</v>
      </c>
      <c r="B479" s="250" t="str">
        <f t="shared" si="21"/>
        <v>DB1NoroesteNA</v>
      </c>
      <c r="C479" s="67" t="str">
        <f t="shared" si="22"/>
        <v>DB1GeneraciónEnergíaNoroeste</v>
      </c>
      <c r="E479" s="180" t="s">
        <v>48</v>
      </c>
      <c r="F479" s="181" t="s">
        <v>159</v>
      </c>
      <c r="G479" s="181" t="s">
        <v>184</v>
      </c>
      <c r="H479" s="181" t="s">
        <v>135</v>
      </c>
      <c r="I479" s="181" t="s">
        <v>69</v>
      </c>
      <c r="J479" s="99" t="s">
        <v>161</v>
      </c>
      <c r="K479" s="506">
        <f>+INDEX(CEC_ENERO_2025!$N$12:$N$351,MATCH($B479,CEC_ENERO_2025!$B$12:$B$351,0))</f>
        <v>0.76249319555748007</v>
      </c>
    </row>
    <row r="480" spans="1:11" ht="16.5" hidden="1" x14ac:dyDescent="0.3">
      <c r="A480" s="67" t="str">
        <f t="shared" si="23"/>
        <v>DB2GeneraciónNoroeste</v>
      </c>
      <c r="B480" s="250" t="str">
        <f t="shared" si="21"/>
        <v>DB2NoroesteNA</v>
      </c>
      <c r="C480" s="67" t="str">
        <f t="shared" si="22"/>
        <v>DB2GeneraciónEnergíaNoroeste</v>
      </c>
      <c r="E480" s="180" t="s">
        <v>50</v>
      </c>
      <c r="F480" s="181" t="s">
        <v>159</v>
      </c>
      <c r="G480" s="181" t="s">
        <v>184</v>
      </c>
      <c r="H480" s="181" t="s">
        <v>135</v>
      </c>
      <c r="I480" s="181" t="s">
        <v>69</v>
      </c>
      <c r="J480" s="99" t="s">
        <v>161</v>
      </c>
      <c r="K480" s="506">
        <f>+INDEX(CEC_ENERO_2025!$N$12:$N$351,MATCH($B480,CEC_ENERO_2025!$B$12:$B$351,0))</f>
        <v>0.76230589681133476</v>
      </c>
    </row>
    <row r="481" spans="1:11" ht="16.5" hidden="1" x14ac:dyDescent="0.3">
      <c r="A481" s="67" t="str">
        <f t="shared" si="23"/>
        <v>PDBTGeneraciónNoroeste</v>
      </c>
      <c r="B481" s="250" t="str">
        <f t="shared" si="21"/>
        <v>PDBTNoroesteNA</v>
      </c>
      <c r="C481" s="67" t="str">
        <f t="shared" si="22"/>
        <v>PDBTGeneraciónEnergíaNoroeste</v>
      </c>
      <c r="E481" s="180" t="s">
        <v>56</v>
      </c>
      <c r="F481" s="181" t="s">
        <v>159</v>
      </c>
      <c r="G481" s="181" t="s">
        <v>184</v>
      </c>
      <c r="H481" s="181" t="s">
        <v>135</v>
      </c>
      <c r="I481" s="181" t="s">
        <v>69</v>
      </c>
      <c r="J481" s="99" t="s">
        <v>161</v>
      </c>
      <c r="K481" s="506">
        <f>+INDEX(CEC_ENERO_2025!$N$12:$N$351,MATCH($B481,CEC_ENERO_2025!$B$12:$B$351,0))</f>
        <v>1.4890250318550642</v>
      </c>
    </row>
    <row r="482" spans="1:11" ht="16.5" hidden="1" x14ac:dyDescent="0.3">
      <c r="A482" s="67" t="str">
        <f t="shared" si="23"/>
        <v>GDBTGeneraciónNoroeste</v>
      </c>
      <c r="B482" s="250" t="str">
        <f t="shared" si="21"/>
        <v>GDBTNoroesteNA</v>
      </c>
      <c r="C482" s="67" t="str">
        <f t="shared" si="22"/>
        <v>GDBTGeneraciónEnergíaNoroeste</v>
      </c>
      <c r="E482" s="180" t="s">
        <v>53</v>
      </c>
      <c r="F482" s="181" t="s">
        <v>159</v>
      </c>
      <c r="G482" s="181" t="s">
        <v>184</v>
      </c>
      <c r="H482" s="181" t="s">
        <v>135</v>
      </c>
      <c r="I482" s="181" t="s">
        <v>69</v>
      </c>
      <c r="J482" s="99" t="s">
        <v>161</v>
      </c>
      <c r="K482" s="506">
        <f>+INDEX(CEC_ENERO_2025!$N$12:$N$351,MATCH($B482,CEC_ENERO_2025!$B$12:$B$351,0))</f>
        <v>1.4302132255654425</v>
      </c>
    </row>
    <row r="483" spans="1:11" ht="16.5" hidden="1" x14ac:dyDescent="0.3">
      <c r="A483" s="67" t="str">
        <f t="shared" si="23"/>
        <v>RABTGeneraciónNoroeste</v>
      </c>
      <c r="B483" s="250" t="str">
        <f t="shared" si="21"/>
        <v>RABTNoroesteNA</v>
      </c>
      <c r="C483" s="67" t="str">
        <f t="shared" si="22"/>
        <v>RABTGeneraciónEnergíaNoroeste</v>
      </c>
      <c r="E483" s="180" t="s">
        <v>59</v>
      </c>
      <c r="F483" s="181" t="s">
        <v>159</v>
      </c>
      <c r="G483" s="181" t="s">
        <v>184</v>
      </c>
      <c r="H483" s="181" t="s">
        <v>135</v>
      </c>
      <c r="I483" s="181" t="s">
        <v>69</v>
      </c>
      <c r="J483" s="99" t="s">
        <v>161</v>
      </c>
      <c r="K483" s="506">
        <f>+INDEX(CEC_ENERO_2025!$N$12:$N$351,MATCH($B483,CEC_ENERO_2025!$B$12:$B$351,0))</f>
        <v>0.7589345193807191</v>
      </c>
    </row>
    <row r="484" spans="1:11" ht="16.5" hidden="1" x14ac:dyDescent="0.3">
      <c r="A484" s="67" t="str">
        <f t="shared" si="23"/>
        <v>APBTGeneraciónNoroeste</v>
      </c>
      <c r="B484" s="250" t="str">
        <f t="shared" si="21"/>
        <v>APBTNoroesteNA</v>
      </c>
      <c r="C484" s="67" t="str">
        <f t="shared" si="22"/>
        <v>APBTGeneraciónEnergíaNoroeste</v>
      </c>
      <c r="E484" s="180" t="s">
        <v>57</v>
      </c>
      <c r="F484" s="181" t="s">
        <v>159</v>
      </c>
      <c r="G484" s="181" t="s">
        <v>184</v>
      </c>
      <c r="H484" s="181" t="s">
        <v>135</v>
      </c>
      <c r="I484" s="181" t="s">
        <v>69</v>
      </c>
      <c r="J484" s="99" t="s">
        <v>161</v>
      </c>
      <c r="K484" s="506">
        <f>+INDEX(CEC_ENERO_2025!$N$12:$N$351,MATCH($B484,CEC_ENERO_2025!$B$12:$B$351,0))</f>
        <v>1.2623935490192619</v>
      </c>
    </row>
    <row r="485" spans="1:11" ht="16.5" hidden="1" x14ac:dyDescent="0.3">
      <c r="A485" s="67" t="str">
        <f t="shared" si="23"/>
        <v>APMTGeneraciónNoroeste</v>
      </c>
      <c r="B485" s="250" t="str">
        <f t="shared" si="21"/>
        <v>APMTNoroesteNA</v>
      </c>
      <c r="C485" s="67" t="str">
        <f t="shared" si="22"/>
        <v>APMTGeneraciónEnergíaNoroeste</v>
      </c>
      <c r="E485" s="180" t="s">
        <v>58</v>
      </c>
      <c r="F485" s="181" t="s">
        <v>159</v>
      </c>
      <c r="G485" s="181" t="s">
        <v>184</v>
      </c>
      <c r="H485" s="181" t="s">
        <v>135</v>
      </c>
      <c r="I485" s="181" t="s">
        <v>69</v>
      </c>
      <c r="J485" s="99" t="s">
        <v>161</v>
      </c>
      <c r="K485" s="506">
        <f>+INDEX(CEC_ENERO_2025!$N$12:$N$351,MATCH($B485,CEC_ENERO_2025!$B$12:$B$351,0))</f>
        <v>1.0921389887731918</v>
      </c>
    </row>
    <row r="486" spans="1:11" ht="16.5" hidden="1" x14ac:dyDescent="0.3">
      <c r="A486" s="67" t="str">
        <f t="shared" si="23"/>
        <v>GDMTHGeneraciónNoroesteB</v>
      </c>
      <c r="B486" s="250" t="str">
        <f t="shared" si="21"/>
        <v>GDMTHNoroesteB</v>
      </c>
      <c r="C486" s="67" t="str">
        <f t="shared" si="22"/>
        <v>GDMTHGeneraciónEnergíaNoroeste</v>
      </c>
      <c r="E486" s="180" t="s">
        <v>54</v>
      </c>
      <c r="F486" s="181" t="s">
        <v>159</v>
      </c>
      <c r="G486" s="181" t="s">
        <v>184</v>
      </c>
      <c r="H486" s="181" t="s">
        <v>135</v>
      </c>
      <c r="I486" s="181" t="s">
        <v>69</v>
      </c>
      <c r="J486" s="99" t="s">
        <v>146</v>
      </c>
      <c r="K486" s="506">
        <f>+INDEX(CEC_ENERO_2025!$N$12:$N$351,MATCH($B486,CEC_ENERO_2025!$B$12:$B$351,0))</f>
        <v>0.83385401783883561</v>
      </c>
    </row>
    <row r="487" spans="1:11" ht="16.5" hidden="1" x14ac:dyDescent="0.3">
      <c r="A487" s="67" t="str">
        <f t="shared" si="23"/>
        <v>GDMTHGeneraciónNoroesteI</v>
      </c>
      <c r="B487" s="250" t="str">
        <f t="shared" si="21"/>
        <v>GDMTHNoroesteI</v>
      </c>
      <c r="C487" s="67" t="str">
        <f t="shared" si="22"/>
        <v>GDMTHGeneraciónEnergíaNoroeste</v>
      </c>
      <c r="E487" s="180" t="s">
        <v>54</v>
      </c>
      <c r="F487" s="181" t="s">
        <v>159</v>
      </c>
      <c r="G487" s="181" t="s">
        <v>184</v>
      </c>
      <c r="H487" s="181" t="s">
        <v>135</v>
      </c>
      <c r="I487" s="181" t="s">
        <v>69</v>
      </c>
      <c r="J487" s="99" t="s">
        <v>147</v>
      </c>
      <c r="K487" s="506">
        <f>+INDEX(CEC_ENERO_2025!$N$12:$N$351,MATCH($B487,CEC_ENERO_2025!$B$12:$B$351,0))</f>
        <v>1.4626159086485762</v>
      </c>
    </row>
    <row r="488" spans="1:11" ht="16.5" hidden="1" x14ac:dyDescent="0.3">
      <c r="A488" s="67" t="str">
        <f t="shared" si="23"/>
        <v>GDMTHGeneraciónNoroesteP</v>
      </c>
      <c r="B488" s="250" t="str">
        <f t="shared" si="21"/>
        <v>GDMTHNoroesteP</v>
      </c>
      <c r="C488" s="67" t="str">
        <f t="shared" si="22"/>
        <v>GDMTHGeneraciónEnergíaNoroeste</v>
      </c>
      <c r="E488" s="180" t="s">
        <v>54</v>
      </c>
      <c r="F488" s="99" t="s">
        <v>159</v>
      </c>
      <c r="G488" s="99" t="s">
        <v>184</v>
      </c>
      <c r="H488" s="181" t="s">
        <v>135</v>
      </c>
      <c r="I488" s="99" t="s">
        <v>69</v>
      </c>
      <c r="J488" s="99" t="s">
        <v>148</v>
      </c>
      <c r="K488" s="506">
        <f>+INDEX(CEC_ENERO_2025!$N$12:$N$351,MATCH($B488,CEC_ENERO_2025!$B$12:$B$351,0))</f>
        <v>1.6439210949172196</v>
      </c>
    </row>
    <row r="489" spans="1:11" ht="16.5" hidden="1" x14ac:dyDescent="0.3">
      <c r="A489" s="67" t="str">
        <f t="shared" si="23"/>
        <v>GDMTOGeneraciónNoroeste</v>
      </c>
      <c r="B489" s="250" t="str">
        <f t="shared" si="21"/>
        <v>GDMTONoroesteNA</v>
      </c>
      <c r="C489" s="67" t="str">
        <f t="shared" si="22"/>
        <v>GDMTOGeneraciónEnergíaNoroeste</v>
      </c>
      <c r="E489" s="180" t="s">
        <v>55</v>
      </c>
      <c r="F489" s="99" t="s">
        <v>159</v>
      </c>
      <c r="G489" s="99" t="s">
        <v>184</v>
      </c>
      <c r="H489" s="181" t="s">
        <v>135</v>
      </c>
      <c r="I489" s="181" t="s">
        <v>69</v>
      </c>
      <c r="J489" s="99" t="s">
        <v>161</v>
      </c>
      <c r="K489" s="506">
        <f>+INDEX(CEC_ENERO_2025!$N$12:$N$351,MATCH($B489,CEC_ENERO_2025!$B$12:$B$351,0))</f>
        <v>1.1910327267379059</v>
      </c>
    </row>
    <row r="490" spans="1:11" ht="16.5" hidden="1" x14ac:dyDescent="0.3">
      <c r="A490" s="67" t="str">
        <f t="shared" si="23"/>
        <v>RAMTGeneraciónNoroeste</v>
      </c>
      <c r="B490" s="250" t="str">
        <f t="shared" si="21"/>
        <v>RAMTNoroesteNA</v>
      </c>
      <c r="C490" s="67" t="str">
        <f t="shared" si="22"/>
        <v>RAMTGeneraciónEnergíaNoroeste</v>
      </c>
      <c r="E490" s="192" t="s">
        <v>60</v>
      </c>
      <c r="F490" s="99" t="s">
        <v>159</v>
      </c>
      <c r="G490" s="99" t="s">
        <v>184</v>
      </c>
      <c r="H490" s="181" t="s">
        <v>135</v>
      </c>
      <c r="I490" s="99" t="s">
        <v>69</v>
      </c>
      <c r="J490" s="99" t="s">
        <v>161</v>
      </c>
      <c r="K490" s="506">
        <f>+INDEX(CEC_ENERO_2025!$N$12:$N$351,MATCH($B490,CEC_ENERO_2025!$B$12:$B$351,0))</f>
        <v>0.73758246232015601</v>
      </c>
    </row>
    <row r="491" spans="1:11" ht="16.5" hidden="1" x14ac:dyDescent="0.3">
      <c r="A491" s="67" t="str">
        <f t="shared" si="23"/>
        <v>DISTGeneraciónNoroesteB</v>
      </c>
      <c r="B491" s="250" t="str">
        <f t="shared" si="21"/>
        <v>DISTNoroesteB</v>
      </c>
      <c r="C491" s="67" t="str">
        <f t="shared" si="22"/>
        <v>DISTGeneraciónEnergíaNoroeste</v>
      </c>
      <c r="E491" s="192" t="s">
        <v>51</v>
      </c>
      <c r="F491" s="99" t="s">
        <v>159</v>
      </c>
      <c r="G491" s="99" t="s">
        <v>184</v>
      </c>
      <c r="H491" s="181" t="s">
        <v>135</v>
      </c>
      <c r="I491" s="99" t="s">
        <v>69</v>
      </c>
      <c r="J491" s="99" t="s">
        <v>146</v>
      </c>
      <c r="K491" s="506">
        <f>+INDEX(CEC_ENERO_2025!$N$12:$N$351,MATCH($B491,CEC_ENERO_2025!$B$12:$B$351,0))</f>
        <v>0.86251072599906553</v>
      </c>
    </row>
    <row r="492" spans="1:11" ht="16.5" hidden="1" x14ac:dyDescent="0.3">
      <c r="A492" s="67" t="str">
        <f t="shared" si="23"/>
        <v>DISTGeneraciónNoroesteI</v>
      </c>
      <c r="B492" s="250" t="str">
        <f t="shared" ref="B492:B555" si="24">E492&amp;I492&amp;J492</f>
        <v>DISTNoroesteI</v>
      </c>
      <c r="C492" s="67" t="str">
        <f t="shared" si="22"/>
        <v>DISTGeneraciónEnergíaNoroeste</v>
      </c>
      <c r="E492" s="192" t="s">
        <v>51</v>
      </c>
      <c r="F492" s="99" t="s">
        <v>159</v>
      </c>
      <c r="G492" s="99" t="s">
        <v>184</v>
      </c>
      <c r="H492" s="181" t="s">
        <v>135</v>
      </c>
      <c r="I492" s="99" t="s">
        <v>69</v>
      </c>
      <c r="J492" s="99" t="s">
        <v>147</v>
      </c>
      <c r="K492" s="506">
        <f>+INDEX(CEC_ENERO_2025!$N$12:$N$351,MATCH($B492,CEC_ENERO_2025!$B$12:$B$351,0))</f>
        <v>1.4024930111359393</v>
      </c>
    </row>
    <row r="493" spans="1:11" ht="16.5" hidden="1" x14ac:dyDescent="0.3">
      <c r="A493" s="67" t="str">
        <f t="shared" si="23"/>
        <v>DISTGeneraciónNoroesteP</v>
      </c>
      <c r="B493" s="250" t="str">
        <f t="shared" si="24"/>
        <v>DISTNoroesteP</v>
      </c>
      <c r="C493" s="67" t="str">
        <f t="shared" si="22"/>
        <v>DISTGeneraciónEnergíaNoroeste</v>
      </c>
      <c r="E493" s="192" t="s">
        <v>51</v>
      </c>
      <c r="F493" s="99" t="s">
        <v>159</v>
      </c>
      <c r="G493" s="99" t="s">
        <v>184</v>
      </c>
      <c r="H493" s="181" t="s">
        <v>135</v>
      </c>
      <c r="I493" s="99" t="s">
        <v>69</v>
      </c>
      <c r="J493" s="99" t="s">
        <v>148</v>
      </c>
      <c r="K493" s="506">
        <f>+INDEX(CEC_ENERO_2025!$N$12:$N$351,MATCH($B493,CEC_ENERO_2025!$B$12:$B$351,0))</f>
        <v>1.6678953344238172</v>
      </c>
    </row>
    <row r="494" spans="1:11" ht="16.5" hidden="1" x14ac:dyDescent="0.3">
      <c r="A494" s="67" t="str">
        <f t="shared" si="23"/>
        <v>DISTGeneraciónNoroesteSP</v>
      </c>
      <c r="B494" s="250" t="str">
        <f t="shared" si="24"/>
        <v>DISTNoroesteSP</v>
      </c>
      <c r="C494" s="67" t="str">
        <f t="shared" si="22"/>
        <v>DISTGeneraciónEnergíaNoroeste</v>
      </c>
      <c r="E494" s="192" t="s">
        <v>51</v>
      </c>
      <c r="F494" s="99" t="s">
        <v>159</v>
      </c>
      <c r="G494" s="99" t="s">
        <v>184</v>
      </c>
      <c r="H494" s="181" t="s">
        <v>135</v>
      </c>
      <c r="I494" s="99" t="s">
        <v>69</v>
      </c>
      <c r="J494" s="99" t="s">
        <v>151</v>
      </c>
      <c r="K494" s="506">
        <f>+INDEX(CEC_ENERO_2025!$N$12:$N$351,MATCH($B494,CEC_ENERO_2025!$B$12:$B$351,0))</f>
        <v>0</v>
      </c>
    </row>
    <row r="495" spans="1:11" ht="16.5" hidden="1" x14ac:dyDescent="0.3">
      <c r="A495" s="67" t="str">
        <f t="shared" si="23"/>
        <v>DITGeneraciónNoroesteB</v>
      </c>
      <c r="B495" s="250" t="str">
        <f t="shared" si="24"/>
        <v>DITNoroesteB</v>
      </c>
      <c r="C495" s="67" t="str">
        <f t="shared" si="22"/>
        <v>DITGeneraciónEnergíaNoroeste</v>
      </c>
      <c r="E495" s="192" t="s">
        <v>52</v>
      </c>
      <c r="F495" s="99" t="s">
        <v>159</v>
      </c>
      <c r="G495" s="99" t="s">
        <v>184</v>
      </c>
      <c r="H495" s="181" t="s">
        <v>135</v>
      </c>
      <c r="I495" s="99" t="s">
        <v>69</v>
      </c>
      <c r="J495" s="99" t="s">
        <v>146</v>
      </c>
      <c r="K495" s="506">
        <f>+INDEX(CEC_ENERO_2025!$N$12:$N$351,MATCH($B495,CEC_ENERO_2025!$B$12:$B$351,0))</f>
        <v>0.74582360715054863</v>
      </c>
    </row>
    <row r="496" spans="1:11" ht="16.5" hidden="1" x14ac:dyDescent="0.3">
      <c r="A496" s="67" t="str">
        <f t="shared" si="23"/>
        <v>DITGeneraciónNoroesteI</v>
      </c>
      <c r="B496" s="250" t="str">
        <f t="shared" si="24"/>
        <v>DITNoroesteI</v>
      </c>
      <c r="C496" s="67" t="str">
        <f t="shared" si="22"/>
        <v>DITGeneraciónEnergíaNoroeste</v>
      </c>
      <c r="E496" s="192" t="s">
        <v>52</v>
      </c>
      <c r="F496" s="99" t="s">
        <v>159</v>
      </c>
      <c r="G496" s="99" t="s">
        <v>184</v>
      </c>
      <c r="H496" s="181" t="s">
        <v>135</v>
      </c>
      <c r="I496" s="99" t="s">
        <v>69</v>
      </c>
      <c r="J496" s="99" t="s">
        <v>147</v>
      </c>
      <c r="K496" s="506">
        <f>+INDEX(CEC_ENERO_2025!$N$12:$N$351,MATCH($B496,CEC_ENERO_2025!$B$12:$B$351,0))</f>
        <v>1.3112785217631837</v>
      </c>
    </row>
    <row r="497" spans="1:11" ht="16.5" hidden="1" x14ac:dyDescent="0.3">
      <c r="A497" s="67" t="str">
        <f t="shared" si="23"/>
        <v>DITGeneraciónNoroesteP</v>
      </c>
      <c r="B497" s="250" t="str">
        <f t="shared" si="24"/>
        <v>DITNoroesteP</v>
      </c>
      <c r="C497" s="67" t="str">
        <f t="shared" si="22"/>
        <v>DITGeneraciónEnergíaNoroeste</v>
      </c>
      <c r="E497" s="192" t="s">
        <v>52</v>
      </c>
      <c r="F497" s="99" t="s">
        <v>159</v>
      </c>
      <c r="G497" s="99" t="s">
        <v>184</v>
      </c>
      <c r="H497" s="181" t="s">
        <v>135</v>
      </c>
      <c r="I497" s="99" t="s">
        <v>69</v>
      </c>
      <c r="J497" s="99" t="s">
        <v>148</v>
      </c>
      <c r="K497" s="506">
        <f>+INDEX(CEC_ENERO_2025!$N$12:$N$351,MATCH($B497,CEC_ENERO_2025!$B$12:$B$351,0))</f>
        <v>1.4579334399949448</v>
      </c>
    </row>
    <row r="498" spans="1:11" ht="16.5" hidden="1" x14ac:dyDescent="0.3">
      <c r="A498" s="67" t="str">
        <f t="shared" si="23"/>
        <v>DITGeneraciónNoroesteSP</v>
      </c>
      <c r="B498" s="250" t="str">
        <f t="shared" si="24"/>
        <v>DITNoroesteSP</v>
      </c>
      <c r="C498" s="67" t="str">
        <f t="shared" si="22"/>
        <v>DITGeneraciónEnergíaNoroeste</v>
      </c>
      <c r="E498" s="192" t="s">
        <v>52</v>
      </c>
      <c r="F498" s="99" t="s">
        <v>159</v>
      </c>
      <c r="G498" s="99" t="s">
        <v>184</v>
      </c>
      <c r="H498" s="181" t="s">
        <v>135</v>
      </c>
      <c r="I498" s="99" t="s">
        <v>69</v>
      </c>
      <c r="J498" s="99" t="s">
        <v>151</v>
      </c>
      <c r="K498" s="506">
        <f>+INDEX(CEC_ENERO_2025!$N$12:$N$351,MATCH($B498,CEC_ENERO_2025!$B$12:$B$351,0))</f>
        <v>0</v>
      </c>
    </row>
    <row r="499" spans="1:11" ht="16.5" hidden="1" x14ac:dyDescent="0.3">
      <c r="A499" s="67" t="str">
        <f t="shared" si="23"/>
        <v>DB1GeneraciónNorte</v>
      </c>
      <c r="B499" s="250" t="str">
        <f t="shared" si="24"/>
        <v>DB1NorteNA</v>
      </c>
      <c r="C499" s="67" t="str">
        <f t="shared" si="22"/>
        <v>DB1GeneraciónEnergíaNorte</v>
      </c>
      <c r="E499" s="192" t="s">
        <v>48</v>
      </c>
      <c r="F499" s="99" t="s">
        <v>159</v>
      </c>
      <c r="G499" s="99" t="s">
        <v>184</v>
      </c>
      <c r="H499" s="181" t="s">
        <v>135</v>
      </c>
      <c r="I499" s="99" t="s">
        <v>70</v>
      </c>
      <c r="J499" s="99" t="s">
        <v>161</v>
      </c>
      <c r="K499" s="506">
        <f>+INDEX(CEC_ENERO_2025!$N$12:$N$351,MATCH($B499,CEC_ENERO_2025!$B$12:$B$351,0))</f>
        <v>0.79976564604039269</v>
      </c>
    </row>
    <row r="500" spans="1:11" ht="16.5" hidden="1" x14ac:dyDescent="0.3">
      <c r="A500" s="67" t="str">
        <f t="shared" si="23"/>
        <v>DB2GeneraciónNorte</v>
      </c>
      <c r="B500" s="250" t="str">
        <f t="shared" si="24"/>
        <v>DB2NorteNA</v>
      </c>
      <c r="C500" s="67" t="str">
        <f t="shared" si="22"/>
        <v>DB2GeneraciónEnergíaNorte</v>
      </c>
      <c r="E500" s="192" t="s">
        <v>50</v>
      </c>
      <c r="F500" s="99" t="s">
        <v>159</v>
      </c>
      <c r="G500" s="99" t="s">
        <v>184</v>
      </c>
      <c r="H500" s="181" t="s">
        <v>135</v>
      </c>
      <c r="I500" s="99" t="s">
        <v>70</v>
      </c>
      <c r="J500" s="99" t="s">
        <v>161</v>
      </c>
      <c r="K500" s="506">
        <f>+INDEX(CEC_ENERO_2025!$N$12:$N$351,MATCH($B500,CEC_ENERO_2025!$B$12:$B$351,0))</f>
        <v>0.78684203255636764</v>
      </c>
    </row>
    <row r="501" spans="1:11" ht="16.5" hidden="1" x14ac:dyDescent="0.3">
      <c r="A501" s="67" t="str">
        <f t="shared" si="23"/>
        <v>PDBTGeneraciónNorte</v>
      </c>
      <c r="B501" s="250" t="str">
        <f t="shared" si="24"/>
        <v>PDBTNorteNA</v>
      </c>
      <c r="C501" s="67" t="str">
        <f t="shared" si="22"/>
        <v>PDBTGeneraciónEnergíaNorte</v>
      </c>
      <c r="E501" s="192" t="s">
        <v>56</v>
      </c>
      <c r="F501" s="99" t="s">
        <v>159</v>
      </c>
      <c r="G501" s="99" t="s">
        <v>184</v>
      </c>
      <c r="H501" s="181" t="s">
        <v>135</v>
      </c>
      <c r="I501" s="99" t="s">
        <v>70</v>
      </c>
      <c r="J501" s="99" t="s">
        <v>161</v>
      </c>
      <c r="K501" s="506">
        <f>+INDEX(CEC_ENERO_2025!$N$12:$N$351,MATCH($B501,CEC_ENERO_2025!$B$12:$B$351,0))</f>
        <v>1.3343162675390539</v>
      </c>
    </row>
    <row r="502" spans="1:11" ht="16.5" hidden="1" x14ac:dyDescent="0.3">
      <c r="A502" s="67" t="str">
        <f t="shared" si="23"/>
        <v>GDBTGeneraciónNorte</v>
      </c>
      <c r="B502" s="250" t="str">
        <f t="shared" si="24"/>
        <v>GDBTNorteNA</v>
      </c>
      <c r="C502" s="67" t="str">
        <f t="shared" si="22"/>
        <v>GDBTGeneraciónEnergíaNorte</v>
      </c>
      <c r="E502" s="192" t="s">
        <v>53</v>
      </c>
      <c r="F502" s="99" t="s">
        <v>159</v>
      </c>
      <c r="G502" s="99" t="s">
        <v>184</v>
      </c>
      <c r="H502" s="181" t="s">
        <v>135</v>
      </c>
      <c r="I502" s="99" t="s">
        <v>70</v>
      </c>
      <c r="J502" s="99" t="s">
        <v>161</v>
      </c>
      <c r="K502" s="506">
        <f>+INDEX(CEC_ENERO_2025!$N$12:$N$351,MATCH($B502,CEC_ENERO_2025!$B$12:$B$351,0))</f>
        <v>1.5000756578776371</v>
      </c>
    </row>
    <row r="503" spans="1:11" ht="16.5" hidden="1" x14ac:dyDescent="0.3">
      <c r="A503" s="67" t="str">
        <f t="shared" si="23"/>
        <v>RABTGeneraciónNorte</v>
      </c>
      <c r="B503" s="250" t="str">
        <f t="shared" si="24"/>
        <v>RABTNorteNA</v>
      </c>
      <c r="C503" s="67" t="str">
        <f t="shared" si="22"/>
        <v>RABTGeneraciónEnergíaNorte</v>
      </c>
      <c r="E503" s="192" t="s">
        <v>59</v>
      </c>
      <c r="F503" s="99" t="s">
        <v>159</v>
      </c>
      <c r="G503" s="99" t="s">
        <v>184</v>
      </c>
      <c r="H503" s="181" t="s">
        <v>135</v>
      </c>
      <c r="I503" s="99" t="s">
        <v>70</v>
      </c>
      <c r="J503" s="99" t="s">
        <v>161</v>
      </c>
      <c r="K503" s="506">
        <f>+INDEX(CEC_ENERO_2025!$N$12:$N$351,MATCH($B503,CEC_ENERO_2025!$B$12:$B$351,0))</f>
        <v>0.78665473381022211</v>
      </c>
    </row>
    <row r="504" spans="1:11" ht="16.5" hidden="1" x14ac:dyDescent="0.3">
      <c r="A504" s="67" t="str">
        <f t="shared" si="23"/>
        <v>APBTGeneraciónNorte</v>
      </c>
      <c r="B504" s="250" t="str">
        <f t="shared" si="24"/>
        <v>APBTNorteNA</v>
      </c>
      <c r="C504" s="67" t="str">
        <f t="shared" si="22"/>
        <v>APBTGeneraciónEnergíaNorte</v>
      </c>
      <c r="E504" s="192" t="s">
        <v>57</v>
      </c>
      <c r="F504" s="99" t="s">
        <v>159</v>
      </c>
      <c r="G504" s="99" t="s">
        <v>184</v>
      </c>
      <c r="H504" s="181" t="s">
        <v>135</v>
      </c>
      <c r="I504" s="99" t="s">
        <v>70</v>
      </c>
      <c r="J504" s="99" t="s">
        <v>161</v>
      </c>
      <c r="K504" s="506">
        <f>+INDEX(CEC_ENERO_2025!$N$12:$N$351,MATCH($B504,CEC_ENERO_2025!$B$12:$B$351,0))</f>
        <v>1.3442431010847544</v>
      </c>
    </row>
    <row r="505" spans="1:11" ht="16.5" hidden="1" x14ac:dyDescent="0.3">
      <c r="A505" s="67" t="str">
        <f t="shared" si="23"/>
        <v>APMTGeneraciónNorte</v>
      </c>
      <c r="B505" s="250" t="str">
        <f t="shared" si="24"/>
        <v>APMTNorteNA</v>
      </c>
      <c r="C505" s="67" t="str">
        <f t="shared" si="22"/>
        <v>APMTGeneraciónEnergíaNorte</v>
      </c>
      <c r="E505" s="192" t="s">
        <v>58</v>
      </c>
      <c r="F505" s="99" t="s">
        <v>159</v>
      </c>
      <c r="G505" s="99" t="s">
        <v>184</v>
      </c>
      <c r="H505" s="181" t="s">
        <v>135</v>
      </c>
      <c r="I505" s="99" t="s">
        <v>70</v>
      </c>
      <c r="J505" s="99" t="s">
        <v>161</v>
      </c>
      <c r="K505" s="506">
        <f>+INDEX(CEC_ENERO_2025!$N$12:$N$351,MATCH($B505,CEC_ENERO_2025!$B$12:$B$351,0))</f>
        <v>1.1279130492869431</v>
      </c>
    </row>
    <row r="506" spans="1:11" ht="16.5" hidden="1" x14ac:dyDescent="0.3">
      <c r="A506" s="67" t="str">
        <f t="shared" si="23"/>
        <v>GDMTHGeneraciónNorteB</v>
      </c>
      <c r="B506" s="250" t="str">
        <f t="shared" si="24"/>
        <v>GDMTHNorteB</v>
      </c>
      <c r="C506" s="67" t="str">
        <f t="shared" si="22"/>
        <v>GDMTHGeneraciónEnergíaNorte</v>
      </c>
      <c r="E506" s="180" t="s">
        <v>54</v>
      </c>
      <c r="F506" s="99" t="s">
        <v>159</v>
      </c>
      <c r="G506" s="99" t="s">
        <v>184</v>
      </c>
      <c r="H506" s="181" t="s">
        <v>135</v>
      </c>
      <c r="I506" s="99" t="s">
        <v>70</v>
      </c>
      <c r="J506" s="99" t="s">
        <v>146</v>
      </c>
      <c r="K506" s="506">
        <f>+INDEX(CEC_ENERO_2025!$N$12:$N$351,MATCH($B506,CEC_ENERO_2025!$B$12:$B$351,0))</f>
        <v>0.88966904419013171</v>
      </c>
    </row>
    <row r="507" spans="1:11" ht="16.5" hidden="1" x14ac:dyDescent="0.3">
      <c r="A507" s="67" t="str">
        <f t="shared" si="23"/>
        <v>GDMTHGeneraciónNorteI</v>
      </c>
      <c r="B507" s="250" t="str">
        <f t="shared" si="24"/>
        <v>GDMTHNorteI</v>
      </c>
      <c r="C507" s="67" t="str">
        <f t="shared" si="22"/>
        <v>GDMTHGeneraciónEnergíaNorte</v>
      </c>
      <c r="E507" s="180" t="s">
        <v>54</v>
      </c>
      <c r="F507" s="99" t="s">
        <v>159</v>
      </c>
      <c r="G507" s="99" t="s">
        <v>184</v>
      </c>
      <c r="H507" s="181" t="s">
        <v>135</v>
      </c>
      <c r="I507" s="99" t="s">
        <v>70</v>
      </c>
      <c r="J507" s="99" t="s">
        <v>147</v>
      </c>
      <c r="K507" s="506">
        <f>+INDEX(CEC_ENERO_2025!$N$12:$N$351,MATCH($B507,CEC_ENERO_2025!$B$12:$B$351,0))</f>
        <v>1.5380973033451291</v>
      </c>
    </row>
    <row r="508" spans="1:11" ht="16.5" hidden="1" x14ac:dyDescent="0.3">
      <c r="A508" s="67" t="str">
        <f t="shared" si="23"/>
        <v>GDMTHGeneraciónNorteP</v>
      </c>
      <c r="B508" s="250" t="str">
        <f t="shared" si="24"/>
        <v>GDMTHNorteP</v>
      </c>
      <c r="C508" s="67" t="str">
        <f t="shared" si="22"/>
        <v>GDMTHGeneraciónEnergíaNorte</v>
      </c>
      <c r="E508" s="180" t="s">
        <v>54</v>
      </c>
      <c r="F508" s="99" t="s">
        <v>159</v>
      </c>
      <c r="G508" s="99" t="s">
        <v>184</v>
      </c>
      <c r="H508" s="181" t="s">
        <v>135</v>
      </c>
      <c r="I508" s="99" t="s">
        <v>70</v>
      </c>
      <c r="J508" s="99" t="s">
        <v>148</v>
      </c>
      <c r="K508" s="506">
        <f>+INDEX(CEC_ENERO_2025!$N$12:$N$351,MATCH($B508,CEC_ENERO_2025!$B$12:$B$351,0))</f>
        <v>1.8355277122238527</v>
      </c>
    </row>
    <row r="509" spans="1:11" ht="16.5" hidden="1" x14ac:dyDescent="0.3">
      <c r="A509" s="67" t="str">
        <f t="shared" si="23"/>
        <v>GDMTOGeneraciónNorte</v>
      </c>
      <c r="B509" s="250" t="str">
        <f t="shared" si="24"/>
        <v>GDMTONorteNA</v>
      </c>
      <c r="C509" s="67" t="str">
        <f t="shared" si="22"/>
        <v>GDMTOGeneraciónEnergíaNorte</v>
      </c>
      <c r="E509" s="180" t="s">
        <v>55</v>
      </c>
      <c r="F509" s="99" t="s">
        <v>159</v>
      </c>
      <c r="G509" s="99" t="s">
        <v>184</v>
      </c>
      <c r="H509" s="181" t="s">
        <v>135</v>
      </c>
      <c r="I509" s="99" t="s">
        <v>70</v>
      </c>
      <c r="J509" s="99" t="s">
        <v>161</v>
      </c>
      <c r="K509" s="506">
        <f>+INDEX(CEC_ENERO_2025!$N$12:$N$351,MATCH($B509,CEC_ENERO_2025!$B$12:$B$351,0))</f>
        <v>1.1256654643331994</v>
      </c>
    </row>
    <row r="510" spans="1:11" ht="16.5" hidden="1" x14ac:dyDescent="0.3">
      <c r="A510" s="67" t="str">
        <f t="shared" si="23"/>
        <v>RAMTGeneraciónNorte</v>
      </c>
      <c r="B510" s="250" t="str">
        <f t="shared" si="24"/>
        <v>RAMTNorteNA</v>
      </c>
      <c r="C510" s="67" t="str">
        <f t="shared" si="22"/>
        <v>RAMTGeneraciónEnergíaNorte</v>
      </c>
      <c r="E510" s="192" t="s">
        <v>60</v>
      </c>
      <c r="F510" s="99" t="s">
        <v>159</v>
      </c>
      <c r="G510" s="99" t="s">
        <v>184</v>
      </c>
      <c r="H510" s="181" t="s">
        <v>135</v>
      </c>
      <c r="I510" s="99" t="s">
        <v>70</v>
      </c>
      <c r="J510" s="99" t="s">
        <v>161</v>
      </c>
      <c r="K510" s="506">
        <f>+INDEX(CEC_ENERO_2025!$N$12:$N$351,MATCH($B510,CEC_ENERO_2025!$B$12:$B$351,0))</f>
        <v>0.75649963568083078</v>
      </c>
    </row>
    <row r="511" spans="1:11" ht="16.5" hidden="1" x14ac:dyDescent="0.3">
      <c r="A511" s="67" t="str">
        <f t="shared" si="23"/>
        <v>DISTGeneraciónNorteB</v>
      </c>
      <c r="B511" s="250" t="str">
        <f t="shared" si="24"/>
        <v>DISTNorteB</v>
      </c>
      <c r="C511" s="67" t="str">
        <f t="shared" si="22"/>
        <v>DISTGeneraciónEnergíaNorte</v>
      </c>
      <c r="E511" s="192" t="s">
        <v>51</v>
      </c>
      <c r="F511" s="99" t="s">
        <v>159</v>
      </c>
      <c r="G511" s="99" t="s">
        <v>184</v>
      </c>
      <c r="H511" s="181" t="s">
        <v>135</v>
      </c>
      <c r="I511" s="99" t="s">
        <v>70</v>
      </c>
      <c r="J511" s="99" t="s">
        <v>146</v>
      </c>
      <c r="K511" s="506">
        <f>+INDEX(CEC_ENERO_2025!$N$12:$N$351,MATCH($B511,CEC_ENERO_2025!$B$12:$B$351,0))</f>
        <v>0.83628890153872493</v>
      </c>
    </row>
    <row r="512" spans="1:11" ht="16.5" hidden="1" x14ac:dyDescent="0.3">
      <c r="A512" s="67" t="str">
        <f t="shared" si="23"/>
        <v>DISTGeneraciónNorteI</v>
      </c>
      <c r="B512" s="250" t="str">
        <f t="shared" si="24"/>
        <v>DISTNorteI</v>
      </c>
      <c r="C512" s="67" t="str">
        <f t="shared" si="22"/>
        <v>DISTGeneraciónEnergíaNorte</v>
      </c>
      <c r="E512" s="192" t="s">
        <v>51</v>
      </c>
      <c r="F512" s="99" t="s">
        <v>159</v>
      </c>
      <c r="G512" s="99" t="s">
        <v>184</v>
      </c>
      <c r="H512" s="181" t="s">
        <v>135</v>
      </c>
      <c r="I512" s="99" t="s">
        <v>70</v>
      </c>
      <c r="J512" s="99" t="s">
        <v>147</v>
      </c>
      <c r="K512" s="506">
        <f>+INDEX(CEC_ENERO_2025!$N$12:$N$351,MATCH($B512,CEC_ENERO_2025!$B$12:$B$351,0))</f>
        <v>1.4689840660175177</v>
      </c>
    </row>
    <row r="513" spans="1:11" ht="16.5" hidden="1" x14ac:dyDescent="0.3">
      <c r="A513" s="67" t="str">
        <f t="shared" si="23"/>
        <v>DISTGeneraciónNorteP</v>
      </c>
      <c r="B513" s="250" t="str">
        <f t="shared" si="24"/>
        <v>DISTNorteP</v>
      </c>
      <c r="C513" s="67" t="str">
        <f t="shared" si="22"/>
        <v>DISTGeneraciónEnergíaNorte</v>
      </c>
      <c r="E513" s="192" t="s">
        <v>51</v>
      </c>
      <c r="F513" s="99" t="s">
        <v>159</v>
      </c>
      <c r="G513" s="99" t="s">
        <v>184</v>
      </c>
      <c r="H513" s="181" t="s">
        <v>135</v>
      </c>
      <c r="I513" s="99" t="s">
        <v>70</v>
      </c>
      <c r="J513" s="99" t="s">
        <v>148</v>
      </c>
      <c r="K513" s="506">
        <f>+INDEX(CEC_ENERO_2025!$N$12:$N$351,MATCH($B513,CEC_ENERO_2025!$B$12:$B$351,0))</f>
        <v>1.7577987325735558</v>
      </c>
    </row>
    <row r="514" spans="1:11" ht="16.5" hidden="1" x14ac:dyDescent="0.3">
      <c r="A514" s="67" t="str">
        <f t="shared" si="23"/>
        <v>DISTGeneraciónNorteSP</v>
      </c>
      <c r="B514" s="250" t="str">
        <f t="shared" si="24"/>
        <v>DISTNorteSP</v>
      </c>
      <c r="C514" s="67" t="str">
        <f t="shared" si="22"/>
        <v>DISTGeneraciónEnergíaNorte</v>
      </c>
      <c r="E514" s="192" t="s">
        <v>51</v>
      </c>
      <c r="F514" s="99" t="s">
        <v>159</v>
      </c>
      <c r="G514" s="99" t="s">
        <v>184</v>
      </c>
      <c r="H514" s="181" t="s">
        <v>135</v>
      </c>
      <c r="I514" s="99" t="s">
        <v>70</v>
      </c>
      <c r="J514" s="99" t="s">
        <v>151</v>
      </c>
      <c r="K514" s="506">
        <f>+INDEX(CEC_ENERO_2025!$N$12:$N$351,MATCH($B514,CEC_ENERO_2025!$B$12:$B$351,0))</f>
        <v>0</v>
      </c>
    </row>
    <row r="515" spans="1:11" ht="16.5" hidden="1" x14ac:dyDescent="0.3">
      <c r="A515" s="67" t="str">
        <f t="shared" si="23"/>
        <v>DITGeneraciónNorteB</v>
      </c>
      <c r="B515" s="250" t="str">
        <f t="shared" si="24"/>
        <v>DITNorteB</v>
      </c>
      <c r="C515" s="67" t="str">
        <f t="shared" si="22"/>
        <v>DITGeneraciónEnergíaNorte</v>
      </c>
      <c r="E515" s="192" t="s">
        <v>52</v>
      </c>
      <c r="F515" s="99" t="s">
        <v>159</v>
      </c>
      <c r="G515" s="99" t="s">
        <v>184</v>
      </c>
      <c r="H515" s="181" t="s">
        <v>135</v>
      </c>
      <c r="I515" s="99" t="s">
        <v>70</v>
      </c>
      <c r="J515" s="99" t="s">
        <v>146</v>
      </c>
      <c r="K515" s="506">
        <f>+INDEX(CEC_ENERO_2025!$N$12:$N$351,MATCH($B515,CEC_ENERO_2025!$B$12:$B$351,0))</f>
        <v>0.83966027896933904</v>
      </c>
    </row>
    <row r="516" spans="1:11" ht="16.5" hidden="1" x14ac:dyDescent="0.3">
      <c r="A516" s="67" t="str">
        <f t="shared" si="23"/>
        <v>DITGeneraciónNorteI</v>
      </c>
      <c r="B516" s="250" t="str">
        <f t="shared" si="24"/>
        <v>DITNorteI</v>
      </c>
      <c r="C516" s="67" t="str">
        <f t="shared" si="22"/>
        <v>DITGeneraciónEnergíaNorte</v>
      </c>
      <c r="E516" s="192" t="s">
        <v>52</v>
      </c>
      <c r="F516" s="99" t="s">
        <v>159</v>
      </c>
      <c r="G516" s="99" t="s">
        <v>184</v>
      </c>
      <c r="H516" s="181" t="s">
        <v>135</v>
      </c>
      <c r="I516" s="99" t="s">
        <v>70</v>
      </c>
      <c r="J516" s="99" t="s">
        <v>147</v>
      </c>
      <c r="K516" s="506">
        <f>+INDEX(CEC_ENERO_2025!$N$12:$N$351,MATCH($B516,CEC_ENERO_2025!$B$12:$B$351,0))</f>
        <v>1.4631778048870139</v>
      </c>
    </row>
    <row r="517" spans="1:11" ht="16.5" hidden="1" x14ac:dyDescent="0.3">
      <c r="A517" s="67" t="str">
        <f t="shared" si="23"/>
        <v>DITGeneraciónNorteP</v>
      </c>
      <c r="B517" s="250" t="str">
        <f t="shared" si="24"/>
        <v>DITNorteP</v>
      </c>
      <c r="C517" s="67" t="str">
        <f t="shared" si="22"/>
        <v>DITGeneraciónEnergíaNorte</v>
      </c>
      <c r="E517" s="192" t="s">
        <v>52</v>
      </c>
      <c r="F517" s="99" t="s">
        <v>159</v>
      </c>
      <c r="G517" s="99" t="s">
        <v>184</v>
      </c>
      <c r="H517" s="181" t="s">
        <v>135</v>
      </c>
      <c r="I517" s="99" t="s">
        <v>70</v>
      </c>
      <c r="J517" s="99" t="s">
        <v>148</v>
      </c>
      <c r="K517" s="506">
        <f>+INDEX(CEC_ENERO_2025!$N$12:$N$351,MATCH($B517,CEC_ENERO_2025!$B$12:$B$351,0))</f>
        <v>1.6952409513610294</v>
      </c>
    </row>
    <row r="518" spans="1:11" ht="16.5" hidden="1" x14ac:dyDescent="0.3">
      <c r="A518" s="67" t="str">
        <f t="shared" si="23"/>
        <v>DITGeneraciónNorteSP</v>
      </c>
      <c r="B518" s="250" t="str">
        <f t="shared" si="24"/>
        <v>DITNorteSP</v>
      </c>
      <c r="C518" s="67" t="str">
        <f t="shared" si="22"/>
        <v>DITGeneraciónEnergíaNorte</v>
      </c>
      <c r="E518" s="192" t="s">
        <v>52</v>
      </c>
      <c r="F518" s="99" t="s">
        <v>159</v>
      </c>
      <c r="G518" s="99" t="s">
        <v>184</v>
      </c>
      <c r="H518" s="181" t="s">
        <v>135</v>
      </c>
      <c r="I518" s="99" t="s">
        <v>70</v>
      </c>
      <c r="J518" s="99" t="s">
        <v>151</v>
      </c>
      <c r="K518" s="506">
        <f>+INDEX(CEC_ENERO_2025!$N$12:$N$351,MATCH($B518,CEC_ENERO_2025!$B$12:$B$351,0))</f>
        <v>0</v>
      </c>
    </row>
    <row r="519" spans="1:11" ht="16.5" hidden="1" x14ac:dyDescent="0.3">
      <c r="A519" s="67" t="str">
        <f t="shared" si="23"/>
        <v>DB1GeneraciónOriente</v>
      </c>
      <c r="B519" s="250" t="str">
        <f t="shared" si="24"/>
        <v>DB1OrienteNA</v>
      </c>
      <c r="C519" s="67" t="str">
        <f t="shared" si="22"/>
        <v>DB1GeneraciónEnergíaOriente</v>
      </c>
      <c r="E519" s="192" t="s">
        <v>48</v>
      </c>
      <c r="F519" s="99" t="s">
        <v>159</v>
      </c>
      <c r="G519" s="99" t="s">
        <v>184</v>
      </c>
      <c r="H519" s="181" t="s">
        <v>135</v>
      </c>
      <c r="I519" s="99" t="s">
        <v>71</v>
      </c>
      <c r="J519" s="99" t="s">
        <v>161</v>
      </c>
      <c r="K519" s="506">
        <f>+INDEX(CEC_ENERO_2025!$N$12:$N$351,MATCH($B519,CEC_ENERO_2025!$B$12:$B$351,0))</f>
        <v>0.8141876494935798</v>
      </c>
    </row>
    <row r="520" spans="1:11" ht="16.5" hidden="1" x14ac:dyDescent="0.3">
      <c r="A520" s="67" t="str">
        <f t="shared" si="23"/>
        <v>DB2GeneraciónOriente</v>
      </c>
      <c r="B520" s="250" t="str">
        <f t="shared" si="24"/>
        <v>DB2OrienteNA</v>
      </c>
      <c r="C520" s="67" t="str">
        <f t="shared" si="22"/>
        <v>DB2GeneraciónEnergíaOriente</v>
      </c>
      <c r="E520" s="192" t="s">
        <v>50</v>
      </c>
      <c r="F520" s="99" t="s">
        <v>159</v>
      </c>
      <c r="G520" s="99" t="s">
        <v>184</v>
      </c>
      <c r="H520" s="181" t="s">
        <v>135</v>
      </c>
      <c r="I520" s="99" t="s">
        <v>71</v>
      </c>
      <c r="J520" s="99" t="s">
        <v>161</v>
      </c>
      <c r="K520" s="506">
        <f>+INDEX(CEC_ENERO_2025!$N$12:$N$351,MATCH($B520,CEC_ENERO_2025!$B$12:$B$351,0))</f>
        <v>0.81868281940106702</v>
      </c>
    </row>
    <row r="521" spans="1:11" ht="16.5" hidden="1" x14ac:dyDescent="0.3">
      <c r="A521" s="67" t="str">
        <f t="shared" si="23"/>
        <v>PDBTGeneraciónOriente</v>
      </c>
      <c r="B521" s="250" t="str">
        <f t="shared" si="24"/>
        <v>PDBTOrienteNA</v>
      </c>
      <c r="C521" s="67" t="str">
        <f t="shared" si="22"/>
        <v>PDBTGeneraciónEnergíaOriente</v>
      </c>
      <c r="E521" s="192" t="s">
        <v>56</v>
      </c>
      <c r="F521" s="99" t="s">
        <v>159</v>
      </c>
      <c r="G521" s="99" t="s">
        <v>184</v>
      </c>
      <c r="H521" s="181" t="s">
        <v>135</v>
      </c>
      <c r="I521" s="99" t="s">
        <v>71</v>
      </c>
      <c r="J521" s="99" t="s">
        <v>161</v>
      </c>
      <c r="K521" s="506">
        <f>+INDEX(CEC_ENERO_2025!$N$12:$N$351,MATCH($B521,CEC_ENERO_2025!$B$12:$B$351,0))</f>
        <v>1.5191801299844561</v>
      </c>
    </row>
    <row r="522" spans="1:11" ht="16.5" hidden="1" x14ac:dyDescent="0.3">
      <c r="A522" s="67" t="str">
        <f t="shared" si="23"/>
        <v>GDBTGeneraciónOriente</v>
      </c>
      <c r="B522" s="250" t="str">
        <f t="shared" si="24"/>
        <v>GDBTOrienteNA</v>
      </c>
      <c r="C522" s="67" t="str">
        <f t="shared" ref="C522:C585" si="25">E522&amp;F522&amp;H522&amp;I522</f>
        <v>GDBTGeneraciónEnergíaOriente</v>
      </c>
      <c r="E522" s="192" t="s">
        <v>53</v>
      </c>
      <c r="F522" s="99" t="s">
        <v>159</v>
      </c>
      <c r="G522" s="99" t="s">
        <v>184</v>
      </c>
      <c r="H522" s="181" t="s">
        <v>135</v>
      </c>
      <c r="I522" s="99" t="s">
        <v>71</v>
      </c>
      <c r="J522" s="99" t="s">
        <v>161</v>
      </c>
      <c r="K522" s="506">
        <f>+INDEX(CEC_ENERO_2025!$N$12:$N$351,MATCH($B522,CEC_ENERO_2025!$B$12:$B$351,0))</f>
        <v>1.239730400735682</v>
      </c>
    </row>
    <row r="523" spans="1:11" ht="16.5" hidden="1" x14ac:dyDescent="0.3">
      <c r="A523" s="67" t="str">
        <f t="shared" ref="A523:A586" si="26">IF(J523="NA",E523&amp;F523&amp;I523,E523&amp;F523&amp;I523&amp;J523)</f>
        <v>RABTGeneraciónOriente</v>
      </c>
      <c r="B523" s="250" t="str">
        <f t="shared" si="24"/>
        <v>RABTOrienteNA</v>
      </c>
      <c r="C523" s="67" t="str">
        <f t="shared" si="25"/>
        <v>RABTGeneraciónEnergíaOriente</v>
      </c>
      <c r="E523" s="192" t="s">
        <v>59</v>
      </c>
      <c r="F523" s="99" t="s">
        <v>159</v>
      </c>
      <c r="G523" s="99" t="s">
        <v>184</v>
      </c>
      <c r="H523" s="181" t="s">
        <v>135</v>
      </c>
      <c r="I523" s="99" t="s">
        <v>71</v>
      </c>
      <c r="J523" s="99" t="s">
        <v>161</v>
      </c>
      <c r="K523" s="506">
        <f>+INDEX(CEC_ENERO_2025!$N$12:$N$351,MATCH($B523,CEC_ENERO_2025!$B$12:$B$351,0))</f>
        <v>0.80931788209380284</v>
      </c>
    </row>
    <row r="524" spans="1:11" ht="16.5" hidden="1" x14ac:dyDescent="0.3">
      <c r="A524" s="67" t="str">
        <f t="shared" si="26"/>
        <v>APBTGeneraciónOriente</v>
      </c>
      <c r="B524" s="250" t="str">
        <f t="shared" si="24"/>
        <v>APBTOrienteNA</v>
      </c>
      <c r="C524" s="67" t="str">
        <f t="shared" si="25"/>
        <v>APBTGeneraciónEnergíaOriente</v>
      </c>
      <c r="E524" s="192" t="s">
        <v>57</v>
      </c>
      <c r="F524" s="99" t="s">
        <v>159</v>
      </c>
      <c r="G524" s="99" t="s">
        <v>184</v>
      </c>
      <c r="H524" s="181" t="s">
        <v>135</v>
      </c>
      <c r="I524" s="99" t="s">
        <v>71</v>
      </c>
      <c r="J524" s="99" t="s">
        <v>161</v>
      </c>
      <c r="K524" s="506">
        <f>+INDEX(CEC_ENERO_2025!$N$12:$N$351,MATCH($B524,CEC_ENERO_2025!$B$12:$B$351,0))</f>
        <v>1.4837806669629956</v>
      </c>
    </row>
    <row r="525" spans="1:11" ht="16.5" hidden="1" x14ac:dyDescent="0.3">
      <c r="A525" s="67" t="str">
        <f t="shared" si="26"/>
        <v>APMTGeneraciónOriente</v>
      </c>
      <c r="B525" s="250" t="str">
        <f t="shared" si="24"/>
        <v>APMTOrienteNA</v>
      </c>
      <c r="C525" s="67" t="str">
        <f t="shared" si="25"/>
        <v>APMTGeneraciónEnergíaOriente</v>
      </c>
      <c r="E525" s="192" t="s">
        <v>58</v>
      </c>
      <c r="F525" s="99" t="s">
        <v>159</v>
      </c>
      <c r="G525" s="99" t="s">
        <v>184</v>
      </c>
      <c r="H525" s="181" t="s">
        <v>135</v>
      </c>
      <c r="I525" s="99" t="s">
        <v>71</v>
      </c>
      <c r="J525" s="99" t="s">
        <v>161</v>
      </c>
      <c r="K525" s="506">
        <f>+INDEX(CEC_ENERO_2025!$N$12:$N$351,MATCH($B525,CEC_ENERO_2025!$B$12:$B$351,0))</f>
        <v>1.2324257496360156</v>
      </c>
    </row>
    <row r="526" spans="1:11" ht="16.5" hidden="1" x14ac:dyDescent="0.3">
      <c r="A526" s="67" t="str">
        <f t="shared" si="26"/>
        <v>GDMTHGeneraciónOrienteB</v>
      </c>
      <c r="B526" s="250" t="str">
        <f t="shared" si="24"/>
        <v>GDMTHOrienteB</v>
      </c>
      <c r="C526" s="67" t="str">
        <f t="shared" si="25"/>
        <v>GDMTHGeneraciónEnergíaOriente</v>
      </c>
      <c r="E526" s="180" t="s">
        <v>54</v>
      </c>
      <c r="F526" s="99" t="s">
        <v>159</v>
      </c>
      <c r="G526" s="99" t="s">
        <v>184</v>
      </c>
      <c r="H526" s="181" t="s">
        <v>135</v>
      </c>
      <c r="I526" s="99" t="s">
        <v>71</v>
      </c>
      <c r="J526" s="99" t="s">
        <v>146</v>
      </c>
      <c r="K526" s="506">
        <f>+INDEX(CEC_ENERO_2025!$N$12:$N$351,MATCH($B526,CEC_ENERO_2025!$B$12:$B$351,0))</f>
        <v>0.79021340998698331</v>
      </c>
    </row>
    <row r="527" spans="1:11" ht="16.5" hidden="1" x14ac:dyDescent="0.3">
      <c r="A527" s="67" t="str">
        <f t="shared" si="26"/>
        <v>GDMTHGeneraciónOrienteI</v>
      </c>
      <c r="B527" s="250" t="str">
        <f t="shared" si="24"/>
        <v>GDMTHOrienteI</v>
      </c>
      <c r="C527" s="67" t="str">
        <f t="shared" si="25"/>
        <v>GDMTHGeneraciónEnergíaOriente</v>
      </c>
      <c r="E527" s="180" t="s">
        <v>54</v>
      </c>
      <c r="F527" s="99" t="s">
        <v>159</v>
      </c>
      <c r="G527" s="99" t="s">
        <v>184</v>
      </c>
      <c r="H527" s="181" t="s">
        <v>135</v>
      </c>
      <c r="I527" s="99" t="s">
        <v>71</v>
      </c>
      <c r="J527" s="99" t="s">
        <v>147</v>
      </c>
      <c r="K527" s="506">
        <f>+INDEX(CEC_ENERO_2025!$N$12:$N$351,MATCH($B527,CEC_ENERO_2025!$B$12:$B$351,0))</f>
        <v>1.5480241368908307</v>
      </c>
    </row>
    <row r="528" spans="1:11" ht="16.5" hidden="1" x14ac:dyDescent="0.3">
      <c r="A528" s="67" t="str">
        <f t="shared" si="26"/>
        <v>GDMTHGeneraciónOrienteP</v>
      </c>
      <c r="B528" s="250" t="str">
        <f t="shared" si="24"/>
        <v>GDMTHOrienteP</v>
      </c>
      <c r="C528" s="67" t="str">
        <f t="shared" si="25"/>
        <v>GDMTHGeneraciónEnergíaOriente</v>
      </c>
      <c r="E528" s="180" t="s">
        <v>54</v>
      </c>
      <c r="F528" s="99" t="s">
        <v>159</v>
      </c>
      <c r="G528" s="99" t="s">
        <v>184</v>
      </c>
      <c r="H528" s="181" t="s">
        <v>135</v>
      </c>
      <c r="I528" s="99" t="s">
        <v>71</v>
      </c>
      <c r="J528" s="99" t="s">
        <v>148</v>
      </c>
      <c r="K528" s="506">
        <f>+INDEX(CEC_ENERO_2025!$N$12:$N$351,MATCH($B528,CEC_ENERO_2025!$B$12:$B$351,0))</f>
        <v>1.7647287861809331</v>
      </c>
    </row>
    <row r="529" spans="1:11" ht="16.5" hidden="1" x14ac:dyDescent="0.3">
      <c r="A529" s="67" t="str">
        <f t="shared" si="26"/>
        <v>GDMTOGeneraciónOriente</v>
      </c>
      <c r="B529" s="250" t="str">
        <f t="shared" si="24"/>
        <v>GDMTOOrienteNA</v>
      </c>
      <c r="C529" s="67" t="str">
        <f t="shared" si="25"/>
        <v>GDMTOGeneraciónEnergíaOriente</v>
      </c>
      <c r="E529" s="180" t="s">
        <v>55</v>
      </c>
      <c r="F529" s="99" t="s">
        <v>159</v>
      </c>
      <c r="G529" s="99" t="s">
        <v>184</v>
      </c>
      <c r="H529" s="181" t="s">
        <v>135</v>
      </c>
      <c r="I529" s="99" t="s">
        <v>71</v>
      </c>
      <c r="J529" s="99" t="s">
        <v>161</v>
      </c>
      <c r="K529" s="506">
        <f>+INDEX(CEC_ENERO_2025!$N$12:$N$351,MATCH($B529,CEC_ENERO_2025!$B$12:$B$351,0))</f>
        <v>1.2144450700060669</v>
      </c>
    </row>
    <row r="530" spans="1:11" ht="16.5" hidden="1" x14ac:dyDescent="0.3">
      <c r="A530" s="67" t="str">
        <f t="shared" si="26"/>
        <v>RAMTGeneraciónOriente</v>
      </c>
      <c r="B530" s="250" t="str">
        <f t="shared" si="24"/>
        <v>RAMTOrienteNA</v>
      </c>
      <c r="C530" s="67" t="str">
        <f t="shared" si="25"/>
        <v>RAMTGeneraciónEnergíaOriente</v>
      </c>
      <c r="E530" s="192" t="s">
        <v>60</v>
      </c>
      <c r="F530" s="99" t="s">
        <v>159</v>
      </c>
      <c r="G530" s="99" t="s">
        <v>184</v>
      </c>
      <c r="H530" s="181" t="s">
        <v>135</v>
      </c>
      <c r="I530" s="99" t="s">
        <v>71</v>
      </c>
      <c r="J530" s="99" t="s">
        <v>161</v>
      </c>
      <c r="K530" s="506">
        <f>+INDEX(CEC_ENERO_2025!$N$12:$N$351,MATCH($B530,CEC_ENERO_2025!$B$12:$B$351,0))</f>
        <v>0.77316922408776134</v>
      </c>
    </row>
    <row r="531" spans="1:11" ht="16.5" hidden="1" x14ac:dyDescent="0.3">
      <c r="A531" s="67" t="str">
        <f t="shared" si="26"/>
        <v>DISTGeneraciónOrienteB</v>
      </c>
      <c r="B531" s="250" t="str">
        <f t="shared" si="24"/>
        <v>DISTOrienteB</v>
      </c>
      <c r="C531" s="67" t="str">
        <f t="shared" si="25"/>
        <v>DISTGeneraciónEnergíaOriente</v>
      </c>
      <c r="E531" s="192" t="s">
        <v>51</v>
      </c>
      <c r="F531" s="99" t="s">
        <v>159</v>
      </c>
      <c r="G531" s="99" t="s">
        <v>184</v>
      </c>
      <c r="H531" s="181" t="s">
        <v>135</v>
      </c>
      <c r="I531" s="99" t="s">
        <v>71</v>
      </c>
      <c r="J531" s="99" t="s">
        <v>146</v>
      </c>
      <c r="K531" s="506">
        <f>+INDEX(CEC_ENERO_2025!$N$12:$N$351,MATCH($B531,CEC_ENERO_2025!$B$12:$B$351,0))</f>
        <v>0.86101233602990235</v>
      </c>
    </row>
    <row r="532" spans="1:11" ht="16.5" hidden="1" x14ac:dyDescent="0.3">
      <c r="A532" s="67" t="str">
        <f t="shared" si="26"/>
        <v>DISTGeneraciónOrienteI</v>
      </c>
      <c r="B532" s="250" t="str">
        <f t="shared" si="24"/>
        <v>DISTOrienteI</v>
      </c>
      <c r="C532" s="67" t="str">
        <f t="shared" si="25"/>
        <v>DISTGeneraciónEnergíaOriente</v>
      </c>
      <c r="E532" s="192" t="s">
        <v>51</v>
      </c>
      <c r="F532" s="99" t="s">
        <v>159</v>
      </c>
      <c r="G532" s="99" t="s">
        <v>184</v>
      </c>
      <c r="H532" s="181" t="s">
        <v>135</v>
      </c>
      <c r="I532" s="99" t="s">
        <v>71</v>
      </c>
      <c r="J532" s="99" t="s">
        <v>147</v>
      </c>
      <c r="K532" s="506">
        <f>+INDEX(CEC_ENERO_2025!$N$12:$N$351,MATCH($B532,CEC_ENERO_2025!$B$12:$B$351,0))</f>
        <v>1.659092293354987</v>
      </c>
    </row>
    <row r="533" spans="1:11" ht="16.5" hidden="1" x14ac:dyDescent="0.3">
      <c r="A533" s="67" t="str">
        <f t="shared" si="26"/>
        <v>DISTGeneraciónOrienteP</v>
      </c>
      <c r="B533" s="250" t="str">
        <f t="shared" si="24"/>
        <v>DISTOrienteP</v>
      </c>
      <c r="C533" s="67" t="str">
        <f t="shared" si="25"/>
        <v>DISTGeneraciónEnergíaOriente</v>
      </c>
      <c r="E533" s="192" t="s">
        <v>51</v>
      </c>
      <c r="F533" s="99" t="s">
        <v>159</v>
      </c>
      <c r="G533" s="99" t="s">
        <v>184</v>
      </c>
      <c r="H533" s="181" t="s">
        <v>135</v>
      </c>
      <c r="I533" s="99" t="s">
        <v>71</v>
      </c>
      <c r="J533" s="99" t="s">
        <v>148</v>
      </c>
      <c r="K533" s="506">
        <f>+INDEX(CEC_ENERO_2025!$N$12:$N$351,MATCH($B533,CEC_ENERO_2025!$B$12:$B$351,0))</f>
        <v>1.8909681410828585</v>
      </c>
    </row>
    <row r="534" spans="1:11" ht="16.5" hidden="1" x14ac:dyDescent="0.3">
      <c r="A534" s="67" t="str">
        <f t="shared" si="26"/>
        <v>DISTGeneraciónOrienteSP</v>
      </c>
      <c r="B534" s="250" t="str">
        <f t="shared" si="24"/>
        <v>DISTOrienteSP</v>
      </c>
      <c r="C534" s="67" t="str">
        <f t="shared" si="25"/>
        <v>DISTGeneraciónEnergíaOriente</v>
      </c>
      <c r="E534" s="192" t="s">
        <v>51</v>
      </c>
      <c r="F534" s="99" t="s">
        <v>159</v>
      </c>
      <c r="G534" s="99" t="s">
        <v>184</v>
      </c>
      <c r="H534" s="181" t="s">
        <v>135</v>
      </c>
      <c r="I534" s="99" t="s">
        <v>71</v>
      </c>
      <c r="J534" s="99" t="s">
        <v>151</v>
      </c>
      <c r="K534" s="506">
        <f>+INDEX(CEC_ENERO_2025!$N$12:$N$351,MATCH($B534,CEC_ENERO_2025!$B$12:$B$351,0))</f>
        <v>0</v>
      </c>
    </row>
    <row r="535" spans="1:11" ht="16.5" hidden="1" x14ac:dyDescent="0.3">
      <c r="A535" s="67" t="str">
        <f t="shared" si="26"/>
        <v>DITGeneraciónOrienteB</v>
      </c>
      <c r="B535" s="250" t="str">
        <f t="shared" si="24"/>
        <v>DITOrienteB</v>
      </c>
      <c r="C535" s="67" t="str">
        <f t="shared" si="25"/>
        <v>DITGeneraciónEnergíaOriente</v>
      </c>
      <c r="E535" s="192" t="s">
        <v>52</v>
      </c>
      <c r="F535" s="99" t="s">
        <v>159</v>
      </c>
      <c r="G535" s="99" t="s">
        <v>184</v>
      </c>
      <c r="H535" s="181" t="s">
        <v>135</v>
      </c>
      <c r="I535" s="99" t="s">
        <v>71</v>
      </c>
      <c r="J535" s="99" t="s">
        <v>146</v>
      </c>
      <c r="K535" s="506">
        <f>+INDEX(CEC_ENERO_2025!$N$12:$N$351,MATCH($B535,CEC_ENERO_2025!$B$12:$B$351,0))</f>
        <v>0.95129033167193333</v>
      </c>
    </row>
    <row r="536" spans="1:11" ht="16.5" hidden="1" x14ac:dyDescent="0.3">
      <c r="A536" s="67" t="str">
        <f t="shared" si="26"/>
        <v>DITGeneraciónOrienteI</v>
      </c>
      <c r="B536" s="250" t="str">
        <f t="shared" si="24"/>
        <v>DITOrienteI</v>
      </c>
      <c r="C536" s="67" t="str">
        <f t="shared" si="25"/>
        <v>DITGeneraciónEnergíaOriente</v>
      </c>
      <c r="E536" s="192" t="s">
        <v>52</v>
      </c>
      <c r="F536" s="99" t="s">
        <v>159</v>
      </c>
      <c r="G536" s="99" t="s">
        <v>184</v>
      </c>
      <c r="H536" s="181" t="s">
        <v>135</v>
      </c>
      <c r="I536" s="99" t="s">
        <v>71</v>
      </c>
      <c r="J536" s="99" t="s">
        <v>147</v>
      </c>
      <c r="K536" s="506">
        <f>+INDEX(CEC_ENERO_2025!$N$12:$N$351,MATCH($B536,CEC_ENERO_2025!$B$12:$B$351,0))</f>
        <v>1.6707048156159967</v>
      </c>
    </row>
    <row r="537" spans="1:11" ht="16.5" hidden="1" x14ac:dyDescent="0.3">
      <c r="A537" s="67" t="str">
        <f t="shared" si="26"/>
        <v>DITGeneraciónOrienteP</v>
      </c>
      <c r="B537" s="250" t="str">
        <f t="shared" si="24"/>
        <v>DITOrienteP</v>
      </c>
      <c r="C537" s="67" t="str">
        <f t="shared" si="25"/>
        <v>DITGeneraciónEnergíaOriente</v>
      </c>
      <c r="E537" s="192" t="s">
        <v>52</v>
      </c>
      <c r="F537" s="99" t="s">
        <v>159</v>
      </c>
      <c r="G537" s="99" t="s">
        <v>184</v>
      </c>
      <c r="H537" s="181" t="s">
        <v>135</v>
      </c>
      <c r="I537" s="99" t="s">
        <v>71</v>
      </c>
      <c r="J537" s="99" t="s">
        <v>148</v>
      </c>
      <c r="K537" s="506">
        <f>+INDEX(CEC_ENERO_2025!$N$12:$N$351,MATCH($B537,CEC_ENERO_2025!$B$12:$B$351,0))</f>
        <v>1.9834937216786319</v>
      </c>
    </row>
    <row r="538" spans="1:11" ht="16.5" hidden="1" x14ac:dyDescent="0.3">
      <c r="A538" s="67" t="str">
        <f t="shared" si="26"/>
        <v>DITGeneraciónOrienteSP</v>
      </c>
      <c r="B538" s="250" t="str">
        <f t="shared" si="24"/>
        <v>DITOrienteSP</v>
      </c>
      <c r="C538" s="67" t="str">
        <f t="shared" si="25"/>
        <v>DITGeneraciónEnergíaOriente</v>
      </c>
      <c r="E538" s="192" t="s">
        <v>52</v>
      </c>
      <c r="F538" s="99" t="s">
        <v>159</v>
      </c>
      <c r="G538" s="99" t="s">
        <v>184</v>
      </c>
      <c r="H538" s="181" t="s">
        <v>135</v>
      </c>
      <c r="I538" s="99" t="s">
        <v>71</v>
      </c>
      <c r="J538" s="99" t="s">
        <v>151</v>
      </c>
      <c r="K538" s="506">
        <f>+INDEX(CEC_ENERO_2025!$N$12:$N$351,MATCH($B538,CEC_ENERO_2025!$B$12:$B$351,0))</f>
        <v>0</v>
      </c>
    </row>
    <row r="539" spans="1:11" ht="16.5" hidden="1" x14ac:dyDescent="0.3">
      <c r="A539" s="67" t="str">
        <f t="shared" si="26"/>
        <v>DB1GeneraciónPeninsular</v>
      </c>
      <c r="B539" s="250" t="str">
        <f t="shared" si="24"/>
        <v>DB1PeninsularNA</v>
      </c>
      <c r="C539" s="67" t="str">
        <f t="shared" si="25"/>
        <v>DB1GeneraciónEnergíaPeninsular</v>
      </c>
      <c r="E539" s="192" t="s">
        <v>48</v>
      </c>
      <c r="F539" s="99" t="s">
        <v>159</v>
      </c>
      <c r="G539" s="99" t="s">
        <v>184</v>
      </c>
      <c r="H539" s="181" t="s">
        <v>135</v>
      </c>
      <c r="I539" s="99" t="s">
        <v>72</v>
      </c>
      <c r="J539" s="99" t="s">
        <v>161</v>
      </c>
      <c r="K539" s="506">
        <f>+INDEX(CEC_ENERO_2025!$N$12:$N$351,MATCH($B539,CEC_ENERO_2025!$B$12:$B$351,0))</f>
        <v>0.87168836456018473</v>
      </c>
    </row>
    <row r="540" spans="1:11" ht="16.5" hidden="1" x14ac:dyDescent="0.3">
      <c r="A540" s="67" t="str">
        <f t="shared" si="26"/>
        <v>DB2GeneraciónPeninsular</v>
      </c>
      <c r="B540" s="250" t="str">
        <f t="shared" si="24"/>
        <v>DB2PeninsularNA</v>
      </c>
      <c r="C540" s="67" t="str">
        <f t="shared" si="25"/>
        <v>DB2GeneraciónEnergíaPeninsular</v>
      </c>
      <c r="E540" s="192" t="s">
        <v>50</v>
      </c>
      <c r="F540" s="99" t="s">
        <v>159</v>
      </c>
      <c r="G540" s="99" t="s">
        <v>184</v>
      </c>
      <c r="H540" s="181" t="s">
        <v>135</v>
      </c>
      <c r="I540" s="99" t="s">
        <v>72</v>
      </c>
      <c r="J540" s="99" t="s">
        <v>161</v>
      </c>
      <c r="K540" s="506">
        <f>+INDEX(CEC_ENERO_2025!$N$12:$N$351,MATCH($B540,CEC_ENERO_2025!$B$12:$B$351,0))</f>
        <v>0.86344721972979188</v>
      </c>
    </row>
    <row r="541" spans="1:11" ht="16.5" hidden="1" x14ac:dyDescent="0.3">
      <c r="A541" s="67" t="str">
        <f t="shared" si="26"/>
        <v>PDBTGeneraciónPeninsular</v>
      </c>
      <c r="B541" s="250" t="str">
        <f t="shared" si="24"/>
        <v>PDBTPeninsularNA</v>
      </c>
      <c r="C541" s="67" t="str">
        <f t="shared" si="25"/>
        <v>PDBTGeneraciónEnergíaPeninsular</v>
      </c>
      <c r="E541" s="192" t="s">
        <v>56</v>
      </c>
      <c r="F541" s="99" t="s">
        <v>159</v>
      </c>
      <c r="G541" s="99" t="s">
        <v>184</v>
      </c>
      <c r="H541" s="181" t="s">
        <v>135</v>
      </c>
      <c r="I541" s="99" t="s">
        <v>72</v>
      </c>
      <c r="J541" s="99" t="s">
        <v>161</v>
      </c>
      <c r="K541" s="506">
        <f>+INDEX(CEC_ENERO_2025!$N$12:$N$351,MATCH($B541,CEC_ENERO_2025!$B$12:$B$351,0))</f>
        <v>1.96289085960265</v>
      </c>
    </row>
    <row r="542" spans="1:11" ht="16.5" hidden="1" x14ac:dyDescent="0.3">
      <c r="A542" s="67" t="str">
        <f t="shared" si="26"/>
        <v>GDBTGeneraciónPeninsular</v>
      </c>
      <c r="B542" s="250" t="str">
        <f t="shared" si="24"/>
        <v>GDBTPeninsularNA</v>
      </c>
      <c r="C542" s="67" t="str">
        <f t="shared" si="25"/>
        <v>GDBTGeneraciónEnergíaPeninsular</v>
      </c>
      <c r="E542" s="192" t="s">
        <v>53</v>
      </c>
      <c r="F542" s="99" t="s">
        <v>159</v>
      </c>
      <c r="G542" s="99" t="s">
        <v>184</v>
      </c>
      <c r="H542" s="181" t="s">
        <v>135</v>
      </c>
      <c r="I542" s="99" t="s">
        <v>72</v>
      </c>
      <c r="J542" s="99" t="s">
        <v>161</v>
      </c>
      <c r="K542" s="506">
        <f>+INDEX(CEC_ENERO_2025!$N$12:$N$351,MATCH($B542,CEC_ENERO_2025!$B$12:$B$351,0))</f>
        <v>2.034251681884006</v>
      </c>
    </row>
    <row r="543" spans="1:11" ht="16.5" hidden="1" x14ac:dyDescent="0.3">
      <c r="A543" s="67" t="str">
        <f t="shared" si="26"/>
        <v>RABTGeneraciónPeninsular</v>
      </c>
      <c r="B543" s="250" t="str">
        <f t="shared" si="24"/>
        <v>RABTPeninsularNA</v>
      </c>
      <c r="C543" s="67" t="str">
        <f t="shared" si="25"/>
        <v>RABTGeneraciónEnergíaPeninsular</v>
      </c>
      <c r="E543" s="192" t="s">
        <v>59</v>
      </c>
      <c r="F543" s="99" t="s">
        <v>159</v>
      </c>
      <c r="G543" s="99" t="s">
        <v>184</v>
      </c>
      <c r="H543" s="181" t="s">
        <v>135</v>
      </c>
      <c r="I543" s="99" t="s">
        <v>72</v>
      </c>
      <c r="J543" s="99" t="s">
        <v>161</v>
      </c>
      <c r="K543" s="506">
        <f>+INDEX(CEC_ENERO_2025!$N$12:$N$351,MATCH($B543,CEC_ENERO_2025!$B$12:$B$351,0))</f>
        <v>0.86288532349135638</v>
      </c>
    </row>
    <row r="544" spans="1:11" ht="16.5" hidden="1" x14ac:dyDescent="0.3">
      <c r="A544" s="67" t="str">
        <f t="shared" si="26"/>
        <v>APBTGeneraciónPeninsular</v>
      </c>
      <c r="B544" s="250" t="str">
        <f t="shared" si="24"/>
        <v>APBTPeninsularNA</v>
      </c>
      <c r="C544" s="67" t="str">
        <f t="shared" si="25"/>
        <v>APBTGeneraciónEnergíaPeninsular</v>
      </c>
      <c r="E544" s="192" t="s">
        <v>57</v>
      </c>
      <c r="F544" s="99" t="s">
        <v>159</v>
      </c>
      <c r="G544" s="99" t="s">
        <v>184</v>
      </c>
      <c r="H544" s="181" t="s">
        <v>135</v>
      </c>
      <c r="I544" s="99" t="s">
        <v>72</v>
      </c>
      <c r="J544" s="99" t="s">
        <v>161</v>
      </c>
      <c r="K544" s="506">
        <f>+INDEX(CEC_ENERO_2025!$N$12:$N$351,MATCH($B544,CEC_ENERO_2025!$B$12:$B$351,0))</f>
        <v>1.7089137598296347</v>
      </c>
    </row>
    <row r="545" spans="1:11" ht="16.5" hidden="1" x14ac:dyDescent="0.3">
      <c r="A545" s="67" t="str">
        <f t="shared" si="26"/>
        <v>APMTGeneraciónPeninsular</v>
      </c>
      <c r="B545" s="250" t="str">
        <f t="shared" si="24"/>
        <v>APMTPeninsularNA</v>
      </c>
      <c r="C545" s="67" t="str">
        <f t="shared" si="25"/>
        <v>APMTGeneraciónEnergíaPeninsular</v>
      </c>
      <c r="E545" s="192" t="s">
        <v>58</v>
      </c>
      <c r="F545" s="99" t="s">
        <v>159</v>
      </c>
      <c r="G545" s="99" t="s">
        <v>184</v>
      </c>
      <c r="H545" s="181" t="s">
        <v>135</v>
      </c>
      <c r="I545" s="99" t="s">
        <v>72</v>
      </c>
      <c r="J545" s="99" t="s">
        <v>161</v>
      </c>
      <c r="K545" s="506">
        <f>+INDEX(CEC_ENERO_2025!$N$12:$N$351,MATCH($B545,CEC_ENERO_2025!$B$12:$B$351,0))</f>
        <v>1.400620023674487</v>
      </c>
    </row>
    <row r="546" spans="1:11" ht="16.5" hidden="1" x14ac:dyDescent="0.3">
      <c r="A546" s="67" t="str">
        <f t="shared" si="26"/>
        <v>GDMTHGeneraciónPeninsularB</v>
      </c>
      <c r="B546" s="250" t="str">
        <f t="shared" si="24"/>
        <v>GDMTHPeninsularB</v>
      </c>
      <c r="C546" s="67" t="str">
        <f t="shared" si="25"/>
        <v>GDMTHGeneraciónEnergíaPeninsular</v>
      </c>
      <c r="E546" s="180" t="s">
        <v>54</v>
      </c>
      <c r="F546" s="99" t="s">
        <v>159</v>
      </c>
      <c r="G546" s="99" t="s">
        <v>184</v>
      </c>
      <c r="H546" s="181" t="s">
        <v>135</v>
      </c>
      <c r="I546" s="99" t="s">
        <v>72</v>
      </c>
      <c r="J546" s="99" t="s">
        <v>146</v>
      </c>
      <c r="K546" s="506">
        <f>+INDEX(CEC_ENERO_2025!$N$12:$N$351,MATCH($B546,CEC_ENERO_2025!$B$12:$B$351,0))</f>
        <v>1.1179862157412421</v>
      </c>
    </row>
    <row r="547" spans="1:11" ht="16.5" hidden="1" x14ac:dyDescent="0.3">
      <c r="A547" s="67" t="str">
        <f t="shared" si="26"/>
        <v>GDMTHGeneraciónPeninsularI</v>
      </c>
      <c r="B547" s="250" t="str">
        <f t="shared" si="24"/>
        <v>GDMTHPeninsularI</v>
      </c>
      <c r="C547" s="67" t="str">
        <f t="shared" si="25"/>
        <v>GDMTHGeneraciónEnergíaPeninsular</v>
      </c>
      <c r="E547" s="180" t="s">
        <v>54</v>
      </c>
      <c r="F547" s="99" t="s">
        <v>159</v>
      </c>
      <c r="G547" s="99" t="s">
        <v>184</v>
      </c>
      <c r="H547" s="181" t="s">
        <v>135</v>
      </c>
      <c r="I547" s="99" t="s">
        <v>72</v>
      </c>
      <c r="J547" s="99" t="s">
        <v>147</v>
      </c>
      <c r="K547" s="506">
        <f>+INDEX(CEC_ENERO_2025!$N$12:$N$351,MATCH($B547,CEC_ENERO_2025!$B$12:$B$351,0))</f>
        <v>2.0250740433228871</v>
      </c>
    </row>
    <row r="548" spans="1:11" ht="16.5" hidden="1" x14ac:dyDescent="0.3">
      <c r="A548" s="67" t="str">
        <f t="shared" si="26"/>
        <v>GDMTHGeneraciónPeninsularP</v>
      </c>
      <c r="B548" s="250" t="str">
        <f t="shared" si="24"/>
        <v>GDMTHPeninsularP</v>
      </c>
      <c r="C548" s="67" t="str">
        <f t="shared" si="25"/>
        <v>GDMTHGeneraciónEnergíaPeninsular</v>
      </c>
      <c r="E548" s="180" t="s">
        <v>54</v>
      </c>
      <c r="F548" s="99" t="s">
        <v>159</v>
      </c>
      <c r="G548" s="99" t="s">
        <v>184</v>
      </c>
      <c r="H548" s="181" t="s">
        <v>135</v>
      </c>
      <c r="I548" s="99" t="s">
        <v>72</v>
      </c>
      <c r="J548" s="99" t="s">
        <v>148</v>
      </c>
      <c r="K548" s="506">
        <f>+INDEX(CEC_ENERO_2025!$N$12:$N$351,MATCH($B548,CEC_ENERO_2025!$B$12:$B$351,0))</f>
        <v>2.2839209104956777</v>
      </c>
    </row>
    <row r="549" spans="1:11" ht="16.5" hidden="1" x14ac:dyDescent="0.3">
      <c r="A549" s="67" t="str">
        <f t="shared" si="26"/>
        <v>GDMTOGeneraciónPeninsular</v>
      </c>
      <c r="B549" s="250" t="str">
        <f t="shared" si="24"/>
        <v>GDMTOPeninsularNA</v>
      </c>
      <c r="C549" s="67" t="str">
        <f t="shared" si="25"/>
        <v>GDMTOGeneraciónEnergíaPeninsular</v>
      </c>
      <c r="E549" s="180" t="s">
        <v>55</v>
      </c>
      <c r="F549" s="99" t="s">
        <v>159</v>
      </c>
      <c r="G549" s="99" t="s">
        <v>184</v>
      </c>
      <c r="H549" s="181" t="s">
        <v>135</v>
      </c>
      <c r="I549" s="99" t="s">
        <v>72</v>
      </c>
      <c r="J549" s="99" t="s">
        <v>161</v>
      </c>
      <c r="K549" s="506">
        <f>+INDEX(CEC_ENERO_2025!$N$12:$N$351,MATCH($B549,CEC_ENERO_2025!$B$12:$B$351,0))</f>
        <v>1.6562828121628095</v>
      </c>
    </row>
    <row r="550" spans="1:11" ht="16.5" hidden="1" x14ac:dyDescent="0.3">
      <c r="A550" s="67" t="str">
        <f t="shared" si="26"/>
        <v>RAMTGeneraciónPeninsular</v>
      </c>
      <c r="B550" s="250" t="str">
        <f t="shared" si="24"/>
        <v>RAMTPeninsularNA</v>
      </c>
      <c r="C550" s="67" t="str">
        <f t="shared" si="25"/>
        <v>RAMTGeneraciónEnergíaPeninsular</v>
      </c>
      <c r="E550" s="192" t="s">
        <v>60</v>
      </c>
      <c r="F550" s="99" t="s">
        <v>159</v>
      </c>
      <c r="G550" s="99" t="s">
        <v>184</v>
      </c>
      <c r="H550" s="181" t="s">
        <v>135</v>
      </c>
      <c r="I550" s="99" t="s">
        <v>72</v>
      </c>
      <c r="J550" s="99" t="s">
        <v>161</v>
      </c>
      <c r="K550" s="506">
        <f>+INDEX(CEC_ENERO_2025!$N$12:$N$351,MATCH($B550,CEC_ENERO_2025!$B$12:$B$351,0))</f>
        <v>0.81774632567034078</v>
      </c>
    </row>
    <row r="551" spans="1:11" ht="16.5" hidden="1" x14ac:dyDescent="0.3">
      <c r="A551" s="67" t="str">
        <f t="shared" si="26"/>
        <v>DISTGeneraciónPeninsularB</v>
      </c>
      <c r="B551" s="250" t="str">
        <f t="shared" si="24"/>
        <v>DISTPeninsularB</v>
      </c>
      <c r="C551" s="67" t="str">
        <f t="shared" si="25"/>
        <v>DISTGeneraciónEnergíaPeninsular</v>
      </c>
      <c r="E551" s="192" t="s">
        <v>51</v>
      </c>
      <c r="F551" s="99" t="s">
        <v>159</v>
      </c>
      <c r="G551" s="99" t="s">
        <v>184</v>
      </c>
      <c r="H551" s="181" t="s">
        <v>135</v>
      </c>
      <c r="I551" s="99" t="s">
        <v>72</v>
      </c>
      <c r="J551" s="99" t="s">
        <v>146</v>
      </c>
      <c r="K551" s="506">
        <f>+INDEX(CEC_ENERO_2025!$N$12:$N$351,MATCH($B551,CEC_ENERO_2025!$B$12:$B$351,0))</f>
        <v>0.99848961570054673</v>
      </c>
    </row>
    <row r="552" spans="1:11" ht="16.5" hidden="1" x14ac:dyDescent="0.3">
      <c r="A552" s="67" t="str">
        <f t="shared" si="26"/>
        <v>DISTGeneraciónPeninsularI</v>
      </c>
      <c r="B552" s="250" t="str">
        <f t="shared" si="24"/>
        <v>DISTPeninsularI</v>
      </c>
      <c r="C552" s="67" t="str">
        <f t="shared" si="25"/>
        <v>DISTGeneraciónEnergíaPeninsular</v>
      </c>
      <c r="E552" s="192" t="s">
        <v>51</v>
      </c>
      <c r="F552" s="99" t="s">
        <v>159</v>
      </c>
      <c r="G552" s="99" t="s">
        <v>184</v>
      </c>
      <c r="H552" s="181" t="s">
        <v>135</v>
      </c>
      <c r="I552" s="99" t="s">
        <v>72</v>
      </c>
      <c r="J552" s="99" t="s">
        <v>147</v>
      </c>
      <c r="K552" s="506">
        <f>+INDEX(CEC_ENERO_2025!$N$12:$N$351,MATCH($B552,CEC_ENERO_2025!$B$12:$B$351,0))</f>
        <v>1.8514481056462013</v>
      </c>
    </row>
    <row r="553" spans="1:11" ht="16.5" hidden="1" x14ac:dyDescent="0.3">
      <c r="A553" s="67" t="str">
        <f t="shared" si="26"/>
        <v>DISTGeneraciónPeninsularP</v>
      </c>
      <c r="B553" s="250" t="str">
        <f t="shared" si="24"/>
        <v>DISTPeninsularP</v>
      </c>
      <c r="C553" s="67" t="str">
        <f t="shared" si="25"/>
        <v>DISTGeneraciónEnergíaPeninsular</v>
      </c>
      <c r="E553" s="192" t="s">
        <v>51</v>
      </c>
      <c r="F553" s="99" t="s">
        <v>159</v>
      </c>
      <c r="G553" s="99" t="s">
        <v>184</v>
      </c>
      <c r="H553" s="181" t="s">
        <v>135</v>
      </c>
      <c r="I553" s="99" t="s">
        <v>72</v>
      </c>
      <c r="J553" s="99" t="s">
        <v>148</v>
      </c>
      <c r="K553" s="506">
        <f>+INDEX(CEC_ENERO_2025!$N$12:$N$351,MATCH($B553,CEC_ENERO_2025!$B$12:$B$351,0))</f>
        <v>2.0402452417606565</v>
      </c>
    </row>
    <row r="554" spans="1:11" ht="16.5" hidden="1" x14ac:dyDescent="0.3">
      <c r="A554" s="67" t="str">
        <f t="shared" si="26"/>
        <v>DISTGeneraciónPeninsularSP</v>
      </c>
      <c r="B554" s="250" t="str">
        <f t="shared" si="24"/>
        <v>DISTPeninsularSP</v>
      </c>
      <c r="C554" s="67" t="str">
        <f t="shared" si="25"/>
        <v>DISTGeneraciónEnergíaPeninsular</v>
      </c>
      <c r="E554" s="192" t="s">
        <v>51</v>
      </c>
      <c r="F554" s="99" t="s">
        <v>159</v>
      </c>
      <c r="G554" s="99" t="s">
        <v>184</v>
      </c>
      <c r="H554" s="181" t="s">
        <v>135</v>
      </c>
      <c r="I554" s="99" t="s">
        <v>72</v>
      </c>
      <c r="J554" s="99" t="s">
        <v>151</v>
      </c>
      <c r="K554" s="506">
        <f>+INDEX(CEC_ENERO_2025!$N$12:$N$351,MATCH($B554,CEC_ENERO_2025!$B$12:$B$351,0))</f>
        <v>0</v>
      </c>
    </row>
    <row r="555" spans="1:11" ht="16.5" hidden="1" x14ac:dyDescent="0.3">
      <c r="A555" s="67" t="str">
        <f t="shared" si="26"/>
        <v>DITGeneraciónPeninsularB</v>
      </c>
      <c r="B555" s="250" t="str">
        <f t="shared" si="24"/>
        <v>DITPeninsularB</v>
      </c>
      <c r="C555" s="67" t="str">
        <f t="shared" si="25"/>
        <v>DITGeneraciónEnergíaPeninsular</v>
      </c>
      <c r="E555" s="192" t="s">
        <v>52</v>
      </c>
      <c r="F555" s="99" t="s">
        <v>159</v>
      </c>
      <c r="G555" s="99" t="s">
        <v>184</v>
      </c>
      <c r="H555" s="181" t="s">
        <v>135</v>
      </c>
      <c r="I555" s="99" t="s">
        <v>72</v>
      </c>
      <c r="J555" s="99" t="s">
        <v>146</v>
      </c>
      <c r="K555" s="506">
        <f>+INDEX(CEC_ENERO_2025!$N$12:$N$351,MATCH($B555,CEC_ENERO_2025!$B$12:$B$351,0))</f>
        <v>0.98238192353205156</v>
      </c>
    </row>
    <row r="556" spans="1:11" ht="16.5" hidden="1" x14ac:dyDescent="0.3">
      <c r="A556" s="67" t="str">
        <f t="shared" si="26"/>
        <v>DITGeneraciónPeninsularI</v>
      </c>
      <c r="B556" s="250" t="str">
        <f t="shared" ref="B556:B619" si="27">E556&amp;I556&amp;J556</f>
        <v>DITPeninsularI</v>
      </c>
      <c r="C556" s="67" t="str">
        <f t="shared" si="25"/>
        <v>DITGeneraciónEnergíaPeninsular</v>
      </c>
      <c r="E556" s="192" t="s">
        <v>52</v>
      </c>
      <c r="F556" s="99" t="s">
        <v>159</v>
      </c>
      <c r="G556" s="99" t="s">
        <v>184</v>
      </c>
      <c r="H556" s="181" t="s">
        <v>135</v>
      </c>
      <c r="I556" s="99" t="s">
        <v>72</v>
      </c>
      <c r="J556" s="99" t="s">
        <v>147</v>
      </c>
      <c r="K556" s="506">
        <f>+INDEX(CEC_ENERO_2025!$N$12:$N$351,MATCH($B556,CEC_ENERO_2025!$B$12:$B$351,0))</f>
        <v>1.8299087498394935</v>
      </c>
    </row>
    <row r="557" spans="1:11" ht="16.5" hidden="1" x14ac:dyDescent="0.3">
      <c r="A557" s="67" t="str">
        <f t="shared" si="26"/>
        <v>DITGeneraciónPeninsularP</v>
      </c>
      <c r="B557" s="250" t="str">
        <f t="shared" si="27"/>
        <v>DITPeninsularP</v>
      </c>
      <c r="C557" s="67" t="str">
        <f t="shared" si="25"/>
        <v>DITGeneraciónEnergíaPeninsular</v>
      </c>
      <c r="E557" s="192" t="s">
        <v>52</v>
      </c>
      <c r="F557" s="99" t="s">
        <v>159</v>
      </c>
      <c r="G557" s="99" t="s">
        <v>184</v>
      </c>
      <c r="H557" s="181" t="s">
        <v>135</v>
      </c>
      <c r="I557" s="99" t="s">
        <v>72</v>
      </c>
      <c r="J557" s="99" t="s">
        <v>148</v>
      </c>
      <c r="K557" s="506">
        <f>+INDEX(CEC_ENERO_2025!$N$12:$N$351,MATCH($B557,CEC_ENERO_2025!$B$12:$B$351,0))</f>
        <v>1.9711320044330429</v>
      </c>
    </row>
    <row r="558" spans="1:11" ht="16.5" hidden="1" x14ac:dyDescent="0.3">
      <c r="A558" s="67" t="str">
        <f t="shared" si="26"/>
        <v>DITGeneraciónPeninsularSP</v>
      </c>
      <c r="B558" s="250" t="str">
        <f t="shared" si="27"/>
        <v>DITPeninsularSP</v>
      </c>
      <c r="C558" s="67" t="str">
        <f t="shared" si="25"/>
        <v>DITGeneraciónEnergíaPeninsular</v>
      </c>
      <c r="E558" s="192" t="s">
        <v>52</v>
      </c>
      <c r="F558" s="99" t="s">
        <v>159</v>
      </c>
      <c r="G558" s="99" t="s">
        <v>184</v>
      </c>
      <c r="H558" s="181" t="s">
        <v>135</v>
      </c>
      <c r="I558" s="99" t="s">
        <v>72</v>
      </c>
      <c r="J558" s="99" t="s">
        <v>151</v>
      </c>
      <c r="K558" s="506">
        <f>+INDEX(CEC_ENERO_2025!$N$12:$N$351,MATCH($B558,CEC_ENERO_2025!$B$12:$B$351,0))</f>
        <v>0</v>
      </c>
    </row>
    <row r="559" spans="1:11" ht="16.5" hidden="1" x14ac:dyDescent="0.3">
      <c r="A559" s="67" t="str">
        <f t="shared" si="26"/>
        <v>DB1GeneraciónSureste</v>
      </c>
      <c r="B559" s="250" t="str">
        <f t="shared" si="27"/>
        <v>DB1SuresteNA</v>
      </c>
      <c r="C559" s="67" t="str">
        <f t="shared" si="25"/>
        <v>DB1GeneraciónEnergíaSureste</v>
      </c>
      <c r="E559" s="192" t="s">
        <v>48</v>
      </c>
      <c r="F559" s="99" t="s">
        <v>159</v>
      </c>
      <c r="G559" s="99" t="s">
        <v>184</v>
      </c>
      <c r="H559" s="181" t="s">
        <v>135</v>
      </c>
      <c r="I559" s="99" t="s">
        <v>73</v>
      </c>
      <c r="J559" s="99" t="s">
        <v>161</v>
      </c>
      <c r="K559" s="506">
        <f>+INDEX(CEC_ENERO_2025!$N$12:$N$351,MATCH($B559,CEC_ENERO_2025!$B$12:$B$351,0))</f>
        <v>0.83160643288509251</v>
      </c>
    </row>
    <row r="560" spans="1:11" ht="16.5" hidden="1" x14ac:dyDescent="0.3">
      <c r="A560" s="67" t="str">
        <f t="shared" si="26"/>
        <v>DB2GeneraciónSureste</v>
      </c>
      <c r="B560" s="250" t="str">
        <f t="shared" si="27"/>
        <v>DB2SuresteNA</v>
      </c>
      <c r="C560" s="67" t="str">
        <f t="shared" si="25"/>
        <v>DB2GeneraciónEnergíaSureste</v>
      </c>
      <c r="E560" s="192" t="s">
        <v>50</v>
      </c>
      <c r="F560" s="99" t="s">
        <v>159</v>
      </c>
      <c r="G560" s="99" t="s">
        <v>184</v>
      </c>
      <c r="H560" s="181" t="s">
        <v>135</v>
      </c>
      <c r="I560" s="99" t="s">
        <v>73</v>
      </c>
      <c r="J560" s="99" t="s">
        <v>161</v>
      </c>
      <c r="K560" s="506">
        <f>+INDEX(CEC_ENERO_2025!$N$12:$N$351,MATCH($B560,CEC_ENERO_2025!$B$12:$B$351,0))</f>
        <v>0.82486367802386151</v>
      </c>
    </row>
    <row r="561" spans="1:11" ht="16.5" hidden="1" x14ac:dyDescent="0.3">
      <c r="A561" s="67" t="str">
        <f t="shared" si="26"/>
        <v>PDBTGeneraciónSureste</v>
      </c>
      <c r="B561" s="250" t="str">
        <f t="shared" si="27"/>
        <v>PDBTSuresteNA</v>
      </c>
      <c r="C561" s="67" t="str">
        <f t="shared" si="25"/>
        <v>PDBTGeneraciónEnergíaSureste</v>
      </c>
      <c r="E561" s="192" t="s">
        <v>56</v>
      </c>
      <c r="F561" s="99" t="s">
        <v>159</v>
      </c>
      <c r="G561" s="99" t="s">
        <v>184</v>
      </c>
      <c r="H561" s="181" t="s">
        <v>135</v>
      </c>
      <c r="I561" s="99" t="s">
        <v>73</v>
      </c>
      <c r="J561" s="99" t="s">
        <v>161</v>
      </c>
      <c r="K561" s="506">
        <f>+INDEX(CEC_ENERO_2025!$N$12:$N$351,MATCH($B561,CEC_ENERO_2025!$B$12:$B$351,0))</f>
        <v>1.654222525955211</v>
      </c>
    </row>
    <row r="562" spans="1:11" ht="16.5" hidden="1" x14ac:dyDescent="0.3">
      <c r="A562" s="67" t="str">
        <f t="shared" si="26"/>
        <v>GDBTGeneraciónSureste</v>
      </c>
      <c r="B562" s="250" t="str">
        <f t="shared" si="27"/>
        <v>GDBTSuresteNA</v>
      </c>
      <c r="C562" s="67" t="str">
        <f t="shared" si="25"/>
        <v>GDBTGeneraciónEnergíaSureste</v>
      </c>
      <c r="E562" s="192" t="s">
        <v>53</v>
      </c>
      <c r="F562" s="99" t="s">
        <v>159</v>
      </c>
      <c r="G562" s="99" t="s">
        <v>184</v>
      </c>
      <c r="H562" s="181" t="s">
        <v>135</v>
      </c>
      <c r="I562" s="99" t="s">
        <v>73</v>
      </c>
      <c r="J562" s="99" t="s">
        <v>161</v>
      </c>
      <c r="K562" s="506">
        <f>+INDEX(CEC_ENERO_2025!$N$12:$N$351,MATCH($B562,CEC_ENERO_2025!$B$12:$B$351,0))</f>
        <v>1.3957502562747079</v>
      </c>
    </row>
    <row r="563" spans="1:11" ht="16.5" hidden="1" x14ac:dyDescent="0.3">
      <c r="A563" s="67" t="str">
        <f t="shared" si="26"/>
        <v>RABTGeneraciónSureste</v>
      </c>
      <c r="B563" s="250" t="str">
        <f t="shared" si="27"/>
        <v>RABTSuresteNA</v>
      </c>
      <c r="C563" s="67" t="str">
        <f t="shared" si="25"/>
        <v>RABTGeneraciónEnergíaSureste</v>
      </c>
      <c r="E563" s="192" t="s">
        <v>59</v>
      </c>
      <c r="F563" s="99" t="s">
        <v>159</v>
      </c>
      <c r="G563" s="99" t="s">
        <v>184</v>
      </c>
      <c r="H563" s="181" t="s">
        <v>135</v>
      </c>
      <c r="I563" s="99" t="s">
        <v>73</v>
      </c>
      <c r="J563" s="99" t="s">
        <v>161</v>
      </c>
      <c r="K563" s="506">
        <f>+INDEX(CEC_ENERO_2025!$N$12:$N$351,MATCH($B563,CEC_ENERO_2025!$B$12:$B$351,0))</f>
        <v>0.81961931313179415</v>
      </c>
    </row>
    <row r="564" spans="1:11" ht="16.5" hidden="1" x14ac:dyDescent="0.3">
      <c r="A564" s="67" t="str">
        <f t="shared" si="26"/>
        <v>APBTGeneraciónSureste</v>
      </c>
      <c r="B564" s="250" t="str">
        <f t="shared" si="27"/>
        <v>APBTSuresteNA</v>
      </c>
      <c r="C564" s="67" t="str">
        <f t="shared" si="25"/>
        <v>APBTGeneraciónEnergíaSureste</v>
      </c>
      <c r="E564" s="192" t="s">
        <v>57</v>
      </c>
      <c r="F564" s="99" t="s">
        <v>159</v>
      </c>
      <c r="G564" s="99" t="s">
        <v>184</v>
      </c>
      <c r="H564" s="181" t="s">
        <v>135</v>
      </c>
      <c r="I564" s="99" t="s">
        <v>73</v>
      </c>
      <c r="J564" s="99" t="s">
        <v>161</v>
      </c>
      <c r="K564" s="506">
        <f>+INDEX(CEC_ENERO_2025!$N$12:$N$351,MATCH($B564,CEC_ENERO_2025!$B$12:$B$351,0))</f>
        <v>1.5459638506832323</v>
      </c>
    </row>
    <row r="565" spans="1:11" ht="16.5" hidden="1" x14ac:dyDescent="0.3">
      <c r="A565" s="67" t="str">
        <f t="shared" si="26"/>
        <v>APMTGeneraciónSureste</v>
      </c>
      <c r="B565" s="250" t="str">
        <f t="shared" si="27"/>
        <v>APMTSuresteNA</v>
      </c>
      <c r="C565" s="67" t="str">
        <f t="shared" si="25"/>
        <v>APMTGeneraciónEnergíaSureste</v>
      </c>
      <c r="E565" s="192" t="s">
        <v>58</v>
      </c>
      <c r="F565" s="99" t="s">
        <v>159</v>
      </c>
      <c r="G565" s="99" t="s">
        <v>184</v>
      </c>
      <c r="H565" s="181" t="s">
        <v>135</v>
      </c>
      <c r="I565" s="99" t="s">
        <v>73</v>
      </c>
      <c r="J565" s="99" t="s">
        <v>161</v>
      </c>
      <c r="K565" s="506">
        <f>+INDEX(CEC_ENERO_2025!$N$12:$N$351,MATCH($B565,CEC_ENERO_2025!$B$12:$B$351,0))</f>
        <v>1.3144626004476523</v>
      </c>
    </row>
    <row r="566" spans="1:11" ht="16.5" hidden="1" x14ac:dyDescent="0.3">
      <c r="A566" s="67" t="str">
        <f t="shared" si="26"/>
        <v>GDMTHGeneraciónSuresteB</v>
      </c>
      <c r="B566" s="250" t="str">
        <f t="shared" si="27"/>
        <v>GDMTHSuresteB</v>
      </c>
      <c r="C566" s="67" t="str">
        <f t="shared" si="25"/>
        <v>GDMTHGeneraciónEnergíaSureste</v>
      </c>
      <c r="E566" s="180" t="s">
        <v>54</v>
      </c>
      <c r="F566" s="99" t="s">
        <v>159</v>
      </c>
      <c r="G566" s="99" t="s">
        <v>184</v>
      </c>
      <c r="H566" s="181" t="s">
        <v>135</v>
      </c>
      <c r="I566" s="99" t="s">
        <v>73</v>
      </c>
      <c r="J566" s="99" t="s">
        <v>146</v>
      </c>
      <c r="K566" s="506">
        <f>+INDEX(CEC_ENERO_2025!$N$12:$N$351,MATCH($B566,CEC_ENERO_2025!$B$12:$B$351,0))</f>
        <v>0.87805652192912509</v>
      </c>
    </row>
    <row r="567" spans="1:11" ht="16.5" hidden="1" x14ac:dyDescent="0.3">
      <c r="A567" s="67" t="str">
        <f t="shared" si="26"/>
        <v>GDMTHGeneraciónSuresteI</v>
      </c>
      <c r="B567" s="250" t="str">
        <f t="shared" si="27"/>
        <v>GDMTHSuresteI</v>
      </c>
      <c r="C567" s="67" t="str">
        <f t="shared" si="25"/>
        <v>GDMTHGeneraciónEnergíaSureste</v>
      </c>
      <c r="E567" s="180" t="s">
        <v>54</v>
      </c>
      <c r="F567" s="99" t="s">
        <v>159</v>
      </c>
      <c r="G567" s="99" t="s">
        <v>184</v>
      </c>
      <c r="H567" s="181" t="s">
        <v>135</v>
      </c>
      <c r="I567" s="99" t="s">
        <v>73</v>
      </c>
      <c r="J567" s="99" t="s">
        <v>147</v>
      </c>
      <c r="K567" s="506">
        <f>+INDEX(CEC_ENERO_2025!$N$12:$N$351,MATCH($B567,CEC_ENERO_2025!$B$12:$B$351,0))</f>
        <v>1.6780094667156635</v>
      </c>
    </row>
    <row r="568" spans="1:11" ht="16.5" hidden="1" x14ac:dyDescent="0.3">
      <c r="A568" s="67" t="str">
        <f t="shared" si="26"/>
        <v>GDMTHGeneraciónSuresteP</v>
      </c>
      <c r="B568" s="250" t="str">
        <f t="shared" si="27"/>
        <v>GDMTHSuresteP</v>
      </c>
      <c r="C568" s="67" t="str">
        <f t="shared" si="25"/>
        <v>GDMTHGeneraciónEnergíaSureste</v>
      </c>
      <c r="E568" s="180" t="s">
        <v>54</v>
      </c>
      <c r="F568" s="99" t="s">
        <v>159</v>
      </c>
      <c r="G568" s="99" t="s">
        <v>184</v>
      </c>
      <c r="H568" s="181" t="s">
        <v>135</v>
      </c>
      <c r="I568" s="99" t="s">
        <v>73</v>
      </c>
      <c r="J568" s="99" t="s">
        <v>148</v>
      </c>
      <c r="K568" s="506">
        <f>+INDEX(CEC_ENERO_2025!$N$12:$N$351,MATCH($B568,CEC_ENERO_2025!$B$12:$B$351,0))</f>
        <v>1.907450430743644</v>
      </c>
    </row>
    <row r="569" spans="1:11" ht="16.5" hidden="1" x14ac:dyDescent="0.3">
      <c r="A569" s="67" t="str">
        <f t="shared" si="26"/>
        <v>GDMTOGeneraciónSureste</v>
      </c>
      <c r="B569" s="250" t="str">
        <f t="shared" si="27"/>
        <v>GDMTOSuresteNA</v>
      </c>
      <c r="C569" s="67" t="str">
        <f t="shared" si="25"/>
        <v>GDMTOGeneraciónEnergíaSureste</v>
      </c>
      <c r="E569" s="180" t="s">
        <v>55</v>
      </c>
      <c r="F569" s="99" t="s">
        <v>159</v>
      </c>
      <c r="G569" s="99" t="s">
        <v>184</v>
      </c>
      <c r="H569" s="181" t="s">
        <v>135</v>
      </c>
      <c r="I569" s="99" t="s">
        <v>73</v>
      </c>
      <c r="J569" s="99" t="s">
        <v>161</v>
      </c>
      <c r="K569" s="506">
        <f>+INDEX(CEC_ENERO_2025!$N$12:$N$351,MATCH($B569,CEC_ENERO_2025!$B$12:$B$351,0))</f>
        <v>1.1649982010237108</v>
      </c>
    </row>
    <row r="570" spans="1:11" ht="16.5" hidden="1" x14ac:dyDescent="0.3">
      <c r="A570" s="67" t="str">
        <f t="shared" si="26"/>
        <v>RAMTGeneraciónSureste</v>
      </c>
      <c r="B570" s="250" t="str">
        <f t="shared" si="27"/>
        <v>RAMTSuresteNA</v>
      </c>
      <c r="C570" s="67" t="str">
        <f t="shared" si="25"/>
        <v>RAMTGeneraciónEnergíaSureste</v>
      </c>
      <c r="E570" s="192" t="s">
        <v>60</v>
      </c>
      <c r="F570" s="99" t="s">
        <v>159</v>
      </c>
      <c r="G570" s="99" t="s">
        <v>184</v>
      </c>
      <c r="H570" s="181" t="s">
        <v>135</v>
      </c>
      <c r="I570" s="99" t="s">
        <v>73</v>
      </c>
      <c r="J570" s="99" t="s">
        <v>161</v>
      </c>
      <c r="K570" s="506">
        <f>+INDEX(CEC_ENERO_2025!$N$12:$N$351,MATCH($B570,CEC_ENERO_2025!$B$12:$B$351,0))</f>
        <v>0.78665473381022211</v>
      </c>
    </row>
    <row r="571" spans="1:11" ht="16.5" hidden="1" x14ac:dyDescent="0.3">
      <c r="A571" s="67" t="str">
        <f t="shared" si="26"/>
        <v>DISTGeneraciónSuresteB</v>
      </c>
      <c r="B571" s="250" t="str">
        <f t="shared" si="27"/>
        <v>DISTSuresteB</v>
      </c>
      <c r="C571" s="67" t="str">
        <f t="shared" si="25"/>
        <v>DISTGeneraciónEnergíaSureste</v>
      </c>
      <c r="E571" s="192" t="s">
        <v>51</v>
      </c>
      <c r="F571" s="99" t="s">
        <v>159</v>
      </c>
      <c r="G571" s="99" t="s">
        <v>184</v>
      </c>
      <c r="H571" s="181" t="s">
        <v>135</v>
      </c>
      <c r="I571" s="99" t="s">
        <v>73</v>
      </c>
      <c r="J571" s="99" t="s">
        <v>146</v>
      </c>
      <c r="K571" s="506">
        <f>+INDEX(CEC_ENERO_2025!$N$12:$N$351,MATCH($B571,CEC_ENERO_2025!$B$12:$B$351,0))</f>
        <v>0.91383058244287529</v>
      </c>
    </row>
    <row r="572" spans="1:11" ht="16.5" hidden="1" x14ac:dyDescent="0.3">
      <c r="A572" s="67" t="str">
        <f t="shared" si="26"/>
        <v>DISTGeneraciónSuresteI</v>
      </c>
      <c r="B572" s="250" t="str">
        <f t="shared" si="27"/>
        <v>DISTSuresteI</v>
      </c>
      <c r="C572" s="67" t="str">
        <f t="shared" si="25"/>
        <v>DISTGeneraciónEnergíaSureste</v>
      </c>
      <c r="E572" s="192" t="s">
        <v>51</v>
      </c>
      <c r="F572" s="99" t="s">
        <v>159</v>
      </c>
      <c r="G572" s="99" t="s">
        <v>184</v>
      </c>
      <c r="H572" s="181" t="s">
        <v>135</v>
      </c>
      <c r="I572" s="99" t="s">
        <v>73</v>
      </c>
      <c r="J572" s="99" t="s">
        <v>147</v>
      </c>
      <c r="K572" s="506">
        <f>+INDEX(CEC_ENERO_2025!$N$12:$N$351,MATCH($B572,CEC_ENERO_2025!$B$12:$B$351,0))</f>
        <v>1.6901838852151057</v>
      </c>
    </row>
    <row r="573" spans="1:11" ht="16.5" hidden="1" x14ac:dyDescent="0.3">
      <c r="A573" s="67" t="str">
        <f t="shared" si="26"/>
        <v>DISTGeneraciónSuresteP</v>
      </c>
      <c r="B573" s="250" t="str">
        <f t="shared" si="27"/>
        <v>DISTSuresteP</v>
      </c>
      <c r="C573" s="67" t="str">
        <f t="shared" si="25"/>
        <v>DISTGeneraciónEnergíaSureste</v>
      </c>
      <c r="E573" s="192" t="s">
        <v>51</v>
      </c>
      <c r="F573" s="99" t="s">
        <v>159</v>
      </c>
      <c r="G573" s="99" t="s">
        <v>184</v>
      </c>
      <c r="H573" s="181" t="s">
        <v>135</v>
      </c>
      <c r="I573" s="99" t="s">
        <v>73</v>
      </c>
      <c r="J573" s="99" t="s">
        <v>148</v>
      </c>
      <c r="K573" s="506">
        <f>+INDEX(CEC_ENERO_2025!$N$12:$N$351,MATCH($B573,CEC_ENERO_2025!$B$12:$B$351,0))</f>
        <v>1.9848048129016498</v>
      </c>
    </row>
    <row r="574" spans="1:11" ht="16.5" hidden="1" x14ac:dyDescent="0.3">
      <c r="A574" s="67" t="str">
        <f t="shared" si="26"/>
        <v>DISTGeneraciónSuresteSP</v>
      </c>
      <c r="B574" s="250" t="str">
        <f t="shared" si="27"/>
        <v>DISTSuresteSP</v>
      </c>
      <c r="C574" s="67" t="str">
        <f t="shared" si="25"/>
        <v>DISTGeneraciónEnergíaSureste</v>
      </c>
      <c r="E574" s="192" t="s">
        <v>51</v>
      </c>
      <c r="F574" s="99" t="s">
        <v>159</v>
      </c>
      <c r="G574" s="99" t="s">
        <v>184</v>
      </c>
      <c r="H574" s="181" t="s">
        <v>135</v>
      </c>
      <c r="I574" s="99" t="s">
        <v>73</v>
      </c>
      <c r="J574" s="99" t="s">
        <v>151</v>
      </c>
      <c r="K574" s="506">
        <f>+INDEX(CEC_ENERO_2025!$N$12:$N$351,MATCH($B574,CEC_ENERO_2025!$B$12:$B$351,0))</f>
        <v>0</v>
      </c>
    </row>
    <row r="575" spans="1:11" ht="16.5" hidden="1" x14ac:dyDescent="0.3">
      <c r="A575" s="67" t="str">
        <f t="shared" si="26"/>
        <v>DITGeneraciónSuresteB</v>
      </c>
      <c r="B575" s="250" t="str">
        <f t="shared" si="27"/>
        <v>DITSuresteB</v>
      </c>
      <c r="C575" s="67" t="str">
        <f t="shared" si="25"/>
        <v>DITGeneraciónEnergíaSureste</v>
      </c>
      <c r="E575" s="192" t="s">
        <v>52</v>
      </c>
      <c r="F575" s="99" t="s">
        <v>159</v>
      </c>
      <c r="G575" s="99" t="s">
        <v>184</v>
      </c>
      <c r="H575" s="181" t="s">
        <v>135</v>
      </c>
      <c r="I575" s="99" t="s">
        <v>73</v>
      </c>
      <c r="J575" s="99" t="s">
        <v>146</v>
      </c>
      <c r="K575" s="506">
        <f>+INDEX(CEC_ENERO_2025!$N$12:$N$351,MATCH($B575,CEC_ENERO_2025!$B$12:$B$351,0))</f>
        <v>0.77316922408776134</v>
      </c>
    </row>
    <row r="576" spans="1:11" ht="16.5" hidden="1" x14ac:dyDescent="0.3">
      <c r="A576" s="67" t="str">
        <f t="shared" si="26"/>
        <v>DITGeneraciónSuresteI</v>
      </c>
      <c r="B576" s="250" t="str">
        <f t="shared" si="27"/>
        <v>DITSuresteI</v>
      </c>
      <c r="C576" s="67" t="str">
        <f t="shared" si="25"/>
        <v>DITGeneraciónEnergíaSureste</v>
      </c>
      <c r="E576" s="192" t="s">
        <v>52</v>
      </c>
      <c r="F576" s="99" t="s">
        <v>159</v>
      </c>
      <c r="G576" s="99" t="s">
        <v>184</v>
      </c>
      <c r="H576" s="181" t="s">
        <v>135</v>
      </c>
      <c r="I576" s="99" t="s">
        <v>73</v>
      </c>
      <c r="J576" s="99" t="s">
        <v>147</v>
      </c>
      <c r="K576" s="506">
        <f>+INDEX(CEC_ENERO_2025!$N$12:$N$351,MATCH($B576,CEC_ENERO_2025!$B$12:$B$351,0))</f>
        <v>1.4841552644552858</v>
      </c>
    </row>
    <row r="577" spans="1:11" ht="16.5" hidden="1" x14ac:dyDescent="0.3">
      <c r="A577" s="67" t="str">
        <f t="shared" si="26"/>
        <v>DITGeneraciónSuresteP</v>
      </c>
      <c r="B577" s="250" t="str">
        <f t="shared" si="27"/>
        <v>DITSuresteP</v>
      </c>
      <c r="C577" s="67" t="str">
        <f t="shared" si="25"/>
        <v>DITGeneraciónEnergíaSureste</v>
      </c>
      <c r="E577" s="192" t="s">
        <v>52</v>
      </c>
      <c r="F577" s="99" t="s">
        <v>159</v>
      </c>
      <c r="G577" s="99" t="s">
        <v>184</v>
      </c>
      <c r="H577" s="181" t="s">
        <v>135</v>
      </c>
      <c r="I577" s="99" t="s">
        <v>73</v>
      </c>
      <c r="J577" s="99" t="s">
        <v>148</v>
      </c>
      <c r="K577" s="506">
        <f>+INDEX(CEC_ENERO_2025!$N$12:$N$351,MATCH($B577,CEC_ENERO_2025!$B$12:$B$351,0))</f>
        <v>1.6529114347321932</v>
      </c>
    </row>
    <row r="578" spans="1:11" ht="16.5" hidden="1" x14ac:dyDescent="0.3">
      <c r="A578" s="67" t="str">
        <f t="shared" si="26"/>
        <v>DITGeneraciónSuresteSP</v>
      </c>
      <c r="B578" s="250" t="str">
        <f t="shared" si="27"/>
        <v>DITSuresteSP</v>
      </c>
      <c r="C578" s="67" t="str">
        <f t="shared" si="25"/>
        <v>DITGeneraciónEnergíaSureste</v>
      </c>
      <c r="E578" s="192" t="s">
        <v>52</v>
      </c>
      <c r="F578" s="99" t="s">
        <v>159</v>
      </c>
      <c r="G578" s="99" t="s">
        <v>184</v>
      </c>
      <c r="H578" s="181" t="s">
        <v>135</v>
      </c>
      <c r="I578" s="99" t="s">
        <v>73</v>
      </c>
      <c r="J578" s="99" t="s">
        <v>151</v>
      </c>
      <c r="K578" s="506">
        <f>+INDEX(CEC_ENERO_2025!$N$12:$N$351,MATCH($B578,CEC_ENERO_2025!$B$12:$B$351,0))</f>
        <v>0</v>
      </c>
    </row>
    <row r="579" spans="1:11" ht="16.5" hidden="1" x14ac:dyDescent="0.3">
      <c r="A579" s="67" t="str">
        <f t="shared" si="26"/>
        <v>DB1GeneraciónValle de México Centro</v>
      </c>
      <c r="B579" s="250" t="str">
        <f t="shared" si="27"/>
        <v>DB1Valle de México CentroNA</v>
      </c>
      <c r="C579" s="67" t="str">
        <f t="shared" si="25"/>
        <v>DB1GeneraciónEnergíaValle de México Centro</v>
      </c>
      <c r="E579" s="192" t="s">
        <v>48</v>
      </c>
      <c r="F579" s="99" t="s">
        <v>159</v>
      </c>
      <c r="G579" s="99" t="s">
        <v>184</v>
      </c>
      <c r="H579" s="181" t="s">
        <v>135</v>
      </c>
      <c r="I579" s="181" t="s">
        <v>74</v>
      </c>
      <c r="J579" s="99" t="s">
        <v>161</v>
      </c>
      <c r="K579" s="506">
        <f>+INDEX(CEC_ENERO_2025!$N$12:$N$351,MATCH($B579,CEC_ENERO_2025!$B$12:$B$351,0))</f>
        <v>0.85558067239168978</v>
      </c>
    </row>
    <row r="580" spans="1:11" ht="16.5" hidden="1" x14ac:dyDescent="0.3">
      <c r="A580" s="67" t="str">
        <f t="shared" si="26"/>
        <v>DB2GeneraciónValle de México Centro</v>
      </c>
      <c r="B580" s="250" t="str">
        <f t="shared" si="27"/>
        <v>DB2Valle de México CentroNA</v>
      </c>
      <c r="C580" s="67" t="str">
        <f t="shared" si="25"/>
        <v>DB2GeneraciónEnergíaValle de México Centro</v>
      </c>
      <c r="E580" s="192" t="s">
        <v>50</v>
      </c>
      <c r="F580" s="99" t="s">
        <v>159</v>
      </c>
      <c r="G580" s="99" t="s">
        <v>184</v>
      </c>
      <c r="H580" s="181" t="s">
        <v>135</v>
      </c>
      <c r="I580" s="181" t="s">
        <v>74</v>
      </c>
      <c r="J580" s="99" t="s">
        <v>161</v>
      </c>
      <c r="K580" s="506">
        <f>+INDEX(CEC_ENERO_2025!$N$12:$N$351,MATCH($B580,CEC_ENERO_2025!$B$12:$B$351,0))</f>
        <v>0.85445687991481734</v>
      </c>
    </row>
    <row r="581" spans="1:11" ht="16.5" hidden="1" x14ac:dyDescent="0.3">
      <c r="A581" s="67" t="str">
        <f t="shared" si="26"/>
        <v>PDBTGeneraciónValle de México Centro</v>
      </c>
      <c r="B581" s="250" t="str">
        <f t="shared" si="27"/>
        <v>PDBTValle de México CentroNA</v>
      </c>
      <c r="C581" s="67" t="str">
        <f t="shared" si="25"/>
        <v>PDBTGeneraciónEnergíaValle de México Centro</v>
      </c>
      <c r="E581" s="192" t="s">
        <v>56</v>
      </c>
      <c r="F581" s="99" t="s">
        <v>159</v>
      </c>
      <c r="G581" s="99" t="s">
        <v>184</v>
      </c>
      <c r="H581" s="181" t="s">
        <v>135</v>
      </c>
      <c r="I581" s="181" t="s">
        <v>74</v>
      </c>
      <c r="J581" s="99" t="s">
        <v>161</v>
      </c>
      <c r="K581" s="506">
        <f>+INDEX(CEC_ENERO_2025!$N$12:$N$351,MATCH($B581,CEC_ENERO_2025!$B$12:$B$351,0))</f>
        <v>1.865120914114808</v>
      </c>
    </row>
    <row r="582" spans="1:11" ht="16.5" hidden="1" x14ac:dyDescent="0.3">
      <c r="A582" s="67" t="str">
        <f t="shared" si="26"/>
        <v>GDBTGeneraciónValle de México Centro</v>
      </c>
      <c r="B582" s="250" t="str">
        <f t="shared" si="27"/>
        <v>GDBTValle de México CentroNA</v>
      </c>
      <c r="C582" s="67" t="str">
        <f t="shared" si="25"/>
        <v>GDBTGeneraciónEnergíaValle de México Centro</v>
      </c>
      <c r="E582" s="192" t="s">
        <v>53</v>
      </c>
      <c r="F582" s="99" t="s">
        <v>159</v>
      </c>
      <c r="G582" s="99" t="s">
        <v>184</v>
      </c>
      <c r="H582" s="181" t="s">
        <v>135</v>
      </c>
      <c r="I582" s="181" t="s">
        <v>74</v>
      </c>
      <c r="J582" s="99" t="s">
        <v>161</v>
      </c>
      <c r="K582" s="506">
        <f>+INDEX(CEC_ENERO_2025!$N$12:$N$351,MATCH($B582,CEC_ENERO_2025!$B$12:$B$351,0))</f>
        <v>1.9525894285646588</v>
      </c>
    </row>
    <row r="583" spans="1:11" ht="16.5" hidden="1" x14ac:dyDescent="0.3">
      <c r="A583" s="67" t="str">
        <f t="shared" si="26"/>
        <v>RABTGeneraciónValle de México Centro</v>
      </c>
      <c r="B583" s="250" t="str">
        <f t="shared" si="27"/>
        <v>RABTValle de México CentroNA</v>
      </c>
      <c r="C583" s="67" t="str">
        <f t="shared" si="25"/>
        <v>RABTGeneraciónEnergíaValle de México Centro</v>
      </c>
      <c r="E583" s="192" t="s">
        <v>59</v>
      </c>
      <c r="F583" s="99" t="s">
        <v>159</v>
      </c>
      <c r="G583" s="99" t="s">
        <v>184</v>
      </c>
      <c r="H583" s="181" t="s">
        <v>135</v>
      </c>
      <c r="I583" s="181" t="s">
        <v>74</v>
      </c>
      <c r="J583" s="99" t="s">
        <v>161</v>
      </c>
      <c r="K583" s="506">
        <f>+INDEX(CEC_ENERO_2025!$N$12:$N$351,MATCH($B583,CEC_ENERO_2025!$B$12:$B$351,0))</f>
        <v>0.83966027896933904</v>
      </c>
    </row>
    <row r="584" spans="1:11" ht="16.5" hidden="1" x14ac:dyDescent="0.3">
      <c r="A584" s="67" t="str">
        <f t="shared" si="26"/>
        <v>APBTGeneraciónValle de México Centro</v>
      </c>
      <c r="B584" s="250" t="str">
        <f t="shared" si="27"/>
        <v>APBTValle de México CentroNA</v>
      </c>
      <c r="C584" s="67" t="str">
        <f t="shared" si="25"/>
        <v>APBTGeneraciónEnergíaValle de México Centro</v>
      </c>
      <c r="E584" s="192" t="s">
        <v>57</v>
      </c>
      <c r="F584" s="99" t="s">
        <v>159</v>
      </c>
      <c r="G584" s="99" t="s">
        <v>184</v>
      </c>
      <c r="H584" s="181" t="s">
        <v>135</v>
      </c>
      <c r="I584" s="181" t="s">
        <v>74</v>
      </c>
      <c r="J584" s="99" t="s">
        <v>161</v>
      </c>
      <c r="K584" s="506">
        <f>+INDEX(CEC_ENERO_2025!$N$12:$N$351,MATCH($B584,CEC_ENERO_2025!$B$12:$B$351,0))</f>
        <v>1.6855014165614748</v>
      </c>
    </row>
    <row r="585" spans="1:11" ht="16.5" hidden="1" x14ac:dyDescent="0.3">
      <c r="A585" s="67" t="str">
        <f t="shared" si="26"/>
        <v>APMTGeneraciónValle de México Centro</v>
      </c>
      <c r="B585" s="250" t="str">
        <f t="shared" si="27"/>
        <v>APMTValle de México CentroNA</v>
      </c>
      <c r="C585" s="67" t="str">
        <f t="shared" si="25"/>
        <v>APMTGeneraciónEnergíaValle de México Centro</v>
      </c>
      <c r="E585" s="192" t="s">
        <v>58</v>
      </c>
      <c r="F585" s="99" t="s">
        <v>159</v>
      </c>
      <c r="G585" s="99" t="s">
        <v>184</v>
      </c>
      <c r="H585" s="181" t="s">
        <v>135</v>
      </c>
      <c r="I585" s="181" t="s">
        <v>74</v>
      </c>
      <c r="J585" s="99" t="s">
        <v>161</v>
      </c>
      <c r="K585" s="506">
        <f>+INDEX(CEC_ENERO_2025!$N$12:$N$351,MATCH($B585,CEC_ENERO_2025!$B$12:$B$351,0))</f>
        <v>1.2468477530892028</v>
      </c>
    </row>
    <row r="586" spans="1:11" ht="16.5" hidden="1" x14ac:dyDescent="0.3">
      <c r="A586" s="67" t="str">
        <f t="shared" si="26"/>
        <v>GDMTHGeneraciónValle de México CentroB</v>
      </c>
      <c r="B586" s="250" t="str">
        <f t="shared" si="27"/>
        <v>GDMTHValle de México CentroB</v>
      </c>
      <c r="C586" s="67" t="str">
        <f t="shared" ref="C586:C649" si="28">E586&amp;F586&amp;H586&amp;I586</f>
        <v>GDMTHGeneraciónEnergíaValle de México Centro</v>
      </c>
      <c r="E586" s="180" t="s">
        <v>54</v>
      </c>
      <c r="F586" s="99" t="s">
        <v>159</v>
      </c>
      <c r="G586" s="99" t="s">
        <v>184</v>
      </c>
      <c r="H586" s="181" t="s">
        <v>135</v>
      </c>
      <c r="I586" s="181" t="s">
        <v>74</v>
      </c>
      <c r="J586" s="99" t="s">
        <v>146</v>
      </c>
      <c r="K586" s="506">
        <f>+INDEX(CEC_ENERO_2025!$N$12:$N$351,MATCH($B586,CEC_ENERO_2025!$B$12:$B$351,0))</f>
        <v>0.98256922227819632</v>
      </c>
    </row>
    <row r="587" spans="1:11" ht="16.5" hidden="1" x14ac:dyDescent="0.3">
      <c r="A587" s="67" t="str">
        <f t="shared" ref="A587:A650" si="29">IF(J587="NA",E587&amp;F587&amp;I587,E587&amp;F587&amp;I587&amp;J587)</f>
        <v>GDMTHGeneraciónValle de México CentroI</v>
      </c>
      <c r="B587" s="250" t="str">
        <f t="shared" si="27"/>
        <v>GDMTHValle de México CentroI</v>
      </c>
      <c r="C587" s="67" t="str">
        <f t="shared" si="28"/>
        <v>GDMTHGeneraciónEnergíaValle de México Centro</v>
      </c>
      <c r="E587" s="180" t="s">
        <v>54</v>
      </c>
      <c r="F587" s="99" t="s">
        <v>159</v>
      </c>
      <c r="G587" s="99" t="s">
        <v>184</v>
      </c>
      <c r="H587" s="181" t="s">
        <v>135</v>
      </c>
      <c r="I587" s="181" t="s">
        <v>74</v>
      </c>
      <c r="J587" s="99" t="s">
        <v>147</v>
      </c>
      <c r="K587" s="506">
        <f>+INDEX(CEC_ENERO_2025!$N$12:$N$351,MATCH($B587,CEC_ENERO_2025!$B$12:$B$351,0))</f>
        <v>1.7587352263042819</v>
      </c>
    </row>
    <row r="588" spans="1:11" ht="16.5" hidden="1" x14ac:dyDescent="0.3">
      <c r="A588" s="67" t="str">
        <f t="shared" si="29"/>
        <v>GDMTHGeneraciónValle de México CentroP</v>
      </c>
      <c r="B588" s="250" t="str">
        <f t="shared" si="27"/>
        <v>GDMTHValle de México CentroP</v>
      </c>
      <c r="C588" s="67" t="str">
        <f t="shared" si="28"/>
        <v>GDMTHGeneraciónEnergíaValle de México Centro</v>
      </c>
      <c r="E588" s="180" t="s">
        <v>54</v>
      </c>
      <c r="F588" s="99" t="s">
        <v>159</v>
      </c>
      <c r="G588" s="99" t="s">
        <v>184</v>
      </c>
      <c r="H588" s="181" t="s">
        <v>135</v>
      </c>
      <c r="I588" s="181" t="s">
        <v>74</v>
      </c>
      <c r="J588" s="99" t="s">
        <v>148</v>
      </c>
      <c r="K588" s="506">
        <f>+INDEX(CEC_ENERO_2025!$N$12:$N$351,MATCH($B588,CEC_ENERO_2025!$B$12:$B$351,0))</f>
        <v>2.088755617012287</v>
      </c>
    </row>
    <row r="589" spans="1:11" ht="16.5" hidden="1" x14ac:dyDescent="0.3">
      <c r="A589" s="67" t="str">
        <f t="shared" si="29"/>
        <v>GDMTOGeneraciónValle de México Centro</v>
      </c>
      <c r="B589" s="250" t="str">
        <f t="shared" si="27"/>
        <v>GDMTOValle de México CentroNA</v>
      </c>
      <c r="C589" s="67" t="str">
        <f t="shared" si="28"/>
        <v>GDMTOGeneraciónEnergíaValle de México Centro</v>
      </c>
      <c r="E589" s="180" t="s">
        <v>55</v>
      </c>
      <c r="F589" s="99" t="s">
        <v>159</v>
      </c>
      <c r="G589" s="99" t="s">
        <v>184</v>
      </c>
      <c r="H589" s="181" t="s">
        <v>135</v>
      </c>
      <c r="I589" s="181" t="s">
        <v>74</v>
      </c>
      <c r="J589" s="99" t="s">
        <v>161</v>
      </c>
      <c r="K589" s="506">
        <f>+INDEX(CEC_ENERO_2025!$N$12:$N$351,MATCH($B589,CEC_ENERO_2025!$B$12:$B$351,0))</f>
        <v>1.5047581265312677</v>
      </c>
    </row>
    <row r="590" spans="1:11" ht="16.5" hidden="1" x14ac:dyDescent="0.3">
      <c r="A590" s="67" t="str">
        <f t="shared" si="29"/>
        <v>RAMTGeneraciónValle de México Centro</v>
      </c>
      <c r="B590" s="250" t="str">
        <f t="shared" si="27"/>
        <v>RAMTValle de México CentroNA</v>
      </c>
      <c r="C590" s="67" t="str">
        <f t="shared" si="28"/>
        <v>RAMTGeneraciónEnergíaValle de México Centro</v>
      </c>
      <c r="E590" s="192" t="s">
        <v>60</v>
      </c>
      <c r="F590" s="99" t="s">
        <v>159</v>
      </c>
      <c r="G590" s="99" t="s">
        <v>184</v>
      </c>
      <c r="H590" s="181" t="s">
        <v>135</v>
      </c>
      <c r="I590" s="181" t="s">
        <v>74</v>
      </c>
      <c r="J590" s="99" t="s">
        <v>161</v>
      </c>
      <c r="K590" s="506">
        <f>+INDEX(CEC_ENERO_2025!$N$12:$N$351,MATCH($B590,CEC_ENERO_2025!$B$12:$B$351,0))</f>
        <v>0.77691519901066708</v>
      </c>
    </row>
    <row r="591" spans="1:11" ht="16.5" hidden="1" x14ac:dyDescent="0.3">
      <c r="A591" s="67" t="str">
        <f t="shared" si="29"/>
        <v>DISTGeneraciónValle de México CentroB</v>
      </c>
      <c r="B591" s="250" t="str">
        <f t="shared" si="27"/>
        <v>DISTValle de México CentroB</v>
      </c>
      <c r="C591" s="67" t="str">
        <f t="shared" si="28"/>
        <v>DISTGeneraciónEnergíaValle de México Centro</v>
      </c>
      <c r="E591" s="192" t="s">
        <v>51</v>
      </c>
      <c r="F591" s="99" t="s">
        <v>159</v>
      </c>
      <c r="G591" s="99" t="s">
        <v>184</v>
      </c>
      <c r="H591" s="181" t="s">
        <v>135</v>
      </c>
      <c r="I591" s="181" t="s">
        <v>74</v>
      </c>
      <c r="J591" s="99" t="s">
        <v>146</v>
      </c>
      <c r="K591" s="506">
        <f>+INDEX(CEC_ENERO_2025!$N$12:$N$351,MATCH($B591,CEC_ENERO_2025!$B$12:$B$351,0))</f>
        <v>1.0039212793387597</v>
      </c>
    </row>
    <row r="592" spans="1:11" ht="16.5" hidden="1" x14ac:dyDescent="0.3">
      <c r="A592" s="67" t="str">
        <f t="shared" si="29"/>
        <v>DISTGeneraciónValle de México CentroI</v>
      </c>
      <c r="B592" s="250" t="str">
        <f t="shared" si="27"/>
        <v>DISTValle de México CentroI</v>
      </c>
      <c r="C592" s="67" t="str">
        <f t="shared" si="28"/>
        <v>DISTGeneraciónEnergíaValle de México Centro</v>
      </c>
      <c r="E592" s="192" t="s">
        <v>51</v>
      </c>
      <c r="F592" s="99" t="s">
        <v>159</v>
      </c>
      <c r="G592" s="99" t="s">
        <v>184</v>
      </c>
      <c r="H592" s="181" t="s">
        <v>135</v>
      </c>
      <c r="I592" s="181" t="s">
        <v>74</v>
      </c>
      <c r="J592" s="99" t="s">
        <v>147</v>
      </c>
      <c r="K592" s="506">
        <f>+INDEX(CEC_ENERO_2025!$N$12:$N$351,MATCH($B592,CEC_ENERO_2025!$B$12:$B$351,0))</f>
        <v>1.8722382664683299</v>
      </c>
    </row>
    <row r="593" spans="1:11" ht="16.5" hidden="1" x14ac:dyDescent="0.3">
      <c r="A593" s="67" t="str">
        <f t="shared" si="29"/>
        <v>DISTGeneraciónValle de México CentroP</v>
      </c>
      <c r="B593" s="250" t="str">
        <f t="shared" si="27"/>
        <v>DISTValle de México CentroP</v>
      </c>
      <c r="C593" s="67" t="str">
        <f t="shared" si="28"/>
        <v>DISTGeneraciónEnergíaValle de México Centro</v>
      </c>
      <c r="E593" s="192" t="s">
        <v>51</v>
      </c>
      <c r="F593" s="99" t="s">
        <v>159</v>
      </c>
      <c r="G593" s="99" t="s">
        <v>184</v>
      </c>
      <c r="H593" s="181" t="s">
        <v>135</v>
      </c>
      <c r="I593" s="181" t="s">
        <v>74</v>
      </c>
      <c r="J593" s="99" t="s">
        <v>148</v>
      </c>
      <c r="K593" s="506">
        <f>+INDEX(CEC_ENERO_2025!$N$12:$N$351,MATCH($B593,CEC_ENERO_2025!$B$12:$B$351,0))</f>
        <v>2.1445706433635845</v>
      </c>
    </row>
    <row r="594" spans="1:11" ht="16.5" hidden="1" x14ac:dyDescent="0.3">
      <c r="A594" s="67" t="str">
        <f t="shared" si="29"/>
        <v>DISTGeneraciónValle de México CentroSP</v>
      </c>
      <c r="B594" s="250" t="str">
        <f t="shared" si="27"/>
        <v>DISTValle de México CentroSP</v>
      </c>
      <c r="C594" s="67" t="str">
        <f t="shared" si="28"/>
        <v>DISTGeneraciónEnergíaValle de México Centro</v>
      </c>
      <c r="E594" s="192" t="s">
        <v>51</v>
      </c>
      <c r="F594" s="99" t="s">
        <v>159</v>
      </c>
      <c r="G594" s="99" t="s">
        <v>184</v>
      </c>
      <c r="H594" s="181" t="s">
        <v>135</v>
      </c>
      <c r="I594" s="181" t="s">
        <v>74</v>
      </c>
      <c r="J594" s="99" t="s">
        <v>151</v>
      </c>
      <c r="K594" s="506">
        <f>+INDEX(CEC_ENERO_2025!$N$12:$N$351,MATCH($B594,CEC_ENERO_2025!$B$12:$B$351,0))</f>
        <v>0</v>
      </c>
    </row>
    <row r="595" spans="1:11" ht="16.5" hidden="1" x14ac:dyDescent="0.3">
      <c r="A595" s="67" t="str">
        <f t="shared" si="29"/>
        <v>DITGeneraciónValle de México CentroB</v>
      </c>
      <c r="B595" s="250" t="str">
        <f t="shared" si="27"/>
        <v>DITValle de México CentroB</v>
      </c>
      <c r="C595" s="67" t="str">
        <f t="shared" si="28"/>
        <v>DITGeneraciónEnergíaValle de México Centro</v>
      </c>
      <c r="E595" s="192" t="s">
        <v>52</v>
      </c>
      <c r="F595" s="99" t="s">
        <v>159</v>
      </c>
      <c r="G595" s="99" t="s">
        <v>184</v>
      </c>
      <c r="H595" s="181" t="s">
        <v>135</v>
      </c>
      <c r="I595" s="181" t="s">
        <v>74</v>
      </c>
      <c r="J595" s="99" t="s">
        <v>146</v>
      </c>
      <c r="K595" s="506">
        <f>+INDEX(CEC_ENERO_2025!$N$12:$N$351,MATCH($B595,CEC_ENERO_2025!$B$12:$B$351,0))</f>
        <v>1.0039212793387597</v>
      </c>
    </row>
    <row r="596" spans="1:11" ht="16.5" hidden="1" x14ac:dyDescent="0.3">
      <c r="A596" s="67" t="str">
        <f t="shared" si="29"/>
        <v>DITGeneraciónValle de México CentroI</v>
      </c>
      <c r="B596" s="250" t="str">
        <f t="shared" si="27"/>
        <v>DITValle de México CentroI</v>
      </c>
      <c r="C596" s="67" t="str">
        <f t="shared" si="28"/>
        <v>DITGeneraciónEnergíaValle de México Centro</v>
      </c>
      <c r="E596" s="192" t="s">
        <v>52</v>
      </c>
      <c r="F596" s="99" t="s">
        <v>159</v>
      </c>
      <c r="G596" s="99" t="s">
        <v>184</v>
      </c>
      <c r="H596" s="181" t="s">
        <v>135</v>
      </c>
      <c r="I596" s="181" t="s">
        <v>74</v>
      </c>
      <c r="J596" s="99" t="s">
        <v>147</v>
      </c>
      <c r="K596" s="506">
        <f>+INDEX(CEC_ENERO_2025!$N$12:$N$351,MATCH($B596,CEC_ENERO_2025!$B$12:$B$351,0))</f>
        <v>1.8836634899831919</v>
      </c>
    </row>
    <row r="597" spans="1:11" ht="16.5" hidden="1" x14ac:dyDescent="0.3">
      <c r="A597" s="67" t="str">
        <f t="shared" si="29"/>
        <v>DITGeneraciónValle de México CentroP</v>
      </c>
      <c r="B597" s="250" t="str">
        <f t="shared" si="27"/>
        <v>DITValle de México CentroP</v>
      </c>
      <c r="C597" s="67" t="str">
        <f t="shared" si="28"/>
        <v>DITGeneraciónEnergíaValle de México Centro</v>
      </c>
      <c r="E597" s="192" t="s">
        <v>52</v>
      </c>
      <c r="F597" s="99" t="s">
        <v>159</v>
      </c>
      <c r="G597" s="99" t="s">
        <v>184</v>
      </c>
      <c r="H597" s="181" t="s">
        <v>135</v>
      </c>
      <c r="I597" s="181" t="s">
        <v>74</v>
      </c>
      <c r="J597" s="99" t="s">
        <v>148</v>
      </c>
      <c r="K597" s="506">
        <f>+INDEX(CEC_ENERO_2025!$N$12:$N$351,MATCH($B597,CEC_ENERO_2025!$B$12:$B$351,0))</f>
        <v>2.1057998029115081</v>
      </c>
    </row>
    <row r="598" spans="1:11" ht="16.5" hidden="1" x14ac:dyDescent="0.3">
      <c r="A598" s="67" t="str">
        <f t="shared" si="29"/>
        <v>DITGeneraciónValle de México CentroSP</v>
      </c>
      <c r="B598" s="250" t="str">
        <f t="shared" si="27"/>
        <v>DITValle de México CentroSP</v>
      </c>
      <c r="C598" s="67" t="str">
        <f t="shared" si="28"/>
        <v>DITGeneraciónEnergíaValle de México Centro</v>
      </c>
      <c r="E598" s="192" t="s">
        <v>52</v>
      </c>
      <c r="F598" s="99" t="s">
        <v>159</v>
      </c>
      <c r="G598" s="99" t="s">
        <v>184</v>
      </c>
      <c r="H598" s="181" t="s">
        <v>135</v>
      </c>
      <c r="I598" s="181" t="s">
        <v>74</v>
      </c>
      <c r="J598" s="99" t="s">
        <v>151</v>
      </c>
      <c r="K598" s="506">
        <f>+INDEX(CEC_ENERO_2025!$N$12:$N$351,MATCH($B598,CEC_ENERO_2025!$B$12:$B$351,0))</f>
        <v>0</v>
      </c>
    </row>
    <row r="599" spans="1:11" ht="16.5" hidden="1" x14ac:dyDescent="0.3">
      <c r="A599" s="67" t="str">
        <f t="shared" si="29"/>
        <v>DB1GeneraciónValle de México Norte</v>
      </c>
      <c r="B599" s="250" t="str">
        <f t="shared" si="27"/>
        <v>DB1Valle de México NorteNA</v>
      </c>
      <c r="C599" s="67" t="str">
        <f t="shared" si="28"/>
        <v>DB1GeneraciónEnergíaValle de México Norte</v>
      </c>
      <c r="E599" s="192" t="s">
        <v>48</v>
      </c>
      <c r="F599" s="99" t="s">
        <v>159</v>
      </c>
      <c r="G599" s="99" t="s">
        <v>184</v>
      </c>
      <c r="H599" s="181" t="s">
        <v>135</v>
      </c>
      <c r="I599" s="181" t="s">
        <v>75</v>
      </c>
      <c r="J599" s="99" t="s">
        <v>161</v>
      </c>
      <c r="K599" s="506">
        <f>+INDEX(CEC_ENERO_2025!$N$12:$N$351,MATCH($B599,CEC_ENERO_2025!$B$12:$B$351,0))</f>
        <v>0.89247852538231132</v>
      </c>
    </row>
    <row r="600" spans="1:11" ht="16.5" hidden="1" x14ac:dyDescent="0.3">
      <c r="A600" s="67" t="str">
        <f t="shared" si="29"/>
        <v>DB2GeneraciónValle de México Norte</v>
      </c>
      <c r="B600" s="250" t="str">
        <f t="shared" si="27"/>
        <v>DB2Valle de México NorteNA</v>
      </c>
      <c r="C600" s="67" t="str">
        <f t="shared" si="28"/>
        <v>DB2GeneraciónEnergíaValle de México Norte</v>
      </c>
      <c r="E600" s="192" t="s">
        <v>50</v>
      </c>
      <c r="F600" s="99" t="s">
        <v>159</v>
      </c>
      <c r="G600" s="99" t="s">
        <v>184</v>
      </c>
      <c r="H600" s="181" t="s">
        <v>135</v>
      </c>
      <c r="I600" s="181" t="s">
        <v>75</v>
      </c>
      <c r="J600" s="99" t="s">
        <v>161</v>
      </c>
      <c r="K600" s="506">
        <f>+INDEX(CEC_ENERO_2025!$N$12:$N$351,MATCH($B600,CEC_ENERO_2025!$B$12:$B$351,0))</f>
        <v>0.89135473290544021</v>
      </c>
    </row>
    <row r="601" spans="1:11" ht="16.5" hidden="1" x14ac:dyDescent="0.3">
      <c r="A601" s="67" t="str">
        <f t="shared" si="29"/>
        <v>PDBTGeneraciónValle de México Norte</v>
      </c>
      <c r="B601" s="250" t="str">
        <f t="shared" si="27"/>
        <v>PDBTValle de México NorteNA</v>
      </c>
      <c r="C601" s="67" t="str">
        <f t="shared" si="28"/>
        <v>PDBTGeneraciónEnergíaValle de México Norte</v>
      </c>
      <c r="E601" s="192" t="s">
        <v>56</v>
      </c>
      <c r="F601" s="99" t="s">
        <v>159</v>
      </c>
      <c r="G601" s="99" t="s">
        <v>184</v>
      </c>
      <c r="H601" s="181" t="s">
        <v>135</v>
      </c>
      <c r="I601" s="181" t="s">
        <v>75</v>
      </c>
      <c r="J601" s="99" t="s">
        <v>161</v>
      </c>
      <c r="K601" s="506">
        <f>+INDEX(CEC_ENERO_2025!$N$12:$N$351,MATCH($B601,CEC_ENERO_2025!$B$12:$B$351,0))</f>
        <v>1.7317642068593615</v>
      </c>
    </row>
    <row r="602" spans="1:11" ht="16.5" hidden="1" x14ac:dyDescent="0.3">
      <c r="A602" s="67" t="str">
        <f t="shared" si="29"/>
        <v>GDBTGeneraciónValle de México Norte</v>
      </c>
      <c r="B602" s="250" t="str">
        <f t="shared" si="27"/>
        <v>GDBTValle de México NorteNA</v>
      </c>
      <c r="C602" s="67" t="str">
        <f t="shared" si="28"/>
        <v>GDBTGeneraciónEnergíaValle de México Norte</v>
      </c>
      <c r="E602" s="192" t="s">
        <v>53</v>
      </c>
      <c r="F602" s="99" t="s">
        <v>159</v>
      </c>
      <c r="G602" s="99" t="s">
        <v>184</v>
      </c>
      <c r="H602" s="181" t="s">
        <v>135</v>
      </c>
      <c r="I602" s="181" t="s">
        <v>75</v>
      </c>
      <c r="J602" s="99" t="s">
        <v>161</v>
      </c>
      <c r="K602" s="506">
        <f>+INDEX(CEC_ENERO_2025!$N$12:$N$351,MATCH($B602,CEC_ENERO_2025!$B$12:$B$351,0))</f>
        <v>2.0859461358201044</v>
      </c>
    </row>
    <row r="603" spans="1:11" ht="16.5" hidden="1" x14ac:dyDescent="0.3">
      <c r="A603" s="67" t="str">
        <f t="shared" si="29"/>
        <v>RABTGeneraciónValle de México Norte</v>
      </c>
      <c r="B603" s="250" t="str">
        <f t="shared" si="27"/>
        <v>RABTValle de México NorteNA</v>
      </c>
      <c r="C603" s="67" t="str">
        <f t="shared" si="28"/>
        <v>RABTGeneraciónEnergíaValle de México Norte</v>
      </c>
      <c r="E603" s="192" t="s">
        <v>59</v>
      </c>
      <c r="F603" s="99" t="s">
        <v>159</v>
      </c>
      <c r="G603" s="99" t="s">
        <v>184</v>
      </c>
      <c r="H603" s="181" t="s">
        <v>135</v>
      </c>
      <c r="I603" s="181" t="s">
        <v>75</v>
      </c>
      <c r="J603" s="99" t="s">
        <v>161</v>
      </c>
      <c r="K603" s="506">
        <f>+INDEX(CEC_ENERO_2025!$N$12:$N$351,MATCH($B603,CEC_ENERO_2025!$B$12:$B$351,0))</f>
        <v>0.87674543070610711</v>
      </c>
    </row>
    <row r="604" spans="1:11" ht="16.5" hidden="1" x14ac:dyDescent="0.3">
      <c r="A604" s="67" t="str">
        <f t="shared" si="29"/>
        <v>APBTGeneraciónValle de México Norte</v>
      </c>
      <c r="B604" s="250" t="str">
        <f t="shared" si="27"/>
        <v>APBTValle de México NorteNA</v>
      </c>
      <c r="C604" s="67" t="str">
        <f t="shared" si="28"/>
        <v>APBTGeneraciónEnergíaValle de México Norte</v>
      </c>
      <c r="E604" s="192" t="s">
        <v>57</v>
      </c>
      <c r="F604" s="99" t="s">
        <v>159</v>
      </c>
      <c r="G604" s="99" t="s">
        <v>184</v>
      </c>
      <c r="H604" s="181" t="s">
        <v>135</v>
      </c>
      <c r="I604" s="181" t="s">
        <v>75</v>
      </c>
      <c r="J604" s="99" t="s">
        <v>161</v>
      </c>
      <c r="K604" s="506">
        <f>+INDEX(CEC_ENERO_2025!$N$12:$N$351,MATCH($B604,CEC_ENERO_2025!$B$12:$B$351,0))</f>
        <v>1.942100698780524</v>
      </c>
    </row>
    <row r="605" spans="1:11" ht="16.5" hidden="1" x14ac:dyDescent="0.3">
      <c r="A605" s="67" t="str">
        <f t="shared" si="29"/>
        <v>APMTGeneraciónValle de México Norte</v>
      </c>
      <c r="B605" s="250" t="str">
        <f t="shared" si="27"/>
        <v>APMTValle de México NorteNA</v>
      </c>
      <c r="C605" s="67" t="str">
        <f t="shared" si="28"/>
        <v>APMTGeneraciónEnergíaValle de México Norte</v>
      </c>
      <c r="E605" s="192" t="s">
        <v>58</v>
      </c>
      <c r="F605" s="99" t="s">
        <v>159</v>
      </c>
      <c r="G605" s="99" t="s">
        <v>184</v>
      </c>
      <c r="H605" s="181" t="s">
        <v>135</v>
      </c>
      <c r="I605" s="181" t="s">
        <v>75</v>
      </c>
      <c r="J605" s="99" t="s">
        <v>161</v>
      </c>
      <c r="K605" s="506">
        <f>+INDEX(CEC_ENERO_2025!$N$12:$N$351,MATCH($B605,CEC_ENERO_2025!$B$12:$B$351,0))</f>
        <v>1.1777345157615904</v>
      </c>
    </row>
    <row r="606" spans="1:11" ht="16.5" hidden="1" x14ac:dyDescent="0.3">
      <c r="A606" s="67" t="str">
        <f t="shared" si="29"/>
        <v>GDMTHGeneraciónValle de México NorteB</v>
      </c>
      <c r="B606" s="250" t="str">
        <f t="shared" si="27"/>
        <v>GDMTHValle de México NorteB</v>
      </c>
      <c r="C606" s="67" t="str">
        <f t="shared" si="28"/>
        <v>GDMTHGeneraciónEnergíaValle de México Norte</v>
      </c>
      <c r="E606" s="180" t="s">
        <v>54</v>
      </c>
      <c r="F606" s="99" t="s">
        <v>159</v>
      </c>
      <c r="G606" s="99" t="s">
        <v>184</v>
      </c>
      <c r="H606" s="181" t="s">
        <v>135</v>
      </c>
      <c r="I606" s="181" t="s">
        <v>75</v>
      </c>
      <c r="J606" s="99" t="s">
        <v>146</v>
      </c>
      <c r="K606" s="506">
        <f>+INDEX(CEC_ENERO_2025!$N$12:$N$351,MATCH($B606,CEC_ENERO_2025!$B$12:$B$351,0))</f>
        <v>0.97938514359372664</v>
      </c>
    </row>
    <row r="607" spans="1:11" ht="16.5" hidden="1" x14ac:dyDescent="0.3">
      <c r="A607" s="67" t="str">
        <f t="shared" si="29"/>
        <v>GDMTHGeneraciónValle de México NorteI</v>
      </c>
      <c r="B607" s="250" t="str">
        <f t="shared" si="27"/>
        <v>GDMTHValle de México NorteI</v>
      </c>
      <c r="C607" s="67" t="str">
        <f t="shared" si="28"/>
        <v>GDMTHGeneraciónEnergíaValle de México Norte</v>
      </c>
      <c r="E607" s="180" t="s">
        <v>54</v>
      </c>
      <c r="F607" s="99" t="s">
        <v>159</v>
      </c>
      <c r="G607" s="99" t="s">
        <v>184</v>
      </c>
      <c r="H607" s="181" t="s">
        <v>135</v>
      </c>
      <c r="I607" s="181" t="s">
        <v>75</v>
      </c>
      <c r="J607" s="99" t="s">
        <v>147</v>
      </c>
      <c r="K607" s="506">
        <f>+INDEX(CEC_ENERO_2025!$N$12:$N$351,MATCH($B607,CEC_ENERO_2025!$B$12:$B$351,0))</f>
        <v>1.7450624178356764</v>
      </c>
    </row>
    <row r="608" spans="1:11" ht="13.15" hidden="1" customHeight="1" x14ac:dyDescent="0.3">
      <c r="A608" s="67" t="str">
        <f t="shared" si="29"/>
        <v>GDMTHGeneraciónValle de México NorteP</v>
      </c>
      <c r="B608" s="250" t="str">
        <f t="shared" si="27"/>
        <v>GDMTHValle de México NorteP</v>
      </c>
      <c r="C608" s="67" t="str">
        <f t="shared" si="28"/>
        <v>GDMTHGeneraciónEnergíaValle de México Norte</v>
      </c>
      <c r="E608" s="180" t="s">
        <v>54</v>
      </c>
      <c r="F608" s="99" t="s">
        <v>159</v>
      </c>
      <c r="G608" s="99" t="s">
        <v>184</v>
      </c>
      <c r="H608" s="181" t="s">
        <v>135</v>
      </c>
      <c r="I608" s="181" t="s">
        <v>75</v>
      </c>
      <c r="J608" s="99" t="s">
        <v>148</v>
      </c>
      <c r="K608" s="506">
        <f>+INDEX(CEC_ENERO_2025!$N$12:$N$351,MATCH($B608,CEC_ENERO_2025!$B$12:$B$351,0))</f>
        <v>2.0752701072898261</v>
      </c>
    </row>
    <row r="609" spans="1:11" ht="13.15" hidden="1" customHeight="1" x14ac:dyDescent="0.3">
      <c r="A609" s="67" t="str">
        <f t="shared" si="29"/>
        <v>GDMTOGeneraciónValle de México Norte</v>
      </c>
      <c r="B609" s="250" t="str">
        <f t="shared" si="27"/>
        <v>GDMTOValle de México NorteNA</v>
      </c>
      <c r="C609" s="67" t="str">
        <f t="shared" si="28"/>
        <v>GDMTOGeneraciónEnergíaValle de México Norte</v>
      </c>
      <c r="E609" s="180" t="s">
        <v>55</v>
      </c>
      <c r="F609" s="99" t="s">
        <v>159</v>
      </c>
      <c r="G609" s="99" t="s">
        <v>184</v>
      </c>
      <c r="H609" s="181" t="s">
        <v>135</v>
      </c>
      <c r="I609" s="181" t="s">
        <v>75</v>
      </c>
      <c r="J609" s="99" t="s">
        <v>161</v>
      </c>
      <c r="K609" s="506">
        <f>+INDEX(CEC_ENERO_2025!$N$12:$N$351,MATCH($B609,CEC_ENERO_2025!$B$12:$B$351,0))</f>
        <v>1.4661745848253387</v>
      </c>
    </row>
    <row r="610" spans="1:11" ht="16.5" hidden="1" x14ac:dyDescent="0.3">
      <c r="A610" s="67" t="str">
        <f t="shared" si="29"/>
        <v>RAMTGeneraciónValle de México Norte</v>
      </c>
      <c r="B610" s="250" t="str">
        <f t="shared" si="27"/>
        <v>RAMTValle de México NorteNA</v>
      </c>
      <c r="C610" s="67" t="str">
        <f t="shared" si="28"/>
        <v>RAMTGeneraciónEnergíaValle de México Norte</v>
      </c>
      <c r="E610" s="192" t="s">
        <v>60</v>
      </c>
      <c r="F610" s="99" t="s">
        <v>159</v>
      </c>
      <c r="G610" s="99" t="s">
        <v>184</v>
      </c>
      <c r="H610" s="181" t="s">
        <v>135</v>
      </c>
      <c r="I610" s="181" t="s">
        <v>75</v>
      </c>
      <c r="J610" s="99" t="s">
        <v>161</v>
      </c>
      <c r="K610" s="506">
        <f>+INDEX(CEC_ENERO_2025!$N$12:$N$351,MATCH($B610,CEC_ENERO_2025!$B$12:$B$351,0))</f>
        <v>0.77579140653379575</v>
      </c>
    </row>
    <row r="611" spans="1:11" ht="16.5" hidden="1" x14ac:dyDescent="0.3">
      <c r="A611" s="67" t="str">
        <f t="shared" si="29"/>
        <v>DISTGeneraciónValle de México NorteB</v>
      </c>
      <c r="B611" s="250" t="str">
        <f t="shared" si="27"/>
        <v>DISTValle de México NorteB</v>
      </c>
      <c r="C611" s="67" t="str">
        <f t="shared" si="28"/>
        <v>DISTGeneraciónEnergíaValle de México Norte</v>
      </c>
      <c r="E611" s="192" t="s">
        <v>51</v>
      </c>
      <c r="F611" s="99" t="s">
        <v>159</v>
      </c>
      <c r="G611" s="99" t="s">
        <v>184</v>
      </c>
      <c r="H611" s="181" t="s">
        <v>135</v>
      </c>
      <c r="I611" s="181" t="s">
        <v>75</v>
      </c>
      <c r="J611" s="99" t="s">
        <v>146</v>
      </c>
      <c r="K611" s="506">
        <f>+INDEX(CEC_ENERO_2025!$N$12:$N$351,MATCH($B611,CEC_ENERO_2025!$B$12:$B$351,0))</f>
        <v>0.68120553973042364</v>
      </c>
    </row>
    <row r="612" spans="1:11" ht="16.5" hidden="1" x14ac:dyDescent="0.3">
      <c r="A612" s="67" t="str">
        <f t="shared" si="29"/>
        <v>DISTGeneraciónValle de México NorteI</v>
      </c>
      <c r="B612" s="250" t="str">
        <f t="shared" si="27"/>
        <v>DISTValle de México NorteI</v>
      </c>
      <c r="C612" s="67" t="str">
        <f t="shared" si="28"/>
        <v>DISTGeneraciónEnergíaValle de México Norte</v>
      </c>
      <c r="E612" s="192" t="s">
        <v>51</v>
      </c>
      <c r="F612" s="99" t="s">
        <v>159</v>
      </c>
      <c r="G612" s="99" t="s">
        <v>184</v>
      </c>
      <c r="H612" s="181" t="s">
        <v>135</v>
      </c>
      <c r="I612" s="181" t="s">
        <v>75</v>
      </c>
      <c r="J612" s="99" t="s">
        <v>147</v>
      </c>
      <c r="K612" s="506">
        <f>+INDEX(CEC_ENERO_2025!$N$12:$N$351,MATCH($B612,CEC_ENERO_2025!$B$12:$B$351,0))</f>
        <v>1.3375003462235233</v>
      </c>
    </row>
    <row r="613" spans="1:11" ht="16.5" hidden="1" x14ac:dyDescent="0.3">
      <c r="A613" s="67" t="str">
        <f t="shared" si="29"/>
        <v>DISTGeneraciónValle de México NorteP</v>
      </c>
      <c r="B613" s="250" t="str">
        <f t="shared" si="27"/>
        <v>DISTValle de México NorteP</v>
      </c>
      <c r="C613" s="67" t="str">
        <f t="shared" si="28"/>
        <v>DISTGeneraciónEnergíaValle de México Norte</v>
      </c>
      <c r="E613" s="192" t="s">
        <v>51</v>
      </c>
      <c r="F613" s="99" t="s">
        <v>159</v>
      </c>
      <c r="G613" s="99" t="s">
        <v>184</v>
      </c>
      <c r="H613" s="181" t="s">
        <v>135</v>
      </c>
      <c r="I613" s="181" t="s">
        <v>75</v>
      </c>
      <c r="J613" s="99" t="s">
        <v>148</v>
      </c>
      <c r="K613" s="506">
        <f>+INDEX(CEC_ENERO_2025!$N$12:$N$351,MATCH($B613,CEC_ENERO_2025!$B$12:$B$351,0))</f>
        <v>1.5324783409607721</v>
      </c>
    </row>
    <row r="614" spans="1:11" ht="16.5" hidden="1" x14ac:dyDescent="0.3">
      <c r="A614" s="67" t="str">
        <f t="shared" si="29"/>
        <v>DISTGeneraciónValle de México NorteSP</v>
      </c>
      <c r="B614" s="250" t="str">
        <f t="shared" si="27"/>
        <v>DISTValle de México NorteSP</v>
      </c>
      <c r="C614" s="67" t="str">
        <f t="shared" si="28"/>
        <v>DISTGeneraciónEnergíaValle de México Norte</v>
      </c>
      <c r="E614" s="192" t="s">
        <v>51</v>
      </c>
      <c r="F614" s="99" t="s">
        <v>159</v>
      </c>
      <c r="G614" s="99" t="s">
        <v>184</v>
      </c>
      <c r="H614" s="181" t="s">
        <v>135</v>
      </c>
      <c r="I614" s="181" t="s">
        <v>75</v>
      </c>
      <c r="J614" s="99" t="s">
        <v>151</v>
      </c>
      <c r="K614" s="506">
        <f>+INDEX(CEC_ENERO_2025!$N$12:$N$351,MATCH($B614,CEC_ENERO_2025!$B$12:$B$351,0))</f>
        <v>0</v>
      </c>
    </row>
    <row r="615" spans="1:11" ht="16.5" hidden="1" x14ac:dyDescent="0.3">
      <c r="A615" s="67" t="str">
        <f t="shared" si="29"/>
        <v>DITGeneraciónValle de México NorteB</v>
      </c>
      <c r="B615" s="250" t="str">
        <f t="shared" si="27"/>
        <v>DITValle de México NorteB</v>
      </c>
      <c r="C615" s="67" t="str">
        <f t="shared" si="28"/>
        <v>DITGeneraciónEnergíaValle de México Norte</v>
      </c>
      <c r="E615" s="192" t="s">
        <v>52</v>
      </c>
      <c r="F615" s="99" t="s">
        <v>159</v>
      </c>
      <c r="G615" s="99" t="s">
        <v>184</v>
      </c>
      <c r="H615" s="181" t="s">
        <v>135</v>
      </c>
      <c r="I615" s="181" t="s">
        <v>75</v>
      </c>
      <c r="J615" s="99" t="s">
        <v>146</v>
      </c>
      <c r="K615" s="506">
        <f>+INDEX(CEC_ENERO_2025!$N$12:$N$351,MATCH($B615,CEC_ENERO_2025!$B$12:$B$351,0))</f>
        <v>0.61115580867208463</v>
      </c>
    </row>
    <row r="616" spans="1:11" ht="16.5" hidden="1" x14ac:dyDescent="0.3">
      <c r="A616" s="67" t="str">
        <f t="shared" si="29"/>
        <v>DITGeneraciónValle de México NorteI</v>
      </c>
      <c r="B616" s="250" t="str">
        <f t="shared" si="27"/>
        <v>DITValle de México NorteI</v>
      </c>
      <c r="C616" s="67" t="str">
        <f t="shared" si="28"/>
        <v>DITGeneraciónEnergíaValle de México Norte</v>
      </c>
      <c r="E616" s="192" t="s">
        <v>52</v>
      </c>
      <c r="F616" s="99" t="s">
        <v>159</v>
      </c>
      <c r="G616" s="99" t="s">
        <v>184</v>
      </c>
      <c r="H616" s="181" t="s">
        <v>135</v>
      </c>
      <c r="I616" s="181" t="s">
        <v>75</v>
      </c>
      <c r="J616" s="99" t="s">
        <v>147</v>
      </c>
      <c r="K616" s="506">
        <f>+INDEX(CEC_ENERO_2025!$N$12:$N$351,MATCH($B616,CEC_ENERO_2025!$B$12:$B$351,0))</f>
        <v>1.1974008841068449</v>
      </c>
    </row>
    <row r="617" spans="1:11" ht="16.5" hidden="1" x14ac:dyDescent="0.3">
      <c r="A617" s="67" t="str">
        <f t="shared" si="29"/>
        <v>DITGeneraciónValle de México NorteP</v>
      </c>
      <c r="B617" s="250" t="str">
        <f t="shared" si="27"/>
        <v>DITValle de México NorteP</v>
      </c>
      <c r="C617" s="67" t="str">
        <f t="shared" si="28"/>
        <v>DITGeneraciónEnergíaValle de México Norte</v>
      </c>
      <c r="E617" s="192" t="s">
        <v>52</v>
      </c>
      <c r="F617" s="99" t="s">
        <v>159</v>
      </c>
      <c r="G617" s="99" t="s">
        <v>184</v>
      </c>
      <c r="H617" s="181" t="s">
        <v>135</v>
      </c>
      <c r="I617" s="181" t="s">
        <v>75</v>
      </c>
      <c r="J617" s="99" t="s">
        <v>148</v>
      </c>
      <c r="K617" s="506">
        <f>+INDEX(CEC_ENERO_2025!$N$12:$N$351,MATCH($B617,CEC_ENERO_2025!$B$12:$B$351,0))</f>
        <v>1.3448049973231895</v>
      </c>
    </row>
    <row r="618" spans="1:11" ht="16.5" hidden="1" x14ac:dyDescent="0.3">
      <c r="A618" s="67" t="str">
        <f t="shared" si="29"/>
        <v>DITGeneraciónValle de México NorteSP</v>
      </c>
      <c r="B618" s="250" t="str">
        <f t="shared" si="27"/>
        <v>DITValle de México NorteSP</v>
      </c>
      <c r="C618" s="67" t="str">
        <f t="shared" si="28"/>
        <v>DITGeneraciónEnergíaValle de México Norte</v>
      </c>
      <c r="E618" s="192" t="s">
        <v>52</v>
      </c>
      <c r="F618" s="99" t="s">
        <v>159</v>
      </c>
      <c r="G618" s="99" t="s">
        <v>184</v>
      </c>
      <c r="H618" s="181" t="s">
        <v>135</v>
      </c>
      <c r="I618" s="181" t="s">
        <v>75</v>
      </c>
      <c r="J618" s="99" t="s">
        <v>151</v>
      </c>
      <c r="K618" s="506">
        <f>+INDEX(CEC_ENERO_2025!$N$12:$N$351,MATCH($B618,CEC_ENERO_2025!$B$12:$B$351,0))</f>
        <v>0</v>
      </c>
    </row>
    <row r="619" spans="1:11" ht="16.5" hidden="1" x14ac:dyDescent="0.3">
      <c r="A619" s="67" t="str">
        <f t="shared" si="29"/>
        <v>DB1GeneraciónValle de México Sur</v>
      </c>
      <c r="B619" s="250" t="str">
        <f t="shared" si="27"/>
        <v>DB1Valle de México SurNA</v>
      </c>
      <c r="C619" s="67" t="str">
        <f t="shared" si="28"/>
        <v>DB1GeneraciónEnergíaValle de México Sur</v>
      </c>
      <c r="E619" s="192" t="s">
        <v>48</v>
      </c>
      <c r="F619" s="99" t="s">
        <v>159</v>
      </c>
      <c r="G619" s="99" t="s">
        <v>184</v>
      </c>
      <c r="H619" s="181" t="s">
        <v>135</v>
      </c>
      <c r="I619" s="181" t="s">
        <v>76</v>
      </c>
      <c r="J619" s="99" t="s">
        <v>161</v>
      </c>
      <c r="K619" s="506">
        <f>+INDEX(CEC_ENERO_2025!$N$12:$N$351,MATCH($B619,CEC_ENERO_2025!$B$12:$B$351,0))</f>
        <v>0.90315455391259369</v>
      </c>
    </row>
    <row r="620" spans="1:11" ht="16.5" hidden="1" x14ac:dyDescent="0.3">
      <c r="A620" s="67" t="str">
        <f t="shared" si="29"/>
        <v>DB2GeneraciónValle de México Sur</v>
      </c>
      <c r="B620" s="250" t="str">
        <f t="shared" ref="B620:B638" si="30">E620&amp;I620&amp;J620</f>
        <v>DB2Valle de México SurNA</v>
      </c>
      <c r="C620" s="67" t="str">
        <f t="shared" si="28"/>
        <v>DB2GeneraciónEnergíaValle de México Sur</v>
      </c>
      <c r="E620" s="192" t="s">
        <v>50</v>
      </c>
      <c r="F620" s="99" t="s">
        <v>159</v>
      </c>
      <c r="G620" s="99" t="s">
        <v>184</v>
      </c>
      <c r="H620" s="181" t="s">
        <v>135</v>
      </c>
      <c r="I620" s="181" t="s">
        <v>76</v>
      </c>
      <c r="J620" s="99" t="s">
        <v>161</v>
      </c>
      <c r="K620" s="506">
        <f>+INDEX(CEC_ENERO_2025!$N$12:$N$351,MATCH($B620,CEC_ENERO_2025!$B$12:$B$351,0))</f>
        <v>0.90203076143572181</v>
      </c>
    </row>
    <row r="621" spans="1:11" ht="16.5" hidden="1" x14ac:dyDescent="0.3">
      <c r="A621" s="67" t="str">
        <f t="shared" si="29"/>
        <v>PDBTGeneraciónValle de México Sur</v>
      </c>
      <c r="B621" s="250" t="str">
        <f t="shared" si="30"/>
        <v>PDBTValle de México SurNA</v>
      </c>
      <c r="C621" s="67" t="str">
        <f t="shared" si="28"/>
        <v>PDBTGeneraciónEnergíaValle de México Sur</v>
      </c>
      <c r="E621" s="192" t="s">
        <v>56</v>
      </c>
      <c r="F621" s="99" t="s">
        <v>159</v>
      </c>
      <c r="G621" s="99" t="s">
        <v>184</v>
      </c>
      <c r="H621" s="181" t="s">
        <v>135</v>
      </c>
      <c r="I621" s="181" t="s">
        <v>76</v>
      </c>
      <c r="J621" s="99" t="s">
        <v>161</v>
      </c>
      <c r="K621" s="506">
        <f>+INDEX(CEC_ENERO_2025!$N$12:$N$351,MATCH($B621,CEC_ENERO_2025!$B$12:$B$351,0))</f>
        <v>1.7660398774039496</v>
      </c>
    </row>
    <row r="622" spans="1:11" ht="16.5" hidden="1" x14ac:dyDescent="0.3">
      <c r="A622" s="67" t="str">
        <f t="shared" si="29"/>
        <v>GDBTGeneraciónValle de México Sur</v>
      </c>
      <c r="B622" s="250" t="str">
        <f t="shared" si="30"/>
        <v>GDBTValle de México SurNA</v>
      </c>
      <c r="C622" s="67" t="str">
        <f t="shared" si="28"/>
        <v>GDBTGeneraciónEnergíaValle de México Sur</v>
      </c>
      <c r="E622" s="192" t="s">
        <v>53</v>
      </c>
      <c r="F622" s="99" t="s">
        <v>159</v>
      </c>
      <c r="G622" s="99" t="s">
        <v>184</v>
      </c>
      <c r="H622" s="181" t="s">
        <v>135</v>
      </c>
      <c r="I622" s="181" t="s">
        <v>76</v>
      </c>
      <c r="J622" s="99" t="s">
        <v>161</v>
      </c>
      <c r="K622" s="506">
        <f>+INDEX(CEC_ENERO_2025!$N$12:$N$351,MATCH($B622,CEC_ENERO_2025!$B$12:$B$351,0))</f>
        <v>2.1986999809995713</v>
      </c>
    </row>
    <row r="623" spans="1:11" ht="16.5" hidden="1" x14ac:dyDescent="0.3">
      <c r="A623" s="67" t="str">
        <f t="shared" si="29"/>
        <v>RABTGeneraciónValle de México Sur</v>
      </c>
      <c r="B623" s="250" t="str">
        <f t="shared" si="30"/>
        <v>RABTValle de México SurNA</v>
      </c>
      <c r="C623" s="67" t="str">
        <f t="shared" si="28"/>
        <v>RABTGeneraciónEnergíaValle de México Sur</v>
      </c>
      <c r="E623" s="192" t="s">
        <v>59</v>
      </c>
      <c r="F623" s="99" t="s">
        <v>159</v>
      </c>
      <c r="G623" s="99" t="s">
        <v>184</v>
      </c>
      <c r="H623" s="181" t="s">
        <v>135</v>
      </c>
      <c r="I623" s="181" t="s">
        <v>76</v>
      </c>
      <c r="J623" s="99" t="s">
        <v>161</v>
      </c>
      <c r="K623" s="506">
        <f>+INDEX(CEC_ENERO_2025!$N$12:$N$351,MATCH($B623,CEC_ENERO_2025!$B$12:$B$351,0))</f>
        <v>0.88723416049024384</v>
      </c>
    </row>
    <row r="624" spans="1:11" ht="16.5" hidden="1" x14ac:dyDescent="0.3">
      <c r="A624" s="67" t="str">
        <f t="shared" si="29"/>
        <v>APBTGeneraciónValle de México Sur</v>
      </c>
      <c r="B624" s="250" t="str">
        <f t="shared" si="30"/>
        <v>APBTValle de México SurNA</v>
      </c>
      <c r="C624" s="67" t="str">
        <f t="shared" si="28"/>
        <v>APBTGeneraciónEnergíaValle de México Sur</v>
      </c>
      <c r="E624" s="192" t="s">
        <v>57</v>
      </c>
      <c r="F624" s="99" t="s">
        <v>159</v>
      </c>
      <c r="G624" s="99" t="s">
        <v>184</v>
      </c>
      <c r="H624" s="181" t="s">
        <v>135</v>
      </c>
      <c r="I624" s="181" t="s">
        <v>76</v>
      </c>
      <c r="J624" s="99" t="s">
        <v>161</v>
      </c>
      <c r="K624" s="506">
        <f>+INDEX(CEC_ENERO_2025!$N$12:$N$351,MATCH($B624,CEC_ENERO_2025!$B$12:$B$351,0))</f>
        <v>2.0175820934770745</v>
      </c>
    </row>
    <row r="625" spans="1:11" ht="16.5" hidden="1" x14ac:dyDescent="0.3">
      <c r="A625" s="67" t="str">
        <f t="shared" si="29"/>
        <v>APMTGeneraciónValle de México Sur</v>
      </c>
      <c r="B625" s="250" t="str">
        <f t="shared" si="30"/>
        <v>APMTValle de México SurNA</v>
      </c>
      <c r="C625" s="67" t="str">
        <f t="shared" si="28"/>
        <v>APMTGeneraciónEnergíaValle de México Sur</v>
      </c>
      <c r="E625" s="192" t="s">
        <v>58</v>
      </c>
      <c r="F625" s="99" t="s">
        <v>159</v>
      </c>
      <c r="G625" s="99" t="s">
        <v>184</v>
      </c>
      <c r="H625" s="181" t="s">
        <v>135</v>
      </c>
      <c r="I625" s="181" t="s">
        <v>76</v>
      </c>
      <c r="J625" s="99" t="s">
        <v>161</v>
      </c>
      <c r="K625" s="506">
        <f>+INDEX(CEC_ENERO_2025!$N$12:$N$351,MATCH($B625,CEC_ENERO_2025!$B$12:$B$351,0))</f>
        <v>1.2578983791117746</v>
      </c>
    </row>
    <row r="626" spans="1:11" ht="16.5" hidden="1" x14ac:dyDescent="0.3">
      <c r="A626" s="67" t="str">
        <f t="shared" si="29"/>
        <v>GDMTHGeneraciónValle de México SurB</v>
      </c>
      <c r="B626" s="250" t="str">
        <f t="shared" si="30"/>
        <v>GDMTHValle de México SurB</v>
      </c>
      <c r="C626" s="67" t="str">
        <f t="shared" si="28"/>
        <v>GDMTHGeneraciónEnergíaValle de México Sur</v>
      </c>
      <c r="E626" s="180" t="s">
        <v>54</v>
      </c>
      <c r="F626" s="99" t="s">
        <v>159</v>
      </c>
      <c r="G626" s="99" t="s">
        <v>184</v>
      </c>
      <c r="H626" s="181" t="s">
        <v>135</v>
      </c>
      <c r="I626" s="181" t="s">
        <v>76</v>
      </c>
      <c r="J626" s="99" t="s">
        <v>146</v>
      </c>
      <c r="K626" s="506">
        <f>+INDEX(CEC_ENERO_2025!$N$12:$N$351,MATCH($B626,CEC_ENERO_2025!$B$12:$B$351,0))</f>
        <v>0.99118496460088024</v>
      </c>
    </row>
    <row r="627" spans="1:11" ht="16.5" hidden="1" x14ac:dyDescent="0.3">
      <c r="A627" s="67" t="str">
        <f t="shared" si="29"/>
        <v>GDMTHGeneraciónValle de México SurI</v>
      </c>
      <c r="B627" s="250" t="str">
        <f t="shared" si="30"/>
        <v>GDMTHValle de México SurI</v>
      </c>
      <c r="C627" s="67" t="str">
        <f t="shared" si="28"/>
        <v>GDMTHGeneraciónEnergíaValle de México Sur</v>
      </c>
      <c r="E627" s="180" t="s">
        <v>54</v>
      </c>
      <c r="F627" s="99" t="s">
        <v>159</v>
      </c>
      <c r="G627" s="99" t="s">
        <v>184</v>
      </c>
      <c r="H627" s="181" t="s">
        <v>135</v>
      </c>
      <c r="I627" s="181" t="s">
        <v>76</v>
      </c>
      <c r="J627" s="99" t="s">
        <v>147</v>
      </c>
      <c r="K627" s="506">
        <f>+INDEX(CEC_ENERO_2025!$N$12:$N$351,MATCH($B627,CEC_ENERO_2025!$B$12:$B$351,0))</f>
        <v>1.7701604498191454</v>
      </c>
    </row>
    <row r="628" spans="1:11" ht="16.5" hidden="1" x14ac:dyDescent="0.3">
      <c r="A628" s="67" t="str">
        <f t="shared" si="29"/>
        <v>GDMTHGeneraciónValle de México SurP</v>
      </c>
      <c r="B628" s="250" t="str">
        <f t="shared" si="30"/>
        <v>GDMTHValle de México SurP</v>
      </c>
      <c r="C628" s="67" t="str">
        <f t="shared" si="28"/>
        <v>GDMTHGeneraciónEnergíaValle de México Sur</v>
      </c>
      <c r="E628" s="180" t="s">
        <v>54</v>
      </c>
      <c r="F628" s="99" t="s">
        <v>159</v>
      </c>
      <c r="G628" s="99" t="s">
        <v>184</v>
      </c>
      <c r="H628" s="181" t="s">
        <v>135</v>
      </c>
      <c r="I628" s="181" t="s">
        <v>76</v>
      </c>
      <c r="J628" s="99" t="s">
        <v>148</v>
      </c>
      <c r="K628" s="506">
        <f>+INDEX(CEC_ENERO_2025!$N$12:$N$351,MATCH($B628,CEC_ENERO_2025!$B$12:$B$351,0))</f>
        <v>2.105425205419218</v>
      </c>
    </row>
    <row r="629" spans="1:11" ht="16.5" hidden="1" x14ac:dyDescent="0.3">
      <c r="A629" s="67" t="str">
        <f t="shared" si="29"/>
        <v>GDMTOGeneraciónValle de México Sur</v>
      </c>
      <c r="B629" s="250" t="str">
        <f t="shared" si="30"/>
        <v>GDMTOValle de México SurNA</v>
      </c>
      <c r="C629" s="67" t="str">
        <f t="shared" si="28"/>
        <v>GDMTOGeneraciónEnergíaValle de México Sur</v>
      </c>
      <c r="E629" s="180" t="s">
        <v>55</v>
      </c>
      <c r="F629" s="99" t="s">
        <v>159</v>
      </c>
      <c r="G629" s="99" t="s">
        <v>184</v>
      </c>
      <c r="H629" s="181" t="s">
        <v>135</v>
      </c>
      <c r="I629" s="181" t="s">
        <v>76</v>
      </c>
      <c r="J629" s="99" t="s">
        <v>161</v>
      </c>
      <c r="K629" s="506">
        <f>+INDEX(CEC_ENERO_2025!$N$12:$N$351,MATCH($B629,CEC_ENERO_2025!$B$12:$B$351,0))</f>
        <v>1.5203039224613273</v>
      </c>
    </row>
    <row r="630" spans="1:11" ht="16.5" hidden="1" x14ac:dyDescent="0.3">
      <c r="A630" s="67" t="str">
        <f t="shared" si="29"/>
        <v>RAMTGeneraciónValle de México Sur</v>
      </c>
      <c r="B630" s="250" t="str">
        <f t="shared" si="30"/>
        <v>RAMTValle de México SurNA</v>
      </c>
      <c r="C630" s="67" t="str">
        <f t="shared" si="28"/>
        <v>RAMTGeneraciónEnergíaValle de México Sur</v>
      </c>
      <c r="E630" s="192" t="s">
        <v>60</v>
      </c>
      <c r="F630" s="99" t="s">
        <v>159</v>
      </c>
      <c r="G630" s="99" t="s">
        <v>184</v>
      </c>
      <c r="H630" s="181" t="s">
        <v>135</v>
      </c>
      <c r="I630" s="181" t="s">
        <v>76</v>
      </c>
      <c r="J630" s="99" t="s">
        <v>161</v>
      </c>
      <c r="K630" s="506">
        <f>+INDEX(CEC_ENERO_2025!$N$12:$N$351,MATCH($B630,CEC_ENERO_2025!$B$12:$B$351,0))</f>
        <v>0.7786008877259748</v>
      </c>
    </row>
    <row r="631" spans="1:11" ht="16.5" hidden="1" x14ac:dyDescent="0.3">
      <c r="A631" s="67" t="str">
        <f t="shared" si="29"/>
        <v>DISTGeneraciónValle de México SurB</v>
      </c>
      <c r="B631" s="250" t="str">
        <f t="shared" si="30"/>
        <v>DISTValle de México SurB</v>
      </c>
      <c r="C631" s="67" t="str">
        <f t="shared" si="28"/>
        <v>DISTGeneraciónEnergíaValle de México Sur</v>
      </c>
      <c r="E631" s="192" t="s">
        <v>51</v>
      </c>
      <c r="F631" s="99" t="s">
        <v>159</v>
      </c>
      <c r="G631" s="99" t="s">
        <v>184</v>
      </c>
      <c r="H631" s="181" t="s">
        <v>135</v>
      </c>
      <c r="I631" s="181" t="s">
        <v>76</v>
      </c>
      <c r="J631" s="99" t="s">
        <v>146</v>
      </c>
      <c r="K631" s="506">
        <f>+INDEX(CEC_ENERO_2025!$N$12:$N$351,MATCH($B631,CEC_ENERO_2025!$B$12:$B$351,0))</f>
        <v>0.99062306836244463</v>
      </c>
    </row>
    <row r="632" spans="1:11" ht="16.5" hidden="1" x14ac:dyDescent="0.3">
      <c r="A632" s="67" t="str">
        <f t="shared" si="29"/>
        <v>DISTGeneraciónValle de México SurI</v>
      </c>
      <c r="B632" s="250" t="str">
        <f t="shared" si="30"/>
        <v>DISTValle de México SurI</v>
      </c>
      <c r="C632" s="67" t="str">
        <f t="shared" si="28"/>
        <v>DISTGeneraciónEnergíaValle de México Sur</v>
      </c>
      <c r="E632" s="192" t="s">
        <v>51</v>
      </c>
      <c r="F632" s="99" t="s">
        <v>159</v>
      </c>
      <c r="G632" s="99" t="s">
        <v>184</v>
      </c>
      <c r="H632" s="181" t="s">
        <v>135</v>
      </c>
      <c r="I632" s="181" t="s">
        <v>76</v>
      </c>
      <c r="J632" s="99" t="s">
        <v>147</v>
      </c>
      <c r="K632" s="506">
        <f>+INDEX(CEC_ENERO_2025!$N$12:$N$351,MATCH($B632,CEC_ENERO_2025!$B$12:$B$351,0))</f>
        <v>1.7619193049887518</v>
      </c>
    </row>
    <row r="633" spans="1:11" ht="16.5" hidden="1" x14ac:dyDescent="0.3">
      <c r="A633" s="67" t="str">
        <f t="shared" si="29"/>
        <v>DISTGeneraciónValle de México SurP</v>
      </c>
      <c r="B633" s="250" t="str">
        <f t="shared" si="30"/>
        <v>DISTValle de México SurP</v>
      </c>
      <c r="C633" s="67" t="str">
        <f t="shared" si="28"/>
        <v>DISTGeneraciónEnergíaValle de México Sur</v>
      </c>
      <c r="E633" s="192" t="s">
        <v>51</v>
      </c>
      <c r="F633" s="99" t="s">
        <v>159</v>
      </c>
      <c r="G633" s="99" t="s">
        <v>184</v>
      </c>
      <c r="H633" s="181" t="s">
        <v>135</v>
      </c>
      <c r="I633" s="181" t="s">
        <v>76</v>
      </c>
      <c r="J633" s="99" t="s">
        <v>148</v>
      </c>
      <c r="K633" s="506">
        <f>+INDEX(CEC_ENERO_2025!$N$12:$N$351,MATCH($B633,CEC_ENERO_2025!$B$12:$B$351,0))</f>
        <v>2.1041141141962001</v>
      </c>
    </row>
    <row r="634" spans="1:11" ht="16.5" hidden="1" x14ac:dyDescent="0.3">
      <c r="A634" s="67" t="str">
        <f t="shared" si="29"/>
        <v>DISTGeneraciónValle de México SurSP</v>
      </c>
      <c r="B634" s="250" t="str">
        <f t="shared" si="30"/>
        <v>DISTValle de México SurSP</v>
      </c>
      <c r="C634" s="67" t="str">
        <f t="shared" si="28"/>
        <v>DISTGeneraciónEnergíaValle de México Sur</v>
      </c>
      <c r="E634" s="192" t="s">
        <v>51</v>
      </c>
      <c r="F634" s="99" t="s">
        <v>159</v>
      </c>
      <c r="G634" s="99" t="s">
        <v>184</v>
      </c>
      <c r="H634" s="181" t="s">
        <v>135</v>
      </c>
      <c r="I634" s="181" t="s">
        <v>76</v>
      </c>
      <c r="J634" s="99" t="s">
        <v>151</v>
      </c>
      <c r="K634" s="506">
        <f>+INDEX(CEC_ENERO_2025!$N$12:$N$351,MATCH($B634,CEC_ENERO_2025!$B$12:$B$351,0))</f>
        <v>0</v>
      </c>
    </row>
    <row r="635" spans="1:11" ht="16.5" hidden="1" x14ac:dyDescent="0.3">
      <c r="A635" s="67" t="str">
        <f t="shared" si="29"/>
        <v>DITGeneraciónValle de México SurB</v>
      </c>
      <c r="B635" s="250" t="str">
        <f t="shared" si="30"/>
        <v>DITValle de México SurB</v>
      </c>
      <c r="C635" s="67" t="str">
        <f t="shared" si="28"/>
        <v>DITGeneraciónEnergíaValle de México Sur</v>
      </c>
      <c r="E635" s="192" t="s">
        <v>52</v>
      </c>
      <c r="F635" s="99" t="s">
        <v>159</v>
      </c>
      <c r="G635" s="99" t="s">
        <v>184</v>
      </c>
      <c r="H635" s="181" t="s">
        <v>135</v>
      </c>
      <c r="I635" s="181" t="s">
        <v>76</v>
      </c>
      <c r="J635" s="99" t="s">
        <v>146</v>
      </c>
      <c r="K635" s="506">
        <f>+INDEX(CEC_ENERO_2025!$N$12:$N$351,MATCH($B635,CEC_ENERO_2025!$B$12:$B$351,0))</f>
        <v>1.0082291505001015</v>
      </c>
    </row>
    <row r="636" spans="1:11" ht="16.5" hidden="1" x14ac:dyDescent="0.3">
      <c r="A636" s="67" t="str">
        <f t="shared" si="29"/>
        <v>DITGeneraciónValle de México SurI</v>
      </c>
      <c r="B636" s="250" t="str">
        <f t="shared" si="30"/>
        <v>DITValle de México SurI</v>
      </c>
      <c r="C636" s="67" t="str">
        <f t="shared" si="28"/>
        <v>DITGeneraciónEnergíaValle de México Sur</v>
      </c>
      <c r="E636" s="192" t="s">
        <v>52</v>
      </c>
      <c r="F636" s="99" t="s">
        <v>159</v>
      </c>
      <c r="G636" s="99" t="s">
        <v>184</v>
      </c>
      <c r="H636" s="181" t="s">
        <v>135</v>
      </c>
      <c r="I636" s="181" t="s">
        <v>76</v>
      </c>
      <c r="J636" s="99" t="s">
        <v>147</v>
      </c>
      <c r="K636" s="506">
        <f>+INDEX(CEC_ENERO_2025!$N$12:$N$351,MATCH($B636,CEC_ENERO_2025!$B$12:$B$351,0))</f>
        <v>1.8793556188218505</v>
      </c>
    </row>
    <row r="637" spans="1:11" ht="16.5" hidden="1" x14ac:dyDescent="0.3">
      <c r="A637" s="67" t="str">
        <f t="shared" si="29"/>
        <v>DITGeneraciónValle de México SurP</v>
      </c>
      <c r="B637" s="250" t="str">
        <f t="shared" si="30"/>
        <v>DITValle de México SurP</v>
      </c>
      <c r="C637" s="67" t="str">
        <f t="shared" si="28"/>
        <v>DITGeneraciónEnergíaValle de México Sur</v>
      </c>
      <c r="E637" s="192" t="s">
        <v>52</v>
      </c>
      <c r="F637" s="99" t="s">
        <v>159</v>
      </c>
      <c r="G637" s="99" t="s">
        <v>184</v>
      </c>
      <c r="H637" s="181" t="s">
        <v>135</v>
      </c>
      <c r="I637" s="181" t="s">
        <v>76</v>
      </c>
      <c r="J637" s="99" t="s">
        <v>148</v>
      </c>
      <c r="K637" s="506">
        <f>+INDEX(CEC_ENERO_2025!$N$12:$N$351,MATCH($B637,CEC_ENERO_2025!$B$12:$B$351,0))</f>
        <v>2.1136663502496091</v>
      </c>
    </row>
    <row r="638" spans="1:11" ht="16.5" hidden="1" x14ac:dyDescent="0.3">
      <c r="A638" s="67" t="str">
        <f t="shared" si="29"/>
        <v>DITGeneraciónValle de México SurSP</v>
      </c>
      <c r="B638" s="250" t="str">
        <f t="shared" si="30"/>
        <v>DITValle de México SurSP</v>
      </c>
      <c r="C638" s="67" t="str">
        <f t="shared" si="28"/>
        <v>DITGeneraciónEnergíaValle de México Sur</v>
      </c>
      <c r="E638" s="192" t="s">
        <v>52</v>
      </c>
      <c r="F638" s="99" t="s">
        <v>159</v>
      </c>
      <c r="G638" s="99" t="s">
        <v>184</v>
      </c>
      <c r="H638" s="181" t="s">
        <v>135</v>
      </c>
      <c r="I638" s="181" t="s">
        <v>76</v>
      </c>
      <c r="J638" s="99" t="s">
        <v>151</v>
      </c>
      <c r="K638" s="506">
        <f>+INDEX(CEC_ENERO_2025!$N$12:$N$351,MATCH($B638,CEC_ENERO_2025!$B$12:$B$351,0))</f>
        <v>0</v>
      </c>
    </row>
    <row r="639" spans="1:11" ht="16.5" hidden="1" x14ac:dyDescent="0.3">
      <c r="A639" s="67" t="str">
        <f t="shared" si="29"/>
        <v>DB1TransmisiónBaja California</v>
      </c>
      <c r="B639" s="250" t="str">
        <f t="shared" ref="B639:B702" si="31">E639&amp;H639&amp;I639</f>
        <v>DB1EnergíaBaja California</v>
      </c>
      <c r="C639" s="67" t="str">
        <f t="shared" si="28"/>
        <v>DB1TransmisiónEnergíaBaja California</v>
      </c>
      <c r="E639" s="180" t="s">
        <v>48</v>
      </c>
      <c r="F639" s="181" t="s">
        <v>192</v>
      </c>
      <c r="G639" s="181" t="s">
        <v>184</v>
      </c>
      <c r="H639" s="181" t="s">
        <v>135</v>
      </c>
      <c r="I639" s="181" t="s">
        <v>49</v>
      </c>
      <c r="J639" s="99" t="s">
        <v>161</v>
      </c>
      <c r="K639" s="507">
        <f>+ROUND(IF($E639="DIT",TR_ENERO_2025!$E$15,TR_ENERO_2025!$E$16),LOOKUP($H639,TR_ENERO_2025!$B$71:$C$73,TR_ENERO_2025!$C$71:$C$73))</f>
        <v>0.18090000000000001</v>
      </c>
    </row>
    <row r="640" spans="1:11" ht="16.5" hidden="1" x14ac:dyDescent="0.3">
      <c r="A640" s="67" t="str">
        <f t="shared" si="29"/>
        <v>DB2TransmisiónBaja California</v>
      </c>
      <c r="B640" s="250" t="str">
        <f t="shared" si="31"/>
        <v>DB2EnergíaBaja California</v>
      </c>
      <c r="C640" s="67" t="str">
        <f t="shared" si="28"/>
        <v>DB2TransmisiónEnergíaBaja California</v>
      </c>
      <c r="E640" s="180" t="s">
        <v>50</v>
      </c>
      <c r="F640" s="181" t="s">
        <v>192</v>
      </c>
      <c r="G640" s="181" t="s">
        <v>184</v>
      </c>
      <c r="H640" s="181" t="s">
        <v>135</v>
      </c>
      <c r="I640" s="181" t="s">
        <v>49</v>
      </c>
      <c r="J640" s="99" t="s">
        <v>161</v>
      </c>
      <c r="K640" s="507">
        <f>+ROUND(IF($E640="DIT",TR_ENERO_2025!$E$15,TR_ENERO_2025!$E$16),LOOKUP($H640,TR_ENERO_2025!$B$71:$C$73,TR_ENERO_2025!$C$71:$C$73))</f>
        <v>0.18090000000000001</v>
      </c>
    </row>
    <row r="641" spans="1:11" ht="16.5" hidden="1" x14ac:dyDescent="0.3">
      <c r="A641" s="67" t="str">
        <f t="shared" si="29"/>
        <v>PDBTTransmisiónBaja California</v>
      </c>
      <c r="B641" s="250" t="str">
        <f t="shared" si="31"/>
        <v>PDBTEnergíaBaja California</v>
      </c>
      <c r="C641" s="67" t="str">
        <f t="shared" si="28"/>
        <v>PDBTTransmisiónEnergíaBaja California</v>
      </c>
      <c r="E641" s="180" t="s">
        <v>56</v>
      </c>
      <c r="F641" s="181" t="s">
        <v>192</v>
      </c>
      <c r="G641" s="181" t="s">
        <v>184</v>
      </c>
      <c r="H641" s="181" t="s">
        <v>135</v>
      </c>
      <c r="I641" s="181" t="s">
        <v>49</v>
      </c>
      <c r="J641" s="99" t="s">
        <v>161</v>
      </c>
      <c r="K641" s="507">
        <f>+ROUND(IF($E641="DIT",TR_ENERO_2025!$E$15,TR_ENERO_2025!$E$16),LOOKUP($H641,TR_ENERO_2025!$B$71:$C$73,TR_ENERO_2025!$C$71:$C$73))</f>
        <v>0.18090000000000001</v>
      </c>
    </row>
    <row r="642" spans="1:11" ht="16.5" hidden="1" x14ac:dyDescent="0.3">
      <c r="A642" s="67" t="str">
        <f t="shared" si="29"/>
        <v>GDBTTransmisiónBaja California</v>
      </c>
      <c r="B642" s="250" t="str">
        <f t="shared" si="31"/>
        <v>GDBTEnergíaBaja California</v>
      </c>
      <c r="C642" s="67" t="str">
        <f t="shared" si="28"/>
        <v>GDBTTransmisiónEnergíaBaja California</v>
      </c>
      <c r="E642" s="180" t="s">
        <v>53</v>
      </c>
      <c r="F642" s="181" t="s">
        <v>192</v>
      </c>
      <c r="G642" s="181" t="s">
        <v>184</v>
      </c>
      <c r="H642" s="181" t="s">
        <v>135</v>
      </c>
      <c r="I642" s="181" t="s">
        <v>49</v>
      </c>
      <c r="J642" s="99" t="s">
        <v>161</v>
      </c>
      <c r="K642" s="507">
        <f>+ROUND(IF($E642="DIT",TR_ENERO_2025!$E$15,TR_ENERO_2025!$E$16),LOOKUP($H642,TR_ENERO_2025!$B$71:$C$73,TR_ENERO_2025!$C$71:$C$73))</f>
        <v>0.18090000000000001</v>
      </c>
    </row>
    <row r="643" spans="1:11" ht="16.5" hidden="1" x14ac:dyDescent="0.3">
      <c r="A643" s="67" t="str">
        <f t="shared" si="29"/>
        <v>RABTTransmisiónBaja California</v>
      </c>
      <c r="B643" s="250" t="str">
        <f t="shared" si="31"/>
        <v>RABTEnergíaBaja California</v>
      </c>
      <c r="C643" s="67" t="str">
        <f t="shared" si="28"/>
        <v>RABTTransmisiónEnergíaBaja California</v>
      </c>
      <c r="E643" s="180" t="s">
        <v>59</v>
      </c>
      <c r="F643" s="181" t="s">
        <v>192</v>
      </c>
      <c r="G643" s="181" t="s">
        <v>184</v>
      </c>
      <c r="H643" s="181" t="s">
        <v>135</v>
      </c>
      <c r="I643" s="181" t="s">
        <v>49</v>
      </c>
      <c r="J643" s="99" t="s">
        <v>161</v>
      </c>
      <c r="K643" s="507">
        <f>+ROUND(IF($E643="DIT",TR_ENERO_2025!$E$15,TR_ENERO_2025!$E$16),LOOKUP($H643,TR_ENERO_2025!$B$71:$C$73,TR_ENERO_2025!$C$71:$C$73))</f>
        <v>0.18090000000000001</v>
      </c>
    </row>
    <row r="644" spans="1:11" ht="16.5" hidden="1" x14ac:dyDescent="0.3">
      <c r="A644" s="67" t="str">
        <f t="shared" si="29"/>
        <v>APBTTransmisiónBaja California</v>
      </c>
      <c r="B644" s="250" t="str">
        <f t="shared" si="31"/>
        <v>APBTEnergíaBaja California</v>
      </c>
      <c r="C644" s="67" t="str">
        <f t="shared" si="28"/>
        <v>APBTTransmisiónEnergíaBaja California</v>
      </c>
      <c r="E644" s="180" t="s">
        <v>57</v>
      </c>
      <c r="F644" s="181" t="s">
        <v>192</v>
      </c>
      <c r="G644" s="181" t="s">
        <v>184</v>
      </c>
      <c r="H644" s="181" t="s">
        <v>135</v>
      </c>
      <c r="I644" s="181" t="s">
        <v>49</v>
      </c>
      <c r="J644" s="99" t="s">
        <v>161</v>
      </c>
      <c r="K644" s="507">
        <f>+ROUND(IF($E644="DIT",TR_ENERO_2025!$E$15,TR_ENERO_2025!$E$16),LOOKUP($H644,TR_ENERO_2025!$B$71:$C$73,TR_ENERO_2025!$C$71:$C$73))</f>
        <v>0.18090000000000001</v>
      </c>
    </row>
    <row r="645" spans="1:11" ht="16.5" hidden="1" x14ac:dyDescent="0.3">
      <c r="A645" s="67" t="str">
        <f t="shared" si="29"/>
        <v>APMTTransmisiónBaja California</v>
      </c>
      <c r="B645" s="250" t="str">
        <f t="shared" si="31"/>
        <v>APMTEnergíaBaja California</v>
      </c>
      <c r="C645" s="67" t="str">
        <f t="shared" si="28"/>
        <v>APMTTransmisiónEnergíaBaja California</v>
      </c>
      <c r="E645" s="180" t="s">
        <v>58</v>
      </c>
      <c r="F645" s="181" t="s">
        <v>192</v>
      </c>
      <c r="G645" s="181" t="s">
        <v>184</v>
      </c>
      <c r="H645" s="181" t="s">
        <v>135</v>
      </c>
      <c r="I645" s="181" t="s">
        <v>49</v>
      </c>
      <c r="J645" s="99" t="s">
        <v>161</v>
      </c>
      <c r="K645" s="507">
        <f>+ROUND(IF($E645="DIT",TR_ENERO_2025!$E$15,TR_ENERO_2025!$E$16),LOOKUP($H645,TR_ENERO_2025!$B$71:$C$73,TR_ENERO_2025!$C$71:$C$73))</f>
        <v>0.18090000000000001</v>
      </c>
    </row>
    <row r="646" spans="1:11" ht="16.5" hidden="1" x14ac:dyDescent="0.3">
      <c r="A646" s="67" t="str">
        <f t="shared" si="29"/>
        <v>GDMTHTransmisiónBaja California</v>
      </c>
      <c r="B646" s="250" t="str">
        <f t="shared" si="31"/>
        <v>GDMTHEnergíaBaja California</v>
      </c>
      <c r="C646" s="67" t="str">
        <f t="shared" si="28"/>
        <v>GDMTHTransmisiónEnergíaBaja California</v>
      </c>
      <c r="E646" s="180" t="s">
        <v>54</v>
      </c>
      <c r="F646" s="181" t="s">
        <v>192</v>
      </c>
      <c r="G646" s="181" t="s">
        <v>184</v>
      </c>
      <c r="H646" s="181" t="s">
        <v>135</v>
      </c>
      <c r="I646" s="181" t="s">
        <v>49</v>
      </c>
      <c r="J646" s="99" t="s">
        <v>161</v>
      </c>
      <c r="K646" s="507">
        <f>+ROUND(IF($E646="DIT",TR_ENERO_2025!$E$15,TR_ENERO_2025!$E$16),LOOKUP($H646,TR_ENERO_2025!$B$71:$C$73,TR_ENERO_2025!$C$71:$C$73))</f>
        <v>0.18090000000000001</v>
      </c>
    </row>
    <row r="647" spans="1:11" ht="16.5" hidden="1" x14ac:dyDescent="0.3">
      <c r="A647" s="67" t="str">
        <f t="shared" si="29"/>
        <v>GDMTOTransmisiónBaja California</v>
      </c>
      <c r="B647" s="250" t="str">
        <f t="shared" si="31"/>
        <v>GDMTOEnergíaBaja California</v>
      </c>
      <c r="C647" s="67" t="str">
        <f t="shared" si="28"/>
        <v>GDMTOTransmisiónEnergíaBaja California</v>
      </c>
      <c r="E647" s="180" t="s">
        <v>55</v>
      </c>
      <c r="F647" s="181" t="s">
        <v>192</v>
      </c>
      <c r="G647" s="181" t="s">
        <v>184</v>
      </c>
      <c r="H647" s="181" t="s">
        <v>135</v>
      </c>
      <c r="I647" s="181" t="s">
        <v>49</v>
      </c>
      <c r="J647" s="99" t="s">
        <v>161</v>
      </c>
      <c r="K647" s="507">
        <f>+ROUND(IF($E647="DIT",TR_ENERO_2025!$E$15,TR_ENERO_2025!$E$16),LOOKUP($H647,TR_ENERO_2025!$B$71:$C$73,TR_ENERO_2025!$C$71:$C$73))</f>
        <v>0.18090000000000001</v>
      </c>
    </row>
    <row r="648" spans="1:11" ht="16.5" hidden="1" x14ac:dyDescent="0.3">
      <c r="A648" s="67" t="str">
        <f t="shared" si="29"/>
        <v>RAMTTransmisiónBaja California</v>
      </c>
      <c r="B648" s="250" t="str">
        <f t="shared" si="31"/>
        <v>RAMTEnergíaBaja California</v>
      </c>
      <c r="C648" s="67" t="str">
        <f t="shared" si="28"/>
        <v>RAMTTransmisiónEnergíaBaja California</v>
      </c>
      <c r="E648" s="180" t="s">
        <v>60</v>
      </c>
      <c r="F648" s="181" t="s">
        <v>192</v>
      </c>
      <c r="G648" s="181" t="s">
        <v>184</v>
      </c>
      <c r="H648" s="181" t="s">
        <v>135</v>
      </c>
      <c r="I648" s="181" t="s">
        <v>49</v>
      </c>
      <c r="J648" s="99" t="s">
        <v>161</v>
      </c>
      <c r="K648" s="507">
        <f>+ROUND(IF($E648="DIT",TR_ENERO_2025!$E$15,TR_ENERO_2025!$E$16),LOOKUP($H648,TR_ENERO_2025!$B$71:$C$73,TR_ENERO_2025!$C$71:$C$73))</f>
        <v>0.18090000000000001</v>
      </c>
    </row>
    <row r="649" spans="1:11" ht="16.5" hidden="1" x14ac:dyDescent="0.3">
      <c r="A649" s="67" t="str">
        <f t="shared" si="29"/>
        <v>DISTTransmisiónBaja California</v>
      </c>
      <c r="B649" s="250" t="str">
        <f t="shared" si="31"/>
        <v>DISTEnergíaBaja California</v>
      </c>
      <c r="C649" s="67" t="str">
        <f t="shared" si="28"/>
        <v>DISTTransmisiónEnergíaBaja California</v>
      </c>
      <c r="E649" s="180" t="s">
        <v>51</v>
      </c>
      <c r="F649" s="181" t="s">
        <v>192</v>
      </c>
      <c r="G649" s="181" t="s">
        <v>184</v>
      </c>
      <c r="H649" s="181" t="s">
        <v>135</v>
      </c>
      <c r="I649" s="181" t="s">
        <v>49</v>
      </c>
      <c r="J649" s="285" t="s">
        <v>161</v>
      </c>
      <c r="K649" s="507">
        <f>+ROUND(IF($E649="DIT",TR_ENERO_2025!$E$15,TR_ENERO_2025!$E$16),LOOKUP($H649,TR_ENERO_2025!$B$71:$C$73,TR_ENERO_2025!$C$71:$C$73))</f>
        <v>0.18090000000000001</v>
      </c>
    </row>
    <row r="650" spans="1:11" ht="16.5" hidden="1" x14ac:dyDescent="0.3">
      <c r="A650" s="67" t="str">
        <f t="shared" si="29"/>
        <v>DITTransmisiónBaja California</v>
      </c>
      <c r="B650" s="250" t="str">
        <f t="shared" si="31"/>
        <v>DITEnergíaBaja California</v>
      </c>
      <c r="C650" s="67" t="str">
        <f t="shared" ref="C650:C713" si="32">E650&amp;F650&amp;H650&amp;I650</f>
        <v>DITTransmisiónEnergíaBaja California</v>
      </c>
      <c r="E650" s="180" t="s">
        <v>52</v>
      </c>
      <c r="F650" s="181" t="s">
        <v>192</v>
      </c>
      <c r="G650" s="181" t="s">
        <v>184</v>
      </c>
      <c r="H650" s="181" t="s">
        <v>135</v>
      </c>
      <c r="I650" s="181" t="s">
        <v>49</v>
      </c>
      <c r="J650" s="285" t="s">
        <v>161</v>
      </c>
      <c r="K650" s="507">
        <f>+ROUND(IF($E650="DIT",TR_ENERO_2025!$E$15,TR_ENERO_2025!$E$16),LOOKUP($H650,TR_ENERO_2025!$B$71:$C$73,TR_ENERO_2025!$C$71:$C$73))</f>
        <v>7.9399999999999998E-2</v>
      </c>
    </row>
    <row r="651" spans="1:11" ht="16.5" hidden="1" x14ac:dyDescent="0.3">
      <c r="A651" s="67" t="str">
        <f t="shared" ref="A651:A714" si="33">IF(J651="NA",E651&amp;F651&amp;I651,E651&amp;F651&amp;I651&amp;J651)</f>
        <v>DB1TransmisiónBaja California Sur</v>
      </c>
      <c r="B651" s="250" t="str">
        <f t="shared" si="31"/>
        <v>DB1EnergíaBaja California Sur</v>
      </c>
      <c r="C651" s="67" t="str">
        <f t="shared" si="32"/>
        <v>DB1TransmisiónEnergíaBaja California Sur</v>
      </c>
      <c r="E651" s="180" t="s">
        <v>48</v>
      </c>
      <c r="F651" s="181" t="s">
        <v>192</v>
      </c>
      <c r="G651" s="181" t="s">
        <v>184</v>
      </c>
      <c r="H651" s="181" t="s">
        <v>135</v>
      </c>
      <c r="I651" s="181" t="s">
        <v>61</v>
      </c>
      <c r="J651" s="285" t="s">
        <v>161</v>
      </c>
      <c r="K651" s="507">
        <f>+ROUND(IF($E651="DIT",TR_ENERO_2025!$E$15,TR_ENERO_2025!$E$16),LOOKUP($H651,TR_ENERO_2025!$B$71:$C$73,TR_ENERO_2025!$C$71:$C$73))</f>
        <v>0.18090000000000001</v>
      </c>
    </row>
    <row r="652" spans="1:11" ht="16.5" hidden="1" x14ac:dyDescent="0.3">
      <c r="A652" s="67" t="str">
        <f t="shared" si="33"/>
        <v>DB2TransmisiónBaja California Sur</v>
      </c>
      <c r="B652" s="250" t="str">
        <f t="shared" si="31"/>
        <v>DB2EnergíaBaja California Sur</v>
      </c>
      <c r="C652" s="67" t="str">
        <f t="shared" si="32"/>
        <v>DB2TransmisiónEnergíaBaja California Sur</v>
      </c>
      <c r="E652" s="180" t="s">
        <v>50</v>
      </c>
      <c r="F652" s="181" t="s">
        <v>192</v>
      </c>
      <c r="G652" s="181" t="s">
        <v>184</v>
      </c>
      <c r="H652" s="181" t="s">
        <v>135</v>
      </c>
      <c r="I652" s="181" t="s">
        <v>61</v>
      </c>
      <c r="J652" s="285" t="s">
        <v>161</v>
      </c>
      <c r="K652" s="507">
        <f>+ROUND(IF($E652="DIT",TR_ENERO_2025!$E$15,TR_ENERO_2025!$E$16),LOOKUP($H652,TR_ENERO_2025!$B$71:$C$73,TR_ENERO_2025!$C$71:$C$73))</f>
        <v>0.18090000000000001</v>
      </c>
    </row>
    <row r="653" spans="1:11" ht="16.5" hidden="1" x14ac:dyDescent="0.3">
      <c r="A653" s="67" t="str">
        <f t="shared" si="33"/>
        <v>PDBTTransmisiónBaja California Sur</v>
      </c>
      <c r="B653" s="250" t="str">
        <f t="shared" si="31"/>
        <v>PDBTEnergíaBaja California Sur</v>
      </c>
      <c r="C653" s="67" t="str">
        <f t="shared" si="32"/>
        <v>PDBTTransmisiónEnergíaBaja California Sur</v>
      </c>
      <c r="E653" s="180" t="s">
        <v>56</v>
      </c>
      <c r="F653" s="181" t="s">
        <v>192</v>
      </c>
      <c r="G653" s="181" t="s">
        <v>184</v>
      </c>
      <c r="H653" s="181" t="s">
        <v>135</v>
      </c>
      <c r="I653" s="181" t="s">
        <v>61</v>
      </c>
      <c r="J653" s="285" t="s">
        <v>161</v>
      </c>
      <c r="K653" s="507">
        <f>+ROUND(IF($E653="DIT",TR_ENERO_2025!$E$15,TR_ENERO_2025!$E$16),LOOKUP($H653,TR_ENERO_2025!$B$71:$C$73,TR_ENERO_2025!$C$71:$C$73))</f>
        <v>0.18090000000000001</v>
      </c>
    </row>
    <row r="654" spans="1:11" ht="16.5" hidden="1" x14ac:dyDescent="0.3">
      <c r="A654" s="67" t="str">
        <f t="shared" si="33"/>
        <v>GDBTTransmisiónBaja California Sur</v>
      </c>
      <c r="B654" s="250" t="str">
        <f t="shared" si="31"/>
        <v>GDBTEnergíaBaja California Sur</v>
      </c>
      <c r="C654" s="67" t="str">
        <f t="shared" si="32"/>
        <v>GDBTTransmisiónEnergíaBaja California Sur</v>
      </c>
      <c r="E654" s="187" t="s">
        <v>53</v>
      </c>
      <c r="F654" s="181" t="s">
        <v>192</v>
      </c>
      <c r="G654" s="181" t="s">
        <v>184</v>
      </c>
      <c r="H654" s="181" t="s">
        <v>135</v>
      </c>
      <c r="I654" s="181" t="s">
        <v>61</v>
      </c>
      <c r="J654" s="285" t="s">
        <v>161</v>
      </c>
      <c r="K654" s="507">
        <f>+ROUND(IF($E654="DIT",TR_ENERO_2025!$E$15,TR_ENERO_2025!$E$16),LOOKUP($H654,TR_ENERO_2025!$B$71:$C$73,TR_ENERO_2025!$C$71:$C$73))</f>
        <v>0.18090000000000001</v>
      </c>
    </row>
    <row r="655" spans="1:11" ht="16.5" hidden="1" x14ac:dyDescent="0.3">
      <c r="A655" s="67" t="str">
        <f t="shared" si="33"/>
        <v>RABTTransmisiónBaja California Sur</v>
      </c>
      <c r="B655" s="250" t="str">
        <f t="shared" si="31"/>
        <v>RABTEnergíaBaja California Sur</v>
      </c>
      <c r="C655" s="67" t="str">
        <f t="shared" si="32"/>
        <v>RABTTransmisiónEnergíaBaja California Sur</v>
      </c>
      <c r="E655" s="187" t="s">
        <v>59</v>
      </c>
      <c r="F655" s="181" t="s">
        <v>192</v>
      </c>
      <c r="G655" s="181" t="s">
        <v>184</v>
      </c>
      <c r="H655" s="181" t="s">
        <v>135</v>
      </c>
      <c r="I655" s="181" t="s">
        <v>61</v>
      </c>
      <c r="J655" s="285" t="s">
        <v>161</v>
      </c>
      <c r="K655" s="507">
        <f>+ROUND(IF($E655="DIT",TR_ENERO_2025!$E$15,TR_ENERO_2025!$E$16),LOOKUP($H655,TR_ENERO_2025!$B$71:$C$73,TR_ENERO_2025!$C$71:$C$73))</f>
        <v>0.18090000000000001</v>
      </c>
    </row>
    <row r="656" spans="1:11" ht="16.5" hidden="1" x14ac:dyDescent="0.3">
      <c r="A656" s="67" t="str">
        <f t="shared" si="33"/>
        <v>APBTTransmisiónBaja California Sur</v>
      </c>
      <c r="B656" s="250" t="str">
        <f t="shared" si="31"/>
        <v>APBTEnergíaBaja California Sur</v>
      </c>
      <c r="C656" s="67" t="str">
        <f t="shared" si="32"/>
        <v>APBTTransmisiónEnergíaBaja California Sur</v>
      </c>
      <c r="E656" s="180" t="s">
        <v>57</v>
      </c>
      <c r="F656" s="181" t="s">
        <v>192</v>
      </c>
      <c r="G656" s="181" t="s">
        <v>184</v>
      </c>
      <c r="H656" s="181" t="s">
        <v>135</v>
      </c>
      <c r="I656" s="181" t="s">
        <v>61</v>
      </c>
      <c r="J656" s="285" t="s">
        <v>161</v>
      </c>
      <c r="K656" s="505">
        <f>+ROUND(IF($E656="DIT",TR_ENERO_2025!$E$15,TR_ENERO_2025!$E$16),LOOKUP($H656,TR_ENERO_2025!$B$71:$C$73,TR_ENERO_2025!$C$71:$C$73))</f>
        <v>0.18090000000000001</v>
      </c>
    </row>
    <row r="657" spans="1:11" ht="16.5" hidden="1" x14ac:dyDescent="0.3">
      <c r="A657" s="67" t="str">
        <f t="shared" si="33"/>
        <v>APMTTransmisiónBaja California Sur</v>
      </c>
      <c r="B657" s="250" t="str">
        <f t="shared" si="31"/>
        <v>APMTEnergíaBaja California Sur</v>
      </c>
      <c r="C657" s="67" t="str">
        <f t="shared" si="32"/>
        <v>APMTTransmisiónEnergíaBaja California Sur</v>
      </c>
      <c r="E657" s="180" t="s">
        <v>58</v>
      </c>
      <c r="F657" s="181" t="s">
        <v>192</v>
      </c>
      <c r="G657" s="181" t="s">
        <v>184</v>
      </c>
      <c r="H657" s="181" t="s">
        <v>135</v>
      </c>
      <c r="I657" s="181" t="s">
        <v>61</v>
      </c>
      <c r="J657" s="285" t="s">
        <v>161</v>
      </c>
      <c r="K657" s="505">
        <f>+ROUND(IF($E657="DIT",TR_ENERO_2025!$E$15,TR_ENERO_2025!$E$16),LOOKUP($H657,TR_ENERO_2025!$B$71:$C$73,TR_ENERO_2025!$C$71:$C$73))</f>
        <v>0.18090000000000001</v>
      </c>
    </row>
    <row r="658" spans="1:11" ht="16.5" hidden="1" x14ac:dyDescent="0.3">
      <c r="A658" s="67" t="str">
        <f t="shared" si="33"/>
        <v>GDMTHTransmisiónBaja California Sur</v>
      </c>
      <c r="B658" s="250" t="str">
        <f t="shared" si="31"/>
        <v>GDMTHEnergíaBaja California Sur</v>
      </c>
      <c r="C658" s="67" t="str">
        <f t="shared" si="32"/>
        <v>GDMTHTransmisiónEnergíaBaja California Sur</v>
      </c>
      <c r="E658" s="180" t="s">
        <v>54</v>
      </c>
      <c r="F658" s="181" t="s">
        <v>192</v>
      </c>
      <c r="G658" s="181" t="s">
        <v>184</v>
      </c>
      <c r="H658" s="181" t="s">
        <v>135</v>
      </c>
      <c r="I658" s="181" t="s">
        <v>61</v>
      </c>
      <c r="J658" s="285" t="s">
        <v>161</v>
      </c>
      <c r="K658" s="505">
        <f>+ROUND(IF($E658="DIT",TR_ENERO_2025!$E$15,TR_ENERO_2025!$E$16),LOOKUP($H658,TR_ENERO_2025!$B$71:$C$73,TR_ENERO_2025!$C$71:$C$73))</f>
        <v>0.18090000000000001</v>
      </c>
    </row>
    <row r="659" spans="1:11" ht="16.5" hidden="1" x14ac:dyDescent="0.3">
      <c r="A659" s="67" t="str">
        <f t="shared" si="33"/>
        <v>GDMTOTransmisiónBaja California Sur</v>
      </c>
      <c r="B659" s="250" t="str">
        <f t="shared" si="31"/>
        <v>GDMTOEnergíaBaja California Sur</v>
      </c>
      <c r="C659" s="67" t="str">
        <f t="shared" si="32"/>
        <v>GDMTOTransmisiónEnergíaBaja California Sur</v>
      </c>
      <c r="E659" s="180" t="s">
        <v>55</v>
      </c>
      <c r="F659" s="181" t="s">
        <v>192</v>
      </c>
      <c r="G659" s="181" t="s">
        <v>184</v>
      </c>
      <c r="H659" s="181" t="s">
        <v>135</v>
      </c>
      <c r="I659" s="181" t="s">
        <v>61</v>
      </c>
      <c r="J659" s="285" t="s">
        <v>161</v>
      </c>
      <c r="K659" s="505">
        <f>+ROUND(IF($E659="DIT",TR_ENERO_2025!$E$15,TR_ENERO_2025!$E$16),LOOKUP($H659,TR_ENERO_2025!$B$71:$C$73,TR_ENERO_2025!$C$71:$C$73))</f>
        <v>0.18090000000000001</v>
      </c>
    </row>
    <row r="660" spans="1:11" ht="16.5" hidden="1" x14ac:dyDescent="0.3">
      <c r="A660" s="67" t="str">
        <f t="shared" si="33"/>
        <v>RAMTTransmisiónBaja California Sur</v>
      </c>
      <c r="B660" s="250" t="str">
        <f t="shared" si="31"/>
        <v>RAMTEnergíaBaja California Sur</v>
      </c>
      <c r="C660" s="67" t="str">
        <f t="shared" si="32"/>
        <v>RAMTTransmisiónEnergíaBaja California Sur</v>
      </c>
      <c r="E660" s="180" t="s">
        <v>60</v>
      </c>
      <c r="F660" s="181" t="s">
        <v>192</v>
      </c>
      <c r="G660" s="181" t="s">
        <v>184</v>
      </c>
      <c r="H660" s="181" t="s">
        <v>135</v>
      </c>
      <c r="I660" s="181" t="s">
        <v>61</v>
      </c>
      <c r="J660" s="285" t="s">
        <v>161</v>
      </c>
      <c r="K660" s="505">
        <f>+ROUND(IF($E660="DIT",TR_ENERO_2025!$E$15,TR_ENERO_2025!$E$16),LOOKUP($H660,TR_ENERO_2025!$B$71:$C$73,TR_ENERO_2025!$C$71:$C$73))</f>
        <v>0.18090000000000001</v>
      </c>
    </row>
    <row r="661" spans="1:11" ht="16.5" hidden="1" x14ac:dyDescent="0.3">
      <c r="A661" s="67" t="str">
        <f t="shared" si="33"/>
        <v>DISTTransmisiónBaja California Sur</v>
      </c>
      <c r="B661" s="250" t="str">
        <f t="shared" si="31"/>
        <v>DISTEnergíaBaja California Sur</v>
      </c>
      <c r="C661" s="67" t="str">
        <f t="shared" si="32"/>
        <v>DISTTransmisiónEnergíaBaja California Sur</v>
      </c>
      <c r="E661" s="180" t="s">
        <v>51</v>
      </c>
      <c r="F661" s="181" t="s">
        <v>192</v>
      </c>
      <c r="G661" s="181" t="s">
        <v>184</v>
      </c>
      <c r="H661" s="181" t="s">
        <v>135</v>
      </c>
      <c r="I661" s="181" t="s">
        <v>61</v>
      </c>
      <c r="J661" s="285" t="s">
        <v>161</v>
      </c>
      <c r="K661" s="505">
        <f>+ROUND(IF($E661="DIT",TR_ENERO_2025!$E$15,TR_ENERO_2025!$E$16),LOOKUP($H661,TR_ENERO_2025!$B$71:$C$73,TR_ENERO_2025!$C$71:$C$73))</f>
        <v>0.18090000000000001</v>
      </c>
    </row>
    <row r="662" spans="1:11" ht="16.5" hidden="1" x14ac:dyDescent="0.3">
      <c r="A662" s="67" t="str">
        <f t="shared" si="33"/>
        <v>DITTransmisiónBaja California Sur</v>
      </c>
      <c r="B662" s="250" t="str">
        <f t="shared" si="31"/>
        <v>DITEnergíaBaja California Sur</v>
      </c>
      <c r="C662" s="67" t="str">
        <f t="shared" si="32"/>
        <v>DITTransmisiónEnergíaBaja California Sur</v>
      </c>
      <c r="E662" s="180" t="s">
        <v>52</v>
      </c>
      <c r="F662" s="181" t="s">
        <v>192</v>
      </c>
      <c r="G662" s="181" t="s">
        <v>184</v>
      </c>
      <c r="H662" s="181" t="s">
        <v>135</v>
      </c>
      <c r="I662" s="181" t="s">
        <v>61</v>
      </c>
      <c r="J662" s="285" t="s">
        <v>161</v>
      </c>
      <c r="K662" s="505">
        <f>+ROUND(IF($E662="DIT",TR_ENERO_2025!$E$15,TR_ENERO_2025!$E$16),LOOKUP($H662,TR_ENERO_2025!$B$71:$C$73,TR_ENERO_2025!$C$71:$C$73))</f>
        <v>7.9399999999999998E-2</v>
      </c>
    </row>
    <row r="663" spans="1:11" ht="16.5" hidden="1" x14ac:dyDescent="0.3">
      <c r="A663" s="67" t="str">
        <f t="shared" si="33"/>
        <v>DB1TransmisiónBajío</v>
      </c>
      <c r="B663" s="250" t="str">
        <f t="shared" si="31"/>
        <v>DB1EnergíaBajío</v>
      </c>
      <c r="C663" s="67" t="str">
        <f t="shared" si="32"/>
        <v>DB1TransmisiónEnergíaBajío</v>
      </c>
      <c r="E663" s="180" t="s">
        <v>48</v>
      </c>
      <c r="F663" s="181" t="s">
        <v>192</v>
      </c>
      <c r="G663" s="181" t="s">
        <v>184</v>
      </c>
      <c r="H663" s="181" t="s">
        <v>135</v>
      </c>
      <c r="I663" s="181" t="s">
        <v>62</v>
      </c>
      <c r="J663" s="285" t="s">
        <v>161</v>
      </c>
      <c r="K663" s="505">
        <f>+ROUND(IF($E663="DIT",TR_ENERO_2025!$E$15,TR_ENERO_2025!$E$16),LOOKUP($H663,TR_ENERO_2025!$B$71:$C$73,TR_ENERO_2025!$C$71:$C$73))</f>
        <v>0.18090000000000001</v>
      </c>
    </row>
    <row r="664" spans="1:11" ht="16.5" hidden="1" x14ac:dyDescent="0.3">
      <c r="A664" s="67" t="str">
        <f t="shared" si="33"/>
        <v>DB2TransmisiónBajío</v>
      </c>
      <c r="B664" s="250" t="str">
        <f t="shared" si="31"/>
        <v>DB2EnergíaBajío</v>
      </c>
      <c r="C664" s="67" t="str">
        <f t="shared" si="32"/>
        <v>DB2TransmisiónEnergíaBajío</v>
      </c>
      <c r="E664" s="180" t="s">
        <v>50</v>
      </c>
      <c r="F664" s="181" t="s">
        <v>192</v>
      </c>
      <c r="G664" s="181" t="s">
        <v>184</v>
      </c>
      <c r="H664" s="181" t="s">
        <v>135</v>
      </c>
      <c r="I664" s="181" t="s">
        <v>62</v>
      </c>
      <c r="J664" s="285" t="s">
        <v>161</v>
      </c>
      <c r="K664" s="505">
        <f>+ROUND(IF($E664="DIT",TR_ENERO_2025!$E$15,TR_ENERO_2025!$E$16),LOOKUP($H664,TR_ENERO_2025!$B$71:$C$73,TR_ENERO_2025!$C$71:$C$73))</f>
        <v>0.18090000000000001</v>
      </c>
    </row>
    <row r="665" spans="1:11" ht="16.5" hidden="1" x14ac:dyDescent="0.3">
      <c r="A665" s="67" t="str">
        <f t="shared" si="33"/>
        <v>PDBTTransmisiónBajío</v>
      </c>
      <c r="B665" s="250" t="str">
        <f t="shared" si="31"/>
        <v>PDBTEnergíaBajío</v>
      </c>
      <c r="C665" s="67" t="str">
        <f t="shared" si="32"/>
        <v>PDBTTransmisiónEnergíaBajío</v>
      </c>
      <c r="E665" s="180" t="s">
        <v>56</v>
      </c>
      <c r="F665" s="181" t="s">
        <v>192</v>
      </c>
      <c r="G665" s="181" t="s">
        <v>184</v>
      </c>
      <c r="H665" s="181" t="s">
        <v>135</v>
      </c>
      <c r="I665" s="181" t="s">
        <v>62</v>
      </c>
      <c r="J665" s="285" t="s">
        <v>161</v>
      </c>
      <c r="K665" s="505">
        <f>+ROUND(IF($E665="DIT",TR_ENERO_2025!$E$15,TR_ENERO_2025!$E$16),LOOKUP($H665,TR_ENERO_2025!$B$71:$C$73,TR_ENERO_2025!$C$71:$C$73))</f>
        <v>0.18090000000000001</v>
      </c>
    </row>
    <row r="666" spans="1:11" ht="16.5" hidden="1" x14ac:dyDescent="0.3">
      <c r="A666" s="67" t="str">
        <f t="shared" si="33"/>
        <v>GDBTTransmisiónBajío</v>
      </c>
      <c r="B666" s="250" t="str">
        <f t="shared" si="31"/>
        <v>GDBTEnergíaBajío</v>
      </c>
      <c r="C666" s="67" t="str">
        <f t="shared" si="32"/>
        <v>GDBTTransmisiónEnergíaBajío</v>
      </c>
      <c r="E666" s="180" t="s">
        <v>53</v>
      </c>
      <c r="F666" s="181" t="s">
        <v>192</v>
      </c>
      <c r="G666" s="181" t="s">
        <v>184</v>
      </c>
      <c r="H666" s="181" t="s">
        <v>135</v>
      </c>
      <c r="I666" s="181" t="s">
        <v>62</v>
      </c>
      <c r="J666" s="285" t="s">
        <v>161</v>
      </c>
      <c r="K666" s="505">
        <f>+ROUND(IF($E666="DIT",TR_ENERO_2025!$E$15,TR_ENERO_2025!$E$16),LOOKUP($H666,TR_ENERO_2025!$B$71:$C$73,TR_ENERO_2025!$C$71:$C$73))</f>
        <v>0.18090000000000001</v>
      </c>
    </row>
    <row r="667" spans="1:11" ht="16.5" hidden="1" x14ac:dyDescent="0.3">
      <c r="A667" s="67" t="str">
        <f t="shared" si="33"/>
        <v>RABTTransmisiónBajío</v>
      </c>
      <c r="B667" s="250" t="str">
        <f t="shared" si="31"/>
        <v>RABTEnergíaBajío</v>
      </c>
      <c r="C667" s="67" t="str">
        <f t="shared" si="32"/>
        <v>RABTTransmisiónEnergíaBajío</v>
      </c>
      <c r="E667" s="187" t="s">
        <v>59</v>
      </c>
      <c r="F667" s="181" t="s">
        <v>192</v>
      </c>
      <c r="G667" s="181" t="s">
        <v>184</v>
      </c>
      <c r="H667" s="181" t="s">
        <v>135</v>
      </c>
      <c r="I667" s="181" t="s">
        <v>62</v>
      </c>
      <c r="J667" s="285" t="s">
        <v>161</v>
      </c>
      <c r="K667" s="505">
        <f>+ROUND(IF($E667="DIT",TR_ENERO_2025!$E$15,TR_ENERO_2025!$E$16),LOOKUP($H667,TR_ENERO_2025!$B$71:$C$73,TR_ENERO_2025!$C$71:$C$73))</f>
        <v>0.18090000000000001</v>
      </c>
    </row>
    <row r="668" spans="1:11" ht="16.5" hidden="1" x14ac:dyDescent="0.3">
      <c r="A668" s="67" t="str">
        <f t="shared" si="33"/>
        <v>APBTTransmisiónBajío</v>
      </c>
      <c r="B668" s="250" t="str">
        <f t="shared" si="31"/>
        <v>APBTEnergíaBajío</v>
      </c>
      <c r="C668" s="67" t="str">
        <f t="shared" si="32"/>
        <v>APBTTransmisiónEnergíaBajío</v>
      </c>
      <c r="E668" s="180" t="s">
        <v>57</v>
      </c>
      <c r="F668" s="181" t="s">
        <v>192</v>
      </c>
      <c r="G668" s="181" t="s">
        <v>184</v>
      </c>
      <c r="H668" s="181" t="s">
        <v>135</v>
      </c>
      <c r="I668" s="181" t="s">
        <v>62</v>
      </c>
      <c r="J668" s="285" t="s">
        <v>161</v>
      </c>
      <c r="K668" s="505">
        <f>+ROUND(IF($E668="DIT",TR_ENERO_2025!$E$15,TR_ENERO_2025!$E$16),LOOKUP($H668,TR_ENERO_2025!$B$71:$C$73,TR_ENERO_2025!$C$71:$C$73))</f>
        <v>0.18090000000000001</v>
      </c>
    </row>
    <row r="669" spans="1:11" ht="16.5" hidden="1" x14ac:dyDescent="0.3">
      <c r="A669" s="67" t="str">
        <f t="shared" si="33"/>
        <v>APMTTransmisiónBajío</v>
      </c>
      <c r="B669" s="250" t="str">
        <f t="shared" si="31"/>
        <v>APMTEnergíaBajío</v>
      </c>
      <c r="C669" s="67" t="str">
        <f t="shared" si="32"/>
        <v>APMTTransmisiónEnergíaBajío</v>
      </c>
      <c r="E669" s="180" t="s">
        <v>58</v>
      </c>
      <c r="F669" s="181" t="s">
        <v>192</v>
      </c>
      <c r="G669" s="181" t="s">
        <v>184</v>
      </c>
      <c r="H669" s="181" t="s">
        <v>135</v>
      </c>
      <c r="I669" s="181" t="s">
        <v>62</v>
      </c>
      <c r="J669" s="285" t="s">
        <v>161</v>
      </c>
      <c r="K669" s="505">
        <f>+ROUND(IF($E669="DIT",TR_ENERO_2025!$E$15,TR_ENERO_2025!$E$16),LOOKUP($H669,TR_ENERO_2025!$B$71:$C$73,TR_ENERO_2025!$C$71:$C$73))</f>
        <v>0.18090000000000001</v>
      </c>
    </row>
    <row r="670" spans="1:11" ht="16.5" hidden="1" x14ac:dyDescent="0.3">
      <c r="A670" s="67" t="str">
        <f t="shared" si="33"/>
        <v>GDMTHTransmisiónBajío</v>
      </c>
      <c r="B670" s="250" t="str">
        <f t="shared" si="31"/>
        <v>GDMTHEnergíaBajío</v>
      </c>
      <c r="C670" s="67" t="str">
        <f t="shared" si="32"/>
        <v>GDMTHTransmisiónEnergíaBajío</v>
      </c>
      <c r="E670" s="180" t="s">
        <v>54</v>
      </c>
      <c r="F670" s="181" t="s">
        <v>192</v>
      </c>
      <c r="G670" s="181" t="s">
        <v>184</v>
      </c>
      <c r="H670" s="181" t="s">
        <v>135</v>
      </c>
      <c r="I670" s="181" t="s">
        <v>62</v>
      </c>
      <c r="J670" s="285" t="s">
        <v>161</v>
      </c>
      <c r="K670" s="505">
        <f>+ROUND(IF($E670="DIT",TR_ENERO_2025!$E$15,TR_ENERO_2025!$E$16),LOOKUP($H670,TR_ENERO_2025!$B$71:$C$73,TR_ENERO_2025!$C$71:$C$73))</f>
        <v>0.18090000000000001</v>
      </c>
    </row>
    <row r="671" spans="1:11" ht="16.5" hidden="1" x14ac:dyDescent="0.3">
      <c r="A671" s="67" t="str">
        <f t="shared" si="33"/>
        <v>GDMTOTransmisiónBajío</v>
      </c>
      <c r="B671" s="250" t="str">
        <f t="shared" si="31"/>
        <v>GDMTOEnergíaBajío</v>
      </c>
      <c r="C671" s="67" t="str">
        <f t="shared" si="32"/>
        <v>GDMTOTransmisiónEnergíaBajío</v>
      </c>
      <c r="E671" s="180" t="s">
        <v>55</v>
      </c>
      <c r="F671" s="181" t="s">
        <v>192</v>
      </c>
      <c r="G671" s="181" t="s">
        <v>184</v>
      </c>
      <c r="H671" s="181" t="s">
        <v>135</v>
      </c>
      <c r="I671" s="181" t="s">
        <v>62</v>
      </c>
      <c r="J671" s="285" t="s">
        <v>161</v>
      </c>
      <c r="K671" s="505">
        <f>+ROUND(IF($E671="DIT",TR_ENERO_2025!$E$15,TR_ENERO_2025!$E$16),LOOKUP($H671,TR_ENERO_2025!$B$71:$C$73,TR_ENERO_2025!$C$71:$C$73))</f>
        <v>0.18090000000000001</v>
      </c>
    </row>
    <row r="672" spans="1:11" ht="16.5" hidden="1" x14ac:dyDescent="0.3">
      <c r="A672" s="67" t="str">
        <f t="shared" si="33"/>
        <v>RAMTTransmisiónBajío</v>
      </c>
      <c r="B672" s="250" t="str">
        <f t="shared" si="31"/>
        <v>RAMTEnergíaBajío</v>
      </c>
      <c r="C672" s="67" t="str">
        <f t="shared" si="32"/>
        <v>RAMTTransmisiónEnergíaBajío</v>
      </c>
      <c r="E672" s="180" t="s">
        <v>60</v>
      </c>
      <c r="F672" s="181" t="s">
        <v>192</v>
      </c>
      <c r="G672" s="181" t="s">
        <v>184</v>
      </c>
      <c r="H672" s="181" t="s">
        <v>135</v>
      </c>
      <c r="I672" s="181" t="s">
        <v>62</v>
      </c>
      <c r="J672" s="285" t="s">
        <v>161</v>
      </c>
      <c r="K672" s="505">
        <f>+ROUND(IF($E672="DIT",TR_ENERO_2025!$E$15,TR_ENERO_2025!$E$16),LOOKUP($H672,TR_ENERO_2025!$B$71:$C$73,TR_ENERO_2025!$C$71:$C$73))</f>
        <v>0.18090000000000001</v>
      </c>
    </row>
    <row r="673" spans="1:11" ht="16.5" hidden="1" x14ac:dyDescent="0.3">
      <c r="A673" s="67" t="str">
        <f t="shared" si="33"/>
        <v>DISTTransmisiónBajío</v>
      </c>
      <c r="B673" s="250" t="str">
        <f t="shared" si="31"/>
        <v>DISTEnergíaBajío</v>
      </c>
      <c r="C673" s="67" t="str">
        <f t="shared" si="32"/>
        <v>DISTTransmisiónEnergíaBajío</v>
      </c>
      <c r="E673" s="180" t="s">
        <v>51</v>
      </c>
      <c r="F673" s="181" t="s">
        <v>192</v>
      </c>
      <c r="G673" s="181" t="s">
        <v>184</v>
      </c>
      <c r="H673" s="181" t="s">
        <v>135</v>
      </c>
      <c r="I673" s="181" t="s">
        <v>62</v>
      </c>
      <c r="J673" s="285" t="s">
        <v>161</v>
      </c>
      <c r="K673" s="505">
        <f>+ROUND(IF($E673="DIT",TR_ENERO_2025!$E$15,TR_ENERO_2025!$E$16),LOOKUP($H673,TR_ENERO_2025!$B$71:$C$73,TR_ENERO_2025!$C$71:$C$73))</f>
        <v>0.18090000000000001</v>
      </c>
    </row>
    <row r="674" spans="1:11" ht="16.5" hidden="1" x14ac:dyDescent="0.3">
      <c r="A674" s="67" t="str">
        <f t="shared" si="33"/>
        <v>DITTransmisiónBajío</v>
      </c>
      <c r="B674" s="250" t="str">
        <f t="shared" si="31"/>
        <v>DITEnergíaBajío</v>
      </c>
      <c r="C674" s="67" t="str">
        <f t="shared" si="32"/>
        <v>DITTransmisiónEnergíaBajío</v>
      </c>
      <c r="E674" s="180" t="s">
        <v>52</v>
      </c>
      <c r="F674" s="181" t="s">
        <v>192</v>
      </c>
      <c r="G674" s="181" t="s">
        <v>184</v>
      </c>
      <c r="H674" s="181" t="s">
        <v>135</v>
      </c>
      <c r="I674" s="181" t="s">
        <v>62</v>
      </c>
      <c r="J674" s="285" t="s">
        <v>161</v>
      </c>
      <c r="K674" s="505">
        <f>+ROUND(IF($E674="DIT",TR_ENERO_2025!$E$15,TR_ENERO_2025!$E$16),LOOKUP($H674,TR_ENERO_2025!$B$71:$C$73,TR_ENERO_2025!$C$71:$C$73))</f>
        <v>7.9399999999999998E-2</v>
      </c>
    </row>
    <row r="675" spans="1:11" ht="16.5" hidden="1" x14ac:dyDescent="0.3">
      <c r="A675" s="67" t="str">
        <f t="shared" si="33"/>
        <v>DB1TransmisiónCentro Occidente</v>
      </c>
      <c r="B675" s="250" t="str">
        <f t="shared" si="31"/>
        <v>DB1EnergíaCentro Occidente</v>
      </c>
      <c r="C675" s="67" t="str">
        <f t="shared" si="32"/>
        <v>DB1TransmisiónEnergíaCentro Occidente</v>
      </c>
      <c r="E675" s="180" t="s">
        <v>48</v>
      </c>
      <c r="F675" s="181" t="s">
        <v>192</v>
      </c>
      <c r="G675" s="181" t="s">
        <v>184</v>
      </c>
      <c r="H675" s="181" t="s">
        <v>135</v>
      </c>
      <c r="I675" s="181" t="s">
        <v>63</v>
      </c>
      <c r="J675" s="285" t="s">
        <v>161</v>
      </c>
      <c r="K675" s="505">
        <f>+ROUND(IF($E675="DIT",TR_ENERO_2025!$E$15,TR_ENERO_2025!$E$16),LOOKUP($H675,TR_ENERO_2025!$B$71:$C$73,TR_ENERO_2025!$C$71:$C$73))</f>
        <v>0.18090000000000001</v>
      </c>
    </row>
    <row r="676" spans="1:11" ht="16.5" hidden="1" x14ac:dyDescent="0.3">
      <c r="A676" s="67" t="str">
        <f t="shared" si="33"/>
        <v>DB2TransmisiónCentro Occidente</v>
      </c>
      <c r="B676" s="250" t="str">
        <f t="shared" si="31"/>
        <v>DB2EnergíaCentro Occidente</v>
      </c>
      <c r="C676" s="67" t="str">
        <f t="shared" si="32"/>
        <v>DB2TransmisiónEnergíaCentro Occidente</v>
      </c>
      <c r="E676" s="180" t="s">
        <v>50</v>
      </c>
      <c r="F676" s="181" t="s">
        <v>192</v>
      </c>
      <c r="G676" s="181" t="s">
        <v>184</v>
      </c>
      <c r="H676" s="181" t="s">
        <v>135</v>
      </c>
      <c r="I676" s="181" t="s">
        <v>63</v>
      </c>
      <c r="J676" s="285" t="s">
        <v>161</v>
      </c>
      <c r="K676" s="505">
        <f>+ROUND(IF($E676="DIT",TR_ENERO_2025!$E$15,TR_ENERO_2025!$E$16),LOOKUP($H676,TR_ENERO_2025!$B$71:$C$73,TR_ENERO_2025!$C$71:$C$73))</f>
        <v>0.18090000000000001</v>
      </c>
    </row>
    <row r="677" spans="1:11" ht="16.5" hidden="1" x14ac:dyDescent="0.3">
      <c r="A677" s="67" t="str">
        <f t="shared" si="33"/>
        <v>PDBTTransmisiónCentro Occidente</v>
      </c>
      <c r="B677" s="250" t="str">
        <f t="shared" si="31"/>
        <v>PDBTEnergíaCentro Occidente</v>
      </c>
      <c r="C677" s="67" t="str">
        <f t="shared" si="32"/>
        <v>PDBTTransmisiónEnergíaCentro Occidente</v>
      </c>
      <c r="E677" s="180" t="s">
        <v>56</v>
      </c>
      <c r="F677" s="181" t="s">
        <v>192</v>
      </c>
      <c r="G677" s="181" t="s">
        <v>184</v>
      </c>
      <c r="H677" s="181" t="s">
        <v>135</v>
      </c>
      <c r="I677" s="181" t="s">
        <v>63</v>
      </c>
      <c r="J677" s="285" t="s">
        <v>161</v>
      </c>
      <c r="K677" s="505">
        <f>+ROUND(IF($E677="DIT",TR_ENERO_2025!$E$15,TR_ENERO_2025!$E$16),LOOKUP($H677,TR_ENERO_2025!$B$71:$C$73,TR_ENERO_2025!$C$71:$C$73))</f>
        <v>0.18090000000000001</v>
      </c>
    </row>
    <row r="678" spans="1:11" ht="16.5" hidden="1" x14ac:dyDescent="0.3">
      <c r="A678" s="67" t="str">
        <f t="shared" si="33"/>
        <v>GDBTTransmisiónCentro Occidente</v>
      </c>
      <c r="B678" s="250" t="str">
        <f t="shared" si="31"/>
        <v>GDBTEnergíaCentro Occidente</v>
      </c>
      <c r="C678" s="67" t="str">
        <f t="shared" si="32"/>
        <v>GDBTTransmisiónEnergíaCentro Occidente</v>
      </c>
      <c r="E678" s="187" t="s">
        <v>53</v>
      </c>
      <c r="F678" s="181" t="s">
        <v>192</v>
      </c>
      <c r="G678" s="181" t="s">
        <v>184</v>
      </c>
      <c r="H678" s="181" t="s">
        <v>135</v>
      </c>
      <c r="I678" s="181" t="s">
        <v>63</v>
      </c>
      <c r="J678" s="285" t="s">
        <v>161</v>
      </c>
      <c r="K678" s="505">
        <f>+ROUND(IF($E678="DIT",TR_ENERO_2025!$E$15,TR_ENERO_2025!$E$16),LOOKUP($H678,TR_ENERO_2025!$B$71:$C$73,TR_ENERO_2025!$C$71:$C$73))</f>
        <v>0.18090000000000001</v>
      </c>
    </row>
    <row r="679" spans="1:11" ht="16.5" hidden="1" x14ac:dyDescent="0.3">
      <c r="A679" s="67" t="str">
        <f t="shared" si="33"/>
        <v>RABTTransmisiónCentro Occidente</v>
      </c>
      <c r="B679" s="250" t="str">
        <f t="shared" si="31"/>
        <v>RABTEnergíaCentro Occidente</v>
      </c>
      <c r="C679" s="67" t="str">
        <f t="shared" si="32"/>
        <v>RABTTransmisiónEnergíaCentro Occidente</v>
      </c>
      <c r="E679" s="187" t="s">
        <v>59</v>
      </c>
      <c r="F679" s="181" t="s">
        <v>192</v>
      </c>
      <c r="G679" s="181" t="s">
        <v>184</v>
      </c>
      <c r="H679" s="181" t="s">
        <v>135</v>
      </c>
      <c r="I679" s="181" t="s">
        <v>63</v>
      </c>
      <c r="J679" s="285" t="s">
        <v>161</v>
      </c>
      <c r="K679" s="505">
        <f>+ROUND(IF($E679="DIT",TR_ENERO_2025!$E$15,TR_ENERO_2025!$E$16),LOOKUP($H679,TR_ENERO_2025!$B$71:$C$73,TR_ENERO_2025!$C$71:$C$73))</f>
        <v>0.18090000000000001</v>
      </c>
    </row>
    <row r="680" spans="1:11" ht="16.5" hidden="1" x14ac:dyDescent="0.3">
      <c r="A680" s="67" t="str">
        <f t="shared" si="33"/>
        <v>APBTTransmisiónCentro Occidente</v>
      </c>
      <c r="B680" s="250" t="str">
        <f t="shared" si="31"/>
        <v>APBTEnergíaCentro Occidente</v>
      </c>
      <c r="C680" s="67" t="str">
        <f t="shared" si="32"/>
        <v>APBTTransmisiónEnergíaCentro Occidente</v>
      </c>
      <c r="E680" s="180" t="s">
        <v>57</v>
      </c>
      <c r="F680" s="181" t="s">
        <v>192</v>
      </c>
      <c r="G680" s="181" t="s">
        <v>184</v>
      </c>
      <c r="H680" s="181" t="s">
        <v>135</v>
      </c>
      <c r="I680" s="181" t="s">
        <v>63</v>
      </c>
      <c r="J680" s="285" t="s">
        <v>161</v>
      </c>
      <c r="K680" s="505">
        <f>+ROUND(IF($E680="DIT",TR_ENERO_2025!$E$15,TR_ENERO_2025!$E$16),LOOKUP($H680,TR_ENERO_2025!$B$71:$C$73,TR_ENERO_2025!$C$71:$C$73))</f>
        <v>0.18090000000000001</v>
      </c>
    </row>
    <row r="681" spans="1:11" ht="16.5" hidden="1" x14ac:dyDescent="0.3">
      <c r="A681" s="67" t="str">
        <f t="shared" si="33"/>
        <v>APMTTransmisiónCentro Occidente</v>
      </c>
      <c r="B681" s="250" t="str">
        <f t="shared" si="31"/>
        <v>APMTEnergíaCentro Occidente</v>
      </c>
      <c r="C681" s="67" t="str">
        <f t="shared" si="32"/>
        <v>APMTTransmisiónEnergíaCentro Occidente</v>
      </c>
      <c r="E681" s="180" t="s">
        <v>58</v>
      </c>
      <c r="F681" s="181" t="s">
        <v>192</v>
      </c>
      <c r="G681" s="181" t="s">
        <v>184</v>
      </c>
      <c r="H681" s="181" t="s">
        <v>135</v>
      </c>
      <c r="I681" s="181" t="s">
        <v>63</v>
      </c>
      <c r="J681" s="285" t="s">
        <v>161</v>
      </c>
      <c r="K681" s="505">
        <f>+ROUND(IF($E681="DIT",TR_ENERO_2025!$E$15,TR_ENERO_2025!$E$16),LOOKUP($H681,TR_ENERO_2025!$B$71:$C$73,TR_ENERO_2025!$C$71:$C$73))</f>
        <v>0.18090000000000001</v>
      </c>
    </row>
    <row r="682" spans="1:11" ht="16.5" hidden="1" x14ac:dyDescent="0.3">
      <c r="A682" s="67" t="str">
        <f t="shared" si="33"/>
        <v>GDMTHTransmisiónCentro Occidente</v>
      </c>
      <c r="B682" s="250" t="str">
        <f t="shared" si="31"/>
        <v>GDMTHEnergíaCentro Occidente</v>
      </c>
      <c r="C682" s="67" t="str">
        <f t="shared" si="32"/>
        <v>GDMTHTransmisiónEnergíaCentro Occidente</v>
      </c>
      <c r="E682" s="180" t="s">
        <v>54</v>
      </c>
      <c r="F682" s="181" t="s">
        <v>192</v>
      </c>
      <c r="G682" s="181" t="s">
        <v>184</v>
      </c>
      <c r="H682" s="181" t="s">
        <v>135</v>
      </c>
      <c r="I682" s="181" t="s">
        <v>63</v>
      </c>
      <c r="J682" s="285" t="s">
        <v>161</v>
      </c>
      <c r="K682" s="505">
        <f>+ROUND(IF($E682="DIT",TR_ENERO_2025!$E$15,TR_ENERO_2025!$E$16),LOOKUP($H682,TR_ENERO_2025!$B$71:$C$73,TR_ENERO_2025!$C$71:$C$73))</f>
        <v>0.18090000000000001</v>
      </c>
    </row>
    <row r="683" spans="1:11" ht="16.5" hidden="1" x14ac:dyDescent="0.3">
      <c r="A683" s="67" t="str">
        <f t="shared" si="33"/>
        <v>GDMTOTransmisiónCentro Occidente</v>
      </c>
      <c r="B683" s="250" t="str">
        <f t="shared" si="31"/>
        <v>GDMTOEnergíaCentro Occidente</v>
      </c>
      <c r="C683" s="67" t="str">
        <f t="shared" si="32"/>
        <v>GDMTOTransmisiónEnergíaCentro Occidente</v>
      </c>
      <c r="E683" s="180" t="s">
        <v>55</v>
      </c>
      <c r="F683" s="181" t="s">
        <v>192</v>
      </c>
      <c r="G683" s="181" t="s">
        <v>184</v>
      </c>
      <c r="H683" s="181" t="s">
        <v>135</v>
      </c>
      <c r="I683" s="181" t="s">
        <v>63</v>
      </c>
      <c r="J683" s="285" t="s">
        <v>161</v>
      </c>
      <c r="K683" s="505">
        <f>+ROUND(IF($E683="DIT",TR_ENERO_2025!$E$15,TR_ENERO_2025!$E$16),LOOKUP($H683,TR_ENERO_2025!$B$71:$C$73,TR_ENERO_2025!$C$71:$C$73))</f>
        <v>0.18090000000000001</v>
      </c>
    </row>
    <row r="684" spans="1:11" ht="16.5" hidden="1" x14ac:dyDescent="0.3">
      <c r="A684" s="67" t="str">
        <f t="shared" si="33"/>
        <v>RAMTTransmisiónCentro Occidente</v>
      </c>
      <c r="B684" s="250" t="str">
        <f t="shared" si="31"/>
        <v>RAMTEnergíaCentro Occidente</v>
      </c>
      <c r="C684" s="67" t="str">
        <f t="shared" si="32"/>
        <v>RAMTTransmisiónEnergíaCentro Occidente</v>
      </c>
      <c r="E684" s="180" t="s">
        <v>60</v>
      </c>
      <c r="F684" s="181" t="s">
        <v>192</v>
      </c>
      <c r="G684" s="181" t="s">
        <v>184</v>
      </c>
      <c r="H684" s="181" t="s">
        <v>135</v>
      </c>
      <c r="I684" s="181" t="s">
        <v>63</v>
      </c>
      <c r="J684" s="285" t="s">
        <v>161</v>
      </c>
      <c r="K684" s="505">
        <f>+ROUND(IF($E684="DIT",TR_ENERO_2025!$E$15,TR_ENERO_2025!$E$16),LOOKUP($H684,TR_ENERO_2025!$B$71:$C$73,TR_ENERO_2025!$C$71:$C$73))</f>
        <v>0.18090000000000001</v>
      </c>
    </row>
    <row r="685" spans="1:11" ht="16.5" hidden="1" x14ac:dyDescent="0.3">
      <c r="A685" s="67" t="str">
        <f t="shared" si="33"/>
        <v>DISTTransmisiónCentro Occidente</v>
      </c>
      <c r="B685" s="250" t="str">
        <f t="shared" si="31"/>
        <v>DISTEnergíaCentro Occidente</v>
      </c>
      <c r="C685" s="67" t="str">
        <f t="shared" si="32"/>
        <v>DISTTransmisiónEnergíaCentro Occidente</v>
      </c>
      <c r="E685" s="180" t="s">
        <v>51</v>
      </c>
      <c r="F685" s="181" t="s">
        <v>192</v>
      </c>
      <c r="G685" s="181" t="s">
        <v>184</v>
      </c>
      <c r="H685" s="181" t="s">
        <v>135</v>
      </c>
      <c r="I685" s="181" t="s">
        <v>63</v>
      </c>
      <c r="J685" s="285" t="s">
        <v>161</v>
      </c>
      <c r="K685" s="505">
        <f>+ROUND(IF($E685="DIT",TR_ENERO_2025!$E$15,TR_ENERO_2025!$E$16),LOOKUP($H685,TR_ENERO_2025!$B$71:$C$73,TR_ENERO_2025!$C$71:$C$73))</f>
        <v>0.18090000000000001</v>
      </c>
    </row>
    <row r="686" spans="1:11" ht="16.5" hidden="1" x14ac:dyDescent="0.3">
      <c r="A686" s="67" t="str">
        <f t="shared" si="33"/>
        <v>DITTransmisiónCentro Occidente</v>
      </c>
      <c r="B686" s="250" t="str">
        <f t="shared" si="31"/>
        <v>DITEnergíaCentro Occidente</v>
      </c>
      <c r="C686" s="67" t="str">
        <f t="shared" si="32"/>
        <v>DITTransmisiónEnergíaCentro Occidente</v>
      </c>
      <c r="E686" s="180" t="s">
        <v>52</v>
      </c>
      <c r="F686" s="181" t="s">
        <v>192</v>
      </c>
      <c r="G686" s="181" t="s">
        <v>184</v>
      </c>
      <c r="H686" s="181" t="s">
        <v>135</v>
      </c>
      <c r="I686" s="181" t="s">
        <v>63</v>
      </c>
      <c r="J686" s="285" t="s">
        <v>161</v>
      </c>
      <c r="K686" s="505">
        <f>+ROUND(IF($E686="DIT",TR_ENERO_2025!$E$15,TR_ENERO_2025!$E$16),LOOKUP($H686,TR_ENERO_2025!$B$71:$C$73,TR_ENERO_2025!$C$71:$C$73))</f>
        <v>7.9399999999999998E-2</v>
      </c>
    </row>
    <row r="687" spans="1:11" ht="16.5" hidden="1" x14ac:dyDescent="0.3">
      <c r="A687" s="67" t="str">
        <f t="shared" si="33"/>
        <v>DB1TransmisiónCentro Oriente</v>
      </c>
      <c r="B687" s="250" t="str">
        <f t="shared" si="31"/>
        <v>DB1EnergíaCentro Oriente</v>
      </c>
      <c r="C687" s="67" t="str">
        <f t="shared" si="32"/>
        <v>DB1TransmisiónEnergíaCentro Oriente</v>
      </c>
      <c r="E687" s="180" t="s">
        <v>48</v>
      </c>
      <c r="F687" s="181" t="s">
        <v>192</v>
      </c>
      <c r="G687" s="181" t="s">
        <v>184</v>
      </c>
      <c r="H687" s="181" t="s">
        <v>135</v>
      </c>
      <c r="I687" s="181" t="s">
        <v>64</v>
      </c>
      <c r="J687" s="285" t="s">
        <v>161</v>
      </c>
      <c r="K687" s="505">
        <f>+ROUND(IF($E687="DIT",TR_ENERO_2025!$E$15,TR_ENERO_2025!$E$16),LOOKUP($H687,TR_ENERO_2025!$B$71:$C$73,TR_ENERO_2025!$C$71:$C$73))</f>
        <v>0.18090000000000001</v>
      </c>
    </row>
    <row r="688" spans="1:11" ht="16.5" hidden="1" x14ac:dyDescent="0.3">
      <c r="A688" s="67" t="str">
        <f t="shared" si="33"/>
        <v>DB2TransmisiónCentro Oriente</v>
      </c>
      <c r="B688" s="250" t="str">
        <f t="shared" si="31"/>
        <v>DB2EnergíaCentro Oriente</v>
      </c>
      <c r="C688" s="67" t="str">
        <f t="shared" si="32"/>
        <v>DB2TransmisiónEnergíaCentro Oriente</v>
      </c>
      <c r="E688" s="180" t="s">
        <v>50</v>
      </c>
      <c r="F688" s="181" t="s">
        <v>192</v>
      </c>
      <c r="G688" s="181" t="s">
        <v>184</v>
      </c>
      <c r="H688" s="181" t="s">
        <v>135</v>
      </c>
      <c r="I688" s="181" t="s">
        <v>64</v>
      </c>
      <c r="J688" s="285" t="s">
        <v>161</v>
      </c>
      <c r="K688" s="505">
        <f>+ROUND(IF($E688="DIT",TR_ENERO_2025!$E$15,TR_ENERO_2025!$E$16),LOOKUP($H688,TR_ENERO_2025!$B$71:$C$73,TR_ENERO_2025!$C$71:$C$73))</f>
        <v>0.18090000000000001</v>
      </c>
    </row>
    <row r="689" spans="1:11" ht="16.5" hidden="1" x14ac:dyDescent="0.3">
      <c r="A689" s="67" t="str">
        <f t="shared" si="33"/>
        <v>PDBTTransmisiónCentro Oriente</v>
      </c>
      <c r="B689" s="250" t="str">
        <f t="shared" si="31"/>
        <v>PDBTEnergíaCentro Oriente</v>
      </c>
      <c r="C689" s="67" t="str">
        <f t="shared" si="32"/>
        <v>PDBTTransmisiónEnergíaCentro Oriente</v>
      </c>
      <c r="E689" s="180" t="s">
        <v>56</v>
      </c>
      <c r="F689" s="181" t="s">
        <v>192</v>
      </c>
      <c r="G689" s="181" t="s">
        <v>184</v>
      </c>
      <c r="H689" s="181" t="s">
        <v>135</v>
      </c>
      <c r="I689" s="181" t="s">
        <v>64</v>
      </c>
      <c r="J689" s="285" t="s">
        <v>161</v>
      </c>
      <c r="K689" s="505">
        <f>+ROUND(IF($E689="DIT",TR_ENERO_2025!$E$15,TR_ENERO_2025!$E$16),LOOKUP($H689,TR_ENERO_2025!$B$71:$C$73,TR_ENERO_2025!$C$71:$C$73))</f>
        <v>0.18090000000000001</v>
      </c>
    </row>
    <row r="690" spans="1:11" ht="16.5" hidden="1" x14ac:dyDescent="0.3">
      <c r="A690" s="67" t="str">
        <f t="shared" si="33"/>
        <v>GDBTTransmisiónCentro Oriente</v>
      </c>
      <c r="B690" s="250" t="str">
        <f t="shared" si="31"/>
        <v>GDBTEnergíaCentro Oriente</v>
      </c>
      <c r="C690" s="67" t="str">
        <f t="shared" si="32"/>
        <v>GDBTTransmisiónEnergíaCentro Oriente</v>
      </c>
      <c r="E690" s="180" t="s">
        <v>53</v>
      </c>
      <c r="F690" s="181" t="s">
        <v>192</v>
      </c>
      <c r="G690" s="181" t="s">
        <v>184</v>
      </c>
      <c r="H690" s="181" t="s">
        <v>135</v>
      </c>
      <c r="I690" s="181" t="s">
        <v>64</v>
      </c>
      <c r="J690" s="285" t="s">
        <v>161</v>
      </c>
      <c r="K690" s="505">
        <f>+ROUND(IF($E690="DIT",TR_ENERO_2025!$E$15,TR_ENERO_2025!$E$16),LOOKUP($H690,TR_ENERO_2025!$B$71:$C$73,TR_ENERO_2025!$C$71:$C$73))</f>
        <v>0.18090000000000001</v>
      </c>
    </row>
    <row r="691" spans="1:11" ht="16.5" hidden="1" x14ac:dyDescent="0.3">
      <c r="A691" s="67" t="str">
        <f t="shared" si="33"/>
        <v>RABTTransmisiónCentro Oriente</v>
      </c>
      <c r="B691" s="250" t="str">
        <f t="shared" si="31"/>
        <v>RABTEnergíaCentro Oriente</v>
      </c>
      <c r="C691" s="67" t="str">
        <f t="shared" si="32"/>
        <v>RABTTransmisiónEnergíaCentro Oriente</v>
      </c>
      <c r="E691" s="180" t="s">
        <v>59</v>
      </c>
      <c r="F691" s="181" t="s">
        <v>192</v>
      </c>
      <c r="G691" s="181" t="s">
        <v>184</v>
      </c>
      <c r="H691" s="181" t="s">
        <v>135</v>
      </c>
      <c r="I691" s="181" t="s">
        <v>64</v>
      </c>
      <c r="J691" s="285" t="s">
        <v>161</v>
      </c>
      <c r="K691" s="505">
        <f>+ROUND(IF($E691="DIT",TR_ENERO_2025!$E$15,TR_ENERO_2025!$E$16),LOOKUP($H691,TR_ENERO_2025!$B$71:$C$73,TR_ENERO_2025!$C$71:$C$73))</f>
        <v>0.18090000000000001</v>
      </c>
    </row>
    <row r="692" spans="1:11" ht="16.5" hidden="1" x14ac:dyDescent="0.3">
      <c r="A692" s="67" t="str">
        <f t="shared" si="33"/>
        <v>APBTTransmisiónCentro Oriente</v>
      </c>
      <c r="B692" s="250" t="str">
        <f t="shared" si="31"/>
        <v>APBTEnergíaCentro Oriente</v>
      </c>
      <c r="C692" s="67" t="str">
        <f t="shared" si="32"/>
        <v>APBTTransmisiónEnergíaCentro Oriente</v>
      </c>
      <c r="E692" s="180" t="s">
        <v>57</v>
      </c>
      <c r="F692" s="181" t="s">
        <v>192</v>
      </c>
      <c r="G692" s="181" t="s">
        <v>184</v>
      </c>
      <c r="H692" s="181" t="s">
        <v>135</v>
      </c>
      <c r="I692" s="181" t="s">
        <v>64</v>
      </c>
      <c r="J692" s="285" t="s">
        <v>161</v>
      </c>
      <c r="K692" s="505">
        <f>+ROUND(IF($E692="DIT",TR_ENERO_2025!$E$15,TR_ENERO_2025!$E$16),LOOKUP($H692,TR_ENERO_2025!$B$71:$C$73,TR_ENERO_2025!$C$71:$C$73))</f>
        <v>0.18090000000000001</v>
      </c>
    </row>
    <row r="693" spans="1:11" ht="16.5" hidden="1" x14ac:dyDescent="0.3">
      <c r="A693" s="67" t="str">
        <f t="shared" si="33"/>
        <v>APMTTransmisiónCentro Oriente</v>
      </c>
      <c r="B693" s="250" t="str">
        <f t="shared" si="31"/>
        <v>APMTEnergíaCentro Oriente</v>
      </c>
      <c r="C693" s="67" t="str">
        <f t="shared" si="32"/>
        <v>APMTTransmisiónEnergíaCentro Oriente</v>
      </c>
      <c r="E693" s="180" t="s">
        <v>58</v>
      </c>
      <c r="F693" s="181" t="s">
        <v>192</v>
      </c>
      <c r="G693" s="181" t="s">
        <v>184</v>
      </c>
      <c r="H693" s="181" t="s">
        <v>135</v>
      </c>
      <c r="I693" s="181" t="s">
        <v>64</v>
      </c>
      <c r="J693" s="285" t="s">
        <v>161</v>
      </c>
      <c r="K693" s="505">
        <f>+ROUND(IF($E693="DIT",TR_ENERO_2025!$E$15,TR_ENERO_2025!$E$16),LOOKUP($H693,TR_ENERO_2025!$B$71:$C$73,TR_ENERO_2025!$C$71:$C$73))</f>
        <v>0.18090000000000001</v>
      </c>
    </row>
    <row r="694" spans="1:11" ht="16.5" hidden="1" x14ac:dyDescent="0.3">
      <c r="A694" s="67" t="str">
        <f t="shared" si="33"/>
        <v>GDMTHTransmisiónCentro Oriente</v>
      </c>
      <c r="B694" s="250" t="str">
        <f t="shared" si="31"/>
        <v>GDMTHEnergíaCentro Oriente</v>
      </c>
      <c r="C694" s="67" t="str">
        <f t="shared" si="32"/>
        <v>GDMTHTransmisiónEnergíaCentro Oriente</v>
      </c>
      <c r="E694" s="180" t="s">
        <v>54</v>
      </c>
      <c r="F694" s="181" t="s">
        <v>192</v>
      </c>
      <c r="G694" s="181" t="s">
        <v>184</v>
      </c>
      <c r="H694" s="181" t="s">
        <v>135</v>
      </c>
      <c r="I694" s="181" t="s">
        <v>64</v>
      </c>
      <c r="J694" s="285" t="s">
        <v>161</v>
      </c>
      <c r="K694" s="505">
        <f>+ROUND(IF($E694="DIT",TR_ENERO_2025!$E$15,TR_ENERO_2025!$E$16),LOOKUP($H694,TR_ENERO_2025!$B$71:$C$73,TR_ENERO_2025!$C$71:$C$73))</f>
        <v>0.18090000000000001</v>
      </c>
    </row>
    <row r="695" spans="1:11" ht="16.5" hidden="1" x14ac:dyDescent="0.3">
      <c r="A695" s="67" t="str">
        <f t="shared" si="33"/>
        <v>GDMTOTransmisiónCentro Oriente</v>
      </c>
      <c r="B695" s="250" t="str">
        <f t="shared" si="31"/>
        <v>GDMTOEnergíaCentro Oriente</v>
      </c>
      <c r="C695" s="67" t="str">
        <f t="shared" si="32"/>
        <v>GDMTOTransmisiónEnergíaCentro Oriente</v>
      </c>
      <c r="E695" s="180" t="s">
        <v>55</v>
      </c>
      <c r="F695" s="181" t="s">
        <v>192</v>
      </c>
      <c r="G695" s="181" t="s">
        <v>184</v>
      </c>
      <c r="H695" s="181" t="s">
        <v>135</v>
      </c>
      <c r="I695" s="181" t="s">
        <v>64</v>
      </c>
      <c r="J695" s="285" t="s">
        <v>161</v>
      </c>
      <c r="K695" s="505">
        <f>+ROUND(IF($E695="DIT",TR_ENERO_2025!$E$15,TR_ENERO_2025!$E$16),LOOKUP($H695,TR_ENERO_2025!$B$71:$C$73,TR_ENERO_2025!$C$71:$C$73))</f>
        <v>0.18090000000000001</v>
      </c>
    </row>
    <row r="696" spans="1:11" ht="16.5" hidden="1" x14ac:dyDescent="0.3">
      <c r="A696" s="67" t="str">
        <f t="shared" si="33"/>
        <v>RAMTTransmisiónCentro Oriente</v>
      </c>
      <c r="B696" s="250" t="str">
        <f t="shared" si="31"/>
        <v>RAMTEnergíaCentro Oriente</v>
      </c>
      <c r="C696" s="67" t="str">
        <f t="shared" si="32"/>
        <v>RAMTTransmisiónEnergíaCentro Oriente</v>
      </c>
      <c r="E696" s="180" t="s">
        <v>60</v>
      </c>
      <c r="F696" s="181" t="s">
        <v>192</v>
      </c>
      <c r="G696" s="181" t="s">
        <v>184</v>
      </c>
      <c r="H696" s="181" t="s">
        <v>135</v>
      </c>
      <c r="I696" s="181" t="s">
        <v>64</v>
      </c>
      <c r="J696" s="285" t="s">
        <v>161</v>
      </c>
      <c r="K696" s="505">
        <f>+ROUND(IF($E696="DIT",TR_ENERO_2025!$E$15,TR_ENERO_2025!$E$16),LOOKUP($H696,TR_ENERO_2025!$B$71:$C$73,TR_ENERO_2025!$C$71:$C$73))</f>
        <v>0.18090000000000001</v>
      </c>
    </row>
    <row r="697" spans="1:11" ht="16.5" hidden="1" x14ac:dyDescent="0.3">
      <c r="A697" s="67" t="str">
        <f t="shared" si="33"/>
        <v>DISTTransmisiónCentro Oriente</v>
      </c>
      <c r="B697" s="250" t="str">
        <f t="shared" si="31"/>
        <v>DISTEnergíaCentro Oriente</v>
      </c>
      <c r="C697" s="67" t="str">
        <f t="shared" si="32"/>
        <v>DISTTransmisiónEnergíaCentro Oriente</v>
      </c>
      <c r="E697" s="180" t="s">
        <v>51</v>
      </c>
      <c r="F697" s="181" t="s">
        <v>192</v>
      </c>
      <c r="G697" s="181" t="s">
        <v>184</v>
      </c>
      <c r="H697" s="181" t="s">
        <v>135</v>
      </c>
      <c r="I697" s="181" t="s">
        <v>64</v>
      </c>
      <c r="J697" s="285" t="s">
        <v>161</v>
      </c>
      <c r="K697" s="505">
        <f>+ROUND(IF($E697="DIT",TR_ENERO_2025!$E$15,TR_ENERO_2025!$E$16),LOOKUP($H697,TR_ENERO_2025!$B$71:$C$73,TR_ENERO_2025!$C$71:$C$73))</f>
        <v>0.18090000000000001</v>
      </c>
    </row>
    <row r="698" spans="1:11" ht="16.5" hidden="1" x14ac:dyDescent="0.3">
      <c r="A698" s="67" t="str">
        <f t="shared" si="33"/>
        <v>DITTransmisiónCentro Oriente</v>
      </c>
      <c r="B698" s="250" t="str">
        <f t="shared" si="31"/>
        <v>DITEnergíaCentro Oriente</v>
      </c>
      <c r="C698" s="67" t="str">
        <f t="shared" si="32"/>
        <v>DITTransmisiónEnergíaCentro Oriente</v>
      </c>
      <c r="E698" s="180" t="s">
        <v>52</v>
      </c>
      <c r="F698" s="181" t="s">
        <v>192</v>
      </c>
      <c r="G698" s="181" t="s">
        <v>184</v>
      </c>
      <c r="H698" s="181" t="s">
        <v>135</v>
      </c>
      <c r="I698" s="181" t="s">
        <v>64</v>
      </c>
      <c r="J698" s="285" t="s">
        <v>161</v>
      </c>
      <c r="K698" s="505">
        <f>+ROUND(IF($E698="DIT",TR_ENERO_2025!$E$15,TR_ENERO_2025!$E$16),LOOKUP($H698,TR_ENERO_2025!$B$71:$C$73,TR_ENERO_2025!$C$71:$C$73))</f>
        <v>7.9399999999999998E-2</v>
      </c>
    </row>
    <row r="699" spans="1:11" ht="16.5" hidden="1" x14ac:dyDescent="0.3">
      <c r="A699" s="67" t="str">
        <f t="shared" si="33"/>
        <v>DB1TransmisiónCentro Sur</v>
      </c>
      <c r="B699" s="250" t="str">
        <f t="shared" si="31"/>
        <v>DB1EnergíaCentro Sur</v>
      </c>
      <c r="C699" s="67" t="str">
        <f t="shared" si="32"/>
        <v>DB1TransmisiónEnergíaCentro Sur</v>
      </c>
      <c r="E699" s="180" t="s">
        <v>48</v>
      </c>
      <c r="F699" s="181" t="s">
        <v>192</v>
      </c>
      <c r="G699" s="181" t="s">
        <v>184</v>
      </c>
      <c r="H699" s="181" t="s">
        <v>135</v>
      </c>
      <c r="I699" s="181" t="s">
        <v>65</v>
      </c>
      <c r="J699" s="285" t="s">
        <v>161</v>
      </c>
      <c r="K699" s="505">
        <f>+ROUND(IF($E699="DIT",TR_ENERO_2025!$E$15,TR_ENERO_2025!$E$16),LOOKUP($H699,TR_ENERO_2025!$B$71:$C$73,TR_ENERO_2025!$C$71:$C$73))</f>
        <v>0.18090000000000001</v>
      </c>
    </row>
    <row r="700" spans="1:11" ht="16.5" hidden="1" x14ac:dyDescent="0.3">
      <c r="A700" s="67" t="str">
        <f t="shared" si="33"/>
        <v>DB2TransmisiónCentro Sur</v>
      </c>
      <c r="B700" s="250" t="str">
        <f t="shared" si="31"/>
        <v>DB2EnergíaCentro Sur</v>
      </c>
      <c r="C700" s="67" t="str">
        <f t="shared" si="32"/>
        <v>DB2TransmisiónEnergíaCentro Sur</v>
      </c>
      <c r="E700" s="180" t="s">
        <v>50</v>
      </c>
      <c r="F700" s="181" t="s">
        <v>192</v>
      </c>
      <c r="G700" s="181" t="s">
        <v>184</v>
      </c>
      <c r="H700" s="181" t="s">
        <v>135</v>
      </c>
      <c r="I700" s="181" t="s">
        <v>65</v>
      </c>
      <c r="J700" s="285" t="s">
        <v>161</v>
      </c>
      <c r="K700" s="505">
        <f>+ROUND(IF($E700="DIT",TR_ENERO_2025!$E$15,TR_ENERO_2025!$E$16),LOOKUP($H700,TR_ENERO_2025!$B$71:$C$73,TR_ENERO_2025!$C$71:$C$73))</f>
        <v>0.18090000000000001</v>
      </c>
    </row>
    <row r="701" spans="1:11" ht="16.5" hidden="1" x14ac:dyDescent="0.3">
      <c r="A701" s="67" t="str">
        <f t="shared" si="33"/>
        <v>PDBTTransmisiónCentro Sur</v>
      </c>
      <c r="B701" s="250" t="str">
        <f t="shared" si="31"/>
        <v>PDBTEnergíaCentro Sur</v>
      </c>
      <c r="C701" s="67" t="str">
        <f t="shared" si="32"/>
        <v>PDBTTransmisiónEnergíaCentro Sur</v>
      </c>
      <c r="E701" s="180" t="s">
        <v>56</v>
      </c>
      <c r="F701" s="181" t="s">
        <v>192</v>
      </c>
      <c r="G701" s="181" t="s">
        <v>184</v>
      </c>
      <c r="H701" s="181" t="s">
        <v>135</v>
      </c>
      <c r="I701" s="181" t="s">
        <v>65</v>
      </c>
      <c r="J701" s="285" t="s">
        <v>161</v>
      </c>
      <c r="K701" s="505">
        <f>+ROUND(IF($E701="DIT",TR_ENERO_2025!$E$15,TR_ENERO_2025!$E$16),LOOKUP($H701,TR_ENERO_2025!$B$71:$C$73,TR_ENERO_2025!$C$71:$C$73))</f>
        <v>0.18090000000000001</v>
      </c>
    </row>
    <row r="702" spans="1:11" ht="16.5" hidden="1" x14ac:dyDescent="0.3">
      <c r="A702" s="67" t="str">
        <f t="shared" si="33"/>
        <v>GDBTTransmisiónCentro Sur</v>
      </c>
      <c r="B702" s="250" t="str">
        <f t="shared" si="31"/>
        <v>GDBTEnergíaCentro Sur</v>
      </c>
      <c r="C702" s="67" t="str">
        <f t="shared" si="32"/>
        <v>GDBTTransmisiónEnergíaCentro Sur</v>
      </c>
      <c r="E702" s="187" t="s">
        <v>53</v>
      </c>
      <c r="F702" s="181" t="s">
        <v>192</v>
      </c>
      <c r="G702" s="181" t="s">
        <v>184</v>
      </c>
      <c r="H702" s="181" t="s">
        <v>135</v>
      </c>
      <c r="I702" s="181" t="s">
        <v>65</v>
      </c>
      <c r="J702" s="285" t="s">
        <v>161</v>
      </c>
      <c r="K702" s="505">
        <f>+ROUND(IF($E702="DIT",TR_ENERO_2025!$E$15,TR_ENERO_2025!$E$16),LOOKUP($H702,TR_ENERO_2025!$B$71:$C$73,TR_ENERO_2025!$C$71:$C$73))</f>
        <v>0.18090000000000001</v>
      </c>
    </row>
    <row r="703" spans="1:11" ht="16.5" hidden="1" x14ac:dyDescent="0.3">
      <c r="A703" s="67" t="str">
        <f t="shared" si="33"/>
        <v>RABTTransmisiónCentro Sur</v>
      </c>
      <c r="B703" s="250" t="str">
        <f t="shared" ref="B703:B766" si="34">E703&amp;H703&amp;I703</f>
        <v>RABTEnergíaCentro Sur</v>
      </c>
      <c r="C703" s="67" t="str">
        <f t="shared" si="32"/>
        <v>RABTTransmisiónEnergíaCentro Sur</v>
      </c>
      <c r="E703" s="187" t="s">
        <v>59</v>
      </c>
      <c r="F703" s="181" t="s">
        <v>192</v>
      </c>
      <c r="G703" s="181" t="s">
        <v>184</v>
      </c>
      <c r="H703" s="181" t="s">
        <v>135</v>
      </c>
      <c r="I703" s="181" t="s">
        <v>65</v>
      </c>
      <c r="J703" s="285" t="s">
        <v>161</v>
      </c>
      <c r="K703" s="505">
        <f>+ROUND(IF($E703="DIT",TR_ENERO_2025!$E$15,TR_ENERO_2025!$E$16),LOOKUP($H703,TR_ENERO_2025!$B$71:$C$73,TR_ENERO_2025!$C$71:$C$73))</f>
        <v>0.18090000000000001</v>
      </c>
    </row>
    <row r="704" spans="1:11" ht="16.5" hidden="1" x14ac:dyDescent="0.3">
      <c r="A704" s="67" t="str">
        <f t="shared" si="33"/>
        <v>APBTTransmisiónCentro Sur</v>
      </c>
      <c r="B704" s="250" t="str">
        <f t="shared" si="34"/>
        <v>APBTEnergíaCentro Sur</v>
      </c>
      <c r="C704" s="67" t="str">
        <f t="shared" si="32"/>
        <v>APBTTransmisiónEnergíaCentro Sur</v>
      </c>
      <c r="E704" s="180" t="s">
        <v>57</v>
      </c>
      <c r="F704" s="181" t="s">
        <v>192</v>
      </c>
      <c r="G704" s="181" t="s">
        <v>184</v>
      </c>
      <c r="H704" s="181" t="s">
        <v>135</v>
      </c>
      <c r="I704" s="181" t="s">
        <v>65</v>
      </c>
      <c r="J704" s="285" t="s">
        <v>161</v>
      </c>
      <c r="K704" s="505">
        <f>+ROUND(IF($E704="DIT",TR_ENERO_2025!$E$15,TR_ENERO_2025!$E$16),LOOKUP($H704,TR_ENERO_2025!$B$71:$C$73,TR_ENERO_2025!$C$71:$C$73))</f>
        <v>0.18090000000000001</v>
      </c>
    </row>
    <row r="705" spans="1:11" ht="16.5" hidden="1" x14ac:dyDescent="0.3">
      <c r="A705" s="67" t="str">
        <f t="shared" si="33"/>
        <v>APMTTransmisiónCentro Sur</v>
      </c>
      <c r="B705" s="250" t="str">
        <f t="shared" si="34"/>
        <v>APMTEnergíaCentro Sur</v>
      </c>
      <c r="C705" s="67" t="str">
        <f t="shared" si="32"/>
        <v>APMTTransmisiónEnergíaCentro Sur</v>
      </c>
      <c r="E705" s="180" t="s">
        <v>58</v>
      </c>
      <c r="F705" s="181" t="s">
        <v>192</v>
      </c>
      <c r="G705" s="181" t="s">
        <v>184</v>
      </c>
      <c r="H705" s="181" t="s">
        <v>135</v>
      </c>
      <c r="I705" s="181" t="s">
        <v>65</v>
      </c>
      <c r="J705" s="285" t="s">
        <v>161</v>
      </c>
      <c r="K705" s="505">
        <f>+ROUND(IF($E705="DIT",TR_ENERO_2025!$E$15,TR_ENERO_2025!$E$16),LOOKUP($H705,TR_ENERO_2025!$B$71:$C$73,TR_ENERO_2025!$C$71:$C$73))</f>
        <v>0.18090000000000001</v>
      </c>
    </row>
    <row r="706" spans="1:11" ht="16.5" hidden="1" x14ac:dyDescent="0.3">
      <c r="A706" s="67" t="str">
        <f t="shared" si="33"/>
        <v>GDMTHTransmisiónCentro Sur</v>
      </c>
      <c r="B706" s="250" t="str">
        <f t="shared" si="34"/>
        <v>GDMTHEnergíaCentro Sur</v>
      </c>
      <c r="C706" s="67" t="str">
        <f t="shared" si="32"/>
        <v>GDMTHTransmisiónEnergíaCentro Sur</v>
      </c>
      <c r="E706" s="180" t="s">
        <v>54</v>
      </c>
      <c r="F706" s="181" t="s">
        <v>192</v>
      </c>
      <c r="G706" s="181" t="s">
        <v>184</v>
      </c>
      <c r="H706" s="181" t="s">
        <v>135</v>
      </c>
      <c r="I706" s="181" t="s">
        <v>65</v>
      </c>
      <c r="J706" s="285" t="s">
        <v>161</v>
      </c>
      <c r="K706" s="505">
        <f>+ROUND(IF($E706="DIT",TR_ENERO_2025!$E$15,TR_ENERO_2025!$E$16),LOOKUP($H706,TR_ENERO_2025!$B$71:$C$73,TR_ENERO_2025!$C$71:$C$73))</f>
        <v>0.18090000000000001</v>
      </c>
    </row>
    <row r="707" spans="1:11" ht="16.5" hidden="1" x14ac:dyDescent="0.3">
      <c r="A707" s="67" t="str">
        <f t="shared" si="33"/>
        <v>GDMTOTransmisiónCentro Sur</v>
      </c>
      <c r="B707" s="250" t="str">
        <f t="shared" si="34"/>
        <v>GDMTOEnergíaCentro Sur</v>
      </c>
      <c r="C707" s="67" t="str">
        <f t="shared" si="32"/>
        <v>GDMTOTransmisiónEnergíaCentro Sur</v>
      </c>
      <c r="E707" s="180" t="s">
        <v>55</v>
      </c>
      <c r="F707" s="181" t="s">
        <v>192</v>
      </c>
      <c r="G707" s="181" t="s">
        <v>184</v>
      </c>
      <c r="H707" s="181" t="s">
        <v>135</v>
      </c>
      <c r="I707" s="181" t="s">
        <v>65</v>
      </c>
      <c r="J707" s="285" t="s">
        <v>161</v>
      </c>
      <c r="K707" s="505">
        <f>+ROUND(IF($E707="DIT",TR_ENERO_2025!$E$15,TR_ENERO_2025!$E$16),LOOKUP($H707,TR_ENERO_2025!$B$71:$C$73,TR_ENERO_2025!$C$71:$C$73))</f>
        <v>0.18090000000000001</v>
      </c>
    </row>
    <row r="708" spans="1:11" ht="16.5" hidden="1" x14ac:dyDescent="0.3">
      <c r="A708" s="67" t="str">
        <f t="shared" si="33"/>
        <v>RAMTTransmisiónCentro Sur</v>
      </c>
      <c r="B708" s="250" t="str">
        <f t="shared" si="34"/>
        <v>RAMTEnergíaCentro Sur</v>
      </c>
      <c r="C708" s="67" t="str">
        <f t="shared" si="32"/>
        <v>RAMTTransmisiónEnergíaCentro Sur</v>
      </c>
      <c r="E708" s="180" t="s">
        <v>60</v>
      </c>
      <c r="F708" s="181" t="s">
        <v>192</v>
      </c>
      <c r="G708" s="181" t="s">
        <v>184</v>
      </c>
      <c r="H708" s="181" t="s">
        <v>135</v>
      </c>
      <c r="I708" s="181" t="s">
        <v>65</v>
      </c>
      <c r="J708" s="285" t="s">
        <v>161</v>
      </c>
      <c r="K708" s="505">
        <f>+ROUND(IF($E708="DIT",TR_ENERO_2025!$E$15,TR_ENERO_2025!$E$16),LOOKUP($H708,TR_ENERO_2025!$B$71:$C$73,TR_ENERO_2025!$C$71:$C$73))</f>
        <v>0.18090000000000001</v>
      </c>
    </row>
    <row r="709" spans="1:11" ht="16.5" hidden="1" x14ac:dyDescent="0.3">
      <c r="A709" s="67" t="str">
        <f t="shared" si="33"/>
        <v>DISTTransmisiónCentro Sur</v>
      </c>
      <c r="B709" s="250" t="str">
        <f t="shared" si="34"/>
        <v>DISTEnergíaCentro Sur</v>
      </c>
      <c r="C709" s="67" t="str">
        <f t="shared" si="32"/>
        <v>DISTTransmisiónEnergíaCentro Sur</v>
      </c>
      <c r="E709" s="180" t="s">
        <v>51</v>
      </c>
      <c r="F709" s="181" t="s">
        <v>192</v>
      </c>
      <c r="G709" s="181" t="s">
        <v>184</v>
      </c>
      <c r="H709" s="181" t="s">
        <v>135</v>
      </c>
      <c r="I709" s="181" t="s">
        <v>65</v>
      </c>
      <c r="J709" s="285" t="s">
        <v>161</v>
      </c>
      <c r="K709" s="505">
        <f>+ROUND(IF($E709="DIT",TR_ENERO_2025!$E$15,TR_ENERO_2025!$E$16),LOOKUP($H709,TR_ENERO_2025!$B$71:$C$73,TR_ENERO_2025!$C$71:$C$73))</f>
        <v>0.18090000000000001</v>
      </c>
    </row>
    <row r="710" spans="1:11" ht="16.5" hidden="1" x14ac:dyDescent="0.3">
      <c r="A710" s="67" t="str">
        <f t="shared" si="33"/>
        <v>DITTransmisiónCentro Sur</v>
      </c>
      <c r="B710" s="250" t="str">
        <f t="shared" si="34"/>
        <v>DITEnergíaCentro Sur</v>
      </c>
      <c r="C710" s="67" t="str">
        <f t="shared" si="32"/>
        <v>DITTransmisiónEnergíaCentro Sur</v>
      </c>
      <c r="E710" s="180" t="s">
        <v>52</v>
      </c>
      <c r="F710" s="181" t="s">
        <v>192</v>
      </c>
      <c r="G710" s="181" t="s">
        <v>184</v>
      </c>
      <c r="H710" s="181" t="s">
        <v>135</v>
      </c>
      <c r="I710" s="181" t="s">
        <v>65</v>
      </c>
      <c r="J710" s="285" t="s">
        <v>161</v>
      </c>
      <c r="K710" s="505">
        <f>+ROUND(IF($E710="DIT",TR_ENERO_2025!$E$15,TR_ENERO_2025!$E$16),LOOKUP($H710,TR_ENERO_2025!$B$71:$C$73,TR_ENERO_2025!$C$71:$C$73))</f>
        <v>7.9399999999999998E-2</v>
      </c>
    </row>
    <row r="711" spans="1:11" ht="16.5" hidden="1" x14ac:dyDescent="0.3">
      <c r="A711" s="67" t="str">
        <f t="shared" si="33"/>
        <v>DB1TransmisiónGolfo Centro</v>
      </c>
      <c r="B711" s="250" t="str">
        <f t="shared" si="34"/>
        <v>DB1EnergíaGolfo Centro</v>
      </c>
      <c r="C711" s="67" t="str">
        <f t="shared" si="32"/>
        <v>DB1TransmisiónEnergíaGolfo Centro</v>
      </c>
      <c r="E711" s="180" t="s">
        <v>48</v>
      </c>
      <c r="F711" s="181" t="s">
        <v>192</v>
      </c>
      <c r="G711" s="181" t="s">
        <v>184</v>
      </c>
      <c r="H711" s="181" t="s">
        <v>135</v>
      </c>
      <c r="I711" s="181" t="s">
        <v>66</v>
      </c>
      <c r="J711" s="285" t="s">
        <v>161</v>
      </c>
      <c r="K711" s="505">
        <f>+ROUND(IF($E711="DIT",TR_ENERO_2025!$E$15,TR_ENERO_2025!$E$16),LOOKUP($H711,TR_ENERO_2025!$B$71:$C$73,TR_ENERO_2025!$C$71:$C$73))</f>
        <v>0.18090000000000001</v>
      </c>
    </row>
    <row r="712" spans="1:11" ht="16.5" hidden="1" x14ac:dyDescent="0.3">
      <c r="A712" s="67" t="str">
        <f t="shared" si="33"/>
        <v>DB2TransmisiónGolfo Centro</v>
      </c>
      <c r="B712" s="250" t="str">
        <f t="shared" si="34"/>
        <v>DB2EnergíaGolfo Centro</v>
      </c>
      <c r="C712" s="67" t="str">
        <f t="shared" si="32"/>
        <v>DB2TransmisiónEnergíaGolfo Centro</v>
      </c>
      <c r="E712" s="180" t="s">
        <v>50</v>
      </c>
      <c r="F712" s="181" t="s">
        <v>192</v>
      </c>
      <c r="G712" s="181" t="s">
        <v>184</v>
      </c>
      <c r="H712" s="181" t="s">
        <v>135</v>
      </c>
      <c r="I712" s="181" t="s">
        <v>66</v>
      </c>
      <c r="J712" s="285" t="s">
        <v>161</v>
      </c>
      <c r="K712" s="505">
        <f>+ROUND(IF($E712="DIT",TR_ENERO_2025!$E$15,TR_ENERO_2025!$E$16),LOOKUP($H712,TR_ENERO_2025!$B$71:$C$73,TR_ENERO_2025!$C$71:$C$73))</f>
        <v>0.18090000000000001</v>
      </c>
    </row>
    <row r="713" spans="1:11" ht="16.5" hidden="1" x14ac:dyDescent="0.3">
      <c r="A713" s="67" t="str">
        <f t="shared" si="33"/>
        <v>PDBTTransmisiónGolfo Centro</v>
      </c>
      <c r="B713" s="250" t="str">
        <f t="shared" si="34"/>
        <v>PDBTEnergíaGolfo Centro</v>
      </c>
      <c r="C713" s="67" t="str">
        <f t="shared" si="32"/>
        <v>PDBTTransmisiónEnergíaGolfo Centro</v>
      </c>
      <c r="E713" s="180" t="s">
        <v>56</v>
      </c>
      <c r="F713" s="181" t="s">
        <v>192</v>
      </c>
      <c r="G713" s="181" t="s">
        <v>184</v>
      </c>
      <c r="H713" s="181" t="s">
        <v>135</v>
      </c>
      <c r="I713" s="181" t="s">
        <v>66</v>
      </c>
      <c r="J713" s="285" t="s">
        <v>161</v>
      </c>
      <c r="K713" s="505">
        <f>+ROUND(IF($E713="DIT",TR_ENERO_2025!$E$15,TR_ENERO_2025!$E$16),LOOKUP($H713,TR_ENERO_2025!$B$71:$C$73,TR_ENERO_2025!$C$71:$C$73))</f>
        <v>0.18090000000000001</v>
      </c>
    </row>
    <row r="714" spans="1:11" ht="16.5" hidden="1" x14ac:dyDescent="0.3">
      <c r="A714" s="67" t="str">
        <f t="shared" si="33"/>
        <v>GDBTTransmisiónGolfo Centro</v>
      </c>
      <c r="B714" s="250" t="str">
        <f t="shared" si="34"/>
        <v>GDBTEnergíaGolfo Centro</v>
      </c>
      <c r="C714" s="67" t="str">
        <f t="shared" ref="C714:C777" si="35">E714&amp;F714&amp;H714&amp;I714</f>
        <v>GDBTTransmisiónEnergíaGolfo Centro</v>
      </c>
      <c r="E714" s="180" t="s">
        <v>53</v>
      </c>
      <c r="F714" s="181" t="s">
        <v>192</v>
      </c>
      <c r="G714" s="181" t="s">
        <v>184</v>
      </c>
      <c r="H714" s="181" t="s">
        <v>135</v>
      </c>
      <c r="I714" s="181" t="s">
        <v>66</v>
      </c>
      <c r="J714" s="285" t="s">
        <v>161</v>
      </c>
      <c r="K714" s="505">
        <f>+ROUND(IF($E714="DIT",TR_ENERO_2025!$E$15,TR_ENERO_2025!$E$16),LOOKUP($H714,TR_ENERO_2025!$B$71:$C$73,TR_ENERO_2025!$C$71:$C$73))</f>
        <v>0.18090000000000001</v>
      </c>
    </row>
    <row r="715" spans="1:11" ht="16.5" hidden="1" x14ac:dyDescent="0.3">
      <c r="A715" s="67" t="str">
        <f t="shared" ref="A715:A778" si="36">IF(J715="NA",E715&amp;F715&amp;I715,E715&amp;F715&amp;I715&amp;J715)</f>
        <v>RABTTransmisiónGolfo Centro</v>
      </c>
      <c r="B715" s="250" t="str">
        <f t="shared" si="34"/>
        <v>RABTEnergíaGolfo Centro</v>
      </c>
      <c r="C715" s="67" t="str">
        <f t="shared" si="35"/>
        <v>RABTTransmisiónEnergíaGolfo Centro</v>
      </c>
      <c r="E715" s="180" t="s">
        <v>59</v>
      </c>
      <c r="F715" s="181" t="s">
        <v>192</v>
      </c>
      <c r="G715" s="181" t="s">
        <v>184</v>
      </c>
      <c r="H715" s="181" t="s">
        <v>135</v>
      </c>
      <c r="I715" s="181" t="s">
        <v>66</v>
      </c>
      <c r="J715" s="285" t="s">
        <v>161</v>
      </c>
      <c r="K715" s="505">
        <f>+ROUND(IF($E715="DIT",TR_ENERO_2025!$E$15,TR_ENERO_2025!$E$16),LOOKUP($H715,TR_ENERO_2025!$B$71:$C$73,TR_ENERO_2025!$C$71:$C$73))</f>
        <v>0.18090000000000001</v>
      </c>
    </row>
    <row r="716" spans="1:11" ht="16.5" hidden="1" x14ac:dyDescent="0.3">
      <c r="A716" s="67" t="str">
        <f t="shared" si="36"/>
        <v>APBTTransmisiónGolfo Centro</v>
      </c>
      <c r="B716" s="250" t="str">
        <f t="shared" si="34"/>
        <v>APBTEnergíaGolfo Centro</v>
      </c>
      <c r="C716" s="67" t="str">
        <f t="shared" si="35"/>
        <v>APBTTransmisiónEnergíaGolfo Centro</v>
      </c>
      <c r="E716" s="180" t="s">
        <v>57</v>
      </c>
      <c r="F716" s="181" t="s">
        <v>192</v>
      </c>
      <c r="G716" s="181" t="s">
        <v>184</v>
      </c>
      <c r="H716" s="181" t="s">
        <v>135</v>
      </c>
      <c r="I716" s="181" t="s">
        <v>66</v>
      </c>
      <c r="J716" s="285" t="s">
        <v>161</v>
      </c>
      <c r="K716" s="505">
        <f>+ROUND(IF($E716="DIT",TR_ENERO_2025!$E$15,TR_ENERO_2025!$E$16),LOOKUP($H716,TR_ENERO_2025!$B$71:$C$73,TR_ENERO_2025!$C$71:$C$73))</f>
        <v>0.18090000000000001</v>
      </c>
    </row>
    <row r="717" spans="1:11" ht="16.5" hidden="1" x14ac:dyDescent="0.3">
      <c r="A717" s="67" t="str">
        <f t="shared" si="36"/>
        <v>APMTTransmisiónGolfo Centro</v>
      </c>
      <c r="B717" s="250" t="str">
        <f t="shared" si="34"/>
        <v>APMTEnergíaGolfo Centro</v>
      </c>
      <c r="C717" s="67" t="str">
        <f t="shared" si="35"/>
        <v>APMTTransmisiónEnergíaGolfo Centro</v>
      </c>
      <c r="E717" s="180" t="s">
        <v>58</v>
      </c>
      <c r="F717" s="181" t="s">
        <v>192</v>
      </c>
      <c r="G717" s="181" t="s">
        <v>184</v>
      </c>
      <c r="H717" s="181" t="s">
        <v>135</v>
      </c>
      <c r="I717" s="181" t="s">
        <v>66</v>
      </c>
      <c r="J717" s="285" t="s">
        <v>161</v>
      </c>
      <c r="K717" s="505">
        <f>+ROUND(IF($E717="DIT",TR_ENERO_2025!$E$15,TR_ENERO_2025!$E$16),LOOKUP($H717,TR_ENERO_2025!$B$71:$C$73,TR_ENERO_2025!$C$71:$C$73))</f>
        <v>0.18090000000000001</v>
      </c>
    </row>
    <row r="718" spans="1:11" ht="16.5" hidden="1" x14ac:dyDescent="0.3">
      <c r="A718" s="67" t="str">
        <f t="shared" si="36"/>
        <v>GDMTHTransmisiónGolfo Centro</v>
      </c>
      <c r="B718" s="250" t="str">
        <f t="shared" si="34"/>
        <v>GDMTHEnergíaGolfo Centro</v>
      </c>
      <c r="C718" s="67" t="str">
        <f t="shared" si="35"/>
        <v>GDMTHTransmisiónEnergíaGolfo Centro</v>
      </c>
      <c r="E718" s="180" t="s">
        <v>54</v>
      </c>
      <c r="F718" s="181" t="s">
        <v>192</v>
      </c>
      <c r="G718" s="181" t="s">
        <v>184</v>
      </c>
      <c r="H718" s="181" t="s">
        <v>135</v>
      </c>
      <c r="I718" s="181" t="s">
        <v>66</v>
      </c>
      <c r="J718" s="285" t="s">
        <v>161</v>
      </c>
      <c r="K718" s="505">
        <f>+ROUND(IF($E718="DIT",TR_ENERO_2025!$E$15,TR_ENERO_2025!$E$16),LOOKUP($H718,TR_ENERO_2025!$B$71:$C$73,TR_ENERO_2025!$C$71:$C$73))</f>
        <v>0.18090000000000001</v>
      </c>
    </row>
    <row r="719" spans="1:11" ht="16.5" hidden="1" x14ac:dyDescent="0.3">
      <c r="A719" s="67" t="str">
        <f t="shared" si="36"/>
        <v>GDMTOTransmisiónGolfo Centro</v>
      </c>
      <c r="B719" s="250" t="str">
        <f t="shared" si="34"/>
        <v>GDMTOEnergíaGolfo Centro</v>
      </c>
      <c r="C719" s="67" t="str">
        <f t="shared" si="35"/>
        <v>GDMTOTransmisiónEnergíaGolfo Centro</v>
      </c>
      <c r="E719" s="180" t="s">
        <v>55</v>
      </c>
      <c r="F719" s="181" t="s">
        <v>192</v>
      </c>
      <c r="G719" s="181" t="s">
        <v>184</v>
      </c>
      <c r="H719" s="181" t="s">
        <v>135</v>
      </c>
      <c r="I719" s="181" t="s">
        <v>66</v>
      </c>
      <c r="J719" s="285" t="s">
        <v>161</v>
      </c>
      <c r="K719" s="505">
        <f>+ROUND(IF($E719="DIT",TR_ENERO_2025!$E$15,TR_ENERO_2025!$E$16),LOOKUP($H719,TR_ENERO_2025!$B$71:$C$73,TR_ENERO_2025!$C$71:$C$73))</f>
        <v>0.18090000000000001</v>
      </c>
    </row>
    <row r="720" spans="1:11" ht="16.5" hidden="1" x14ac:dyDescent="0.3">
      <c r="A720" s="67" t="str">
        <f t="shared" si="36"/>
        <v>RAMTTransmisiónGolfo Centro</v>
      </c>
      <c r="B720" s="250" t="str">
        <f t="shared" si="34"/>
        <v>RAMTEnergíaGolfo Centro</v>
      </c>
      <c r="C720" s="67" t="str">
        <f t="shared" si="35"/>
        <v>RAMTTransmisiónEnergíaGolfo Centro</v>
      </c>
      <c r="E720" s="180" t="s">
        <v>60</v>
      </c>
      <c r="F720" s="181" t="s">
        <v>192</v>
      </c>
      <c r="G720" s="181" t="s">
        <v>184</v>
      </c>
      <c r="H720" s="181" t="s">
        <v>135</v>
      </c>
      <c r="I720" s="181" t="s">
        <v>66</v>
      </c>
      <c r="J720" s="285" t="s">
        <v>161</v>
      </c>
      <c r="K720" s="505">
        <f>+ROUND(IF($E720="DIT",TR_ENERO_2025!$E$15,TR_ENERO_2025!$E$16),LOOKUP($H720,TR_ENERO_2025!$B$71:$C$73,TR_ENERO_2025!$C$71:$C$73))</f>
        <v>0.18090000000000001</v>
      </c>
    </row>
    <row r="721" spans="1:11" ht="16.5" hidden="1" x14ac:dyDescent="0.3">
      <c r="A721" s="67" t="str">
        <f t="shared" si="36"/>
        <v>DISTTransmisiónGolfo Centro</v>
      </c>
      <c r="B721" s="250" t="str">
        <f t="shared" si="34"/>
        <v>DISTEnergíaGolfo Centro</v>
      </c>
      <c r="C721" s="67" t="str">
        <f t="shared" si="35"/>
        <v>DISTTransmisiónEnergíaGolfo Centro</v>
      </c>
      <c r="E721" s="180" t="s">
        <v>51</v>
      </c>
      <c r="F721" s="181" t="s">
        <v>192</v>
      </c>
      <c r="G721" s="181" t="s">
        <v>184</v>
      </c>
      <c r="H721" s="181" t="s">
        <v>135</v>
      </c>
      <c r="I721" s="181" t="s">
        <v>66</v>
      </c>
      <c r="J721" s="285" t="s">
        <v>161</v>
      </c>
      <c r="K721" s="505">
        <f>+ROUND(IF($E721="DIT",TR_ENERO_2025!$E$15,TR_ENERO_2025!$E$16),LOOKUP($H721,TR_ENERO_2025!$B$71:$C$73,TR_ENERO_2025!$C$71:$C$73))</f>
        <v>0.18090000000000001</v>
      </c>
    </row>
    <row r="722" spans="1:11" ht="16.5" hidden="1" x14ac:dyDescent="0.3">
      <c r="A722" s="67" t="str">
        <f t="shared" si="36"/>
        <v>DITTransmisiónGolfo Centro</v>
      </c>
      <c r="B722" s="250" t="str">
        <f t="shared" si="34"/>
        <v>DITEnergíaGolfo Centro</v>
      </c>
      <c r="C722" s="67" t="str">
        <f t="shared" si="35"/>
        <v>DITTransmisiónEnergíaGolfo Centro</v>
      </c>
      <c r="E722" s="180" t="s">
        <v>52</v>
      </c>
      <c r="F722" s="181" t="s">
        <v>192</v>
      </c>
      <c r="G722" s="181" t="s">
        <v>184</v>
      </c>
      <c r="H722" s="181" t="s">
        <v>135</v>
      </c>
      <c r="I722" s="181" t="s">
        <v>66</v>
      </c>
      <c r="J722" s="285" t="s">
        <v>161</v>
      </c>
      <c r="K722" s="505">
        <f>+ROUND(IF($E722="DIT",TR_ENERO_2025!$E$15,TR_ENERO_2025!$E$16),LOOKUP($H722,TR_ENERO_2025!$B$71:$C$73,TR_ENERO_2025!$C$71:$C$73))</f>
        <v>7.9399999999999998E-2</v>
      </c>
    </row>
    <row r="723" spans="1:11" ht="16.5" hidden="1" x14ac:dyDescent="0.3">
      <c r="A723" s="67" t="str">
        <f t="shared" si="36"/>
        <v>DB1TransmisiónGolfo Norte</v>
      </c>
      <c r="B723" s="250" t="str">
        <f t="shared" si="34"/>
        <v>DB1EnergíaGolfo Norte</v>
      </c>
      <c r="C723" s="67" t="str">
        <f t="shared" si="35"/>
        <v>DB1TransmisiónEnergíaGolfo Norte</v>
      </c>
      <c r="E723" s="180" t="s">
        <v>48</v>
      </c>
      <c r="F723" s="181" t="s">
        <v>192</v>
      </c>
      <c r="G723" s="181" t="s">
        <v>184</v>
      </c>
      <c r="H723" s="181" t="s">
        <v>135</v>
      </c>
      <c r="I723" s="181" t="s">
        <v>67</v>
      </c>
      <c r="J723" s="285" t="s">
        <v>161</v>
      </c>
      <c r="K723" s="505">
        <f>+ROUND(IF($E723="DIT",TR_ENERO_2025!$E$15,TR_ENERO_2025!$E$16),LOOKUP($H723,TR_ENERO_2025!$B$71:$C$73,TR_ENERO_2025!$C$71:$C$73))</f>
        <v>0.18090000000000001</v>
      </c>
    </row>
    <row r="724" spans="1:11" ht="16.5" hidden="1" x14ac:dyDescent="0.3">
      <c r="A724" s="67" t="str">
        <f t="shared" si="36"/>
        <v>DB2TransmisiónGolfo Norte</v>
      </c>
      <c r="B724" s="250" t="str">
        <f t="shared" si="34"/>
        <v>DB2EnergíaGolfo Norte</v>
      </c>
      <c r="C724" s="67" t="str">
        <f t="shared" si="35"/>
        <v>DB2TransmisiónEnergíaGolfo Norte</v>
      </c>
      <c r="E724" s="180" t="s">
        <v>50</v>
      </c>
      <c r="F724" s="181" t="s">
        <v>192</v>
      </c>
      <c r="G724" s="181" t="s">
        <v>184</v>
      </c>
      <c r="H724" s="181" t="s">
        <v>135</v>
      </c>
      <c r="I724" s="181" t="s">
        <v>67</v>
      </c>
      <c r="J724" s="285" t="s">
        <v>161</v>
      </c>
      <c r="K724" s="505">
        <f>+ROUND(IF($E724="DIT",TR_ENERO_2025!$E$15,TR_ENERO_2025!$E$16),LOOKUP($H724,TR_ENERO_2025!$B$71:$C$73,TR_ENERO_2025!$C$71:$C$73))</f>
        <v>0.18090000000000001</v>
      </c>
    </row>
    <row r="725" spans="1:11" ht="16.5" hidden="1" x14ac:dyDescent="0.3">
      <c r="A725" s="67" t="str">
        <f t="shared" si="36"/>
        <v>PDBTTransmisiónGolfo Norte</v>
      </c>
      <c r="B725" s="250" t="str">
        <f t="shared" si="34"/>
        <v>PDBTEnergíaGolfo Norte</v>
      </c>
      <c r="C725" s="67" t="str">
        <f t="shared" si="35"/>
        <v>PDBTTransmisiónEnergíaGolfo Norte</v>
      </c>
      <c r="E725" s="180" t="s">
        <v>56</v>
      </c>
      <c r="F725" s="181" t="s">
        <v>192</v>
      </c>
      <c r="G725" s="181" t="s">
        <v>184</v>
      </c>
      <c r="H725" s="181" t="s">
        <v>135</v>
      </c>
      <c r="I725" s="181" t="s">
        <v>67</v>
      </c>
      <c r="J725" s="285" t="s">
        <v>161</v>
      </c>
      <c r="K725" s="505">
        <f>+ROUND(IF($E725="DIT",TR_ENERO_2025!$E$15,TR_ENERO_2025!$E$16),LOOKUP($H725,TR_ENERO_2025!$B$71:$C$73,TR_ENERO_2025!$C$71:$C$73))</f>
        <v>0.18090000000000001</v>
      </c>
    </row>
    <row r="726" spans="1:11" ht="16.5" hidden="1" x14ac:dyDescent="0.3">
      <c r="A726" s="67" t="str">
        <f t="shared" si="36"/>
        <v>GDBTTransmisiónGolfo Norte</v>
      </c>
      <c r="B726" s="250" t="str">
        <f t="shared" si="34"/>
        <v>GDBTEnergíaGolfo Norte</v>
      </c>
      <c r="C726" s="67" t="str">
        <f t="shared" si="35"/>
        <v>GDBTTransmisiónEnergíaGolfo Norte</v>
      </c>
      <c r="E726" s="187" t="s">
        <v>53</v>
      </c>
      <c r="F726" s="181" t="s">
        <v>192</v>
      </c>
      <c r="G726" s="181" t="s">
        <v>184</v>
      </c>
      <c r="H726" s="181" t="s">
        <v>135</v>
      </c>
      <c r="I726" s="181" t="s">
        <v>67</v>
      </c>
      <c r="J726" s="285" t="s">
        <v>161</v>
      </c>
      <c r="K726" s="505">
        <f>+ROUND(IF($E726="DIT",TR_ENERO_2025!$E$15,TR_ENERO_2025!$E$16),LOOKUP($H726,TR_ENERO_2025!$B$71:$C$73,TR_ENERO_2025!$C$71:$C$73))</f>
        <v>0.18090000000000001</v>
      </c>
    </row>
    <row r="727" spans="1:11" ht="16.5" hidden="1" x14ac:dyDescent="0.3">
      <c r="A727" s="67" t="str">
        <f t="shared" si="36"/>
        <v>RABTTransmisiónGolfo Norte</v>
      </c>
      <c r="B727" s="250" t="str">
        <f t="shared" si="34"/>
        <v>RABTEnergíaGolfo Norte</v>
      </c>
      <c r="C727" s="67" t="str">
        <f t="shared" si="35"/>
        <v>RABTTransmisiónEnergíaGolfo Norte</v>
      </c>
      <c r="E727" s="187" t="s">
        <v>59</v>
      </c>
      <c r="F727" s="181" t="s">
        <v>192</v>
      </c>
      <c r="G727" s="181" t="s">
        <v>184</v>
      </c>
      <c r="H727" s="181" t="s">
        <v>135</v>
      </c>
      <c r="I727" s="181" t="s">
        <v>67</v>
      </c>
      <c r="J727" s="285" t="s">
        <v>161</v>
      </c>
      <c r="K727" s="505">
        <f>+ROUND(IF($E727="DIT",TR_ENERO_2025!$E$15,TR_ENERO_2025!$E$16),LOOKUP($H727,TR_ENERO_2025!$B$71:$C$73,TR_ENERO_2025!$C$71:$C$73))</f>
        <v>0.18090000000000001</v>
      </c>
    </row>
    <row r="728" spans="1:11" ht="16.5" hidden="1" x14ac:dyDescent="0.3">
      <c r="A728" s="67" t="str">
        <f t="shared" si="36"/>
        <v>APBTTransmisiónGolfo Norte</v>
      </c>
      <c r="B728" s="250" t="str">
        <f t="shared" si="34"/>
        <v>APBTEnergíaGolfo Norte</v>
      </c>
      <c r="C728" s="67" t="str">
        <f t="shared" si="35"/>
        <v>APBTTransmisiónEnergíaGolfo Norte</v>
      </c>
      <c r="E728" s="180" t="s">
        <v>57</v>
      </c>
      <c r="F728" s="181" t="s">
        <v>192</v>
      </c>
      <c r="G728" s="181" t="s">
        <v>184</v>
      </c>
      <c r="H728" s="181" t="s">
        <v>135</v>
      </c>
      <c r="I728" s="181" t="s">
        <v>67</v>
      </c>
      <c r="J728" s="285" t="s">
        <v>161</v>
      </c>
      <c r="K728" s="505">
        <f>+ROUND(IF($E728="DIT",TR_ENERO_2025!$E$15,TR_ENERO_2025!$E$16),LOOKUP($H728,TR_ENERO_2025!$B$71:$C$73,TR_ENERO_2025!$C$71:$C$73))</f>
        <v>0.18090000000000001</v>
      </c>
    </row>
    <row r="729" spans="1:11" ht="16.5" hidden="1" x14ac:dyDescent="0.3">
      <c r="A729" s="67" t="str">
        <f t="shared" si="36"/>
        <v>APMTTransmisiónGolfo Norte</v>
      </c>
      <c r="B729" s="250" t="str">
        <f t="shared" si="34"/>
        <v>APMTEnergíaGolfo Norte</v>
      </c>
      <c r="C729" s="67" t="str">
        <f t="shared" si="35"/>
        <v>APMTTransmisiónEnergíaGolfo Norte</v>
      </c>
      <c r="E729" s="180" t="s">
        <v>58</v>
      </c>
      <c r="F729" s="181" t="s">
        <v>192</v>
      </c>
      <c r="G729" s="181" t="s">
        <v>184</v>
      </c>
      <c r="H729" s="181" t="s">
        <v>135</v>
      </c>
      <c r="I729" s="181" t="s">
        <v>67</v>
      </c>
      <c r="J729" s="285" t="s">
        <v>161</v>
      </c>
      <c r="K729" s="505">
        <f>+ROUND(IF($E729="DIT",TR_ENERO_2025!$E$15,TR_ENERO_2025!$E$16),LOOKUP($H729,TR_ENERO_2025!$B$71:$C$73,TR_ENERO_2025!$C$71:$C$73))</f>
        <v>0.18090000000000001</v>
      </c>
    </row>
    <row r="730" spans="1:11" ht="16.5" hidden="1" x14ac:dyDescent="0.3">
      <c r="A730" s="67" t="str">
        <f t="shared" si="36"/>
        <v>GDMTHTransmisiónGolfo Norte</v>
      </c>
      <c r="B730" s="250" t="str">
        <f t="shared" si="34"/>
        <v>GDMTHEnergíaGolfo Norte</v>
      </c>
      <c r="C730" s="67" t="str">
        <f t="shared" si="35"/>
        <v>GDMTHTransmisiónEnergíaGolfo Norte</v>
      </c>
      <c r="E730" s="180" t="s">
        <v>54</v>
      </c>
      <c r="F730" s="181" t="s">
        <v>192</v>
      </c>
      <c r="G730" s="181" t="s">
        <v>184</v>
      </c>
      <c r="H730" s="181" t="s">
        <v>135</v>
      </c>
      <c r="I730" s="181" t="s">
        <v>67</v>
      </c>
      <c r="J730" s="285" t="s">
        <v>161</v>
      </c>
      <c r="K730" s="505">
        <f>+ROUND(IF($E730="DIT",TR_ENERO_2025!$E$15,TR_ENERO_2025!$E$16),LOOKUP($H730,TR_ENERO_2025!$B$71:$C$73,TR_ENERO_2025!$C$71:$C$73))</f>
        <v>0.18090000000000001</v>
      </c>
    </row>
    <row r="731" spans="1:11" ht="16.5" hidden="1" x14ac:dyDescent="0.3">
      <c r="A731" s="67" t="str">
        <f t="shared" si="36"/>
        <v>GDMTOTransmisiónGolfo Norte</v>
      </c>
      <c r="B731" s="250" t="str">
        <f t="shared" si="34"/>
        <v>GDMTOEnergíaGolfo Norte</v>
      </c>
      <c r="C731" s="67" t="str">
        <f t="shared" si="35"/>
        <v>GDMTOTransmisiónEnergíaGolfo Norte</v>
      </c>
      <c r="E731" s="180" t="s">
        <v>55</v>
      </c>
      <c r="F731" s="181" t="s">
        <v>192</v>
      </c>
      <c r="G731" s="181" t="s">
        <v>184</v>
      </c>
      <c r="H731" s="181" t="s">
        <v>135</v>
      </c>
      <c r="I731" s="181" t="s">
        <v>67</v>
      </c>
      <c r="J731" s="285" t="s">
        <v>161</v>
      </c>
      <c r="K731" s="505">
        <f>+ROUND(IF($E731="DIT",TR_ENERO_2025!$E$15,TR_ENERO_2025!$E$16),LOOKUP($H731,TR_ENERO_2025!$B$71:$C$73,TR_ENERO_2025!$C$71:$C$73))</f>
        <v>0.18090000000000001</v>
      </c>
    </row>
    <row r="732" spans="1:11" ht="16.5" hidden="1" x14ac:dyDescent="0.3">
      <c r="A732" s="67" t="str">
        <f t="shared" si="36"/>
        <v>RAMTTransmisiónGolfo Norte</v>
      </c>
      <c r="B732" s="250" t="str">
        <f t="shared" si="34"/>
        <v>RAMTEnergíaGolfo Norte</v>
      </c>
      <c r="C732" s="67" t="str">
        <f t="shared" si="35"/>
        <v>RAMTTransmisiónEnergíaGolfo Norte</v>
      </c>
      <c r="E732" s="180" t="s">
        <v>60</v>
      </c>
      <c r="F732" s="181" t="s">
        <v>192</v>
      </c>
      <c r="G732" s="181" t="s">
        <v>184</v>
      </c>
      <c r="H732" s="181" t="s">
        <v>135</v>
      </c>
      <c r="I732" s="181" t="s">
        <v>67</v>
      </c>
      <c r="J732" s="285" t="s">
        <v>161</v>
      </c>
      <c r="K732" s="505">
        <f>+ROUND(IF($E732="DIT",TR_ENERO_2025!$E$15,TR_ENERO_2025!$E$16),LOOKUP($H732,TR_ENERO_2025!$B$71:$C$73,TR_ENERO_2025!$C$71:$C$73))</f>
        <v>0.18090000000000001</v>
      </c>
    </row>
    <row r="733" spans="1:11" ht="16.5" hidden="1" x14ac:dyDescent="0.3">
      <c r="A733" s="67" t="str">
        <f t="shared" si="36"/>
        <v>DISTTransmisiónGolfo Norte</v>
      </c>
      <c r="B733" s="250" t="str">
        <f t="shared" si="34"/>
        <v>DISTEnergíaGolfo Norte</v>
      </c>
      <c r="C733" s="67" t="str">
        <f t="shared" si="35"/>
        <v>DISTTransmisiónEnergíaGolfo Norte</v>
      </c>
      <c r="E733" s="180" t="s">
        <v>51</v>
      </c>
      <c r="F733" s="181" t="s">
        <v>192</v>
      </c>
      <c r="G733" s="181" t="s">
        <v>184</v>
      </c>
      <c r="H733" s="181" t="s">
        <v>135</v>
      </c>
      <c r="I733" s="181" t="s">
        <v>67</v>
      </c>
      <c r="J733" s="285" t="s">
        <v>161</v>
      </c>
      <c r="K733" s="505">
        <f>+ROUND(IF($E733="DIT",TR_ENERO_2025!$E$15,TR_ENERO_2025!$E$16),LOOKUP($H733,TR_ENERO_2025!$B$71:$C$73,TR_ENERO_2025!$C$71:$C$73))</f>
        <v>0.18090000000000001</v>
      </c>
    </row>
    <row r="734" spans="1:11" ht="16.5" hidden="1" x14ac:dyDescent="0.3">
      <c r="A734" s="67" t="str">
        <f t="shared" si="36"/>
        <v>DITTransmisiónGolfo Norte</v>
      </c>
      <c r="B734" s="250" t="str">
        <f t="shared" si="34"/>
        <v>DITEnergíaGolfo Norte</v>
      </c>
      <c r="C734" s="67" t="str">
        <f t="shared" si="35"/>
        <v>DITTransmisiónEnergíaGolfo Norte</v>
      </c>
      <c r="E734" s="180" t="s">
        <v>52</v>
      </c>
      <c r="F734" s="181" t="s">
        <v>192</v>
      </c>
      <c r="G734" s="181" t="s">
        <v>184</v>
      </c>
      <c r="H734" s="181" t="s">
        <v>135</v>
      </c>
      <c r="I734" s="181" t="s">
        <v>67</v>
      </c>
      <c r="J734" s="285" t="s">
        <v>161</v>
      </c>
      <c r="K734" s="505">
        <f>+ROUND(IF($E734="DIT",TR_ENERO_2025!$E$15,TR_ENERO_2025!$E$16),LOOKUP($H734,TR_ENERO_2025!$B$71:$C$73,TR_ENERO_2025!$C$71:$C$73))</f>
        <v>7.9399999999999998E-2</v>
      </c>
    </row>
    <row r="735" spans="1:11" ht="16.5" hidden="1" x14ac:dyDescent="0.3">
      <c r="A735" s="67" t="str">
        <f t="shared" si="36"/>
        <v>DB1TransmisiónJalisco</v>
      </c>
      <c r="B735" s="250" t="str">
        <f t="shared" si="34"/>
        <v>DB1EnergíaJalisco</v>
      </c>
      <c r="C735" s="67" t="str">
        <f t="shared" si="35"/>
        <v>DB1TransmisiónEnergíaJalisco</v>
      </c>
      <c r="E735" s="187" t="s">
        <v>48</v>
      </c>
      <c r="F735" s="181" t="s">
        <v>192</v>
      </c>
      <c r="G735" s="181" t="s">
        <v>184</v>
      </c>
      <c r="H735" s="181" t="s">
        <v>135</v>
      </c>
      <c r="I735" s="181" t="s">
        <v>68</v>
      </c>
      <c r="J735" s="285" t="s">
        <v>161</v>
      </c>
      <c r="K735" s="505">
        <f>+ROUND(IF($E735="DIT",TR_ENERO_2025!$E$15,TR_ENERO_2025!$E$16),LOOKUP($H735,TR_ENERO_2025!$B$71:$C$73,TR_ENERO_2025!$C$71:$C$73))</f>
        <v>0.18090000000000001</v>
      </c>
    </row>
    <row r="736" spans="1:11" ht="16.5" hidden="1" x14ac:dyDescent="0.3">
      <c r="A736" s="67" t="str">
        <f t="shared" si="36"/>
        <v>DB2TransmisiónJalisco</v>
      </c>
      <c r="B736" s="250" t="str">
        <f t="shared" si="34"/>
        <v>DB2EnergíaJalisco</v>
      </c>
      <c r="C736" s="67" t="str">
        <f t="shared" si="35"/>
        <v>DB2TransmisiónEnergíaJalisco</v>
      </c>
      <c r="E736" s="180" t="s">
        <v>50</v>
      </c>
      <c r="F736" s="181" t="s">
        <v>192</v>
      </c>
      <c r="G736" s="181" t="s">
        <v>184</v>
      </c>
      <c r="H736" s="181" t="s">
        <v>135</v>
      </c>
      <c r="I736" s="181" t="s">
        <v>68</v>
      </c>
      <c r="J736" s="285" t="s">
        <v>161</v>
      </c>
      <c r="K736" s="505">
        <f>+ROUND(IF($E736="DIT",TR_ENERO_2025!$E$15,TR_ENERO_2025!$E$16),LOOKUP($H736,TR_ENERO_2025!$B$71:$C$73,TR_ENERO_2025!$C$71:$C$73))</f>
        <v>0.18090000000000001</v>
      </c>
    </row>
    <row r="737" spans="1:11" ht="16.5" hidden="1" x14ac:dyDescent="0.3">
      <c r="A737" s="67" t="str">
        <f t="shared" si="36"/>
        <v>PDBTTransmisiónJalisco</v>
      </c>
      <c r="B737" s="250" t="str">
        <f t="shared" si="34"/>
        <v>PDBTEnergíaJalisco</v>
      </c>
      <c r="C737" s="67" t="str">
        <f t="shared" si="35"/>
        <v>PDBTTransmisiónEnergíaJalisco</v>
      </c>
      <c r="E737" s="180" t="s">
        <v>56</v>
      </c>
      <c r="F737" s="181" t="s">
        <v>192</v>
      </c>
      <c r="G737" s="181" t="s">
        <v>184</v>
      </c>
      <c r="H737" s="181" t="s">
        <v>135</v>
      </c>
      <c r="I737" s="181" t="s">
        <v>68</v>
      </c>
      <c r="J737" s="285" t="s">
        <v>161</v>
      </c>
      <c r="K737" s="505">
        <f>+ROUND(IF($E737="DIT",TR_ENERO_2025!$E$15,TR_ENERO_2025!$E$16),LOOKUP($H737,TR_ENERO_2025!$B$71:$C$73,TR_ENERO_2025!$C$71:$C$73))</f>
        <v>0.18090000000000001</v>
      </c>
    </row>
    <row r="738" spans="1:11" ht="16.5" hidden="1" x14ac:dyDescent="0.3">
      <c r="A738" s="67" t="str">
        <f t="shared" si="36"/>
        <v>GDBTTransmisiónJalisco</v>
      </c>
      <c r="B738" s="250" t="str">
        <f t="shared" si="34"/>
        <v>GDBTEnergíaJalisco</v>
      </c>
      <c r="C738" s="67" t="str">
        <f t="shared" si="35"/>
        <v>GDBTTransmisiónEnergíaJalisco</v>
      </c>
      <c r="E738" s="180" t="s">
        <v>53</v>
      </c>
      <c r="F738" s="181" t="s">
        <v>192</v>
      </c>
      <c r="G738" s="181" t="s">
        <v>184</v>
      </c>
      <c r="H738" s="181" t="s">
        <v>135</v>
      </c>
      <c r="I738" s="181" t="s">
        <v>68</v>
      </c>
      <c r="J738" s="285" t="s">
        <v>161</v>
      </c>
      <c r="K738" s="505">
        <f>+ROUND(IF($E738="DIT",TR_ENERO_2025!$E$15,TR_ENERO_2025!$E$16),LOOKUP($H738,TR_ENERO_2025!$B$71:$C$73,TR_ENERO_2025!$C$71:$C$73))</f>
        <v>0.18090000000000001</v>
      </c>
    </row>
    <row r="739" spans="1:11" ht="16.5" hidden="1" x14ac:dyDescent="0.3">
      <c r="A739" s="67" t="str">
        <f t="shared" si="36"/>
        <v>RABTTransmisiónJalisco</v>
      </c>
      <c r="B739" s="250" t="str">
        <f t="shared" si="34"/>
        <v>RABTEnergíaJalisco</v>
      </c>
      <c r="C739" s="67" t="str">
        <f t="shared" si="35"/>
        <v>RABTTransmisiónEnergíaJalisco</v>
      </c>
      <c r="E739" s="180" t="s">
        <v>59</v>
      </c>
      <c r="F739" s="181" t="s">
        <v>192</v>
      </c>
      <c r="G739" s="181" t="s">
        <v>184</v>
      </c>
      <c r="H739" s="181" t="s">
        <v>135</v>
      </c>
      <c r="I739" s="181" t="s">
        <v>68</v>
      </c>
      <c r="J739" s="285" t="s">
        <v>161</v>
      </c>
      <c r="K739" s="505">
        <f>+ROUND(IF($E739="DIT",TR_ENERO_2025!$E$15,TR_ENERO_2025!$E$16),LOOKUP($H739,TR_ENERO_2025!$B$71:$C$73,TR_ENERO_2025!$C$71:$C$73))</f>
        <v>0.18090000000000001</v>
      </c>
    </row>
    <row r="740" spans="1:11" ht="16.5" hidden="1" x14ac:dyDescent="0.3">
      <c r="A740" s="67" t="str">
        <f t="shared" si="36"/>
        <v>APBTTransmisiónJalisco</v>
      </c>
      <c r="B740" s="250" t="str">
        <f t="shared" si="34"/>
        <v>APBTEnergíaJalisco</v>
      </c>
      <c r="C740" s="67" t="str">
        <f t="shared" si="35"/>
        <v>APBTTransmisiónEnergíaJalisco</v>
      </c>
      <c r="E740" s="180" t="s">
        <v>57</v>
      </c>
      <c r="F740" s="181" t="s">
        <v>192</v>
      </c>
      <c r="G740" s="181" t="s">
        <v>184</v>
      </c>
      <c r="H740" s="181" t="s">
        <v>135</v>
      </c>
      <c r="I740" s="181" t="s">
        <v>68</v>
      </c>
      <c r="J740" s="285" t="s">
        <v>161</v>
      </c>
      <c r="K740" s="505">
        <f>+ROUND(IF($E740="DIT",TR_ENERO_2025!$E$15,TR_ENERO_2025!$E$16),LOOKUP($H740,TR_ENERO_2025!$B$71:$C$73,TR_ENERO_2025!$C$71:$C$73))</f>
        <v>0.18090000000000001</v>
      </c>
    </row>
    <row r="741" spans="1:11" ht="16.5" hidden="1" x14ac:dyDescent="0.3">
      <c r="A741" s="67" t="str">
        <f t="shared" si="36"/>
        <v>APMTTransmisiónJalisco</v>
      </c>
      <c r="B741" s="250" t="str">
        <f t="shared" si="34"/>
        <v>APMTEnergíaJalisco</v>
      </c>
      <c r="C741" s="67" t="str">
        <f t="shared" si="35"/>
        <v>APMTTransmisiónEnergíaJalisco</v>
      </c>
      <c r="E741" s="180" t="s">
        <v>58</v>
      </c>
      <c r="F741" s="181" t="s">
        <v>192</v>
      </c>
      <c r="G741" s="181" t="s">
        <v>184</v>
      </c>
      <c r="H741" s="181" t="s">
        <v>135</v>
      </c>
      <c r="I741" s="181" t="s">
        <v>68</v>
      </c>
      <c r="J741" s="285" t="s">
        <v>161</v>
      </c>
      <c r="K741" s="505">
        <f>+ROUND(IF($E741="DIT",TR_ENERO_2025!$E$15,TR_ENERO_2025!$E$16),LOOKUP($H741,TR_ENERO_2025!$B$71:$C$73,TR_ENERO_2025!$C$71:$C$73))</f>
        <v>0.18090000000000001</v>
      </c>
    </row>
    <row r="742" spans="1:11" ht="16.5" hidden="1" x14ac:dyDescent="0.3">
      <c r="A742" s="67" t="str">
        <f t="shared" si="36"/>
        <v>GDMTHTransmisiónJalisco</v>
      </c>
      <c r="B742" s="250" t="str">
        <f t="shared" si="34"/>
        <v>GDMTHEnergíaJalisco</v>
      </c>
      <c r="C742" s="67" t="str">
        <f t="shared" si="35"/>
        <v>GDMTHTransmisiónEnergíaJalisco</v>
      </c>
      <c r="E742" s="180" t="s">
        <v>54</v>
      </c>
      <c r="F742" s="181" t="s">
        <v>192</v>
      </c>
      <c r="G742" s="181" t="s">
        <v>184</v>
      </c>
      <c r="H742" s="181" t="s">
        <v>135</v>
      </c>
      <c r="I742" s="181" t="s">
        <v>68</v>
      </c>
      <c r="J742" s="285" t="s">
        <v>161</v>
      </c>
      <c r="K742" s="505">
        <f>+ROUND(IF($E742="DIT",TR_ENERO_2025!$E$15,TR_ENERO_2025!$E$16),LOOKUP($H742,TR_ENERO_2025!$B$71:$C$73,TR_ENERO_2025!$C$71:$C$73))</f>
        <v>0.18090000000000001</v>
      </c>
    </row>
    <row r="743" spans="1:11" ht="16.5" hidden="1" x14ac:dyDescent="0.3">
      <c r="A743" s="67" t="str">
        <f t="shared" si="36"/>
        <v>GDMTOTransmisiónJalisco</v>
      </c>
      <c r="B743" s="250" t="str">
        <f t="shared" si="34"/>
        <v>GDMTOEnergíaJalisco</v>
      </c>
      <c r="C743" s="67" t="str">
        <f t="shared" si="35"/>
        <v>GDMTOTransmisiónEnergíaJalisco</v>
      </c>
      <c r="E743" s="180" t="s">
        <v>55</v>
      </c>
      <c r="F743" s="181" t="s">
        <v>192</v>
      </c>
      <c r="G743" s="181" t="s">
        <v>184</v>
      </c>
      <c r="H743" s="181" t="s">
        <v>135</v>
      </c>
      <c r="I743" s="181" t="s">
        <v>68</v>
      </c>
      <c r="J743" s="285" t="s">
        <v>161</v>
      </c>
      <c r="K743" s="505">
        <f>+ROUND(IF($E743="DIT",TR_ENERO_2025!$E$15,TR_ENERO_2025!$E$16),LOOKUP($H743,TR_ENERO_2025!$B$71:$C$73,TR_ENERO_2025!$C$71:$C$73))</f>
        <v>0.18090000000000001</v>
      </c>
    </row>
    <row r="744" spans="1:11" ht="16.5" hidden="1" x14ac:dyDescent="0.3">
      <c r="A744" s="67" t="str">
        <f t="shared" si="36"/>
        <v>RAMTTransmisiónJalisco</v>
      </c>
      <c r="B744" s="250" t="str">
        <f t="shared" si="34"/>
        <v>RAMTEnergíaJalisco</v>
      </c>
      <c r="C744" s="67" t="str">
        <f t="shared" si="35"/>
        <v>RAMTTransmisiónEnergíaJalisco</v>
      </c>
      <c r="E744" s="180" t="s">
        <v>60</v>
      </c>
      <c r="F744" s="181" t="s">
        <v>192</v>
      </c>
      <c r="G744" s="181" t="s">
        <v>184</v>
      </c>
      <c r="H744" s="181" t="s">
        <v>135</v>
      </c>
      <c r="I744" s="181" t="s">
        <v>68</v>
      </c>
      <c r="J744" s="285" t="s">
        <v>161</v>
      </c>
      <c r="K744" s="505">
        <f>+ROUND(IF($E744="DIT",TR_ENERO_2025!$E$15,TR_ENERO_2025!$E$16),LOOKUP($H744,TR_ENERO_2025!$B$71:$C$73,TR_ENERO_2025!$C$71:$C$73))</f>
        <v>0.18090000000000001</v>
      </c>
    </row>
    <row r="745" spans="1:11" ht="16.5" hidden="1" x14ac:dyDescent="0.3">
      <c r="A745" s="67" t="str">
        <f t="shared" si="36"/>
        <v>DISTTransmisiónJalisco</v>
      </c>
      <c r="B745" s="250" t="str">
        <f t="shared" si="34"/>
        <v>DISTEnergíaJalisco</v>
      </c>
      <c r="C745" s="67" t="str">
        <f t="shared" si="35"/>
        <v>DISTTransmisiónEnergíaJalisco</v>
      </c>
      <c r="E745" s="180" t="s">
        <v>51</v>
      </c>
      <c r="F745" s="181" t="s">
        <v>192</v>
      </c>
      <c r="G745" s="181" t="s">
        <v>184</v>
      </c>
      <c r="H745" s="181" t="s">
        <v>135</v>
      </c>
      <c r="I745" s="181" t="s">
        <v>68</v>
      </c>
      <c r="J745" s="285" t="s">
        <v>161</v>
      </c>
      <c r="K745" s="505">
        <f>+ROUND(IF($E745="DIT",TR_ENERO_2025!$E$15,TR_ENERO_2025!$E$16),LOOKUP($H745,TR_ENERO_2025!$B$71:$C$73,TR_ENERO_2025!$C$71:$C$73))</f>
        <v>0.18090000000000001</v>
      </c>
    </row>
    <row r="746" spans="1:11" ht="16.5" hidden="1" x14ac:dyDescent="0.3">
      <c r="A746" s="67" t="str">
        <f t="shared" si="36"/>
        <v>DITTransmisiónJalisco</v>
      </c>
      <c r="B746" s="250" t="str">
        <f t="shared" si="34"/>
        <v>DITEnergíaJalisco</v>
      </c>
      <c r="C746" s="67" t="str">
        <f t="shared" si="35"/>
        <v>DITTransmisiónEnergíaJalisco</v>
      </c>
      <c r="E746" s="180" t="s">
        <v>52</v>
      </c>
      <c r="F746" s="181" t="s">
        <v>192</v>
      </c>
      <c r="G746" s="181" t="s">
        <v>184</v>
      </c>
      <c r="H746" s="181" t="s">
        <v>135</v>
      </c>
      <c r="I746" s="181" t="s">
        <v>68</v>
      </c>
      <c r="J746" s="285" t="s">
        <v>161</v>
      </c>
      <c r="K746" s="505">
        <f>+ROUND(IF($E746="DIT",TR_ENERO_2025!$E$15,TR_ENERO_2025!$E$16),LOOKUP($H746,TR_ENERO_2025!$B$71:$C$73,TR_ENERO_2025!$C$71:$C$73))</f>
        <v>7.9399999999999998E-2</v>
      </c>
    </row>
    <row r="747" spans="1:11" ht="16.5" hidden="1" x14ac:dyDescent="0.3">
      <c r="A747" s="67" t="str">
        <f t="shared" si="36"/>
        <v>DB1TransmisiónNoroeste</v>
      </c>
      <c r="B747" s="250" t="str">
        <f t="shared" si="34"/>
        <v>DB1EnergíaNoroeste</v>
      </c>
      <c r="C747" s="67" t="str">
        <f t="shared" si="35"/>
        <v>DB1TransmisiónEnergíaNoroeste</v>
      </c>
      <c r="E747" s="180" t="s">
        <v>48</v>
      </c>
      <c r="F747" s="181" t="s">
        <v>192</v>
      </c>
      <c r="G747" s="181" t="s">
        <v>184</v>
      </c>
      <c r="H747" s="181" t="s">
        <v>135</v>
      </c>
      <c r="I747" s="181" t="s">
        <v>69</v>
      </c>
      <c r="J747" s="285" t="s">
        <v>161</v>
      </c>
      <c r="K747" s="505">
        <f>+ROUND(IF($E747="DIT",TR_ENERO_2025!$E$15,TR_ENERO_2025!$E$16),LOOKUP($H747,TR_ENERO_2025!$B$71:$C$73,TR_ENERO_2025!$C$71:$C$73))</f>
        <v>0.18090000000000001</v>
      </c>
    </row>
    <row r="748" spans="1:11" ht="16.5" hidden="1" x14ac:dyDescent="0.3">
      <c r="A748" s="67" t="str">
        <f t="shared" si="36"/>
        <v>DB2TransmisiónNoroeste</v>
      </c>
      <c r="B748" s="250" t="str">
        <f t="shared" si="34"/>
        <v>DB2EnergíaNoroeste</v>
      </c>
      <c r="C748" s="67" t="str">
        <f t="shared" si="35"/>
        <v>DB2TransmisiónEnergíaNoroeste</v>
      </c>
      <c r="E748" s="180" t="s">
        <v>50</v>
      </c>
      <c r="F748" s="181" t="s">
        <v>192</v>
      </c>
      <c r="G748" s="181" t="s">
        <v>184</v>
      </c>
      <c r="H748" s="181" t="s">
        <v>135</v>
      </c>
      <c r="I748" s="181" t="s">
        <v>69</v>
      </c>
      <c r="J748" s="285" t="s">
        <v>161</v>
      </c>
      <c r="K748" s="505">
        <f>+ROUND(IF($E748="DIT",TR_ENERO_2025!$E$15,TR_ENERO_2025!$E$16),LOOKUP($H748,TR_ENERO_2025!$B$71:$C$73,TR_ENERO_2025!$C$71:$C$73))</f>
        <v>0.18090000000000001</v>
      </c>
    </row>
    <row r="749" spans="1:11" ht="16.5" hidden="1" x14ac:dyDescent="0.3">
      <c r="A749" s="67" t="str">
        <f t="shared" si="36"/>
        <v>PDBTTransmisiónNoroeste</v>
      </c>
      <c r="B749" s="250" t="str">
        <f t="shared" si="34"/>
        <v>PDBTEnergíaNoroeste</v>
      </c>
      <c r="C749" s="67" t="str">
        <f t="shared" si="35"/>
        <v>PDBTTransmisiónEnergíaNoroeste</v>
      </c>
      <c r="E749" s="180" t="s">
        <v>56</v>
      </c>
      <c r="F749" s="181" t="s">
        <v>192</v>
      </c>
      <c r="G749" s="181" t="s">
        <v>184</v>
      </c>
      <c r="H749" s="181" t="s">
        <v>135</v>
      </c>
      <c r="I749" s="181" t="s">
        <v>69</v>
      </c>
      <c r="J749" s="285" t="s">
        <v>161</v>
      </c>
      <c r="K749" s="505">
        <f>+ROUND(IF($E749="DIT",TR_ENERO_2025!$E$15,TR_ENERO_2025!$E$16),LOOKUP($H749,TR_ENERO_2025!$B$71:$C$73,TR_ENERO_2025!$C$71:$C$73))</f>
        <v>0.18090000000000001</v>
      </c>
    </row>
    <row r="750" spans="1:11" ht="16.5" hidden="1" x14ac:dyDescent="0.3">
      <c r="A750" s="67" t="str">
        <f t="shared" si="36"/>
        <v>GDBTTransmisiónNoroeste</v>
      </c>
      <c r="B750" s="250" t="str">
        <f t="shared" si="34"/>
        <v>GDBTEnergíaNoroeste</v>
      </c>
      <c r="C750" s="67" t="str">
        <f t="shared" si="35"/>
        <v>GDBTTransmisiónEnergíaNoroeste</v>
      </c>
      <c r="E750" s="187" t="s">
        <v>53</v>
      </c>
      <c r="F750" s="181" t="s">
        <v>192</v>
      </c>
      <c r="G750" s="181" t="s">
        <v>184</v>
      </c>
      <c r="H750" s="181" t="s">
        <v>135</v>
      </c>
      <c r="I750" s="181" t="s">
        <v>69</v>
      </c>
      <c r="J750" s="285" t="s">
        <v>161</v>
      </c>
      <c r="K750" s="505">
        <f>+ROUND(IF($E750="DIT",TR_ENERO_2025!$E$15,TR_ENERO_2025!$E$16),LOOKUP($H750,TR_ENERO_2025!$B$71:$C$73,TR_ENERO_2025!$C$71:$C$73))</f>
        <v>0.18090000000000001</v>
      </c>
    </row>
    <row r="751" spans="1:11" ht="16.5" hidden="1" x14ac:dyDescent="0.3">
      <c r="A751" s="67" t="str">
        <f t="shared" si="36"/>
        <v>RABTTransmisiónNoroeste</v>
      </c>
      <c r="B751" s="250" t="str">
        <f t="shared" si="34"/>
        <v>RABTEnergíaNoroeste</v>
      </c>
      <c r="C751" s="67" t="str">
        <f t="shared" si="35"/>
        <v>RABTTransmisiónEnergíaNoroeste</v>
      </c>
      <c r="E751" s="187" t="s">
        <v>59</v>
      </c>
      <c r="F751" s="181" t="s">
        <v>192</v>
      </c>
      <c r="G751" s="181" t="s">
        <v>184</v>
      </c>
      <c r="H751" s="181" t="s">
        <v>135</v>
      </c>
      <c r="I751" s="181" t="s">
        <v>69</v>
      </c>
      <c r="J751" s="285" t="s">
        <v>161</v>
      </c>
      <c r="K751" s="505">
        <f>+ROUND(IF($E751="DIT",TR_ENERO_2025!$E$15,TR_ENERO_2025!$E$16),LOOKUP($H751,TR_ENERO_2025!$B$71:$C$73,TR_ENERO_2025!$C$71:$C$73))</f>
        <v>0.18090000000000001</v>
      </c>
    </row>
    <row r="752" spans="1:11" ht="16.5" hidden="1" x14ac:dyDescent="0.3">
      <c r="A752" s="67" t="str">
        <f t="shared" si="36"/>
        <v>APBTTransmisiónNoroeste</v>
      </c>
      <c r="B752" s="250" t="str">
        <f t="shared" si="34"/>
        <v>APBTEnergíaNoroeste</v>
      </c>
      <c r="C752" s="67" t="str">
        <f t="shared" si="35"/>
        <v>APBTTransmisiónEnergíaNoroeste</v>
      </c>
      <c r="E752" s="180" t="s">
        <v>57</v>
      </c>
      <c r="F752" s="181" t="s">
        <v>192</v>
      </c>
      <c r="G752" s="181" t="s">
        <v>184</v>
      </c>
      <c r="H752" s="181" t="s">
        <v>135</v>
      </c>
      <c r="I752" s="181" t="s">
        <v>69</v>
      </c>
      <c r="J752" s="285" t="s">
        <v>161</v>
      </c>
      <c r="K752" s="505">
        <f>+ROUND(IF($E752="DIT",TR_ENERO_2025!$E$15,TR_ENERO_2025!$E$16),LOOKUP($H752,TR_ENERO_2025!$B$71:$C$73,TR_ENERO_2025!$C$71:$C$73))</f>
        <v>0.18090000000000001</v>
      </c>
    </row>
    <row r="753" spans="1:11" ht="16.5" hidden="1" x14ac:dyDescent="0.3">
      <c r="A753" s="67" t="str">
        <f t="shared" si="36"/>
        <v>APMTTransmisiónNoroeste</v>
      </c>
      <c r="B753" s="250" t="str">
        <f t="shared" si="34"/>
        <v>APMTEnergíaNoroeste</v>
      </c>
      <c r="C753" s="67" t="str">
        <f t="shared" si="35"/>
        <v>APMTTransmisiónEnergíaNoroeste</v>
      </c>
      <c r="E753" s="180" t="s">
        <v>58</v>
      </c>
      <c r="F753" s="181" t="s">
        <v>192</v>
      </c>
      <c r="G753" s="181" t="s">
        <v>184</v>
      </c>
      <c r="H753" s="181" t="s">
        <v>135</v>
      </c>
      <c r="I753" s="181" t="s">
        <v>69</v>
      </c>
      <c r="J753" s="285" t="s">
        <v>161</v>
      </c>
      <c r="K753" s="505">
        <f>+ROUND(IF($E753="DIT",TR_ENERO_2025!$E$15,TR_ENERO_2025!$E$16),LOOKUP($H753,TR_ENERO_2025!$B$71:$C$73,TR_ENERO_2025!$C$71:$C$73))</f>
        <v>0.18090000000000001</v>
      </c>
    </row>
    <row r="754" spans="1:11" ht="16.5" hidden="1" x14ac:dyDescent="0.3">
      <c r="A754" s="67" t="str">
        <f t="shared" si="36"/>
        <v>GDMTHTransmisiónNoroeste</v>
      </c>
      <c r="B754" s="250" t="str">
        <f t="shared" si="34"/>
        <v>GDMTHEnergíaNoroeste</v>
      </c>
      <c r="C754" s="67" t="str">
        <f t="shared" si="35"/>
        <v>GDMTHTransmisiónEnergíaNoroeste</v>
      </c>
      <c r="E754" s="180" t="s">
        <v>54</v>
      </c>
      <c r="F754" s="181" t="s">
        <v>192</v>
      </c>
      <c r="G754" s="181" t="s">
        <v>184</v>
      </c>
      <c r="H754" s="181" t="s">
        <v>135</v>
      </c>
      <c r="I754" s="181" t="s">
        <v>69</v>
      </c>
      <c r="J754" s="285" t="s">
        <v>161</v>
      </c>
      <c r="K754" s="505">
        <f>+ROUND(IF($E754="DIT",TR_ENERO_2025!$E$15,TR_ENERO_2025!$E$16),LOOKUP($H754,TR_ENERO_2025!$B$71:$C$73,TR_ENERO_2025!$C$71:$C$73))</f>
        <v>0.18090000000000001</v>
      </c>
    </row>
    <row r="755" spans="1:11" ht="16.5" hidden="1" x14ac:dyDescent="0.3">
      <c r="A755" s="67" t="str">
        <f t="shared" si="36"/>
        <v>GDMTOTransmisiónNoroeste</v>
      </c>
      <c r="B755" s="250" t="str">
        <f t="shared" si="34"/>
        <v>GDMTOEnergíaNoroeste</v>
      </c>
      <c r="C755" s="67" t="str">
        <f t="shared" si="35"/>
        <v>GDMTOTransmisiónEnergíaNoroeste</v>
      </c>
      <c r="E755" s="180" t="s">
        <v>55</v>
      </c>
      <c r="F755" s="181" t="s">
        <v>192</v>
      </c>
      <c r="G755" s="181" t="s">
        <v>184</v>
      </c>
      <c r="H755" s="181" t="s">
        <v>135</v>
      </c>
      <c r="I755" s="181" t="s">
        <v>69</v>
      </c>
      <c r="J755" s="285" t="s">
        <v>161</v>
      </c>
      <c r="K755" s="505">
        <f>+ROUND(IF($E755="DIT",TR_ENERO_2025!$E$15,TR_ENERO_2025!$E$16),LOOKUP($H755,TR_ENERO_2025!$B$71:$C$73,TR_ENERO_2025!$C$71:$C$73))</f>
        <v>0.18090000000000001</v>
      </c>
    </row>
    <row r="756" spans="1:11" ht="16.5" hidden="1" x14ac:dyDescent="0.3">
      <c r="A756" s="67" t="str">
        <f t="shared" si="36"/>
        <v>RAMTTransmisiónNoroeste</v>
      </c>
      <c r="B756" s="250" t="str">
        <f t="shared" si="34"/>
        <v>RAMTEnergíaNoroeste</v>
      </c>
      <c r="C756" s="67" t="str">
        <f t="shared" si="35"/>
        <v>RAMTTransmisiónEnergíaNoroeste</v>
      </c>
      <c r="E756" s="180" t="s">
        <v>60</v>
      </c>
      <c r="F756" s="181" t="s">
        <v>192</v>
      </c>
      <c r="G756" s="181" t="s">
        <v>184</v>
      </c>
      <c r="H756" s="181" t="s">
        <v>135</v>
      </c>
      <c r="I756" s="181" t="s">
        <v>69</v>
      </c>
      <c r="J756" s="285" t="s">
        <v>161</v>
      </c>
      <c r="K756" s="505">
        <f>+ROUND(IF($E756="DIT",TR_ENERO_2025!$E$15,TR_ENERO_2025!$E$16),LOOKUP($H756,TR_ENERO_2025!$B$71:$C$73,TR_ENERO_2025!$C$71:$C$73))</f>
        <v>0.18090000000000001</v>
      </c>
    </row>
    <row r="757" spans="1:11" ht="16.5" hidden="1" x14ac:dyDescent="0.3">
      <c r="A757" s="67" t="str">
        <f t="shared" si="36"/>
        <v>DISTTransmisiónNoroeste</v>
      </c>
      <c r="B757" s="250" t="str">
        <f t="shared" si="34"/>
        <v>DISTEnergíaNoroeste</v>
      </c>
      <c r="C757" s="67" t="str">
        <f t="shared" si="35"/>
        <v>DISTTransmisiónEnergíaNoroeste</v>
      </c>
      <c r="E757" s="180" t="s">
        <v>51</v>
      </c>
      <c r="F757" s="181" t="s">
        <v>192</v>
      </c>
      <c r="G757" s="181" t="s">
        <v>184</v>
      </c>
      <c r="H757" s="181" t="s">
        <v>135</v>
      </c>
      <c r="I757" s="181" t="s">
        <v>69</v>
      </c>
      <c r="J757" s="285" t="s">
        <v>161</v>
      </c>
      <c r="K757" s="505">
        <f>+ROUND(IF($E757="DIT",TR_ENERO_2025!$E$15,TR_ENERO_2025!$E$16),LOOKUP($H757,TR_ENERO_2025!$B$71:$C$73,TR_ENERO_2025!$C$71:$C$73))</f>
        <v>0.18090000000000001</v>
      </c>
    </row>
    <row r="758" spans="1:11" ht="16.5" hidden="1" x14ac:dyDescent="0.3">
      <c r="A758" s="67" t="str">
        <f t="shared" si="36"/>
        <v>DITTransmisiónNoroeste</v>
      </c>
      <c r="B758" s="250" t="str">
        <f t="shared" si="34"/>
        <v>DITEnergíaNoroeste</v>
      </c>
      <c r="C758" s="67" t="str">
        <f t="shared" si="35"/>
        <v>DITTransmisiónEnergíaNoroeste</v>
      </c>
      <c r="E758" s="180" t="s">
        <v>52</v>
      </c>
      <c r="F758" s="181" t="s">
        <v>192</v>
      </c>
      <c r="G758" s="181" t="s">
        <v>184</v>
      </c>
      <c r="H758" s="181" t="s">
        <v>135</v>
      </c>
      <c r="I758" s="181" t="s">
        <v>69</v>
      </c>
      <c r="J758" s="285" t="s">
        <v>161</v>
      </c>
      <c r="K758" s="505">
        <f>+ROUND(IF($E758="DIT",TR_ENERO_2025!$E$15,TR_ENERO_2025!$E$16),LOOKUP($H758,TR_ENERO_2025!$B$71:$C$73,TR_ENERO_2025!$C$71:$C$73))</f>
        <v>7.9399999999999998E-2</v>
      </c>
    </row>
    <row r="759" spans="1:11" ht="16.5" hidden="1" x14ac:dyDescent="0.3">
      <c r="A759" s="67" t="str">
        <f t="shared" si="36"/>
        <v>DB1TransmisiónNorte</v>
      </c>
      <c r="B759" s="250" t="str">
        <f t="shared" si="34"/>
        <v>DB1EnergíaNorte</v>
      </c>
      <c r="C759" s="67" t="str">
        <f t="shared" si="35"/>
        <v>DB1TransmisiónEnergíaNorte</v>
      </c>
      <c r="E759" s="180" t="s">
        <v>48</v>
      </c>
      <c r="F759" s="181" t="s">
        <v>192</v>
      </c>
      <c r="G759" s="181" t="s">
        <v>184</v>
      </c>
      <c r="H759" s="181" t="s">
        <v>135</v>
      </c>
      <c r="I759" s="181" t="s">
        <v>70</v>
      </c>
      <c r="J759" s="285" t="s">
        <v>161</v>
      </c>
      <c r="K759" s="505">
        <f>+ROUND(IF($E759="DIT",TR_ENERO_2025!$E$15,TR_ENERO_2025!$E$16),LOOKUP($H759,TR_ENERO_2025!$B$71:$C$73,TR_ENERO_2025!$C$71:$C$73))</f>
        <v>0.18090000000000001</v>
      </c>
    </row>
    <row r="760" spans="1:11" ht="16.5" hidden="1" x14ac:dyDescent="0.3">
      <c r="A760" s="67" t="str">
        <f t="shared" si="36"/>
        <v>DB2TransmisiónNorte</v>
      </c>
      <c r="B760" s="250" t="str">
        <f t="shared" si="34"/>
        <v>DB2EnergíaNorte</v>
      </c>
      <c r="C760" s="67" t="str">
        <f t="shared" si="35"/>
        <v>DB2TransmisiónEnergíaNorte</v>
      </c>
      <c r="E760" s="180" t="s">
        <v>50</v>
      </c>
      <c r="F760" s="181" t="s">
        <v>192</v>
      </c>
      <c r="G760" s="181" t="s">
        <v>184</v>
      </c>
      <c r="H760" s="181" t="s">
        <v>135</v>
      </c>
      <c r="I760" s="181" t="s">
        <v>70</v>
      </c>
      <c r="J760" s="285" t="s">
        <v>161</v>
      </c>
      <c r="K760" s="505">
        <f>+ROUND(IF($E760="DIT",TR_ENERO_2025!$E$15,TR_ENERO_2025!$E$16),LOOKUP($H760,TR_ENERO_2025!$B$71:$C$73,TR_ENERO_2025!$C$71:$C$73))</f>
        <v>0.18090000000000001</v>
      </c>
    </row>
    <row r="761" spans="1:11" ht="16.5" hidden="1" x14ac:dyDescent="0.3">
      <c r="A761" s="67" t="str">
        <f t="shared" si="36"/>
        <v>PDBTTransmisiónNorte</v>
      </c>
      <c r="B761" s="250" t="str">
        <f t="shared" si="34"/>
        <v>PDBTEnergíaNorte</v>
      </c>
      <c r="C761" s="67" t="str">
        <f t="shared" si="35"/>
        <v>PDBTTransmisiónEnergíaNorte</v>
      </c>
      <c r="E761" s="180" t="s">
        <v>56</v>
      </c>
      <c r="F761" s="181" t="s">
        <v>192</v>
      </c>
      <c r="G761" s="181" t="s">
        <v>184</v>
      </c>
      <c r="H761" s="181" t="s">
        <v>135</v>
      </c>
      <c r="I761" s="181" t="s">
        <v>70</v>
      </c>
      <c r="J761" s="285" t="s">
        <v>161</v>
      </c>
      <c r="K761" s="505">
        <f>+ROUND(IF($E761="DIT",TR_ENERO_2025!$E$15,TR_ENERO_2025!$E$16),LOOKUP($H761,TR_ENERO_2025!$B$71:$C$73,TR_ENERO_2025!$C$71:$C$73))</f>
        <v>0.18090000000000001</v>
      </c>
    </row>
    <row r="762" spans="1:11" ht="16.5" hidden="1" x14ac:dyDescent="0.3">
      <c r="A762" s="67" t="str">
        <f t="shared" si="36"/>
        <v>GDBTTransmisiónNorte</v>
      </c>
      <c r="B762" s="250" t="str">
        <f t="shared" si="34"/>
        <v>GDBTEnergíaNorte</v>
      </c>
      <c r="C762" s="67" t="str">
        <f t="shared" si="35"/>
        <v>GDBTTransmisiónEnergíaNorte</v>
      </c>
      <c r="E762" s="180" t="s">
        <v>53</v>
      </c>
      <c r="F762" s="181" t="s">
        <v>192</v>
      </c>
      <c r="G762" s="181" t="s">
        <v>184</v>
      </c>
      <c r="H762" s="181" t="s">
        <v>135</v>
      </c>
      <c r="I762" s="181" t="s">
        <v>70</v>
      </c>
      <c r="J762" s="285" t="s">
        <v>161</v>
      </c>
      <c r="K762" s="505">
        <f>+ROUND(IF($E762="DIT",TR_ENERO_2025!$E$15,TR_ENERO_2025!$E$16),LOOKUP($H762,TR_ENERO_2025!$B$71:$C$73,TR_ENERO_2025!$C$71:$C$73))</f>
        <v>0.18090000000000001</v>
      </c>
    </row>
    <row r="763" spans="1:11" ht="16.5" hidden="1" x14ac:dyDescent="0.3">
      <c r="A763" s="67" t="str">
        <f t="shared" si="36"/>
        <v>RABTTransmisiónNorte</v>
      </c>
      <c r="B763" s="250" t="str">
        <f t="shared" si="34"/>
        <v>RABTEnergíaNorte</v>
      </c>
      <c r="C763" s="67" t="str">
        <f t="shared" si="35"/>
        <v>RABTTransmisiónEnergíaNorte</v>
      </c>
      <c r="E763" s="180" t="s">
        <v>59</v>
      </c>
      <c r="F763" s="181" t="s">
        <v>192</v>
      </c>
      <c r="G763" s="181" t="s">
        <v>184</v>
      </c>
      <c r="H763" s="181" t="s">
        <v>135</v>
      </c>
      <c r="I763" s="181" t="s">
        <v>70</v>
      </c>
      <c r="J763" s="285" t="s">
        <v>161</v>
      </c>
      <c r="K763" s="505">
        <f>+ROUND(IF($E763="DIT",TR_ENERO_2025!$E$15,TR_ENERO_2025!$E$16),LOOKUP($H763,TR_ENERO_2025!$B$71:$C$73,TR_ENERO_2025!$C$71:$C$73))</f>
        <v>0.18090000000000001</v>
      </c>
    </row>
    <row r="764" spans="1:11" ht="16.5" hidden="1" x14ac:dyDescent="0.3">
      <c r="A764" s="67" t="str">
        <f t="shared" si="36"/>
        <v>APBTTransmisiónNorte</v>
      </c>
      <c r="B764" s="250" t="str">
        <f t="shared" si="34"/>
        <v>APBTEnergíaNorte</v>
      </c>
      <c r="C764" s="67" t="str">
        <f t="shared" si="35"/>
        <v>APBTTransmisiónEnergíaNorte</v>
      </c>
      <c r="E764" s="180" t="s">
        <v>57</v>
      </c>
      <c r="F764" s="181" t="s">
        <v>192</v>
      </c>
      <c r="G764" s="181" t="s">
        <v>184</v>
      </c>
      <c r="H764" s="181" t="s">
        <v>135</v>
      </c>
      <c r="I764" s="181" t="s">
        <v>70</v>
      </c>
      <c r="J764" s="285" t="s">
        <v>161</v>
      </c>
      <c r="K764" s="505">
        <f>+ROUND(IF($E764="DIT",TR_ENERO_2025!$E$15,TR_ENERO_2025!$E$16),LOOKUP($H764,TR_ENERO_2025!$B$71:$C$73,TR_ENERO_2025!$C$71:$C$73))</f>
        <v>0.18090000000000001</v>
      </c>
    </row>
    <row r="765" spans="1:11" ht="16.5" hidden="1" x14ac:dyDescent="0.3">
      <c r="A765" s="67" t="str">
        <f t="shared" si="36"/>
        <v>APMTTransmisiónNorte</v>
      </c>
      <c r="B765" s="250" t="str">
        <f t="shared" si="34"/>
        <v>APMTEnergíaNorte</v>
      </c>
      <c r="C765" s="67" t="str">
        <f t="shared" si="35"/>
        <v>APMTTransmisiónEnergíaNorte</v>
      </c>
      <c r="E765" s="180" t="s">
        <v>58</v>
      </c>
      <c r="F765" s="181" t="s">
        <v>192</v>
      </c>
      <c r="G765" s="181" t="s">
        <v>184</v>
      </c>
      <c r="H765" s="181" t="s">
        <v>135</v>
      </c>
      <c r="I765" s="181" t="s">
        <v>70</v>
      </c>
      <c r="J765" s="285" t="s">
        <v>161</v>
      </c>
      <c r="K765" s="505">
        <f>+ROUND(IF($E765="DIT",TR_ENERO_2025!$E$15,TR_ENERO_2025!$E$16),LOOKUP($H765,TR_ENERO_2025!$B$71:$C$73,TR_ENERO_2025!$C$71:$C$73))</f>
        <v>0.18090000000000001</v>
      </c>
    </row>
    <row r="766" spans="1:11" ht="16.5" hidden="1" x14ac:dyDescent="0.3">
      <c r="A766" s="67" t="str">
        <f t="shared" si="36"/>
        <v>GDMTHTransmisiónNorte</v>
      </c>
      <c r="B766" s="250" t="str">
        <f t="shared" si="34"/>
        <v>GDMTHEnergíaNorte</v>
      </c>
      <c r="C766" s="67" t="str">
        <f t="shared" si="35"/>
        <v>GDMTHTransmisiónEnergíaNorte</v>
      </c>
      <c r="E766" s="180" t="s">
        <v>54</v>
      </c>
      <c r="F766" s="181" t="s">
        <v>192</v>
      </c>
      <c r="G766" s="181" t="s">
        <v>184</v>
      </c>
      <c r="H766" s="181" t="s">
        <v>135</v>
      </c>
      <c r="I766" s="181" t="s">
        <v>70</v>
      </c>
      <c r="J766" s="285" t="s">
        <v>161</v>
      </c>
      <c r="K766" s="505">
        <f>+ROUND(IF($E766="DIT",TR_ENERO_2025!$E$15,TR_ENERO_2025!$E$16),LOOKUP($H766,TR_ENERO_2025!$B$71:$C$73,TR_ENERO_2025!$C$71:$C$73))</f>
        <v>0.18090000000000001</v>
      </c>
    </row>
    <row r="767" spans="1:11" ht="16.5" hidden="1" x14ac:dyDescent="0.3">
      <c r="A767" s="67" t="str">
        <f t="shared" si="36"/>
        <v>GDMTOTransmisiónNorte</v>
      </c>
      <c r="B767" s="250" t="str">
        <f t="shared" ref="B767:B830" si="37">E767&amp;H767&amp;I767</f>
        <v>GDMTOEnergíaNorte</v>
      </c>
      <c r="C767" s="67" t="str">
        <f t="shared" si="35"/>
        <v>GDMTOTransmisiónEnergíaNorte</v>
      </c>
      <c r="E767" s="180" t="s">
        <v>55</v>
      </c>
      <c r="F767" s="181" t="s">
        <v>192</v>
      </c>
      <c r="G767" s="181" t="s">
        <v>184</v>
      </c>
      <c r="H767" s="181" t="s">
        <v>135</v>
      </c>
      <c r="I767" s="181" t="s">
        <v>70</v>
      </c>
      <c r="J767" s="285" t="s">
        <v>161</v>
      </c>
      <c r="K767" s="505">
        <f>+ROUND(IF($E767="DIT",TR_ENERO_2025!$E$15,TR_ENERO_2025!$E$16),LOOKUP($H767,TR_ENERO_2025!$B$71:$C$73,TR_ENERO_2025!$C$71:$C$73))</f>
        <v>0.18090000000000001</v>
      </c>
    </row>
    <row r="768" spans="1:11" ht="16.5" hidden="1" x14ac:dyDescent="0.3">
      <c r="A768" s="67" t="str">
        <f t="shared" si="36"/>
        <v>RAMTTransmisiónNorte</v>
      </c>
      <c r="B768" s="250" t="str">
        <f t="shared" si="37"/>
        <v>RAMTEnergíaNorte</v>
      </c>
      <c r="C768" s="67" t="str">
        <f t="shared" si="35"/>
        <v>RAMTTransmisiónEnergíaNorte</v>
      </c>
      <c r="E768" s="180" t="s">
        <v>60</v>
      </c>
      <c r="F768" s="181" t="s">
        <v>192</v>
      </c>
      <c r="G768" s="181" t="s">
        <v>184</v>
      </c>
      <c r="H768" s="181" t="s">
        <v>135</v>
      </c>
      <c r="I768" s="181" t="s">
        <v>70</v>
      </c>
      <c r="J768" s="285" t="s">
        <v>161</v>
      </c>
      <c r="K768" s="505">
        <f>+ROUND(IF($E768="DIT",TR_ENERO_2025!$E$15,TR_ENERO_2025!$E$16),LOOKUP($H768,TR_ENERO_2025!$B$71:$C$73,TR_ENERO_2025!$C$71:$C$73))</f>
        <v>0.18090000000000001</v>
      </c>
    </row>
    <row r="769" spans="1:11" ht="16.5" hidden="1" x14ac:dyDescent="0.3">
      <c r="A769" s="67" t="str">
        <f t="shared" si="36"/>
        <v>DISTTransmisiónNorte</v>
      </c>
      <c r="B769" s="250" t="str">
        <f t="shared" si="37"/>
        <v>DISTEnergíaNorte</v>
      </c>
      <c r="C769" s="67" t="str">
        <f t="shared" si="35"/>
        <v>DISTTransmisiónEnergíaNorte</v>
      </c>
      <c r="E769" s="187" t="s">
        <v>51</v>
      </c>
      <c r="F769" s="181" t="s">
        <v>192</v>
      </c>
      <c r="G769" s="181" t="s">
        <v>184</v>
      </c>
      <c r="H769" s="181" t="s">
        <v>135</v>
      </c>
      <c r="I769" s="181" t="s">
        <v>70</v>
      </c>
      <c r="J769" s="285" t="s">
        <v>161</v>
      </c>
      <c r="K769" s="505">
        <f>+ROUND(IF($E769="DIT",TR_ENERO_2025!$E$15,TR_ENERO_2025!$E$16),LOOKUP($H769,TR_ENERO_2025!$B$71:$C$73,TR_ENERO_2025!$C$71:$C$73))</f>
        <v>0.18090000000000001</v>
      </c>
    </row>
    <row r="770" spans="1:11" ht="16.5" hidden="1" x14ac:dyDescent="0.3">
      <c r="A770" s="67" t="str">
        <f t="shared" si="36"/>
        <v>DITTransmisiónNorte</v>
      </c>
      <c r="B770" s="250" t="str">
        <f t="shared" si="37"/>
        <v>DITEnergíaNorte</v>
      </c>
      <c r="C770" s="67" t="str">
        <f t="shared" si="35"/>
        <v>DITTransmisiónEnergíaNorte</v>
      </c>
      <c r="E770" s="180" t="s">
        <v>52</v>
      </c>
      <c r="F770" s="181" t="s">
        <v>192</v>
      </c>
      <c r="G770" s="181" t="s">
        <v>184</v>
      </c>
      <c r="H770" s="181" t="s">
        <v>135</v>
      </c>
      <c r="I770" s="181" t="s">
        <v>70</v>
      </c>
      <c r="J770" s="285" t="s">
        <v>161</v>
      </c>
      <c r="K770" s="505">
        <f>+ROUND(IF($E770="DIT",TR_ENERO_2025!$E$15,TR_ENERO_2025!$E$16),LOOKUP($H770,TR_ENERO_2025!$B$71:$C$73,TR_ENERO_2025!$C$71:$C$73))</f>
        <v>7.9399999999999998E-2</v>
      </c>
    </row>
    <row r="771" spans="1:11" ht="16.5" hidden="1" x14ac:dyDescent="0.3">
      <c r="A771" s="67" t="str">
        <f t="shared" si="36"/>
        <v>DB1TransmisiónOriente</v>
      </c>
      <c r="B771" s="250" t="str">
        <f t="shared" si="37"/>
        <v>DB1EnergíaOriente</v>
      </c>
      <c r="C771" s="67" t="str">
        <f t="shared" si="35"/>
        <v>DB1TransmisiónEnergíaOriente</v>
      </c>
      <c r="E771" s="180" t="s">
        <v>48</v>
      </c>
      <c r="F771" s="181" t="s">
        <v>192</v>
      </c>
      <c r="G771" s="181" t="s">
        <v>184</v>
      </c>
      <c r="H771" s="181" t="s">
        <v>135</v>
      </c>
      <c r="I771" s="181" t="s">
        <v>71</v>
      </c>
      <c r="J771" s="285" t="s">
        <v>161</v>
      </c>
      <c r="K771" s="505">
        <f>+ROUND(IF($E771="DIT",TR_ENERO_2025!$E$15,TR_ENERO_2025!$E$16),LOOKUP($H771,TR_ENERO_2025!$B$71:$C$73,TR_ENERO_2025!$C$71:$C$73))</f>
        <v>0.18090000000000001</v>
      </c>
    </row>
    <row r="772" spans="1:11" ht="16.5" hidden="1" x14ac:dyDescent="0.3">
      <c r="A772" s="67" t="str">
        <f t="shared" si="36"/>
        <v>DB2TransmisiónOriente</v>
      </c>
      <c r="B772" s="250" t="str">
        <f t="shared" si="37"/>
        <v>DB2EnergíaOriente</v>
      </c>
      <c r="C772" s="67" t="str">
        <f t="shared" si="35"/>
        <v>DB2TransmisiónEnergíaOriente</v>
      </c>
      <c r="E772" s="180" t="s">
        <v>50</v>
      </c>
      <c r="F772" s="181" t="s">
        <v>192</v>
      </c>
      <c r="G772" s="181" t="s">
        <v>184</v>
      </c>
      <c r="H772" s="181" t="s">
        <v>135</v>
      </c>
      <c r="I772" s="181" t="s">
        <v>71</v>
      </c>
      <c r="J772" s="285" t="s">
        <v>161</v>
      </c>
      <c r="K772" s="505">
        <f>+ROUND(IF($E772="DIT",TR_ENERO_2025!$E$15,TR_ENERO_2025!$E$16),LOOKUP($H772,TR_ENERO_2025!$B$71:$C$73,TR_ENERO_2025!$C$71:$C$73))</f>
        <v>0.18090000000000001</v>
      </c>
    </row>
    <row r="773" spans="1:11" ht="16.5" hidden="1" x14ac:dyDescent="0.3">
      <c r="A773" s="67" t="str">
        <f t="shared" si="36"/>
        <v>PDBTTransmisiónOriente</v>
      </c>
      <c r="B773" s="250" t="str">
        <f t="shared" si="37"/>
        <v>PDBTEnergíaOriente</v>
      </c>
      <c r="C773" s="67" t="str">
        <f t="shared" si="35"/>
        <v>PDBTTransmisiónEnergíaOriente</v>
      </c>
      <c r="E773" s="180" t="s">
        <v>56</v>
      </c>
      <c r="F773" s="181" t="s">
        <v>192</v>
      </c>
      <c r="G773" s="181" t="s">
        <v>184</v>
      </c>
      <c r="H773" s="181" t="s">
        <v>135</v>
      </c>
      <c r="I773" s="181" t="s">
        <v>71</v>
      </c>
      <c r="J773" s="285" t="s">
        <v>161</v>
      </c>
      <c r="K773" s="505">
        <f>+ROUND(IF($E773="DIT",TR_ENERO_2025!$E$15,TR_ENERO_2025!$E$16),LOOKUP($H773,TR_ENERO_2025!$B$71:$C$73,TR_ENERO_2025!$C$71:$C$73))</f>
        <v>0.18090000000000001</v>
      </c>
    </row>
    <row r="774" spans="1:11" ht="16.5" hidden="1" x14ac:dyDescent="0.3">
      <c r="A774" s="67" t="str">
        <f t="shared" si="36"/>
        <v>GDBTTransmisiónOriente</v>
      </c>
      <c r="B774" s="250" t="str">
        <f t="shared" si="37"/>
        <v>GDBTEnergíaOriente</v>
      </c>
      <c r="C774" s="67" t="str">
        <f t="shared" si="35"/>
        <v>GDBTTransmisiónEnergíaOriente</v>
      </c>
      <c r="E774" s="187" t="s">
        <v>53</v>
      </c>
      <c r="F774" s="181" t="s">
        <v>192</v>
      </c>
      <c r="G774" s="181" t="s">
        <v>184</v>
      </c>
      <c r="H774" s="181" t="s">
        <v>135</v>
      </c>
      <c r="I774" s="181" t="s">
        <v>71</v>
      </c>
      <c r="J774" s="285" t="s">
        <v>161</v>
      </c>
      <c r="K774" s="505">
        <f>+ROUND(IF($E774="DIT",TR_ENERO_2025!$E$15,TR_ENERO_2025!$E$16),LOOKUP($H774,TR_ENERO_2025!$B$71:$C$73,TR_ENERO_2025!$C$71:$C$73))</f>
        <v>0.18090000000000001</v>
      </c>
    </row>
    <row r="775" spans="1:11" ht="16.5" hidden="1" x14ac:dyDescent="0.3">
      <c r="A775" s="67" t="str">
        <f t="shared" si="36"/>
        <v>RABTTransmisiónOriente</v>
      </c>
      <c r="B775" s="250" t="str">
        <f t="shared" si="37"/>
        <v>RABTEnergíaOriente</v>
      </c>
      <c r="C775" s="67" t="str">
        <f t="shared" si="35"/>
        <v>RABTTransmisiónEnergíaOriente</v>
      </c>
      <c r="E775" s="187" t="s">
        <v>59</v>
      </c>
      <c r="F775" s="181" t="s">
        <v>192</v>
      </c>
      <c r="G775" s="181" t="s">
        <v>184</v>
      </c>
      <c r="H775" s="181" t="s">
        <v>135</v>
      </c>
      <c r="I775" s="181" t="s">
        <v>71</v>
      </c>
      <c r="J775" s="285" t="s">
        <v>161</v>
      </c>
      <c r="K775" s="505">
        <f>+ROUND(IF($E775="DIT",TR_ENERO_2025!$E$15,TR_ENERO_2025!$E$16),LOOKUP($H775,TR_ENERO_2025!$B$71:$C$73,TR_ENERO_2025!$C$71:$C$73))</f>
        <v>0.18090000000000001</v>
      </c>
    </row>
    <row r="776" spans="1:11" ht="16.5" hidden="1" x14ac:dyDescent="0.3">
      <c r="A776" s="67" t="str">
        <f t="shared" si="36"/>
        <v>APBTTransmisiónOriente</v>
      </c>
      <c r="B776" s="250" t="str">
        <f t="shared" si="37"/>
        <v>APBTEnergíaOriente</v>
      </c>
      <c r="C776" s="67" t="str">
        <f t="shared" si="35"/>
        <v>APBTTransmisiónEnergíaOriente</v>
      </c>
      <c r="E776" s="180" t="s">
        <v>57</v>
      </c>
      <c r="F776" s="181" t="s">
        <v>192</v>
      </c>
      <c r="G776" s="181" t="s">
        <v>184</v>
      </c>
      <c r="H776" s="181" t="s">
        <v>135</v>
      </c>
      <c r="I776" s="181" t="s">
        <v>71</v>
      </c>
      <c r="J776" s="285" t="s">
        <v>161</v>
      </c>
      <c r="K776" s="505">
        <f>+ROUND(IF($E776="DIT",TR_ENERO_2025!$E$15,TR_ENERO_2025!$E$16),LOOKUP($H776,TR_ENERO_2025!$B$71:$C$73,TR_ENERO_2025!$C$71:$C$73))</f>
        <v>0.18090000000000001</v>
      </c>
    </row>
    <row r="777" spans="1:11" ht="16.5" hidden="1" x14ac:dyDescent="0.3">
      <c r="A777" s="67" t="str">
        <f t="shared" si="36"/>
        <v>APMTTransmisiónOriente</v>
      </c>
      <c r="B777" s="250" t="str">
        <f t="shared" si="37"/>
        <v>APMTEnergíaOriente</v>
      </c>
      <c r="C777" s="67" t="str">
        <f t="shared" si="35"/>
        <v>APMTTransmisiónEnergíaOriente</v>
      </c>
      <c r="E777" s="180" t="s">
        <v>58</v>
      </c>
      <c r="F777" s="181" t="s">
        <v>192</v>
      </c>
      <c r="G777" s="181" t="s">
        <v>184</v>
      </c>
      <c r="H777" s="181" t="s">
        <v>135</v>
      </c>
      <c r="I777" s="181" t="s">
        <v>71</v>
      </c>
      <c r="J777" s="285" t="s">
        <v>161</v>
      </c>
      <c r="K777" s="505">
        <f>+ROUND(IF($E777="DIT",TR_ENERO_2025!$E$15,TR_ENERO_2025!$E$16),LOOKUP($H777,TR_ENERO_2025!$B$71:$C$73,TR_ENERO_2025!$C$71:$C$73))</f>
        <v>0.18090000000000001</v>
      </c>
    </row>
    <row r="778" spans="1:11" ht="16.5" hidden="1" x14ac:dyDescent="0.3">
      <c r="A778" s="67" t="str">
        <f t="shared" si="36"/>
        <v>GDMTHTransmisiónOriente</v>
      </c>
      <c r="B778" s="250" t="str">
        <f t="shared" si="37"/>
        <v>GDMTHEnergíaOriente</v>
      </c>
      <c r="C778" s="67" t="str">
        <f t="shared" ref="C778:C841" si="38">E778&amp;F778&amp;H778&amp;I778</f>
        <v>GDMTHTransmisiónEnergíaOriente</v>
      </c>
      <c r="E778" s="180" t="s">
        <v>54</v>
      </c>
      <c r="F778" s="181" t="s">
        <v>192</v>
      </c>
      <c r="G778" s="181" t="s">
        <v>184</v>
      </c>
      <c r="H778" s="181" t="s">
        <v>135</v>
      </c>
      <c r="I778" s="181" t="s">
        <v>71</v>
      </c>
      <c r="J778" s="285" t="s">
        <v>161</v>
      </c>
      <c r="K778" s="505">
        <f>+ROUND(IF($E778="DIT",TR_ENERO_2025!$E$15,TR_ENERO_2025!$E$16),LOOKUP($H778,TR_ENERO_2025!$B$71:$C$73,TR_ENERO_2025!$C$71:$C$73))</f>
        <v>0.18090000000000001</v>
      </c>
    </row>
    <row r="779" spans="1:11" ht="16.5" hidden="1" x14ac:dyDescent="0.3">
      <c r="A779" s="67" t="str">
        <f t="shared" ref="A779:A842" si="39">IF(J779="NA",E779&amp;F779&amp;I779,E779&amp;F779&amp;I779&amp;J779)</f>
        <v>GDMTOTransmisiónOriente</v>
      </c>
      <c r="B779" s="250" t="str">
        <f t="shared" si="37"/>
        <v>GDMTOEnergíaOriente</v>
      </c>
      <c r="C779" s="67" t="str">
        <f t="shared" si="38"/>
        <v>GDMTOTransmisiónEnergíaOriente</v>
      </c>
      <c r="E779" s="180" t="s">
        <v>55</v>
      </c>
      <c r="F779" s="181" t="s">
        <v>192</v>
      </c>
      <c r="G779" s="181" t="s">
        <v>184</v>
      </c>
      <c r="H779" s="181" t="s">
        <v>135</v>
      </c>
      <c r="I779" s="181" t="s">
        <v>71</v>
      </c>
      <c r="J779" s="285" t="s">
        <v>161</v>
      </c>
      <c r="K779" s="505">
        <f>+ROUND(IF($E779="DIT",TR_ENERO_2025!$E$15,TR_ENERO_2025!$E$16),LOOKUP($H779,TR_ENERO_2025!$B$71:$C$73,TR_ENERO_2025!$C$71:$C$73))</f>
        <v>0.18090000000000001</v>
      </c>
    </row>
    <row r="780" spans="1:11" ht="16.5" hidden="1" x14ac:dyDescent="0.3">
      <c r="A780" s="67" t="str">
        <f t="shared" si="39"/>
        <v>RAMTTransmisiónOriente</v>
      </c>
      <c r="B780" s="250" t="str">
        <f t="shared" si="37"/>
        <v>RAMTEnergíaOriente</v>
      </c>
      <c r="C780" s="67" t="str">
        <f t="shared" si="38"/>
        <v>RAMTTransmisiónEnergíaOriente</v>
      </c>
      <c r="E780" s="180" t="s">
        <v>60</v>
      </c>
      <c r="F780" s="181" t="s">
        <v>192</v>
      </c>
      <c r="G780" s="181" t="s">
        <v>184</v>
      </c>
      <c r="H780" s="181" t="s">
        <v>135</v>
      </c>
      <c r="I780" s="181" t="s">
        <v>71</v>
      </c>
      <c r="J780" s="285" t="s">
        <v>161</v>
      </c>
      <c r="K780" s="505">
        <f>+ROUND(IF($E780="DIT",TR_ENERO_2025!$E$15,TR_ENERO_2025!$E$16),LOOKUP($H780,TR_ENERO_2025!$B$71:$C$73,TR_ENERO_2025!$C$71:$C$73))</f>
        <v>0.18090000000000001</v>
      </c>
    </row>
    <row r="781" spans="1:11" ht="16.5" hidden="1" x14ac:dyDescent="0.3">
      <c r="A781" s="67" t="str">
        <f t="shared" si="39"/>
        <v>DISTTransmisiónOriente</v>
      </c>
      <c r="B781" s="250" t="str">
        <f t="shared" si="37"/>
        <v>DISTEnergíaOriente</v>
      </c>
      <c r="C781" s="67" t="str">
        <f t="shared" si="38"/>
        <v>DISTTransmisiónEnergíaOriente</v>
      </c>
      <c r="E781" s="180" t="s">
        <v>51</v>
      </c>
      <c r="F781" s="181" t="s">
        <v>192</v>
      </c>
      <c r="G781" s="181" t="s">
        <v>184</v>
      </c>
      <c r="H781" s="181" t="s">
        <v>135</v>
      </c>
      <c r="I781" s="181" t="s">
        <v>71</v>
      </c>
      <c r="J781" s="285" t="s">
        <v>161</v>
      </c>
      <c r="K781" s="505">
        <f>+ROUND(IF($E781="DIT",TR_ENERO_2025!$E$15,TR_ENERO_2025!$E$16),LOOKUP($H781,TR_ENERO_2025!$B$71:$C$73,TR_ENERO_2025!$C$71:$C$73))</f>
        <v>0.18090000000000001</v>
      </c>
    </row>
    <row r="782" spans="1:11" ht="16.5" hidden="1" x14ac:dyDescent="0.3">
      <c r="A782" s="67" t="str">
        <f t="shared" si="39"/>
        <v>DITTransmisiónOriente</v>
      </c>
      <c r="B782" s="250" t="str">
        <f t="shared" si="37"/>
        <v>DITEnergíaOriente</v>
      </c>
      <c r="C782" s="67" t="str">
        <f t="shared" si="38"/>
        <v>DITTransmisiónEnergíaOriente</v>
      </c>
      <c r="E782" s="180" t="s">
        <v>52</v>
      </c>
      <c r="F782" s="181" t="s">
        <v>192</v>
      </c>
      <c r="G782" s="181" t="s">
        <v>184</v>
      </c>
      <c r="H782" s="181" t="s">
        <v>135</v>
      </c>
      <c r="I782" s="181" t="s">
        <v>71</v>
      </c>
      <c r="J782" s="285" t="s">
        <v>161</v>
      </c>
      <c r="K782" s="505">
        <f>+ROUND(IF($E782="DIT",TR_ENERO_2025!$E$15,TR_ENERO_2025!$E$16),LOOKUP($H782,TR_ENERO_2025!$B$71:$C$73,TR_ENERO_2025!$C$71:$C$73))</f>
        <v>7.9399999999999998E-2</v>
      </c>
    </row>
    <row r="783" spans="1:11" ht="16.5" hidden="1" x14ac:dyDescent="0.3">
      <c r="A783" s="67" t="str">
        <f t="shared" si="39"/>
        <v>DB1TransmisiónPeninsular</v>
      </c>
      <c r="B783" s="250" t="str">
        <f t="shared" si="37"/>
        <v>DB1EnergíaPeninsular</v>
      </c>
      <c r="C783" s="67" t="str">
        <f t="shared" si="38"/>
        <v>DB1TransmisiónEnergíaPeninsular</v>
      </c>
      <c r="E783" s="180" t="s">
        <v>48</v>
      </c>
      <c r="F783" s="181" t="s">
        <v>192</v>
      </c>
      <c r="G783" s="181" t="s">
        <v>184</v>
      </c>
      <c r="H783" s="181" t="s">
        <v>135</v>
      </c>
      <c r="I783" s="181" t="s">
        <v>72</v>
      </c>
      <c r="J783" s="285" t="s">
        <v>161</v>
      </c>
      <c r="K783" s="505">
        <f>+ROUND(IF($E783="DIT",TR_ENERO_2025!$E$15,TR_ENERO_2025!$E$16),LOOKUP($H783,TR_ENERO_2025!$B$71:$C$73,TR_ENERO_2025!$C$71:$C$73))</f>
        <v>0.18090000000000001</v>
      </c>
    </row>
    <row r="784" spans="1:11" ht="16.5" hidden="1" x14ac:dyDescent="0.3">
      <c r="A784" s="67" t="str">
        <f t="shared" si="39"/>
        <v>DB2TransmisiónPeninsular</v>
      </c>
      <c r="B784" s="250" t="str">
        <f t="shared" si="37"/>
        <v>DB2EnergíaPeninsular</v>
      </c>
      <c r="C784" s="67" t="str">
        <f t="shared" si="38"/>
        <v>DB2TransmisiónEnergíaPeninsular</v>
      </c>
      <c r="E784" s="180" t="s">
        <v>50</v>
      </c>
      <c r="F784" s="181" t="s">
        <v>192</v>
      </c>
      <c r="G784" s="181" t="s">
        <v>184</v>
      </c>
      <c r="H784" s="181" t="s">
        <v>135</v>
      </c>
      <c r="I784" s="181" t="s">
        <v>72</v>
      </c>
      <c r="J784" s="285" t="s">
        <v>161</v>
      </c>
      <c r="K784" s="505">
        <f>+ROUND(IF($E784="DIT",TR_ENERO_2025!$E$15,TR_ENERO_2025!$E$16),LOOKUP($H784,TR_ENERO_2025!$B$71:$C$73,TR_ENERO_2025!$C$71:$C$73))</f>
        <v>0.18090000000000001</v>
      </c>
    </row>
    <row r="785" spans="1:11" ht="16.5" hidden="1" x14ac:dyDescent="0.3">
      <c r="A785" s="67" t="str">
        <f t="shared" si="39"/>
        <v>PDBTTransmisiónPeninsular</v>
      </c>
      <c r="B785" s="250" t="str">
        <f t="shared" si="37"/>
        <v>PDBTEnergíaPeninsular</v>
      </c>
      <c r="C785" s="67" t="str">
        <f t="shared" si="38"/>
        <v>PDBTTransmisiónEnergíaPeninsular</v>
      </c>
      <c r="E785" s="180" t="s">
        <v>56</v>
      </c>
      <c r="F785" s="181" t="s">
        <v>192</v>
      </c>
      <c r="G785" s="181" t="s">
        <v>184</v>
      </c>
      <c r="H785" s="181" t="s">
        <v>135</v>
      </c>
      <c r="I785" s="181" t="s">
        <v>72</v>
      </c>
      <c r="J785" s="285" t="s">
        <v>161</v>
      </c>
      <c r="K785" s="505">
        <f>+ROUND(IF($E785="DIT",TR_ENERO_2025!$E$15,TR_ENERO_2025!$E$16),LOOKUP($H785,TR_ENERO_2025!$B$71:$C$73,TR_ENERO_2025!$C$71:$C$73))</f>
        <v>0.18090000000000001</v>
      </c>
    </row>
    <row r="786" spans="1:11" ht="16.5" hidden="1" x14ac:dyDescent="0.3">
      <c r="A786" s="67" t="str">
        <f t="shared" si="39"/>
        <v>GDBTTransmisiónPeninsular</v>
      </c>
      <c r="B786" s="250" t="str">
        <f t="shared" si="37"/>
        <v>GDBTEnergíaPeninsular</v>
      </c>
      <c r="C786" s="67" t="str">
        <f t="shared" si="38"/>
        <v>GDBTTransmisiónEnergíaPeninsular</v>
      </c>
      <c r="E786" s="180" t="s">
        <v>53</v>
      </c>
      <c r="F786" s="181" t="s">
        <v>192</v>
      </c>
      <c r="G786" s="181" t="s">
        <v>184</v>
      </c>
      <c r="H786" s="181" t="s">
        <v>135</v>
      </c>
      <c r="I786" s="181" t="s">
        <v>72</v>
      </c>
      <c r="J786" s="285" t="s">
        <v>161</v>
      </c>
      <c r="K786" s="505">
        <f>+ROUND(IF($E786="DIT",TR_ENERO_2025!$E$15,TR_ENERO_2025!$E$16),LOOKUP($H786,TR_ENERO_2025!$B$71:$C$73,TR_ENERO_2025!$C$71:$C$73))</f>
        <v>0.18090000000000001</v>
      </c>
    </row>
    <row r="787" spans="1:11" ht="16.5" hidden="1" x14ac:dyDescent="0.3">
      <c r="A787" s="67" t="str">
        <f t="shared" si="39"/>
        <v>RABTTransmisiónPeninsular</v>
      </c>
      <c r="B787" s="250" t="str">
        <f t="shared" si="37"/>
        <v>RABTEnergíaPeninsular</v>
      </c>
      <c r="C787" s="67" t="str">
        <f t="shared" si="38"/>
        <v>RABTTransmisiónEnergíaPeninsular</v>
      </c>
      <c r="E787" s="180" t="s">
        <v>59</v>
      </c>
      <c r="F787" s="181" t="s">
        <v>192</v>
      </c>
      <c r="G787" s="181" t="s">
        <v>184</v>
      </c>
      <c r="H787" s="181" t="s">
        <v>135</v>
      </c>
      <c r="I787" s="181" t="s">
        <v>72</v>
      </c>
      <c r="J787" s="285" t="s">
        <v>161</v>
      </c>
      <c r="K787" s="505">
        <f>+ROUND(IF($E787="DIT",TR_ENERO_2025!$E$15,TR_ENERO_2025!$E$16),LOOKUP($H787,TR_ENERO_2025!$B$71:$C$73,TR_ENERO_2025!$C$71:$C$73))</f>
        <v>0.18090000000000001</v>
      </c>
    </row>
    <row r="788" spans="1:11" ht="16.5" hidden="1" x14ac:dyDescent="0.3">
      <c r="A788" s="67" t="str">
        <f t="shared" si="39"/>
        <v>APBTTransmisiónPeninsular</v>
      </c>
      <c r="B788" s="250" t="str">
        <f t="shared" si="37"/>
        <v>APBTEnergíaPeninsular</v>
      </c>
      <c r="C788" s="67" t="str">
        <f t="shared" si="38"/>
        <v>APBTTransmisiónEnergíaPeninsular</v>
      </c>
      <c r="E788" s="180" t="s">
        <v>57</v>
      </c>
      <c r="F788" s="181" t="s">
        <v>192</v>
      </c>
      <c r="G788" s="181" t="s">
        <v>184</v>
      </c>
      <c r="H788" s="181" t="s">
        <v>135</v>
      </c>
      <c r="I788" s="181" t="s">
        <v>72</v>
      </c>
      <c r="J788" s="285" t="s">
        <v>161</v>
      </c>
      <c r="K788" s="505">
        <f>+ROUND(IF($E788="DIT",TR_ENERO_2025!$E$15,TR_ENERO_2025!$E$16),LOOKUP($H788,TR_ENERO_2025!$B$71:$C$73,TR_ENERO_2025!$C$71:$C$73))</f>
        <v>0.18090000000000001</v>
      </c>
    </row>
    <row r="789" spans="1:11" ht="16.5" hidden="1" x14ac:dyDescent="0.3">
      <c r="A789" s="67" t="str">
        <f t="shared" si="39"/>
        <v>APMTTransmisiónPeninsular</v>
      </c>
      <c r="B789" s="250" t="str">
        <f t="shared" si="37"/>
        <v>APMTEnergíaPeninsular</v>
      </c>
      <c r="C789" s="67" t="str">
        <f t="shared" si="38"/>
        <v>APMTTransmisiónEnergíaPeninsular</v>
      </c>
      <c r="E789" s="180" t="s">
        <v>58</v>
      </c>
      <c r="F789" s="181" t="s">
        <v>192</v>
      </c>
      <c r="G789" s="181" t="s">
        <v>184</v>
      </c>
      <c r="H789" s="181" t="s">
        <v>135</v>
      </c>
      <c r="I789" s="181" t="s">
        <v>72</v>
      </c>
      <c r="J789" s="285" t="s">
        <v>161</v>
      </c>
      <c r="K789" s="505">
        <f>+ROUND(IF($E789="DIT",TR_ENERO_2025!$E$15,TR_ENERO_2025!$E$16),LOOKUP($H789,TR_ENERO_2025!$B$71:$C$73,TR_ENERO_2025!$C$71:$C$73))</f>
        <v>0.18090000000000001</v>
      </c>
    </row>
    <row r="790" spans="1:11" ht="16.5" hidden="1" x14ac:dyDescent="0.3">
      <c r="A790" s="67" t="str">
        <f t="shared" si="39"/>
        <v>GDMTHTransmisiónPeninsular</v>
      </c>
      <c r="B790" s="250" t="str">
        <f t="shared" si="37"/>
        <v>GDMTHEnergíaPeninsular</v>
      </c>
      <c r="C790" s="67" t="str">
        <f t="shared" si="38"/>
        <v>GDMTHTransmisiónEnergíaPeninsular</v>
      </c>
      <c r="E790" s="180" t="s">
        <v>54</v>
      </c>
      <c r="F790" s="181" t="s">
        <v>192</v>
      </c>
      <c r="G790" s="181" t="s">
        <v>184</v>
      </c>
      <c r="H790" s="181" t="s">
        <v>135</v>
      </c>
      <c r="I790" s="181" t="s">
        <v>72</v>
      </c>
      <c r="J790" s="285" t="s">
        <v>161</v>
      </c>
      <c r="K790" s="505">
        <f>+ROUND(IF($E790="DIT",TR_ENERO_2025!$E$15,TR_ENERO_2025!$E$16),LOOKUP($H790,TR_ENERO_2025!$B$71:$C$73,TR_ENERO_2025!$C$71:$C$73))</f>
        <v>0.18090000000000001</v>
      </c>
    </row>
    <row r="791" spans="1:11" ht="16.5" hidden="1" x14ac:dyDescent="0.3">
      <c r="A791" s="67" t="str">
        <f t="shared" si="39"/>
        <v>GDMTOTransmisiónPeninsular</v>
      </c>
      <c r="B791" s="250" t="str">
        <f t="shared" si="37"/>
        <v>GDMTOEnergíaPeninsular</v>
      </c>
      <c r="C791" s="67" t="str">
        <f t="shared" si="38"/>
        <v>GDMTOTransmisiónEnergíaPeninsular</v>
      </c>
      <c r="E791" s="180" t="s">
        <v>55</v>
      </c>
      <c r="F791" s="181" t="s">
        <v>192</v>
      </c>
      <c r="G791" s="181" t="s">
        <v>184</v>
      </c>
      <c r="H791" s="181" t="s">
        <v>135</v>
      </c>
      <c r="I791" s="181" t="s">
        <v>72</v>
      </c>
      <c r="J791" s="285" t="s">
        <v>161</v>
      </c>
      <c r="K791" s="505">
        <f>+ROUND(IF($E791="DIT",TR_ENERO_2025!$E$15,TR_ENERO_2025!$E$16),LOOKUP($H791,TR_ENERO_2025!$B$71:$C$73,TR_ENERO_2025!$C$71:$C$73))</f>
        <v>0.18090000000000001</v>
      </c>
    </row>
    <row r="792" spans="1:11" ht="16.5" hidden="1" x14ac:dyDescent="0.3">
      <c r="A792" s="67" t="str">
        <f t="shared" si="39"/>
        <v>RAMTTransmisiónPeninsular</v>
      </c>
      <c r="B792" s="250" t="str">
        <f t="shared" si="37"/>
        <v>RAMTEnergíaPeninsular</v>
      </c>
      <c r="C792" s="67" t="str">
        <f t="shared" si="38"/>
        <v>RAMTTransmisiónEnergíaPeninsular</v>
      </c>
      <c r="E792" s="180" t="s">
        <v>60</v>
      </c>
      <c r="F792" s="181" t="s">
        <v>192</v>
      </c>
      <c r="G792" s="181" t="s">
        <v>184</v>
      </c>
      <c r="H792" s="181" t="s">
        <v>135</v>
      </c>
      <c r="I792" s="181" t="s">
        <v>72</v>
      </c>
      <c r="J792" s="285" t="s">
        <v>161</v>
      </c>
      <c r="K792" s="505">
        <f>+ROUND(IF($E792="DIT",TR_ENERO_2025!$E$15,TR_ENERO_2025!$E$16),LOOKUP($H792,TR_ENERO_2025!$B$71:$C$73,TR_ENERO_2025!$C$71:$C$73))</f>
        <v>0.18090000000000001</v>
      </c>
    </row>
    <row r="793" spans="1:11" ht="16.5" hidden="1" x14ac:dyDescent="0.3">
      <c r="A793" s="67" t="str">
        <f t="shared" si="39"/>
        <v>DISTTransmisiónPeninsular</v>
      </c>
      <c r="B793" s="250" t="str">
        <f t="shared" si="37"/>
        <v>DISTEnergíaPeninsular</v>
      </c>
      <c r="C793" s="67" t="str">
        <f t="shared" si="38"/>
        <v>DISTTransmisiónEnergíaPeninsular</v>
      </c>
      <c r="E793" s="187" t="s">
        <v>51</v>
      </c>
      <c r="F793" s="181" t="s">
        <v>192</v>
      </c>
      <c r="G793" s="181" t="s">
        <v>184</v>
      </c>
      <c r="H793" s="181" t="s">
        <v>135</v>
      </c>
      <c r="I793" s="181" t="s">
        <v>72</v>
      </c>
      <c r="J793" s="285" t="s">
        <v>161</v>
      </c>
      <c r="K793" s="505">
        <f>+ROUND(IF($E793="DIT",TR_ENERO_2025!$E$15,TR_ENERO_2025!$E$16),LOOKUP($H793,TR_ENERO_2025!$B$71:$C$73,TR_ENERO_2025!$C$71:$C$73))</f>
        <v>0.18090000000000001</v>
      </c>
    </row>
    <row r="794" spans="1:11" ht="16.5" hidden="1" x14ac:dyDescent="0.3">
      <c r="A794" s="67" t="str">
        <f t="shared" si="39"/>
        <v>DITTransmisiónPeninsular</v>
      </c>
      <c r="B794" s="250" t="str">
        <f t="shared" si="37"/>
        <v>DITEnergíaPeninsular</v>
      </c>
      <c r="C794" s="67" t="str">
        <f t="shared" si="38"/>
        <v>DITTransmisiónEnergíaPeninsular</v>
      </c>
      <c r="E794" s="180" t="s">
        <v>52</v>
      </c>
      <c r="F794" s="181" t="s">
        <v>192</v>
      </c>
      <c r="G794" s="181" t="s">
        <v>184</v>
      </c>
      <c r="H794" s="181" t="s">
        <v>135</v>
      </c>
      <c r="I794" s="181" t="s">
        <v>72</v>
      </c>
      <c r="J794" s="285" t="s">
        <v>161</v>
      </c>
      <c r="K794" s="505">
        <f>+ROUND(IF($E794="DIT",TR_ENERO_2025!$E$15,TR_ENERO_2025!$E$16),LOOKUP($H794,TR_ENERO_2025!$B$71:$C$73,TR_ENERO_2025!$C$71:$C$73))</f>
        <v>7.9399999999999998E-2</v>
      </c>
    </row>
    <row r="795" spans="1:11" ht="16.5" hidden="1" x14ac:dyDescent="0.3">
      <c r="A795" s="67" t="str">
        <f t="shared" si="39"/>
        <v>DB1TransmisiónSureste</v>
      </c>
      <c r="B795" s="250" t="str">
        <f t="shared" si="37"/>
        <v>DB1EnergíaSureste</v>
      </c>
      <c r="C795" s="67" t="str">
        <f t="shared" si="38"/>
        <v>DB1TransmisiónEnergíaSureste</v>
      </c>
      <c r="E795" s="180" t="s">
        <v>48</v>
      </c>
      <c r="F795" s="181" t="s">
        <v>192</v>
      </c>
      <c r="G795" s="181" t="s">
        <v>184</v>
      </c>
      <c r="H795" s="181" t="s">
        <v>135</v>
      </c>
      <c r="I795" s="181" t="s">
        <v>73</v>
      </c>
      <c r="J795" s="285" t="s">
        <v>161</v>
      </c>
      <c r="K795" s="505">
        <f>+ROUND(IF($E795="DIT",TR_ENERO_2025!$E$15,TR_ENERO_2025!$E$16),LOOKUP($H795,TR_ENERO_2025!$B$71:$C$73,TR_ENERO_2025!$C$71:$C$73))</f>
        <v>0.18090000000000001</v>
      </c>
    </row>
    <row r="796" spans="1:11" ht="16.5" hidden="1" x14ac:dyDescent="0.3">
      <c r="A796" s="67" t="str">
        <f t="shared" si="39"/>
        <v>DB2TransmisiónSureste</v>
      </c>
      <c r="B796" s="250" t="str">
        <f t="shared" si="37"/>
        <v>DB2EnergíaSureste</v>
      </c>
      <c r="C796" s="67" t="str">
        <f t="shared" si="38"/>
        <v>DB2TransmisiónEnergíaSureste</v>
      </c>
      <c r="E796" s="180" t="s">
        <v>50</v>
      </c>
      <c r="F796" s="181" t="s">
        <v>192</v>
      </c>
      <c r="G796" s="181" t="s">
        <v>184</v>
      </c>
      <c r="H796" s="181" t="s">
        <v>135</v>
      </c>
      <c r="I796" s="181" t="s">
        <v>73</v>
      </c>
      <c r="J796" s="285" t="s">
        <v>161</v>
      </c>
      <c r="K796" s="505">
        <f>+ROUND(IF($E796="DIT",TR_ENERO_2025!$E$15,TR_ENERO_2025!$E$16),LOOKUP($H796,TR_ENERO_2025!$B$71:$C$73,TR_ENERO_2025!$C$71:$C$73))</f>
        <v>0.18090000000000001</v>
      </c>
    </row>
    <row r="797" spans="1:11" ht="16.5" hidden="1" x14ac:dyDescent="0.3">
      <c r="A797" s="67" t="str">
        <f t="shared" si="39"/>
        <v>PDBTTransmisiónSureste</v>
      </c>
      <c r="B797" s="250" t="str">
        <f t="shared" si="37"/>
        <v>PDBTEnergíaSureste</v>
      </c>
      <c r="C797" s="67" t="str">
        <f t="shared" si="38"/>
        <v>PDBTTransmisiónEnergíaSureste</v>
      </c>
      <c r="E797" s="180" t="s">
        <v>56</v>
      </c>
      <c r="F797" s="181" t="s">
        <v>192</v>
      </c>
      <c r="G797" s="181" t="s">
        <v>184</v>
      </c>
      <c r="H797" s="181" t="s">
        <v>135</v>
      </c>
      <c r="I797" s="181" t="s">
        <v>73</v>
      </c>
      <c r="J797" s="285" t="s">
        <v>161</v>
      </c>
      <c r="K797" s="505">
        <f>+ROUND(IF($E797="DIT",TR_ENERO_2025!$E$15,TR_ENERO_2025!$E$16),LOOKUP($H797,TR_ENERO_2025!$B$71:$C$73,TR_ENERO_2025!$C$71:$C$73))</f>
        <v>0.18090000000000001</v>
      </c>
    </row>
    <row r="798" spans="1:11" ht="16.5" hidden="1" x14ac:dyDescent="0.3">
      <c r="A798" s="67" t="str">
        <f t="shared" si="39"/>
        <v>GDBTTransmisiónSureste</v>
      </c>
      <c r="B798" s="250" t="str">
        <f t="shared" si="37"/>
        <v>GDBTEnergíaSureste</v>
      </c>
      <c r="C798" s="67" t="str">
        <f t="shared" si="38"/>
        <v>GDBTTransmisiónEnergíaSureste</v>
      </c>
      <c r="E798" s="187" t="s">
        <v>53</v>
      </c>
      <c r="F798" s="181" t="s">
        <v>192</v>
      </c>
      <c r="G798" s="181" t="s">
        <v>184</v>
      </c>
      <c r="H798" s="181" t="s">
        <v>135</v>
      </c>
      <c r="I798" s="181" t="s">
        <v>73</v>
      </c>
      <c r="J798" s="285" t="s">
        <v>161</v>
      </c>
      <c r="K798" s="505">
        <f>+ROUND(IF($E798="DIT",TR_ENERO_2025!$E$15,TR_ENERO_2025!$E$16),LOOKUP($H798,TR_ENERO_2025!$B$71:$C$73,TR_ENERO_2025!$C$71:$C$73))</f>
        <v>0.18090000000000001</v>
      </c>
    </row>
    <row r="799" spans="1:11" ht="16.5" hidden="1" x14ac:dyDescent="0.3">
      <c r="A799" s="67" t="str">
        <f t="shared" si="39"/>
        <v>RABTTransmisiónSureste</v>
      </c>
      <c r="B799" s="250" t="str">
        <f t="shared" si="37"/>
        <v>RABTEnergíaSureste</v>
      </c>
      <c r="C799" s="67" t="str">
        <f t="shared" si="38"/>
        <v>RABTTransmisiónEnergíaSureste</v>
      </c>
      <c r="E799" s="187" t="s">
        <v>59</v>
      </c>
      <c r="F799" s="181" t="s">
        <v>192</v>
      </c>
      <c r="G799" s="181" t="s">
        <v>184</v>
      </c>
      <c r="H799" s="181" t="s">
        <v>135</v>
      </c>
      <c r="I799" s="181" t="s">
        <v>73</v>
      </c>
      <c r="J799" s="285" t="s">
        <v>161</v>
      </c>
      <c r="K799" s="505">
        <f>+ROUND(IF($E799="DIT",TR_ENERO_2025!$E$15,TR_ENERO_2025!$E$16),LOOKUP($H799,TR_ENERO_2025!$B$71:$C$73,TR_ENERO_2025!$C$71:$C$73))</f>
        <v>0.18090000000000001</v>
      </c>
    </row>
    <row r="800" spans="1:11" ht="16.5" hidden="1" x14ac:dyDescent="0.3">
      <c r="A800" s="67" t="str">
        <f t="shared" si="39"/>
        <v>APBTTransmisiónSureste</v>
      </c>
      <c r="B800" s="250" t="str">
        <f t="shared" si="37"/>
        <v>APBTEnergíaSureste</v>
      </c>
      <c r="C800" s="67" t="str">
        <f t="shared" si="38"/>
        <v>APBTTransmisiónEnergíaSureste</v>
      </c>
      <c r="E800" s="180" t="s">
        <v>57</v>
      </c>
      <c r="F800" s="181" t="s">
        <v>192</v>
      </c>
      <c r="G800" s="181" t="s">
        <v>184</v>
      </c>
      <c r="H800" s="181" t="s">
        <v>135</v>
      </c>
      <c r="I800" s="181" t="s">
        <v>73</v>
      </c>
      <c r="J800" s="285" t="s">
        <v>161</v>
      </c>
      <c r="K800" s="505">
        <f>+ROUND(IF($E800="DIT",TR_ENERO_2025!$E$15,TR_ENERO_2025!$E$16),LOOKUP($H800,TR_ENERO_2025!$B$71:$C$73,TR_ENERO_2025!$C$71:$C$73))</f>
        <v>0.18090000000000001</v>
      </c>
    </row>
    <row r="801" spans="1:11" ht="16.5" hidden="1" x14ac:dyDescent="0.3">
      <c r="A801" s="67" t="str">
        <f t="shared" si="39"/>
        <v>APMTTransmisiónSureste</v>
      </c>
      <c r="B801" s="250" t="str">
        <f t="shared" si="37"/>
        <v>APMTEnergíaSureste</v>
      </c>
      <c r="C801" s="67" t="str">
        <f t="shared" si="38"/>
        <v>APMTTransmisiónEnergíaSureste</v>
      </c>
      <c r="E801" s="180" t="s">
        <v>58</v>
      </c>
      <c r="F801" s="181" t="s">
        <v>192</v>
      </c>
      <c r="G801" s="181" t="s">
        <v>184</v>
      </c>
      <c r="H801" s="181" t="s">
        <v>135</v>
      </c>
      <c r="I801" s="181" t="s">
        <v>73</v>
      </c>
      <c r="J801" s="285" t="s">
        <v>161</v>
      </c>
      <c r="K801" s="505">
        <f>+ROUND(IF($E801="DIT",TR_ENERO_2025!$E$15,TR_ENERO_2025!$E$16),LOOKUP($H801,TR_ENERO_2025!$B$71:$C$73,TR_ENERO_2025!$C$71:$C$73))</f>
        <v>0.18090000000000001</v>
      </c>
    </row>
    <row r="802" spans="1:11" ht="16.5" hidden="1" x14ac:dyDescent="0.3">
      <c r="A802" s="67" t="str">
        <f t="shared" si="39"/>
        <v>GDMTHTransmisiónSureste</v>
      </c>
      <c r="B802" s="250" t="str">
        <f t="shared" si="37"/>
        <v>GDMTHEnergíaSureste</v>
      </c>
      <c r="C802" s="67" t="str">
        <f t="shared" si="38"/>
        <v>GDMTHTransmisiónEnergíaSureste</v>
      </c>
      <c r="E802" s="180" t="s">
        <v>54</v>
      </c>
      <c r="F802" s="181" t="s">
        <v>192</v>
      </c>
      <c r="G802" s="181" t="s">
        <v>184</v>
      </c>
      <c r="H802" s="181" t="s">
        <v>135</v>
      </c>
      <c r="I802" s="181" t="s">
        <v>73</v>
      </c>
      <c r="J802" s="285" t="s">
        <v>161</v>
      </c>
      <c r="K802" s="505">
        <f>+ROUND(IF($E802="DIT",TR_ENERO_2025!$E$15,TR_ENERO_2025!$E$16),LOOKUP($H802,TR_ENERO_2025!$B$71:$C$73,TR_ENERO_2025!$C$71:$C$73))</f>
        <v>0.18090000000000001</v>
      </c>
    </row>
    <row r="803" spans="1:11" ht="16.5" hidden="1" x14ac:dyDescent="0.3">
      <c r="A803" s="67" t="str">
        <f t="shared" si="39"/>
        <v>GDMTOTransmisiónSureste</v>
      </c>
      <c r="B803" s="250" t="str">
        <f t="shared" si="37"/>
        <v>GDMTOEnergíaSureste</v>
      </c>
      <c r="C803" s="67" t="str">
        <f t="shared" si="38"/>
        <v>GDMTOTransmisiónEnergíaSureste</v>
      </c>
      <c r="E803" s="180" t="s">
        <v>55</v>
      </c>
      <c r="F803" s="181" t="s">
        <v>192</v>
      </c>
      <c r="G803" s="181" t="s">
        <v>184</v>
      </c>
      <c r="H803" s="181" t="s">
        <v>135</v>
      </c>
      <c r="I803" s="181" t="s">
        <v>73</v>
      </c>
      <c r="J803" s="285" t="s">
        <v>161</v>
      </c>
      <c r="K803" s="505">
        <f>+ROUND(IF($E803="DIT",TR_ENERO_2025!$E$15,TR_ENERO_2025!$E$16),LOOKUP($H803,TR_ENERO_2025!$B$71:$C$73,TR_ENERO_2025!$C$71:$C$73))</f>
        <v>0.18090000000000001</v>
      </c>
    </row>
    <row r="804" spans="1:11" ht="16.5" hidden="1" x14ac:dyDescent="0.3">
      <c r="A804" s="67" t="str">
        <f t="shared" si="39"/>
        <v>RAMTTransmisiónSureste</v>
      </c>
      <c r="B804" s="250" t="str">
        <f t="shared" si="37"/>
        <v>RAMTEnergíaSureste</v>
      </c>
      <c r="C804" s="67" t="str">
        <f t="shared" si="38"/>
        <v>RAMTTransmisiónEnergíaSureste</v>
      </c>
      <c r="E804" s="180" t="s">
        <v>60</v>
      </c>
      <c r="F804" s="181" t="s">
        <v>192</v>
      </c>
      <c r="G804" s="181" t="s">
        <v>184</v>
      </c>
      <c r="H804" s="181" t="s">
        <v>135</v>
      </c>
      <c r="I804" s="181" t="s">
        <v>73</v>
      </c>
      <c r="J804" s="285" t="s">
        <v>161</v>
      </c>
      <c r="K804" s="505">
        <f>+ROUND(IF($E804="DIT",TR_ENERO_2025!$E$15,TR_ENERO_2025!$E$16),LOOKUP($H804,TR_ENERO_2025!$B$71:$C$73,TR_ENERO_2025!$C$71:$C$73))</f>
        <v>0.18090000000000001</v>
      </c>
    </row>
    <row r="805" spans="1:11" ht="16.5" hidden="1" x14ac:dyDescent="0.3">
      <c r="A805" s="67" t="str">
        <f t="shared" si="39"/>
        <v>DISTTransmisiónSureste</v>
      </c>
      <c r="B805" s="250" t="str">
        <f t="shared" si="37"/>
        <v>DISTEnergíaSureste</v>
      </c>
      <c r="C805" s="67" t="str">
        <f t="shared" si="38"/>
        <v>DISTTransmisiónEnergíaSureste</v>
      </c>
      <c r="E805" s="180" t="s">
        <v>51</v>
      </c>
      <c r="F805" s="181" t="s">
        <v>192</v>
      </c>
      <c r="G805" s="181" t="s">
        <v>184</v>
      </c>
      <c r="H805" s="181" t="s">
        <v>135</v>
      </c>
      <c r="I805" s="181" t="s">
        <v>73</v>
      </c>
      <c r="J805" s="285" t="s">
        <v>161</v>
      </c>
      <c r="K805" s="505">
        <f>+ROUND(IF($E805="DIT",TR_ENERO_2025!$E$15,TR_ENERO_2025!$E$16),LOOKUP($H805,TR_ENERO_2025!$B$71:$C$73,TR_ENERO_2025!$C$71:$C$73))</f>
        <v>0.18090000000000001</v>
      </c>
    </row>
    <row r="806" spans="1:11" ht="16.5" hidden="1" x14ac:dyDescent="0.3">
      <c r="A806" s="67" t="str">
        <f t="shared" si="39"/>
        <v>DITTransmisiónSureste</v>
      </c>
      <c r="B806" s="250" t="str">
        <f t="shared" si="37"/>
        <v>DITEnergíaSureste</v>
      </c>
      <c r="C806" s="67" t="str">
        <f t="shared" si="38"/>
        <v>DITTransmisiónEnergíaSureste</v>
      </c>
      <c r="E806" s="180" t="s">
        <v>52</v>
      </c>
      <c r="F806" s="181" t="s">
        <v>192</v>
      </c>
      <c r="G806" s="181" t="s">
        <v>184</v>
      </c>
      <c r="H806" s="181" t="s">
        <v>135</v>
      </c>
      <c r="I806" s="181" t="s">
        <v>73</v>
      </c>
      <c r="J806" s="285" t="s">
        <v>161</v>
      </c>
      <c r="K806" s="505">
        <f>+ROUND(IF($E806="DIT",TR_ENERO_2025!$E$15,TR_ENERO_2025!$E$16),LOOKUP($H806,TR_ENERO_2025!$B$71:$C$73,TR_ENERO_2025!$C$71:$C$73))</f>
        <v>7.9399999999999998E-2</v>
      </c>
    </row>
    <row r="807" spans="1:11" ht="16.5" hidden="1" x14ac:dyDescent="0.3">
      <c r="A807" s="67" t="str">
        <f t="shared" si="39"/>
        <v>DB1TransmisiónValle de México Centro</v>
      </c>
      <c r="B807" s="250" t="str">
        <f t="shared" si="37"/>
        <v>DB1EnergíaValle de México Centro</v>
      </c>
      <c r="C807" s="67" t="str">
        <f t="shared" si="38"/>
        <v>DB1TransmisiónEnergíaValle de México Centro</v>
      </c>
      <c r="E807" s="180" t="s">
        <v>48</v>
      </c>
      <c r="F807" s="181" t="s">
        <v>192</v>
      </c>
      <c r="G807" s="181" t="s">
        <v>184</v>
      </c>
      <c r="H807" s="181" t="s">
        <v>135</v>
      </c>
      <c r="I807" s="181" t="s">
        <v>74</v>
      </c>
      <c r="J807" s="285" t="s">
        <v>161</v>
      </c>
      <c r="K807" s="505">
        <f>+ROUND(IF($E807="DIT",TR_ENERO_2025!$E$15,TR_ENERO_2025!$E$16),LOOKUP($H807,TR_ENERO_2025!$B$71:$C$73,TR_ENERO_2025!$C$71:$C$73))</f>
        <v>0.18090000000000001</v>
      </c>
    </row>
    <row r="808" spans="1:11" ht="16.5" hidden="1" x14ac:dyDescent="0.3">
      <c r="A808" s="67" t="str">
        <f t="shared" si="39"/>
        <v>DB2TransmisiónValle de México Centro</v>
      </c>
      <c r="B808" s="250" t="str">
        <f t="shared" si="37"/>
        <v>DB2EnergíaValle de México Centro</v>
      </c>
      <c r="C808" s="67" t="str">
        <f t="shared" si="38"/>
        <v>DB2TransmisiónEnergíaValle de México Centro</v>
      </c>
      <c r="E808" s="180" t="s">
        <v>50</v>
      </c>
      <c r="F808" s="181" t="s">
        <v>192</v>
      </c>
      <c r="G808" s="181" t="s">
        <v>184</v>
      </c>
      <c r="H808" s="181" t="s">
        <v>135</v>
      </c>
      <c r="I808" s="181" t="s">
        <v>74</v>
      </c>
      <c r="J808" s="285" t="s">
        <v>161</v>
      </c>
      <c r="K808" s="505">
        <f>+ROUND(IF($E808="DIT",TR_ENERO_2025!$E$15,TR_ENERO_2025!$E$16),LOOKUP($H808,TR_ENERO_2025!$B$71:$C$73,TR_ENERO_2025!$C$71:$C$73))</f>
        <v>0.18090000000000001</v>
      </c>
    </row>
    <row r="809" spans="1:11" ht="16.5" hidden="1" x14ac:dyDescent="0.3">
      <c r="A809" s="67" t="str">
        <f t="shared" si="39"/>
        <v>PDBTTransmisiónValle de México Centro</v>
      </c>
      <c r="B809" s="250" t="str">
        <f t="shared" si="37"/>
        <v>PDBTEnergíaValle de México Centro</v>
      </c>
      <c r="C809" s="67" t="str">
        <f t="shared" si="38"/>
        <v>PDBTTransmisiónEnergíaValle de México Centro</v>
      </c>
      <c r="E809" s="180" t="s">
        <v>56</v>
      </c>
      <c r="F809" s="181" t="s">
        <v>192</v>
      </c>
      <c r="G809" s="181" t="s">
        <v>184</v>
      </c>
      <c r="H809" s="181" t="s">
        <v>135</v>
      </c>
      <c r="I809" s="181" t="s">
        <v>74</v>
      </c>
      <c r="J809" s="285" t="s">
        <v>161</v>
      </c>
      <c r="K809" s="505">
        <f>+ROUND(IF($E809="DIT",TR_ENERO_2025!$E$15,TR_ENERO_2025!$E$16),LOOKUP($H809,TR_ENERO_2025!$B$71:$C$73,TR_ENERO_2025!$C$71:$C$73))</f>
        <v>0.18090000000000001</v>
      </c>
    </row>
    <row r="810" spans="1:11" ht="16.5" hidden="1" x14ac:dyDescent="0.3">
      <c r="A810" s="67" t="str">
        <f t="shared" si="39"/>
        <v>GDBTTransmisiónValle de México Centro</v>
      </c>
      <c r="B810" s="250" t="str">
        <f t="shared" si="37"/>
        <v>GDBTEnergíaValle de México Centro</v>
      </c>
      <c r="C810" s="67" t="str">
        <f t="shared" si="38"/>
        <v>GDBTTransmisiónEnergíaValle de México Centro</v>
      </c>
      <c r="E810" s="180" t="s">
        <v>53</v>
      </c>
      <c r="F810" s="181" t="s">
        <v>192</v>
      </c>
      <c r="G810" s="181" t="s">
        <v>184</v>
      </c>
      <c r="H810" s="181" t="s">
        <v>135</v>
      </c>
      <c r="I810" s="181" t="s">
        <v>74</v>
      </c>
      <c r="J810" s="285" t="s">
        <v>161</v>
      </c>
      <c r="K810" s="505">
        <f>+ROUND(IF($E810="DIT",TR_ENERO_2025!$E$15,TR_ENERO_2025!$E$16),LOOKUP($H810,TR_ENERO_2025!$B$71:$C$73,TR_ENERO_2025!$C$71:$C$73))</f>
        <v>0.18090000000000001</v>
      </c>
    </row>
    <row r="811" spans="1:11" ht="16.5" hidden="1" x14ac:dyDescent="0.3">
      <c r="A811" s="67" t="str">
        <f t="shared" si="39"/>
        <v>RABTTransmisiónValle de México Centro</v>
      </c>
      <c r="B811" s="250" t="str">
        <f t="shared" si="37"/>
        <v>RABTEnergíaValle de México Centro</v>
      </c>
      <c r="C811" s="67" t="str">
        <f t="shared" si="38"/>
        <v>RABTTransmisiónEnergíaValle de México Centro</v>
      </c>
      <c r="E811" s="180" t="s">
        <v>59</v>
      </c>
      <c r="F811" s="181" t="s">
        <v>192</v>
      </c>
      <c r="G811" s="181" t="s">
        <v>184</v>
      </c>
      <c r="H811" s="181" t="s">
        <v>135</v>
      </c>
      <c r="I811" s="181" t="s">
        <v>74</v>
      </c>
      <c r="J811" s="285" t="s">
        <v>161</v>
      </c>
      <c r="K811" s="505">
        <f>+ROUND(IF($E811="DIT",TR_ENERO_2025!$E$15,TR_ENERO_2025!$E$16),LOOKUP($H811,TR_ENERO_2025!$B$71:$C$73,TR_ENERO_2025!$C$71:$C$73))</f>
        <v>0.18090000000000001</v>
      </c>
    </row>
    <row r="812" spans="1:11" ht="16.5" hidden="1" x14ac:dyDescent="0.3">
      <c r="A812" s="67" t="str">
        <f t="shared" si="39"/>
        <v>APBTTransmisiónValle de México Centro</v>
      </c>
      <c r="B812" s="250" t="str">
        <f t="shared" si="37"/>
        <v>APBTEnergíaValle de México Centro</v>
      </c>
      <c r="C812" s="67" t="str">
        <f t="shared" si="38"/>
        <v>APBTTransmisiónEnergíaValle de México Centro</v>
      </c>
      <c r="E812" s="180" t="s">
        <v>57</v>
      </c>
      <c r="F812" s="181" t="s">
        <v>192</v>
      </c>
      <c r="G812" s="181" t="s">
        <v>184</v>
      </c>
      <c r="H812" s="181" t="s">
        <v>135</v>
      </c>
      <c r="I812" s="181" t="s">
        <v>74</v>
      </c>
      <c r="J812" s="285" t="s">
        <v>161</v>
      </c>
      <c r="K812" s="505">
        <f>+ROUND(IF($E812="DIT",TR_ENERO_2025!$E$15,TR_ENERO_2025!$E$16),LOOKUP($H812,TR_ENERO_2025!$B$71:$C$73,TR_ENERO_2025!$C$71:$C$73))</f>
        <v>0.18090000000000001</v>
      </c>
    </row>
    <row r="813" spans="1:11" ht="16.5" hidden="1" x14ac:dyDescent="0.3">
      <c r="A813" s="67" t="str">
        <f t="shared" si="39"/>
        <v>APMTTransmisiónValle de México Centro</v>
      </c>
      <c r="B813" s="250" t="str">
        <f t="shared" si="37"/>
        <v>APMTEnergíaValle de México Centro</v>
      </c>
      <c r="C813" s="67" t="str">
        <f t="shared" si="38"/>
        <v>APMTTransmisiónEnergíaValle de México Centro</v>
      </c>
      <c r="E813" s="180" t="s">
        <v>58</v>
      </c>
      <c r="F813" s="181" t="s">
        <v>192</v>
      </c>
      <c r="G813" s="181" t="s">
        <v>184</v>
      </c>
      <c r="H813" s="181" t="s">
        <v>135</v>
      </c>
      <c r="I813" s="181" t="s">
        <v>74</v>
      </c>
      <c r="J813" s="285" t="s">
        <v>161</v>
      </c>
      <c r="K813" s="505">
        <f>+ROUND(IF($E813="DIT",TR_ENERO_2025!$E$15,TR_ENERO_2025!$E$16),LOOKUP($H813,TR_ENERO_2025!$B$71:$C$73,TR_ENERO_2025!$C$71:$C$73))</f>
        <v>0.18090000000000001</v>
      </c>
    </row>
    <row r="814" spans="1:11" ht="16.5" hidden="1" x14ac:dyDescent="0.3">
      <c r="A814" s="67" t="str">
        <f t="shared" si="39"/>
        <v>GDMTHTransmisiónValle de México Centro</v>
      </c>
      <c r="B814" s="250" t="str">
        <f t="shared" si="37"/>
        <v>GDMTHEnergíaValle de México Centro</v>
      </c>
      <c r="C814" s="67" t="str">
        <f t="shared" si="38"/>
        <v>GDMTHTransmisiónEnergíaValle de México Centro</v>
      </c>
      <c r="E814" s="180" t="s">
        <v>54</v>
      </c>
      <c r="F814" s="181" t="s">
        <v>192</v>
      </c>
      <c r="G814" s="181" t="s">
        <v>184</v>
      </c>
      <c r="H814" s="181" t="s">
        <v>135</v>
      </c>
      <c r="I814" s="181" t="s">
        <v>74</v>
      </c>
      <c r="J814" s="285" t="s">
        <v>161</v>
      </c>
      <c r="K814" s="505">
        <f>+ROUND(IF($E814="DIT",TR_ENERO_2025!$E$15,TR_ENERO_2025!$E$16),LOOKUP($H814,TR_ENERO_2025!$B$71:$C$73,TR_ENERO_2025!$C$71:$C$73))</f>
        <v>0.18090000000000001</v>
      </c>
    </row>
    <row r="815" spans="1:11" ht="16.5" hidden="1" x14ac:dyDescent="0.3">
      <c r="A815" s="67" t="str">
        <f t="shared" si="39"/>
        <v>GDMTOTransmisiónValle de México Centro</v>
      </c>
      <c r="B815" s="250" t="str">
        <f t="shared" si="37"/>
        <v>GDMTOEnergíaValle de México Centro</v>
      </c>
      <c r="C815" s="67" t="str">
        <f t="shared" si="38"/>
        <v>GDMTOTransmisiónEnergíaValle de México Centro</v>
      </c>
      <c r="E815" s="180" t="s">
        <v>55</v>
      </c>
      <c r="F815" s="181" t="s">
        <v>192</v>
      </c>
      <c r="G815" s="181" t="s">
        <v>184</v>
      </c>
      <c r="H815" s="181" t="s">
        <v>135</v>
      </c>
      <c r="I815" s="181" t="s">
        <v>74</v>
      </c>
      <c r="J815" s="285" t="s">
        <v>161</v>
      </c>
      <c r="K815" s="505">
        <f>+ROUND(IF($E815="DIT",TR_ENERO_2025!$E$15,TR_ENERO_2025!$E$16),LOOKUP($H815,TR_ENERO_2025!$B$71:$C$73,TR_ENERO_2025!$C$71:$C$73))</f>
        <v>0.18090000000000001</v>
      </c>
    </row>
    <row r="816" spans="1:11" ht="16.5" hidden="1" x14ac:dyDescent="0.3">
      <c r="A816" s="67" t="str">
        <f t="shared" si="39"/>
        <v>RAMTTransmisiónValle de México Centro</v>
      </c>
      <c r="B816" s="250" t="str">
        <f t="shared" si="37"/>
        <v>RAMTEnergíaValle de México Centro</v>
      </c>
      <c r="C816" s="67" t="str">
        <f t="shared" si="38"/>
        <v>RAMTTransmisiónEnergíaValle de México Centro</v>
      </c>
      <c r="E816" s="180" t="s">
        <v>60</v>
      </c>
      <c r="F816" s="181" t="s">
        <v>192</v>
      </c>
      <c r="G816" s="181" t="s">
        <v>184</v>
      </c>
      <c r="H816" s="181" t="s">
        <v>135</v>
      </c>
      <c r="I816" s="181" t="s">
        <v>74</v>
      </c>
      <c r="J816" s="285" t="s">
        <v>161</v>
      </c>
      <c r="K816" s="505">
        <f>+ROUND(IF($E816="DIT",TR_ENERO_2025!$E$15,TR_ENERO_2025!$E$16),LOOKUP($H816,TR_ENERO_2025!$B$71:$C$73,TR_ENERO_2025!$C$71:$C$73))</f>
        <v>0.18090000000000001</v>
      </c>
    </row>
    <row r="817" spans="1:11" ht="16.5" hidden="1" x14ac:dyDescent="0.3">
      <c r="A817" s="67" t="str">
        <f t="shared" si="39"/>
        <v>DISTTransmisiónValle de México Centro</v>
      </c>
      <c r="B817" s="250" t="str">
        <f t="shared" si="37"/>
        <v>DISTEnergíaValle de México Centro</v>
      </c>
      <c r="C817" s="67" t="str">
        <f t="shared" si="38"/>
        <v>DISTTransmisiónEnergíaValle de México Centro</v>
      </c>
      <c r="E817" s="187" t="s">
        <v>51</v>
      </c>
      <c r="F817" s="181" t="s">
        <v>192</v>
      </c>
      <c r="G817" s="181" t="s">
        <v>184</v>
      </c>
      <c r="H817" s="181" t="s">
        <v>135</v>
      </c>
      <c r="I817" s="181" t="s">
        <v>74</v>
      </c>
      <c r="J817" s="285" t="s">
        <v>161</v>
      </c>
      <c r="K817" s="505">
        <f>+ROUND(IF($E817="DIT",TR_ENERO_2025!$E$15,TR_ENERO_2025!$E$16),LOOKUP($H817,TR_ENERO_2025!$B$71:$C$73,TR_ENERO_2025!$C$71:$C$73))</f>
        <v>0.18090000000000001</v>
      </c>
    </row>
    <row r="818" spans="1:11" ht="16.5" hidden="1" x14ac:dyDescent="0.3">
      <c r="A818" s="67" t="str">
        <f t="shared" si="39"/>
        <v>DITTransmisiónValle de México Centro</v>
      </c>
      <c r="B818" s="250" t="str">
        <f t="shared" si="37"/>
        <v>DITEnergíaValle de México Centro</v>
      </c>
      <c r="C818" s="67" t="str">
        <f t="shared" si="38"/>
        <v>DITTransmisiónEnergíaValle de México Centro</v>
      </c>
      <c r="E818" s="180" t="s">
        <v>52</v>
      </c>
      <c r="F818" s="181" t="s">
        <v>192</v>
      </c>
      <c r="G818" s="181" t="s">
        <v>184</v>
      </c>
      <c r="H818" s="181" t="s">
        <v>135</v>
      </c>
      <c r="I818" s="181" t="s">
        <v>74</v>
      </c>
      <c r="J818" s="285" t="s">
        <v>161</v>
      </c>
      <c r="K818" s="505">
        <f>+ROUND(IF($E818="DIT",TR_ENERO_2025!$E$15,TR_ENERO_2025!$E$16),LOOKUP($H818,TR_ENERO_2025!$B$71:$C$73,TR_ENERO_2025!$C$71:$C$73))</f>
        <v>7.9399999999999998E-2</v>
      </c>
    </row>
    <row r="819" spans="1:11" ht="16.5" hidden="1" x14ac:dyDescent="0.3">
      <c r="A819" s="67" t="str">
        <f t="shared" si="39"/>
        <v>DB1TransmisiónValle de México Norte</v>
      </c>
      <c r="B819" s="250" t="str">
        <f t="shared" si="37"/>
        <v>DB1EnergíaValle de México Norte</v>
      </c>
      <c r="C819" s="67" t="str">
        <f t="shared" si="38"/>
        <v>DB1TransmisiónEnergíaValle de México Norte</v>
      </c>
      <c r="E819" s="180" t="s">
        <v>48</v>
      </c>
      <c r="F819" s="181" t="s">
        <v>192</v>
      </c>
      <c r="G819" s="181" t="s">
        <v>184</v>
      </c>
      <c r="H819" s="181" t="s">
        <v>135</v>
      </c>
      <c r="I819" s="181" t="s">
        <v>75</v>
      </c>
      <c r="J819" s="285" t="s">
        <v>161</v>
      </c>
      <c r="K819" s="505">
        <f>+ROUND(IF($E819="DIT",TR_ENERO_2025!$E$15,TR_ENERO_2025!$E$16),LOOKUP($H819,TR_ENERO_2025!$B$71:$C$73,TR_ENERO_2025!$C$71:$C$73))</f>
        <v>0.18090000000000001</v>
      </c>
    </row>
    <row r="820" spans="1:11" ht="16.5" hidden="1" x14ac:dyDescent="0.3">
      <c r="A820" s="67" t="str">
        <f t="shared" si="39"/>
        <v>DB2TransmisiónValle de México Norte</v>
      </c>
      <c r="B820" s="250" t="str">
        <f t="shared" si="37"/>
        <v>DB2EnergíaValle de México Norte</v>
      </c>
      <c r="C820" s="67" t="str">
        <f t="shared" si="38"/>
        <v>DB2TransmisiónEnergíaValle de México Norte</v>
      </c>
      <c r="E820" s="180" t="s">
        <v>50</v>
      </c>
      <c r="F820" s="181" t="s">
        <v>192</v>
      </c>
      <c r="G820" s="181" t="s">
        <v>184</v>
      </c>
      <c r="H820" s="181" t="s">
        <v>135</v>
      </c>
      <c r="I820" s="181" t="s">
        <v>75</v>
      </c>
      <c r="J820" s="285" t="s">
        <v>161</v>
      </c>
      <c r="K820" s="505">
        <f>+ROUND(IF($E820="DIT",TR_ENERO_2025!$E$15,TR_ENERO_2025!$E$16),LOOKUP($H820,TR_ENERO_2025!$B$71:$C$73,TR_ENERO_2025!$C$71:$C$73))</f>
        <v>0.18090000000000001</v>
      </c>
    </row>
    <row r="821" spans="1:11" ht="16.5" hidden="1" x14ac:dyDescent="0.3">
      <c r="A821" s="67" t="str">
        <f t="shared" si="39"/>
        <v>PDBTTransmisiónValle de México Norte</v>
      </c>
      <c r="B821" s="250" t="str">
        <f t="shared" si="37"/>
        <v>PDBTEnergíaValle de México Norte</v>
      </c>
      <c r="C821" s="67" t="str">
        <f t="shared" si="38"/>
        <v>PDBTTransmisiónEnergíaValle de México Norte</v>
      </c>
      <c r="E821" s="180" t="s">
        <v>56</v>
      </c>
      <c r="F821" s="181" t="s">
        <v>192</v>
      </c>
      <c r="G821" s="181" t="s">
        <v>184</v>
      </c>
      <c r="H821" s="181" t="s">
        <v>135</v>
      </c>
      <c r="I821" s="181" t="s">
        <v>75</v>
      </c>
      <c r="J821" s="285" t="s">
        <v>161</v>
      </c>
      <c r="K821" s="505">
        <f>+ROUND(IF($E821="DIT",TR_ENERO_2025!$E$15,TR_ENERO_2025!$E$16),LOOKUP($H821,TR_ENERO_2025!$B$71:$C$73,TR_ENERO_2025!$C$71:$C$73))</f>
        <v>0.18090000000000001</v>
      </c>
    </row>
    <row r="822" spans="1:11" ht="16.5" hidden="1" x14ac:dyDescent="0.3">
      <c r="A822" s="67" t="str">
        <f t="shared" si="39"/>
        <v>GDBTTransmisiónValle de México Norte</v>
      </c>
      <c r="B822" s="250" t="str">
        <f t="shared" si="37"/>
        <v>GDBTEnergíaValle de México Norte</v>
      </c>
      <c r="C822" s="67" t="str">
        <f t="shared" si="38"/>
        <v>GDBTTransmisiónEnergíaValle de México Norte</v>
      </c>
      <c r="E822" s="187" t="s">
        <v>53</v>
      </c>
      <c r="F822" s="181" t="s">
        <v>192</v>
      </c>
      <c r="G822" s="181" t="s">
        <v>184</v>
      </c>
      <c r="H822" s="181" t="s">
        <v>135</v>
      </c>
      <c r="I822" s="181" t="s">
        <v>75</v>
      </c>
      <c r="J822" s="285" t="s">
        <v>161</v>
      </c>
      <c r="K822" s="505">
        <f>+ROUND(IF($E822="DIT",TR_ENERO_2025!$E$15,TR_ENERO_2025!$E$16),LOOKUP($H822,TR_ENERO_2025!$B$71:$C$73,TR_ENERO_2025!$C$71:$C$73))</f>
        <v>0.18090000000000001</v>
      </c>
    </row>
    <row r="823" spans="1:11" ht="16.5" hidden="1" x14ac:dyDescent="0.3">
      <c r="A823" s="67" t="str">
        <f t="shared" si="39"/>
        <v>RABTTransmisiónValle de México Norte</v>
      </c>
      <c r="B823" s="250" t="str">
        <f t="shared" si="37"/>
        <v>RABTEnergíaValle de México Norte</v>
      </c>
      <c r="C823" s="67" t="str">
        <f t="shared" si="38"/>
        <v>RABTTransmisiónEnergíaValle de México Norte</v>
      </c>
      <c r="E823" s="187" t="s">
        <v>59</v>
      </c>
      <c r="F823" s="181" t="s">
        <v>192</v>
      </c>
      <c r="G823" s="181" t="s">
        <v>184</v>
      </c>
      <c r="H823" s="181" t="s">
        <v>135</v>
      </c>
      <c r="I823" s="181" t="s">
        <v>75</v>
      </c>
      <c r="J823" s="285" t="s">
        <v>161</v>
      </c>
      <c r="K823" s="505">
        <f>+ROUND(IF($E823="DIT",TR_ENERO_2025!$E$15,TR_ENERO_2025!$E$16),LOOKUP($H823,TR_ENERO_2025!$B$71:$C$73,TR_ENERO_2025!$C$71:$C$73))</f>
        <v>0.18090000000000001</v>
      </c>
    </row>
    <row r="824" spans="1:11" ht="16.5" hidden="1" x14ac:dyDescent="0.3">
      <c r="A824" s="67" t="str">
        <f t="shared" si="39"/>
        <v>APBTTransmisiónValle de México Norte</v>
      </c>
      <c r="B824" s="250" t="str">
        <f t="shared" si="37"/>
        <v>APBTEnergíaValle de México Norte</v>
      </c>
      <c r="C824" s="67" t="str">
        <f t="shared" si="38"/>
        <v>APBTTransmisiónEnergíaValle de México Norte</v>
      </c>
      <c r="E824" s="180" t="s">
        <v>57</v>
      </c>
      <c r="F824" s="181" t="s">
        <v>192</v>
      </c>
      <c r="G824" s="181" t="s">
        <v>184</v>
      </c>
      <c r="H824" s="181" t="s">
        <v>135</v>
      </c>
      <c r="I824" s="181" t="s">
        <v>75</v>
      </c>
      <c r="J824" s="285" t="s">
        <v>161</v>
      </c>
      <c r="K824" s="505">
        <f>+ROUND(IF($E824="DIT",TR_ENERO_2025!$E$15,TR_ENERO_2025!$E$16),LOOKUP($H824,TR_ENERO_2025!$B$71:$C$73,TR_ENERO_2025!$C$71:$C$73))</f>
        <v>0.18090000000000001</v>
      </c>
    </row>
    <row r="825" spans="1:11" ht="16.5" hidden="1" x14ac:dyDescent="0.3">
      <c r="A825" s="67" t="str">
        <f t="shared" si="39"/>
        <v>APMTTransmisiónValle de México Norte</v>
      </c>
      <c r="B825" s="250" t="str">
        <f t="shared" si="37"/>
        <v>APMTEnergíaValle de México Norte</v>
      </c>
      <c r="C825" s="67" t="str">
        <f t="shared" si="38"/>
        <v>APMTTransmisiónEnergíaValle de México Norte</v>
      </c>
      <c r="E825" s="180" t="s">
        <v>58</v>
      </c>
      <c r="F825" s="181" t="s">
        <v>192</v>
      </c>
      <c r="G825" s="181" t="s">
        <v>184</v>
      </c>
      <c r="H825" s="181" t="s">
        <v>135</v>
      </c>
      <c r="I825" s="181" t="s">
        <v>75</v>
      </c>
      <c r="J825" s="285" t="s">
        <v>161</v>
      </c>
      <c r="K825" s="505">
        <f>+ROUND(IF($E825="DIT",TR_ENERO_2025!$E$15,TR_ENERO_2025!$E$16),LOOKUP($H825,TR_ENERO_2025!$B$71:$C$73,TR_ENERO_2025!$C$71:$C$73))</f>
        <v>0.18090000000000001</v>
      </c>
    </row>
    <row r="826" spans="1:11" ht="16.5" hidden="1" x14ac:dyDescent="0.3">
      <c r="A826" s="67" t="str">
        <f t="shared" si="39"/>
        <v>GDMTHTransmisiónValle de México Norte</v>
      </c>
      <c r="B826" s="250" t="str">
        <f t="shared" si="37"/>
        <v>GDMTHEnergíaValle de México Norte</v>
      </c>
      <c r="C826" s="67" t="str">
        <f t="shared" si="38"/>
        <v>GDMTHTransmisiónEnergíaValle de México Norte</v>
      </c>
      <c r="E826" s="180" t="s">
        <v>54</v>
      </c>
      <c r="F826" s="181" t="s">
        <v>192</v>
      </c>
      <c r="G826" s="181" t="s">
        <v>184</v>
      </c>
      <c r="H826" s="181" t="s">
        <v>135</v>
      </c>
      <c r="I826" s="181" t="s">
        <v>75</v>
      </c>
      <c r="J826" s="285" t="s">
        <v>161</v>
      </c>
      <c r="K826" s="505">
        <f>+ROUND(IF($E826="DIT",TR_ENERO_2025!$E$15,TR_ENERO_2025!$E$16),LOOKUP($H826,TR_ENERO_2025!$B$71:$C$73,TR_ENERO_2025!$C$71:$C$73))</f>
        <v>0.18090000000000001</v>
      </c>
    </row>
    <row r="827" spans="1:11" ht="16.5" hidden="1" x14ac:dyDescent="0.3">
      <c r="A827" s="67" t="str">
        <f t="shared" si="39"/>
        <v>GDMTOTransmisiónValle de México Norte</v>
      </c>
      <c r="B827" s="250" t="str">
        <f t="shared" si="37"/>
        <v>GDMTOEnergíaValle de México Norte</v>
      </c>
      <c r="C827" s="67" t="str">
        <f t="shared" si="38"/>
        <v>GDMTOTransmisiónEnergíaValle de México Norte</v>
      </c>
      <c r="E827" s="180" t="s">
        <v>55</v>
      </c>
      <c r="F827" s="181" t="s">
        <v>192</v>
      </c>
      <c r="G827" s="181" t="s">
        <v>184</v>
      </c>
      <c r="H827" s="181" t="s">
        <v>135</v>
      </c>
      <c r="I827" s="181" t="s">
        <v>75</v>
      </c>
      <c r="J827" s="285" t="s">
        <v>161</v>
      </c>
      <c r="K827" s="505">
        <f>+ROUND(IF($E827="DIT",TR_ENERO_2025!$E$15,TR_ENERO_2025!$E$16),LOOKUP($H827,TR_ENERO_2025!$B$71:$C$73,TR_ENERO_2025!$C$71:$C$73))</f>
        <v>0.18090000000000001</v>
      </c>
    </row>
    <row r="828" spans="1:11" ht="16.5" hidden="1" x14ac:dyDescent="0.3">
      <c r="A828" s="67" t="str">
        <f t="shared" si="39"/>
        <v>RAMTTransmisiónValle de México Norte</v>
      </c>
      <c r="B828" s="250" t="str">
        <f t="shared" si="37"/>
        <v>RAMTEnergíaValle de México Norte</v>
      </c>
      <c r="C828" s="67" t="str">
        <f t="shared" si="38"/>
        <v>RAMTTransmisiónEnergíaValle de México Norte</v>
      </c>
      <c r="E828" s="180" t="s">
        <v>60</v>
      </c>
      <c r="F828" s="181" t="s">
        <v>192</v>
      </c>
      <c r="G828" s="181" t="s">
        <v>184</v>
      </c>
      <c r="H828" s="181" t="s">
        <v>135</v>
      </c>
      <c r="I828" s="181" t="s">
        <v>75</v>
      </c>
      <c r="J828" s="285" t="s">
        <v>161</v>
      </c>
      <c r="K828" s="505">
        <f>+ROUND(IF($E828="DIT",TR_ENERO_2025!$E$15,TR_ENERO_2025!$E$16),LOOKUP($H828,TR_ENERO_2025!$B$71:$C$73,TR_ENERO_2025!$C$71:$C$73))</f>
        <v>0.18090000000000001</v>
      </c>
    </row>
    <row r="829" spans="1:11" ht="16.5" hidden="1" x14ac:dyDescent="0.3">
      <c r="A829" s="67" t="str">
        <f t="shared" si="39"/>
        <v>DISTTransmisiónValle de México Norte</v>
      </c>
      <c r="B829" s="250" t="str">
        <f t="shared" si="37"/>
        <v>DISTEnergíaValle de México Norte</v>
      </c>
      <c r="C829" s="67" t="str">
        <f t="shared" si="38"/>
        <v>DISTTransmisiónEnergíaValle de México Norte</v>
      </c>
      <c r="E829" s="180" t="s">
        <v>51</v>
      </c>
      <c r="F829" s="181" t="s">
        <v>192</v>
      </c>
      <c r="G829" s="181" t="s">
        <v>184</v>
      </c>
      <c r="H829" s="181" t="s">
        <v>135</v>
      </c>
      <c r="I829" s="181" t="s">
        <v>75</v>
      </c>
      <c r="J829" s="285" t="s">
        <v>161</v>
      </c>
      <c r="K829" s="505">
        <f>+ROUND(IF($E829="DIT",TR_ENERO_2025!$E$15,TR_ENERO_2025!$E$16),LOOKUP($H829,TR_ENERO_2025!$B$71:$C$73,TR_ENERO_2025!$C$71:$C$73))</f>
        <v>0.18090000000000001</v>
      </c>
    </row>
    <row r="830" spans="1:11" ht="16.5" hidden="1" x14ac:dyDescent="0.3">
      <c r="A830" s="67" t="str">
        <f t="shared" si="39"/>
        <v>DITTransmisiónValle de México Norte</v>
      </c>
      <c r="B830" s="250" t="str">
        <f t="shared" si="37"/>
        <v>DITEnergíaValle de México Norte</v>
      </c>
      <c r="C830" s="67" t="str">
        <f t="shared" si="38"/>
        <v>DITTransmisiónEnergíaValle de México Norte</v>
      </c>
      <c r="E830" s="180" t="s">
        <v>52</v>
      </c>
      <c r="F830" s="181" t="s">
        <v>192</v>
      </c>
      <c r="G830" s="181" t="s">
        <v>184</v>
      </c>
      <c r="H830" s="181" t="s">
        <v>135</v>
      </c>
      <c r="I830" s="181" t="s">
        <v>75</v>
      </c>
      <c r="J830" s="285" t="s">
        <v>161</v>
      </c>
      <c r="K830" s="505">
        <f>+ROUND(IF($E830="DIT",TR_ENERO_2025!$E$15,TR_ENERO_2025!$E$16),LOOKUP($H830,TR_ENERO_2025!$B$71:$C$73,TR_ENERO_2025!$C$71:$C$73))</f>
        <v>7.9399999999999998E-2</v>
      </c>
    </row>
    <row r="831" spans="1:11" ht="16.5" hidden="1" x14ac:dyDescent="0.3">
      <c r="A831" s="67" t="str">
        <f t="shared" si="39"/>
        <v>DB1TransmisiónValle de México Sur</v>
      </c>
      <c r="B831" s="250" t="str">
        <f t="shared" ref="B831:B894" si="40">E831&amp;H831&amp;I831</f>
        <v>DB1EnergíaValle de México Sur</v>
      </c>
      <c r="C831" s="67" t="str">
        <f t="shared" si="38"/>
        <v>DB1TransmisiónEnergíaValle de México Sur</v>
      </c>
      <c r="E831" s="180" t="s">
        <v>48</v>
      </c>
      <c r="F831" s="181" t="s">
        <v>192</v>
      </c>
      <c r="G831" s="181" t="s">
        <v>184</v>
      </c>
      <c r="H831" s="181" t="s">
        <v>135</v>
      </c>
      <c r="I831" s="181" t="s">
        <v>76</v>
      </c>
      <c r="J831" s="285" t="s">
        <v>161</v>
      </c>
      <c r="K831" s="505">
        <f>+ROUND(IF($E831="DIT",TR_ENERO_2025!$E$15,TR_ENERO_2025!$E$16),LOOKUP($H831,TR_ENERO_2025!$B$71:$C$73,TR_ENERO_2025!$C$71:$C$73))</f>
        <v>0.18090000000000001</v>
      </c>
    </row>
    <row r="832" spans="1:11" ht="16.5" hidden="1" x14ac:dyDescent="0.3">
      <c r="A832" s="67" t="str">
        <f t="shared" si="39"/>
        <v>DB2TransmisiónValle de México Sur</v>
      </c>
      <c r="B832" s="250" t="str">
        <f t="shared" si="40"/>
        <v>DB2EnergíaValle de México Sur</v>
      </c>
      <c r="C832" s="67" t="str">
        <f t="shared" si="38"/>
        <v>DB2TransmisiónEnergíaValle de México Sur</v>
      </c>
      <c r="E832" s="180" t="s">
        <v>50</v>
      </c>
      <c r="F832" s="181" t="s">
        <v>192</v>
      </c>
      <c r="G832" s="181" t="s">
        <v>184</v>
      </c>
      <c r="H832" s="181" t="s">
        <v>135</v>
      </c>
      <c r="I832" s="181" t="s">
        <v>76</v>
      </c>
      <c r="J832" s="285" t="s">
        <v>161</v>
      </c>
      <c r="K832" s="505">
        <f>+ROUND(IF($E832="DIT",TR_ENERO_2025!$E$15,TR_ENERO_2025!$E$16),LOOKUP($H832,TR_ENERO_2025!$B$71:$C$73,TR_ENERO_2025!$C$71:$C$73))</f>
        <v>0.18090000000000001</v>
      </c>
    </row>
    <row r="833" spans="1:13" ht="16.5" hidden="1" x14ac:dyDescent="0.3">
      <c r="A833" s="67" t="str">
        <f t="shared" si="39"/>
        <v>PDBTTransmisiónValle de México Sur</v>
      </c>
      <c r="B833" s="250" t="str">
        <f t="shared" si="40"/>
        <v>PDBTEnergíaValle de México Sur</v>
      </c>
      <c r="C833" s="67" t="str">
        <f t="shared" si="38"/>
        <v>PDBTTransmisiónEnergíaValle de México Sur</v>
      </c>
      <c r="E833" s="180" t="s">
        <v>56</v>
      </c>
      <c r="F833" s="181" t="s">
        <v>192</v>
      </c>
      <c r="G833" s="181" t="s">
        <v>184</v>
      </c>
      <c r="H833" s="181" t="s">
        <v>135</v>
      </c>
      <c r="I833" s="181" t="s">
        <v>76</v>
      </c>
      <c r="J833" s="285" t="s">
        <v>161</v>
      </c>
      <c r="K833" s="505">
        <f>+ROUND(IF($E833="DIT",TR_ENERO_2025!$E$15,TR_ENERO_2025!$E$16),LOOKUP($H833,TR_ENERO_2025!$B$71:$C$73,TR_ENERO_2025!$C$71:$C$73))</f>
        <v>0.18090000000000001</v>
      </c>
    </row>
    <row r="834" spans="1:13" ht="16.5" hidden="1" x14ac:dyDescent="0.3">
      <c r="A834" s="67" t="str">
        <f t="shared" si="39"/>
        <v>GDBTTransmisiónValle de México Sur</v>
      </c>
      <c r="B834" s="250" t="str">
        <f t="shared" si="40"/>
        <v>GDBTEnergíaValle de México Sur</v>
      </c>
      <c r="C834" s="67" t="str">
        <f t="shared" si="38"/>
        <v>GDBTTransmisiónEnergíaValle de México Sur</v>
      </c>
      <c r="E834" s="180" t="s">
        <v>53</v>
      </c>
      <c r="F834" s="181" t="s">
        <v>192</v>
      </c>
      <c r="G834" s="181" t="s">
        <v>184</v>
      </c>
      <c r="H834" s="181" t="s">
        <v>135</v>
      </c>
      <c r="I834" s="181" t="s">
        <v>76</v>
      </c>
      <c r="J834" s="285" t="s">
        <v>161</v>
      </c>
      <c r="K834" s="505">
        <f>+ROUND(IF($E834="DIT",TR_ENERO_2025!$E$15,TR_ENERO_2025!$E$16),LOOKUP($H834,TR_ENERO_2025!$B$71:$C$73,TR_ENERO_2025!$C$71:$C$73))</f>
        <v>0.18090000000000001</v>
      </c>
    </row>
    <row r="835" spans="1:13" ht="16.5" hidden="1" x14ac:dyDescent="0.3">
      <c r="A835" s="67" t="str">
        <f t="shared" si="39"/>
        <v>RABTTransmisiónValle de México Sur</v>
      </c>
      <c r="B835" s="250" t="str">
        <f t="shared" si="40"/>
        <v>RABTEnergíaValle de México Sur</v>
      </c>
      <c r="C835" s="67" t="str">
        <f t="shared" si="38"/>
        <v>RABTTransmisiónEnergíaValle de México Sur</v>
      </c>
      <c r="E835" s="180" t="s">
        <v>59</v>
      </c>
      <c r="F835" s="181" t="s">
        <v>192</v>
      </c>
      <c r="G835" s="181" t="s">
        <v>184</v>
      </c>
      <c r="H835" s="181" t="s">
        <v>135</v>
      </c>
      <c r="I835" s="181" t="s">
        <v>76</v>
      </c>
      <c r="J835" s="285" t="s">
        <v>161</v>
      </c>
      <c r="K835" s="505">
        <f>+ROUND(IF($E835="DIT",TR_ENERO_2025!$E$15,TR_ENERO_2025!$E$16),LOOKUP($H835,TR_ENERO_2025!$B$71:$C$73,TR_ENERO_2025!$C$71:$C$73))</f>
        <v>0.18090000000000001</v>
      </c>
    </row>
    <row r="836" spans="1:13" ht="16.5" hidden="1" x14ac:dyDescent="0.3">
      <c r="A836" s="67" t="str">
        <f t="shared" si="39"/>
        <v>APBTTransmisiónValle de México Sur</v>
      </c>
      <c r="B836" s="250" t="str">
        <f t="shared" si="40"/>
        <v>APBTEnergíaValle de México Sur</v>
      </c>
      <c r="C836" s="67" t="str">
        <f t="shared" si="38"/>
        <v>APBTTransmisiónEnergíaValle de México Sur</v>
      </c>
      <c r="E836" s="180" t="s">
        <v>57</v>
      </c>
      <c r="F836" s="181" t="s">
        <v>192</v>
      </c>
      <c r="G836" s="181" t="s">
        <v>184</v>
      </c>
      <c r="H836" s="181" t="s">
        <v>135</v>
      </c>
      <c r="I836" s="181" t="s">
        <v>76</v>
      </c>
      <c r="J836" s="285" t="s">
        <v>161</v>
      </c>
      <c r="K836" s="505">
        <f>+ROUND(IF($E836="DIT",TR_ENERO_2025!$E$15,TR_ENERO_2025!$E$16),LOOKUP($H836,TR_ENERO_2025!$B$71:$C$73,TR_ENERO_2025!$C$71:$C$73))</f>
        <v>0.18090000000000001</v>
      </c>
    </row>
    <row r="837" spans="1:13" ht="16.5" hidden="1" x14ac:dyDescent="0.3">
      <c r="A837" s="67" t="str">
        <f t="shared" si="39"/>
        <v>APMTTransmisiónValle de México Sur</v>
      </c>
      <c r="B837" s="250" t="str">
        <f t="shared" si="40"/>
        <v>APMTEnergíaValle de México Sur</v>
      </c>
      <c r="C837" s="67" t="str">
        <f t="shared" si="38"/>
        <v>APMTTransmisiónEnergíaValle de México Sur</v>
      </c>
      <c r="E837" s="180" t="s">
        <v>58</v>
      </c>
      <c r="F837" s="181" t="s">
        <v>192</v>
      </c>
      <c r="G837" s="181" t="s">
        <v>184</v>
      </c>
      <c r="H837" s="181" t="s">
        <v>135</v>
      </c>
      <c r="I837" s="181" t="s">
        <v>76</v>
      </c>
      <c r="J837" s="285" t="s">
        <v>161</v>
      </c>
      <c r="K837" s="505">
        <f>+ROUND(IF($E837="DIT",TR_ENERO_2025!$E$15,TR_ENERO_2025!$E$16),LOOKUP($H837,TR_ENERO_2025!$B$71:$C$73,TR_ENERO_2025!$C$71:$C$73))</f>
        <v>0.18090000000000001</v>
      </c>
    </row>
    <row r="838" spans="1:13" ht="16.5" hidden="1" x14ac:dyDescent="0.3">
      <c r="A838" s="67" t="str">
        <f t="shared" si="39"/>
        <v>GDMTHTransmisiónValle de México Sur</v>
      </c>
      <c r="B838" s="250" t="str">
        <f t="shared" si="40"/>
        <v>GDMTHEnergíaValle de México Sur</v>
      </c>
      <c r="C838" s="67" t="str">
        <f t="shared" si="38"/>
        <v>GDMTHTransmisiónEnergíaValle de México Sur</v>
      </c>
      <c r="E838" s="180" t="s">
        <v>54</v>
      </c>
      <c r="F838" s="181" t="s">
        <v>192</v>
      </c>
      <c r="G838" s="181" t="s">
        <v>184</v>
      </c>
      <c r="H838" s="181" t="s">
        <v>135</v>
      </c>
      <c r="I838" s="181" t="s">
        <v>76</v>
      </c>
      <c r="J838" s="285" t="s">
        <v>161</v>
      </c>
      <c r="K838" s="505">
        <f>+ROUND(IF($E838="DIT",TR_ENERO_2025!$E$15,TR_ENERO_2025!$E$16),LOOKUP($H838,TR_ENERO_2025!$B$71:$C$73,TR_ENERO_2025!$C$71:$C$73))</f>
        <v>0.18090000000000001</v>
      </c>
    </row>
    <row r="839" spans="1:13" ht="16.5" hidden="1" x14ac:dyDescent="0.3">
      <c r="A839" s="67" t="str">
        <f t="shared" si="39"/>
        <v>GDMTOTransmisiónValle de México Sur</v>
      </c>
      <c r="B839" s="250" t="str">
        <f t="shared" si="40"/>
        <v>GDMTOEnergíaValle de México Sur</v>
      </c>
      <c r="C839" s="67" t="str">
        <f t="shared" si="38"/>
        <v>GDMTOTransmisiónEnergíaValle de México Sur</v>
      </c>
      <c r="E839" s="180" t="s">
        <v>55</v>
      </c>
      <c r="F839" s="181" t="s">
        <v>192</v>
      </c>
      <c r="G839" s="181" t="s">
        <v>184</v>
      </c>
      <c r="H839" s="181" t="s">
        <v>135</v>
      </c>
      <c r="I839" s="181" t="s">
        <v>76</v>
      </c>
      <c r="J839" s="285" t="s">
        <v>161</v>
      </c>
      <c r="K839" s="505">
        <f>+ROUND(IF($E839="DIT",TR_ENERO_2025!$E$15,TR_ENERO_2025!$E$16),LOOKUP($H839,TR_ENERO_2025!$B$71:$C$73,TR_ENERO_2025!$C$71:$C$73))</f>
        <v>0.18090000000000001</v>
      </c>
    </row>
    <row r="840" spans="1:13" ht="16.5" hidden="1" x14ac:dyDescent="0.3">
      <c r="A840" s="67" t="str">
        <f t="shared" si="39"/>
        <v>RAMTTransmisiónValle de México Sur</v>
      </c>
      <c r="B840" s="250" t="str">
        <f t="shared" si="40"/>
        <v>RAMTEnergíaValle de México Sur</v>
      </c>
      <c r="C840" s="67" t="str">
        <f t="shared" si="38"/>
        <v>RAMTTransmisiónEnergíaValle de México Sur</v>
      </c>
      <c r="E840" s="180" t="s">
        <v>60</v>
      </c>
      <c r="F840" s="181" t="s">
        <v>192</v>
      </c>
      <c r="G840" s="181" t="s">
        <v>184</v>
      </c>
      <c r="H840" s="181" t="s">
        <v>135</v>
      </c>
      <c r="I840" s="181" t="s">
        <v>76</v>
      </c>
      <c r="J840" s="285" t="s">
        <v>161</v>
      </c>
      <c r="K840" s="505">
        <f>+ROUND(IF($E840="DIT",TR_ENERO_2025!$E$15,TR_ENERO_2025!$E$16),LOOKUP($H840,TR_ENERO_2025!$B$71:$C$73,TR_ENERO_2025!$C$71:$C$73))</f>
        <v>0.18090000000000001</v>
      </c>
    </row>
    <row r="841" spans="1:13" ht="16.5" hidden="1" x14ac:dyDescent="0.3">
      <c r="A841" s="67" t="str">
        <f t="shared" si="39"/>
        <v>DISTTransmisiónValle de México Sur</v>
      </c>
      <c r="B841" s="250" t="str">
        <f t="shared" si="40"/>
        <v>DISTEnergíaValle de México Sur</v>
      </c>
      <c r="C841" s="67" t="str">
        <f t="shared" si="38"/>
        <v>DISTTransmisiónEnergíaValle de México Sur</v>
      </c>
      <c r="E841" s="187" t="s">
        <v>51</v>
      </c>
      <c r="F841" s="181" t="s">
        <v>192</v>
      </c>
      <c r="G841" s="181" t="s">
        <v>184</v>
      </c>
      <c r="H841" s="181" t="s">
        <v>135</v>
      </c>
      <c r="I841" s="181" t="s">
        <v>76</v>
      </c>
      <c r="J841" s="285" t="s">
        <v>161</v>
      </c>
      <c r="K841" s="505">
        <f>+ROUND(IF($E841="DIT",TR_ENERO_2025!$E$15,TR_ENERO_2025!$E$16),LOOKUP($H841,TR_ENERO_2025!$B$71:$C$73,TR_ENERO_2025!$C$71:$C$73))</f>
        <v>0.18090000000000001</v>
      </c>
    </row>
    <row r="842" spans="1:13" ht="16.5" hidden="1" x14ac:dyDescent="0.3">
      <c r="A842" s="67" t="str">
        <f t="shared" si="39"/>
        <v>DITTransmisiónValle de México Sur</v>
      </c>
      <c r="B842" s="250" t="str">
        <f t="shared" si="40"/>
        <v>DITEnergíaValle de México Sur</v>
      </c>
      <c r="C842" s="67" t="str">
        <f t="shared" ref="C842:C905" si="41">E842&amp;F842&amp;H842&amp;I842</f>
        <v>DITTransmisiónEnergíaValle de México Sur</v>
      </c>
      <c r="E842" s="180" t="s">
        <v>52</v>
      </c>
      <c r="F842" s="181" t="s">
        <v>192</v>
      </c>
      <c r="G842" s="181" t="s">
        <v>184</v>
      </c>
      <c r="H842" s="181" t="s">
        <v>135</v>
      </c>
      <c r="I842" s="181" t="s">
        <v>76</v>
      </c>
      <c r="J842" s="285" t="s">
        <v>161</v>
      </c>
      <c r="K842" s="505">
        <f>+ROUND(IF($E842="DIT",TR_ENERO_2025!$E$15,TR_ENERO_2025!$E$16),LOOKUP($H842,TR_ENERO_2025!$B$71:$C$73,TR_ENERO_2025!$C$71:$C$73))</f>
        <v>7.9399999999999998E-2</v>
      </c>
    </row>
    <row r="843" spans="1:13" ht="16.5" x14ac:dyDescent="0.3">
      <c r="A843" s="67" t="str">
        <f t="shared" ref="A843:A906" si="42">IF(J843="NA",E843&amp;F843&amp;I843,E843&amp;F843&amp;I843&amp;J843)</f>
        <v>GDBTDistribuciónBaja California</v>
      </c>
      <c r="B843" s="250" t="str">
        <f t="shared" si="40"/>
        <v>GDBTPotenciaBaja California</v>
      </c>
      <c r="C843" s="67" t="str">
        <f t="shared" si="41"/>
        <v>GDBTDistribuciónPotenciaBaja California</v>
      </c>
      <c r="E843" s="187" t="s">
        <v>53</v>
      </c>
      <c r="F843" s="181" t="s">
        <v>191</v>
      </c>
      <c r="G843" s="181" t="s">
        <v>186</v>
      </c>
      <c r="H843" s="181" t="s">
        <v>136</v>
      </c>
      <c r="I843" s="181" t="s">
        <v>49</v>
      </c>
      <c r="J843" s="285" t="s">
        <v>161</v>
      </c>
      <c r="K843" s="505">
        <f>ROUND(INDEX(TR_ENERO_2025!$D$28:$M$44,MATCH($I843,TR_ENERO_2025!$C$28:$C$44,0),MATCH($E843,TR_ENERO_2025!$D$25:$M$25,0)),LOOKUP($H843,TR_ENERO_2025!$B$71:$C$73,TR_ENERO_2025!$C$71:$C$73))</f>
        <v>201.73</v>
      </c>
      <c r="L843" s="287"/>
      <c r="M843" s="504"/>
    </row>
    <row r="844" spans="1:13" ht="16.5" x14ac:dyDescent="0.3">
      <c r="A844" s="67" t="str">
        <f t="shared" si="42"/>
        <v>APMTDistribuciónBaja California</v>
      </c>
      <c r="B844" s="250" t="str">
        <f t="shared" si="40"/>
        <v>APMTPotenciaBaja California</v>
      </c>
      <c r="C844" s="67" t="str">
        <f t="shared" si="41"/>
        <v>APMTDistribuciónPotenciaBaja California</v>
      </c>
      <c r="E844" s="187" t="s">
        <v>58</v>
      </c>
      <c r="F844" s="181" t="s">
        <v>191</v>
      </c>
      <c r="G844" s="181" t="s">
        <v>186</v>
      </c>
      <c r="H844" s="181" t="s">
        <v>136</v>
      </c>
      <c r="I844" s="181" t="s">
        <v>49</v>
      </c>
      <c r="J844" s="285" t="s">
        <v>161</v>
      </c>
      <c r="K844" s="505">
        <f>ROUND(INDEX(TR_ENERO_2025!$D$28:$M$44,MATCH($I844,TR_ENERO_2025!$C$28:$C$44,0),MATCH($E844,TR_ENERO_2025!$D$25:$M$25,0)),LOOKUP($H844,TR_ENERO_2025!$B$71:$C$73,TR_ENERO_2025!$C$71:$C$73))</f>
        <v>93.86</v>
      </c>
      <c r="L844" s="287"/>
      <c r="M844" s="504"/>
    </row>
    <row r="845" spans="1:13" ht="16.5" x14ac:dyDescent="0.3">
      <c r="A845" s="67" t="str">
        <f t="shared" si="42"/>
        <v>GDMTHDistribuciónBaja California</v>
      </c>
      <c r="B845" s="250" t="str">
        <f t="shared" si="40"/>
        <v>GDMTHPotenciaBaja California</v>
      </c>
      <c r="C845" s="67" t="str">
        <f t="shared" si="41"/>
        <v>GDMTHDistribuciónPotenciaBaja California</v>
      </c>
      <c r="E845" s="180" t="s">
        <v>54</v>
      </c>
      <c r="F845" s="181" t="s">
        <v>191</v>
      </c>
      <c r="G845" s="181" t="s">
        <v>186</v>
      </c>
      <c r="H845" s="181" t="s">
        <v>136</v>
      </c>
      <c r="I845" s="181" t="s">
        <v>49</v>
      </c>
      <c r="J845" s="285" t="s">
        <v>161</v>
      </c>
      <c r="K845" s="505">
        <f>ROUND(INDEX(TR_ENERO_2025!$D$28:$M$44,MATCH($I845,TR_ENERO_2025!$C$28:$C$44,0),MATCH($E845,TR_ENERO_2025!$D$25:$M$25,0)),LOOKUP($H845,TR_ENERO_2025!$B$71:$C$73,TR_ENERO_2025!$C$71:$C$73))</f>
        <v>93.86</v>
      </c>
      <c r="L845" s="287"/>
      <c r="M845" s="504"/>
    </row>
    <row r="846" spans="1:13" ht="16.5" x14ac:dyDescent="0.3">
      <c r="A846" s="67" t="str">
        <f t="shared" si="42"/>
        <v>GDMTODistribuciónBaja California</v>
      </c>
      <c r="B846" s="250" t="str">
        <f t="shared" si="40"/>
        <v>GDMTOPotenciaBaja California</v>
      </c>
      <c r="C846" s="67" t="str">
        <f t="shared" si="41"/>
        <v>GDMTODistribuciónPotenciaBaja California</v>
      </c>
      <c r="E846" s="180" t="s">
        <v>55</v>
      </c>
      <c r="F846" s="181" t="s">
        <v>191</v>
      </c>
      <c r="G846" s="181" t="s">
        <v>186</v>
      </c>
      <c r="H846" s="181" t="s">
        <v>136</v>
      </c>
      <c r="I846" s="181" t="s">
        <v>49</v>
      </c>
      <c r="J846" s="285" t="s">
        <v>161</v>
      </c>
      <c r="K846" s="505">
        <f>ROUND(INDEX(TR_ENERO_2025!$D$28:$M$44,MATCH($I846,TR_ENERO_2025!$C$28:$C$44,0),MATCH($E846,TR_ENERO_2025!$D$25:$M$25,0)),LOOKUP($H846,TR_ENERO_2025!$B$71:$C$73,TR_ENERO_2025!$C$71:$C$73))</f>
        <v>93.86</v>
      </c>
      <c r="L846" s="287"/>
      <c r="M846" s="504"/>
    </row>
    <row r="847" spans="1:13" ht="16.5" x14ac:dyDescent="0.3">
      <c r="A847" s="67" t="str">
        <f t="shared" si="42"/>
        <v>RAMTDistribuciónBaja California</v>
      </c>
      <c r="B847" s="250" t="str">
        <f t="shared" si="40"/>
        <v>RAMTPotenciaBaja California</v>
      </c>
      <c r="C847" s="67" t="str">
        <f t="shared" si="41"/>
        <v>RAMTDistribuciónPotenciaBaja California</v>
      </c>
      <c r="E847" s="180" t="s">
        <v>60</v>
      </c>
      <c r="F847" s="181" t="s">
        <v>191</v>
      </c>
      <c r="G847" s="181" t="s">
        <v>186</v>
      </c>
      <c r="H847" s="181" t="s">
        <v>136</v>
      </c>
      <c r="I847" s="181" t="s">
        <v>49</v>
      </c>
      <c r="J847" s="285" t="s">
        <v>161</v>
      </c>
      <c r="K847" s="505">
        <f>ROUND(INDEX(TR_ENERO_2025!$D$28:$M$44,MATCH($I847,TR_ENERO_2025!$C$28:$C$44,0),MATCH($E847,TR_ENERO_2025!$D$25:$M$25,0)),LOOKUP($H847,TR_ENERO_2025!$B$71:$C$73,TR_ENERO_2025!$C$71:$C$73))</f>
        <v>93.86</v>
      </c>
      <c r="L847" s="287"/>
      <c r="M847" s="504"/>
    </row>
    <row r="848" spans="1:13" ht="12" customHeight="1" x14ac:dyDescent="0.3">
      <c r="A848" s="67" t="str">
        <f t="shared" si="42"/>
        <v>GDBTDistribuciónBaja California Sur</v>
      </c>
      <c r="B848" s="250" t="str">
        <f t="shared" si="40"/>
        <v>GDBTPotenciaBaja California Sur</v>
      </c>
      <c r="C848" s="67" t="str">
        <f t="shared" si="41"/>
        <v>GDBTDistribuciónPotenciaBaja California Sur</v>
      </c>
      <c r="E848" s="187" t="s">
        <v>53</v>
      </c>
      <c r="F848" s="181" t="s">
        <v>191</v>
      </c>
      <c r="G848" s="181" t="s">
        <v>186</v>
      </c>
      <c r="H848" s="181" t="s">
        <v>136</v>
      </c>
      <c r="I848" s="181" t="s">
        <v>61</v>
      </c>
      <c r="J848" s="285" t="s">
        <v>161</v>
      </c>
      <c r="K848" s="505">
        <f>ROUND(INDEX(TR_ENERO_2025!$D$28:$M$44,MATCH($I848,TR_ENERO_2025!$C$28:$C$44,0),MATCH($E848,TR_ENERO_2025!$D$25:$M$25,0)),LOOKUP($H848,TR_ENERO_2025!$B$71:$C$73,TR_ENERO_2025!$C$71:$C$73))</f>
        <v>201.73</v>
      </c>
      <c r="L848" s="287"/>
      <c r="M848" s="504"/>
    </row>
    <row r="849" spans="1:13" ht="16.5" x14ac:dyDescent="0.3">
      <c r="A849" s="67" t="str">
        <f t="shared" si="42"/>
        <v>APMTDistribuciónBaja California Sur</v>
      </c>
      <c r="B849" s="250" t="str">
        <f t="shared" si="40"/>
        <v>APMTPotenciaBaja California Sur</v>
      </c>
      <c r="C849" s="67" t="str">
        <f t="shared" si="41"/>
        <v>APMTDistribuciónPotenciaBaja California Sur</v>
      </c>
      <c r="E849" s="187" t="s">
        <v>58</v>
      </c>
      <c r="F849" s="181" t="s">
        <v>191</v>
      </c>
      <c r="G849" s="181" t="s">
        <v>186</v>
      </c>
      <c r="H849" s="181" t="s">
        <v>136</v>
      </c>
      <c r="I849" s="181" t="s">
        <v>61</v>
      </c>
      <c r="J849" s="285" t="s">
        <v>161</v>
      </c>
      <c r="K849" s="505">
        <f>ROUND(INDEX(TR_ENERO_2025!$D$28:$M$44,MATCH($I849,TR_ENERO_2025!$C$28:$C$44,0),MATCH($E849,TR_ENERO_2025!$D$25:$M$25,0)),LOOKUP($H849,TR_ENERO_2025!$B$71:$C$73,TR_ENERO_2025!$C$71:$C$73))</f>
        <v>93.86</v>
      </c>
      <c r="L849" s="287"/>
      <c r="M849" s="504"/>
    </row>
    <row r="850" spans="1:13" ht="16.5" x14ac:dyDescent="0.3">
      <c r="A850" s="67" t="str">
        <f t="shared" si="42"/>
        <v>GDMTHDistribuciónBaja California Sur</v>
      </c>
      <c r="B850" s="250" t="str">
        <f t="shared" si="40"/>
        <v>GDMTHPotenciaBaja California Sur</v>
      </c>
      <c r="C850" s="67" t="str">
        <f t="shared" si="41"/>
        <v>GDMTHDistribuciónPotenciaBaja California Sur</v>
      </c>
      <c r="E850" s="180" t="s">
        <v>54</v>
      </c>
      <c r="F850" s="181" t="s">
        <v>191</v>
      </c>
      <c r="G850" s="181" t="s">
        <v>186</v>
      </c>
      <c r="H850" s="181" t="s">
        <v>136</v>
      </c>
      <c r="I850" s="181" t="s">
        <v>61</v>
      </c>
      <c r="J850" s="285" t="s">
        <v>161</v>
      </c>
      <c r="K850" s="505">
        <f>ROUND(INDEX(TR_ENERO_2025!$D$28:$M$44,MATCH($I850,TR_ENERO_2025!$C$28:$C$44,0),MATCH($E850,TR_ENERO_2025!$D$25:$M$25,0)),LOOKUP($H850,TR_ENERO_2025!$B$71:$C$73,TR_ENERO_2025!$C$71:$C$73))</f>
        <v>93.86</v>
      </c>
      <c r="L850" s="287"/>
      <c r="M850" s="504"/>
    </row>
    <row r="851" spans="1:13" ht="16.5" x14ac:dyDescent="0.3">
      <c r="A851" s="67" t="str">
        <f t="shared" si="42"/>
        <v>GDMTODistribuciónBaja California Sur</v>
      </c>
      <c r="B851" s="250" t="str">
        <f t="shared" si="40"/>
        <v>GDMTOPotenciaBaja California Sur</v>
      </c>
      <c r="C851" s="67" t="str">
        <f t="shared" si="41"/>
        <v>GDMTODistribuciónPotenciaBaja California Sur</v>
      </c>
      <c r="E851" s="180" t="s">
        <v>55</v>
      </c>
      <c r="F851" s="181" t="s">
        <v>191</v>
      </c>
      <c r="G851" s="181" t="s">
        <v>186</v>
      </c>
      <c r="H851" s="181" t="s">
        <v>136</v>
      </c>
      <c r="I851" s="181" t="s">
        <v>61</v>
      </c>
      <c r="J851" s="285" t="s">
        <v>161</v>
      </c>
      <c r="K851" s="505">
        <f>ROUND(INDEX(TR_ENERO_2025!$D$28:$M$44,MATCH($I851,TR_ENERO_2025!$C$28:$C$44,0),MATCH($E851,TR_ENERO_2025!$D$25:$M$25,0)),LOOKUP($H851,TR_ENERO_2025!$B$71:$C$73,TR_ENERO_2025!$C$71:$C$73))</f>
        <v>93.86</v>
      </c>
      <c r="L851" s="287"/>
      <c r="M851" s="504"/>
    </row>
    <row r="852" spans="1:13" ht="16.5" x14ac:dyDescent="0.3">
      <c r="A852" s="67" t="str">
        <f t="shared" si="42"/>
        <v>RAMTDistribuciónBaja California Sur</v>
      </c>
      <c r="B852" s="250" t="str">
        <f t="shared" si="40"/>
        <v>RAMTPotenciaBaja California Sur</v>
      </c>
      <c r="C852" s="67" t="str">
        <f t="shared" si="41"/>
        <v>RAMTDistribuciónPotenciaBaja California Sur</v>
      </c>
      <c r="E852" s="180" t="s">
        <v>60</v>
      </c>
      <c r="F852" s="181" t="s">
        <v>191</v>
      </c>
      <c r="G852" s="181" t="s">
        <v>186</v>
      </c>
      <c r="H852" s="181" t="s">
        <v>136</v>
      </c>
      <c r="I852" s="181" t="s">
        <v>61</v>
      </c>
      <c r="J852" s="285" t="s">
        <v>161</v>
      </c>
      <c r="K852" s="505">
        <f>ROUND(INDEX(TR_ENERO_2025!$D$28:$M$44,MATCH($I852,TR_ENERO_2025!$C$28:$C$44,0),MATCH($E852,TR_ENERO_2025!$D$25:$M$25,0)),LOOKUP($H852,TR_ENERO_2025!$B$71:$C$73,TR_ENERO_2025!$C$71:$C$73))</f>
        <v>93.86</v>
      </c>
      <c r="L852" s="287"/>
      <c r="M852" s="504"/>
    </row>
    <row r="853" spans="1:13" ht="16.5" x14ac:dyDescent="0.3">
      <c r="A853" s="67" t="str">
        <f t="shared" si="42"/>
        <v>GDBTDistribuciónBajío</v>
      </c>
      <c r="B853" s="250" t="str">
        <f t="shared" si="40"/>
        <v>GDBTPotenciaBajío</v>
      </c>
      <c r="C853" s="67" t="str">
        <f t="shared" si="41"/>
        <v>GDBTDistribuciónPotenciaBajío</v>
      </c>
      <c r="E853" s="187" t="s">
        <v>53</v>
      </c>
      <c r="F853" s="181" t="s">
        <v>191</v>
      </c>
      <c r="G853" s="181" t="s">
        <v>186</v>
      </c>
      <c r="H853" s="181" t="s">
        <v>136</v>
      </c>
      <c r="I853" s="181" t="s">
        <v>62</v>
      </c>
      <c r="J853" s="285" t="s">
        <v>161</v>
      </c>
      <c r="K853" s="505">
        <f>ROUND(INDEX(TR_ENERO_2025!$D$28:$M$44,MATCH($I853,TR_ENERO_2025!$C$28:$C$44,0),MATCH($E853,TR_ENERO_2025!$D$25:$M$25,0)),LOOKUP($H853,TR_ENERO_2025!$B$71:$C$73,TR_ENERO_2025!$C$71:$C$73))</f>
        <v>386.09</v>
      </c>
      <c r="L853" s="287"/>
      <c r="M853" s="504"/>
    </row>
    <row r="854" spans="1:13" ht="16.5" x14ac:dyDescent="0.3">
      <c r="A854" s="67" t="str">
        <f t="shared" si="42"/>
        <v>APMTDistribuciónBajío</v>
      </c>
      <c r="B854" s="250" t="str">
        <f t="shared" si="40"/>
        <v>APMTPotenciaBajío</v>
      </c>
      <c r="C854" s="67" t="str">
        <f t="shared" si="41"/>
        <v>APMTDistribuciónPotenciaBajío</v>
      </c>
      <c r="E854" s="187" t="s">
        <v>58</v>
      </c>
      <c r="F854" s="181" t="s">
        <v>191</v>
      </c>
      <c r="G854" s="181" t="s">
        <v>186</v>
      </c>
      <c r="H854" s="181" t="s">
        <v>136</v>
      </c>
      <c r="I854" s="181" t="s">
        <v>62</v>
      </c>
      <c r="J854" s="285" t="s">
        <v>161</v>
      </c>
      <c r="K854" s="505">
        <f>ROUND(INDEX(TR_ENERO_2025!$D$28:$M$44,MATCH($I854,TR_ENERO_2025!$C$28:$C$44,0),MATCH($E854,TR_ENERO_2025!$D$25:$M$25,0)),LOOKUP($H854,TR_ENERO_2025!$B$71:$C$73,TR_ENERO_2025!$C$71:$C$73))</f>
        <v>102.05</v>
      </c>
      <c r="L854" s="287"/>
      <c r="M854" s="504"/>
    </row>
    <row r="855" spans="1:13" ht="16.5" x14ac:dyDescent="0.3">
      <c r="A855" s="67" t="str">
        <f t="shared" si="42"/>
        <v>GDMTHDistribuciónBajío</v>
      </c>
      <c r="B855" s="250" t="str">
        <f t="shared" si="40"/>
        <v>GDMTHPotenciaBajío</v>
      </c>
      <c r="C855" s="67" t="str">
        <f t="shared" si="41"/>
        <v>GDMTHDistribuciónPotenciaBajío</v>
      </c>
      <c r="E855" s="180" t="s">
        <v>54</v>
      </c>
      <c r="F855" s="181" t="s">
        <v>191</v>
      </c>
      <c r="G855" s="181" t="s">
        <v>186</v>
      </c>
      <c r="H855" s="181" t="s">
        <v>136</v>
      </c>
      <c r="I855" s="181" t="s">
        <v>62</v>
      </c>
      <c r="J855" s="285" t="s">
        <v>161</v>
      </c>
      <c r="K855" s="505">
        <f>ROUND(INDEX(TR_ENERO_2025!$D$28:$M$44,MATCH($I855,TR_ENERO_2025!$C$28:$C$44,0),MATCH($E855,TR_ENERO_2025!$D$25:$M$25,0)),LOOKUP($H855,TR_ENERO_2025!$B$71:$C$73,TR_ENERO_2025!$C$71:$C$73))</f>
        <v>102.05</v>
      </c>
      <c r="L855" s="287"/>
      <c r="M855" s="504"/>
    </row>
    <row r="856" spans="1:13" ht="16.5" x14ac:dyDescent="0.3">
      <c r="A856" s="67" t="str">
        <f t="shared" si="42"/>
        <v>GDMTODistribuciónBajío</v>
      </c>
      <c r="B856" s="250" t="str">
        <f t="shared" si="40"/>
        <v>GDMTOPotenciaBajío</v>
      </c>
      <c r="C856" s="67" t="str">
        <f t="shared" si="41"/>
        <v>GDMTODistribuciónPotenciaBajío</v>
      </c>
      <c r="E856" s="180" t="s">
        <v>55</v>
      </c>
      <c r="F856" s="181" t="s">
        <v>191</v>
      </c>
      <c r="G856" s="181" t="s">
        <v>186</v>
      </c>
      <c r="H856" s="181" t="s">
        <v>136</v>
      </c>
      <c r="I856" s="181" t="s">
        <v>62</v>
      </c>
      <c r="J856" s="285" t="s">
        <v>161</v>
      </c>
      <c r="K856" s="505">
        <f>ROUND(INDEX(TR_ENERO_2025!$D$28:$M$44,MATCH($I856,TR_ENERO_2025!$C$28:$C$44,0),MATCH($E856,TR_ENERO_2025!$D$25:$M$25,0)),LOOKUP($H856,TR_ENERO_2025!$B$71:$C$73,TR_ENERO_2025!$C$71:$C$73))</f>
        <v>102.05</v>
      </c>
      <c r="L856" s="287"/>
      <c r="M856" s="504"/>
    </row>
    <row r="857" spans="1:13" ht="16.5" x14ac:dyDescent="0.3">
      <c r="A857" s="67" t="str">
        <f t="shared" si="42"/>
        <v>RAMTDistribuciónBajío</v>
      </c>
      <c r="B857" s="250" t="str">
        <f t="shared" si="40"/>
        <v>RAMTPotenciaBajío</v>
      </c>
      <c r="C857" s="67" t="str">
        <f t="shared" si="41"/>
        <v>RAMTDistribuciónPotenciaBajío</v>
      </c>
      <c r="E857" s="180" t="s">
        <v>60</v>
      </c>
      <c r="F857" s="181" t="s">
        <v>191</v>
      </c>
      <c r="G857" s="181" t="s">
        <v>186</v>
      </c>
      <c r="H857" s="181" t="s">
        <v>136</v>
      </c>
      <c r="I857" s="181" t="s">
        <v>62</v>
      </c>
      <c r="J857" s="285" t="s">
        <v>161</v>
      </c>
      <c r="K857" s="505">
        <f>ROUND(INDEX(TR_ENERO_2025!$D$28:$M$44,MATCH($I857,TR_ENERO_2025!$C$28:$C$44,0),MATCH($E857,TR_ENERO_2025!$D$25:$M$25,0)),LOOKUP($H857,TR_ENERO_2025!$B$71:$C$73,TR_ENERO_2025!$C$71:$C$73))</f>
        <v>102.05</v>
      </c>
      <c r="L857" s="287"/>
      <c r="M857" s="504"/>
    </row>
    <row r="858" spans="1:13" ht="16.5" x14ac:dyDescent="0.3">
      <c r="A858" s="67" t="str">
        <f t="shared" si="42"/>
        <v>GDBTDistribuciónCentro Occidente</v>
      </c>
      <c r="B858" s="250" t="str">
        <f t="shared" si="40"/>
        <v>GDBTPotenciaCentro Occidente</v>
      </c>
      <c r="C858" s="67" t="str">
        <f t="shared" si="41"/>
        <v>GDBTDistribuciónPotenciaCentro Occidente</v>
      </c>
      <c r="E858" s="187" t="s">
        <v>53</v>
      </c>
      <c r="F858" s="181" t="s">
        <v>191</v>
      </c>
      <c r="G858" s="181" t="s">
        <v>186</v>
      </c>
      <c r="H858" s="181" t="s">
        <v>136</v>
      </c>
      <c r="I858" s="181" t="s">
        <v>63</v>
      </c>
      <c r="J858" s="285" t="s">
        <v>161</v>
      </c>
      <c r="K858" s="505">
        <f>ROUND(INDEX(TR_ENERO_2025!$D$28:$M$44,MATCH($I858,TR_ENERO_2025!$C$28:$C$44,0),MATCH($E858,TR_ENERO_2025!$D$25:$M$25,0)),LOOKUP($H858,TR_ENERO_2025!$B$71:$C$73,TR_ENERO_2025!$C$71:$C$73))</f>
        <v>518.12</v>
      </c>
      <c r="L858" s="287"/>
      <c r="M858" s="504"/>
    </row>
    <row r="859" spans="1:13" ht="16.5" x14ac:dyDescent="0.3">
      <c r="A859" s="67" t="str">
        <f t="shared" si="42"/>
        <v>APMTDistribuciónCentro Occidente</v>
      </c>
      <c r="B859" s="250" t="str">
        <f t="shared" si="40"/>
        <v>APMTPotenciaCentro Occidente</v>
      </c>
      <c r="C859" s="67" t="str">
        <f t="shared" si="41"/>
        <v>APMTDistribuciónPotenciaCentro Occidente</v>
      </c>
      <c r="E859" s="187" t="s">
        <v>58</v>
      </c>
      <c r="F859" s="181" t="s">
        <v>191</v>
      </c>
      <c r="G859" s="181" t="s">
        <v>186</v>
      </c>
      <c r="H859" s="181" t="s">
        <v>136</v>
      </c>
      <c r="I859" s="181" t="s">
        <v>63</v>
      </c>
      <c r="J859" s="285" t="s">
        <v>161</v>
      </c>
      <c r="K859" s="505">
        <f>ROUND(INDEX(TR_ENERO_2025!$D$28:$M$44,MATCH($I859,TR_ENERO_2025!$C$28:$C$44,0),MATCH($E859,TR_ENERO_2025!$D$25:$M$25,0)),LOOKUP($H859,TR_ENERO_2025!$B$71:$C$73,TR_ENERO_2025!$C$71:$C$73))</f>
        <v>162.01</v>
      </c>
      <c r="L859" s="287"/>
      <c r="M859" s="504"/>
    </row>
    <row r="860" spans="1:13" ht="16.5" x14ac:dyDescent="0.3">
      <c r="A860" s="67" t="str">
        <f t="shared" si="42"/>
        <v>GDMTHDistribuciónCentro Occidente</v>
      </c>
      <c r="B860" s="250" t="str">
        <f t="shared" si="40"/>
        <v>GDMTHPotenciaCentro Occidente</v>
      </c>
      <c r="C860" s="67" t="str">
        <f t="shared" si="41"/>
        <v>GDMTHDistribuciónPotenciaCentro Occidente</v>
      </c>
      <c r="E860" s="180" t="s">
        <v>54</v>
      </c>
      <c r="F860" s="181" t="s">
        <v>191</v>
      </c>
      <c r="G860" s="181" t="s">
        <v>186</v>
      </c>
      <c r="H860" s="181" t="s">
        <v>136</v>
      </c>
      <c r="I860" s="181" t="s">
        <v>63</v>
      </c>
      <c r="J860" s="285" t="s">
        <v>161</v>
      </c>
      <c r="K860" s="505">
        <f>ROUND(INDEX(TR_ENERO_2025!$D$28:$M$44,MATCH($I860,TR_ENERO_2025!$C$28:$C$44,0),MATCH($E860,TR_ENERO_2025!$D$25:$M$25,0)),LOOKUP($H860,TR_ENERO_2025!$B$71:$C$73,TR_ENERO_2025!$C$71:$C$73))</f>
        <v>162.01</v>
      </c>
      <c r="L860" s="287"/>
      <c r="M860" s="504"/>
    </row>
    <row r="861" spans="1:13" ht="16.5" x14ac:dyDescent="0.3">
      <c r="A861" s="67" t="str">
        <f t="shared" si="42"/>
        <v>GDMTODistribuciónCentro Occidente</v>
      </c>
      <c r="B861" s="250" t="str">
        <f t="shared" si="40"/>
        <v>GDMTOPotenciaCentro Occidente</v>
      </c>
      <c r="C861" s="67" t="str">
        <f t="shared" si="41"/>
        <v>GDMTODistribuciónPotenciaCentro Occidente</v>
      </c>
      <c r="E861" s="180" t="s">
        <v>55</v>
      </c>
      <c r="F861" s="181" t="s">
        <v>191</v>
      </c>
      <c r="G861" s="181" t="s">
        <v>186</v>
      </c>
      <c r="H861" s="181" t="s">
        <v>136</v>
      </c>
      <c r="I861" s="181" t="s">
        <v>63</v>
      </c>
      <c r="J861" s="285" t="s">
        <v>161</v>
      </c>
      <c r="K861" s="505">
        <f>ROUND(INDEX(TR_ENERO_2025!$D$28:$M$44,MATCH($I861,TR_ENERO_2025!$C$28:$C$44,0),MATCH($E861,TR_ENERO_2025!$D$25:$M$25,0)),LOOKUP($H861,TR_ENERO_2025!$B$71:$C$73,TR_ENERO_2025!$C$71:$C$73))</f>
        <v>162.01</v>
      </c>
      <c r="L861" s="287"/>
      <c r="M861" s="504"/>
    </row>
    <row r="862" spans="1:13" ht="16.5" x14ac:dyDescent="0.3">
      <c r="A862" s="67" t="str">
        <f t="shared" si="42"/>
        <v>RAMTDistribuciónCentro Occidente</v>
      </c>
      <c r="B862" s="250" t="str">
        <f t="shared" si="40"/>
        <v>RAMTPotenciaCentro Occidente</v>
      </c>
      <c r="C862" s="67" t="str">
        <f t="shared" si="41"/>
        <v>RAMTDistribuciónPotenciaCentro Occidente</v>
      </c>
      <c r="E862" s="180" t="s">
        <v>60</v>
      </c>
      <c r="F862" s="181" t="s">
        <v>191</v>
      </c>
      <c r="G862" s="181" t="s">
        <v>186</v>
      </c>
      <c r="H862" s="181" t="s">
        <v>136</v>
      </c>
      <c r="I862" s="181" t="s">
        <v>63</v>
      </c>
      <c r="J862" s="285" t="s">
        <v>161</v>
      </c>
      <c r="K862" s="505">
        <f>ROUND(INDEX(TR_ENERO_2025!$D$28:$M$44,MATCH($I862,TR_ENERO_2025!$C$28:$C$44,0),MATCH($E862,TR_ENERO_2025!$D$25:$M$25,0)),LOOKUP($H862,TR_ENERO_2025!$B$71:$C$73,TR_ENERO_2025!$C$71:$C$73))</f>
        <v>162.01</v>
      </c>
      <c r="L862" s="287"/>
      <c r="M862" s="504"/>
    </row>
    <row r="863" spans="1:13" ht="16.5" x14ac:dyDescent="0.3">
      <c r="A863" s="67" t="str">
        <f t="shared" si="42"/>
        <v>GDBTDistribuciónCentro Oriente</v>
      </c>
      <c r="B863" s="250" t="str">
        <f t="shared" si="40"/>
        <v>GDBTPotenciaCentro Oriente</v>
      </c>
      <c r="C863" s="67" t="str">
        <f t="shared" si="41"/>
        <v>GDBTDistribuciónPotenciaCentro Oriente</v>
      </c>
      <c r="E863" s="187" t="s">
        <v>53</v>
      </c>
      <c r="F863" s="181" t="s">
        <v>191</v>
      </c>
      <c r="G863" s="181" t="s">
        <v>186</v>
      </c>
      <c r="H863" s="181" t="s">
        <v>136</v>
      </c>
      <c r="I863" s="181" t="s">
        <v>64</v>
      </c>
      <c r="J863" s="285" t="s">
        <v>161</v>
      </c>
      <c r="K863" s="505">
        <f>ROUND(INDEX(TR_ENERO_2025!$D$28:$M$44,MATCH($I863,TR_ENERO_2025!$C$28:$C$44,0),MATCH($E863,TR_ENERO_2025!$D$25:$M$25,0)),LOOKUP($H863,TR_ENERO_2025!$B$71:$C$73,TR_ENERO_2025!$C$71:$C$73))</f>
        <v>482.02</v>
      </c>
      <c r="L863" s="287"/>
      <c r="M863" s="504"/>
    </row>
    <row r="864" spans="1:13" ht="16.5" x14ac:dyDescent="0.3">
      <c r="A864" s="67" t="str">
        <f t="shared" si="42"/>
        <v>APMTDistribuciónCentro Oriente</v>
      </c>
      <c r="B864" s="250" t="str">
        <f t="shared" si="40"/>
        <v>APMTPotenciaCentro Oriente</v>
      </c>
      <c r="C864" s="67" t="str">
        <f t="shared" si="41"/>
        <v>APMTDistribuciónPotenciaCentro Oriente</v>
      </c>
      <c r="E864" s="187" t="s">
        <v>58</v>
      </c>
      <c r="F864" s="181" t="s">
        <v>191</v>
      </c>
      <c r="G864" s="181" t="s">
        <v>186</v>
      </c>
      <c r="H864" s="181" t="s">
        <v>136</v>
      </c>
      <c r="I864" s="181" t="s">
        <v>64</v>
      </c>
      <c r="J864" s="285" t="s">
        <v>161</v>
      </c>
      <c r="K864" s="505">
        <f>ROUND(INDEX(TR_ENERO_2025!$D$28:$M$44,MATCH($I864,TR_ENERO_2025!$C$28:$C$44,0),MATCH($E864,TR_ENERO_2025!$D$25:$M$25,0)),LOOKUP($H864,TR_ENERO_2025!$B$71:$C$73,TR_ENERO_2025!$C$71:$C$73))</f>
        <v>155.81</v>
      </c>
      <c r="L864" s="287"/>
      <c r="M864" s="504"/>
    </row>
    <row r="865" spans="1:13" ht="16.5" x14ac:dyDescent="0.3">
      <c r="A865" s="67" t="str">
        <f t="shared" si="42"/>
        <v>GDMTHDistribuciónCentro Oriente</v>
      </c>
      <c r="B865" s="250" t="str">
        <f t="shared" si="40"/>
        <v>GDMTHPotenciaCentro Oriente</v>
      </c>
      <c r="C865" s="67" t="str">
        <f t="shared" si="41"/>
        <v>GDMTHDistribuciónPotenciaCentro Oriente</v>
      </c>
      <c r="E865" s="180" t="s">
        <v>54</v>
      </c>
      <c r="F865" s="181" t="s">
        <v>191</v>
      </c>
      <c r="G865" s="181" t="s">
        <v>186</v>
      </c>
      <c r="H865" s="181" t="s">
        <v>136</v>
      </c>
      <c r="I865" s="181" t="s">
        <v>64</v>
      </c>
      <c r="J865" s="285" t="s">
        <v>161</v>
      </c>
      <c r="K865" s="505">
        <f>ROUND(INDEX(TR_ENERO_2025!$D$28:$M$44,MATCH($I865,TR_ENERO_2025!$C$28:$C$44,0),MATCH($E865,TR_ENERO_2025!$D$25:$M$25,0)),LOOKUP($H865,TR_ENERO_2025!$B$71:$C$73,TR_ENERO_2025!$C$71:$C$73))</f>
        <v>155.81</v>
      </c>
      <c r="L865" s="287"/>
      <c r="M865" s="504"/>
    </row>
    <row r="866" spans="1:13" ht="16.5" x14ac:dyDescent="0.3">
      <c r="A866" s="67" t="str">
        <f t="shared" si="42"/>
        <v>GDMTODistribuciónCentro Oriente</v>
      </c>
      <c r="B866" s="250" t="str">
        <f t="shared" si="40"/>
        <v>GDMTOPotenciaCentro Oriente</v>
      </c>
      <c r="C866" s="67" t="str">
        <f t="shared" si="41"/>
        <v>GDMTODistribuciónPotenciaCentro Oriente</v>
      </c>
      <c r="E866" s="180" t="s">
        <v>55</v>
      </c>
      <c r="F866" s="181" t="s">
        <v>191</v>
      </c>
      <c r="G866" s="181" t="s">
        <v>186</v>
      </c>
      <c r="H866" s="181" t="s">
        <v>136</v>
      </c>
      <c r="I866" s="181" t="s">
        <v>64</v>
      </c>
      <c r="J866" s="285" t="s">
        <v>161</v>
      </c>
      <c r="K866" s="505">
        <f>ROUND(INDEX(TR_ENERO_2025!$D$28:$M$44,MATCH($I866,TR_ENERO_2025!$C$28:$C$44,0),MATCH($E866,TR_ENERO_2025!$D$25:$M$25,0)),LOOKUP($H866,TR_ENERO_2025!$B$71:$C$73,TR_ENERO_2025!$C$71:$C$73))</f>
        <v>155.81</v>
      </c>
      <c r="L866" s="287"/>
      <c r="M866" s="504"/>
    </row>
    <row r="867" spans="1:13" ht="16.5" x14ac:dyDescent="0.3">
      <c r="A867" s="67" t="str">
        <f t="shared" si="42"/>
        <v>RAMTDistribuciónCentro Oriente</v>
      </c>
      <c r="B867" s="250" t="str">
        <f t="shared" si="40"/>
        <v>RAMTPotenciaCentro Oriente</v>
      </c>
      <c r="C867" s="67" t="str">
        <f t="shared" si="41"/>
        <v>RAMTDistribuciónPotenciaCentro Oriente</v>
      </c>
      <c r="E867" s="180" t="s">
        <v>60</v>
      </c>
      <c r="F867" s="181" t="s">
        <v>191</v>
      </c>
      <c r="G867" s="181" t="s">
        <v>186</v>
      </c>
      <c r="H867" s="181" t="s">
        <v>136</v>
      </c>
      <c r="I867" s="181" t="s">
        <v>64</v>
      </c>
      <c r="J867" s="285" t="s">
        <v>161</v>
      </c>
      <c r="K867" s="505">
        <f>ROUND(INDEX(TR_ENERO_2025!$D$28:$M$44,MATCH($I867,TR_ENERO_2025!$C$28:$C$44,0),MATCH($E867,TR_ENERO_2025!$D$25:$M$25,0)),LOOKUP($H867,TR_ENERO_2025!$B$71:$C$73,TR_ENERO_2025!$C$71:$C$73))</f>
        <v>155.81</v>
      </c>
      <c r="L867" s="287"/>
      <c r="M867" s="504"/>
    </row>
    <row r="868" spans="1:13" ht="16.5" x14ac:dyDescent="0.3">
      <c r="A868" s="67" t="str">
        <f t="shared" si="42"/>
        <v>GDBTDistribuciónCentro Sur</v>
      </c>
      <c r="B868" s="250" t="str">
        <f t="shared" si="40"/>
        <v>GDBTPotenciaCentro Sur</v>
      </c>
      <c r="C868" s="67" t="str">
        <f t="shared" si="41"/>
        <v>GDBTDistribuciónPotenciaCentro Sur</v>
      </c>
      <c r="E868" s="187" t="s">
        <v>53</v>
      </c>
      <c r="F868" s="181" t="s">
        <v>191</v>
      </c>
      <c r="G868" s="181" t="s">
        <v>186</v>
      </c>
      <c r="H868" s="181" t="s">
        <v>136</v>
      </c>
      <c r="I868" s="181" t="s">
        <v>65</v>
      </c>
      <c r="J868" s="285" t="s">
        <v>161</v>
      </c>
      <c r="K868" s="505">
        <f>ROUND(INDEX(TR_ENERO_2025!$D$28:$M$44,MATCH($I868,TR_ENERO_2025!$C$28:$C$44,0),MATCH($E868,TR_ENERO_2025!$D$25:$M$25,0)),LOOKUP($H868,TR_ENERO_2025!$B$71:$C$73,TR_ENERO_2025!$C$71:$C$73))</f>
        <v>543.74</v>
      </c>
      <c r="L868" s="287"/>
      <c r="M868" s="504"/>
    </row>
    <row r="869" spans="1:13" ht="16.5" x14ac:dyDescent="0.3">
      <c r="A869" s="67" t="str">
        <f t="shared" si="42"/>
        <v>APMTDistribuciónCentro Sur</v>
      </c>
      <c r="B869" s="250" t="str">
        <f t="shared" si="40"/>
        <v>APMTPotenciaCentro Sur</v>
      </c>
      <c r="C869" s="67" t="str">
        <f t="shared" si="41"/>
        <v>APMTDistribuciónPotenciaCentro Sur</v>
      </c>
      <c r="E869" s="187" t="s">
        <v>58</v>
      </c>
      <c r="F869" s="181" t="s">
        <v>191</v>
      </c>
      <c r="G869" s="181" t="s">
        <v>186</v>
      </c>
      <c r="H869" s="181" t="s">
        <v>136</v>
      </c>
      <c r="I869" s="181" t="s">
        <v>65</v>
      </c>
      <c r="J869" s="285" t="s">
        <v>161</v>
      </c>
      <c r="K869" s="505">
        <f>ROUND(INDEX(TR_ENERO_2025!$D$28:$M$44,MATCH($I869,TR_ENERO_2025!$C$28:$C$44,0),MATCH($E869,TR_ENERO_2025!$D$25:$M$25,0)),LOOKUP($H869,TR_ENERO_2025!$B$71:$C$73,TR_ENERO_2025!$C$71:$C$73))</f>
        <v>230.35</v>
      </c>
      <c r="L869" s="287"/>
      <c r="M869" s="504"/>
    </row>
    <row r="870" spans="1:13" ht="16.5" x14ac:dyDescent="0.3">
      <c r="A870" s="67" t="str">
        <f t="shared" si="42"/>
        <v>GDMTHDistribuciónCentro Sur</v>
      </c>
      <c r="B870" s="250" t="str">
        <f t="shared" si="40"/>
        <v>GDMTHPotenciaCentro Sur</v>
      </c>
      <c r="C870" s="67" t="str">
        <f t="shared" si="41"/>
        <v>GDMTHDistribuciónPotenciaCentro Sur</v>
      </c>
      <c r="E870" s="180" t="s">
        <v>54</v>
      </c>
      <c r="F870" s="181" t="s">
        <v>191</v>
      </c>
      <c r="G870" s="181" t="s">
        <v>186</v>
      </c>
      <c r="H870" s="181" t="s">
        <v>136</v>
      </c>
      <c r="I870" s="181" t="s">
        <v>65</v>
      </c>
      <c r="J870" s="285" t="s">
        <v>161</v>
      </c>
      <c r="K870" s="505">
        <f>ROUND(INDEX(TR_ENERO_2025!$D$28:$M$44,MATCH($I870,TR_ENERO_2025!$C$28:$C$44,0),MATCH($E870,TR_ENERO_2025!$D$25:$M$25,0)),LOOKUP($H870,TR_ENERO_2025!$B$71:$C$73,TR_ENERO_2025!$C$71:$C$73))</f>
        <v>230.35</v>
      </c>
      <c r="L870" s="287"/>
      <c r="M870" s="504"/>
    </row>
    <row r="871" spans="1:13" ht="16.5" x14ac:dyDescent="0.3">
      <c r="A871" s="67" t="str">
        <f t="shared" si="42"/>
        <v>GDMTODistribuciónCentro Sur</v>
      </c>
      <c r="B871" s="250" t="str">
        <f t="shared" si="40"/>
        <v>GDMTOPotenciaCentro Sur</v>
      </c>
      <c r="C871" s="67" t="str">
        <f t="shared" si="41"/>
        <v>GDMTODistribuciónPotenciaCentro Sur</v>
      </c>
      <c r="E871" s="180" t="s">
        <v>55</v>
      </c>
      <c r="F871" s="181" t="s">
        <v>191</v>
      </c>
      <c r="G871" s="181" t="s">
        <v>186</v>
      </c>
      <c r="H871" s="181" t="s">
        <v>136</v>
      </c>
      <c r="I871" s="181" t="s">
        <v>65</v>
      </c>
      <c r="J871" s="285" t="s">
        <v>161</v>
      </c>
      <c r="K871" s="505">
        <f>ROUND(INDEX(TR_ENERO_2025!$D$28:$M$44,MATCH($I871,TR_ENERO_2025!$C$28:$C$44,0),MATCH($E871,TR_ENERO_2025!$D$25:$M$25,0)),LOOKUP($H871,TR_ENERO_2025!$B$71:$C$73,TR_ENERO_2025!$C$71:$C$73))</f>
        <v>230.35</v>
      </c>
      <c r="L871" s="287"/>
      <c r="M871" s="504"/>
    </row>
    <row r="872" spans="1:13" ht="16.5" x14ac:dyDescent="0.3">
      <c r="A872" s="67" t="str">
        <f t="shared" si="42"/>
        <v>RAMTDistribuciónCentro Sur</v>
      </c>
      <c r="B872" s="250" t="str">
        <f t="shared" si="40"/>
        <v>RAMTPotenciaCentro Sur</v>
      </c>
      <c r="C872" s="67" t="str">
        <f t="shared" si="41"/>
        <v>RAMTDistribuciónPotenciaCentro Sur</v>
      </c>
      <c r="E872" s="180" t="s">
        <v>60</v>
      </c>
      <c r="F872" s="181" t="s">
        <v>191</v>
      </c>
      <c r="G872" s="181" t="s">
        <v>186</v>
      </c>
      <c r="H872" s="181" t="s">
        <v>136</v>
      </c>
      <c r="I872" s="181" t="s">
        <v>65</v>
      </c>
      <c r="J872" s="285" t="s">
        <v>161</v>
      </c>
      <c r="K872" s="505">
        <f>ROUND(INDEX(TR_ENERO_2025!$D$28:$M$44,MATCH($I872,TR_ENERO_2025!$C$28:$C$44,0),MATCH($E872,TR_ENERO_2025!$D$25:$M$25,0)),LOOKUP($H872,TR_ENERO_2025!$B$71:$C$73,TR_ENERO_2025!$C$71:$C$73))</f>
        <v>230.35</v>
      </c>
      <c r="L872" s="287"/>
      <c r="M872" s="504"/>
    </row>
    <row r="873" spans="1:13" ht="16.5" x14ac:dyDescent="0.3">
      <c r="A873" s="67" t="str">
        <f t="shared" si="42"/>
        <v>GDBTDistribuciónGolfo Centro</v>
      </c>
      <c r="B873" s="250" t="str">
        <f t="shared" si="40"/>
        <v>GDBTPotenciaGolfo Centro</v>
      </c>
      <c r="C873" s="67" t="str">
        <f t="shared" si="41"/>
        <v>GDBTDistribuciónPotenciaGolfo Centro</v>
      </c>
      <c r="E873" s="187" t="s">
        <v>53</v>
      </c>
      <c r="F873" s="181" t="s">
        <v>191</v>
      </c>
      <c r="G873" s="181" t="s">
        <v>186</v>
      </c>
      <c r="H873" s="181" t="s">
        <v>136</v>
      </c>
      <c r="I873" s="181" t="s">
        <v>66</v>
      </c>
      <c r="J873" s="285" t="s">
        <v>161</v>
      </c>
      <c r="K873" s="505">
        <f>ROUND(INDEX(TR_ENERO_2025!$D$28:$M$44,MATCH($I873,TR_ENERO_2025!$C$28:$C$44,0),MATCH($E873,TR_ENERO_2025!$D$25:$M$25,0)),LOOKUP($H873,TR_ENERO_2025!$B$71:$C$73,TR_ENERO_2025!$C$71:$C$73))</f>
        <v>393.2</v>
      </c>
      <c r="L873" s="287"/>
      <c r="M873" s="504"/>
    </row>
    <row r="874" spans="1:13" ht="16.5" x14ac:dyDescent="0.3">
      <c r="A874" s="67" t="str">
        <f t="shared" si="42"/>
        <v>APMTDistribuciónGolfo Centro</v>
      </c>
      <c r="B874" s="250" t="str">
        <f t="shared" si="40"/>
        <v>APMTPotenciaGolfo Centro</v>
      </c>
      <c r="C874" s="67" t="str">
        <f t="shared" si="41"/>
        <v>APMTDistribuciónPotenciaGolfo Centro</v>
      </c>
      <c r="E874" s="187" t="s">
        <v>58</v>
      </c>
      <c r="F874" s="181" t="s">
        <v>191</v>
      </c>
      <c r="G874" s="181" t="s">
        <v>186</v>
      </c>
      <c r="H874" s="181" t="s">
        <v>136</v>
      </c>
      <c r="I874" s="181" t="s">
        <v>66</v>
      </c>
      <c r="J874" s="285" t="s">
        <v>161</v>
      </c>
      <c r="K874" s="505">
        <f>ROUND(INDEX(TR_ENERO_2025!$D$28:$M$44,MATCH($I874,TR_ENERO_2025!$C$28:$C$44,0),MATCH($E874,TR_ENERO_2025!$D$25:$M$25,0)),LOOKUP($H874,TR_ENERO_2025!$B$71:$C$73,TR_ENERO_2025!$C$71:$C$73))</f>
        <v>130.04</v>
      </c>
      <c r="L874" s="287"/>
      <c r="M874" s="504"/>
    </row>
    <row r="875" spans="1:13" ht="16.5" x14ac:dyDescent="0.3">
      <c r="A875" s="67" t="str">
        <f t="shared" si="42"/>
        <v>GDMTHDistribuciónGolfo Centro</v>
      </c>
      <c r="B875" s="250" t="str">
        <f t="shared" si="40"/>
        <v>GDMTHPotenciaGolfo Centro</v>
      </c>
      <c r="C875" s="67" t="str">
        <f t="shared" si="41"/>
        <v>GDMTHDistribuciónPotenciaGolfo Centro</v>
      </c>
      <c r="E875" s="180" t="s">
        <v>54</v>
      </c>
      <c r="F875" s="181" t="s">
        <v>191</v>
      </c>
      <c r="G875" s="181" t="s">
        <v>186</v>
      </c>
      <c r="H875" s="181" t="s">
        <v>136</v>
      </c>
      <c r="I875" s="181" t="s">
        <v>66</v>
      </c>
      <c r="J875" s="285" t="s">
        <v>161</v>
      </c>
      <c r="K875" s="505">
        <f>ROUND(INDEX(TR_ENERO_2025!$D$28:$M$44,MATCH($I875,TR_ENERO_2025!$C$28:$C$44,0),MATCH($E875,TR_ENERO_2025!$D$25:$M$25,0)),LOOKUP($H875,TR_ENERO_2025!$B$71:$C$73,TR_ENERO_2025!$C$71:$C$73))</f>
        <v>130.04</v>
      </c>
      <c r="L875" s="287"/>
      <c r="M875" s="504"/>
    </row>
    <row r="876" spans="1:13" ht="16.5" x14ac:dyDescent="0.3">
      <c r="A876" s="67" t="str">
        <f t="shared" si="42"/>
        <v>GDMTODistribuciónGolfo Centro</v>
      </c>
      <c r="B876" s="250" t="str">
        <f t="shared" si="40"/>
        <v>GDMTOPotenciaGolfo Centro</v>
      </c>
      <c r="C876" s="67" t="str">
        <f t="shared" si="41"/>
        <v>GDMTODistribuciónPotenciaGolfo Centro</v>
      </c>
      <c r="E876" s="180" t="s">
        <v>55</v>
      </c>
      <c r="F876" s="181" t="s">
        <v>191</v>
      </c>
      <c r="G876" s="181" t="s">
        <v>186</v>
      </c>
      <c r="H876" s="181" t="s">
        <v>136</v>
      </c>
      <c r="I876" s="181" t="s">
        <v>66</v>
      </c>
      <c r="J876" s="285" t="s">
        <v>161</v>
      </c>
      <c r="K876" s="505">
        <f>ROUND(INDEX(TR_ENERO_2025!$D$28:$M$44,MATCH($I876,TR_ENERO_2025!$C$28:$C$44,0),MATCH($E876,TR_ENERO_2025!$D$25:$M$25,0)),LOOKUP($H876,TR_ENERO_2025!$B$71:$C$73,TR_ENERO_2025!$C$71:$C$73))</f>
        <v>130.04</v>
      </c>
      <c r="L876" s="287"/>
      <c r="M876" s="504"/>
    </row>
    <row r="877" spans="1:13" ht="16.5" x14ac:dyDescent="0.3">
      <c r="A877" s="67" t="str">
        <f t="shared" si="42"/>
        <v>RAMTDistribuciónGolfo Centro</v>
      </c>
      <c r="B877" s="250" t="str">
        <f t="shared" si="40"/>
        <v>RAMTPotenciaGolfo Centro</v>
      </c>
      <c r="C877" s="67" t="str">
        <f t="shared" si="41"/>
        <v>RAMTDistribuciónPotenciaGolfo Centro</v>
      </c>
      <c r="E877" s="180" t="s">
        <v>60</v>
      </c>
      <c r="F877" s="181" t="s">
        <v>191</v>
      </c>
      <c r="G877" s="181" t="s">
        <v>186</v>
      </c>
      <c r="H877" s="181" t="s">
        <v>136</v>
      </c>
      <c r="I877" s="181" t="s">
        <v>66</v>
      </c>
      <c r="J877" s="285" t="s">
        <v>161</v>
      </c>
      <c r="K877" s="505">
        <f>ROUND(INDEX(TR_ENERO_2025!$D$28:$M$44,MATCH($I877,TR_ENERO_2025!$C$28:$C$44,0),MATCH($E877,TR_ENERO_2025!$D$25:$M$25,0)),LOOKUP($H877,TR_ENERO_2025!$B$71:$C$73,TR_ENERO_2025!$C$71:$C$73))</f>
        <v>130.04</v>
      </c>
      <c r="L877" s="287"/>
      <c r="M877" s="504"/>
    </row>
    <row r="878" spans="1:13" ht="16.5" x14ac:dyDescent="0.3">
      <c r="A878" s="67" t="str">
        <f t="shared" si="42"/>
        <v>GDBTDistribuciónGolfo Norte</v>
      </c>
      <c r="B878" s="250" t="str">
        <f t="shared" si="40"/>
        <v>GDBTPotenciaGolfo Norte</v>
      </c>
      <c r="C878" s="67" t="str">
        <f t="shared" si="41"/>
        <v>GDBTDistribuciónPotenciaGolfo Norte</v>
      </c>
      <c r="E878" s="187" t="s">
        <v>53</v>
      </c>
      <c r="F878" s="181" t="s">
        <v>191</v>
      </c>
      <c r="G878" s="181" t="s">
        <v>186</v>
      </c>
      <c r="H878" s="181" t="s">
        <v>136</v>
      </c>
      <c r="I878" s="181" t="s">
        <v>67</v>
      </c>
      <c r="J878" s="285" t="s">
        <v>161</v>
      </c>
      <c r="K878" s="505">
        <f>ROUND(INDEX(TR_ENERO_2025!$D$28:$M$44,MATCH($I878,TR_ENERO_2025!$C$28:$C$44,0),MATCH($E878,TR_ENERO_2025!$D$25:$M$25,0)),LOOKUP($H878,TR_ENERO_2025!$B$71:$C$73,TR_ENERO_2025!$C$71:$C$73))</f>
        <v>285.02999999999997</v>
      </c>
      <c r="L878" s="287"/>
      <c r="M878" s="504"/>
    </row>
    <row r="879" spans="1:13" ht="16.5" x14ac:dyDescent="0.3">
      <c r="A879" s="67" t="str">
        <f t="shared" si="42"/>
        <v>APMTDistribuciónGolfo Norte</v>
      </c>
      <c r="B879" s="250" t="str">
        <f t="shared" si="40"/>
        <v>APMTPotenciaGolfo Norte</v>
      </c>
      <c r="C879" s="67" t="str">
        <f t="shared" si="41"/>
        <v>APMTDistribuciónPotenciaGolfo Norte</v>
      </c>
      <c r="E879" s="187" t="s">
        <v>58</v>
      </c>
      <c r="F879" s="181" t="s">
        <v>191</v>
      </c>
      <c r="G879" s="181" t="s">
        <v>186</v>
      </c>
      <c r="H879" s="181" t="s">
        <v>136</v>
      </c>
      <c r="I879" s="181" t="s">
        <v>67</v>
      </c>
      <c r="J879" s="285" t="s">
        <v>161</v>
      </c>
      <c r="K879" s="505">
        <f>ROUND(INDEX(TR_ENERO_2025!$D$28:$M$44,MATCH($I879,TR_ENERO_2025!$C$28:$C$44,0),MATCH($E879,TR_ENERO_2025!$D$25:$M$25,0)),LOOKUP($H879,TR_ENERO_2025!$B$71:$C$73,TR_ENERO_2025!$C$71:$C$73))</f>
        <v>60.23</v>
      </c>
      <c r="L879" s="287"/>
      <c r="M879" s="504"/>
    </row>
    <row r="880" spans="1:13" ht="16.5" x14ac:dyDescent="0.3">
      <c r="A880" s="67" t="str">
        <f t="shared" si="42"/>
        <v>GDMTHDistribuciónGolfo Norte</v>
      </c>
      <c r="B880" s="250" t="str">
        <f t="shared" si="40"/>
        <v>GDMTHPotenciaGolfo Norte</v>
      </c>
      <c r="C880" s="67" t="str">
        <f t="shared" si="41"/>
        <v>GDMTHDistribuciónPotenciaGolfo Norte</v>
      </c>
      <c r="E880" s="180" t="s">
        <v>54</v>
      </c>
      <c r="F880" s="181" t="s">
        <v>191</v>
      </c>
      <c r="G880" s="181" t="s">
        <v>186</v>
      </c>
      <c r="H880" s="181" t="s">
        <v>136</v>
      </c>
      <c r="I880" s="181" t="s">
        <v>67</v>
      </c>
      <c r="J880" s="285" t="s">
        <v>161</v>
      </c>
      <c r="K880" s="505">
        <f>ROUND(INDEX(TR_ENERO_2025!$D$28:$M$44,MATCH($I880,TR_ENERO_2025!$C$28:$C$44,0),MATCH($E880,TR_ENERO_2025!$D$25:$M$25,0)),LOOKUP($H880,TR_ENERO_2025!$B$71:$C$73,TR_ENERO_2025!$C$71:$C$73))</f>
        <v>60.23</v>
      </c>
      <c r="L880" s="287"/>
      <c r="M880" s="504"/>
    </row>
    <row r="881" spans="1:13" ht="16.5" x14ac:dyDescent="0.3">
      <c r="A881" s="67" t="str">
        <f t="shared" si="42"/>
        <v>GDMTODistribuciónGolfo Norte</v>
      </c>
      <c r="B881" s="250" t="str">
        <f t="shared" si="40"/>
        <v>GDMTOPotenciaGolfo Norte</v>
      </c>
      <c r="C881" s="67" t="str">
        <f t="shared" si="41"/>
        <v>GDMTODistribuciónPotenciaGolfo Norte</v>
      </c>
      <c r="E881" s="180" t="s">
        <v>55</v>
      </c>
      <c r="F881" s="181" t="s">
        <v>191</v>
      </c>
      <c r="G881" s="181" t="s">
        <v>186</v>
      </c>
      <c r="H881" s="181" t="s">
        <v>136</v>
      </c>
      <c r="I881" s="181" t="s">
        <v>67</v>
      </c>
      <c r="J881" s="285" t="s">
        <v>161</v>
      </c>
      <c r="K881" s="505">
        <f>ROUND(INDEX(TR_ENERO_2025!$D$28:$M$44,MATCH($I881,TR_ENERO_2025!$C$28:$C$44,0),MATCH($E881,TR_ENERO_2025!$D$25:$M$25,0)),LOOKUP($H881,TR_ENERO_2025!$B$71:$C$73,TR_ENERO_2025!$C$71:$C$73))</f>
        <v>60.23</v>
      </c>
      <c r="L881" s="287"/>
      <c r="M881" s="504"/>
    </row>
    <row r="882" spans="1:13" ht="16.5" x14ac:dyDescent="0.3">
      <c r="A882" s="67" t="str">
        <f t="shared" si="42"/>
        <v>RAMTDistribuciónGolfo Norte</v>
      </c>
      <c r="B882" s="250" t="str">
        <f t="shared" si="40"/>
        <v>RAMTPotenciaGolfo Norte</v>
      </c>
      <c r="C882" s="67" t="str">
        <f t="shared" si="41"/>
        <v>RAMTDistribuciónPotenciaGolfo Norte</v>
      </c>
      <c r="E882" s="180" t="s">
        <v>60</v>
      </c>
      <c r="F882" s="181" t="s">
        <v>191</v>
      </c>
      <c r="G882" s="181" t="s">
        <v>186</v>
      </c>
      <c r="H882" s="181" t="s">
        <v>136</v>
      </c>
      <c r="I882" s="181" t="s">
        <v>67</v>
      </c>
      <c r="J882" s="285" t="s">
        <v>161</v>
      </c>
      <c r="K882" s="505">
        <f>ROUND(INDEX(TR_ENERO_2025!$D$28:$M$44,MATCH($I882,TR_ENERO_2025!$C$28:$C$44,0),MATCH($E882,TR_ENERO_2025!$D$25:$M$25,0)),LOOKUP($H882,TR_ENERO_2025!$B$71:$C$73,TR_ENERO_2025!$C$71:$C$73))</f>
        <v>60.23</v>
      </c>
      <c r="L882" s="287"/>
      <c r="M882" s="504"/>
    </row>
    <row r="883" spans="1:13" ht="16.5" x14ac:dyDescent="0.3">
      <c r="A883" s="67" t="str">
        <f t="shared" si="42"/>
        <v>GDBTDistribuciónJalisco</v>
      </c>
      <c r="B883" s="250" t="str">
        <f t="shared" si="40"/>
        <v>GDBTPotenciaJalisco</v>
      </c>
      <c r="C883" s="67" t="str">
        <f t="shared" si="41"/>
        <v>GDBTDistribuciónPotenciaJalisco</v>
      </c>
      <c r="E883" s="187" t="s">
        <v>53</v>
      </c>
      <c r="F883" s="181" t="s">
        <v>191</v>
      </c>
      <c r="G883" s="181" t="s">
        <v>186</v>
      </c>
      <c r="H883" s="181" t="s">
        <v>136</v>
      </c>
      <c r="I883" s="181" t="s">
        <v>68</v>
      </c>
      <c r="J883" s="285" t="s">
        <v>161</v>
      </c>
      <c r="K883" s="505">
        <f>ROUND(INDEX(TR_ENERO_2025!$D$28:$M$44,MATCH($I883,TR_ENERO_2025!$C$28:$C$44,0),MATCH($E883,TR_ENERO_2025!$D$25:$M$25,0)),LOOKUP($H883,TR_ENERO_2025!$B$71:$C$73,TR_ENERO_2025!$C$71:$C$73))</f>
        <v>552.46</v>
      </c>
      <c r="L883" s="287"/>
      <c r="M883" s="504"/>
    </row>
    <row r="884" spans="1:13" ht="16.5" x14ac:dyDescent="0.3">
      <c r="A884" s="67" t="str">
        <f t="shared" si="42"/>
        <v>APMTDistribuciónJalisco</v>
      </c>
      <c r="B884" s="250" t="str">
        <f t="shared" si="40"/>
        <v>APMTPotenciaJalisco</v>
      </c>
      <c r="C884" s="67" t="str">
        <f t="shared" si="41"/>
        <v>APMTDistribuciónPotenciaJalisco</v>
      </c>
      <c r="E884" s="187" t="s">
        <v>58</v>
      </c>
      <c r="F884" s="181" t="s">
        <v>191</v>
      </c>
      <c r="G884" s="181" t="s">
        <v>186</v>
      </c>
      <c r="H884" s="181" t="s">
        <v>136</v>
      </c>
      <c r="I884" s="181" t="s">
        <v>68</v>
      </c>
      <c r="J884" s="285" t="s">
        <v>161</v>
      </c>
      <c r="K884" s="505">
        <f>ROUND(INDEX(TR_ENERO_2025!$D$28:$M$44,MATCH($I884,TR_ENERO_2025!$C$28:$C$44,0),MATCH($E884,TR_ENERO_2025!$D$25:$M$25,0)),LOOKUP($H884,TR_ENERO_2025!$B$71:$C$73,TR_ENERO_2025!$C$71:$C$73))</f>
        <v>167.07</v>
      </c>
      <c r="L884" s="287"/>
      <c r="M884" s="504"/>
    </row>
    <row r="885" spans="1:13" ht="16.5" x14ac:dyDescent="0.3">
      <c r="A885" s="67" t="str">
        <f t="shared" si="42"/>
        <v>GDMTHDistribuciónJalisco</v>
      </c>
      <c r="B885" s="250" t="str">
        <f t="shared" si="40"/>
        <v>GDMTHPotenciaJalisco</v>
      </c>
      <c r="C885" s="67" t="str">
        <f t="shared" si="41"/>
        <v>GDMTHDistribuciónPotenciaJalisco</v>
      </c>
      <c r="E885" s="180" t="s">
        <v>54</v>
      </c>
      <c r="F885" s="181" t="s">
        <v>191</v>
      </c>
      <c r="G885" s="181" t="s">
        <v>186</v>
      </c>
      <c r="H885" s="181" t="s">
        <v>136</v>
      </c>
      <c r="I885" s="181" t="s">
        <v>68</v>
      </c>
      <c r="J885" s="285" t="s">
        <v>161</v>
      </c>
      <c r="K885" s="505">
        <f>ROUND(INDEX(TR_ENERO_2025!$D$28:$M$44,MATCH($I885,TR_ENERO_2025!$C$28:$C$44,0),MATCH($E885,TR_ENERO_2025!$D$25:$M$25,0)),LOOKUP($H885,TR_ENERO_2025!$B$71:$C$73,TR_ENERO_2025!$C$71:$C$73))</f>
        <v>167.07</v>
      </c>
      <c r="L885" s="287"/>
      <c r="M885" s="504"/>
    </row>
    <row r="886" spans="1:13" ht="16.5" x14ac:dyDescent="0.3">
      <c r="A886" s="67" t="str">
        <f t="shared" si="42"/>
        <v>GDMTODistribuciónJalisco</v>
      </c>
      <c r="B886" s="250" t="str">
        <f t="shared" si="40"/>
        <v>GDMTOPotenciaJalisco</v>
      </c>
      <c r="C886" s="67" t="str">
        <f t="shared" si="41"/>
        <v>GDMTODistribuciónPotenciaJalisco</v>
      </c>
      <c r="E886" s="180" t="s">
        <v>55</v>
      </c>
      <c r="F886" s="181" t="s">
        <v>191</v>
      </c>
      <c r="G886" s="181" t="s">
        <v>186</v>
      </c>
      <c r="H886" s="181" t="s">
        <v>136</v>
      </c>
      <c r="I886" s="181" t="s">
        <v>68</v>
      </c>
      <c r="J886" s="285" t="s">
        <v>161</v>
      </c>
      <c r="K886" s="505">
        <f>ROUND(INDEX(TR_ENERO_2025!$D$28:$M$44,MATCH($I886,TR_ENERO_2025!$C$28:$C$44,0),MATCH($E886,TR_ENERO_2025!$D$25:$M$25,0)),LOOKUP($H886,TR_ENERO_2025!$B$71:$C$73,TR_ENERO_2025!$C$71:$C$73))</f>
        <v>167.07</v>
      </c>
      <c r="L886" s="287"/>
      <c r="M886" s="504"/>
    </row>
    <row r="887" spans="1:13" ht="16.5" x14ac:dyDescent="0.3">
      <c r="A887" s="67" t="str">
        <f t="shared" si="42"/>
        <v>RAMTDistribuciónJalisco</v>
      </c>
      <c r="B887" s="250" t="str">
        <f t="shared" si="40"/>
        <v>RAMTPotenciaJalisco</v>
      </c>
      <c r="C887" s="67" t="str">
        <f t="shared" si="41"/>
        <v>RAMTDistribuciónPotenciaJalisco</v>
      </c>
      <c r="E887" s="180" t="s">
        <v>60</v>
      </c>
      <c r="F887" s="181" t="s">
        <v>191</v>
      </c>
      <c r="G887" s="181" t="s">
        <v>186</v>
      </c>
      <c r="H887" s="181" t="s">
        <v>136</v>
      </c>
      <c r="I887" s="181" t="s">
        <v>68</v>
      </c>
      <c r="J887" s="285" t="s">
        <v>161</v>
      </c>
      <c r="K887" s="505">
        <f>ROUND(INDEX(TR_ENERO_2025!$D$28:$M$44,MATCH($I887,TR_ENERO_2025!$C$28:$C$44,0),MATCH($E887,TR_ENERO_2025!$D$25:$M$25,0)),LOOKUP($H887,TR_ENERO_2025!$B$71:$C$73,TR_ENERO_2025!$C$71:$C$73))</f>
        <v>167.07</v>
      </c>
      <c r="L887" s="287"/>
      <c r="M887" s="504"/>
    </row>
    <row r="888" spans="1:13" ht="16.5" x14ac:dyDescent="0.3">
      <c r="A888" s="67" t="str">
        <f t="shared" si="42"/>
        <v>GDBTDistribuciónNoroeste</v>
      </c>
      <c r="B888" s="250" t="str">
        <f t="shared" si="40"/>
        <v>GDBTPotenciaNoroeste</v>
      </c>
      <c r="C888" s="67" t="str">
        <f t="shared" si="41"/>
        <v>GDBTDistribuciónPotenciaNoroeste</v>
      </c>
      <c r="E888" s="187" t="s">
        <v>53</v>
      </c>
      <c r="F888" s="181" t="s">
        <v>191</v>
      </c>
      <c r="G888" s="181" t="s">
        <v>186</v>
      </c>
      <c r="H888" s="181" t="s">
        <v>136</v>
      </c>
      <c r="I888" s="181" t="s">
        <v>69</v>
      </c>
      <c r="J888" s="285" t="s">
        <v>161</v>
      </c>
      <c r="K888" s="505">
        <f>ROUND(INDEX(TR_ENERO_2025!$D$28:$M$44,MATCH($I888,TR_ENERO_2025!$C$28:$C$44,0),MATCH($E888,TR_ENERO_2025!$D$25:$M$25,0)),LOOKUP($H888,TR_ENERO_2025!$B$71:$C$73,TR_ENERO_2025!$C$71:$C$73))</f>
        <v>222.11</v>
      </c>
      <c r="L888" s="287"/>
      <c r="M888" s="504"/>
    </row>
    <row r="889" spans="1:13" ht="16.5" x14ac:dyDescent="0.3">
      <c r="A889" s="67" t="str">
        <f t="shared" si="42"/>
        <v>APMTDistribuciónNoroeste</v>
      </c>
      <c r="B889" s="250" t="str">
        <f t="shared" si="40"/>
        <v>APMTPotenciaNoroeste</v>
      </c>
      <c r="C889" s="67" t="str">
        <f t="shared" si="41"/>
        <v>APMTDistribuciónPotenciaNoroeste</v>
      </c>
      <c r="E889" s="187" t="s">
        <v>58</v>
      </c>
      <c r="F889" s="181" t="s">
        <v>191</v>
      </c>
      <c r="G889" s="181" t="s">
        <v>186</v>
      </c>
      <c r="H889" s="181" t="s">
        <v>136</v>
      </c>
      <c r="I889" s="181" t="s">
        <v>69</v>
      </c>
      <c r="J889" s="285" t="s">
        <v>161</v>
      </c>
      <c r="K889" s="505">
        <f>ROUND(INDEX(TR_ENERO_2025!$D$28:$M$44,MATCH($I889,TR_ENERO_2025!$C$28:$C$44,0),MATCH($E889,TR_ENERO_2025!$D$25:$M$25,0)),LOOKUP($H889,TR_ENERO_2025!$B$71:$C$73,TR_ENERO_2025!$C$71:$C$73))</f>
        <v>94.64</v>
      </c>
      <c r="L889" s="287"/>
      <c r="M889" s="504"/>
    </row>
    <row r="890" spans="1:13" ht="16.5" x14ac:dyDescent="0.3">
      <c r="A890" s="67" t="str">
        <f t="shared" si="42"/>
        <v>GDMTHDistribuciónNoroeste</v>
      </c>
      <c r="B890" s="250" t="str">
        <f t="shared" si="40"/>
        <v>GDMTHPotenciaNoroeste</v>
      </c>
      <c r="C890" s="67" t="str">
        <f t="shared" si="41"/>
        <v>GDMTHDistribuciónPotenciaNoroeste</v>
      </c>
      <c r="E890" s="180" t="s">
        <v>54</v>
      </c>
      <c r="F890" s="181" t="s">
        <v>191</v>
      </c>
      <c r="G890" s="181" t="s">
        <v>186</v>
      </c>
      <c r="H890" s="181" t="s">
        <v>136</v>
      </c>
      <c r="I890" s="181" t="s">
        <v>69</v>
      </c>
      <c r="J890" s="285" t="s">
        <v>161</v>
      </c>
      <c r="K890" s="505">
        <f>ROUND(INDEX(TR_ENERO_2025!$D$28:$M$44,MATCH($I890,TR_ENERO_2025!$C$28:$C$44,0),MATCH($E890,TR_ENERO_2025!$D$25:$M$25,0)),LOOKUP($H890,TR_ENERO_2025!$B$71:$C$73,TR_ENERO_2025!$C$71:$C$73))</f>
        <v>94.64</v>
      </c>
      <c r="L890" s="287"/>
      <c r="M890" s="504"/>
    </row>
    <row r="891" spans="1:13" ht="16.5" x14ac:dyDescent="0.3">
      <c r="A891" s="67" t="str">
        <f t="shared" si="42"/>
        <v>GDMTODistribuciónNoroeste</v>
      </c>
      <c r="B891" s="250" t="str">
        <f t="shared" si="40"/>
        <v>GDMTOPotenciaNoroeste</v>
      </c>
      <c r="C891" s="67" t="str">
        <f t="shared" si="41"/>
        <v>GDMTODistribuciónPotenciaNoroeste</v>
      </c>
      <c r="E891" s="180" t="s">
        <v>55</v>
      </c>
      <c r="F891" s="181" t="s">
        <v>191</v>
      </c>
      <c r="G891" s="181" t="s">
        <v>186</v>
      </c>
      <c r="H891" s="181" t="s">
        <v>136</v>
      </c>
      <c r="I891" s="181" t="s">
        <v>69</v>
      </c>
      <c r="J891" s="285" t="s">
        <v>161</v>
      </c>
      <c r="K891" s="505">
        <f>ROUND(INDEX(TR_ENERO_2025!$D$28:$M$44,MATCH($I891,TR_ENERO_2025!$C$28:$C$44,0),MATCH($E891,TR_ENERO_2025!$D$25:$M$25,0)),LOOKUP($H891,TR_ENERO_2025!$B$71:$C$73,TR_ENERO_2025!$C$71:$C$73))</f>
        <v>94.64</v>
      </c>
      <c r="L891" s="287"/>
      <c r="M891" s="504"/>
    </row>
    <row r="892" spans="1:13" ht="16.5" x14ac:dyDescent="0.3">
      <c r="A892" s="67" t="str">
        <f t="shared" si="42"/>
        <v>RAMTDistribuciónNoroeste</v>
      </c>
      <c r="B892" s="250" t="str">
        <f t="shared" si="40"/>
        <v>RAMTPotenciaNoroeste</v>
      </c>
      <c r="C892" s="67" t="str">
        <f t="shared" si="41"/>
        <v>RAMTDistribuciónPotenciaNoroeste</v>
      </c>
      <c r="E892" s="180" t="s">
        <v>60</v>
      </c>
      <c r="F892" s="181" t="s">
        <v>191</v>
      </c>
      <c r="G892" s="181" t="s">
        <v>186</v>
      </c>
      <c r="H892" s="181" t="s">
        <v>136</v>
      </c>
      <c r="I892" s="181" t="s">
        <v>69</v>
      </c>
      <c r="J892" s="285" t="s">
        <v>161</v>
      </c>
      <c r="K892" s="505">
        <f>ROUND(INDEX(TR_ENERO_2025!$D$28:$M$44,MATCH($I892,TR_ENERO_2025!$C$28:$C$44,0),MATCH($E892,TR_ENERO_2025!$D$25:$M$25,0)),LOOKUP($H892,TR_ENERO_2025!$B$71:$C$73,TR_ENERO_2025!$C$71:$C$73))</f>
        <v>94.64</v>
      </c>
      <c r="L892" s="287"/>
      <c r="M892" s="504"/>
    </row>
    <row r="893" spans="1:13" ht="16.5" x14ac:dyDescent="0.3">
      <c r="A893" s="67" t="str">
        <f t="shared" si="42"/>
        <v>GDBTDistribuciónNorte</v>
      </c>
      <c r="B893" s="250" t="str">
        <f t="shared" si="40"/>
        <v>GDBTPotenciaNorte</v>
      </c>
      <c r="C893" s="67" t="str">
        <f t="shared" si="41"/>
        <v>GDBTDistribuciónPotenciaNorte</v>
      </c>
      <c r="E893" s="187" t="s">
        <v>53</v>
      </c>
      <c r="F893" s="181" t="s">
        <v>191</v>
      </c>
      <c r="G893" s="181" t="s">
        <v>186</v>
      </c>
      <c r="H893" s="181" t="s">
        <v>136</v>
      </c>
      <c r="I893" s="181" t="s">
        <v>70</v>
      </c>
      <c r="J893" s="285" t="s">
        <v>161</v>
      </c>
      <c r="K893" s="505">
        <f>ROUND(INDEX(TR_ENERO_2025!$D$28:$M$44,MATCH($I893,TR_ENERO_2025!$C$28:$C$44,0),MATCH($E893,TR_ENERO_2025!$D$25:$M$25,0)),LOOKUP($H893,TR_ENERO_2025!$B$71:$C$73,TR_ENERO_2025!$C$71:$C$73))</f>
        <v>357.81</v>
      </c>
      <c r="L893" s="287"/>
      <c r="M893" s="504"/>
    </row>
    <row r="894" spans="1:13" ht="16.5" x14ac:dyDescent="0.3">
      <c r="A894" s="67" t="str">
        <f t="shared" si="42"/>
        <v>APMTDistribuciónNorte</v>
      </c>
      <c r="B894" s="250" t="str">
        <f t="shared" si="40"/>
        <v>APMTPotenciaNorte</v>
      </c>
      <c r="C894" s="67" t="str">
        <f t="shared" si="41"/>
        <v>APMTDistribuciónPotenciaNorte</v>
      </c>
      <c r="E894" s="187" t="s">
        <v>58</v>
      </c>
      <c r="F894" s="181" t="s">
        <v>191</v>
      </c>
      <c r="G894" s="181" t="s">
        <v>186</v>
      </c>
      <c r="H894" s="181" t="s">
        <v>136</v>
      </c>
      <c r="I894" s="181" t="s">
        <v>70</v>
      </c>
      <c r="J894" s="285" t="s">
        <v>161</v>
      </c>
      <c r="K894" s="505">
        <f>ROUND(INDEX(TR_ENERO_2025!$D$28:$M$44,MATCH($I894,TR_ENERO_2025!$C$28:$C$44,0),MATCH($E894,TR_ENERO_2025!$D$25:$M$25,0)),LOOKUP($H894,TR_ENERO_2025!$B$71:$C$73,TR_ENERO_2025!$C$71:$C$73))</f>
        <v>76.22</v>
      </c>
      <c r="L894" s="287"/>
      <c r="M894" s="504"/>
    </row>
    <row r="895" spans="1:13" ht="16.5" x14ac:dyDescent="0.3">
      <c r="A895" s="67" t="str">
        <f t="shared" si="42"/>
        <v>GDMTHDistribuciónNorte</v>
      </c>
      <c r="B895" s="250" t="str">
        <f t="shared" ref="B895:B927" si="43">E895&amp;H895&amp;I895</f>
        <v>GDMTHPotenciaNorte</v>
      </c>
      <c r="C895" s="67" t="str">
        <f t="shared" si="41"/>
        <v>GDMTHDistribuciónPotenciaNorte</v>
      </c>
      <c r="E895" s="180" t="s">
        <v>54</v>
      </c>
      <c r="F895" s="181" t="s">
        <v>191</v>
      </c>
      <c r="G895" s="181" t="s">
        <v>186</v>
      </c>
      <c r="H895" s="181" t="s">
        <v>136</v>
      </c>
      <c r="I895" s="181" t="s">
        <v>70</v>
      </c>
      <c r="J895" s="285" t="s">
        <v>161</v>
      </c>
      <c r="K895" s="505">
        <f>ROUND(INDEX(TR_ENERO_2025!$D$28:$M$44,MATCH($I895,TR_ENERO_2025!$C$28:$C$44,0),MATCH($E895,TR_ENERO_2025!$D$25:$M$25,0)),LOOKUP($H895,TR_ENERO_2025!$B$71:$C$73,TR_ENERO_2025!$C$71:$C$73))</f>
        <v>76.22</v>
      </c>
      <c r="L895" s="287"/>
      <c r="M895" s="504"/>
    </row>
    <row r="896" spans="1:13" ht="16.5" x14ac:dyDescent="0.3">
      <c r="A896" s="67" t="str">
        <f t="shared" si="42"/>
        <v>GDMTODistribuciónNorte</v>
      </c>
      <c r="B896" s="250" t="str">
        <f t="shared" si="43"/>
        <v>GDMTOPotenciaNorte</v>
      </c>
      <c r="C896" s="67" t="str">
        <f t="shared" si="41"/>
        <v>GDMTODistribuciónPotenciaNorte</v>
      </c>
      <c r="E896" s="180" t="s">
        <v>55</v>
      </c>
      <c r="F896" s="181" t="s">
        <v>191</v>
      </c>
      <c r="G896" s="181" t="s">
        <v>186</v>
      </c>
      <c r="H896" s="181" t="s">
        <v>136</v>
      </c>
      <c r="I896" s="181" t="s">
        <v>70</v>
      </c>
      <c r="J896" s="285" t="s">
        <v>161</v>
      </c>
      <c r="K896" s="505">
        <f>ROUND(INDEX(TR_ENERO_2025!$D$28:$M$44,MATCH($I896,TR_ENERO_2025!$C$28:$C$44,0),MATCH($E896,TR_ENERO_2025!$D$25:$M$25,0)),LOOKUP($H896,TR_ENERO_2025!$B$71:$C$73,TR_ENERO_2025!$C$71:$C$73))</f>
        <v>76.22</v>
      </c>
      <c r="L896" s="287"/>
      <c r="M896" s="504"/>
    </row>
    <row r="897" spans="1:13" ht="16.5" x14ac:dyDescent="0.3">
      <c r="A897" s="67" t="str">
        <f t="shared" si="42"/>
        <v>RAMTDistribuciónNorte</v>
      </c>
      <c r="B897" s="250" t="str">
        <f t="shared" si="43"/>
        <v>RAMTPotenciaNorte</v>
      </c>
      <c r="C897" s="67" t="str">
        <f t="shared" si="41"/>
        <v>RAMTDistribuciónPotenciaNorte</v>
      </c>
      <c r="E897" s="180" t="s">
        <v>60</v>
      </c>
      <c r="F897" s="181" t="s">
        <v>191</v>
      </c>
      <c r="G897" s="181" t="s">
        <v>186</v>
      </c>
      <c r="H897" s="181" t="s">
        <v>136</v>
      </c>
      <c r="I897" s="181" t="s">
        <v>70</v>
      </c>
      <c r="J897" s="285" t="s">
        <v>161</v>
      </c>
      <c r="K897" s="505">
        <f>ROUND(INDEX(TR_ENERO_2025!$D$28:$M$44,MATCH($I897,TR_ENERO_2025!$C$28:$C$44,0),MATCH($E897,TR_ENERO_2025!$D$25:$M$25,0)),LOOKUP($H897,TR_ENERO_2025!$B$71:$C$73,TR_ENERO_2025!$C$71:$C$73))</f>
        <v>76.22</v>
      </c>
      <c r="L897" s="287"/>
      <c r="M897" s="504"/>
    </row>
    <row r="898" spans="1:13" ht="16.5" x14ac:dyDescent="0.3">
      <c r="A898" s="67" t="str">
        <f t="shared" si="42"/>
        <v>GDBTDistribuciónOriente</v>
      </c>
      <c r="B898" s="250" t="str">
        <f t="shared" si="43"/>
        <v>GDBTPotenciaOriente</v>
      </c>
      <c r="C898" s="67" t="str">
        <f t="shared" si="41"/>
        <v>GDBTDistribuciónPotenciaOriente</v>
      </c>
      <c r="E898" s="187" t="s">
        <v>53</v>
      </c>
      <c r="F898" s="181" t="s">
        <v>191</v>
      </c>
      <c r="G898" s="181" t="s">
        <v>186</v>
      </c>
      <c r="H898" s="181" t="s">
        <v>136</v>
      </c>
      <c r="I898" s="181" t="s">
        <v>71</v>
      </c>
      <c r="J898" s="285" t="s">
        <v>161</v>
      </c>
      <c r="K898" s="505">
        <f>ROUND(INDEX(TR_ENERO_2025!$D$28:$M$44,MATCH($I898,TR_ENERO_2025!$C$28:$C$44,0),MATCH($E898,TR_ENERO_2025!$D$25:$M$25,0)),LOOKUP($H898,TR_ENERO_2025!$B$71:$C$73,TR_ENERO_2025!$C$71:$C$73))</f>
        <v>526.33000000000004</v>
      </c>
      <c r="L898" s="287"/>
      <c r="M898" s="504"/>
    </row>
    <row r="899" spans="1:13" ht="16.5" x14ac:dyDescent="0.3">
      <c r="A899" s="67" t="str">
        <f t="shared" si="42"/>
        <v>APMTDistribuciónOriente</v>
      </c>
      <c r="B899" s="250" t="str">
        <f t="shared" si="43"/>
        <v>APMTPotenciaOriente</v>
      </c>
      <c r="C899" s="67" t="str">
        <f t="shared" si="41"/>
        <v>APMTDistribuciónPotenciaOriente</v>
      </c>
      <c r="E899" s="187" t="s">
        <v>58</v>
      </c>
      <c r="F899" s="181" t="s">
        <v>191</v>
      </c>
      <c r="G899" s="181" t="s">
        <v>186</v>
      </c>
      <c r="H899" s="181" t="s">
        <v>136</v>
      </c>
      <c r="I899" s="181" t="s">
        <v>71</v>
      </c>
      <c r="J899" s="285" t="s">
        <v>161</v>
      </c>
      <c r="K899" s="505">
        <f>ROUND(INDEX(TR_ENERO_2025!$D$28:$M$44,MATCH($I899,TR_ENERO_2025!$C$28:$C$44,0),MATCH($E899,TR_ENERO_2025!$D$25:$M$25,0)),LOOKUP($H899,TR_ENERO_2025!$B$71:$C$73,TR_ENERO_2025!$C$71:$C$73))</f>
        <v>211.58</v>
      </c>
      <c r="L899" s="287"/>
      <c r="M899" s="504"/>
    </row>
    <row r="900" spans="1:13" ht="16.5" x14ac:dyDescent="0.3">
      <c r="A900" s="67" t="str">
        <f t="shared" si="42"/>
        <v>GDMTHDistribuciónOriente</v>
      </c>
      <c r="B900" s="250" t="str">
        <f t="shared" si="43"/>
        <v>GDMTHPotenciaOriente</v>
      </c>
      <c r="C900" s="67" t="str">
        <f t="shared" si="41"/>
        <v>GDMTHDistribuciónPotenciaOriente</v>
      </c>
      <c r="E900" s="180" t="s">
        <v>54</v>
      </c>
      <c r="F900" s="181" t="s">
        <v>191</v>
      </c>
      <c r="G900" s="181" t="s">
        <v>186</v>
      </c>
      <c r="H900" s="181" t="s">
        <v>136</v>
      </c>
      <c r="I900" s="181" t="s">
        <v>71</v>
      </c>
      <c r="J900" s="285" t="s">
        <v>161</v>
      </c>
      <c r="K900" s="505">
        <f>ROUND(INDEX(TR_ENERO_2025!$D$28:$M$44,MATCH($I900,TR_ENERO_2025!$C$28:$C$44,0),MATCH($E900,TR_ENERO_2025!$D$25:$M$25,0)),LOOKUP($H900,TR_ENERO_2025!$B$71:$C$73,TR_ENERO_2025!$C$71:$C$73))</f>
        <v>211.58</v>
      </c>
      <c r="L900" s="287"/>
      <c r="M900" s="504"/>
    </row>
    <row r="901" spans="1:13" ht="16.5" x14ac:dyDescent="0.3">
      <c r="A901" s="67" t="str">
        <f t="shared" si="42"/>
        <v>GDMTODistribuciónOriente</v>
      </c>
      <c r="B901" s="250" t="str">
        <f t="shared" si="43"/>
        <v>GDMTOPotenciaOriente</v>
      </c>
      <c r="C901" s="67" t="str">
        <f t="shared" si="41"/>
        <v>GDMTODistribuciónPotenciaOriente</v>
      </c>
      <c r="E901" s="180" t="s">
        <v>55</v>
      </c>
      <c r="F901" s="181" t="s">
        <v>191</v>
      </c>
      <c r="G901" s="181" t="s">
        <v>186</v>
      </c>
      <c r="H901" s="181" t="s">
        <v>136</v>
      </c>
      <c r="I901" s="181" t="s">
        <v>71</v>
      </c>
      <c r="J901" s="285" t="s">
        <v>161</v>
      </c>
      <c r="K901" s="505">
        <f>ROUND(INDEX(TR_ENERO_2025!$D$28:$M$44,MATCH($I901,TR_ENERO_2025!$C$28:$C$44,0),MATCH($E901,TR_ENERO_2025!$D$25:$M$25,0)),LOOKUP($H901,TR_ENERO_2025!$B$71:$C$73,TR_ENERO_2025!$C$71:$C$73))</f>
        <v>211.58</v>
      </c>
      <c r="L901" s="287"/>
      <c r="M901" s="504"/>
    </row>
    <row r="902" spans="1:13" ht="16.5" x14ac:dyDescent="0.3">
      <c r="A902" s="67" t="str">
        <f t="shared" si="42"/>
        <v>RAMTDistribuciónOriente</v>
      </c>
      <c r="B902" s="250" t="str">
        <f t="shared" si="43"/>
        <v>RAMTPotenciaOriente</v>
      </c>
      <c r="C902" s="67" t="str">
        <f t="shared" si="41"/>
        <v>RAMTDistribuciónPotenciaOriente</v>
      </c>
      <c r="E902" s="180" t="s">
        <v>60</v>
      </c>
      <c r="F902" s="181" t="s">
        <v>191</v>
      </c>
      <c r="G902" s="181" t="s">
        <v>186</v>
      </c>
      <c r="H902" s="181" t="s">
        <v>136</v>
      </c>
      <c r="I902" s="181" t="s">
        <v>71</v>
      </c>
      <c r="J902" s="285" t="s">
        <v>161</v>
      </c>
      <c r="K902" s="505">
        <f>ROUND(INDEX(TR_ENERO_2025!$D$28:$M$44,MATCH($I902,TR_ENERO_2025!$C$28:$C$44,0),MATCH($E902,TR_ENERO_2025!$D$25:$M$25,0)),LOOKUP($H902,TR_ENERO_2025!$B$71:$C$73,TR_ENERO_2025!$C$71:$C$73))</f>
        <v>211.58</v>
      </c>
      <c r="L902" s="287"/>
      <c r="M902" s="504"/>
    </row>
    <row r="903" spans="1:13" ht="16.5" x14ac:dyDescent="0.3">
      <c r="A903" s="67" t="str">
        <f t="shared" si="42"/>
        <v>GDBTDistribuciónPeninsular</v>
      </c>
      <c r="B903" s="250" t="str">
        <f t="shared" si="43"/>
        <v>GDBTPotenciaPeninsular</v>
      </c>
      <c r="C903" s="67" t="str">
        <f t="shared" si="41"/>
        <v>GDBTDistribuciónPotenciaPeninsular</v>
      </c>
      <c r="E903" s="187" t="s">
        <v>53</v>
      </c>
      <c r="F903" s="181" t="s">
        <v>191</v>
      </c>
      <c r="G903" s="181" t="s">
        <v>186</v>
      </c>
      <c r="H903" s="181" t="s">
        <v>136</v>
      </c>
      <c r="I903" s="181" t="s">
        <v>72</v>
      </c>
      <c r="J903" s="285" t="s">
        <v>161</v>
      </c>
      <c r="K903" s="505">
        <f>ROUND(INDEX(TR_ENERO_2025!$D$28:$M$44,MATCH($I903,TR_ENERO_2025!$C$28:$C$44,0),MATCH($E903,TR_ENERO_2025!$D$25:$M$25,0)),LOOKUP($H903,TR_ENERO_2025!$B$71:$C$73,TR_ENERO_2025!$C$71:$C$73))</f>
        <v>309.08999999999997</v>
      </c>
      <c r="L903" s="287"/>
      <c r="M903" s="504"/>
    </row>
    <row r="904" spans="1:13" ht="16.5" x14ac:dyDescent="0.3">
      <c r="A904" s="67" t="str">
        <f t="shared" si="42"/>
        <v>APMTDistribuciónPeninsular</v>
      </c>
      <c r="B904" s="250" t="str">
        <f t="shared" si="43"/>
        <v>APMTPotenciaPeninsular</v>
      </c>
      <c r="C904" s="67" t="str">
        <f t="shared" si="41"/>
        <v>APMTDistribuciónPotenciaPeninsular</v>
      </c>
      <c r="E904" s="187" t="s">
        <v>58</v>
      </c>
      <c r="F904" s="181" t="s">
        <v>191</v>
      </c>
      <c r="G904" s="181" t="s">
        <v>186</v>
      </c>
      <c r="H904" s="181" t="s">
        <v>136</v>
      </c>
      <c r="I904" s="181" t="s">
        <v>72</v>
      </c>
      <c r="J904" s="285" t="s">
        <v>161</v>
      </c>
      <c r="K904" s="505">
        <f>ROUND(INDEX(TR_ENERO_2025!$D$28:$M$44,MATCH($I904,TR_ENERO_2025!$C$28:$C$44,0),MATCH($E904,TR_ENERO_2025!$D$25:$M$25,0)),LOOKUP($H904,TR_ENERO_2025!$B$71:$C$73,TR_ENERO_2025!$C$71:$C$73))</f>
        <v>94.61</v>
      </c>
      <c r="L904" s="287"/>
      <c r="M904" s="504"/>
    </row>
    <row r="905" spans="1:13" ht="16.5" x14ac:dyDescent="0.3">
      <c r="A905" s="67" t="str">
        <f t="shared" si="42"/>
        <v>GDMTHDistribuciónPeninsular</v>
      </c>
      <c r="B905" s="250" t="str">
        <f t="shared" si="43"/>
        <v>GDMTHPotenciaPeninsular</v>
      </c>
      <c r="C905" s="67" t="str">
        <f t="shared" si="41"/>
        <v>GDMTHDistribuciónPotenciaPeninsular</v>
      </c>
      <c r="E905" s="180" t="s">
        <v>54</v>
      </c>
      <c r="F905" s="181" t="s">
        <v>191</v>
      </c>
      <c r="G905" s="181" t="s">
        <v>186</v>
      </c>
      <c r="H905" s="181" t="s">
        <v>136</v>
      </c>
      <c r="I905" s="181" t="s">
        <v>72</v>
      </c>
      <c r="J905" s="285" t="s">
        <v>161</v>
      </c>
      <c r="K905" s="505">
        <f>ROUND(INDEX(TR_ENERO_2025!$D$28:$M$44,MATCH($I905,TR_ENERO_2025!$C$28:$C$44,0),MATCH($E905,TR_ENERO_2025!$D$25:$M$25,0)),LOOKUP($H905,TR_ENERO_2025!$B$71:$C$73,TR_ENERO_2025!$C$71:$C$73))</f>
        <v>94.61</v>
      </c>
      <c r="L905" s="287"/>
      <c r="M905" s="504"/>
    </row>
    <row r="906" spans="1:13" ht="16.5" x14ac:dyDescent="0.3">
      <c r="A906" s="67" t="str">
        <f t="shared" si="42"/>
        <v>GDMTODistribuciónPeninsular</v>
      </c>
      <c r="B906" s="250" t="str">
        <f t="shared" si="43"/>
        <v>GDMTOPotenciaPeninsular</v>
      </c>
      <c r="C906" s="67" t="str">
        <f t="shared" ref="C906:C969" si="44">E906&amp;F906&amp;H906&amp;I906</f>
        <v>GDMTODistribuciónPotenciaPeninsular</v>
      </c>
      <c r="E906" s="180" t="s">
        <v>55</v>
      </c>
      <c r="F906" s="181" t="s">
        <v>191</v>
      </c>
      <c r="G906" s="181" t="s">
        <v>186</v>
      </c>
      <c r="H906" s="181" t="s">
        <v>136</v>
      </c>
      <c r="I906" s="181" t="s">
        <v>72</v>
      </c>
      <c r="J906" s="285" t="s">
        <v>161</v>
      </c>
      <c r="K906" s="505">
        <f>ROUND(INDEX(TR_ENERO_2025!$D$28:$M$44,MATCH($I906,TR_ENERO_2025!$C$28:$C$44,0),MATCH($E906,TR_ENERO_2025!$D$25:$M$25,0)),LOOKUP($H906,TR_ENERO_2025!$B$71:$C$73,TR_ENERO_2025!$C$71:$C$73))</f>
        <v>94.61</v>
      </c>
      <c r="L906" s="287"/>
      <c r="M906" s="504"/>
    </row>
    <row r="907" spans="1:13" ht="16.5" x14ac:dyDescent="0.3">
      <c r="A907" s="67" t="str">
        <f t="shared" ref="A907:A970" si="45">IF(J907="NA",E907&amp;F907&amp;I907,E907&amp;F907&amp;I907&amp;J907)</f>
        <v>RAMTDistribuciónPeninsular</v>
      </c>
      <c r="B907" s="250" t="str">
        <f t="shared" si="43"/>
        <v>RAMTPotenciaPeninsular</v>
      </c>
      <c r="C907" s="67" t="str">
        <f t="shared" si="44"/>
        <v>RAMTDistribuciónPotenciaPeninsular</v>
      </c>
      <c r="E907" s="180" t="s">
        <v>60</v>
      </c>
      <c r="F907" s="181" t="s">
        <v>191</v>
      </c>
      <c r="G907" s="181" t="s">
        <v>186</v>
      </c>
      <c r="H907" s="181" t="s">
        <v>136</v>
      </c>
      <c r="I907" s="181" t="s">
        <v>72</v>
      </c>
      <c r="J907" s="285" t="s">
        <v>161</v>
      </c>
      <c r="K907" s="505">
        <f>ROUND(INDEX(TR_ENERO_2025!$D$28:$M$44,MATCH($I907,TR_ENERO_2025!$C$28:$C$44,0),MATCH($E907,TR_ENERO_2025!$D$25:$M$25,0)),LOOKUP($H907,TR_ENERO_2025!$B$71:$C$73,TR_ENERO_2025!$C$71:$C$73))</f>
        <v>94.61</v>
      </c>
      <c r="L907" s="287"/>
      <c r="M907" s="504"/>
    </row>
    <row r="908" spans="1:13" ht="16.5" x14ac:dyDescent="0.3">
      <c r="A908" s="67" t="str">
        <f t="shared" si="45"/>
        <v>GDBTDistribuciónSureste</v>
      </c>
      <c r="B908" s="250" t="str">
        <f t="shared" si="43"/>
        <v>GDBTPotenciaSureste</v>
      </c>
      <c r="C908" s="67" t="str">
        <f t="shared" si="44"/>
        <v>GDBTDistribuciónPotenciaSureste</v>
      </c>
      <c r="E908" s="187" t="s">
        <v>53</v>
      </c>
      <c r="F908" s="181" t="s">
        <v>191</v>
      </c>
      <c r="G908" s="181" t="s">
        <v>186</v>
      </c>
      <c r="H908" s="181" t="s">
        <v>136</v>
      </c>
      <c r="I908" s="181" t="s">
        <v>73</v>
      </c>
      <c r="J908" s="285" t="s">
        <v>161</v>
      </c>
      <c r="K908" s="505">
        <f>ROUND(INDEX(TR_ENERO_2025!$D$28:$M$44,MATCH($I908,TR_ENERO_2025!$C$28:$C$44,0),MATCH($E908,TR_ENERO_2025!$D$25:$M$25,0)),LOOKUP($H908,TR_ENERO_2025!$B$71:$C$73,TR_ENERO_2025!$C$71:$C$73))</f>
        <v>459.11</v>
      </c>
      <c r="L908" s="287"/>
      <c r="M908" s="504"/>
    </row>
    <row r="909" spans="1:13" ht="16.5" x14ac:dyDescent="0.3">
      <c r="A909" s="67" t="str">
        <f t="shared" si="45"/>
        <v>APMTDistribuciónSureste</v>
      </c>
      <c r="B909" s="250" t="str">
        <f t="shared" si="43"/>
        <v>APMTPotenciaSureste</v>
      </c>
      <c r="C909" s="67" t="str">
        <f t="shared" si="44"/>
        <v>APMTDistribuciónPotenciaSureste</v>
      </c>
      <c r="E909" s="187" t="s">
        <v>58</v>
      </c>
      <c r="F909" s="181" t="s">
        <v>191</v>
      </c>
      <c r="G909" s="181" t="s">
        <v>186</v>
      </c>
      <c r="H909" s="181" t="s">
        <v>136</v>
      </c>
      <c r="I909" s="181" t="s">
        <v>73</v>
      </c>
      <c r="J909" s="285" t="s">
        <v>161</v>
      </c>
      <c r="K909" s="505">
        <f>ROUND(INDEX(TR_ENERO_2025!$D$28:$M$44,MATCH($I909,TR_ENERO_2025!$C$28:$C$44,0),MATCH($E909,TR_ENERO_2025!$D$25:$M$25,0)),LOOKUP($H909,TR_ENERO_2025!$B$71:$C$73,TR_ENERO_2025!$C$71:$C$73))</f>
        <v>147.44</v>
      </c>
      <c r="L909" s="287"/>
      <c r="M909" s="504"/>
    </row>
    <row r="910" spans="1:13" ht="16.5" x14ac:dyDescent="0.3">
      <c r="A910" s="67" t="str">
        <f t="shared" si="45"/>
        <v>GDMTHDistribuciónSureste</v>
      </c>
      <c r="B910" s="250" t="str">
        <f t="shared" si="43"/>
        <v>GDMTHPotenciaSureste</v>
      </c>
      <c r="C910" s="67" t="str">
        <f t="shared" si="44"/>
        <v>GDMTHDistribuciónPotenciaSureste</v>
      </c>
      <c r="E910" s="180" t="s">
        <v>54</v>
      </c>
      <c r="F910" s="181" t="s">
        <v>191</v>
      </c>
      <c r="G910" s="181" t="s">
        <v>186</v>
      </c>
      <c r="H910" s="181" t="s">
        <v>136</v>
      </c>
      <c r="I910" s="181" t="s">
        <v>73</v>
      </c>
      <c r="J910" s="285" t="s">
        <v>161</v>
      </c>
      <c r="K910" s="505">
        <f>ROUND(INDEX(TR_ENERO_2025!$D$28:$M$44,MATCH($I910,TR_ENERO_2025!$C$28:$C$44,0),MATCH($E910,TR_ENERO_2025!$D$25:$M$25,0)),LOOKUP($H910,TR_ENERO_2025!$B$71:$C$73,TR_ENERO_2025!$C$71:$C$73))</f>
        <v>147.44</v>
      </c>
      <c r="L910" s="287"/>
      <c r="M910" s="504"/>
    </row>
    <row r="911" spans="1:13" ht="16.5" x14ac:dyDescent="0.3">
      <c r="A911" s="67" t="str">
        <f t="shared" si="45"/>
        <v>GDMTODistribuciónSureste</v>
      </c>
      <c r="B911" s="250" t="str">
        <f t="shared" si="43"/>
        <v>GDMTOPotenciaSureste</v>
      </c>
      <c r="C911" s="67" t="str">
        <f t="shared" si="44"/>
        <v>GDMTODistribuciónPotenciaSureste</v>
      </c>
      <c r="E911" s="180" t="s">
        <v>55</v>
      </c>
      <c r="F911" s="181" t="s">
        <v>191</v>
      </c>
      <c r="G911" s="181" t="s">
        <v>186</v>
      </c>
      <c r="H911" s="181" t="s">
        <v>136</v>
      </c>
      <c r="I911" s="181" t="s">
        <v>73</v>
      </c>
      <c r="J911" s="285" t="s">
        <v>161</v>
      </c>
      <c r="K911" s="505">
        <f>ROUND(INDEX(TR_ENERO_2025!$D$28:$M$44,MATCH($I911,TR_ENERO_2025!$C$28:$C$44,0),MATCH($E911,TR_ENERO_2025!$D$25:$M$25,0)),LOOKUP($H911,TR_ENERO_2025!$B$71:$C$73,TR_ENERO_2025!$C$71:$C$73))</f>
        <v>147.44</v>
      </c>
      <c r="L911" s="287"/>
      <c r="M911" s="504"/>
    </row>
    <row r="912" spans="1:13" ht="16.5" x14ac:dyDescent="0.3">
      <c r="A912" s="67" t="str">
        <f t="shared" si="45"/>
        <v>RAMTDistribuciónSureste</v>
      </c>
      <c r="B912" s="250" t="str">
        <f t="shared" si="43"/>
        <v>RAMTPotenciaSureste</v>
      </c>
      <c r="C912" s="67" t="str">
        <f t="shared" si="44"/>
        <v>RAMTDistribuciónPotenciaSureste</v>
      </c>
      <c r="E912" s="180" t="s">
        <v>60</v>
      </c>
      <c r="F912" s="181" t="s">
        <v>191</v>
      </c>
      <c r="G912" s="181" t="s">
        <v>186</v>
      </c>
      <c r="H912" s="181" t="s">
        <v>136</v>
      </c>
      <c r="I912" s="181" t="s">
        <v>73</v>
      </c>
      <c r="J912" s="285" t="s">
        <v>161</v>
      </c>
      <c r="K912" s="505">
        <f>ROUND(INDEX(TR_ENERO_2025!$D$28:$M$44,MATCH($I912,TR_ENERO_2025!$C$28:$C$44,0),MATCH($E912,TR_ENERO_2025!$D$25:$M$25,0)),LOOKUP($H912,TR_ENERO_2025!$B$71:$C$73,TR_ENERO_2025!$C$71:$C$73))</f>
        <v>147.44</v>
      </c>
      <c r="L912" s="287"/>
      <c r="M912" s="504"/>
    </row>
    <row r="913" spans="1:13" ht="16.5" x14ac:dyDescent="0.3">
      <c r="A913" s="67" t="str">
        <f t="shared" si="45"/>
        <v>GDBTDistribuciónValle de México Centro</v>
      </c>
      <c r="B913" s="250" t="str">
        <f t="shared" si="43"/>
        <v>GDBTPotenciaValle de México Centro</v>
      </c>
      <c r="C913" s="67" t="str">
        <f t="shared" si="44"/>
        <v>GDBTDistribuciónPotenciaValle de México Centro</v>
      </c>
      <c r="E913" s="187" t="s">
        <v>53</v>
      </c>
      <c r="F913" s="181" t="s">
        <v>191</v>
      </c>
      <c r="G913" s="181" t="s">
        <v>186</v>
      </c>
      <c r="H913" s="181" t="s">
        <v>136</v>
      </c>
      <c r="I913" s="181" t="s">
        <v>74</v>
      </c>
      <c r="J913" s="285" t="s">
        <v>161</v>
      </c>
      <c r="K913" s="505">
        <f>ROUND(INDEX(TR_ENERO_2025!$D$28:$M$44,MATCH($I913,TR_ENERO_2025!$C$28:$C$44,0),MATCH($E913,TR_ENERO_2025!$D$25:$M$25,0)),LOOKUP($H913,TR_ENERO_2025!$B$71:$C$73,TR_ENERO_2025!$C$71:$C$73))</f>
        <v>256.43</v>
      </c>
      <c r="L913" s="287"/>
      <c r="M913" s="504"/>
    </row>
    <row r="914" spans="1:13" ht="16.5" x14ac:dyDescent="0.3">
      <c r="A914" s="67" t="str">
        <f t="shared" si="45"/>
        <v>APMTDistribuciónValle de México Centro</v>
      </c>
      <c r="B914" s="250" t="str">
        <f t="shared" si="43"/>
        <v>APMTPotenciaValle de México Centro</v>
      </c>
      <c r="C914" s="67" t="str">
        <f t="shared" si="44"/>
        <v>APMTDistribuciónPotenciaValle de México Centro</v>
      </c>
      <c r="E914" s="187" t="s">
        <v>58</v>
      </c>
      <c r="F914" s="181" t="s">
        <v>191</v>
      </c>
      <c r="G914" s="181" t="s">
        <v>186</v>
      </c>
      <c r="H914" s="181" t="s">
        <v>136</v>
      </c>
      <c r="I914" s="181" t="s">
        <v>74</v>
      </c>
      <c r="J914" s="285" t="s">
        <v>161</v>
      </c>
      <c r="K914" s="505">
        <f>ROUND(INDEX(TR_ENERO_2025!$D$28:$M$44,MATCH($I914,TR_ENERO_2025!$C$28:$C$44,0),MATCH($E914,TR_ENERO_2025!$D$25:$M$25,0)),LOOKUP($H914,TR_ENERO_2025!$B$71:$C$73,TR_ENERO_2025!$C$71:$C$73))</f>
        <v>64.12</v>
      </c>
      <c r="L914" s="287"/>
      <c r="M914" s="504"/>
    </row>
    <row r="915" spans="1:13" ht="16.5" x14ac:dyDescent="0.3">
      <c r="A915" s="67" t="str">
        <f t="shared" si="45"/>
        <v>GDMTHDistribuciónValle de México Centro</v>
      </c>
      <c r="B915" s="250" t="str">
        <f t="shared" si="43"/>
        <v>GDMTHPotenciaValle de México Centro</v>
      </c>
      <c r="C915" s="67" t="str">
        <f t="shared" si="44"/>
        <v>GDMTHDistribuciónPotenciaValle de México Centro</v>
      </c>
      <c r="E915" s="180" t="s">
        <v>54</v>
      </c>
      <c r="F915" s="181" t="s">
        <v>191</v>
      </c>
      <c r="G915" s="181" t="s">
        <v>186</v>
      </c>
      <c r="H915" s="181" t="s">
        <v>136</v>
      </c>
      <c r="I915" s="181" t="s">
        <v>74</v>
      </c>
      <c r="J915" s="285" t="s">
        <v>161</v>
      </c>
      <c r="K915" s="505">
        <f>ROUND(INDEX(TR_ENERO_2025!$D$28:$M$44,MATCH($I915,TR_ENERO_2025!$C$28:$C$44,0),MATCH($E915,TR_ENERO_2025!$D$25:$M$25,0)),LOOKUP($H915,TR_ENERO_2025!$B$71:$C$73,TR_ENERO_2025!$C$71:$C$73))</f>
        <v>64.12</v>
      </c>
      <c r="L915" s="287"/>
      <c r="M915" s="504"/>
    </row>
    <row r="916" spans="1:13" ht="16.5" x14ac:dyDescent="0.3">
      <c r="A916" s="67" t="str">
        <f t="shared" si="45"/>
        <v>GDMTODistribuciónValle de México Centro</v>
      </c>
      <c r="B916" s="250" t="str">
        <f t="shared" si="43"/>
        <v>GDMTOPotenciaValle de México Centro</v>
      </c>
      <c r="C916" s="67" t="str">
        <f t="shared" si="44"/>
        <v>GDMTODistribuciónPotenciaValle de México Centro</v>
      </c>
      <c r="E916" s="180" t="s">
        <v>55</v>
      </c>
      <c r="F916" s="181" t="s">
        <v>191</v>
      </c>
      <c r="G916" s="181" t="s">
        <v>186</v>
      </c>
      <c r="H916" s="181" t="s">
        <v>136</v>
      </c>
      <c r="I916" s="181" t="s">
        <v>74</v>
      </c>
      <c r="J916" s="285" t="s">
        <v>161</v>
      </c>
      <c r="K916" s="505">
        <f>ROUND(INDEX(TR_ENERO_2025!$D$28:$M$44,MATCH($I916,TR_ENERO_2025!$C$28:$C$44,0),MATCH($E916,TR_ENERO_2025!$D$25:$M$25,0)),LOOKUP($H916,TR_ENERO_2025!$B$71:$C$73,TR_ENERO_2025!$C$71:$C$73))</f>
        <v>64.12</v>
      </c>
      <c r="L916" s="287"/>
      <c r="M916" s="504"/>
    </row>
    <row r="917" spans="1:13" ht="16.5" x14ac:dyDescent="0.3">
      <c r="A917" s="67" t="str">
        <f t="shared" si="45"/>
        <v>RAMTDistribuciónValle de México Centro</v>
      </c>
      <c r="B917" s="250" t="str">
        <f t="shared" si="43"/>
        <v>RAMTPotenciaValle de México Centro</v>
      </c>
      <c r="C917" s="67" t="str">
        <f t="shared" si="44"/>
        <v>RAMTDistribuciónPotenciaValle de México Centro</v>
      </c>
      <c r="E917" s="180" t="s">
        <v>60</v>
      </c>
      <c r="F917" s="181" t="s">
        <v>191</v>
      </c>
      <c r="G917" s="181" t="s">
        <v>186</v>
      </c>
      <c r="H917" s="181" t="s">
        <v>136</v>
      </c>
      <c r="I917" s="181" t="s">
        <v>74</v>
      </c>
      <c r="J917" s="285" t="s">
        <v>161</v>
      </c>
      <c r="K917" s="505">
        <f>ROUND(INDEX(TR_ENERO_2025!$D$28:$M$44,MATCH($I917,TR_ENERO_2025!$C$28:$C$44,0),MATCH($E917,TR_ENERO_2025!$D$25:$M$25,0)),LOOKUP($H917,TR_ENERO_2025!$B$71:$C$73,TR_ENERO_2025!$C$71:$C$73))</f>
        <v>64.12</v>
      </c>
      <c r="L917" s="287"/>
      <c r="M917" s="504"/>
    </row>
    <row r="918" spans="1:13" ht="16.5" x14ac:dyDescent="0.3">
      <c r="A918" s="67" t="str">
        <f t="shared" si="45"/>
        <v>GDBTDistribuciónValle de México Norte</v>
      </c>
      <c r="B918" s="250" t="str">
        <f t="shared" si="43"/>
        <v>GDBTPotenciaValle de México Norte</v>
      </c>
      <c r="C918" s="67" t="str">
        <f t="shared" si="44"/>
        <v>GDBTDistribuciónPotenciaValle de México Norte</v>
      </c>
      <c r="E918" s="187" t="s">
        <v>53</v>
      </c>
      <c r="F918" s="181" t="s">
        <v>191</v>
      </c>
      <c r="G918" s="181" t="s">
        <v>186</v>
      </c>
      <c r="H918" s="181" t="s">
        <v>136</v>
      </c>
      <c r="I918" s="181" t="s">
        <v>75</v>
      </c>
      <c r="J918" s="285" t="s">
        <v>161</v>
      </c>
      <c r="K918" s="505">
        <f>ROUND(INDEX(TR_ENERO_2025!$D$28:$M$44,MATCH($I918,TR_ENERO_2025!$C$28:$C$44,0),MATCH($E918,TR_ENERO_2025!$D$25:$M$25,0)),LOOKUP($H918,TR_ENERO_2025!$B$71:$C$73,TR_ENERO_2025!$C$71:$C$73))</f>
        <v>329.17</v>
      </c>
      <c r="L918" s="287"/>
      <c r="M918" s="504"/>
    </row>
    <row r="919" spans="1:13" ht="16.5" x14ac:dyDescent="0.3">
      <c r="A919" s="67" t="str">
        <f t="shared" si="45"/>
        <v>APMTDistribuciónValle de México Norte</v>
      </c>
      <c r="B919" s="250" t="str">
        <f t="shared" si="43"/>
        <v>APMTPotenciaValle de México Norte</v>
      </c>
      <c r="C919" s="67" t="str">
        <f t="shared" si="44"/>
        <v>APMTDistribuciónPotenciaValle de México Norte</v>
      </c>
      <c r="E919" s="187" t="s">
        <v>58</v>
      </c>
      <c r="F919" s="181" t="s">
        <v>191</v>
      </c>
      <c r="G919" s="181" t="s">
        <v>186</v>
      </c>
      <c r="H919" s="181" t="s">
        <v>136</v>
      </c>
      <c r="I919" s="181" t="s">
        <v>75</v>
      </c>
      <c r="J919" s="285" t="s">
        <v>161</v>
      </c>
      <c r="K919" s="505">
        <f>ROUND(INDEX(TR_ENERO_2025!$D$28:$M$44,MATCH($I919,TR_ENERO_2025!$C$28:$C$44,0),MATCH($E919,TR_ENERO_2025!$D$25:$M$25,0)),LOOKUP($H919,TR_ENERO_2025!$B$71:$C$73,TR_ENERO_2025!$C$71:$C$73))</f>
        <v>91.12</v>
      </c>
      <c r="L919" s="287"/>
      <c r="M919" s="504"/>
    </row>
    <row r="920" spans="1:13" ht="16.5" x14ac:dyDescent="0.3">
      <c r="A920" s="67" t="str">
        <f t="shared" si="45"/>
        <v>GDMTHDistribuciónValle de México Norte</v>
      </c>
      <c r="B920" s="250" t="str">
        <f t="shared" si="43"/>
        <v>GDMTHPotenciaValle de México Norte</v>
      </c>
      <c r="C920" s="67" t="str">
        <f t="shared" si="44"/>
        <v>GDMTHDistribuciónPotenciaValle de México Norte</v>
      </c>
      <c r="E920" s="180" t="s">
        <v>54</v>
      </c>
      <c r="F920" s="181" t="s">
        <v>191</v>
      </c>
      <c r="G920" s="181" t="s">
        <v>186</v>
      </c>
      <c r="H920" s="181" t="s">
        <v>136</v>
      </c>
      <c r="I920" s="181" t="s">
        <v>75</v>
      </c>
      <c r="J920" s="285" t="s">
        <v>161</v>
      </c>
      <c r="K920" s="505">
        <f>ROUND(INDEX(TR_ENERO_2025!$D$28:$M$44,MATCH($I920,TR_ENERO_2025!$C$28:$C$44,0),MATCH($E920,TR_ENERO_2025!$D$25:$M$25,0)),LOOKUP($H920,TR_ENERO_2025!$B$71:$C$73,TR_ENERO_2025!$C$71:$C$73))</f>
        <v>91.12</v>
      </c>
      <c r="L920" s="287"/>
      <c r="M920" s="504"/>
    </row>
    <row r="921" spans="1:13" ht="16.5" x14ac:dyDescent="0.3">
      <c r="A921" s="67" t="str">
        <f t="shared" si="45"/>
        <v>GDMTODistribuciónValle de México Norte</v>
      </c>
      <c r="B921" s="250" t="str">
        <f t="shared" si="43"/>
        <v>GDMTOPotenciaValle de México Norte</v>
      </c>
      <c r="C921" s="67" t="str">
        <f t="shared" si="44"/>
        <v>GDMTODistribuciónPotenciaValle de México Norte</v>
      </c>
      <c r="E921" s="180" t="s">
        <v>55</v>
      </c>
      <c r="F921" s="181" t="s">
        <v>191</v>
      </c>
      <c r="G921" s="181" t="s">
        <v>186</v>
      </c>
      <c r="H921" s="181" t="s">
        <v>136</v>
      </c>
      <c r="I921" s="181" t="s">
        <v>75</v>
      </c>
      <c r="J921" s="285" t="s">
        <v>161</v>
      </c>
      <c r="K921" s="505">
        <f>ROUND(INDEX(TR_ENERO_2025!$D$28:$M$44,MATCH($I921,TR_ENERO_2025!$C$28:$C$44,0),MATCH($E921,TR_ENERO_2025!$D$25:$M$25,0)),LOOKUP($H921,TR_ENERO_2025!$B$71:$C$73,TR_ENERO_2025!$C$71:$C$73))</f>
        <v>91.12</v>
      </c>
      <c r="L921" s="287"/>
      <c r="M921" s="504"/>
    </row>
    <row r="922" spans="1:13" ht="16.5" x14ac:dyDescent="0.3">
      <c r="A922" s="67" t="str">
        <f t="shared" si="45"/>
        <v>RAMTDistribuciónValle de México Norte</v>
      </c>
      <c r="B922" s="250" t="str">
        <f t="shared" si="43"/>
        <v>RAMTPotenciaValle de México Norte</v>
      </c>
      <c r="C922" s="67" t="str">
        <f t="shared" si="44"/>
        <v>RAMTDistribuciónPotenciaValle de México Norte</v>
      </c>
      <c r="E922" s="180" t="s">
        <v>60</v>
      </c>
      <c r="F922" s="181" t="s">
        <v>191</v>
      </c>
      <c r="G922" s="181" t="s">
        <v>186</v>
      </c>
      <c r="H922" s="181" t="s">
        <v>136</v>
      </c>
      <c r="I922" s="181" t="s">
        <v>75</v>
      </c>
      <c r="J922" s="285" t="s">
        <v>161</v>
      </c>
      <c r="K922" s="505">
        <f>ROUND(INDEX(TR_ENERO_2025!$D$28:$M$44,MATCH($I922,TR_ENERO_2025!$C$28:$C$44,0),MATCH($E922,TR_ENERO_2025!$D$25:$M$25,0)),LOOKUP($H922,TR_ENERO_2025!$B$71:$C$73,TR_ENERO_2025!$C$71:$C$73))</f>
        <v>91.12</v>
      </c>
      <c r="L922" s="287"/>
      <c r="M922" s="504"/>
    </row>
    <row r="923" spans="1:13" ht="16.5" x14ac:dyDescent="0.3">
      <c r="A923" s="67" t="str">
        <f t="shared" si="45"/>
        <v>GDBTDistribuciónValle de México Sur</v>
      </c>
      <c r="B923" s="250" t="str">
        <f t="shared" si="43"/>
        <v>GDBTPotenciaValle de México Sur</v>
      </c>
      <c r="C923" s="67" t="str">
        <f t="shared" si="44"/>
        <v>GDBTDistribuciónPotenciaValle de México Sur</v>
      </c>
      <c r="E923" s="187" t="s">
        <v>53</v>
      </c>
      <c r="F923" s="181" t="s">
        <v>191</v>
      </c>
      <c r="G923" s="181" t="s">
        <v>186</v>
      </c>
      <c r="H923" s="181" t="s">
        <v>136</v>
      </c>
      <c r="I923" s="181" t="s">
        <v>76</v>
      </c>
      <c r="J923" s="285" t="s">
        <v>161</v>
      </c>
      <c r="K923" s="505">
        <f>ROUND(INDEX(TR_ENERO_2025!$D$28:$M$44,MATCH($I923,TR_ENERO_2025!$C$28:$C$44,0),MATCH($E923,TR_ENERO_2025!$D$25:$M$25,0)),LOOKUP($H923,TR_ENERO_2025!$B$71:$C$73,TR_ENERO_2025!$C$71:$C$73))</f>
        <v>317.32</v>
      </c>
      <c r="L923" s="287"/>
      <c r="M923" s="504"/>
    </row>
    <row r="924" spans="1:13" ht="16.5" x14ac:dyDescent="0.3">
      <c r="A924" s="67" t="str">
        <f t="shared" si="45"/>
        <v>APMTDistribuciónValle de México Sur</v>
      </c>
      <c r="B924" s="250" t="str">
        <f t="shared" si="43"/>
        <v>APMTPotenciaValle de México Sur</v>
      </c>
      <c r="C924" s="67" t="str">
        <f t="shared" si="44"/>
        <v>APMTDistribuciónPotenciaValle de México Sur</v>
      </c>
      <c r="E924" s="187" t="s">
        <v>58</v>
      </c>
      <c r="F924" s="181" t="s">
        <v>191</v>
      </c>
      <c r="G924" s="181" t="s">
        <v>186</v>
      </c>
      <c r="H924" s="181" t="s">
        <v>136</v>
      </c>
      <c r="I924" s="181" t="s">
        <v>76</v>
      </c>
      <c r="J924" s="285" t="s">
        <v>161</v>
      </c>
      <c r="K924" s="505">
        <f>ROUND(INDEX(TR_ENERO_2025!$D$28:$M$44,MATCH($I924,TR_ENERO_2025!$C$28:$C$44,0),MATCH($E924,TR_ENERO_2025!$D$25:$M$25,0)),LOOKUP($H924,TR_ENERO_2025!$B$71:$C$73,TR_ENERO_2025!$C$71:$C$73))</f>
        <v>71.180000000000007</v>
      </c>
      <c r="L924" s="287"/>
      <c r="M924" s="504"/>
    </row>
    <row r="925" spans="1:13" ht="16.5" x14ac:dyDescent="0.3">
      <c r="A925" s="67" t="str">
        <f t="shared" si="45"/>
        <v>GDMTHDistribuciónValle de México Sur</v>
      </c>
      <c r="B925" s="250" t="str">
        <f t="shared" si="43"/>
        <v>GDMTHPotenciaValle de México Sur</v>
      </c>
      <c r="C925" s="67" t="str">
        <f t="shared" si="44"/>
        <v>GDMTHDistribuciónPotenciaValle de México Sur</v>
      </c>
      <c r="E925" s="180" t="s">
        <v>54</v>
      </c>
      <c r="F925" s="181" t="s">
        <v>191</v>
      </c>
      <c r="G925" s="181" t="s">
        <v>186</v>
      </c>
      <c r="H925" s="181" t="s">
        <v>136</v>
      </c>
      <c r="I925" s="181" t="s">
        <v>76</v>
      </c>
      <c r="J925" s="285" t="s">
        <v>161</v>
      </c>
      <c r="K925" s="505">
        <f>ROUND(INDEX(TR_ENERO_2025!$D$28:$M$44,MATCH($I925,TR_ENERO_2025!$C$28:$C$44,0),MATCH($E925,TR_ENERO_2025!$D$25:$M$25,0)),LOOKUP($H925,TR_ENERO_2025!$B$71:$C$73,TR_ENERO_2025!$C$71:$C$73))</f>
        <v>71.180000000000007</v>
      </c>
      <c r="L925" s="287"/>
      <c r="M925" s="504"/>
    </row>
    <row r="926" spans="1:13" ht="16.5" x14ac:dyDescent="0.3">
      <c r="A926" s="67" t="str">
        <f t="shared" si="45"/>
        <v>GDMTODistribuciónValle de México Sur</v>
      </c>
      <c r="B926" s="250" t="str">
        <f t="shared" si="43"/>
        <v>GDMTOPotenciaValle de México Sur</v>
      </c>
      <c r="C926" s="67" t="str">
        <f t="shared" si="44"/>
        <v>GDMTODistribuciónPotenciaValle de México Sur</v>
      </c>
      <c r="E926" s="180" t="s">
        <v>55</v>
      </c>
      <c r="F926" s="181" t="s">
        <v>191</v>
      </c>
      <c r="G926" s="181" t="s">
        <v>186</v>
      </c>
      <c r="H926" s="181" t="s">
        <v>136</v>
      </c>
      <c r="I926" s="181" t="s">
        <v>76</v>
      </c>
      <c r="J926" s="285" t="s">
        <v>161</v>
      </c>
      <c r="K926" s="505">
        <f>ROUND(INDEX(TR_ENERO_2025!$D$28:$M$44,MATCH($I926,TR_ENERO_2025!$C$28:$C$44,0),MATCH($E926,TR_ENERO_2025!$D$25:$M$25,0)),LOOKUP($H926,TR_ENERO_2025!$B$71:$C$73,TR_ENERO_2025!$C$71:$C$73))</f>
        <v>71.180000000000007</v>
      </c>
      <c r="L926" s="287"/>
      <c r="M926" s="504"/>
    </row>
    <row r="927" spans="1:13" ht="16.5" x14ac:dyDescent="0.3">
      <c r="A927" s="67" t="str">
        <f t="shared" si="45"/>
        <v>RAMTDistribuciónValle de México Sur</v>
      </c>
      <c r="B927" s="250" t="str">
        <f t="shared" si="43"/>
        <v>RAMTPotenciaValle de México Sur</v>
      </c>
      <c r="C927" s="67" t="str">
        <f t="shared" si="44"/>
        <v>RAMTDistribuciónPotenciaValle de México Sur</v>
      </c>
      <c r="E927" s="180" t="s">
        <v>60</v>
      </c>
      <c r="F927" s="181" t="s">
        <v>191</v>
      </c>
      <c r="G927" s="181" t="s">
        <v>186</v>
      </c>
      <c r="H927" s="181" t="s">
        <v>136</v>
      </c>
      <c r="I927" s="181" t="s">
        <v>76</v>
      </c>
      <c r="J927" s="285" t="s">
        <v>161</v>
      </c>
      <c r="K927" s="505">
        <f>ROUND(INDEX(TR_ENERO_2025!$D$28:$M$44,MATCH($I927,TR_ENERO_2025!$C$28:$C$44,0),MATCH($E927,TR_ENERO_2025!$D$25:$M$25,0)),LOOKUP($H927,TR_ENERO_2025!$B$71:$C$73,TR_ENERO_2025!$C$71:$C$73))</f>
        <v>71.180000000000007</v>
      </c>
      <c r="L927" s="287"/>
      <c r="M927" s="504"/>
    </row>
    <row r="928" spans="1:13" ht="16.5" hidden="1" x14ac:dyDescent="0.3">
      <c r="A928" s="67" t="str">
        <f t="shared" si="45"/>
        <v>DB1CapacidadBaja California</v>
      </c>
      <c r="B928" s="250" t="str">
        <f>E928&amp;I928</f>
        <v>DB1Baja California</v>
      </c>
      <c r="C928" s="67" t="str">
        <f t="shared" si="44"/>
        <v>DB1CapacidadEnergíaBaja California</v>
      </c>
      <c r="E928" s="180" t="s">
        <v>48</v>
      </c>
      <c r="F928" s="181" t="s">
        <v>185</v>
      </c>
      <c r="G928" s="181" t="s">
        <v>184</v>
      </c>
      <c r="H928" s="181" t="s">
        <v>135</v>
      </c>
      <c r="I928" s="181" t="s">
        <v>49</v>
      </c>
      <c r="J928" s="285" t="s">
        <v>161</v>
      </c>
      <c r="K928" s="506">
        <f>+INDEX(CEC_ENERO_2025!$N$352:$N$555,MATCH($B928,CEC_ENERO_2025!$B$352:$B$555,0))</f>
        <v>0.49690357352345726</v>
      </c>
    </row>
    <row r="929" spans="1:11" ht="16.5" hidden="1" x14ac:dyDescent="0.3">
      <c r="A929" s="67" t="str">
        <f t="shared" si="45"/>
        <v>DB2CapacidadBaja California</v>
      </c>
      <c r="B929" s="250" t="str">
        <f t="shared" ref="B929:B992" si="46">E929&amp;I929</f>
        <v>DB2Baja California</v>
      </c>
      <c r="C929" s="67" t="str">
        <f t="shared" si="44"/>
        <v>DB2CapacidadEnergíaBaja California</v>
      </c>
      <c r="E929" s="180" t="s">
        <v>50</v>
      </c>
      <c r="F929" s="181" t="s">
        <v>185</v>
      </c>
      <c r="G929" s="181" t="s">
        <v>184</v>
      </c>
      <c r="H929" s="181" t="s">
        <v>135</v>
      </c>
      <c r="I929" s="181" t="s">
        <v>49</v>
      </c>
      <c r="J929" s="285" t="s">
        <v>161</v>
      </c>
      <c r="K929" s="506">
        <f>+INDEX(CEC_ENERO_2025!$N$352:$N$555,MATCH($B929,CEC_ENERO_2025!$B$352:$B$555,0))</f>
        <v>0.49484328731585914</v>
      </c>
    </row>
    <row r="930" spans="1:11" ht="16.5" hidden="1" x14ac:dyDescent="0.3">
      <c r="A930" s="67" t="str">
        <f t="shared" si="45"/>
        <v>PDBTCapacidadBaja California</v>
      </c>
      <c r="B930" s="250" t="str">
        <f t="shared" si="46"/>
        <v>PDBTBaja California</v>
      </c>
      <c r="C930" s="67" t="str">
        <f t="shared" si="44"/>
        <v>PDBTCapacidadEnergíaBaja California</v>
      </c>
      <c r="E930" s="180" t="s">
        <v>56</v>
      </c>
      <c r="F930" s="181" t="s">
        <v>185</v>
      </c>
      <c r="G930" s="181" t="s">
        <v>184</v>
      </c>
      <c r="H930" s="181" t="s">
        <v>135</v>
      </c>
      <c r="I930" s="181" t="s">
        <v>49</v>
      </c>
      <c r="J930" s="285" t="s">
        <v>161</v>
      </c>
      <c r="K930" s="506">
        <f>+INDEX(CEC_ENERO_2025!$N$352:$N$555,MATCH($B930,CEC_ENERO_2025!$B$352:$B$555,0))</f>
        <v>1.0674155542820136</v>
      </c>
    </row>
    <row r="931" spans="1:11" ht="16.5" hidden="1" x14ac:dyDescent="0.3">
      <c r="A931" s="67" t="str">
        <f t="shared" si="45"/>
        <v>GDBTCapacidadBaja California</v>
      </c>
      <c r="B931" s="250" t="str">
        <f t="shared" si="46"/>
        <v>GDBTBaja California</v>
      </c>
      <c r="C931" s="67" t="str">
        <f t="shared" si="44"/>
        <v>GDBTCapacidadPotenciaBaja California</v>
      </c>
      <c r="E931" s="180" t="s">
        <v>53</v>
      </c>
      <c r="F931" s="181" t="s">
        <v>185</v>
      </c>
      <c r="G931" s="181" t="s">
        <v>186</v>
      </c>
      <c r="H931" s="181" t="s">
        <v>136</v>
      </c>
      <c r="I931" s="181" t="s">
        <v>49</v>
      </c>
      <c r="J931" s="285" t="s">
        <v>161</v>
      </c>
      <c r="K931" s="506">
        <f>+INDEX(CEC_ENERO_2025!$N$352:$N$555,MATCH($B931,CEC_ENERO_2025!$B$352:$B$555,0))</f>
        <v>334.70978941524265</v>
      </c>
    </row>
    <row r="932" spans="1:11" ht="16.5" hidden="1" x14ac:dyDescent="0.3">
      <c r="A932" s="67" t="str">
        <f t="shared" si="45"/>
        <v>RABTCapacidadBaja California</v>
      </c>
      <c r="B932" s="250" t="str">
        <f t="shared" si="46"/>
        <v>RABTBaja California</v>
      </c>
      <c r="C932" s="67" t="str">
        <f t="shared" si="44"/>
        <v>RABTCapacidadEnergíaBaja California</v>
      </c>
      <c r="E932" s="180" t="s">
        <v>59</v>
      </c>
      <c r="F932" s="181" t="s">
        <v>185</v>
      </c>
      <c r="G932" s="181" t="s">
        <v>184</v>
      </c>
      <c r="H932" s="181" t="s">
        <v>135</v>
      </c>
      <c r="I932" s="181" t="s">
        <v>49</v>
      </c>
      <c r="J932" s="285" t="s">
        <v>161</v>
      </c>
      <c r="K932" s="506">
        <f>+INDEX(CEC_ENERO_2025!$N$352:$N$555,MATCH($B932,CEC_ENERO_2025!$B$352:$B$555,0))</f>
        <v>0.56920088953553982</v>
      </c>
    </row>
    <row r="933" spans="1:11" ht="16.5" hidden="1" x14ac:dyDescent="0.3">
      <c r="A933" s="67" t="str">
        <f t="shared" si="45"/>
        <v>APBTCapacidadBaja California</v>
      </c>
      <c r="B933" s="250" t="str">
        <f t="shared" si="46"/>
        <v>APBTBaja California</v>
      </c>
      <c r="C933" s="67" t="str">
        <f t="shared" si="44"/>
        <v>APBTCapacidadEnergíaBaja California</v>
      </c>
      <c r="E933" s="180" t="s">
        <v>57</v>
      </c>
      <c r="F933" s="181" t="s">
        <v>185</v>
      </c>
      <c r="G933" s="181" t="s">
        <v>184</v>
      </c>
      <c r="H933" s="181" t="s">
        <v>135</v>
      </c>
      <c r="I933" s="181" t="s">
        <v>49</v>
      </c>
      <c r="J933" s="285" t="s">
        <v>161</v>
      </c>
      <c r="K933" s="506">
        <f>+INDEX(CEC_ENERO_2025!$N$352:$N$555,MATCH($B933,CEC_ENERO_2025!$B$352:$B$555,0))</f>
        <v>1.4834060694707045</v>
      </c>
    </row>
    <row r="934" spans="1:11" ht="16.5" hidden="1" x14ac:dyDescent="0.3">
      <c r="A934" s="67" t="str">
        <f t="shared" si="45"/>
        <v>APMTCapacidadBaja California</v>
      </c>
      <c r="B934" s="250" t="str">
        <f t="shared" si="46"/>
        <v>APMTBaja California</v>
      </c>
      <c r="C934" s="67" t="str">
        <f t="shared" si="44"/>
        <v>APMTCapacidadEnergíaBaja California</v>
      </c>
      <c r="E934" s="180" t="s">
        <v>58</v>
      </c>
      <c r="F934" s="181" t="s">
        <v>185</v>
      </c>
      <c r="G934" s="181" t="s">
        <v>184</v>
      </c>
      <c r="H934" s="181" t="s">
        <v>135</v>
      </c>
      <c r="I934" s="181" t="s">
        <v>49</v>
      </c>
      <c r="J934" s="285" t="s">
        <v>161</v>
      </c>
      <c r="K934" s="506">
        <f>+INDEX(CEC_ENERO_2025!$N$352:$N$555,MATCH($B934,CEC_ENERO_2025!$B$352:$B$555,0))</f>
        <v>1.2191275386596991</v>
      </c>
    </row>
    <row r="935" spans="1:11" ht="16.5" hidden="1" x14ac:dyDescent="0.3">
      <c r="A935" s="67" t="str">
        <f t="shared" si="45"/>
        <v>GDMTHCapacidadBaja California</v>
      </c>
      <c r="B935" s="250" t="str">
        <f t="shared" si="46"/>
        <v>GDMTHBaja California</v>
      </c>
      <c r="C935" s="67" t="str">
        <f t="shared" si="44"/>
        <v>GDMTHCapacidadPotenciaBaja California</v>
      </c>
      <c r="E935" s="180" t="s">
        <v>54</v>
      </c>
      <c r="F935" s="181" t="s">
        <v>185</v>
      </c>
      <c r="G935" s="181" t="s">
        <v>186</v>
      </c>
      <c r="H935" s="181" t="s">
        <v>136</v>
      </c>
      <c r="I935" s="181" t="s">
        <v>49</v>
      </c>
      <c r="J935" s="285" t="s">
        <v>161</v>
      </c>
      <c r="K935" s="506">
        <f>+INDEX(CEC_ENERO_2025!$N$352:$N$555,MATCH($B935,CEC_ENERO_2025!$B$352:$B$555,0))</f>
        <v>384.70019935891321</v>
      </c>
    </row>
    <row r="936" spans="1:11" ht="16.5" hidden="1" x14ac:dyDescent="0.3">
      <c r="A936" s="67" t="str">
        <f t="shared" si="45"/>
        <v>GDMTOCapacidadBaja California</v>
      </c>
      <c r="B936" s="250" t="str">
        <f t="shared" si="46"/>
        <v>GDMTOBaja California</v>
      </c>
      <c r="C936" s="67" t="str">
        <f t="shared" si="44"/>
        <v>GDMTOCapacidadPotenciaBaja California</v>
      </c>
      <c r="E936" s="180" t="s">
        <v>55</v>
      </c>
      <c r="F936" s="181" t="s">
        <v>185</v>
      </c>
      <c r="G936" s="181" t="s">
        <v>186</v>
      </c>
      <c r="H936" s="181" t="s">
        <v>136</v>
      </c>
      <c r="I936" s="181" t="s">
        <v>49</v>
      </c>
      <c r="J936" s="285" t="s">
        <v>161</v>
      </c>
      <c r="K936" s="506">
        <f>+INDEX(CEC_ENERO_2025!$N$352:$N$555,MATCH($B936,CEC_ENERO_2025!$B$352:$B$555,0))</f>
        <v>366.47472026775324</v>
      </c>
    </row>
    <row r="937" spans="1:11" ht="16.5" hidden="1" x14ac:dyDescent="0.3">
      <c r="A937" s="67" t="str">
        <f t="shared" si="45"/>
        <v>RAMTCapacidadBaja California</v>
      </c>
      <c r="B937" s="250" t="str">
        <f t="shared" si="46"/>
        <v>RAMTBaja California</v>
      </c>
      <c r="C937" s="67" t="str">
        <f t="shared" si="44"/>
        <v>RAMTCapacidadPotenciaBaja California</v>
      </c>
      <c r="E937" s="180" t="s">
        <v>60</v>
      </c>
      <c r="F937" s="181" t="s">
        <v>185</v>
      </c>
      <c r="G937" s="181" t="s">
        <v>186</v>
      </c>
      <c r="H937" s="181" t="s">
        <v>136</v>
      </c>
      <c r="I937" s="181" t="s">
        <v>49</v>
      </c>
      <c r="J937" s="285" t="s">
        <v>161</v>
      </c>
      <c r="K937" s="506">
        <f>+INDEX(CEC_ENERO_2025!$N$352:$N$555,MATCH($B937,CEC_ENERO_2025!$B$352:$B$555,0))</f>
        <v>165.68447084012448</v>
      </c>
    </row>
    <row r="938" spans="1:11" ht="16.5" hidden="1" x14ac:dyDescent="0.3">
      <c r="A938" s="67" t="str">
        <f t="shared" si="45"/>
        <v>DISTCapacidadBaja California</v>
      </c>
      <c r="B938" s="250" t="str">
        <f t="shared" si="46"/>
        <v>DISTBaja California</v>
      </c>
      <c r="C938" s="67" t="str">
        <f t="shared" si="44"/>
        <v>DISTCapacidadPotenciaBaja California</v>
      </c>
      <c r="E938" s="180" t="s">
        <v>51</v>
      </c>
      <c r="F938" s="181" t="s">
        <v>185</v>
      </c>
      <c r="G938" s="181" t="s">
        <v>186</v>
      </c>
      <c r="H938" s="181" t="s">
        <v>136</v>
      </c>
      <c r="I938" s="181" t="s">
        <v>49</v>
      </c>
      <c r="J938" s="285" t="s">
        <v>161</v>
      </c>
      <c r="K938" s="506">
        <f>+INDEX(CEC_ENERO_2025!$N$352:$N$555,MATCH($B938,CEC_ENERO_2025!$B$352:$B$555,0))</f>
        <v>421.4600131736259</v>
      </c>
    </row>
    <row r="939" spans="1:11" ht="16.5" hidden="1" x14ac:dyDescent="0.3">
      <c r="A939" s="67" t="str">
        <f t="shared" si="45"/>
        <v>DITCapacidadBaja California</v>
      </c>
      <c r="B939" s="250" t="str">
        <f t="shared" si="46"/>
        <v>DITBaja California</v>
      </c>
      <c r="C939" s="67" t="str">
        <f t="shared" si="44"/>
        <v>DITCapacidadPotenciaBaja California</v>
      </c>
      <c r="E939" s="180" t="s">
        <v>52</v>
      </c>
      <c r="F939" s="181" t="s">
        <v>185</v>
      </c>
      <c r="G939" s="181" t="s">
        <v>186</v>
      </c>
      <c r="H939" s="181" t="s">
        <v>136</v>
      </c>
      <c r="I939" s="181" t="s">
        <v>49</v>
      </c>
      <c r="J939" s="285" t="s">
        <v>161</v>
      </c>
      <c r="K939" s="506">
        <f>+INDEX(CEC_ENERO_2025!$N$352:$N$555,MATCH($B939,CEC_ENERO_2025!$B$352:$B$555,0))</f>
        <v>431.75769823669447</v>
      </c>
    </row>
    <row r="940" spans="1:11" ht="16.5" hidden="1" x14ac:dyDescent="0.3">
      <c r="A940" s="67" t="str">
        <f t="shared" si="45"/>
        <v>DB1CapacidadBaja California Sur</v>
      </c>
      <c r="B940" s="250" t="str">
        <f t="shared" si="46"/>
        <v>DB1Baja California Sur</v>
      </c>
      <c r="C940" s="67" t="str">
        <f t="shared" si="44"/>
        <v>DB1CapacidadEnergíaBaja California Sur</v>
      </c>
      <c r="E940" s="180" t="s">
        <v>48</v>
      </c>
      <c r="F940" s="181" t="s">
        <v>185</v>
      </c>
      <c r="G940" s="181" t="s">
        <v>184</v>
      </c>
      <c r="H940" s="181" t="s">
        <v>135</v>
      </c>
      <c r="I940" s="181" t="s">
        <v>61</v>
      </c>
      <c r="J940" s="285" t="s">
        <v>161</v>
      </c>
      <c r="K940" s="506">
        <f>+INDEX(CEC_ENERO_2025!$N$352:$N$555,MATCH($B940,CEC_ENERO_2025!$B$352:$B$555,0))</f>
        <v>0.49690357352345726</v>
      </c>
    </row>
    <row r="941" spans="1:11" ht="16.5" hidden="1" x14ac:dyDescent="0.3">
      <c r="A941" s="67" t="str">
        <f t="shared" si="45"/>
        <v>DB2CapacidadBaja California Sur</v>
      </c>
      <c r="B941" s="250" t="str">
        <f t="shared" si="46"/>
        <v>DB2Baja California Sur</v>
      </c>
      <c r="C941" s="67" t="str">
        <f t="shared" si="44"/>
        <v>DB2CapacidadEnergíaBaja California Sur</v>
      </c>
      <c r="E941" s="180" t="s">
        <v>50</v>
      </c>
      <c r="F941" s="181" t="s">
        <v>185</v>
      </c>
      <c r="G941" s="181" t="s">
        <v>184</v>
      </c>
      <c r="H941" s="181" t="s">
        <v>135</v>
      </c>
      <c r="I941" s="181" t="s">
        <v>61</v>
      </c>
      <c r="J941" s="285" t="s">
        <v>161</v>
      </c>
      <c r="K941" s="506">
        <f>+INDEX(CEC_ENERO_2025!$N$352:$N$555,MATCH($B941,CEC_ENERO_2025!$B$352:$B$555,0))</f>
        <v>0.49484328731585914</v>
      </c>
    </row>
    <row r="942" spans="1:11" ht="16.5" hidden="1" x14ac:dyDescent="0.3">
      <c r="A942" s="67" t="str">
        <f t="shared" si="45"/>
        <v>PDBTCapacidadBaja California Sur</v>
      </c>
      <c r="B942" s="250" t="str">
        <f t="shared" si="46"/>
        <v>PDBTBaja California Sur</v>
      </c>
      <c r="C942" s="67" t="str">
        <f t="shared" si="44"/>
        <v>PDBTCapacidadEnergíaBaja California Sur</v>
      </c>
      <c r="E942" s="180" t="s">
        <v>56</v>
      </c>
      <c r="F942" s="181" t="s">
        <v>185</v>
      </c>
      <c r="G942" s="181" t="s">
        <v>184</v>
      </c>
      <c r="H942" s="181" t="s">
        <v>135</v>
      </c>
      <c r="I942" s="181" t="s">
        <v>61</v>
      </c>
      <c r="J942" s="285" t="s">
        <v>161</v>
      </c>
      <c r="K942" s="506">
        <f>+INDEX(CEC_ENERO_2025!$N$352:$N$555,MATCH($B942,CEC_ENERO_2025!$B$352:$B$555,0))</f>
        <v>0.75724883066541238</v>
      </c>
    </row>
    <row r="943" spans="1:11" ht="16.5" hidden="1" x14ac:dyDescent="0.3">
      <c r="A943" s="67" t="str">
        <f t="shared" si="45"/>
        <v>GDBTCapacidadBaja California Sur</v>
      </c>
      <c r="B943" s="250" t="str">
        <f t="shared" si="46"/>
        <v>GDBTBaja California Sur</v>
      </c>
      <c r="C943" s="67" t="str">
        <f t="shared" si="44"/>
        <v>GDBTCapacidadPotenciaBaja California Sur</v>
      </c>
      <c r="E943" s="187" t="s">
        <v>53</v>
      </c>
      <c r="F943" s="181" t="s">
        <v>185</v>
      </c>
      <c r="G943" s="181" t="s">
        <v>186</v>
      </c>
      <c r="H943" s="181" t="s">
        <v>136</v>
      </c>
      <c r="I943" s="181" t="s">
        <v>61</v>
      </c>
      <c r="J943" s="285" t="s">
        <v>161</v>
      </c>
      <c r="K943" s="506">
        <f>+INDEX(CEC_ENERO_2025!$N$352:$N$555,MATCH($B943,CEC_ENERO_2025!$B$352:$B$555,0))</f>
        <v>284.31743636234444</v>
      </c>
    </row>
    <row r="944" spans="1:11" ht="16.5" hidden="1" x14ac:dyDescent="0.3">
      <c r="A944" s="67" t="str">
        <f t="shared" si="45"/>
        <v>RABTCapacidadBaja California Sur</v>
      </c>
      <c r="B944" s="250" t="str">
        <f t="shared" si="46"/>
        <v>RABTBaja California Sur</v>
      </c>
      <c r="C944" s="67" t="str">
        <f t="shared" si="44"/>
        <v>RABTCapacidadEnergíaBaja California Sur</v>
      </c>
      <c r="E944" s="187" t="s">
        <v>59</v>
      </c>
      <c r="F944" s="181" t="s">
        <v>185</v>
      </c>
      <c r="G944" s="181" t="s">
        <v>184</v>
      </c>
      <c r="H944" s="181" t="s">
        <v>135</v>
      </c>
      <c r="I944" s="181" t="s">
        <v>61</v>
      </c>
      <c r="J944" s="285" t="s">
        <v>161</v>
      </c>
      <c r="K944" s="506">
        <f>+INDEX(CEC_ENERO_2025!$N$352:$N$555,MATCH($B944,CEC_ENERO_2025!$B$352:$B$555,0))</f>
        <v>0.56920088953553982</v>
      </c>
    </row>
    <row r="945" spans="1:11" ht="16.5" hidden="1" x14ac:dyDescent="0.3">
      <c r="A945" s="67" t="str">
        <f t="shared" si="45"/>
        <v>APBTCapacidadBaja California Sur</v>
      </c>
      <c r="B945" s="250" t="str">
        <f t="shared" si="46"/>
        <v>APBTBaja California Sur</v>
      </c>
      <c r="C945" s="67" t="str">
        <f t="shared" si="44"/>
        <v>APBTCapacidadEnergíaBaja California Sur</v>
      </c>
      <c r="E945" s="187" t="s">
        <v>57</v>
      </c>
      <c r="F945" s="181" t="s">
        <v>185</v>
      </c>
      <c r="G945" s="181" t="s">
        <v>184</v>
      </c>
      <c r="H945" s="181" t="s">
        <v>135</v>
      </c>
      <c r="I945" s="181" t="s">
        <v>61</v>
      </c>
      <c r="J945" s="285" t="s">
        <v>161</v>
      </c>
      <c r="K945" s="506">
        <f>+INDEX(CEC_ENERO_2025!$N$352:$N$555,MATCH($B945,CEC_ENERO_2025!$B$352:$B$555,0))</f>
        <v>1.3783314728831975</v>
      </c>
    </row>
    <row r="946" spans="1:11" ht="16.5" hidden="1" x14ac:dyDescent="0.3">
      <c r="A946" s="67" t="str">
        <f t="shared" si="45"/>
        <v>APMTCapacidadBaja California Sur</v>
      </c>
      <c r="B946" s="250" t="str">
        <f t="shared" si="46"/>
        <v>APMTBaja California Sur</v>
      </c>
      <c r="C946" s="67" t="str">
        <f t="shared" si="44"/>
        <v>APMTCapacidadEnergíaBaja California Sur</v>
      </c>
      <c r="E946" s="187" t="s">
        <v>58</v>
      </c>
      <c r="F946" s="181" t="s">
        <v>185</v>
      </c>
      <c r="G946" s="181" t="s">
        <v>184</v>
      </c>
      <c r="H946" s="181" t="s">
        <v>135</v>
      </c>
      <c r="I946" s="181" t="s">
        <v>61</v>
      </c>
      <c r="J946" s="285" t="s">
        <v>161</v>
      </c>
      <c r="K946" s="506">
        <f>+INDEX(CEC_ENERO_2025!$N$352:$N$555,MATCH($B946,CEC_ENERO_2025!$B$352:$B$555,0))</f>
        <v>0.87374865076778296</v>
      </c>
    </row>
    <row r="947" spans="1:11" ht="16.5" hidden="1" x14ac:dyDescent="0.3">
      <c r="A947" s="67" t="str">
        <f t="shared" si="45"/>
        <v>GDMTHCapacidadBaja California Sur</v>
      </c>
      <c r="B947" s="250" t="str">
        <f t="shared" si="46"/>
        <v>GDMTHBaja California Sur</v>
      </c>
      <c r="C947" s="67" t="str">
        <f t="shared" si="44"/>
        <v>GDMTHCapacidadPotenciaBaja California Sur</v>
      </c>
      <c r="E947" s="180" t="s">
        <v>54</v>
      </c>
      <c r="F947" s="181" t="s">
        <v>185</v>
      </c>
      <c r="G947" s="181" t="s">
        <v>186</v>
      </c>
      <c r="H947" s="181" t="s">
        <v>136</v>
      </c>
      <c r="I947" s="181" t="s">
        <v>61</v>
      </c>
      <c r="J947" s="285" t="s">
        <v>161</v>
      </c>
      <c r="K947" s="506">
        <f>+INDEX(CEC_ENERO_2025!$N$352:$N$555,MATCH($B947,CEC_ENERO_2025!$B$352:$B$555,0))</f>
        <v>275.7627534309043</v>
      </c>
    </row>
    <row r="948" spans="1:11" ht="16.5" hidden="1" x14ac:dyDescent="0.3">
      <c r="A948" s="67" t="str">
        <f t="shared" si="45"/>
        <v>GDMTOCapacidadBaja California Sur</v>
      </c>
      <c r="B948" s="250" t="str">
        <f t="shared" si="46"/>
        <v>GDMTOBaja California Sur</v>
      </c>
      <c r="C948" s="67" t="str">
        <f t="shared" si="44"/>
        <v>GDMTOCapacidadPotenciaBaja California Sur</v>
      </c>
      <c r="E948" s="180" t="s">
        <v>55</v>
      </c>
      <c r="F948" s="181" t="s">
        <v>185</v>
      </c>
      <c r="G948" s="181" t="s">
        <v>186</v>
      </c>
      <c r="H948" s="181" t="s">
        <v>136</v>
      </c>
      <c r="I948" s="181" t="s">
        <v>61</v>
      </c>
      <c r="J948" s="285" t="s">
        <v>161</v>
      </c>
      <c r="K948" s="506">
        <f>+INDEX(CEC_ENERO_2025!$N$352:$N$555,MATCH($B948,CEC_ENERO_2025!$B$352:$B$555,0))</f>
        <v>281.78571921069835</v>
      </c>
    </row>
    <row r="949" spans="1:11" ht="16.5" hidden="1" x14ac:dyDescent="0.3">
      <c r="A949" s="67" t="str">
        <f t="shared" si="45"/>
        <v>RAMTCapacidadBaja California Sur</v>
      </c>
      <c r="B949" s="250" t="str">
        <f t="shared" si="46"/>
        <v>RAMTBaja California Sur</v>
      </c>
      <c r="C949" s="67" t="str">
        <f t="shared" si="44"/>
        <v>RAMTCapacidadPotenciaBaja California Sur</v>
      </c>
      <c r="E949" s="180" t="s">
        <v>60</v>
      </c>
      <c r="F949" s="181" t="s">
        <v>185</v>
      </c>
      <c r="G949" s="181" t="s">
        <v>186</v>
      </c>
      <c r="H949" s="181" t="s">
        <v>136</v>
      </c>
      <c r="I949" s="181" t="s">
        <v>61</v>
      </c>
      <c r="J949" s="285" t="s">
        <v>161</v>
      </c>
      <c r="K949" s="506">
        <f>+INDEX(CEC_ENERO_2025!$N$352:$N$555,MATCH($B949,CEC_ENERO_2025!$B$352:$B$555,0))</f>
        <v>165.68447084012448</v>
      </c>
    </row>
    <row r="950" spans="1:11" ht="16.5" hidden="1" x14ac:dyDescent="0.3">
      <c r="A950" s="67" t="str">
        <f t="shared" si="45"/>
        <v>DISTCapacidadBaja California Sur</v>
      </c>
      <c r="B950" s="250" t="str">
        <f t="shared" si="46"/>
        <v>DISTBaja California Sur</v>
      </c>
      <c r="C950" s="67" t="str">
        <f t="shared" si="44"/>
        <v>DISTCapacidadPotenciaBaja California Sur</v>
      </c>
      <c r="E950" s="180" t="s">
        <v>51</v>
      </c>
      <c r="F950" s="181" t="s">
        <v>185</v>
      </c>
      <c r="G950" s="181" t="s">
        <v>186</v>
      </c>
      <c r="H950" s="181" t="s">
        <v>136</v>
      </c>
      <c r="I950" s="181" t="s">
        <v>61</v>
      </c>
      <c r="J950" s="285" t="s">
        <v>161</v>
      </c>
      <c r="K950" s="506">
        <f>+INDEX(CEC_ENERO_2025!$N$352:$N$555,MATCH($B950,CEC_ENERO_2025!$B$352:$B$555,0))</f>
        <v>307.51813204736146</v>
      </c>
    </row>
    <row r="951" spans="1:11" ht="16.5" hidden="1" x14ac:dyDescent="0.3">
      <c r="A951" s="67" t="str">
        <f t="shared" si="45"/>
        <v>DITCapacidadBaja California Sur</v>
      </c>
      <c r="B951" s="250" t="str">
        <f t="shared" si="46"/>
        <v>DITBaja California Sur</v>
      </c>
      <c r="C951" s="67" t="str">
        <f t="shared" si="44"/>
        <v>DITCapacidadPotenciaBaja California Sur</v>
      </c>
      <c r="E951" s="180" t="s">
        <v>52</v>
      </c>
      <c r="F951" s="181" t="s">
        <v>185</v>
      </c>
      <c r="G951" s="181" t="s">
        <v>186</v>
      </c>
      <c r="H951" s="181" t="s">
        <v>136</v>
      </c>
      <c r="I951" s="181" t="s">
        <v>61</v>
      </c>
      <c r="J951" s="285" t="s">
        <v>161</v>
      </c>
      <c r="K951" s="506">
        <f>+INDEX(CEC_ENERO_2025!$N$352:$N$555,MATCH($B951,CEC_ENERO_2025!$B$352:$B$555,0))</f>
        <v>357.19650227995419</v>
      </c>
    </row>
    <row r="952" spans="1:11" ht="16.5" hidden="1" x14ac:dyDescent="0.3">
      <c r="A952" s="67" t="str">
        <f t="shared" si="45"/>
        <v>DB1CapacidadBajío</v>
      </c>
      <c r="B952" s="250" t="str">
        <f t="shared" si="46"/>
        <v>DB1Bajío</v>
      </c>
      <c r="C952" s="67" t="str">
        <f t="shared" si="44"/>
        <v>DB1CapacidadEnergíaBajío</v>
      </c>
      <c r="E952" s="180" t="s">
        <v>48</v>
      </c>
      <c r="F952" s="181" t="s">
        <v>185</v>
      </c>
      <c r="G952" s="181" t="s">
        <v>184</v>
      </c>
      <c r="H952" s="181" t="s">
        <v>135</v>
      </c>
      <c r="I952" s="181" t="s">
        <v>62</v>
      </c>
      <c r="J952" s="285" t="s">
        <v>161</v>
      </c>
      <c r="K952" s="506">
        <f>+INDEX(CEC_ENERO_2025!$N$352:$N$555,MATCH($B952,CEC_ENERO_2025!$B$352:$B$555,0))</f>
        <v>0.54672503999810451</v>
      </c>
    </row>
    <row r="953" spans="1:11" ht="16.5" hidden="1" x14ac:dyDescent="0.3">
      <c r="A953" s="67" t="str">
        <f t="shared" si="45"/>
        <v>DB2CapacidadBajío</v>
      </c>
      <c r="B953" s="250" t="str">
        <f t="shared" si="46"/>
        <v>DB2Bajío</v>
      </c>
      <c r="C953" s="67" t="str">
        <f t="shared" si="44"/>
        <v>DB2CapacidadEnergíaBajío</v>
      </c>
      <c r="E953" s="180" t="s">
        <v>50</v>
      </c>
      <c r="F953" s="181" t="s">
        <v>185</v>
      </c>
      <c r="G953" s="181" t="s">
        <v>184</v>
      </c>
      <c r="H953" s="181" t="s">
        <v>135</v>
      </c>
      <c r="I953" s="181" t="s">
        <v>62</v>
      </c>
      <c r="J953" s="285" t="s">
        <v>161</v>
      </c>
      <c r="K953" s="506">
        <f>+INDEX(CEC_ENERO_2025!$N$352:$N$555,MATCH($B953,CEC_ENERO_2025!$B$352:$B$555,0))</f>
        <v>0.54429015629821564</v>
      </c>
    </row>
    <row r="954" spans="1:11" ht="16.5" hidden="1" x14ac:dyDescent="0.3">
      <c r="A954" s="67" t="str">
        <f t="shared" si="45"/>
        <v>PDBTCapacidadBajío</v>
      </c>
      <c r="B954" s="250" t="str">
        <f t="shared" si="46"/>
        <v>PDBTBajío</v>
      </c>
      <c r="C954" s="67" t="str">
        <f t="shared" si="44"/>
        <v>PDBTCapacidadEnergíaBajío</v>
      </c>
      <c r="E954" s="180" t="s">
        <v>56</v>
      </c>
      <c r="F954" s="181" t="s">
        <v>185</v>
      </c>
      <c r="G954" s="181" t="s">
        <v>184</v>
      </c>
      <c r="H954" s="181" t="s">
        <v>135</v>
      </c>
      <c r="I954" s="181" t="s">
        <v>62</v>
      </c>
      <c r="J954" s="285" t="s">
        <v>161</v>
      </c>
      <c r="K954" s="506">
        <f>+INDEX(CEC_ENERO_2025!$N$352:$N$555,MATCH($B954,CEC_ENERO_2025!$B$352:$B$555,0))</f>
        <v>1.1350304016404633</v>
      </c>
    </row>
    <row r="955" spans="1:11" ht="16.5" hidden="1" x14ac:dyDescent="0.3">
      <c r="A955" s="67" t="str">
        <f t="shared" si="45"/>
        <v>GDBTCapacidadBajío</v>
      </c>
      <c r="B955" s="250" t="str">
        <f t="shared" si="46"/>
        <v>GDBTBajío</v>
      </c>
      <c r="C955" s="67" t="str">
        <f t="shared" si="44"/>
        <v>GDBTCapacidadPotenciaBajío</v>
      </c>
      <c r="E955" s="180" t="s">
        <v>53</v>
      </c>
      <c r="F955" s="181" t="s">
        <v>185</v>
      </c>
      <c r="G955" s="181" t="s">
        <v>186</v>
      </c>
      <c r="H955" s="181" t="s">
        <v>136</v>
      </c>
      <c r="I955" s="181" t="s">
        <v>62</v>
      </c>
      <c r="J955" s="285" t="s">
        <v>161</v>
      </c>
      <c r="K955" s="506">
        <f>+INDEX(CEC_ENERO_2025!$N$352:$N$555,MATCH($B955,CEC_ENERO_2025!$B$352:$B$555,0))</f>
        <v>326.70464100499271</v>
      </c>
    </row>
    <row r="956" spans="1:11" ht="16.5" hidden="1" x14ac:dyDescent="0.3">
      <c r="A956" s="67" t="str">
        <f t="shared" si="45"/>
        <v>RABTCapacidadBajío</v>
      </c>
      <c r="B956" s="250" t="str">
        <f t="shared" si="46"/>
        <v>RABTBajío</v>
      </c>
      <c r="C956" s="67" t="str">
        <f t="shared" si="44"/>
        <v>RABTCapacidadEnergíaBajío</v>
      </c>
      <c r="E956" s="187" t="s">
        <v>59</v>
      </c>
      <c r="F956" s="181" t="s">
        <v>185</v>
      </c>
      <c r="G956" s="181" t="s">
        <v>184</v>
      </c>
      <c r="H956" s="181" t="s">
        <v>135</v>
      </c>
      <c r="I956" s="181" t="s">
        <v>62</v>
      </c>
      <c r="J956" s="285" t="s">
        <v>161</v>
      </c>
      <c r="K956" s="506">
        <f>+INDEX(CEC_ENERO_2025!$N$352:$N$555,MATCH($B956,CEC_ENERO_2025!$B$352:$B$555,0))</f>
        <v>0.63044757952504993</v>
      </c>
    </row>
    <row r="957" spans="1:11" ht="16.5" hidden="1" x14ac:dyDescent="0.3">
      <c r="A957" s="67" t="str">
        <f t="shared" si="45"/>
        <v>APBTCapacidadBajío</v>
      </c>
      <c r="B957" s="250" t="str">
        <f t="shared" si="46"/>
        <v>APBTBajío</v>
      </c>
      <c r="C957" s="67" t="str">
        <f t="shared" si="44"/>
        <v>APBTCapacidadEnergíaBajío</v>
      </c>
      <c r="E957" s="180" t="s">
        <v>57</v>
      </c>
      <c r="F957" s="181" t="s">
        <v>185</v>
      </c>
      <c r="G957" s="181" t="s">
        <v>184</v>
      </c>
      <c r="H957" s="181" t="s">
        <v>135</v>
      </c>
      <c r="I957" s="181" t="s">
        <v>62</v>
      </c>
      <c r="J957" s="285" t="s">
        <v>161</v>
      </c>
      <c r="K957" s="506">
        <f>+INDEX(CEC_ENERO_2025!$N$352:$N$555,MATCH($B957,CEC_ENERO_2025!$B$352:$B$555,0))</f>
        <v>1.6431718999326392</v>
      </c>
    </row>
    <row r="958" spans="1:11" ht="16.5" hidden="1" x14ac:dyDescent="0.3">
      <c r="A958" s="67" t="str">
        <f t="shared" si="45"/>
        <v>APMTCapacidadBajío</v>
      </c>
      <c r="B958" s="250" t="str">
        <f t="shared" si="46"/>
        <v>APMTBajío</v>
      </c>
      <c r="C958" s="67" t="str">
        <f t="shared" si="44"/>
        <v>APMTCapacidadEnergíaBajío</v>
      </c>
      <c r="E958" s="180" t="s">
        <v>58</v>
      </c>
      <c r="F958" s="181" t="s">
        <v>185</v>
      </c>
      <c r="G958" s="181" t="s">
        <v>184</v>
      </c>
      <c r="H958" s="181" t="s">
        <v>135</v>
      </c>
      <c r="I958" s="181" t="s">
        <v>62</v>
      </c>
      <c r="J958" s="285" t="s">
        <v>161</v>
      </c>
      <c r="K958" s="506">
        <f>+INDEX(CEC_ENERO_2025!$N$352:$N$555,MATCH($B958,CEC_ENERO_2025!$B$352:$B$555,0))</f>
        <v>1.2395431019895364</v>
      </c>
    </row>
    <row r="959" spans="1:11" ht="16.5" hidden="1" x14ac:dyDescent="0.3">
      <c r="A959" s="67" t="str">
        <f t="shared" si="45"/>
        <v>GDMTHCapacidadBajío</v>
      </c>
      <c r="B959" s="250" t="str">
        <f t="shared" si="46"/>
        <v>GDMTHBajío</v>
      </c>
      <c r="C959" s="67" t="str">
        <f t="shared" si="44"/>
        <v>GDMTHCapacidadPotenciaBajío</v>
      </c>
      <c r="E959" s="180" t="s">
        <v>54</v>
      </c>
      <c r="F959" s="181" t="s">
        <v>185</v>
      </c>
      <c r="G959" s="181" t="s">
        <v>186</v>
      </c>
      <c r="H959" s="181" t="s">
        <v>136</v>
      </c>
      <c r="I959" s="181" t="s">
        <v>62</v>
      </c>
      <c r="J959" s="285" t="s">
        <v>161</v>
      </c>
      <c r="K959" s="506">
        <f>+INDEX(CEC_ENERO_2025!$N$352:$N$555,MATCH($B959,CEC_ENERO_2025!$B$352:$B$555,0))</f>
        <v>421.4600131736259</v>
      </c>
    </row>
    <row r="960" spans="1:11" ht="16.5" hidden="1" x14ac:dyDescent="0.3">
      <c r="A960" s="67" t="str">
        <f t="shared" si="45"/>
        <v>GDMTOCapacidadBajío</v>
      </c>
      <c r="B960" s="250" t="str">
        <f t="shared" si="46"/>
        <v>GDMTOBajío</v>
      </c>
      <c r="C960" s="67" t="str">
        <f t="shared" si="44"/>
        <v>GDMTOCapacidadPotenciaBajío</v>
      </c>
      <c r="E960" s="180" t="s">
        <v>55</v>
      </c>
      <c r="F960" s="181" t="s">
        <v>185</v>
      </c>
      <c r="G960" s="181" t="s">
        <v>186</v>
      </c>
      <c r="H960" s="181" t="s">
        <v>136</v>
      </c>
      <c r="I960" s="181" t="s">
        <v>62</v>
      </c>
      <c r="J960" s="285" t="s">
        <v>161</v>
      </c>
      <c r="K960" s="506">
        <f>+INDEX(CEC_ENERO_2025!$N$352:$N$555,MATCH($B960,CEC_ENERO_2025!$B$352:$B$555,0))</f>
        <v>362.82164552293551</v>
      </c>
    </row>
    <row r="961" spans="1:11" ht="16.5" hidden="1" x14ac:dyDescent="0.3">
      <c r="A961" s="67" t="str">
        <f t="shared" si="45"/>
        <v>RAMTCapacidadBajío</v>
      </c>
      <c r="B961" s="250" t="str">
        <f t="shared" si="46"/>
        <v>RAMTBajío</v>
      </c>
      <c r="C961" s="67" t="str">
        <f t="shared" si="44"/>
        <v>RAMTCapacidadPotenciaBajío</v>
      </c>
      <c r="E961" s="180" t="s">
        <v>60</v>
      </c>
      <c r="F961" s="181" t="s">
        <v>185</v>
      </c>
      <c r="G961" s="181" t="s">
        <v>186</v>
      </c>
      <c r="H961" s="181" t="s">
        <v>136</v>
      </c>
      <c r="I961" s="181" t="s">
        <v>62</v>
      </c>
      <c r="J961" s="285" t="s">
        <v>161</v>
      </c>
      <c r="K961" s="506">
        <f>+INDEX(CEC_ENERO_2025!$N$352:$N$555,MATCH($B961,CEC_ENERO_2025!$B$352:$B$555,0))</f>
        <v>165.68447084012448</v>
      </c>
    </row>
    <row r="962" spans="1:11" ht="16.5" hidden="1" x14ac:dyDescent="0.3">
      <c r="A962" s="67" t="str">
        <f t="shared" si="45"/>
        <v>DISTCapacidadBajío</v>
      </c>
      <c r="B962" s="250" t="str">
        <f t="shared" si="46"/>
        <v>DISTBajío</v>
      </c>
      <c r="C962" s="67" t="str">
        <f t="shared" si="44"/>
        <v>DISTCapacidadPotenciaBajío</v>
      </c>
      <c r="E962" s="180" t="s">
        <v>51</v>
      </c>
      <c r="F962" s="181" t="s">
        <v>185</v>
      </c>
      <c r="G962" s="181" t="s">
        <v>186</v>
      </c>
      <c r="H962" s="181" t="s">
        <v>136</v>
      </c>
      <c r="I962" s="181" t="s">
        <v>62</v>
      </c>
      <c r="J962" s="285" t="s">
        <v>161</v>
      </c>
      <c r="K962" s="506">
        <f>+INDEX(CEC_ENERO_2025!$N$352:$N$555,MATCH($B962,CEC_ENERO_2025!$B$352:$B$555,0))</f>
        <v>431.75769823669447</v>
      </c>
    </row>
    <row r="963" spans="1:11" ht="16.5" hidden="1" x14ac:dyDescent="0.3">
      <c r="A963" s="67" t="str">
        <f t="shared" si="45"/>
        <v>DITCapacidadBajío</v>
      </c>
      <c r="B963" s="250" t="str">
        <f t="shared" si="46"/>
        <v>DITBajío</v>
      </c>
      <c r="C963" s="67" t="str">
        <f t="shared" si="44"/>
        <v>DITCapacidadPotenciaBajío</v>
      </c>
      <c r="E963" s="180" t="s">
        <v>52</v>
      </c>
      <c r="F963" s="181" t="s">
        <v>185</v>
      </c>
      <c r="G963" s="181" t="s">
        <v>186</v>
      </c>
      <c r="H963" s="181" t="s">
        <v>136</v>
      </c>
      <c r="I963" s="181" t="s">
        <v>62</v>
      </c>
      <c r="J963" s="285" t="s">
        <v>161</v>
      </c>
      <c r="K963" s="506">
        <f>+INDEX(CEC_ENERO_2025!$N$352:$N$555,MATCH($B963,CEC_ENERO_2025!$B$352:$B$555,0))</f>
        <v>431.75769823669447</v>
      </c>
    </row>
    <row r="964" spans="1:11" ht="16.5" hidden="1" x14ac:dyDescent="0.3">
      <c r="A964" s="67" t="str">
        <f t="shared" si="45"/>
        <v>DB1CapacidadCentro Occidente</v>
      </c>
      <c r="B964" s="250" t="str">
        <f t="shared" si="46"/>
        <v>DB1Centro Occidente</v>
      </c>
      <c r="C964" s="67" t="str">
        <f t="shared" si="44"/>
        <v>DB1CapacidadEnergíaCentro Occidente</v>
      </c>
      <c r="E964" s="180" t="s">
        <v>48</v>
      </c>
      <c r="F964" s="181" t="s">
        <v>185</v>
      </c>
      <c r="G964" s="181" t="s">
        <v>184</v>
      </c>
      <c r="H964" s="181" t="s">
        <v>135</v>
      </c>
      <c r="I964" s="181" t="s">
        <v>63</v>
      </c>
      <c r="J964" s="285" t="s">
        <v>161</v>
      </c>
      <c r="K964" s="506">
        <f>+INDEX(CEC_ENERO_2025!$N$352:$N$555,MATCH($B964,CEC_ENERO_2025!$B$352:$B$555,0))</f>
        <v>0.48566564875473955</v>
      </c>
    </row>
    <row r="965" spans="1:11" ht="16.5" hidden="1" x14ac:dyDescent="0.3">
      <c r="A965" s="67" t="str">
        <f t="shared" si="45"/>
        <v>DB2CapacidadCentro Occidente</v>
      </c>
      <c r="B965" s="250" t="str">
        <f t="shared" si="46"/>
        <v>DB2Centro Occidente</v>
      </c>
      <c r="C965" s="67" t="str">
        <f t="shared" si="44"/>
        <v>DB2CapacidadEnergíaCentro Occidente</v>
      </c>
      <c r="E965" s="180" t="s">
        <v>50</v>
      </c>
      <c r="F965" s="181" t="s">
        <v>185</v>
      </c>
      <c r="G965" s="181" t="s">
        <v>184</v>
      </c>
      <c r="H965" s="181" t="s">
        <v>135</v>
      </c>
      <c r="I965" s="181" t="s">
        <v>63</v>
      </c>
      <c r="J965" s="285" t="s">
        <v>161</v>
      </c>
      <c r="K965" s="506">
        <f>+INDEX(CEC_ENERO_2025!$N$352:$N$555,MATCH($B965,CEC_ENERO_2025!$B$352:$B$555,0))</f>
        <v>0.48360536254714132</v>
      </c>
    </row>
    <row r="966" spans="1:11" ht="16.5" hidden="1" x14ac:dyDescent="0.3">
      <c r="A966" s="67" t="str">
        <f t="shared" si="45"/>
        <v>PDBTCapacidadCentro Occidente</v>
      </c>
      <c r="B966" s="250" t="str">
        <f t="shared" si="46"/>
        <v>PDBTCentro Occidente</v>
      </c>
      <c r="C966" s="67" t="str">
        <f t="shared" si="44"/>
        <v>PDBTCapacidadEnergíaCentro Occidente</v>
      </c>
      <c r="E966" s="180" t="s">
        <v>56</v>
      </c>
      <c r="F966" s="181" t="s">
        <v>185</v>
      </c>
      <c r="G966" s="181" t="s">
        <v>184</v>
      </c>
      <c r="H966" s="181" t="s">
        <v>135</v>
      </c>
      <c r="I966" s="181" t="s">
        <v>63</v>
      </c>
      <c r="J966" s="285" t="s">
        <v>161</v>
      </c>
      <c r="K966" s="506">
        <f>+INDEX(CEC_ENERO_2025!$N$352:$N$555,MATCH($B966,CEC_ENERO_2025!$B$352:$B$555,0))</f>
        <v>0.9389286144263439</v>
      </c>
    </row>
    <row r="967" spans="1:11" ht="16.5" hidden="1" x14ac:dyDescent="0.3">
      <c r="A967" s="67" t="str">
        <f t="shared" si="45"/>
        <v>GDBTCapacidadCentro Occidente</v>
      </c>
      <c r="B967" s="250" t="str">
        <f t="shared" si="46"/>
        <v>GDBTCentro Occidente</v>
      </c>
      <c r="C967" s="67" t="str">
        <f t="shared" si="44"/>
        <v>GDBTCapacidadPotenciaCentro Occidente</v>
      </c>
      <c r="E967" s="187" t="s">
        <v>53</v>
      </c>
      <c r="F967" s="181" t="s">
        <v>185</v>
      </c>
      <c r="G967" s="181" t="s">
        <v>186</v>
      </c>
      <c r="H967" s="181" t="s">
        <v>136</v>
      </c>
      <c r="I967" s="181" t="s">
        <v>63</v>
      </c>
      <c r="J967" s="285" t="s">
        <v>161</v>
      </c>
      <c r="K967" s="506">
        <f>+INDEX(CEC_ENERO_2025!$N$352:$N$555,MATCH($B967,CEC_ENERO_2025!$B$352:$B$555,0))</f>
        <v>279.50367128766408</v>
      </c>
    </row>
    <row r="968" spans="1:11" ht="16.5" hidden="1" x14ac:dyDescent="0.3">
      <c r="A968" s="67" t="str">
        <f t="shared" si="45"/>
        <v>RABTCapacidadCentro Occidente</v>
      </c>
      <c r="B968" s="250" t="str">
        <f t="shared" si="46"/>
        <v>RABTCentro Occidente</v>
      </c>
      <c r="C968" s="67" t="str">
        <f t="shared" si="44"/>
        <v>RABTCapacidadEnergíaCentro Occidente</v>
      </c>
      <c r="E968" s="187" t="s">
        <v>59</v>
      </c>
      <c r="F968" s="99" t="s">
        <v>185</v>
      </c>
      <c r="G968" s="99" t="s">
        <v>184</v>
      </c>
      <c r="H968" s="181" t="s">
        <v>135</v>
      </c>
      <c r="I968" s="181" t="s">
        <v>63</v>
      </c>
      <c r="J968" s="285" t="s">
        <v>161</v>
      </c>
      <c r="K968" s="506">
        <f>+INDEX(CEC_ENERO_2025!$N$352:$N$555,MATCH($B968,CEC_ENERO_2025!$B$352:$B$555,0))</f>
        <v>0.55534078232078765</v>
      </c>
    </row>
    <row r="969" spans="1:11" ht="16.5" hidden="1" x14ac:dyDescent="0.3">
      <c r="A969" s="67" t="str">
        <f t="shared" si="45"/>
        <v>APBTCapacidadCentro Occidente</v>
      </c>
      <c r="B969" s="250" t="str">
        <f t="shared" si="46"/>
        <v>APBTCentro Occidente</v>
      </c>
      <c r="C969" s="67" t="str">
        <f t="shared" si="44"/>
        <v>APBTCapacidadEnergíaCentro Occidente</v>
      </c>
      <c r="E969" s="187" t="s">
        <v>57</v>
      </c>
      <c r="F969" s="99" t="s">
        <v>185</v>
      </c>
      <c r="G969" s="99" t="s">
        <v>184</v>
      </c>
      <c r="H969" s="181" t="s">
        <v>135</v>
      </c>
      <c r="I969" s="181" t="s">
        <v>63</v>
      </c>
      <c r="J969" s="285" t="s">
        <v>161</v>
      </c>
      <c r="K969" s="506">
        <f>+INDEX(CEC_ENERO_2025!$N$352:$N$555,MATCH($B969,CEC_ENERO_2025!$B$352:$B$555,0))</f>
        <v>1.4472574114646644</v>
      </c>
    </row>
    <row r="970" spans="1:11" ht="16.5" hidden="1" x14ac:dyDescent="0.3">
      <c r="A970" s="67" t="str">
        <f t="shared" si="45"/>
        <v>APMTCapacidadCentro Occidente</v>
      </c>
      <c r="B970" s="250" t="str">
        <f t="shared" si="46"/>
        <v>APMTCentro Occidente</v>
      </c>
      <c r="C970" s="67" t="str">
        <f t="shared" ref="C970:C1033" si="47">E970&amp;F970&amp;H970&amp;I970</f>
        <v>APMTCapacidadEnergíaCentro Occidente</v>
      </c>
      <c r="E970" s="187" t="s">
        <v>58</v>
      </c>
      <c r="F970" s="99" t="s">
        <v>185</v>
      </c>
      <c r="G970" s="99" t="s">
        <v>184</v>
      </c>
      <c r="H970" s="181" t="s">
        <v>135</v>
      </c>
      <c r="I970" s="181" t="s">
        <v>63</v>
      </c>
      <c r="J970" s="285" t="s">
        <v>161</v>
      </c>
      <c r="K970" s="506">
        <f>+INDEX(CEC_ENERO_2025!$N$352:$N$555,MATCH($B970,CEC_ENERO_2025!$B$352:$B$555,0))</f>
        <v>1.2275559822362383</v>
      </c>
    </row>
    <row r="971" spans="1:11" ht="16.5" hidden="1" x14ac:dyDescent="0.3">
      <c r="A971" s="67" t="str">
        <f t="shared" ref="A971:A1034" si="48">IF(J971="NA",E971&amp;F971&amp;I971,E971&amp;F971&amp;I971&amp;J971)</f>
        <v>GDMTHCapacidadCentro Occidente</v>
      </c>
      <c r="B971" s="250" t="str">
        <f t="shared" si="46"/>
        <v>GDMTHCentro Occidente</v>
      </c>
      <c r="C971" s="67" t="str">
        <f t="shared" si="47"/>
        <v>GDMTHCapacidadPotenciaCentro Occidente</v>
      </c>
      <c r="E971" s="180" t="s">
        <v>54</v>
      </c>
      <c r="F971" s="99" t="s">
        <v>185</v>
      </c>
      <c r="G971" s="99" t="s">
        <v>186</v>
      </c>
      <c r="H971" s="181" t="s">
        <v>136</v>
      </c>
      <c r="I971" s="181" t="s">
        <v>63</v>
      </c>
      <c r="J971" s="285" t="s">
        <v>161</v>
      </c>
      <c r="K971" s="506">
        <f>+INDEX(CEC_ENERO_2025!$N$352:$N$555,MATCH($B971,CEC_ENERO_2025!$B$352:$B$555,0))</f>
        <v>421.2916316008413</v>
      </c>
    </row>
    <row r="972" spans="1:11" ht="16.5" hidden="1" x14ac:dyDescent="0.3">
      <c r="A972" s="67" t="str">
        <f t="shared" si="48"/>
        <v>GDMTOCapacidadCentro Occidente</v>
      </c>
      <c r="B972" s="250" t="str">
        <f t="shared" si="46"/>
        <v>GDMTOCentro Occidente</v>
      </c>
      <c r="C972" s="67" t="str">
        <f t="shared" si="47"/>
        <v>GDMTOCapacidadPotenciaCentro Occidente</v>
      </c>
      <c r="E972" s="180" t="s">
        <v>55</v>
      </c>
      <c r="F972" s="99" t="s">
        <v>185</v>
      </c>
      <c r="G972" s="99" t="s">
        <v>186</v>
      </c>
      <c r="H972" s="181" t="s">
        <v>136</v>
      </c>
      <c r="I972" s="181" t="s">
        <v>63</v>
      </c>
      <c r="J972" s="285" t="s">
        <v>161</v>
      </c>
      <c r="K972" s="506">
        <f>+INDEX(CEC_ENERO_2025!$N$352:$N$555,MATCH($B972,CEC_ENERO_2025!$B$352:$B$555,0))</f>
        <v>319.71184231765841</v>
      </c>
    </row>
    <row r="973" spans="1:11" ht="16.5" hidden="1" x14ac:dyDescent="0.3">
      <c r="A973" s="67" t="str">
        <f t="shared" si="48"/>
        <v>RAMTCapacidadCentro Occidente</v>
      </c>
      <c r="B973" s="250" t="str">
        <f t="shared" si="46"/>
        <v>RAMTCentro Occidente</v>
      </c>
      <c r="C973" s="67" t="str">
        <f t="shared" si="47"/>
        <v>RAMTCapacidadPotenciaCentro Occidente</v>
      </c>
      <c r="E973" s="180" t="s">
        <v>60</v>
      </c>
      <c r="F973" s="99" t="s">
        <v>185</v>
      </c>
      <c r="G973" s="99" t="s">
        <v>186</v>
      </c>
      <c r="H973" s="181" t="s">
        <v>136</v>
      </c>
      <c r="I973" s="181" t="s">
        <v>63</v>
      </c>
      <c r="J973" s="285" t="s">
        <v>161</v>
      </c>
      <c r="K973" s="506">
        <f>+INDEX(CEC_ENERO_2025!$N$352:$N$555,MATCH($B973,CEC_ENERO_2025!$B$352:$B$555,0))</f>
        <v>165.68447084012448</v>
      </c>
    </row>
    <row r="974" spans="1:11" ht="16.5" hidden="1" x14ac:dyDescent="0.3">
      <c r="A974" s="67" t="str">
        <f t="shared" si="48"/>
        <v>DISTCapacidadCentro Occidente</v>
      </c>
      <c r="B974" s="250" t="str">
        <f t="shared" si="46"/>
        <v>DISTCentro Occidente</v>
      </c>
      <c r="C974" s="67" t="str">
        <f t="shared" si="47"/>
        <v>DISTCapacidadPotenciaCentro Occidente</v>
      </c>
      <c r="E974" s="180" t="s">
        <v>51</v>
      </c>
      <c r="F974" s="99" t="s">
        <v>185</v>
      </c>
      <c r="G974" s="99" t="s">
        <v>186</v>
      </c>
      <c r="H974" s="181" t="s">
        <v>136</v>
      </c>
      <c r="I974" s="181" t="s">
        <v>63</v>
      </c>
      <c r="J974" s="285" t="s">
        <v>161</v>
      </c>
      <c r="K974" s="506">
        <f>+INDEX(CEC_ENERO_2025!$N$352:$N$555,MATCH($B974,CEC_ENERO_2025!$B$352:$B$555,0))</f>
        <v>431.75769823669447</v>
      </c>
    </row>
    <row r="975" spans="1:11" ht="16.5" hidden="1" x14ac:dyDescent="0.3">
      <c r="A975" s="67" t="str">
        <f t="shared" si="48"/>
        <v>DITCapacidadCentro Occidente</v>
      </c>
      <c r="B975" s="250" t="str">
        <f t="shared" si="46"/>
        <v>DITCentro Occidente</v>
      </c>
      <c r="C975" s="67" t="str">
        <f t="shared" si="47"/>
        <v>DITCapacidadPotenciaCentro Occidente</v>
      </c>
      <c r="E975" s="180" t="s">
        <v>52</v>
      </c>
      <c r="F975" s="99" t="s">
        <v>185</v>
      </c>
      <c r="G975" s="99" t="s">
        <v>186</v>
      </c>
      <c r="H975" s="181" t="s">
        <v>136</v>
      </c>
      <c r="I975" s="181" t="s">
        <v>63</v>
      </c>
      <c r="J975" s="285" t="s">
        <v>161</v>
      </c>
      <c r="K975" s="506">
        <f>+INDEX(CEC_ENERO_2025!$N$352:$N$555,MATCH($B975,CEC_ENERO_2025!$B$352:$B$555,0))</f>
        <v>431.75769823669447</v>
      </c>
    </row>
    <row r="976" spans="1:11" ht="16.5" hidden="1" x14ac:dyDescent="0.3">
      <c r="A976" s="67" t="str">
        <f t="shared" si="48"/>
        <v>DB1CapacidadCentro Oriente</v>
      </c>
      <c r="B976" s="250" t="str">
        <f t="shared" si="46"/>
        <v>DB1Centro Oriente</v>
      </c>
      <c r="C976" s="67" t="str">
        <f t="shared" si="47"/>
        <v>DB1CapacidadEnergíaCentro Oriente</v>
      </c>
      <c r="E976" s="180" t="s">
        <v>48</v>
      </c>
      <c r="F976" s="99" t="s">
        <v>185</v>
      </c>
      <c r="G976" s="99" t="s">
        <v>184</v>
      </c>
      <c r="H976" s="181" t="s">
        <v>135</v>
      </c>
      <c r="I976" s="181" t="s">
        <v>64</v>
      </c>
      <c r="J976" s="285" t="s">
        <v>161</v>
      </c>
      <c r="K976" s="506">
        <f>+INDEX(CEC_ENERO_2025!$N$352:$N$555,MATCH($B976,CEC_ENERO_2025!$B$352:$B$555,0))</f>
        <v>0.53567441397553262</v>
      </c>
    </row>
    <row r="977" spans="1:11" ht="16.5" hidden="1" x14ac:dyDescent="0.3">
      <c r="A977" s="67" t="str">
        <f t="shared" si="48"/>
        <v>DB2CapacidadCentro Oriente</v>
      </c>
      <c r="B977" s="250" t="str">
        <f t="shared" si="46"/>
        <v>DB2Centro Oriente</v>
      </c>
      <c r="C977" s="67" t="str">
        <f t="shared" si="47"/>
        <v>DB2CapacidadEnergíaCentro Oriente</v>
      </c>
      <c r="E977" s="180" t="s">
        <v>50</v>
      </c>
      <c r="F977" s="99" t="s">
        <v>185</v>
      </c>
      <c r="G977" s="99" t="s">
        <v>184</v>
      </c>
      <c r="H977" s="181" t="s">
        <v>135</v>
      </c>
      <c r="I977" s="181" t="s">
        <v>64</v>
      </c>
      <c r="J977" s="285" t="s">
        <v>161</v>
      </c>
      <c r="K977" s="506">
        <f>+INDEX(CEC_ENERO_2025!$N$352:$N$555,MATCH($B977,CEC_ENERO_2025!$B$352:$B$555,0))</f>
        <v>0.53323953027564353</v>
      </c>
    </row>
    <row r="978" spans="1:11" ht="16.5" hidden="1" x14ac:dyDescent="0.3">
      <c r="A978" s="67" t="str">
        <f t="shared" si="48"/>
        <v>PDBTCapacidadCentro Oriente</v>
      </c>
      <c r="B978" s="250" t="str">
        <f t="shared" si="46"/>
        <v>PDBTCentro Oriente</v>
      </c>
      <c r="C978" s="67" t="str">
        <f t="shared" si="47"/>
        <v>PDBTCapacidadEnergíaCentro Oriente</v>
      </c>
      <c r="E978" s="180" t="s">
        <v>56</v>
      </c>
      <c r="F978" s="99" t="s">
        <v>185</v>
      </c>
      <c r="G978" s="99" t="s">
        <v>184</v>
      </c>
      <c r="H978" s="181" t="s">
        <v>135</v>
      </c>
      <c r="I978" s="181" t="s">
        <v>64</v>
      </c>
      <c r="J978" s="285" t="s">
        <v>161</v>
      </c>
      <c r="K978" s="506">
        <f>+INDEX(CEC_ENERO_2025!$N$352:$N$555,MATCH($B978,CEC_ENERO_2025!$B$352:$B$555,0))</f>
        <v>0.9432364855876858</v>
      </c>
    </row>
    <row r="979" spans="1:11" ht="16.5" hidden="1" x14ac:dyDescent="0.3">
      <c r="A979" s="67" t="str">
        <f t="shared" si="48"/>
        <v>GDBTCapacidadCentro Oriente</v>
      </c>
      <c r="B979" s="250" t="str">
        <f t="shared" si="46"/>
        <v>GDBTCentro Oriente</v>
      </c>
      <c r="C979" s="67" t="str">
        <f t="shared" si="47"/>
        <v>GDBTCapacidadPotenciaCentro Oriente</v>
      </c>
      <c r="E979" s="180" t="s">
        <v>53</v>
      </c>
      <c r="F979" s="99" t="s">
        <v>185</v>
      </c>
      <c r="G979" s="99" t="s">
        <v>186</v>
      </c>
      <c r="H979" s="181" t="s">
        <v>136</v>
      </c>
      <c r="I979" s="181" t="s">
        <v>64</v>
      </c>
      <c r="J979" s="285" t="s">
        <v>161</v>
      </c>
      <c r="K979" s="506">
        <f>+INDEX(CEC_ENERO_2025!$N$352:$N$555,MATCH($B979,CEC_ENERO_2025!$B$352:$B$555,0))</f>
        <v>294.05640926566093</v>
      </c>
    </row>
    <row r="980" spans="1:11" ht="16.5" hidden="1" x14ac:dyDescent="0.3">
      <c r="A980" s="67" t="str">
        <f t="shared" si="48"/>
        <v>RABTCapacidadCentro Oriente</v>
      </c>
      <c r="B980" s="250" t="str">
        <f t="shared" si="46"/>
        <v>RABTCentro Oriente</v>
      </c>
      <c r="C980" s="67" t="str">
        <f t="shared" si="47"/>
        <v>RABTCapacidadEnergíaCentro Oriente</v>
      </c>
      <c r="E980" s="180" t="s">
        <v>59</v>
      </c>
      <c r="F980" s="99" t="s">
        <v>185</v>
      </c>
      <c r="G980" s="99" t="s">
        <v>184</v>
      </c>
      <c r="H980" s="181" t="s">
        <v>135</v>
      </c>
      <c r="I980" s="181" t="s">
        <v>64</v>
      </c>
      <c r="J980" s="285" t="s">
        <v>161</v>
      </c>
      <c r="K980" s="506">
        <f>+INDEX(CEC_ENERO_2025!$N$352:$N$555,MATCH($B980,CEC_ENERO_2025!$B$352:$B$555,0))</f>
        <v>0.61696206980258861</v>
      </c>
    </row>
    <row r="981" spans="1:11" ht="16.5" hidden="1" x14ac:dyDescent="0.3">
      <c r="A981" s="67" t="str">
        <f t="shared" si="48"/>
        <v>APBTCapacidadCentro Oriente</v>
      </c>
      <c r="B981" s="250" t="str">
        <f t="shared" si="46"/>
        <v>APBTCentro Oriente</v>
      </c>
      <c r="C981" s="67" t="str">
        <f t="shared" si="47"/>
        <v>APBTCapacidadEnergíaCentro Oriente</v>
      </c>
      <c r="E981" s="180" t="s">
        <v>57</v>
      </c>
      <c r="F981" s="99" t="s">
        <v>185</v>
      </c>
      <c r="G981" s="99" t="s">
        <v>184</v>
      </c>
      <c r="H981" s="181" t="s">
        <v>135</v>
      </c>
      <c r="I981" s="181" t="s">
        <v>64</v>
      </c>
      <c r="J981" s="285" t="s">
        <v>161</v>
      </c>
      <c r="K981" s="506">
        <f>+INDEX(CEC_ENERO_2025!$N$352:$N$555,MATCH($B981,CEC_ENERO_2025!$B$352:$B$555,0))</f>
        <v>1.6077724369111799</v>
      </c>
    </row>
    <row r="982" spans="1:11" ht="16.5" hidden="1" x14ac:dyDescent="0.3">
      <c r="A982" s="67" t="str">
        <f t="shared" si="48"/>
        <v>APMTCapacidadCentro Oriente</v>
      </c>
      <c r="B982" s="250" t="str">
        <f t="shared" si="46"/>
        <v>APMTCentro Oriente</v>
      </c>
      <c r="C982" s="67" t="str">
        <f t="shared" si="47"/>
        <v>APMTCapacidadEnergíaCentro Oriente</v>
      </c>
      <c r="E982" s="180" t="s">
        <v>58</v>
      </c>
      <c r="F982" s="99" t="s">
        <v>185</v>
      </c>
      <c r="G982" s="99" t="s">
        <v>184</v>
      </c>
      <c r="H982" s="181" t="s">
        <v>135</v>
      </c>
      <c r="I982" s="181" t="s">
        <v>64</v>
      </c>
      <c r="J982" s="285" t="s">
        <v>161</v>
      </c>
      <c r="K982" s="506">
        <f>+INDEX(CEC_ENERO_2025!$N$352:$N$555,MATCH($B982,CEC_ENERO_2025!$B$352:$B$555,0))</f>
        <v>1.2329876458744522</v>
      </c>
    </row>
    <row r="983" spans="1:11" ht="16.5" hidden="1" x14ac:dyDescent="0.3">
      <c r="A983" s="67" t="str">
        <f t="shared" si="48"/>
        <v>GDMTHCapacidadCentro Oriente</v>
      </c>
      <c r="B983" s="250" t="str">
        <f t="shared" si="46"/>
        <v>GDMTHCentro Oriente</v>
      </c>
      <c r="C983" s="67" t="str">
        <f t="shared" si="47"/>
        <v>GDMTHCapacidadPotenciaCentro Oriente</v>
      </c>
      <c r="E983" s="180" t="s">
        <v>54</v>
      </c>
      <c r="F983" s="99" t="s">
        <v>185</v>
      </c>
      <c r="G983" s="99" t="s">
        <v>186</v>
      </c>
      <c r="H983" s="181" t="s">
        <v>136</v>
      </c>
      <c r="I983" s="181" t="s">
        <v>64</v>
      </c>
      <c r="J983" s="285" t="s">
        <v>161</v>
      </c>
      <c r="K983" s="506">
        <f>+INDEX(CEC_ENERO_2025!$N$352:$N$555,MATCH($B983,CEC_ENERO_2025!$B$352:$B$555,0))</f>
        <v>417.54809156163577</v>
      </c>
    </row>
    <row r="984" spans="1:11" ht="16.5" hidden="1" x14ac:dyDescent="0.3">
      <c r="A984" s="67" t="str">
        <f t="shared" si="48"/>
        <v>GDMTOCapacidadCentro Oriente</v>
      </c>
      <c r="B984" s="250" t="str">
        <f t="shared" si="46"/>
        <v>GDMTOCentro Oriente</v>
      </c>
      <c r="C984" s="67" t="str">
        <f t="shared" si="47"/>
        <v>GDMTOCapacidadPotenciaCentro Oriente</v>
      </c>
      <c r="E984" s="180" t="s">
        <v>55</v>
      </c>
      <c r="F984" s="99" t="s">
        <v>185</v>
      </c>
      <c r="G984" s="99" t="s">
        <v>186</v>
      </c>
      <c r="H984" s="181" t="s">
        <v>136</v>
      </c>
      <c r="I984" s="181" t="s">
        <v>64</v>
      </c>
      <c r="J984" s="285" t="s">
        <v>161</v>
      </c>
      <c r="K984" s="506">
        <f>+INDEX(CEC_ENERO_2025!$N$352:$N$555,MATCH($B984,CEC_ENERO_2025!$B$352:$B$555,0))</f>
        <v>359.78815503036634</v>
      </c>
    </row>
    <row r="985" spans="1:11" ht="16.5" hidden="1" x14ac:dyDescent="0.3">
      <c r="A985" s="67" t="str">
        <f t="shared" si="48"/>
        <v>RAMTCapacidadCentro Oriente</v>
      </c>
      <c r="B985" s="250" t="str">
        <f t="shared" si="46"/>
        <v>RAMTCentro Oriente</v>
      </c>
      <c r="C985" s="67" t="str">
        <f t="shared" si="47"/>
        <v>RAMTCapacidadPotenciaCentro Oriente</v>
      </c>
      <c r="E985" s="180" t="s">
        <v>60</v>
      </c>
      <c r="F985" s="99" t="s">
        <v>185</v>
      </c>
      <c r="G985" s="99" t="s">
        <v>186</v>
      </c>
      <c r="H985" s="181" t="s">
        <v>136</v>
      </c>
      <c r="I985" s="181" t="s">
        <v>64</v>
      </c>
      <c r="J985" s="285" t="s">
        <v>161</v>
      </c>
      <c r="K985" s="506">
        <f>+INDEX(CEC_ENERO_2025!$N$352:$N$555,MATCH($B985,CEC_ENERO_2025!$B$352:$B$555,0))</f>
        <v>165.68447084012448</v>
      </c>
    </row>
    <row r="986" spans="1:11" ht="16.5" hidden="1" x14ac:dyDescent="0.3">
      <c r="A986" s="67" t="str">
        <f t="shared" si="48"/>
        <v>DISTCapacidadCentro Oriente</v>
      </c>
      <c r="B986" s="250" t="str">
        <f t="shared" si="46"/>
        <v>DISTCentro Oriente</v>
      </c>
      <c r="C986" s="67" t="str">
        <f t="shared" si="47"/>
        <v>DISTCapacidadPotenciaCentro Oriente</v>
      </c>
      <c r="E986" s="180" t="s">
        <v>51</v>
      </c>
      <c r="F986" s="99" t="s">
        <v>185</v>
      </c>
      <c r="G986" s="99" t="s">
        <v>186</v>
      </c>
      <c r="H986" s="181" t="s">
        <v>136</v>
      </c>
      <c r="I986" s="181" t="s">
        <v>64</v>
      </c>
      <c r="J986" s="285" t="s">
        <v>161</v>
      </c>
      <c r="K986" s="506">
        <f>+INDEX(CEC_ENERO_2025!$N$352:$N$555,MATCH($B986,CEC_ENERO_2025!$B$352:$B$555,0))</f>
        <v>431.75769823669447</v>
      </c>
    </row>
    <row r="987" spans="1:11" ht="16.5" hidden="1" x14ac:dyDescent="0.3">
      <c r="A987" s="67" t="str">
        <f t="shared" si="48"/>
        <v>DITCapacidadCentro Oriente</v>
      </c>
      <c r="B987" s="250" t="str">
        <f t="shared" si="46"/>
        <v>DITCentro Oriente</v>
      </c>
      <c r="C987" s="67" t="str">
        <f t="shared" si="47"/>
        <v>DITCapacidadPotenciaCentro Oriente</v>
      </c>
      <c r="E987" s="180" t="s">
        <v>52</v>
      </c>
      <c r="F987" s="99" t="s">
        <v>185</v>
      </c>
      <c r="G987" s="99" t="s">
        <v>186</v>
      </c>
      <c r="H987" s="181" t="s">
        <v>136</v>
      </c>
      <c r="I987" s="181" t="s">
        <v>64</v>
      </c>
      <c r="J987" s="285" t="s">
        <v>161</v>
      </c>
      <c r="K987" s="506">
        <f>+INDEX(CEC_ENERO_2025!$N$352:$N$555,MATCH($B987,CEC_ENERO_2025!$B$352:$B$555,0))</f>
        <v>431.75769823669447</v>
      </c>
    </row>
    <row r="988" spans="1:11" ht="16.5" hidden="1" x14ac:dyDescent="0.3">
      <c r="A988" s="67" t="str">
        <f t="shared" si="48"/>
        <v>DB1CapacidadCentro Sur</v>
      </c>
      <c r="B988" s="250" t="str">
        <f t="shared" si="46"/>
        <v>DB1Centro Sur</v>
      </c>
      <c r="C988" s="67" t="str">
        <f t="shared" si="47"/>
        <v>DB1CapacidadEnergíaCentro Sur</v>
      </c>
      <c r="E988" s="180" t="s">
        <v>48</v>
      </c>
      <c r="F988" s="99" t="s">
        <v>185</v>
      </c>
      <c r="G988" s="99" t="s">
        <v>184</v>
      </c>
      <c r="H988" s="181" t="s">
        <v>135</v>
      </c>
      <c r="I988" s="181" t="s">
        <v>65</v>
      </c>
      <c r="J988" s="285" t="s">
        <v>161</v>
      </c>
      <c r="K988" s="506">
        <f>+INDEX(CEC_ENERO_2025!$N$352:$N$555,MATCH($B988,CEC_ENERO_2025!$B$352:$B$555,0))</f>
        <v>0.57987691806582087</v>
      </c>
    </row>
    <row r="989" spans="1:11" ht="16.5" hidden="1" x14ac:dyDescent="0.3">
      <c r="A989" s="67" t="str">
        <f t="shared" si="48"/>
        <v>DB2CapacidadCentro Sur</v>
      </c>
      <c r="B989" s="250" t="str">
        <f t="shared" si="46"/>
        <v>DB2Centro Sur</v>
      </c>
      <c r="C989" s="67" t="str">
        <f t="shared" si="47"/>
        <v>DB2CapacidadEnergíaCentro Sur</v>
      </c>
      <c r="E989" s="180" t="s">
        <v>50</v>
      </c>
      <c r="F989" s="99" t="s">
        <v>185</v>
      </c>
      <c r="G989" s="99" t="s">
        <v>184</v>
      </c>
      <c r="H989" s="181" t="s">
        <v>135</v>
      </c>
      <c r="I989" s="181" t="s">
        <v>65</v>
      </c>
      <c r="J989" s="285" t="s">
        <v>161</v>
      </c>
      <c r="K989" s="506">
        <f>+INDEX(CEC_ENERO_2025!$N$352:$N$555,MATCH($B989,CEC_ENERO_2025!$B$352:$B$555,0))</f>
        <v>0.57725473561978735</v>
      </c>
    </row>
    <row r="990" spans="1:11" ht="16.5" hidden="1" x14ac:dyDescent="0.3">
      <c r="A990" s="67" t="str">
        <f t="shared" si="48"/>
        <v>PDBTCapacidadCentro Sur</v>
      </c>
      <c r="B990" s="250" t="str">
        <f t="shared" si="46"/>
        <v>PDBTCentro Sur</v>
      </c>
      <c r="C990" s="67" t="str">
        <f t="shared" si="47"/>
        <v>PDBTCapacidadEnergíaCentro Sur</v>
      </c>
      <c r="E990" s="180" t="s">
        <v>56</v>
      </c>
      <c r="F990" s="99" t="s">
        <v>185</v>
      </c>
      <c r="G990" s="99" t="s">
        <v>184</v>
      </c>
      <c r="H990" s="181" t="s">
        <v>135</v>
      </c>
      <c r="I990" s="181" t="s">
        <v>65</v>
      </c>
      <c r="J990" s="285" t="s">
        <v>161</v>
      </c>
      <c r="K990" s="506">
        <f>+INDEX(CEC_ENERO_2025!$N$352:$N$555,MATCH($B990,CEC_ENERO_2025!$B$352:$B$555,0))</f>
        <v>0.93330965204198513</v>
      </c>
    </row>
    <row r="991" spans="1:11" ht="16.5" hidden="1" x14ac:dyDescent="0.3">
      <c r="A991" s="67" t="str">
        <f t="shared" si="48"/>
        <v>GDBTCapacidadCentro Sur</v>
      </c>
      <c r="B991" s="250" t="str">
        <f t="shared" si="46"/>
        <v>GDBTCentro Sur</v>
      </c>
      <c r="C991" s="67" t="str">
        <f t="shared" si="47"/>
        <v>GDBTCapacidadPotenciaCentro Sur</v>
      </c>
      <c r="E991" s="187" t="s">
        <v>53</v>
      </c>
      <c r="F991" s="99" t="s">
        <v>185</v>
      </c>
      <c r="G991" s="99" t="s">
        <v>186</v>
      </c>
      <c r="H991" s="181" t="s">
        <v>136</v>
      </c>
      <c r="I991" s="181" t="s">
        <v>65</v>
      </c>
      <c r="J991" s="285" t="s">
        <v>161</v>
      </c>
      <c r="K991" s="506">
        <f>+INDEX(CEC_ENERO_2025!$N$352:$N$555,MATCH($B991,CEC_ENERO_2025!$B$352:$B$555,0))</f>
        <v>259.7565771828198</v>
      </c>
    </row>
    <row r="992" spans="1:11" ht="16.5" hidden="1" x14ac:dyDescent="0.3">
      <c r="A992" s="67" t="str">
        <f t="shared" si="48"/>
        <v>RABTCapacidadCentro Sur</v>
      </c>
      <c r="B992" s="250" t="str">
        <f t="shared" si="46"/>
        <v>RABTCentro Sur</v>
      </c>
      <c r="C992" s="67" t="str">
        <f t="shared" si="47"/>
        <v>RABTCapacidadEnergíaCentro Sur</v>
      </c>
      <c r="E992" s="187" t="s">
        <v>59</v>
      </c>
      <c r="F992" s="99" t="s">
        <v>185</v>
      </c>
      <c r="G992" s="99" t="s">
        <v>184</v>
      </c>
      <c r="H992" s="181" t="s">
        <v>135</v>
      </c>
      <c r="I992" s="181" t="s">
        <v>65</v>
      </c>
      <c r="J992" s="285" t="s">
        <v>161</v>
      </c>
      <c r="K992" s="506">
        <f>+INDEX(CEC_ENERO_2025!$N$352:$N$555,MATCH($B992,CEC_ENERO_2025!$B$352:$B$555,0))</f>
        <v>0.67146600493086872</v>
      </c>
    </row>
    <row r="993" spans="1:11" ht="16.5" hidden="1" x14ac:dyDescent="0.3">
      <c r="A993" s="67" t="str">
        <f t="shared" si="48"/>
        <v>APBTCapacidadCentro Sur</v>
      </c>
      <c r="B993" s="250" t="str">
        <f t="shared" ref="B993:B1056" si="49">E993&amp;I993</f>
        <v>APBTCentro Sur</v>
      </c>
      <c r="C993" s="67" t="str">
        <f t="shared" si="47"/>
        <v>APBTCapacidadEnergíaCentro Sur</v>
      </c>
      <c r="E993" s="187" t="s">
        <v>57</v>
      </c>
      <c r="F993" s="99" t="s">
        <v>185</v>
      </c>
      <c r="G993" s="99" t="s">
        <v>184</v>
      </c>
      <c r="H993" s="181" t="s">
        <v>135</v>
      </c>
      <c r="I993" s="181" t="s">
        <v>65</v>
      </c>
      <c r="J993" s="285" t="s">
        <v>161</v>
      </c>
      <c r="K993" s="506">
        <f>+INDEX(CEC_ENERO_2025!$N$352:$N$555,MATCH($B993,CEC_ENERO_2025!$B$352:$B$555,0))</f>
        <v>1.7501194839815988</v>
      </c>
    </row>
    <row r="994" spans="1:11" ht="16.5" hidden="1" x14ac:dyDescent="0.3">
      <c r="A994" s="67" t="str">
        <f t="shared" si="48"/>
        <v>APMTCapacidadCentro Sur</v>
      </c>
      <c r="B994" s="250" t="str">
        <f t="shared" si="49"/>
        <v>APMTCentro Sur</v>
      </c>
      <c r="C994" s="67" t="str">
        <f t="shared" si="47"/>
        <v>APMTCapacidadEnergíaCentro Sur</v>
      </c>
      <c r="E994" s="187" t="s">
        <v>58</v>
      </c>
      <c r="F994" s="99" t="s">
        <v>185</v>
      </c>
      <c r="G994" s="99" t="s">
        <v>184</v>
      </c>
      <c r="H994" s="181" t="s">
        <v>135</v>
      </c>
      <c r="I994" s="181" t="s">
        <v>65</v>
      </c>
      <c r="J994" s="285" t="s">
        <v>161</v>
      </c>
      <c r="K994" s="506">
        <f>+INDEX(CEC_ENERO_2025!$N$352:$N$555,MATCH($B994,CEC_ENERO_2025!$B$352:$B$555,0))</f>
        <v>1.0239622451763064</v>
      </c>
    </row>
    <row r="995" spans="1:11" ht="16.5" hidden="1" x14ac:dyDescent="0.3">
      <c r="A995" s="67" t="str">
        <f t="shared" si="48"/>
        <v>GDMTHCapacidadCentro Sur</v>
      </c>
      <c r="B995" s="250" t="str">
        <f t="shared" si="49"/>
        <v>GDMTHCentro Sur</v>
      </c>
      <c r="C995" s="67" t="str">
        <f t="shared" si="47"/>
        <v>GDMTHCapacidadPotenciaCentro Sur</v>
      </c>
      <c r="E995" s="180" t="s">
        <v>54</v>
      </c>
      <c r="F995" s="99" t="s">
        <v>185</v>
      </c>
      <c r="G995" s="99" t="s">
        <v>186</v>
      </c>
      <c r="H995" s="181" t="s">
        <v>136</v>
      </c>
      <c r="I995" s="181" t="s">
        <v>65</v>
      </c>
      <c r="J995" s="285" t="s">
        <v>161</v>
      </c>
      <c r="K995" s="506">
        <f>+INDEX(CEC_ENERO_2025!$N$352:$N$555,MATCH($B995,CEC_ENERO_2025!$B$352:$B$555,0))</f>
        <v>392.10617908024426</v>
      </c>
    </row>
    <row r="996" spans="1:11" ht="16.5" hidden="1" x14ac:dyDescent="0.3">
      <c r="A996" s="67" t="str">
        <f t="shared" si="48"/>
        <v>GDMTOCapacidadCentro Sur</v>
      </c>
      <c r="B996" s="250" t="str">
        <f t="shared" si="49"/>
        <v>GDMTOCentro Sur</v>
      </c>
      <c r="C996" s="67" t="str">
        <f t="shared" si="47"/>
        <v>GDMTOCapacidadPotenciaCentro Sur</v>
      </c>
      <c r="E996" s="180" t="s">
        <v>55</v>
      </c>
      <c r="F996" s="99" t="s">
        <v>185</v>
      </c>
      <c r="G996" s="99" t="s">
        <v>186</v>
      </c>
      <c r="H996" s="181" t="s">
        <v>136</v>
      </c>
      <c r="I996" s="181" t="s">
        <v>65</v>
      </c>
      <c r="J996" s="285" t="s">
        <v>161</v>
      </c>
      <c r="K996" s="506">
        <f>+INDEX(CEC_ENERO_2025!$N$352:$N$555,MATCH($B996,CEC_ENERO_2025!$B$352:$B$555,0))</f>
        <v>282.16031670298906</v>
      </c>
    </row>
    <row r="997" spans="1:11" ht="16.5" hidden="1" x14ac:dyDescent="0.3">
      <c r="A997" s="67" t="str">
        <f t="shared" si="48"/>
        <v>RAMTCapacidadCentro Sur</v>
      </c>
      <c r="B997" s="250" t="str">
        <f t="shared" si="49"/>
        <v>RAMTCentro Sur</v>
      </c>
      <c r="C997" s="67" t="str">
        <f t="shared" si="47"/>
        <v>RAMTCapacidadPotenciaCentro Sur</v>
      </c>
      <c r="E997" s="180" t="s">
        <v>60</v>
      </c>
      <c r="F997" s="99" t="s">
        <v>185</v>
      </c>
      <c r="G997" s="99" t="s">
        <v>186</v>
      </c>
      <c r="H997" s="181" t="s">
        <v>136</v>
      </c>
      <c r="I997" s="181" t="s">
        <v>65</v>
      </c>
      <c r="J997" s="285" t="s">
        <v>161</v>
      </c>
      <c r="K997" s="506">
        <f>+INDEX(CEC_ENERO_2025!$N$352:$N$555,MATCH($B997,CEC_ENERO_2025!$B$352:$B$555,0))</f>
        <v>165.68447084012448</v>
      </c>
    </row>
    <row r="998" spans="1:11" ht="16.5" hidden="1" x14ac:dyDescent="0.3">
      <c r="A998" s="67" t="str">
        <f t="shared" si="48"/>
        <v>DISTCapacidadCentro Sur</v>
      </c>
      <c r="B998" s="250" t="str">
        <f t="shared" si="49"/>
        <v>DISTCentro Sur</v>
      </c>
      <c r="C998" s="67" t="str">
        <f t="shared" si="47"/>
        <v>DISTCapacidadPotenciaCentro Sur</v>
      </c>
      <c r="E998" s="180" t="s">
        <v>51</v>
      </c>
      <c r="F998" s="99" t="s">
        <v>185</v>
      </c>
      <c r="G998" s="99" t="s">
        <v>186</v>
      </c>
      <c r="H998" s="181" t="s">
        <v>136</v>
      </c>
      <c r="I998" s="181" t="s">
        <v>65</v>
      </c>
      <c r="J998" s="285" t="s">
        <v>161</v>
      </c>
      <c r="K998" s="506">
        <f>+INDEX(CEC_ENERO_2025!$N$352:$N$555,MATCH($B998,CEC_ENERO_2025!$B$352:$B$555,0))</f>
        <v>431.75769823669447</v>
      </c>
    </row>
    <row r="999" spans="1:11" ht="16.5" hidden="1" x14ac:dyDescent="0.3">
      <c r="A999" s="67" t="str">
        <f t="shared" si="48"/>
        <v>DITCapacidadCentro Sur</v>
      </c>
      <c r="B999" s="250" t="str">
        <f t="shared" si="49"/>
        <v>DITCentro Sur</v>
      </c>
      <c r="C999" s="67" t="str">
        <f t="shared" si="47"/>
        <v>DITCapacidadPotenciaCentro Sur</v>
      </c>
      <c r="E999" s="180" t="s">
        <v>52</v>
      </c>
      <c r="F999" s="99" t="s">
        <v>185</v>
      </c>
      <c r="G999" s="99" t="s">
        <v>186</v>
      </c>
      <c r="H999" s="181" t="s">
        <v>136</v>
      </c>
      <c r="I999" s="181" t="s">
        <v>65</v>
      </c>
      <c r="J999" s="285" t="s">
        <v>161</v>
      </c>
      <c r="K999" s="506">
        <f>+INDEX(CEC_ENERO_2025!$N$352:$N$555,MATCH($B999,CEC_ENERO_2025!$B$352:$B$555,0))</f>
        <v>431.75769823669447</v>
      </c>
    </row>
    <row r="1000" spans="1:11" ht="16.5" hidden="1" x14ac:dyDescent="0.3">
      <c r="A1000" s="67" t="str">
        <f t="shared" si="48"/>
        <v>DB1CapacidadGolfo Centro</v>
      </c>
      <c r="B1000" s="250" t="str">
        <f t="shared" si="49"/>
        <v>DB1Golfo Centro</v>
      </c>
      <c r="C1000" s="67" t="str">
        <f t="shared" si="47"/>
        <v>DB1CapacidadEnergíaGolfo Centro</v>
      </c>
      <c r="E1000" s="180" t="s">
        <v>48</v>
      </c>
      <c r="F1000" s="99" t="s">
        <v>185</v>
      </c>
      <c r="G1000" s="99" t="s">
        <v>184</v>
      </c>
      <c r="H1000" s="181" t="s">
        <v>135</v>
      </c>
      <c r="I1000" s="181" t="s">
        <v>66</v>
      </c>
      <c r="J1000" s="285" t="s">
        <v>161</v>
      </c>
      <c r="K1000" s="506">
        <f>+INDEX(CEC_ENERO_2025!$N$352:$N$555,MATCH($B1000,CEC_ENERO_2025!$B$352:$B$555,0))</f>
        <v>0.50757960205373875</v>
      </c>
    </row>
    <row r="1001" spans="1:11" ht="16.5" hidden="1" x14ac:dyDescent="0.3">
      <c r="A1001" s="67" t="str">
        <f t="shared" si="48"/>
        <v>DB2CapacidadGolfo Centro</v>
      </c>
      <c r="B1001" s="250" t="str">
        <f t="shared" si="49"/>
        <v>DB2Golfo Centro</v>
      </c>
      <c r="C1001" s="67" t="str">
        <f t="shared" si="47"/>
        <v>DB2CapacidadEnergíaGolfo Centro</v>
      </c>
      <c r="E1001" s="180" t="s">
        <v>50</v>
      </c>
      <c r="F1001" s="99" t="s">
        <v>185</v>
      </c>
      <c r="G1001" s="99" t="s">
        <v>184</v>
      </c>
      <c r="H1001" s="181" t="s">
        <v>135</v>
      </c>
      <c r="I1001" s="181" t="s">
        <v>66</v>
      </c>
      <c r="J1001" s="285" t="s">
        <v>161</v>
      </c>
      <c r="K1001" s="506">
        <f>+INDEX(CEC_ENERO_2025!$N$352:$N$555,MATCH($B1001,CEC_ENERO_2025!$B$352:$B$555,0))</f>
        <v>0.50533201709999542</v>
      </c>
    </row>
    <row r="1002" spans="1:11" ht="16.5" hidden="1" x14ac:dyDescent="0.3">
      <c r="A1002" s="67" t="str">
        <f t="shared" si="48"/>
        <v>PDBTCapacidadGolfo Centro</v>
      </c>
      <c r="B1002" s="250" t="str">
        <f t="shared" si="49"/>
        <v>PDBTGolfo Centro</v>
      </c>
      <c r="C1002" s="67" t="str">
        <f t="shared" si="47"/>
        <v>PDBTCapacidadEnergíaGolfo Centro</v>
      </c>
      <c r="E1002" s="180" t="s">
        <v>56</v>
      </c>
      <c r="F1002" s="99" t="s">
        <v>185</v>
      </c>
      <c r="G1002" s="99" t="s">
        <v>184</v>
      </c>
      <c r="H1002" s="181" t="s">
        <v>135</v>
      </c>
      <c r="I1002" s="181" t="s">
        <v>66</v>
      </c>
      <c r="J1002" s="285" t="s">
        <v>161</v>
      </c>
      <c r="K1002" s="506">
        <f>+INDEX(CEC_ENERO_2025!$N$352:$N$555,MATCH($B1002,CEC_ENERO_2025!$B$352:$B$555,0))</f>
        <v>1.0900787025655938</v>
      </c>
    </row>
    <row r="1003" spans="1:11" ht="16.5" hidden="1" x14ac:dyDescent="0.3">
      <c r="A1003" s="67" t="str">
        <f t="shared" si="48"/>
        <v>GDBTCapacidadGolfo Centro</v>
      </c>
      <c r="B1003" s="250" t="str">
        <f t="shared" si="49"/>
        <v>GDBTGolfo Centro</v>
      </c>
      <c r="C1003" s="67" t="str">
        <f t="shared" si="47"/>
        <v>GDBTCapacidadPotenciaGolfo Centro</v>
      </c>
      <c r="E1003" s="180" t="s">
        <v>53</v>
      </c>
      <c r="F1003" s="99" t="s">
        <v>185</v>
      </c>
      <c r="G1003" s="99" t="s">
        <v>186</v>
      </c>
      <c r="H1003" s="181" t="s">
        <v>136</v>
      </c>
      <c r="I1003" s="181" t="s">
        <v>66</v>
      </c>
      <c r="J1003" s="285" t="s">
        <v>161</v>
      </c>
      <c r="K1003" s="506">
        <f>+INDEX(CEC_ENERO_2025!$N$352:$N$555,MATCH($B1003,CEC_ENERO_2025!$B$352:$B$555,0))</f>
        <v>326.70464100499271</v>
      </c>
    </row>
    <row r="1004" spans="1:11" ht="16.5" hidden="1" x14ac:dyDescent="0.3">
      <c r="A1004" s="67" t="str">
        <f t="shared" si="48"/>
        <v>RABTCapacidadGolfo Centro</v>
      </c>
      <c r="B1004" s="250" t="str">
        <f t="shared" si="49"/>
        <v>RABTGolfo Centro</v>
      </c>
      <c r="C1004" s="67" t="str">
        <f t="shared" si="47"/>
        <v>RABTCapacidadEnergíaGolfo Centro</v>
      </c>
      <c r="E1004" s="180" t="s">
        <v>59</v>
      </c>
      <c r="F1004" s="99" t="s">
        <v>185</v>
      </c>
      <c r="G1004" s="99" t="s">
        <v>184</v>
      </c>
      <c r="H1004" s="181" t="s">
        <v>135</v>
      </c>
      <c r="I1004" s="181" t="s">
        <v>66</v>
      </c>
      <c r="J1004" s="285" t="s">
        <v>161</v>
      </c>
      <c r="K1004" s="506">
        <f>+INDEX(CEC_ENERO_2025!$N$352:$N$555,MATCH($B1004,CEC_ENERO_2025!$B$352:$B$555,0))</f>
        <v>0.58231180176570985</v>
      </c>
    </row>
    <row r="1005" spans="1:11" ht="16.5" hidden="1" x14ac:dyDescent="0.3">
      <c r="A1005" s="67" t="str">
        <f t="shared" si="48"/>
        <v>APBTCapacidadGolfo Centro</v>
      </c>
      <c r="B1005" s="250" t="str">
        <f t="shared" si="49"/>
        <v>APBTGolfo Centro</v>
      </c>
      <c r="C1005" s="67" t="str">
        <f t="shared" si="47"/>
        <v>APBTCapacidadEnergíaGolfo Centro</v>
      </c>
      <c r="E1005" s="180" t="s">
        <v>57</v>
      </c>
      <c r="F1005" s="99" t="s">
        <v>185</v>
      </c>
      <c r="G1005" s="99" t="s">
        <v>184</v>
      </c>
      <c r="H1005" s="181" t="s">
        <v>135</v>
      </c>
      <c r="I1005" s="181" t="s">
        <v>66</v>
      </c>
      <c r="J1005" s="285" t="s">
        <v>161</v>
      </c>
      <c r="K1005" s="506">
        <f>+INDEX(CEC_ENERO_2025!$N$352:$N$555,MATCH($B1005,CEC_ENERO_2025!$B$352:$B$555,0))</f>
        <v>1.5174944412691482</v>
      </c>
    </row>
    <row r="1006" spans="1:11" ht="16.5" hidden="1" x14ac:dyDescent="0.3">
      <c r="A1006" s="67" t="str">
        <f t="shared" si="48"/>
        <v>APMTCapacidadGolfo Centro</v>
      </c>
      <c r="B1006" s="250" t="str">
        <f t="shared" si="49"/>
        <v>APMTGolfo Centro</v>
      </c>
      <c r="C1006" s="67" t="str">
        <f t="shared" si="47"/>
        <v>APMTCapacidadEnergíaGolfo Centro</v>
      </c>
      <c r="E1006" s="180" t="s">
        <v>58</v>
      </c>
      <c r="F1006" s="99" t="s">
        <v>185</v>
      </c>
      <c r="G1006" s="99" t="s">
        <v>184</v>
      </c>
      <c r="H1006" s="181" t="s">
        <v>135</v>
      </c>
      <c r="I1006" s="181" t="s">
        <v>66</v>
      </c>
      <c r="J1006" s="285" t="s">
        <v>161</v>
      </c>
      <c r="K1006" s="506">
        <f>+INDEX(CEC_ENERO_2025!$N$352:$N$555,MATCH($B1006,CEC_ENERO_2025!$B$352:$B$555,0))</f>
        <v>1.2303654634284176</v>
      </c>
    </row>
    <row r="1007" spans="1:11" ht="16.5" hidden="1" x14ac:dyDescent="0.3">
      <c r="A1007" s="67" t="str">
        <f t="shared" si="48"/>
        <v>GDMTHCapacidadGolfo Centro</v>
      </c>
      <c r="B1007" s="250" t="str">
        <f t="shared" si="49"/>
        <v>GDMTHGolfo Centro</v>
      </c>
      <c r="C1007" s="67" t="str">
        <f t="shared" si="47"/>
        <v>GDMTHCapacidadPotenciaGolfo Centro</v>
      </c>
      <c r="E1007" s="187" t="s">
        <v>54</v>
      </c>
      <c r="F1007" s="99" t="s">
        <v>185</v>
      </c>
      <c r="G1007" s="99" t="s">
        <v>186</v>
      </c>
      <c r="H1007" s="181" t="s">
        <v>136</v>
      </c>
      <c r="I1007" s="181" t="s">
        <v>66</v>
      </c>
      <c r="J1007" s="285" t="s">
        <v>161</v>
      </c>
      <c r="K1007" s="506">
        <f>+INDEX(CEC_ENERO_2025!$N$352:$N$555,MATCH($B1007,CEC_ENERO_2025!$B$352:$B$555,0))</f>
        <v>421.4600131736259</v>
      </c>
    </row>
    <row r="1008" spans="1:11" ht="16.5" hidden="1" x14ac:dyDescent="0.3">
      <c r="A1008" s="67" t="str">
        <f t="shared" si="48"/>
        <v>GDMTOCapacidadGolfo Centro</v>
      </c>
      <c r="B1008" s="250" t="str">
        <f t="shared" si="49"/>
        <v>GDMTOGolfo Centro</v>
      </c>
      <c r="C1008" s="67" t="str">
        <f t="shared" si="47"/>
        <v>GDMTOCapacidadPotenciaGolfo Centro</v>
      </c>
      <c r="E1008" s="187" t="s">
        <v>55</v>
      </c>
      <c r="F1008" s="99" t="s">
        <v>185</v>
      </c>
      <c r="G1008" s="99" t="s">
        <v>186</v>
      </c>
      <c r="H1008" s="181" t="s">
        <v>136</v>
      </c>
      <c r="I1008" s="181" t="s">
        <v>66</v>
      </c>
      <c r="J1008" s="285" t="s">
        <v>161</v>
      </c>
      <c r="K1008" s="506">
        <f>+INDEX(CEC_ENERO_2025!$N$352:$N$555,MATCH($B1008,CEC_ENERO_2025!$B$352:$B$555,0))</f>
        <v>344.9876208112193</v>
      </c>
    </row>
    <row r="1009" spans="1:11" ht="16.5" hidden="1" x14ac:dyDescent="0.3">
      <c r="A1009" s="67" t="str">
        <f t="shared" si="48"/>
        <v>RAMTCapacidadGolfo Centro</v>
      </c>
      <c r="B1009" s="250" t="str">
        <f t="shared" si="49"/>
        <v>RAMTGolfo Centro</v>
      </c>
      <c r="C1009" s="67" t="str">
        <f t="shared" si="47"/>
        <v>RAMTCapacidadPotenciaGolfo Centro</v>
      </c>
      <c r="E1009" s="180" t="s">
        <v>60</v>
      </c>
      <c r="F1009" s="99" t="s">
        <v>185</v>
      </c>
      <c r="G1009" s="99" t="s">
        <v>186</v>
      </c>
      <c r="H1009" s="181" t="s">
        <v>136</v>
      </c>
      <c r="I1009" s="181" t="s">
        <v>66</v>
      </c>
      <c r="J1009" s="285" t="s">
        <v>161</v>
      </c>
      <c r="K1009" s="506">
        <f>+INDEX(CEC_ENERO_2025!$N$352:$N$555,MATCH($B1009,CEC_ENERO_2025!$B$352:$B$555,0))</f>
        <v>165.68447084012448</v>
      </c>
    </row>
    <row r="1010" spans="1:11" ht="16.5" hidden="1" x14ac:dyDescent="0.3">
      <c r="A1010" s="67" t="str">
        <f t="shared" si="48"/>
        <v>DISTCapacidadGolfo Centro</v>
      </c>
      <c r="B1010" s="250" t="str">
        <f t="shared" si="49"/>
        <v>DISTGolfo Centro</v>
      </c>
      <c r="C1010" s="67" t="str">
        <f t="shared" si="47"/>
        <v>DISTCapacidadPotenciaGolfo Centro</v>
      </c>
      <c r="E1010" s="180" t="s">
        <v>51</v>
      </c>
      <c r="F1010" s="99" t="s">
        <v>185</v>
      </c>
      <c r="G1010" s="99" t="s">
        <v>186</v>
      </c>
      <c r="H1010" s="181" t="s">
        <v>136</v>
      </c>
      <c r="I1010" s="181" t="s">
        <v>66</v>
      </c>
      <c r="J1010" s="285" t="s">
        <v>161</v>
      </c>
      <c r="K1010" s="506">
        <f>+INDEX(CEC_ENERO_2025!$N$352:$N$555,MATCH($B1010,CEC_ENERO_2025!$B$352:$B$555,0))</f>
        <v>431.75769823669447</v>
      </c>
    </row>
    <row r="1011" spans="1:11" ht="16.5" hidden="1" x14ac:dyDescent="0.3">
      <c r="A1011" s="67" t="str">
        <f t="shared" si="48"/>
        <v>DITCapacidadGolfo Centro</v>
      </c>
      <c r="B1011" s="250" t="str">
        <f t="shared" si="49"/>
        <v>DITGolfo Centro</v>
      </c>
      <c r="C1011" s="67" t="str">
        <f t="shared" si="47"/>
        <v>DITCapacidadPotenciaGolfo Centro</v>
      </c>
      <c r="E1011" s="180" t="s">
        <v>52</v>
      </c>
      <c r="F1011" s="99" t="s">
        <v>185</v>
      </c>
      <c r="G1011" s="99" t="s">
        <v>186</v>
      </c>
      <c r="H1011" s="181" t="s">
        <v>136</v>
      </c>
      <c r="I1011" s="181" t="s">
        <v>66</v>
      </c>
      <c r="J1011" s="285" t="s">
        <v>161</v>
      </c>
      <c r="K1011" s="506">
        <f>+INDEX(CEC_ENERO_2025!$N$352:$N$555,MATCH($B1011,CEC_ENERO_2025!$B$352:$B$555,0))</f>
        <v>431.75769823669447</v>
      </c>
    </row>
    <row r="1012" spans="1:11" ht="16.5" hidden="1" x14ac:dyDescent="0.3">
      <c r="A1012" s="67" t="str">
        <f t="shared" si="48"/>
        <v>DB1CapacidadGolfo Norte</v>
      </c>
      <c r="B1012" s="250" t="str">
        <f t="shared" si="49"/>
        <v>DB1Golfo Norte</v>
      </c>
      <c r="C1012" s="67" t="str">
        <f t="shared" si="47"/>
        <v>DB1CapacidadEnergíaGolfo Norte</v>
      </c>
      <c r="E1012" s="180" t="s">
        <v>48</v>
      </c>
      <c r="F1012" s="99" t="s">
        <v>185</v>
      </c>
      <c r="G1012" s="99" t="s">
        <v>184</v>
      </c>
      <c r="H1012" s="181" t="s">
        <v>135</v>
      </c>
      <c r="I1012" s="181" t="s">
        <v>67</v>
      </c>
      <c r="J1012" s="285" t="s">
        <v>161</v>
      </c>
      <c r="K1012" s="506">
        <f>+INDEX(CEC_ENERO_2025!$N$352:$N$555,MATCH($B1012,CEC_ENERO_2025!$B$352:$B$555,0))</f>
        <v>0.54747423498268588</v>
      </c>
    </row>
    <row r="1013" spans="1:11" ht="16.5" hidden="1" x14ac:dyDescent="0.3">
      <c r="A1013" s="67" t="str">
        <f t="shared" si="48"/>
        <v>DB2CapacidadGolfo Norte</v>
      </c>
      <c r="B1013" s="250" t="str">
        <f t="shared" si="49"/>
        <v>DB2Golfo Norte</v>
      </c>
      <c r="C1013" s="67" t="str">
        <f t="shared" si="47"/>
        <v>DB2CapacidadEnergíaGolfo Norte</v>
      </c>
      <c r="E1013" s="180" t="s">
        <v>50</v>
      </c>
      <c r="F1013" s="99" t="s">
        <v>185</v>
      </c>
      <c r="G1013" s="99" t="s">
        <v>184</v>
      </c>
      <c r="H1013" s="181" t="s">
        <v>135</v>
      </c>
      <c r="I1013" s="181" t="s">
        <v>67</v>
      </c>
      <c r="J1013" s="285" t="s">
        <v>161</v>
      </c>
      <c r="K1013" s="506">
        <f>+INDEX(CEC_ENERO_2025!$N$352:$N$555,MATCH($B1013,CEC_ENERO_2025!$B$352:$B$555,0))</f>
        <v>0.5450393512827969</v>
      </c>
    </row>
    <row r="1014" spans="1:11" ht="16.5" hidden="1" x14ac:dyDescent="0.3">
      <c r="A1014" s="67" t="str">
        <f t="shared" si="48"/>
        <v>PDBTCapacidadGolfo Norte</v>
      </c>
      <c r="B1014" s="250" t="str">
        <f t="shared" si="49"/>
        <v>PDBTGolfo Norte</v>
      </c>
      <c r="C1014" s="67" t="str">
        <f t="shared" si="47"/>
        <v>PDBTCapacidadEnergíaGolfo Norte</v>
      </c>
      <c r="E1014" s="180" t="s">
        <v>56</v>
      </c>
      <c r="F1014" s="99" t="s">
        <v>185</v>
      </c>
      <c r="G1014" s="99" t="s">
        <v>184</v>
      </c>
      <c r="H1014" s="181" t="s">
        <v>135</v>
      </c>
      <c r="I1014" s="181" t="s">
        <v>67</v>
      </c>
      <c r="J1014" s="285" t="s">
        <v>161</v>
      </c>
      <c r="K1014" s="506">
        <f>+INDEX(CEC_ENERO_2025!$N$352:$N$555,MATCH($B1014,CEC_ENERO_2025!$B$352:$B$555,0))</f>
        <v>1.1762361257924276</v>
      </c>
    </row>
    <row r="1015" spans="1:11" ht="16.5" hidden="1" x14ac:dyDescent="0.3">
      <c r="A1015" s="67" t="str">
        <f t="shared" si="48"/>
        <v>GDBTCapacidadGolfo Norte</v>
      </c>
      <c r="B1015" s="250" t="str">
        <f t="shared" si="49"/>
        <v>GDBTGolfo Norte</v>
      </c>
      <c r="C1015" s="67" t="str">
        <f t="shared" si="47"/>
        <v>GDBTCapacidadPotenciaGolfo Norte</v>
      </c>
      <c r="E1015" s="187" t="s">
        <v>53</v>
      </c>
      <c r="F1015" s="99" t="s">
        <v>185</v>
      </c>
      <c r="G1015" s="99" t="s">
        <v>186</v>
      </c>
      <c r="H1015" s="181" t="s">
        <v>136</v>
      </c>
      <c r="I1015" s="181" t="s">
        <v>67</v>
      </c>
      <c r="J1015" s="285" t="s">
        <v>161</v>
      </c>
      <c r="K1015" s="506">
        <f>+INDEX(CEC_ENERO_2025!$N$352:$N$555,MATCH($B1015,CEC_ENERO_2025!$B$352:$B$555,0))</f>
        <v>286.76880235189384</v>
      </c>
    </row>
    <row r="1016" spans="1:11" ht="16.5" hidden="1" x14ac:dyDescent="0.3">
      <c r="A1016" s="67" t="str">
        <f t="shared" si="48"/>
        <v>RABTCapacidadGolfo Norte</v>
      </c>
      <c r="B1016" s="250" t="str">
        <f t="shared" si="49"/>
        <v>RABTGolfo Norte</v>
      </c>
      <c r="C1016" s="67" t="str">
        <f t="shared" si="47"/>
        <v>RABTCapacidadEnergíaGolfo Norte</v>
      </c>
      <c r="E1016" s="187" t="s">
        <v>59</v>
      </c>
      <c r="F1016" s="99" t="s">
        <v>185</v>
      </c>
      <c r="G1016" s="99" t="s">
        <v>184</v>
      </c>
      <c r="H1016" s="181" t="s">
        <v>135</v>
      </c>
      <c r="I1016" s="181" t="s">
        <v>67</v>
      </c>
      <c r="J1016" s="285" t="s">
        <v>161</v>
      </c>
      <c r="K1016" s="506">
        <f>+INDEX(CEC_ENERO_2025!$N$352:$N$555,MATCH($B1016,CEC_ENERO_2025!$B$352:$B$555,0))</f>
        <v>0.6315713720019217</v>
      </c>
    </row>
    <row r="1017" spans="1:11" ht="16.5" hidden="1" x14ac:dyDescent="0.3">
      <c r="A1017" s="67" t="str">
        <f t="shared" si="48"/>
        <v>APBTCapacidadGolfo Norte</v>
      </c>
      <c r="B1017" s="250" t="str">
        <f t="shared" si="49"/>
        <v>APBTGolfo Norte</v>
      </c>
      <c r="C1017" s="67" t="str">
        <f t="shared" si="47"/>
        <v>APBTCapacidadEnergíaGolfo Norte</v>
      </c>
      <c r="E1017" s="187" t="s">
        <v>57</v>
      </c>
      <c r="F1017" s="99" t="s">
        <v>185</v>
      </c>
      <c r="G1017" s="99" t="s">
        <v>184</v>
      </c>
      <c r="H1017" s="181" t="s">
        <v>135</v>
      </c>
      <c r="I1017" s="181" t="s">
        <v>67</v>
      </c>
      <c r="J1017" s="285" t="s">
        <v>161</v>
      </c>
      <c r="K1017" s="506">
        <f>+INDEX(CEC_ENERO_2025!$N$352:$N$555,MATCH($B1017,CEC_ENERO_2025!$B$352:$B$555,0))</f>
        <v>1.6456067836325283</v>
      </c>
    </row>
    <row r="1018" spans="1:11" ht="16.5" hidden="1" x14ac:dyDescent="0.3">
      <c r="A1018" s="67" t="str">
        <f t="shared" si="48"/>
        <v>APMTCapacidadGolfo Norte</v>
      </c>
      <c r="B1018" s="250" t="str">
        <f t="shared" si="49"/>
        <v>APMTGolfo Norte</v>
      </c>
      <c r="C1018" s="67" t="str">
        <f t="shared" si="47"/>
        <v>APMTCapacidadEnergíaGolfo Norte</v>
      </c>
      <c r="E1018" s="187" t="s">
        <v>58</v>
      </c>
      <c r="F1018" s="99" t="s">
        <v>185</v>
      </c>
      <c r="G1018" s="99" t="s">
        <v>184</v>
      </c>
      <c r="H1018" s="181" t="s">
        <v>135</v>
      </c>
      <c r="I1018" s="181" t="s">
        <v>67</v>
      </c>
      <c r="J1018" s="285" t="s">
        <v>161</v>
      </c>
      <c r="K1018" s="506">
        <f>+INDEX(CEC_ENERO_2025!$N$352:$N$555,MATCH($B1018,CEC_ENERO_2025!$B$352:$B$555,0))</f>
        <v>1.2200640323904257</v>
      </c>
    </row>
    <row r="1019" spans="1:11" ht="16.5" hidden="1" x14ac:dyDescent="0.3">
      <c r="A1019" s="67" t="str">
        <f t="shared" si="48"/>
        <v>GDMTHCapacidadGolfo Norte</v>
      </c>
      <c r="B1019" s="250" t="str">
        <f t="shared" si="49"/>
        <v>GDMTHGolfo Norte</v>
      </c>
      <c r="C1019" s="67" t="str">
        <f t="shared" si="47"/>
        <v>GDMTHCapacidadPotenciaGolfo Norte</v>
      </c>
      <c r="E1019" s="180" t="s">
        <v>54</v>
      </c>
      <c r="F1019" s="99" t="s">
        <v>185</v>
      </c>
      <c r="G1019" s="99" t="s">
        <v>186</v>
      </c>
      <c r="H1019" s="181" t="s">
        <v>136</v>
      </c>
      <c r="I1019" s="181" t="s">
        <v>67</v>
      </c>
      <c r="J1019" s="285" t="s">
        <v>161</v>
      </c>
      <c r="K1019" s="506">
        <f>+INDEX(CEC_ENERO_2025!$N$352:$N$555,MATCH($B1019,CEC_ENERO_2025!$B$352:$B$555,0))</f>
        <v>431.75769823669447</v>
      </c>
    </row>
    <row r="1020" spans="1:11" ht="16.5" hidden="1" x14ac:dyDescent="0.3">
      <c r="A1020" s="67" t="str">
        <f t="shared" si="48"/>
        <v>GDMTOCapacidadGolfo Norte</v>
      </c>
      <c r="B1020" s="250" t="str">
        <f t="shared" si="49"/>
        <v>GDMTOGolfo Norte</v>
      </c>
      <c r="C1020" s="67" t="str">
        <f t="shared" si="47"/>
        <v>GDMTOCapacidadPotenciaGolfo Norte</v>
      </c>
      <c r="E1020" s="180" t="s">
        <v>55</v>
      </c>
      <c r="F1020" s="99" t="s">
        <v>185</v>
      </c>
      <c r="G1020" s="99" t="s">
        <v>186</v>
      </c>
      <c r="H1020" s="181" t="s">
        <v>136</v>
      </c>
      <c r="I1020" s="181" t="s">
        <v>67</v>
      </c>
      <c r="J1020" s="285" t="s">
        <v>161</v>
      </c>
      <c r="K1020" s="506">
        <f>+INDEX(CEC_ENERO_2025!$N$352:$N$555,MATCH($B1020,CEC_ENERO_2025!$B$352:$B$555,0))</f>
        <v>366.47472026775324</v>
      </c>
    </row>
    <row r="1021" spans="1:11" ht="16.5" hidden="1" x14ac:dyDescent="0.3">
      <c r="A1021" s="67" t="str">
        <f t="shared" si="48"/>
        <v>RAMTCapacidadGolfo Norte</v>
      </c>
      <c r="B1021" s="250" t="str">
        <f t="shared" si="49"/>
        <v>RAMTGolfo Norte</v>
      </c>
      <c r="C1021" s="67" t="str">
        <f t="shared" si="47"/>
        <v>RAMTCapacidadPotenciaGolfo Norte</v>
      </c>
      <c r="E1021" s="180" t="s">
        <v>60</v>
      </c>
      <c r="F1021" s="99" t="s">
        <v>185</v>
      </c>
      <c r="G1021" s="99" t="s">
        <v>186</v>
      </c>
      <c r="H1021" s="181" t="s">
        <v>136</v>
      </c>
      <c r="I1021" s="181" t="s">
        <v>67</v>
      </c>
      <c r="J1021" s="285" t="s">
        <v>161</v>
      </c>
      <c r="K1021" s="506">
        <f>+INDEX(CEC_ENERO_2025!$N$352:$N$555,MATCH($B1021,CEC_ENERO_2025!$B$352:$B$555,0))</f>
        <v>165.68447084012448</v>
      </c>
    </row>
    <row r="1022" spans="1:11" ht="16.5" hidden="1" x14ac:dyDescent="0.3">
      <c r="A1022" s="67" t="str">
        <f t="shared" si="48"/>
        <v>DISTCapacidadGolfo Norte</v>
      </c>
      <c r="B1022" s="250" t="str">
        <f t="shared" si="49"/>
        <v>DISTGolfo Norte</v>
      </c>
      <c r="C1022" s="67" t="str">
        <f t="shared" si="47"/>
        <v>DISTCapacidadPotenciaGolfo Norte</v>
      </c>
      <c r="E1022" s="180" t="s">
        <v>51</v>
      </c>
      <c r="F1022" s="99" t="s">
        <v>185</v>
      </c>
      <c r="G1022" s="99" t="s">
        <v>186</v>
      </c>
      <c r="H1022" s="181" t="s">
        <v>136</v>
      </c>
      <c r="I1022" s="181" t="s">
        <v>67</v>
      </c>
      <c r="J1022" s="285" t="s">
        <v>161</v>
      </c>
      <c r="K1022" s="506">
        <f>+INDEX(CEC_ENERO_2025!$N$352:$N$555,MATCH($B1022,CEC_ENERO_2025!$B$352:$B$555,0))</f>
        <v>431.75769823669447</v>
      </c>
    </row>
    <row r="1023" spans="1:11" ht="16.5" hidden="1" x14ac:dyDescent="0.3">
      <c r="A1023" s="67" t="str">
        <f t="shared" si="48"/>
        <v>DITCapacidadGolfo Norte</v>
      </c>
      <c r="B1023" s="250" t="str">
        <f t="shared" si="49"/>
        <v>DITGolfo Norte</v>
      </c>
      <c r="C1023" s="67" t="str">
        <f t="shared" si="47"/>
        <v>DITCapacidadPotenciaGolfo Norte</v>
      </c>
      <c r="E1023" s="180" t="s">
        <v>52</v>
      </c>
      <c r="F1023" s="99" t="s">
        <v>185</v>
      </c>
      <c r="G1023" s="99" t="s">
        <v>186</v>
      </c>
      <c r="H1023" s="181" t="s">
        <v>136</v>
      </c>
      <c r="I1023" s="181" t="s">
        <v>67</v>
      </c>
      <c r="J1023" s="285" t="s">
        <v>161</v>
      </c>
      <c r="K1023" s="506">
        <f>+INDEX(CEC_ENERO_2025!$N$352:$N$555,MATCH($B1023,CEC_ENERO_2025!$B$352:$B$555,0))</f>
        <v>431.75769823669447</v>
      </c>
    </row>
    <row r="1024" spans="1:11" ht="16.5" hidden="1" x14ac:dyDescent="0.3">
      <c r="A1024" s="67" t="str">
        <f t="shared" si="48"/>
        <v>DB1CapacidadJalisco</v>
      </c>
      <c r="B1024" s="250" t="str">
        <f t="shared" si="49"/>
        <v>DB1Jalisco</v>
      </c>
      <c r="C1024" s="67" t="str">
        <f t="shared" si="47"/>
        <v>DB1CapacidadEnergíaJalisco</v>
      </c>
      <c r="E1024" s="187" t="s">
        <v>48</v>
      </c>
      <c r="F1024" s="99" t="s">
        <v>185</v>
      </c>
      <c r="G1024" s="99" t="s">
        <v>184</v>
      </c>
      <c r="H1024" s="181" t="s">
        <v>135</v>
      </c>
      <c r="I1024" s="181" t="s">
        <v>68</v>
      </c>
      <c r="J1024" s="285" t="s">
        <v>161</v>
      </c>
      <c r="K1024" s="506">
        <f>+INDEX(CEC_ENERO_2025!$N$352:$N$555,MATCH($B1024,CEC_ENERO_2025!$B$352:$B$555,0))</f>
        <v>0.54016958388301906</v>
      </c>
    </row>
    <row r="1025" spans="1:11" ht="16.5" hidden="1" x14ac:dyDescent="0.3">
      <c r="A1025" s="67" t="str">
        <f t="shared" si="48"/>
        <v>DB2CapacidadJalisco</v>
      </c>
      <c r="B1025" s="250" t="str">
        <f t="shared" si="49"/>
        <v>DB2Jalisco</v>
      </c>
      <c r="C1025" s="67" t="str">
        <f t="shared" si="47"/>
        <v>DB2CapacidadEnergíaJalisco</v>
      </c>
      <c r="E1025" s="180" t="s">
        <v>50</v>
      </c>
      <c r="F1025" s="99" t="s">
        <v>185</v>
      </c>
      <c r="G1025" s="99" t="s">
        <v>184</v>
      </c>
      <c r="H1025" s="181" t="s">
        <v>135</v>
      </c>
      <c r="I1025" s="181" t="s">
        <v>68</v>
      </c>
      <c r="J1025" s="285" t="s">
        <v>161</v>
      </c>
      <c r="K1025" s="506">
        <f>+INDEX(CEC_ENERO_2025!$N$352:$N$555,MATCH($B1025,CEC_ENERO_2025!$B$352:$B$555,0))</f>
        <v>0.53773470018313041</v>
      </c>
    </row>
    <row r="1026" spans="1:11" ht="16.5" hidden="1" x14ac:dyDescent="0.3">
      <c r="A1026" s="67" t="str">
        <f t="shared" si="48"/>
        <v>PDBTCapacidadJalisco</v>
      </c>
      <c r="B1026" s="250" t="str">
        <f t="shared" si="49"/>
        <v>PDBTJalisco</v>
      </c>
      <c r="C1026" s="67" t="str">
        <f t="shared" si="47"/>
        <v>PDBTCapacidadEnergíaJalisco</v>
      </c>
      <c r="E1026" s="180" t="s">
        <v>56</v>
      </c>
      <c r="F1026" s="99" t="s">
        <v>185</v>
      </c>
      <c r="G1026" s="99" t="s">
        <v>184</v>
      </c>
      <c r="H1026" s="181" t="s">
        <v>135</v>
      </c>
      <c r="I1026" s="181" t="s">
        <v>68</v>
      </c>
      <c r="J1026" s="285" t="s">
        <v>161</v>
      </c>
      <c r="K1026" s="506">
        <f>+INDEX(CEC_ENERO_2025!$N$352:$N$555,MATCH($B1026,CEC_ENERO_2025!$B$352:$B$555,0))</f>
        <v>1.1606903298623685</v>
      </c>
    </row>
    <row r="1027" spans="1:11" ht="16.5" hidden="1" x14ac:dyDescent="0.3">
      <c r="A1027" s="67" t="str">
        <f t="shared" si="48"/>
        <v>GDBTCapacidadJalisco</v>
      </c>
      <c r="B1027" s="250" t="str">
        <f t="shared" si="49"/>
        <v>GDBTJalisco</v>
      </c>
      <c r="C1027" s="67" t="str">
        <f t="shared" si="47"/>
        <v>GDBTCapacidadPotenciaJalisco</v>
      </c>
      <c r="E1027" s="180" t="s">
        <v>53</v>
      </c>
      <c r="F1027" s="99" t="s">
        <v>185</v>
      </c>
      <c r="G1027" s="99" t="s">
        <v>186</v>
      </c>
      <c r="H1027" s="181" t="s">
        <v>136</v>
      </c>
      <c r="I1027" s="181" t="s">
        <v>68</v>
      </c>
      <c r="J1027" s="285" t="s">
        <v>161</v>
      </c>
      <c r="K1027" s="506">
        <f>+INDEX(CEC_ENERO_2025!$N$352:$N$555,MATCH($B1027,CEC_ENERO_2025!$B$352:$B$555,0))</f>
        <v>262.37351526396185</v>
      </c>
    </row>
    <row r="1028" spans="1:11" ht="16.5" hidden="1" x14ac:dyDescent="0.3">
      <c r="A1028" s="67" t="str">
        <f t="shared" si="48"/>
        <v>RABTCapacidadJalisco</v>
      </c>
      <c r="B1028" s="250" t="str">
        <f t="shared" si="49"/>
        <v>RABTJalisco</v>
      </c>
      <c r="C1028" s="67" t="str">
        <f t="shared" si="47"/>
        <v>RABTCapacidadEnergíaJalisco</v>
      </c>
      <c r="E1028" s="180" t="s">
        <v>59</v>
      </c>
      <c r="F1028" s="99" t="s">
        <v>185</v>
      </c>
      <c r="G1028" s="99" t="s">
        <v>184</v>
      </c>
      <c r="H1028" s="181" t="s">
        <v>135</v>
      </c>
      <c r="I1028" s="181" t="s">
        <v>68</v>
      </c>
      <c r="J1028" s="285" t="s">
        <v>161</v>
      </c>
      <c r="K1028" s="506">
        <f>+INDEX(CEC_ENERO_2025!$N$352:$N$555,MATCH($B1028,CEC_ENERO_2025!$B$352:$B$555,0))</f>
        <v>0.62258103218694694</v>
      </c>
    </row>
    <row r="1029" spans="1:11" ht="16.5" hidden="1" x14ac:dyDescent="0.3">
      <c r="A1029" s="67" t="str">
        <f t="shared" si="48"/>
        <v>APBTCapacidadJalisco</v>
      </c>
      <c r="B1029" s="250" t="str">
        <f t="shared" si="49"/>
        <v>APBTJalisco</v>
      </c>
      <c r="C1029" s="67" t="str">
        <f t="shared" si="47"/>
        <v>APBTCapacidadEnergíaJalisco</v>
      </c>
      <c r="E1029" s="180" t="s">
        <v>57</v>
      </c>
      <c r="F1029" s="99" t="s">
        <v>185</v>
      </c>
      <c r="G1029" s="99" t="s">
        <v>184</v>
      </c>
      <c r="H1029" s="181" t="s">
        <v>135</v>
      </c>
      <c r="I1029" s="181" t="s">
        <v>68</v>
      </c>
      <c r="J1029" s="285" t="s">
        <v>161</v>
      </c>
      <c r="K1029" s="506">
        <f>+INDEX(CEC_ENERO_2025!$N$352:$N$555,MATCH($B1029,CEC_ENERO_2025!$B$352:$B$555,0))</f>
        <v>1.6221944403643669</v>
      </c>
    </row>
    <row r="1030" spans="1:11" ht="16.5" hidden="1" x14ac:dyDescent="0.3">
      <c r="A1030" s="67" t="str">
        <f t="shared" si="48"/>
        <v>APMTCapacidadJalisco</v>
      </c>
      <c r="B1030" s="250" t="str">
        <f t="shared" si="49"/>
        <v>APMTJalisco</v>
      </c>
      <c r="C1030" s="67" t="str">
        <f t="shared" si="47"/>
        <v>APMTCapacidadEnergíaJalisco</v>
      </c>
      <c r="E1030" s="180" t="s">
        <v>58</v>
      </c>
      <c r="F1030" s="99" t="s">
        <v>185</v>
      </c>
      <c r="G1030" s="99" t="s">
        <v>184</v>
      </c>
      <c r="H1030" s="181" t="s">
        <v>135</v>
      </c>
      <c r="I1030" s="181" t="s">
        <v>68</v>
      </c>
      <c r="J1030" s="285" t="s">
        <v>161</v>
      </c>
      <c r="K1030" s="506">
        <f>+INDEX(CEC_ENERO_2025!$N$352:$N$555,MATCH($B1030,CEC_ENERO_2025!$B$352:$B$555,0))</f>
        <v>1.2213751236134434</v>
      </c>
    </row>
    <row r="1031" spans="1:11" ht="16.5" hidden="1" x14ac:dyDescent="0.3">
      <c r="A1031" s="67" t="str">
        <f t="shared" si="48"/>
        <v>GDMTHCapacidadJalisco</v>
      </c>
      <c r="B1031" s="250" t="str">
        <f t="shared" si="49"/>
        <v>GDMTHJalisco</v>
      </c>
      <c r="C1031" s="67" t="str">
        <f t="shared" si="47"/>
        <v>GDMTHCapacidadPotenciaJalisco</v>
      </c>
      <c r="E1031" s="180" t="s">
        <v>54</v>
      </c>
      <c r="F1031" s="99" t="s">
        <v>185</v>
      </c>
      <c r="G1031" s="99" t="s">
        <v>186</v>
      </c>
      <c r="H1031" s="181" t="s">
        <v>136</v>
      </c>
      <c r="I1031" s="181" t="s">
        <v>68</v>
      </c>
      <c r="J1031" s="285" t="s">
        <v>161</v>
      </c>
      <c r="K1031" s="506">
        <f>+INDEX(CEC_ENERO_2025!$N$352:$N$555,MATCH($B1031,CEC_ENERO_2025!$B$352:$B$555,0))</f>
        <v>421.4600131736259</v>
      </c>
    </row>
    <row r="1032" spans="1:11" ht="16.5" hidden="1" x14ac:dyDescent="0.3">
      <c r="A1032" s="67" t="str">
        <f t="shared" si="48"/>
        <v>GDMTOCapacidadJalisco</v>
      </c>
      <c r="B1032" s="250" t="str">
        <f t="shared" si="49"/>
        <v>GDMTOJalisco</v>
      </c>
      <c r="C1032" s="67" t="str">
        <f t="shared" si="47"/>
        <v>GDMTOCapacidadPotenciaJalisco</v>
      </c>
      <c r="E1032" s="180" t="s">
        <v>55</v>
      </c>
      <c r="F1032" s="99" t="s">
        <v>185</v>
      </c>
      <c r="G1032" s="99" t="s">
        <v>186</v>
      </c>
      <c r="H1032" s="181" t="s">
        <v>136</v>
      </c>
      <c r="I1032" s="181" t="s">
        <v>68</v>
      </c>
      <c r="J1032" s="285" t="s">
        <v>161</v>
      </c>
      <c r="K1032" s="506">
        <f>+INDEX(CEC_ENERO_2025!$N$352:$N$555,MATCH($B1032,CEC_ENERO_2025!$B$352:$B$555,0))</f>
        <v>334.76223306416335</v>
      </c>
    </row>
    <row r="1033" spans="1:11" ht="16.5" hidden="1" x14ac:dyDescent="0.3">
      <c r="A1033" s="67" t="str">
        <f t="shared" si="48"/>
        <v>RAMTCapacidadJalisco</v>
      </c>
      <c r="B1033" s="250" t="str">
        <f t="shared" si="49"/>
        <v>RAMTJalisco</v>
      </c>
      <c r="C1033" s="67" t="str">
        <f t="shared" si="47"/>
        <v>RAMTCapacidadPotenciaJalisco</v>
      </c>
      <c r="E1033" s="180" t="s">
        <v>60</v>
      </c>
      <c r="F1033" s="99" t="s">
        <v>185</v>
      </c>
      <c r="G1033" s="99" t="s">
        <v>186</v>
      </c>
      <c r="H1033" s="181" t="s">
        <v>136</v>
      </c>
      <c r="I1033" s="181" t="s">
        <v>68</v>
      </c>
      <c r="J1033" s="285" t="s">
        <v>161</v>
      </c>
      <c r="K1033" s="506">
        <f>+INDEX(CEC_ENERO_2025!$N$352:$N$555,MATCH($B1033,CEC_ENERO_2025!$B$352:$B$555,0))</f>
        <v>165.68447084012448</v>
      </c>
    </row>
    <row r="1034" spans="1:11" ht="16.5" hidden="1" x14ac:dyDescent="0.3">
      <c r="A1034" s="67" t="str">
        <f t="shared" si="48"/>
        <v>DISTCapacidadJalisco</v>
      </c>
      <c r="B1034" s="250" t="str">
        <f t="shared" si="49"/>
        <v>DISTJalisco</v>
      </c>
      <c r="C1034" s="67" t="str">
        <f t="shared" ref="C1034:C1097" si="50">E1034&amp;F1034&amp;H1034&amp;I1034</f>
        <v>DISTCapacidadPotenciaJalisco</v>
      </c>
      <c r="E1034" s="180" t="s">
        <v>51</v>
      </c>
      <c r="F1034" s="99" t="s">
        <v>185</v>
      </c>
      <c r="G1034" s="99" t="s">
        <v>186</v>
      </c>
      <c r="H1034" s="181" t="s">
        <v>136</v>
      </c>
      <c r="I1034" s="181" t="s">
        <v>68</v>
      </c>
      <c r="J1034" s="285" t="s">
        <v>161</v>
      </c>
      <c r="K1034" s="506">
        <f>+INDEX(CEC_ENERO_2025!$N$352:$N$555,MATCH($B1034,CEC_ENERO_2025!$B$352:$B$555,0))</f>
        <v>431.75769823669447</v>
      </c>
    </row>
    <row r="1035" spans="1:11" ht="16.5" hidden="1" x14ac:dyDescent="0.3">
      <c r="A1035" s="67" t="str">
        <f t="shared" ref="A1035:A1098" si="51">IF(J1035="NA",E1035&amp;F1035&amp;I1035,E1035&amp;F1035&amp;I1035&amp;J1035)</f>
        <v>DITCapacidadJalisco</v>
      </c>
      <c r="B1035" s="250" t="str">
        <f t="shared" si="49"/>
        <v>DITJalisco</v>
      </c>
      <c r="C1035" s="67" t="str">
        <f t="shared" si="50"/>
        <v>DITCapacidadPotenciaJalisco</v>
      </c>
      <c r="E1035" s="180" t="s">
        <v>52</v>
      </c>
      <c r="F1035" s="99" t="s">
        <v>185</v>
      </c>
      <c r="G1035" s="99" t="s">
        <v>186</v>
      </c>
      <c r="H1035" s="181" t="s">
        <v>136</v>
      </c>
      <c r="I1035" s="181" t="s">
        <v>68</v>
      </c>
      <c r="J1035" s="285" t="s">
        <v>161</v>
      </c>
      <c r="K1035" s="506">
        <f>+INDEX(CEC_ENERO_2025!$N$352:$N$555,MATCH($B1035,CEC_ENERO_2025!$B$352:$B$555,0))</f>
        <v>421.4600131736259</v>
      </c>
    </row>
    <row r="1036" spans="1:11" ht="16.5" hidden="1" x14ac:dyDescent="0.3">
      <c r="A1036" s="67" t="str">
        <f t="shared" si="51"/>
        <v>DB1CapacidadNoroeste</v>
      </c>
      <c r="B1036" s="250" t="str">
        <f t="shared" si="49"/>
        <v>DB1Noroeste</v>
      </c>
      <c r="C1036" s="67" t="str">
        <f t="shared" si="50"/>
        <v>DB1CapacidadEnergíaNoroeste</v>
      </c>
      <c r="E1036" s="180" t="s">
        <v>48</v>
      </c>
      <c r="F1036" s="99" t="s">
        <v>185</v>
      </c>
      <c r="G1036" s="99" t="s">
        <v>184</v>
      </c>
      <c r="H1036" s="181" t="s">
        <v>135</v>
      </c>
      <c r="I1036" s="181" t="s">
        <v>69</v>
      </c>
      <c r="J1036" s="285" t="s">
        <v>161</v>
      </c>
      <c r="K1036" s="506">
        <f>+INDEX(CEC_ENERO_2025!$N$352:$N$555,MATCH($B1036,CEC_ENERO_2025!$B$352:$B$555,0))</f>
        <v>0.49503058606200417</v>
      </c>
    </row>
    <row r="1037" spans="1:11" ht="16.5" hidden="1" x14ac:dyDescent="0.3">
      <c r="A1037" s="67" t="str">
        <f t="shared" si="51"/>
        <v>DB2CapacidadNoroeste</v>
      </c>
      <c r="B1037" s="250" t="str">
        <f t="shared" si="49"/>
        <v>DB2Noroeste</v>
      </c>
      <c r="C1037" s="67" t="str">
        <f t="shared" si="50"/>
        <v>DB2CapacidadEnergíaNoroeste</v>
      </c>
      <c r="E1037" s="180" t="s">
        <v>50</v>
      </c>
      <c r="F1037" s="99" t="s">
        <v>185</v>
      </c>
      <c r="G1037" s="99" t="s">
        <v>184</v>
      </c>
      <c r="H1037" s="181" t="s">
        <v>135</v>
      </c>
      <c r="I1037" s="181" t="s">
        <v>69</v>
      </c>
      <c r="J1037" s="285" t="s">
        <v>161</v>
      </c>
      <c r="K1037" s="506">
        <f>+INDEX(CEC_ENERO_2025!$N$352:$N$555,MATCH($B1037,CEC_ENERO_2025!$B$352:$B$555,0))</f>
        <v>0.49297029985440605</v>
      </c>
    </row>
    <row r="1038" spans="1:11" ht="16.5" hidden="1" x14ac:dyDescent="0.3">
      <c r="A1038" s="67" t="str">
        <f t="shared" si="51"/>
        <v>PDBTCapacidadNoroeste</v>
      </c>
      <c r="B1038" s="250" t="str">
        <f t="shared" si="49"/>
        <v>PDBTNoroeste</v>
      </c>
      <c r="C1038" s="67" t="str">
        <f t="shared" si="50"/>
        <v>PDBTCapacidadEnergíaNoroeste</v>
      </c>
      <c r="E1038" s="180" t="s">
        <v>56</v>
      </c>
      <c r="F1038" s="99" t="s">
        <v>185</v>
      </c>
      <c r="G1038" s="99" t="s">
        <v>184</v>
      </c>
      <c r="H1038" s="181" t="s">
        <v>135</v>
      </c>
      <c r="I1038" s="181" t="s">
        <v>69</v>
      </c>
      <c r="J1038" s="285" t="s">
        <v>161</v>
      </c>
      <c r="K1038" s="506">
        <f>+INDEX(CEC_ENERO_2025!$N$352:$N$555,MATCH($B1038,CEC_ENERO_2025!$B$352:$B$555,0))</f>
        <v>1.0631076831206721</v>
      </c>
    </row>
    <row r="1039" spans="1:11" ht="16.5" hidden="1" x14ac:dyDescent="0.3">
      <c r="A1039" s="67" t="str">
        <f t="shared" si="51"/>
        <v>GDBTCapacidadNoroeste</v>
      </c>
      <c r="B1039" s="250" t="str">
        <f t="shared" si="49"/>
        <v>GDBTNoroeste</v>
      </c>
      <c r="C1039" s="67" t="str">
        <f t="shared" si="50"/>
        <v>GDBTCapacidadPotenciaNoroeste</v>
      </c>
      <c r="E1039" s="187" t="s">
        <v>53</v>
      </c>
      <c r="F1039" s="99" t="s">
        <v>185</v>
      </c>
      <c r="G1039" s="99" t="s">
        <v>186</v>
      </c>
      <c r="H1039" s="181" t="s">
        <v>136</v>
      </c>
      <c r="I1039" s="181" t="s">
        <v>69</v>
      </c>
      <c r="J1039" s="285" t="s">
        <v>161</v>
      </c>
      <c r="K1039" s="506">
        <f>+INDEX(CEC_ENERO_2025!$N$352:$N$555,MATCH($B1039,CEC_ENERO_2025!$B$352:$B$555,0))</f>
        <v>334.70978941524265</v>
      </c>
    </row>
    <row r="1040" spans="1:11" ht="16.5" hidden="1" x14ac:dyDescent="0.3">
      <c r="A1040" s="67" t="str">
        <f t="shared" si="51"/>
        <v>RABTCapacidadNoroeste</v>
      </c>
      <c r="B1040" s="250" t="str">
        <f t="shared" si="49"/>
        <v>RABTNoroeste</v>
      </c>
      <c r="C1040" s="67" t="str">
        <f t="shared" si="50"/>
        <v>RABTCapacidadEnergíaNoroeste</v>
      </c>
      <c r="E1040" s="187" t="s">
        <v>59</v>
      </c>
      <c r="F1040" s="99" t="s">
        <v>185</v>
      </c>
      <c r="G1040" s="99" t="s">
        <v>184</v>
      </c>
      <c r="H1040" s="181" t="s">
        <v>135</v>
      </c>
      <c r="I1040" s="181" t="s">
        <v>69</v>
      </c>
      <c r="J1040" s="285" t="s">
        <v>161</v>
      </c>
      <c r="K1040" s="506">
        <f>+INDEX(CEC_ENERO_2025!$N$352:$N$555,MATCH($B1040,CEC_ENERO_2025!$B$352:$B$555,0))</f>
        <v>0.56695330458179594</v>
      </c>
    </row>
    <row r="1041" spans="1:11" ht="16.5" hidden="1" x14ac:dyDescent="0.3">
      <c r="A1041" s="67" t="str">
        <f t="shared" si="51"/>
        <v>APBTCapacidadNoroeste</v>
      </c>
      <c r="B1041" s="250" t="str">
        <f t="shared" si="49"/>
        <v>APBTNoroeste</v>
      </c>
      <c r="C1041" s="67" t="str">
        <f t="shared" si="50"/>
        <v>APBTCapacidadEnergíaNoroeste</v>
      </c>
      <c r="E1041" s="187" t="s">
        <v>57</v>
      </c>
      <c r="F1041" s="99" t="s">
        <v>185</v>
      </c>
      <c r="G1041" s="99" t="s">
        <v>184</v>
      </c>
      <c r="H1041" s="181" t="s">
        <v>135</v>
      </c>
      <c r="I1041" s="181" t="s">
        <v>69</v>
      </c>
      <c r="J1041" s="285" t="s">
        <v>161</v>
      </c>
      <c r="K1041" s="506">
        <f>+INDEX(CEC_ENERO_2025!$N$352:$N$555,MATCH($B1041,CEC_ENERO_2025!$B$352:$B$555,0))</f>
        <v>1.4774125095940553</v>
      </c>
    </row>
    <row r="1042" spans="1:11" ht="16.5" hidden="1" x14ac:dyDescent="0.3">
      <c r="A1042" s="67" t="str">
        <f t="shared" si="51"/>
        <v>APMTCapacidadNoroeste</v>
      </c>
      <c r="B1042" s="250" t="str">
        <f t="shared" si="49"/>
        <v>APMTNoroeste</v>
      </c>
      <c r="C1042" s="67" t="str">
        <f t="shared" si="50"/>
        <v>APMTCapacidadEnergíaNoroeste</v>
      </c>
      <c r="E1042" s="187" t="s">
        <v>58</v>
      </c>
      <c r="F1042" s="99" t="s">
        <v>185</v>
      </c>
      <c r="G1042" s="99" t="s">
        <v>184</v>
      </c>
      <c r="H1042" s="181" t="s">
        <v>135</v>
      </c>
      <c r="I1042" s="181" t="s">
        <v>69</v>
      </c>
      <c r="J1042" s="285" t="s">
        <v>161</v>
      </c>
      <c r="K1042" s="506">
        <f>+INDEX(CEC_ENERO_2025!$N$352:$N$555,MATCH($B1042,CEC_ENERO_2025!$B$352:$B$555,0))</f>
        <v>1.2238100073133318</v>
      </c>
    </row>
    <row r="1043" spans="1:11" ht="16.5" hidden="1" x14ac:dyDescent="0.3">
      <c r="A1043" s="67" t="str">
        <f t="shared" si="51"/>
        <v>GDMTHCapacidadNoroeste</v>
      </c>
      <c r="B1043" s="250" t="str">
        <f t="shared" si="49"/>
        <v>GDMTHNoroeste</v>
      </c>
      <c r="C1043" s="67" t="str">
        <f t="shared" si="50"/>
        <v>GDMTHCapacidadPotenciaNoroeste</v>
      </c>
      <c r="E1043" s="180" t="s">
        <v>54</v>
      </c>
      <c r="F1043" s="99" t="s">
        <v>185</v>
      </c>
      <c r="G1043" s="99" t="s">
        <v>186</v>
      </c>
      <c r="H1043" s="181" t="s">
        <v>136</v>
      </c>
      <c r="I1043" s="181" t="s">
        <v>69</v>
      </c>
      <c r="J1043" s="285" t="s">
        <v>161</v>
      </c>
      <c r="K1043" s="506">
        <f>+INDEX(CEC_ENERO_2025!$N$352:$N$555,MATCH($B1043,CEC_ENERO_2025!$B$352:$B$555,0))</f>
        <v>421.4600131736259</v>
      </c>
    </row>
    <row r="1044" spans="1:11" ht="16.5" hidden="1" x14ac:dyDescent="0.3">
      <c r="A1044" s="67" t="str">
        <f t="shared" si="51"/>
        <v>GDMTOCapacidadNoroeste</v>
      </c>
      <c r="B1044" s="250" t="str">
        <f t="shared" si="49"/>
        <v>GDMTONoroeste</v>
      </c>
      <c r="C1044" s="67" t="str">
        <f t="shared" si="50"/>
        <v>GDMTOCapacidadPotenciaNoroeste</v>
      </c>
      <c r="E1044" s="180" t="s">
        <v>55</v>
      </c>
      <c r="F1044" s="99" t="s">
        <v>185</v>
      </c>
      <c r="G1044" s="99" t="s">
        <v>186</v>
      </c>
      <c r="H1044" s="181" t="s">
        <v>136</v>
      </c>
      <c r="I1044" s="181" t="s">
        <v>69</v>
      </c>
      <c r="J1044" s="285" t="s">
        <v>161</v>
      </c>
      <c r="K1044" s="506">
        <f>+INDEX(CEC_ENERO_2025!$N$352:$N$555,MATCH($B1044,CEC_ENERO_2025!$B$352:$B$555,0))</f>
        <v>366.47472026775324</v>
      </c>
    </row>
    <row r="1045" spans="1:11" ht="16.5" hidden="1" x14ac:dyDescent="0.3">
      <c r="A1045" s="67" t="str">
        <f t="shared" si="51"/>
        <v>RAMTCapacidadNoroeste</v>
      </c>
      <c r="B1045" s="250" t="str">
        <f t="shared" si="49"/>
        <v>RAMTNoroeste</v>
      </c>
      <c r="C1045" s="67" t="str">
        <f t="shared" si="50"/>
        <v>RAMTCapacidadPotenciaNoroeste</v>
      </c>
      <c r="E1045" s="180" t="s">
        <v>60</v>
      </c>
      <c r="F1045" s="99" t="s">
        <v>185</v>
      </c>
      <c r="G1045" s="99" t="s">
        <v>186</v>
      </c>
      <c r="H1045" s="181" t="s">
        <v>136</v>
      </c>
      <c r="I1045" s="181" t="s">
        <v>69</v>
      </c>
      <c r="J1045" s="285" t="s">
        <v>161</v>
      </c>
      <c r="K1045" s="506">
        <f>+INDEX(CEC_ENERO_2025!$N$352:$N$555,MATCH($B1045,CEC_ENERO_2025!$B$352:$B$555,0))</f>
        <v>165.68447084012448</v>
      </c>
    </row>
    <row r="1046" spans="1:11" ht="16.5" hidden="1" x14ac:dyDescent="0.3">
      <c r="A1046" s="67" t="str">
        <f t="shared" si="51"/>
        <v>DISTCapacidadNoroeste</v>
      </c>
      <c r="B1046" s="250" t="str">
        <f t="shared" si="49"/>
        <v>DISTNoroeste</v>
      </c>
      <c r="C1046" s="67" t="str">
        <f t="shared" si="50"/>
        <v>DISTCapacidadPotenciaNoroeste</v>
      </c>
      <c r="E1046" s="180" t="s">
        <v>51</v>
      </c>
      <c r="F1046" s="99" t="s">
        <v>185</v>
      </c>
      <c r="G1046" s="99" t="s">
        <v>186</v>
      </c>
      <c r="H1046" s="181" t="s">
        <v>136</v>
      </c>
      <c r="I1046" s="181" t="s">
        <v>69</v>
      </c>
      <c r="J1046" s="285" t="s">
        <v>161</v>
      </c>
      <c r="K1046" s="506">
        <f>+INDEX(CEC_ENERO_2025!$N$352:$N$555,MATCH($B1046,CEC_ENERO_2025!$B$352:$B$555,0))</f>
        <v>431.75769823669447</v>
      </c>
    </row>
    <row r="1047" spans="1:11" ht="16.5" hidden="1" x14ac:dyDescent="0.3">
      <c r="A1047" s="67" t="str">
        <f t="shared" si="51"/>
        <v>DITCapacidadNoroeste</v>
      </c>
      <c r="B1047" s="250" t="str">
        <f t="shared" si="49"/>
        <v>DITNoroeste</v>
      </c>
      <c r="C1047" s="67" t="str">
        <f t="shared" si="50"/>
        <v>DITCapacidadPotenciaNoroeste</v>
      </c>
      <c r="E1047" s="180" t="s">
        <v>52</v>
      </c>
      <c r="F1047" s="99" t="s">
        <v>185</v>
      </c>
      <c r="G1047" s="99" t="s">
        <v>186</v>
      </c>
      <c r="H1047" s="181" t="s">
        <v>136</v>
      </c>
      <c r="I1047" s="181" t="s">
        <v>69</v>
      </c>
      <c r="J1047" s="285" t="s">
        <v>161</v>
      </c>
      <c r="K1047" s="506">
        <f>+INDEX(CEC_ENERO_2025!$N$352:$N$555,MATCH($B1047,CEC_ENERO_2025!$B$352:$B$555,0))</f>
        <v>421.36673839804581</v>
      </c>
    </row>
    <row r="1048" spans="1:11" ht="16.5" hidden="1" x14ac:dyDescent="0.3">
      <c r="A1048" s="67" t="str">
        <f t="shared" si="51"/>
        <v>DB1CapacidadNorte</v>
      </c>
      <c r="B1048" s="250" t="str">
        <f t="shared" si="49"/>
        <v>DB1Norte</v>
      </c>
      <c r="C1048" s="67" t="str">
        <f t="shared" si="50"/>
        <v>DB1CapacidadEnergíaNorte</v>
      </c>
      <c r="E1048" s="180" t="s">
        <v>48</v>
      </c>
      <c r="F1048" s="99" t="s">
        <v>185</v>
      </c>
      <c r="G1048" s="99" t="s">
        <v>184</v>
      </c>
      <c r="H1048" s="181" t="s">
        <v>135</v>
      </c>
      <c r="I1048" s="181" t="s">
        <v>70</v>
      </c>
      <c r="J1048" s="285" t="s">
        <v>161</v>
      </c>
      <c r="K1048" s="506">
        <f>+INDEX(CEC_ENERO_2025!$N$352:$N$555,MATCH($B1048,CEC_ENERO_2025!$B$352:$B$555,0))</f>
        <v>0.52537298293754175</v>
      </c>
    </row>
    <row r="1049" spans="1:11" ht="16.5" hidden="1" x14ac:dyDescent="0.3">
      <c r="A1049" s="67" t="str">
        <f t="shared" si="51"/>
        <v>DB2CapacidadNorte</v>
      </c>
      <c r="B1049" s="250" t="str">
        <f t="shared" si="49"/>
        <v>DB2Norte</v>
      </c>
      <c r="C1049" s="67" t="str">
        <f t="shared" si="50"/>
        <v>DB2CapacidadEnergíaNorte</v>
      </c>
      <c r="E1049" s="180" t="s">
        <v>50</v>
      </c>
      <c r="F1049" s="99" t="s">
        <v>185</v>
      </c>
      <c r="G1049" s="99" t="s">
        <v>184</v>
      </c>
      <c r="H1049" s="181" t="s">
        <v>135</v>
      </c>
      <c r="I1049" s="181" t="s">
        <v>70</v>
      </c>
      <c r="J1049" s="285" t="s">
        <v>161</v>
      </c>
      <c r="K1049" s="506">
        <f>+INDEX(CEC_ENERO_2025!$N$352:$N$555,MATCH($B1049,CEC_ENERO_2025!$B$352:$B$555,0))</f>
        <v>0.52312539798379831</v>
      </c>
    </row>
    <row r="1050" spans="1:11" ht="16.5" hidden="1" x14ac:dyDescent="0.3">
      <c r="A1050" s="67" t="str">
        <f t="shared" si="51"/>
        <v>PDBTCapacidadNorte</v>
      </c>
      <c r="B1050" s="250" t="str">
        <f t="shared" si="49"/>
        <v>PDBTNorte</v>
      </c>
      <c r="C1050" s="67" t="str">
        <f t="shared" si="50"/>
        <v>PDBTCapacidadEnergíaNorte</v>
      </c>
      <c r="E1050" s="180" t="s">
        <v>56</v>
      </c>
      <c r="F1050" s="99" t="s">
        <v>185</v>
      </c>
      <c r="G1050" s="99" t="s">
        <v>184</v>
      </c>
      <c r="H1050" s="181" t="s">
        <v>135</v>
      </c>
      <c r="I1050" s="181" t="s">
        <v>70</v>
      </c>
      <c r="J1050" s="285" t="s">
        <v>161</v>
      </c>
      <c r="K1050" s="506">
        <f>+INDEX(CEC_ENERO_2025!$N$352:$N$555,MATCH($B1050,CEC_ENERO_2025!$B$352:$B$555,0))</f>
        <v>1.0014863956388718</v>
      </c>
    </row>
    <row r="1051" spans="1:11" ht="16.5" hidden="1" x14ac:dyDescent="0.3">
      <c r="A1051" s="67" t="str">
        <f t="shared" si="51"/>
        <v>GDBTCapacidadNorte</v>
      </c>
      <c r="B1051" s="250" t="str">
        <f t="shared" si="49"/>
        <v>GDBTNorte</v>
      </c>
      <c r="C1051" s="67" t="str">
        <f t="shared" si="50"/>
        <v>GDBTCapacidadPotenciaNorte</v>
      </c>
      <c r="E1051" s="180" t="s">
        <v>53</v>
      </c>
      <c r="F1051" s="99" t="s">
        <v>185</v>
      </c>
      <c r="G1051" s="99" t="s">
        <v>186</v>
      </c>
      <c r="H1051" s="181" t="s">
        <v>136</v>
      </c>
      <c r="I1051" s="181" t="s">
        <v>70</v>
      </c>
      <c r="J1051" s="285" t="s">
        <v>161</v>
      </c>
      <c r="K1051" s="506">
        <f>+INDEX(CEC_ENERO_2025!$N$352:$N$555,MATCH($B1051,CEC_ENERO_2025!$B$352:$B$555,0))</f>
        <v>326.70464100499271</v>
      </c>
    </row>
    <row r="1052" spans="1:11" ht="16.5" hidden="1" x14ac:dyDescent="0.3">
      <c r="A1052" s="67" t="str">
        <f t="shared" si="51"/>
        <v>RABTCapacidadNorte</v>
      </c>
      <c r="B1052" s="250" t="str">
        <f t="shared" si="49"/>
        <v>RABTNorte</v>
      </c>
      <c r="C1052" s="67" t="str">
        <f t="shared" si="50"/>
        <v>RABTCapacidadEnergíaNorte</v>
      </c>
      <c r="E1052" s="180" t="s">
        <v>59</v>
      </c>
      <c r="F1052" s="99" t="s">
        <v>185</v>
      </c>
      <c r="G1052" s="99" t="s">
        <v>184</v>
      </c>
      <c r="H1052" s="181" t="s">
        <v>135</v>
      </c>
      <c r="I1052" s="181" t="s">
        <v>70</v>
      </c>
      <c r="J1052" s="285" t="s">
        <v>161</v>
      </c>
      <c r="K1052" s="506">
        <f>+INDEX(CEC_ENERO_2025!$N$352:$N$555,MATCH($B1052,CEC_ENERO_2025!$B$352:$B$555,0))</f>
        <v>0.60422575506470866</v>
      </c>
    </row>
    <row r="1053" spans="1:11" ht="16.5" hidden="1" x14ac:dyDescent="0.3">
      <c r="A1053" s="67" t="str">
        <f t="shared" si="51"/>
        <v>APBTCapacidadNorte</v>
      </c>
      <c r="B1053" s="250" t="str">
        <f t="shared" si="49"/>
        <v>APBTNorte</v>
      </c>
      <c r="C1053" s="67" t="str">
        <f t="shared" si="50"/>
        <v>APBTCapacidadEnergíaNorte</v>
      </c>
      <c r="E1053" s="180" t="s">
        <v>57</v>
      </c>
      <c r="F1053" s="99" t="s">
        <v>185</v>
      </c>
      <c r="G1053" s="99" t="s">
        <v>184</v>
      </c>
      <c r="H1053" s="181" t="s">
        <v>135</v>
      </c>
      <c r="I1053" s="181" t="s">
        <v>70</v>
      </c>
      <c r="J1053" s="285" t="s">
        <v>161</v>
      </c>
      <c r="K1053" s="506">
        <f>+INDEX(CEC_ENERO_2025!$N$352:$N$555,MATCH($B1053,CEC_ENERO_2025!$B$352:$B$555,0))</f>
        <v>1.5746205588434619</v>
      </c>
    </row>
    <row r="1054" spans="1:11" ht="16.5" hidden="1" x14ac:dyDescent="0.3">
      <c r="A1054" s="67" t="str">
        <f t="shared" si="51"/>
        <v>APMTCapacidadNorte</v>
      </c>
      <c r="B1054" s="250" t="str">
        <f t="shared" si="49"/>
        <v>APMTNorte</v>
      </c>
      <c r="C1054" s="67" t="str">
        <f t="shared" si="50"/>
        <v>APMTCapacidadEnergíaNorte</v>
      </c>
      <c r="E1054" s="180" t="s">
        <v>58</v>
      </c>
      <c r="F1054" s="99" t="s">
        <v>185</v>
      </c>
      <c r="G1054" s="99" t="s">
        <v>184</v>
      </c>
      <c r="H1054" s="181" t="s">
        <v>135</v>
      </c>
      <c r="I1054" s="181" t="s">
        <v>70</v>
      </c>
      <c r="J1054" s="285" t="s">
        <v>161</v>
      </c>
      <c r="K1054" s="506">
        <f>+INDEX(CEC_ENERO_2025!$N$352:$N$555,MATCH($B1054,CEC_ENERO_2025!$B$352:$B$555,0))</f>
        <v>1.2477842468199294</v>
      </c>
    </row>
    <row r="1055" spans="1:11" ht="16.5" hidden="1" x14ac:dyDescent="0.3">
      <c r="A1055" s="67" t="str">
        <f t="shared" si="51"/>
        <v>GDMTHCapacidadNorte</v>
      </c>
      <c r="B1055" s="250" t="str">
        <f t="shared" si="49"/>
        <v>GDMTHNorte</v>
      </c>
      <c r="C1055" s="67" t="str">
        <f t="shared" si="50"/>
        <v>GDMTHCapacidadPotenciaNorte</v>
      </c>
      <c r="E1055" s="180" t="s">
        <v>54</v>
      </c>
      <c r="F1055" s="99" t="s">
        <v>185</v>
      </c>
      <c r="G1055" s="99" t="s">
        <v>186</v>
      </c>
      <c r="H1055" s="181" t="s">
        <v>136</v>
      </c>
      <c r="I1055" s="181" t="s">
        <v>70</v>
      </c>
      <c r="J1055" s="285" t="s">
        <v>161</v>
      </c>
      <c r="K1055" s="506">
        <f>+INDEX(CEC_ENERO_2025!$N$352:$N$555,MATCH($B1055,CEC_ENERO_2025!$B$352:$B$555,0))</f>
        <v>431.75769823669447</v>
      </c>
    </row>
    <row r="1056" spans="1:11" ht="16.5" hidden="1" x14ac:dyDescent="0.3">
      <c r="A1056" s="67" t="str">
        <f t="shared" si="51"/>
        <v>GDMTOCapacidadNorte</v>
      </c>
      <c r="B1056" s="250" t="str">
        <f t="shared" si="49"/>
        <v>GDMTONorte</v>
      </c>
      <c r="C1056" s="67" t="str">
        <f t="shared" si="50"/>
        <v>GDMTOCapacidadPotenciaNorte</v>
      </c>
      <c r="E1056" s="180" t="s">
        <v>55</v>
      </c>
      <c r="F1056" s="99" t="s">
        <v>185</v>
      </c>
      <c r="G1056" s="99" t="s">
        <v>186</v>
      </c>
      <c r="H1056" s="181" t="s">
        <v>136</v>
      </c>
      <c r="I1056" s="181" t="s">
        <v>70</v>
      </c>
      <c r="J1056" s="285" t="s">
        <v>161</v>
      </c>
      <c r="K1056" s="506">
        <f>+INDEX(CEC_ENERO_2025!$N$352:$N$555,MATCH($B1056,CEC_ENERO_2025!$B$352:$B$555,0))</f>
        <v>334.76541714284758</v>
      </c>
    </row>
    <row r="1057" spans="1:11" ht="16.5" hidden="1" x14ac:dyDescent="0.3">
      <c r="A1057" s="67" t="str">
        <f t="shared" si="51"/>
        <v>RAMTCapacidadNorte</v>
      </c>
      <c r="B1057" s="250" t="str">
        <f t="shared" ref="B1057:B1120" si="52">E1057&amp;I1057</f>
        <v>RAMTNorte</v>
      </c>
      <c r="C1057" s="67" t="str">
        <f t="shared" si="50"/>
        <v>RAMTCapacidadPotenciaNorte</v>
      </c>
      <c r="E1057" s="180" t="s">
        <v>60</v>
      </c>
      <c r="F1057" s="99" t="s">
        <v>185</v>
      </c>
      <c r="G1057" s="99" t="s">
        <v>186</v>
      </c>
      <c r="H1057" s="181" t="s">
        <v>136</v>
      </c>
      <c r="I1057" s="181" t="s">
        <v>70</v>
      </c>
      <c r="J1057" s="285" t="s">
        <v>161</v>
      </c>
      <c r="K1057" s="506">
        <f>+INDEX(CEC_ENERO_2025!$N$352:$N$555,MATCH($B1057,CEC_ENERO_2025!$B$352:$B$555,0))</f>
        <v>165.68447084012448</v>
      </c>
    </row>
    <row r="1058" spans="1:11" ht="16.5" hidden="1" x14ac:dyDescent="0.3">
      <c r="A1058" s="67" t="str">
        <f t="shared" si="51"/>
        <v>DISTCapacidadNorte</v>
      </c>
      <c r="B1058" s="250" t="str">
        <f t="shared" si="52"/>
        <v>DISTNorte</v>
      </c>
      <c r="C1058" s="67" t="str">
        <f t="shared" si="50"/>
        <v>DISTCapacidadPotenciaNorte</v>
      </c>
      <c r="E1058" s="187" t="s">
        <v>51</v>
      </c>
      <c r="F1058" s="99" t="s">
        <v>185</v>
      </c>
      <c r="G1058" s="99" t="s">
        <v>186</v>
      </c>
      <c r="H1058" s="181" t="s">
        <v>136</v>
      </c>
      <c r="I1058" s="181" t="s">
        <v>70</v>
      </c>
      <c r="J1058" s="285" t="s">
        <v>161</v>
      </c>
      <c r="K1058" s="506">
        <f>+INDEX(CEC_ENERO_2025!$N$352:$N$555,MATCH($B1058,CEC_ENERO_2025!$B$352:$B$555,0))</f>
        <v>431.75769823669447</v>
      </c>
    </row>
    <row r="1059" spans="1:11" ht="16.5" hidden="1" x14ac:dyDescent="0.3">
      <c r="A1059" s="67" t="str">
        <f t="shared" si="51"/>
        <v>DITCapacidadNorte</v>
      </c>
      <c r="B1059" s="250" t="str">
        <f t="shared" si="52"/>
        <v>DITNorte</v>
      </c>
      <c r="C1059" s="67" t="str">
        <f t="shared" si="50"/>
        <v>DITCapacidadPotenciaNorte</v>
      </c>
      <c r="E1059" s="180" t="s">
        <v>52</v>
      </c>
      <c r="F1059" s="99" t="s">
        <v>185</v>
      </c>
      <c r="G1059" s="99" t="s">
        <v>186</v>
      </c>
      <c r="H1059" s="181" t="s">
        <v>136</v>
      </c>
      <c r="I1059" s="181" t="s">
        <v>70</v>
      </c>
      <c r="J1059" s="285" t="s">
        <v>161</v>
      </c>
      <c r="K1059" s="506">
        <f>+INDEX(CEC_ENERO_2025!$N$352:$N$555,MATCH($B1059,CEC_ENERO_2025!$B$352:$B$555,0))</f>
        <v>431.75769823669447</v>
      </c>
    </row>
    <row r="1060" spans="1:11" ht="16.5" hidden="1" x14ac:dyDescent="0.3">
      <c r="A1060" s="67" t="str">
        <f t="shared" si="51"/>
        <v>DB1CapacidadOriente</v>
      </c>
      <c r="B1060" s="250" t="str">
        <f t="shared" si="52"/>
        <v>DB1Oriente</v>
      </c>
      <c r="C1060" s="67" t="str">
        <f t="shared" si="50"/>
        <v>DB1CapacidadEnergíaOriente</v>
      </c>
      <c r="E1060" s="180" t="s">
        <v>48</v>
      </c>
      <c r="F1060" s="99" t="s">
        <v>185</v>
      </c>
      <c r="G1060" s="99" t="s">
        <v>184</v>
      </c>
      <c r="H1060" s="181" t="s">
        <v>135</v>
      </c>
      <c r="I1060" s="181" t="s">
        <v>71</v>
      </c>
      <c r="J1060" s="285" t="s">
        <v>161</v>
      </c>
      <c r="K1060" s="506">
        <f>+INDEX(CEC_ENERO_2025!$N$352:$N$555,MATCH($B1060,CEC_ENERO_2025!$B$352:$B$555,0))</f>
        <v>0.52687137290670361</v>
      </c>
    </row>
    <row r="1061" spans="1:11" ht="16.5" hidden="1" x14ac:dyDescent="0.3">
      <c r="A1061" s="67" t="str">
        <f t="shared" si="51"/>
        <v>DB2CapacidadOriente</v>
      </c>
      <c r="B1061" s="250" t="str">
        <f t="shared" si="52"/>
        <v>DB2Oriente</v>
      </c>
      <c r="C1061" s="67" t="str">
        <f t="shared" si="50"/>
        <v>DB2CapacidadEnergíaOriente</v>
      </c>
      <c r="E1061" s="180" t="s">
        <v>50</v>
      </c>
      <c r="F1061" s="99" t="s">
        <v>185</v>
      </c>
      <c r="G1061" s="99" t="s">
        <v>184</v>
      </c>
      <c r="H1061" s="181" t="s">
        <v>135</v>
      </c>
      <c r="I1061" s="181" t="s">
        <v>71</v>
      </c>
      <c r="J1061" s="285" t="s">
        <v>161</v>
      </c>
      <c r="K1061" s="506">
        <f>+INDEX(CEC_ENERO_2025!$N$352:$N$555,MATCH($B1061,CEC_ENERO_2025!$B$352:$B$555,0))</f>
        <v>0.52443648920681474</v>
      </c>
    </row>
    <row r="1062" spans="1:11" ht="16.5" hidden="1" x14ac:dyDescent="0.3">
      <c r="A1062" s="67" t="str">
        <f t="shared" si="51"/>
        <v>PDBTCapacidadOriente</v>
      </c>
      <c r="B1062" s="250" t="str">
        <f t="shared" si="52"/>
        <v>PDBTOriente</v>
      </c>
      <c r="C1062" s="67" t="str">
        <f t="shared" si="50"/>
        <v>PDBTCapacidadEnergíaOriente</v>
      </c>
      <c r="E1062" s="180" t="s">
        <v>56</v>
      </c>
      <c r="F1062" s="99" t="s">
        <v>185</v>
      </c>
      <c r="G1062" s="99" t="s">
        <v>184</v>
      </c>
      <c r="H1062" s="181" t="s">
        <v>135</v>
      </c>
      <c r="I1062" s="181" t="s">
        <v>71</v>
      </c>
      <c r="J1062" s="285" t="s">
        <v>161</v>
      </c>
      <c r="K1062" s="506">
        <f>+INDEX(CEC_ENERO_2025!$N$352:$N$555,MATCH($B1062,CEC_ENERO_2025!$B$352:$B$555,0))</f>
        <v>0.96177906145606917</v>
      </c>
    </row>
    <row r="1063" spans="1:11" ht="16.5" hidden="1" x14ac:dyDescent="0.3">
      <c r="A1063" s="67" t="str">
        <f t="shared" si="51"/>
        <v>GDBTCapacidadOriente</v>
      </c>
      <c r="B1063" s="250" t="str">
        <f t="shared" si="52"/>
        <v>GDBTOriente</v>
      </c>
      <c r="C1063" s="67" t="str">
        <f t="shared" si="50"/>
        <v>GDBTCapacidadPotenciaOriente</v>
      </c>
      <c r="E1063" s="187" t="s">
        <v>53</v>
      </c>
      <c r="F1063" s="99" t="s">
        <v>185</v>
      </c>
      <c r="G1063" s="99" t="s">
        <v>186</v>
      </c>
      <c r="H1063" s="181" t="s">
        <v>136</v>
      </c>
      <c r="I1063" s="181" t="s">
        <v>71</v>
      </c>
      <c r="J1063" s="285" t="s">
        <v>161</v>
      </c>
      <c r="K1063" s="506">
        <f>+INDEX(CEC_ENERO_2025!$N$352:$N$555,MATCH($B1063,CEC_ENERO_2025!$B$352:$B$555,0))</f>
        <v>242.69722008516058</v>
      </c>
    </row>
    <row r="1064" spans="1:11" ht="16.5" hidden="1" x14ac:dyDescent="0.3">
      <c r="A1064" s="67" t="str">
        <f t="shared" si="51"/>
        <v>RABTCapacidadOriente</v>
      </c>
      <c r="B1064" s="250" t="str">
        <f t="shared" si="52"/>
        <v>RABTOriente</v>
      </c>
      <c r="C1064" s="67" t="str">
        <f t="shared" si="50"/>
        <v>RABTCapacidadEnergíaOriente</v>
      </c>
      <c r="E1064" s="187" t="s">
        <v>59</v>
      </c>
      <c r="F1064" s="99" t="s">
        <v>185</v>
      </c>
      <c r="G1064" s="99" t="s">
        <v>184</v>
      </c>
      <c r="H1064" s="181" t="s">
        <v>135</v>
      </c>
      <c r="I1064" s="181" t="s">
        <v>71</v>
      </c>
      <c r="J1064" s="285" t="s">
        <v>161</v>
      </c>
      <c r="K1064" s="506">
        <f>+INDEX(CEC_ENERO_2025!$N$352:$N$555,MATCH($B1064,CEC_ENERO_2025!$B$352:$B$555,0))</f>
        <v>0.60591144378001682</v>
      </c>
    </row>
    <row r="1065" spans="1:11" ht="16.5" hidden="1" x14ac:dyDescent="0.3">
      <c r="A1065" s="67" t="str">
        <f t="shared" si="51"/>
        <v>APBTCapacidadOriente</v>
      </c>
      <c r="B1065" s="250" t="str">
        <f t="shared" si="52"/>
        <v>APBTOriente</v>
      </c>
      <c r="C1065" s="67" t="str">
        <f t="shared" si="50"/>
        <v>APBTCapacidadEnergíaOriente</v>
      </c>
      <c r="E1065" s="187" t="s">
        <v>57</v>
      </c>
      <c r="F1065" s="99" t="s">
        <v>185</v>
      </c>
      <c r="G1065" s="99" t="s">
        <v>184</v>
      </c>
      <c r="H1065" s="181" t="s">
        <v>135</v>
      </c>
      <c r="I1065" s="181" t="s">
        <v>71</v>
      </c>
      <c r="J1065" s="285" t="s">
        <v>161</v>
      </c>
      <c r="K1065" s="506">
        <f>+INDEX(CEC_ENERO_2025!$N$352:$N$555,MATCH($B1065,CEC_ENERO_2025!$B$352:$B$555,0))</f>
        <v>1.5791157287509483</v>
      </c>
    </row>
    <row r="1066" spans="1:11" ht="16.5" hidden="1" x14ac:dyDescent="0.3">
      <c r="A1066" s="67" t="str">
        <f t="shared" si="51"/>
        <v>APMTCapacidadOriente</v>
      </c>
      <c r="B1066" s="250" t="str">
        <f t="shared" si="52"/>
        <v>APMTOriente</v>
      </c>
      <c r="C1066" s="67" t="str">
        <f t="shared" si="50"/>
        <v>APMTCapacidadEnergíaOriente</v>
      </c>
      <c r="E1066" s="187" t="s">
        <v>58</v>
      </c>
      <c r="F1066" s="99" t="s">
        <v>185</v>
      </c>
      <c r="G1066" s="99" t="s">
        <v>184</v>
      </c>
      <c r="H1066" s="181" t="s">
        <v>135</v>
      </c>
      <c r="I1066" s="181" t="s">
        <v>71</v>
      </c>
      <c r="J1066" s="285" t="s">
        <v>161</v>
      </c>
      <c r="K1066" s="506">
        <f>+INDEX(CEC_ENERO_2025!$N$352:$N$555,MATCH($B1066,CEC_ENERO_2025!$B$352:$B$555,0))</f>
        <v>1.2350479320820493</v>
      </c>
    </row>
    <row r="1067" spans="1:11" ht="16.5" hidden="1" x14ac:dyDescent="0.3">
      <c r="A1067" s="67" t="str">
        <f t="shared" si="51"/>
        <v>GDMTHCapacidadOriente</v>
      </c>
      <c r="B1067" s="250" t="str">
        <f t="shared" si="52"/>
        <v>GDMTHOriente</v>
      </c>
      <c r="C1067" s="67" t="str">
        <f t="shared" si="50"/>
        <v>GDMTHCapacidadPotenciaOriente</v>
      </c>
      <c r="E1067" s="180" t="s">
        <v>54</v>
      </c>
      <c r="F1067" s="99" t="s">
        <v>185</v>
      </c>
      <c r="G1067" s="99" t="s">
        <v>186</v>
      </c>
      <c r="H1067" s="181" t="s">
        <v>136</v>
      </c>
      <c r="I1067" s="181" t="s">
        <v>71</v>
      </c>
      <c r="J1067" s="285" t="s">
        <v>161</v>
      </c>
      <c r="K1067" s="506">
        <f>+INDEX(CEC_ENERO_2025!$N$352:$N$555,MATCH($B1067,CEC_ENERO_2025!$B$352:$B$555,0))</f>
        <v>386.85544603080677</v>
      </c>
    </row>
    <row r="1068" spans="1:11" ht="16.5" hidden="1" x14ac:dyDescent="0.3">
      <c r="A1068" s="67" t="str">
        <f t="shared" si="51"/>
        <v>GDMTOCapacidadOriente</v>
      </c>
      <c r="B1068" s="250" t="str">
        <f t="shared" si="52"/>
        <v>GDMTOOriente</v>
      </c>
      <c r="C1068" s="67" t="str">
        <f t="shared" si="50"/>
        <v>GDMTOCapacidadPotenciaOriente</v>
      </c>
      <c r="E1068" s="180" t="s">
        <v>55</v>
      </c>
      <c r="F1068" s="99" t="s">
        <v>185</v>
      </c>
      <c r="G1068" s="99" t="s">
        <v>186</v>
      </c>
      <c r="H1068" s="181" t="s">
        <v>136</v>
      </c>
      <c r="I1068" s="181" t="s">
        <v>71</v>
      </c>
      <c r="J1068" s="285" t="s">
        <v>161</v>
      </c>
      <c r="K1068" s="506">
        <f>+INDEX(CEC_ENERO_2025!$N$352:$N$555,MATCH($B1068,CEC_ENERO_2025!$B$352:$B$555,0))</f>
        <v>312.81606438082707</v>
      </c>
    </row>
    <row r="1069" spans="1:11" ht="16.5" hidden="1" x14ac:dyDescent="0.3">
      <c r="A1069" s="67" t="str">
        <f t="shared" si="51"/>
        <v>RAMTCapacidadOriente</v>
      </c>
      <c r="B1069" s="250" t="str">
        <f t="shared" si="52"/>
        <v>RAMTOriente</v>
      </c>
      <c r="C1069" s="67" t="str">
        <f t="shared" si="50"/>
        <v>RAMTCapacidadPotenciaOriente</v>
      </c>
      <c r="E1069" s="180" t="s">
        <v>60</v>
      </c>
      <c r="F1069" s="99" t="s">
        <v>185</v>
      </c>
      <c r="G1069" s="99" t="s">
        <v>186</v>
      </c>
      <c r="H1069" s="181" t="s">
        <v>136</v>
      </c>
      <c r="I1069" s="181" t="s">
        <v>71</v>
      </c>
      <c r="J1069" s="285" t="s">
        <v>161</v>
      </c>
      <c r="K1069" s="506">
        <f>+INDEX(CEC_ENERO_2025!$N$352:$N$555,MATCH($B1069,CEC_ENERO_2025!$B$352:$B$555,0))</f>
        <v>165.68447084012448</v>
      </c>
    </row>
    <row r="1070" spans="1:11" ht="16.5" hidden="1" x14ac:dyDescent="0.3">
      <c r="A1070" s="67" t="str">
        <f t="shared" si="51"/>
        <v>DISTCapacidadOriente</v>
      </c>
      <c r="B1070" s="250" t="str">
        <f t="shared" si="52"/>
        <v>DISTOriente</v>
      </c>
      <c r="C1070" s="67" t="str">
        <f t="shared" si="50"/>
        <v>DISTCapacidadPotenciaOriente</v>
      </c>
      <c r="E1070" s="180" t="s">
        <v>51</v>
      </c>
      <c r="F1070" s="99" t="s">
        <v>185</v>
      </c>
      <c r="G1070" s="99" t="s">
        <v>186</v>
      </c>
      <c r="H1070" s="181" t="s">
        <v>136</v>
      </c>
      <c r="I1070" s="181" t="s">
        <v>71</v>
      </c>
      <c r="J1070" s="285" t="s">
        <v>161</v>
      </c>
      <c r="K1070" s="506">
        <f>+INDEX(CEC_ENERO_2025!$N$352:$N$555,MATCH($B1070,CEC_ENERO_2025!$B$352:$B$555,0))</f>
        <v>431.75769823669447</v>
      </c>
    </row>
    <row r="1071" spans="1:11" ht="16.5" hidden="1" x14ac:dyDescent="0.3">
      <c r="A1071" s="67" t="str">
        <f t="shared" si="51"/>
        <v>DITCapacidadOriente</v>
      </c>
      <c r="B1071" s="250" t="str">
        <f t="shared" si="52"/>
        <v>DITOriente</v>
      </c>
      <c r="C1071" s="67" t="str">
        <f t="shared" si="50"/>
        <v>DITCapacidadPotenciaOriente</v>
      </c>
      <c r="E1071" s="180" t="s">
        <v>52</v>
      </c>
      <c r="F1071" s="99" t="s">
        <v>185</v>
      </c>
      <c r="G1071" s="99" t="s">
        <v>186</v>
      </c>
      <c r="H1071" s="181" t="s">
        <v>136</v>
      </c>
      <c r="I1071" s="181" t="s">
        <v>71</v>
      </c>
      <c r="J1071" s="285" t="s">
        <v>161</v>
      </c>
      <c r="K1071" s="506">
        <f>+INDEX(CEC_ENERO_2025!$N$352:$N$555,MATCH($B1071,CEC_ENERO_2025!$B$352:$B$555,0))</f>
        <v>431.75769823669447</v>
      </c>
    </row>
    <row r="1072" spans="1:11" ht="16.5" hidden="1" x14ac:dyDescent="0.3">
      <c r="A1072" s="67" t="str">
        <f t="shared" si="51"/>
        <v>DB1CapacidadPeninsular</v>
      </c>
      <c r="B1072" s="250" t="str">
        <f t="shared" si="52"/>
        <v>DB1Peninsular</v>
      </c>
      <c r="C1072" s="67" t="str">
        <f t="shared" si="50"/>
        <v>DB1CapacidadEnergíaPeninsular</v>
      </c>
      <c r="E1072" s="180" t="s">
        <v>48</v>
      </c>
      <c r="F1072" s="99" t="s">
        <v>185</v>
      </c>
      <c r="G1072" s="99" t="s">
        <v>184</v>
      </c>
      <c r="H1072" s="181" t="s">
        <v>135</v>
      </c>
      <c r="I1072" s="181" t="s">
        <v>72</v>
      </c>
      <c r="J1072" s="285" t="s">
        <v>161</v>
      </c>
      <c r="K1072" s="506">
        <f>+INDEX(CEC_ENERO_2025!$N$352:$N$555,MATCH($B1072,CEC_ENERO_2025!$B$352:$B$555,0))</f>
        <v>0.5293062566065927</v>
      </c>
    </row>
    <row r="1073" spans="1:11" ht="16.5" hidden="1" x14ac:dyDescent="0.3">
      <c r="A1073" s="67" t="str">
        <f t="shared" si="51"/>
        <v>DB2CapacidadPeninsular</v>
      </c>
      <c r="B1073" s="250" t="str">
        <f t="shared" si="52"/>
        <v>DB2Peninsular</v>
      </c>
      <c r="C1073" s="67" t="str">
        <f t="shared" si="50"/>
        <v>DB2CapacidadEnergíaPeninsular</v>
      </c>
      <c r="E1073" s="180" t="s">
        <v>50</v>
      </c>
      <c r="F1073" s="99" t="s">
        <v>185</v>
      </c>
      <c r="G1073" s="99" t="s">
        <v>184</v>
      </c>
      <c r="H1073" s="181" t="s">
        <v>135</v>
      </c>
      <c r="I1073" s="181" t="s">
        <v>72</v>
      </c>
      <c r="J1073" s="285" t="s">
        <v>161</v>
      </c>
      <c r="K1073" s="506">
        <f>+INDEX(CEC_ENERO_2025!$N$352:$N$555,MATCH($B1073,CEC_ENERO_2025!$B$352:$B$555,0))</f>
        <v>0.52705867165284914</v>
      </c>
    </row>
    <row r="1074" spans="1:11" ht="16.5" hidden="1" x14ac:dyDescent="0.3">
      <c r="A1074" s="67" t="str">
        <f t="shared" si="51"/>
        <v>PDBTCapacidadPeninsular</v>
      </c>
      <c r="B1074" s="250" t="str">
        <f t="shared" si="52"/>
        <v>PDBTPeninsular</v>
      </c>
      <c r="C1074" s="67" t="str">
        <f t="shared" si="50"/>
        <v>PDBTCapacidadEnergíaPeninsular</v>
      </c>
      <c r="E1074" s="180" t="s">
        <v>56</v>
      </c>
      <c r="F1074" s="99" t="s">
        <v>185</v>
      </c>
      <c r="G1074" s="99" t="s">
        <v>184</v>
      </c>
      <c r="H1074" s="181" t="s">
        <v>135</v>
      </c>
      <c r="I1074" s="181" t="s">
        <v>72</v>
      </c>
      <c r="J1074" s="285" t="s">
        <v>161</v>
      </c>
      <c r="K1074" s="506">
        <f>+INDEX(CEC_ENERO_2025!$N$352:$N$555,MATCH($B1074,CEC_ENERO_2025!$B$352:$B$555,0))</f>
        <v>1.0501840696366462</v>
      </c>
    </row>
    <row r="1075" spans="1:11" ht="16.5" hidden="1" x14ac:dyDescent="0.3">
      <c r="A1075" s="67" t="str">
        <f t="shared" si="51"/>
        <v>GDBTCapacidadPeninsular</v>
      </c>
      <c r="B1075" s="250" t="str">
        <f t="shared" si="52"/>
        <v>GDBTPeninsular</v>
      </c>
      <c r="C1075" s="67" t="str">
        <f t="shared" si="50"/>
        <v>GDBTCapacidadPotenciaPeninsular</v>
      </c>
      <c r="E1075" s="180" t="s">
        <v>53</v>
      </c>
      <c r="F1075" s="99" t="s">
        <v>185</v>
      </c>
      <c r="G1075" s="99" t="s">
        <v>186</v>
      </c>
      <c r="H1075" s="181" t="s">
        <v>136</v>
      </c>
      <c r="I1075" s="181" t="s">
        <v>72</v>
      </c>
      <c r="J1075" s="285" t="s">
        <v>161</v>
      </c>
      <c r="K1075" s="506">
        <f>+INDEX(CEC_ENERO_2025!$N$352:$N$555,MATCH($B1075,CEC_ENERO_2025!$B$352:$B$555,0))</f>
        <v>326.70464100499271</v>
      </c>
    </row>
    <row r="1076" spans="1:11" ht="16.5" hidden="1" x14ac:dyDescent="0.3">
      <c r="A1076" s="67" t="str">
        <f t="shared" si="51"/>
        <v>RABTCapacidadPeninsular</v>
      </c>
      <c r="B1076" s="250" t="str">
        <f t="shared" si="52"/>
        <v>RABTPeninsular</v>
      </c>
      <c r="C1076" s="67" t="str">
        <f t="shared" si="50"/>
        <v>RABTCapacidadEnergíaPeninsular</v>
      </c>
      <c r="E1076" s="180" t="s">
        <v>59</v>
      </c>
      <c r="F1076" s="99" t="s">
        <v>185</v>
      </c>
      <c r="G1076" s="99" t="s">
        <v>184</v>
      </c>
      <c r="H1076" s="181" t="s">
        <v>135</v>
      </c>
      <c r="I1076" s="181" t="s">
        <v>72</v>
      </c>
      <c r="J1076" s="285" t="s">
        <v>161</v>
      </c>
      <c r="K1076" s="506">
        <f>+INDEX(CEC_ENERO_2025!$N$352:$N$555,MATCH($B1076,CEC_ENERO_2025!$B$352:$B$555,0))</f>
        <v>0.60909552246448684</v>
      </c>
    </row>
    <row r="1077" spans="1:11" ht="16.5" hidden="1" x14ac:dyDescent="0.3">
      <c r="A1077" s="67" t="str">
        <f t="shared" si="51"/>
        <v>APBTCapacidadPeninsular</v>
      </c>
      <c r="B1077" s="250" t="str">
        <f t="shared" si="52"/>
        <v>APBTPeninsular</v>
      </c>
      <c r="C1077" s="67" t="str">
        <f t="shared" si="50"/>
        <v>APBTCapacidadEnergíaPeninsular</v>
      </c>
      <c r="E1077" s="180" t="s">
        <v>57</v>
      </c>
      <c r="F1077" s="99" t="s">
        <v>185</v>
      </c>
      <c r="G1077" s="99" t="s">
        <v>184</v>
      </c>
      <c r="H1077" s="181" t="s">
        <v>135</v>
      </c>
      <c r="I1077" s="181" t="s">
        <v>72</v>
      </c>
      <c r="J1077" s="285" t="s">
        <v>161</v>
      </c>
      <c r="K1077" s="506">
        <f>+INDEX(CEC_ENERO_2025!$N$352:$N$555,MATCH($B1077,CEC_ENERO_2025!$B$352:$B$555,0))</f>
        <v>1.5873568735813424</v>
      </c>
    </row>
    <row r="1078" spans="1:11" ht="16.5" hidden="1" x14ac:dyDescent="0.3">
      <c r="A1078" s="67" t="str">
        <f t="shared" si="51"/>
        <v>APMTCapacidadPeninsular</v>
      </c>
      <c r="B1078" s="250" t="str">
        <f t="shared" si="52"/>
        <v>APMTPeninsular</v>
      </c>
      <c r="C1078" s="67" t="str">
        <f t="shared" si="50"/>
        <v>APMTCapacidadEnergíaPeninsular</v>
      </c>
      <c r="E1078" s="180" t="s">
        <v>58</v>
      </c>
      <c r="F1078" s="99" t="s">
        <v>185</v>
      </c>
      <c r="G1078" s="99" t="s">
        <v>184</v>
      </c>
      <c r="H1078" s="181" t="s">
        <v>135</v>
      </c>
      <c r="I1078" s="181" t="s">
        <v>72</v>
      </c>
      <c r="J1078" s="285" t="s">
        <v>161</v>
      </c>
      <c r="K1078" s="506">
        <f>+INDEX(CEC_ENERO_2025!$N$352:$N$555,MATCH($B1078,CEC_ENERO_2025!$B$352:$B$555,0))</f>
        <v>1.2359844258127757</v>
      </c>
    </row>
    <row r="1079" spans="1:11" ht="16.5" hidden="1" x14ac:dyDescent="0.3">
      <c r="A1079" s="67" t="str">
        <f t="shared" si="51"/>
        <v>GDMTHCapacidadPeninsular</v>
      </c>
      <c r="B1079" s="250" t="str">
        <f t="shared" si="52"/>
        <v>GDMTHPeninsular</v>
      </c>
      <c r="C1079" s="67" t="str">
        <f t="shared" si="50"/>
        <v>GDMTHCapacidadPotenciaPeninsular</v>
      </c>
      <c r="E1079" s="180" t="s">
        <v>54</v>
      </c>
      <c r="F1079" s="99" t="s">
        <v>185</v>
      </c>
      <c r="G1079" s="99" t="s">
        <v>186</v>
      </c>
      <c r="H1079" s="181" t="s">
        <v>136</v>
      </c>
      <c r="I1079" s="181" t="s">
        <v>72</v>
      </c>
      <c r="J1079" s="285" t="s">
        <v>161</v>
      </c>
      <c r="K1079" s="506">
        <f>+INDEX(CEC_ENERO_2025!$N$352:$N$555,MATCH($B1079,CEC_ENERO_2025!$B$352:$B$555,0))</f>
        <v>421.4600131736259</v>
      </c>
    </row>
    <row r="1080" spans="1:11" ht="16.5" hidden="1" x14ac:dyDescent="0.3">
      <c r="A1080" s="67" t="str">
        <f t="shared" si="51"/>
        <v>GDMTOCapacidadPeninsular</v>
      </c>
      <c r="B1080" s="250" t="str">
        <f t="shared" si="52"/>
        <v>GDMTOPeninsular</v>
      </c>
      <c r="C1080" s="67" t="str">
        <f t="shared" si="50"/>
        <v>GDMTOCapacidadPotenciaPeninsular</v>
      </c>
      <c r="E1080" s="180" t="s">
        <v>55</v>
      </c>
      <c r="F1080" s="99" t="s">
        <v>185</v>
      </c>
      <c r="G1080" s="99" t="s">
        <v>186</v>
      </c>
      <c r="H1080" s="181" t="s">
        <v>136</v>
      </c>
      <c r="I1080" s="181" t="s">
        <v>72</v>
      </c>
      <c r="J1080" s="285" t="s">
        <v>161</v>
      </c>
      <c r="K1080" s="506">
        <f>+INDEX(CEC_ENERO_2025!$N$352:$N$555,MATCH($B1080,CEC_ENERO_2025!$B$352:$B$555,0))</f>
        <v>356.08600801405862</v>
      </c>
    </row>
    <row r="1081" spans="1:11" ht="16.5" hidden="1" x14ac:dyDescent="0.3">
      <c r="A1081" s="67" t="str">
        <f t="shared" si="51"/>
        <v>RAMTCapacidadPeninsular</v>
      </c>
      <c r="B1081" s="250" t="str">
        <f t="shared" si="52"/>
        <v>RAMTPeninsular</v>
      </c>
      <c r="C1081" s="67" t="str">
        <f t="shared" si="50"/>
        <v>RAMTCapacidadPotenciaPeninsular</v>
      </c>
      <c r="E1081" s="180" t="s">
        <v>60</v>
      </c>
      <c r="F1081" s="99" t="s">
        <v>185</v>
      </c>
      <c r="G1081" s="99" t="s">
        <v>186</v>
      </c>
      <c r="H1081" s="181" t="s">
        <v>136</v>
      </c>
      <c r="I1081" s="181" t="s">
        <v>72</v>
      </c>
      <c r="J1081" s="285" t="s">
        <v>161</v>
      </c>
      <c r="K1081" s="506">
        <f>+INDEX(CEC_ENERO_2025!$N$352:$N$555,MATCH($B1081,CEC_ENERO_2025!$B$352:$B$555,0))</f>
        <v>165.68447084012448</v>
      </c>
    </row>
    <row r="1082" spans="1:11" ht="16.5" hidden="1" x14ac:dyDescent="0.3">
      <c r="A1082" s="67" t="str">
        <f t="shared" si="51"/>
        <v>DISTCapacidadPeninsular</v>
      </c>
      <c r="B1082" s="250" t="str">
        <f t="shared" si="52"/>
        <v>DISTPeninsular</v>
      </c>
      <c r="C1082" s="67" t="str">
        <f t="shared" si="50"/>
        <v>DISTCapacidadPotenciaPeninsular</v>
      </c>
      <c r="E1082" s="187" t="s">
        <v>51</v>
      </c>
      <c r="F1082" s="99" t="s">
        <v>185</v>
      </c>
      <c r="G1082" s="99" t="s">
        <v>186</v>
      </c>
      <c r="H1082" s="181" t="s">
        <v>136</v>
      </c>
      <c r="I1082" s="181" t="s">
        <v>72</v>
      </c>
      <c r="J1082" s="285" t="s">
        <v>161</v>
      </c>
      <c r="K1082" s="506">
        <f>+INDEX(CEC_ENERO_2025!$N$352:$N$555,MATCH($B1082,CEC_ENERO_2025!$B$352:$B$555,0))</f>
        <v>416.88168262285052</v>
      </c>
    </row>
    <row r="1083" spans="1:11" ht="16.5" hidden="1" x14ac:dyDescent="0.3">
      <c r="A1083" s="67" t="str">
        <f t="shared" si="51"/>
        <v>DITCapacidadPeninsular</v>
      </c>
      <c r="B1083" s="250" t="str">
        <f t="shared" si="52"/>
        <v>DITPeninsular</v>
      </c>
      <c r="C1083" s="67" t="str">
        <f t="shared" si="50"/>
        <v>DITCapacidadPotenciaPeninsular</v>
      </c>
      <c r="E1083" s="180" t="s">
        <v>52</v>
      </c>
      <c r="F1083" s="99" t="s">
        <v>185</v>
      </c>
      <c r="G1083" s="99" t="s">
        <v>186</v>
      </c>
      <c r="H1083" s="181" t="s">
        <v>136</v>
      </c>
      <c r="I1083" s="181" t="s">
        <v>72</v>
      </c>
      <c r="J1083" s="285" t="s">
        <v>161</v>
      </c>
      <c r="K1083" s="506">
        <f>+INDEX(CEC_ENERO_2025!$N$352:$N$555,MATCH($B1083,CEC_ENERO_2025!$B$352:$B$555,0))</f>
        <v>412.2183184413251</v>
      </c>
    </row>
    <row r="1084" spans="1:11" ht="16.5" hidden="1" x14ac:dyDescent="0.3">
      <c r="A1084" s="67" t="str">
        <f t="shared" si="51"/>
        <v>DB1CapacidadSureste</v>
      </c>
      <c r="B1084" s="250" t="str">
        <f t="shared" si="52"/>
        <v>DB1Sureste</v>
      </c>
      <c r="C1084" s="67" t="str">
        <f t="shared" si="50"/>
        <v>DB1CapacidadEnergíaSureste</v>
      </c>
      <c r="E1084" s="180" t="s">
        <v>48</v>
      </c>
      <c r="F1084" s="99" t="s">
        <v>185</v>
      </c>
      <c r="G1084" s="99" t="s">
        <v>184</v>
      </c>
      <c r="H1084" s="181" t="s">
        <v>135</v>
      </c>
      <c r="I1084" s="181" t="s">
        <v>73</v>
      </c>
      <c r="J1084" s="285" t="s">
        <v>161</v>
      </c>
      <c r="K1084" s="506">
        <f>+INDEX(CEC_ENERO_2025!$N$352:$N$555,MATCH($B1084,CEC_ENERO_2025!$B$352:$B$555,0))</f>
        <v>0.51769373434558419</v>
      </c>
    </row>
    <row r="1085" spans="1:11" ht="16.5" hidden="1" x14ac:dyDescent="0.3">
      <c r="A1085" s="67" t="str">
        <f t="shared" si="51"/>
        <v>DB2CapacidadSureste</v>
      </c>
      <c r="B1085" s="250" t="str">
        <f t="shared" si="52"/>
        <v>DB2Sureste</v>
      </c>
      <c r="C1085" s="67" t="str">
        <f t="shared" si="50"/>
        <v>DB2CapacidadEnergíaSureste</v>
      </c>
      <c r="E1085" s="180" t="s">
        <v>50</v>
      </c>
      <c r="F1085" s="99" t="s">
        <v>185</v>
      </c>
      <c r="G1085" s="99" t="s">
        <v>184</v>
      </c>
      <c r="H1085" s="181" t="s">
        <v>135</v>
      </c>
      <c r="I1085" s="181" t="s">
        <v>73</v>
      </c>
      <c r="J1085" s="285" t="s">
        <v>161</v>
      </c>
      <c r="K1085" s="506">
        <f>+INDEX(CEC_ENERO_2025!$N$352:$N$555,MATCH($B1085,CEC_ENERO_2025!$B$352:$B$555,0))</f>
        <v>0.51544614939184097</v>
      </c>
    </row>
    <row r="1086" spans="1:11" ht="16.5" hidden="1" x14ac:dyDescent="0.3">
      <c r="A1086" s="67" t="str">
        <f t="shared" si="51"/>
        <v>PDBTCapacidadSureste</v>
      </c>
      <c r="B1086" s="250" t="str">
        <f t="shared" si="52"/>
        <v>PDBTSureste</v>
      </c>
      <c r="C1086" s="67" t="str">
        <f t="shared" si="50"/>
        <v>PDBTCapacidadEnergíaSureste</v>
      </c>
      <c r="E1086" s="180" t="s">
        <v>56</v>
      </c>
      <c r="F1086" s="99" t="s">
        <v>185</v>
      </c>
      <c r="G1086" s="99" t="s">
        <v>184</v>
      </c>
      <c r="H1086" s="181" t="s">
        <v>135</v>
      </c>
      <c r="I1086" s="181" t="s">
        <v>73</v>
      </c>
      <c r="J1086" s="285" t="s">
        <v>161</v>
      </c>
      <c r="K1086" s="506">
        <f>+INDEX(CEC_ENERO_2025!$N$352:$N$555,MATCH($B1086,CEC_ENERO_2025!$B$352:$B$555,0))</f>
        <v>1.0239622451763064</v>
      </c>
    </row>
    <row r="1087" spans="1:11" ht="16.5" hidden="1" x14ac:dyDescent="0.3">
      <c r="A1087" s="67" t="str">
        <f t="shared" si="51"/>
        <v>GDBTCapacidadSureste</v>
      </c>
      <c r="B1087" s="250" t="str">
        <f t="shared" si="52"/>
        <v>GDBTSureste</v>
      </c>
      <c r="C1087" s="67" t="str">
        <f t="shared" si="50"/>
        <v>GDBTCapacidadPotenciaSureste</v>
      </c>
      <c r="E1087" s="187" t="s">
        <v>53</v>
      </c>
      <c r="F1087" s="99" t="s">
        <v>185</v>
      </c>
      <c r="G1087" s="99" t="s">
        <v>186</v>
      </c>
      <c r="H1087" s="181" t="s">
        <v>136</v>
      </c>
      <c r="I1087" s="181" t="s">
        <v>73</v>
      </c>
      <c r="J1087" s="285" t="s">
        <v>161</v>
      </c>
      <c r="K1087" s="506">
        <f>+INDEX(CEC_ENERO_2025!$N$352:$N$555,MATCH($B1087,CEC_ENERO_2025!$B$352:$B$555,0))</f>
        <v>266.87786281001001</v>
      </c>
    </row>
    <row r="1088" spans="1:11" ht="16.5" hidden="1" x14ac:dyDescent="0.3">
      <c r="A1088" s="67" t="str">
        <f t="shared" si="51"/>
        <v>RABTCapacidadSureste</v>
      </c>
      <c r="B1088" s="250" t="str">
        <f t="shared" si="52"/>
        <v>RABTSureste</v>
      </c>
      <c r="C1088" s="67" t="str">
        <f t="shared" si="50"/>
        <v>RABTCapacidadEnergíaSureste</v>
      </c>
      <c r="E1088" s="187" t="s">
        <v>59</v>
      </c>
      <c r="F1088" s="99" t="s">
        <v>185</v>
      </c>
      <c r="G1088" s="99" t="s">
        <v>184</v>
      </c>
      <c r="H1088" s="181" t="s">
        <v>135</v>
      </c>
      <c r="I1088" s="181" t="s">
        <v>73</v>
      </c>
      <c r="J1088" s="285" t="s">
        <v>161</v>
      </c>
      <c r="K1088" s="506">
        <f>+INDEX(CEC_ENERO_2025!$N$352:$N$555,MATCH($B1088,CEC_ENERO_2025!$B$352:$B$555,0))</f>
        <v>0.59467351901129883</v>
      </c>
    </row>
    <row r="1089" spans="1:11" ht="16.5" hidden="1" x14ac:dyDescent="0.3">
      <c r="A1089" s="67" t="str">
        <f t="shared" si="51"/>
        <v>APBTCapacidadSureste</v>
      </c>
      <c r="B1089" s="250" t="str">
        <f t="shared" si="52"/>
        <v>APBTSureste</v>
      </c>
      <c r="C1089" s="67" t="str">
        <f t="shared" si="50"/>
        <v>APBTCapacidadEnergíaSureste</v>
      </c>
      <c r="E1089" s="187" t="s">
        <v>57</v>
      </c>
      <c r="F1089" s="99" t="s">
        <v>185</v>
      </c>
      <c r="G1089" s="99" t="s">
        <v>184</v>
      </c>
      <c r="H1089" s="181" t="s">
        <v>135</v>
      </c>
      <c r="I1089" s="181" t="s">
        <v>73</v>
      </c>
      <c r="J1089" s="285" t="s">
        <v>161</v>
      </c>
      <c r="K1089" s="506">
        <f>+INDEX(CEC_ENERO_2025!$N$352:$N$555,MATCH($B1089,CEC_ENERO_2025!$B$352:$B$555,0))</f>
        <v>1.5498971243522834</v>
      </c>
    </row>
    <row r="1090" spans="1:11" ht="16.5" hidden="1" x14ac:dyDescent="0.3">
      <c r="A1090" s="67" t="str">
        <f t="shared" si="51"/>
        <v>APMTCapacidadSureste</v>
      </c>
      <c r="B1090" s="250" t="str">
        <f t="shared" si="52"/>
        <v>APMTSureste</v>
      </c>
      <c r="C1090" s="67" t="str">
        <f t="shared" si="50"/>
        <v>APMTCapacidadEnergíaSureste</v>
      </c>
      <c r="E1090" s="187" t="s">
        <v>58</v>
      </c>
      <c r="F1090" s="99" t="s">
        <v>185</v>
      </c>
      <c r="G1090" s="99" t="s">
        <v>184</v>
      </c>
      <c r="H1090" s="181" t="s">
        <v>135</v>
      </c>
      <c r="I1090" s="181" t="s">
        <v>73</v>
      </c>
      <c r="J1090" s="285" t="s">
        <v>161</v>
      </c>
      <c r="K1090" s="506">
        <f>+INDEX(CEC_ENERO_2025!$N$352:$N$555,MATCH($B1090,CEC_ENERO_2025!$B$352:$B$555,0))</f>
        <v>1.2535905079504339</v>
      </c>
    </row>
    <row r="1091" spans="1:11" ht="16.5" hidden="1" x14ac:dyDescent="0.3">
      <c r="A1091" s="67" t="str">
        <f t="shared" si="51"/>
        <v>GDMTHCapacidadSureste</v>
      </c>
      <c r="B1091" s="250" t="str">
        <f t="shared" si="52"/>
        <v>GDMTHSureste</v>
      </c>
      <c r="C1091" s="67" t="str">
        <f t="shared" si="50"/>
        <v>GDMTHCapacidadPotenciaSureste</v>
      </c>
      <c r="E1091" s="180" t="s">
        <v>54</v>
      </c>
      <c r="F1091" s="99" t="s">
        <v>185</v>
      </c>
      <c r="G1091" s="99" t="s">
        <v>186</v>
      </c>
      <c r="H1091" s="181" t="s">
        <v>136</v>
      </c>
      <c r="I1091" s="181" t="s">
        <v>73</v>
      </c>
      <c r="J1091" s="285" t="s">
        <v>161</v>
      </c>
      <c r="K1091" s="506">
        <f>+INDEX(CEC_ENERO_2025!$N$352:$N$555,MATCH($B1091,CEC_ENERO_2025!$B$352:$B$555,0))</f>
        <v>370.71797336167486</v>
      </c>
    </row>
    <row r="1092" spans="1:11" ht="16.5" hidden="1" x14ac:dyDescent="0.3">
      <c r="A1092" s="67" t="str">
        <f t="shared" si="51"/>
        <v>GDMTOCapacidadSureste</v>
      </c>
      <c r="B1092" s="250" t="str">
        <f t="shared" si="52"/>
        <v>GDMTOSureste</v>
      </c>
      <c r="C1092" s="67" t="str">
        <f t="shared" si="50"/>
        <v>GDMTOCapacidadPotenciaSureste</v>
      </c>
      <c r="E1092" s="180" t="s">
        <v>55</v>
      </c>
      <c r="F1092" s="99" t="s">
        <v>185</v>
      </c>
      <c r="G1092" s="99" t="s">
        <v>186</v>
      </c>
      <c r="H1092" s="181" t="s">
        <v>136</v>
      </c>
      <c r="I1092" s="181" t="s">
        <v>73</v>
      </c>
      <c r="J1092" s="285" t="s">
        <v>161</v>
      </c>
      <c r="K1092" s="506">
        <f>+INDEX(CEC_ENERO_2025!$N$352:$N$555,MATCH($B1092,CEC_ENERO_2025!$B$352:$B$555,0))</f>
        <v>278.02532228433927</v>
      </c>
    </row>
    <row r="1093" spans="1:11" ht="16.5" hidden="1" x14ac:dyDescent="0.3">
      <c r="A1093" s="67" t="str">
        <f t="shared" si="51"/>
        <v>RAMTCapacidadSureste</v>
      </c>
      <c r="B1093" s="250" t="str">
        <f t="shared" si="52"/>
        <v>RAMTSureste</v>
      </c>
      <c r="C1093" s="67" t="str">
        <f t="shared" si="50"/>
        <v>RAMTCapacidadPotenciaSureste</v>
      </c>
      <c r="E1093" s="180" t="s">
        <v>60</v>
      </c>
      <c r="F1093" s="99" t="s">
        <v>185</v>
      </c>
      <c r="G1093" s="99" t="s">
        <v>186</v>
      </c>
      <c r="H1093" s="181" t="s">
        <v>136</v>
      </c>
      <c r="I1093" s="181" t="s">
        <v>73</v>
      </c>
      <c r="J1093" s="285" t="s">
        <v>161</v>
      </c>
      <c r="K1093" s="506">
        <f>+INDEX(CEC_ENERO_2025!$N$352:$N$555,MATCH($B1093,CEC_ENERO_2025!$B$352:$B$555,0))</f>
        <v>165.68447084012448</v>
      </c>
    </row>
    <row r="1094" spans="1:11" ht="16.5" hidden="1" x14ac:dyDescent="0.3">
      <c r="A1094" s="67" t="str">
        <f t="shared" si="51"/>
        <v>DISTCapacidadSureste</v>
      </c>
      <c r="B1094" s="250" t="str">
        <f t="shared" si="52"/>
        <v>DISTSureste</v>
      </c>
      <c r="C1094" s="67" t="str">
        <f t="shared" si="50"/>
        <v>DISTCapacidadPotenciaSureste</v>
      </c>
      <c r="E1094" s="180" t="s">
        <v>51</v>
      </c>
      <c r="F1094" s="99" t="s">
        <v>185</v>
      </c>
      <c r="G1094" s="99" t="s">
        <v>186</v>
      </c>
      <c r="H1094" s="181" t="s">
        <v>136</v>
      </c>
      <c r="I1094" s="181" t="s">
        <v>73</v>
      </c>
      <c r="J1094" s="285" t="s">
        <v>161</v>
      </c>
      <c r="K1094" s="506">
        <f>+INDEX(CEC_ENERO_2025!$N$352:$N$555,MATCH($B1094,CEC_ENERO_2025!$B$352:$B$555,0))</f>
        <v>421.4600131736259</v>
      </c>
    </row>
    <row r="1095" spans="1:11" ht="16.5" hidden="1" x14ac:dyDescent="0.3">
      <c r="A1095" s="67" t="str">
        <f t="shared" si="51"/>
        <v>DITCapacidadSureste</v>
      </c>
      <c r="B1095" s="250" t="str">
        <f t="shared" si="52"/>
        <v>DITSureste</v>
      </c>
      <c r="C1095" s="67" t="str">
        <f t="shared" si="50"/>
        <v>DITCapacidadPotenciaSureste</v>
      </c>
      <c r="E1095" s="180" t="s">
        <v>52</v>
      </c>
      <c r="F1095" s="99" t="s">
        <v>185</v>
      </c>
      <c r="G1095" s="99" t="s">
        <v>186</v>
      </c>
      <c r="H1095" s="181" t="s">
        <v>136</v>
      </c>
      <c r="I1095" s="181" t="s">
        <v>73</v>
      </c>
      <c r="J1095" s="285" t="s">
        <v>161</v>
      </c>
      <c r="K1095" s="506">
        <f>+INDEX(CEC_ENERO_2025!$N$352:$N$555,MATCH($B1095,CEC_ENERO_2025!$B$352:$B$555,0))</f>
        <v>374.28151930583527</v>
      </c>
    </row>
    <row r="1096" spans="1:11" ht="16.5" hidden="1" x14ac:dyDescent="0.3">
      <c r="A1096" s="67" t="str">
        <f t="shared" si="51"/>
        <v>DB1CapacidadValle de México Centro</v>
      </c>
      <c r="B1096" s="250" t="str">
        <f t="shared" si="52"/>
        <v>DB1Valle de México Centro</v>
      </c>
      <c r="C1096" s="67" t="str">
        <f t="shared" si="50"/>
        <v>DB1CapacidadEnergíaValle de México Centro</v>
      </c>
      <c r="E1096" s="180" t="s">
        <v>48</v>
      </c>
      <c r="F1096" s="99" t="s">
        <v>185</v>
      </c>
      <c r="G1096" s="99" t="s">
        <v>184</v>
      </c>
      <c r="H1096" s="181" t="s">
        <v>135</v>
      </c>
      <c r="I1096" s="181" t="s">
        <v>74</v>
      </c>
      <c r="J1096" s="285" t="s">
        <v>161</v>
      </c>
      <c r="K1096" s="506">
        <f>+INDEX(CEC_ENERO_2025!$N$352:$N$555,MATCH($B1096,CEC_ENERO_2025!$B$352:$B$555,0))</f>
        <v>0.59298783029599167</v>
      </c>
    </row>
    <row r="1097" spans="1:11" ht="16.5" hidden="1" x14ac:dyDescent="0.3">
      <c r="A1097" s="67" t="str">
        <f t="shared" si="51"/>
        <v>DB2CapacidadValle de México Centro</v>
      </c>
      <c r="B1097" s="250" t="str">
        <f t="shared" si="52"/>
        <v>DB2Valle de México Centro</v>
      </c>
      <c r="C1097" s="67" t="str">
        <f t="shared" si="50"/>
        <v>DB2CapacidadEnergíaValle de México Centro</v>
      </c>
      <c r="E1097" s="180" t="s">
        <v>50</v>
      </c>
      <c r="F1097" s="99" t="s">
        <v>185</v>
      </c>
      <c r="G1097" s="99" t="s">
        <v>184</v>
      </c>
      <c r="H1097" s="181" t="s">
        <v>135</v>
      </c>
      <c r="I1097" s="181" t="s">
        <v>74</v>
      </c>
      <c r="J1097" s="285" t="s">
        <v>161</v>
      </c>
      <c r="K1097" s="506">
        <f>+INDEX(CEC_ENERO_2025!$N$352:$N$555,MATCH($B1097,CEC_ENERO_2025!$B$352:$B$555,0))</f>
        <v>0.59017834910381206</v>
      </c>
    </row>
    <row r="1098" spans="1:11" ht="16.5" hidden="1" x14ac:dyDescent="0.3">
      <c r="A1098" s="67" t="str">
        <f t="shared" si="51"/>
        <v>PDBTCapacidadValle de México Centro</v>
      </c>
      <c r="B1098" s="250" t="str">
        <f t="shared" si="52"/>
        <v>PDBTValle de México Centro</v>
      </c>
      <c r="C1098" s="67" t="str">
        <f t="shared" ref="C1098:C1161" si="53">E1098&amp;F1098&amp;H1098&amp;I1098</f>
        <v>PDBTCapacidadEnergíaValle de México Centro</v>
      </c>
      <c r="E1098" s="180" t="s">
        <v>56</v>
      </c>
      <c r="F1098" s="99" t="s">
        <v>185</v>
      </c>
      <c r="G1098" s="99" t="s">
        <v>184</v>
      </c>
      <c r="H1098" s="181" t="s">
        <v>135</v>
      </c>
      <c r="I1098" s="181" t="s">
        <v>74</v>
      </c>
      <c r="J1098" s="285" t="s">
        <v>161</v>
      </c>
      <c r="K1098" s="506">
        <f>+INDEX(CEC_ENERO_2025!$N$352:$N$555,MATCH($B1098,CEC_ENERO_2025!$B$352:$B$555,0))</f>
        <v>1.2159434599752288</v>
      </c>
    </row>
    <row r="1099" spans="1:11" ht="16.5" hidden="1" x14ac:dyDescent="0.3">
      <c r="A1099" s="67" t="str">
        <f t="shared" ref="A1099:A1162" si="54">IF(J1099="NA",E1099&amp;F1099&amp;I1099,E1099&amp;F1099&amp;I1099&amp;J1099)</f>
        <v>GDBTCapacidadValle de México Centro</v>
      </c>
      <c r="B1099" s="250" t="str">
        <f t="shared" si="52"/>
        <v>GDBTValle de México Centro</v>
      </c>
      <c r="C1099" s="67" t="str">
        <f t="shared" si="53"/>
        <v>GDBTCapacidadPotenciaValle de México Centro</v>
      </c>
      <c r="E1099" s="180" t="s">
        <v>53</v>
      </c>
      <c r="F1099" s="99" t="s">
        <v>185</v>
      </c>
      <c r="G1099" s="99" t="s">
        <v>186</v>
      </c>
      <c r="H1099" s="181" t="s">
        <v>136</v>
      </c>
      <c r="I1099" s="181" t="s">
        <v>74</v>
      </c>
      <c r="J1099" s="285" t="s">
        <v>161</v>
      </c>
      <c r="K1099" s="506">
        <f>+INDEX(CEC_ENERO_2025!$N$352:$N$555,MATCH($B1099,CEC_ENERO_2025!$B$352:$B$555,0))</f>
        <v>334.70978941524265</v>
      </c>
    </row>
    <row r="1100" spans="1:11" ht="16.5" hidden="1" x14ac:dyDescent="0.3">
      <c r="A1100" s="67" t="str">
        <f t="shared" si="54"/>
        <v>RABTCapacidadValle de México Centro</v>
      </c>
      <c r="B1100" s="250" t="str">
        <f t="shared" si="52"/>
        <v>RABTValle de México Centro</v>
      </c>
      <c r="C1100" s="67" t="str">
        <f t="shared" si="53"/>
        <v>RABTCapacidadEnergíaValle de México Centro</v>
      </c>
      <c r="E1100" s="180" t="s">
        <v>59</v>
      </c>
      <c r="F1100" s="99" t="s">
        <v>185</v>
      </c>
      <c r="G1100" s="99" t="s">
        <v>184</v>
      </c>
      <c r="H1100" s="181" t="s">
        <v>135</v>
      </c>
      <c r="I1100" s="181" t="s">
        <v>74</v>
      </c>
      <c r="J1100" s="285" t="s">
        <v>161</v>
      </c>
      <c r="K1100" s="506">
        <f>+INDEX(CEC_ENERO_2025!$N$352:$N$555,MATCH($B1100,CEC_ENERO_2025!$B$352:$B$555,0))</f>
        <v>0.68757369709936289</v>
      </c>
    </row>
    <row r="1101" spans="1:11" ht="16.5" hidden="1" x14ac:dyDescent="0.3">
      <c r="A1101" s="67" t="str">
        <f t="shared" si="54"/>
        <v>APBTCapacidadValle de México Centro</v>
      </c>
      <c r="B1101" s="250" t="str">
        <f t="shared" si="52"/>
        <v>APBTValle de México Centro</v>
      </c>
      <c r="C1101" s="67" t="str">
        <f t="shared" si="53"/>
        <v>APBTCapacidadEnergíaValle de México Centro</v>
      </c>
      <c r="E1101" s="180" t="s">
        <v>57</v>
      </c>
      <c r="F1101" s="99" t="s">
        <v>185</v>
      </c>
      <c r="G1101" s="99" t="s">
        <v>184</v>
      </c>
      <c r="H1101" s="181" t="s">
        <v>135</v>
      </c>
      <c r="I1101" s="181" t="s">
        <v>74</v>
      </c>
      <c r="J1101" s="285" t="s">
        <v>161</v>
      </c>
      <c r="K1101" s="506">
        <f>+INDEX(CEC_ENERO_2025!$N$352:$N$555,MATCH($B1101,CEC_ENERO_2025!$B$352:$B$555,0))</f>
        <v>1.7918871043719997</v>
      </c>
    </row>
    <row r="1102" spans="1:11" ht="16.5" hidden="1" x14ac:dyDescent="0.3">
      <c r="A1102" s="67" t="str">
        <f t="shared" si="54"/>
        <v>APMTCapacidadValle de México Centro</v>
      </c>
      <c r="B1102" s="250" t="str">
        <f t="shared" si="52"/>
        <v>APMTValle de México Centro</v>
      </c>
      <c r="C1102" s="67" t="str">
        <f t="shared" si="53"/>
        <v>APMTCapacidadEnergíaValle de México Centro</v>
      </c>
      <c r="E1102" s="180" t="s">
        <v>58</v>
      </c>
      <c r="F1102" s="99" t="s">
        <v>185</v>
      </c>
      <c r="G1102" s="99" t="s">
        <v>184</v>
      </c>
      <c r="H1102" s="181" t="s">
        <v>135</v>
      </c>
      <c r="I1102" s="181" t="s">
        <v>74</v>
      </c>
      <c r="J1102" s="285" t="s">
        <v>161</v>
      </c>
      <c r="K1102" s="506">
        <f>+INDEX(CEC_ENERO_2025!$N$352:$N$555,MATCH($B1102,CEC_ENERO_2025!$B$352:$B$555,0))</f>
        <v>1.2120101863061785</v>
      </c>
    </row>
    <row r="1103" spans="1:11" ht="16.5" hidden="1" x14ac:dyDescent="0.3">
      <c r="A1103" s="67" t="str">
        <f t="shared" si="54"/>
        <v>GDMTHCapacidadValle de México Centro</v>
      </c>
      <c r="B1103" s="250" t="str">
        <f t="shared" si="52"/>
        <v>GDMTHValle de México Centro</v>
      </c>
      <c r="C1103" s="67" t="str">
        <f t="shared" si="53"/>
        <v>GDMTHCapacidadPotenciaValle de México Centro</v>
      </c>
      <c r="E1103" s="180" t="s">
        <v>54</v>
      </c>
      <c r="F1103" s="99" t="s">
        <v>185</v>
      </c>
      <c r="G1103" s="99" t="s">
        <v>186</v>
      </c>
      <c r="H1103" s="181" t="s">
        <v>136</v>
      </c>
      <c r="I1103" s="181" t="s">
        <v>74</v>
      </c>
      <c r="J1103" s="285" t="s">
        <v>161</v>
      </c>
      <c r="K1103" s="506">
        <f>+INDEX(CEC_ENERO_2025!$N$352:$N$555,MATCH($B1103,CEC_ENERO_2025!$B$352:$B$555,0))</f>
        <v>431.75769823669447</v>
      </c>
    </row>
    <row r="1104" spans="1:11" ht="16.5" hidden="1" x14ac:dyDescent="0.3">
      <c r="A1104" s="67" t="str">
        <f t="shared" si="54"/>
        <v>GDMTOCapacidadValle de México Centro</v>
      </c>
      <c r="B1104" s="250" t="str">
        <f t="shared" si="52"/>
        <v>GDMTOValle de México Centro</v>
      </c>
      <c r="C1104" s="67" t="str">
        <f t="shared" si="53"/>
        <v>GDMTOCapacidadPotenciaValle de México Centro</v>
      </c>
      <c r="E1104" s="180" t="s">
        <v>55</v>
      </c>
      <c r="F1104" s="99" t="s">
        <v>185</v>
      </c>
      <c r="G1104" s="99" t="s">
        <v>186</v>
      </c>
      <c r="H1104" s="181" t="s">
        <v>136</v>
      </c>
      <c r="I1104" s="181" t="s">
        <v>74</v>
      </c>
      <c r="J1104" s="285" t="s">
        <v>161</v>
      </c>
      <c r="K1104" s="506">
        <f>+INDEX(CEC_ENERO_2025!$N$352:$N$555,MATCH($B1104,CEC_ENERO_2025!$B$352:$B$555,0))</f>
        <v>373.74640678809777</v>
      </c>
    </row>
    <row r="1105" spans="1:11" ht="16.5" hidden="1" x14ac:dyDescent="0.3">
      <c r="A1105" s="67" t="str">
        <f t="shared" si="54"/>
        <v>RAMTCapacidadValle de México Centro</v>
      </c>
      <c r="B1105" s="250" t="str">
        <f t="shared" si="52"/>
        <v>RAMTValle de México Centro</v>
      </c>
      <c r="C1105" s="67" t="str">
        <f t="shared" si="53"/>
        <v>RAMTCapacidadPotenciaValle de México Centro</v>
      </c>
      <c r="E1105" s="180" t="s">
        <v>60</v>
      </c>
      <c r="F1105" s="99" t="s">
        <v>185</v>
      </c>
      <c r="G1105" s="99" t="s">
        <v>186</v>
      </c>
      <c r="H1105" s="181" t="s">
        <v>136</v>
      </c>
      <c r="I1105" s="181" t="s">
        <v>74</v>
      </c>
      <c r="J1105" s="285" t="s">
        <v>161</v>
      </c>
      <c r="K1105" s="506">
        <f>+INDEX(CEC_ENERO_2025!$N$352:$N$555,MATCH($B1105,CEC_ENERO_2025!$B$352:$B$555,0))</f>
        <v>165.68447084012448</v>
      </c>
    </row>
    <row r="1106" spans="1:11" ht="16.5" hidden="1" x14ac:dyDescent="0.3">
      <c r="A1106" s="67" t="str">
        <f t="shared" si="54"/>
        <v>DISTCapacidadValle de México Centro</v>
      </c>
      <c r="B1106" s="250" t="str">
        <f t="shared" si="52"/>
        <v>DISTValle de México Centro</v>
      </c>
      <c r="C1106" s="67" t="str">
        <f t="shared" si="53"/>
        <v>DISTCapacidadPotenciaValle de México Centro</v>
      </c>
      <c r="E1106" s="187" t="s">
        <v>51</v>
      </c>
      <c r="F1106" s="99" t="s">
        <v>185</v>
      </c>
      <c r="G1106" s="99" t="s">
        <v>186</v>
      </c>
      <c r="H1106" s="181" t="s">
        <v>136</v>
      </c>
      <c r="I1106" s="181" t="s">
        <v>74</v>
      </c>
      <c r="J1106" s="285" t="s">
        <v>161</v>
      </c>
      <c r="K1106" s="506">
        <f>+INDEX(CEC_ENERO_2025!$N$352:$N$555,MATCH($B1106,CEC_ENERO_2025!$B$352:$B$555,0))</f>
        <v>431.75769823669447</v>
      </c>
    </row>
    <row r="1107" spans="1:11" ht="16.5" hidden="1" x14ac:dyDescent="0.3">
      <c r="A1107" s="67" t="str">
        <f t="shared" si="54"/>
        <v>DITCapacidadValle de México Centro</v>
      </c>
      <c r="B1107" s="250" t="str">
        <f t="shared" si="52"/>
        <v>DITValle de México Centro</v>
      </c>
      <c r="C1107" s="67" t="str">
        <f t="shared" si="53"/>
        <v>DITCapacidadPotenciaValle de México Centro</v>
      </c>
      <c r="E1107" s="180" t="s">
        <v>52</v>
      </c>
      <c r="F1107" s="99" t="s">
        <v>185</v>
      </c>
      <c r="G1107" s="99" t="s">
        <v>186</v>
      </c>
      <c r="H1107" s="181" t="s">
        <v>136</v>
      </c>
      <c r="I1107" s="181" t="s">
        <v>74</v>
      </c>
      <c r="J1107" s="285" t="s">
        <v>161</v>
      </c>
      <c r="K1107" s="506">
        <f>+INDEX(CEC_ENERO_2025!$N$352:$N$555,MATCH($B1107,CEC_ENERO_2025!$B$352:$B$555,0))</f>
        <v>431.75769823669447</v>
      </c>
    </row>
    <row r="1108" spans="1:11" ht="16.5" hidden="1" x14ac:dyDescent="0.3">
      <c r="A1108" s="67" t="str">
        <f t="shared" si="54"/>
        <v>DB1CapacidadValle de México Norte</v>
      </c>
      <c r="B1108" s="250" t="str">
        <f t="shared" si="52"/>
        <v>DB1Valle de México Norte</v>
      </c>
      <c r="C1108" s="67" t="str">
        <f t="shared" si="53"/>
        <v>DB1CapacidadEnergíaValle de México Norte</v>
      </c>
      <c r="E1108" s="180" t="s">
        <v>48</v>
      </c>
      <c r="F1108" s="99" t="s">
        <v>185</v>
      </c>
      <c r="G1108" s="99" t="s">
        <v>184</v>
      </c>
      <c r="H1108" s="181" t="s">
        <v>135</v>
      </c>
      <c r="I1108" s="181" t="s">
        <v>75</v>
      </c>
      <c r="J1108" s="285" t="s">
        <v>161</v>
      </c>
      <c r="K1108" s="506">
        <f>+INDEX(CEC_ENERO_2025!$N$352:$N$555,MATCH($B1108,CEC_ENERO_2025!$B$352:$B$555,0))</f>
        <v>0.70274489553713226</v>
      </c>
    </row>
    <row r="1109" spans="1:11" ht="16.5" hidden="1" x14ac:dyDescent="0.3">
      <c r="A1109" s="67" t="str">
        <f t="shared" si="54"/>
        <v>DB2CapacidadValle de México Norte</v>
      </c>
      <c r="B1109" s="250" t="str">
        <f t="shared" si="52"/>
        <v>DB2Valle de México Norte</v>
      </c>
      <c r="C1109" s="67" t="str">
        <f t="shared" si="53"/>
        <v>DB2CapacidadEnergíaValle de México Norte</v>
      </c>
      <c r="E1109" s="180" t="s">
        <v>50</v>
      </c>
      <c r="F1109" s="99" t="s">
        <v>185</v>
      </c>
      <c r="G1109" s="99" t="s">
        <v>184</v>
      </c>
      <c r="H1109" s="181" t="s">
        <v>135</v>
      </c>
      <c r="I1109" s="181" t="s">
        <v>75</v>
      </c>
      <c r="J1109" s="285" t="s">
        <v>161</v>
      </c>
      <c r="K1109" s="506">
        <f>+INDEX(CEC_ENERO_2025!$N$352:$N$555,MATCH($B1109,CEC_ENERO_2025!$B$352:$B$555,0))</f>
        <v>0.6993735181065166</v>
      </c>
    </row>
    <row r="1110" spans="1:11" ht="16.5" hidden="1" x14ac:dyDescent="0.3">
      <c r="A1110" s="67" t="str">
        <f t="shared" si="54"/>
        <v>PDBTCapacidadValle de México Norte</v>
      </c>
      <c r="B1110" s="250" t="str">
        <f t="shared" si="52"/>
        <v>PDBTValle de México Norte</v>
      </c>
      <c r="C1110" s="67" t="str">
        <f t="shared" si="53"/>
        <v>PDBTCapacidadEnergíaValle de México Norte</v>
      </c>
      <c r="E1110" s="180" t="s">
        <v>56</v>
      </c>
      <c r="F1110" s="99" t="s">
        <v>185</v>
      </c>
      <c r="G1110" s="99" t="s">
        <v>184</v>
      </c>
      <c r="H1110" s="181" t="s">
        <v>135</v>
      </c>
      <c r="I1110" s="181" t="s">
        <v>75</v>
      </c>
      <c r="J1110" s="285" t="s">
        <v>161</v>
      </c>
      <c r="K1110" s="506">
        <f>+INDEX(CEC_ENERO_2025!$N$352:$N$555,MATCH($B1110,CEC_ENERO_2025!$B$352:$B$555,0))</f>
        <v>1.1887851417841622</v>
      </c>
    </row>
    <row r="1111" spans="1:11" ht="16.5" hidden="1" x14ac:dyDescent="0.3">
      <c r="A1111" s="67" t="str">
        <f t="shared" si="54"/>
        <v>GDBTCapacidadValle de México Norte</v>
      </c>
      <c r="B1111" s="250" t="str">
        <f t="shared" si="52"/>
        <v>GDBTValle de México Norte</v>
      </c>
      <c r="C1111" s="67" t="str">
        <f t="shared" si="53"/>
        <v>GDBTCapacidadPotenciaValle de México Norte</v>
      </c>
      <c r="E1111" s="187" t="s">
        <v>53</v>
      </c>
      <c r="F1111" s="99" t="s">
        <v>185</v>
      </c>
      <c r="G1111" s="99" t="s">
        <v>186</v>
      </c>
      <c r="H1111" s="181" t="s">
        <v>136</v>
      </c>
      <c r="I1111" s="181" t="s">
        <v>75</v>
      </c>
      <c r="J1111" s="285" t="s">
        <v>161</v>
      </c>
      <c r="K1111" s="506">
        <f>+INDEX(CEC_ENERO_2025!$N$352:$N$555,MATCH($B1111,CEC_ENERO_2025!$B$352:$B$555,0))</f>
        <v>321.12014158992491</v>
      </c>
    </row>
    <row r="1112" spans="1:11" ht="16.5" hidden="1" x14ac:dyDescent="0.3">
      <c r="A1112" s="67" t="str">
        <f t="shared" si="54"/>
        <v>RABTCapacidadValle de México Norte</v>
      </c>
      <c r="B1112" s="250" t="str">
        <f t="shared" si="52"/>
        <v>RABTValle de México Norte</v>
      </c>
      <c r="C1112" s="67" t="str">
        <f t="shared" si="53"/>
        <v>RABTCapacidadEnergíaValle de México Norte</v>
      </c>
      <c r="E1112" s="187" t="s">
        <v>59</v>
      </c>
      <c r="F1112" s="99" t="s">
        <v>185</v>
      </c>
      <c r="G1112" s="99" t="s">
        <v>184</v>
      </c>
      <c r="H1112" s="181" t="s">
        <v>135</v>
      </c>
      <c r="I1112" s="181" t="s">
        <v>75</v>
      </c>
      <c r="J1112" s="285" t="s">
        <v>161</v>
      </c>
      <c r="K1112" s="506">
        <f>+INDEX(CEC_ENERO_2025!$N$352:$N$555,MATCH($B1112,CEC_ENERO_2025!$B$352:$B$555,0))</f>
        <v>0.82280339181626416</v>
      </c>
    </row>
    <row r="1113" spans="1:11" ht="16.5" hidden="1" x14ac:dyDescent="0.3">
      <c r="A1113" s="67" t="str">
        <f t="shared" si="54"/>
        <v>APBTCapacidadValle de México Norte</v>
      </c>
      <c r="B1113" s="250" t="str">
        <f t="shared" si="52"/>
        <v>APBTValle de México Norte</v>
      </c>
      <c r="C1113" s="67" t="str">
        <f t="shared" si="53"/>
        <v>APBTCapacidadEnergíaValle de México Norte</v>
      </c>
      <c r="E1113" s="187" t="s">
        <v>57</v>
      </c>
      <c r="F1113" s="99" t="s">
        <v>185</v>
      </c>
      <c r="G1113" s="99" t="s">
        <v>184</v>
      </c>
      <c r="H1113" s="181" t="s">
        <v>135</v>
      </c>
      <c r="I1113" s="181" t="s">
        <v>75</v>
      </c>
      <c r="J1113" s="285" t="s">
        <v>161</v>
      </c>
      <c r="K1113" s="506">
        <f>+INDEX(CEC_ENERO_2025!$N$352:$N$555,MATCH($B1113,CEC_ENERO_2025!$B$352:$B$555,0))</f>
        <v>2.1443833446174381</v>
      </c>
    </row>
    <row r="1114" spans="1:11" ht="16.5" hidden="1" x14ac:dyDescent="0.3">
      <c r="A1114" s="67" t="str">
        <f t="shared" si="54"/>
        <v>APMTCapacidadValle de México Norte</v>
      </c>
      <c r="B1114" s="250" t="str">
        <f t="shared" si="52"/>
        <v>APMTValle de México Norte</v>
      </c>
      <c r="C1114" s="67" t="str">
        <f t="shared" si="53"/>
        <v>APMTCapacidadEnergíaValle de México Norte</v>
      </c>
      <c r="E1114" s="187" t="s">
        <v>58</v>
      </c>
      <c r="F1114" s="99" t="s">
        <v>185</v>
      </c>
      <c r="G1114" s="99" t="s">
        <v>184</v>
      </c>
      <c r="H1114" s="181" t="s">
        <v>135</v>
      </c>
      <c r="I1114" s="181" t="s">
        <v>75</v>
      </c>
      <c r="J1114" s="285" t="s">
        <v>161</v>
      </c>
      <c r="K1114" s="506">
        <f>+INDEX(CEC_ENERO_2025!$N$352:$N$555,MATCH($B1114,CEC_ENERO_2025!$B$352:$B$555,0))</f>
        <v>1.1812931919383511</v>
      </c>
    </row>
    <row r="1115" spans="1:11" ht="16.5" hidden="1" x14ac:dyDescent="0.3">
      <c r="A1115" s="67" t="str">
        <f t="shared" si="54"/>
        <v>GDMTHCapacidadValle de México Norte</v>
      </c>
      <c r="B1115" s="250" t="str">
        <f t="shared" si="52"/>
        <v>GDMTHValle de México Norte</v>
      </c>
      <c r="C1115" s="67" t="str">
        <f t="shared" si="53"/>
        <v>GDMTHCapacidadPotenciaValle de México Norte</v>
      </c>
      <c r="E1115" s="180" t="s">
        <v>54</v>
      </c>
      <c r="F1115" s="99" t="s">
        <v>185</v>
      </c>
      <c r="G1115" s="99" t="s">
        <v>186</v>
      </c>
      <c r="H1115" s="181" t="s">
        <v>136</v>
      </c>
      <c r="I1115" s="181" t="s">
        <v>75</v>
      </c>
      <c r="J1115" s="285" t="s">
        <v>161</v>
      </c>
      <c r="K1115" s="506">
        <f>+INDEX(CEC_ENERO_2025!$N$352:$N$555,MATCH($B1115,CEC_ENERO_2025!$B$352:$B$555,0))</f>
        <v>431.75769823669447</v>
      </c>
    </row>
    <row r="1116" spans="1:11" ht="16.5" hidden="1" x14ac:dyDescent="0.3">
      <c r="A1116" s="67" t="str">
        <f t="shared" si="54"/>
        <v>GDMTOCapacidadValle de México Norte</v>
      </c>
      <c r="B1116" s="250" t="str">
        <f t="shared" si="52"/>
        <v>GDMTOValle de México Norte</v>
      </c>
      <c r="C1116" s="67" t="str">
        <f t="shared" si="53"/>
        <v>GDMTOCapacidadPotenciaValle de México Norte</v>
      </c>
      <c r="E1116" s="180" t="s">
        <v>55</v>
      </c>
      <c r="F1116" s="99" t="s">
        <v>185</v>
      </c>
      <c r="G1116" s="99" t="s">
        <v>186</v>
      </c>
      <c r="H1116" s="181" t="s">
        <v>136</v>
      </c>
      <c r="I1116" s="181" t="s">
        <v>75</v>
      </c>
      <c r="J1116" s="285" t="s">
        <v>161</v>
      </c>
      <c r="K1116" s="506">
        <f>+INDEX(CEC_ENERO_2025!$N$352:$N$555,MATCH($B1116,CEC_ENERO_2025!$B$352:$B$555,0))</f>
        <v>366.47472026775324</v>
      </c>
    </row>
    <row r="1117" spans="1:11" ht="16.5" hidden="1" x14ac:dyDescent="0.3">
      <c r="A1117" s="67" t="str">
        <f t="shared" si="54"/>
        <v>RAMTCapacidadValle de México Norte</v>
      </c>
      <c r="B1117" s="250" t="str">
        <f t="shared" si="52"/>
        <v>RAMTValle de México Norte</v>
      </c>
      <c r="C1117" s="67" t="str">
        <f t="shared" si="53"/>
        <v>RAMTCapacidadPotenciaValle de México Norte</v>
      </c>
      <c r="E1117" s="180" t="s">
        <v>60</v>
      </c>
      <c r="F1117" s="99" t="s">
        <v>185</v>
      </c>
      <c r="G1117" s="99" t="s">
        <v>186</v>
      </c>
      <c r="H1117" s="181" t="s">
        <v>136</v>
      </c>
      <c r="I1117" s="181" t="s">
        <v>75</v>
      </c>
      <c r="J1117" s="285" t="s">
        <v>161</v>
      </c>
      <c r="K1117" s="506">
        <f>+INDEX(CEC_ENERO_2025!$N$352:$N$555,MATCH($B1117,CEC_ENERO_2025!$B$352:$B$555,0))</f>
        <v>165.68447084012448</v>
      </c>
    </row>
    <row r="1118" spans="1:11" ht="16.5" hidden="1" x14ac:dyDescent="0.3">
      <c r="A1118" s="67" t="str">
        <f t="shared" si="54"/>
        <v>DISTCapacidadValle de México Norte</v>
      </c>
      <c r="B1118" s="250" t="str">
        <f t="shared" si="52"/>
        <v>DISTValle de México Norte</v>
      </c>
      <c r="C1118" s="67" t="str">
        <f t="shared" si="53"/>
        <v>DISTCapacidadPotenciaValle de México Norte</v>
      </c>
      <c r="E1118" s="180" t="s">
        <v>51</v>
      </c>
      <c r="F1118" s="99" t="s">
        <v>185</v>
      </c>
      <c r="G1118" s="99" t="s">
        <v>186</v>
      </c>
      <c r="H1118" s="181" t="s">
        <v>136</v>
      </c>
      <c r="I1118" s="181" t="s">
        <v>75</v>
      </c>
      <c r="J1118" s="285" t="s">
        <v>161</v>
      </c>
      <c r="K1118" s="506">
        <f>+INDEX(CEC_ENERO_2025!$N$352:$N$555,MATCH($B1118,CEC_ENERO_2025!$B$352:$B$555,0))</f>
        <v>421.4600131736259</v>
      </c>
    </row>
    <row r="1119" spans="1:11" ht="16.5" hidden="1" x14ac:dyDescent="0.3">
      <c r="A1119" s="67" t="str">
        <f t="shared" si="54"/>
        <v>DITCapacidadValle de México Norte</v>
      </c>
      <c r="B1119" s="250" t="str">
        <f t="shared" si="52"/>
        <v>DITValle de México Norte</v>
      </c>
      <c r="C1119" s="67" t="str">
        <f t="shared" si="53"/>
        <v>DITCapacidadPotenciaValle de México Norte</v>
      </c>
      <c r="E1119" s="180" t="s">
        <v>52</v>
      </c>
      <c r="F1119" s="99" t="s">
        <v>185</v>
      </c>
      <c r="G1119" s="99" t="s">
        <v>186</v>
      </c>
      <c r="H1119" s="181" t="s">
        <v>136</v>
      </c>
      <c r="I1119" s="181" t="s">
        <v>75</v>
      </c>
      <c r="J1119" s="285" t="s">
        <v>161</v>
      </c>
      <c r="K1119" s="506">
        <f>+INDEX(CEC_ENERO_2025!$N$352:$N$555,MATCH($B1119,CEC_ENERO_2025!$B$352:$B$555,0))</f>
        <v>421.4600131736259</v>
      </c>
    </row>
    <row r="1120" spans="1:11" ht="16.5" hidden="1" x14ac:dyDescent="0.3">
      <c r="A1120" s="67" t="str">
        <f t="shared" si="54"/>
        <v>DB1CapacidadValle de México Sur</v>
      </c>
      <c r="B1120" s="250" t="str">
        <f t="shared" si="52"/>
        <v>DB1Valle de México Sur</v>
      </c>
      <c r="C1120" s="67" t="str">
        <f t="shared" si="53"/>
        <v>DB1CapacidadEnergíaValle de México Sur</v>
      </c>
      <c r="E1120" s="180" t="s">
        <v>48</v>
      </c>
      <c r="F1120" s="99" t="s">
        <v>185</v>
      </c>
      <c r="G1120" s="99" t="s">
        <v>184</v>
      </c>
      <c r="H1120" s="181" t="s">
        <v>135</v>
      </c>
      <c r="I1120" s="181" t="s">
        <v>76</v>
      </c>
      <c r="J1120" s="285" t="s">
        <v>161</v>
      </c>
      <c r="K1120" s="506">
        <f>+INDEX(CEC_ENERO_2025!$N$352:$N$555,MATCH($B1120,CEC_ENERO_2025!$B$352:$B$555,0))</f>
        <v>0.72390965385155004</v>
      </c>
    </row>
    <row r="1121" spans="1:11" ht="16.5" hidden="1" x14ac:dyDescent="0.3">
      <c r="A1121" s="67" t="str">
        <f t="shared" si="54"/>
        <v>DB2CapacidadValle de México Sur</v>
      </c>
      <c r="B1121" s="250" t="str">
        <f t="shared" ref="B1121:B1131" si="55">E1121&amp;I1121</f>
        <v>DB2Valle de México Sur</v>
      </c>
      <c r="C1121" s="67" t="str">
        <f t="shared" si="53"/>
        <v>DB2CapacidadEnergíaValle de México Sur</v>
      </c>
      <c r="E1121" s="180" t="s">
        <v>50</v>
      </c>
      <c r="F1121" s="99" t="s">
        <v>185</v>
      </c>
      <c r="G1121" s="99" t="s">
        <v>184</v>
      </c>
      <c r="H1121" s="181" t="s">
        <v>135</v>
      </c>
      <c r="I1121" s="181" t="s">
        <v>76</v>
      </c>
      <c r="J1121" s="285" t="s">
        <v>161</v>
      </c>
      <c r="K1121" s="506">
        <f>+INDEX(CEC_ENERO_2025!$N$352:$N$555,MATCH($B1121,CEC_ENERO_2025!$B$352:$B$555,0))</f>
        <v>0.72035097767478917</v>
      </c>
    </row>
    <row r="1122" spans="1:11" ht="16.5" hidden="1" x14ac:dyDescent="0.3">
      <c r="A1122" s="67" t="str">
        <f t="shared" si="54"/>
        <v>PDBTCapacidadValle de México Sur</v>
      </c>
      <c r="B1122" s="250" t="str">
        <f t="shared" si="55"/>
        <v>PDBTValle de México Sur</v>
      </c>
      <c r="C1122" s="67" t="str">
        <f t="shared" si="53"/>
        <v>PDBTCapacidadEnergíaValle de México Sur</v>
      </c>
      <c r="E1122" s="180" t="s">
        <v>56</v>
      </c>
      <c r="F1122" s="99" t="s">
        <v>185</v>
      </c>
      <c r="G1122" s="99" t="s">
        <v>184</v>
      </c>
      <c r="H1122" s="181" t="s">
        <v>135</v>
      </c>
      <c r="I1122" s="181" t="s">
        <v>76</v>
      </c>
      <c r="J1122" s="285" t="s">
        <v>161</v>
      </c>
      <c r="K1122" s="506">
        <f>+INDEX(CEC_ENERO_2025!$N$352:$N$555,MATCH($B1122,CEC_ENERO_2025!$B$352:$B$555,0))</f>
        <v>1.2080769126371269</v>
      </c>
    </row>
    <row r="1123" spans="1:11" ht="16.5" hidden="1" x14ac:dyDescent="0.3">
      <c r="A1123" s="67" t="str">
        <f t="shared" si="54"/>
        <v>GDBTCapacidadValle de México Sur</v>
      </c>
      <c r="B1123" s="250" t="str">
        <f t="shared" si="55"/>
        <v>GDBTValle de México Sur</v>
      </c>
      <c r="C1123" s="67" t="str">
        <f t="shared" si="53"/>
        <v>GDBTCapacidadPotenciaValle de México Sur</v>
      </c>
      <c r="E1123" s="180" t="s">
        <v>53</v>
      </c>
      <c r="F1123" s="99" t="s">
        <v>185</v>
      </c>
      <c r="G1123" s="99" t="s">
        <v>186</v>
      </c>
      <c r="H1123" s="181" t="s">
        <v>136</v>
      </c>
      <c r="I1123" s="181" t="s">
        <v>76</v>
      </c>
      <c r="J1123" s="285" t="s">
        <v>161</v>
      </c>
      <c r="K1123" s="506">
        <f>+INDEX(CEC_ENERO_2025!$N$352:$N$555,MATCH($B1123,CEC_ENERO_2025!$B$352:$B$555,0))</f>
        <v>326.70464100499271</v>
      </c>
    </row>
    <row r="1124" spans="1:11" ht="16.5" hidden="1" x14ac:dyDescent="0.3">
      <c r="A1124" s="67" t="str">
        <f t="shared" si="54"/>
        <v>RABTCapacidadValle de México Sur</v>
      </c>
      <c r="B1124" s="250" t="str">
        <f t="shared" si="55"/>
        <v>RABTValle de México Sur</v>
      </c>
      <c r="C1124" s="67" t="str">
        <f t="shared" si="53"/>
        <v>RABTCapacidadEnergíaValle de México Sur</v>
      </c>
      <c r="E1124" s="180" t="s">
        <v>59</v>
      </c>
      <c r="F1124" s="99" t="s">
        <v>185</v>
      </c>
      <c r="G1124" s="99" t="s">
        <v>184</v>
      </c>
      <c r="H1124" s="181" t="s">
        <v>135</v>
      </c>
      <c r="I1124" s="181" t="s">
        <v>76</v>
      </c>
      <c r="J1124" s="285" t="s">
        <v>161</v>
      </c>
      <c r="K1124" s="506">
        <f>+INDEX(CEC_ENERO_2025!$N$352:$N$555,MATCH($B1124,CEC_ENERO_2025!$B$352:$B$555,0))</f>
        <v>0.8490252162766041</v>
      </c>
    </row>
    <row r="1125" spans="1:11" ht="16.5" hidden="1" x14ac:dyDescent="0.3">
      <c r="A1125" s="67" t="str">
        <f t="shared" si="54"/>
        <v>APBTCapacidadValle de México Sur</v>
      </c>
      <c r="B1125" s="250" t="str">
        <f t="shared" si="55"/>
        <v>APBTValle de México Sur</v>
      </c>
      <c r="C1125" s="67" t="str">
        <f t="shared" si="53"/>
        <v>APBTCapacidadEnergíaValle de México Sur</v>
      </c>
      <c r="E1125" s="180" t="s">
        <v>57</v>
      </c>
      <c r="F1125" s="99" t="s">
        <v>185</v>
      </c>
      <c r="G1125" s="99" t="s">
        <v>184</v>
      </c>
      <c r="H1125" s="181" t="s">
        <v>135</v>
      </c>
      <c r="I1125" s="181" t="s">
        <v>76</v>
      </c>
      <c r="J1125" s="285" t="s">
        <v>161</v>
      </c>
      <c r="K1125" s="506">
        <f>+INDEX(CEC_ENERO_2025!$N$352:$N$555,MATCH($B1125,CEC_ENERO_2025!$B$352:$B$555,0))</f>
        <v>2.212560088214325</v>
      </c>
    </row>
    <row r="1126" spans="1:11" ht="16.5" hidden="1" x14ac:dyDescent="0.3">
      <c r="A1126" s="67" t="str">
        <f t="shared" si="54"/>
        <v>APMTCapacidadValle de México Sur</v>
      </c>
      <c r="B1126" s="250" t="str">
        <f t="shared" si="55"/>
        <v>APMTValle de México Sur</v>
      </c>
      <c r="C1126" s="67" t="str">
        <f t="shared" si="53"/>
        <v>APMTCapacidadEnergíaValle de México Sur</v>
      </c>
      <c r="E1126" s="180" t="s">
        <v>58</v>
      </c>
      <c r="F1126" s="99" t="s">
        <v>185</v>
      </c>
      <c r="G1126" s="99" t="s">
        <v>184</v>
      </c>
      <c r="H1126" s="181" t="s">
        <v>135</v>
      </c>
      <c r="I1126" s="181" t="s">
        <v>76</v>
      </c>
      <c r="J1126" s="285" t="s">
        <v>161</v>
      </c>
      <c r="K1126" s="506">
        <f>+INDEX(CEC_ENERO_2025!$N$352:$N$555,MATCH($B1126,CEC_ENERO_2025!$B$352:$B$555,0))</f>
        <v>1.2163180574675194</v>
      </c>
    </row>
    <row r="1127" spans="1:11" ht="16.5" hidden="1" x14ac:dyDescent="0.3">
      <c r="A1127" s="67" t="str">
        <f t="shared" si="54"/>
        <v>GDMTHCapacidadValle de México Sur</v>
      </c>
      <c r="B1127" s="250" t="str">
        <f t="shared" si="55"/>
        <v>GDMTHValle de México Sur</v>
      </c>
      <c r="C1127" s="67" t="str">
        <f t="shared" si="53"/>
        <v>GDMTHCapacidadPotenciaValle de México Sur</v>
      </c>
      <c r="E1127" s="180" t="s">
        <v>54</v>
      </c>
      <c r="F1127" s="99" t="s">
        <v>185</v>
      </c>
      <c r="G1127" s="99" t="s">
        <v>186</v>
      </c>
      <c r="H1127" s="181" t="s">
        <v>136</v>
      </c>
      <c r="I1127" s="181" t="s">
        <v>76</v>
      </c>
      <c r="J1127" s="285" t="s">
        <v>161</v>
      </c>
      <c r="K1127" s="506">
        <f>+INDEX(CEC_ENERO_2025!$N$352:$N$555,MATCH($B1127,CEC_ENERO_2025!$B$352:$B$555,0))</f>
        <v>431.75769823669447</v>
      </c>
    </row>
    <row r="1128" spans="1:11" ht="16.5" hidden="1" x14ac:dyDescent="0.3">
      <c r="A1128" s="67" t="str">
        <f t="shared" si="54"/>
        <v>GDMTOCapacidadValle de México Sur</v>
      </c>
      <c r="B1128" s="250" t="str">
        <f t="shared" si="55"/>
        <v>GDMTOValle de México Sur</v>
      </c>
      <c r="C1128" s="67" t="str">
        <f t="shared" si="53"/>
        <v>GDMTOCapacidadPotenciaValle de México Sur</v>
      </c>
      <c r="E1128" s="180" t="s">
        <v>55</v>
      </c>
      <c r="F1128" s="99" t="s">
        <v>185</v>
      </c>
      <c r="G1128" s="99" t="s">
        <v>186</v>
      </c>
      <c r="H1128" s="181" t="s">
        <v>136</v>
      </c>
      <c r="I1128" s="181" t="s">
        <v>76</v>
      </c>
      <c r="J1128" s="285" t="s">
        <v>161</v>
      </c>
      <c r="K1128" s="506">
        <f>+INDEX(CEC_ENERO_2025!$N$352:$N$555,MATCH($B1128,CEC_ENERO_2025!$B$352:$B$555,0))</f>
        <v>375.45794273037342</v>
      </c>
    </row>
    <row r="1129" spans="1:11" ht="16.5" hidden="1" x14ac:dyDescent="0.3">
      <c r="A1129" s="67" t="str">
        <f t="shared" si="54"/>
        <v>RAMTCapacidadValle de México Sur</v>
      </c>
      <c r="B1129" s="250" t="str">
        <f t="shared" si="55"/>
        <v>RAMTValle de México Sur</v>
      </c>
      <c r="C1129" s="67" t="str">
        <f t="shared" si="53"/>
        <v>RAMTCapacidadPotenciaValle de México Sur</v>
      </c>
      <c r="E1129" s="180" t="s">
        <v>60</v>
      </c>
      <c r="F1129" s="99" t="s">
        <v>185</v>
      </c>
      <c r="G1129" s="99" t="s">
        <v>186</v>
      </c>
      <c r="H1129" s="181" t="s">
        <v>136</v>
      </c>
      <c r="I1129" s="181" t="s">
        <v>76</v>
      </c>
      <c r="J1129" s="285" t="s">
        <v>161</v>
      </c>
      <c r="K1129" s="506">
        <f>+INDEX(CEC_ENERO_2025!$N$352:$N$555,MATCH($B1129,CEC_ENERO_2025!$B$352:$B$555,0))</f>
        <v>165.68447084012448</v>
      </c>
    </row>
    <row r="1130" spans="1:11" ht="16.5" hidden="1" x14ac:dyDescent="0.3">
      <c r="A1130" s="67" t="str">
        <f t="shared" si="54"/>
        <v>DISTCapacidadValle de México Sur</v>
      </c>
      <c r="B1130" s="250" t="str">
        <f t="shared" si="55"/>
        <v>DISTValle de México Sur</v>
      </c>
      <c r="C1130" s="67" t="str">
        <f t="shared" si="53"/>
        <v>DISTCapacidadPotenciaValle de México Sur</v>
      </c>
      <c r="E1130" s="187" t="s">
        <v>51</v>
      </c>
      <c r="F1130" s="99" t="s">
        <v>185</v>
      </c>
      <c r="G1130" s="99" t="s">
        <v>186</v>
      </c>
      <c r="H1130" s="181" t="s">
        <v>136</v>
      </c>
      <c r="I1130" s="181" t="s">
        <v>76</v>
      </c>
      <c r="J1130" s="285" t="s">
        <v>161</v>
      </c>
      <c r="K1130" s="506">
        <f>+INDEX(CEC_ENERO_2025!$N$352:$N$555,MATCH($B1130,CEC_ENERO_2025!$B$352:$B$555,0))</f>
        <v>431.75769823669447</v>
      </c>
    </row>
    <row r="1131" spans="1:11" ht="16.5" hidden="1" x14ac:dyDescent="0.3">
      <c r="A1131" s="67" t="str">
        <f t="shared" si="54"/>
        <v>DITCapacidadValle de México Sur</v>
      </c>
      <c r="B1131" s="250" t="str">
        <f t="shared" si="55"/>
        <v>DITValle de México Sur</v>
      </c>
      <c r="C1131" s="67" t="str">
        <f t="shared" si="53"/>
        <v>DITCapacidadPotenciaValle de México Sur</v>
      </c>
      <c r="E1131" s="180" t="s">
        <v>52</v>
      </c>
      <c r="F1131" s="99" t="s">
        <v>185</v>
      </c>
      <c r="G1131" s="99" t="s">
        <v>186</v>
      </c>
      <c r="H1131" s="181" t="s">
        <v>136</v>
      </c>
      <c r="I1131" s="181" t="s">
        <v>76</v>
      </c>
      <c r="J1131" s="285" t="s">
        <v>161</v>
      </c>
      <c r="K1131" s="506">
        <f>+INDEX(CEC_ENERO_2025!$N$352:$N$555,MATCH($B1131,CEC_ENERO_2025!$B$352:$B$555,0))</f>
        <v>431.75769823669447</v>
      </c>
    </row>
    <row r="1132" spans="1:11" ht="16.5" hidden="1" x14ac:dyDescent="0.3">
      <c r="A1132" s="67" t="str">
        <f t="shared" si="54"/>
        <v>DB1SuministroBaja California</v>
      </c>
      <c r="B1132" s="250" t="str">
        <f t="shared" ref="B1132:B1195" si="56">E1132&amp;H1132&amp;I1132</f>
        <v>DB1UsuariosBaja California</v>
      </c>
      <c r="C1132" s="67" t="str">
        <f t="shared" si="53"/>
        <v>DB1SuministroUsuariosBaja California</v>
      </c>
      <c r="E1132" s="192" t="s">
        <v>48</v>
      </c>
      <c r="F1132" s="99" t="s">
        <v>193</v>
      </c>
      <c r="G1132" s="99" t="s">
        <v>194</v>
      </c>
      <c r="H1132" s="99" t="s">
        <v>195</v>
      </c>
      <c r="I1132" s="99" t="s">
        <v>49</v>
      </c>
      <c r="J1132" s="285" t="s">
        <v>161</v>
      </c>
      <c r="K1132" s="505">
        <f>ROUND(INDEX(TR_ENERO_2025!$D$50:$O$66,MATCH($I1132,TR_ENERO_2025!$C$50:$C$66,0),MATCH($E1132,TR_ENERO_2025!$D$48:$O$48,0)),LOOKUP($H1132,TR_ENERO_2025!$B$71:$C$73,TR_ENERO_2025!$C$71:$C$73))</f>
        <v>78.290000000000006</v>
      </c>
    </row>
    <row r="1133" spans="1:11" ht="16.5" hidden="1" x14ac:dyDescent="0.3">
      <c r="A1133" s="67" t="str">
        <f t="shared" si="54"/>
        <v>DB2SuministroBaja California</v>
      </c>
      <c r="B1133" s="250" t="str">
        <f t="shared" si="56"/>
        <v>DB2UsuariosBaja California</v>
      </c>
      <c r="C1133" s="67" t="str">
        <f t="shared" si="53"/>
        <v>DB2SuministroUsuariosBaja California</v>
      </c>
      <c r="E1133" s="192" t="s">
        <v>50</v>
      </c>
      <c r="F1133" s="99" t="s">
        <v>193</v>
      </c>
      <c r="G1133" s="99" t="s">
        <v>194</v>
      </c>
      <c r="H1133" s="99" t="s">
        <v>195</v>
      </c>
      <c r="I1133" s="99" t="s">
        <v>49</v>
      </c>
      <c r="J1133" s="285" t="s">
        <v>161</v>
      </c>
      <c r="K1133" s="505">
        <f>ROUND(INDEX(TR_ENERO_2025!$D$50:$O$66,MATCH($I1133,TR_ENERO_2025!$C$50:$C$66,0),MATCH($E1133,TR_ENERO_2025!$D$48:$O$48,0)),LOOKUP($H1133,TR_ENERO_2025!$B$71:$C$73,TR_ENERO_2025!$C$71:$C$73))</f>
        <v>78.290000000000006</v>
      </c>
    </row>
    <row r="1134" spans="1:11" ht="16.5" hidden="1" x14ac:dyDescent="0.3">
      <c r="A1134" s="67" t="str">
        <f t="shared" si="54"/>
        <v>PDBTSuministroBaja California</v>
      </c>
      <c r="B1134" s="250" t="str">
        <f t="shared" si="56"/>
        <v>PDBTUsuariosBaja California</v>
      </c>
      <c r="C1134" s="67" t="str">
        <f t="shared" si="53"/>
        <v>PDBTSuministroUsuariosBaja California</v>
      </c>
      <c r="E1134" s="192" t="s">
        <v>56</v>
      </c>
      <c r="F1134" s="99" t="s">
        <v>193</v>
      </c>
      <c r="G1134" s="99" t="s">
        <v>194</v>
      </c>
      <c r="H1134" s="99" t="s">
        <v>195</v>
      </c>
      <c r="I1134" s="99" t="s">
        <v>49</v>
      </c>
      <c r="J1134" s="285" t="s">
        <v>161</v>
      </c>
      <c r="K1134" s="505">
        <f>ROUND(INDEX(TR_ENERO_2025!$D$50:$O$66,MATCH($I1134,TR_ENERO_2025!$C$50:$C$66,0),MATCH($E1134,TR_ENERO_2025!$D$48:$O$48,0)),LOOKUP($H1134,TR_ENERO_2025!$B$71:$C$73,TR_ENERO_2025!$C$71:$C$73))</f>
        <v>78.290000000000006</v>
      </c>
    </row>
    <row r="1135" spans="1:11" ht="16.5" hidden="1" x14ac:dyDescent="0.3">
      <c r="A1135" s="67" t="str">
        <f t="shared" si="54"/>
        <v>GDBTSuministroBaja California</v>
      </c>
      <c r="B1135" s="250" t="str">
        <f t="shared" si="56"/>
        <v>GDBTUsuariosBaja California</v>
      </c>
      <c r="C1135" s="67" t="str">
        <f t="shared" si="53"/>
        <v>GDBTSuministroUsuariosBaja California</v>
      </c>
      <c r="E1135" s="192" t="s">
        <v>53</v>
      </c>
      <c r="F1135" s="99" t="s">
        <v>193</v>
      </c>
      <c r="G1135" s="99" t="s">
        <v>194</v>
      </c>
      <c r="H1135" s="99" t="s">
        <v>195</v>
      </c>
      <c r="I1135" s="99" t="s">
        <v>49</v>
      </c>
      <c r="J1135" s="285" t="s">
        <v>161</v>
      </c>
      <c r="K1135" s="505">
        <f>ROUND(INDEX(TR_ENERO_2025!$D$50:$O$66,MATCH($I1135,TR_ENERO_2025!$C$50:$C$66,0),MATCH($E1135,TR_ENERO_2025!$D$48:$O$48,0)),LOOKUP($H1135,TR_ENERO_2025!$B$71:$C$73,TR_ENERO_2025!$C$71:$C$73))</f>
        <v>782.9</v>
      </c>
    </row>
    <row r="1136" spans="1:11" ht="16.5" hidden="1" x14ac:dyDescent="0.3">
      <c r="A1136" s="67" t="str">
        <f t="shared" si="54"/>
        <v>RABTSuministroBaja California</v>
      </c>
      <c r="B1136" s="250" t="str">
        <f t="shared" si="56"/>
        <v>RABTUsuariosBaja California</v>
      </c>
      <c r="C1136" s="67" t="str">
        <f t="shared" si="53"/>
        <v>RABTSuministroUsuariosBaja California</v>
      </c>
      <c r="E1136" s="192" t="s">
        <v>59</v>
      </c>
      <c r="F1136" s="99" t="s">
        <v>193</v>
      </c>
      <c r="G1136" s="99" t="s">
        <v>194</v>
      </c>
      <c r="H1136" s="99" t="s">
        <v>195</v>
      </c>
      <c r="I1136" s="99" t="s">
        <v>49</v>
      </c>
      <c r="J1136" s="285" t="s">
        <v>161</v>
      </c>
      <c r="K1136" s="505">
        <f>ROUND(INDEX(TR_ENERO_2025!$D$50:$O$66,MATCH($I1136,TR_ENERO_2025!$C$50:$C$66,0),MATCH($E1136,TR_ENERO_2025!$D$48:$O$48,0)),LOOKUP($H1136,TR_ENERO_2025!$B$71:$C$73,TR_ENERO_2025!$C$71:$C$73))</f>
        <v>78.290000000000006</v>
      </c>
    </row>
    <row r="1137" spans="1:11" ht="16.5" hidden="1" x14ac:dyDescent="0.3">
      <c r="A1137" s="67" t="str">
        <f t="shared" si="54"/>
        <v>APBTSuministroBaja California</v>
      </c>
      <c r="B1137" s="250" t="str">
        <f t="shared" si="56"/>
        <v>APBTUsuariosBaja California</v>
      </c>
      <c r="C1137" s="67" t="str">
        <f t="shared" si="53"/>
        <v>APBTSuministroUsuariosBaja California</v>
      </c>
      <c r="E1137" s="187" t="s">
        <v>57</v>
      </c>
      <c r="F1137" s="99" t="s">
        <v>193</v>
      </c>
      <c r="G1137" s="99" t="s">
        <v>194</v>
      </c>
      <c r="H1137" s="99" t="s">
        <v>195</v>
      </c>
      <c r="I1137" s="99" t="s">
        <v>49</v>
      </c>
      <c r="J1137" s="285" t="s">
        <v>161</v>
      </c>
      <c r="K1137" s="505">
        <f>ROUND(INDEX(TR_ENERO_2025!$D$50:$O$66,MATCH($I1137,TR_ENERO_2025!$C$50:$C$66,0),MATCH($E1137,TR_ENERO_2025!$D$48:$O$48,0)),LOOKUP($H1137,TR_ENERO_2025!$B$71:$C$73,TR_ENERO_2025!$C$71:$C$73))</f>
        <v>78.290000000000006</v>
      </c>
    </row>
    <row r="1138" spans="1:11" ht="16.5" hidden="1" x14ac:dyDescent="0.3">
      <c r="A1138" s="67" t="str">
        <f t="shared" si="54"/>
        <v>APMTSuministroBaja California</v>
      </c>
      <c r="B1138" s="250" t="str">
        <f t="shared" si="56"/>
        <v>APMTUsuariosBaja California</v>
      </c>
      <c r="C1138" s="67" t="str">
        <f t="shared" si="53"/>
        <v>APMTSuministroUsuariosBaja California</v>
      </c>
      <c r="E1138" s="187" t="s">
        <v>58</v>
      </c>
      <c r="F1138" s="99" t="s">
        <v>193</v>
      </c>
      <c r="G1138" s="99" t="s">
        <v>194</v>
      </c>
      <c r="H1138" s="99" t="s">
        <v>195</v>
      </c>
      <c r="I1138" s="99" t="s">
        <v>49</v>
      </c>
      <c r="J1138" s="285" t="s">
        <v>161</v>
      </c>
      <c r="K1138" s="505">
        <f>ROUND(INDEX(TR_ENERO_2025!$D$50:$O$66,MATCH($I1138,TR_ENERO_2025!$C$50:$C$66,0),MATCH($E1138,TR_ENERO_2025!$D$48:$O$48,0)),LOOKUP($H1138,TR_ENERO_2025!$B$71:$C$73,TR_ENERO_2025!$C$71:$C$73))</f>
        <v>782.9</v>
      </c>
    </row>
    <row r="1139" spans="1:11" ht="16.5" hidden="1" x14ac:dyDescent="0.3">
      <c r="A1139" s="67" t="str">
        <f t="shared" si="54"/>
        <v>GDMTHSuministroBaja California</v>
      </c>
      <c r="B1139" s="250" t="str">
        <f t="shared" si="56"/>
        <v>GDMTHUsuariosBaja California</v>
      </c>
      <c r="C1139" s="67" t="str">
        <f t="shared" si="53"/>
        <v>GDMTHSuministroUsuariosBaja California</v>
      </c>
      <c r="E1139" s="180" t="s">
        <v>54</v>
      </c>
      <c r="F1139" s="99" t="s">
        <v>193</v>
      </c>
      <c r="G1139" s="99" t="s">
        <v>194</v>
      </c>
      <c r="H1139" s="99" t="s">
        <v>195</v>
      </c>
      <c r="I1139" s="99" t="s">
        <v>49</v>
      </c>
      <c r="J1139" s="285" t="s">
        <v>161</v>
      </c>
      <c r="K1139" s="505">
        <f>ROUND(INDEX(TR_ENERO_2025!$D$50:$O$66,MATCH($I1139,TR_ENERO_2025!$C$50:$C$66,0),MATCH($E1139,TR_ENERO_2025!$D$48:$O$48,0)),LOOKUP($H1139,TR_ENERO_2025!$B$71:$C$73,TR_ENERO_2025!$C$71:$C$73))</f>
        <v>782.9</v>
      </c>
    </row>
    <row r="1140" spans="1:11" ht="16.5" hidden="1" x14ac:dyDescent="0.3">
      <c r="A1140" s="67" t="str">
        <f t="shared" si="54"/>
        <v>GDMTOSuministroBaja California</v>
      </c>
      <c r="B1140" s="250" t="str">
        <f t="shared" si="56"/>
        <v>GDMTOUsuariosBaja California</v>
      </c>
      <c r="C1140" s="67" t="str">
        <f t="shared" si="53"/>
        <v>GDMTOSuministroUsuariosBaja California</v>
      </c>
      <c r="E1140" s="180" t="s">
        <v>55</v>
      </c>
      <c r="F1140" s="99" t="s">
        <v>193</v>
      </c>
      <c r="G1140" s="99" t="s">
        <v>194</v>
      </c>
      <c r="H1140" s="99" t="s">
        <v>195</v>
      </c>
      <c r="I1140" s="99" t="s">
        <v>49</v>
      </c>
      <c r="J1140" s="285" t="s">
        <v>161</v>
      </c>
      <c r="K1140" s="505">
        <f>ROUND(INDEX(TR_ENERO_2025!$D$50:$O$66,MATCH($I1140,TR_ENERO_2025!$C$50:$C$66,0),MATCH($E1140,TR_ENERO_2025!$D$48:$O$48,0)),LOOKUP($H1140,TR_ENERO_2025!$B$71:$C$73,TR_ENERO_2025!$C$71:$C$73))</f>
        <v>782.9</v>
      </c>
    </row>
    <row r="1141" spans="1:11" ht="16.5" hidden="1" x14ac:dyDescent="0.3">
      <c r="A1141" s="67" t="str">
        <f t="shared" si="54"/>
        <v>RAMTSuministroBaja California</v>
      </c>
      <c r="B1141" s="250" t="str">
        <f t="shared" si="56"/>
        <v>RAMTUsuariosBaja California</v>
      </c>
      <c r="C1141" s="67" t="str">
        <f t="shared" si="53"/>
        <v>RAMTSuministroUsuariosBaja California</v>
      </c>
      <c r="E1141" s="192" t="s">
        <v>60</v>
      </c>
      <c r="F1141" s="99" t="s">
        <v>193</v>
      </c>
      <c r="G1141" s="99" t="s">
        <v>194</v>
      </c>
      <c r="H1141" s="99" t="s">
        <v>195</v>
      </c>
      <c r="I1141" s="99" t="s">
        <v>49</v>
      </c>
      <c r="J1141" s="285" t="s">
        <v>161</v>
      </c>
      <c r="K1141" s="505">
        <f>ROUND(INDEX(TR_ENERO_2025!$D$50:$O$66,MATCH($I1141,TR_ENERO_2025!$C$50:$C$66,0),MATCH($E1141,TR_ENERO_2025!$D$48:$O$48,0)),LOOKUP($H1141,TR_ENERO_2025!$B$71:$C$73,TR_ENERO_2025!$C$71:$C$73))</f>
        <v>782.9</v>
      </c>
    </row>
    <row r="1142" spans="1:11" ht="16.5" hidden="1" x14ac:dyDescent="0.3">
      <c r="A1142" s="67" t="str">
        <f t="shared" si="54"/>
        <v>DISTSuministroBaja California</v>
      </c>
      <c r="B1142" s="250" t="str">
        <f t="shared" si="56"/>
        <v>DISTUsuariosBaja California</v>
      </c>
      <c r="C1142" s="67" t="str">
        <f t="shared" si="53"/>
        <v>DISTSuministroUsuariosBaja California</v>
      </c>
      <c r="E1142" s="192" t="s">
        <v>51</v>
      </c>
      <c r="F1142" s="99" t="s">
        <v>193</v>
      </c>
      <c r="G1142" s="99" t="s">
        <v>194</v>
      </c>
      <c r="H1142" s="99" t="s">
        <v>195</v>
      </c>
      <c r="I1142" s="99" t="s">
        <v>49</v>
      </c>
      <c r="J1142" s="285" t="s">
        <v>161</v>
      </c>
      <c r="K1142" s="505">
        <f>ROUND(INDEX(TR_ENERO_2025!$D$50:$O$66,MATCH($I1142,TR_ENERO_2025!$C$50:$C$66,0),MATCH($E1142,TR_ENERO_2025!$D$48:$O$48,0)),LOOKUP($H1142,TR_ENERO_2025!$B$71:$C$73,TR_ENERO_2025!$C$71:$C$73))</f>
        <v>2348.6999999999998</v>
      </c>
    </row>
    <row r="1143" spans="1:11" ht="16.5" hidden="1" x14ac:dyDescent="0.3">
      <c r="A1143" s="67" t="str">
        <f t="shared" si="54"/>
        <v>DITSuministroBaja California</v>
      </c>
      <c r="B1143" s="250" t="str">
        <f t="shared" si="56"/>
        <v>DITUsuariosBaja California</v>
      </c>
      <c r="C1143" s="67" t="str">
        <f t="shared" si="53"/>
        <v>DITSuministroUsuariosBaja California</v>
      </c>
      <c r="E1143" s="192" t="s">
        <v>52</v>
      </c>
      <c r="F1143" s="99" t="s">
        <v>193</v>
      </c>
      <c r="G1143" s="99" t="s">
        <v>194</v>
      </c>
      <c r="H1143" s="99" t="s">
        <v>195</v>
      </c>
      <c r="I1143" s="99" t="s">
        <v>49</v>
      </c>
      <c r="J1143" s="285" t="s">
        <v>161</v>
      </c>
      <c r="K1143" s="505">
        <f>ROUND(INDEX(TR_ENERO_2025!$D$50:$O$66,MATCH($I1143,TR_ENERO_2025!$C$50:$C$66,0),MATCH($E1143,TR_ENERO_2025!$D$48:$O$48,0)),LOOKUP($H1143,TR_ENERO_2025!$B$71:$C$73,TR_ENERO_2025!$C$71:$C$73))</f>
        <v>2348.6999999999998</v>
      </c>
    </row>
    <row r="1144" spans="1:11" ht="16.5" hidden="1" x14ac:dyDescent="0.3">
      <c r="A1144" s="67" t="str">
        <f t="shared" si="54"/>
        <v>DB1SuministroBaja California Sur</v>
      </c>
      <c r="B1144" s="250" t="str">
        <f t="shared" si="56"/>
        <v>DB1UsuariosBaja California Sur</v>
      </c>
      <c r="C1144" s="67" t="str">
        <f t="shared" si="53"/>
        <v>DB1SuministroUsuariosBaja California Sur</v>
      </c>
      <c r="E1144" s="192" t="s">
        <v>48</v>
      </c>
      <c r="F1144" s="99" t="s">
        <v>193</v>
      </c>
      <c r="G1144" s="99" t="s">
        <v>194</v>
      </c>
      <c r="H1144" s="99" t="s">
        <v>195</v>
      </c>
      <c r="I1144" s="99" t="s">
        <v>61</v>
      </c>
      <c r="J1144" s="285" t="s">
        <v>161</v>
      </c>
      <c r="K1144" s="505">
        <f>ROUND(INDEX(TR_ENERO_2025!$D$50:$O$66,MATCH($I1144,TR_ENERO_2025!$C$50:$C$66,0),MATCH($E1144,TR_ENERO_2025!$D$48:$O$48,0)),LOOKUP($H1144,TR_ENERO_2025!$B$71:$C$73,TR_ENERO_2025!$C$71:$C$73))</f>
        <v>78.290000000000006</v>
      </c>
    </row>
    <row r="1145" spans="1:11" ht="16.5" hidden="1" x14ac:dyDescent="0.3">
      <c r="A1145" s="67" t="str">
        <f t="shared" si="54"/>
        <v>DB2SuministroBaja California Sur</v>
      </c>
      <c r="B1145" s="250" t="str">
        <f t="shared" si="56"/>
        <v>DB2UsuariosBaja California Sur</v>
      </c>
      <c r="C1145" s="67" t="str">
        <f t="shared" si="53"/>
        <v>DB2SuministroUsuariosBaja California Sur</v>
      </c>
      <c r="E1145" s="192" t="s">
        <v>50</v>
      </c>
      <c r="F1145" s="99" t="s">
        <v>193</v>
      </c>
      <c r="G1145" s="99" t="s">
        <v>194</v>
      </c>
      <c r="H1145" s="99" t="s">
        <v>195</v>
      </c>
      <c r="I1145" s="99" t="s">
        <v>61</v>
      </c>
      <c r="J1145" s="285" t="s">
        <v>161</v>
      </c>
      <c r="K1145" s="505">
        <f>ROUND(INDEX(TR_ENERO_2025!$D$50:$O$66,MATCH($I1145,TR_ENERO_2025!$C$50:$C$66,0),MATCH($E1145,TR_ENERO_2025!$D$48:$O$48,0)),LOOKUP($H1145,TR_ENERO_2025!$B$71:$C$73,TR_ENERO_2025!$C$71:$C$73))</f>
        <v>78.290000000000006</v>
      </c>
    </row>
    <row r="1146" spans="1:11" ht="16.5" hidden="1" x14ac:dyDescent="0.3">
      <c r="A1146" s="67" t="str">
        <f t="shared" si="54"/>
        <v>PDBTSuministroBaja California Sur</v>
      </c>
      <c r="B1146" s="250" t="str">
        <f t="shared" si="56"/>
        <v>PDBTUsuariosBaja California Sur</v>
      </c>
      <c r="C1146" s="67" t="str">
        <f t="shared" si="53"/>
        <v>PDBTSuministroUsuariosBaja California Sur</v>
      </c>
      <c r="E1146" s="192" t="s">
        <v>56</v>
      </c>
      <c r="F1146" s="99" t="s">
        <v>193</v>
      </c>
      <c r="G1146" s="99" t="s">
        <v>194</v>
      </c>
      <c r="H1146" s="99" t="s">
        <v>195</v>
      </c>
      <c r="I1146" s="99" t="s">
        <v>61</v>
      </c>
      <c r="J1146" s="285" t="s">
        <v>161</v>
      </c>
      <c r="K1146" s="505">
        <f>ROUND(INDEX(TR_ENERO_2025!$D$50:$O$66,MATCH($I1146,TR_ENERO_2025!$C$50:$C$66,0),MATCH($E1146,TR_ENERO_2025!$D$48:$O$48,0)),LOOKUP($H1146,TR_ENERO_2025!$B$71:$C$73,TR_ENERO_2025!$C$71:$C$73))</f>
        <v>78.290000000000006</v>
      </c>
    </row>
    <row r="1147" spans="1:11" ht="16.5" hidden="1" x14ac:dyDescent="0.3">
      <c r="A1147" s="67" t="str">
        <f t="shared" si="54"/>
        <v>GDBTSuministroBaja California Sur</v>
      </c>
      <c r="B1147" s="250" t="str">
        <f t="shared" si="56"/>
        <v>GDBTUsuariosBaja California Sur</v>
      </c>
      <c r="C1147" s="67" t="str">
        <f t="shared" si="53"/>
        <v>GDBTSuministroUsuariosBaja California Sur</v>
      </c>
      <c r="E1147" s="192" t="s">
        <v>53</v>
      </c>
      <c r="F1147" s="99" t="s">
        <v>193</v>
      </c>
      <c r="G1147" s="99" t="s">
        <v>194</v>
      </c>
      <c r="H1147" s="99" t="s">
        <v>195</v>
      </c>
      <c r="I1147" s="99" t="s">
        <v>61</v>
      </c>
      <c r="J1147" s="285" t="s">
        <v>161</v>
      </c>
      <c r="K1147" s="505">
        <f>ROUND(INDEX(TR_ENERO_2025!$D$50:$O$66,MATCH($I1147,TR_ENERO_2025!$C$50:$C$66,0),MATCH($E1147,TR_ENERO_2025!$D$48:$O$48,0)),LOOKUP($H1147,TR_ENERO_2025!$B$71:$C$73,TR_ENERO_2025!$C$71:$C$73))</f>
        <v>782.9</v>
      </c>
    </row>
    <row r="1148" spans="1:11" ht="16.5" hidden="1" x14ac:dyDescent="0.3">
      <c r="A1148" s="67" t="str">
        <f t="shared" si="54"/>
        <v>RABTSuministroBaja California Sur</v>
      </c>
      <c r="B1148" s="250" t="str">
        <f t="shared" si="56"/>
        <v>RABTUsuariosBaja California Sur</v>
      </c>
      <c r="C1148" s="67" t="str">
        <f t="shared" si="53"/>
        <v>RABTSuministroUsuariosBaja California Sur</v>
      </c>
      <c r="E1148" s="192" t="s">
        <v>59</v>
      </c>
      <c r="F1148" s="99" t="s">
        <v>193</v>
      </c>
      <c r="G1148" s="99" t="s">
        <v>194</v>
      </c>
      <c r="H1148" s="99" t="s">
        <v>195</v>
      </c>
      <c r="I1148" s="99" t="s">
        <v>61</v>
      </c>
      <c r="J1148" s="285" t="s">
        <v>161</v>
      </c>
      <c r="K1148" s="505">
        <f>ROUND(INDEX(TR_ENERO_2025!$D$50:$O$66,MATCH($I1148,TR_ENERO_2025!$C$50:$C$66,0),MATCH($E1148,TR_ENERO_2025!$D$48:$O$48,0)),LOOKUP($H1148,TR_ENERO_2025!$B$71:$C$73,TR_ENERO_2025!$C$71:$C$73))</f>
        <v>78.290000000000006</v>
      </c>
    </row>
    <row r="1149" spans="1:11" ht="16.5" hidden="1" x14ac:dyDescent="0.3">
      <c r="A1149" s="67" t="str">
        <f t="shared" si="54"/>
        <v>APBTSuministroBaja California Sur</v>
      </c>
      <c r="B1149" s="250" t="str">
        <f t="shared" si="56"/>
        <v>APBTUsuariosBaja California Sur</v>
      </c>
      <c r="C1149" s="67" t="str">
        <f t="shared" si="53"/>
        <v>APBTSuministroUsuariosBaja California Sur</v>
      </c>
      <c r="E1149" s="187" t="s">
        <v>57</v>
      </c>
      <c r="F1149" s="99" t="s">
        <v>193</v>
      </c>
      <c r="G1149" s="99" t="s">
        <v>194</v>
      </c>
      <c r="H1149" s="99" t="s">
        <v>195</v>
      </c>
      <c r="I1149" s="99" t="s">
        <v>61</v>
      </c>
      <c r="J1149" s="285" t="s">
        <v>161</v>
      </c>
      <c r="K1149" s="505">
        <f>ROUND(INDEX(TR_ENERO_2025!$D$50:$O$66,MATCH($I1149,TR_ENERO_2025!$C$50:$C$66,0),MATCH($E1149,TR_ENERO_2025!$D$48:$O$48,0)),LOOKUP($H1149,TR_ENERO_2025!$B$71:$C$73,TR_ENERO_2025!$C$71:$C$73))</f>
        <v>78.290000000000006</v>
      </c>
    </row>
    <row r="1150" spans="1:11" ht="16.5" hidden="1" x14ac:dyDescent="0.3">
      <c r="A1150" s="67" t="str">
        <f t="shared" si="54"/>
        <v>APMTSuministroBaja California Sur</v>
      </c>
      <c r="B1150" s="250" t="str">
        <f t="shared" si="56"/>
        <v>APMTUsuariosBaja California Sur</v>
      </c>
      <c r="C1150" s="67" t="str">
        <f t="shared" si="53"/>
        <v>APMTSuministroUsuariosBaja California Sur</v>
      </c>
      <c r="E1150" s="187" t="s">
        <v>58</v>
      </c>
      <c r="F1150" s="99" t="s">
        <v>193</v>
      </c>
      <c r="G1150" s="99" t="s">
        <v>194</v>
      </c>
      <c r="H1150" s="99" t="s">
        <v>195</v>
      </c>
      <c r="I1150" s="99" t="s">
        <v>61</v>
      </c>
      <c r="J1150" s="285" t="s">
        <v>161</v>
      </c>
      <c r="K1150" s="505">
        <f>ROUND(INDEX(TR_ENERO_2025!$D$50:$O$66,MATCH($I1150,TR_ENERO_2025!$C$50:$C$66,0),MATCH($E1150,TR_ENERO_2025!$D$48:$O$48,0)),LOOKUP($H1150,TR_ENERO_2025!$B$71:$C$73,TR_ENERO_2025!$C$71:$C$73))</f>
        <v>782.9</v>
      </c>
    </row>
    <row r="1151" spans="1:11" ht="16.5" hidden="1" x14ac:dyDescent="0.3">
      <c r="A1151" s="67" t="str">
        <f t="shared" si="54"/>
        <v>GDMTHSuministroBaja California Sur</v>
      </c>
      <c r="B1151" s="250" t="str">
        <f t="shared" si="56"/>
        <v>GDMTHUsuariosBaja California Sur</v>
      </c>
      <c r="C1151" s="67" t="str">
        <f t="shared" si="53"/>
        <v>GDMTHSuministroUsuariosBaja California Sur</v>
      </c>
      <c r="E1151" s="180" t="s">
        <v>54</v>
      </c>
      <c r="F1151" s="99" t="s">
        <v>193</v>
      </c>
      <c r="G1151" s="99" t="s">
        <v>194</v>
      </c>
      <c r="H1151" s="99" t="s">
        <v>195</v>
      </c>
      <c r="I1151" s="99" t="s">
        <v>61</v>
      </c>
      <c r="J1151" s="285" t="s">
        <v>161</v>
      </c>
      <c r="K1151" s="505">
        <f>ROUND(INDEX(TR_ENERO_2025!$D$50:$O$66,MATCH($I1151,TR_ENERO_2025!$C$50:$C$66,0),MATCH($E1151,TR_ENERO_2025!$D$48:$O$48,0)),LOOKUP($H1151,TR_ENERO_2025!$B$71:$C$73,TR_ENERO_2025!$C$71:$C$73))</f>
        <v>782.9</v>
      </c>
    </row>
    <row r="1152" spans="1:11" ht="16.5" hidden="1" x14ac:dyDescent="0.3">
      <c r="A1152" s="67" t="str">
        <f t="shared" si="54"/>
        <v>GDMTOSuministroBaja California Sur</v>
      </c>
      <c r="B1152" s="250" t="str">
        <f t="shared" si="56"/>
        <v>GDMTOUsuariosBaja California Sur</v>
      </c>
      <c r="C1152" s="67" t="str">
        <f t="shared" si="53"/>
        <v>GDMTOSuministroUsuariosBaja California Sur</v>
      </c>
      <c r="E1152" s="180" t="s">
        <v>55</v>
      </c>
      <c r="F1152" s="99" t="s">
        <v>193</v>
      </c>
      <c r="G1152" s="99" t="s">
        <v>194</v>
      </c>
      <c r="H1152" s="99" t="s">
        <v>195</v>
      </c>
      <c r="I1152" s="99" t="s">
        <v>61</v>
      </c>
      <c r="J1152" s="285" t="s">
        <v>161</v>
      </c>
      <c r="K1152" s="505">
        <f>ROUND(INDEX(TR_ENERO_2025!$D$50:$O$66,MATCH($I1152,TR_ENERO_2025!$C$50:$C$66,0),MATCH($E1152,TR_ENERO_2025!$D$48:$O$48,0)),LOOKUP($H1152,TR_ENERO_2025!$B$71:$C$73,TR_ENERO_2025!$C$71:$C$73))</f>
        <v>782.9</v>
      </c>
    </row>
    <row r="1153" spans="1:11" ht="16.5" hidden="1" x14ac:dyDescent="0.3">
      <c r="A1153" s="67" t="str">
        <f t="shared" si="54"/>
        <v>RAMTSuministroBaja California Sur</v>
      </c>
      <c r="B1153" s="250" t="str">
        <f t="shared" si="56"/>
        <v>RAMTUsuariosBaja California Sur</v>
      </c>
      <c r="C1153" s="67" t="str">
        <f t="shared" si="53"/>
        <v>RAMTSuministroUsuariosBaja California Sur</v>
      </c>
      <c r="E1153" s="192" t="s">
        <v>60</v>
      </c>
      <c r="F1153" s="99" t="s">
        <v>193</v>
      </c>
      <c r="G1153" s="99" t="s">
        <v>194</v>
      </c>
      <c r="H1153" s="99" t="s">
        <v>195</v>
      </c>
      <c r="I1153" s="99" t="s">
        <v>61</v>
      </c>
      <c r="J1153" s="285" t="s">
        <v>161</v>
      </c>
      <c r="K1153" s="505">
        <f>ROUND(INDEX(TR_ENERO_2025!$D$50:$O$66,MATCH($I1153,TR_ENERO_2025!$C$50:$C$66,0),MATCH($E1153,TR_ENERO_2025!$D$48:$O$48,0)),LOOKUP($H1153,TR_ENERO_2025!$B$71:$C$73,TR_ENERO_2025!$C$71:$C$73))</f>
        <v>782.9</v>
      </c>
    </row>
    <row r="1154" spans="1:11" ht="16.5" hidden="1" x14ac:dyDescent="0.3">
      <c r="A1154" s="67" t="str">
        <f t="shared" si="54"/>
        <v>DISTSuministroBaja California Sur</v>
      </c>
      <c r="B1154" s="250" t="str">
        <f t="shared" si="56"/>
        <v>DISTUsuariosBaja California Sur</v>
      </c>
      <c r="C1154" s="67" t="str">
        <f t="shared" si="53"/>
        <v>DISTSuministroUsuariosBaja California Sur</v>
      </c>
      <c r="E1154" s="192" t="s">
        <v>51</v>
      </c>
      <c r="F1154" s="99" t="s">
        <v>193</v>
      </c>
      <c r="G1154" s="99" t="s">
        <v>194</v>
      </c>
      <c r="H1154" s="99" t="s">
        <v>195</v>
      </c>
      <c r="I1154" s="99" t="s">
        <v>61</v>
      </c>
      <c r="J1154" s="285" t="s">
        <v>161</v>
      </c>
      <c r="K1154" s="505">
        <f>ROUND(INDEX(TR_ENERO_2025!$D$50:$O$66,MATCH($I1154,TR_ENERO_2025!$C$50:$C$66,0),MATCH($E1154,TR_ENERO_2025!$D$48:$O$48,0)),LOOKUP($H1154,TR_ENERO_2025!$B$71:$C$73,TR_ENERO_2025!$C$71:$C$73))</f>
        <v>2348.6999999999998</v>
      </c>
    </row>
    <row r="1155" spans="1:11" ht="16.5" hidden="1" x14ac:dyDescent="0.3">
      <c r="A1155" s="67" t="str">
        <f t="shared" si="54"/>
        <v>DITSuministroBaja California Sur</v>
      </c>
      <c r="B1155" s="250" t="str">
        <f t="shared" si="56"/>
        <v>DITUsuariosBaja California Sur</v>
      </c>
      <c r="C1155" s="67" t="str">
        <f t="shared" si="53"/>
        <v>DITSuministroUsuariosBaja California Sur</v>
      </c>
      <c r="E1155" s="192" t="s">
        <v>52</v>
      </c>
      <c r="F1155" s="99" t="s">
        <v>193</v>
      </c>
      <c r="G1155" s="99" t="s">
        <v>194</v>
      </c>
      <c r="H1155" s="99" t="s">
        <v>195</v>
      </c>
      <c r="I1155" s="99" t="s">
        <v>61</v>
      </c>
      <c r="J1155" s="285" t="s">
        <v>161</v>
      </c>
      <c r="K1155" s="505">
        <f>ROUND(INDEX(TR_ENERO_2025!$D$50:$O$66,MATCH($I1155,TR_ENERO_2025!$C$50:$C$66,0),MATCH($E1155,TR_ENERO_2025!$D$48:$O$48,0)),LOOKUP($H1155,TR_ENERO_2025!$B$71:$C$73,TR_ENERO_2025!$C$71:$C$73))</f>
        <v>2348.6999999999998</v>
      </c>
    </row>
    <row r="1156" spans="1:11" ht="16.5" hidden="1" x14ac:dyDescent="0.3">
      <c r="A1156" s="67" t="str">
        <f t="shared" si="54"/>
        <v>DB1SuministroBajío</v>
      </c>
      <c r="B1156" s="250" t="str">
        <f t="shared" si="56"/>
        <v>DB1UsuariosBajío</v>
      </c>
      <c r="C1156" s="67" t="str">
        <f t="shared" si="53"/>
        <v>DB1SuministroUsuariosBajío</v>
      </c>
      <c r="E1156" s="192" t="s">
        <v>48</v>
      </c>
      <c r="F1156" s="99" t="s">
        <v>193</v>
      </c>
      <c r="G1156" s="99" t="s">
        <v>194</v>
      </c>
      <c r="H1156" s="99" t="s">
        <v>195</v>
      </c>
      <c r="I1156" s="181" t="s">
        <v>62</v>
      </c>
      <c r="J1156" s="285" t="s">
        <v>161</v>
      </c>
      <c r="K1156" s="505">
        <f>ROUND(INDEX(TR_ENERO_2025!$D$50:$O$66,MATCH($I1156,TR_ENERO_2025!$C$50:$C$66,0),MATCH($E1156,TR_ENERO_2025!$D$48:$O$48,0)),LOOKUP($H1156,TR_ENERO_2025!$B$71:$C$73,TR_ENERO_2025!$C$71:$C$73))</f>
        <v>36.89</v>
      </c>
    </row>
    <row r="1157" spans="1:11" ht="16.5" hidden="1" x14ac:dyDescent="0.3">
      <c r="A1157" s="67" t="str">
        <f t="shared" si="54"/>
        <v>DB2SuministroBajío</v>
      </c>
      <c r="B1157" s="250" t="str">
        <f t="shared" si="56"/>
        <v>DB2UsuariosBajío</v>
      </c>
      <c r="C1157" s="67" t="str">
        <f t="shared" si="53"/>
        <v>DB2SuministroUsuariosBajío</v>
      </c>
      <c r="E1157" s="192" t="s">
        <v>50</v>
      </c>
      <c r="F1157" s="99" t="s">
        <v>193</v>
      </c>
      <c r="G1157" s="99" t="s">
        <v>194</v>
      </c>
      <c r="H1157" s="99" t="s">
        <v>195</v>
      </c>
      <c r="I1157" s="181" t="s">
        <v>62</v>
      </c>
      <c r="J1157" s="285" t="s">
        <v>161</v>
      </c>
      <c r="K1157" s="505">
        <f>ROUND(INDEX(TR_ENERO_2025!$D$50:$O$66,MATCH($I1157,TR_ENERO_2025!$C$50:$C$66,0),MATCH($E1157,TR_ENERO_2025!$D$48:$O$48,0)),LOOKUP($H1157,TR_ENERO_2025!$B$71:$C$73,TR_ENERO_2025!$C$71:$C$73))</f>
        <v>36.89</v>
      </c>
    </row>
    <row r="1158" spans="1:11" ht="16.5" hidden="1" x14ac:dyDescent="0.3">
      <c r="A1158" s="67" t="str">
        <f t="shared" si="54"/>
        <v>PDBTSuministroBajío</v>
      </c>
      <c r="B1158" s="250" t="str">
        <f t="shared" si="56"/>
        <v>PDBTUsuariosBajío</v>
      </c>
      <c r="C1158" s="67" t="str">
        <f t="shared" si="53"/>
        <v>PDBTSuministroUsuariosBajío</v>
      </c>
      <c r="E1158" s="192" t="s">
        <v>56</v>
      </c>
      <c r="F1158" s="99" t="s">
        <v>193</v>
      </c>
      <c r="G1158" s="99" t="s">
        <v>194</v>
      </c>
      <c r="H1158" s="99" t="s">
        <v>195</v>
      </c>
      <c r="I1158" s="181" t="s">
        <v>62</v>
      </c>
      <c r="J1158" s="285" t="s">
        <v>161</v>
      </c>
      <c r="K1158" s="505">
        <f>ROUND(INDEX(TR_ENERO_2025!$D$50:$O$66,MATCH($I1158,TR_ENERO_2025!$C$50:$C$66,0),MATCH($E1158,TR_ENERO_2025!$D$48:$O$48,0)),LOOKUP($H1158,TR_ENERO_2025!$B$71:$C$73,TR_ENERO_2025!$C$71:$C$73))</f>
        <v>36.89</v>
      </c>
    </row>
    <row r="1159" spans="1:11" ht="16.5" hidden="1" x14ac:dyDescent="0.3">
      <c r="A1159" s="67" t="str">
        <f t="shared" si="54"/>
        <v>GDBTSuministroBajío</v>
      </c>
      <c r="B1159" s="250" t="str">
        <f t="shared" si="56"/>
        <v>GDBTUsuariosBajío</v>
      </c>
      <c r="C1159" s="67" t="str">
        <f t="shared" si="53"/>
        <v>GDBTSuministroUsuariosBajío</v>
      </c>
      <c r="E1159" s="192" t="s">
        <v>53</v>
      </c>
      <c r="F1159" s="99" t="s">
        <v>193</v>
      </c>
      <c r="G1159" s="99" t="s">
        <v>194</v>
      </c>
      <c r="H1159" s="99" t="s">
        <v>195</v>
      </c>
      <c r="I1159" s="181" t="s">
        <v>62</v>
      </c>
      <c r="J1159" s="285" t="s">
        <v>161</v>
      </c>
      <c r="K1159" s="505">
        <f>ROUND(INDEX(TR_ENERO_2025!$D$50:$O$66,MATCH($I1159,TR_ENERO_2025!$C$50:$C$66,0),MATCH($E1159,TR_ENERO_2025!$D$48:$O$48,0)),LOOKUP($H1159,TR_ENERO_2025!$B$71:$C$73,TR_ENERO_2025!$C$71:$C$73))</f>
        <v>368.95</v>
      </c>
    </row>
    <row r="1160" spans="1:11" ht="16.5" hidden="1" x14ac:dyDescent="0.3">
      <c r="A1160" s="67" t="str">
        <f t="shared" si="54"/>
        <v>RABTSuministroBajío</v>
      </c>
      <c r="B1160" s="250" t="str">
        <f t="shared" si="56"/>
        <v>RABTUsuariosBajío</v>
      </c>
      <c r="C1160" s="67" t="str">
        <f t="shared" si="53"/>
        <v>RABTSuministroUsuariosBajío</v>
      </c>
      <c r="E1160" s="192" t="s">
        <v>59</v>
      </c>
      <c r="F1160" s="99" t="s">
        <v>193</v>
      </c>
      <c r="G1160" s="99" t="s">
        <v>194</v>
      </c>
      <c r="H1160" s="99" t="s">
        <v>195</v>
      </c>
      <c r="I1160" s="181" t="s">
        <v>62</v>
      </c>
      <c r="J1160" s="285" t="s">
        <v>161</v>
      </c>
      <c r="K1160" s="505">
        <f>ROUND(INDEX(TR_ENERO_2025!$D$50:$O$66,MATCH($I1160,TR_ENERO_2025!$C$50:$C$66,0),MATCH($E1160,TR_ENERO_2025!$D$48:$O$48,0)),LOOKUP($H1160,TR_ENERO_2025!$B$71:$C$73,TR_ENERO_2025!$C$71:$C$73))</f>
        <v>36.89</v>
      </c>
    </row>
    <row r="1161" spans="1:11" ht="16.5" hidden="1" x14ac:dyDescent="0.3">
      <c r="A1161" s="67" t="str">
        <f t="shared" si="54"/>
        <v>APBTSuministroBajío</v>
      </c>
      <c r="B1161" s="250" t="str">
        <f t="shared" si="56"/>
        <v>APBTUsuariosBajío</v>
      </c>
      <c r="C1161" s="67" t="str">
        <f t="shared" si="53"/>
        <v>APBTSuministroUsuariosBajío</v>
      </c>
      <c r="E1161" s="187" t="s">
        <v>57</v>
      </c>
      <c r="F1161" s="99" t="s">
        <v>193</v>
      </c>
      <c r="G1161" s="99" t="s">
        <v>194</v>
      </c>
      <c r="H1161" s="99" t="s">
        <v>195</v>
      </c>
      <c r="I1161" s="181" t="s">
        <v>62</v>
      </c>
      <c r="J1161" s="285" t="s">
        <v>161</v>
      </c>
      <c r="K1161" s="505">
        <f>ROUND(INDEX(TR_ENERO_2025!$D$50:$O$66,MATCH($I1161,TR_ENERO_2025!$C$50:$C$66,0),MATCH($E1161,TR_ENERO_2025!$D$48:$O$48,0)),LOOKUP($H1161,TR_ENERO_2025!$B$71:$C$73,TR_ENERO_2025!$C$71:$C$73))</f>
        <v>36.89</v>
      </c>
    </row>
    <row r="1162" spans="1:11" ht="16.5" hidden="1" x14ac:dyDescent="0.3">
      <c r="A1162" s="67" t="str">
        <f t="shared" si="54"/>
        <v>APMTSuministroBajío</v>
      </c>
      <c r="B1162" s="250" t="str">
        <f t="shared" si="56"/>
        <v>APMTUsuariosBajío</v>
      </c>
      <c r="C1162" s="67" t="str">
        <f t="shared" ref="C1162:C1225" si="57">E1162&amp;F1162&amp;H1162&amp;I1162</f>
        <v>APMTSuministroUsuariosBajío</v>
      </c>
      <c r="E1162" s="187" t="s">
        <v>58</v>
      </c>
      <c r="F1162" s="99" t="s">
        <v>193</v>
      </c>
      <c r="G1162" s="99" t="s">
        <v>194</v>
      </c>
      <c r="H1162" s="99" t="s">
        <v>195</v>
      </c>
      <c r="I1162" s="181" t="s">
        <v>62</v>
      </c>
      <c r="J1162" s="285" t="s">
        <v>161</v>
      </c>
      <c r="K1162" s="505">
        <f>ROUND(INDEX(TR_ENERO_2025!$D$50:$O$66,MATCH($I1162,TR_ENERO_2025!$C$50:$C$66,0),MATCH($E1162,TR_ENERO_2025!$D$48:$O$48,0)),LOOKUP($H1162,TR_ENERO_2025!$B$71:$C$73,TR_ENERO_2025!$C$71:$C$73))</f>
        <v>368.95</v>
      </c>
    </row>
    <row r="1163" spans="1:11" ht="16.5" hidden="1" x14ac:dyDescent="0.3">
      <c r="A1163" s="67" t="str">
        <f t="shared" ref="A1163:A1226" si="58">IF(J1163="NA",E1163&amp;F1163&amp;I1163,E1163&amp;F1163&amp;I1163&amp;J1163)</f>
        <v>GDMTHSuministroBajío</v>
      </c>
      <c r="B1163" s="250" t="str">
        <f t="shared" si="56"/>
        <v>GDMTHUsuariosBajío</v>
      </c>
      <c r="C1163" s="67" t="str">
        <f t="shared" si="57"/>
        <v>GDMTHSuministroUsuariosBajío</v>
      </c>
      <c r="E1163" s="180" t="s">
        <v>54</v>
      </c>
      <c r="F1163" s="99" t="s">
        <v>193</v>
      </c>
      <c r="G1163" s="99" t="s">
        <v>194</v>
      </c>
      <c r="H1163" s="99" t="s">
        <v>195</v>
      </c>
      <c r="I1163" s="181" t="s">
        <v>62</v>
      </c>
      <c r="J1163" s="285" t="s">
        <v>161</v>
      </c>
      <c r="K1163" s="505">
        <f>ROUND(INDEX(TR_ENERO_2025!$D$50:$O$66,MATCH($I1163,TR_ENERO_2025!$C$50:$C$66,0),MATCH($E1163,TR_ENERO_2025!$D$48:$O$48,0)),LOOKUP($H1163,TR_ENERO_2025!$B$71:$C$73,TR_ENERO_2025!$C$71:$C$73))</f>
        <v>368.95</v>
      </c>
    </row>
    <row r="1164" spans="1:11" ht="16.5" hidden="1" x14ac:dyDescent="0.3">
      <c r="A1164" s="67" t="str">
        <f t="shared" si="58"/>
        <v>GDMTOSuministroBajío</v>
      </c>
      <c r="B1164" s="250" t="str">
        <f t="shared" si="56"/>
        <v>GDMTOUsuariosBajío</v>
      </c>
      <c r="C1164" s="67" t="str">
        <f t="shared" si="57"/>
        <v>GDMTOSuministroUsuariosBajío</v>
      </c>
      <c r="E1164" s="180" t="s">
        <v>55</v>
      </c>
      <c r="F1164" s="99" t="s">
        <v>193</v>
      </c>
      <c r="G1164" s="99" t="s">
        <v>194</v>
      </c>
      <c r="H1164" s="99" t="s">
        <v>195</v>
      </c>
      <c r="I1164" s="181" t="s">
        <v>62</v>
      </c>
      <c r="J1164" s="285" t="s">
        <v>161</v>
      </c>
      <c r="K1164" s="505">
        <f>ROUND(INDEX(TR_ENERO_2025!$D$50:$O$66,MATCH($I1164,TR_ENERO_2025!$C$50:$C$66,0),MATCH($E1164,TR_ENERO_2025!$D$48:$O$48,0)),LOOKUP($H1164,TR_ENERO_2025!$B$71:$C$73,TR_ENERO_2025!$C$71:$C$73))</f>
        <v>368.95</v>
      </c>
    </row>
    <row r="1165" spans="1:11" ht="16.5" hidden="1" x14ac:dyDescent="0.3">
      <c r="A1165" s="67" t="str">
        <f t="shared" si="58"/>
        <v>RAMTSuministroBajío</v>
      </c>
      <c r="B1165" s="250" t="str">
        <f t="shared" si="56"/>
        <v>RAMTUsuariosBajío</v>
      </c>
      <c r="C1165" s="67" t="str">
        <f t="shared" si="57"/>
        <v>RAMTSuministroUsuariosBajío</v>
      </c>
      <c r="E1165" s="192" t="s">
        <v>60</v>
      </c>
      <c r="F1165" s="99" t="s">
        <v>193</v>
      </c>
      <c r="G1165" s="99" t="s">
        <v>194</v>
      </c>
      <c r="H1165" s="99" t="s">
        <v>195</v>
      </c>
      <c r="I1165" s="181" t="s">
        <v>62</v>
      </c>
      <c r="J1165" s="285" t="s">
        <v>161</v>
      </c>
      <c r="K1165" s="505">
        <f>ROUND(INDEX(TR_ENERO_2025!$D$50:$O$66,MATCH($I1165,TR_ENERO_2025!$C$50:$C$66,0),MATCH($E1165,TR_ENERO_2025!$D$48:$O$48,0)),LOOKUP($H1165,TR_ENERO_2025!$B$71:$C$73,TR_ENERO_2025!$C$71:$C$73))</f>
        <v>368.95</v>
      </c>
    </row>
    <row r="1166" spans="1:11" ht="16.5" hidden="1" x14ac:dyDescent="0.3">
      <c r="A1166" s="67" t="str">
        <f t="shared" si="58"/>
        <v>DISTSuministroBajío</v>
      </c>
      <c r="B1166" s="250" t="str">
        <f t="shared" si="56"/>
        <v>DISTUsuariosBajío</v>
      </c>
      <c r="C1166" s="67" t="str">
        <f t="shared" si="57"/>
        <v>DISTSuministroUsuariosBajío</v>
      </c>
      <c r="E1166" s="192" t="s">
        <v>51</v>
      </c>
      <c r="F1166" s="99" t="s">
        <v>193</v>
      </c>
      <c r="G1166" s="99" t="s">
        <v>194</v>
      </c>
      <c r="H1166" s="99" t="s">
        <v>195</v>
      </c>
      <c r="I1166" s="181" t="s">
        <v>62</v>
      </c>
      <c r="J1166" s="285" t="s">
        <v>161</v>
      </c>
      <c r="K1166" s="505">
        <f>ROUND(INDEX(TR_ENERO_2025!$D$50:$O$66,MATCH($I1166,TR_ENERO_2025!$C$50:$C$66,0),MATCH($E1166,TR_ENERO_2025!$D$48:$O$48,0)),LOOKUP($H1166,TR_ENERO_2025!$B$71:$C$73,TR_ENERO_2025!$C$71:$C$73))</f>
        <v>1106.8499999999999</v>
      </c>
    </row>
    <row r="1167" spans="1:11" ht="16.5" hidden="1" x14ac:dyDescent="0.3">
      <c r="A1167" s="67" t="str">
        <f t="shared" si="58"/>
        <v>DITSuministroBajío</v>
      </c>
      <c r="B1167" s="250" t="str">
        <f t="shared" si="56"/>
        <v>DITUsuariosBajío</v>
      </c>
      <c r="C1167" s="67" t="str">
        <f t="shared" si="57"/>
        <v>DITSuministroUsuariosBajío</v>
      </c>
      <c r="E1167" s="192" t="s">
        <v>52</v>
      </c>
      <c r="F1167" s="99" t="s">
        <v>193</v>
      </c>
      <c r="G1167" s="99" t="s">
        <v>194</v>
      </c>
      <c r="H1167" s="99" t="s">
        <v>195</v>
      </c>
      <c r="I1167" s="181" t="s">
        <v>62</v>
      </c>
      <c r="J1167" s="285" t="s">
        <v>161</v>
      </c>
      <c r="K1167" s="505">
        <f>ROUND(INDEX(TR_ENERO_2025!$D$50:$O$66,MATCH($I1167,TR_ENERO_2025!$C$50:$C$66,0),MATCH($E1167,TR_ENERO_2025!$D$48:$O$48,0)),LOOKUP($H1167,TR_ENERO_2025!$B$71:$C$73,TR_ENERO_2025!$C$71:$C$73))</f>
        <v>1106.8499999999999</v>
      </c>
    </row>
    <row r="1168" spans="1:11" ht="16.5" hidden="1" x14ac:dyDescent="0.3">
      <c r="A1168" s="67" t="str">
        <f t="shared" si="58"/>
        <v>DB1SuministroCentro Occidente</v>
      </c>
      <c r="B1168" s="250" t="str">
        <f t="shared" si="56"/>
        <v>DB1UsuariosCentro Occidente</v>
      </c>
      <c r="C1168" s="67" t="str">
        <f t="shared" si="57"/>
        <v>DB1SuministroUsuariosCentro Occidente</v>
      </c>
      <c r="E1168" s="192" t="s">
        <v>48</v>
      </c>
      <c r="F1168" s="99" t="s">
        <v>193</v>
      </c>
      <c r="G1168" s="99" t="s">
        <v>194</v>
      </c>
      <c r="H1168" s="99" t="s">
        <v>195</v>
      </c>
      <c r="I1168" s="99" t="s">
        <v>63</v>
      </c>
      <c r="J1168" s="285" t="s">
        <v>161</v>
      </c>
      <c r="K1168" s="505">
        <f>ROUND(INDEX(TR_ENERO_2025!$D$50:$O$66,MATCH($I1168,TR_ENERO_2025!$C$50:$C$66,0),MATCH($E1168,TR_ENERO_2025!$D$48:$O$48,0)),LOOKUP($H1168,TR_ENERO_2025!$B$71:$C$73,TR_ENERO_2025!$C$71:$C$73))</f>
        <v>24.53</v>
      </c>
    </row>
    <row r="1169" spans="1:11" ht="16.5" hidden="1" x14ac:dyDescent="0.3">
      <c r="A1169" s="67" t="str">
        <f t="shared" si="58"/>
        <v>DB2SuministroCentro Occidente</v>
      </c>
      <c r="B1169" s="250" t="str">
        <f t="shared" si="56"/>
        <v>DB2UsuariosCentro Occidente</v>
      </c>
      <c r="C1169" s="67" t="str">
        <f t="shared" si="57"/>
        <v>DB2SuministroUsuariosCentro Occidente</v>
      </c>
      <c r="E1169" s="192" t="s">
        <v>50</v>
      </c>
      <c r="F1169" s="99" t="s">
        <v>193</v>
      </c>
      <c r="G1169" s="99" t="s">
        <v>194</v>
      </c>
      <c r="H1169" s="99" t="s">
        <v>195</v>
      </c>
      <c r="I1169" s="99" t="s">
        <v>63</v>
      </c>
      <c r="J1169" s="285" t="s">
        <v>161</v>
      </c>
      <c r="K1169" s="505">
        <f>ROUND(INDEX(TR_ENERO_2025!$D$50:$O$66,MATCH($I1169,TR_ENERO_2025!$C$50:$C$66,0),MATCH($E1169,TR_ENERO_2025!$D$48:$O$48,0)),LOOKUP($H1169,TR_ENERO_2025!$B$71:$C$73,TR_ENERO_2025!$C$71:$C$73))</f>
        <v>24.53</v>
      </c>
    </row>
    <row r="1170" spans="1:11" ht="16.5" hidden="1" x14ac:dyDescent="0.3">
      <c r="A1170" s="67" t="str">
        <f t="shared" si="58"/>
        <v>PDBTSuministroCentro Occidente</v>
      </c>
      <c r="B1170" s="250" t="str">
        <f t="shared" si="56"/>
        <v>PDBTUsuariosCentro Occidente</v>
      </c>
      <c r="C1170" s="67" t="str">
        <f t="shared" si="57"/>
        <v>PDBTSuministroUsuariosCentro Occidente</v>
      </c>
      <c r="E1170" s="192" t="s">
        <v>56</v>
      </c>
      <c r="F1170" s="99" t="s">
        <v>193</v>
      </c>
      <c r="G1170" s="99" t="s">
        <v>194</v>
      </c>
      <c r="H1170" s="99" t="s">
        <v>195</v>
      </c>
      <c r="I1170" s="99" t="s">
        <v>63</v>
      </c>
      <c r="J1170" s="285" t="s">
        <v>161</v>
      </c>
      <c r="K1170" s="505">
        <f>ROUND(INDEX(TR_ENERO_2025!$D$50:$O$66,MATCH($I1170,TR_ENERO_2025!$C$50:$C$66,0),MATCH($E1170,TR_ENERO_2025!$D$48:$O$48,0)),LOOKUP($H1170,TR_ENERO_2025!$B$71:$C$73,TR_ENERO_2025!$C$71:$C$73))</f>
        <v>24.53</v>
      </c>
    </row>
    <row r="1171" spans="1:11" ht="16.5" hidden="1" x14ac:dyDescent="0.3">
      <c r="A1171" s="67" t="str">
        <f t="shared" si="58"/>
        <v>GDBTSuministroCentro Occidente</v>
      </c>
      <c r="B1171" s="250" t="str">
        <f t="shared" si="56"/>
        <v>GDBTUsuariosCentro Occidente</v>
      </c>
      <c r="C1171" s="67" t="str">
        <f t="shared" si="57"/>
        <v>GDBTSuministroUsuariosCentro Occidente</v>
      </c>
      <c r="E1171" s="192" t="s">
        <v>53</v>
      </c>
      <c r="F1171" s="99" t="s">
        <v>193</v>
      </c>
      <c r="G1171" s="99" t="s">
        <v>194</v>
      </c>
      <c r="H1171" s="99" t="s">
        <v>195</v>
      </c>
      <c r="I1171" s="99" t="s">
        <v>63</v>
      </c>
      <c r="J1171" s="285" t="s">
        <v>161</v>
      </c>
      <c r="K1171" s="505">
        <f>ROUND(INDEX(TR_ENERO_2025!$D$50:$O$66,MATCH($I1171,TR_ENERO_2025!$C$50:$C$66,0),MATCH($E1171,TR_ENERO_2025!$D$48:$O$48,0)),LOOKUP($H1171,TR_ENERO_2025!$B$71:$C$73,TR_ENERO_2025!$C$71:$C$73))</f>
        <v>245.25</v>
      </c>
    </row>
    <row r="1172" spans="1:11" ht="16.5" hidden="1" x14ac:dyDescent="0.3">
      <c r="A1172" s="67" t="str">
        <f t="shared" si="58"/>
        <v>RABTSuministroCentro Occidente</v>
      </c>
      <c r="B1172" s="250" t="str">
        <f t="shared" si="56"/>
        <v>RABTUsuariosCentro Occidente</v>
      </c>
      <c r="C1172" s="67" t="str">
        <f t="shared" si="57"/>
        <v>RABTSuministroUsuariosCentro Occidente</v>
      </c>
      <c r="E1172" s="192" t="s">
        <v>59</v>
      </c>
      <c r="F1172" s="99" t="s">
        <v>193</v>
      </c>
      <c r="G1172" s="99" t="s">
        <v>194</v>
      </c>
      <c r="H1172" s="99" t="s">
        <v>195</v>
      </c>
      <c r="I1172" s="99" t="s">
        <v>63</v>
      </c>
      <c r="J1172" s="285" t="s">
        <v>161</v>
      </c>
      <c r="K1172" s="505">
        <f>ROUND(INDEX(TR_ENERO_2025!$D$50:$O$66,MATCH($I1172,TR_ENERO_2025!$C$50:$C$66,0),MATCH($E1172,TR_ENERO_2025!$D$48:$O$48,0)),LOOKUP($H1172,TR_ENERO_2025!$B$71:$C$73,TR_ENERO_2025!$C$71:$C$73))</f>
        <v>24.53</v>
      </c>
    </row>
    <row r="1173" spans="1:11" ht="16.5" hidden="1" x14ac:dyDescent="0.3">
      <c r="A1173" s="67" t="str">
        <f t="shared" si="58"/>
        <v>APBTSuministroCentro Occidente</v>
      </c>
      <c r="B1173" s="250" t="str">
        <f t="shared" si="56"/>
        <v>APBTUsuariosCentro Occidente</v>
      </c>
      <c r="C1173" s="67" t="str">
        <f t="shared" si="57"/>
        <v>APBTSuministroUsuariosCentro Occidente</v>
      </c>
      <c r="E1173" s="187" t="s">
        <v>57</v>
      </c>
      <c r="F1173" s="99" t="s">
        <v>193</v>
      </c>
      <c r="G1173" s="99" t="s">
        <v>194</v>
      </c>
      <c r="H1173" s="99" t="s">
        <v>195</v>
      </c>
      <c r="I1173" s="99" t="s">
        <v>63</v>
      </c>
      <c r="J1173" s="285" t="s">
        <v>161</v>
      </c>
      <c r="K1173" s="505">
        <f>ROUND(INDEX(TR_ENERO_2025!$D$50:$O$66,MATCH($I1173,TR_ENERO_2025!$C$50:$C$66,0),MATCH($E1173,TR_ENERO_2025!$D$48:$O$48,0)),LOOKUP($H1173,TR_ENERO_2025!$B$71:$C$73,TR_ENERO_2025!$C$71:$C$73))</f>
        <v>24.53</v>
      </c>
    </row>
    <row r="1174" spans="1:11" ht="16.5" hidden="1" x14ac:dyDescent="0.3">
      <c r="A1174" s="67" t="str">
        <f t="shared" si="58"/>
        <v>APMTSuministroCentro Occidente</v>
      </c>
      <c r="B1174" s="250" t="str">
        <f t="shared" si="56"/>
        <v>APMTUsuariosCentro Occidente</v>
      </c>
      <c r="C1174" s="67" t="str">
        <f t="shared" si="57"/>
        <v>APMTSuministroUsuariosCentro Occidente</v>
      </c>
      <c r="E1174" s="187" t="s">
        <v>58</v>
      </c>
      <c r="F1174" s="99" t="s">
        <v>193</v>
      </c>
      <c r="G1174" s="99" t="s">
        <v>194</v>
      </c>
      <c r="H1174" s="99" t="s">
        <v>195</v>
      </c>
      <c r="I1174" s="99" t="s">
        <v>63</v>
      </c>
      <c r="J1174" s="285" t="s">
        <v>161</v>
      </c>
      <c r="K1174" s="505">
        <f>ROUND(INDEX(TR_ENERO_2025!$D$50:$O$66,MATCH($I1174,TR_ENERO_2025!$C$50:$C$66,0),MATCH($E1174,TR_ENERO_2025!$D$48:$O$48,0)),LOOKUP($H1174,TR_ENERO_2025!$B$71:$C$73,TR_ENERO_2025!$C$71:$C$73))</f>
        <v>245.25</v>
      </c>
    </row>
    <row r="1175" spans="1:11" ht="16.5" hidden="1" x14ac:dyDescent="0.3">
      <c r="A1175" s="67" t="str">
        <f t="shared" si="58"/>
        <v>GDMTHSuministroCentro Occidente</v>
      </c>
      <c r="B1175" s="250" t="str">
        <f t="shared" si="56"/>
        <v>GDMTHUsuariosCentro Occidente</v>
      </c>
      <c r="C1175" s="67" t="str">
        <f t="shared" si="57"/>
        <v>GDMTHSuministroUsuariosCentro Occidente</v>
      </c>
      <c r="E1175" s="180" t="s">
        <v>54</v>
      </c>
      <c r="F1175" s="99" t="s">
        <v>193</v>
      </c>
      <c r="G1175" s="99" t="s">
        <v>194</v>
      </c>
      <c r="H1175" s="99" t="s">
        <v>195</v>
      </c>
      <c r="I1175" s="99" t="s">
        <v>63</v>
      </c>
      <c r="J1175" s="285" t="s">
        <v>161</v>
      </c>
      <c r="K1175" s="505">
        <f>ROUND(INDEX(TR_ENERO_2025!$D$50:$O$66,MATCH($I1175,TR_ENERO_2025!$C$50:$C$66,0),MATCH($E1175,TR_ENERO_2025!$D$48:$O$48,0)),LOOKUP($H1175,TR_ENERO_2025!$B$71:$C$73,TR_ENERO_2025!$C$71:$C$73))</f>
        <v>245.25</v>
      </c>
    </row>
    <row r="1176" spans="1:11" ht="16.5" hidden="1" x14ac:dyDescent="0.3">
      <c r="A1176" s="67" t="str">
        <f t="shared" si="58"/>
        <v>GDMTOSuministroCentro Occidente</v>
      </c>
      <c r="B1176" s="250" t="str">
        <f t="shared" si="56"/>
        <v>GDMTOUsuariosCentro Occidente</v>
      </c>
      <c r="C1176" s="67" t="str">
        <f t="shared" si="57"/>
        <v>GDMTOSuministroUsuariosCentro Occidente</v>
      </c>
      <c r="E1176" s="180" t="s">
        <v>55</v>
      </c>
      <c r="F1176" s="99" t="s">
        <v>193</v>
      </c>
      <c r="G1176" s="99" t="s">
        <v>194</v>
      </c>
      <c r="H1176" s="99" t="s">
        <v>195</v>
      </c>
      <c r="I1176" s="99" t="s">
        <v>63</v>
      </c>
      <c r="J1176" s="285" t="s">
        <v>161</v>
      </c>
      <c r="K1176" s="505">
        <f>ROUND(INDEX(TR_ENERO_2025!$D$50:$O$66,MATCH($I1176,TR_ENERO_2025!$C$50:$C$66,0),MATCH($E1176,TR_ENERO_2025!$D$48:$O$48,0)),LOOKUP($H1176,TR_ENERO_2025!$B$71:$C$73,TR_ENERO_2025!$C$71:$C$73))</f>
        <v>245.25</v>
      </c>
    </row>
    <row r="1177" spans="1:11" ht="16.5" hidden="1" x14ac:dyDescent="0.3">
      <c r="A1177" s="67" t="str">
        <f t="shared" si="58"/>
        <v>RAMTSuministroCentro Occidente</v>
      </c>
      <c r="B1177" s="250" t="str">
        <f t="shared" si="56"/>
        <v>RAMTUsuariosCentro Occidente</v>
      </c>
      <c r="C1177" s="67" t="str">
        <f t="shared" si="57"/>
        <v>RAMTSuministroUsuariosCentro Occidente</v>
      </c>
      <c r="E1177" s="192" t="s">
        <v>60</v>
      </c>
      <c r="F1177" s="99" t="s">
        <v>193</v>
      </c>
      <c r="G1177" s="99" t="s">
        <v>194</v>
      </c>
      <c r="H1177" s="99" t="s">
        <v>195</v>
      </c>
      <c r="I1177" s="99" t="s">
        <v>63</v>
      </c>
      <c r="J1177" s="285" t="s">
        <v>161</v>
      </c>
      <c r="K1177" s="505">
        <f>ROUND(INDEX(TR_ENERO_2025!$D$50:$O$66,MATCH($I1177,TR_ENERO_2025!$C$50:$C$66,0),MATCH($E1177,TR_ENERO_2025!$D$48:$O$48,0)),LOOKUP($H1177,TR_ENERO_2025!$B$71:$C$73,TR_ENERO_2025!$C$71:$C$73))</f>
        <v>245.25</v>
      </c>
    </row>
    <row r="1178" spans="1:11" ht="16.5" hidden="1" x14ac:dyDescent="0.3">
      <c r="A1178" s="67" t="str">
        <f t="shared" si="58"/>
        <v>DISTSuministroCentro Occidente</v>
      </c>
      <c r="B1178" s="250" t="str">
        <f t="shared" si="56"/>
        <v>DISTUsuariosCentro Occidente</v>
      </c>
      <c r="C1178" s="67" t="str">
        <f t="shared" si="57"/>
        <v>DISTSuministroUsuariosCentro Occidente</v>
      </c>
      <c r="E1178" s="192" t="s">
        <v>51</v>
      </c>
      <c r="F1178" s="99" t="s">
        <v>193</v>
      </c>
      <c r="G1178" s="99" t="s">
        <v>194</v>
      </c>
      <c r="H1178" s="99" t="s">
        <v>195</v>
      </c>
      <c r="I1178" s="99" t="s">
        <v>63</v>
      </c>
      <c r="J1178" s="285" t="s">
        <v>161</v>
      </c>
      <c r="K1178" s="505">
        <f>ROUND(INDEX(TR_ENERO_2025!$D$50:$O$66,MATCH($I1178,TR_ENERO_2025!$C$50:$C$66,0),MATCH($E1178,TR_ENERO_2025!$D$48:$O$48,0)),LOOKUP($H1178,TR_ENERO_2025!$B$71:$C$73,TR_ENERO_2025!$C$71:$C$73))</f>
        <v>735.76</v>
      </c>
    </row>
    <row r="1179" spans="1:11" ht="16.5" hidden="1" x14ac:dyDescent="0.3">
      <c r="A1179" s="67" t="str">
        <f t="shared" si="58"/>
        <v>DITSuministroCentro Occidente</v>
      </c>
      <c r="B1179" s="250" t="str">
        <f t="shared" si="56"/>
        <v>DITUsuariosCentro Occidente</v>
      </c>
      <c r="C1179" s="67" t="str">
        <f t="shared" si="57"/>
        <v>DITSuministroUsuariosCentro Occidente</v>
      </c>
      <c r="E1179" s="192" t="s">
        <v>52</v>
      </c>
      <c r="F1179" s="99" t="s">
        <v>193</v>
      </c>
      <c r="G1179" s="99" t="s">
        <v>194</v>
      </c>
      <c r="H1179" s="99" t="s">
        <v>195</v>
      </c>
      <c r="I1179" s="99" t="s">
        <v>63</v>
      </c>
      <c r="J1179" s="285" t="s">
        <v>161</v>
      </c>
      <c r="K1179" s="505">
        <f>ROUND(INDEX(TR_ENERO_2025!$D$50:$O$66,MATCH($I1179,TR_ENERO_2025!$C$50:$C$66,0),MATCH($E1179,TR_ENERO_2025!$D$48:$O$48,0)),LOOKUP($H1179,TR_ENERO_2025!$B$71:$C$73,TR_ENERO_2025!$C$71:$C$73))</f>
        <v>735.76</v>
      </c>
    </row>
    <row r="1180" spans="1:11" ht="16.5" hidden="1" x14ac:dyDescent="0.3">
      <c r="A1180" s="67" t="str">
        <f t="shared" si="58"/>
        <v>DB1SuministroCentro Oriente</v>
      </c>
      <c r="B1180" s="250" t="str">
        <f t="shared" si="56"/>
        <v>DB1UsuariosCentro Oriente</v>
      </c>
      <c r="C1180" s="67" t="str">
        <f t="shared" si="57"/>
        <v>DB1SuministroUsuariosCentro Oriente</v>
      </c>
      <c r="E1180" s="192" t="s">
        <v>48</v>
      </c>
      <c r="F1180" s="99" t="s">
        <v>193</v>
      </c>
      <c r="G1180" s="99" t="s">
        <v>194</v>
      </c>
      <c r="H1180" s="99" t="s">
        <v>195</v>
      </c>
      <c r="I1180" s="99" t="s">
        <v>64</v>
      </c>
      <c r="J1180" s="285" t="s">
        <v>161</v>
      </c>
      <c r="K1180" s="505">
        <f>ROUND(INDEX(TR_ENERO_2025!$D$50:$O$66,MATCH($I1180,TR_ENERO_2025!$C$50:$C$66,0),MATCH($E1180,TR_ENERO_2025!$D$48:$O$48,0)),LOOKUP($H1180,TR_ENERO_2025!$B$71:$C$73,TR_ENERO_2025!$C$71:$C$73))</f>
        <v>30.81</v>
      </c>
    </row>
    <row r="1181" spans="1:11" ht="16.5" hidden="1" x14ac:dyDescent="0.3">
      <c r="A1181" s="67" t="str">
        <f t="shared" si="58"/>
        <v>DB2SuministroCentro Oriente</v>
      </c>
      <c r="B1181" s="250" t="str">
        <f t="shared" si="56"/>
        <v>DB2UsuariosCentro Oriente</v>
      </c>
      <c r="C1181" s="67" t="str">
        <f t="shared" si="57"/>
        <v>DB2SuministroUsuariosCentro Oriente</v>
      </c>
      <c r="E1181" s="192" t="s">
        <v>50</v>
      </c>
      <c r="F1181" s="99" t="s">
        <v>193</v>
      </c>
      <c r="G1181" s="99" t="s">
        <v>194</v>
      </c>
      <c r="H1181" s="99" t="s">
        <v>195</v>
      </c>
      <c r="I1181" s="99" t="s">
        <v>64</v>
      </c>
      <c r="J1181" s="285" t="s">
        <v>161</v>
      </c>
      <c r="K1181" s="505">
        <f>ROUND(INDEX(TR_ENERO_2025!$D$50:$O$66,MATCH($I1181,TR_ENERO_2025!$C$50:$C$66,0),MATCH($E1181,TR_ENERO_2025!$D$48:$O$48,0)),LOOKUP($H1181,TR_ENERO_2025!$B$71:$C$73,TR_ENERO_2025!$C$71:$C$73))</f>
        <v>30.81</v>
      </c>
    </row>
    <row r="1182" spans="1:11" ht="16.5" hidden="1" x14ac:dyDescent="0.3">
      <c r="A1182" s="67" t="str">
        <f t="shared" si="58"/>
        <v>PDBTSuministroCentro Oriente</v>
      </c>
      <c r="B1182" s="250" t="str">
        <f t="shared" si="56"/>
        <v>PDBTUsuariosCentro Oriente</v>
      </c>
      <c r="C1182" s="67" t="str">
        <f t="shared" si="57"/>
        <v>PDBTSuministroUsuariosCentro Oriente</v>
      </c>
      <c r="E1182" s="192" t="s">
        <v>56</v>
      </c>
      <c r="F1182" s="99" t="s">
        <v>193</v>
      </c>
      <c r="G1182" s="99" t="s">
        <v>194</v>
      </c>
      <c r="H1182" s="99" t="s">
        <v>195</v>
      </c>
      <c r="I1182" s="99" t="s">
        <v>64</v>
      </c>
      <c r="J1182" s="285" t="s">
        <v>161</v>
      </c>
      <c r="K1182" s="505">
        <f>ROUND(INDEX(TR_ENERO_2025!$D$50:$O$66,MATCH($I1182,TR_ENERO_2025!$C$50:$C$66,0),MATCH($E1182,TR_ENERO_2025!$D$48:$O$48,0)),LOOKUP($H1182,TR_ENERO_2025!$B$71:$C$73,TR_ENERO_2025!$C$71:$C$73))</f>
        <v>30.81</v>
      </c>
    </row>
    <row r="1183" spans="1:11" ht="16.5" hidden="1" x14ac:dyDescent="0.3">
      <c r="A1183" s="67" t="str">
        <f t="shared" si="58"/>
        <v>GDBTSuministroCentro Oriente</v>
      </c>
      <c r="B1183" s="250" t="str">
        <f t="shared" si="56"/>
        <v>GDBTUsuariosCentro Oriente</v>
      </c>
      <c r="C1183" s="67" t="str">
        <f t="shared" si="57"/>
        <v>GDBTSuministroUsuariosCentro Oriente</v>
      </c>
      <c r="E1183" s="192" t="s">
        <v>53</v>
      </c>
      <c r="F1183" s="99" t="s">
        <v>193</v>
      </c>
      <c r="G1183" s="99" t="s">
        <v>194</v>
      </c>
      <c r="H1183" s="99" t="s">
        <v>195</v>
      </c>
      <c r="I1183" s="99" t="s">
        <v>64</v>
      </c>
      <c r="J1183" s="285" t="s">
        <v>161</v>
      </c>
      <c r="K1183" s="505">
        <f>ROUND(INDEX(TR_ENERO_2025!$D$50:$O$66,MATCH($I1183,TR_ENERO_2025!$C$50:$C$66,0),MATCH($E1183,TR_ENERO_2025!$D$48:$O$48,0)),LOOKUP($H1183,TR_ENERO_2025!$B$71:$C$73,TR_ENERO_2025!$C$71:$C$73))</f>
        <v>308.10000000000002</v>
      </c>
    </row>
    <row r="1184" spans="1:11" ht="16.5" hidden="1" x14ac:dyDescent="0.3">
      <c r="A1184" s="67" t="str">
        <f t="shared" si="58"/>
        <v>RABTSuministroCentro Oriente</v>
      </c>
      <c r="B1184" s="250" t="str">
        <f t="shared" si="56"/>
        <v>RABTUsuariosCentro Oriente</v>
      </c>
      <c r="C1184" s="67" t="str">
        <f t="shared" si="57"/>
        <v>RABTSuministroUsuariosCentro Oriente</v>
      </c>
      <c r="E1184" s="192" t="s">
        <v>59</v>
      </c>
      <c r="F1184" s="99" t="s">
        <v>193</v>
      </c>
      <c r="G1184" s="99" t="s">
        <v>194</v>
      </c>
      <c r="H1184" s="99" t="s">
        <v>195</v>
      </c>
      <c r="I1184" s="99" t="s">
        <v>64</v>
      </c>
      <c r="J1184" s="285" t="s">
        <v>161</v>
      </c>
      <c r="K1184" s="505">
        <f>ROUND(INDEX(TR_ENERO_2025!$D$50:$O$66,MATCH($I1184,TR_ENERO_2025!$C$50:$C$66,0),MATCH($E1184,TR_ENERO_2025!$D$48:$O$48,0)),LOOKUP($H1184,TR_ENERO_2025!$B$71:$C$73,TR_ENERO_2025!$C$71:$C$73))</f>
        <v>30.81</v>
      </c>
    </row>
    <row r="1185" spans="1:11" ht="16.5" hidden="1" x14ac:dyDescent="0.3">
      <c r="A1185" s="67" t="str">
        <f t="shared" si="58"/>
        <v>APBTSuministroCentro Oriente</v>
      </c>
      <c r="B1185" s="250" t="str">
        <f t="shared" si="56"/>
        <v>APBTUsuariosCentro Oriente</v>
      </c>
      <c r="C1185" s="67" t="str">
        <f t="shared" si="57"/>
        <v>APBTSuministroUsuariosCentro Oriente</v>
      </c>
      <c r="E1185" s="187" t="s">
        <v>57</v>
      </c>
      <c r="F1185" s="99" t="s">
        <v>193</v>
      </c>
      <c r="G1185" s="99" t="s">
        <v>194</v>
      </c>
      <c r="H1185" s="99" t="s">
        <v>195</v>
      </c>
      <c r="I1185" s="99" t="s">
        <v>64</v>
      </c>
      <c r="J1185" s="285" t="s">
        <v>161</v>
      </c>
      <c r="K1185" s="505">
        <f>ROUND(INDEX(TR_ENERO_2025!$D$50:$O$66,MATCH($I1185,TR_ENERO_2025!$C$50:$C$66,0),MATCH($E1185,TR_ENERO_2025!$D$48:$O$48,0)),LOOKUP($H1185,TR_ENERO_2025!$B$71:$C$73,TR_ENERO_2025!$C$71:$C$73))</f>
        <v>30.81</v>
      </c>
    </row>
    <row r="1186" spans="1:11" ht="16.5" hidden="1" x14ac:dyDescent="0.3">
      <c r="A1186" s="67" t="str">
        <f t="shared" si="58"/>
        <v>APMTSuministroCentro Oriente</v>
      </c>
      <c r="B1186" s="250" t="str">
        <f t="shared" si="56"/>
        <v>APMTUsuariosCentro Oriente</v>
      </c>
      <c r="C1186" s="67" t="str">
        <f t="shared" si="57"/>
        <v>APMTSuministroUsuariosCentro Oriente</v>
      </c>
      <c r="E1186" s="187" t="s">
        <v>58</v>
      </c>
      <c r="F1186" s="99" t="s">
        <v>193</v>
      </c>
      <c r="G1186" s="99" t="s">
        <v>194</v>
      </c>
      <c r="H1186" s="99" t="s">
        <v>195</v>
      </c>
      <c r="I1186" s="99" t="s">
        <v>64</v>
      </c>
      <c r="J1186" s="285" t="s">
        <v>161</v>
      </c>
      <c r="K1186" s="505">
        <f>ROUND(INDEX(TR_ENERO_2025!$D$50:$O$66,MATCH($I1186,TR_ENERO_2025!$C$50:$C$66,0),MATCH($E1186,TR_ENERO_2025!$D$48:$O$48,0)),LOOKUP($H1186,TR_ENERO_2025!$B$71:$C$73,TR_ENERO_2025!$C$71:$C$73))</f>
        <v>308.10000000000002</v>
      </c>
    </row>
    <row r="1187" spans="1:11" ht="16.5" hidden="1" x14ac:dyDescent="0.3">
      <c r="A1187" s="67" t="str">
        <f t="shared" si="58"/>
        <v>GDMTHSuministroCentro Oriente</v>
      </c>
      <c r="B1187" s="250" t="str">
        <f t="shared" si="56"/>
        <v>GDMTHUsuariosCentro Oriente</v>
      </c>
      <c r="C1187" s="67" t="str">
        <f t="shared" si="57"/>
        <v>GDMTHSuministroUsuariosCentro Oriente</v>
      </c>
      <c r="E1187" s="180" t="s">
        <v>54</v>
      </c>
      <c r="F1187" s="99" t="s">
        <v>193</v>
      </c>
      <c r="G1187" s="99" t="s">
        <v>194</v>
      </c>
      <c r="H1187" s="99" t="s">
        <v>195</v>
      </c>
      <c r="I1187" s="99" t="s">
        <v>64</v>
      </c>
      <c r="J1187" s="285" t="s">
        <v>161</v>
      </c>
      <c r="K1187" s="505">
        <f>ROUND(INDEX(TR_ENERO_2025!$D$50:$O$66,MATCH($I1187,TR_ENERO_2025!$C$50:$C$66,0),MATCH($E1187,TR_ENERO_2025!$D$48:$O$48,0)),LOOKUP($H1187,TR_ENERO_2025!$B$71:$C$73,TR_ENERO_2025!$C$71:$C$73))</f>
        <v>308.10000000000002</v>
      </c>
    </row>
    <row r="1188" spans="1:11" ht="16.5" hidden="1" x14ac:dyDescent="0.3">
      <c r="A1188" s="67" t="str">
        <f t="shared" si="58"/>
        <v>GDMTOSuministroCentro Oriente</v>
      </c>
      <c r="B1188" s="250" t="str">
        <f t="shared" si="56"/>
        <v>GDMTOUsuariosCentro Oriente</v>
      </c>
      <c r="C1188" s="67" t="str">
        <f t="shared" si="57"/>
        <v>GDMTOSuministroUsuariosCentro Oriente</v>
      </c>
      <c r="E1188" s="180" t="s">
        <v>55</v>
      </c>
      <c r="F1188" s="99" t="s">
        <v>193</v>
      </c>
      <c r="G1188" s="99" t="s">
        <v>194</v>
      </c>
      <c r="H1188" s="99" t="s">
        <v>195</v>
      </c>
      <c r="I1188" s="99" t="s">
        <v>64</v>
      </c>
      <c r="J1188" s="285" t="s">
        <v>161</v>
      </c>
      <c r="K1188" s="505">
        <f>ROUND(INDEX(TR_ENERO_2025!$D$50:$O$66,MATCH($I1188,TR_ENERO_2025!$C$50:$C$66,0),MATCH($E1188,TR_ENERO_2025!$D$48:$O$48,0)),LOOKUP($H1188,TR_ENERO_2025!$B$71:$C$73,TR_ENERO_2025!$C$71:$C$73))</f>
        <v>308.10000000000002</v>
      </c>
    </row>
    <row r="1189" spans="1:11" ht="16.5" hidden="1" x14ac:dyDescent="0.3">
      <c r="A1189" s="67" t="str">
        <f t="shared" si="58"/>
        <v>RAMTSuministroCentro Oriente</v>
      </c>
      <c r="B1189" s="250" t="str">
        <f t="shared" si="56"/>
        <v>RAMTUsuariosCentro Oriente</v>
      </c>
      <c r="C1189" s="67" t="str">
        <f t="shared" si="57"/>
        <v>RAMTSuministroUsuariosCentro Oriente</v>
      </c>
      <c r="E1189" s="192" t="s">
        <v>60</v>
      </c>
      <c r="F1189" s="99" t="s">
        <v>193</v>
      </c>
      <c r="G1189" s="99" t="s">
        <v>194</v>
      </c>
      <c r="H1189" s="99" t="s">
        <v>195</v>
      </c>
      <c r="I1189" s="99" t="s">
        <v>64</v>
      </c>
      <c r="J1189" s="285" t="s">
        <v>161</v>
      </c>
      <c r="K1189" s="505">
        <f>ROUND(INDEX(TR_ENERO_2025!$D$50:$O$66,MATCH($I1189,TR_ENERO_2025!$C$50:$C$66,0),MATCH($E1189,TR_ENERO_2025!$D$48:$O$48,0)),LOOKUP($H1189,TR_ENERO_2025!$B$71:$C$73,TR_ENERO_2025!$C$71:$C$73))</f>
        <v>308.10000000000002</v>
      </c>
    </row>
    <row r="1190" spans="1:11" ht="16.5" hidden="1" x14ac:dyDescent="0.3">
      <c r="A1190" s="67" t="str">
        <f t="shared" si="58"/>
        <v>DISTSuministroCentro Oriente</v>
      </c>
      <c r="B1190" s="250" t="str">
        <f t="shared" si="56"/>
        <v>DISTUsuariosCentro Oriente</v>
      </c>
      <c r="C1190" s="67" t="str">
        <f t="shared" si="57"/>
        <v>DISTSuministroUsuariosCentro Oriente</v>
      </c>
      <c r="E1190" s="192" t="s">
        <v>51</v>
      </c>
      <c r="F1190" s="99" t="s">
        <v>193</v>
      </c>
      <c r="G1190" s="99" t="s">
        <v>194</v>
      </c>
      <c r="H1190" s="99" t="s">
        <v>195</v>
      </c>
      <c r="I1190" s="99" t="s">
        <v>64</v>
      </c>
      <c r="J1190" s="285" t="s">
        <v>161</v>
      </c>
      <c r="K1190" s="505">
        <f>ROUND(INDEX(TR_ENERO_2025!$D$50:$O$66,MATCH($I1190,TR_ENERO_2025!$C$50:$C$66,0),MATCH($E1190,TR_ENERO_2025!$D$48:$O$48,0)),LOOKUP($H1190,TR_ENERO_2025!$B$71:$C$73,TR_ENERO_2025!$C$71:$C$73))</f>
        <v>924.29</v>
      </c>
    </row>
    <row r="1191" spans="1:11" ht="16.5" hidden="1" x14ac:dyDescent="0.3">
      <c r="A1191" s="67" t="str">
        <f t="shared" si="58"/>
        <v>DITSuministroCentro Oriente</v>
      </c>
      <c r="B1191" s="250" t="str">
        <f t="shared" si="56"/>
        <v>DITUsuariosCentro Oriente</v>
      </c>
      <c r="C1191" s="67" t="str">
        <f t="shared" si="57"/>
        <v>DITSuministroUsuariosCentro Oriente</v>
      </c>
      <c r="E1191" s="192" t="s">
        <v>52</v>
      </c>
      <c r="F1191" s="99" t="s">
        <v>193</v>
      </c>
      <c r="G1191" s="99" t="s">
        <v>194</v>
      </c>
      <c r="H1191" s="99" t="s">
        <v>195</v>
      </c>
      <c r="I1191" s="99" t="s">
        <v>64</v>
      </c>
      <c r="J1191" s="285" t="s">
        <v>161</v>
      </c>
      <c r="K1191" s="505">
        <f>ROUND(INDEX(TR_ENERO_2025!$D$50:$O$66,MATCH($I1191,TR_ENERO_2025!$C$50:$C$66,0),MATCH($E1191,TR_ENERO_2025!$D$48:$O$48,0)),LOOKUP($H1191,TR_ENERO_2025!$B$71:$C$73,TR_ENERO_2025!$C$71:$C$73))</f>
        <v>924.29</v>
      </c>
    </row>
    <row r="1192" spans="1:11" ht="16.5" hidden="1" x14ac:dyDescent="0.3">
      <c r="A1192" s="67" t="str">
        <f t="shared" si="58"/>
        <v>DB1SuministroCentro Sur</v>
      </c>
      <c r="B1192" s="250" t="str">
        <f t="shared" si="56"/>
        <v>DB1UsuariosCentro Sur</v>
      </c>
      <c r="C1192" s="67" t="str">
        <f t="shared" si="57"/>
        <v>DB1SuministroUsuariosCentro Sur</v>
      </c>
      <c r="E1192" s="192" t="s">
        <v>48</v>
      </c>
      <c r="F1192" s="99" t="s">
        <v>193</v>
      </c>
      <c r="G1192" s="99" t="s">
        <v>194</v>
      </c>
      <c r="H1192" s="99" t="s">
        <v>195</v>
      </c>
      <c r="I1192" s="99" t="s">
        <v>65</v>
      </c>
      <c r="J1192" s="285" t="s">
        <v>161</v>
      </c>
      <c r="K1192" s="505">
        <f>ROUND(INDEX(TR_ENERO_2025!$D$50:$O$66,MATCH($I1192,TR_ENERO_2025!$C$50:$C$66,0),MATCH($E1192,TR_ENERO_2025!$D$48:$O$48,0)),LOOKUP($H1192,TR_ENERO_2025!$B$71:$C$73,TR_ENERO_2025!$C$71:$C$73))</f>
        <v>28.97</v>
      </c>
    </row>
    <row r="1193" spans="1:11" ht="16.5" hidden="1" x14ac:dyDescent="0.3">
      <c r="A1193" s="67" t="str">
        <f t="shared" si="58"/>
        <v>DB2SuministroCentro Sur</v>
      </c>
      <c r="B1193" s="250" t="str">
        <f t="shared" si="56"/>
        <v>DB2UsuariosCentro Sur</v>
      </c>
      <c r="C1193" s="67" t="str">
        <f t="shared" si="57"/>
        <v>DB2SuministroUsuariosCentro Sur</v>
      </c>
      <c r="E1193" s="192" t="s">
        <v>50</v>
      </c>
      <c r="F1193" s="99" t="s">
        <v>193</v>
      </c>
      <c r="G1193" s="99" t="s">
        <v>194</v>
      </c>
      <c r="H1193" s="99" t="s">
        <v>195</v>
      </c>
      <c r="I1193" s="99" t="s">
        <v>65</v>
      </c>
      <c r="J1193" s="285" t="s">
        <v>161</v>
      </c>
      <c r="K1193" s="505">
        <f>ROUND(INDEX(TR_ENERO_2025!$D$50:$O$66,MATCH($I1193,TR_ENERO_2025!$C$50:$C$66,0),MATCH($E1193,TR_ENERO_2025!$D$48:$O$48,0)),LOOKUP($H1193,TR_ENERO_2025!$B$71:$C$73,TR_ENERO_2025!$C$71:$C$73))</f>
        <v>28.97</v>
      </c>
    </row>
    <row r="1194" spans="1:11" ht="16.5" hidden="1" x14ac:dyDescent="0.3">
      <c r="A1194" s="67" t="str">
        <f t="shared" si="58"/>
        <v>PDBTSuministroCentro Sur</v>
      </c>
      <c r="B1194" s="250" t="str">
        <f t="shared" si="56"/>
        <v>PDBTUsuariosCentro Sur</v>
      </c>
      <c r="C1194" s="67" t="str">
        <f t="shared" si="57"/>
        <v>PDBTSuministroUsuariosCentro Sur</v>
      </c>
      <c r="E1194" s="192" t="s">
        <v>56</v>
      </c>
      <c r="F1194" s="99" t="s">
        <v>193</v>
      </c>
      <c r="G1194" s="99" t="s">
        <v>194</v>
      </c>
      <c r="H1194" s="99" t="s">
        <v>195</v>
      </c>
      <c r="I1194" s="99" t="s">
        <v>65</v>
      </c>
      <c r="J1194" s="285" t="s">
        <v>161</v>
      </c>
      <c r="K1194" s="505">
        <f>ROUND(INDEX(TR_ENERO_2025!$D$50:$O$66,MATCH($I1194,TR_ENERO_2025!$C$50:$C$66,0),MATCH($E1194,TR_ENERO_2025!$D$48:$O$48,0)),LOOKUP($H1194,TR_ENERO_2025!$B$71:$C$73,TR_ENERO_2025!$C$71:$C$73))</f>
        <v>28.97</v>
      </c>
    </row>
    <row r="1195" spans="1:11" ht="16.5" hidden="1" x14ac:dyDescent="0.3">
      <c r="A1195" s="67" t="str">
        <f t="shared" si="58"/>
        <v>GDBTSuministroCentro Sur</v>
      </c>
      <c r="B1195" s="250" t="str">
        <f t="shared" si="56"/>
        <v>GDBTUsuariosCentro Sur</v>
      </c>
      <c r="C1195" s="67" t="str">
        <f t="shared" si="57"/>
        <v>GDBTSuministroUsuariosCentro Sur</v>
      </c>
      <c r="E1195" s="192" t="s">
        <v>53</v>
      </c>
      <c r="F1195" s="99" t="s">
        <v>193</v>
      </c>
      <c r="G1195" s="99" t="s">
        <v>194</v>
      </c>
      <c r="H1195" s="99" t="s">
        <v>195</v>
      </c>
      <c r="I1195" s="99" t="s">
        <v>65</v>
      </c>
      <c r="J1195" s="285" t="s">
        <v>161</v>
      </c>
      <c r="K1195" s="505">
        <f>ROUND(INDEX(TR_ENERO_2025!$D$50:$O$66,MATCH($I1195,TR_ENERO_2025!$C$50:$C$66,0),MATCH($E1195,TR_ENERO_2025!$D$48:$O$48,0)),LOOKUP($H1195,TR_ENERO_2025!$B$71:$C$73,TR_ENERO_2025!$C$71:$C$73))</f>
        <v>289.74</v>
      </c>
    </row>
    <row r="1196" spans="1:11" ht="16.5" hidden="1" x14ac:dyDescent="0.3">
      <c r="A1196" s="67" t="str">
        <f t="shared" si="58"/>
        <v>RABTSuministroCentro Sur</v>
      </c>
      <c r="B1196" s="250" t="str">
        <f t="shared" ref="B1196:B1259" si="59">E1196&amp;H1196&amp;I1196</f>
        <v>RABTUsuariosCentro Sur</v>
      </c>
      <c r="C1196" s="67" t="str">
        <f t="shared" si="57"/>
        <v>RABTSuministroUsuariosCentro Sur</v>
      </c>
      <c r="E1196" s="192" t="s">
        <v>59</v>
      </c>
      <c r="F1196" s="99" t="s">
        <v>193</v>
      </c>
      <c r="G1196" s="99" t="s">
        <v>194</v>
      </c>
      <c r="H1196" s="99" t="s">
        <v>195</v>
      </c>
      <c r="I1196" s="99" t="s">
        <v>65</v>
      </c>
      <c r="J1196" s="285" t="s">
        <v>161</v>
      </c>
      <c r="K1196" s="505">
        <f>ROUND(INDEX(TR_ENERO_2025!$D$50:$O$66,MATCH($I1196,TR_ENERO_2025!$C$50:$C$66,0),MATCH($E1196,TR_ENERO_2025!$D$48:$O$48,0)),LOOKUP($H1196,TR_ENERO_2025!$B$71:$C$73,TR_ENERO_2025!$C$71:$C$73))</f>
        <v>28.97</v>
      </c>
    </row>
    <row r="1197" spans="1:11" ht="16.5" hidden="1" x14ac:dyDescent="0.3">
      <c r="A1197" s="67" t="str">
        <f t="shared" si="58"/>
        <v>APBTSuministroCentro Sur</v>
      </c>
      <c r="B1197" s="250" t="str">
        <f t="shared" si="59"/>
        <v>APBTUsuariosCentro Sur</v>
      </c>
      <c r="C1197" s="67" t="str">
        <f t="shared" si="57"/>
        <v>APBTSuministroUsuariosCentro Sur</v>
      </c>
      <c r="E1197" s="187" t="s">
        <v>57</v>
      </c>
      <c r="F1197" s="99" t="s">
        <v>193</v>
      </c>
      <c r="G1197" s="99" t="s">
        <v>194</v>
      </c>
      <c r="H1197" s="99" t="s">
        <v>195</v>
      </c>
      <c r="I1197" s="99" t="s">
        <v>65</v>
      </c>
      <c r="J1197" s="285" t="s">
        <v>161</v>
      </c>
      <c r="K1197" s="505">
        <f>ROUND(INDEX(TR_ENERO_2025!$D$50:$O$66,MATCH($I1197,TR_ENERO_2025!$C$50:$C$66,0),MATCH($E1197,TR_ENERO_2025!$D$48:$O$48,0)),LOOKUP($H1197,TR_ENERO_2025!$B$71:$C$73,TR_ENERO_2025!$C$71:$C$73))</f>
        <v>28.97</v>
      </c>
    </row>
    <row r="1198" spans="1:11" ht="16.5" hidden="1" x14ac:dyDescent="0.3">
      <c r="A1198" s="67" t="str">
        <f t="shared" si="58"/>
        <v>APMTSuministroCentro Sur</v>
      </c>
      <c r="B1198" s="250" t="str">
        <f t="shared" si="59"/>
        <v>APMTUsuariosCentro Sur</v>
      </c>
      <c r="C1198" s="67" t="str">
        <f t="shared" si="57"/>
        <v>APMTSuministroUsuariosCentro Sur</v>
      </c>
      <c r="E1198" s="187" t="s">
        <v>58</v>
      </c>
      <c r="F1198" s="99" t="s">
        <v>193</v>
      </c>
      <c r="G1198" s="99" t="s">
        <v>194</v>
      </c>
      <c r="H1198" s="99" t="s">
        <v>195</v>
      </c>
      <c r="I1198" s="99" t="s">
        <v>65</v>
      </c>
      <c r="J1198" s="285" t="s">
        <v>161</v>
      </c>
      <c r="K1198" s="505">
        <f>ROUND(INDEX(TR_ENERO_2025!$D$50:$O$66,MATCH($I1198,TR_ENERO_2025!$C$50:$C$66,0),MATCH($E1198,TR_ENERO_2025!$D$48:$O$48,0)),LOOKUP($H1198,TR_ENERO_2025!$B$71:$C$73,TR_ENERO_2025!$C$71:$C$73))</f>
        <v>289.74</v>
      </c>
    </row>
    <row r="1199" spans="1:11" ht="16.5" hidden="1" x14ac:dyDescent="0.3">
      <c r="A1199" s="67" t="str">
        <f t="shared" si="58"/>
        <v>GDMTHSuministroCentro Sur</v>
      </c>
      <c r="B1199" s="250" t="str">
        <f t="shared" si="59"/>
        <v>GDMTHUsuariosCentro Sur</v>
      </c>
      <c r="C1199" s="67" t="str">
        <f t="shared" si="57"/>
        <v>GDMTHSuministroUsuariosCentro Sur</v>
      </c>
      <c r="E1199" s="180" t="s">
        <v>54</v>
      </c>
      <c r="F1199" s="99" t="s">
        <v>193</v>
      </c>
      <c r="G1199" s="99" t="s">
        <v>194</v>
      </c>
      <c r="H1199" s="99" t="s">
        <v>195</v>
      </c>
      <c r="I1199" s="99" t="s">
        <v>65</v>
      </c>
      <c r="J1199" s="285" t="s">
        <v>161</v>
      </c>
      <c r="K1199" s="505">
        <f>ROUND(INDEX(TR_ENERO_2025!$D$50:$O$66,MATCH($I1199,TR_ENERO_2025!$C$50:$C$66,0),MATCH($E1199,TR_ENERO_2025!$D$48:$O$48,0)),LOOKUP($H1199,TR_ENERO_2025!$B$71:$C$73,TR_ENERO_2025!$C$71:$C$73))</f>
        <v>289.74</v>
      </c>
    </row>
    <row r="1200" spans="1:11" ht="16.5" hidden="1" x14ac:dyDescent="0.3">
      <c r="A1200" s="67" t="str">
        <f t="shared" si="58"/>
        <v>GDMTOSuministroCentro Sur</v>
      </c>
      <c r="B1200" s="250" t="str">
        <f t="shared" si="59"/>
        <v>GDMTOUsuariosCentro Sur</v>
      </c>
      <c r="C1200" s="67" t="str">
        <f t="shared" si="57"/>
        <v>GDMTOSuministroUsuariosCentro Sur</v>
      </c>
      <c r="E1200" s="180" t="s">
        <v>55</v>
      </c>
      <c r="F1200" s="99" t="s">
        <v>193</v>
      </c>
      <c r="G1200" s="99" t="s">
        <v>194</v>
      </c>
      <c r="H1200" s="99" t="s">
        <v>195</v>
      </c>
      <c r="I1200" s="99" t="s">
        <v>65</v>
      </c>
      <c r="J1200" s="285" t="s">
        <v>161</v>
      </c>
      <c r="K1200" s="505">
        <f>ROUND(INDEX(TR_ENERO_2025!$D$50:$O$66,MATCH($I1200,TR_ENERO_2025!$C$50:$C$66,0),MATCH($E1200,TR_ENERO_2025!$D$48:$O$48,0)),LOOKUP($H1200,TR_ENERO_2025!$B$71:$C$73,TR_ENERO_2025!$C$71:$C$73))</f>
        <v>289.74</v>
      </c>
    </row>
    <row r="1201" spans="1:11" ht="16.5" hidden="1" x14ac:dyDescent="0.3">
      <c r="A1201" s="67" t="str">
        <f t="shared" si="58"/>
        <v>RAMTSuministroCentro Sur</v>
      </c>
      <c r="B1201" s="250" t="str">
        <f t="shared" si="59"/>
        <v>RAMTUsuariosCentro Sur</v>
      </c>
      <c r="C1201" s="67" t="str">
        <f t="shared" si="57"/>
        <v>RAMTSuministroUsuariosCentro Sur</v>
      </c>
      <c r="E1201" s="192" t="s">
        <v>60</v>
      </c>
      <c r="F1201" s="99" t="s">
        <v>193</v>
      </c>
      <c r="G1201" s="99" t="s">
        <v>194</v>
      </c>
      <c r="H1201" s="99" t="s">
        <v>195</v>
      </c>
      <c r="I1201" s="99" t="s">
        <v>65</v>
      </c>
      <c r="J1201" s="285" t="s">
        <v>161</v>
      </c>
      <c r="K1201" s="505">
        <f>ROUND(INDEX(TR_ENERO_2025!$D$50:$O$66,MATCH($I1201,TR_ENERO_2025!$C$50:$C$66,0),MATCH($E1201,TR_ENERO_2025!$D$48:$O$48,0)),LOOKUP($H1201,TR_ENERO_2025!$B$71:$C$73,TR_ENERO_2025!$C$71:$C$73))</f>
        <v>289.74</v>
      </c>
    </row>
    <row r="1202" spans="1:11" ht="16.5" hidden="1" x14ac:dyDescent="0.3">
      <c r="A1202" s="67" t="str">
        <f t="shared" si="58"/>
        <v>DISTSuministroCentro Sur</v>
      </c>
      <c r="B1202" s="250" t="str">
        <f t="shared" si="59"/>
        <v>DISTUsuariosCentro Sur</v>
      </c>
      <c r="C1202" s="67" t="str">
        <f t="shared" si="57"/>
        <v>DISTSuministroUsuariosCentro Sur</v>
      </c>
      <c r="E1202" s="192" t="s">
        <v>51</v>
      </c>
      <c r="F1202" s="99" t="s">
        <v>193</v>
      </c>
      <c r="G1202" s="99" t="s">
        <v>194</v>
      </c>
      <c r="H1202" s="99" t="s">
        <v>195</v>
      </c>
      <c r="I1202" s="99" t="s">
        <v>65</v>
      </c>
      <c r="J1202" s="285" t="s">
        <v>161</v>
      </c>
      <c r="K1202" s="505">
        <f>ROUND(INDEX(TR_ENERO_2025!$D$50:$O$66,MATCH($I1202,TR_ENERO_2025!$C$50:$C$66,0),MATCH($E1202,TR_ENERO_2025!$D$48:$O$48,0)),LOOKUP($H1202,TR_ENERO_2025!$B$71:$C$73,TR_ENERO_2025!$C$71:$C$73))</f>
        <v>869.22</v>
      </c>
    </row>
    <row r="1203" spans="1:11" ht="16.5" hidden="1" x14ac:dyDescent="0.3">
      <c r="A1203" s="67" t="str">
        <f t="shared" si="58"/>
        <v>DITSuministroCentro Sur</v>
      </c>
      <c r="B1203" s="250" t="str">
        <f t="shared" si="59"/>
        <v>DITUsuariosCentro Sur</v>
      </c>
      <c r="C1203" s="67" t="str">
        <f t="shared" si="57"/>
        <v>DITSuministroUsuariosCentro Sur</v>
      </c>
      <c r="E1203" s="192" t="s">
        <v>52</v>
      </c>
      <c r="F1203" s="99" t="s">
        <v>193</v>
      </c>
      <c r="G1203" s="99" t="s">
        <v>194</v>
      </c>
      <c r="H1203" s="99" t="s">
        <v>195</v>
      </c>
      <c r="I1203" s="99" t="s">
        <v>65</v>
      </c>
      <c r="J1203" s="285" t="s">
        <v>161</v>
      </c>
      <c r="K1203" s="505">
        <f>ROUND(INDEX(TR_ENERO_2025!$D$50:$O$66,MATCH($I1203,TR_ENERO_2025!$C$50:$C$66,0),MATCH($E1203,TR_ENERO_2025!$D$48:$O$48,0)),LOOKUP($H1203,TR_ENERO_2025!$B$71:$C$73,TR_ENERO_2025!$C$71:$C$73))</f>
        <v>869.22</v>
      </c>
    </row>
    <row r="1204" spans="1:11" ht="16.5" hidden="1" x14ac:dyDescent="0.3">
      <c r="A1204" s="67" t="str">
        <f t="shared" si="58"/>
        <v>DB1SuministroGolfo Centro</v>
      </c>
      <c r="B1204" s="250" t="str">
        <f t="shared" si="59"/>
        <v>DB1UsuariosGolfo Centro</v>
      </c>
      <c r="C1204" s="67" t="str">
        <f t="shared" si="57"/>
        <v>DB1SuministroUsuariosGolfo Centro</v>
      </c>
      <c r="E1204" s="192" t="s">
        <v>48</v>
      </c>
      <c r="F1204" s="99" t="s">
        <v>193</v>
      </c>
      <c r="G1204" s="99" t="s">
        <v>194</v>
      </c>
      <c r="H1204" s="99" t="s">
        <v>195</v>
      </c>
      <c r="I1204" s="99" t="s">
        <v>66</v>
      </c>
      <c r="J1204" s="285" t="s">
        <v>161</v>
      </c>
      <c r="K1204" s="505">
        <f>ROUND(INDEX(TR_ENERO_2025!$D$50:$O$66,MATCH($I1204,TR_ENERO_2025!$C$50:$C$66,0),MATCH($E1204,TR_ENERO_2025!$D$48:$O$48,0)),LOOKUP($H1204,TR_ENERO_2025!$B$71:$C$73,TR_ENERO_2025!$C$71:$C$73))</f>
        <v>34.4</v>
      </c>
    </row>
    <row r="1205" spans="1:11" ht="16.5" hidden="1" x14ac:dyDescent="0.3">
      <c r="A1205" s="67" t="str">
        <f t="shared" si="58"/>
        <v>DB2SuministroGolfo Centro</v>
      </c>
      <c r="B1205" s="250" t="str">
        <f t="shared" si="59"/>
        <v>DB2UsuariosGolfo Centro</v>
      </c>
      <c r="C1205" s="67" t="str">
        <f t="shared" si="57"/>
        <v>DB2SuministroUsuariosGolfo Centro</v>
      </c>
      <c r="E1205" s="192" t="s">
        <v>50</v>
      </c>
      <c r="F1205" s="99" t="s">
        <v>193</v>
      </c>
      <c r="G1205" s="99" t="s">
        <v>194</v>
      </c>
      <c r="H1205" s="99" t="s">
        <v>195</v>
      </c>
      <c r="I1205" s="99" t="s">
        <v>66</v>
      </c>
      <c r="J1205" s="285" t="s">
        <v>161</v>
      </c>
      <c r="K1205" s="505">
        <f>ROUND(INDEX(TR_ENERO_2025!$D$50:$O$66,MATCH($I1205,TR_ENERO_2025!$C$50:$C$66,0),MATCH($E1205,TR_ENERO_2025!$D$48:$O$48,0)),LOOKUP($H1205,TR_ENERO_2025!$B$71:$C$73,TR_ENERO_2025!$C$71:$C$73))</f>
        <v>34.4</v>
      </c>
    </row>
    <row r="1206" spans="1:11" ht="16.5" hidden="1" x14ac:dyDescent="0.3">
      <c r="A1206" s="67" t="str">
        <f t="shared" si="58"/>
        <v>PDBTSuministroGolfo Centro</v>
      </c>
      <c r="B1206" s="250" t="str">
        <f t="shared" si="59"/>
        <v>PDBTUsuariosGolfo Centro</v>
      </c>
      <c r="C1206" s="67" t="str">
        <f t="shared" si="57"/>
        <v>PDBTSuministroUsuariosGolfo Centro</v>
      </c>
      <c r="E1206" s="192" t="s">
        <v>56</v>
      </c>
      <c r="F1206" s="99" t="s">
        <v>193</v>
      </c>
      <c r="G1206" s="99" t="s">
        <v>194</v>
      </c>
      <c r="H1206" s="99" t="s">
        <v>195</v>
      </c>
      <c r="I1206" s="99" t="s">
        <v>66</v>
      </c>
      <c r="J1206" s="285" t="s">
        <v>161</v>
      </c>
      <c r="K1206" s="505">
        <f>ROUND(INDEX(TR_ENERO_2025!$D$50:$O$66,MATCH($I1206,TR_ENERO_2025!$C$50:$C$66,0),MATCH($E1206,TR_ENERO_2025!$D$48:$O$48,0)),LOOKUP($H1206,TR_ENERO_2025!$B$71:$C$73,TR_ENERO_2025!$C$71:$C$73))</f>
        <v>34.4</v>
      </c>
    </row>
    <row r="1207" spans="1:11" ht="16.5" hidden="1" x14ac:dyDescent="0.3">
      <c r="A1207" s="67" t="str">
        <f t="shared" si="58"/>
        <v>GDBTSuministroGolfo Centro</v>
      </c>
      <c r="B1207" s="250" t="str">
        <f t="shared" si="59"/>
        <v>GDBTUsuariosGolfo Centro</v>
      </c>
      <c r="C1207" s="67" t="str">
        <f t="shared" si="57"/>
        <v>GDBTSuministroUsuariosGolfo Centro</v>
      </c>
      <c r="E1207" s="192" t="s">
        <v>53</v>
      </c>
      <c r="F1207" s="99" t="s">
        <v>193</v>
      </c>
      <c r="G1207" s="99" t="s">
        <v>194</v>
      </c>
      <c r="H1207" s="99" t="s">
        <v>195</v>
      </c>
      <c r="I1207" s="99" t="s">
        <v>66</v>
      </c>
      <c r="J1207" s="285" t="s">
        <v>161</v>
      </c>
      <c r="K1207" s="505">
        <f>ROUND(INDEX(TR_ENERO_2025!$D$50:$O$66,MATCH($I1207,TR_ENERO_2025!$C$50:$C$66,0),MATCH($E1207,TR_ENERO_2025!$D$48:$O$48,0)),LOOKUP($H1207,TR_ENERO_2025!$B$71:$C$73,TR_ENERO_2025!$C$71:$C$73))</f>
        <v>343.99</v>
      </c>
    </row>
    <row r="1208" spans="1:11" ht="16.5" hidden="1" x14ac:dyDescent="0.3">
      <c r="A1208" s="67" t="str">
        <f t="shared" si="58"/>
        <v>RABTSuministroGolfo Centro</v>
      </c>
      <c r="B1208" s="250" t="str">
        <f t="shared" si="59"/>
        <v>RABTUsuariosGolfo Centro</v>
      </c>
      <c r="C1208" s="67" t="str">
        <f t="shared" si="57"/>
        <v>RABTSuministroUsuariosGolfo Centro</v>
      </c>
      <c r="E1208" s="192" t="s">
        <v>59</v>
      </c>
      <c r="F1208" s="99" t="s">
        <v>193</v>
      </c>
      <c r="G1208" s="99" t="s">
        <v>194</v>
      </c>
      <c r="H1208" s="99" t="s">
        <v>195</v>
      </c>
      <c r="I1208" s="99" t="s">
        <v>66</v>
      </c>
      <c r="J1208" s="285" t="s">
        <v>161</v>
      </c>
      <c r="K1208" s="505">
        <f>ROUND(INDEX(TR_ENERO_2025!$D$50:$O$66,MATCH($I1208,TR_ENERO_2025!$C$50:$C$66,0),MATCH($E1208,TR_ENERO_2025!$D$48:$O$48,0)),LOOKUP($H1208,TR_ENERO_2025!$B$71:$C$73,TR_ENERO_2025!$C$71:$C$73))</f>
        <v>34.4</v>
      </c>
    </row>
    <row r="1209" spans="1:11" ht="16.5" hidden="1" x14ac:dyDescent="0.3">
      <c r="A1209" s="67" t="str">
        <f t="shared" si="58"/>
        <v>APBTSuministroGolfo Centro</v>
      </c>
      <c r="B1209" s="250" t="str">
        <f t="shared" si="59"/>
        <v>APBTUsuariosGolfo Centro</v>
      </c>
      <c r="C1209" s="67" t="str">
        <f t="shared" si="57"/>
        <v>APBTSuministroUsuariosGolfo Centro</v>
      </c>
      <c r="E1209" s="187" t="s">
        <v>57</v>
      </c>
      <c r="F1209" s="99" t="s">
        <v>193</v>
      </c>
      <c r="G1209" s="99" t="s">
        <v>194</v>
      </c>
      <c r="H1209" s="99" t="s">
        <v>195</v>
      </c>
      <c r="I1209" s="99" t="s">
        <v>66</v>
      </c>
      <c r="J1209" s="285" t="s">
        <v>161</v>
      </c>
      <c r="K1209" s="505">
        <f>ROUND(INDEX(TR_ENERO_2025!$D$50:$O$66,MATCH($I1209,TR_ENERO_2025!$C$50:$C$66,0),MATCH($E1209,TR_ENERO_2025!$D$48:$O$48,0)),LOOKUP($H1209,TR_ENERO_2025!$B$71:$C$73,TR_ENERO_2025!$C$71:$C$73))</f>
        <v>34.4</v>
      </c>
    </row>
    <row r="1210" spans="1:11" ht="16.5" hidden="1" x14ac:dyDescent="0.3">
      <c r="A1210" s="67" t="str">
        <f t="shared" si="58"/>
        <v>APMTSuministroGolfo Centro</v>
      </c>
      <c r="B1210" s="250" t="str">
        <f t="shared" si="59"/>
        <v>APMTUsuariosGolfo Centro</v>
      </c>
      <c r="C1210" s="67" t="str">
        <f t="shared" si="57"/>
        <v>APMTSuministroUsuariosGolfo Centro</v>
      </c>
      <c r="E1210" s="187" t="s">
        <v>58</v>
      </c>
      <c r="F1210" s="99" t="s">
        <v>193</v>
      </c>
      <c r="G1210" s="99" t="s">
        <v>194</v>
      </c>
      <c r="H1210" s="99" t="s">
        <v>195</v>
      </c>
      <c r="I1210" s="99" t="s">
        <v>66</v>
      </c>
      <c r="J1210" s="285" t="s">
        <v>161</v>
      </c>
      <c r="K1210" s="505">
        <f>ROUND(INDEX(TR_ENERO_2025!$D$50:$O$66,MATCH($I1210,TR_ENERO_2025!$C$50:$C$66,0),MATCH($E1210,TR_ENERO_2025!$D$48:$O$48,0)),LOOKUP($H1210,TR_ENERO_2025!$B$71:$C$73,TR_ENERO_2025!$C$71:$C$73))</f>
        <v>343.99</v>
      </c>
    </row>
    <row r="1211" spans="1:11" ht="16.5" hidden="1" x14ac:dyDescent="0.3">
      <c r="A1211" s="67" t="str">
        <f t="shared" si="58"/>
        <v>GDMTHSuministroGolfo Centro</v>
      </c>
      <c r="B1211" s="250" t="str">
        <f t="shared" si="59"/>
        <v>GDMTHUsuariosGolfo Centro</v>
      </c>
      <c r="C1211" s="67" t="str">
        <f t="shared" si="57"/>
        <v>GDMTHSuministroUsuariosGolfo Centro</v>
      </c>
      <c r="E1211" s="180" t="s">
        <v>54</v>
      </c>
      <c r="F1211" s="99" t="s">
        <v>193</v>
      </c>
      <c r="G1211" s="99" t="s">
        <v>194</v>
      </c>
      <c r="H1211" s="99" t="s">
        <v>195</v>
      </c>
      <c r="I1211" s="99" t="s">
        <v>66</v>
      </c>
      <c r="J1211" s="285" t="s">
        <v>161</v>
      </c>
      <c r="K1211" s="505">
        <f>ROUND(INDEX(TR_ENERO_2025!$D$50:$O$66,MATCH($I1211,TR_ENERO_2025!$C$50:$C$66,0),MATCH($E1211,TR_ENERO_2025!$D$48:$O$48,0)),LOOKUP($H1211,TR_ENERO_2025!$B$71:$C$73,TR_ENERO_2025!$C$71:$C$73))</f>
        <v>343.99</v>
      </c>
    </row>
    <row r="1212" spans="1:11" ht="16.5" hidden="1" x14ac:dyDescent="0.3">
      <c r="A1212" s="67" t="str">
        <f t="shared" si="58"/>
        <v>GDMTOSuministroGolfo Centro</v>
      </c>
      <c r="B1212" s="250" t="str">
        <f t="shared" si="59"/>
        <v>GDMTOUsuariosGolfo Centro</v>
      </c>
      <c r="C1212" s="67" t="str">
        <f t="shared" si="57"/>
        <v>GDMTOSuministroUsuariosGolfo Centro</v>
      </c>
      <c r="E1212" s="180" t="s">
        <v>55</v>
      </c>
      <c r="F1212" s="99" t="s">
        <v>193</v>
      </c>
      <c r="G1212" s="99" t="s">
        <v>194</v>
      </c>
      <c r="H1212" s="99" t="s">
        <v>195</v>
      </c>
      <c r="I1212" s="99" t="s">
        <v>66</v>
      </c>
      <c r="J1212" s="285" t="s">
        <v>161</v>
      </c>
      <c r="K1212" s="505">
        <f>ROUND(INDEX(TR_ENERO_2025!$D$50:$O$66,MATCH($I1212,TR_ENERO_2025!$C$50:$C$66,0),MATCH($E1212,TR_ENERO_2025!$D$48:$O$48,0)),LOOKUP($H1212,TR_ENERO_2025!$B$71:$C$73,TR_ENERO_2025!$C$71:$C$73))</f>
        <v>343.99</v>
      </c>
    </row>
    <row r="1213" spans="1:11" ht="16.5" hidden="1" x14ac:dyDescent="0.3">
      <c r="A1213" s="67" t="str">
        <f t="shared" si="58"/>
        <v>RAMTSuministroGolfo Centro</v>
      </c>
      <c r="B1213" s="250" t="str">
        <f t="shared" si="59"/>
        <v>RAMTUsuariosGolfo Centro</v>
      </c>
      <c r="C1213" s="67" t="str">
        <f t="shared" si="57"/>
        <v>RAMTSuministroUsuariosGolfo Centro</v>
      </c>
      <c r="E1213" s="192" t="s">
        <v>60</v>
      </c>
      <c r="F1213" s="99" t="s">
        <v>193</v>
      </c>
      <c r="G1213" s="99" t="s">
        <v>194</v>
      </c>
      <c r="H1213" s="99" t="s">
        <v>195</v>
      </c>
      <c r="I1213" s="99" t="s">
        <v>66</v>
      </c>
      <c r="J1213" s="285" t="s">
        <v>161</v>
      </c>
      <c r="K1213" s="505">
        <f>ROUND(INDEX(TR_ENERO_2025!$D$50:$O$66,MATCH($I1213,TR_ENERO_2025!$C$50:$C$66,0),MATCH($E1213,TR_ENERO_2025!$D$48:$O$48,0)),LOOKUP($H1213,TR_ENERO_2025!$B$71:$C$73,TR_ENERO_2025!$C$71:$C$73))</f>
        <v>343.99</v>
      </c>
    </row>
    <row r="1214" spans="1:11" ht="16.5" hidden="1" x14ac:dyDescent="0.3">
      <c r="A1214" s="67" t="str">
        <f t="shared" si="58"/>
        <v>DISTSuministroGolfo Centro</v>
      </c>
      <c r="B1214" s="250" t="str">
        <f t="shared" si="59"/>
        <v>DISTUsuariosGolfo Centro</v>
      </c>
      <c r="C1214" s="67" t="str">
        <f t="shared" si="57"/>
        <v>DISTSuministroUsuariosGolfo Centro</v>
      </c>
      <c r="E1214" s="192" t="s">
        <v>51</v>
      </c>
      <c r="F1214" s="99" t="s">
        <v>193</v>
      </c>
      <c r="G1214" s="99" t="s">
        <v>194</v>
      </c>
      <c r="H1214" s="99" t="s">
        <v>195</v>
      </c>
      <c r="I1214" s="99" t="s">
        <v>66</v>
      </c>
      <c r="J1214" s="285" t="s">
        <v>161</v>
      </c>
      <c r="K1214" s="505">
        <f>ROUND(INDEX(TR_ENERO_2025!$D$50:$O$66,MATCH($I1214,TR_ENERO_2025!$C$50:$C$66,0),MATCH($E1214,TR_ENERO_2025!$D$48:$O$48,0)),LOOKUP($H1214,TR_ENERO_2025!$B$71:$C$73,TR_ENERO_2025!$C$71:$C$73))</f>
        <v>1031.98</v>
      </c>
    </row>
    <row r="1215" spans="1:11" ht="16.5" hidden="1" x14ac:dyDescent="0.3">
      <c r="A1215" s="67" t="str">
        <f t="shared" si="58"/>
        <v>DITSuministroGolfo Centro</v>
      </c>
      <c r="B1215" s="250" t="str">
        <f t="shared" si="59"/>
        <v>DITUsuariosGolfo Centro</v>
      </c>
      <c r="C1215" s="67" t="str">
        <f t="shared" si="57"/>
        <v>DITSuministroUsuariosGolfo Centro</v>
      </c>
      <c r="E1215" s="192" t="s">
        <v>52</v>
      </c>
      <c r="F1215" s="99" t="s">
        <v>193</v>
      </c>
      <c r="G1215" s="99" t="s">
        <v>194</v>
      </c>
      <c r="H1215" s="99" t="s">
        <v>195</v>
      </c>
      <c r="I1215" s="99" t="s">
        <v>66</v>
      </c>
      <c r="J1215" s="285" t="s">
        <v>161</v>
      </c>
      <c r="K1215" s="505">
        <f>ROUND(INDEX(TR_ENERO_2025!$D$50:$O$66,MATCH($I1215,TR_ENERO_2025!$C$50:$C$66,0),MATCH($E1215,TR_ENERO_2025!$D$48:$O$48,0)),LOOKUP($H1215,TR_ENERO_2025!$B$71:$C$73,TR_ENERO_2025!$C$71:$C$73))</f>
        <v>1031.98</v>
      </c>
    </row>
    <row r="1216" spans="1:11" ht="16.5" hidden="1" x14ac:dyDescent="0.3">
      <c r="A1216" s="67" t="str">
        <f t="shared" si="58"/>
        <v>DB1SuministroGolfo Norte</v>
      </c>
      <c r="B1216" s="250" t="str">
        <f t="shared" si="59"/>
        <v>DB1UsuariosGolfo Norte</v>
      </c>
      <c r="C1216" s="67" t="str">
        <f t="shared" si="57"/>
        <v>DB1SuministroUsuariosGolfo Norte</v>
      </c>
      <c r="E1216" s="192" t="s">
        <v>48</v>
      </c>
      <c r="F1216" s="99" t="s">
        <v>193</v>
      </c>
      <c r="G1216" s="99" t="s">
        <v>194</v>
      </c>
      <c r="H1216" s="99" t="s">
        <v>195</v>
      </c>
      <c r="I1216" s="99" t="s">
        <v>67</v>
      </c>
      <c r="J1216" s="285" t="s">
        <v>161</v>
      </c>
      <c r="K1216" s="505">
        <f>ROUND(INDEX(TR_ENERO_2025!$D$50:$O$66,MATCH($I1216,TR_ENERO_2025!$C$50:$C$66,0),MATCH($E1216,TR_ENERO_2025!$D$48:$O$48,0)),LOOKUP($H1216,TR_ENERO_2025!$B$71:$C$73,TR_ENERO_2025!$C$71:$C$73))</f>
        <v>55.18</v>
      </c>
    </row>
    <row r="1217" spans="1:11" ht="16.5" hidden="1" x14ac:dyDescent="0.3">
      <c r="A1217" s="67" t="str">
        <f t="shared" si="58"/>
        <v>DB2SuministroGolfo Norte</v>
      </c>
      <c r="B1217" s="250" t="str">
        <f t="shared" si="59"/>
        <v>DB2UsuariosGolfo Norte</v>
      </c>
      <c r="C1217" s="67" t="str">
        <f t="shared" si="57"/>
        <v>DB2SuministroUsuariosGolfo Norte</v>
      </c>
      <c r="E1217" s="192" t="s">
        <v>50</v>
      </c>
      <c r="F1217" s="99" t="s">
        <v>193</v>
      </c>
      <c r="G1217" s="99" t="s">
        <v>194</v>
      </c>
      <c r="H1217" s="99" t="s">
        <v>195</v>
      </c>
      <c r="I1217" s="99" t="s">
        <v>67</v>
      </c>
      <c r="J1217" s="285" t="s">
        <v>161</v>
      </c>
      <c r="K1217" s="505">
        <f>ROUND(INDEX(TR_ENERO_2025!$D$50:$O$66,MATCH($I1217,TR_ENERO_2025!$C$50:$C$66,0),MATCH($E1217,TR_ENERO_2025!$D$48:$O$48,0)),LOOKUP($H1217,TR_ENERO_2025!$B$71:$C$73,TR_ENERO_2025!$C$71:$C$73))</f>
        <v>55.18</v>
      </c>
    </row>
    <row r="1218" spans="1:11" ht="16.5" hidden="1" x14ac:dyDescent="0.3">
      <c r="A1218" s="67" t="str">
        <f t="shared" si="58"/>
        <v>PDBTSuministroGolfo Norte</v>
      </c>
      <c r="B1218" s="250" t="str">
        <f t="shared" si="59"/>
        <v>PDBTUsuariosGolfo Norte</v>
      </c>
      <c r="C1218" s="67" t="str">
        <f t="shared" si="57"/>
        <v>PDBTSuministroUsuariosGolfo Norte</v>
      </c>
      <c r="E1218" s="192" t="s">
        <v>56</v>
      </c>
      <c r="F1218" s="99" t="s">
        <v>193</v>
      </c>
      <c r="G1218" s="99" t="s">
        <v>194</v>
      </c>
      <c r="H1218" s="99" t="s">
        <v>195</v>
      </c>
      <c r="I1218" s="99" t="s">
        <v>67</v>
      </c>
      <c r="J1218" s="285" t="s">
        <v>161</v>
      </c>
      <c r="K1218" s="505">
        <f>ROUND(INDEX(TR_ENERO_2025!$D$50:$O$66,MATCH($I1218,TR_ENERO_2025!$C$50:$C$66,0),MATCH($E1218,TR_ENERO_2025!$D$48:$O$48,0)),LOOKUP($H1218,TR_ENERO_2025!$B$71:$C$73,TR_ENERO_2025!$C$71:$C$73))</f>
        <v>55.18</v>
      </c>
    </row>
    <row r="1219" spans="1:11" ht="16.5" hidden="1" x14ac:dyDescent="0.3">
      <c r="A1219" s="67" t="str">
        <f t="shared" si="58"/>
        <v>GDBTSuministroGolfo Norte</v>
      </c>
      <c r="B1219" s="250" t="str">
        <f t="shared" si="59"/>
        <v>GDBTUsuariosGolfo Norte</v>
      </c>
      <c r="C1219" s="67" t="str">
        <f t="shared" si="57"/>
        <v>GDBTSuministroUsuariosGolfo Norte</v>
      </c>
      <c r="E1219" s="192" t="s">
        <v>53</v>
      </c>
      <c r="F1219" s="99" t="s">
        <v>193</v>
      </c>
      <c r="G1219" s="99" t="s">
        <v>194</v>
      </c>
      <c r="H1219" s="99" t="s">
        <v>195</v>
      </c>
      <c r="I1219" s="99" t="s">
        <v>67</v>
      </c>
      <c r="J1219" s="285" t="s">
        <v>161</v>
      </c>
      <c r="K1219" s="505">
        <f>ROUND(INDEX(TR_ENERO_2025!$D$50:$O$66,MATCH($I1219,TR_ENERO_2025!$C$50:$C$66,0),MATCH($E1219,TR_ENERO_2025!$D$48:$O$48,0)),LOOKUP($H1219,TR_ENERO_2025!$B$71:$C$73,TR_ENERO_2025!$C$71:$C$73))</f>
        <v>551.77</v>
      </c>
    </row>
    <row r="1220" spans="1:11" ht="16.5" hidden="1" x14ac:dyDescent="0.3">
      <c r="A1220" s="67" t="str">
        <f t="shared" si="58"/>
        <v>RABTSuministroGolfo Norte</v>
      </c>
      <c r="B1220" s="250" t="str">
        <f t="shared" si="59"/>
        <v>RABTUsuariosGolfo Norte</v>
      </c>
      <c r="C1220" s="67" t="str">
        <f t="shared" si="57"/>
        <v>RABTSuministroUsuariosGolfo Norte</v>
      </c>
      <c r="E1220" s="192" t="s">
        <v>59</v>
      </c>
      <c r="F1220" s="99" t="s">
        <v>193</v>
      </c>
      <c r="G1220" s="99" t="s">
        <v>194</v>
      </c>
      <c r="H1220" s="99" t="s">
        <v>195</v>
      </c>
      <c r="I1220" s="99" t="s">
        <v>67</v>
      </c>
      <c r="J1220" s="285" t="s">
        <v>161</v>
      </c>
      <c r="K1220" s="505">
        <f>ROUND(INDEX(TR_ENERO_2025!$D$50:$O$66,MATCH($I1220,TR_ENERO_2025!$C$50:$C$66,0),MATCH($E1220,TR_ENERO_2025!$D$48:$O$48,0)),LOOKUP($H1220,TR_ENERO_2025!$B$71:$C$73,TR_ENERO_2025!$C$71:$C$73))</f>
        <v>55.18</v>
      </c>
    </row>
    <row r="1221" spans="1:11" ht="16.5" hidden="1" x14ac:dyDescent="0.3">
      <c r="A1221" s="67" t="str">
        <f t="shared" si="58"/>
        <v>APBTSuministroGolfo Norte</v>
      </c>
      <c r="B1221" s="250" t="str">
        <f t="shared" si="59"/>
        <v>APBTUsuariosGolfo Norte</v>
      </c>
      <c r="C1221" s="67" t="str">
        <f t="shared" si="57"/>
        <v>APBTSuministroUsuariosGolfo Norte</v>
      </c>
      <c r="E1221" s="187" t="s">
        <v>57</v>
      </c>
      <c r="F1221" s="99" t="s">
        <v>193</v>
      </c>
      <c r="G1221" s="99" t="s">
        <v>194</v>
      </c>
      <c r="H1221" s="99" t="s">
        <v>195</v>
      </c>
      <c r="I1221" s="99" t="s">
        <v>67</v>
      </c>
      <c r="J1221" s="285" t="s">
        <v>161</v>
      </c>
      <c r="K1221" s="505">
        <f>ROUND(INDEX(TR_ENERO_2025!$D$50:$O$66,MATCH($I1221,TR_ENERO_2025!$C$50:$C$66,0),MATCH($E1221,TR_ENERO_2025!$D$48:$O$48,0)),LOOKUP($H1221,TR_ENERO_2025!$B$71:$C$73,TR_ENERO_2025!$C$71:$C$73))</f>
        <v>55.18</v>
      </c>
    </row>
    <row r="1222" spans="1:11" ht="16.5" hidden="1" x14ac:dyDescent="0.3">
      <c r="A1222" s="67" t="str">
        <f t="shared" si="58"/>
        <v>APMTSuministroGolfo Norte</v>
      </c>
      <c r="B1222" s="250" t="str">
        <f t="shared" si="59"/>
        <v>APMTUsuariosGolfo Norte</v>
      </c>
      <c r="C1222" s="67" t="str">
        <f t="shared" si="57"/>
        <v>APMTSuministroUsuariosGolfo Norte</v>
      </c>
      <c r="E1222" s="187" t="s">
        <v>58</v>
      </c>
      <c r="F1222" s="99" t="s">
        <v>193</v>
      </c>
      <c r="G1222" s="99" t="s">
        <v>194</v>
      </c>
      <c r="H1222" s="99" t="s">
        <v>195</v>
      </c>
      <c r="I1222" s="99" t="s">
        <v>67</v>
      </c>
      <c r="J1222" s="285" t="s">
        <v>161</v>
      </c>
      <c r="K1222" s="505">
        <f>ROUND(INDEX(TR_ENERO_2025!$D$50:$O$66,MATCH($I1222,TR_ENERO_2025!$C$50:$C$66,0),MATCH($E1222,TR_ENERO_2025!$D$48:$O$48,0)),LOOKUP($H1222,TR_ENERO_2025!$B$71:$C$73,TR_ENERO_2025!$C$71:$C$73))</f>
        <v>551.77</v>
      </c>
    </row>
    <row r="1223" spans="1:11" ht="16.5" hidden="1" x14ac:dyDescent="0.3">
      <c r="A1223" s="67" t="str">
        <f t="shared" si="58"/>
        <v>GDMTHSuministroGolfo Norte</v>
      </c>
      <c r="B1223" s="250" t="str">
        <f t="shared" si="59"/>
        <v>GDMTHUsuariosGolfo Norte</v>
      </c>
      <c r="C1223" s="67" t="str">
        <f t="shared" si="57"/>
        <v>GDMTHSuministroUsuariosGolfo Norte</v>
      </c>
      <c r="E1223" s="180" t="s">
        <v>54</v>
      </c>
      <c r="F1223" s="99" t="s">
        <v>193</v>
      </c>
      <c r="G1223" s="99" t="s">
        <v>194</v>
      </c>
      <c r="H1223" s="99" t="s">
        <v>195</v>
      </c>
      <c r="I1223" s="99" t="s">
        <v>67</v>
      </c>
      <c r="J1223" s="285" t="s">
        <v>161</v>
      </c>
      <c r="K1223" s="505">
        <f>ROUND(INDEX(TR_ENERO_2025!$D$50:$O$66,MATCH($I1223,TR_ENERO_2025!$C$50:$C$66,0),MATCH($E1223,TR_ENERO_2025!$D$48:$O$48,0)),LOOKUP($H1223,TR_ENERO_2025!$B$71:$C$73,TR_ENERO_2025!$C$71:$C$73))</f>
        <v>551.77</v>
      </c>
    </row>
    <row r="1224" spans="1:11" ht="16.5" hidden="1" x14ac:dyDescent="0.3">
      <c r="A1224" s="67" t="str">
        <f t="shared" si="58"/>
        <v>GDMTOSuministroGolfo Norte</v>
      </c>
      <c r="B1224" s="250" t="str">
        <f t="shared" si="59"/>
        <v>GDMTOUsuariosGolfo Norte</v>
      </c>
      <c r="C1224" s="67" t="str">
        <f t="shared" si="57"/>
        <v>GDMTOSuministroUsuariosGolfo Norte</v>
      </c>
      <c r="E1224" s="180" t="s">
        <v>55</v>
      </c>
      <c r="F1224" s="99" t="s">
        <v>193</v>
      </c>
      <c r="G1224" s="99" t="s">
        <v>194</v>
      </c>
      <c r="H1224" s="99" t="s">
        <v>195</v>
      </c>
      <c r="I1224" s="99" t="s">
        <v>67</v>
      </c>
      <c r="J1224" s="285" t="s">
        <v>161</v>
      </c>
      <c r="K1224" s="505">
        <f>ROUND(INDEX(TR_ENERO_2025!$D$50:$O$66,MATCH($I1224,TR_ENERO_2025!$C$50:$C$66,0),MATCH($E1224,TR_ENERO_2025!$D$48:$O$48,0)),LOOKUP($H1224,TR_ENERO_2025!$B$71:$C$73,TR_ENERO_2025!$C$71:$C$73))</f>
        <v>551.77</v>
      </c>
    </row>
    <row r="1225" spans="1:11" ht="16.5" hidden="1" x14ac:dyDescent="0.3">
      <c r="A1225" s="67" t="str">
        <f t="shared" si="58"/>
        <v>RAMTSuministroGolfo Norte</v>
      </c>
      <c r="B1225" s="250" t="str">
        <f t="shared" si="59"/>
        <v>RAMTUsuariosGolfo Norte</v>
      </c>
      <c r="C1225" s="67" t="str">
        <f t="shared" si="57"/>
        <v>RAMTSuministroUsuariosGolfo Norte</v>
      </c>
      <c r="E1225" s="192" t="s">
        <v>60</v>
      </c>
      <c r="F1225" s="99" t="s">
        <v>193</v>
      </c>
      <c r="G1225" s="99" t="s">
        <v>194</v>
      </c>
      <c r="H1225" s="99" t="s">
        <v>195</v>
      </c>
      <c r="I1225" s="99" t="s">
        <v>67</v>
      </c>
      <c r="J1225" s="285" t="s">
        <v>161</v>
      </c>
      <c r="K1225" s="505">
        <f>ROUND(INDEX(TR_ENERO_2025!$D$50:$O$66,MATCH($I1225,TR_ENERO_2025!$C$50:$C$66,0),MATCH($E1225,TR_ENERO_2025!$D$48:$O$48,0)),LOOKUP($H1225,TR_ENERO_2025!$B$71:$C$73,TR_ENERO_2025!$C$71:$C$73))</f>
        <v>551.77</v>
      </c>
    </row>
    <row r="1226" spans="1:11" ht="16.5" hidden="1" x14ac:dyDescent="0.3">
      <c r="A1226" s="67" t="str">
        <f t="shared" si="58"/>
        <v>DISTSuministroGolfo Norte</v>
      </c>
      <c r="B1226" s="250" t="str">
        <f t="shared" si="59"/>
        <v>DISTUsuariosGolfo Norte</v>
      </c>
      <c r="C1226" s="67" t="str">
        <f t="shared" ref="C1226:C1289" si="60">E1226&amp;F1226&amp;H1226&amp;I1226</f>
        <v>DISTSuministroUsuariosGolfo Norte</v>
      </c>
      <c r="E1226" s="192" t="s">
        <v>51</v>
      </c>
      <c r="F1226" s="99" t="s">
        <v>193</v>
      </c>
      <c r="G1226" s="99" t="s">
        <v>194</v>
      </c>
      <c r="H1226" s="99" t="s">
        <v>195</v>
      </c>
      <c r="I1226" s="99" t="s">
        <v>67</v>
      </c>
      <c r="J1226" s="285" t="s">
        <v>161</v>
      </c>
      <c r="K1226" s="505">
        <f>ROUND(INDEX(TR_ENERO_2025!$D$50:$O$66,MATCH($I1226,TR_ENERO_2025!$C$50:$C$66,0),MATCH($E1226,TR_ENERO_2025!$D$48:$O$48,0)),LOOKUP($H1226,TR_ENERO_2025!$B$71:$C$73,TR_ENERO_2025!$C$71:$C$73))</f>
        <v>1655.31</v>
      </c>
    </row>
    <row r="1227" spans="1:11" ht="16.5" hidden="1" x14ac:dyDescent="0.3">
      <c r="A1227" s="67" t="str">
        <f t="shared" ref="A1227:A1290" si="61">IF(J1227="NA",E1227&amp;F1227&amp;I1227,E1227&amp;F1227&amp;I1227&amp;J1227)</f>
        <v>DITSuministroGolfo Norte</v>
      </c>
      <c r="B1227" s="250" t="str">
        <f t="shared" si="59"/>
        <v>DITUsuariosGolfo Norte</v>
      </c>
      <c r="C1227" s="67" t="str">
        <f t="shared" si="60"/>
        <v>DITSuministroUsuariosGolfo Norte</v>
      </c>
      <c r="E1227" s="192" t="s">
        <v>52</v>
      </c>
      <c r="F1227" s="99" t="s">
        <v>193</v>
      </c>
      <c r="G1227" s="99" t="s">
        <v>194</v>
      </c>
      <c r="H1227" s="99" t="s">
        <v>195</v>
      </c>
      <c r="I1227" s="99" t="s">
        <v>67</v>
      </c>
      <c r="J1227" s="285" t="s">
        <v>161</v>
      </c>
      <c r="K1227" s="505">
        <f>ROUND(INDEX(TR_ENERO_2025!$D$50:$O$66,MATCH($I1227,TR_ENERO_2025!$C$50:$C$66,0),MATCH($E1227,TR_ENERO_2025!$D$48:$O$48,0)),LOOKUP($H1227,TR_ENERO_2025!$B$71:$C$73,TR_ENERO_2025!$C$71:$C$73))</f>
        <v>1655.31</v>
      </c>
    </row>
    <row r="1228" spans="1:11" ht="16.5" hidden="1" x14ac:dyDescent="0.3">
      <c r="A1228" s="67" t="str">
        <f t="shared" si="61"/>
        <v>DB1SuministroJalisco</v>
      </c>
      <c r="B1228" s="250" t="str">
        <f t="shared" si="59"/>
        <v>DB1UsuariosJalisco</v>
      </c>
      <c r="C1228" s="67" t="str">
        <f t="shared" si="60"/>
        <v>DB1SuministroUsuariosJalisco</v>
      </c>
      <c r="E1228" s="192" t="s">
        <v>48</v>
      </c>
      <c r="F1228" s="99" t="s">
        <v>193</v>
      </c>
      <c r="G1228" s="99" t="s">
        <v>194</v>
      </c>
      <c r="H1228" s="99" t="s">
        <v>195</v>
      </c>
      <c r="I1228" s="99" t="s">
        <v>68</v>
      </c>
      <c r="J1228" s="285" t="s">
        <v>161</v>
      </c>
      <c r="K1228" s="505">
        <f>ROUND(INDEX(TR_ENERO_2025!$D$50:$O$66,MATCH($I1228,TR_ENERO_2025!$C$50:$C$66,0),MATCH($E1228,TR_ENERO_2025!$D$48:$O$48,0)),LOOKUP($H1228,TR_ENERO_2025!$B$71:$C$73,TR_ENERO_2025!$C$71:$C$73))</f>
        <v>37.24</v>
      </c>
    </row>
    <row r="1229" spans="1:11" ht="16.5" hidden="1" x14ac:dyDescent="0.3">
      <c r="A1229" s="67" t="str">
        <f t="shared" si="61"/>
        <v>DB2SuministroJalisco</v>
      </c>
      <c r="B1229" s="250" t="str">
        <f t="shared" si="59"/>
        <v>DB2UsuariosJalisco</v>
      </c>
      <c r="C1229" s="67" t="str">
        <f t="shared" si="60"/>
        <v>DB2SuministroUsuariosJalisco</v>
      </c>
      <c r="E1229" s="192" t="s">
        <v>50</v>
      </c>
      <c r="F1229" s="99" t="s">
        <v>193</v>
      </c>
      <c r="G1229" s="99" t="s">
        <v>194</v>
      </c>
      <c r="H1229" s="99" t="s">
        <v>195</v>
      </c>
      <c r="I1229" s="99" t="s">
        <v>68</v>
      </c>
      <c r="J1229" s="285" t="s">
        <v>161</v>
      </c>
      <c r="K1229" s="505">
        <f>ROUND(INDEX(TR_ENERO_2025!$D$50:$O$66,MATCH($I1229,TR_ENERO_2025!$C$50:$C$66,0),MATCH($E1229,TR_ENERO_2025!$D$48:$O$48,0)),LOOKUP($H1229,TR_ENERO_2025!$B$71:$C$73,TR_ENERO_2025!$C$71:$C$73))</f>
        <v>37.24</v>
      </c>
    </row>
    <row r="1230" spans="1:11" ht="16.5" hidden="1" x14ac:dyDescent="0.3">
      <c r="A1230" s="67" t="str">
        <f t="shared" si="61"/>
        <v>PDBTSuministroJalisco</v>
      </c>
      <c r="B1230" s="250" t="str">
        <f t="shared" si="59"/>
        <v>PDBTUsuariosJalisco</v>
      </c>
      <c r="C1230" s="67" t="str">
        <f t="shared" si="60"/>
        <v>PDBTSuministroUsuariosJalisco</v>
      </c>
      <c r="E1230" s="192" t="s">
        <v>56</v>
      </c>
      <c r="F1230" s="99" t="s">
        <v>193</v>
      </c>
      <c r="G1230" s="99" t="s">
        <v>194</v>
      </c>
      <c r="H1230" s="99" t="s">
        <v>195</v>
      </c>
      <c r="I1230" s="99" t="s">
        <v>68</v>
      </c>
      <c r="J1230" s="285" t="s">
        <v>161</v>
      </c>
      <c r="K1230" s="505">
        <f>ROUND(INDEX(TR_ENERO_2025!$D$50:$O$66,MATCH($I1230,TR_ENERO_2025!$C$50:$C$66,0),MATCH($E1230,TR_ENERO_2025!$D$48:$O$48,0)),LOOKUP($H1230,TR_ENERO_2025!$B$71:$C$73,TR_ENERO_2025!$C$71:$C$73))</f>
        <v>37.24</v>
      </c>
    </row>
    <row r="1231" spans="1:11" ht="16.5" hidden="1" x14ac:dyDescent="0.3">
      <c r="A1231" s="67" t="str">
        <f t="shared" si="61"/>
        <v>GDBTSuministroJalisco</v>
      </c>
      <c r="B1231" s="250" t="str">
        <f t="shared" si="59"/>
        <v>GDBTUsuariosJalisco</v>
      </c>
      <c r="C1231" s="67" t="str">
        <f t="shared" si="60"/>
        <v>GDBTSuministroUsuariosJalisco</v>
      </c>
      <c r="E1231" s="192" t="s">
        <v>53</v>
      </c>
      <c r="F1231" s="99" t="s">
        <v>193</v>
      </c>
      <c r="G1231" s="99" t="s">
        <v>194</v>
      </c>
      <c r="H1231" s="99" t="s">
        <v>195</v>
      </c>
      <c r="I1231" s="99" t="s">
        <v>68</v>
      </c>
      <c r="J1231" s="285" t="s">
        <v>161</v>
      </c>
      <c r="K1231" s="505">
        <f>ROUND(INDEX(TR_ENERO_2025!$D$50:$O$66,MATCH($I1231,TR_ENERO_2025!$C$50:$C$66,0),MATCH($E1231,TR_ENERO_2025!$D$48:$O$48,0)),LOOKUP($H1231,TR_ENERO_2025!$B$71:$C$73,TR_ENERO_2025!$C$71:$C$73))</f>
        <v>372.38</v>
      </c>
    </row>
    <row r="1232" spans="1:11" ht="16.5" hidden="1" x14ac:dyDescent="0.3">
      <c r="A1232" s="67" t="str">
        <f t="shared" si="61"/>
        <v>RABTSuministroJalisco</v>
      </c>
      <c r="B1232" s="250" t="str">
        <f t="shared" si="59"/>
        <v>RABTUsuariosJalisco</v>
      </c>
      <c r="C1232" s="67" t="str">
        <f t="shared" si="60"/>
        <v>RABTSuministroUsuariosJalisco</v>
      </c>
      <c r="E1232" s="192" t="s">
        <v>59</v>
      </c>
      <c r="F1232" s="99" t="s">
        <v>193</v>
      </c>
      <c r="G1232" s="99" t="s">
        <v>194</v>
      </c>
      <c r="H1232" s="99" t="s">
        <v>195</v>
      </c>
      <c r="I1232" s="99" t="s">
        <v>68</v>
      </c>
      <c r="J1232" s="285" t="s">
        <v>161</v>
      </c>
      <c r="K1232" s="505">
        <f>ROUND(INDEX(TR_ENERO_2025!$D$50:$O$66,MATCH($I1232,TR_ENERO_2025!$C$50:$C$66,0),MATCH($E1232,TR_ENERO_2025!$D$48:$O$48,0)),LOOKUP($H1232,TR_ENERO_2025!$B$71:$C$73,TR_ENERO_2025!$C$71:$C$73))</f>
        <v>37.24</v>
      </c>
    </row>
    <row r="1233" spans="1:11" ht="16.5" hidden="1" x14ac:dyDescent="0.3">
      <c r="A1233" s="67" t="str">
        <f t="shared" si="61"/>
        <v>APBTSuministroJalisco</v>
      </c>
      <c r="B1233" s="250" t="str">
        <f t="shared" si="59"/>
        <v>APBTUsuariosJalisco</v>
      </c>
      <c r="C1233" s="67" t="str">
        <f t="shared" si="60"/>
        <v>APBTSuministroUsuariosJalisco</v>
      </c>
      <c r="E1233" s="187" t="s">
        <v>57</v>
      </c>
      <c r="F1233" s="99" t="s">
        <v>193</v>
      </c>
      <c r="G1233" s="99" t="s">
        <v>194</v>
      </c>
      <c r="H1233" s="99" t="s">
        <v>195</v>
      </c>
      <c r="I1233" s="99" t="s">
        <v>68</v>
      </c>
      <c r="J1233" s="285" t="s">
        <v>161</v>
      </c>
      <c r="K1233" s="505">
        <f>ROUND(INDEX(TR_ENERO_2025!$D$50:$O$66,MATCH($I1233,TR_ENERO_2025!$C$50:$C$66,0),MATCH($E1233,TR_ENERO_2025!$D$48:$O$48,0)),LOOKUP($H1233,TR_ENERO_2025!$B$71:$C$73,TR_ENERO_2025!$C$71:$C$73))</f>
        <v>37.24</v>
      </c>
    </row>
    <row r="1234" spans="1:11" ht="13.15" hidden="1" customHeight="1" x14ac:dyDescent="0.3">
      <c r="A1234" s="67" t="str">
        <f t="shared" si="61"/>
        <v>APMTSuministroJalisco</v>
      </c>
      <c r="B1234" s="250" t="str">
        <f t="shared" si="59"/>
        <v>APMTUsuariosJalisco</v>
      </c>
      <c r="C1234" s="67" t="str">
        <f t="shared" si="60"/>
        <v>APMTSuministroUsuariosJalisco</v>
      </c>
      <c r="E1234" s="187" t="s">
        <v>58</v>
      </c>
      <c r="F1234" s="99" t="s">
        <v>193</v>
      </c>
      <c r="G1234" s="99" t="s">
        <v>194</v>
      </c>
      <c r="H1234" s="99" t="s">
        <v>195</v>
      </c>
      <c r="I1234" s="99" t="s">
        <v>68</v>
      </c>
      <c r="J1234" s="285" t="s">
        <v>161</v>
      </c>
      <c r="K1234" s="505">
        <f>ROUND(INDEX(TR_ENERO_2025!$D$50:$O$66,MATCH($I1234,TR_ENERO_2025!$C$50:$C$66,0),MATCH($E1234,TR_ENERO_2025!$D$48:$O$48,0)),LOOKUP($H1234,TR_ENERO_2025!$B$71:$C$73,TR_ENERO_2025!$C$71:$C$73))</f>
        <v>372.38</v>
      </c>
    </row>
    <row r="1235" spans="1:11" ht="13.15" hidden="1" customHeight="1" x14ac:dyDescent="0.3">
      <c r="A1235" s="67" t="str">
        <f t="shared" si="61"/>
        <v>GDMTHSuministroJalisco</v>
      </c>
      <c r="B1235" s="250" t="str">
        <f t="shared" si="59"/>
        <v>GDMTHUsuariosJalisco</v>
      </c>
      <c r="C1235" s="67" t="str">
        <f t="shared" si="60"/>
        <v>GDMTHSuministroUsuariosJalisco</v>
      </c>
      <c r="E1235" s="180" t="s">
        <v>54</v>
      </c>
      <c r="F1235" s="99" t="s">
        <v>193</v>
      </c>
      <c r="G1235" s="99" t="s">
        <v>194</v>
      </c>
      <c r="H1235" s="99" t="s">
        <v>195</v>
      </c>
      <c r="I1235" s="99" t="s">
        <v>68</v>
      </c>
      <c r="J1235" s="285" t="s">
        <v>161</v>
      </c>
      <c r="K1235" s="505">
        <f>ROUND(INDEX(TR_ENERO_2025!$D$50:$O$66,MATCH($I1235,TR_ENERO_2025!$C$50:$C$66,0),MATCH($E1235,TR_ENERO_2025!$D$48:$O$48,0)),LOOKUP($H1235,TR_ENERO_2025!$B$71:$C$73,TR_ENERO_2025!$C$71:$C$73))</f>
        <v>372.38</v>
      </c>
    </row>
    <row r="1236" spans="1:11" ht="16.5" hidden="1" x14ac:dyDescent="0.3">
      <c r="A1236" s="67" t="str">
        <f t="shared" si="61"/>
        <v>GDMTOSuministroJalisco</v>
      </c>
      <c r="B1236" s="250" t="str">
        <f t="shared" si="59"/>
        <v>GDMTOUsuariosJalisco</v>
      </c>
      <c r="C1236" s="67" t="str">
        <f t="shared" si="60"/>
        <v>GDMTOSuministroUsuariosJalisco</v>
      </c>
      <c r="E1236" s="180" t="s">
        <v>55</v>
      </c>
      <c r="F1236" s="99" t="s">
        <v>193</v>
      </c>
      <c r="G1236" s="99" t="s">
        <v>194</v>
      </c>
      <c r="H1236" s="99" t="s">
        <v>195</v>
      </c>
      <c r="I1236" s="99" t="s">
        <v>68</v>
      </c>
      <c r="J1236" s="285" t="s">
        <v>161</v>
      </c>
      <c r="K1236" s="505">
        <f>ROUND(INDEX(TR_ENERO_2025!$D$50:$O$66,MATCH($I1236,TR_ENERO_2025!$C$50:$C$66,0),MATCH($E1236,TR_ENERO_2025!$D$48:$O$48,0)),LOOKUP($H1236,TR_ENERO_2025!$B$71:$C$73,TR_ENERO_2025!$C$71:$C$73))</f>
        <v>372.38</v>
      </c>
    </row>
    <row r="1237" spans="1:11" ht="16.5" hidden="1" x14ac:dyDescent="0.3">
      <c r="A1237" s="67" t="str">
        <f t="shared" si="61"/>
        <v>RAMTSuministroJalisco</v>
      </c>
      <c r="B1237" s="250" t="str">
        <f t="shared" si="59"/>
        <v>RAMTUsuariosJalisco</v>
      </c>
      <c r="C1237" s="67" t="str">
        <f t="shared" si="60"/>
        <v>RAMTSuministroUsuariosJalisco</v>
      </c>
      <c r="E1237" s="192" t="s">
        <v>60</v>
      </c>
      <c r="F1237" s="99" t="s">
        <v>193</v>
      </c>
      <c r="G1237" s="99" t="s">
        <v>194</v>
      </c>
      <c r="H1237" s="99" t="s">
        <v>195</v>
      </c>
      <c r="I1237" s="99" t="s">
        <v>68</v>
      </c>
      <c r="J1237" s="285" t="s">
        <v>161</v>
      </c>
      <c r="K1237" s="505">
        <f>ROUND(INDEX(TR_ENERO_2025!$D$50:$O$66,MATCH($I1237,TR_ENERO_2025!$C$50:$C$66,0),MATCH($E1237,TR_ENERO_2025!$D$48:$O$48,0)),LOOKUP($H1237,TR_ENERO_2025!$B$71:$C$73,TR_ENERO_2025!$C$71:$C$73))</f>
        <v>372.38</v>
      </c>
    </row>
    <row r="1238" spans="1:11" ht="16.5" hidden="1" x14ac:dyDescent="0.3">
      <c r="A1238" s="67" t="str">
        <f t="shared" si="61"/>
        <v>DISTSuministroJalisco</v>
      </c>
      <c r="B1238" s="250" t="str">
        <f t="shared" si="59"/>
        <v>DISTUsuariosJalisco</v>
      </c>
      <c r="C1238" s="67" t="str">
        <f t="shared" si="60"/>
        <v>DISTSuministroUsuariosJalisco</v>
      </c>
      <c r="E1238" s="192" t="s">
        <v>51</v>
      </c>
      <c r="F1238" s="99" t="s">
        <v>193</v>
      </c>
      <c r="G1238" s="99" t="s">
        <v>194</v>
      </c>
      <c r="H1238" s="99" t="s">
        <v>195</v>
      </c>
      <c r="I1238" s="99" t="s">
        <v>68</v>
      </c>
      <c r="J1238" s="285" t="s">
        <v>161</v>
      </c>
      <c r="K1238" s="505">
        <f>ROUND(INDEX(TR_ENERO_2025!$D$50:$O$66,MATCH($I1238,TR_ENERO_2025!$C$50:$C$66,0),MATCH($E1238,TR_ENERO_2025!$D$48:$O$48,0)),LOOKUP($H1238,TR_ENERO_2025!$B$71:$C$73,TR_ENERO_2025!$C$71:$C$73))</f>
        <v>1117.1500000000001</v>
      </c>
    </row>
    <row r="1239" spans="1:11" ht="16.5" hidden="1" x14ac:dyDescent="0.3">
      <c r="A1239" s="67" t="str">
        <f t="shared" si="61"/>
        <v>DITSuministroJalisco</v>
      </c>
      <c r="B1239" s="250" t="str">
        <f t="shared" si="59"/>
        <v>DITUsuariosJalisco</v>
      </c>
      <c r="C1239" s="67" t="str">
        <f t="shared" si="60"/>
        <v>DITSuministroUsuariosJalisco</v>
      </c>
      <c r="E1239" s="192" t="s">
        <v>52</v>
      </c>
      <c r="F1239" s="99" t="s">
        <v>193</v>
      </c>
      <c r="G1239" s="99" t="s">
        <v>194</v>
      </c>
      <c r="H1239" s="99" t="s">
        <v>195</v>
      </c>
      <c r="I1239" s="99" t="s">
        <v>68</v>
      </c>
      <c r="J1239" s="285" t="s">
        <v>161</v>
      </c>
      <c r="K1239" s="505">
        <f>ROUND(INDEX(TR_ENERO_2025!$D$50:$O$66,MATCH($I1239,TR_ENERO_2025!$C$50:$C$66,0),MATCH($E1239,TR_ENERO_2025!$D$48:$O$48,0)),LOOKUP($H1239,TR_ENERO_2025!$B$71:$C$73,TR_ENERO_2025!$C$71:$C$73))</f>
        <v>1117.1500000000001</v>
      </c>
    </row>
    <row r="1240" spans="1:11" ht="16.5" hidden="1" x14ac:dyDescent="0.3">
      <c r="A1240" s="67" t="str">
        <f t="shared" si="61"/>
        <v>DB1SuministroNoroeste</v>
      </c>
      <c r="B1240" s="250" t="str">
        <f t="shared" si="59"/>
        <v>DB1UsuariosNoroeste</v>
      </c>
      <c r="C1240" s="67" t="str">
        <f t="shared" si="60"/>
        <v>DB1SuministroUsuariosNoroeste</v>
      </c>
      <c r="E1240" s="192" t="s">
        <v>48</v>
      </c>
      <c r="F1240" s="99" t="s">
        <v>193</v>
      </c>
      <c r="G1240" s="99" t="s">
        <v>194</v>
      </c>
      <c r="H1240" s="99" t="s">
        <v>195</v>
      </c>
      <c r="I1240" s="99" t="s">
        <v>69</v>
      </c>
      <c r="J1240" s="285" t="s">
        <v>161</v>
      </c>
      <c r="K1240" s="505">
        <f>ROUND(INDEX(TR_ENERO_2025!$D$50:$O$66,MATCH($I1240,TR_ENERO_2025!$C$50:$C$66,0),MATCH($E1240,TR_ENERO_2025!$D$48:$O$48,0)),LOOKUP($H1240,TR_ENERO_2025!$B$71:$C$73,TR_ENERO_2025!$C$71:$C$73))</f>
        <v>77.77</v>
      </c>
    </row>
    <row r="1241" spans="1:11" ht="16.5" hidden="1" x14ac:dyDescent="0.3">
      <c r="A1241" s="67" t="str">
        <f t="shared" si="61"/>
        <v>DB2SuministroNoroeste</v>
      </c>
      <c r="B1241" s="250" t="str">
        <f t="shared" si="59"/>
        <v>DB2UsuariosNoroeste</v>
      </c>
      <c r="C1241" s="67" t="str">
        <f t="shared" si="60"/>
        <v>DB2SuministroUsuariosNoroeste</v>
      </c>
      <c r="E1241" s="192" t="s">
        <v>50</v>
      </c>
      <c r="F1241" s="99" t="s">
        <v>193</v>
      </c>
      <c r="G1241" s="99" t="s">
        <v>194</v>
      </c>
      <c r="H1241" s="99" t="s">
        <v>195</v>
      </c>
      <c r="I1241" s="99" t="s">
        <v>69</v>
      </c>
      <c r="J1241" s="285" t="s">
        <v>161</v>
      </c>
      <c r="K1241" s="505">
        <f>ROUND(INDEX(TR_ENERO_2025!$D$50:$O$66,MATCH($I1241,TR_ENERO_2025!$C$50:$C$66,0),MATCH($E1241,TR_ENERO_2025!$D$48:$O$48,0)),LOOKUP($H1241,TR_ENERO_2025!$B$71:$C$73,TR_ENERO_2025!$C$71:$C$73))</f>
        <v>77.77</v>
      </c>
    </row>
    <row r="1242" spans="1:11" ht="16.5" hidden="1" x14ac:dyDescent="0.3">
      <c r="A1242" s="67" t="str">
        <f t="shared" si="61"/>
        <v>PDBTSuministroNoroeste</v>
      </c>
      <c r="B1242" s="250" t="str">
        <f t="shared" si="59"/>
        <v>PDBTUsuariosNoroeste</v>
      </c>
      <c r="C1242" s="67" t="str">
        <f t="shared" si="60"/>
        <v>PDBTSuministroUsuariosNoroeste</v>
      </c>
      <c r="E1242" s="192" t="s">
        <v>56</v>
      </c>
      <c r="F1242" s="99" t="s">
        <v>193</v>
      </c>
      <c r="G1242" s="99" t="s">
        <v>194</v>
      </c>
      <c r="H1242" s="99" t="s">
        <v>195</v>
      </c>
      <c r="I1242" s="99" t="s">
        <v>69</v>
      </c>
      <c r="J1242" s="285" t="s">
        <v>161</v>
      </c>
      <c r="K1242" s="505">
        <f>ROUND(INDEX(TR_ENERO_2025!$D$50:$O$66,MATCH($I1242,TR_ENERO_2025!$C$50:$C$66,0),MATCH($E1242,TR_ENERO_2025!$D$48:$O$48,0)),LOOKUP($H1242,TR_ENERO_2025!$B$71:$C$73,TR_ENERO_2025!$C$71:$C$73))</f>
        <v>77.77</v>
      </c>
    </row>
    <row r="1243" spans="1:11" ht="16.5" hidden="1" x14ac:dyDescent="0.3">
      <c r="A1243" s="67" t="str">
        <f t="shared" si="61"/>
        <v>GDBTSuministroNoroeste</v>
      </c>
      <c r="B1243" s="250" t="str">
        <f t="shared" si="59"/>
        <v>GDBTUsuariosNoroeste</v>
      </c>
      <c r="C1243" s="67" t="str">
        <f t="shared" si="60"/>
        <v>GDBTSuministroUsuariosNoroeste</v>
      </c>
      <c r="E1243" s="192" t="s">
        <v>53</v>
      </c>
      <c r="F1243" s="99" t="s">
        <v>193</v>
      </c>
      <c r="G1243" s="99" t="s">
        <v>194</v>
      </c>
      <c r="H1243" s="99" t="s">
        <v>195</v>
      </c>
      <c r="I1243" s="99" t="s">
        <v>69</v>
      </c>
      <c r="J1243" s="285" t="s">
        <v>161</v>
      </c>
      <c r="K1243" s="505">
        <f>ROUND(INDEX(TR_ENERO_2025!$D$50:$O$66,MATCH($I1243,TR_ENERO_2025!$C$50:$C$66,0),MATCH($E1243,TR_ENERO_2025!$D$48:$O$48,0)),LOOKUP($H1243,TR_ENERO_2025!$B$71:$C$73,TR_ENERO_2025!$C$71:$C$73))</f>
        <v>777.67</v>
      </c>
    </row>
    <row r="1244" spans="1:11" ht="16.5" hidden="1" x14ac:dyDescent="0.3">
      <c r="A1244" s="67" t="str">
        <f t="shared" si="61"/>
        <v>RABTSuministroNoroeste</v>
      </c>
      <c r="B1244" s="250" t="str">
        <f t="shared" si="59"/>
        <v>RABTUsuariosNoroeste</v>
      </c>
      <c r="C1244" s="67" t="str">
        <f t="shared" si="60"/>
        <v>RABTSuministroUsuariosNoroeste</v>
      </c>
      <c r="E1244" s="192" t="s">
        <v>59</v>
      </c>
      <c r="F1244" s="99" t="s">
        <v>193</v>
      </c>
      <c r="G1244" s="99" t="s">
        <v>194</v>
      </c>
      <c r="H1244" s="99" t="s">
        <v>195</v>
      </c>
      <c r="I1244" s="99" t="s">
        <v>69</v>
      </c>
      <c r="J1244" s="285" t="s">
        <v>161</v>
      </c>
      <c r="K1244" s="505">
        <f>ROUND(INDEX(TR_ENERO_2025!$D$50:$O$66,MATCH($I1244,TR_ENERO_2025!$C$50:$C$66,0),MATCH($E1244,TR_ENERO_2025!$D$48:$O$48,0)),LOOKUP($H1244,TR_ENERO_2025!$B$71:$C$73,TR_ENERO_2025!$C$71:$C$73))</f>
        <v>77.77</v>
      </c>
    </row>
    <row r="1245" spans="1:11" ht="16.5" hidden="1" x14ac:dyDescent="0.3">
      <c r="A1245" s="67" t="str">
        <f t="shared" si="61"/>
        <v>APBTSuministroNoroeste</v>
      </c>
      <c r="B1245" s="250" t="str">
        <f t="shared" si="59"/>
        <v>APBTUsuariosNoroeste</v>
      </c>
      <c r="C1245" s="67" t="str">
        <f t="shared" si="60"/>
        <v>APBTSuministroUsuariosNoroeste</v>
      </c>
      <c r="E1245" s="187" t="s">
        <v>57</v>
      </c>
      <c r="F1245" s="99" t="s">
        <v>193</v>
      </c>
      <c r="G1245" s="99" t="s">
        <v>194</v>
      </c>
      <c r="H1245" s="99" t="s">
        <v>195</v>
      </c>
      <c r="I1245" s="99" t="s">
        <v>69</v>
      </c>
      <c r="J1245" s="285" t="s">
        <v>161</v>
      </c>
      <c r="K1245" s="505">
        <f>ROUND(INDEX(TR_ENERO_2025!$D$50:$O$66,MATCH($I1245,TR_ENERO_2025!$C$50:$C$66,0),MATCH($E1245,TR_ENERO_2025!$D$48:$O$48,0)),LOOKUP($H1245,TR_ENERO_2025!$B$71:$C$73,TR_ENERO_2025!$C$71:$C$73))</f>
        <v>77.77</v>
      </c>
    </row>
    <row r="1246" spans="1:11" ht="16.5" hidden="1" x14ac:dyDescent="0.3">
      <c r="A1246" s="67" t="str">
        <f t="shared" si="61"/>
        <v>APMTSuministroNoroeste</v>
      </c>
      <c r="B1246" s="250" t="str">
        <f t="shared" si="59"/>
        <v>APMTUsuariosNoroeste</v>
      </c>
      <c r="C1246" s="67" t="str">
        <f t="shared" si="60"/>
        <v>APMTSuministroUsuariosNoroeste</v>
      </c>
      <c r="E1246" s="187" t="s">
        <v>58</v>
      </c>
      <c r="F1246" s="99" t="s">
        <v>193</v>
      </c>
      <c r="G1246" s="99" t="s">
        <v>194</v>
      </c>
      <c r="H1246" s="99" t="s">
        <v>195</v>
      </c>
      <c r="I1246" s="99" t="s">
        <v>69</v>
      </c>
      <c r="J1246" s="285" t="s">
        <v>161</v>
      </c>
      <c r="K1246" s="505">
        <f>ROUND(INDEX(TR_ENERO_2025!$D$50:$O$66,MATCH($I1246,TR_ENERO_2025!$C$50:$C$66,0),MATCH($E1246,TR_ENERO_2025!$D$48:$O$48,0)),LOOKUP($H1246,TR_ENERO_2025!$B$71:$C$73,TR_ENERO_2025!$C$71:$C$73))</f>
        <v>777.67</v>
      </c>
    </row>
    <row r="1247" spans="1:11" ht="16.5" hidden="1" x14ac:dyDescent="0.3">
      <c r="A1247" s="67" t="str">
        <f t="shared" si="61"/>
        <v>GDMTHSuministroNoroeste</v>
      </c>
      <c r="B1247" s="250" t="str">
        <f t="shared" si="59"/>
        <v>GDMTHUsuariosNoroeste</v>
      </c>
      <c r="C1247" s="67" t="str">
        <f t="shared" si="60"/>
        <v>GDMTHSuministroUsuariosNoroeste</v>
      </c>
      <c r="E1247" s="180" t="s">
        <v>54</v>
      </c>
      <c r="F1247" s="99" t="s">
        <v>193</v>
      </c>
      <c r="G1247" s="99" t="s">
        <v>194</v>
      </c>
      <c r="H1247" s="99" t="s">
        <v>195</v>
      </c>
      <c r="I1247" s="99" t="s">
        <v>69</v>
      </c>
      <c r="J1247" s="285" t="s">
        <v>161</v>
      </c>
      <c r="K1247" s="505">
        <f>ROUND(INDEX(TR_ENERO_2025!$D$50:$O$66,MATCH($I1247,TR_ENERO_2025!$C$50:$C$66,0),MATCH($E1247,TR_ENERO_2025!$D$48:$O$48,0)),LOOKUP($H1247,TR_ENERO_2025!$B$71:$C$73,TR_ENERO_2025!$C$71:$C$73))</f>
        <v>777.67</v>
      </c>
    </row>
    <row r="1248" spans="1:11" ht="16.5" hidden="1" x14ac:dyDescent="0.3">
      <c r="A1248" s="67" t="str">
        <f t="shared" si="61"/>
        <v>GDMTOSuministroNoroeste</v>
      </c>
      <c r="B1248" s="250" t="str">
        <f t="shared" si="59"/>
        <v>GDMTOUsuariosNoroeste</v>
      </c>
      <c r="C1248" s="67" t="str">
        <f t="shared" si="60"/>
        <v>GDMTOSuministroUsuariosNoroeste</v>
      </c>
      <c r="E1248" s="180" t="s">
        <v>55</v>
      </c>
      <c r="F1248" s="99" t="s">
        <v>193</v>
      </c>
      <c r="G1248" s="99" t="s">
        <v>194</v>
      </c>
      <c r="H1248" s="99" t="s">
        <v>195</v>
      </c>
      <c r="I1248" s="99" t="s">
        <v>69</v>
      </c>
      <c r="J1248" s="285" t="s">
        <v>161</v>
      </c>
      <c r="K1248" s="505">
        <f>ROUND(INDEX(TR_ENERO_2025!$D$50:$O$66,MATCH($I1248,TR_ENERO_2025!$C$50:$C$66,0),MATCH($E1248,TR_ENERO_2025!$D$48:$O$48,0)),LOOKUP($H1248,TR_ENERO_2025!$B$71:$C$73,TR_ENERO_2025!$C$71:$C$73))</f>
        <v>777.67</v>
      </c>
    </row>
    <row r="1249" spans="1:11" ht="16.5" hidden="1" x14ac:dyDescent="0.3">
      <c r="A1249" s="67" t="str">
        <f t="shared" si="61"/>
        <v>RAMTSuministroNoroeste</v>
      </c>
      <c r="B1249" s="250" t="str">
        <f t="shared" si="59"/>
        <v>RAMTUsuariosNoroeste</v>
      </c>
      <c r="C1249" s="67" t="str">
        <f t="shared" si="60"/>
        <v>RAMTSuministroUsuariosNoroeste</v>
      </c>
      <c r="E1249" s="192" t="s">
        <v>60</v>
      </c>
      <c r="F1249" s="99" t="s">
        <v>193</v>
      </c>
      <c r="G1249" s="99" t="s">
        <v>194</v>
      </c>
      <c r="H1249" s="99" t="s">
        <v>195</v>
      </c>
      <c r="I1249" s="99" t="s">
        <v>69</v>
      </c>
      <c r="J1249" s="285" t="s">
        <v>161</v>
      </c>
      <c r="K1249" s="505">
        <f>ROUND(INDEX(TR_ENERO_2025!$D$50:$O$66,MATCH($I1249,TR_ENERO_2025!$C$50:$C$66,0),MATCH($E1249,TR_ENERO_2025!$D$48:$O$48,0)),LOOKUP($H1249,TR_ENERO_2025!$B$71:$C$73,TR_ENERO_2025!$C$71:$C$73))</f>
        <v>777.67</v>
      </c>
    </row>
    <row r="1250" spans="1:11" ht="16.5" hidden="1" x14ac:dyDescent="0.3">
      <c r="A1250" s="67" t="str">
        <f t="shared" si="61"/>
        <v>DISTSuministroNoroeste</v>
      </c>
      <c r="B1250" s="250" t="str">
        <f t="shared" si="59"/>
        <v>DISTUsuariosNoroeste</v>
      </c>
      <c r="C1250" s="67" t="str">
        <f t="shared" si="60"/>
        <v>DISTSuministroUsuariosNoroeste</v>
      </c>
      <c r="E1250" s="192" t="s">
        <v>51</v>
      </c>
      <c r="F1250" s="99" t="s">
        <v>193</v>
      </c>
      <c r="G1250" s="99" t="s">
        <v>194</v>
      </c>
      <c r="H1250" s="99" t="s">
        <v>195</v>
      </c>
      <c r="I1250" s="99" t="s">
        <v>69</v>
      </c>
      <c r="J1250" s="285" t="s">
        <v>161</v>
      </c>
      <c r="K1250" s="505">
        <f>ROUND(INDEX(TR_ENERO_2025!$D$50:$O$66,MATCH($I1250,TR_ENERO_2025!$C$50:$C$66,0),MATCH($E1250,TR_ENERO_2025!$D$48:$O$48,0)),LOOKUP($H1250,TR_ENERO_2025!$B$71:$C$73,TR_ENERO_2025!$C$71:$C$73))</f>
        <v>2333.0100000000002</v>
      </c>
    </row>
    <row r="1251" spans="1:11" ht="16.5" hidden="1" x14ac:dyDescent="0.3">
      <c r="A1251" s="67" t="str">
        <f t="shared" si="61"/>
        <v>DITSuministroNoroeste</v>
      </c>
      <c r="B1251" s="250" t="str">
        <f t="shared" si="59"/>
        <v>DITUsuariosNoroeste</v>
      </c>
      <c r="C1251" s="67" t="str">
        <f t="shared" si="60"/>
        <v>DITSuministroUsuariosNoroeste</v>
      </c>
      <c r="E1251" s="192" t="s">
        <v>52</v>
      </c>
      <c r="F1251" s="99" t="s">
        <v>193</v>
      </c>
      <c r="G1251" s="99" t="s">
        <v>194</v>
      </c>
      <c r="H1251" s="99" t="s">
        <v>195</v>
      </c>
      <c r="I1251" s="99" t="s">
        <v>69</v>
      </c>
      <c r="J1251" s="285" t="s">
        <v>161</v>
      </c>
      <c r="K1251" s="505">
        <f>ROUND(INDEX(TR_ENERO_2025!$D$50:$O$66,MATCH($I1251,TR_ENERO_2025!$C$50:$C$66,0),MATCH($E1251,TR_ENERO_2025!$D$48:$O$48,0)),LOOKUP($H1251,TR_ENERO_2025!$B$71:$C$73,TR_ENERO_2025!$C$71:$C$73))</f>
        <v>2333.0100000000002</v>
      </c>
    </row>
    <row r="1252" spans="1:11" ht="16.5" hidden="1" x14ac:dyDescent="0.3">
      <c r="A1252" s="67" t="str">
        <f t="shared" si="61"/>
        <v>DB1SuministroNorte</v>
      </c>
      <c r="B1252" s="250" t="str">
        <f t="shared" si="59"/>
        <v>DB1UsuariosNorte</v>
      </c>
      <c r="C1252" s="67" t="str">
        <f t="shared" si="60"/>
        <v>DB1SuministroUsuariosNorte</v>
      </c>
      <c r="E1252" s="192" t="s">
        <v>48</v>
      </c>
      <c r="F1252" s="99" t="s">
        <v>193</v>
      </c>
      <c r="G1252" s="99" t="s">
        <v>194</v>
      </c>
      <c r="H1252" s="99" t="s">
        <v>195</v>
      </c>
      <c r="I1252" s="99" t="s">
        <v>70</v>
      </c>
      <c r="J1252" s="285" t="s">
        <v>161</v>
      </c>
      <c r="K1252" s="505">
        <f>ROUND(INDEX(TR_ENERO_2025!$D$50:$O$66,MATCH($I1252,TR_ENERO_2025!$C$50:$C$66,0),MATCH($E1252,TR_ENERO_2025!$D$48:$O$48,0)),LOOKUP($H1252,TR_ENERO_2025!$B$71:$C$73,TR_ENERO_2025!$C$71:$C$73))</f>
        <v>72.64</v>
      </c>
    </row>
    <row r="1253" spans="1:11" ht="16.5" hidden="1" x14ac:dyDescent="0.3">
      <c r="A1253" s="67" t="str">
        <f t="shared" si="61"/>
        <v>DB2SuministroNorte</v>
      </c>
      <c r="B1253" s="250" t="str">
        <f t="shared" si="59"/>
        <v>DB2UsuariosNorte</v>
      </c>
      <c r="C1253" s="67" t="str">
        <f t="shared" si="60"/>
        <v>DB2SuministroUsuariosNorte</v>
      </c>
      <c r="E1253" s="192" t="s">
        <v>50</v>
      </c>
      <c r="F1253" s="99" t="s">
        <v>193</v>
      </c>
      <c r="G1253" s="99" t="s">
        <v>194</v>
      </c>
      <c r="H1253" s="99" t="s">
        <v>195</v>
      </c>
      <c r="I1253" s="99" t="s">
        <v>70</v>
      </c>
      <c r="J1253" s="285" t="s">
        <v>161</v>
      </c>
      <c r="K1253" s="505">
        <f>ROUND(INDEX(TR_ENERO_2025!$D$50:$O$66,MATCH($I1253,TR_ENERO_2025!$C$50:$C$66,0),MATCH($E1253,TR_ENERO_2025!$D$48:$O$48,0)),LOOKUP($H1253,TR_ENERO_2025!$B$71:$C$73,TR_ENERO_2025!$C$71:$C$73))</f>
        <v>72.64</v>
      </c>
    </row>
    <row r="1254" spans="1:11" ht="16.5" hidden="1" x14ac:dyDescent="0.3">
      <c r="A1254" s="67" t="str">
        <f t="shared" si="61"/>
        <v>PDBTSuministroNorte</v>
      </c>
      <c r="B1254" s="250" t="str">
        <f t="shared" si="59"/>
        <v>PDBTUsuariosNorte</v>
      </c>
      <c r="C1254" s="67" t="str">
        <f t="shared" si="60"/>
        <v>PDBTSuministroUsuariosNorte</v>
      </c>
      <c r="E1254" s="192" t="s">
        <v>56</v>
      </c>
      <c r="F1254" s="99" t="s">
        <v>193</v>
      </c>
      <c r="G1254" s="99" t="s">
        <v>194</v>
      </c>
      <c r="H1254" s="99" t="s">
        <v>195</v>
      </c>
      <c r="I1254" s="99" t="s">
        <v>70</v>
      </c>
      <c r="J1254" s="285" t="s">
        <v>161</v>
      </c>
      <c r="K1254" s="505">
        <f>ROUND(INDEX(TR_ENERO_2025!$D$50:$O$66,MATCH($I1254,TR_ENERO_2025!$C$50:$C$66,0),MATCH($E1254,TR_ENERO_2025!$D$48:$O$48,0)),LOOKUP($H1254,TR_ENERO_2025!$B$71:$C$73,TR_ENERO_2025!$C$71:$C$73))</f>
        <v>72.64</v>
      </c>
    </row>
    <row r="1255" spans="1:11" ht="16.5" hidden="1" x14ac:dyDescent="0.3">
      <c r="A1255" s="67" t="str">
        <f t="shared" si="61"/>
        <v>GDBTSuministroNorte</v>
      </c>
      <c r="B1255" s="250" t="str">
        <f t="shared" si="59"/>
        <v>GDBTUsuariosNorte</v>
      </c>
      <c r="C1255" s="67" t="str">
        <f t="shared" si="60"/>
        <v>GDBTSuministroUsuariosNorte</v>
      </c>
      <c r="E1255" s="192" t="s">
        <v>53</v>
      </c>
      <c r="F1255" s="99" t="s">
        <v>193</v>
      </c>
      <c r="G1255" s="99" t="s">
        <v>194</v>
      </c>
      <c r="H1255" s="99" t="s">
        <v>195</v>
      </c>
      <c r="I1255" s="99" t="s">
        <v>70</v>
      </c>
      <c r="J1255" s="285" t="s">
        <v>161</v>
      </c>
      <c r="K1255" s="505">
        <f>ROUND(INDEX(TR_ENERO_2025!$D$50:$O$66,MATCH($I1255,TR_ENERO_2025!$C$50:$C$66,0),MATCH($E1255,TR_ENERO_2025!$D$48:$O$48,0)),LOOKUP($H1255,TR_ENERO_2025!$B$71:$C$73,TR_ENERO_2025!$C$71:$C$73))</f>
        <v>726.37</v>
      </c>
    </row>
    <row r="1256" spans="1:11" ht="16.5" hidden="1" x14ac:dyDescent="0.3">
      <c r="A1256" s="67" t="str">
        <f t="shared" si="61"/>
        <v>RABTSuministroNorte</v>
      </c>
      <c r="B1256" s="250" t="str">
        <f t="shared" si="59"/>
        <v>RABTUsuariosNorte</v>
      </c>
      <c r="C1256" s="67" t="str">
        <f t="shared" si="60"/>
        <v>RABTSuministroUsuariosNorte</v>
      </c>
      <c r="E1256" s="192" t="s">
        <v>59</v>
      </c>
      <c r="F1256" s="99" t="s">
        <v>193</v>
      </c>
      <c r="G1256" s="99" t="s">
        <v>194</v>
      </c>
      <c r="H1256" s="99" t="s">
        <v>195</v>
      </c>
      <c r="I1256" s="99" t="s">
        <v>70</v>
      </c>
      <c r="J1256" s="285" t="s">
        <v>161</v>
      </c>
      <c r="K1256" s="505">
        <f>ROUND(INDEX(TR_ENERO_2025!$D$50:$O$66,MATCH($I1256,TR_ENERO_2025!$C$50:$C$66,0),MATCH($E1256,TR_ENERO_2025!$D$48:$O$48,0)),LOOKUP($H1256,TR_ENERO_2025!$B$71:$C$73,TR_ENERO_2025!$C$71:$C$73))</f>
        <v>72.64</v>
      </c>
    </row>
    <row r="1257" spans="1:11" ht="16.5" hidden="1" x14ac:dyDescent="0.3">
      <c r="A1257" s="67" t="str">
        <f t="shared" si="61"/>
        <v>APBTSuministroNorte</v>
      </c>
      <c r="B1257" s="250" t="str">
        <f t="shared" si="59"/>
        <v>APBTUsuariosNorte</v>
      </c>
      <c r="C1257" s="67" t="str">
        <f t="shared" si="60"/>
        <v>APBTSuministroUsuariosNorte</v>
      </c>
      <c r="E1257" s="187" t="s">
        <v>57</v>
      </c>
      <c r="F1257" s="99" t="s">
        <v>193</v>
      </c>
      <c r="G1257" s="99" t="s">
        <v>194</v>
      </c>
      <c r="H1257" s="99" t="s">
        <v>195</v>
      </c>
      <c r="I1257" s="99" t="s">
        <v>70</v>
      </c>
      <c r="J1257" s="285" t="s">
        <v>161</v>
      </c>
      <c r="K1257" s="505">
        <f>ROUND(INDEX(TR_ENERO_2025!$D$50:$O$66,MATCH($I1257,TR_ENERO_2025!$C$50:$C$66,0),MATCH($E1257,TR_ENERO_2025!$D$48:$O$48,0)),LOOKUP($H1257,TR_ENERO_2025!$B$71:$C$73,TR_ENERO_2025!$C$71:$C$73))</f>
        <v>72.64</v>
      </c>
    </row>
    <row r="1258" spans="1:11" ht="16.5" hidden="1" x14ac:dyDescent="0.3">
      <c r="A1258" s="67" t="str">
        <f t="shared" si="61"/>
        <v>APMTSuministroNorte</v>
      </c>
      <c r="B1258" s="250" t="str">
        <f t="shared" si="59"/>
        <v>APMTUsuariosNorte</v>
      </c>
      <c r="C1258" s="67" t="str">
        <f t="shared" si="60"/>
        <v>APMTSuministroUsuariosNorte</v>
      </c>
      <c r="E1258" s="187" t="s">
        <v>58</v>
      </c>
      <c r="F1258" s="99" t="s">
        <v>193</v>
      </c>
      <c r="G1258" s="99" t="s">
        <v>194</v>
      </c>
      <c r="H1258" s="99" t="s">
        <v>195</v>
      </c>
      <c r="I1258" s="99" t="s">
        <v>70</v>
      </c>
      <c r="J1258" s="285" t="s">
        <v>161</v>
      </c>
      <c r="K1258" s="505">
        <f>ROUND(INDEX(TR_ENERO_2025!$D$50:$O$66,MATCH($I1258,TR_ENERO_2025!$C$50:$C$66,0),MATCH($E1258,TR_ENERO_2025!$D$48:$O$48,0)),LOOKUP($H1258,TR_ENERO_2025!$B$71:$C$73,TR_ENERO_2025!$C$71:$C$73))</f>
        <v>726.37</v>
      </c>
    </row>
    <row r="1259" spans="1:11" ht="16.5" hidden="1" x14ac:dyDescent="0.3">
      <c r="A1259" s="67" t="str">
        <f t="shared" si="61"/>
        <v>GDMTHSuministroNorte</v>
      </c>
      <c r="B1259" s="250" t="str">
        <f t="shared" si="59"/>
        <v>GDMTHUsuariosNorte</v>
      </c>
      <c r="C1259" s="67" t="str">
        <f t="shared" si="60"/>
        <v>GDMTHSuministroUsuariosNorte</v>
      </c>
      <c r="E1259" s="180" t="s">
        <v>54</v>
      </c>
      <c r="F1259" s="99" t="s">
        <v>193</v>
      </c>
      <c r="G1259" s="99" t="s">
        <v>194</v>
      </c>
      <c r="H1259" s="99" t="s">
        <v>195</v>
      </c>
      <c r="I1259" s="99" t="s">
        <v>70</v>
      </c>
      <c r="J1259" s="285" t="s">
        <v>161</v>
      </c>
      <c r="K1259" s="505">
        <f>ROUND(INDEX(TR_ENERO_2025!$D$50:$O$66,MATCH($I1259,TR_ENERO_2025!$C$50:$C$66,0),MATCH($E1259,TR_ENERO_2025!$D$48:$O$48,0)),LOOKUP($H1259,TR_ENERO_2025!$B$71:$C$73,TR_ENERO_2025!$C$71:$C$73))</f>
        <v>726.37</v>
      </c>
    </row>
    <row r="1260" spans="1:11" ht="16.5" hidden="1" x14ac:dyDescent="0.3">
      <c r="A1260" s="67" t="str">
        <f t="shared" si="61"/>
        <v>GDMTOSuministroNorte</v>
      </c>
      <c r="B1260" s="250" t="str">
        <f t="shared" ref="B1260:B1323" si="62">E1260&amp;H1260&amp;I1260</f>
        <v>GDMTOUsuariosNorte</v>
      </c>
      <c r="C1260" s="67" t="str">
        <f t="shared" si="60"/>
        <v>GDMTOSuministroUsuariosNorte</v>
      </c>
      <c r="E1260" s="180" t="s">
        <v>55</v>
      </c>
      <c r="F1260" s="99" t="s">
        <v>193</v>
      </c>
      <c r="G1260" s="99" t="s">
        <v>194</v>
      </c>
      <c r="H1260" s="99" t="s">
        <v>195</v>
      </c>
      <c r="I1260" s="99" t="s">
        <v>70</v>
      </c>
      <c r="J1260" s="285" t="s">
        <v>161</v>
      </c>
      <c r="K1260" s="505">
        <f>ROUND(INDEX(TR_ENERO_2025!$D$50:$O$66,MATCH($I1260,TR_ENERO_2025!$C$50:$C$66,0),MATCH($E1260,TR_ENERO_2025!$D$48:$O$48,0)),LOOKUP($H1260,TR_ENERO_2025!$B$71:$C$73,TR_ENERO_2025!$C$71:$C$73))</f>
        <v>726.37</v>
      </c>
    </row>
    <row r="1261" spans="1:11" ht="16.5" hidden="1" x14ac:dyDescent="0.3">
      <c r="A1261" s="67" t="str">
        <f t="shared" si="61"/>
        <v>RAMTSuministroNorte</v>
      </c>
      <c r="B1261" s="250" t="str">
        <f t="shared" si="62"/>
        <v>RAMTUsuariosNorte</v>
      </c>
      <c r="C1261" s="67" t="str">
        <f t="shared" si="60"/>
        <v>RAMTSuministroUsuariosNorte</v>
      </c>
      <c r="E1261" s="192" t="s">
        <v>60</v>
      </c>
      <c r="F1261" s="99" t="s">
        <v>193</v>
      </c>
      <c r="G1261" s="99" t="s">
        <v>194</v>
      </c>
      <c r="H1261" s="99" t="s">
        <v>195</v>
      </c>
      <c r="I1261" s="99" t="s">
        <v>70</v>
      </c>
      <c r="J1261" s="285" t="s">
        <v>161</v>
      </c>
      <c r="K1261" s="505">
        <f>ROUND(INDEX(TR_ENERO_2025!$D$50:$O$66,MATCH($I1261,TR_ENERO_2025!$C$50:$C$66,0),MATCH($E1261,TR_ENERO_2025!$D$48:$O$48,0)),LOOKUP($H1261,TR_ENERO_2025!$B$71:$C$73,TR_ENERO_2025!$C$71:$C$73))</f>
        <v>726.37</v>
      </c>
    </row>
    <row r="1262" spans="1:11" ht="16.5" hidden="1" x14ac:dyDescent="0.3">
      <c r="A1262" s="67" t="str">
        <f t="shared" si="61"/>
        <v>DISTSuministroNorte</v>
      </c>
      <c r="B1262" s="250" t="str">
        <f t="shared" si="62"/>
        <v>DISTUsuariosNorte</v>
      </c>
      <c r="C1262" s="67" t="str">
        <f t="shared" si="60"/>
        <v>DISTSuministroUsuariosNorte</v>
      </c>
      <c r="E1262" s="192" t="s">
        <v>51</v>
      </c>
      <c r="F1262" s="99" t="s">
        <v>193</v>
      </c>
      <c r="G1262" s="99" t="s">
        <v>194</v>
      </c>
      <c r="H1262" s="99" t="s">
        <v>195</v>
      </c>
      <c r="I1262" s="99" t="s">
        <v>70</v>
      </c>
      <c r="J1262" s="285" t="s">
        <v>161</v>
      </c>
      <c r="K1262" s="505">
        <f>ROUND(INDEX(TR_ENERO_2025!$D$50:$O$66,MATCH($I1262,TR_ENERO_2025!$C$50:$C$66,0),MATCH($E1262,TR_ENERO_2025!$D$48:$O$48,0)),LOOKUP($H1262,TR_ENERO_2025!$B$71:$C$73,TR_ENERO_2025!$C$71:$C$73))</f>
        <v>2179.12</v>
      </c>
    </row>
    <row r="1263" spans="1:11" ht="16.5" hidden="1" x14ac:dyDescent="0.3">
      <c r="A1263" s="67" t="str">
        <f t="shared" si="61"/>
        <v>DITSuministroNorte</v>
      </c>
      <c r="B1263" s="250" t="str">
        <f t="shared" si="62"/>
        <v>DITUsuariosNorte</v>
      </c>
      <c r="C1263" s="67" t="str">
        <f t="shared" si="60"/>
        <v>DITSuministroUsuariosNorte</v>
      </c>
      <c r="E1263" s="192" t="s">
        <v>52</v>
      </c>
      <c r="F1263" s="99" t="s">
        <v>193</v>
      </c>
      <c r="G1263" s="99" t="s">
        <v>194</v>
      </c>
      <c r="H1263" s="99" t="s">
        <v>195</v>
      </c>
      <c r="I1263" s="99" t="s">
        <v>70</v>
      </c>
      <c r="J1263" s="285" t="s">
        <v>161</v>
      </c>
      <c r="K1263" s="505">
        <f>ROUND(INDEX(TR_ENERO_2025!$D$50:$O$66,MATCH($I1263,TR_ENERO_2025!$C$50:$C$66,0),MATCH($E1263,TR_ENERO_2025!$D$48:$O$48,0)),LOOKUP($H1263,TR_ENERO_2025!$B$71:$C$73,TR_ENERO_2025!$C$71:$C$73))</f>
        <v>2179.12</v>
      </c>
    </row>
    <row r="1264" spans="1:11" ht="16.5" hidden="1" x14ac:dyDescent="0.3">
      <c r="A1264" s="67" t="str">
        <f t="shared" si="61"/>
        <v>DB1SuministroOriente</v>
      </c>
      <c r="B1264" s="250" t="str">
        <f t="shared" si="62"/>
        <v>DB1UsuariosOriente</v>
      </c>
      <c r="C1264" s="67" t="str">
        <f t="shared" si="60"/>
        <v>DB1SuministroUsuariosOriente</v>
      </c>
      <c r="E1264" s="192" t="s">
        <v>48</v>
      </c>
      <c r="F1264" s="99" t="s">
        <v>193</v>
      </c>
      <c r="G1264" s="99" t="s">
        <v>194</v>
      </c>
      <c r="H1264" s="99" t="s">
        <v>195</v>
      </c>
      <c r="I1264" s="99" t="s">
        <v>71</v>
      </c>
      <c r="J1264" s="285" t="s">
        <v>161</v>
      </c>
      <c r="K1264" s="505">
        <f>ROUND(INDEX(TR_ENERO_2025!$D$50:$O$66,MATCH($I1264,TR_ENERO_2025!$C$50:$C$66,0),MATCH($E1264,TR_ENERO_2025!$D$48:$O$48,0)),LOOKUP($H1264,TR_ENERO_2025!$B$71:$C$73,TR_ENERO_2025!$C$71:$C$73))</f>
        <v>47.45</v>
      </c>
    </row>
    <row r="1265" spans="1:11" ht="16.5" hidden="1" x14ac:dyDescent="0.3">
      <c r="A1265" s="67" t="str">
        <f t="shared" si="61"/>
        <v>DB2SuministroOriente</v>
      </c>
      <c r="B1265" s="250" t="str">
        <f t="shared" si="62"/>
        <v>DB2UsuariosOriente</v>
      </c>
      <c r="C1265" s="67" t="str">
        <f t="shared" si="60"/>
        <v>DB2SuministroUsuariosOriente</v>
      </c>
      <c r="E1265" s="192" t="s">
        <v>50</v>
      </c>
      <c r="F1265" s="99" t="s">
        <v>193</v>
      </c>
      <c r="G1265" s="99" t="s">
        <v>194</v>
      </c>
      <c r="H1265" s="99" t="s">
        <v>195</v>
      </c>
      <c r="I1265" s="99" t="s">
        <v>71</v>
      </c>
      <c r="J1265" s="285" t="s">
        <v>161</v>
      </c>
      <c r="K1265" s="505">
        <f>ROUND(INDEX(TR_ENERO_2025!$D$50:$O$66,MATCH($I1265,TR_ENERO_2025!$C$50:$C$66,0),MATCH($E1265,TR_ENERO_2025!$D$48:$O$48,0)),LOOKUP($H1265,TR_ENERO_2025!$B$71:$C$73,TR_ENERO_2025!$C$71:$C$73))</f>
        <v>47.45</v>
      </c>
    </row>
    <row r="1266" spans="1:11" ht="16.5" hidden="1" x14ac:dyDescent="0.3">
      <c r="A1266" s="67" t="str">
        <f t="shared" si="61"/>
        <v>PDBTSuministroOriente</v>
      </c>
      <c r="B1266" s="250" t="str">
        <f t="shared" si="62"/>
        <v>PDBTUsuariosOriente</v>
      </c>
      <c r="C1266" s="67" t="str">
        <f t="shared" si="60"/>
        <v>PDBTSuministroUsuariosOriente</v>
      </c>
      <c r="E1266" s="192" t="s">
        <v>56</v>
      </c>
      <c r="F1266" s="99" t="s">
        <v>193</v>
      </c>
      <c r="G1266" s="99" t="s">
        <v>194</v>
      </c>
      <c r="H1266" s="99" t="s">
        <v>195</v>
      </c>
      <c r="I1266" s="99" t="s">
        <v>71</v>
      </c>
      <c r="J1266" s="285" t="s">
        <v>161</v>
      </c>
      <c r="K1266" s="505">
        <f>ROUND(INDEX(TR_ENERO_2025!$D$50:$O$66,MATCH($I1266,TR_ENERO_2025!$C$50:$C$66,0),MATCH($E1266,TR_ENERO_2025!$D$48:$O$48,0)),LOOKUP($H1266,TR_ENERO_2025!$B$71:$C$73,TR_ENERO_2025!$C$71:$C$73))</f>
        <v>47.45</v>
      </c>
    </row>
    <row r="1267" spans="1:11" ht="16.5" hidden="1" x14ac:dyDescent="0.3">
      <c r="A1267" s="67" t="str">
        <f t="shared" si="61"/>
        <v>GDBTSuministroOriente</v>
      </c>
      <c r="B1267" s="250" t="str">
        <f t="shared" si="62"/>
        <v>GDBTUsuariosOriente</v>
      </c>
      <c r="C1267" s="67" t="str">
        <f t="shared" si="60"/>
        <v>GDBTSuministroUsuariosOriente</v>
      </c>
      <c r="E1267" s="192" t="s">
        <v>53</v>
      </c>
      <c r="F1267" s="99" t="s">
        <v>193</v>
      </c>
      <c r="G1267" s="99" t="s">
        <v>194</v>
      </c>
      <c r="H1267" s="99" t="s">
        <v>195</v>
      </c>
      <c r="I1267" s="99" t="s">
        <v>71</v>
      </c>
      <c r="J1267" s="285" t="s">
        <v>161</v>
      </c>
      <c r="K1267" s="505">
        <f>ROUND(INDEX(TR_ENERO_2025!$D$50:$O$66,MATCH($I1267,TR_ENERO_2025!$C$50:$C$66,0),MATCH($E1267,TR_ENERO_2025!$D$48:$O$48,0)),LOOKUP($H1267,TR_ENERO_2025!$B$71:$C$73,TR_ENERO_2025!$C$71:$C$73))</f>
        <v>474.54</v>
      </c>
    </row>
    <row r="1268" spans="1:11" ht="16.5" hidden="1" x14ac:dyDescent="0.3">
      <c r="A1268" s="67" t="str">
        <f t="shared" si="61"/>
        <v>RABTSuministroOriente</v>
      </c>
      <c r="B1268" s="250" t="str">
        <f t="shared" si="62"/>
        <v>RABTUsuariosOriente</v>
      </c>
      <c r="C1268" s="67" t="str">
        <f t="shared" si="60"/>
        <v>RABTSuministroUsuariosOriente</v>
      </c>
      <c r="E1268" s="192" t="s">
        <v>59</v>
      </c>
      <c r="F1268" s="99" t="s">
        <v>193</v>
      </c>
      <c r="G1268" s="99" t="s">
        <v>194</v>
      </c>
      <c r="H1268" s="99" t="s">
        <v>195</v>
      </c>
      <c r="I1268" s="99" t="s">
        <v>71</v>
      </c>
      <c r="J1268" s="285" t="s">
        <v>161</v>
      </c>
      <c r="K1268" s="505">
        <f>ROUND(INDEX(TR_ENERO_2025!$D$50:$O$66,MATCH($I1268,TR_ENERO_2025!$C$50:$C$66,0),MATCH($E1268,TR_ENERO_2025!$D$48:$O$48,0)),LOOKUP($H1268,TR_ENERO_2025!$B$71:$C$73,TR_ENERO_2025!$C$71:$C$73))</f>
        <v>47.45</v>
      </c>
    </row>
    <row r="1269" spans="1:11" ht="16.5" hidden="1" x14ac:dyDescent="0.3">
      <c r="A1269" s="67" t="str">
        <f t="shared" si="61"/>
        <v>APBTSuministroOriente</v>
      </c>
      <c r="B1269" s="250" t="str">
        <f t="shared" si="62"/>
        <v>APBTUsuariosOriente</v>
      </c>
      <c r="C1269" s="67" t="str">
        <f t="shared" si="60"/>
        <v>APBTSuministroUsuariosOriente</v>
      </c>
      <c r="E1269" s="187" t="s">
        <v>57</v>
      </c>
      <c r="F1269" s="99" t="s">
        <v>193</v>
      </c>
      <c r="G1269" s="99" t="s">
        <v>194</v>
      </c>
      <c r="H1269" s="99" t="s">
        <v>195</v>
      </c>
      <c r="I1269" s="99" t="s">
        <v>71</v>
      </c>
      <c r="J1269" s="285" t="s">
        <v>161</v>
      </c>
      <c r="K1269" s="505">
        <f>ROUND(INDEX(TR_ENERO_2025!$D$50:$O$66,MATCH($I1269,TR_ENERO_2025!$C$50:$C$66,0),MATCH($E1269,TR_ENERO_2025!$D$48:$O$48,0)),LOOKUP($H1269,TR_ENERO_2025!$B$71:$C$73,TR_ENERO_2025!$C$71:$C$73))</f>
        <v>47.45</v>
      </c>
    </row>
    <row r="1270" spans="1:11" ht="16.5" hidden="1" x14ac:dyDescent="0.3">
      <c r="A1270" s="67" t="str">
        <f t="shared" si="61"/>
        <v>APMTSuministroOriente</v>
      </c>
      <c r="B1270" s="250" t="str">
        <f t="shared" si="62"/>
        <v>APMTUsuariosOriente</v>
      </c>
      <c r="C1270" s="67" t="str">
        <f t="shared" si="60"/>
        <v>APMTSuministroUsuariosOriente</v>
      </c>
      <c r="E1270" s="187" t="s">
        <v>58</v>
      </c>
      <c r="F1270" s="99" t="s">
        <v>193</v>
      </c>
      <c r="G1270" s="99" t="s">
        <v>194</v>
      </c>
      <c r="H1270" s="99" t="s">
        <v>195</v>
      </c>
      <c r="I1270" s="99" t="s">
        <v>71</v>
      </c>
      <c r="J1270" s="285" t="s">
        <v>161</v>
      </c>
      <c r="K1270" s="505">
        <f>ROUND(INDEX(TR_ENERO_2025!$D$50:$O$66,MATCH($I1270,TR_ENERO_2025!$C$50:$C$66,0),MATCH($E1270,TR_ENERO_2025!$D$48:$O$48,0)),LOOKUP($H1270,TR_ENERO_2025!$B$71:$C$73,TR_ENERO_2025!$C$71:$C$73))</f>
        <v>474.54</v>
      </c>
    </row>
    <row r="1271" spans="1:11" ht="16.5" hidden="1" x14ac:dyDescent="0.3">
      <c r="A1271" s="67" t="str">
        <f t="shared" si="61"/>
        <v>GDMTHSuministroOriente</v>
      </c>
      <c r="B1271" s="250" t="str">
        <f t="shared" si="62"/>
        <v>GDMTHUsuariosOriente</v>
      </c>
      <c r="C1271" s="67" t="str">
        <f t="shared" si="60"/>
        <v>GDMTHSuministroUsuariosOriente</v>
      </c>
      <c r="E1271" s="180" t="s">
        <v>54</v>
      </c>
      <c r="F1271" s="99" t="s">
        <v>193</v>
      </c>
      <c r="G1271" s="99" t="s">
        <v>194</v>
      </c>
      <c r="H1271" s="99" t="s">
        <v>195</v>
      </c>
      <c r="I1271" s="99" t="s">
        <v>71</v>
      </c>
      <c r="J1271" s="285" t="s">
        <v>161</v>
      </c>
      <c r="K1271" s="505">
        <f>ROUND(INDEX(TR_ENERO_2025!$D$50:$O$66,MATCH($I1271,TR_ENERO_2025!$C$50:$C$66,0),MATCH($E1271,TR_ENERO_2025!$D$48:$O$48,0)),LOOKUP($H1271,TR_ENERO_2025!$B$71:$C$73,TR_ENERO_2025!$C$71:$C$73))</f>
        <v>474.54</v>
      </c>
    </row>
    <row r="1272" spans="1:11" ht="16.5" hidden="1" x14ac:dyDescent="0.3">
      <c r="A1272" s="67" t="str">
        <f t="shared" si="61"/>
        <v>GDMTOSuministroOriente</v>
      </c>
      <c r="B1272" s="250" t="str">
        <f t="shared" si="62"/>
        <v>GDMTOUsuariosOriente</v>
      </c>
      <c r="C1272" s="67" t="str">
        <f t="shared" si="60"/>
        <v>GDMTOSuministroUsuariosOriente</v>
      </c>
      <c r="E1272" s="180" t="s">
        <v>55</v>
      </c>
      <c r="F1272" s="99" t="s">
        <v>193</v>
      </c>
      <c r="G1272" s="99" t="s">
        <v>194</v>
      </c>
      <c r="H1272" s="99" t="s">
        <v>195</v>
      </c>
      <c r="I1272" s="99" t="s">
        <v>71</v>
      </c>
      <c r="J1272" s="285" t="s">
        <v>161</v>
      </c>
      <c r="K1272" s="505">
        <f>ROUND(INDEX(TR_ENERO_2025!$D$50:$O$66,MATCH($I1272,TR_ENERO_2025!$C$50:$C$66,0),MATCH($E1272,TR_ENERO_2025!$D$48:$O$48,0)),LOOKUP($H1272,TR_ENERO_2025!$B$71:$C$73,TR_ENERO_2025!$C$71:$C$73))</f>
        <v>474.54</v>
      </c>
    </row>
    <row r="1273" spans="1:11" ht="16.5" hidden="1" x14ac:dyDescent="0.3">
      <c r="A1273" s="67" t="str">
        <f t="shared" si="61"/>
        <v>RAMTSuministroOriente</v>
      </c>
      <c r="B1273" s="250" t="str">
        <f t="shared" si="62"/>
        <v>RAMTUsuariosOriente</v>
      </c>
      <c r="C1273" s="67" t="str">
        <f t="shared" si="60"/>
        <v>RAMTSuministroUsuariosOriente</v>
      </c>
      <c r="E1273" s="192" t="s">
        <v>60</v>
      </c>
      <c r="F1273" s="99" t="s">
        <v>193</v>
      </c>
      <c r="G1273" s="99" t="s">
        <v>194</v>
      </c>
      <c r="H1273" s="99" t="s">
        <v>195</v>
      </c>
      <c r="I1273" s="99" t="s">
        <v>71</v>
      </c>
      <c r="J1273" s="285" t="s">
        <v>161</v>
      </c>
      <c r="K1273" s="505">
        <f>ROUND(INDEX(TR_ENERO_2025!$D$50:$O$66,MATCH($I1273,TR_ENERO_2025!$C$50:$C$66,0),MATCH($E1273,TR_ENERO_2025!$D$48:$O$48,0)),LOOKUP($H1273,TR_ENERO_2025!$B$71:$C$73,TR_ENERO_2025!$C$71:$C$73))</f>
        <v>474.54</v>
      </c>
    </row>
    <row r="1274" spans="1:11" ht="16.5" hidden="1" x14ac:dyDescent="0.3">
      <c r="A1274" s="67" t="str">
        <f t="shared" si="61"/>
        <v>DISTSuministroOriente</v>
      </c>
      <c r="B1274" s="250" t="str">
        <f t="shared" si="62"/>
        <v>DISTUsuariosOriente</v>
      </c>
      <c r="C1274" s="67" t="str">
        <f t="shared" si="60"/>
        <v>DISTSuministroUsuariosOriente</v>
      </c>
      <c r="E1274" s="192" t="s">
        <v>51</v>
      </c>
      <c r="F1274" s="99" t="s">
        <v>193</v>
      </c>
      <c r="G1274" s="99" t="s">
        <v>194</v>
      </c>
      <c r="H1274" s="99" t="s">
        <v>195</v>
      </c>
      <c r="I1274" s="99" t="s">
        <v>71</v>
      </c>
      <c r="J1274" s="285" t="s">
        <v>161</v>
      </c>
      <c r="K1274" s="505">
        <f>ROUND(INDEX(TR_ENERO_2025!$D$50:$O$66,MATCH($I1274,TR_ENERO_2025!$C$50:$C$66,0),MATCH($E1274,TR_ENERO_2025!$D$48:$O$48,0)),LOOKUP($H1274,TR_ENERO_2025!$B$71:$C$73,TR_ENERO_2025!$C$71:$C$73))</f>
        <v>1423.62</v>
      </c>
    </row>
    <row r="1275" spans="1:11" ht="16.5" hidden="1" x14ac:dyDescent="0.3">
      <c r="A1275" s="67" t="str">
        <f t="shared" si="61"/>
        <v>DITSuministroOriente</v>
      </c>
      <c r="B1275" s="250" t="str">
        <f t="shared" si="62"/>
        <v>DITUsuariosOriente</v>
      </c>
      <c r="C1275" s="67" t="str">
        <f t="shared" si="60"/>
        <v>DITSuministroUsuariosOriente</v>
      </c>
      <c r="E1275" s="192" t="s">
        <v>52</v>
      </c>
      <c r="F1275" s="99" t="s">
        <v>193</v>
      </c>
      <c r="G1275" s="99" t="s">
        <v>194</v>
      </c>
      <c r="H1275" s="99" t="s">
        <v>195</v>
      </c>
      <c r="I1275" s="99" t="s">
        <v>71</v>
      </c>
      <c r="J1275" s="285" t="s">
        <v>161</v>
      </c>
      <c r="K1275" s="505">
        <f>ROUND(INDEX(TR_ENERO_2025!$D$50:$O$66,MATCH($I1275,TR_ENERO_2025!$C$50:$C$66,0),MATCH($E1275,TR_ENERO_2025!$D$48:$O$48,0)),LOOKUP($H1275,TR_ENERO_2025!$B$71:$C$73,TR_ENERO_2025!$C$71:$C$73))</f>
        <v>1423.62</v>
      </c>
    </row>
    <row r="1276" spans="1:11" ht="16.5" hidden="1" x14ac:dyDescent="0.3">
      <c r="A1276" s="67" t="str">
        <f t="shared" si="61"/>
        <v>DB1SuministroPeninsular</v>
      </c>
      <c r="B1276" s="250" t="str">
        <f t="shared" si="62"/>
        <v>DB1UsuariosPeninsular</v>
      </c>
      <c r="C1276" s="67" t="str">
        <f t="shared" si="60"/>
        <v>DB1SuministroUsuariosPeninsular</v>
      </c>
      <c r="E1276" s="192" t="s">
        <v>48</v>
      </c>
      <c r="F1276" s="99" t="s">
        <v>193</v>
      </c>
      <c r="G1276" s="99" t="s">
        <v>194</v>
      </c>
      <c r="H1276" s="99" t="s">
        <v>195</v>
      </c>
      <c r="I1276" s="99" t="s">
        <v>72</v>
      </c>
      <c r="J1276" s="285" t="s">
        <v>161</v>
      </c>
      <c r="K1276" s="505">
        <f>ROUND(INDEX(TR_ENERO_2025!$D$50:$O$66,MATCH($I1276,TR_ENERO_2025!$C$50:$C$66,0),MATCH($E1276,TR_ENERO_2025!$D$48:$O$48,0)),LOOKUP($H1276,TR_ENERO_2025!$B$71:$C$73,TR_ENERO_2025!$C$71:$C$73))</f>
        <v>42.16</v>
      </c>
    </row>
    <row r="1277" spans="1:11" ht="16.5" hidden="1" x14ac:dyDescent="0.3">
      <c r="A1277" s="67" t="str">
        <f t="shared" si="61"/>
        <v>DB2SuministroPeninsular</v>
      </c>
      <c r="B1277" s="250" t="str">
        <f t="shared" si="62"/>
        <v>DB2UsuariosPeninsular</v>
      </c>
      <c r="C1277" s="67" t="str">
        <f t="shared" si="60"/>
        <v>DB2SuministroUsuariosPeninsular</v>
      </c>
      <c r="E1277" s="192" t="s">
        <v>50</v>
      </c>
      <c r="F1277" s="99" t="s">
        <v>193</v>
      </c>
      <c r="G1277" s="99" t="s">
        <v>194</v>
      </c>
      <c r="H1277" s="99" t="s">
        <v>195</v>
      </c>
      <c r="I1277" s="99" t="s">
        <v>72</v>
      </c>
      <c r="J1277" s="285" t="s">
        <v>161</v>
      </c>
      <c r="K1277" s="505">
        <f>ROUND(INDEX(TR_ENERO_2025!$D$50:$O$66,MATCH($I1277,TR_ENERO_2025!$C$50:$C$66,0),MATCH($E1277,TR_ENERO_2025!$D$48:$O$48,0)),LOOKUP($H1277,TR_ENERO_2025!$B$71:$C$73,TR_ENERO_2025!$C$71:$C$73))</f>
        <v>42.16</v>
      </c>
    </row>
    <row r="1278" spans="1:11" ht="16.5" hidden="1" x14ac:dyDescent="0.3">
      <c r="A1278" s="67" t="str">
        <f t="shared" si="61"/>
        <v>PDBTSuministroPeninsular</v>
      </c>
      <c r="B1278" s="250" t="str">
        <f t="shared" si="62"/>
        <v>PDBTUsuariosPeninsular</v>
      </c>
      <c r="C1278" s="67" t="str">
        <f t="shared" si="60"/>
        <v>PDBTSuministroUsuariosPeninsular</v>
      </c>
      <c r="E1278" s="192" t="s">
        <v>56</v>
      </c>
      <c r="F1278" s="99" t="s">
        <v>193</v>
      </c>
      <c r="G1278" s="99" t="s">
        <v>194</v>
      </c>
      <c r="H1278" s="99" t="s">
        <v>195</v>
      </c>
      <c r="I1278" s="99" t="s">
        <v>72</v>
      </c>
      <c r="J1278" s="285" t="s">
        <v>161</v>
      </c>
      <c r="K1278" s="505">
        <f>ROUND(INDEX(TR_ENERO_2025!$D$50:$O$66,MATCH($I1278,TR_ENERO_2025!$C$50:$C$66,0),MATCH($E1278,TR_ENERO_2025!$D$48:$O$48,0)),LOOKUP($H1278,TR_ENERO_2025!$B$71:$C$73,TR_ENERO_2025!$C$71:$C$73))</f>
        <v>42.16</v>
      </c>
    </row>
    <row r="1279" spans="1:11" ht="16.5" hidden="1" x14ac:dyDescent="0.3">
      <c r="A1279" s="67" t="str">
        <f t="shared" si="61"/>
        <v>GDBTSuministroPeninsular</v>
      </c>
      <c r="B1279" s="250" t="str">
        <f t="shared" si="62"/>
        <v>GDBTUsuariosPeninsular</v>
      </c>
      <c r="C1279" s="67" t="str">
        <f t="shared" si="60"/>
        <v>GDBTSuministroUsuariosPeninsular</v>
      </c>
      <c r="E1279" s="192" t="s">
        <v>53</v>
      </c>
      <c r="F1279" s="99" t="s">
        <v>193</v>
      </c>
      <c r="G1279" s="99" t="s">
        <v>194</v>
      </c>
      <c r="H1279" s="99" t="s">
        <v>195</v>
      </c>
      <c r="I1279" s="99" t="s">
        <v>72</v>
      </c>
      <c r="J1279" s="285" t="s">
        <v>161</v>
      </c>
      <c r="K1279" s="505">
        <f>ROUND(INDEX(TR_ENERO_2025!$D$50:$O$66,MATCH($I1279,TR_ENERO_2025!$C$50:$C$66,0),MATCH($E1279,TR_ENERO_2025!$D$48:$O$48,0)),LOOKUP($H1279,TR_ENERO_2025!$B$71:$C$73,TR_ENERO_2025!$C$71:$C$73))</f>
        <v>421.57</v>
      </c>
    </row>
    <row r="1280" spans="1:11" ht="16.5" hidden="1" x14ac:dyDescent="0.3">
      <c r="A1280" s="67" t="str">
        <f t="shared" si="61"/>
        <v>RABTSuministroPeninsular</v>
      </c>
      <c r="B1280" s="250" t="str">
        <f t="shared" si="62"/>
        <v>RABTUsuariosPeninsular</v>
      </c>
      <c r="C1280" s="67" t="str">
        <f t="shared" si="60"/>
        <v>RABTSuministroUsuariosPeninsular</v>
      </c>
      <c r="E1280" s="192" t="s">
        <v>59</v>
      </c>
      <c r="F1280" s="99" t="s">
        <v>193</v>
      </c>
      <c r="G1280" s="99" t="s">
        <v>194</v>
      </c>
      <c r="H1280" s="99" t="s">
        <v>195</v>
      </c>
      <c r="I1280" s="99" t="s">
        <v>72</v>
      </c>
      <c r="J1280" s="285" t="s">
        <v>161</v>
      </c>
      <c r="K1280" s="505">
        <f>ROUND(INDEX(TR_ENERO_2025!$D$50:$O$66,MATCH($I1280,TR_ENERO_2025!$C$50:$C$66,0),MATCH($E1280,TR_ENERO_2025!$D$48:$O$48,0)),LOOKUP($H1280,TR_ENERO_2025!$B$71:$C$73,TR_ENERO_2025!$C$71:$C$73))</f>
        <v>42.16</v>
      </c>
    </row>
    <row r="1281" spans="1:11" ht="16.5" hidden="1" x14ac:dyDescent="0.3">
      <c r="A1281" s="67" t="str">
        <f t="shared" si="61"/>
        <v>APBTSuministroPeninsular</v>
      </c>
      <c r="B1281" s="250" t="str">
        <f t="shared" si="62"/>
        <v>APBTUsuariosPeninsular</v>
      </c>
      <c r="C1281" s="67" t="str">
        <f t="shared" si="60"/>
        <v>APBTSuministroUsuariosPeninsular</v>
      </c>
      <c r="E1281" s="187" t="s">
        <v>57</v>
      </c>
      <c r="F1281" s="99" t="s">
        <v>193</v>
      </c>
      <c r="G1281" s="99" t="s">
        <v>194</v>
      </c>
      <c r="H1281" s="99" t="s">
        <v>195</v>
      </c>
      <c r="I1281" s="99" t="s">
        <v>72</v>
      </c>
      <c r="J1281" s="285" t="s">
        <v>161</v>
      </c>
      <c r="K1281" s="505">
        <f>ROUND(INDEX(TR_ENERO_2025!$D$50:$O$66,MATCH($I1281,TR_ENERO_2025!$C$50:$C$66,0),MATCH($E1281,TR_ENERO_2025!$D$48:$O$48,0)),LOOKUP($H1281,TR_ENERO_2025!$B$71:$C$73,TR_ENERO_2025!$C$71:$C$73))</f>
        <v>42.16</v>
      </c>
    </row>
    <row r="1282" spans="1:11" ht="16.5" hidden="1" x14ac:dyDescent="0.3">
      <c r="A1282" s="67" t="str">
        <f t="shared" si="61"/>
        <v>APMTSuministroPeninsular</v>
      </c>
      <c r="B1282" s="250" t="str">
        <f t="shared" si="62"/>
        <v>APMTUsuariosPeninsular</v>
      </c>
      <c r="C1282" s="67" t="str">
        <f t="shared" si="60"/>
        <v>APMTSuministroUsuariosPeninsular</v>
      </c>
      <c r="E1282" s="187" t="s">
        <v>58</v>
      </c>
      <c r="F1282" s="99" t="s">
        <v>193</v>
      </c>
      <c r="G1282" s="99" t="s">
        <v>194</v>
      </c>
      <c r="H1282" s="99" t="s">
        <v>195</v>
      </c>
      <c r="I1282" s="99" t="s">
        <v>72</v>
      </c>
      <c r="J1282" s="285" t="s">
        <v>161</v>
      </c>
      <c r="K1282" s="505">
        <f>ROUND(INDEX(TR_ENERO_2025!$D$50:$O$66,MATCH($I1282,TR_ENERO_2025!$C$50:$C$66,0),MATCH($E1282,TR_ENERO_2025!$D$48:$O$48,0)),LOOKUP($H1282,TR_ENERO_2025!$B$71:$C$73,TR_ENERO_2025!$C$71:$C$73))</f>
        <v>421.57</v>
      </c>
    </row>
    <row r="1283" spans="1:11" ht="16.5" hidden="1" x14ac:dyDescent="0.3">
      <c r="A1283" s="67" t="str">
        <f t="shared" si="61"/>
        <v>GDMTHSuministroPeninsular</v>
      </c>
      <c r="B1283" s="250" t="str">
        <f t="shared" si="62"/>
        <v>GDMTHUsuariosPeninsular</v>
      </c>
      <c r="C1283" s="67" t="str">
        <f t="shared" si="60"/>
        <v>GDMTHSuministroUsuariosPeninsular</v>
      </c>
      <c r="E1283" s="180" t="s">
        <v>54</v>
      </c>
      <c r="F1283" s="99" t="s">
        <v>193</v>
      </c>
      <c r="G1283" s="99" t="s">
        <v>194</v>
      </c>
      <c r="H1283" s="99" t="s">
        <v>195</v>
      </c>
      <c r="I1283" s="99" t="s">
        <v>72</v>
      </c>
      <c r="J1283" s="285" t="s">
        <v>161</v>
      </c>
      <c r="K1283" s="505">
        <f>ROUND(INDEX(TR_ENERO_2025!$D$50:$O$66,MATCH($I1283,TR_ENERO_2025!$C$50:$C$66,0),MATCH($E1283,TR_ENERO_2025!$D$48:$O$48,0)),LOOKUP($H1283,TR_ENERO_2025!$B$71:$C$73,TR_ENERO_2025!$C$71:$C$73))</f>
        <v>421.57</v>
      </c>
    </row>
    <row r="1284" spans="1:11" ht="16.5" hidden="1" x14ac:dyDescent="0.3">
      <c r="A1284" s="67" t="str">
        <f t="shared" si="61"/>
        <v>GDMTOSuministroPeninsular</v>
      </c>
      <c r="B1284" s="250" t="str">
        <f t="shared" si="62"/>
        <v>GDMTOUsuariosPeninsular</v>
      </c>
      <c r="C1284" s="67" t="str">
        <f t="shared" si="60"/>
        <v>GDMTOSuministroUsuariosPeninsular</v>
      </c>
      <c r="E1284" s="180" t="s">
        <v>55</v>
      </c>
      <c r="F1284" s="99" t="s">
        <v>193</v>
      </c>
      <c r="G1284" s="99" t="s">
        <v>194</v>
      </c>
      <c r="H1284" s="99" t="s">
        <v>195</v>
      </c>
      <c r="I1284" s="99" t="s">
        <v>72</v>
      </c>
      <c r="J1284" s="285" t="s">
        <v>161</v>
      </c>
      <c r="K1284" s="505">
        <f>ROUND(INDEX(TR_ENERO_2025!$D$50:$O$66,MATCH($I1284,TR_ENERO_2025!$C$50:$C$66,0),MATCH($E1284,TR_ENERO_2025!$D$48:$O$48,0)),LOOKUP($H1284,TR_ENERO_2025!$B$71:$C$73,TR_ENERO_2025!$C$71:$C$73))</f>
        <v>421.57</v>
      </c>
    </row>
    <row r="1285" spans="1:11" ht="16.5" hidden="1" x14ac:dyDescent="0.3">
      <c r="A1285" s="67" t="str">
        <f t="shared" si="61"/>
        <v>RAMTSuministroPeninsular</v>
      </c>
      <c r="B1285" s="250" t="str">
        <f t="shared" si="62"/>
        <v>RAMTUsuariosPeninsular</v>
      </c>
      <c r="C1285" s="67" t="str">
        <f t="shared" si="60"/>
        <v>RAMTSuministroUsuariosPeninsular</v>
      </c>
      <c r="E1285" s="192" t="s">
        <v>60</v>
      </c>
      <c r="F1285" s="99" t="s">
        <v>193</v>
      </c>
      <c r="G1285" s="99" t="s">
        <v>194</v>
      </c>
      <c r="H1285" s="99" t="s">
        <v>195</v>
      </c>
      <c r="I1285" s="99" t="s">
        <v>72</v>
      </c>
      <c r="J1285" s="285" t="s">
        <v>161</v>
      </c>
      <c r="K1285" s="505">
        <f>ROUND(INDEX(TR_ENERO_2025!$D$50:$O$66,MATCH($I1285,TR_ENERO_2025!$C$50:$C$66,0),MATCH($E1285,TR_ENERO_2025!$D$48:$O$48,0)),LOOKUP($H1285,TR_ENERO_2025!$B$71:$C$73,TR_ENERO_2025!$C$71:$C$73))</f>
        <v>421.57</v>
      </c>
    </row>
    <row r="1286" spans="1:11" ht="16.5" hidden="1" x14ac:dyDescent="0.3">
      <c r="A1286" s="67" t="str">
        <f t="shared" si="61"/>
        <v>DISTSuministroPeninsular</v>
      </c>
      <c r="B1286" s="250" t="str">
        <f t="shared" si="62"/>
        <v>DISTUsuariosPeninsular</v>
      </c>
      <c r="C1286" s="67" t="str">
        <f t="shared" si="60"/>
        <v>DISTSuministroUsuariosPeninsular</v>
      </c>
      <c r="E1286" s="192" t="s">
        <v>51</v>
      </c>
      <c r="F1286" s="99" t="s">
        <v>193</v>
      </c>
      <c r="G1286" s="99" t="s">
        <v>194</v>
      </c>
      <c r="H1286" s="99" t="s">
        <v>195</v>
      </c>
      <c r="I1286" s="99" t="s">
        <v>72</v>
      </c>
      <c r="J1286" s="285" t="s">
        <v>161</v>
      </c>
      <c r="K1286" s="505">
        <f>ROUND(INDEX(TR_ENERO_2025!$D$50:$O$66,MATCH($I1286,TR_ENERO_2025!$C$50:$C$66,0),MATCH($E1286,TR_ENERO_2025!$D$48:$O$48,0)),LOOKUP($H1286,TR_ENERO_2025!$B$71:$C$73,TR_ENERO_2025!$C$71:$C$73))</f>
        <v>1264.7</v>
      </c>
    </row>
    <row r="1287" spans="1:11" ht="16.5" hidden="1" x14ac:dyDescent="0.3">
      <c r="A1287" s="67" t="str">
        <f t="shared" si="61"/>
        <v>DITSuministroPeninsular</v>
      </c>
      <c r="B1287" s="250" t="str">
        <f t="shared" si="62"/>
        <v>DITUsuariosPeninsular</v>
      </c>
      <c r="C1287" s="67" t="str">
        <f t="shared" si="60"/>
        <v>DITSuministroUsuariosPeninsular</v>
      </c>
      <c r="E1287" s="192" t="s">
        <v>52</v>
      </c>
      <c r="F1287" s="99" t="s">
        <v>193</v>
      </c>
      <c r="G1287" s="99" t="s">
        <v>194</v>
      </c>
      <c r="H1287" s="99" t="s">
        <v>195</v>
      </c>
      <c r="I1287" s="99" t="s">
        <v>72</v>
      </c>
      <c r="J1287" s="285" t="s">
        <v>161</v>
      </c>
      <c r="K1287" s="505">
        <f>ROUND(INDEX(TR_ENERO_2025!$D$50:$O$66,MATCH($I1287,TR_ENERO_2025!$C$50:$C$66,0),MATCH($E1287,TR_ENERO_2025!$D$48:$O$48,0)),LOOKUP($H1287,TR_ENERO_2025!$B$71:$C$73,TR_ENERO_2025!$C$71:$C$73))</f>
        <v>1264.7</v>
      </c>
    </row>
    <row r="1288" spans="1:11" ht="16.5" hidden="1" x14ac:dyDescent="0.3">
      <c r="A1288" s="67" t="str">
        <f t="shared" si="61"/>
        <v>DB1SuministroSureste</v>
      </c>
      <c r="B1288" s="250" t="str">
        <f t="shared" si="62"/>
        <v>DB1UsuariosSureste</v>
      </c>
      <c r="C1288" s="67" t="str">
        <f t="shared" si="60"/>
        <v>DB1SuministroUsuariosSureste</v>
      </c>
      <c r="E1288" s="192" t="s">
        <v>48</v>
      </c>
      <c r="F1288" s="99" t="s">
        <v>193</v>
      </c>
      <c r="G1288" s="99" t="s">
        <v>194</v>
      </c>
      <c r="H1288" s="99" t="s">
        <v>195</v>
      </c>
      <c r="I1288" s="99" t="s">
        <v>73</v>
      </c>
      <c r="J1288" s="285" t="s">
        <v>161</v>
      </c>
      <c r="K1288" s="505">
        <f>ROUND(INDEX(TR_ENERO_2025!$D$50:$O$66,MATCH($I1288,TR_ENERO_2025!$C$50:$C$66,0),MATCH($E1288,TR_ENERO_2025!$D$48:$O$48,0)),LOOKUP($H1288,TR_ENERO_2025!$B$71:$C$73,TR_ENERO_2025!$C$71:$C$73))</f>
        <v>40.11</v>
      </c>
    </row>
    <row r="1289" spans="1:11" ht="16.5" hidden="1" x14ac:dyDescent="0.3">
      <c r="A1289" s="67" t="str">
        <f t="shared" si="61"/>
        <v>DB2SuministroSureste</v>
      </c>
      <c r="B1289" s="250" t="str">
        <f t="shared" si="62"/>
        <v>DB2UsuariosSureste</v>
      </c>
      <c r="C1289" s="67" t="str">
        <f t="shared" si="60"/>
        <v>DB2SuministroUsuariosSureste</v>
      </c>
      <c r="E1289" s="192" t="s">
        <v>50</v>
      </c>
      <c r="F1289" s="99" t="s">
        <v>193</v>
      </c>
      <c r="G1289" s="99" t="s">
        <v>194</v>
      </c>
      <c r="H1289" s="99" t="s">
        <v>195</v>
      </c>
      <c r="I1289" s="99" t="s">
        <v>73</v>
      </c>
      <c r="J1289" s="285" t="s">
        <v>161</v>
      </c>
      <c r="K1289" s="505">
        <f>ROUND(INDEX(TR_ENERO_2025!$D$50:$O$66,MATCH($I1289,TR_ENERO_2025!$C$50:$C$66,0),MATCH($E1289,TR_ENERO_2025!$D$48:$O$48,0)),LOOKUP($H1289,TR_ENERO_2025!$B$71:$C$73,TR_ENERO_2025!$C$71:$C$73))</f>
        <v>40.11</v>
      </c>
    </row>
    <row r="1290" spans="1:11" ht="16.5" hidden="1" x14ac:dyDescent="0.3">
      <c r="A1290" s="67" t="str">
        <f t="shared" si="61"/>
        <v>PDBTSuministroSureste</v>
      </c>
      <c r="B1290" s="250" t="str">
        <f t="shared" si="62"/>
        <v>PDBTUsuariosSureste</v>
      </c>
      <c r="C1290" s="67" t="str">
        <f t="shared" ref="C1290:C1353" si="63">E1290&amp;F1290&amp;H1290&amp;I1290</f>
        <v>PDBTSuministroUsuariosSureste</v>
      </c>
      <c r="E1290" s="192" t="s">
        <v>56</v>
      </c>
      <c r="F1290" s="99" t="s">
        <v>193</v>
      </c>
      <c r="G1290" s="99" t="s">
        <v>194</v>
      </c>
      <c r="H1290" s="99" t="s">
        <v>195</v>
      </c>
      <c r="I1290" s="99" t="s">
        <v>73</v>
      </c>
      <c r="J1290" s="285" t="s">
        <v>161</v>
      </c>
      <c r="K1290" s="505">
        <f>ROUND(INDEX(TR_ENERO_2025!$D$50:$O$66,MATCH($I1290,TR_ENERO_2025!$C$50:$C$66,0),MATCH($E1290,TR_ENERO_2025!$D$48:$O$48,0)),LOOKUP($H1290,TR_ENERO_2025!$B$71:$C$73,TR_ENERO_2025!$C$71:$C$73))</f>
        <v>40.11</v>
      </c>
    </row>
    <row r="1291" spans="1:11" ht="16.5" hidden="1" x14ac:dyDescent="0.3">
      <c r="A1291" s="67" t="str">
        <f t="shared" ref="A1291:A1354" si="64">IF(J1291="NA",E1291&amp;F1291&amp;I1291,E1291&amp;F1291&amp;I1291&amp;J1291)</f>
        <v>GDBTSuministroSureste</v>
      </c>
      <c r="B1291" s="250" t="str">
        <f t="shared" si="62"/>
        <v>GDBTUsuariosSureste</v>
      </c>
      <c r="C1291" s="67" t="str">
        <f t="shared" si="63"/>
        <v>GDBTSuministroUsuariosSureste</v>
      </c>
      <c r="E1291" s="192" t="s">
        <v>53</v>
      </c>
      <c r="F1291" s="99" t="s">
        <v>193</v>
      </c>
      <c r="G1291" s="99" t="s">
        <v>194</v>
      </c>
      <c r="H1291" s="99" t="s">
        <v>195</v>
      </c>
      <c r="I1291" s="99" t="s">
        <v>73</v>
      </c>
      <c r="J1291" s="285" t="s">
        <v>161</v>
      </c>
      <c r="K1291" s="505">
        <f>ROUND(INDEX(TR_ENERO_2025!$D$50:$O$66,MATCH($I1291,TR_ENERO_2025!$C$50:$C$66,0),MATCH($E1291,TR_ENERO_2025!$D$48:$O$48,0)),LOOKUP($H1291,TR_ENERO_2025!$B$71:$C$73,TR_ENERO_2025!$C$71:$C$73))</f>
        <v>401.12</v>
      </c>
    </row>
    <row r="1292" spans="1:11" ht="16.5" hidden="1" x14ac:dyDescent="0.3">
      <c r="A1292" s="67" t="str">
        <f t="shared" si="64"/>
        <v>RABTSuministroSureste</v>
      </c>
      <c r="B1292" s="250" t="str">
        <f t="shared" si="62"/>
        <v>RABTUsuariosSureste</v>
      </c>
      <c r="C1292" s="67" t="str">
        <f t="shared" si="63"/>
        <v>RABTSuministroUsuariosSureste</v>
      </c>
      <c r="E1292" s="192" t="s">
        <v>59</v>
      </c>
      <c r="F1292" s="99" t="s">
        <v>193</v>
      </c>
      <c r="G1292" s="99" t="s">
        <v>194</v>
      </c>
      <c r="H1292" s="99" t="s">
        <v>195</v>
      </c>
      <c r="I1292" s="99" t="s">
        <v>73</v>
      </c>
      <c r="J1292" s="285" t="s">
        <v>161</v>
      </c>
      <c r="K1292" s="505">
        <f>ROUND(INDEX(TR_ENERO_2025!$D$50:$O$66,MATCH($I1292,TR_ENERO_2025!$C$50:$C$66,0),MATCH($E1292,TR_ENERO_2025!$D$48:$O$48,0)),LOOKUP($H1292,TR_ENERO_2025!$B$71:$C$73,TR_ENERO_2025!$C$71:$C$73))</f>
        <v>40.11</v>
      </c>
    </row>
    <row r="1293" spans="1:11" ht="16.5" hidden="1" x14ac:dyDescent="0.3">
      <c r="A1293" s="67" t="str">
        <f t="shared" si="64"/>
        <v>APBTSuministroSureste</v>
      </c>
      <c r="B1293" s="250" t="str">
        <f t="shared" si="62"/>
        <v>APBTUsuariosSureste</v>
      </c>
      <c r="C1293" s="67" t="str">
        <f t="shared" si="63"/>
        <v>APBTSuministroUsuariosSureste</v>
      </c>
      <c r="E1293" s="187" t="s">
        <v>57</v>
      </c>
      <c r="F1293" s="99" t="s">
        <v>193</v>
      </c>
      <c r="G1293" s="99" t="s">
        <v>194</v>
      </c>
      <c r="H1293" s="99" t="s">
        <v>195</v>
      </c>
      <c r="I1293" s="99" t="s">
        <v>73</v>
      </c>
      <c r="J1293" s="285" t="s">
        <v>161</v>
      </c>
      <c r="K1293" s="505">
        <f>ROUND(INDEX(TR_ENERO_2025!$D$50:$O$66,MATCH($I1293,TR_ENERO_2025!$C$50:$C$66,0),MATCH($E1293,TR_ENERO_2025!$D$48:$O$48,0)),LOOKUP($H1293,TR_ENERO_2025!$B$71:$C$73,TR_ENERO_2025!$C$71:$C$73))</f>
        <v>40.11</v>
      </c>
    </row>
    <row r="1294" spans="1:11" ht="16.5" hidden="1" x14ac:dyDescent="0.3">
      <c r="A1294" s="67" t="str">
        <f t="shared" si="64"/>
        <v>APMTSuministroSureste</v>
      </c>
      <c r="B1294" s="250" t="str">
        <f t="shared" si="62"/>
        <v>APMTUsuariosSureste</v>
      </c>
      <c r="C1294" s="67" t="str">
        <f t="shared" si="63"/>
        <v>APMTSuministroUsuariosSureste</v>
      </c>
      <c r="E1294" s="187" t="s">
        <v>58</v>
      </c>
      <c r="F1294" s="99" t="s">
        <v>193</v>
      </c>
      <c r="G1294" s="99" t="s">
        <v>194</v>
      </c>
      <c r="H1294" s="99" t="s">
        <v>195</v>
      </c>
      <c r="I1294" s="99" t="s">
        <v>73</v>
      </c>
      <c r="J1294" s="285" t="s">
        <v>161</v>
      </c>
      <c r="K1294" s="505">
        <f>ROUND(INDEX(TR_ENERO_2025!$D$50:$O$66,MATCH($I1294,TR_ENERO_2025!$C$50:$C$66,0),MATCH($E1294,TR_ENERO_2025!$D$48:$O$48,0)),LOOKUP($H1294,TR_ENERO_2025!$B$71:$C$73,TR_ENERO_2025!$C$71:$C$73))</f>
        <v>401.12</v>
      </c>
    </row>
    <row r="1295" spans="1:11" ht="16.5" hidden="1" x14ac:dyDescent="0.3">
      <c r="A1295" s="67" t="str">
        <f t="shared" si="64"/>
        <v>GDMTHSuministroSureste</v>
      </c>
      <c r="B1295" s="250" t="str">
        <f t="shared" si="62"/>
        <v>GDMTHUsuariosSureste</v>
      </c>
      <c r="C1295" s="67" t="str">
        <f t="shared" si="63"/>
        <v>GDMTHSuministroUsuariosSureste</v>
      </c>
      <c r="E1295" s="180" t="s">
        <v>54</v>
      </c>
      <c r="F1295" s="99" t="s">
        <v>193</v>
      </c>
      <c r="G1295" s="99" t="s">
        <v>194</v>
      </c>
      <c r="H1295" s="99" t="s">
        <v>195</v>
      </c>
      <c r="I1295" s="99" t="s">
        <v>73</v>
      </c>
      <c r="J1295" s="285" t="s">
        <v>161</v>
      </c>
      <c r="K1295" s="505">
        <f>ROUND(INDEX(TR_ENERO_2025!$D$50:$O$66,MATCH($I1295,TR_ENERO_2025!$C$50:$C$66,0),MATCH($E1295,TR_ENERO_2025!$D$48:$O$48,0)),LOOKUP($H1295,TR_ENERO_2025!$B$71:$C$73,TR_ENERO_2025!$C$71:$C$73))</f>
        <v>401.12</v>
      </c>
    </row>
    <row r="1296" spans="1:11" ht="16.5" hidden="1" x14ac:dyDescent="0.3">
      <c r="A1296" s="67" t="str">
        <f t="shared" si="64"/>
        <v>GDMTOSuministroSureste</v>
      </c>
      <c r="B1296" s="250" t="str">
        <f t="shared" si="62"/>
        <v>GDMTOUsuariosSureste</v>
      </c>
      <c r="C1296" s="67" t="str">
        <f t="shared" si="63"/>
        <v>GDMTOSuministroUsuariosSureste</v>
      </c>
      <c r="E1296" s="180" t="s">
        <v>55</v>
      </c>
      <c r="F1296" s="99" t="s">
        <v>193</v>
      </c>
      <c r="G1296" s="99" t="s">
        <v>194</v>
      </c>
      <c r="H1296" s="99" t="s">
        <v>195</v>
      </c>
      <c r="I1296" s="99" t="s">
        <v>73</v>
      </c>
      <c r="J1296" s="285" t="s">
        <v>161</v>
      </c>
      <c r="K1296" s="505">
        <f>ROUND(INDEX(TR_ENERO_2025!$D$50:$O$66,MATCH($I1296,TR_ENERO_2025!$C$50:$C$66,0),MATCH($E1296,TR_ENERO_2025!$D$48:$O$48,0)),LOOKUP($H1296,TR_ENERO_2025!$B$71:$C$73,TR_ENERO_2025!$C$71:$C$73))</f>
        <v>401.12</v>
      </c>
    </row>
    <row r="1297" spans="1:11" ht="16.5" hidden="1" x14ac:dyDescent="0.3">
      <c r="A1297" s="67" t="str">
        <f t="shared" si="64"/>
        <v>RAMTSuministroSureste</v>
      </c>
      <c r="B1297" s="250" t="str">
        <f t="shared" si="62"/>
        <v>RAMTUsuariosSureste</v>
      </c>
      <c r="C1297" s="67" t="str">
        <f t="shared" si="63"/>
        <v>RAMTSuministroUsuariosSureste</v>
      </c>
      <c r="E1297" s="192" t="s">
        <v>60</v>
      </c>
      <c r="F1297" s="99" t="s">
        <v>193</v>
      </c>
      <c r="G1297" s="99" t="s">
        <v>194</v>
      </c>
      <c r="H1297" s="99" t="s">
        <v>195</v>
      </c>
      <c r="I1297" s="99" t="s">
        <v>73</v>
      </c>
      <c r="J1297" s="285" t="s">
        <v>161</v>
      </c>
      <c r="K1297" s="505">
        <f>ROUND(INDEX(TR_ENERO_2025!$D$50:$O$66,MATCH($I1297,TR_ENERO_2025!$C$50:$C$66,0),MATCH($E1297,TR_ENERO_2025!$D$48:$O$48,0)),LOOKUP($H1297,TR_ENERO_2025!$B$71:$C$73,TR_ENERO_2025!$C$71:$C$73))</f>
        <v>401.12</v>
      </c>
    </row>
    <row r="1298" spans="1:11" ht="16.5" hidden="1" x14ac:dyDescent="0.3">
      <c r="A1298" s="67" t="str">
        <f t="shared" si="64"/>
        <v>DISTSuministroSureste</v>
      </c>
      <c r="B1298" s="250" t="str">
        <f t="shared" si="62"/>
        <v>DISTUsuariosSureste</v>
      </c>
      <c r="C1298" s="67" t="str">
        <f t="shared" si="63"/>
        <v>DISTSuministroUsuariosSureste</v>
      </c>
      <c r="E1298" s="192" t="s">
        <v>51</v>
      </c>
      <c r="F1298" s="99" t="s">
        <v>193</v>
      </c>
      <c r="G1298" s="99" t="s">
        <v>194</v>
      </c>
      <c r="H1298" s="99" t="s">
        <v>195</v>
      </c>
      <c r="I1298" s="99" t="s">
        <v>73</v>
      </c>
      <c r="J1298" s="285" t="s">
        <v>161</v>
      </c>
      <c r="K1298" s="505">
        <f>ROUND(INDEX(TR_ENERO_2025!$D$50:$O$66,MATCH($I1298,TR_ENERO_2025!$C$50:$C$66,0),MATCH($E1298,TR_ENERO_2025!$D$48:$O$48,0)),LOOKUP($H1298,TR_ENERO_2025!$B$71:$C$73,TR_ENERO_2025!$C$71:$C$73))</f>
        <v>1203.3699999999999</v>
      </c>
    </row>
    <row r="1299" spans="1:11" ht="16.5" hidden="1" x14ac:dyDescent="0.3">
      <c r="A1299" s="67" t="str">
        <f t="shared" si="64"/>
        <v>DITSuministroSureste</v>
      </c>
      <c r="B1299" s="250" t="str">
        <f t="shared" si="62"/>
        <v>DITUsuariosSureste</v>
      </c>
      <c r="C1299" s="67" t="str">
        <f t="shared" si="63"/>
        <v>DITSuministroUsuariosSureste</v>
      </c>
      <c r="E1299" s="192" t="s">
        <v>52</v>
      </c>
      <c r="F1299" s="99" t="s">
        <v>193</v>
      </c>
      <c r="G1299" s="99" t="s">
        <v>194</v>
      </c>
      <c r="H1299" s="99" t="s">
        <v>195</v>
      </c>
      <c r="I1299" s="99" t="s">
        <v>73</v>
      </c>
      <c r="J1299" s="285" t="s">
        <v>161</v>
      </c>
      <c r="K1299" s="505">
        <f>ROUND(INDEX(TR_ENERO_2025!$D$50:$O$66,MATCH($I1299,TR_ENERO_2025!$C$50:$C$66,0),MATCH($E1299,TR_ENERO_2025!$D$48:$O$48,0)),LOOKUP($H1299,TR_ENERO_2025!$B$71:$C$73,TR_ENERO_2025!$C$71:$C$73))</f>
        <v>1203.3699999999999</v>
      </c>
    </row>
    <row r="1300" spans="1:11" ht="16.5" hidden="1" x14ac:dyDescent="0.3">
      <c r="A1300" s="67" t="str">
        <f t="shared" si="64"/>
        <v>DB1SuministroValle de México Centro</v>
      </c>
      <c r="B1300" s="250" t="str">
        <f t="shared" si="62"/>
        <v>DB1UsuariosValle de México Centro</v>
      </c>
      <c r="C1300" s="67" t="str">
        <f t="shared" si="63"/>
        <v>DB1SuministroUsuariosValle de México Centro</v>
      </c>
      <c r="E1300" s="192" t="s">
        <v>48</v>
      </c>
      <c r="F1300" s="99" t="s">
        <v>193</v>
      </c>
      <c r="G1300" s="99" t="s">
        <v>194</v>
      </c>
      <c r="H1300" s="99" t="s">
        <v>195</v>
      </c>
      <c r="I1300" s="181" t="s">
        <v>74</v>
      </c>
      <c r="J1300" s="285" t="s">
        <v>161</v>
      </c>
      <c r="K1300" s="505">
        <f>ROUND(INDEX(TR_ENERO_2025!$D$50:$O$66,MATCH($I1300,TR_ENERO_2025!$C$50:$C$66,0),MATCH($E1300,TR_ENERO_2025!$D$48:$O$48,0)),LOOKUP($H1300,TR_ENERO_2025!$B$71:$C$73,TR_ENERO_2025!$C$71:$C$73))</f>
        <v>46.68</v>
      </c>
    </row>
    <row r="1301" spans="1:11" ht="16.5" hidden="1" x14ac:dyDescent="0.3">
      <c r="A1301" s="67" t="str">
        <f t="shared" si="64"/>
        <v>DB2SuministroValle de México Centro</v>
      </c>
      <c r="B1301" s="250" t="str">
        <f t="shared" si="62"/>
        <v>DB2UsuariosValle de México Centro</v>
      </c>
      <c r="C1301" s="67" t="str">
        <f t="shared" si="63"/>
        <v>DB2SuministroUsuariosValle de México Centro</v>
      </c>
      <c r="E1301" s="192" t="s">
        <v>50</v>
      </c>
      <c r="F1301" s="99" t="s">
        <v>193</v>
      </c>
      <c r="G1301" s="99" t="s">
        <v>194</v>
      </c>
      <c r="H1301" s="99" t="s">
        <v>195</v>
      </c>
      <c r="I1301" s="181" t="s">
        <v>74</v>
      </c>
      <c r="J1301" s="285" t="s">
        <v>161</v>
      </c>
      <c r="K1301" s="505">
        <f>ROUND(INDEX(TR_ENERO_2025!$D$50:$O$66,MATCH($I1301,TR_ENERO_2025!$C$50:$C$66,0),MATCH($E1301,TR_ENERO_2025!$D$48:$O$48,0)),LOOKUP($H1301,TR_ENERO_2025!$B$71:$C$73,TR_ENERO_2025!$C$71:$C$73))</f>
        <v>46.68</v>
      </c>
    </row>
    <row r="1302" spans="1:11" ht="16.5" hidden="1" x14ac:dyDescent="0.3">
      <c r="A1302" s="67" t="str">
        <f t="shared" si="64"/>
        <v>PDBTSuministroValle de México Centro</v>
      </c>
      <c r="B1302" s="250" t="str">
        <f t="shared" si="62"/>
        <v>PDBTUsuariosValle de México Centro</v>
      </c>
      <c r="C1302" s="67" t="str">
        <f t="shared" si="63"/>
        <v>PDBTSuministroUsuariosValle de México Centro</v>
      </c>
      <c r="E1302" s="192" t="s">
        <v>56</v>
      </c>
      <c r="F1302" s="99" t="s">
        <v>193</v>
      </c>
      <c r="G1302" s="99" t="s">
        <v>194</v>
      </c>
      <c r="H1302" s="99" t="s">
        <v>195</v>
      </c>
      <c r="I1302" s="181" t="s">
        <v>74</v>
      </c>
      <c r="J1302" s="285" t="s">
        <v>161</v>
      </c>
      <c r="K1302" s="505">
        <f>ROUND(INDEX(TR_ENERO_2025!$D$50:$O$66,MATCH($I1302,TR_ENERO_2025!$C$50:$C$66,0),MATCH($E1302,TR_ENERO_2025!$D$48:$O$48,0)),LOOKUP($H1302,TR_ENERO_2025!$B$71:$C$73,TR_ENERO_2025!$C$71:$C$73))</f>
        <v>46.68</v>
      </c>
    </row>
    <row r="1303" spans="1:11" ht="16.5" hidden="1" x14ac:dyDescent="0.3">
      <c r="A1303" s="67" t="str">
        <f t="shared" si="64"/>
        <v>GDBTSuministroValle de México Centro</v>
      </c>
      <c r="B1303" s="250" t="str">
        <f t="shared" si="62"/>
        <v>GDBTUsuariosValle de México Centro</v>
      </c>
      <c r="C1303" s="67" t="str">
        <f t="shared" si="63"/>
        <v>GDBTSuministroUsuariosValle de México Centro</v>
      </c>
      <c r="E1303" s="192" t="s">
        <v>53</v>
      </c>
      <c r="F1303" s="99" t="s">
        <v>193</v>
      </c>
      <c r="G1303" s="99" t="s">
        <v>194</v>
      </c>
      <c r="H1303" s="99" t="s">
        <v>195</v>
      </c>
      <c r="I1303" s="181" t="s">
        <v>74</v>
      </c>
      <c r="J1303" s="285" t="s">
        <v>161</v>
      </c>
      <c r="K1303" s="505">
        <f>ROUND(INDEX(TR_ENERO_2025!$D$50:$O$66,MATCH($I1303,TR_ENERO_2025!$C$50:$C$66,0),MATCH($E1303,TR_ENERO_2025!$D$48:$O$48,0)),LOOKUP($H1303,TR_ENERO_2025!$B$71:$C$73,TR_ENERO_2025!$C$71:$C$73))</f>
        <v>466.83</v>
      </c>
    </row>
    <row r="1304" spans="1:11" ht="16.5" hidden="1" x14ac:dyDescent="0.3">
      <c r="A1304" s="67" t="str">
        <f t="shared" si="64"/>
        <v>RABTSuministroValle de México Centro</v>
      </c>
      <c r="B1304" s="250" t="str">
        <f t="shared" si="62"/>
        <v>RABTUsuariosValle de México Centro</v>
      </c>
      <c r="C1304" s="67" t="str">
        <f t="shared" si="63"/>
        <v>RABTSuministroUsuariosValle de México Centro</v>
      </c>
      <c r="E1304" s="192" t="s">
        <v>59</v>
      </c>
      <c r="F1304" s="99" t="s">
        <v>193</v>
      </c>
      <c r="G1304" s="99" t="s">
        <v>194</v>
      </c>
      <c r="H1304" s="99" t="s">
        <v>195</v>
      </c>
      <c r="I1304" s="181" t="s">
        <v>74</v>
      </c>
      <c r="J1304" s="285" t="s">
        <v>161</v>
      </c>
      <c r="K1304" s="505">
        <f>ROUND(INDEX(TR_ENERO_2025!$D$50:$O$66,MATCH($I1304,TR_ENERO_2025!$C$50:$C$66,0),MATCH($E1304,TR_ENERO_2025!$D$48:$O$48,0)),LOOKUP($H1304,TR_ENERO_2025!$B$71:$C$73,TR_ENERO_2025!$C$71:$C$73))</f>
        <v>46.68</v>
      </c>
    </row>
    <row r="1305" spans="1:11" ht="16.5" hidden="1" x14ac:dyDescent="0.3">
      <c r="A1305" s="67" t="str">
        <f t="shared" si="64"/>
        <v>APBTSuministroValle de México Centro</v>
      </c>
      <c r="B1305" s="250" t="str">
        <f t="shared" si="62"/>
        <v>APBTUsuariosValle de México Centro</v>
      </c>
      <c r="C1305" s="67" t="str">
        <f t="shared" si="63"/>
        <v>APBTSuministroUsuariosValle de México Centro</v>
      </c>
      <c r="E1305" s="187" t="s">
        <v>57</v>
      </c>
      <c r="F1305" s="99" t="s">
        <v>193</v>
      </c>
      <c r="G1305" s="99" t="s">
        <v>194</v>
      </c>
      <c r="H1305" s="99" t="s">
        <v>195</v>
      </c>
      <c r="I1305" s="181" t="s">
        <v>74</v>
      </c>
      <c r="J1305" s="285" t="s">
        <v>161</v>
      </c>
      <c r="K1305" s="505">
        <f>ROUND(INDEX(TR_ENERO_2025!$D$50:$O$66,MATCH($I1305,TR_ENERO_2025!$C$50:$C$66,0),MATCH($E1305,TR_ENERO_2025!$D$48:$O$48,0)),LOOKUP($H1305,TR_ENERO_2025!$B$71:$C$73,TR_ENERO_2025!$C$71:$C$73))</f>
        <v>46.68</v>
      </c>
    </row>
    <row r="1306" spans="1:11" ht="16.5" hidden="1" x14ac:dyDescent="0.3">
      <c r="A1306" s="67" t="str">
        <f t="shared" si="64"/>
        <v>APMTSuministroValle de México Centro</v>
      </c>
      <c r="B1306" s="250" t="str">
        <f t="shared" si="62"/>
        <v>APMTUsuariosValle de México Centro</v>
      </c>
      <c r="C1306" s="67" t="str">
        <f t="shared" si="63"/>
        <v>APMTSuministroUsuariosValle de México Centro</v>
      </c>
      <c r="E1306" s="187" t="s">
        <v>58</v>
      </c>
      <c r="F1306" s="99" t="s">
        <v>193</v>
      </c>
      <c r="G1306" s="99" t="s">
        <v>194</v>
      </c>
      <c r="H1306" s="99" t="s">
        <v>195</v>
      </c>
      <c r="I1306" s="181" t="s">
        <v>74</v>
      </c>
      <c r="J1306" s="285" t="s">
        <v>161</v>
      </c>
      <c r="K1306" s="505">
        <f>ROUND(INDEX(TR_ENERO_2025!$D$50:$O$66,MATCH($I1306,TR_ENERO_2025!$C$50:$C$66,0),MATCH($E1306,TR_ENERO_2025!$D$48:$O$48,0)),LOOKUP($H1306,TR_ENERO_2025!$B$71:$C$73,TR_ENERO_2025!$C$71:$C$73))</f>
        <v>466.83</v>
      </c>
    </row>
    <row r="1307" spans="1:11" ht="16.5" hidden="1" x14ac:dyDescent="0.3">
      <c r="A1307" s="67" t="str">
        <f t="shared" si="64"/>
        <v>GDMTHSuministroValle de México Centro</v>
      </c>
      <c r="B1307" s="250" t="str">
        <f t="shared" si="62"/>
        <v>GDMTHUsuariosValle de México Centro</v>
      </c>
      <c r="C1307" s="67" t="str">
        <f t="shared" si="63"/>
        <v>GDMTHSuministroUsuariosValle de México Centro</v>
      </c>
      <c r="E1307" s="180" t="s">
        <v>54</v>
      </c>
      <c r="F1307" s="99" t="s">
        <v>193</v>
      </c>
      <c r="G1307" s="99" t="s">
        <v>194</v>
      </c>
      <c r="H1307" s="99" t="s">
        <v>195</v>
      </c>
      <c r="I1307" s="181" t="s">
        <v>74</v>
      </c>
      <c r="J1307" s="285" t="s">
        <v>161</v>
      </c>
      <c r="K1307" s="505">
        <f>ROUND(INDEX(TR_ENERO_2025!$D$50:$O$66,MATCH($I1307,TR_ENERO_2025!$C$50:$C$66,0),MATCH($E1307,TR_ENERO_2025!$D$48:$O$48,0)),LOOKUP($H1307,TR_ENERO_2025!$B$71:$C$73,TR_ENERO_2025!$C$71:$C$73))</f>
        <v>466.83</v>
      </c>
    </row>
    <row r="1308" spans="1:11" ht="16.5" hidden="1" x14ac:dyDescent="0.3">
      <c r="A1308" s="67" t="str">
        <f t="shared" si="64"/>
        <v>GDMTOSuministroValle de México Centro</v>
      </c>
      <c r="B1308" s="250" t="str">
        <f t="shared" si="62"/>
        <v>GDMTOUsuariosValle de México Centro</v>
      </c>
      <c r="C1308" s="67" t="str">
        <f t="shared" si="63"/>
        <v>GDMTOSuministroUsuariosValle de México Centro</v>
      </c>
      <c r="E1308" s="180" t="s">
        <v>55</v>
      </c>
      <c r="F1308" s="99" t="s">
        <v>193</v>
      </c>
      <c r="G1308" s="99" t="s">
        <v>194</v>
      </c>
      <c r="H1308" s="99" t="s">
        <v>195</v>
      </c>
      <c r="I1308" s="181" t="s">
        <v>74</v>
      </c>
      <c r="J1308" s="285" t="s">
        <v>161</v>
      </c>
      <c r="K1308" s="505">
        <f>ROUND(INDEX(TR_ENERO_2025!$D$50:$O$66,MATCH($I1308,TR_ENERO_2025!$C$50:$C$66,0),MATCH($E1308,TR_ENERO_2025!$D$48:$O$48,0)),LOOKUP($H1308,TR_ENERO_2025!$B$71:$C$73,TR_ENERO_2025!$C$71:$C$73))</f>
        <v>466.83</v>
      </c>
    </row>
    <row r="1309" spans="1:11" ht="16.5" hidden="1" x14ac:dyDescent="0.3">
      <c r="A1309" s="67" t="str">
        <f t="shared" si="64"/>
        <v>RAMTSuministroValle de México Centro</v>
      </c>
      <c r="B1309" s="250" t="str">
        <f t="shared" si="62"/>
        <v>RAMTUsuariosValle de México Centro</v>
      </c>
      <c r="C1309" s="67" t="str">
        <f t="shared" si="63"/>
        <v>RAMTSuministroUsuariosValle de México Centro</v>
      </c>
      <c r="E1309" s="192" t="s">
        <v>60</v>
      </c>
      <c r="F1309" s="99" t="s">
        <v>193</v>
      </c>
      <c r="G1309" s="99" t="s">
        <v>194</v>
      </c>
      <c r="H1309" s="99" t="s">
        <v>195</v>
      </c>
      <c r="I1309" s="181" t="s">
        <v>74</v>
      </c>
      <c r="J1309" s="285" t="s">
        <v>161</v>
      </c>
      <c r="K1309" s="505">
        <f>ROUND(INDEX(TR_ENERO_2025!$D$50:$O$66,MATCH($I1309,TR_ENERO_2025!$C$50:$C$66,0),MATCH($E1309,TR_ENERO_2025!$D$48:$O$48,0)),LOOKUP($H1309,TR_ENERO_2025!$B$71:$C$73,TR_ENERO_2025!$C$71:$C$73))</f>
        <v>466.83</v>
      </c>
    </row>
    <row r="1310" spans="1:11" ht="16.5" hidden="1" x14ac:dyDescent="0.3">
      <c r="A1310" s="67" t="str">
        <f t="shared" si="64"/>
        <v>DISTSuministroValle de México Centro</v>
      </c>
      <c r="B1310" s="250" t="str">
        <f t="shared" si="62"/>
        <v>DISTUsuariosValle de México Centro</v>
      </c>
      <c r="C1310" s="67" t="str">
        <f t="shared" si="63"/>
        <v>DISTSuministroUsuariosValle de México Centro</v>
      </c>
      <c r="E1310" s="192" t="s">
        <v>51</v>
      </c>
      <c r="F1310" s="99" t="s">
        <v>193</v>
      </c>
      <c r="G1310" s="99" t="s">
        <v>194</v>
      </c>
      <c r="H1310" s="99" t="s">
        <v>195</v>
      </c>
      <c r="I1310" s="181" t="s">
        <v>74</v>
      </c>
      <c r="J1310" s="285" t="s">
        <v>161</v>
      </c>
      <c r="K1310" s="505">
        <f>ROUND(INDEX(TR_ENERO_2025!$D$50:$O$66,MATCH($I1310,TR_ENERO_2025!$C$50:$C$66,0),MATCH($E1310,TR_ENERO_2025!$D$48:$O$48,0)),LOOKUP($H1310,TR_ENERO_2025!$B$71:$C$73,TR_ENERO_2025!$C$71:$C$73))</f>
        <v>1400.49</v>
      </c>
    </row>
    <row r="1311" spans="1:11" ht="16.5" hidden="1" x14ac:dyDescent="0.3">
      <c r="A1311" s="67" t="str">
        <f t="shared" si="64"/>
        <v>DITSuministroValle de México Centro</v>
      </c>
      <c r="B1311" s="250" t="str">
        <f t="shared" si="62"/>
        <v>DITUsuariosValle de México Centro</v>
      </c>
      <c r="C1311" s="67" t="str">
        <f t="shared" si="63"/>
        <v>DITSuministroUsuariosValle de México Centro</v>
      </c>
      <c r="E1311" s="192" t="s">
        <v>52</v>
      </c>
      <c r="F1311" s="99" t="s">
        <v>193</v>
      </c>
      <c r="G1311" s="99" t="s">
        <v>194</v>
      </c>
      <c r="H1311" s="99" t="s">
        <v>195</v>
      </c>
      <c r="I1311" s="181" t="s">
        <v>74</v>
      </c>
      <c r="J1311" s="285" t="s">
        <v>161</v>
      </c>
      <c r="K1311" s="505">
        <f>ROUND(INDEX(TR_ENERO_2025!$D$50:$O$66,MATCH($I1311,TR_ENERO_2025!$C$50:$C$66,0),MATCH($E1311,TR_ENERO_2025!$D$48:$O$48,0)),LOOKUP($H1311,TR_ENERO_2025!$B$71:$C$73,TR_ENERO_2025!$C$71:$C$73))</f>
        <v>1400.49</v>
      </c>
    </row>
    <row r="1312" spans="1:11" ht="16.5" hidden="1" x14ac:dyDescent="0.3">
      <c r="A1312" s="67" t="str">
        <f t="shared" si="64"/>
        <v>DB1SuministroValle de México Norte</v>
      </c>
      <c r="B1312" s="250" t="str">
        <f t="shared" si="62"/>
        <v>DB1UsuariosValle de México Norte</v>
      </c>
      <c r="C1312" s="67" t="str">
        <f t="shared" si="63"/>
        <v>DB1SuministroUsuariosValle de México Norte</v>
      </c>
      <c r="E1312" s="192" t="s">
        <v>48</v>
      </c>
      <c r="F1312" s="99" t="s">
        <v>193</v>
      </c>
      <c r="G1312" s="99" t="s">
        <v>194</v>
      </c>
      <c r="H1312" s="99" t="s">
        <v>195</v>
      </c>
      <c r="I1312" s="181" t="s">
        <v>75</v>
      </c>
      <c r="J1312" s="285" t="s">
        <v>161</v>
      </c>
      <c r="K1312" s="505">
        <f>ROUND(INDEX(TR_ENERO_2025!$D$50:$O$66,MATCH($I1312,TR_ENERO_2025!$C$50:$C$66,0),MATCH($E1312,TR_ENERO_2025!$D$48:$O$48,0)),LOOKUP($H1312,TR_ENERO_2025!$B$71:$C$73,TR_ENERO_2025!$C$71:$C$73))</f>
        <v>56.36</v>
      </c>
    </row>
    <row r="1313" spans="1:11" ht="16.5" hidden="1" x14ac:dyDescent="0.3">
      <c r="A1313" s="67" t="str">
        <f t="shared" si="64"/>
        <v>DB2SuministroValle de México Norte</v>
      </c>
      <c r="B1313" s="250" t="str">
        <f t="shared" si="62"/>
        <v>DB2UsuariosValle de México Norte</v>
      </c>
      <c r="C1313" s="67" t="str">
        <f t="shared" si="63"/>
        <v>DB2SuministroUsuariosValle de México Norte</v>
      </c>
      <c r="E1313" s="192" t="s">
        <v>50</v>
      </c>
      <c r="F1313" s="99" t="s">
        <v>193</v>
      </c>
      <c r="G1313" s="99" t="s">
        <v>194</v>
      </c>
      <c r="H1313" s="99" t="s">
        <v>195</v>
      </c>
      <c r="I1313" s="181" t="s">
        <v>75</v>
      </c>
      <c r="J1313" s="285" t="s">
        <v>161</v>
      </c>
      <c r="K1313" s="505">
        <f>ROUND(INDEX(TR_ENERO_2025!$D$50:$O$66,MATCH($I1313,TR_ENERO_2025!$C$50:$C$66,0),MATCH($E1313,TR_ENERO_2025!$D$48:$O$48,0)),LOOKUP($H1313,TR_ENERO_2025!$B$71:$C$73,TR_ENERO_2025!$C$71:$C$73))</f>
        <v>56.36</v>
      </c>
    </row>
    <row r="1314" spans="1:11" ht="16.5" hidden="1" x14ac:dyDescent="0.3">
      <c r="A1314" s="67" t="str">
        <f t="shared" si="64"/>
        <v>PDBTSuministroValle de México Norte</v>
      </c>
      <c r="B1314" s="250" t="str">
        <f t="shared" si="62"/>
        <v>PDBTUsuariosValle de México Norte</v>
      </c>
      <c r="C1314" s="67" t="str">
        <f t="shared" si="63"/>
        <v>PDBTSuministroUsuariosValle de México Norte</v>
      </c>
      <c r="E1314" s="192" t="s">
        <v>56</v>
      </c>
      <c r="F1314" s="99" t="s">
        <v>193</v>
      </c>
      <c r="G1314" s="99" t="s">
        <v>194</v>
      </c>
      <c r="H1314" s="99" t="s">
        <v>195</v>
      </c>
      <c r="I1314" s="181" t="s">
        <v>75</v>
      </c>
      <c r="J1314" s="285" t="s">
        <v>161</v>
      </c>
      <c r="K1314" s="505">
        <f>ROUND(INDEX(TR_ENERO_2025!$D$50:$O$66,MATCH($I1314,TR_ENERO_2025!$C$50:$C$66,0),MATCH($E1314,TR_ENERO_2025!$D$48:$O$48,0)),LOOKUP($H1314,TR_ENERO_2025!$B$71:$C$73,TR_ENERO_2025!$C$71:$C$73))</f>
        <v>56.36</v>
      </c>
    </row>
    <row r="1315" spans="1:11" ht="16.5" hidden="1" x14ac:dyDescent="0.3">
      <c r="A1315" s="67" t="str">
        <f t="shared" si="64"/>
        <v>GDBTSuministroValle de México Norte</v>
      </c>
      <c r="B1315" s="250" t="str">
        <f t="shared" si="62"/>
        <v>GDBTUsuariosValle de México Norte</v>
      </c>
      <c r="C1315" s="67" t="str">
        <f t="shared" si="63"/>
        <v>GDBTSuministroUsuariosValle de México Norte</v>
      </c>
      <c r="E1315" s="192" t="s">
        <v>53</v>
      </c>
      <c r="F1315" s="99" t="s">
        <v>193</v>
      </c>
      <c r="G1315" s="99" t="s">
        <v>194</v>
      </c>
      <c r="H1315" s="99" t="s">
        <v>195</v>
      </c>
      <c r="I1315" s="181" t="s">
        <v>75</v>
      </c>
      <c r="J1315" s="285" t="s">
        <v>161</v>
      </c>
      <c r="K1315" s="505">
        <f>ROUND(INDEX(TR_ENERO_2025!$D$50:$O$66,MATCH($I1315,TR_ENERO_2025!$C$50:$C$66,0),MATCH($E1315,TR_ENERO_2025!$D$48:$O$48,0)),LOOKUP($H1315,TR_ENERO_2025!$B$71:$C$73,TR_ENERO_2025!$C$71:$C$73))</f>
        <v>563.57000000000005</v>
      </c>
    </row>
    <row r="1316" spans="1:11" ht="16.5" hidden="1" x14ac:dyDescent="0.3">
      <c r="A1316" s="67" t="str">
        <f t="shared" si="64"/>
        <v>RABTSuministroValle de México Norte</v>
      </c>
      <c r="B1316" s="250" t="str">
        <f t="shared" si="62"/>
        <v>RABTUsuariosValle de México Norte</v>
      </c>
      <c r="C1316" s="67" t="str">
        <f t="shared" si="63"/>
        <v>RABTSuministroUsuariosValle de México Norte</v>
      </c>
      <c r="E1316" s="192" t="s">
        <v>59</v>
      </c>
      <c r="F1316" s="99" t="s">
        <v>193</v>
      </c>
      <c r="G1316" s="99" t="s">
        <v>194</v>
      </c>
      <c r="H1316" s="99" t="s">
        <v>195</v>
      </c>
      <c r="I1316" s="181" t="s">
        <v>75</v>
      </c>
      <c r="J1316" s="285" t="s">
        <v>161</v>
      </c>
      <c r="K1316" s="505">
        <f>ROUND(INDEX(TR_ENERO_2025!$D$50:$O$66,MATCH($I1316,TR_ENERO_2025!$C$50:$C$66,0),MATCH($E1316,TR_ENERO_2025!$D$48:$O$48,0)),LOOKUP($H1316,TR_ENERO_2025!$B$71:$C$73,TR_ENERO_2025!$C$71:$C$73))</f>
        <v>56.36</v>
      </c>
    </row>
    <row r="1317" spans="1:11" ht="16.5" hidden="1" x14ac:dyDescent="0.3">
      <c r="A1317" s="67" t="str">
        <f t="shared" si="64"/>
        <v>APBTSuministroValle de México Norte</v>
      </c>
      <c r="B1317" s="250" t="str">
        <f t="shared" si="62"/>
        <v>APBTUsuariosValle de México Norte</v>
      </c>
      <c r="C1317" s="67" t="str">
        <f t="shared" si="63"/>
        <v>APBTSuministroUsuariosValle de México Norte</v>
      </c>
      <c r="E1317" s="187" t="s">
        <v>57</v>
      </c>
      <c r="F1317" s="99" t="s">
        <v>193</v>
      </c>
      <c r="G1317" s="99" t="s">
        <v>194</v>
      </c>
      <c r="H1317" s="99" t="s">
        <v>195</v>
      </c>
      <c r="I1317" s="181" t="s">
        <v>75</v>
      </c>
      <c r="J1317" s="285" t="s">
        <v>161</v>
      </c>
      <c r="K1317" s="505">
        <f>ROUND(INDEX(TR_ENERO_2025!$D$50:$O$66,MATCH($I1317,TR_ENERO_2025!$C$50:$C$66,0),MATCH($E1317,TR_ENERO_2025!$D$48:$O$48,0)),LOOKUP($H1317,TR_ENERO_2025!$B$71:$C$73,TR_ENERO_2025!$C$71:$C$73))</f>
        <v>56.36</v>
      </c>
    </row>
    <row r="1318" spans="1:11" ht="16.5" hidden="1" x14ac:dyDescent="0.3">
      <c r="A1318" s="67" t="str">
        <f t="shared" si="64"/>
        <v>APMTSuministroValle de México Norte</v>
      </c>
      <c r="B1318" s="250" t="str">
        <f t="shared" si="62"/>
        <v>APMTUsuariosValle de México Norte</v>
      </c>
      <c r="C1318" s="67" t="str">
        <f t="shared" si="63"/>
        <v>APMTSuministroUsuariosValle de México Norte</v>
      </c>
      <c r="E1318" s="187" t="s">
        <v>58</v>
      </c>
      <c r="F1318" s="99" t="s">
        <v>193</v>
      </c>
      <c r="G1318" s="99" t="s">
        <v>194</v>
      </c>
      <c r="H1318" s="99" t="s">
        <v>195</v>
      </c>
      <c r="I1318" s="181" t="s">
        <v>75</v>
      </c>
      <c r="J1318" s="285" t="s">
        <v>161</v>
      </c>
      <c r="K1318" s="505">
        <f>ROUND(INDEX(TR_ENERO_2025!$D$50:$O$66,MATCH($I1318,TR_ENERO_2025!$C$50:$C$66,0),MATCH($E1318,TR_ENERO_2025!$D$48:$O$48,0)),LOOKUP($H1318,TR_ENERO_2025!$B$71:$C$73,TR_ENERO_2025!$C$71:$C$73))</f>
        <v>563.57000000000005</v>
      </c>
    </row>
    <row r="1319" spans="1:11" ht="16.5" hidden="1" x14ac:dyDescent="0.3">
      <c r="A1319" s="67" t="str">
        <f t="shared" si="64"/>
        <v>GDMTHSuministroValle de México Norte</v>
      </c>
      <c r="B1319" s="250" t="str">
        <f t="shared" si="62"/>
        <v>GDMTHUsuariosValle de México Norte</v>
      </c>
      <c r="C1319" s="67" t="str">
        <f t="shared" si="63"/>
        <v>GDMTHSuministroUsuariosValle de México Norte</v>
      </c>
      <c r="E1319" s="180" t="s">
        <v>54</v>
      </c>
      <c r="F1319" s="99" t="s">
        <v>193</v>
      </c>
      <c r="G1319" s="99" t="s">
        <v>194</v>
      </c>
      <c r="H1319" s="99" t="s">
        <v>195</v>
      </c>
      <c r="I1319" s="181" t="s">
        <v>75</v>
      </c>
      <c r="J1319" s="285" t="s">
        <v>161</v>
      </c>
      <c r="K1319" s="505">
        <f>ROUND(INDEX(TR_ENERO_2025!$D$50:$O$66,MATCH($I1319,TR_ENERO_2025!$C$50:$C$66,0),MATCH($E1319,TR_ENERO_2025!$D$48:$O$48,0)),LOOKUP($H1319,TR_ENERO_2025!$B$71:$C$73,TR_ENERO_2025!$C$71:$C$73))</f>
        <v>563.57000000000005</v>
      </c>
    </row>
    <row r="1320" spans="1:11" ht="16.5" hidden="1" x14ac:dyDescent="0.3">
      <c r="A1320" s="67" t="str">
        <f t="shared" si="64"/>
        <v>GDMTOSuministroValle de México Norte</v>
      </c>
      <c r="B1320" s="250" t="str">
        <f t="shared" si="62"/>
        <v>GDMTOUsuariosValle de México Norte</v>
      </c>
      <c r="C1320" s="67" t="str">
        <f t="shared" si="63"/>
        <v>GDMTOSuministroUsuariosValle de México Norte</v>
      </c>
      <c r="E1320" s="180" t="s">
        <v>55</v>
      </c>
      <c r="F1320" s="99" t="s">
        <v>193</v>
      </c>
      <c r="G1320" s="99" t="s">
        <v>194</v>
      </c>
      <c r="H1320" s="99" t="s">
        <v>195</v>
      </c>
      <c r="I1320" s="181" t="s">
        <v>75</v>
      </c>
      <c r="J1320" s="285" t="s">
        <v>161</v>
      </c>
      <c r="K1320" s="505">
        <f>ROUND(INDEX(TR_ENERO_2025!$D$50:$O$66,MATCH($I1320,TR_ENERO_2025!$C$50:$C$66,0),MATCH($E1320,TR_ENERO_2025!$D$48:$O$48,0)),LOOKUP($H1320,TR_ENERO_2025!$B$71:$C$73,TR_ENERO_2025!$C$71:$C$73))</f>
        <v>563.57000000000005</v>
      </c>
    </row>
    <row r="1321" spans="1:11" ht="16.5" hidden="1" x14ac:dyDescent="0.3">
      <c r="A1321" s="67" t="str">
        <f t="shared" si="64"/>
        <v>RAMTSuministroValle de México Norte</v>
      </c>
      <c r="B1321" s="250" t="str">
        <f t="shared" si="62"/>
        <v>RAMTUsuariosValle de México Norte</v>
      </c>
      <c r="C1321" s="67" t="str">
        <f t="shared" si="63"/>
        <v>RAMTSuministroUsuariosValle de México Norte</v>
      </c>
      <c r="E1321" s="192" t="s">
        <v>60</v>
      </c>
      <c r="F1321" s="99" t="s">
        <v>193</v>
      </c>
      <c r="G1321" s="99" t="s">
        <v>194</v>
      </c>
      <c r="H1321" s="99" t="s">
        <v>195</v>
      </c>
      <c r="I1321" s="181" t="s">
        <v>75</v>
      </c>
      <c r="J1321" s="285" t="s">
        <v>161</v>
      </c>
      <c r="K1321" s="505">
        <f>ROUND(INDEX(TR_ENERO_2025!$D$50:$O$66,MATCH($I1321,TR_ENERO_2025!$C$50:$C$66,0),MATCH($E1321,TR_ENERO_2025!$D$48:$O$48,0)),LOOKUP($H1321,TR_ENERO_2025!$B$71:$C$73,TR_ENERO_2025!$C$71:$C$73))</f>
        <v>563.57000000000005</v>
      </c>
    </row>
    <row r="1322" spans="1:11" ht="16.5" hidden="1" x14ac:dyDescent="0.3">
      <c r="A1322" s="67" t="str">
        <f t="shared" si="64"/>
        <v>DISTSuministroValle de México Norte</v>
      </c>
      <c r="B1322" s="250" t="str">
        <f t="shared" si="62"/>
        <v>DISTUsuariosValle de México Norte</v>
      </c>
      <c r="C1322" s="67" t="str">
        <f t="shared" si="63"/>
        <v>DISTSuministroUsuariosValle de México Norte</v>
      </c>
      <c r="E1322" s="192" t="s">
        <v>51</v>
      </c>
      <c r="F1322" s="99" t="s">
        <v>193</v>
      </c>
      <c r="G1322" s="99" t="s">
        <v>194</v>
      </c>
      <c r="H1322" s="99" t="s">
        <v>195</v>
      </c>
      <c r="I1322" s="181" t="s">
        <v>75</v>
      </c>
      <c r="J1322" s="285" t="s">
        <v>161</v>
      </c>
      <c r="K1322" s="505">
        <f>ROUND(INDEX(TR_ENERO_2025!$D$50:$O$66,MATCH($I1322,TR_ENERO_2025!$C$50:$C$66,0),MATCH($E1322,TR_ENERO_2025!$D$48:$O$48,0)),LOOKUP($H1322,TR_ENERO_2025!$B$71:$C$73,TR_ENERO_2025!$C$71:$C$73))</f>
        <v>1690.72</v>
      </c>
    </row>
    <row r="1323" spans="1:11" ht="16.5" hidden="1" x14ac:dyDescent="0.3">
      <c r="A1323" s="67" t="str">
        <f t="shared" si="64"/>
        <v>DITSuministroValle de México Norte</v>
      </c>
      <c r="B1323" s="250" t="str">
        <f t="shared" si="62"/>
        <v>DITUsuariosValle de México Norte</v>
      </c>
      <c r="C1323" s="67" t="str">
        <f t="shared" si="63"/>
        <v>DITSuministroUsuariosValle de México Norte</v>
      </c>
      <c r="E1323" s="192" t="s">
        <v>52</v>
      </c>
      <c r="F1323" s="99" t="s">
        <v>193</v>
      </c>
      <c r="G1323" s="99" t="s">
        <v>194</v>
      </c>
      <c r="H1323" s="99" t="s">
        <v>195</v>
      </c>
      <c r="I1323" s="181" t="s">
        <v>75</v>
      </c>
      <c r="J1323" s="285" t="s">
        <v>161</v>
      </c>
      <c r="K1323" s="505">
        <f>ROUND(INDEX(TR_ENERO_2025!$D$50:$O$66,MATCH($I1323,TR_ENERO_2025!$C$50:$C$66,0),MATCH($E1323,TR_ENERO_2025!$D$48:$O$48,0)),LOOKUP($H1323,TR_ENERO_2025!$B$71:$C$73,TR_ENERO_2025!$C$71:$C$73))</f>
        <v>1690.72</v>
      </c>
    </row>
    <row r="1324" spans="1:11" ht="16.5" hidden="1" x14ac:dyDescent="0.3">
      <c r="A1324" s="67" t="str">
        <f t="shared" si="64"/>
        <v>DB1SuministroValle de México Sur</v>
      </c>
      <c r="B1324" s="250" t="str">
        <f t="shared" ref="B1324:B1387" si="65">E1324&amp;H1324&amp;I1324</f>
        <v>DB1UsuariosValle de México Sur</v>
      </c>
      <c r="C1324" s="67" t="str">
        <f t="shared" si="63"/>
        <v>DB1SuministroUsuariosValle de México Sur</v>
      </c>
      <c r="E1324" s="192" t="s">
        <v>48</v>
      </c>
      <c r="F1324" s="99" t="s">
        <v>193</v>
      </c>
      <c r="G1324" s="99" t="s">
        <v>194</v>
      </c>
      <c r="H1324" s="99" t="s">
        <v>195</v>
      </c>
      <c r="I1324" s="181" t="s">
        <v>76</v>
      </c>
      <c r="J1324" s="285" t="s">
        <v>161</v>
      </c>
      <c r="K1324" s="505">
        <f>ROUND(INDEX(TR_ENERO_2025!$D$50:$O$66,MATCH($I1324,TR_ENERO_2025!$C$50:$C$66,0),MATCH($E1324,TR_ENERO_2025!$D$48:$O$48,0)),LOOKUP($H1324,TR_ENERO_2025!$B$71:$C$73,TR_ENERO_2025!$C$71:$C$73))</f>
        <v>44.88</v>
      </c>
    </row>
    <row r="1325" spans="1:11" ht="16.5" hidden="1" x14ac:dyDescent="0.3">
      <c r="A1325" s="67" t="str">
        <f t="shared" si="64"/>
        <v>DB2SuministroValle de México Sur</v>
      </c>
      <c r="B1325" s="250" t="str">
        <f t="shared" si="65"/>
        <v>DB2UsuariosValle de México Sur</v>
      </c>
      <c r="C1325" s="67" t="str">
        <f t="shared" si="63"/>
        <v>DB2SuministroUsuariosValle de México Sur</v>
      </c>
      <c r="E1325" s="192" t="s">
        <v>50</v>
      </c>
      <c r="F1325" s="99" t="s">
        <v>193</v>
      </c>
      <c r="G1325" s="99" t="s">
        <v>194</v>
      </c>
      <c r="H1325" s="99" t="s">
        <v>195</v>
      </c>
      <c r="I1325" s="181" t="s">
        <v>76</v>
      </c>
      <c r="J1325" s="285" t="s">
        <v>161</v>
      </c>
      <c r="K1325" s="505">
        <f>ROUND(INDEX(TR_ENERO_2025!$D$50:$O$66,MATCH($I1325,TR_ENERO_2025!$C$50:$C$66,0),MATCH($E1325,TR_ENERO_2025!$D$48:$O$48,0)),LOOKUP($H1325,TR_ENERO_2025!$B$71:$C$73,TR_ENERO_2025!$C$71:$C$73))</f>
        <v>44.88</v>
      </c>
    </row>
    <row r="1326" spans="1:11" ht="16.5" hidden="1" x14ac:dyDescent="0.3">
      <c r="A1326" s="67" t="str">
        <f t="shared" si="64"/>
        <v>PDBTSuministroValle de México Sur</v>
      </c>
      <c r="B1326" s="250" t="str">
        <f t="shared" si="65"/>
        <v>PDBTUsuariosValle de México Sur</v>
      </c>
      <c r="C1326" s="67" t="str">
        <f t="shared" si="63"/>
        <v>PDBTSuministroUsuariosValle de México Sur</v>
      </c>
      <c r="E1326" s="192" t="s">
        <v>56</v>
      </c>
      <c r="F1326" s="99" t="s">
        <v>193</v>
      </c>
      <c r="G1326" s="99" t="s">
        <v>194</v>
      </c>
      <c r="H1326" s="99" t="s">
        <v>195</v>
      </c>
      <c r="I1326" s="181" t="s">
        <v>76</v>
      </c>
      <c r="J1326" s="285" t="s">
        <v>161</v>
      </c>
      <c r="K1326" s="505">
        <f>ROUND(INDEX(TR_ENERO_2025!$D$50:$O$66,MATCH($I1326,TR_ENERO_2025!$C$50:$C$66,0),MATCH($E1326,TR_ENERO_2025!$D$48:$O$48,0)),LOOKUP($H1326,TR_ENERO_2025!$B$71:$C$73,TR_ENERO_2025!$C$71:$C$73))</f>
        <v>44.88</v>
      </c>
    </row>
    <row r="1327" spans="1:11" ht="16.5" hidden="1" x14ac:dyDescent="0.3">
      <c r="A1327" s="67" t="str">
        <f t="shared" si="64"/>
        <v>GDBTSuministroValle de México Sur</v>
      </c>
      <c r="B1327" s="250" t="str">
        <f t="shared" si="65"/>
        <v>GDBTUsuariosValle de México Sur</v>
      </c>
      <c r="C1327" s="67" t="str">
        <f t="shared" si="63"/>
        <v>GDBTSuministroUsuariosValle de México Sur</v>
      </c>
      <c r="E1327" s="192" t="s">
        <v>53</v>
      </c>
      <c r="F1327" s="99" t="s">
        <v>193</v>
      </c>
      <c r="G1327" s="99" t="s">
        <v>194</v>
      </c>
      <c r="H1327" s="99" t="s">
        <v>195</v>
      </c>
      <c r="I1327" s="181" t="s">
        <v>76</v>
      </c>
      <c r="J1327" s="285" t="s">
        <v>161</v>
      </c>
      <c r="K1327" s="505">
        <f>ROUND(INDEX(TR_ENERO_2025!$D$50:$O$66,MATCH($I1327,TR_ENERO_2025!$C$50:$C$66,0),MATCH($E1327,TR_ENERO_2025!$D$48:$O$48,0)),LOOKUP($H1327,TR_ENERO_2025!$B$71:$C$73,TR_ENERO_2025!$C$71:$C$73))</f>
        <v>448.77</v>
      </c>
    </row>
    <row r="1328" spans="1:11" ht="16.5" hidden="1" x14ac:dyDescent="0.3">
      <c r="A1328" s="67" t="str">
        <f t="shared" si="64"/>
        <v>RABTSuministroValle de México Sur</v>
      </c>
      <c r="B1328" s="250" t="str">
        <f t="shared" si="65"/>
        <v>RABTUsuariosValle de México Sur</v>
      </c>
      <c r="C1328" s="67" t="str">
        <f t="shared" si="63"/>
        <v>RABTSuministroUsuariosValle de México Sur</v>
      </c>
      <c r="E1328" s="192" t="s">
        <v>59</v>
      </c>
      <c r="F1328" s="99" t="s">
        <v>193</v>
      </c>
      <c r="G1328" s="99" t="s">
        <v>194</v>
      </c>
      <c r="H1328" s="99" t="s">
        <v>195</v>
      </c>
      <c r="I1328" s="181" t="s">
        <v>76</v>
      </c>
      <c r="J1328" s="285" t="s">
        <v>161</v>
      </c>
      <c r="K1328" s="505">
        <f>ROUND(INDEX(TR_ENERO_2025!$D$50:$O$66,MATCH($I1328,TR_ENERO_2025!$C$50:$C$66,0),MATCH($E1328,TR_ENERO_2025!$D$48:$O$48,0)),LOOKUP($H1328,TR_ENERO_2025!$B$71:$C$73,TR_ENERO_2025!$C$71:$C$73))</f>
        <v>44.88</v>
      </c>
    </row>
    <row r="1329" spans="1:11" ht="16.5" hidden="1" x14ac:dyDescent="0.3">
      <c r="A1329" s="67" t="str">
        <f t="shared" si="64"/>
        <v>APBTSuministroValle de México Sur</v>
      </c>
      <c r="B1329" s="250" t="str">
        <f t="shared" si="65"/>
        <v>APBTUsuariosValle de México Sur</v>
      </c>
      <c r="C1329" s="67" t="str">
        <f t="shared" si="63"/>
        <v>APBTSuministroUsuariosValle de México Sur</v>
      </c>
      <c r="E1329" s="187" t="s">
        <v>57</v>
      </c>
      <c r="F1329" s="99" t="s">
        <v>193</v>
      </c>
      <c r="G1329" s="99" t="s">
        <v>194</v>
      </c>
      <c r="H1329" s="99" t="s">
        <v>195</v>
      </c>
      <c r="I1329" s="181" t="s">
        <v>76</v>
      </c>
      <c r="J1329" s="285" t="s">
        <v>161</v>
      </c>
      <c r="K1329" s="505">
        <f>ROUND(INDEX(TR_ENERO_2025!$D$50:$O$66,MATCH($I1329,TR_ENERO_2025!$C$50:$C$66,0),MATCH($E1329,TR_ENERO_2025!$D$48:$O$48,0)),LOOKUP($H1329,TR_ENERO_2025!$B$71:$C$73,TR_ENERO_2025!$C$71:$C$73))</f>
        <v>44.88</v>
      </c>
    </row>
    <row r="1330" spans="1:11" ht="16.5" hidden="1" x14ac:dyDescent="0.3">
      <c r="A1330" s="67" t="str">
        <f t="shared" si="64"/>
        <v>APMTSuministroValle de México Sur</v>
      </c>
      <c r="B1330" s="250" t="str">
        <f t="shared" si="65"/>
        <v>APMTUsuariosValle de México Sur</v>
      </c>
      <c r="C1330" s="67" t="str">
        <f t="shared" si="63"/>
        <v>APMTSuministroUsuariosValle de México Sur</v>
      </c>
      <c r="E1330" s="187" t="s">
        <v>58</v>
      </c>
      <c r="F1330" s="99" t="s">
        <v>193</v>
      </c>
      <c r="G1330" s="99" t="s">
        <v>194</v>
      </c>
      <c r="H1330" s="99" t="s">
        <v>195</v>
      </c>
      <c r="I1330" s="181" t="s">
        <v>76</v>
      </c>
      <c r="J1330" s="285" t="s">
        <v>161</v>
      </c>
      <c r="K1330" s="505">
        <f>ROUND(INDEX(TR_ENERO_2025!$D$50:$O$66,MATCH($I1330,TR_ENERO_2025!$C$50:$C$66,0),MATCH($E1330,TR_ENERO_2025!$D$48:$O$48,0)),LOOKUP($H1330,TR_ENERO_2025!$B$71:$C$73,TR_ENERO_2025!$C$71:$C$73))</f>
        <v>448.77</v>
      </c>
    </row>
    <row r="1331" spans="1:11" ht="16.5" hidden="1" x14ac:dyDescent="0.3">
      <c r="A1331" s="67" t="str">
        <f t="shared" si="64"/>
        <v>GDMTHSuministroValle de México Sur</v>
      </c>
      <c r="B1331" s="250" t="str">
        <f t="shared" si="65"/>
        <v>GDMTHUsuariosValle de México Sur</v>
      </c>
      <c r="C1331" s="67" t="str">
        <f t="shared" si="63"/>
        <v>GDMTHSuministroUsuariosValle de México Sur</v>
      </c>
      <c r="E1331" s="180" t="s">
        <v>54</v>
      </c>
      <c r="F1331" s="99" t="s">
        <v>193</v>
      </c>
      <c r="G1331" s="99" t="s">
        <v>194</v>
      </c>
      <c r="H1331" s="99" t="s">
        <v>195</v>
      </c>
      <c r="I1331" s="181" t="s">
        <v>76</v>
      </c>
      <c r="J1331" s="285" t="s">
        <v>161</v>
      </c>
      <c r="K1331" s="505">
        <f>ROUND(INDEX(TR_ENERO_2025!$D$50:$O$66,MATCH($I1331,TR_ENERO_2025!$C$50:$C$66,0),MATCH($E1331,TR_ENERO_2025!$D$48:$O$48,0)),LOOKUP($H1331,TR_ENERO_2025!$B$71:$C$73,TR_ENERO_2025!$C$71:$C$73))</f>
        <v>448.77</v>
      </c>
    </row>
    <row r="1332" spans="1:11" ht="16.5" hidden="1" x14ac:dyDescent="0.3">
      <c r="A1332" s="67" t="str">
        <f t="shared" si="64"/>
        <v>GDMTOSuministroValle de México Sur</v>
      </c>
      <c r="B1332" s="250" t="str">
        <f t="shared" si="65"/>
        <v>GDMTOUsuariosValle de México Sur</v>
      </c>
      <c r="C1332" s="67" t="str">
        <f t="shared" si="63"/>
        <v>GDMTOSuministroUsuariosValle de México Sur</v>
      </c>
      <c r="E1332" s="180" t="s">
        <v>55</v>
      </c>
      <c r="F1332" s="99" t="s">
        <v>193</v>
      </c>
      <c r="G1332" s="99" t="s">
        <v>194</v>
      </c>
      <c r="H1332" s="99" t="s">
        <v>195</v>
      </c>
      <c r="I1332" s="181" t="s">
        <v>76</v>
      </c>
      <c r="J1332" s="285" t="s">
        <v>161</v>
      </c>
      <c r="K1332" s="505">
        <f>ROUND(INDEX(TR_ENERO_2025!$D$50:$O$66,MATCH($I1332,TR_ENERO_2025!$C$50:$C$66,0),MATCH($E1332,TR_ENERO_2025!$D$48:$O$48,0)),LOOKUP($H1332,TR_ENERO_2025!$B$71:$C$73,TR_ENERO_2025!$C$71:$C$73))</f>
        <v>448.77</v>
      </c>
    </row>
    <row r="1333" spans="1:11" ht="16.5" hidden="1" x14ac:dyDescent="0.3">
      <c r="A1333" s="67" t="str">
        <f t="shared" si="64"/>
        <v>RAMTSuministroValle de México Sur</v>
      </c>
      <c r="B1333" s="250" t="str">
        <f t="shared" si="65"/>
        <v>RAMTUsuariosValle de México Sur</v>
      </c>
      <c r="C1333" s="67" t="str">
        <f t="shared" si="63"/>
        <v>RAMTSuministroUsuariosValle de México Sur</v>
      </c>
      <c r="E1333" s="192" t="s">
        <v>60</v>
      </c>
      <c r="F1333" s="99" t="s">
        <v>193</v>
      </c>
      <c r="G1333" s="99" t="s">
        <v>194</v>
      </c>
      <c r="H1333" s="99" t="s">
        <v>195</v>
      </c>
      <c r="I1333" s="181" t="s">
        <v>76</v>
      </c>
      <c r="J1333" s="285" t="s">
        <v>161</v>
      </c>
      <c r="K1333" s="505">
        <f>ROUND(INDEX(TR_ENERO_2025!$D$50:$O$66,MATCH($I1333,TR_ENERO_2025!$C$50:$C$66,0),MATCH($E1333,TR_ENERO_2025!$D$48:$O$48,0)),LOOKUP($H1333,TR_ENERO_2025!$B$71:$C$73,TR_ENERO_2025!$C$71:$C$73))</f>
        <v>448.77</v>
      </c>
    </row>
    <row r="1334" spans="1:11" ht="16.5" hidden="1" x14ac:dyDescent="0.3">
      <c r="A1334" s="67" t="str">
        <f t="shared" si="64"/>
        <v>DISTSuministroValle de México Sur</v>
      </c>
      <c r="B1334" s="250" t="str">
        <f t="shared" si="65"/>
        <v>DISTUsuariosValle de México Sur</v>
      </c>
      <c r="C1334" s="67" t="str">
        <f t="shared" si="63"/>
        <v>DISTSuministroUsuariosValle de México Sur</v>
      </c>
      <c r="E1334" s="192" t="s">
        <v>51</v>
      </c>
      <c r="F1334" s="99" t="s">
        <v>193</v>
      </c>
      <c r="G1334" s="99" t="s">
        <v>194</v>
      </c>
      <c r="H1334" s="99" t="s">
        <v>195</v>
      </c>
      <c r="I1334" s="181" t="s">
        <v>76</v>
      </c>
      <c r="J1334" s="285" t="s">
        <v>161</v>
      </c>
      <c r="K1334" s="505">
        <f>ROUND(INDEX(TR_ENERO_2025!$D$50:$O$66,MATCH($I1334,TR_ENERO_2025!$C$50:$C$66,0),MATCH($E1334,TR_ENERO_2025!$D$48:$O$48,0)),LOOKUP($H1334,TR_ENERO_2025!$B$71:$C$73,TR_ENERO_2025!$C$71:$C$73))</f>
        <v>1346.31</v>
      </c>
    </row>
    <row r="1335" spans="1:11" ht="16.5" hidden="1" x14ac:dyDescent="0.3">
      <c r="A1335" s="67" t="str">
        <f t="shared" si="64"/>
        <v>DITSuministroValle de México Sur</v>
      </c>
      <c r="B1335" s="250" t="str">
        <f t="shared" si="65"/>
        <v>DITUsuariosValle de México Sur</v>
      </c>
      <c r="C1335" s="67" t="str">
        <f t="shared" si="63"/>
        <v>DITSuministroUsuariosValle de México Sur</v>
      </c>
      <c r="E1335" s="192" t="s">
        <v>52</v>
      </c>
      <c r="F1335" s="99" t="s">
        <v>193</v>
      </c>
      <c r="G1335" s="99" t="s">
        <v>194</v>
      </c>
      <c r="H1335" s="99" t="s">
        <v>195</v>
      </c>
      <c r="I1335" s="181" t="s">
        <v>76</v>
      </c>
      <c r="J1335" s="285" t="s">
        <v>161</v>
      </c>
      <c r="K1335" s="505">
        <f>ROUND(INDEX(TR_ENERO_2025!$D$50:$O$66,MATCH($I1335,TR_ENERO_2025!$C$50:$C$66,0),MATCH($E1335,TR_ENERO_2025!$D$48:$O$48,0)),LOOKUP($H1335,TR_ENERO_2025!$B$71:$C$73,TR_ENERO_2025!$C$71:$C$73))</f>
        <v>1346.31</v>
      </c>
    </row>
    <row r="1336" spans="1:11" ht="16.5" hidden="1" x14ac:dyDescent="0.3">
      <c r="A1336" s="67" t="str">
        <f t="shared" si="64"/>
        <v>DB1SCnMEMBaja California</v>
      </c>
      <c r="B1336" s="250" t="str">
        <f t="shared" si="65"/>
        <v>DB1EnergíaBaja California</v>
      </c>
      <c r="C1336" s="67" t="str">
        <f t="shared" si="63"/>
        <v>DB1SCnMEMEnergíaBaja California</v>
      </c>
      <c r="E1336" s="192" t="s">
        <v>48</v>
      </c>
      <c r="F1336" s="99" t="s">
        <v>196</v>
      </c>
      <c r="G1336" s="99" t="s">
        <v>184</v>
      </c>
      <c r="H1336" s="181" t="s">
        <v>135</v>
      </c>
      <c r="I1336" s="99" t="s">
        <v>49</v>
      </c>
      <c r="J1336" s="285" t="s">
        <v>161</v>
      </c>
      <c r="K1336" s="505">
        <f>+ROUND(TR_ENERO_2025!$C$21,LOOKUP($H1336,TR_ENERO_2025!$B$71:$C$73,TR_ENERO_2025!$C$71:$C$73))</f>
        <v>6.1999999999999998E-3</v>
      </c>
    </row>
    <row r="1337" spans="1:11" ht="16.5" hidden="1" x14ac:dyDescent="0.3">
      <c r="A1337" s="67" t="str">
        <f t="shared" si="64"/>
        <v>DB2SCnMEMBaja California</v>
      </c>
      <c r="B1337" s="250" t="str">
        <f t="shared" si="65"/>
        <v>DB2EnergíaBaja California</v>
      </c>
      <c r="C1337" s="67" t="str">
        <f t="shared" si="63"/>
        <v>DB2SCnMEMEnergíaBaja California</v>
      </c>
      <c r="E1337" s="192" t="s">
        <v>50</v>
      </c>
      <c r="F1337" s="99" t="s">
        <v>196</v>
      </c>
      <c r="G1337" s="99" t="s">
        <v>184</v>
      </c>
      <c r="H1337" s="181" t="s">
        <v>135</v>
      </c>
      <c r="I1337" s="99" t="s">
        <v>49</v>
      </c>
      <c r="J1337" s="285" t="s">
        <v>161</v>
      </c>
      <c r="K1337" s="505">
        <f>+ROUND(TR_ENERO_2025!$C$21,LOOKUP($H1337,TR_ENERO_2025!$B$71:$C$73,TR_ENERO_2025!$C$71:$C$73))</f>
        <v>6.1999999999999998E-3</v>
      </c>
    </row>
    <row r="1338" spans="1:11" ht="16.5" hidden="1" x14ac:dyDescent="0.3">
      <c r="A1338" s="67" t="str">
        <f t="shared" si="64"/>
        <v>PDBTSCnMEMBaja California</v>
      </c>
      <c r="B1338" s="250" t="str">
        <f t="shared" si="65"/>
        <v>PDBTEnergíaBaja California</v>
      </c>
      <c r="C1338" s="67" t="str">
        <f t="shared" si="63"/>
        <v>PDBTSCnMEMEnergíaBaja California</v>
      </c>
      <c r="E1338" s="192" t="s">
        <v>56</v>
      </c>
      <c r="F1338" s="99" t="s">
        <v>196</v>
      </c>
      <c r="G1338" s="99" t="s">
        <v>184</v>
      </c>
      <c r="H1338" s="181" t="s">
        <v>135</v>
      </c>
      <c r="I1338" s="99" t="s">
        <v>49</v>
      </c>
      <c r="J1338" s="285" t="s">
        <v>161</v>
      </c>
      <c r="K1338" s="505">
        <f>+ROUND(TR_ENERO_2025!$C$21,LOOKUP($H1338,TR_ENERO_2025!$B$71:$C$73,TR_ENERO_2025!$C$71:$C$73))</f>
        <v>6.1999999999999998E-3</v>
      </c>
    </row>
    <row r="1339" spans="1:11" ht="16.5" hidden="1" x14ac:dyDescent="0.3">
      <c r="A1339" s="67" t="str">
        <f t="shared" si="64"/>
        <v>GDBTSCnMEMBaja California</v>
      </c>
      <c r="B1339" s="250" t="str">
        <f t="shared" si="65"/>
        <v>GDBTEnergíaBaja California</v>
      </c>
      <c r="C1339" s="67" t="str">
        <f t="shared" si="63"/>
        <v>GDBTSCnMEMEnergíaBaja California</v>
      </c>
      <c r="E1339" s="192" t="s">
        <v>53</v>
      </c>
      <c r="F1339" s="99" t="s">
        <v>196</v>
      </c>
      <c r="G1339" s="99" t="s">
        <v>184</v>
      </c>
      <c r="H1339" s="181" t="s">
        <v>135</v>
      </c>
      <c r="I1339" s="99" t="s">
        <v>49</v>
      </c>
      <c r="J1339" s="285" t="s">
        <v>161</v>
      </c>
      <c r="K1339" s="505">
        <f>+ROUND(TR_ENERO_2025!$C$21,LOOKUP($H1339,TR_ENERO_2025!$B$71:$C$73,TR_ENERO_2025!$C$71:$C$73))</f>
        <v>6.1999999999999998E-3</v>
      </c>
    </row>
    <row r="1340" spans="1:11" ht="16.5" hidden="1" x14ac:dyDescent="0.3">
      <c r="A1340" s="67" t="str">
        <f t="shared" si="64"/>
        <v>RABTSCnMEMBaja California</v>
      </c>
      <c r="B1340" s="250" t="str">
        <f t="shared" si="65"/>
        <v>RABTEnergíaBaja California</v>
      </c>
      <c r="C1340" s="67" t="str">
        <f t="shared" si="63"/>
        <v>RABTSCnMEMEnergíaBaja California</v>
      </c>
      <c r="E1340" s="192" t="s">
        <v>59</v>
      </c>
      <c r="F1340" s="99" t="s">
        <v>196</v>
      </c>
      <c r="G1340" s="99" t="s">
        <v>184</v>
      </c>
      <c r="H1340" s="181" t="s">
        <v>135</v>
      </c>
      <c r="I1340" s="99" t="s">
        <v>49</v>
      </c>
      <c r="J1340" s="285" t="s">
        <v>161</v>
      </c>
      <c r="K1340" s="505">
        <f>+ROUND(TR_ENERO_2025!$C$21,LOOKUP($H1340,TR_ENERO_2025!$B$71:$C$73,TR_ENERO_2025!$C$71:$C$73))</f>
        <v>6.1999999999999998E-3</v>
      </c>
    </row>
    <row r="1341" spans="1:11" ht="16.5" hidden="1" x14ac:dyDescent="0.3">
      <c r="A1341" s="67" t="str">
        <f t="shared" si="64"/>
        <v>APBTSCnMEMBaja California</v>
      </c>
      <c r="B1341" s="250" t="str">
        <f t="shared" si="65"/>
        <v>APBTEnergíaBaja California</v>
      </c>
      <c r="C1341" s="67" t="str">
        <f t="shared" si="63"/>
        <v>APBTSCnMEMEnergíaBaja California</v>
      </c>
      <c r="E1341" s="187" t="s">
        <v>57</v>
      </c>
      <c r="F1341" s="99" t="s">
        <v>196</v>
      </c>
      <c r="G1341" s="99" t="s">
        <v>184</v>
      </c>
      <c r="H1341" s="181" t="s">
        <v>135</v>
      </c>
      <c r="I1341" s="99" t="s">
        <v>49</v>
      </c>
      <c r="J1341" s="285" t="s">
        <v>161</v>
      </c>
      <c r="K1341" s="505">
        <f>+ROUND(TR_ENERO_2025!$C$21,LOOKUP($H1341,TR_ENERO_2025!$B$71:$C$73,TR_ENERO_2025!$C$71:$C$73))</f>
        <v>6.1999999999999998E-3</v>
      </c>
    </row>
    <row r="1342" spans="1:11" ht="16.5" hidden="1" x14ac:dyDescent="0.3">
      <c r="A1342" s="67" t="str">
        <f t="shared" si="64"/>
        <v>APMTSCnMEMBaja California</v>
      </c>
      <c r="B1342" s="250" t="str">
        <f t="shared" si="65"/>
        <v>APMTEnergíaBaja California</v>
      </c>
      <c r="C1342" s="67" t="str">
        <f t="shared" si="63"/>
        <v>APMTSCnMEMEnergíaBaja California</v>
      </c>
      <c r="E1342" s="187" t="s">
        <v>58</v>
      </c>
      <c r="F1342" s="99" t="s">
        <v>196</v>
      </c>
      <c r="G1342" s="99" t="s">
        <v>184</v>
      </c>
      <c r="H1342" s="181" t="s">
        <v>135</v>
      </c>
      <c r="I1342" s="99" t="s">
        <v>49</v>
      </c>
      <c r="J1342" s="285" t="s">
        <v>161</v>
      </c>
      <c r="K1342" s="505">
        <f>+ROUND(TR_ENERO_2025!$C$21,LOOKUP($H1342,TR_ENERO_2025!$B$71:$C$73,TR_ENERO_2025!$C$71:$C$73))</f>
        <v>6.1999999999999998E-3</v>
      </c>
    </row>
    <row r="1343" spans="1:11" ht="16.5" hidden="1" x14ac:dyDescent="0.3">
      <c r="A1343" s="67" t="str">
        <f t="shared" si="64"/>
        <v>GDMTHSCnMEMBaja California</v>
      </c>
      <c r="B1343" s="250" t="str">
        <f t="shared" si="65"/>
        <v>GDMTHEnergíaBaja California</v>
      </c>
      <c r="C1343" s="67" t="str">
        <f t="shared" si="63"/>
        <v>GDMTHSCnMEMEnergíaBaja California</v>
      </c>
      <c r="E1343" s="180" t="s">
        <v>54</v>
      </c>
      <c r="F1343" s="99" t="s">
        <v>196</v>
      </c>
      <c r="G1343" s="99" t="s">
        <v>184</v>
      </c>
      <c r="H1343" s="181" t="s">
        <v>135</v>
      </c>
      <c r="I1343" s="99" t="s">
        <v>49</v>
      </c>
      <c r="J1343" s="285" t="s">
        <v>161</v>
      </c>
      <c r="K1343" s="505">
        <f>+ROUND(TR_ENERO_2025!$C$21,LOOKUP($H1343,TR_ENERO_2025!$B$71:$C$73,TR_ENERO_2025!$C$71:$C$73))</f>
        <v>6.1999999999999998E-3</v>
      </c>
    </row>
    <row r="1344" spans="1:11" ht="16.5" hidden="1" x14ac:dyDescent="0.3">
      <c r="A1344" s="67" t="str">
        <f t="shared" si="64"/>
        <v>GDMTOSCnMEMBaja California</v>
      </c>
      <c r="B1344" s="250" t="str">
        <f t="shared" si="65"/>
        <v>GDMTOEnergíaBaja California</v>
      </c>
      <c r="C1344" s="67" t="str">
        <f t="shared" si="63"/>
        <v>GDMTOSCnMEMEnergíaBaja California</v>
      </c>
      <c r="E1344" s="180" t="s">
        <v>55</v>
      </c>
      <c r="F1344" s="99" t="s">
        <v>196</v>
      </c>
      <c r="G1344" s="99" t="s">
        <v>184</v>
      </c>
      <c r="H1344" s="181" t="s">
        <v>135</v>
      </c>
      <c r="I1344" s="99" t="s">
        <v>49</v>
      </c>
      <c r="J1344" s="285" t="s">
        <v>161</v>
      </c>
      <c r="K1344" s="505">
        <f>+ROUND(TR_ENERO_2025!$C$21,LOOKUP($H1344,TR_ENERO_2025!$B$71:$C$73,TR_ENERO_2025!$C$71:$C$73))</f>
        <v>6.1999999999999998E-3</v>
      </c>
    </row>
    <row r="1345" spans="1:11" ht="16.5" hidden="1" x14ac:dyDescent="0.3">
      <c r="A1345" s="67" t="str">
        <f t="shared" si="64"/>
        <v>RAMTSCnMEMBaja California</v>
      </c>
      <c r="B1345" s="250" t="str">
        <f t="shared" si="65"/>
        <v>RAMTEnergíaBaja California</v>
      </c>
      <c r="C1345" s="67" t="str">
        <f t="shared" si="63"/>
        <v>RAMTSCnMEMEnergíaBaja California</v>
      </c>
      <c r="E1345" s="192" t="s">
        <v>60</v>
      </c>
      <c r="F1345" s="99" t="s">
        <v>196</v>
      </c>
      <c r="G1345" s="99" t="s">
        <v>184</v>
      </c>
      <c r="H1345" s="181" t="s">
        <v>135</v>
      </c>
      <c r="I1345" s="99" t="s">
        <v>49</v>
      </c>
      <c r="J1345" s="285" t="s">
        <v>161</v>
      </c>
      <c r="K1345" s="505">
        <f>+ROUND(TR_ENERO_2025!$C$21,LOOKUP($H1345,TR_ENERO_2025!$B$71:$C$73,TR_ENERO_2025!$C$71:$C$73))</f>
        <v>6.1999999999999998E-3</v>
      </c>
    </row>
    <row r="1346" spans="1:11" ht="16.5" hidden="1" x14ac:dyDescent="0.3">
      <c r="A1346" s="67" t="str">
        <f t="shared" si="64"/>
        <v>DISTSCnMEMBaja California</v>
      </c>
      <c r="B1346" s="250" t="str">
        <f t="shared" si="65"/>
        <v>DISTEnergíaBaja California</v>
      </c>
      <c r="C1346" s="67" t="str">
        <f t="shared" si="63"/>
        <v>DISTSCnMEMEnergíaBaja California</v>
      </c>
      <c r="E1346" s="192" t="s">
        <v>51</v>
      </c>
      <c r="F1346" s="99" t="s">
        <v>196</v>
      </c>
      <c r="G1346" s="99" t="s">
        <v>184</v>
      </c>
      <c r="H1346" s="181" t="s">
        <v>135</v>
      </c>
      <c r="I1346" s="99" t="s">
        <v>49</v>
      </c>
      <c r="J1346" s="285" t="s">
        <v>161</v>
      </c>
      <c r="K1346" s="505">
        <f>+ROUND(TR_ENERO_2025!$C$21,LOOKUP($H1346,TR_ENERO_2025!$B$71:$C$73,TR_ENERO_2025!$C$71:$C$73))</f>
        <v>6.1999999999999998E-3</v>
      </c>
    </row>
    <row r="1347" spans="1:11" ht="16.5" hidden="1" x14ac:dyDescent="0.3">
      <c r="A1347" s="67" t="str">
        <f t="shared" si="64"/>
        <v>DITSCnMEMBaja California</v>
      </c>
      <c r="B1347" s="250" t="str">
        <f t="shared" si="65"/>
        <v>DITEnergíaBaja California</v>
      </c>
      <c r="C1347" s="67" t="str">
        <f t="shared" si="63"/>
        <v>DITSCnMEMEnergíaBaja California</v>
      </c>
      <c r="E1347" s="192" t="s">
        <v>52</v>
      </c>
      <c r="F1347" s="99" t="s">
        <v>196</v>
      </c>
      <c r="G1347" s="99" t="s">
        <v>184</v>
      </c>
      <c r="H1347" s="181" t="s">
        <v>135</v>
      </c>
      <c r="I1347" s="99" t="s">
        <v>49</v>
      </c>
      <c r="J1347" s="285" t="s">
        <v>161</v>
      </c>
      <c r="K1347" s="505">
        <f>+ROUND(TR_ENERO_2025!$C$21,LOOKUP($H1347,TR_ENERO_2025!$B$71:$C$73,TR_ENERO_2025!$C$71:$C$73))</f>
        <v>6.1999999999999998E-3</v>
      </c>
    </row>
    <row r="1348" spans="1:11" ht="16.5" hidden="1" x14ac:dyDescent="0.3">
      <c r="A1348" s="67" t="str">
        <f t="shared" si="64"/>
        <v>DB1SCnMEMBaja California Sur</v>
      </c>
      <c r="B1348" s="250" t="str">
        <f t="shared" si="65"/>
        <v>DB1EnergíaBaja California Sur</v>
      </c>
      <c r="C1348" s="67" t="str">
        <f t="shared" si="63"/>
        <v>DB1SCnMEMEnergíaBaja California Sur</v>
      </c>
      <c r="E1348" s="192" t="s">
        <v>48</v>
      </c>
      <c r="F1348" s="99" t="s">
        <v>196</v>
      </c>
      <c r="G1348" s="99" t="s">
        <v>184</v>
      </c>
      <c r="H1348" s="181" t="s">
        <v>135</v>
      </c>
      <c r="I1348" s="99" t="s">
        <v>61</v>
      </c>
      <c r="J1348" s="285" t="s">
        <v>161</v>
      </c>
      <c r="K1348" s="505">
        <f>+ROUND(TR_ENERO_2025!$C$21,LOOKUP($H1348,TR_ENERO_2025!$B$71:$C$73,TR_ENERO_2025!$C$71:$C$73))</f>
        <v>6.1999999999999998E-3</v>
      </c>
    </row>
    <row r="1349" spans="1:11" ht="16.5" hidden="1" x14ac:dyDescent="0.3">
      <c r="A1349" s="67" t="str">
        <f t="shared" si="64"/>
        <v>DB2SCnMEMBaja California Sur</v>
      </c>
      <c r="B1349" s="250" t="str">
        <f t="shared" si="65"/>
        <v>DB2EnergíaBaja California Sur</v>
      </c>
      <c r="C1349" s="67" t="str">
        <f t="shared" si="63"/>
        <v>DB2SCnMEMEnergíaBaja California Sur</v>
      </c>
      <c r="E1349" s="192" t="s">
        <v>50</v>
      </c>
      <c r="F1349" s="99" t="s">
        <v>196</v>
      </c>
      <c r="G1349" s="99" t="s">
        <v>184</v>
      </c>
      <c r="H1349" s="181" t="s">
        <v>135</v>
      </c>
      <c r="I1349" s="99" t="s">
        <v>61</v>
      </c>
      <c r="J1349" s="285" t="s">
        <v>161</v>
      </c>
      <c r="K1349" s="505">
        <f>+ROUND(TR_ENERO_2025!$C$21,LOOKUP($H1349,TR_ENERO_2025!$B$71:$C$73,TR_ENERO_2025!$C$71:$C$73))</f>
        <v>6.1999999999999998E-3</v>
      </c>
    </row>
    <row r="1350" spans="1:11" ht="16.5" hidden="1" x14ac:dyDescent="0.3">
      <c r="A1350" s="67" t="str">
        <f t="shared" si="64"/>
        <v>PDBTSCnMEMBaja California Sur</v>
      </c>
      <c r="B1350" s="250" t="str">
        <f t="shared" si="65"/>
        <v>PDBTEnergíaBaja California Sur</v>
      </c>
      <c r="C1350" s="67" t="str">
        <f t="shared" si="63"/>
        <v>PDBTSCnMEMEnergíaBaja California Sur</v>
      </c>
      <c r="E1350" s="192" t="s">
        <v>56</v>
      </c>
      <c r="F1350" s="99" t="s">
        <v>196</v>
      </c>
      <c r="G1350" s="99" t="s">
        <v>184</v>
      </c>
      <c r="H1350" s="181" t="s">
        <v>135</v>
      </c>
      <c r="I1350" s="99" t="s">
        <v>61</v>
      </c>
      <c r="J1350" s="285" t="s">
        <v>161</v>
      </c>
      <c r="K1350" s="505">
        <f>+ROUND(TR_ENERO_2025!$C$21,LOOKUP($H1350,TR_ENERO_2025!$B$71:$C$73,TR_ENERO_2025!$C$71:$C$73))</f>
        <v>6.1999999999999998E-3</v>
      </c>
    </row>
    <row r="1351" spans="1:11" ht="16.5" hidden="1" x14ac:dyDescent="0.3">
      <c r="A1351" s="67" t="str">
        <f t="shared" si="64"/>
        <v>GDBTSCnMEMBaja California Sur</v>
      </c>
      <c r="B1351" s="250" t="str">
        <f t="shared" si="65"/>
        <v>GDBTEnergíaBaja California Sur</v>
      </c>
      <c r="C1351" s="67" t="str">
        <f t="shared" si="63"/>
        <v>GDBTSCnMEMEnergíaBaja California Sur</v>
      </c>
      <c r="E1351" s="192" t="s">
        <v>53</v>
      </c>
      <c r="F1351" s="99" t="s">
        <v>196</v>
      </c>
      <c r="G1351" s="99" t="s">
        <v>184</v>
      </c>
      <c r="H1351" s="181" t="s">
        <v>135</v>
      </c>
      <c r="I1351" s="99" t="s">
        <v>61</v>
      </c>
      <c r="J1351" s="285" t="s">
        <v>161</v>
      </c>
      <c r="K1351" s="505">
        <f>+ROUND(TR_ENERO_2025!$C$21,LOOKUP($H1351,TR_ENERO_2025!$B$71:$C$73,TR_ENERO_2025!$C$71:$C$73))</f>
        <v>6.1999999999999998E-3</v>
      </c>
    </row>
    <row r="1352" spans="1:11" ht="16.5" hidden="1" x14ac:dyDescent="0.3">
      <c r="A1352" s="67" t="str">
        <f t="shared" si="64"/>
        <v>RABTSCnMEMBaja California Sur</v>
      </c>
      <c r="B1352" s="250" t="str">
        <f t="shared" si="65"/>
        <v>RABTEnergíaBaja California Sur</v>
      </c>
      <c r="C1352" s="67" t="str">
        <f t="shared" si="63"/>
        <v>RABTSCnMEMEnergíaBaja California Sur</v>
      </c>
      <c r="E1352" s="192" t="s">
        <v>59</v>
      </c>
      <c r="F1352" s="99" t="s">
        <v>196</v>
      </c>
      <c r="G1352" s="99" t="s">
        <v>184</v>
      </c>
      <c r="H1352" s="181" t="s">
        <v>135</v>
      </c>
      <c r="I1352" s="99" t="s">
        <v>61</v>
      </c>
      <c r="J1352" s="285" t="s">
        <v>161</v>
      </c>
      <c r="K1352" s="505">
        <f>+ROUND(TR_ENERO_2025!$C$21,LOOKUP($H1352,TR_ENERO_2025!$B$71:$C$73,TR_ENERO_2025!$C$71:$C$73))</f>
        <v>6.1999999999999998E-3</v>
      </c>
    </row>
    <row r="1353" spans="1:11" ht="16.5" hidden="1" x14ac:dyDescent="0.3">
      <c r="A1353" s="67" t="str">
        <f t="shared" si="64"/>
        <v>APBTSCnMEMBaja California Sur</v>
      </c>
      <c r="B1353" s="250" t="str">
        <f t="shared" si="65"/>
        <v>APBTEnergíaBaja California Sur</v>
      </c>
      <c r="C1353" s="67" t="str">
        <f t="shared" si="63"/>
        <v>APBTSCnMEMEnergíaBaja California Sur</v>
      </c>
      <c r="E1353" s="187" t="s">
        <v>57</v>
      </c>
      <c r="F1353" s="99" t="s">
        <v>196</v>
      </c>
      <c r="G1353" s="99" t="s">
        <v>184</v>
      </c>
      <c r="H1353" s="181" t="s">
        <v>135</v>
      </c>
      <c r="I1353" s="99" t="s">
        <v>61</v>
      </c>
      <c r="J1353" s="285" t="s">
        <v>161</v>
      </c>
      <c r="K1353" s="505">
        <f>+ROUND(TR_ENERO_2025!$C$21,LOOKUP($H1353,TR_ENERO_2025!$B$71:$C$73,TR_ENERO_2025!$C$71:$C$73))</f>
        <v>6.1999999999999998E-3</v>
      </c>
    </row>
    <row r="1354" spans="1:11" ht="16.5" hidden="1" x14ac:dyDescent="0.3">
      <c r="A1354" s="67" t="str">
        <f t="shared" si="64"/>
        <v>APMTSCnMEMBaja California Sur</v>
      </c>
      <c r="B1354" s="250" t="str">
        <f t="shared" si="65"/>
        <v>APMTEnergíaBaja California Sur</v>
      </c>
      <c r="C1354" s="67" t="str">
        <f t="shared" ref="C1354:C1417" si="66">E1354&amp;F1354&amp;H1354&amp;I1354</f>
        <v>APMTSCnMEMEnergíaBaja California Sur</v>
      </c>
      <c r="E1354" s="187" t="s">
        <v>58</v>
      </c>
      <c r="F1354" s="99" t="s">
        <v>196</v>
      </c>
      <c r="G1354" s="99" t="s">
        <v>184</v>
      </c>
      <c r="H1354" s="181" t="s">
        <v>135</v>
      </c>
      <c r="I1354" s="99" t="s">
        <v>61</v>
      </c>
      <c r="J1354" s="285" t="s">
        <v>161</v>
      </c>
      <c r="K1354" s="505">
        <f>+ROUND(TR_ENERO_2025!$C$21,LOOKUP($H1354,TR_ENERO_2025!$B$71:$C$73,TR_ENERO_2025!$C$71:$C$73))</f>
        <v>6.1999999999999998E-3</v>
      </c>
    </row>
    <row r="1355" spans="1:11" ht="16.5" hidden="1" x14ac:dyDescent="0.3">
      <c r="A1355" s="67" t="str">
        <f t="shared" ref="A1355:A1418" si="67">IF(J1355="NA",E1355&amp;F1355&amp;I1355,E1355&amp;F1355&amp;I1355&amp;J1355)</f>
        <v>GDMTHSCnMEMBaja California Sur</v>
      </c>
      <c r="B1355" s="250" t="str">
        <f t="shared" si="65"/>
        <v>GDMTHEnergíaBaja California Sur</v>
      </c>
      <c r="C1355" s="67" t="str">
        <f t="shared" si="66"/>
        <v>GDMTHSCnMEMEnergíaBaja California Sur</v>
      </c>
      <c r="E1355" s="180" t="s">
        <v>54</v>
      </c>
      <c r="F1355" s="99" t="s">
        <v>196</v>
      </c>
      <c r="G1355" s="99" t="s">
        <v>184</v>
      </c>
      <c r="H1355" s="181" t="s">
        <v>135</v>
      </c>
      <c r="I1355" s="99" t="s">
        <v>61</v>
      </c>
      <c r="J1355" s="285" t="s">
        <v>161</v>
      </c>
      <c r="K1355" s="505">
        <f>+ROUND(TR_ENERO_2025!$C$21,LOOKUP($H1355,TR_ENERO_2025!$B$71:$C$73,TR_ENERO_2025!$C$71:$C$73))</f>
        <v>6.1999999999999998E-3</v>
      </c>
    </row>
    <row r="1356" spans="1:11" ht="16.5" hidden="1" x14ac:dyDescent="0.3">
      <c r="A1356" s="67" t="str">
        <f t="shared" si="67"/>
        <v>GDMTOSCnMEMBaja California Sur</v>
      </c>
      <c r="B1356" s="250" t="str">
        <f t="shared" si="65"/>
        <v>GDMTOEnergíaBaja California Sur</v>
      </c>
      <c r="C1356" s="67" t="str">
        <f t="shared" si="66"/>
        <v>GDMTOSCnMEMEnergíaBaja California Sur</v>
      </c>
      <c r="E1356" s="180" t="s">
        <v>55</v>
      </c>
      <c r="F1356" s="99" t="s">
        <v>196</v>
      </c>
      <c r="G1356" s="99" t="s">
        <v>184</v>
      </c>
      <c r="H1356" s="181" t="s">
        <v>135</v>
      </c>
      <c r="I1356" s="99" t="s">
        <v>61</v>
      </c>
      <c r="J1356" s="285" t="s">
        <v>161</v>
      </c>
      <c r="K1356" s="505">
        <f>+ROUND(TR_ENERO_2025!$C$21,LOOKUP($H1356,TR_ENERO_2025!$B$71:$C$73,TR_ENERO_2025!$C$71:$C$73))</f>
        <v>6.1999999999999998E-3</v>
      </c>
    </row>
    <row r="1357" spans="1:11" ht="16.5" hidden="1" x14ac:dyDescent="0.3">
      <c r="A1357" s="67" t="str">
        <f t="shared" si="67"/>
        <v>RAMTSCnMEMBaja California Sur</v>
      </c>
      <c r="B1357" s="250" t="str">
        <f t="shared" si="65"/>
        <v>RAMTEnergíaBaja California Sur</v>
      </c>
      <c r="C1357" s="67" t="str">
        <f t="shared" si="66"/>
        <v>RAMTSCnMEMEnergíaBaja California Sur</v>
      </c>
      <c r="E1357" s="192" t="s">
        <v>60</v>
      </c>
      <c r="F1357" s="99" t="s">
        <v>196</v>
      </c>
      <c r="G1357" s="99" t="s">
        <v>184</v>
      </c>
      <c r="H1357" s="181" t="s">
        <v>135</v>
      </c>
      <c r="I1357" s="99" t="s">
        <v>61</v>
      </c>
      <c r="J1357" s="285" t="s">
        <v>161</v>
      </c>
      <c r="K1357" s="505">
        <f>+ROUND(TR_ENERO_2025!$C$21,LOOKUP($H1357,TR_ENERO_2025!$B$71:$C$73,TR_ENERO_2025!$C$71:$C$73))</f>
        <v>6.1999999999999998E-3</v>
      </c>
    </row>
    <row r="1358" spans="1:11" ht="16.5" hidden="1" x14ac:dyDescent="0.3">
      <c r="A1358" s="67" t="str">
        <f t="shared" si="67"/>
        <v>DISTSCnMEMBaja California Sur</v>
      </c>
      <c r="B1358" s="250" t="str">
        <f t="shared" si="65"/>
        <v>DISTEnergíaBaja California Sur</v>
      </c>
      <c r="C1358" s="67" t="str">
        <f t="shared" si="66"/>
        <v>DISTSCnMEMEnergíaBaja California Sur</v>
      </c>
      <c r="E1358" s="192" t="s">
        <v>51</v>
      </c>
      <c r="F1358" s="99" t="s">
        <v>196</v>
      </c>
      <c r="G1358" s="99" t="s">
        <v>184</v>
      </c>
      <c r="H1358" s="181" t="s">
        <v>135</v>
      </c>
      <c r="I1358" s="99" t="s">
        <v>61</v>
      </c>
      <c r="J1358" s="285" t="s">
        <v>161</v>
      </c>
      <c r="K1358" s="505">
        <f>+ROUND(TR_ENERO_2025!$C$21,LOOKUP($H1358,TR_ENERO_2025!$B$71:$C$73,TR_ENERO_2025!$C$71:$C$73))</f>
        <v>6.1999999999999998E-3</v>
      </c>
    </row>
    <row r="1359" spans="1:11" ht="16.5" hidden="1" x14ac:dyDescent="0.3">
      <c r="A1359" s="67" t="str">
        <f t="shared" si="67"/>
        <v>DITSCnMEMBaja California Sur</v>
      </c>
      <c r="B1359" s="250" t="str">
        <f t="shared" si="65"/>
        <v>DITEnergíaBaja California Sur</v>
      </c>
      <c r="C1359" s="67" t="str">
        <f t="shared" si="66"/>
        <v>DITSCnMEMEnergíaBaja California Sur</v>
      </c>
      <c r="E1359" s="192" t="s">
        <v>52</v>
      </c>
      <c r="F1359" s="99" t="s">
        <v>196</v>
      </c>
      <c r="G1359" s="99" t="s">
        <v>184</v>
      </c>
      <c r="H1359" s="181" t="s">
        <v>135</v>
      </c>
      <c r="I1359" s="99" t="s">
        <v>61</v>
      </c>
      <c r="J1359" s="285" t="s">
        <v>161</v>
      </c>
      <c r="K1359" s="505">
        <f>+ROUND(TR_ENERO_2025!$C$21,LOOKUP($H1359,TR_ENERO_2025!$B$71:$C$73,TR_ENERO_2025!$C$71:$C$73))</f>
        <v>6.1999999999999998E-3</v>
      </c>
    </row>
    <row r="1360" spans="1:11" ht="16.5" hidden="1" x14ac:dyDescent="0.3">
      <c r="A1360" s="67" t="str">
        <f t="shared" si="67"/>
        <v>DB1SCnMEMBajío</v>
      </c>
      <c r="B1360" s="250" t="str">
        <f t="shared" si="65"/>
        <v>DB1EnergíaBajío</v>
      </c>
      <c r="C1360" s="67" t="str">
        <f t="shared" si="66"/>
        <v>DB1SCnMEMEnergíaBajío</v>
      </c>
      <c r="E1360" s="192" t="s">
        <v>48</v>
      </c>
      <c r="F1360" s="99" t="s">
        <v>196</v>
      </c>
      <c r="G1360" s="99" t="s">
        <v>184</v>
      </c>
      <c r="H1360" s="181" t="s">
        <v>135</v>
      </c>
      <c r="I1360" s="181" t="s">
        <v>62</v>
      </c>
      <c r="J1360" s="285" t="s">
        <v>161</v>
      </c>
      <c r="K1360" s="505">
        <f>+ROUND(TR_ENERO_2025!$C$21,LOOKUP($H1360,TR_ENERO_2025!$B$71:$C$73,TR_ENERO_2025!$C$71:$C$73))</f>
        <v>6.1999999999999998E-3</v>
      </c>
    </row>
    <row r="1361" spans="1:11" ht="16.5" hidden="1" x14ac:dyDescent="0.3">
      <c r="A1361" s="67" t="str">
        <f t="shared" si="67"/>
        <v>DB2SCnMEMBajío</v>
      </c>
      <c r="B1361" s="250" t="str">
        <f t="shared" si="65"/>
        <v>DB2EnergíaBajío</v>
      </c>
      <c r="C1361" s="67" t="str">
        <f t="shared" si="66"/>
        <v>DB2SCnMEMEnergíaBajío</v>
      </c>
      <c r="E1361" s="192" t="s">
        <v>50</v>
      </c>
      <c r="F1361" s="99" t="s">
        <v>196</v>
      </c>
      <c r="G1361" s="99" t="s">
        <v>184</v>
      </c>
      <c r="H1361" s="181" t="s">
        <v>135</v>
      </c>
      <c r="I1361" s="181" t="s">
        <v>62</v>
      </c>
      <c r="J1361" s="285" t="s">
        <v>161</v>
      </c>
      <c r="K1361" s="505">
        <f>+ROUND(TR_ENERO_2025!$C$21,LOOKUP($H1361,TR_ENERO_2025!$B$71:$C$73,TR_ENERO_2025!$C$71:$C$73))</f>
        <v>6.1999999999999998E-3</v>
      </c>
    </row>
    <row r="1362" spans="1:11" ht="16.5" hidden="1" x14ac:dyDescent="0.3">
      <c r="A1362" s="67" t="str">
        <f t="shared" si="67"/>
        <v>PDBTSCnMEMBajío</v>
      </c>
      <c r="B1362" s="250" t="str">
        <f t="shared" si="65"/>
        <v>PDBTEnergíaBajío</v>
      </c>
      <c r="C1362" s="67" t="str">
        <f t="shared" si="66"/>
        <v>PDBTSCnMEMEnergíaBajío</v>
      </c>
      <c r="E1362" s="192" t="s">
        <v>56</v>
      </c>
      <c r="F1362" s="99" t="s">
        <v>196</v>
      </c>
      <c r="G1362" s="99" t="s">
        <v>184</v>
      </c>
      <c r="H1362" s="181" t="s">
        <v>135</v>
      </c>
      <c r="I1362" s="181" t="s">
        <v>62</v>
      </c>
      <c r="J1362" s="285" t="s">
        <v>161</v>
      </c>
      <c r="K1362" s="505">
        <f>+ROUND(TR_ENERO_2025!$C$21,LOOKUP($H1362,TR_ENERO_2025!$B$71:$C$73,TR_ENERO_2025!$C$71:$C$73))</f>
        <v>6.1999999999999998E-3</v>
      </c>
    </row>
    <row r="1363" spans="1:11" ht="16.5" hidden="1" x14ac:dyDescent="0.3">
      <c r="A1363" s="67" t="str">
        <f t="shared" si="67"/>
        <v>GDBTSCnMEMBajío</v>
      </c>
      <c r="B1363" s="250" t="str">
        <f t="shared" si="65"/>
        <v>GDBTEnergíaBajío</v>
      </c>
      <c r="C1363" s="67" t="str">
        <f t="shared" si="66"/>
        <v>GDBTSCnMEMEnergíaBajío</v>
      </c>
      <c r="E1363" s="192" t="s">
        <v>53</v>
      </c>
      <c r="F1363" s="99" t="s">
        <v>196</v>
      </c>
      <c r="G1363" s="99" t="s">
        <v>184</v>
      </c>
      <c r="H1363" s="181" t="s">
        <v>135</v>
      </c>
      <c r="I1363" s="181" t="s">
        <v>62</v>
      </c>
      <c r="J1363" s="285" t="s">
        <v>161</v>
      </c>
      <c r="K1363" s="505">
        <f>+ROUND(TR_ENERO_2025!$C$21,LOOKUP($H1363,TR_ENERO_2025!$B$71:$C$73,TR_ENERO_2025!$C$71:$C$73))</f>
        <v>6.1999999999999998E-3</v>
      </c>
    </row>
    <row r="1364" spans="1:11" ht="16.5" hidden="1" x14ac:dyDescent="0.3">
      <c r="A1364" s="67" t="str">
        <f t="shared" si="67"/>
        <v>RABTSCnMEMBajío</v>
      </c>
      <c r="B1364" s="250" t="str">
        <f t="shared" si="65"/>
        <v>RABTEnergíaBajío</v>
      </c>
      <c r="C1364" s="67" t="str">
        <f t="shared" si="66"/>
        <v>RABTSCnMEMEnergíaBajío</v>
      </c>
      <c r="E1364" s="192" t="s">
        <v>59</v>
      </c>
      <c r="F1364" s="99" t="s">
        <v>196</v>
      </c>
      <c r="G1364" s="99" t="s">
        <v>184</v>
      </c>
      <c r="H1364" s="181" t="s">
        <v>135</v>
      </c>
      <c r="I1364" s="181" t="s">
        <v>62</v>
      </c>
      <c r="J1364" s="285" t="s">
        <v>161</v>
      </c>
      <c r="K1364" s="505">
        <f>+ROUND(TR_ENERO_2025!$C$21,LOOKUP($H1364,TR_ENERO_2025!$B$71:$C$73,TR_ENERO_2025!$C$71:$C$73))</f>
        <v>6.1999999999999998E-3</v>
      </c>
    </row>
    <row r="1365" spans="1:11" ht="16.5" hidden="1" x14ac:dyDescent="0.3">
      <c r="A1365" s="67" t="str">
        <f t="shared" si="67"/>
        <v>APBTSCnMEMBajío</v>
      </c>
      <c r="B1365" s="250" t="str">
        <f t="shared" si="65"/>
        <v>APBTEnergíaBajío</v>
      </c>
      <c r="C1365" s="67" t="str">
        <f t="shared" si="66"/>
        <v>APBTSCnMEMEnergíaBajío</v>
      </c>
      <c r="E1365" s="187" t="s">
        <v>57</v>
      </c>
      <c r="F1365" s="99" t="s">
        <v>196</v>
      </c>
      <c r="G1365" s="99" t="s">
        <v>184</v>
      </c>
      <c r="H1365" s="181" t="s">
        <v>135</v>
      </c>
      <c r="I1365" s="181" t="s">
        <v>62</v>
      </c>
      <c r="J1365" s="285" t="s">
        <v>161</v>
      </c>
      <c r="K1365" s="505">
        <f>+ROUND(TR_ENERO_2025!$C$21,LOOKUP($H1365,TR_ENERO_2025!$B$71:$C$73,TR_ENERO_2025!$C$71:$C$73))</f>
        <v>6.1999999999999998E-3</v>
      </c>
    </row>
    <row r="1366" spans="1:11" ht="16.5" hidden="1" x14ac:dyDescent="0.3">
      <c r="A1366" s="67" t="str">
        <f t="shared" si="67"/>
        <v>APMTSCnMEMBajío</v>
      </c>
      <c r="B1366" s="250" t="str">
        <f t="shared" si="65"/>
        <v>APMTEnergíaBajío</v>
      </c>
      <c r="C1366" s="67" t="str">
        <f t="shared" si="66"/>
        <v>APMTSCnMEMEnergíaBajío</v>
      </c>
      <c r="E1366" s="187" t="s">
        <v>58</v>
      </c>
      <c r="F1366" s="99" t="s">
        <v>196</v>
      </c>
      <c r="G1366" s="99" t="s">
        <v>184</v>
      </c>
      <c r="H1366" s="181" t="s">
        <v>135</v>
      </c>
      <c r="I1366" s="181" t="s">
        <v>62</v>
      </c>
      <c r="J1366" s="285" t="s">
        <v>161</v>
      </c>
      <c r="K1366" s="505">
        <f>+ROUND(TR_ENERO_2025!$C$21,LOOKUP($H1366,TR_ENERO_2025!$B$71:$C$73,TR_ENERO_2025!$C$71:$C$73))</f>
        <v>6.1999999999999998E-3</v>
      </c>
    </row>
    <row r="1367" spans="1:11" ht="16.5" hidden="1" x14ac:dyDescent="0.3">
      <c r="A1367" s="67" t="str">
        <f t="shared" si="67"/>
        <v>GDMTHSCnMEMBajío</v>
      </c>
      <c r="B1367" s="250" t="str">
        <f t="shared" si="65"/>
        <v>GDMTHEnergíaBajío</v>
      </c>
      <c r="C1367" s="67" t="str">
        <f t="shared" si="66"/>
        <v>GDMTHSCnMEMEnergíaBajío</v>
      </c>
      <c r="E1367" s="180" t="s">
        <v>54</v>
      </c>
      <c r="F1367" s="99" t="s">
        <v>196</v>
      </c>
      <c r="G1367" s="99" t="s">
        <v>184</v>
      </c>
      <c r="H1367" s="181" t="s">
        <v>135</v>
      </c>
      <c r="I1367" s="181" t="s">
        <v>62</v>
      </c>
      <c r="J1367" s="285" t="s">
        <v>161</v>
      </c>
      <c r="K1367" s="505">
        <f>+ROUND(TR_ENERO_2025!$C$21,LOOKUP($H1367,TR_ENERO_2025!$B$71:$C$73,TR_ENERO_2025!$C$71:$C$73))</f>
        <v>6.1999999999999998E-3</v>
      </c>
    </row>
    <row r="1368" spans="1:11" ht="16.5" hidden="1" x14ac:dyDescent="0.3">
      <c r="A1368" s="67" t="str">
        <f t="shared" si="67"/>
        <v>GDMTOSCnMEMBajío</v>
      </c>
      <c r="B1368" s="250" t="str">
        <f t="shared" si="65"/>
        <v>GDMTOEnergíaBajío</v>
      </c>
      <c r="C1368" s="67" t="str">
        <f t="shared" si="66"/>
        <v>GDMTOSCnMEMEnergíaBajío</v>
      </c>
      <c r="E1368" s="180" t="s">
        <v>55</v>
      </c>
      <c r="F1368" s="99" t="s">
        <v>196</v>
      </c>
      <c r="G1368" s="99" t="s">
        <v>184</v>
      </c>
      <c r="H1368" s="181" t="s">
        <v>135</v>
      </c>
      <c r="I1368" s="181" t="s">
        <v>62</v>
      </c>
      <c r="J1368" s="285" t="s">
        <v>161</v>
      </c>
      <c r="K1368" s="505">
        <f>+ROUND(TR_ENERO_2025!$C$21,LOOKUP($H1368,TR_ENERO_2025!$B$71:$C$73,TR_ENERO_2025!$C$71:$C$73))</f>
        <v>6.1999999999999998E-3</v>
      </c>
    </row>
    <row r="1369" spans="1:11" ht="16.5" hidden="1" x14ac:dyDescent="0.3">
      <c r="A1369" s="67" t="str">
        <f t="shared" si="67"/>
        <v>RAMTSCnMEMBajío</v>
      </c>
      <c r="B1369" s="250" t="str">
        <f t="shared" si="65"/>
        <v>RAMTEnergíaBajío</v>
      </c>
      <c r="C1369" s="67" t="str">
        <f t="shared" si="66"/>
        <v>RAMTSCnMEMEnergíaBajío</v>
      </c>
      <c r="E1369" s="192" t="s">
        <v>60</v>
      </c>
      <c r="F1369" s="99" t="s">
        <v>196</v>
      </c>
      <c r="G1369" s="99" t="s">
        <v>184</v>
      </c>
      <c r="H1369" s="181" t="s">
        <v>135</v>
      </c>
      <c r="I1369" s="181" t="s">
        <v>62</v>
      </c>
      <c r="J1369" s="285" t="s">
        <v>161</v>
      </c>
      <c r="K1369" s="505">
        <f>+ROUND(TR_ENERO_2025!$C$21,LOOKUP($H1369,TR_ENERO_2025!$B$71:$C$73,TR_ENERO_2025!$C$71:$C$73))</f>
        <v>6.1999999999999998E-3</v>
      </c>
    </row>
    <row r="1370" spans="1:11" ht="16.5" hidden="1" x14ac:dyDescent="0.3">
      <c r="A1370" s="67" t="str">
        <f t="shared" si="67"/>
        <v>DISTSCnMEMBajío</v>
      </c>
      <c r="B1370" s="250" t="str">
        <f t="shared" si="65"/>
        <v>DISTEnergíaBajío</v>
      </c>
      <c r="C1370" s="67" t="str">
        <f t="shared" si="66"/>
        <v>DISTSCnMEMEnergíaBajío</v>
      </c>
      <c r="E1370" s="192" t="s">
        <v>51</v>
      </c>
      <c r="F1370" s="99" t="s">
        <v>196</v>
      </c>
      <c r="G1370" s="99" t="s">
        <v>184</v>
      </c>
      <c r="H1370" s="181" t="s">
        <v>135</v>
      </c>
      <c r="I1370" s="181" t="s">
        <v>62</v>
      </c>
      <c r="J1370" s="285" t="s">
        <v>161</v>
      </c>
      <c r="K1370" s="505">
        <f>+ROUND(TR_ENERO_2025!$C$21,LOOKUP($H1370,TR_ENERO_2025!$B$71:$C$73,TR_ENERO_2025!$C$71:$C$73))</f>
        <v>6.1999999999999998E-3</v>
      </c>
    </row>
    <row r="1371" spans="1:11" ht="16.5" hidden="1" x14ac:dyDescent="0.3">
      <c r="A1371" s="67" t="str">
        <f t="shared" si="67"/>
        <v>DITSCnMEMBajío</v>
      </c>
      <c r="B1371" s="250" t="str">
        <f t="shared" si="65"/>
        <v>DITEnergíaBajío</v>
      </c>
      <c r="C1371" s="67" t="str">
        <f t="shared" si="66"/>
        <v>DITSCnMEMEnergíaBajío</v>
      </c>
      <c r="E1371" s="192" t="s">
        <v>52</v>
      </c>
      <c r="F1371" s="99" t="s">
        <v>196</v>
      </c>
      <c r="G1371" s="99" t="s">
        <v>184</v>
      </c>
      <c r="H1371" s="181" t="s">
        <v>135</v>
      </c>
      <c r="I1371" s="181" t="s">
        <v>62</v>
      </c>
      <c r="J1371" s="285" t="s">
        <v>161</v>
      </c>
      <c r="K1371" s="505">
        <f>+ROUND(TR_ENERO_2025!$C$21,LOOKUP($H1371,TR_ENERO_2025!$B$71:$C$73,TR_ENERO_2025!$C$71:$C$73))</f>
        <v>6.1999999999999998E-3</v>
      </c>
    </row>
    <row r="1372" spans="1:11" ht="16.5" hidden="1" x14ac:dyDescent="0.3">
      <c r="A1372" s="67" t="str">
        <f t="shared" si="67"/>
        <v>DB1SCnMEMCentro Occidente</v>
      </c>
      <c r="B1372" s="250" t="str">
        <f t="shared" si="65"/>
        <v>DB1EnergíaCentro Occidente</v>
      </c>
      <c r="C1372" s="67" t="str">
        <f t="shared" si="66"/>
        <v>DB1SCnMEMEnergíaCentro Occidente</v>
      </c>
      <c r="E1372" s="192" t="s">
        <v>48</v>
      </c>
      <c r="F1372" s="99" t="s">
        <v>196</v>
      </c>
      <c r="G1372" s="99" t="s">
        <v>184</v>
      </c>
      <c r="H1372" s="181" t="s">
        <v>135</v>
      </c>
      <c r="I1372" s="99" t="s">
        <v>63</v>
      </c>
      <c r="J1372" s="285" t="s">
        <v>161</v>
      </c>
      <c r="K1372" s="505">
        <f>+ROUND(TR_ENERO_2025!$C$21,LOOKUP($H1372,TR_ENERO_2025!$B$71:$C$73,TR_ENERO_2025!$C$71:$C$73))</f>
        <v>6.1999999999999998E-3</v>
      </c>
    </row>
    <row r="1373" spans="1:11" ht="16.5" hidden="1" x14ac:dyDescent="0.3">
      <c r="A1373" s="67" t="str">
        <f t="shared" si="67"/>
        <v>DB2SCnMEMCentro Occidente</v>
      </c>
      <c r="B1373" s="250" t="str">
        <f t="shared" si="65"/>
        <v>DB2EnergíaCentro Occidente</v>
      </c>
      <c r="C1373" s="67" t="str">
        <f t="shared" si="66"/>
        <v>DB2SCnMEMEnergíaCentro Occidente</v>
      </c>
      <c r="E1373" s="192" t="s">
        <v>50</v>
      </c>
      <c r="F1373" s="99" t="s">
        <v>196</v>
      </c>
      <c r="G1373" s="99" t="s">
        <v>184</v>
      </c>
      <c r="H1373" s="181" t="s">
        <v>135</v>
      </c>
      <c r="I1373" s="99" t="s">
        <v>63</v>
      </c>
      <c r="J1373" s="285" t="s">
        <v>161</v>
      </c>
      <c r="K1373" s="505">
        <f>+ROUND(TR_ENERO_2025!$C$21,LOOKUP($H1373,TR_ENERO_2025!$B$71:$C$73,TR_ENERO_2025!$C$71:$C$73))</f>
        <v>6.1999999999999998E-3</v>
      </c>
    </row>
    <row r="1374" spans="1:11" ht="16.5" hidden="1" x14ac:dyDescent="0.3">
      <c r="A1374" s="67" t="str">
        <f t="shared" si="67"/>
        <v>PDBTSCnMEMCentro Occidente</v>
      </c>
      <c r="B1374" s="250" t="str">
        <f t="shared" si="65"/>
        <v>PDBTEnergíaCentro Occidente</v>
      </c>
      <c r="C1374" s="67" t="str">
        <f t="shared" si="66"/>
        <v>PDBTSCnMEMEnergíaCentro Occidente</v>
      </c>
      <c r="E1374" s="192" t="s">
        <v>56</v>
      </c>
      <c r="F1374" s="99" t="s">
        <v>196</v>
      </c>
      <c r="G1374" s="99" t="s">
        <v>184</v>
      </c>
      <c r="H1374" s="181" t="s">
        <v>135</v>
      </c>
      <c r="I1374" s="99" t="s">
        <v>63</v>
      </c>
      <c r="J1374" s="285" t="s">
        <v>161</v>
      </c>
      <c r="K1374" s="505">
        <f>+ROUND(TR_ENERO_2025!$C$21,LOOKUP($H1374,TR_ENERO_2025!$B$71:$C$73,TR_ENERO_2025!$C$71:$C$73))</f>
        <v>6.1999999999999998E-3</v>
      </c>
    </row>
    <row r="1375" spans="1:11" ht="16.5" hidden="1" x14ac:dyDescent="0.3">
      <c r="A1375" s="67" t="str">
        <f t="shared" si="67"/>
        <v>GDBTSCnMEMCentro Occidente</v>
      </c>
      <c r="B1375" s="250" t="str">
        <f t="shared" si="65"/>
        <v>GDBTEnergíaCentro Occidente</v>
      </c>
      <c r="C1375" s="67" t="str">
        <f t="shared" si="66"/>
        <v>GDBTSCnMEMEnergíaCentro Occidente</v>
      </c>
      <c r="E1375" s="192" t="s">
        <v>53</v>
      </c>
      <c r="F1375" s="99" t="s">
        <v>196</v>
      </c>
      <c r="G1375" s="99" t="s">
        <v>184</v>
      </c>
      <c r="H1375" s="181" t="s">
        <v>135</v>
      </c>
      <c r="I1375" s="99" t="s">
        <v>63</v>
      </c>
      <c r="J1375" s="285" t="s">
        <v>161</v>
      </c>
      <c r="K1375" s="505">
        <f>+ROUND(TR_ENERO_2025!$C$21,LOOKUP($H1375,TR_ENERO_2025!$B$71:$C$73,TR_ENERO_2025!$C$71:$C$73))</f>
        <v>6.1999999999999998E-3</v>
      </c>
    </row>
    <row r="1376" spans="1:11" ht="16.5" hidden="1" x14ac:dyDescent="0.3">
      <c r="A1376" s="67" t="str">
        <f t="shared" si="67"/>
        <v>RABTSCnMEMCentro Occidente</v>
      </c>
      <c r="B1376" s="250" t="str">
        <f t="shared" si="65"/>
        <v>RABTEnergíaCentro Occidente</v>
      </c>
      <c r="C1376" s="67" t="str">
        <f t="shared" si="66"/>
        <v>RABTSCnMEMEnergíaCentro Occidente</v>
      </c>
      <c r="E1376" s="192" t="s">
        <v>59</v>
      </c>
      <c r="F1376" s="99" t="s">
        <v>196</v>
      </c>
      <c r="G1376" s="99" t="s">
        <v>184</v>
      </c>
      <c r="H1376" s="181" t="s">
        <v>135</v>
      </c>
      <c r="I1376" s="99" t="s">
        <v>63</v>
      </c>
      <c r="J1376" s="285" t="s">
        <v>161</v>
      </c>
      <c r="K1376" s="505">
        <f>+ROUND(TR_ENERO_2025!$C$21,LOOKUP($H1376,TR_ENERO_2025!$B$71:$C$73,TR_ENERO_2025!$C$71:$C$73))</f>
        <v>6.1999999999999998E-3</v>
      </c>
    </row>
    <row r="1377" spans="1:11" ht="16.5" hidden="1" x14ac:dyDescent="0.3">
      <c r="A1377" s="67" t="str">
        <f t="shared" si="67"/>
        <v>APBTSCnMEMCentro Occidente</v>
      </c>
      <c r="B1377" s="250" t="str">
        <f t="shared" si="65"/>
        <v>APBTEnergíaCentro Occidente</v>
      </c>
      <c r="C1377" s="67" t="str">
        <f t="shared" si="66"/>
        <v>APBTSCnMEMEnergíaCentro Occidente</v>
      </c>
      <c r="E1377" s="187" t="s">
        <v>57</v>
      </c>
      <c r="F1377" s="99" t="s">
        <v>196</v>
      </c>
      <c r="G1377" s="99" t="s">
        <v>184</v>
      </c>
      <c r="H1377" s="181" t="s">
        <v>135</v>
      </c>
      <c r="I1377" s="99" t="s">
        <v>63</v>
      </c>
      <c r="J1377" s="285" t="s">
        <v>161</v>
      </c>
      <c r="K1377" s="505">
        <f>+ROUND(TR_ENERO_2025!$C$21,LOOKUP($H1377,TR_ENERO_2025!$B$71:$C$73,TR_ENERO_2025!$C$71:$C$73))</f>
        <v>6.1999999999999998E-3</v>
      </c>
    </row>
    <row r="1378" spans="1:11" ht="16.5" hidden="1" x14ac:dyDescent="0.3">
      <c r="A1378" s="67" t="str">
        <f t="shared" si="67"/>
        <v>APMTSCnMEMCentro Occidente</v>
      </c>
      <c r="B1378" s="250" t="str">
        <f t="shared" si="65"/>
        <v>APMTEnergíaCentro Occidente</v>
      </c>
      <c r="C1378" s="67" t="str">
        <f t="shared" si="66"/>
        <v>APMTSCnMEMEnergíaCentro Occidente</v>
      </c>
      <c r="E1378" s="187" t="s">
        <v>58</v>
      </c>
      <c r="F1378" s="99" t="s">
        <v>196</v>
      </c>
      <c r="G1378" s="99" t="s">
        <v>184</v>
      </c>
      <c r="H1378" s="181" t="s">
        <v>135</v>
      </c>
      <c r="I1378" s="99" t="s">
        <v>63</v>
      </c>
      <c r="J1378" s="285" t="s">
        <v>161</v>
      </c>
      <c r="K1378" s="505">
        <f>+ROUND(TR_ENERO_2025!$C$21,LOOKUP($H1378,TR_ENERO_2025!$B$71:$C$73,TR_ENERO_2025!$C$71:$C$73))</f>
        <v>6.1999999999999998E-3</v>
      </c>
    </row>
    <row r="1379" spans="1:11" ht="16.5" hidden="1" x14ac:dyDescent="0.3">
      <c r="A1379" s="67" t="str">
        <f t="shared" si="67"/>
        <v>GDMTHSCnMEMCentro Occidente</v>
      </c>
      <c r="B1379" s="250" t="str">
        <f t="shared" si="65"/>
        <v>GDMTHEnergíaCentro Occidente</v>
      </c>
      <c r="C1379" s="67" t="str">
        <f t="shared" si="66"/>
        <v>GDMTHSCnMEMEnergíaCentro Occidente</v>
      </c>
      <c r="E1379" s="180" t="s">
        <v>54</v>
      </c>
      <c r="F1379" s="99" t="s">
        <v>196</v>
      </c>
      <c r="G1379" s="99" t="s">
        <v>184</v>
      </c>
      <c r="H1379" s="181" t="s">
        <v>135</v>
      </c>
      <c r="I1379" s="99" t="s">
        <v>63</v>
      </c>
      <c r="J1379" s="285" t="s">
        <v>161</v>
      </c>
      <c r="K1379" s="505">
        <f>+ROUND(TR_ENERO_2025!$C$21,LOOKUP($H1379,TR_ENERO_2025!$B$71:$C$73,TR_ENERO_2025!$C$71:$C$73))</f>
        <v>6.1999999999999998E-3</v>
      </c>
    </row>
    <row r="1380" spans="1:11" ht="16.5" hidden="1" x14ac:dyDescent="0.3">
      <c r="A1380" s="67" t="str">
        <f t="shared" si="67"/>
        <v>GDMTOSCnMEMCentro Occidente</v>
      </c>
      <c r="B1380" s="250" t="str">
        <f t="shared" si="65"/>
        <v>GDMTOEnergíaCentro Occidente</v>
      </c>
      <c r="C1380" s="67" t="str">
        <f t="shared" si="66"/>
        <v>GDMTOSCnMEMEnergíaCentro Occidente</v>
      </c>
      <c r="E1380" s="180" t="s">
        <v>55</v>
      </c>
      <c r="F1380" s="99" t="s">
        <v>196</v>
      </c>
      <c r="G1380" s="99" t="s">
        <v>184</v>
      </c>
      <c r="H1380" s="181" t="s">
        <v>135</v>
      </c>
      <c r="I1380" s="99" t="s">
        <v>63</v>
      </c>
      <c r="J1380" s="285" t="s">
        <v>161</v>
      </c>
      <c r="K1380" s="505">
        <f>+ROUND(TR_ENERO_2025!$C$21,LOOKUP($H1380,TR_ENERO_2025!$B$71:$C$73,TR_ENERO_2025!$C$71:$C$73))</f>
        <v>6.1999999999999998E-3</v>
      </c>
    </row>
    <row r="1381" spans="1:11" ht="16.5" hidden="1" x14ac:dyDescent="0.3">
      <c r="A1381" s="67" t="str">
        <f t="shared" si="67"/>
        <v>RAMTSCnMEMCentro Occidente</v>
      </c>
      <c r="B1381" s="250" t="str">
        <f t="shared" si="65"/>
        <v>RAMTEnergíaCentro Occidente</v>
      </c>
      <c r="C1381" s="67" t="str">
        <f t="shared" si="66"/>
        <v>RAMTSCnMEMEnergíaCentro Occidente</v>
      </c>
      <c r="E1381" s="192" t="s">
        <v>60</v>
      </c>
      <c r="F1381" s="99" t="s">
        <v>196</v>
      </c>
      <c r="G1381" s="99" t="s">
        <v>184</v>
      </c>
      <c r="H1381" s="181" t="s">
        <v>135</v>
      </c>
      <c r="I1381" s="99" t="s">
        <v>63</v>
      </c>
      <c r="J1381" s="285" t="s">
        <v>161</v>
      </c>
      <c r="K1381" s="505">
        <f>+ROUND(TR_ENERO_2025!$C$21,LOOKUP($H1381,TR_ENERO_2025!$B$71:$C$73,TR_ENERO_2025!$C$71:$C$73))</f>
        <v>6.1999999999999998E-3</v>
      </c>
    </row>
    <row r="1382" spans="1:11" ht="16.5" hidden="1" x14ac:dyDescent="0.3">
      <c r="A1382" s="67" t="str">
        <f t="shared" si="67"/>
        <v>DISTSCnMEMCentro Occidente</v>
      </c>
      <c r="B1382" s="250" t="str">
        <f t="shared" si="65"/>
        <v>DISTEnergíaCentro Occidente</v>
      </c>
      <c r="C1382" s="67" t="str">
        <f t="shared" si="66"/>
        <v>DISTSCnMEMEnergíaCentro Occidente</v>
      </c>
      <c r="E1382" s="192" t="s">
        <v>51</v>
      </c>
      <c r="F1382" s="99" t="s">
        <v>196</v>
      </c>
      <c r="G1382" s="99" t="s">
        <v>184</v>
      </c>
      <c r="H1382" s="181" t="s">
        <v>135</v>
      </c>
      <c r="I1382" s="99" t="s">
        <v>63</v>
      </c>
      <c r="J1382" s="285" t="s">
        <v>161</v>
      </c>
      <c r="K1382" s="505">
        <f>+ROUND(TR_ENERO_2025!$C$21,LOOKUP($H1382,TR_ENERO_2025!$B$71:$C$73,TR_ENERO_2025!$C$71:$C$73))</f>
        <v>6.1999999999999998E-3</v>
      </c>
    </row>
    <row r="1383" spans="1:11" ht="16.5" hidden="1" x14ac:dyDescent="0.3">
      <c r="A1383" s="67" t="str">
        <f t="shared" si="67"/>
        <v>DITSCnMEMCentro Occidente</v>
      </c>
      <c r="B1383" s="250" t="str">
        <f t="shared" si="65"/>
        <v>DITEnergíaCentro Occidente</v>
      </c>
      <c r="C1383" s="67" t="str">
        <f t="shared" si="66"/>
        <v>DITSCnMEMEnergíaCentro Occidente</v>
      </c>
      <c r="E1383" s="192" t="s">
        <v>52</v>
      </c>
      <c r="F1383" s="99" t="s">
        <v>196</v>
      </c>
      <c r="G1383" s="99" t="s">
        <v>184</v>
      </c>
      <c r="H1383" s="181" t="s">
        <v>135</v>
      </c>
      <c r="I1383" s="99" t="s">
        <v>63</v>
      </c>
      <c r="J1383" s="285" t="s">
        <v>161</v>
      </c>
      <c r="K1383" s="505">
        <f>+ROUND(TR_ENERO_2025!$C$21,LOOKUP($H1383,TR_ENERO_2025!$B$71:$C$73,TR_ENERO_2025!$C$71:$C$73))</f>
        <v>6.1999999999999998E-3</v>
      </c>
    </row>
    <row r="1384" spans="1:11" ht="16.5" hidden="1" x14ac:dyDescent="0.3">
      <c r="A1384" s="67" t="str">
        <f t="shared" si="67"/>
        <v>DB1SCnMEMCentro Oriente</v>
      </c>
      <c r="B1384" s="250" t="str">
        <f t="shared" si="65"/>
        <v>DB1EnergíaCentro Oriente</v>
      </c>
      <c r="C1384" s="67" t="str">
        <f t="shared" si="66"/>
        <v>DB1SCnMEMEnergíaCentro Oriente</v>
      </c>
      <c r="E1384" s="192" t="s">
        <v>48</v>
      </c>
      <c r="F1384" s="99" t="s">
        <v>196</v>
      </c>
      <c r="G1384" s="99" t="s">
        <v>184</v>
      </c>
      <c r="H1384" s="181" t="s">
        <v>135</v>
      </c>
      <c r="I1384" s="99" t="s">
        <v>64</v>
      </c>
      <c r="J1384" s="285" t="s">
        <v>161</v>
      </c>
      <c r="K1384" s="505">
        <f>+ROUND(TR_ENERO_2025!$C$21,LOOKUP($H1384,TR_ENERO_2025!$B$71:$C$73,TR_ENERO_2025!$C$71:$C$73))</f>
        <v>6.1999999999999998E-3</v>
      </c>
    </row>
    <row r="1385" spans="1:11" ht="16.5" hidden="1" x14ac:dyDescent="0.3">
      <c r="A1385" s="67" t="str">
        <f t="shared" si="67"/>
        <v>DB2SCnMEMCentro Oriente</v>
      </c>
      <c r="B1385" s="250" t="str">
        <f t="shared" si="65"/>
        <v>DB2EnergíaCentro Oriente</v>
      </c>
      <c r="C1385" s="67" t="str">
        <f t="shared" si="66"/>
        <v>DB2SCnMEMEnergíaCentro Oriente</v>
      </c>
      <c r="E1385" s="192" t="s">
        <v>50</v>
      </c>
      <c r="F1385" s="99" t="s">
        <v>196</v>
      </c>
      <c r="G1385" s="99" t="s">
        <v>184</v>
      </c>
      <c r="H1385" s="181" t="s">
        <v>135</v>
      </c>
      <c r="I1385" s="99" t="s">
        <v>64</v>
      </c>
      <c r="J1385" s="285" t="s">
        <v>161</v>
      </c>
      <c r="K1385" s="505">
        <f>+ROUND(TR_ENERO_2025!$C$21,LOOKUP($H1385,TR_ENERO_2025!$B$71:$C$73,TR_ENERO_2025!$C$71:$C$73))</f>
        <v>6.1999999999999998E-3</v>
      </c>
    </row>
    <row r="1386" spans="1:11" ht="16.5" hidden="1" x14ac:dyDescent="0.3">
      <c r="A1386" s="67" t="str">
        <f t="shared" si="67"/>
        <v>PDBTSCnMEMCentro Oriente</v>
      </c>
      <c r="B1386" s="250" t="str">
        <f t="shared" si="65"/>
        <v>PDBTEnergíaCentro Oriente</v>
      </c>
      <c r="C1386" s="67" t="str">
        <f t="shared" si="66"/>
        <v>PDBTSCnMEMEnergíaCentro Oriente</v>
      </c>
      <c r="E1386" s="192" t="s">
        <v>56</v>
      </c>
      <c r="F1386" s="99" t="s">
        <v>196</v>
      </c>
      <c r="G1386" s="99" t="s">
        <v>184</v>
      </c>
      <c r="H1386" s="181" t="s">
        <v>135</v>
      </c>
      <c r="I1386" s="99" t="s">
        <v>64</v>
      </c>
      <c r="J1386" s="285" t="s">
        <v>161</v>
      </c>
      <c r="K1386" s="505">
        <f>+ROUND(TR_ENERO_2025!$C$21,LOOKUP($H1386,TR_ENERO_2025!$B$71:$C$73,TR_ENERO_2025!$C$71:$C$73))</f>
        <v>6.1999999999999998E-3</v>
      </c>
    </row>
    <row r="1387" spans="1:11" ht="16.5" hidden="1" x14ac:dyDescent="0.3">
      <c r="A1387" s="67" t="str">
        <f t="shared" si="67"/>
        <v>GDBTSCnMEMCentro Oriente</v>
      </c>
      <c r="B1387" s="250" t="str">
        <f t="shared" si="65"/>
        <v>GDBTEnergíaCentro Oriente</v>
      </c>
      <c r="C1387" s="67" t="str">
        <f t="shared" si="66"/>
        <v>GDBTSCnMEMEnergíaCentro Oriente</v>
      </c>
      <c r="E1387" s="192" t="s">
        <v>53</v>
      </c>
      <c r="F1387" s="99" t="s">
        <v>196</v>
      </c>
      <c r="G1387" s="99" t="s">
        <v>184</v>
      </c>
      <c r="H1387" s="181" t="s">
        <v>135</v>
      </c>
      <c r="I1387" s="99" t="s">
        <v>64</v>
      </c>
      <c r="J1387" s="285" t="s">
        <v>161</v>
      </c>
      <c r="K1387" s="505">
        <f>+ROUND(TR_ENERO_2025!$C$21,LOOKUP($H1387,TR_ENERO_2025!$B$71:$C$73,TR_ENERO_2025!$C$71:$C$73))</f>
        <v>6.1999999999999998E-3</v>
      </c>
    </row>
    <row r="1388" spans="1:11" ht="16.5" hidden="1" x14ac:dyDescent="0.3">
      <c r="A1388" s="67" t="str">
        <f t="shared" si="67"/>
        <v>RABTSCnMEMCentro Oriente</v>
      </c>
      <c r="B1388" s="250" t="str">
        <f t="shared" ref="B1388:B1451" si="68">E1388&amp;H1388&amp;I1388</f>
        <v>RABTEnergíaCentro Oriente</v>
      </c>
      <c r="C1388" s="67" t="str">
        <f t="shared" si="66"/>
        <v>RABTSCnMEMEnergíaCentro Oriente</v>
      </c>
      <c r="E1388" s="192" t="s">
        <v>59</v>
      </c>
      <c r="F1388" s="99" t="s">
        <v>196</v>
      </c>
      <c r="G1388" s="99" t="s">
        <v>184</v>
      </c>
      <c r="H1388" s="181" t="s">
        <v>135</v>
      </c>
      <c r="I1388" s="99" t="s">
        <v>64</v>
      </c>
      <c r="J1388" s="285" t="s">
        <v>161</v>
      </c>
      <c r="K1388" s="505">
        <f>+ROUND(TR_ENERO_2025!$C$21,LOOKUP($H1388,TR_ENERO_2025!$B$71:$C$73,TR_ENERO_2025!$C$71:$C$73))</f>
        <v>6.1999999999999998E-3</v>
      </c>
    </row>
    <row r="1389" spans="1:11" ht="16.5" hidden="1" x14ac:dyDescent="0.3">
      <c r="A1389" s="67" t="str">
        <f t="shared" si="67"/>
        <v>APBTSCnMEMCentro Oriente</v>
      </c>
      <c r="B1389" s="250" t="str">
        <f t="shared" si="68"/>
        <v>APBTEnergíaCentro Oriente</v>
      </c>
      <c r="C1389" s="67" t="str">
        <f t="shared" si="66"/>
        <v>APBTSCnMEMEnergíaCentro Oriente</v>
      </c>
      <c r="E1389" s="187" t="s">
        <v>57</v>
      </c>
      <c r="F1389" s="99" t="s">
        <v>196</v>
      </c>
      <c r="G1389" s="99" t="s">
        <v>184</v>
      </c>
      <c r="H1389" s="181" t="s">
        <v>135</v>
      </c>
      <c r="I1389" s="99" t="s">
        <v>64</v>
      </c>
      <c r="J1389" s="285" t="s">
        <v>161</v>
      </c>
      <c r="K1389" s="505">
        <f>+ROUND(TR_ENERO_2025!$C$21,LOOKUP($H1389,TR_ENERO_2025!$B$71:$C$73,TR_ENERO_2025!$C$71:$C$73))</f>
        <v>6.1999999999999998E-3</v>
      </c>
    </row>
    <row r="1390" spans="1:11" ht="16.5" hidden="1" x14ac:dyDescent="0.3">
      <c r="A1390" s="67" t="str">
        <f t="shared" si="67"/>
        <v>APMTSCnMEMCentro Oriente</v>
      </c>
      <c r="B1390" s="250" t="str">
        <f t="shared" si="68"/>
        <v>APMTEnergíaCentro Oriente</v>
      </c>
      <c r="C1390" s="67" t="str">
        <f t="shared" si="66"/>
        <v>APMTSCnMEMEnergíaCentro Oriente</v>
      </c>
      <c r="E1390" s="187" t="s">
        <v>58</v>
      </c>
      <c r="F1390" s="99" t="s">
        <v>196</v>
      </c>
      <c r="G1390" s="99" t="s">
        <v>184</v>
      </c>
      <c r="H1390" s="181" t="s">
        <v>135</v>
      </c>
      <c r="I1390" s="99" t="s">
        <v>64</v>
      </c>
      <c r="J1390" s="285" t="s">
        <v>161</v>
      </c>
      <c r="K1390" s="505">
        <f>+ROUND(TR_ENERO_2025!$C$21,LOOKUP($H1390,TR_ENERO_2025!$B$71:$C$73,TR_ENERO_2025!$C$71:$C$73))</f>
        <v>6.1999999999999998E-3</v>
      </c>
    </row>
    <row r="1391" spans="1:11" ht="16.5" hidden="1" x14ac:dyDescent="0.3">
      <c r="A1391" s="67" t="str">
        <f t="shared" si="67"/>
        <v>GDMTHSCnMEMCentro Oriente</v>
      </c>
      <c r="B1391" s="250" t="str">
        <f t="shared" si="68"/>
        <v>GDMTHEnergíaCentro Oriente</v>
      </c>
      <c r="C1391" s="67" t="str">
        <f t="shared" si="66"/>
        <v>GDMTHSCnMEMEnergíaCentro Oriente</v>
      </c>
      <c r="E1391" s="180" t="s">
        <v>54</v>
      </c>
      <c r="F1391" s="99" t="s">
        <v>196</v>
      </c>
      <c r="G1391" s="99" t="s">
        <v>184</v>
      </c>
      <c r="H1391" s="181" t="s">
        <v>135</v>
      </c>
      <c r="I1391" s="99" t="s">
        <v>64</v>
      </c>
      <c r="J1391" s="285" t="s">
        <v>161</v>
      </c>
      <c r="K1391" s="505">
        <f>+ROUND(TR_ENERO_2025!$C$21,LOOKUP($H1391,TR_ENERO_2025!$B$71:$C$73,TR_ENERO_2025!$C$71:$C$73))</f>
        <v>6.1999999999999998E-3</v>
      </c>
    </row>
    <row r="1392" spans="1:11" ht="16.5" hidden="1" x14ac:dyDescent="0.3">
      <c r="A1392" s="67" t="str">
        <f t="shared" si="67"/>
        <v>GDMTOSCnMEMCentro Oriente</v>
      </c>
      <c r="B1392" s="250" t="str">
        <f t="shared" si="68"/>
        <v>GDMTOEnergíaCentro Oriente</v>
      </c>
      <c r="C1392" s="67" t="str">
        <f t="shared" si="66"/>
        <v>GDMTOSCnMEMEnergíaCentro Oriente</v>
      </c>
      <c r="E1392" s="180" t="s">
        <v>55</v>
      </c>
      <c r="F1392" s="99" t="s">
        <v>196</v>
      </c>
      <c r="G1392" s="99" t="s">
        <v>184</v>
      </c>
      <c r="H1392" s="181" t="s">
        <v>135</v>
      </c>
      <c r="I1392" s="99" t="s">
        <v>64</v>
      </c>
      <c r="J1392" s="285" t="s">
        <v>161</v>
      </c>
      <c r="K1392" s="505">
        <f>+ROUND(TR_ENERO_2025!$C$21,LOOKUP($H1392,TR_ENERO_2025!$B$71:$C$73,TR_ENERO_2025!$C$71:$C$73))</f>
        <v>6.1999999999999998E-3</v>
      </c>
    </row>
    <row r="1393" spans="1:11" ht="16.5" hidden="1" x14ac:dyDescent="0.3">
      <c r="A1393" s="67" t="str">
        <f t="shared" si="67"/>
        <v>RAMTSCnMEMCentro Oriente</v>
      </c>
      <c r="B1393" s="250" t="str">
        <f t="shared" si="68"/>
        <v>RAMTEnergíaCentro Oriente</v>
      </c>
      <c r="C1393" s="67" t="str">
        <f t="shared" si="66"/>
        <v>RAMTSCnMEMEnergíaCentro Oriente</v>
      </c>
      <c r="E1393" s="192" t="s">
        <v>60</v>
      </c>
      <c r="F1393" s="99" t="s">
        <v>196</v>
      </c>
      <c r="G1393" s="99" t="s">
        <v>184</v>
      </c>
      <c r="H1393" s="181" t="s">
        <v>135</v>
      </c>
      <c r="I1393" s="99" t="s">
        <v>64</v>
      </c>
      <c r="J1393" s="285" t="s">
        <v>161</v>
      </c>
      <c r="K1393" s="505">
        <f>+ROUND(TR_ENERO_2025!$C$21,LOOKUP($H1393,TR_ENERO_2025!$B$71:$C$73,TR_ENERO_2025!$C$71:$C$73))</f>
        <v>6.1999999999999998E-3</v>
      </c>
    </row>
    <row r="1394" spans="1:11" ht="16.5" hidden="1" x14ac:dyDescent="0.3">
      <c r="A1394" s="67" t="str">
        <f t="shared" si="67"/>
        <v>DISTSCnMEMCentro Oriente</v>
      </c>
      <c r="B1394" s="250" t="str">
        <f t="shared" si="68"/>
        <v>DISTEnergíaCentro Oriente</v>
      </c>
      <c r="C1394" s="67" t="str">
        <f t="shared" si="66"/>
        <v>DISTSCnMEMEnergíaCentro Oriente</v>
      </c>
      <c r="E1394" s="192" t="s">
        <v>51</v>
      </c>
      <c r="F1394" s="99" t="s">
        <v>196</v>
      </c>
      <c r="G1394" s="99" t="s">
        <v>184</v>
      </c>
      <c r="H1394" s="181" t="s">
        <v>135</v>
      </c>
      <c r="I1394" s="99" t="s">
        <v>64</v>
      </c>
      <c r="J1394" s="285" t="s">
        <v>161</v>
      </c>
      <c r="K1394" s="505">
        <f>+ROUND(TR_ENERO_2025!$C$21,LOOKUP($H1394,TR_ENERO_2025!$B$71:$C$73,TR_ENERO_2025!$C$71:$C$73))</f>
        <v>6.1999999999999998E-3</v>
      </c>
    </row>
    <row r="1395" spans="1:11" ht="16.5" hidden="1" x14ac:dyDescent="0.3">
      <c r="A1395" s="67" t="str">
        <f t="shared" si="67"/>
        <v>DITSCnMEMCentro Oriente</v>
      </c>
      <c r="B1395" s="250" t="str">
        <f t="shared" si="68"/>
        <v>DITEnergíaCentro Oriente</v>
      </c>
      <c r="C1395" s="67" t="str">
        <f t="shared" si="66"/>
        <v>DITSCnMEMEnergíaCentro Oriente</v>
      </c>
      <c r="E1395" s="192" t="s">
        <v>52</v>
      </c>
      <c r="F1395" s="99" t="s">
        <v>196</v>
      </c>
      <c r="G1395" s="99" t="s">
        <v>184</v>
      </c>
      <c r="H1395" s="181" t="s">
        <v>135</v>
      </c>
      <c r="I1395" s="99" t="s">
        <v>64</v>
      </c>
      <c r="J1395" s="285" t="s">
        <v>161</v>
      </c>
      <c r="K1395" s="505">
        <f>+ROUND(TR_ENERO_2025!$C$21,LOOKUP($H1395,TR_ENERO_2025!$B$71:$C$73,TR_ENERO_2025!$C$71:$C$73))</f>
        <v>6.1999999999999998E-3</v>
      </c>
    </row>
    <row r="1396" spans="1:11" ht="16.5" hidden="1" x14ac:dyDescent="0.3">
      <c r="A1396" s="67" t="str">
        <f t="shared" si="67"/>
        <v>DB1SCnMEMCentro Sur</v>
      </c>
      <c r="B1396" s="250" t="str">
        <f t="shared" si="68"/>
        <v>DB1EnergíaCentro Sur</v>
      </c>
      <c r="C1396" s="67" t="str">
        <f t="shared" si="66"/>
        <v>DB1SCnMEMEnergíaCentro Sur</v>
      </c>
      <c r="E1396" s="192" t="s">
        <v>48</v>
      </c>
      <c r="F1396" s="99" t="s">
        <v>196</v>
      </c>
      <c r="G1396" s="99" t="s">
        <v>184</v>
      </c>
      <c r="H1396" s="181" t="s">
        <v>135</v>
      </c>
      <c r="I1396" s="99" t="s">
        <v>65</v>
      </c>
      <c r="J1396" s="285" t="s">
        <v>161</v>
      </c>
      <c r="K1396" s="505">
        <f>+ROUND(TR_ENERO_2025!$C$21,LOOKUP($H1396,TR_ENERO_2025!$B$71:$C$73,TR_ENERO_2025!$C$71:$C$73))</f>
        <v>6.1999999999999998E-3</v>
      </c>
    </row>
    <row r="1397" spans="1:11" ht="16.5" hidden="1" x14ac:dyDescent="0.3">
      <c r="A1397" s="67" t="str">
        <f t="shared" si="67"/>
        <v>DB2SCnMEMCentro Sur</v>
      </c>
      <c r="B1397" s="250" t="str">
        <f t="shared" si="68"/>
        <v>DB2EnergíaCentro Sur</v>
      </c>
      <c r="C1397" s="67" t="str">
        <f t="shared" si="66"/>
        <v>DB2SCnMEMEnergíaCentro Sur</v>
      </c>
      <c r="E1397" s="192" t="s">
        <v>50</v>
      </c>
      <c r="F1397" s="99" t="s">
        <v>196</v>
      </c>
      <c r="G1397" s="99" t="s">
        <v>184</v>
      </c>
      <c r="H1397" s="181" t="s">
        <v>135</v>
      </c>
      <c r="I1397" s="99" t="s">
        <v>65</v>
      </c>
      <c r="J1397" s="285" t="s">
        <v>161</v>
      </c>
      <c r="K1397" s="505">
        <f>+ROUND(TR_ENERO_2025!$C$21,LOOKUP($H1397,TR_ENERO_2025!$B$71:$C$73,TR_ENERO_2025!$C$71:$C$73))</f>
        <v>6.1999999999999998E-3</v>
      </c>
    </row>
    <row r="1398" spans="1:11" ht="16.5" hidden="1" x14ac:dyDescent="0.3">
      <c r="A1398" s="67" t="str">
        <f t="shared" si="67"/>
        <v>PDBTSCnMEMCentro Sur</v>
      </c>
      <c r="B1398" s="250" t="str">
        <f t="shared" si="68"/>
        <v>PDBTEnergíaCentro Sur</v>
      </c>
      <c r="C1398" s="67" t="str">
        <f t="shared" si="66"/>
        <v>PDBTSCnMEMEnergíaCentro Sur</v>
      </c>
      <c r="E1398" s="192" t="s">
        <v>56</v>
      </c>
      <c r="F1398" s="99" t="s">
        <v>196</v>
      </c>
      <c r="G1398" s="99" t="s">
        <v>184</v>
      </c>
      <c r="H1398" s="181" t="s">
        <v>135</v>
      </c>
      <c r="I1398" s="99" t="s">
        <v>65</v>
      </c>
      <c r="J1398" s="285" t="s">
        <v>161</v>
      </c>
      <c r="K1398" s="505">
        <f>+ROUND(TR_ENERO_2025!$C$21,LOOKUP($H1398,TR_ENERO_2025!$B$71:$C$73,TR_ENERO_2025!$C$71:$C$73))</f>
        <v>6.1999999999999998E-3</v>
      </c>
    </row>
    <row r="1399" spans="1:11" ht="16.5" hidden="1" x14ac:dyDescent="0.3">
      <c r="A1399" s="67" t="str">
        <f t="shared" si="67"/>
        <v>GDBTSCnMEMCentro Sur</v>
      </c>
      <c r="B1399" s="250" t="str">
        <f t="shared" si="68"/>
        <v>GDBTEnergíaCentro Sur</v>
      </c>
      <c r="C1399" s="67" t="str">
        <f t="shared" si="66"/>
        <v>GDBTSCnMEMEnergíaCentro Sur</v>
      </c>
      <c r="E1399" s="192" t="s">
        <v>53</v>
      </c>
      <c r="F1399" s="99" t="s">
        <v>196</v>
      </c>
      <c r="G1399" s="99" t="s">
        <v>184</v>
      </c>
      <c r="H1399" s="181" t="s">
        <v>135</v>
      </c>
      <c r="I1399" s="99" t="s">
        <v>65</v>
      </c>
      <c r="J1399" s="285" t="s">
        <v>161</v>
      </c>
      <c r="K1399" s="505">
        <f>+ROUND(TR_ENERO_2025!$C$21,LOOKUP($H1399,TR_ENERO_2025!$B$71:$C$73,TR_ENERO_2025!$C$71:$C$73))</f>
        <v>6.1999999999999998E-3</v>
      </c>
    </row>
    <row r="1400" spans="1:11" ht="16.5" hidden="1" x14ac:dyDescent="0.3">
      <c r="A1400" s="67" t="str">
        <f t="shared" si="67"/>
        <v>RABTSCnMEMCentro Sur</v>
      </c>
      <c r="B1400" s="250" t="str">
        <f t="shared" si="68"/>
        <v>RABTEnergíaCentro Sur</v>
      </c>
      <c r="C1400" s="67" t="str">
        <f t="shared" si="66"/>
        <v>RABTSCnMEMEnergíaCentro Sur</v>
      </c>
      <c r="E1400" s="192" t="s">
        <v>59</v>
      </c>
      <c r="F1400" s="99" t="s">
        <v>196</v>
      </c>
      <c r="G1400" s="99" t="s">
        <v>184</v>
      </c>
      <c r="H1400" s="181" t="s">
        <v>135</v>
      </c>
      <c r="I1400" s="99" t="s">
        <v>65</v>
      </c>
      <c r="J1400" s="285" t="s">
        <v>161</v>
      </c>
      <c r="K1400" s="505">
        <f>+ROUND(TR_ENERO_2025!$C$21,LOOKUP($H1400,TR_ENERO_2025!$B$71:$C$73,TR_ENERO_2025!$C$71:$C$73))</f>
        <v>6.1999999999999998E-3</v>
      </c>
    </row>
    <row r="1401" spans="1:11" ht="16.5" hidden="1" x14ac:dyDescent="0.3">
      <c r="A1401" s="67" t="str">
        <f t="shared" si="67"/>
        <v>APBTSCnMEMCentro Sur</v>
      </c>
      <c r="B1401" s="250" t="str">
        <f t="shared" si="68"/>
        <v>APBTEnergíaCentro Sur</v>
      </c>
      <c r="C1401" s="67" t="str">
        <f t="shared" si="66"/>
        <v>APBTSCnMEMEnergíaCentro Sur</v>
      </c>
      <c r="E1401" s="187" t="s">
        <v>57</v>
      </c>
      <c r="F1401" s="99" t="s">
        <v>196</v>
      </c>
      <c r="G1401" s="99" t="s">
        <v>184</v>
      </c>
      <c r="H1401" s="181" t="s">
        <v>135</v>
      </c>
      <c r="I1401" s="99" t="s">
        <v>65</v>
      </c>
      <c r="J1401" s="285" t="s">
        <v>161</v>
      </c>
      <c r="K1401" s="505">
        <f>+ROUND(TR_ENERO_2025!$C$21,LOOKUP($H1401,TR_ENERO_2025!$B$71:$C$73,TR_ENERO_2025!$C$71:$C$73))</f>
        <v>6.1999999999999998E-3</v>
      </c>
    </row>
    <row r="1402" spans="1:11" ht="16.5" hidden="1" x14ac:dyDescent="0.3">
      <c r="A1402" s="67" t="str">
        <f t="shared" si="67"/>
        <v>APMTSCnMEMCentro Sur</v>
      </c>
      <c r="B1402" s="250" t="str">
        <f t="shared" si="68"/>
        <v>APMTEnergíaCentro Sur</v>
      </c>
      <c r="C1402" s="67" t="str">
        <f t="shared" si="66"/>
        <v>APMTSCnMEMEnergíaCentro Sur</v>
      </c>
      <c r="E1402" s="187" t="s">
        <v>58</v>
      </c>
      <c r="F1402" s="99" t="s">
        <v>196</v>
      </c>
      <c r="G1402" s="99" t="s">
        <v>184</v>
      </c>
      <c r="H1402" s="181" t="s">
        <v>135</v>
      </c>
      <c r="I1402" s="99" t="s">
        <v>65</v>
      </c>
      <c r="J1402" s="285" t="s">
        <v>161</v>
      </c>
      <c r="K1402" s="505">
        <f>+ROUND(TR_ENERO_2025!$C$21,LOOKUP($H1402,TR_ENERO_2025!$B$71:$C$73,TR_ENERO_2025!$C$71:$C$73))</f>
        <v>6.1999999999999998E-3</v>
      </c>
    </row>
    <row r="1403" spans="1:11" ht="16.5" hidden="1" x14ac:dyDescent="0.3">
      <c r="A1403" s="67" t="str">
        <f t="shared" si="67"/>
        <v>GDMTHSCnMEMCentro Sur</v>
      </c>
      <c r="B1403" s="250" t="str">
        <f t="shared" si="68"/>
        <v>GDMTHEnergíaCentro Sur</v>
      </c>
      <c r="C1403" s="67" t="str">
        <f t="shared" si="66"/>
        <v>GDMTHSCnMEMEnergíaCentro Sur</v>
      </c>
      <c r="E1403" s="180" t="s">
        <v>54</v>
      </c>
      <c r="F1403" s="99" t="s">
        <v>196</v>
      </c>
      <c r="G1403" s="99" t="s">
        <v>184</v>
      </c>
      <c r="H1403" s="181" t="s">
        <v>135</v>
      </c>
      <c r="I1403" s="99" t="s">
        <v>65</v>
      </c>
      <c r="J1403" s="285" t="s">
        <v>161</v>
      </c>
      <c r="K1403" s="505">
        <f>+ROUND(TR_ENERO_2025!$C$21,LOOKUP($H1403,TR_ENERO_2025!$B$71:$C$73,TR_ENERO_2025!$C$71:$C$73))</f>
        <v>6.1999999999999998E-3</v>
      </c>
    </row>
    <row r="1404" spans="1:11" ht="16.5" hidden="1" x14ac:dyDescent="0.3">
      <c r="A1404" s="67" t="str">
        <f t="shared" si="67"/>
        <v>GDMTOSCnMEMCentro Sur</v>
      </c>
      <c r="B1404" s="250" t="str">
        <f t="shared" si="68"/>
        <v>GDMTOEnergíaCentro Sur</v>
      </c>
      <c r="C1404" s="67" t="str">
        <f t="shared" si="66"/>
        <v>GDMTOSCnMEMEnergíaCentro Sur</v>
      </c>
      <c r="E1404" s="180" t="s">
        <v>55</v>
      </c>
      <c r="F1404" s="99" t="s">
        <v>196</v>
      </c>
      <c r="G1404" s="99" t="s">
        <v>184</v>
      </c>
      <c r="H1404" s="181" t="s">
        <v>135</v>
      </c>
      <c r="I1404" s="99" t="s">
        <v>65</v>
      </c>
      <c r="J1404" s="285" t="s">
        <v>161</v>
      </c>
      <c r="K1404" s="505">
        <f>+ROUND(TR_ENERO_2025!$C$21,LOOKUP($H1404,TR_ENERO_2025!$B$71:$C$73,TR_ENERO_2025!$C$71:$C$73))</f>
        <v>6.1999999999999998E-3</v>
      </c>
    </row>
    <row r="1405" spans="1:11" ht="16.5" hidden="1" x14ac:dyDescent="0.3">
      <c r="A1405" s="67" t="str">
        <f t="shared" si="67"/>
        <v>RAMTSCnMEMCentro Sur</v>
      </c>
      <c r="B1405" s="250" t="str">
        <f t="shared" si="68"/>
        <v>RAMTEnergíaCentro Sur</v>
      </c>
      <c r="C1405" s="67" t="str">
        <f t="shared" si="66"/>
        <v>RAMTSCnMEMEnergíaCentro Sur</v>
      </c>
      <c r="E1405" s="192" t="s">
        <v>60</v>
      </c>
      <c r="F1405" s="99" t="s">
        <v>196</v>
      </c>
      <c r="G1405" s="99" t="s">
        <v>184</v>
      </c>
      <c r="H1405" s="181" t="s">
        <v>135</v>
      </c>
      <c r="I1405" s="99" t="s">
        <v>65</v>
      </c>
      <c r="J1405" s="285" t="s">
        <v>161</v>
      </c>
      <c r="K1405" s="505">
        <f>+ROUND(TR_ENERO_2025!$C$21,LOOKUP($H1405,TR_ENERO_2025!$B$71:$C$73,TR_ENERO_2025!$C$71:$C$73))</f>
        <v>6.1999999999999998E-3</v>
      </c>
    </row>
    <row r="1406" spans="1:11" ht="16.5" hidden="1" x14ac:dyDescent="0.3">
      <c r="A1406" s="67" t="str">
        <f t="shared" si="67"/>
        <v>DISTSCnMEMCentro Sur</v>
      </c>
      <c r="B1406" s="250" t="str">
        <f t="shared" si="68"/>
        <v>DISTEnergíaCentro Sur</v>
      </c>
      <c r="C1406" s="67" t="str">
        <f t="shared" si="66"/>
        <v>DISTSCnMEMEnergíaCentro Sur</v>
      </c>
      <c r="E1406" s="192" t="s">
        <v>51</v>
      </c>
      <c r="F1406" s="99" t="s">
        <v>196</v>
      </c>
      <c r="G1406" s="99" t="s">
        <v>184</v>
      </c>
      <c r="H1406" s="181" t="s">
        <v>135</v>
      </c>
      <c r="I1406" s="99" t="s">
        <v>65</v>
      </c>
      <c r="J1406" s="285" t="s">
        <v>161</v>
      </c>
      <c r="K1406" s="505">
        <f>+ROUND(TR_ENERO_2025!$C$21,LOOKUP($H1406,TR_ENERO_2025!$B$71:$C$73,TR_ENERO_2025!$C$71:$C$73))</f>
        <v>6.1999999999999998E-3</v>
      </c>
    </row>
    <row r="1407" spans="1:11" ht="16.5" hidden="1" x14ac:dyDescent="0.3">
      <c r="A1407" s="67" t="str">
        <f t="shared" si="67"/>
        <v>DITSCnMEMCentro Sur</v>
      </c>
      <c r="B1407" s="250" t="str">
        <f t="shared" si="68"/>
        <v>DITEnergíaCentro Sur</v>
      </c>
      <c r="C1407" s="67" t="str">
        <f t="shared" si="66"/>
        <v>DITSCnMEMEnergíaCentro Sur</v>
      </c>
      <c r="E1407" s="192" t="s">
        <v>52</v>
      </c>
      <c r="F1407" s="99" t="s">
        <v>196</v>
      </c>
      <c r="G1407" s="99" t="s">
        <v>184</v>
      </c>
      <c r="H1407" s="181" t="s">
        <v>135</v>
      </c>
      <c r="I1407" s="99" t="s">
        <v>65</v>
      </c>
      <c r="J1407" s="285" t="s">
        <v>161</v>
      </c>
      <c r="K1407" s="505">
        <f>+ROUND(TR_ENERO_2025!$C$21,LOOKUP($H1407,TR_ENERO_2025!$B$71:$C$73,TR_ENERO_2025!$C$71:$C$73))</f>
        <v>6.1999999999999998E-3</v>
      </c>
    </row>
    <row r="1408" spans="1:11" ht="16.5" hidden="1" x14ac:dyDescent="0.3">
      <c r="A1408" s="67" t="str">
        <f t="shared" si="67"/>
        <v>DB1SCnMEMGolfo Centro</v>
      </c>
      <c r="B1408" s="250" t="str">
        <f t="shared" si="68"/>
        <v>DB1EnergíaGolfo Centro</v>
      </c>
      <c r="C1408" s="67" t="str">
        <f t="shared" si="66"/>
        <v>DB1SCnMEMEnergíaGolfo Centro</v>
      </c>
      <c r="E1408" s="192" t="s">
        <v>48</v>
      </c>
      <c r="F1408" s="99" t="s">
        <v>196</v>
      </c>
      <c r="G1408" s="99" t="s">
        <v>184</v>
      </c>
      <c r="H1408" s="181" t="s">
        <v>135</v>
      </c>
      <c r="I1408" s="99" t="s">
        <v>66</v>
      </c>
      <c r="J1408" s="285" t="s">
        <v>161</v>
      </c>
      <c r="K1408" s="505">
        <f>+ROUND(TR_ENERO_2025!$C$21,LOOKUP($H1408,TR_ENERO_2025!$B$71:$C$73,TR_ENERO_2025!$C$71:$C$73))</f>
        <v>6.1999999999999998E-3</v>
      </c>
    </row>
    <row r="1409" spans="1:11" ht="16.5" hidden="1" x14ac:dyDescent="0.3">
      <c r="A1409" s="67" t="str">
        <f t="shared" si="67"/>
        <v>DB2SCnMEMGolfo Centro</v>
      </c>
      <c r="B1409" s="250" t="str">
        <f t="shared" si="68"/>
        <v>DB2EnergíaGolfo Centro</v>
      </c>
      <c r="C1409" s="67" t="str">
        <f t="shared" si="66"/>
        <v>DB2SCnMEMEnergíaGolfo Centro</v>
      </c>
      <c r="E1409" s="192" t="s">
        <v>50</v>
      </c>
      <c r="F1409" s="99" t="s">
        <v>196</v>
      </c>
      <c r="G1409" s="99" t="s">
        <v>184</v>
      </c>
      <c r="H1409" s="181" t="s">
        <v>135</v>
      </c>
      <c r="I1409" s="99" t="s">
        <v>66</v>
      </c>
      <c r="J1409" s="285" t="s">
        <v>161</v>
      </c>
      <c r="K1409" s="505">
        <f>+ROUND(TR_ENERO_2025!$C$21,LOOKUP($H1409,TR_ENERO_2025!$B$71:$C$73,TR_ENERO_2025!$C$71:$C$73))</f>
        <v>6.1999999999999998E-3</v>
      </c>
    </row>
    <row r="1410" spans="1:11" ht="16.5" hidden="1" x14ac:dyDescent="0.3">
      <c r="A1410" s="67" t="str">
        <f t="shared" si="67"/>
        <v>PDBTSCnMEMGolfo Centro</v>
      </c>
      <c r="B1410" s="250" t="str">
        <f t="shared" si="68"/>
        <v>PDBTEnergíaGolfo Centro</v>
      </c>
      <c r="C1410" s="67" t="str">
        <f t="shared" si="66"/>
        <v>PDBTSCnMEMEnergíaGolfo Centro</v>
      </c>
      <c r="E1410" s="192" t="s">
        <v>56</v>
      </c>
      <c r="F1410" s="99" t="s">
        <v>196</v>
      </c>
      <c r="G1410" s="99" t="s">
        <v>184</v>
      </c>
      <c r="H1410" s="181" t="s">
        <v>135</v>
      </c>
      <c r="I1410" s="99" t="s">
        <v>66</v>
      </c>
      <c r="J1410" s="285" t="s">
        <v>161</v>
      </c>
      <c r="K1410" s="505">
        <f>+ROUND(TR_ENERO_2025!$C$21,LOOKUP($H1410,TR_ENERO_2025!$B$71:$C$73,TR_ENERO_2025!$C$71:$C$73))</f>
        <v>6.1999999999999998E-3</v>
      </c>
    </row>
    <row r="1411" spans="1:11" ht="16.5" hidden="1" x14ac:dyDescent="0.3">
      <c r="A1411" s="67" t="str">
        <f t="shared" si="67"/>
        <v>GDBTSCnMEMGolfo Centro</v>
      </c>
      <c r="B1411" s="250" t="str">
        <f t="shared" si="68"/>
        <v>GDBTEnergíaGolfo Centro</v>
      </c>
      <c r="C1411" s="67" t="str">
        <f t="shared" si="66"/>
        <v>GDBTSCnMEMEnergíaGolfo Centro</v>
      </c>
      <c r="E1411" s="192" t="s">
        <v>53</v>
      </c>
      <c r="F1411" s="99" t="s">
        <v>196</v>
      </c>
      <c r="G1411" s="99" t="s">
        <v>184</v>
      </c>
      <c r="H1411" s="181" t="s">
        <v>135</v>
      </c>
      <c r="I1411" s="99" t="s">
        <v>66</v>
      </c>
      <c r="J1411" s="285" t="s">
        <v>161</v>
      </c>
      <c r="K1411" s="505">
        <f>+ROUND(TR_ENERO_2025!$C$21,LOOKUP($H1411,TR_ENERO_2025!$B$71:$C$73,TR_ENERO_2025!$C$71:$C$73))</f>
        <v>6.1999999999999998E-3</v>
      </c>
    </row>
    <row r="1412" spans="1:11" ht="16.5" hidden="1" x14ac:dyDescent="0.3">
      <c r="A1412" s="67" t="str">
        <f t="shared" si="67"/>
        <v>RABTSCnMEMGolfo Centro</v>
      </c>
      <c r="B1412" s="250" t="str">
        <f t="shared" si="68"/>
        <v>RABTEnergíaGolfo Centro</v>
      </c>
      <c r="C1412" s="67" t="str">
        <f t="shared" si="66"/>
        <v>RABTSCnMEMEnergíaGolfo Centro</v>
      </c>
      <c r="E1412" s="192" t="s">
        <v>59</v>
      </c>
      <c r="F1412" s="99" t="s">
        <v>196</v>
      </c>
      <c r="G1412" s="99" t="s">
        <v>184</v>
      </c>
      <c r="H1412" s="181" t="s">
        <v>135</v>
      </c>
      <c r="I1412" s="99" t="s">
        <v>66</v>
      </c>
      <c r="J1412" s="285" t="s">
        <v>161</v>
      </c>
      <c r="K1412" s="505">
        <f>+ROUND(TR_ENERO_2025!$C$21,LOOKUP($H1412,TR_ENERO_2025!$B$71:$C$73,TR_ENERO_2025!$C$71:$C$73))</f>
        <v>6.1999999999999998E-3</v>
      </c>
    </row>
    <row r="1413" spans="1:11" ht="16.5" hidden="1" x14ac:dyDescent="0.3">
      <c r="A1413" s="67" t="str">
        <f t="shared" si="67"/>
        <v>APBTSCnMEMGolfo Centro</v>
      </c>
      <c r="B1413" s="250" t="str">
        <f t="shared" si="68"/>
        <v>APBTEnergíaGolfo Centro</v>
      </c>
      <c r="C1413" s="67" t="str">
        <f t="shared" si="66"/>
        <v>APBTSCnMEMEnergíaGolfo Centro</v>
      </c>
      <c r="E1413" s="187" t="s">
        <v>57</v>
      </c>
      <c r="F1413" s="99" t="s">
        <v>196</v>
      </c>
      <c r="G1413" s="99" t="s">
        <v>184</v>
      </c>
      <c r="H1413" s="181" t="s">
        <v>135</v>
      </c>
      <c r="I1413" s="99" t="s">
        <v>66</v>
      </c>
      <c r="J1413" s="285" t="s">
        <v>161</v>
      </c>
      <c r="K1413" s="505">
        <f>+ROUND(TR_ENERO_2025!$C$21,LOOKUP($H1413,TR_ENERO_2025!$B$71:$C$73,TR_ENERO_2025!$C$71:$C$73))</f>
        <v>6.1999999999999998E-3</v>
      </c>
    </row>
    <row r="1414" spans="1:11" ht="16.5" hidden="1" x14ac:dyDescent="0.3">
      <c r="A1414" s="67" t="str">
        <f t="shared" si="67"/>
        <v>APMTSCnMEMGolfo Centro</v>
      </c>
      <c r="B1414" s="250" t="str">
        <f t="shared" si="68"/>
        <v>APMTEnergíaGolfo Centro</v>
      </c>
      <c r="C1414" s="67" t="str">
        <f t="shared" si="66"/>
        <v>APMTSCnMEMEnergíaGolfo Centro</v>
      </c>
      <c r="E1414" s="187" t="s">
        <v>58</v>
      </c>
      <c r="F1414" s="99" t="s">
        <v>196</v>
      </c>
      <c r="G1414" s="99" t="s">
        <v>184</v>
      </c>
      <c r="H1414" s="181" t="s">
        <v>135</v>
      </c>
      <c r="I1414" s="99" t="s">
        <v>66</v>
      </c>
      <c r="J1414" s="285" t="s">
        <v>161</v>
      </c>
      <c r="K1414" s="505">
        <f>+ROUND(TR_ENERO_2025!$C$21,LOOKUP($H1414,TR_ENERO_2025!$B$71:$C$73,TR_ENERO_2025!$C$71:$C$73))</f>
        <v>6.1999999999999998E-3</v>
      </c>
    </row>
    <row r="1415" spans="1:11" ht="16.5" hidden="1" x14ac:dyDescent="0.3">
      <c r="A1415" s="67" t="str">
        <f t="shared" si="67"/>
        <v>GDMTHSCnMEMGolfo Centro</v>
      </c>
      <c r="B1415" s="250" t="str">
        <f t="shared" si="68"/>
        <v>GDMTHEnergíaGolfo Centro</v>
      </c>
      <c r="C1415" s="67" t="str">
        <f t="shared" si="66"/>
        <v>GDMTHSCnMEMEnergíaGolfo Centro</v>
      </c>
      <c r="E1415" s="180" t="s">
        <v>54</v>
      </c>
      <c r="F1415" s="99" t="s">
        <v>196</v>
      </c>
      <c r="G1415" s="99" t="s">
        <v>184</v>
      </c>
      <c r="H1415" s="181" t="s">
        <v>135</v>
      </c>
      <c r="I1415" s="99" t="s">
        <v>66</v>
      </c>
      <c r="J1415" s="285" t="s">
        <v>161</v>
      </c>
      <c r="K1415" s="505">
        <f>+ROUND(TR_ENERO_2025!$C$21,LOOKUP($H1415,TR_ENERO_2025!$B$71:$C$73,TR_ENERO_2025!$C$71:$C$73))</f>
        <v>6.1999999999999998E-3</v>
      </c>
    </row>
    <row r="1416" spans="1:11" ht="16.5" hidden="1" x14ac:dyDescent="0.3">
      <c r="A1416" s="67" t="str">
        <f t="shared" si="67"/>
        <v>GDMTOSCnMEMGolfo Centro</v>
      </c>
      <c r="B1416" s="250" t="str">
        <f t="shared" si="68"/>
        <v>GDMTOEnergíaGolfo Centro</v>
      </c>
      <c r="C1416" s="67" t="str">
        <f t="shared" si="66"/>
        <v>GDMTOSCnMEMEnergíaGolfo Centro</v>
      </c>
      <c r="E1416" s="180" t="s">
        <v>55</v>
      </c>
      <c r="F1416" s="99" t="s">
        <v>196</v>
      </c>
      <c r="G1416" s="99" t="s">
        <v>184</v>
      </c>
      <c r="H1416" s="181" t="s">
        <v>135</v>
      </c>
      <c r="I1416" s="99" t="s">
        <v>66</v>
      </c>
      <c r="J1416" s="285" t="s">
        <v>161</v>
      </c>
      <c r="K1416" s="505">
        <f>+ROUND(TR_ENERO_2025!$C$21,LOOKUP($H1416,TR_ENERO_2025!$B$71:$C$73,TR_ENERO_2025!$C$71:$C$73))</f>
        <v>6.1999999999999998E-3</v>
      </c>
    </row>
    <row r="1417" spans="1:11" ht="16.5" hidden="1" x14ac:dyDescent="0.3">
      <c r="A1417" s="67" t="str">
        <f t="shared" si="67"/>
        <v>RAMTSCnMEMGolfo Centro</v>
      </c>
      <c r="B1417" s="250" t="str">
        <f t="shared" si="68"/>
        <v>RAMTEnergíaGolfo Centro</v>
      </c>
      <c r="C1417" s="67" t="str">
        <f t="shared" si="66"/>
        <v>RAMTSCnMEMEnergíaGolfo Centro</v>
      </c>
      <c r="E1417" s="192" t="s">
        <v>60</v>
      </c>
      <c r="F1417" s="99" t="s">
        <v>196</v>
      </c>
      <c r="G1417" s="99" t="s">
        <v>184</v>
      </c>
      <c r="H1417" s="181" t="s">
        <v>135</v>
      </c>
      <c r="I1417" s="99" t="s">
        <v>66</v>
      </c>
      <c r="J1417" s="285" t="s">
        <v>161</v>
      </c>
      <c r="K1417" s="505">
        <f>+ROUND(TR_ENERO_2025!$C$21,LOOKUP($H1417,TR_ENERO_2025!$B$71:$C$73,TR_ENERO_2025!$C$71:$C$73))</f>
        <v>6.1999999999999998E-3</v>
      </c>
    </row>
    <row r="1418" spans="1:11" ht="16.5" hidden="1" x14ac:dyDescent="0.3">
      <c r="A1418" s="67" t="str">
        <f t="shared" si="67"/>
        <v>DISTSCnMEMGolfo Centro</v>
      </c>
      <c r="B1418" s="250" t="str">
        <f t="shared" si="68"/>
        <v>DISTEnergíaGolfo Centro</v>
      </c>
      <c r="C1418" s="67" t="str">
        <f t="shared" ref="C1418:C1481" si="69">E1418&amp;F1418&amp;H1418&amp;I1418</f>
        <v>DISTSCnMEMEnergíaGolfo Centro</v>
      </c>
      <c r="E1418" s="192" t="s">
        <v>51</v>
      </c>
      <c r="F1418" s="99" t="s">
        <v>196</v>
      </c>
      <c r="G1418" s="99" t="s">
        <v>184</v>
      </c>
      <c r="H1418" s="181" t="s">
        <v>135</v>
      </c>
      <c r="I1418" s="99" t="s">
        <v>66</v>
      </c>
      <c r="J1418" s="285" t="s">
        <v>161</v>
      </c>
      <c r="K1418" s="505">
        <f>+ROUND(TR_ENERO_2025!$C$21,LOOKUP($H1418,TR_ENERO_2025!$B$71:$C$73,TR_ENERO_2025!$C$71:$C$73))</f>
        <v>6.1999999999999998E-3</v>
      </c>
    </row>
    <row r="1419" spans="1:11" ht="16.5" hidden="1" x14ac:dyDescent="0.3">
      <c r="A1419" s="67" t="str">
        <f t="shared" ref="A1419:A1482" si="70">IF(J1419="NA",E1419&amp;F1419&amp;I1419,E1419&amp;F1419&amp;I1419&amp;J1419)</f>
        <v>DITSCnMEMGolfo Centro</v>
      </c>
      <c r="B1419" s="250" t="str">
        <f t="shared" si="68"/>
        <v>DITEnergíaGolfo Centro</v>
      </c>
      <c r="C1419" s="67" t="str">
        <f t="shared" si="69"/>
        <v>DITSCnMEMEnergíaGolfo Centro</v>
      </c>
      <c r="E1419" s="192" t="s">
        <v>52</v>
      </c>
      <c r="F1419" s="99" t="s">
        <v>196</v>
      </c>
      <c r="G1419" s="99" t="s">
        <v>184</v>
      </c>
      <c r="H1419" s="181" t="s">
        <v>135</v>
      </c>
      <c r="I1419" s="99" t="s">
        <v>66</v>
      </c>
      <c r="J1419" s="285" t="s">
        <v>161</v>
      </c>
      <c r="K1419" s="505">
        <f>+ROUND(TR_ENERO_2025!$C$21,LOOKUP($H1419,TR_ENERO_2025!$B$71:$C$73,TR_ENERO_2025!$C$71:$C$73))</f>
        <v>6.1999999999999998E-3</v>
      </c>
    </row>
    <row r="1420" spans="1:11" ht="16.5" hidden="1" x14ac:dyDescent="0.3">
      <c r="A1420" s="67" t="str">
        <f t="shared" si="70"/>
        <v>DB1SCnMEMGolfo Norte</v>
      </c>
      <c r="B1420" s="250" t="str">
        <f t="shared" si="68"/>
        <v>DB1EnergíaGolfo Norte</v>
      </c>
      <c r="C1420" s="67" t="str">
        <f t="shared" si="69"/>
        <v>DB1SCnMEMEnergíaGolfo Norte</v>
      </c>
      <c r="E1420" s="192" t="s">
        <v>48</v>
      </c>
      <c r="F1420" s="99" t="s">
        <v>196</v>
      </c>
      <c r="G1420" s="99" t="s">
        <v>184</v>
      </c>
      <c r="H1420" s="181" t="s">
        <v>135</v>
      </c>
      <c r="I1420" s="99" t="s">
        <v>67</v>
      </c>
      <c r="J1420" s="285" t="s">
        <v>161</v>
      </c>
      <c r="K1420" s="505">
        <f>+ROUND(TR_ENERO_2025!$C$21,LOOKUP($H1420,TR_ENERO_2025!$B$71:$C$73,TR_ENERO_2025!$C$71:$C$73))</f>
        <v>6.1999999999999998E-3</v>
      </c>
    </row>
    <row r="1421" spans="1:11" ht="16.5" hidden="1" x14ac:dyDescent="0.3">
      <c r="A1421" s="67" t="str">
        <f t="shared" si="70"/>
        <v>DB2SCnMEMGolfo Norte</v>
      </c>
      <c r="B1421" s="250" t="str">
        <f t="shared" si="68"/>
        <v>DB2EnergíaGolfo Norte</v>
      </c>
      <c r="C1421" s="67" t="str">
        <f t="shared" si="69"/>
        <v>DB2SCnMEMEnergíaGolfo Norte</v>
      </c>
      <c r="E1421" s="192" t="s">
        <v>50</v>
      </c>
      <c r="F1421" s="99" t="s">
        <v>196</v>
      </c>
      <c r="G1421" s="99" t="s">
        <v>184</v>
      </c>
      <c r="H1421" s="181" t="s">
        <v>135</v>
      </c>
      <c r="I1421" s="99" t="s">
        <v>67</v>
      </c>
      <c r="J1421" s="285" t="s">
        <v>161</v>
      </c>
      <c r="K1421" s="505">
        <f>+ROUND(TR_ENERO_2025!$C$21,LOOKUP($H1421,TR_ENERO_2025!$B$71:$C$73,TR_ENERO_2025!$C$71:$C$73))</f>
        <v>6.1999999999999998E-3</v>
      </c>
    </row>
    <row r="1422" spans="1:11" ht="16.5" hidden="1" x14ac:dyDescent="0.3">
      <c r="A1422" s="67" t="str">
        <f t="shared" si="70"/>
        <v>PDBTSCnMEMGolfo Norte</v>
      </c>
      <c r="B1422" s="250" t="str">
        <f t="shared" si="68"/>
        <v>PDBTEnergíaGolfo Norte</v>
      </c>
      <c r="C1422" s="67" t="str">
        <f t="shared" si="69"/>
        <v>PDBTSCnMEMEnergíaGolfo Norte</v>
      </c>
      <c r="E1422" s="192" t="s">
        <v>56</v>
      </c>
      <c r="F1422" s="99" t="s">
        <v>196</v>
      </c>
      <c r="G1422" s="99" t="s">
        <v>184</v>
      </c>
      <c r="H1422" s="181" t="s">
        <v>135</v>
      </c>
      <c r="I1422" s="99" t="s">
        <v>67</v>
      </c>
      <c r="J1422" s="285" t="s">
        <v>161</v>
      </c>
      <c r="K1422" s="505">
        <f>+ROUND(TR_ENERO_2025!$C$21,LOOKUP($H1422,TR_ENERO_2025!$B$71:$C$73,TR_ENERO_2025!$C$71:$C$73))</f>
        <v>6.1999999999999998E-3</v>
      </c>
    </row>
    <row r="1423" spans="1:11" ht="16.5" hidden="1" x14ac:dyDescent="0.3">
      <c r="A1423" s="67" t="str">
        <f t="shared" si="70"/>
        <v>GDBTSCnMEMGolfo Norte</v>
      </c>
      <c r="B1423" s="250" t="str">
        <f t="shared" si="68"/>
        <v>GDBTEnergíaGolfo Norte</v>
      </c>
      <c r="C1423" s="67" t="str">
        <f t="shared" si="69"/>
        <v>GDBTSCnMEMEnergíaGolfo Norte</v>
      </c>
      <c r="E1423" s="192" t="s">
        <v>53</v>
      </c>
      <c r="F1423" s="99" t="s">
        <v>196</v>
      </c>
      <c r="G1423" s="99" t="s">
        <v>184</v>
      </c>
      <c r="H1423" s="181" t="s">
        <v>135</v>
      </c>
      <c r="I1423" s="99" t="s">
        <v>67</v>
      </c>
      <c r="J1423" s="285" t="s">
        <v>161</v>
      </c>
      <c r="K1423" s="505">
        <f>+ROUND(TR_ENERO_2025!$C$21,LOOKUP($H1423,TR_ENERO_2025!$B$71:$C$73,TR_ENERO_2025!$C$71:$C$73))</f>
        <v>6.1999999999999998E-3</v>
      </c>
    </row>
    <row r="1424" spans="1:11" ht="16.5" hidden="1" x14ac:dyDescent="0.3">
      <c r="A1424" s="67" t="str">
        <f t="shared" si="70"/>
        <v>RABTSCnMEMGolfo Norte</v>
      </c>
      <c r="B1424" s="250" t="str">
        <f t="shared" si="68"/>
        <v>RABTEnergíaGolfo Norte</v>
      </c>
      <c r="C1424" s="67" t="str">
        <f t="shared" si="69"/>
        <v>RABTSCnMEMEnergíaGolfo Norte</v>
      </c>
      <c r="E1424" s="192" t="s">
        <v>59</v>
      </c>
      <c r="F1424" s="99" t="s">
        <v>196</v>
      </c>
      <c r="G1424" s="99" t="s">
        <v>184</v>
      </c>
      <c r="H1424" s="181" t="s">
        <v>135</v>
      </c>
      <c r="I1424" s="99" t="s">
        <v>67</v>
      </c>
      <c r="J1424" s="285" t="s">
        <v>161</v>
      </c>
      <c r="K1424" s="505">
        <f>+ROUND(TR_ENERO_2025!$C$21,LOOKUP($H1424,TR_ENERO_2025!$B$71:$C$73,TR_ENERO_2025!$C$71:$C$73))</f>
        <v>6.1999999999999998E-3</v>
      </c>
    </row>
    <row r="1425" spans="1:11" ht="16.5" hidden="1" x14ac:dyDescent="0.3">
      <c r="A1425" s="67" t="str">
        <f t="shared" si="70"/>
        <v>APBTSCnMEMGolfo Norte</v>
      </c>
      <c r="B1425" s="250" t="str">
        <f t="shared" si="68"/>
        <v>APBTEnergíaGolfo Norte</v>
      </c>
      <c r="C1425" s="67" t="str">
        <f t="shared" si="69"/>
        <v>APBTSCnMEMEnergíaGolfo Norte</v>
      </c>
      <c r="E1425" s="187" t="s">
        <v>57</v>
      </c>
      <c r="F1425" s="99" t="s">
        <v>196</v>
      </c>
      <c r="G1425" s="99" t="s">
        <v>184</v>
      </c>
      <c r="H1425" s="181" t="s">
        <v>135</v>
      </c>
      <c r="I1425" s="99" t="s">
        <v>67</v>
      </c>
      <c r="J1425" s="285" t="s">
        <v>161</v>
      </c>
      <c r="K1425" s="505">
        <f>+ROUND(TR_ENERO_2025!$C$21,LOOKUP($H1425,TR_ENERO_2025!$B$71:$C$73,TR_ENERO_2025!$C$71:$C$73))</f>
        <v>6.1999999999999998E-3</v>
      </c>
    </row>
    <row r="1426" spans="1:11" ht="16.5" hidden="1" x14ac:dyDescent="0.3">
      <c r="A1426" s="67" t="str">
        <f t="shared" si="70"/>
        <v>APMTSCnMEMGolfo Norte</v>
      </c>
      <c r="B1426" s="250" t="str">
        <f t="shared" si="68"/>
        <v>APMTEnergíaGolfo Norte</v>
      </c>
      <c r="C1426" s="67" t="str">
        <f t="shared" si="69"/>
        <v>APMTSCnMEMEnergíaGolfo Norte</v>
      </c>
      <c r="E1426" s="187" t="s">
        <v>58</v>
      </c>
      <c r="F1426" s="99" t="s">
        <v>196</v>
      </c>
      <c r="G1426" s="99" t="s">
        <v>184</v>
      </c>
      <c r="H1426" s="181" t="s">
        <v>135</v>
      </c>
      <c r="I1426" s="99" t="s">
        <v>67</v>
      </c>
      <c r="J1426" s="285" t="s">
        <v>161</v>
      </c>
      <c r="K1426" s="505">
        <f>+ROUND(TR_ENERO_2025!$C$21,LOOKUP($H1426,TR_ENERO_2025!$B$71:$C$73,TR_ENERO_2025!$C$71:$C$73))</f>
        <v>6.1999999999999998E-3</v>
      </c>
    </row>
    <row r="1427" spans="1:11" ht="16.5" hidden="1" x14ac:dyDescent="0.3">
      <c r="A1427" s="67" t="str">
        <f t="shared" si="70"/>
        <v>GDMTHSCnMEMGolfo Norte</v>
      </c>
      <c r="B1427" s="250" t="str">
        <f t="shared" si="68"/>
        <v>GDMTHEnergíaGolfo Norte</v>
      </c>
      <c r="C1427" s="67" t="str">
        <f t="shared" si="69"/>
        <v>GDMTHSCnMEMEnergíaGolfo Norte</v>
      </c>
      <c r="E1427" s="180" t="s">
        <v>54</v>
      </c>
      <c r="F1427" s="99" t="s">
        <v>196</v>
      </c>
      <c r="G1427" s="99" t="s">
        <v>184</v>
      </c>
      <c r="H1427" s="181" t="s">
        <v>135</v>
      </c>
      <c r="I1427" s="99" t="s">
        <v>67</v>
      </c>
      <c r="J1427" s="285" t="s">
        <v>161</v>
      </c>
      <c r="K1427" s="505">
        <f>+ROUND(TR_ENERO_2025!$C$21,LOOKUP($H1427,TR_ENERO_2025!$B$71:$C$73,TR_ENERO_2025!$C$71:$C$73))</f>
        <v>6.1999999999999998E-3</v>
      </c>
    </row>
    <row r="1428" spans="1:11" ht="16.5" hidden="1" x14ac:dyDescent="0.3">
      <c r="A1428" s="67" t="str">
        <f t="shared" si="70"/>
        <v>GDMTOSCnMEMGolfo Norte</v>
      </c>
      <c r="B1428" s="250" t="str">
        <f t="shared" si="68"/>
        <v>GDMTOEnergíaGolfo Norte</v>
      </c>
      <c r="C1428" s="67" t="str">
        <f t="shared" si="69"/>
        <v>GDMTOSCnMEMEnergíaGolfo Norte</v>
      </c>
      <c r="E1428" s="180" t="s">
        <v>55</v>
      </c>
      <c r="F1428" s="99" t="s">
        <v>196</v>
      </c>
      <c r="G1428" s="99" t="s">
        <v>184</v>
      </c>
      <c r="H1428" s="181" t="s">
        <v>135</v>
      </c>
      <c r="I1428" s="99" t="s">
        <v>67</v>
      </c>
      <c r="J1428" s="285" t="s">
        <v>161</v>
      </c>
      <c r="K1428" s="505">
        <f>+ROUND(TR_ENERO_2025!$C$21,LOOKUP($H1428,TR_ENERO_2025!$B$71:$C$73,TR_ENERO_2025!$C$71:$C$73))</f>
        <v>6.1999999999999998E-3</v>
      </c>
    </row>
    <row r="1429" spans="1:11" ht="16.5" hidden="1" x14ac:dyDescent="0.3">
      <c r="A1429" s="67" t="str">
        <f t="shared" si="70"/>
        <v>RAMTSCnMEMGolfo Norte</v>
      </c>
      <c r="B1429" s="250" t="str">
        <f t="shared" si="68"/>
        <v>RAMTEnergíaGolfo Norte</v>
      </c>
      <c r="C1429" s="67" t="str">
        <f t="shared" si="69"/>
        <v>RAMTSCnMEMEnergíaGolfo Norte</v>
      </c>
      <c r="E1429" s="192" t="s">
        <v>60</v>
      </c>
      <c r="F1429" s="99" t="s">
        <v>196</v>
      </c>
      <c r="G1429" s="99" t="s">
        <v>184</v>
      </c>
      <c r="H1429" s="181" t="s">
        <v>135</v>
      </c>
      <c r="I1429" s="99" t="s">
        <v>67</v>
      </c>
      <c r="J1429" s="285" t="s">
        <v>161</v>
      </c>
      <c r="K1429" s="505">
        <f>+ROUND(TR_ENERO_2025!$C$21,LOOKUP($H1429,TR_ENERO_2025!$B$71:$C$73,TR_ENERO_2025!$C$71:$C$73))</f>
        <v>6.1999999999999998E-3</v>
      </c>
    </row>
    <row r="1430" spans="1:11" ht="16.5" hidden="1" x14ac:dyDescent="0.3">
      <c r="A1430" s="67" t="str">
        <f t="shared" si="70"/>
        <v>DISTSCnMEMGolfo Norte</v>
      </c>
      <c r="B1430" s="250" t="str">
        <f t="shared" si="68"/>
        <v>DISTEnergíaGolfo Norte</v>
      </c>
      <c r="C1430" s="67" t="str">
        <f t="shared" si="69"/>
        <v>DISTSCnMEMEnergíaGolfo Norte</v>
      </c>
      <c r="E1430" s="192" t="s">
        <v>51</v>
      </c>
      <c r="F1430" s="99" t="s">
        <v>196</v>
      </c>
      <c r="G1430" s="99" t="s">
        <v>184</v>
      </c>
      <c r="H1430" s="181" t="s">
        <v>135</v>
      </c>
      <c r="I1430" s="99" t="s">
        <v>67</v>
      </c>
      <c r="J1430" s="285" t="s">
        <v>161</v>
      </c>
      <c r="K1430" s="505">
        <f>+ROUND(TR_ENERO_2025!$C$21,LOOKUP($H1430,TR_ENERO_2025!$B$71:$C$73,TR_ENERO_2025!$C$71:$C$73))</f>
        <v>6.1999999999999998E-3</v>
      </c>
    </row>
    <row r="1431" spans="1:11" ht="16.5" hidden="1" x14ac:dyDescent="0.3">
      <c r="A1431" s="67" t="str">
        <f t="shared" si="70"/>
        <v>DITSCnMEMGolfo Norte</v>
      </c>
      <c r="B1431" s="250" t="str">
        <f t="shared" si="68"/>
        <v>DITEnergíaGolfo Norte</v>
      </c>
      <c r="C1431" s="67" t="str">
        <f t="shared" si="69"/>
        <v>DITSCnMEMEnergíaGolfo Norte</v>
      </c>
      <c r="E1431" s="192" t="s">
        <v>52</v>
      </c>
      <c r="F1431" s="99" t="s">
        <v>196</v>
      </c>
      <c r="G1431" s="99" t="s">
        <v>184</v>
      </c>
      <c r="H1431" s="181" t="s">
        <v>135</v>
      </c>
      <c r="I1431" s="99" t="s">
        <v>67</v>
      </c>
      <c r="J1431" s="285" t="s">
        <v>161</v>
      </c>
      <c r="K1431" s="505">
        <f>+ROUND(TR_ENERO_2025!$C$21,LOOKUP($H1431,TR_ENERO_2025!$B$71:$C$73,TR_ENERO_2025!$C$71:$C$73))</f>
        <v>6.1999999999999998E-3</v>
      </c>
    </row>
    <row r="1432" spans="1:11" ht="16.5" hidden="1" x14ac:dyDescent="0.3">
      <c r="A1432" s="67" t="str">
        <f t="shared" si="70"/>
        <v>DB1SCnMEMJalisco</v>
      </c>
      <c r="B1432" s="250" t="str">
        <f t="shared" si="68"/>
        <v>DB1EnergíaJalisco</v>
      </c>
      <c r="C1432" s="67" t="str">
        <f t="shared" si="69"/>
        <v>DB1SCnMEMEnergíaJalisco</v>
      </c>
      <c r="E1432" s="192" t="s">
        <v>48</v>
      </c>
      <c r="F1432" s="99" t="s">
        <v>196</v>
      </c>
      <c r="G1432" s="99" t="s">
        <v>184</v>
      </c>
      <c r="H1432" s="181" t="s">
        <v>135</v>
      </c>
      <c r="I1432" s="99" t="s">
        <v>68</v>
      </c>
      <c r="J1432" s="285" t="s">
        <v>161</v>
      </c>
      <c r="K1432" s="505">
        <f>+ROUND(TR_ENERO_2025!$C$21,LOOKUP($H1432,TR_ENERO_2025!$B$71:$C$73,TR_ENERO_2025!$C$71:$C$73))</f>
        <v>6.1999999999999998E-3</v>
      </c>
    </row>
    <row r="1433" spans="1:11" ht="16.5" hidden="1" x14ac:dyDescent="0.3">
      <c r="A1433" s="67" t="str">
        <f t="shared" si="70"/>
        <v>DB2SCnMEMJalisco</v>
      </c>
      <c r="B1433" s="250" t="str">
        <f t="shared" si="68"/>
        <v>DB2EnergíaJalisco</v>
      </c>
      <c r="C1433" s="67" t="str">
        <f t="shared" si="69"/>
        <v>DB2SCnMEMEnergíaJalisco</v>
      </c>
      <c r="E1433" s="192" t="s">
        <v>50</v>
      </c>
      <c r="F1433" s="99" t="s">
        <v>196</v>
      </c>
      <c r="G1433" s="99" t="s">
        <v>184</v>
      </c>
      <c r="H1433" s="181" t="s">
        <v>135</v>
      </c>
      <c r="I1433" s="99" t="s">
        <v>68</v>
      </c>
      <c r="J1433" s="285" t="s">
        <v>161</v>
      </c>
      <c r="K1433" s="505">
        <f>+ROUND(TR_ENERO_2025!$C$21,LOOKUP($H1433,TR_ENERO_2025!$B$71:$C$73,TR_ENERO_2025!$C$71:$C$73))</f>
        <v>6.1999999999999998E-3</v>
      </c>
    </row>
    <row r="1434" spans="1:11" ht="16.5" hidden="1" x14ac:dyDescent="0.3">
      <c r="A1434" s="67" t="str">
        <f t="shared" si="70"/>
        <v>PDBTSCnMEMJalisco</v>
      </c>
      <c r="B1434" s="250" t="str">
        <f t="shared" si="68"/>
        <v>PDBTEnergíaJalisco</v>
      </c>
      <c r="C1434" s="67" t="str">
        <f t="shared" si="69"/>
        <v>PDBTSCnMEMEnergíaJalisco</v>
      </c>
      <c r="E1434" s="192" t="s">
        <v>56</v>
      </c>
      <c r="F1434" s="99" t="s">
        <v>196</v>
      </c>
      <c r="G1434" s="99" t="s">
        <v>184</v>
      </c>
      <c r="H1434" s="181" t="s">
        <v>135</v>
      </c>
      <c r="I1434" s="99" t="s">
        <v>68</v>
      </c>
      <c r="J1434" s="285" t="s">
        <v>161</v>
      </c>
      <c r="K1434" s="505">
        <f>+ROUND(TR_ENERO_2025!$C$21,LOOKUP($H1434,TR_ENERO_2025!$B$71:$C$73,TR_ENERO_2025!$C$71:$C$73))</f>
        <v>6.1999999999999998E-3</v>
      </c>
    </row>
    <row r="1435" spans="1:11" ht="16.5" hidden="1" x14ac:dyDescent="0.3">
      <c r="A1435" s="67" t="str">
        <f t="shared" si="70"/>
        <v>GDBTSCnMEMJalisco</v>
      </c>
      <c r="B1435" s="250" t="str">
        <f t="shared" si="68"/>
        <v>GDBTEnergíaJalisco</v>
      </c>
      <c r="C1435" s="67" t="str">
        <f t="shared" si="69"/>
        <v>GDBTSCnMEMEnergíaJalisco</v>
      </c>
      <c r="E1435" s="192" t="s">
        <v>53</v>
      </c>
      <c r="F1435" s="99" t="s">
        <v>196</v>
      </c>
      <c r="G1435" s="99" t="s">
        <v>184</v>
      </c>
      <c r="H1435" s="181" t="s">
        <v>135</v>
      </c>
      <c r="I1435" s="99" t="s">
        <v>68</v>
      </c>
      <c r="J1435" s="285" t="s">
        <v>161</v>
      </c>
      <c r="K1435" s="505">
        <f>+ROUND(TR_ENERO_2025!$C$21,LOOKUP($H1435,TR_ENERO_2025!$B$71:$C$73,TR_ENERO_2025!$C$71:$C$73))</f>
        <v>6.1999999999999998E-3</v>
      </c>
    </row>
    <row r="1436" spans="1:11" ht="16.5" hidden="1" x14ac:dyDescent="0.3">
      <c r="A1436" s="67" t="str">
        <f t="shared" si="70"/>
        <v>RABTSCnMEMJalisco</v>
      </c>
      <c r="B1436" s="250" t="str">
        <f t="shared" si="68"/>
        <v>RABTEnergíaJalisco</v>
      </c>
      <c r="C1436" s="67" t="str">
        <f t="shared" si="69"/>
        <v>RABTSCnMEMEnergíaJalisco</v>
      </c>
      <c r="E1436" s="192" t="s">
        <v>59</v>
      </c>
      <c r="F1436" s="99" t="s">
        <v>196</v>
      </c>
      <c r="G1436" s="99" t="s">
        <v>184</v>
      </c>
      <c r="H1436" s="181" t="s">
        <v>135</v>
      </c>
      <c r="I1436" s="99" t="s">
        <v>68</v>
      </c>
      <c r="J1436" s="285" t="s">
        <v>161</v>
      </c>
      <c r="K1436" s="505">
        <f>+ROUND(TR_ENERO_2025!$C$21,LOOKUP($H1436,TR_ENERO_2025!$B$71:$C$73,TR_ENERO_2025!$C$71:$C$73))</f>
        <v>6.1999999999999998E-3</v>
      </c>
    </row>
    <row r="1437" spans="1:11" ht="16.5" hidden="1" x14ac:dyDescent="0.3">
      <c r="A1437" s="67" t="str">
        <f t="shared" si="70"/>
        <v>APBTSCnMEMJalisco</v>
      </c>
      <c r="B1437" s="250" t="str">
        <f t="shared" si="68"/>
        <v>APBTEnergíaJalisco</v>
      </c>
      <c r="C1437" s="67" t="str">
        <f t="shared" si="69"/>
        <v>APBTSCnMEMEnergíaJalisco</v>
      </c>
      <c r="E1437" s="187" t="s">
        <v>57</v>
      </c>
      <c r="F1437" s="99" t="s">
        <v>196</v>
      </c>
      <c r="G1437" s="99" t="s">
        <v>184</v>
      </c>
      <c r="H1437" s="181" t="s">
        <v>135</v>
      </c>
      <c r="I1437" s="99" t="s">
        <v>68</v>
      </c>
      <c r="J1437" s="285" t="s">
        <v>161</v>
      </c>
      <c r="K1437" s="505">
        <f>+ROUND(TR_ENERO_2025!$C$21,LOOKUP($H1437,TR_ENERO_2025!$B$71:$C$73,TR_ENERO_2025!$C$71:$C$73))</f>
        <v>6.1999999999999998E-3</v>
      </c>
    </row>
    <row r="1438" spans="1:11" ht="16.5" hidden="1" x14ac:dyDescent="0.3">
      <c r="A1438" s="67" t="str">
        <f t="shared" si="70"/>
        <v>APMTSCnMEMJalisco</v>
      </c>
      <c r="B1438" s="250" t="str">
        <f t="shared" si="68"/>
        <v>APMTEnergíaJalisco</v>
      </c>
      <c r="C1438" s="67" t="str">
        <f t="shared" si="69"/>
        <v>APMTSCnMEMEnergíaJalisco</v>
      </c>
      <c r="E1438" s="187" t="s">
        <v>58</v>
      </c>
      <c r="F1438" s="99" t="s">
        <v>196</v>
      </c>
      <c r="G1438" s="99" t="s">
        <v>184</v>
      </c>
      <c r="H1438" s="181" t="s">
        <v>135</v>
      </c>
      <c r="I1438" s="99" t="s">
        <v>68</v>
      </c>
      <c r="J1438" s="285" t="s">
        <v>161</v>
      </c>
      <c r="K1438" s="505">
        <f>+ROUND(TR_ENERO_2025!$C$21,LOOKUP($H1438,TR_ENERO_2025!$B$71:$C$73,TR_ENERO_2025!$C$71:$C$73))</f>
        <v>6.1999999999999998E-3</v>
      </c>
    </row>
    <row r="1439" spans="1:11" ht="16.5" hidden="1" x14ac:dyDescent="0.3">
      <c r="A1439" s="67" t="str">
        <f t="shared" si="70"/>
        <v>GDMTHSCnMEMJalisco</v>
      </c>
      <c r="B1439" s="250" t="str">
        <f t="shared" si="68"/>
        <v>GDMTHEnergíaJalisco</v>
      </c>
      <c r="C1439" s="67" t="str">
        <f t="shared" si="69"/>
        <v>GDMTHSCnMEMEnergíaJalisco</v>
      </c>
      <c r="E1439" s="180" t="s">
        <v>54</v>
      </c>
      <c r="F1439" s="99" t="s">
        <v>196</v>
      </c>
      <c r="G1439" s="99" t="s">
        <v>184</v>
      </c>
      <c r="H1439" s="181" t="s">
        <v>135</v>
      </c>
      <c r="I1439" s="99" t="s">
        <v>68</v>
      </c>
      <c r="J1439" s="285" t="s">
        <v>161</v>
      </c>
      <c r="K1439" s="505">
        <f>+ROUND(TR_ENERO_2025!$C$21,LOOKUP($H1439,TR_ENERO_2025!$B$71:$C$73,TR_ENERO_2025!$C$71:$C$73))</f>
        <v>6.1999999999999998E-3</v>
      </c>
    </row>
    <row r="1440" spans="1:11" ht="16.5" hidden="1" x14ac:dyDescent="0.3">
      <c r="A1440" s="67" t="str">
        <f t="shared" si="70"/>
        <v>GDMTOSCnMEMJalisco</v>
      </c>
      <c r="B1440" s="250" t="str">
        <f t="shared" si="68"/>
        <v>GDMTOEnergíaJalisco</v>
      </c>
      <c r="C1440" s="67" t="str">
        <f t="shared" si="69"/>
        <v>GDMTOSCnMEMEnergíaJalisco</v>
      </c>
      <c r="E1440" s="180" t="s">
        <v>55</v>
      </c>
      <c r="F1440" s="99" t="s">
        <v>196</v>
      </c>
      <c r="G1440" s="99" t="s">
        <v>184</v>
      </c>
      <c r="H1440" s="181" t="s">
        <v>135</v>
      </c>
      <c r="I1440" s="99" t="s">
        <v>68</v>
      </c>
      <c r="J1440" s="285" t="s">
        <v>161</v>
      </c>
      <c r="K1440" s="505">
        <f>+ROUND(TR_ENERO_2025!$C$21,LOOKUP($H1440,TR_ENERO_2025!$B$71:$C$73,TR_ENERO_2025!$C$71:$C$73))</f>
        <v>6.1999999999999998E-3</v>
      </c>
    </row>
    <row r="1441" spans="1:11" ht="16.5" hidden="1" x14ac:dyDescent="0.3">
      <c r="A1441" s="67" t="str">
        <f t="shared" si="70"/>
        <v>RAMTSCnMEMJalisco</v>
      </c>
      <c r="B1441" s="250" t="str">
        <f t="shared" si="68"/>
        <v>RAMTEnergíaJalisco</v>
      </c>
      <c r="C1441" s="67" t="str">
        <f t="shared" si="69"/>
        <v>RAMTSCnMEMEnergíaJalisco</v>
      </c>
      <c r="E1441" s="192" t="s">
        <v>60</v>
      </c>
      <c r="F1441" s="99" t="s">
        <v>196</v>
      </c>
      <c r="G1441" s="99" t="s">
        <v>184</v>
      </c>
      <c r="H1441" s="181" t="s">
        <v>135</v>
      </c>
      <c r="I1441" s="99" t="s">
        <v>68</v>
      </c>
      <c r="J1441" s="285" t="s">
        <v>161</v>
      </c>
      <c r="K1441" s="505">
        <f>+ROUND(TR_ENERO_2025!$C$21,LOOKUP($H1441,TR_ENERO_2025!$B$71:$C$73,TR_ENERO_2025!$C$71:$C$73))</f>
        <v>6.1999999999999998E-3</v>
      </c>
    </row>
    <row r="1442" spans="1:11" ht="16.5" hidden="1" x14ac:dyDescent="0.3">
      <c r="A1442" s="67" t="str">
        <f t="shared" si="70"/>
        <v>DISTSCnMEMJalisco</v>
      </c>
      <c r="B1442" s="250" t="str">
        <f t="shared" si="68"/>
        <v>DISTEnergíaJalisco</v>
      </c>
      <c r="C1442" s="67" t="str">
        <f t="shared" si="69"/>
        <v>DISTSCnMEMEnergíaJalisco</v>
      </c>
      <c r="E1442" s="192" t="s">
        <v>51</v>
      </c>
      <c r="F1442" s="99" t="s">
        <v>196</v>
      </c>
      <c r="G1442" s="99" t="s">
        <v>184</v>
      </c>
      <c r="H1442" s="181" t="s">
        <v>135</v>
      </c>
      <c r="I1442" s="99" t="s">
        <v>68</v>
      </c>
      <c r="J1442" s="285" t="s">
        <v>161</v>
      </c>
      <c r="K1442" s="505">
        <f>+ROUND(TR_ENERO_2025!$C$21,LOOKUP($H1442,TR_ENERO_2025!$B$71:$C$73,TR_ENERO_2025!$C$71:$C$73))</f>
        <v>6.1999999999999998E-3</v>
      </c>
    </row>
    <row r="1443" spans="1:11" ht="16.5" hidden="1" x14ac:dyDescent="0.3">
      <c r="A1443" s="67" t="str">
        <f t="shared" si="70"/>
        <v>DITSCnMEMJalisco</v>
      </c>
      <c r="B1443" s="250" t="str">
        <f t="shared" si="68"/>
        <v>DITEnergíaJalisco</v>
      </c>
      <c r="C1443" s="67" t="str">
        <f t="shared" si="69"/>
        <v>DITSCnMEMEnergíaJalisco</v>
      </c>
      <c r="E1443" s="192" t="s">
        <v>52</v>
      </c>
      <c r="F1443" s="99" t="s">
        <v>196</v>
      </c>
      <c r="G1443" s="99" t="s">
        <v>184</v>
      </c>
      <c r="H1443" s="181" t="s">
        <v>135</v>
      </c>
      <c r="I1443" s="99" t="s">
        <v>68</v>
      </c>
      <c r="J1443" s="285" t="s">
        <v>161</v>
      </c>
      <c r="K1443" s="505">
        <f>+ROUND(TR_ENERO_2025!$C$21,LOOKUP($H1443,TR_ENERO_2025!$B$71:$C$73,TR_ENERO_2025!$C$71:$C$73))</f>
        <v>6.1999999999999998E-3</v>
      </c>
    </row>
    <row r="1444" spans="1:11" ht="16.5" hidden="1" x14ac:dyDescent="0.3">
      <c r="A1444" s="67" t="str">
        <f t="shared" si="70"/>
        <v>DB1SCnMEMNoroeste</v>
      </c>
      <c r="B1444" s="250" t="str">
        <f t="shared" si="68"/>
        <v>DB1EnergíaNoroeste</v>
      </c>
      <c r="C1444" s="67" t="str">
        <f t="shared" si="69"/>
        <v>DB1SCnMEMEnergíaNoroeste</v>
      </c>
      <c r="E1444" s="192" t="s">
        <v>48</v>
      </c>
      <c r="F1444" s="99" t="s">
        <v>196</v>
      </c>
      <c r="G1444" s="99" t="s">
        <v>184</v>
      </c>
      <c r="H1444" s="181" t="s">
        <v>135</v>
      </c>
      <c r="I1444" s="99" t="s">
        <v>69</v>
      </c>
      <c r="J1444" s="285" t="s">
        <v>161</v>
      </c>
      <c r="K1444" s="505">
        <f>+ROUND(TR_ENERO_2025!$C$21,LOOKUP($H1444,TR_ENERO_2025!$B$71:$C$73,TR_ENERO_2025!$C$71:$C$73))</f>
        <v>6.1999999999999998E-3</v>
      </c>
    </row>
    <row r="1445" spans="1:11" ht="16.5" hidden="1" x14ac:dyDescent="0.3">
      <c r="A1445" s="67" t="str">
        <f t="shared" si="70"/>
        <v>DB2SCnMEMNoroeste</v>
      </c>
      <c r="B1445" s="250" t="str">
        <f t="shared" si="68"/>
        <v>DB2EnergíaNoroeste</v>
      </c>
      <c r="C1445" s="67" t="str">
        <f t="shared" si="69"/>
        <v>DB2SCnMEMEnergíaNoroeste</v>
      </c>
      <c r="E1445" s="192" t="s">
        <v>50</v>
      </c>
      <c r="F1445" s="99" t="s">
        <v>196</v>
      </c>
      <c r="G1445" s="99" t="s">
        <v>184</v>
      </c>
      <c r="H1445" s="181" t="s">
        <v>135</v>
      </c>
      <c r="I1445" s="99" t="s">
        <v>69</v>
      </c>
      <c r="J1445" s="285" t="s">
        <v>161</v>
      </c>
      <c r="K1445" s="505">
        <f>+ROUND(TR_ENERO_2025!$C$21,LOOKUP($H1445,TR_ENERO_2025!$B$71:$C$73,TR_ENERO_2025!$C$71:$C$73))</f>
        <v>6.1999999999999998E-3</v>
      </c>
    </row>
    <row r="1446" spans="1:11" ht="16.5" hidden="1" x14ac:dyDescent="0.3">
      <c r="A1446" s="67" t="str">
        <f t="shared" si="70"/>
        <v>PDBTSCnMEMNoroeste</v>
      </c>
      <c r="B1446" s="250" t="str">
        <f t="shared" si="68"/>
        <v>PDBTEnergíaNoroeste</v>
      </c>
      <c r="C1446" s="67" t="str">
        <f t="shared" si="69"/>
        <v>PDBTSCnMEMEnergíaNoroeste</v>
      </c>
      <c r="E1446" s="192" t="s">
        <v>56</v>
      </c>
      <c r="F1446" s="99" t="s">
        <v>196</v>
      </c>
      <c r="G1446" s="99" t="s">
        <v>184</v>
      </c>
      <c r="H1446" s="181" t="s">
        <v>135</v>
      </c>
      <c r="I1446" s="99" t="s">
        <v>69</v>
      </c>
      <c r="J1446" s="285" t="s">
        <v>161</v>
      </c>
      <c r="K1446" s="505">
        <f>+ROUND(TR_ENERO_2025!$C$21,LOOKUP($H1446,TR_ENERO_2025!$B$71:$C$73,TR_ENERO_2025!$C$71:$C$73))</f>
        <v>6.1999999999999998E-3</v>
      </c>
    </row>
    <row r="1447" spans="1:11" ht="16.5" hidden="1" x14ac:dyDescent="0.3">
      <c r="A1447" s="67" t="str">
        <f t="shared" si="70"/>
        <v>GDBTSCnMEMNoroeste</v>
      </c>
      <c r="B1447" s="250" t="str">
        <f t="shared" si="68"/>
        <v>GDBTEnergíaNoroeste</v>
      </c>
      <c r="C1447" s="67" t="str">
        <f t="shared" si="69"/>
        <v>GDBTSCnMEMEnergíaNoroeste</v>
      </c>
      <c r="E1447" s="192" t="s">
        <v>53</v>
      </c>
      <c r="F1447" s="99" t="s">
        <v>196</v>
      </c>
      <c r="G1447" s="99" t="s">
        <v>184</v>
      </c>
      <c r="H1447" s="181" t="s">
        <v>135</v>
      </c>
      <c r="I1447" s="99" t="s">
        <v>69</v>
      </c>
      <c r="J1447" s="285" t="s">
        <v>161</v>
      </c>
      <c r="K1447" s="505">
        <f>+ROUND(TR_ENERO_2025!$C$21,LOOKUP($H1447,TR_ENERO_2025!$B$71:$C$73,TR_ENERO_2025!$C$71:$C$73))</f>
        <v>6.1999999999999998E-3</v>
      </c>
    </row>
    <row r="1448" spans="1:11" ht="16.5" hidden="1" x14ac:dyDescent="0.3">
      <c r="A1448" s="67" t="str">
        <f t="shared" si="70"/>
        <v>RABTSCnMEMNoroeste</v>
      </c>
      <c r="B1448" s="250" t="str">
        <f t="shared" si="68"/>
        <v>RABTEnergíaNoroeste</v>
      </c>
      <c r="C1448" s="67" t="str">
        <f t="shared" si="69"/>
        <v>RABTSCnMEMEnergíaNoroeste</v>
      </c>
      <c r="E1448" s="192" t="s">
        <v>59</v>
      </c>
      <c r="F1448" s="99" t="s">
        <v>196</v>
      </c>
      <c r="G1448" s="99" t="s">
        <v>184</v>
      </c>
      <c r="H1448" s="181" t="s">
        <v>135</v>
      </c>
      <c r="I1448" s="99" t="s">
        <v>69</v>
      </c>
      <c r="J1448" s="285" t="s">
        <v>161</v>
      </c>
      <c r="K1448" s="505">
        <f>+ROUND(TR_ENERO_2025!$C$21,LOOKUP($H1448,TR_ENERO_2025!$B$71:$C$73,TR_ENERO_2025!$C$71:$C$73))</f>
        <v>6.1999999999999998E-3</v>
      </c>
    </row>
    <row r="1449" spans="1:11" ht="16.5" hidden="1" x14ac:dyDescent="0.3">
      <c r="A1449" s="67" t="str">
        <f t="shared" si="70"/>
        <v>APBTSCnMEMNoroeste</v>
      </c>
      <c r="B1449" s="250" t="str">
        <f t="shared" si="68"/>
        <v>APBTEnergíaNoroeste</v>
      </c>
      <c r="C1449" s="67" t="str">
        <f t="shared" si="69"/>
        <v>APBTSCnMEMEnergíaNoroeste</v>
      </c>
      <c r="E1449" s="187" t="s">
        <v>57</v>
      </c>
      <c r="F1449" s="99" t="s">
        <v>196</v>
      </c>
      <c r="G1449" s="99" t="s">
        <v>184</v>
      </c>
      <c r="H1449" s="181" t="s">
        <v>135</v>
      </c>
      <c r="I1449" s="99" t="s">
        <v>69</v>
      </c>
      <c r="J1449" s="285" t="s">
        <v>161</v>
      </c>
      <c r="K1449" s="505">
        <f>+ROUND(TR_ENERO_2025!$C$21,LOOKUP($H1449,TR_ENERO_2025!$B$71:$C$73,TR_ENERO_2025!$C$71:$C$73))</f>
        <v>6.1999999999999998E-3</v>
      </c>
    </row>
    <row r="1450" spans="1:11" ht="16.5" hidden="1" x14ac:dyDescent="0.3">
      <c r="A1450" s="67" t="str">
        <f t="shared" si="70"/>
        <v>APMTSCnMEMNoroeste</v>
      </c>
      <c r="B1450" s="250" t="str">
        <f t="shared" si="68"/>
        <v>APMTEnergíaNoroeste</v>
      </c>
      <c r="C1450" s="67" t="str">
        <f t="shared" si="69"/>
        <v>APMTSCnMEMEnergíaNoroeste</v>
      </c>
      <c r="E1450" s="187" t="s">
        <v>58</v>
      </c>
      <c r="F1450" s="99" t="s">
        <v>196</v>
      </c>
      <c r="G1450" s="99" t="s">
        <v>184</v>
      </c>
      <c r="H1450" s="181" t="s">
        <v>135</v>
      </c>
      <c r="I1450" s="99" t="s">
        <v>69</v>
      </c>
      <c r="J1450" s="285" t="s">
        <v>161</v>
      </c>
      <c r="K1450" s="505">
        <f>+ROUND(TR_ENERO_2025!$C$21,LOOKUP($H1450,TR_ENERO_2025!$B$71:$C$73,TR_ENERO_2025!$C$71:$C$73))</f>
        <v>6.1999999999999998E-3</v>
      </c>
    </row>
    <row r="1451" spans="1:11" ht="16.5" hidden="1" x14ac:dyDescent="0.3">
      <c r="A1451" s="67" t="str">
        <f t="shared" si="70"/>
        <v>GDMTHSCnMEMNoroeste</v>
      </c>
      <c r="B1451" s="250" t="str">
        <f t="shared" si="68"/>
        <v>GDMTHEnergíaNoroeste</v>
      </c>
      <c r="C1451" s="67" t="str">
        <f t="shared" si="69"/>
        <v>GDMTHSCnMEMEnergíaNoroeste</v>
      </c>
      <c r="E1451" s="180" t="s">
        <v>54</v>
      </c>
      <c r="F1451" s="99" t="s">
        <v>196</v>
      </c>
      <c r="G1451" s="99" t="s">
        <v>184</v>
      </c>
      <c r="H1451" s="181" t="s">
        <v>135</v>
      </c>
      <c r="I1451" s="99" t="s">
        <v>69</v>
      </c>
      <c r="J1451" s="285" t="s">
        <v>161</v>
      </c>
      <c r="K1451" s="505">
        <f>+ROUND(TR_ENERO_2025!$C$21,LOOKUP($H1451,TR_ENERO_2025!$B$71:$C$73,TR_ENERO_2025!$C$71:$C$73))</f>
        <v>6.1999999999999998E-3</v>
      </c>
    </row>
    <row r="1452" spans="1:11" ht="16.5" hidden="1" x14ac:dyDescent="0.3">
      <c r="A1452" s="67" t="str">
        <f t="shared" si="70"/>
        <v>GDMTOSCnMEMNoroeste</v>
      </c>
      <c r="B1452" s="250" t="str">
        <f t="shared" ref="B1452:B1515" si="71">E1452&amp;H1452&amp;I1452</f>
        <v>GDMTOEnergíaNoroeste</v>
      </c>
      <c r="C1452" s="67" t="str">
        <f t="shared" si="69"/>
        <v>GDMTOSCnMEMEnergíaNoroeste</v>
      </c>
      <c r="E1452" s="180" t="s">
        <v>55</v>
      </c>
      <c r="F1452" s="99" t="s">
        <v>196</v>
      </c>
      <c r="G1452" s="99" t="s">
        <v>184</v>
      </c>
      <c r="H1452" s="181" t="s">
        <v>135</v>
      </c>
      <c r="I1452" s="99" t="s">
        <v>69</v>
      </c>
      <c r="J1452" s="285" t="s">
        <v>161</v>
      </c>
      <c r="K1452" s="505">
        <f>+ROUND(TR_ENERO_2025!$C$21,LOOKUP($H1452,TR_ENERO_2025!$B$71:$C$73,TR_ENERO_2025!$C$71:$C$73))</f>
        <v>6.1999999999999998E-3</v>
      </c>
    </row>
    <row r="1453" spans="1:11" ht="16.5" hidden="1" x14ac:dyDescent="0.3">
      <c r="A1453" s="67" t="str">
        <f t="shared" si="70"/>
        <v>RAMTSCnMEMNoroeste</v>
      </c>
      <c r="B1453" s="250" t="str">
        <f t="shared" si="71"/>
        <v>RAMTEnergíaNoroeste</v>
      </c>
      <c r="C1453" s="67" t="str">
        <f t="shared" si="69"/>
        <v>RAMTSCnMEMEnergíaNoroeste</v>
      </c>
      <c r="E1453" s="192" t="s">
        <v>60</v>
      </c>
      <c r="F1453" s="99" t="s">
        <v>196</v>
      </c>
      <c r="G1453" s="99" t="s">
        <v>184</v>
      </c>
      <c r="H1453" s="181" t="s">
        <v>135</v>
      </c>
      <c r="I1453" s="99" t="s">
        <v>69</v>
      </c>
      <c r="J1453" s="285" t="s">
        <v>161</v>
      </c>
      <c r="K1453" s="505">
        <f>+ROUND(TR_ENERO_2025!$C$21,LOOKUP($H1453,TR_ENERO_2025!$B$71:$C$73,TR_ENERO_2025!$C$71:$C$73))</f>
        <v>6.1999999999999998E-3</v>
      </c>
    </row>
    <row r="1454" spans="1:11" ht="16.5" hidden="1" x14ac:dyDescent="0.3">
      <c r="A1454" s="67" t="str">
        <f t="shared" si="70"/>
        <v>DISTSCnMEMNoroeste</v>
      </c>
      <c r="B1454" s="250" t="str">
        <f t="shared" si="71"/>
        <v>DISTEnergíaNoroeste</v>
      </c>
      <c r="C1454" s="67" t="str">
        <f t="shared" si="69"/>
        <v>DISTSCnMEMEnergíaNoroeste</v>
      </c>
      <c r="E1454" s="192" t="s">
        <v>51</v>
      </c>
      <c r="F1454" s="99" t="s">
        <v>196</v>
      </c>
      <c r="G1454" s="99" t="s">
        <v>184</v>
      </c>
      <c r="H1454" s="181" t="s">
        <v>135</v>
      </c>
      <c r="I1454" s="99" t="s">
        <v>69</v>
      </c>
      <c r="J1454" s="285" t="s">
        <v>161</v>
      </c>
      <c r="K1454" s="505">
        <f>+ROUND(TR_ENERO_2025!$C$21,LOOKUP($H1454,TR_ENERO_2025!$B$71:$C$73,TR_ENERO_2025!$C$71:$C$73))</f>
        <v>6.1999999999999998E-3</v>
      </c>
    </row>
    <row r="1455" spans="1:11" ht="16.5" hidden="1" x14ac:dyDescent="0.3">
      <c r="A1455" s="67" t="str">
        <f t="shared" si="70"/>
        <v>DITSCnMEMNoroeste</v>
      </c>
      <c r="B1455" s="250" t="str">
        <f t="shared" si="71"/>
        <v>DITEnergíaNoroeste</v>
      </c>
      <c r="C1455" s="67" t="str">
        <f t="shared" si="69"/>
        <v>DITSCnMEMEnergíaNoroeste</v>
      </c>
      <c r="E1455" s="192" t="s">
        <v>52</v>
      </c>
      <c r="F1455" s="99" t="s">
        <v>196</v>
      </c>
      <c r="G1455" s="99" t="s">
        <v>184</v>
      </c>
      <c r="H1455" s="181" t="s">
        <v>135</v>
      </c>
      <c r="I1455" s="99" t="s">
        <v>69</v>
      </c>
      <c r="J1455" s="285" t="s">
        <v>161</v>
      </c>
      <c r="K1455" s="505">
        <f>+ROUND(TR_ENERO_2025!$C$21,LOOKUP($H1455,TR_ENERO_2025!$B$71:$C$73,TR_ENERO_2025!$C$71:$C$73))</f>
        <v>6.1999999999999998E-3</v>
      </c>
    </row>
    <row r="1456" spans="1:11" ht="16.5" hidden="1" x14ac:dyDescent="0.3">
      <c r="A1456" s="67" t="str">
        <f t="shared" si="70"/>
        <v>DB1SCnMEMNorte</v>
      </c>
      <c r="B1456" s="250" t="str">
        <f t="shared" si="71"/>
        <v>DB1EnergíaNorte</v>
      </c>
      <c r="C1456" s="67" t="str">
        <f t="shared" si="69"/>
        <v>DB1SCnMEMEnergíaNorte</v>
      </c>
      <c r="E1456" s="192" t="s">
        <v>48</v>
      </c>
      <c r="F1456" s="99" t="s">
        <v>196</v>
      </c>
      <c r="G1456" s="99" t="s">
        <v>184</v>
      </c>
      <c r="H1456" s="181" t="s">
        <v>135</v>
      </c>
      <c r="I1456" s="99" t="s">
        <v>70</v>
      </c>
      <c r="J1456" s="285" t="s">
        <v>161</v>
      </c>
      <c r="K1456" s="505">
        <f>+ROUND(TR_ENERO_2025!$C$21,LOOKUP($H1456,TR_ENERO_2025!$B$71:$C$73,TR_ENERO_2025!$C$71:$C$73))</f>
        <v>6.1999999999999998E-3</v>
      </c>
    </row>
    <row r="1457" spans="1:11" ht="16.5" hidden="1" x14ac:dyDescent="0.3">
      <c r="A1457" s="67" t="str">
        <f t="shared" si="70"/>
        <v>DB2SCnMEMNorte</v>
      </c>
      <c r="B1457" s="250" t="str">
        <f t="shared" si="71"/>
        <v>DB2EnergíaNorte</v>
      </c>
      <c r="C1457" s="67" t="str">
        <f t="shared" si="69"/>
        <v>DB2SCnMEMEnergíaNorte</v>
      </c>
      <c r="E1457" s="192" t="s">
        <v>50</v>
      </c>
      <c r="F1457" s="99" t="s">
        <v>196</v>
      </c>
      <c r="G1457" s="99" t="s">
        <v>184</v>
      </c>
      <c r="H1457" s="181" t="s">
        <v>135</v>
      </c>
      <c r="I1457" s="99" t="s">
        <v>70</v>
      </c>
      <c r="J1457" s="285" t="s">
        <v>161</v>
      </c>
      <c r="K1457" s="505">
        <f>+ROUND(TR_ENERO_2025!$C$21,LOOKUP($H1457,TR_ENERO_2025!$B$71:$C$73,TR_ENERO_2025!$C$71:$C$73))</f>
        <v>6.1999999999999998E-3</v>
      </c>
    </row>
    <row r="1458" spans="1:11" ht="16.5" hidden="1" x14ac:dyDescent="0.3">
      <c r="A1458" s="67" t="str">
        <f t="shared" si="70"/>
        <v>PDBTSCnMEMNorte</v>
      </c>
      <c r="B1458" s="250" t="str">
        <f t="shared" si="71"/>
        <v>PDBTEnergíaNorte</v>
      </c>
      <c r="C1458" s="67" t="str">
        <f t="shared" si="69"/>
        <v>PDBTSCnMEMEnergíaNorte</v>
      </c>
      <c r="E1458" s="192" t="s">
        <v>56</v>
      </c>
      <c r="F1458" s="99" t="s">
        <v>196</v>
      </c>
      <c r="G1458" s="99" t="s">
        <v>184</v>
      </c>
      <c r="H1458" s="181" t="s">
        <v>135</v>
      </c>
      <c r="I1458" s="99" t="s">
        <v>70</v>
      </c>
      <c r="J1458" s="285" t="s">
        <v>161</v>
      </c>
      <c r="K1458" s="505">
        <f>+ROUND(TR_ENERO_2025!$C$21,LOOKUP($H1458,TR_ENERO_2025!$B$71:$C$73,TR_ENERO_2025!$C$71:$C$73))</f>
        <v>6.1999999999999998E-3</v>
      </c>
    </row>
    <row r="1459" spans="1:11" ht="16.5" hidden="1" x14ac:dyDescent="0.3">
      <c r="A1459" s="67" t="str">
        <f t="shared" si="70"/>
        <v>GDBTSCnMEMNorte</v>
      </c>
      <c r="B1459" s="250" t="str">
        <f t="shared" si="71"/>
        <v>GDBTEnergíaNorte</v>
      </c>
      <c r="C1459" s="67" t="str">
        <f t="shared" si="69"/>
        <v>GDBTSCnMEMEnergíaNorte</v>
      </c>
      <c r="E1459" s="192" t="s">
        <v>53</v>
      </c>
      <c r="F1459" s="99" t="s">
        <v>196</v>
      </c>
      <c r="G1459" s="99" t="s">
        <v>184</v>
      </c>
      <c r="H1459" s="181" t="s">
        <v>135</v>
      </c>
      <c r="I1459" s="99" t="s">
        <v>70</v>
      </c>
      <c r="J1459" s="285" t="s">
        <v>161</v>
      </c>
      <c r="K1459" s="505">
        <f>+ROUND(TR_ENERO_2025!$C$21,LOOKUP($H1459,TR_ENERO_2025!$B$71:$C$73,TR_ENERO_2025!$C$71:$C$73))</f>
        <v>6.1999999999999998E-3</v>
      </c>
    </row>
    <row r="1460" spans="1:11" ht="16.5" hidden="1" x14ac:dyDescent="0.3">
      <c r="A1460" s="67" t="str">
        <f t="shared" si="70"/>
        <v>RABTSCnMEMNorte</v>
      </c>
      <c r="B1460" s="250" t="str">
        <f t="shared" si="71"/>
        <v>RABTEnergíaNorte</v>
      </c>
      <c r="C1460" s="67" t="str">
        <f t="shared" si="69"/>
        <v>RABTSCnMEMEnergíaNorte</v>
      </c>
      <c r="E1460" s="192" t="s">
        <v>59</v>
      </c>
      <c r="F1460" s="99" t="s">
        <v>196</v>
      </c>
      <c r="G1460" s="99" t="s">
        <v>184</v>
      </c>
      <c r="H1460" s="181" t="s">
        <v>135</v>
      </c>
      <c r="I1460" s="99" t="s">
        <v>70</v>
      </c>
      <c r="J1460" s="285" t="s">
        <v>161</v>
      </c>
      <c r="K1460" s="505">
        <f>+ROUND(TR_ENERO_2025!$C$21,LOOKUP($H1460,TR_ENERO_2025!$B$71:$C$73,TR_ENERO_2025!$C$71:$C$73))</f>
        <v>6.1999999999999998E-3</v>
      </c>
    </row>
    <row r="1461" spans="1:11" ht="16.5" hidden="1" x14ac:dyDescent="0.3">
      <c r="A1461" s="67" t="str">
        <f t="shared" si="70"/>
        <v>APBTSCnMEMNorte</v>
      </c>
      <c r="B1461" s="250" t="str">
        <f t="shared" si="71"/>
        <v>APBTEnergíaNorte</v>
      </c>
      <c r="C1461" s="67" t="str">
        <f t="shared" si="69"/>
        <v>APBTSCnMEMEnergíaNorte</v>
      </c>
      <c r="E1461" s="187" t="s">
        <v>57</v>
      </c>
      <c r="F1461" s="99" t="s">
        <v>196</v>
      </c>
      <c r="G1461" s="99" t="s">
        <v>184</v>
      </c>
      <c r="H1461" s="181" t="s">
        <v>135</v>
      </c>
      <c r="I1461" s="99" t="s">
        <v>70</v>
      </c>
      <c r="J1461" s="285" t="s">
        <v>161</v>
      </c>
      <c r="K1461" s="505">
        <f>+ROUND(TR_ENERO_2025!$C$21,LOOKUP($H1461,TR_ENERO_2025!$B$71:$C$73,TR_ENERO_2025!$C$71:$C$73))</f>
        <v>6.1999999999999998E-3</v>
      </c>
    </row>
    <row r="1462" spans="1:11" ht="16.5" hidden="1" x14ac:dyDescent="0.3">
      <c r="A1462" s="67" t="str">
        <f t="shared" si="70"/>
        <v>APMTSCnMEMNorte</v>
      </c>
      <c r="B1462" s="250" t="str">
        <f t="shared" si="71"/>
        <v>APMTEnergíaNorte</v>
      </c>
      <c r="C1462" s="67" t="str">
        <f t="shared" si="69"/>
        <v>APMTSCnMEMEnergíaNorte</v>
      </c>
      <c r="E1462" s="187" t="s">
        <v>58</v>
      </c>
      <c r="F1462" s="99" t="s">
        <v>196</v>
      </c>
      <c r="G1462" s="99" t="s">
        <v>184</v>
      </c>
      <c r="H1462" s="181" t="s">
        <v>135</v>
      </c>
      <c r="I1462" s="99" t="s">
        <v>70</v>
      </c>
      <c r="J1462" s="285" t="s">
        <v>161</v>
      </c>
      <c r="K1462" s="505">
        <f>+ROUND(TR_ENERO_2025!$C$21,LOOKUP($H1462,TR_ENERO_2025!$B$71:$C$73,TR_ENERO_2025!$C$71:$C$73))</f>
        <v>6.1999999999999998E-3</v>
      </c>
    </row>
    <row r="1463" spans="1:11" ht="16.5" hidden="1" x14ac:dyDescent="0.3">
      <c r="A1463" s="67" t="str">
        <f t="shared" si="70"/>
        <v>GDMTHSCnMEMNorte</v>
      </c>
      <c r="B1463" s="250" t="str">
        <f t="shared" si="71"/>
        <v>GDMTHEnergíaNorte</v>
      </c>
      <c r="C1463" s="67" t="str">
        <f t="shared" si="69"/>
        <v>GDMTHSCnMEMEnergíaNorte</v>
      </c>
      <c r="E1463" s="180" t="s">
        <v>54</v>
      </c>
      <c r="F1463" s="99" t="s">
        <v>196</v>
      </c>
      <c r="G1463" s="99" t="s">
        <v>184</v>
      </c>
      <c r="H1463" s="181" t="s">
        <v>135</v>
      </c>
      <c r="I1463" s="99" t="s">
        <v>70</v>
      </c>
      <c r="J1463" s="285" t="s">
        <v>161</v>
      </c>
      <c r="K1463" s="505">
        <f>+ROUND(TR_ENERO_2025!$C$21,LOOKUP($H1463,TR_ENERO_2025!$B$71:$C$73,TR_ENERO_2025!$C$71:$C$73))</f>
        <v>6.1999999999999998E-3</v>
      </c>
    </row>
    <row r="1464" spans="1:11" ht="16.5" hidden="1" x14ac:dyDescent="0.3">
      <c r="A1464" s="67" t="str">
        <f t="shared" si="70"/>
        <v>GDMTOSCnMEMNorte</v>
      </c>
      <c r="B1464" s="250" t="str">
        <f t="shared" si="71"/>
        <v>GDMTOEnergíaNorte</v>
      </c>
      <c r="C1464" s="67" t="str">
        <f t="shared" si="69"/>
        <v>GDMTOSCnMEMEnergíaNorte</v>
      </c>
      <c r="E1464" s="180" t="s">
        <v>55</v>
      </c>
      <c r="F1464" s="99" t="s">
        <v>196</v>
      </c>
      <c r="G1464" s="99" t="s">
        <v>184</v>
      </c>
      <c r="H1464" s="181" t="s">
        <v>135</v>
      </c>
      <c r="I1464" s="99" t="s">
        <v>70</v>
      </c>
      <c r="J1464" s="285" t="s">
        <v>161</v>
      </c>
      <c r="K1464" s="505">
        <f>+ROUND(TR_ENERO_2025!$C$21,LOOKUP($H1464,TR_ENERO_2025!$B$71:$C$73,TR_ENERO_2025!$C$71:$C$73))</f>
        <v>6.1999999999999998E-3</v>
      </c>
    </row>
    <row r="1465" spans="1:11" ht="16.5" hidden="1" x14ac:dyDescent="0.3">
      <c r="A1465" s="67" t="str">
        <f t="shared" si="70"/>
        <v>RAMTSCnMEMNorte</v>
      </c>
      <c r="B1465" s="250" t="str">
        <f t="shared" si="71"/>
        <v>RAMTEnergíaNorte</v>
      </c>
      <c r="C1465" s="67" t="str">
        <f t="shared" si="69"/>
        <v>RAMTSCnMEMEnergíaNorte</v>
      </c>
      <c r="E1465" s="192" t="s">
        <v>60</v>
      </c>
      <c r="F1465" s="99" t="s">
        <v>196</v>
      </c>
      <c r="G1465" s="99" t="s">
        <v>184</v>
      </c>
      <c r="H1465" s="181" t="s">
        <v>135</v>
      </c>
      <c r="I1465" s="99" t="s">
        <v>70</v>
      </c>
      <c r="J1465" s="285" t="s">
        <v>161</v>
      </c>
      <c r="K1465" s="505">
        <f>+ROUND(TR_ENERO_2025!$C$21,LOOKUP($H1465,TR_ENERO_2025!$B$71:$C$73,TR_ENERO_2025!$C$71:$C$73))</f>
        <v>6.1999999999999998E-3</v>
      </c>
    </row>
    <row r="1466" spans="1:11" ht="16.5" hidden="1" x14ac:dyDescent="0.3">
      <c r="A1466" s="67" t="str">
        <f t="shared" si="70"/>
        <v>DISTSCnMEMNorte</v>
      </c>
      <c r="B1466" s="250" t="str">
        <f t="shared" si="71"/>
        <v>DISTEnergíaNorte</v>
      </c>
      <c r="C1466" s="67" t="str">
        <f t="shared" si="69"/>
        <v>DISTSCnMEMEnergíaNorte</v>
      </c>
      <c r="E1466" s="192" t="s">
        <v>51</v>
      </c>
      <c r="F1466" s="99" t="s">
        <v>196</v>
      </c>
      <c r="G1466" s="99" t="s">
        <v>184</v>
      </c>
      <c r="H1466" s="181" t="s">
        <v>135</v>
      </c>
      <c r="I1466" s="99" t="s">
        <v>70</v>
      </c>
      <c r="J1466" s="285" t="s">
        <v>161</v>
      </c>
      <c r="K1466" s="505">
        <f>+ROUND(TR_ENERO_2025!$C$21,LOOKUP($H1466,TR_ENERO_2025!$B$71:$C$73,TR_ENERO_2025!$C$71:$C$73))</f>
        <v>6.1999999999999998E-3</v>
      </c>
    </row>
    <row r="1467" spans="1:11" ht="16.5" hidden="1" x14ac:dyDescent="0.3">
      <c r="A1467" s="67" t="str">
        <f t="shared" si="70"/>
        <v>DITSCnMEMNorte</v>
      </c>
      <c r="B1467" s="250" t="str">
        <f t="shared" si="71"/>
        <v>DITEnergíaNorte</v>
      </c>
      <c r="C1467" s="67" t="str">
        <f t="shared" si="69"/>
        <v>DITSCnMEMEnergíaNorte</v>
      </c>
      <c r="E1467" s="192" t="s">
        <v>52</v>
      </c>
      <c r="F1467" s="99" t="s">
        <v>196</v>
      </c>
      <c r="G1467" s="99" t="s">
        <v>184</v>
      </c>
      <c r="H1467" s="181" t="s">
        <v>135</v>
      </c>
      <c r="I1467" s="99" t="s">
        <v>70</v>
      </c>
      <c r="J1467" s="285" t="s">
        <v>161</v>
      </c>
      <c r="K1467" s="505">
        <f>+ROUND(TR_ENERO_2025!$C$21,LOOKUP($H1467,TR_ENERO_2025!$B$71:$C$73,TR_ENERO_2025!$C$71:$C$73))</f>
        <v>6.1999999999999998E-3</v>
      </c>
    </row>
    <row r="1468" spans="1:11" ht="16.5" hidden="1" x14ac:dyDescent="0.3">
      <c r="A1468" s="67" t="str">
        <f t="shared" si="70"/>
        <v>DB1SCnMEMOriente</v>
      </c>
      <c r="B1468" s="250" t="str">
        <f t="shared" si="71"/>
        <v>DB1EnergíaOriente</v>
      </c>
      <c r="C1468" s="67" t="str">
        <f t="shared" si="69"/>
        <v>DB1SCnMEMEnergíaOriente</v>
      </c>
      <c r="E1468" s="192" t="s">
        <v>48</v>
      </c>
      <c r="F1468" s="99" t="s">
        <v>196</v>
      </c>
      <c r="G1468" s="99" t="s">
        <v>184</v>
      </c>
      <c r="H1468" s="181" t="s">
        <v>135</v>
      </c>
      <c r="I1468" s="99" t="s">
        <v>71</v>
      </c>
      <c r="J1468" s="285" t="s">
        <v>161</v>
      </c>
      <c r="K1468" s="505">
        <f>+ROUND(TR_ENERO_2025!$C$21,LOOKUP($H1468,TR_ENERO_2025!$B$71:$C$73,TR_ENERO_2025!$C$71:$C$73))</f>
        <v>6.1999999999999998E-3</v>
      </c>
    </row>
    <row r="1469" spans="1:11" ht="16.5" hidden="1" x14ac:dyDescent="0.3">
      <c r="A1469" s="67" t="str">
        <f t="shared" si="70"/>
        <v>DB2SCnMEMOriente</v>
      </c>
      <c r="B1469" s="250" t="str">
        <f t="shared" si="71"/>
        <v>DB2EnergíaOriente</v>
      </c>
      <c r="C1469" s="67" t="str">
        <f t="shared" si="69"/>
        <v>DB2SCnMEMEnergíaOriente</v>
      </c>
      <c r="E1469" s="192" t="s">
        <v>50</v>
      </c>
      <c r="F1469" s="99" t="s">
        <v>196</v>
      </c>
      <c r="G1469" s="99" t="s">
        <v>184</v>
      </c>
      <c r="H1469" s="181" t="s">
        <v>135</v>
      </c>
      <c r="I1469" s="99" t="s">
        <v>71</v>
      </c>
      <c r="J1469" s="285" t="s">
        <v>161</v>
      </c>
      <c r="K1469" s="505">
        <f>+ROUND(TR_ENERO_2025!$C$21,LOOKUP($H1469,TR_ENERO_2025!$B$71:$C$73,TR_ENERO_2025!$C$71:$C$73))</f>
        <v>6.1999999999999998E-3</v>
      </c>
    </row>
    <row r="1470" spans="1:11" ht="16.5" hidden="1" x14ac:dyDescent="0.3">
      <c r="A1470" s="67" t="str">
        <f t="shared" si="70"/>
        <v>PDBTSCnMEMOriente</v>
      </c>
      <c r="B1470" s="250" t="str">
        <f t="shared" si="71"/>
        <v>PDBTEnergíaOriente</v>
      </c>
      <c r="C1470" s="67" t="str">
        <f t="shared" si="69"/>
        <v>PDBTSCnMEMEnergíaOriente</v>
      </c>
      <c r="E1470" s="192" t="s">
        <v>56</v>
      </c>
      <c r="F1470" s="99" t="s">
        <v>196</v>
      </c>
      <c r="G1470" s="99" t="s">
        <v>184</v>
      </c>
      <c r="H1470" s="181" t="s">
        <v>135</v>
      </c>
      <c r="I1470" s="99" t="s">
        <v>71</v>
      </c>
      <c r="J1470" s="285" t="s">
        <v>161</v>
      </c>
      <c r="K1470" s="505">
        <f>+ROUND(TR_ENERO_2025!$C$21,LOOKUP($H1470,TR_ENERO_2025!$B$71:$C$73,TR_ENERO_2025!$C$71:$C$73))</f>
        <v>6.1999999999999998E-3</v>
      </c>
    </row>
    <row r="1471" spans="1:11" ht="16.5" hidden="1" x14ac:dyDescent="0.3">
      <c r="A1471" s="67" t="str">
        <f t="shared" si="70"/>
        <v>GDBTSCnMEMOriente</v>
      </c>
      <c r="B1471" s="250" t="str">
        <f t="shared" si="71"/>
        <v>GDBTEnergíaOriente</v>
      </c>
      <c r="C1471" s="67" t="str">
        <f t="shared" si="69"/>
        <v>GDBTSCnMEMEnergíaOriente</v>
      </c>
      <c r="E1471" s="192" t="s">
        <v>53</v>
      </c>
      <c r="F1471" s="99" t="s">
        <v>196</v>
      </c>
      <c r="G1471" s="99" t="s">
        <v>184</v>
      </c>
      <c r="H1471" s="181" t="s">
        <v>135</v>
      </c>
      <c r="I1471" s="99" t="s">
        <v>71</v>
      </c>
      <c r="J1471" s="285" t="s">
        <v>161</v>
      </c>
      <c r="K1471" s="505">
        <f>+ROUND(TR_ENERO_2025!$C$21,LOOKUP($H1471,TR_ENERO_2025!$B$71:$C$73,TR_ENERO_2025!$C$71:$C$73))</f>
        <v>6.1999999999999998E-3</v>
      </c>
    </row>
    <row r="1472" spans="1:11" ht="16.5" hidden="1" x14ac:dyDescent="0.3">
      <c r="A1472" s="67" t="str">
        <f t="shared" si="70"/>
        <v>RABTSCnMEMOriente</v>
      </c>
      <c r="B1472" s="250" t="str">
        <f t="shared" si="71"/>
        <v>RABTEnergíaOriente</v>
      </c>
      <c r="C1472" s="67" t="str">
        <f t="shared" si="69"/>
        <v>RABTSCnMEMEnergíaOriente</v>
      </c>
      <c r="E1472" s="192" t="s">
        <v>59</v>
      </c>
      <c r="F1472" s="99" t="s">
        <v>196</v>
      </c>
      <c r="G1472" s="99" t="s">
        <v>184</v>
      </c>
      <c r="H1472" s="181" t="s">
        <v>135</v>
      </c>
      <c r="I1472" s="99" t="s">
        <v>71</v>
      </c>
      <c r="J1472" s="285" t="s">
        <v>161</v>
      </c>
      <c r="K1472" s="505">
        <f>+ROUND(TR_ENERO_2025!$C$21,LOOKUP($H1472,TR_ENERO_2025!$B$71:$C$73,TR_ENERO_2025!$C$71:$C$73))</f>
        <v>6.1999999999999998E-3</v>
      </c>
    </row>
    <row r="1473" spans="1:11" ht="16.5" hidden="1" x14ac:dyDescent="0.3">
      <c r="A1473" s="67" t="str">
        <f t="shared" si="70"/>
        <v>APBTSCnMEMOriente</v>
      </c>
      <c r="B1473" s="250" t="str">
        <f t="shared" si="71"/>
        <v>APBTEnergíaOriente</v>
      </c>
      <c r="C1473" s="67" t="str">
        <f t="shared" si="69"/>
        <v>APBTSCnMEMEnergíaOriente</v>
      </c>
      <c r="E1473" s="187" t="s">
        <v>57</v>
      </c>
      <c r="F1473" s="99" t="s">
        <v>196</v>
      </c>
      <c r="G1473" s="99" t="s">
        <v>184</v>
      </c>
      <c r="H1473" s="181" t="s">
        <v>135</v>
      </c>
      <c r="I1473" s="99" t="s">
        <v>71</v>
      </c>
      <c r="J1473" s="285" t="s">
        <v>161</v>
      </c>
      <c r="K1473" s="505">
        <f>+ROUND(TR_ENERO_2025!$C$21,LOOKUP($H1473,TR_ENERO_2025!$B$71:$C$73,TR_ENERO_2025!$C$71:$C$73))</f>
        <v>6.1999999999999998E-3</v>
      </c>
    </row>
    <row r="1474" spans="1:11" ht="16.5" hidden="1" x14ac:dyDescent="0.3">
      <c r="A1474" s="67" t="str">
        <f t="shared" si="70"/>
        <v>APMTSCnMEMOriente</v>
      </c>
      <c r="B1474" s="250" t="str">
        <f t="shared" si="71"/>
        <v>APMTEnergíaOriente</v>
      </c>
      <c r="C1474" s="67" t="str">
        <f t="shared" si="69"/>
        <v>APMTSCnMEMEnergíaOriente</v>
      </c>
      <c r="E1474" s="187" t="s">
        <v>58</v>
      </c>
      <c r="F1474" s="99" t="s">
        <v>196</v>
      </c>
      <c r="G1474" s="99" t="s">
        <v>184</v>
      </c>
      <c r="H1474" s="181" t="s">
        <v>135</v>
      </c>
      <c r="I1474" s="99" t="s">
        <v>71</v>
      </c>
      <c r="J1474" s="285" t="s">
        <v>161</v>
      </c>
      <c r="K1474" s="505">
        <f>+ROUND(TR_ENERO_2025!$C$21,LOOKUP($H1474,TR_ENERO_2025!$B$71:$C$73,TR_ENERO_2025!$C$71:$C$73))</f>
        <v>6.1999999999999998E-3</v>
      </c>
    </row>
    <row r="1475" spans="1:11" ht="16.5" hidden="1" x14ac:dyDescent="0.3">
      <c r="A1475" s="67" t="str">
        <f t="shared" si="70"/>
        <v>GDMTHSCnMEMOriente</v>
      </c>
      <c r="B1475" s="250" t="str">
        <f t="shared" si="71"/>
        <v>GDMTHEnergíaOriente</v>
      </c>
      <c r="C1475" s="67" t="str">
        <f t="shared" si="69"/>
        <v>GDMTHSCnMEMEnergíaOriente</v>
      </c>
      <c r="E1475" s="180" t="s">
        <v>54</v>
      </c>
      <c r="F1475" s="99" t="s">
        <v>196</v>
      </c>
      <c r="G1475" s="99" t="s">
        <v>184</v>
      </c>
      <c r="H1475" s="181" t="s">
        <v>135</v>
      </c>
      <c r="I1475" s="99" t="s">
        <v>71</v>
      </c>
      <c r="J1475" s="285" t="s">
        <v>161</v>
      </c>
      <c r="K1475" s="505">
        <f>+ROUND(TR_ENERO_2025!$C$21,LOOKUP($H1475,TR_ENERO_2025!$B$71:$C$73,TR_ENERO_2025!$C$71:$C$73))</f>
        <v>6.1999999999999998E-3</v>
      </c>
    </row>
    <row r="1476" spans="1:11" ht="16.5" hidden="1" x14ac:dyDescent="0.3">
      <c r="A1476" s="67" t="str">
        <f t="shared" si="70"/>
        <v>GDMTOSCnMEMOriente</v>
      </c>
      <c r="B1476" s="250" t="str">
        <f t="shared" si="71"/>
        <v>GDMTOEnergíaOriente</v>
      </c>
      <c r="C1476" s="67" t="str">
        <f t="shared" si="69"/>
        <v>GDMTOSCnMEMEnergíaOriente</v>
      </c>
      <c r="E1476" s="180" t="s">
        <v>55</v>
      </c>
      <c r="F1476" s="99" t="s">
        <v>196</v>
      </c>
      <c r="G1476" s="99" t="s">
        <v>184</v>
      </c>
      <c r="H1476" s="181" t="s">
        <v>135</v>
      </c>
      <c r="I1476" s="99" t="s">
        <v>71</v>
      </c>
      <c r="J1476" s="285" t="s">
        <v>161</v>
      </c>
      <c r="K1476" s="505">
        <f>+ROUND(TR_ENERO_2025!$C$21,LOOKUP($H1476,TR_ENERO_2025!$B$71:$C$73,TR_ENERO_2025!$C$71:$C$73))</f>
        <v>6.1999999999999998E-3</v>
      </c>
    </row>
    <row r="1477" spans="1:11" ht="16.5" hidden="1" x14ac:dyDescent="0.3">
      <c r="A1477" s="67" t="str">
        <f t="shared" si="70"/>
        <v>RAMTSCnMEMOriente</v>
      </c>
      <c r="B1477" s="250" t="str">
        <f t="shared" si="71"/>
        <v>RAMTEnergíaOriente</v>
      </c>
      <c r="C1477" s="67" t="str">
        <f t="shared" si="69"/>
        <v>RAMTSCnMEMEnergíaOriente</v>
      </c>
      <c r="E1477" s="192" t="s">
        <v>60</v>
      </c>
      <c r="F1477" s="99" t="s">
        <v>196</v>
      </c>
      <c r="G1477" s="99" t="s">
        <v>184</v>
      </c>
      <c r="H1477" s="181" t="s">
        <v>135</v>
      </c>
      <c r="I1477" s="99" t="s">
        <v>71</v>
      </c>
      <c r="J1477" s="285" t="s">
        <v>161</v>
      </c>
      <c r="K1477" s="505">
        <f>+ROUND(TR_ENERO_2025!$C$21,LOOKUP($H1477,TR_ENERO_2025!$B$71:$C$73,TR_ENERO_2025!$C$71:$C$73))</f>
        <v>6.1999999999999998E-3</v>
      </c>
    </row>
    <row r="1478" spans="1:11" ht="16.5" hidden="1" x14ac:dyDescent="0.3">
      <c r="A1478" s="67" t="str">
        <f t="shared" si="70"/>
        <v>DISTSCnMEMOriente</v>
      </c>
      <c r="B1478" s="250" t="str">
        <f t="shared" si="71"/>
        <v>DISTEnergíaOriente</v>
      </c>
      <c r="C1478" s="67" t="str">
        <f t="shared" si="69"/>
        <v>DISTSCnMEMEnergíaOriente</v>
      </c>
      <c r="E1478" s="192" t="s">
        <v>51</v>
      </c>
      <c r="F1478" s="99" t="s">
        <v>196</v>
      </c>
      <c r="G1478" s="99" t="s">
        <v>184</v>
      </c>
      <c r="H1478" s="181" t="s">
        <v>135</v>
      </c>
      <c r="I1478" s="99" t="s">
        <v>71</v>
      </c>
      <c r="J1478" s="285" t="s">
        <v>161</v>
      </c>
      <c r="K1478" s="505">
        <f>+ROUND(TR_ENERO_2025!$C$21,LOOKUP($H1478,TR_ENERO_2025!$B$71:$C$73,TR_ENERO_2025!$C$71:$C$73))</f>
        <v>6.1999999999999998E-3</v>
      </c>
    </row>
    <row r="1479" spans="1:11" ht="16.5" hidden="1" x14ac:dyDescent="0.3">
      <c r="A1479" s="67" t="str">
        <f t="shared" si="70"/>
        <v>DITSCnMEMOriente</v>
      </c>
      <c r="B1479" s="250" t="str">
        <f t="shared" si="71"/>
        <v>DITEnergíaOriente</v>
      </c>
      <c r="C1479" s="67" t="str">
        <f t="shared" si="69"/>
        <v>DITSCnMEMEnergíaOriente</v>
      </c>
      <c r="E1479" s="192" t="s">
        <v>52</v>
      </c>
      <c r="F1479" s="99" t="s">
        <v>196</v>
      </c>
      <c r="G1479" s="99" t="s">
        <v>184</v>
      </c>
      <c r="H1479" s="181" t="s">
        <v>135</v>
      </c>
      <c r="I1479" s="99" t="s">
        <v>71</v>
      </c>
      <c r="J1479" s="285" t="s">
        <v>161</v>
      </c>
      <c r="K1479" s="505">
        <f>+ROUND(TR_ENERO_2025!$C$21,LOOKUP($H1479,TR_ENERO_2025!$B$71:$C$73,TR_ENERO_2025!$C$71:$C$73))</f>
        <v>6.1999999999999998E-3</v>
      </c>
    </row>
    <row r="1480" spans="1:11" ht="16.5" hidden="1" x14ac:dyDescent="0.3">
      <c r="A1480" s="67" t="str">
        <f t="shared" si="70"/>
        <v>DB1SCnMEMPeninsular</v>
      </c>
      <c r="B1480" s="250" t="str">
        <f t="shared" si="71"/>
        <v>DB1EnergíaPeninsular</v>
      </c>
      <c r="C1480" s="67" t="str">
        <f t="shared" si="69"/>
        <v>DB1SCnMEMEnergíaPeninsular</v>
      </c>
      <c r="E1480" s="192" t="s">
        <v>48</v>
      </c>
      <c r="F1480" s="99" t="s">
        <v>196</v>
      </c>
      <c r="G1480" s="99" t="s">
        <v>184</v>
      </c>
      <c r="H1480" s="181" t="s">
        <v>135</v>
      </c>
      <c r="I1480" s="99" t="s">
        <v>72</v>
      </c>
      <c r="J1480" s="285" t="s">
        <v>161</v>
      </c>
      <c r="K1480" s="505">
        <f>+ROUND(TR_ENERO_2025!$C$21,LOOKUP($H1480,TR_ENERO_2025!$B$71:$C$73,TR_ENERO_2025!$C$71:$C$73))</f>
        <v>6.1999999999999998E-3</v>
      </c>
    </row>
    <row r="1481" spans="1:11" ht="16.5" hidden="1" x14ac:dyDescent="0.3">
      <c r="A1481" s="67" t="str">
        <f t="shared" si="70"/>
        <v>DB2SCnMEMPeninsular</v>
      </c>
      <c r="B1481" s="250" t="str">
        <f t="shared" si="71"/>
        <v>DB2EnergíaPeninsular</v>
      </c>
      <c r="C1481" s="67" t="str">
        <f t="shared" si="69"/>
        <v>DB2SCnMEMEnergíaPeninsular</v>
      </c>
      <c r="E1481" s="192" t="s">
        <v>50</v>
      </c>
      <c r="F1481" s="99" t="s">
        <v>196</v>
      </c>
      <c r="G1481" s="99" t="s">
        <v>184</v>
      </c>
      <c r="H1481" s="181" t="s">
        <v>135</v>
      </c>
      <c r="I1481" s="99" t="s">
        <v>72</v>
      </c>
      <c r="J1481" s="285" t="s">
        <v>161</v>
      </c>
      <c r="K1481" s="505">
        <f>+ROUND(TR_ENERO_2025!$C$21,LOOKUP($H1481,TR_ENERO_2025!$B$71:$C$73,TR_ENERO_2025!$C$71:$C$73))</f>
        <v>6.1999999999999998E-3</v>
      </c>
    </row>
    <row r="1482" spans="1:11" ht="16.5" hidden="1" x14ac:dyDescent="0.3">
      <c r="A1482" s="67" t="str">
        <f t="shared" si="70"/>
        <v>PDBTSCnMEMPeninsular</v>
      </c>
      <c r="B1482" s="250" t="str">
        <f t="shared" si="71"/>
        <v>PDBTEnergíaPeninsular</v>
      </c>
      <c r="C1482" s="67" t="str">
        <f t="shared" ref="C1482:C1539" si="72">E1482&amp;F1482&amp;H1482&amp;I1482</f>
        <v>PDBTSCnMEMEnergíaPeninsular</v>
      </c>
      <c r="E1482" s="192" t="s">
        <v>56</v>
      </c>
      <c r="F1482" s="99" t="s">
        <v>196</v>
      </c>
      <c r="G1482" s="99" t="s">
        <v>184</v>
      </c>
      <c r="H1482" s="181" t="s">
        <v>135</v>
      </c>
      <c r="I1482" s="99" t="s">
        <v>72</v>
      </c>
      <c r="J1482" s="285" t="s">
        <v>161</v>
      </c>
      <c r="K1482" s="505">
        <f>+ROUND(TR_ENERO_2025!$C$21,LOOKUP($H1482,TR_ENERO_2025!$B$71:$C$73,TR_ENERO_2025!$C$71:$C$73))</f>
        <v>6.1999999999999998E-3</v>
      </c>
    </row>
    <row r="1483" spans="1:11" ht="16.5" hidden="1" x14ac:dyDescent="0.3">
      <c r="A1483" s="67" t="str">
        <f t="shared" ref="A1483:A1539" si="73">IF(J1483="NA",E1483&amp;F1483&amp;I1483,E1483&amp;F1483&amp;I1483&amp;J1483)</f>
        <v>GDBTSCnMEMPeninsular</v>
      </c>
      <c r="B1483" s="250" t="str">
        <f t="shared" si="71"/>
        <v>GDBTEnergíaPeninsular</v>
      </c>
      <c r="C1483" s="67" t="str">
        <f t="shared" si="72"/>
        <v>GDBTSCnMEMEnergíaPeninsular</v>
      </c>
      <c r="E1483" s="192" t="s">
        <v>53</v>
      </c>
      <c r="F1483" s="99" t="s">
        <v>196</v>
      </c>
      <c r="G1483" s="99" t="s">
        <v>184</v>
      </c>
      <c r="H1483" s="181" t="s">
        <v>135</v>
      </c>
      <c r="I1483" s="99" t="s">
        <v>72</v>
      </c>
      <c r="J1483" s="285" t="s">
        <v>161</v>
      </c>
      <c r="K1483" s="505">
        <f>+ROUND(TR_ENERO_2025!$C$21,LOOKUP($H1483,TR_ENERO_2025!$B$71:$C$73,TR_ENERO_2025!$C$71:$C$73))</f>
        <v>6.1999999999999998E-3</v>
      </c>
    </row>
    <row r="1484" spans="1:11" ht="16.5" hidden="1" x14ac:dyDescent="0.3">
      <c r="A1484" s="67" t="str">
        <f t="shared" si="73"/>
        <v>RABTSCnMEMPeninsular</v>
      </c>
      <c r="B1484" s="250" t="str">
        <f t="shared" si="71"/>
        <v>RABTEnergíaPeninsular</v>
      </c>
      <c r="C1484" s="67" t="str">
        <f t="shared" si="72"/>
        <v>RABTSCnMEMEnergíaPeninsular</v>
      </c>
      <c r="E1484" s="192" t="s">
        <v>59</v>
      </c>
      <c r="F1484" s="99" t="s">
        <v>196</v>
      </c>
      <c r="G1484" s="99" t="s">
        <v>184</v>
      </c>
      <c r="H1484" s="181" t="s">
        <v>135</v>
      </c>
      <c r="I1484" s="99" t="s">
        <v>72</v>
      </c>
      <c r="J1484" s="285" t="s">
        <v>161</v>
      </c>
      <c r="K1484" s="505">
        <f>+ROUND(TR_ENERO_2025!$C$21,LOOKUP($H1484,TR_ENERO_2025!$B$71:$C$73,TR_ENERO_2025!$C$71:$C$73))</f>
        <v>6.1999999999999998E-3</v>
      </c>
    </row>
    <row r="1485" spans="1:11" ht="16.5" hidden="1" x14ac:dyDescent="0.3">
      <c r="A1485" s="67" t="str">
        <f t="shared" si="73"/>
        <v>APBTSCnMEMPeninsular</v>
      </c>
      <c r="B1485" s="250" t="str">
        <f t="shared" si="71"/>
        <v>APBTEnergíaPeninsular</v>
      </c>
      <c r="C1485" s="67" t="str">
        <f t="shared" si="72"/>
        <v>APBTSCnMEMEnergíaPeninsular</v>
      </c>
      <c r="E1485" s="187" t="s">
        <v>57</v>
      </c>
      <c r="F1485" s="99" t="s">
        <v>196</v>
      </c>
      <c r="G1485" s="99" t="s">
        <v>184</v>
      </c>
      <c r="H1485" s="181" t="s">
        <v>135</v>
      </c>
      <c r="I1485" s="99" t="s">
        <v>72</v>
      </c>
      <c r="J1485" s="285" t="s">
        <v>161</v>
      </c>
      <c r="K1485" s="505">
        <f>+ROUND(TR_ENERO_2025!$C$21,LOOKUP($H1485,TR_ENERO_2025!$B$71:$C$73,TR_ENERO_2025!$C$71:$C$73))</f>
        <v>6.1999999999999998E-3</v>
      </c>
    </row>
    <row r="1486" spans="1:11" ht="16.5" hidden="1" x14ac:dyDescent="0.3">
      <c r="A1486" s="67" t="str">
        <f t="shared" si="73"/>
        <v>APMTSCnMEMPeninsular</v>
      </c>
      <c r="B1486" s="250" t="str">
        <f t="shared" si="71"/>
        <v>APMTEnergíaPeninsular</v>
      </c>
      <c r="C1486" s="67" t="str">
        <f t="shared" si="72"/>
        <v>APMTSCnMEMEnergíaPeninsular</v>
      </c>
      <c r="E1486" s="187" t="s">
        <v>58</v>
      </c>
      <c r="F1486" s="99" t="s">
        <v>196</v>
      </c>
      <c r="G1486" s="99" t="s">
        <v>184</v>
      </c>
      <c r="H1486" s="181" t="s">
        <v>135</v>
      </c>
      <c r="I1486" s="99" t="s">
        <v>72</v>
      </c>
      <c r="J1486" s="285" t="s">
        <v>161</v>
      </c>
      <c r="K1486" s="505">
        <f>+ROUND(TR_ENERO_2025!$C$21,LOOKUP($H1486,TR_ENERO_2025!$B$71:$C$73,TR_ENERO_2025!$C$71:$C$73))</f>
        <v>6.1999999999999998E-3</v>
      </c>
    </row>
    <row r="1487" spans="1:11" ht="16.5" hidden="1" x14ac:dyDescent="0.3">
      <c r="A1487" s="67" t="str">
        <f t="shared" si="73"/>
        <v>GDMTHSCnMEMPeninsular</v>
      </c>
      <c r="B1487" s="250" t="str">
        <f t="shared" si="71"/>
        <v>GDMTHEnergíaPeninsular</v>
      </c>
      <c r="C1487" s="67" t="str">
        <f t="shared" si="72"/>
        <v>GDMTHSCnMEMEnergíaPeninsular</v>
      </c>
      <c r="E1487" s="180" t="s">
        <v>54</v>
      </c>
      <c r="F1487" s="99" t="s">
        <v>196</v>
      </c>
      <c r="G1487" s="99" t="s">
        <v>184</v>
      </c>
      <c r="H1487" s="181" t="s">
        <v>135</v>
      </c>
      <c r="I1487" s="99" t="s">
        <v>72</v>
      </c>
      <c r="J1487" s="285" t="s">
        <v>161</v>
      </c>
      <c r="K1487" s="505">
        <f>+ROUND(TR_ENERO_2025!$C$21,LOOKUP($H1487,TR_ENERO_2025!$B$71:$C$73,TR_ENERO_2025!$C$71:$C$73))</f>
        <v>6.1999999999999998E-3</v>
      </c>
    </row>
    <row r="1488" spans="1:11" ht="16.5" hidden="1" x14ac:dyDescent="0.3">
      <c r="A1488" s="67" t="str">
        <f t="shared" si="73"/>
        <v>GDMTOSCnMEMPeninsular</v>
      </c>
      <c r="B1488" s="250" t="str">
        <f t="shared" si="71"/>
        <v>GDMTOEnergíaPeninsular</v>
      </c>
      <c r="C1488" s="67" t="str">
        <f t="shared" si="72"/>
        <v>GDMTOSCnMEMEnergíaPeninsular</v>
      </c>
      <c r="E1488" s="180" t="s">
        <v>55</v>
      </c>
      <c r="F1488" s="99" t="s">
        <v>196</v>
      </c>
      <c r="G1488" s="99" t="s">
        <v>184</v>
      </c>
      <c r="H1488" s="181" t="s">
        <v>135</v>
      </c>
      <c r="I1488" s="99" t="s">
        <v>72</v>
      </c>
      <c r="J1488" s="285" t="s">
        <v>161</v>
      </c>
      <c r="K1488" s="505">
        <f>+ROUND(TR_ENERO_2025!$C$21,LOOKUP($H1488,TR_ENERO_2025!$B$71:$C$73,TR_ENERO_2025!$C$71:$C$73))</f>
        <v>6.1999999999999998E-3</v>
      </c>
    </row>
    <row r="1489" spans="1:11" ht="16.5" hidden="1" x14ac:dyDescent="0.3">
      <c r="A1489" s="67" t="str">
        <f t="shared" si="73"/>
        <v>RAMTSCnMEMPeninsular</v>
      </c>
      <c r="B1489" s="250" t="str">
        <f t="shared" si="71"/>
        <v>RAMTEnergíaPeninsular</v>
      </c>
      <c r="C1489" s="67" t="str">
        <f t="shared" si="72"/>
        <v>RAMTSCnMEMEnergíaPeninsular</v>
      </c>
      <c r="E1489" s="192" t="s">
        <v>60</v>
      </c>
      <c r="F1489" s="99" t="s">
        <v>196</v>
      </c>
      <c r="G1489" s="99" t="s">
        <v>184</v>
      </c>
      <c r="H1489" s="181" t="s">
        <v>135</v>
      </c>
      <c r="I1489" s="99" t="s">
        <v>72</v>
      </c>
      <c r="J1489" s="285" t="s">
        <v>161</v>
      </c>
      <c r="K1489" s="505">
        <f>+ROUND(TR_ENERO_2025!$C$21,LOOKUP($H1489,TR_ENERO_2025!$B$71:$C$73,TR_ENERO_2025!$C$71:$C$73))</f>
        <v>6.1999999999999998E-3</v>
      </c>
    </row>
    <row r="1490" spans="1:11" ht="16.5" hidden="1" x14ac:dyDescent="0.3">
      <c r="A1490" s="67" t="str">
        <f t="shared" si="73"/>
        <v>DISTSCnMEMPeninsular</v>
      </c>
      <c r="B1490" s="250" t="str">
        <f t="shared" si="71"/>
        <v>DISTEnergíaPeninsular</v>
      </c>
      <c r="C1490" s="67" t="str">
        <f t="shared" si="72"/>
        <v>DISTSCnMEMEnergíaPeninsular</v>
      </c>
      <c r="E1490" s="192" t="s">
        <v>51</v>
      </c>
      <c r="F1490" s="99" t="s">
        <v>196</v>
      </c>
      <c r="G1490" s="99" t="s">
        <v>184</v>
      </c>
      <c r="H1490" s="181" t="s">
        <v>135</v>
      </c>
      <c r="I1490" s="99" t="s">
        <v>72</v>
      </c>
      <c r="J1490" s="285" t="s">
        <v>161</v>
      </c>
      <c r="K1490" s="505">
        <f>+ROUND(TR_ENERO_2025!$C$21,LOOKUP($H1490,TR_ENERO_2025!$B$71:$C$73,TR_ENERO_2025!$C$71:$C$73))</f>
        <v>6.1999999999999998E-3</v>
      </c>
    </row>
    <row r="1491" spans="1:11" ht="16.5" hidden="1" x14ac:dyDescent="0.3">
      <c r="A1491" s="67" t="str">
        <f t="shared" si="73"/>
        <v>DITSCnMEMPeninsular</v>
      </c>
      <c r="B1491" s="250" t="str">
        <f t="shared" si="71"/>
        <v>DITEnergíaPeninsular</v>
      </c>
      <c r="C1491" s="67" t="str">
        <f t="shared" si="72"/>
        <v>DITSCnMEMEnergíaPeninsular</v>
      </c>
      <c r="E1491" s="192" t="s">
        <v>52</v>
      </c>
      <c r="F1491" s="99" t="s">
        <v>196</v>
      </c>
      <c r="G1491" s="99" t="s">
        <v>184</v>
      </c>
      <c r="H1491" s="181" t="s">
        <v>135</v>
      </c>
      <c r="I1491" s="99" t="s">
        <v>72</v>
      </c>
      <c r="J1491" s="285" t="s">
        <v>161</v>
      </c>
      <c r="K1491" s="505">
        <f>+ROUND(TR_ENERO_2025!$C$21,LOOKUP($H1491,TR_ENERO_2025!$B$71:$C$73,TR_ENERO_2025!$C$71:$C$73))</f>
        <v>6.1999999999999998E-3</v>
      </c>
    </row>
    <row r="1492" spans="1:11" ht="16.5" hidden="1" x14ac:dyDescent="0.3">
      <c r="A1492" s="67" t="str">
        <f t="shared" si="73"/>
        <v>DB1SCnMEMSureste</v>
      </c>
      <c r="B1492" s="250" t="str">
        <f t="shared" si="71"/>
        <v>DB1EnergíaSureste</v>
      </c>
      <c r="C1492" s="67" t="str">
        <f t="shared" si="72"/>
        <v>DB1SCnMEMEnergíaSureste</v>
      </c>
      <c r="E1492" s="192" t="s">
        <v>48</v>
      </c>
      <c r="F1492" s="99" t="s">
        <v>196</v>
      </c>
      <c r="G1492" s="99" t="s">
        <v>184</v>
      </c>
      <c r="H1492" s="181" t="s">
        <v>135</v>
      </c>
      <c r="I1492" s="99" t="s">
        <v>73</v>
      </c>
      <c r="J1492" s="285" t="s">
        <v>161</v>
      </c>
      <c r="K1492" s="505">
        <f>+ROUND(TR_ENERO_2025!$C$21,LOOKUP($H1492,TR_ENERO_2025!$B$71:$C$73,TR_ENERO_2025!$C$71:$C$73))</f>
        <v>6.1999999999999998E-3</v>
      </c>
    </row>
    <row r="1493" spans="1:11" ht="16.5" hidden="1" x14ac:dyDescent="0.3">
      <c r="A1493" s="67" t="str">
        <f t="shared" si="73"/>
        <v>DB2SCnMEMSureste</v>
      </c>
      <c r="B1493" s="250" t="str">
        <f t="shared" si="71"/>
        <v>DB2EnergíaSureste</v>
      </c>
      <c r="C1493" s="67" t="str">
        <f t="shared" si="72"/>
        <v>DB2SCnMEMEnergíaSureste</v>
      </c>
      <c r="E1493" s="192" t="s">
        <v>50</v>
      </c>
      <c r="F1493" s="99" t="s">
        <v>196</v>
      </c>
      <c r="G1493" s="99" t="s">
        <v>184</v>
      </c>
      <c r="H1493" s="181" t="s">
        <v>135</v>
      </c>
      <c r="I1493" s="99" t="s">
        <v>73</v>
      </c>
      <c r="J1493" s="285" t="s">
        <v>161</v>
      </c>
      <c r="K1493" s="505">
        <f>+ROUND(TR_ENERO_2025!$C$21,LOOKUP($H1493,TR_ENERO_2025!$B$71:$C$73,TR_ENERO_2025!$C$71:$C$73))</f>
        <v>6.1999999999999998E-3</v>
      </c>
    </row>
    <row r="1494" spans="1:11" ht="16.5" hidden="1" x14ac:dyDescent="0.3">
      <c r="A1494" s="67" t="str">
        <f t="shared" si="73"/>
        <v>PDBTSCnMEMSureste</v>
      </c>
      <c r="B1494" s="250" t="str">
        <f t="shared" si="71"/>
        <v>PDBTEnergíaSureste</v>
      </c>
      <c r="C1494" s="67" t="str">
        <f t="shared" si="72"/>
        <v>PDBTSCnMEMEnergíaSureste</v>
      </c>
      <c r="E1494" s="192" t="s">
        <v>56</v>
      </c>
      <c r="F1494" s="99" t="s">
        <v>196</v>
      </c>
      <c r="G1494" s="99" t="s">
        <v>184</v>
      </c>
      <c r="H1494" s="181" t="s">
        <v>135</v>
      </c>
      <c r="I1494" s="99" t="s">
        <v>73</v>
      </c>
      <c r="J1494" s="285" t="s">
        <v>161</v>
      </c>
      <c r="K1494" s="505">
        <f>+ROUND(TR_ENERO_2025!$C$21,LOOKUP($H1494,TR_ENERO_2025!$B$71:$C$73,TR_ENERO_2025!$C$71:$C$73))</f>
        <v>6.1999999999999998E-3</v>
      </c>
    </row>
    <row r="1495" spans="1:11" ht="16.5" hidden="1" x14ac:dyDescent="0.3">
      <c r="A1495" s="67" t="str">
        <f t="shared" si="73"/>
        <v>GDBTSCnMEMSureste</v>
      </c>
      <c r="B1495" s="250" t="str">
        <f t="shared" si="71"/>
        <v>GDBTEnergíaSureste</v>
      </c>
      <c r="C1495" s="67" t="str">
        <f t="shared" si="72"/>
        <v>GDBTSCnMEMEnergíaSureste</v>
      </c>
      <c r="E1495" s="192" t="s">
        <v>53</v>
      </c>
      <c r="F1495" s="99" t="s">
        <v>196</v>
      </c>
      <c r="G1495" s="99" t="s">
        <v>184</v>
      </c>
      <c r="H1495" s="181" t="s">
        <v>135</v>
      </c>
      <c r="I1495" s="99" t="s">
        <v>73</v>
      </c>
      <c r="J1495" s="285" t="s">
        <v>161</v>
      </c>
      <c r="K1495" s="505">
        <f>+ROUND(TR_ENERO_2025!$C$21,LOOKUP($H1495,TR_ENERO_2025!$B$71:$C$73,TR_ENERO_2025!$C$71:$C$73))</f>
        <v>6.1999999999999998E-3</v>
      </c>
    </row>
    <row r="1496" spans="1:11" ht="16.5" hidden="1" x14ac:dyDescent="0.3">
      <c r="A1496" s="67" t="str">
        <f t="shared" si="73"/>
        <v>RABTSCnMEMSureste</v>
      </c>
      <c r="B1496" s="250" t="str">
        <f t="shared" si="71"/>
        <v>RABTEnergíaSureste</v>
      </c>
      <c r="C1496" s="67" t="str">
        <f t="shared" si="72"/>
        <v>RABTSCnMEMEnergíaSureste</v>
      </c>
      <c r="E1496" s="192" t="s">
        <v>59</v>
      </c>
      <c r="F1496" s="99" t="s">
        <v>196</v>
      </c>
      <c r="G1496" s="99" t="s">
        <v>184</v>
      </c>
      <c r="H1496" s="181" t="s">
        <v>135</v>
      </c>
      <c r="I1496" s="99" t="s">
        <v>73</v>
      </c>
      <c r="J1496" s="285" t="s">
        <v>161</v>
      </c>
      <c r="K1496" s="505">
        <f>+ROUND(TR_ENERO_2025!$C$21,LOOKUP($H1496,TR_ENERO_2025!$B$71:$C$73,TR_ENERO_2025!$C$71:$C$73))</f>
        <v>6.1999999999999998E-3</v>
      </c>
    </row>
    <row r="1497" spans="1:11" ht="16.5" hidden="1" x14ac:dyDescent="0.3">
      <c r="A1497" s="67" t="str">
        <f t="shared" si="73"/>
        <v>APBTSCnMEMSureste</v>
      </c>
      <c r="B1497" s="250" t="str">
        <f t="shared" si="71"/>
        <v>APBTEnergíaSureste</v>
      </c>
      <c r="C1497" s="67" t="str">
        <f t="shared" si="72"/>
        <v>APBTSCnMEMEnergíaSureste</v>
      </c>
      <c r="E1497" s="187" t="s">
        <v>57</v>
      </c>
      <c r="F1497" s="99" t="s">
        <v>196</v>
      </c>
      <c r="G1497" s="99" t="s">
        <v>184</v>
      </c>
      <c r="H1497" s="181" t="s">
        <v>135</v>
      </c>
      <c r="I1497" s="99" t="s">
        <v>73</v>
      </c>
      <c r="J1497" s="285" t="s">
        <v>161</v>
      </c>
      <c r="K1497" s="505">
        <f>+ROUND(TR_ENERO_2025!$C$21,LOOKUP($H1497,TR_ENERO_2025!$B$71:$C$73,TR_ENERO_2025!$C$71:$C$73))</f>
        <v>6.1999999999999998E-3</v>
      </c>
    </row>
    <row r="1498" spans="1:11" ht="16.5" hidden="1" x14ac:dyDescent="0.3">
      <c r="A1498" s="67" t="str">
        <f t="shared" si="73"/>
        <v>APMTSCnMEMSureste</v>
      </c>
      <c r="B1498" s="250" t="str">
        <f t="shared" si="71"/>
        <v>APMTEnergíaSureste</v>
      </c>
      <c r="C1498" s="67" t="str">
        <f t="shared" si="72"/>
        <v>APMTSCnMEMEnergíaSureste</v>
      </c>
      <c r="E1498" s="187" t="s">
        <v>58</v>
      </c>
      <c r="F1498" s="99" t="s">
        <v>196</v>
      </c>
      <c r="G1498" s="99" t="s">
        <v>184</v>
      </c>
      <c r="H1498" s="181" t="s">
        <v>135</v>
      </c>
      <c r="I1498" s="99" t="s">
        <v>73</v>
      </c>
      <c r="J1498" s="285" t="s">
        <v>161</v>
      </c>
      <c r="K1498" s="505">
        <f>+ROUND(TR_ENERO_2025!$C$21,LOOKUP($H1498,TR_ENERO_2025!$B$71:$C$73,TR_ENERO_2025!$C$71:$C$73))</f>
        <v>6.1999999999999998E-3</v>
      </c>
    </row>
    <row r="1499" spans="1:11" ht="16.5" hidden="1" x14ac:dyDescent="0.3">
      <c r="A1499" s="67" t="str">
        <f t="shared" si="73"/>
        <v>GDMTHSCnMEMSureste</v>
      </c>
      <c r="B1499" s="250" t="str">
        <f t="shared" si="71"/>
        <v>GDMTHEnergíaSureste</v>
      </c>
      <c r="C1499" s="67" t="str">
        <f t="shared" si="72"/>
        <v>GDMTHSCnMEMEnergíaSureste</v>
      </c>
      <c r="E1499" s="180" t="s">
        <v>54</v>
      </c>
      <c r="F1499" s="99" t="s">
        <v>196</v>
      </c>
      <c r="G1499" s="99" t="s">
        <v>184</v>
      </c>
      <c r="H1499" s="181" t="s">
        <v>135</v>
      </c>
      <c r="I1499" s="99" t="s">
        <v>73</v>
      </c>
      <c r="J1499" s="285" t="s">
        <v>161</v>
      </c>
      <c r="K1499" s="505">
        <f>+ROUND(TR_ENERO_2025!$C$21,LOOKUP($H1499,TR_ENERO_2025!$B$71:$C$73,TR_ENERO_2025!$C$71:$C$73))</f>
        <v>6.1999999999999998E-3</v>
      </c>
    </row>
    <row r="1500" spans="1:11" ht="16.5" hidden="1" x14ac:dyDescent="0.3">
      <c r="A1500" s="67" t="str">
        <f t="shared" si="73"/>
        <v>GDMTOSCnMEMSureste</v>
      </c>
      <c r="B1500" s="250" t="str">
        <f t="shared" si="71"/>
        <v>GDMTOEnergíaSureste</v>
      </c>
      <c r="C1500" s="67" t="str">
        <f t="shared" si="72"/>
        <v>GDMTOSCnMEMEnergíaSureste</v>
      </c>
      <c r="E1500" s="180" t="s">
        <v>55</v>
      </c>
      <c r="F1500" s="99" t="s">
        <v>196</v>
      </c>
      <c r="G1500" s="99" t="s">
        <v>184</v>
      </c>
      <c r="H1500" s="181" t="s">
        <v>135</v>
      </c>
      <c r="I1500" s="99" t="s">
        <v>73</v>
      </c>
      <c r="J1500" s="285" t="s">
        <v>161</v>
      </c>
      <c r="K1500" s="505">
        <f>+ROUND(TR_ENERO_2025!$C$21,LOOKUP($H1500,TR_ENERO_2025!$B$71:$C$73,TR_ENERO_2025!$C$71:$C$73))</f>
        <v>6.1999999999999998E-3</v>
      </c>
    </row>
    <row r="1501" spans="1:11" ht="16.5" hidden="1" x14ac:dyDescent="0.3">
      <c r="A1501" s="67" t="str">
        <f t="shared" si="73"/>
        <v>RAMTSCnMEMSureste</v>
      </c>
      <c r="B1501" s="250" t="str">
        <f t="shared" si="71"/>
        <v>RAMTEnergíaSureste</v>
      </c>
      <c r="C1501" s="67" t="str">
        <f t="shared" si="72"/>
        <v>RAMTSCnMEMEnergíaSureste</v>
      </c>
      <c r="E1501" s="192" t="s">
        <v>60</v>
      </c>
      <c r="F1501" s="99" t="s">
        <v>196</v>
      </c>
      <c r="G1501" s="99" t="s">
        <v>184</v>
      </c>
      <c r="H1501" s="181" t="s">
        <v>135</v>
      </c>
      <c r="I1501" s="99" t="s">
        <v>73</v>
      </c>
      <c r="J1501" s="285" t="s">
        <v>161</v>
      </c>
      <c r="K1501" s="505">
        <f>+ROUND(TR_ENERO_2025!$C$21,LOOKUP($H1501,TR_ENERO_2025!$B$71:$C$73,TR_ENERO_2025!$C$71:$C$73))</f>
        <v>6.1999999999999998E-3</v>
      </c>
    </row>
    <row r="1502" spans="1:11" ht="16.5" hidden="1" x14ac:dyDescent="0.3">
      <c r="A1502" s="67" t="str">
        <f t="shared" si="73"/>
        <v>DISTSCnMEMSureste</v>
      </c>
      <c r="B1502" s="250" t="str">
        <f t="shared" si="71"/>
        <v>DISTEnergíaSureste</v>
      </c>
      <c r="C1502" s="67" t="str">
        <f t="shared" si="72"/>
        <v>DISTSCnMEMEnergíaSureste</v>
      </c>
      <c r="E1502" s="192" t="s">
        <v>51</v>
      </c>
      <c r="F1502" s="99" t="s">
        <v>196</v>
      </c>
      <c r="G1502" s="99" t="s">
        <v>184</v>
      </c>
      <c r="H1502" s="181" t="s">
        <v>135</v>
      </c>
      <c r="I1502" s="99" t="s">
        <v>73</v>
      </c>
      <c r="J1502" s="285" t="s">
        <v>161</v>
      </c>
      <c r="K1502" s="505">
        <f>+ROUND(TR_ENERO_2025!$C$21,LOOKUP($H1502,TR_ENERO_2025!$B$71:$C$73,TR_ENERO_2025!$C$71:$C$73))</f>
        <v>6.1999999999999998E-3</v>
      </c>
    </row>
    <row r="1503" spans="1:11" ht="16.5" hidden="1" x14ac:dyDescent="0.3">
      <c r="A1503" s="67" t="str">
        <f t="shared" si="73"/>
        <v>DITSCnMEMSureste</v>
      </c>
      <c r="B1503" s="250" t="str">
        <f t="shared" si="71"/>
        <v>DITEnergíaSureste</v>
      </c>
      <c r="C1503" s="67" t="str">
        <f t="shared" si="72"/>
        <v>DITSCnMEMEnergíaSureste</v>
      </c>
      <c r="E1503" s="192" t="s">
        <v>52</v>
      </c>
      <c r="F1503" s="99" t="s">
        <v>196</v>
      </c>
      <c r="G1503" s="99" t="s">
        <v>184</v>
      </c>
      <c r="H1503" s="181" t="s">
        <v>135</v>
      </c>
      <c r="I1503" s="99" t="s">
        <v>73</v>
      </c>
      <c r="J1503" s="285" t="s">
        <v>161</v>
      </c>
      <c r="K1503" s="505">
        <f>+ROUND(TR_ENERO_2025!$C$21,LOOKUP($H1503,TR_ENERO_2025!$B$71:$C$73,TR_ENERO_2025!$C$71:$C$73))</f>
        <v>6.1999999999999998E-3</v>
      </c>
    </row>
    <row r="1504" spans="1:11" ht="16.5" hidden="1" x14ac:dyDescent="0.3">
      <c r="A1504" s="67" t="str">
        <f t="shared" si="73"/>
        <v>DB1SCnMEMValle de México Centro</v>
      </c>
      <c r="B1504" s="250" t="str">
        <f t="shared" si="71"/>
        <v>DB1EnergíaValle de México Centro</v>
      </c>
      <c r="C1504" s="67" t="str">
        <f t="shared" si="72"/>
        <v>DB1SCnMEMEnergíaValle de México Centro</v>
      </c>
      <c r="E1504" s="192" t="s">
        <v>48</v>
      </c>
      <c r="F1504" s="99" t="s">
        <v>196</v>
      </c>
      <c r="G1504" s="99" t="s">
        <v>184</v>
      </c>
      <c r="H1504" s="181" t="s">
        <v>135</v>
      </c>
      <c r="I1504" s="181" t="s">
        <v>74</v>
      </c>
      <c r="J1504" s="285" t="s">
        <v>161</v>
      </c>
      <c r="K1504" s="505">
        <f>+ROUND(TR_ENERO_2025!$C$21,LOOKUP($H1504,TR_ENERO_2025!$B$71:$C$73,TR_ENERO_2025!$C$71:$C$73))</f>
        <v>6.1999999999999998E-3</v>
      </c>
    </row>
    <row r="1505" spans="1:11" ht="16.5" hidden="1" x14ac:dyDescent="0.3">
      <c r="A1505" s="67" t="str">
        <f t="shared" si="73"/>
        <v>DB2SCnMEMValle de México Centro</v>
      </c>
      <c r="B1505" s="250" t="str">
        <f t="shared" si="71"/>
        <v>DB2EnergíaValle de México Centro</v>
      </c>
      <c r="C1505" s="67" t="str">
        <f t="shared" si="72"/>
        <v>DB2SCnMEMEnergíaValle de México Centro</v>
      </c>
      <c r="E1505" s="192" t="s">
        <v>50</v>
      </c>
      <c r="F1505" s="99" t="s">
        <v>196</v>
      </c>
      <c r="G1505" s="99" t="s">
        <v>184</v>
      </c>
      <c r="H1505" s="181" t="s">
        <v>135</v>
      </c>
      <c r="I1505" s="181" t="s">
        <v>74</v>
      </c>
      <c r="J1505" s="285" t="s">
        <v>161</v>
      </c>
      <c r="K1505" s="505">
        <f>+ROUND(TR_ENERO_2025!$C$21,LOOKUP($H1505,TR_ENERO_2025!$B$71:$C$73,TR_ENERO_2025!$C$71:$C$73))</f>
        <v>6.1999999999999998E-3</v>
      </c>
    </row>
    <row r="1506" spans="1:11" ht="16.5" hidden="1" x14ac:dyDescent="0.3">
      <c r="A1506" s="67" t="str">
        <f t="shared" si="73"/>
        <v>PDBTSCnMEMValle de México Centro</v>
      </c>
      <c r="B1506" s="250" t="str">
        <f t="shared" si="71"/>
        <v>PDBTEnergíaValle de México Centro</v>
      </c>
      <c r="C1506" s="67" t="str">
        <f t="shared" si="72"/>
        <v>PDBTSCnMEMEnergíaValle de México Centro</v>
      </c>
      <c r="E1506" s="192" t="s">
        <v>56</v>
      </c>
      <c r="F1506" s="99" t="s">
        <v>196</v>
      </c>
      <c r="G1506" s="99" t="s">
        <v>184</v>
      </c>
      <c r="H1506" s="181" t="s">
        <v>135</v>
      </c>
      <c r="I1506" s="181" t="s">
        <v>74</v>
      </c>
      <c r="J1506" s="285" t="s">
        <v>161</v>
      </c>
      <c r="K1506" s="505">
        <f>+ROUND(TR_ENERO_2025!$C$21,LOOKUP($H1506,TR_ENERO_2025!$B$71:$C$73,TR_ENERO_2025!$C$71:$C$73))</f>
        <v>6.1999999999999998E-3</v>
      </c>
    </row>
    <row r="1507" spans="1:11" ht="16.5" hidden="1" x14ac:dyDescent="0.3">
      <c r="A1507" s="67" t="str">
        <f t="shared" si="73"/>
        <v>GDBTSCnMEMValle de México Centro</v>
      </c>
      <c r="B1507" s="250" t="str">
        <f t="shared" si="71"/>
        <v>GDBTEnergíaValle de México Centro</v>
      </c>
      <c r="C1507" s="67" t="str">
        <f t="shared" si="72"/>
        <v>GDBTSCnMEMEnergíaValle de México Centro</v>
      </c>
      <c r="E1507" s="192" t="s">
        <v>53</v>
      </c>
      <c r="F1507" s="99" t="s">
        <v>196</v>
      </c>
      <c r="G1507" s="99" t="s">
        <v>184</v>
      </c>
      <c r="H1507" s="181" t="s">
        <v>135</v>
      </c>
      <c r="I1507" s="181" t="s">
        <v>74</v>
      </c>
      <c r="J1507" s="285" t="s">
        <v>161</v>
      </c>
      <c r="K1507" s="505">
        <f>+ROUND(TR_ENERO_2025!$C$21,LOOKUP($H1507,TR_ENERO_2025!$B$71:$C$73,TR_ENERO_2025!$C$71:$C$73))</f>
        <v>6.1999999999999998E-3</v>
      </c>
    </row>
    <row r="1508" spans="1:11" ht="16.5" hidden="1" x14ac:dyDescent="0.3">
      <c r="A1508" s="67" t="str">
        <f t="shared" si="73"/>
        <v>RABTSCnMEMValle de México Centro</v>
      </c>
      <c r="B1508" s="250" t="str">
        <f t="shared" si="71"/>
        <v>RABTEnergíaValle de México Centro</v>
      </c>
      <c r="C1508" s="67" t="str">
        <f t="shared" si="72"/>
        <v>RABTSCnMEMEnergíaValle de México Centro</v>
      </c>
      <c r="E1508" s="192" t="s">
        <v>59</v>
      </c>
      <c r="F1508" s="99" t="s">
        <v>196</v>
      </c>
      <c r="G1508" s="99" t="s">
        <v>184</v>
      </c>
      <c r="H1508" s="181" t="s">
        <v>135</v>
      </c>
      <c r="I1508" s="181" t="s">
        <v>74</v>
      </c>
      <c r="J1508" s="285" t="s">
        <v>161</v>
      </c>
      <c r="K1508" s="505">
        <f>+ROUND(TR_ENERO_2025!$C$21,LOOKUP($H1508,TR_ENERO_2025!$B$71:$C$73,TR_ENERO_2025!$C$71:$C$73))</f>
        <v>6.1999999999999998E-3</v>
      </c>
    </row>
    <row r="1509" spans="1:11" ht="16.5" hidden="1" x14ac:dyDescent="0.3">
      <c r="A1509" s="67" t="str">
        <f t="shared" si="73"/>
        <v>APBTSCnMEMValle de México Centro</v>
      </c>
      <c r="B1509" s="250" t="str">
        <f t="shared" si="71"/>
        <v>APBTEnergíaValle de México Centro</v>
      </c>
      <c r="C1509" s="67" t="str">
        <f t="shared" si="72"/>
        <v>APBTSCnMEMEnergíaValle de México Centro</v>
      </c>
      <c r="E1509" s="187" t="s">
        <v>57</v>
      </c>
      <c r="F1509" s="99" t="s">
        <v>196</v>
      </c>
      <c r="G1509" s="99" t="s">
        <v>184</v>
      </c>
      <c r="H1509" s="181" t="s">
        <v>135</v>
      </c>
      <c r="I1509" s="181" t="s">
        <v>74</v>
      </c>
      <c r="J1509" s="285" t="s">
        <v>161</v>
      </c>
      <c r="K1509" s="505">
        <f>+ROUND(TR_ENERO_2025!$C$21,LOOKUP($H1509,TR_ENERO_2025!$B$71:$C$73,TR_ENERO_2025!$C$71:$C$73))</f>
        <v>6.1999999999999998E-3</v>
      </c>
    </row>
    <row r="1510" spans="1:11" ht="16.5" hidden="1" x14ac:dyDescent="0.3">
      <c r="A1510" s="67" t="str">
        <f t="shared" si="73"/>
        <v>APMTSCnMEMValle de México Centro</v>
      </c>
      <c r="B1510" s="250" t="str">
        <f t="shared" si="71"/>
        <v>APMTEnergíaValle de México Centro</v>
      </c>
      <c r="C1510" s="67" t="str">
        <f t="shared" si="72"/>
        <v>APMTSCnMEMEnergíaValle de México Centro</v>
      </c>
      <c r="E1510" s="187" t="s">
        <v>58</v>
      </c>
      <c r="F1510" s="99" t="s">
        <v>196</v>
      </c>
      <c r="G1510" s="99" t="s">
        <v>184</v>
      </c>
      <c r="H1510" s="181" t="s">
        <v>135</v>
      </c>
      <c r="I1510" s="181" t="s">
        <v>74</v>
      </c>
      <c r="J1510" s="285" t="s">
        <v>161</v>
      </c>
      <c r="K1510" s="505">
        <f>+ROUND(TR_ENERO_2025!$C$21,LOOKUP($H1510,TR_ENERO_2025!$B$71:$C$73,TR_ENERO_2025!$C$71:$C$73))</f>
        <v>6.1999999999999998E-3</v>
      </c>
    </row>
    <row r="1511" spans="1:11" ht="16.5" hidden="1" x14ac:dyDescent="0.3">
      <c r="A1511" s="67" t="str">
        <f t="shared" si="73"/>
        <v>GDMTHSCnMEMValle de México Centro</v>
      </c>
      <c r="B1511" s="250" t="str">
        <f t="shared" si="71"/>
        <v>GDMTHEnergíaValle de México Centro</v>
      </c>
      <c r="C1511" s="67" t="str">
        <f t="shared" si="72"/>
        <v>GDMTHSCnMEMEnergíaValle de México Centro</v>
      </c>
      <c r="E1511" s="180" t="s">
        <v>54</v>
      </c>
      <c r="F1511" s="99" t="s">
        <v>196</v>
      </c>
      <c r="G1511" s="99" t="s">
        <v>184</v>
      </c>
      <c r="H1511" s="181" t="s">
        <v>135</v>
      </c>
      <c r="I1511" s="181" t="s">
        <v>74</v>
      </c>
      <c r="J1511" s="285" t="s">
        <v>161</v>
      </c>
      <c r="K1511" s="505">
        <f>+ROUND(TR_ENERO_2025!$C$21,LOOKUP($H1511,TR_ENERO_2025!$B$71:$C$73,TR_ENERO_2025!$C$71:$C$73))</f>
        <v>6.1999999999999998E-3</v>
      </c>
    </row>
    <row r="1512" spans="1:11" ht="16.5" hidden="1" x14ac:dyDescent="0.3">
      <c r="A1512" s="67" t="str">
        <f t="shared" si="73"/>
        <v>GDMTOSCnMEMValle de México Centro</v>
      </c>
      <c r="B1512" s="250" t="str">
        <f t="shared" si="71"/>
        <v>GDMTOEnergíaValle de México Centro</v>
      </c>
      <c r="C1512" s="67" t="str">
        <f t="shared" si="72"/>
        <v>GDMTOSCnMEMEnergíaValle de México Centro</v>
      </c>
      <c r="E1512" s="180" t="s">
        <v>55</v>
      </c>
      <c r="F1512" s="99" t="s">
        <v>196</v>
      </c>
      <c r="G1512" s="99" t="s">
        <v>184</v>
      </c>
      <c r="H1512" s="181" t="s">
        <v>135</v>
      </c>
      <c r="I1512" s="181" t="s">
        <v>74</v>
      </c>
      <c r="J1512" s="285" t="s">
        <v>161</v>
      </c>
      <c r="K1512" s="505">
        <f>+ROUND(TR_ENERO_2025!$C$21,LOOKUP($H1512,TR_ENERO_2025!$B$71:$C$73,TR_ENERO_2025!$C$71:$C$73))</f>
        <v>6.1999999999999998E-3</v>
      </c>
    </row>
    <row r="1513" spans="1:11" ht="16.5" hidden="1" x14ac:dyDescent="0.3">
      <c r="A1513" s="67" t="str">
        <f t="shared" si="73"/>
        <v>RAMTSCnMEMValle de México Centro</v>
      </c>
      <c r="B1513" s="250" t="str">
        <f t="shared" si="71"/>
        <v>RAMTEnergíaValle de México Centro</v>
      </c>
      <c r="C1513" s="67" t="str">
        <f t="shared" si="72"/>
        <v>RAMTSCnMEMEnergíaValle de México Centro</v>
      </c>
      <c r="E1513" s="192" t="s">
        <v>60</v>
      </c>
      <c r="F1513" s="99" t="s">
        <v>196</v>
      </c>
      <c r="G1513" s="99" t="s">
        <v>184</v>
      </c>
      <c r="H1513" s="181" t="s">
        <v>135</v>
      </c>
      <c r="I1513" s="181" t="s">
        <v>74</v>
      </c>
      <c r="J1513" s="285" t="s">
        <v>161</v>
      </c>
      <c r="K1513" s="505">
        <f>+ROUND(TR_ENERO_2025!$C$21,LOOKUP($H1513,TR_ENERO_2025!$B$71:$C$73,TR_ENERO_2025!$C$71:$C$73))</f>
        <v>6.1999999999999998E-3</v>
      </c>
    </row>
    <row r="1514" spans="1:11" ht="16.5" hidden="1" x14ac:dyDescent="0.3">
      <c r="A1514" s="67" t="str">
        <f t="shared" si="73"/>
        <v>DISTSCnMEMValle de México Centro</v>
      </c>
      <c r="B1514" s="250" t="str">
        <f t="shared" si="71"/>
        <v>DISTEnergíaValle de México Centro</v>
      </c>
      <c r="C1514" s="67" t="str">
        <f t="shared" si="72"/>
        <v>DISTSCnMEMEnergíaValle de México Centro</v>
      </c>
      <c r="E1514" s="192" t="s">
        <v>51</v>
      </c>
      <c r="F1514" s="99" t="s">
        <v>196</v>
      </c>
      <c r="G1514" s="99" t="s">
        <v>184</v>
      </c>
      <c r="H1514" s="181" t="s">
        <v>135</v>
      </c>
      <c r="I1514" s="181" t="s">
        <v>74</v>
      </c>
      <c r="J1514" s="285" t="s">
        <v>161</v>
      </c>
      <c r="K1514" s="505">
        <f>+ROUND(TR_ENERO_2025!$C$21,LOOKUP($H1514,TR_ENERO_2025!$B$71:$C$73,TR_ENERO_2025!$C$71:$C$73))</f>
        <v>6.1999999999999998E-3</v>
      </c>
    </row>
    <row r="1515" spans="1:11" ht="16.5" hidden="1" x14ac:dyDescent="0.3">
      <c r="A1515" s="67" t="str">
        <f t="shared" si="73"/>
        <v>DITSCnMEMValle de México Centro</v>
      </c>
      <c r="B1515" s="250" t="str">
        <f t="shared" si="71"/>
        <v>DITEnergíaValle de México Centro</v>
      </c>
      <c r="C1515" s="67" t="str">
        <f t="shared" si="72"/>
        <v>DITSCnMEMEnergíaValle de México Centro</v>
      </c>
      <c r="E1515" s="192" t="s">
        <v>52</v>
      </c>
      <c r="F1515" s="99" t="s">
        <v>196</v>
      </c>
      <c r="G1515" s="99" t="s">
        <v>184</v>
      </c>
      <c r="H1515" s="181" t="s">
        <v>135</v>
      </c>
      <c r="I1515" s="181" t="s">
        <v>74</v>
      </c>
      <c r="J1515" s="285" t="s">
        <v>161</v>
      </c>
      <c r="K1515" s="505">
        <f>+ROUND(TR_ENERO_2025!$C$21,LOOKUP($H1515,TR_ENERO_2025!$B$71:$C$73,TR_ENERO_2025!$C$71:$C$73))</f>
        <v>6.1999999999999998E-3</v>
      </c>
    </row>
    <row r="1516" spans="1:11" ht="16.5" hidden="1" x14ac:dyDescent="0.3">
      <c r="A1516" s="67" t="str">
        <f t="shared" si="73"/>
        <v>DB1SCnMEMValle de México Norte</v>
      </c>
      <c r="B1516" s="250" t="str">
        <f t="shared" ref="B1516:B1539" si="74">E1516&amp;H1516&amp;I1516</f>
        <v>DB1EnergíaValle de México Norte</v>
      </c>
      <c r="C1516" s="67" t="str">
        <f t="shared" si="72"/>
        <v>DB1SCnMEMEnergíaValle de México Norte</v>
      </c>
      <c r="E1516" s="192" t="s">
        <v>48</v>
      </c>
      <c r="F1516" s="99" t="s">
        <v>196</v>
      </c>
      <c r="G1516" s="99" t="s">
        <v>184</v>
      </c>
      <c r="H1516" s="181" t="s">
        <v>135</v>
      </c>
      <c r="I1516" s="181" t="s">
        <v>75</v>
      </c>
      <c r="J1516" s="285" t="s">
        <v>161</v>
      </c>
      <c r="K1516" s="505">
        <f>+ROUND(TR_ENERO_2025!$C$21,LOOKUP($H1516,TR_ENERO_2025!$B$71:$C$73,TR_ENERO_2025!$C$71:$C$73))</f>
        <v>6.1999999999999998E-3</v>
      </c>
    </row>
    <row r="1517" spans="1:11" ht="16.5" hidden="1" x14ac:dyDescent="0.3">
      <c r="A1517" s="67" t="str">
        <f t="shared" si="73"/>
        <v>DB2SCnMEMValle de México Norte</v>
      </c>
      <c r="B1517" s="250" t="str">
        <f t="shared" si="74"/>
        <v>DB2EnergíaValle de México Norte</v>
      </c>
      <c r="C1517" s="67" t="str">
        <f t="shared" si="72"/>
        <v>DB2SCnMEMEnergíaValle de México Norte</v>
      </c>
      <c r="E1517" s="192" t="s">
        <v>50</v>
      </c>
      <c r="F1517" s="99" t="s">
        <v>196</v>
      </c>
      <c r="G1517" s="99" t="s">
        <v>184</v>
      </c>
      <c r="H1517" s="181" t="s">
        <v>135</v>
      </c>
      <c r="I1517" s="181" t="s">
        <v>75</v>
      </c>
      <c r="J1517" s="285" t="s">
        <v>161</v>
      </c>
      <c r="K1517" s="505">
        <f>+ROUND(TR_ENERO_2025!$C$21,LOOKUP($H1517,TR_ENERO_2025!$B$71:$C$73,TR_ENERO_2025!$C$71:$C$73))</f>
        <v>6.1999999999999998E-3</v>
      </c>
    </row>
    <row r="1518" spans="1:11" ht="16.5" hidden="1" x14ac:dyDescent="0.3">
      <c r="A1518" s="67" t="str">
        <f t="shared" si="73"/>
        <v>PDBTSCnMEMValle de México Norte</v>
      </c>
      <c r="B1518" s="250" t="str">
        <f t="shared" si="74"/>
        <v>PDBTEnergíaValle de México Norte</v>
      </c>
      <c r="C1518" s="67" t="str">
        <f t="shared" si="72"/>
        <v>PDBTSCnMEMEnergíaValle de México Norte</v>
      </c>
      <c r="E1518" s="192" t="s">
        <v>56</v>
      </c>
      <c r="F1518" s="99" t="s">
        <v>196</v>
      </c>
      <c r="G1518" s="99" t="s">
        <v>184</v>
      </c>
      <c r="H1518" s="181" t="s">
        <v>135</v>
      </c>
      <c r="I1518" s="181" t="s">
        <v>75</v>
      </c>
      <c r="J1518" s="285" t="s">
        <v>161</v>
      </c>
      <c r="K1518" s="505">
        <f>+ROUND(TR_ENERO_2025!$C$21,LOOKUP($H1518,TR_ENERO_2025!$B$71:$C$73,TR_ENERO_2025!$C$71:$C$73))</f>
        <v>6.1999999999999998E-3</v>
      </c>
    </row>
    <row r="1519" spans="1:11" ht="16.5" hidden="1" x14ac:dyDescent="0.3">
      <c r="A1519" s="67" t="str">
        <f t="shared" si="73"/>
        <v>GDBTSCnMEMValle de México Norte</v>
      </c>
      <c r="B1519" s="250" t="str">
        <f t="shared" si="74"/>
        <v>GDBTEnergíaValle de México Norte</v>
      </c>
      <c r="C1519" s="67" t="str">
        <f t="shared" si="72"/>
        <v>GDBTSCnMEMEnergíaValle de México Norte</v>
      </c>
      <c r="E1519" s="192" t="s">
        <v>53</v>
      </c>
      <c r="F1519" s="99" t="s">
        <v>196</v>
      </c>
      <c r="G1519" s="99" t="s">
        <v>184</v>
      </c>
      <c r="H1519" s="181" t="s">
        <v>135</v>
      </c>
      <c r="I1519" s="181" t="s">
        <v>75</v>
      </c>
      <c r="J1519" s="285" t="s">
        <v>161</v>
      </c>
      <c r="K1519" s="505">
        <f>+ROUND(TR_ENERO_2025!$C$21,LOOKUP($H1519,TR_ENERO_2025!$B$71:$C$73,TR_ENERO_2025!$C$71:$C$73))</f>
        <v>6.1999999999999998E-3</v>
      </c>
    </row>
    <row r="1520" spans="1:11" ht="16.5" hidden="1" x14ac:dyDescent="0.3">
      <c r="A1520" s="67" t="str">
        <f t="shared" si="73"/>
        <v>RABTSCnMEMValle de México Norte</v>
      </c>
      <c r="B1520" s="250" t="str">
        <f t="shared" si="74"/>
        <v>RABTEnergíaValle de México Norte</v>
      </c>
      <c r="C1520" s="67" t="str">
        <f t="shared" si="72"/>
        <v>RABTSCnMEMEnergíaValle de México Norte</v>
      </c>
      <c r="E1520" s="192" t="s">
        <v>59</v>
      </c>
      <c r="F1520" s="99" t="s">
        <v>196</v>
      </c>
      <c r="G1520" s="99" t="s">
        <v>184</v>
      </c>
      <c r="H1520" s="181" t="s">
        <v>135</v>
      </c>
      <c r="I1520" s="181" t="s">
        <v>75</v>
      </c>
      <c r="J1520" s="285" t="s">
        <v>161</v>
      </c>
      <c r="K1520" s="505">
        <f>+ROUND(TR_ENERO_2025!$C$21,LOOKUP($H1520,TR_ENERO_2025!$B$71:$C$73,TR_ENERO_2025!$C$71:$C$73))</f>
        <v>6.1999999999999998E-3</v>
      </c>
    </row>
    <row r="1521" spans="1:11" ht="16.5" hidden="1" x14ac:dyDescent="0.3">
      <c r="A1521" s="67" t="str">
        <f t="shared" si="73"/>
        <v>APBTSCnMEMValle de México Norte</v>
      </c>
      <c r="B1521" s="250" t="str">
        <f t="shared" si="74"/>
        <v>APBTEnergíaValle de México Norte</v>
      </c>
      <c r="C1521" s="67" t="str">
        <f t="shared" si="72"/>
        <v>APBTSCnMEMEnergíaValle de México Norte</v>
      </c>
      <c r="E1521" s="187" t="s">
        <v>57</v>
      </c>
      <c r="F1521" s="99" t="s">
        <v>196</v>
      </c>
      <c r="G1521" s="99" t="s">
        <v>184</v>
      </c>
      <c r="H1521" s="181" t="s">
        <v>135</v>
      </c>
      <c r="I1521" s="181" t="s">
        <v>75</v>
      </c>
      <c r="J1521" s="285" t="s">
        <v>161</v>
      </c>
      <c r="K1521" s="505">
        <f>+ROUND(TR_ENERO_2025!$C$21,LOOKUP($H1521,TR_ENERO_2025!$B$71:$C$73,TR_ENERO_2025!$C$71:$C$73))</f>
        <v>6.1999999999999998E-3</v>
      </c>
    </row>
    <row r="1522" spans="1:11" ht="16.5" hidden="1" x14ac:dyDescent="0.3">
      <c r="A1522" s="67" t="str">
        <f t="shared" si="73"/>
        <v>APMTSCnMEMValle de México Norte</v>
      </c>
      <c r="B1522" s="250" t="str">
        <f t="shared" si="74"/>
        <v>APMTEnergíaValle de México Norte</v>
      </c>
      <c r="C1522" s="67" t="str">
        <f t="shared" si="72"/>
        <v>APMTSCnMEMEnergíaValle de México Norte</v>
      </c>
      <c r="E1522" s="187" t="s">
        <v>58</v>
      </c>
      <c r="F1522" s="99" t="s">
        <v>196</v>
      </c>
      <c r="G1522" s="99" t="s">
        <v>184</v>
      </c>
      <c r="H1522" s="181" t="s">
        <v>135</v>
      </c>
      <c r="I1522" s="181" t="s">
        <v>75</v>
      </c>
      <c r="J1522" s="285" t="s">
        <v>161</v>
      </c>
      <c r="K1522" s="505">
        <f>+ROUND(TR_ENERO_2025!$C$21,LOOKUP($H1522,TR_ENERO_2025!$B$71:$C$73,TR_ENERO_2025!$C$71:$C$73))</f>
        <v>6.1999999999999998E-3</v>
      </c>
    </row>
    <row r="1523" spans="1:11" ht="16.5" hidden="1" x14ac:dyDescent="0.3">
      <c r="A1523" s="67" t="str">
        <f t="shared" si="73"/>
        <v>GDMTHSCnMEMValle de México Norte</v>
      </c>
      <c r="B1523" s="250" t="str">
        <f t="shared" si="74"/>
        <v>GDMTHEnergíaValle de México Norte</v>
      </c>
      <c r="C1523" s="67" t="str">
        <f t="shared" si="72"/>
        <v>GDMTHSCnMEMEnergíaValle de México Norte</v>
      </c>
      <c r="E1523" s="180" t="s">
        <v>54</v>
      </c>
      <c r="F1523" s="99" t="s">
        <v>196</v>
      </c>
      <c r="G1523" s="99" t="s">
        <v>184</v>
      </c>
      <c r="H1523" s="181" t="s">
        <v>135</v>
      </c>
      <c r="I1523" s="181" t="s">
        <v>75</v>
      </c>
      <c r="J1523" s="285" t="s">
        <v>161</v>
      </c>
      <c r="K1523" s="505">
        <f>+ROUND(TR_ENERO_2025!$C$21,LOOKUP($H1523,TR_ENERO_2025!$B$71:$C$73,TR_ENERO_2025!$C$71:$C$73))</f>
        <v>6.1999999999999998E-3</v>
      </c>
    </row>
    <row r="1524" spans="1:11" ht="16.5" hidden="1" x14ac:dyDescent="0.3">
      <c r="A1524" s="67" t="str">
        <f t="shared" si="73"/>
        <v>GDMTOSCnMEMValle de México Norte</v>
      </c>
      <c r="B1524" s="250" t="str">
        <f t="shared" si="74"/>
        <v>GDMTOEnergíaValle de México Norte</v>
      </c>
      <c r="C1524" s="67" t="str">
        <f t="shared" si="72"/>
        <v>GDMTOSCnMEMEnergíaValle de México Norte</v>
      </c>
      <c r="E1524" s="180" t="s">
        <v>55</v>
      </c>
      <c r="F1524" s="99" t="s">
        <v>196</v>
      </c>
      <c r="G1524" s="99" t="s">
        <v>184</v>
      </c>
      <c r="H1524" s="181" t="s">
        <v>135</v>
      </c>
      <c r="I1524" s="181" t="s">
        <v>75</v>
      </c>
      <c r="J1524" s="285" t="s">
        <v>161</v>
      </c>
      <c r="K1524" s="505">
        <f>+ROUND(TR_ENERO_2025!$C$21,LOOKUP($H1524,TR_ENERO_2025!$B$71:$C$73,TR_ENERO_2025!$C$71:$C$73))</f>
        <v>6.1999999999999998E-3</v>
      </c>
    </row>
    <row r="1525" spans="1:11" ht="16.5" hidden="1" x14ac:dyDescent="0.3">
      <c r="A1525" s="67" t="str">
        <f t="shared" si="73"/>
        <v>RAMTSCnMEMValle de México Norte</v>
      </c>
      <c r="B1525" s="250" t="str">
        <f t="shared" si="74"/>
        <v>RAMTEnergíaValle de México Norte</v>
      </c>
      <c r="C1525" s="67" t="str">
        <f t="shared" si="72"/>
        <v>RAMTSCnMEMEnergíaValle de México Norte</v>
      </c>
      <c r="E1525" s="192" t="s">
        <v>60</v>
      </c>
      <c r="F1525" s="99" t="s">
        <v>196</v>
      </c>
      <c r="G1525" s="99" t="s">
        <v>184</v>
      </c>
      <c r="H1525" s="181" t="s">
        <v>135</v>
      </c>
      <c r="I1525" s="181" t="s">
        <v>75</v>
      </c>
      <c r="J1525" s="285" t="s">
        <v>161</v>
      </c>
      <c r="K1525" s="505">
        <f>+ROUND(TR_ENERO_2025!$C$21,LOOKUP($H1525,TR_ENERO_2025!$B$71:$C$73,TR_ENERO_2025!$C$71:$C$73))</f>
        <v>6.1999999999999998E-3</v>
      </c>
    </row>
    <row r="1526" spans="1:11" ht="16.5" hidden="1" x14ac:dyDescent="0.3">
      <c r="A1526" s="67" t="str">
        <f t="shared" si="73"/>
        <v>DISTSCnMEMValle de México Norte</v>
      </c>
      <c r="B1526" s="250" t="str">
        <f t="shared" si="74"/>
        <v>DISTEnergíaValle de México Norte</v>
      </c>
      <c r="C1526" s="67" t="str">
        <f t="shared" si="72"/>
        <v>DISTSCnMEMEnergíaValle de México Norte</v>
      </c>
      <c r="E1526" s="192" t="s">
        <v>51</v>
      </c>
      <c r="F1526" s="99" t="s">
        <v>196</v>
      </c>
      <c r="G1526" s="99" t="s">
        <v>184</v>
      </c>
      <c r="H1526" s="181" t="s">
        <v>135</v>
      </c>
      <c r="I1526" s="181" t="s">
        <v>75</v>
      </c>
      <c r="J1526" s="285" t="s">
        <v>161</v>
      </c>
      <c r="K1526" s="505">
        <f>+ROUND(TR_ENERO_2025!$C$21,LOOKUP($H1526,TR_ENERO_2025!$B$71:$C$73,TR_ENERO_2025!$C$71:$C$73))</f>
        <v>6.1999999999999998E-3</v>
      </c>
    </row>
    <row r="1527" spans="1:11" ht="16.5" hidden="1" x14ac:dyDescent="0.3">
      <c r="A1527" s="67" t="str">
        <f t="shared" si="73"/>
        <v>DITSCnMEMValle de México Norte</v>
      </c>
      <c r="B1527" s="250" t="str">
        <f t="shared" si="74"/>
        <v>DITEnergíaValle de México Norte</v>
      </c>
      <c r="C1527" s="67" t="str">
        <f t="shared" si="72"/>
        <v>DITSCnMEMEnergíaValle de México Norte</v>
      </c>
      <c r="E1527" s="192" t="s">
        <v>52</v>
      </c>
      <c r="F1527" s="99" t="s">
        <v>196</v>
      </c>
      <c r="G1527" s="99" t="s">
        <v>184</v>
      </c>
      <c r="H1527" s="181" t="s">
        <v>135</v>
      </c>
      <c r="I1527" s="181" t="s">
        <v>75</v>
      </c>
      <c r="J1527" s="285" t="s">
        <v>161</v>
      </c>
      <c r="K1527" s="505">
        <f>+ROUND(TR_ENERO_2025!$C$21,LOOKUP($H1527,TR_ENERO_2025!$B$71:$C$73,TR_ENERO_2025!$C$71:$C$73))</f>
        <v>6.1999999999999998E-3</v>
      </c>
    </row>
    <row r="1528" spans="1:11" ht="16.5" hidden="1" x14ac:dyDescent="0.3">
      <c r="A1528" s="67" t="str">
        <f t="shared" si="73"/>
        <v>DB1SCnMEMValle de México Sur</v>
      </c>
      <c r="B1528" s="250" t="str">
        <f t="shared" si="74"/>
        <v>DB1EnergíaValle de México Sur</v>
      </c>
      <c r="C1528" s="67" t="str">
        <f t="shared" si="72"/>
        <v>DB1SCnMEMEnergíaValle de México Sur</v>
      </c>
      <c r="E1528" s="192" t="s">
        <v>48</v>
      </c>
      <c r="F1528" s="99" t="s">
        <v>196</v>
      </c>
      <c r="G1528" s="99" t="s">
        <v>184</v>
      </c>
      <c r="H1528" s="181" t="s">
        <v>135</v>
      </c>
      <c r="I1528" s="181" t="s">
        <v>76</v>
      </c>
      <c r="J1528" s="285" t="s">
        <v>161</v>
      </c>
      <c r="K1528" s="505">
        <f>+ROUND(TR_ENERO_2025!$C$21,LOOKUP($H1528,TR_ENERO_2025!$B$71:$C$73,TR_ENERO_2025!$C$71:$C$73))</f>
        <v>6.1999999999999998E-3</v>
      </c>
    </row>
    <row r="1529" spans="1:11" ht="16.5" hidden="1" x14ac:dyDescent="0.3">
      <c r="A1529" s="67" t="str">
        <f t="shared" si="73"/>
        <v>DB2SCnMEMValle de México Sur</v>
      </c>
      <c r="B1529" s="250" t="str">
        <f t="shared" si="74"/>
        <v>DB2EnergíaValle de México Sur</v>
      </c>
      <c r="C1529" s="67" t="str">
        <f t="shared" si="72"/>
        <v>DB2SCnMEMEnergíaValle de México Sur</v>
      </c>
      <c r="E1529" s="192" t="s">
        <v>50</v>
      </c>
      <c r="F1529" s="99" t="s">
        <v>196</v>
      </c>
      <c r="G1529" s="99" t="s">
        <v>184</v>
      </c>
      <c r="H1529" s="181" t="s">
        <v>135</v>
      </c>
      <c r="I1529" s="181" t="s">
        <v>76</v>
      </c>
      <c r="J1529" s="285" t="s">
        <v>161</v>
      </c>
      <c r="K1529" s="505">
        <f>+ROUND(TR_ENERO_2025!$C$21,LOOKUP($H1529,TR_ENERO_2025!$B$71:$C$73,TR_ENERO_2025!$C$71:$C$73))</f>
        <v>6.1999999999999998E-3</v>
      </c>
    </row>
    <row r="1530" spans="1:11" ht="16.5" hidden="1" x14ac:dyDescent="0.3">
      <c r="A1530" s="67" t="str">
        <f t="shared" si="73"/>
        <v>PDBTSCnMEMValle de México Sur</v>
      </c>
      <c r="B1530" s="250" t="str">
        <f t="shared" si="74"/>
        <v>PDBTEnergíaValle de México Sur</v>
      </c>
      <c r="C1530" s="67" t="str">
        <f t="shared" si="72"/>
        <v>PDBTSCnMEMEnergíaValle de México Sur</v>
      </c>
      <c r="E1530" s="192" t="s">
        <v>56</v>
      </c>
      <c r="F1530" s="99" t="s">
        <v>196</v>
      </c>
      <c r="G1530" s="99" t="s">
        <v>184</v>
      </c>
      <c r="H1530" s="181" t="s">
        <v>135</v>
      </c>
      <c r="I1530" s="181" t="s">
        <v>76</v>
      </c>
      <c r="J1530" s="285" t="s">
        <v>161</v>
      </c>
      <c r="K1530" s="505">
        <f>+ROUND(TR_ENERO_2025!$C$21,LOOKUP($H1530,TR_ENERO_2025!$B$71:$C$73,TR_ENERO_2025!$C$71:$C$73))</f>
        <v>6.1999999999999998E-3</v>
      </c>
    </row>
    <row r="1531" spans="1:11" ht="16.5" hidden="1" x14ac:dyDescent="0.3">
      <c r="A1531" s="67" t="str">
        <f t="shared" si="73"/>
        <v>GDBTSCnMEMValle de México Sur</v>
      </c>
      <c r="B1531" s="250" t="str">
        <f t="shared" si="74"/>
        <v>GDBTEnergíaValle de México Sur</v>
      </c>
      <c r="C1531" s="67" t="str">
        <f t="shared" si="72"/>
        <v>GDBTSCnMEMEnergíaValle de México Sur</v>
      </c>
      <c r="E1531" s="192" t="s">
        <v>53</v>
      </c>
      <c r="F1531" s="99" t="s">
        <v>196</v>
      </c>
      <c r="G1531" s="99" t="s">
        <v>184</v>
      </c>
      <c r="H1531" s="181" t="s">
        <v>135</v>
      </c>
      <c r="I1531" s="181" t="s">
        <v>76</v>
      </c>
      <c r="J1531" s="285" t="s">
        <v>161</v>
      </c>
      <c r="K1531" s="505">
        <f>+ROUND(TR_ENERO_2025!$C$21,LOOKUP($H1531,TR_ENERO_2025!$B$71:$C$73,TR_ENERO_2025!$C$71:$C$73))</f>
        <v>6.1999999999999998E-3</v>
      </c>
    </row>
    <row r="1532" spans="1:11" ht="16.5" hidden="1" x14ac:dyDescent="0.3">
      <c r="A1532" s="67" t="str">
        <f t="shared" si="73"/>
        <v>RABTSCnMEMValle de México Sur</v>
      </c>
      <c r="B1532" s="250" t="str">
        <f t="shared" si="74"/>
        <v>RABTEnergíaValle de México Sur</v>
      </c>
      <c r="C1532" s="67" t="str">
        <f t="shared" si="72"/>
        <v>RABTSCnMEMEnergíaValle de México Sur</v>
      </c>
      <c r="E1532" s="192" t="s">
        <v>59</v>
      </c>
      <c r="F1532" s="99" t="s">
        <v>196</v>
      </c>
      <c r="G1532" s="99" t="s">
        <v>184</v>
      </c>
      <c r="H1532" s="181" t="s">
        <v>135</v>
      </c>
      <c r="I1532" s="181" t="s">
        <v>76</v>
      </c>
      <c r="J1532" s="285" t="s">
        <v>161</v>
      </c>
      <c r="K1532" s="505">
        <f>+ROUND(TR_ENERO_2025!$C$21,LOOKUP($H1532,TR_ENERO_2025!$B$71:$C$73,TR_ENERO_2025!$C$71:$C$73))</f>
        <v>6.1999999999999998E-3</v>
      </c>
    </row>
    <row r="1533" spans="1:11" ht="16.5" hidden="1" x14ac:dyDescent="0.3">
      <c r="A1533" s="67" t="str">
        <f t="shared" si="73"/>
        <v>APBTSCnMEMValle de México Sur</v>
      </c>
      <c r="B1533" s="250" t="str">
        <f t="shared" si="74"/>
        <v>APBTEnergíaValle de México Sur</v>
      </c>
      <c r="C1533" s="67" t="str">
        <f t="shared" si="72"/>
        <v>APBTSCnMEMEnergíaValle de México Sur</v>
      </c>
      <c r="E1533" s="187" t="s">
        <v>57</v>
      </c>
      <c r="F1533" s="99" t="s">
        <v>196</v>
      </c>
      <c r="G1533" s="99" t="s">
        <v>184</v>
      </c>
      <c r="H1533" s="181" t="s">
        <v>135</v>
      </c>
      <c r="I1533" s="181" t="s">
        <v>76</v>
      </c>
      <c r="J1533" s="285" t="s">
        <v>161</v>
      </c>
      <c r="K1533" s="505">
        <f>+ROUND(TR_ENERO_2025!$C$21,LOOKUP($H1533,TR_ENERO_2025!$B$71:$C$73,TR_ENERO_2025!$C$71:$C$73))</f>
        <v>6.1999999999999998E-3</v>
      </c>
    </row>
    <row r="1534" spans="1:11" ht="16.5" hidden="1" x14ac:dyDescent="0.3">
      <c r="A1534" s="67" t="str">
        <f t="shared" si="73"/>
        <v>APMTSCnMEMValle de México Sur</v>
      </c>
      <c r="B1534" s="250" t="str">
        <f t="shared" si="74"/>
        <v>APMTEnergíaValle de México Sur</v>
      </c>
      <c r="C1534" s="67" t="str">
        <f t="shared" si="72"/>
        <v>APMTSCnMEMEnergíaValle de México Sur</v>
      </c>
      <c r="E1534" s="187" t="s">
        <v>58</v>
      </c>
      <c r="F1534" s="99" t="s">
        <v>196</v>
      </c>
      <c r="G1534" s="99" t="s">
        <v>184</v>
      </c>
      <c r="H1534" s="181" t="s">
        <v>135</v>
      </c>
      <c r="I1534" s="181" t="s">
        <v>76</v>
      </c>
      <c r="J1534" s="285" t="s">
        <v>161</v>
      </c>
      <c r="K1534" s="505">
        <f>+ROUND(TR_ENERO_2025!$C$21,LOOKUP($H1534,TR_ENERO_2025!$B$71:$C$73,TR_ENERO_2025!$C$71:$C$73))</f>
        <v>6.1999999999999998E-3</v>
      </c>
    </row>
    <row r="1535" spans="1:11" ht="16.5" hidden="1" x14ac:dyDescent="0.3">
      <c r="A1535" s="67" t="str">
        <f t="shared" si="73"/>
        <v>GDMTHSCnMEMValle de México Sur</v>
      </c>
      <c r="B1535" s="250" t="str">
        <f t="shared" si="74"/>
        <v>GDMTHEnergíaValle de México Sur</v>
      </c>
      <c r="C1535" s="67" t="str">
        <f t="shared" si="72"/>
        <v>GDMTHSCnMEMEnergíaValle de México Sur</v>
      </c>
      <c r="E1535" s="180" t="s">
        <v>54</v>
      </c>
      <c r="F1535" s="99" t="s">
        <v>196</v>
      </c>
      <c r="G1535" s="99" t="s">
        <v>184</v>
      </c>
      <c r="H1535" s="181" t="s">
        <v>135</v>
      </c>
      <c r="I1535" s="181" t="s">
        <v>76</v>
      </c>
      <c r="J1535" s="285" t="s">
        <v>161</v>
      </c>
      <c r="K1535" s="505">
        <f>+ROUND(TR_ENERO_2025!$C$21,LOOKUP($H1535,TR_ENERO_2025!$B$71:$C$73,TR_ENERO_2025!$C$71:$C$73))</f>
        <v>6.1999999999999998E-3</v>
      </c>
    </row>
    <row r="1536" spans="1:11" ht="16.5" hidden="1" x14ac:dyDescent="0.3">
      <c r="A1536" s="67" t="str">
        <f t="shared" si="73"/>
        <v>GDMTOSCnMEMValle de México Sur</v>
      </c>
      <c r="B1536" s="250" t="str">
        <f t="shared" si="74"/>
        <v>GDMTOEnergíaValle de México Sur</v>
      </c>
      <c r="C1536" s="67" t="str">
        <f t="shared" si="72"/>
        <v>GDMTOSCnMEMEnergíaValle de México Sur</v>
      </c>
      <c r="E1536" s="180" t="s">
        <v>55</v>
      </c>
      <c r="F1536" s="99" t="s">
        <v>196</v>
      </c>
      <c r="G1536" s="99" t="s">
        <v>184</v>
      </c>
      <c r="H1536" s="181" t="s">
        <v>135</v>
      </c>
      <c r="I1536" s="181" t="s">
        <v>76</v>
      </c>
      <c r="J1536" s="285" t="s">
        <v>161</v>
      </c>
      <c r="K1536" s="505">
        <f>+ROUND(TR_ENERO_2025!$C$21,LOOKUP($H1536,TR_ENERO_2025!$B$71:$C$73,TR_ENERO_2025!$C$71:$C$73))</f>
        <v>6.1999999999999998E-3</v>
      </c>
    </row>
    <row r="1537" spans="1:11" ht="16.5" hidden="1" x14ac:dyDescent="0.3">
      <c r="A1537" s="67" t="str">
        <f t="shared" si="73"/>
        <v>RAMTSCnMEMValle de México Sur</v>
      </c>
      <c r="B1537" s="250" t="str">
        <f t="shared" si="74"/>
        <v>RAMTEnergíaValle de México Sur</v>
      </c>
      <c r="C1537" s="67" t="str">
        <f t="shared" si="72"/>
        <v>RAMTSCnMEMEnergíaValle de México Sur</v>
      </c>
      <c r="E1537" s="192" t="s">
        <v>60</v>
      </c>
      <c r="F1537" s="99" t="s">
        <v>196</v>
      </c>
      <c r="G1537" s="99" t="s">
        <v>184</v>
      </c>
      <c r="H1537" s="181" t="s">
        <v>135</v>
      </c>
      <c r="I1537" s="181" t="s">
        <v>76</v>
      </c>
      <c r="J1537" s="285" t="s">
        <v>161</v>
      </c>
      <c r="K1537" s="505">
        <f>+ROUND(TR_ENERO_2025!$C$21,LOOKUP($H1537,TR_ENERO_2025!$B$71:$C$73,TR_ENERO_2025!$C$71:$C$73))</f>
        <v>6.1999999999999998E-3</v>
      </c>
    </row>
    <row r="1538" spans="1:11" ht="16.5" hidden="1" x14ac:dyDescent="0.3">
      <c r="A1538" s="67" t="str">
        <f t="shared" si="73"/>
        <v>DISTSCnMEMValle de México Sur</v>
      </c>
      <c r="B1538" s="250" t="str">
        <f t="shared" si="74"/>
        <v>DISTEnergíaValle de México Sur</v>
      </c>
      <c r="C1538" s="67" t="str">
        <f t="shared" si="72"/>
        <v>DISTSCnMEMEnergíaValle de México Sur</v>
      </c>
      <c r="E1538" s="192" t="s">
        <v>51</v>
      </c>
      <c r="F1538" s="99" t="s">
        <v>196</v>
      </c>
      <c r="G1538" s="99" t="s">
        <v>184</v>
      </c>
      <c r="H1538" s="181" t="s">
        <v>135</v>
      </c>
      <c r="I1538" s="181" t="s">
        <v>76</v>
      </c>
      <c r="J1538" s="285" t="s">
        <v>161</v>
      </c>
      <c r="K1538" s="505">
        <f>+ROUND(TR_ENERO_2025!$C$21,LOOKUP($H1538,TR_ENERO_2025!$B$71:$C$73,TR_ENERO_2025!$C$71:$C$73))</f>
        <v>6.1999999999999998E-3</v>
      </c>
    </row>
    <row r="1539" spans="1:11" ht="16.5" hidden="1" x14ac:dyDescent="0.3">
      <c r="A1539" s="67" t="str">
        <f t="shared" si="73"/>
        <v>DITSCnMEMValle de México Sur</v>
      </c>
      <c r="B1539" s="250" t="str">
        <f t="shared" si="74"/>
        <v>DITEnergíaValle de México Sur</v>
      </c>
      <c r="C1539" s="67" t="str">
        <f t="shared" si="72"/>
        <v>DITSCnMEMEnergíaValle de México Sur</v>
      </c>
      <c r="E1539" s="194" t="s">
        <v>52</v>
      </c>
      <c r="F1539" s="101" t="s">
        <v>196</v>
      </c>
      <c r="G1539" s="101" t="s">
        <v>184</v>
      </c>
      <c r="H1539" s="227" t="s">
        <v>135</v>
      </c>
      <c r="I1539" s="227" t="s">
        <v>76</v>
      </c>
      <c r="J1539" s="286" t="s">
        <v>161</v>
      </c>
      <c r="K1539" s="508">
        <f>+ROUND(TR_ENERO_2025!$C$21,LOOKUP($H1539,TR_ENERO_2025!$B$71:$C$73,TR_ENERO_2025!$C$71:$C$73))</f>
        <v>6.1999999999999998E-3</v>
      </c>
    </row>
    <row r="1540" spans="1:11" ht="16.5" x14ac:dyDescent="0.3">
      <c r="K1540" s="287"/>
    </row>
    <row r="1541" spans="1:11" ht="16.5" x14ac:dyDescent="0.3"/>
  </sheetData>
  <sheetProtection algorithmName="SHA-512" hashValue="wvTOK1v5n0dABuZDX7N+zZLxDxqGNtTDTDQ7mL9BZ9emJZY5TS27HM7jp3qtlm3E93FCSbdRr3aBoHOfhs2VDw==" saltValue="58jLZrNRrkmc04pYbVZ7Sg==" spinCount="100000" sheet="1" objects="1" scenarios="1"/>
  <hyperlinks>
    <hyperlink ref="N5" location="Índice!A1" display="Regresar" xr:uid="{E3703B6E-7934-4A52-A53E-1DF4A2A3774F}"/>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F09E2-8C6E-4572-BBB5-1C9ECCC0BD63}">
  <sheetPr>
    <tabColor rgb="FF10312B"/>
  </sheetPr>
  <dimension ref="A1:AD53"/>
  <sheetViews>
    <sheetView showGridLines="0" zoomScale="90" zoomScaleNormal="90" workbookViewId="0">
      <selection activeCell="N5" sqref="N5"/>
    </sheetView>
  </sheetViews>
  <sheetFormatPr baseColWidth="10" defaultColWidth="0" defaultRowHeight="0" customHeight="1" zeroHeight="1" x14ac:dyDescent="0.3"/>
  <cols>
    <col min="1" max="1" width="15.7109375" style="67" customWidth="1"/>
    <col min="2" max="2" width="19.85546875" style="67" customWidth="1"/>
    <col min="3" max="3" width="24.7109375" style="67" customWidth="1"/>
    <col min="4" max="6" width="12.7109375" style="67" customWidth="1"/>
    <col min="7" max="8" width="15.28515625" style="67" customWidth="1"/>
    <col min="9" max="9" width="11.85546875" style="67" customWidth="1"/>
    <col min="10" max="10" width="13.85546875" style="67" customWidth="1"/>
    <col min="11" max="11" width="11.85546875" style="67" customWidth="1"/>
    <col min="12" max="13" width="15.42578125" style="67" customWidth="1"/>
    <col min="14" max="14" width="14" style="67" customWidth="1"/>
    <col min="15" max="15" width="5.7109375" style="67" customWidth="1"/>
    <col min="16" max="16" width="11.42578125" style="67" hidden="1" customWidth="1"/>
    <col min="17" max="30" width="0" style="67" hidden="1" customWidth="1"/>
    <col min="31" max="16384" width="0" style="67" hidden="1"/>
  </cols>
  <sheetData>
    <row r="1" spans="1:30" ht="18" customHeight="1" x14ac:dyDescent="0.3"/>
    <row r="2" spans="1:30" ht="18" customHeight="1" x14ac:dyDescent="0.3">
      <c r="D2" s="4" t="s">
        <v>0</v>
      </c>
      <c r="E2" s="4"/>
    </row>
    <row r="3" spans="1:30" ht="18" customHeight="1" x14ac:dyDescent="0.3">
      <c r="D3" s="483" t="s">
        <v>1</v>
      </c>
      <c r="E3" s="4"/>
    </row>
    <row r="4" spans="1:30" ht="6.95" customHeight="1" x14ac:dyDescent="0.3"/>
    <row r="5" spans="1:30" ht="18" customHeight="1" x14ac:dyDescent="0.3">
      <c r="B5" s="201"/>
      <c r="C5" s="201"/>
      <c r="D5" s="488" t="s">
        <v>26</v>
      </c>
      <c r="E5" s="201"/>
      <c r="F5" s="201"/>
      <c r="G5" s="201"/>
      <c r="H5" s="201"/>
      <c r="I5" s="201"/>
      <c r="J5" s="201"/>
      <c r="K5" s="201"/>
      <c r="L5" s="201"/>
      <c r="M5" s="201"/>
      <c r="N5" s="33" t="s">
        <v>38</v>
      </c>
    </row>
    <row r="6" spans="1:30" ht="16.5" customHeight="1" x14ac:dyDescent="0.3"/>
    <row r="7" spans="1:30" s="282" customFormat="1" ht="21" customHeight="1" x14ac:dyDescent="0.5">
      <c r="A7" s="281" t="s">
        <v>165</v>
      </c>
      <c r="B7" s="15" t="s">
        <v>197</v>
      </c>
      <c r="C7" s="45"/>
      <c r="D7" s="45"/>
      <c r="E7" s="45"/>
      <c r="F7" s="45"/>
      <c r="G7" s="45"/>
      <c r="H7" s="45"/>
      <c r="I7" s="45"/>
      <c r="J7" s="45"/>
      <c r="K7" s="45"/>
      <c r="L7" s="45"/>
      <c r="M7" s="45"/>
      <c r="N7" s="45"/>
      <c r="O7" s="67"/>
    </row>
    <row r="8" spans="1:30" ht="16.5" x14ac:dyDescent="0.3"/>
    <row r="9" spans="1:30" ht="16.5" x14ac:dyDescent="0.3">
      <c r="B9" s="288" t="s">
        <v>45</v>
      </c>
      <c r="C9" s="289" t="s">
        <v>68</v>
      </c>
      <c r="D9" s="10"/>
      <c r="E9" s="10"/>
      <c r="F9" s="10"/>
      <c r="G9" s="10"/>
      <c r="H9" s="10"/>
      <c r="I9" s="290"/>
      <c r="J9" s="10"/>
      <c r="K9" s="10"/>
      <c r="L9" s="10"/>
      <c r="M9" s="10"/>
      <c r="N9" s="291" t="s">
        <v>198</v>
      </c>
      <c r="O9" s="10"/>
    </row>
    <row r="10" spans="1:30" ht="16.5" x14ac:dyDescent="0.3">
      <c r="B10" s="70" t="s">
        <v>199</v>
      </c>
      <c r="C10" s="10"/>
      <c r="D10" s="10"/>
      <c r="E10" s="10"/>
      <c r="F10" s="10"/>
      <c r="G10" s="10"/>
      <c r="H10" s="10"/>
      <c r="I10" s="10"/>
      <c r="J10" s="10"/>
      <c r="K10" s="10"/>
      <c r="L10" s="10"/>
      <c r="M10" s="10"/>
      <c r="N10" s="10"/>
      <c r="O10" s="10"/>
      <c r="AD10" s="202"/>
    </row>
    <row r="11" spans="1:30" ht="16.5" x14ac:dyDescent="0.3">
      <c r="B11" s="292" t="s">
        <v>112</v>
      </c>
      <c r="C11" s="293" t="s">
        <v>200</v>
      </c>
      <c r="D11" s="293" t="s">
        <v>143</v>
      </c>
      <c r="E11" s="293" t="s">
        <v>201</v>
      </c>
      <c r="F11" s="293" t="s">
        <v>154</v>
      </c>
      <c r="G11" s="293" t="s">
        <v>192</v>
      </c>
      <c r="H11" s="293" t="s">
        <v>191</v>
      </c>
      <c r="I11" s="293" t="s">
        <v>190</v>
      </c>
      <c r="J11" s="293" t="s">
        <v>193</v>
      </c>
      <c r="K11" s="293" t="s">
        <v>196</v>
      </c>
      <c r="L11" s="293" t="s">
        <v>159</v>
      </c>
      <c r="M11" s="293" t="s">
        <v>185</v>
      </c>
      <c r="N11" s="294" t="s">
        <v>77</v>
      </c>
      <c r="O11" s="10"/>
      <c r="AD11" s="202"/>
    </row>
    <row r="12" spans="1:30" ht="13.9" customHeight="1" x14ac:dyDescent="0.3">
      <c r="B12" s="598" t="s">
        <v>48</v>
      </c>
      <c r="C12" s="600" t="s">
        <v>114</v>
      </c>
      <c r="D12" s="602" t="s">
        <v>161</v>
      </c>
      <c r="E12" s="295" t="s">
        <v>202</v>
      </c>
      <c r="F12" s="295" t="s">
        <v>203</v>
      </c>
      <c r="G12" s="296" t="s">
        <v>41</v>
      </c>
      <c r="H12" s="296"/>
      <c r="I12" s="296"/>
      <c r="J12" s="297">
        <f>ROUND(INDEX(CT_ENERO_2025!$K$10:$K$1539,MATCH($B$12&amp;J$11&amp;$C$9,CT_ENERO_2025!$A$10:$A$1539,0)),2)</f>
        <v>37.24</v>
      </c>
      <c r="K12" s="296"/>
      <c r="L12" s="296"/>
      <c r="M12" s="296"/>
      <c r="N12" s="298">
        <f>SUM(G12:M12)</f>
        <v>37.24</v>
      </c>
      <c r="O12" s="10"/>
      <c r="AD12" s="202" t="s">
        <v>49</v>
      </c>
    </row>
    <row r="13" spans="1:30" ht="30" x14ac:dyDescent="0.3">
      <c r="B13" s="599"/>
      <c r="C13" s="601"/>
      <c r="D13" s="603"/>
      <c r="E13" s="299" t="s">
        <v>204</v>
      </c>
      <c r="F13" s="299" t="s">
        <v>184</v>
      </c>
      <c r="G13" s="300">
        <f>ROUND(INDEX(CT_ENERO_2025!$K$10:$K$1539,MATCH($B$12&amp;G$11&amp;$C$9,CT_ENERO_2025!$A$10:$A$1539,0)),4)</f>
        <v>0.18090000000000001</v>
      </c>
      <c r="H13" s="300">
        <f>ROUND(INDEX(CT_ENERO_2025!$K$10:$K$1539,MATCH($B$12&amp;H$11&amp;$C$9,CT_ENERO_2025!$A$10:$A$1539,0)),4)</f>
        <v>1.7114</v>
      </c>
      <c r="I13" s="300">
        <f>ROUND(INDEX(CT_ENERO_2025!$K$10:$K$1539,MATCH($B$12&amp;I$11&amp;$C$9,CT_ENERO_2025!$A$10:$A$1539,0)),4)</f>
        <v>6.4999999999999997E-3</v>
      </c>
      <c r="J13" s="300"/>
      <c r="K13" s="300">
        <f>ROUND(INDEX(CT_ENERO_2025!$K$10:$K$1539,MATCH($B$12&amp;K$11&amp;$C$9,CT_ENERO_2025!$A$10:$A$1539,0)),4)</f>
        <v>6.1999999999999998E-3</v>
      </c>
      <c r="L13" s="301">
        <f>ROUND(INDEX(CT_ENERO_2025!$K$10:$K$1539,MATCH($B$12&amp;L$11&amp;$C$9,CT_ENERO_2025!$A$10:$A$1539,0)),3)</f>
        <v>0.83799999999999997</v>
      </c>
      <c r="M13" s="301">
        <f>ROUND(INDEX(CT_ENERO_2025!$K$10:$K$1539,MATCH($B$12&amp;M$11&amp;$C$9,CT_ENERO_2025!$A$10:$A$1539,0)),3)</f>
        <v>0.54</v>
      </c>
      <c r="N13" s="302">
        <f>ROUND(SUM(G13:M13),3)</f>
        <v>3.2829999999999999</v>
      </c>
      <c r="O13" s="10"/>
      <c r="AD13" s="202" t="s">
        <v>61</v>
      </c>
    </row>
    <row r="14" spans="1:30" ht="13.9" customHeight="1" x14ac:dyDescent="0.3">
      <c r="B14" s="598" t="s">
        <v>50</v>
      </c>
      <c r="C14" s="600" t="s">
        <v>115</v>
      </c>
      <c r="D14" s="602" t="s">
        <v>161</v>
      </c>
      <c r="E14" s="295" t="s">
        <v>202</v>
      </c>
      <c r="F14" s="295" t="s">
        <v>203</v>
      </c>
      <c r="G14" s="296"/>
      <c r="H14" s="296"/>
      <c r="I14" s="296"/>
      <c r="J14" s="303">
        <f>ROUND(INDEX(CT_ENERO_2025!$K$10:$K$1539,MATCH($B$14&amp;J$11&amp;$C$9,CT_ENERO_2025!$A$10:$A$1539,0)),2)</f>
        <v>37.24</v>
      </c>
      <c r="K14" s="296"/>
      <c r="L14" s="296"/>
      <c r="M14" s="296"/>
      <c r="N14" s="298">
        <f>SUM(G14:M14)</f>
        <v>37.24</v>
      </c>
      <c r="O14" s="10"/>
      <c r="AD14" s="202" t="s">
        <v>62</v>
      </c>
    </row>
    <row r="15" spans="1:30" ht="30" x14ac:dyDescent="0.3">
      <c r="B15" s="599"/>
      <c r="C15" s="601"/>
      <c r="D15" s="603"/>
      <c r="E15" s="299" t="s">
        <v>204</v>
      </c>
      <c r="F15" s="299" t="s">
        <v>184</v>
      </c>
      <c r="G15" s="300">
        <f>ROUND(INDEX(CT_ENERO_2025!$K$10:$K$1539,MATCH($B$14&amp;G$11&amp;$C$9,CT_ENERO_2025!$A$10:$A$1539,0)),4)</f>
        <v>0.18090000000000001</v>
      </c>
      <c r="H15" s="300">
        <f>ROUND(INDEX(CT_ENERO_2025!$K$10:$K$1539,MATCH($B$14&amp;H$11&amp;$C$9,CT_ENERO_2025!$A$10:$A$1539,0)),4)</f>
        <v>1.4668000000000001</v>
      </c>
      <c r="I15" s="300">
        <f>ROUND(INDEX(CT_ENERO_2025!$K$10:$K$1539,MATCH($B$14&amp;I$11&amp;$C$9,CT_ENERO_2025!$A$10:$A$1539,0)),4)</f>
        <v>6.4999999999999997E-3</v>
      </c>
      <c r="J15" s="300"/>
      <c r="K15" s="300">
        <f>ROUND(INDEX(CT_ENERO_2025!$K$10:$K$1539,MATCH($B$14&amp;K$11&amp;$C$9,CT_ENERO_2025!$A$10:$A$1539,0)),4)</f>
        <v>6.1999999999999998E-3</v>
      </c>
      <c r="L15" s="301">
        <f>ROUND(INDEX(CT_ENERO_2025!$K$10:$K$1539,MATCH($B$14&amp;L$11&amp;$C$9,CT_ENERO_2025!$A$10:$A$1539,0)),3)</f>
        <v>0.84</v>
      </c>
      <c r="M15" s="301">
        <f>ROUND(INDEX(CT_ENERO_2025!$K$10:$K$1539,MATCH($B$14&amp;M$11&amp;$C$9,CT_ENERO_2025!$A$10:$A$1539,0)),3)</f>
        <v>0.53800000000000003</v>
      </c>
      <c r="N15" s="302">
        <f>ROUND(SUM(G15:M15),3)</f>
        <v>3.0379999999999998</v>
      </c>
      <c r="O15" s="10"/>
      <c r="AD15" s="202" t="s">
        <v>63</v>
      </c>
    </row>
    <row r="16" spans="1:30" ht="13.9" customHeight="1" x14ac:dyDescent="0.3">
      <c r="B16" s="604" t="s">
        <v>56</v>
      </c>
      <c r="C16" s="605" t="s">
        <v>116</v>
      </c>
      <c r="D16" s="606" t="s">
        <v>161</v>
      </c>
      <c r="E16" s="304" t="s">
        <v>202</v>
      </c>
      <c r="F16" s="304" t="s">
        <v>203</v>
      </c>
      <c r="G16" s="305"/>
      <c r="H16" s="305"/>
      <c r="I16" s="305"/>
      <c r="J16" s="306">
        <f>ROUND(INDEX(CT_ENERO_2025!$K$10:$K$1539,MATCH($B$16&amp;J$11&amp;$C$9,CT_ENERO_2025!$A$10:$A$1539,0)),2)</f>
        <v>37.24</v>
      </c>
      <c r="K16" s="305"/>
      <c r="L16" s="305"/>
      <c r="M16" s="305"/>
      <c r="N16" s="307">
        <f>SUM(G16:M16)</f>
        <v>37.24</v>
      </c>
      <c r="O16" s="10"/>
      <c r="AD16" s="202" t="s">
        <v>64</v>
      </c>
    </row>
    <row r="17" spans="2:30" ht="30" x14ac:dyDescent="0.3">
      <c r="B17" s="604"/>
      <c r="C17" s="605"/>
      <c r="D17" s="606"/>
      <c r="E17" s="304" t="s">
        <v>204</v>
      </c>
      <c r="F17" s="304" t="s">
        <v>184</v>
      </c>
      <c r="G17" s="308">
        <f>ROUND(INDEX(CT_ENERO_2025!$K$10:$K$1539,MATCH($B$16&amp;G$11&amp;$C$9,CT_ENERO_2025!$A$10:$A$1539,0)),4)</f>
        <v>0.18090000000000001</v>
      </c>
      <c r="H17" s="308">
        <f>ROUND(INDEX(CT_ENERO_2025!$K$10:$K$1539,MATCH($B$16&amp;H$11&amp;$C$9,CT_ENERO_2025!$A$10:$A$1539,0)),4)</f>
        <v>1.3951</v>
      </c>
      <c r="I17" s="308">
        <f>ROUND(INDEX(CT_ENERO_2025!$K$10:$K$1539,MATCH($B$16&amp;I$11&amp;$C$9,CT_ENERO_2025!$A$10:$A$1539,0)),4)</f>
        <v>6.4999999999999997E-3</v>
      </c>
      <c r="J17" s="308"/>
      <c r="K17" s="308">
        <f>ROUND(INDEX(CT_ENERO_2025!$K$10:$K$1539,MATCH($B$16&amp;K$11&amp;$C$9,CT_ENERO_2025!$A$10:$A$1539,0)),4)</f>
        <v>6.1999999999999998E-3</v>
      </c>
      <c r="L17" s="309">
        <f>ROUND(INDEX(CT_ENERO_2025!$K$10:$K$1539,MATCH($B$16&amp;L$11&amp;$C$9,CT_ENERO_2025!$A$10:$A$1539,0)),3)</f>
        <v>1.8819999999999999</v>
      </c>
      <c r="M17" s="309">
        <f>ROUND(INDEX(CT_ENERO_2025!$K$10:$K$1539,MATCH($B$16&amp;M$11&amp;$C$9,CT_ENERO_2025!$A$10:$A$1539,0)),3)</f>
        <v>1.161</v>
      </c>
      <c r="N17" s="310">
        <f>ROUND(SUM(G17:M17),3)</f>
        <v>4.6319999999999997</v>
      </c>
      <c r="O17" s="10"/>
      <c r="AD17" s="202" t="s">
        <v>65</v>
      </c>
    </row>
    <row r="18" spans="2:30" ht="13.9" customHeight="1" x14ac:dyDescent="0.3">
      <c r="B18" s="598" t="s">
        <v>53</v>
      </c>
      <c r="C18" s="600" t="s">
        <v>117</v>
      </c>
      <c r="D18" s="602" t="s">
        <v>161</v>
      </c>
      <c r="E18" s="295" t="s">
        <v>205</v>
      </c>
      <c r="F18" s="295" t="s">
        <v>203</v>
      </c>
      <c r="G18" s="296"/>
      <c r="H18" s="296"/>
      <c r="I18" s="296"/>
      <c r="J18" s="303">
        <f>ROUND(INDEX(CT_ENERO_2025!$K$10:$K$1539,MATCH($B$18&amp;J$11&amp;$C$9,CT_ENERO_2025!$A$10:$A$1539,0)),2)</f>
        <v>372.38</v>
      </c>
      <c r="K18" s="296"/>
      <c r="L18" s="296"/>
      <c r="M18" s="296"/>
      <c r="N18" s="298">
        <f>SUM(G18:M18)</f>
        <v>372.38</v>
      </c>
      <c r="O18" s="10"/>
      <c r="AD18" s="202" t="s">
        <v>66</v>
      </c>
    </row>
    <row r="19" spans="2:30" ht="30" x14ac:dyDescent="0.3">
      <c r="B19" s="604"/>
      <c r="C19" s="605"/>
      <c r="D19" s="606"/>
      <c r="E19" s="304" t="s">
        <v>204</v>
      </c>
      <c r="F19" s="304" t="s">
        <v>206</v>
      </c>
      <c r="G19" s="308">
        <f>ROUND(INDEX(CT_ENERO_2025!$K$10:$K$1539,MATCH($B$18&amp;G$11&amp;$C$9,CT_ENERO_2025!$A$10:$A$1539,0)),4)</f>
        <v>0.18090000000000001</v>
      </c>
      <c r="H19" s="308"/>
      <c r="I19" s="308">
        <f>ROUND(INDEX(CT_ENERO_2025!$K$10:$K$1539,MATCH($B$18&amp;I$11&amp;$C$9,CT_ENERO_2025!$A$10:$A$1539,0)),4)</f>
        <v>6.4999999999999997E-3</v>
      </c>
      <c r="J19" s="308"/>
      <c r="K19" s="308">
        <f>ROUND(INDEX(CT_ENERO_2025!$K$10:$K$1539,MATCH($B$18&amp;K$11&amp;$C$9,CT_ENERO_2025!$A$10:$A$1539,0)),4)</f>
        <v>6.1999999999999998E-3</v>
      </c>
      <c r="L19" s="309">
        <f>ROUND(INDEX(CT_ENERO_2025!$K$10:$K$1539,MATCH($B$18&amp;L$11&amp;$C$9,CT_ENERO_2025!$A$10:$A$1539,0)),3)</f>
        <v>1.4</v>
      </c>
      <c r="M19" s="309"/>
      <c r="N19" s="310">
        <f>ROUND(SUM(G19:M19),3)</f>
        <v>1.5940000000000001</v>
      </c>
      <c r="O19" s="10"/>
      <c r="AD19" s="202" t="s">
        <v>67</v>
      </c>
    </row>
    <row r="20" spans="2:30" ht="16.5" x14ac:dyDescent="0.3">
      <c r="B20" s="599"/>
      <c r="C20" s="601"/>
      <c r="D20" s="603"/>
      <c r="E20" s="299" t="s">
        <v>207</v>
      </c>
      <c r="F20" s="299" t="s">
        <v>186</v>
      </c>
      <c r="G20" s="311"/>
      <c r="H20" s="312">
        <f>ROUND(INDEX(CT_ENERO_2025!$K$10:$K$1539,MATCH($B$18&amp;H$11&amp;$C$9,CT_ENERO_2025!$A$10:$A$1539,0)),2)</f>
        <v>552.46</v>
      </c>
      <c r="I20" s="311"/>
      <c r="J20" s="313"/>
      <c r="K20" s="311"/>
      <c r="L20" s="311"/>
      <c r="M20" s="313">
        <f>ROUND(INDEX(CT_ENERO_2025!$K$10:$K$1539,MATCH($B$18&amp;M$11&amp;$C$9,CT_ENERO_2025!$A$10:$A$1539,0)),2)</f>
        <v>262.37</v>
      </c>
      <c r="N20" s="314">
        <f>SUM(G20:M20)</f>
        <v>814.83</v>
      </c>
      <c r="O20" s="10"/>
      <c r="AD20" s="202" t="s">
        <v>68</v>
      </c>
    </row>
    <row r="21" spans="2:30" ht="15" customHeight="1" x14ac:dyDescent="0.3">
      <c r="B21" s="604" t="s">
        <v>59</v>
      </c>
      <c r="C21" s="605" t="s">
        <v>120</v>
      </c>
      <c r="D21" s="606" t="s">
        <v>161</v>
      </c>
      <c r="E21" s="304" t="s">
        <v>205</v>
      </c>
      <c r="F21" s="304" t="s">
        <v>203</v>
      </c>
      <c r="G21" s="305"/>
      <c r="H21" s="305"/>
      <c r="I21" s="305"/>
      <c r="J21" s="306">
        <f>ROUND(INDEX(CT_ENERO_2025!$K$10:$K$1539,MATCH($B$21&amp;J$11&amp;$C$9,CT_ENERO_2025!$A$10:$A$1539,0)),2)</f>
        <v>37.24</v>
      </c>
      <c r="K21" s="305"/>
      <c r="L21" s="305"/>
      <c r="M21" s="305"/>
      <c r="N21" s="307">
        <f>SUM(G21:M21)</f>
        <v>37.24</v>
      </c>
      <c r="O21" s="10"/>
      <c r="AD21" s="202" t="s">
        <v>74</v>
      </c>
    </row>
    <row r="22" spans="2:30" ht="25.5" customHeight="1" x14ac:dyDescent="0.3">
      <c r="B22" s="604"/>
      <c r="C22" s="605"/>
      <c r="D22" s="606"/>
      <c r="E22" s="304" t="s">
        <v>204</v>
      </c>
      <c r="F22" s="304" t="s">
        <v>206</v>
      </c>
      <c r="G22" s="308">
        <f>(ROUND(INDEX(CT_ENERO_2025!$K$10:$K$1539,MATCH($B$21&amp;G$11&amp;$C$9,CT_ENERO_2025!$A$10:$A$1539,0)),4))</f>
        <v>0.18090000000000001</v>
      </c>
      <c r="H22" s="308">
        <f>(ROUND(INDEX(CT_ENERO_2025!$K$10:$K$1539,MATCH($B$21&amp;H$11&amp;$C$9,CT_ENERO_2025!$A$10:$A$1539,0)),4))</f>
        <v>1.3951</v>
      </c>
      <c r="I22" s="308">
        <f>(ROUND(INDEX(CT_ENERO_2025!$K$10:$K$1539,MATCH($B$21&amp;I$11&amp;$C$9,CT_ENERO_2025!$A$10:$A$1539,0)),4))</f>
        <v>6.4999999999999997E-3</v>
      </c>
      <c r="J22" s="308"/>
      <c r="K22" s="308">
        <f>(ROUND(INDEX(CT_ENERO_2025!$K$10:$K$1539,MATCH($B$21&amp;K$11&amp;$C$9,CT_ENERO_2025!$A$10:$A$1539,0)),4))</f>
        <v>6.1999999999999998E-3</v>
      </c>
      <c r="L22" s="309">
        <f>(ROUND(INDEX(CT_ENERO_2025!$K$10:$K$1539,MATCH($B$21&amp;L$11&amp;$C$9,CT_ENERO_2025!$A$10:$A$1539,0)),3))</f>
        <v>0.82599999999999996</v>
      </c>
      <c r="M22" s="309">
        <f>(ROUND(INDEX(CT_ENERO_2025!$K$10:$K$1539,MATCH($B$21&amp;M$11&amp;$C$9,CT_ENERO_2025!$A$10:$A$1539,0)),3))</f>
        <v>0.623</v>
      </c>
      <c r="N22" s="310">
        <f>ROUND(SUM(G22:M22),3)</f>
        <v>3.0379999999999998</v>
      </c>
      <c r="O22" s="10"/>
      <c r="AD22" s="202" t="s">
        <v>75</v>
      </c>
    </row>
    <row r="23" spans="2:30" ht="13.9" customHeight="1" x14ac:dyDescent="0.3">
      <c r="B23" s="598" t="s">
        <v>60</v>
      </c>
      <c r="C23" s="600" t="s">
        <v>123</v>
      </c>
      <c r="D23" s="602" t="s">
        <v>161</v>
      </c>
      <c r="E23" s="295" t="s">
        <v>205</v>
      </c>
      <c r="F23" s="295" t="s">
        <v>203</v>
      </c>
      <c r="G23" s="296"/>
      <c r="H23" s="296"/>
      <c r="I23" s="296"/>
      <c r="J23" s="303">
        <f>ROUND(INDEX(CT_ENERO_2025!$K$10:$K$1539,MATCH($B$23&amp;J$11&amp;$C$9,CT_ENERO_2025!$A$10:$A$1539,0)),2)</f>
        <v>372.38</v>
      </c>
      <c r="K23" s="296"/>
      <c r="L23" s="296"/>
      <c r="M23" s="296"/>
      <c r="N23" s="315">
        <f>SUM(G23:M23)</f>
        <v>372.38</v>
      </c>
      <c r="O23" s="10"/>
      <c r="AD23" s="202" t="s">
        <v>76</v>
      </c>
    </row>
    <row r="24" spans="2:30" ht="30" x14ac:dyDescent="0.3">
      <c r="B24" s="604"/>
      <c r="C24" s="605"/>
      <c r="D24" s="606"/>
      <c r="E24" s="304" t="s">
        <v>204</v>
      </c>
      <c r="F24" s="304" t="s">
        <v>206</v>
      </c>
      <c r="G24" s="308">
        <f>ROUND(INDEX(CT_ENERO_2025!$K$10:$K$1539,MATCH($B$23&amp;G$11&amp;$C$9,CT_ENERO_2025!$A$10:$A$1539,0)),4)</f>
        <v>0.18090000000000001</v>
      </c>
      <c r="H24" s="308"/>
      <c r="I24" s="308">
        <f>ROUND(INDEX(CT_ENERO_2025!$K$10:$K$1539,MATCH($B$23&amp;I$11&amp;$C$9,CT_ENERO_2025!$A$10:$A$1539,0)),4)</f>
        <v>6.4999999999999997E-3</v>
      </c>
      <c r="J24" s="308"/>
      <c r="K24" s="308">
        <f>ROUND(INDEX(CT_ENERO_2025!$K$10:$K$1539,MATCH($B$23&amp;K$11&amp;$C$9,CT_ENERO_2025!$A$10:$A$1539,0)),4)</f>
        <v>6.1999999999999998E-3</v>
      </c>
      <c r="L24" s="309">
        <f>ROUND(INDEX(CT_ENERO_2025!$K$10:$K$1539,MATCH($B$23&amp;L$11&amp;$C$9,CT_ENERO_2025!$A$10:$A$1539,0)),3)</f>
        <v>0.78200000000000003</v>
      </c>
      <c r="M24" s="309"/>
      <c r="N24" s="310">
        <f>ROUND(SUM(G24:M24),3)</f>
        <v>0.97599999999999998</v>
      </c>
      <c r="O24" s="10"/>
      <c r="AD24" s="202" t="s">
        <v>69</v>
      </c>
    </row>
    <row r="25" spans="2:30" ht="16.5" x14ac:dyDescent="0.3">
      <c r="B25" s="599"/>
      <c r="C25" s="601"/>
      <c r="D25" s="603"/>
      <c r="E25" s="299" t="s">
        <v>207</v>
      </c>
      <c r="F25" s="299" t="s">
        <v>186</v>
      </c>
      <c r="G25" s="311"/>
      <c r="H25" s="312">
        <f>ROUND(INDEX(CT_ENERO_2025!$K$10:$K$1709,MATCH($B$23&amp;H$11&amp;$C$9,CT_ENERO_2025!$A$10:$A$1709,0)),2)</f>
        <v>167.07</v>
      </c>
      <c r="I25" s="311"/>
      <c r="J25" s="313"/>
      <c r="K25" s="311"/>
      <c r="L25" s="311"/>
      <c r="M25" s="313">
        <f>ROUND(INDEX(CT_ENERO_2025!$K$10:$K$1539,MATCH($B$23&amp;M$11&amp;$C$9,CT_ENERO_2025!$A$10:$A$1539,0)),2)</f>
        <v>165.68</v>
      </c>
      <c r="N25" s="314">
        <f>SUM(G25:M25)</f>
        <v>332.75</v>
      </c>
      <c r="O25" s="10"/>
      <c r="AD25" s="202" t="s">
        <v>70</v>
      </c>
    </row>
    <row r="26" spans="2:30" ht="16.5" x14ac:dyDescent="0.3">
      <c r="B26" s="604" t="s">
        <v>57</v>
      </c>
      <c r="C26" s="605" t="s">
        <v>121</v>
      </c>
      <c r="D26" s="606" t="s">
        <v>161</v>
      </c>
      <c r="E26" s="304" t="s">
        <v>205</v>
      </c>
      <c r="F26" s="304" t="s">
        <v>203</v>
      </c>
      <c r="G26" s="305"/>
      <c r="H26" s="305"/>
      <c r="I26" s="305"/>
      <c r="J26" s="306">
        <f>ROUND(INDEX(CT_ENERO_2025!$K$10:$K$1539,MATCH($B$26&amp;J$11&amp;$C$9,CT_ENERO_2025!$A$10:$A$1539,0)),2)</f>
        <v>37.24</v>
      </c>
      <c r="K26" s="305"/>
      <c r="L26" s="305"/>
      <c r="M26" s="305"/>
      <c r="N26" s="307">
        <f>SUM(G26:M26)</f>
        <v>37.24</v>
      </c>
      <c r="O26" s="10"/>
      <c r="AD26" s="202" t="s">
        <v>71</v>
      </c>
    </row>
    <row r="27" spans="2:30" ht="30" x14ac:dyDescent="0.3">
      <c r="B27" s="604"/>
      <c r="C27" s="605"/>
      <c r="D27" s="606"/>
      <c r="E27" s="304" t="s">
        <v>204</v>
      </c>
      <c r="F27" s="304" t="s">
        <v>206</v>
      </c>
      <c r="G27" s="308">
        <f>ROUND(INDEX(CT_ENERO_2025!$K$10:$K$1539,MATCH($B$26&amp;G$11&amp;$C$9,CT_ENERO_2025!$A$10:$A$1539,0)),4)</f>
        <v>0.18090000000000001</v>
      </c>
      <c r="H27" s="308">
        <f>ROUND(INDEX(CT_ENERO_2025!$K$10:$K$1539,MATCH($B$26&amp;H$11&amp;$C$9,CT_ENERO_2025!$A$10:$A$1539,0)),4)</f>
        <v>1.3951</v>
      </c>
      <c r="I27" s="308">
        <f>ROUND(INDEX(CT_ENERO_2025!$K$10:$K$1539,MATCH($B$26&amp;I$11&amp;$C$9,CT_ENERO_2025!$A$10:$A$1539,0)),4)</f>
        <v>6.4999999999999997E-3</v>
      </c>
      <c r="J27" s="308"/>
      <c r="K27" s="308">
        <f>ROUND(INDEX(CT_ENERO_2025!$K$10:$K$1539,MATCH($B$26&amp;K$11&amp;$C$9,CT_ENERO_2025!$A$10:$A$1539,0)),4)</f>
        <v>6.1999999999999998E-3</v>
      </c>
      <c r="L27" s="309">
        <f>ROUND(INDEX(CT_ENERO_2025!$K$10:$K$1539,MATCH($B$26&amp;L$11&amp;$C$9,CT_ENERO_2025!$A$10:$A$1539,0)),3)</f>
        <v>1.583</v>
      </c>
      <c r="M27" s="309">
        <f>ROUND(INDEX(CT_ENERO_2025!$K$10:$K$1539,MATCH($B$26&amp;M$11&amp;$C$9,CT_ENERO_2025!$A$10:$A$1539,0)),3)</f>
        <v>1.6220000000000001</v>
      </c>
      <c r="N27" s="310">
        <f>ROUND(SUM(G27:M27),3)</f>
        <v>4.7939999999999996</v>
      </c>
      <c r="O27" s="10"/>
      <c r="AD27" s="202" t="s">
        <v>72</v>
      </c>
    </row>
    <row r="28" spans="2:30" ht="13.9" customHeight="1" x14ac:dyDescent="0.3">
      <c r="B28" s="598" t="s">
        <v>58</v>
      </c>
      <c r="C28" s="600" t="s">
        <v>122</v>
      </c>
      <c r="D28" s="602" t="s">
        <v>161</v>
      </c>
      <c r="E28" s="295" t="s">
        <v>205</v>
      </c>
      <c r="F28" s="295" t="s">
        <v>203</v>
      </c>
      <c r="G28" s="296"/>
      <c r="H28" s="296"/>
      <c r="I28" s="296"/>
      <c r="J28" s="303">
        <f>ROUND(INDEX(CT_ENERO_2025!$K$10:$K$1539,MATCH($B$28&amp;J$11&amp;$C$9,CT_ENERO_2025!$A$10:$A$1539,0)),2)</f>
        <v>372.38</v>
      </c>
      <c r="K28" s="296"/>
      <c r="L28" s="296"/>
      <c r="M28" s="296"/>
      <c r="N28" s="298">
        <f>SUM(G28:M28)</f>
        <v>372.38</v>
      </c>
      <c r="O28" s="10"/>
      <c r="AD28" s="202" t="s">
        <v>73</v>
      </c>
    </row>
    <row r="29" spans="2:30" ht="27.75" customHeight="1" x14ac:dyDescent="0.3">
      <c r="B29" s="604"/>
      <c r="C29" s="605"/>
      <c r="D29" s="606"/>
      <c r="E29" s="304" t="s">
        <v>204</v>
      </c>
      <c r="F29" s="304" t="s">
        <v>206</v>
      </c>
      <c r="G29" s="308">
        <f>ROUND(INDEX(CT_ENERO_2025!$K$10:$K$1539,MATCH($B$28&amp;G$11&amp;$C$9,CT_ENERO_2025!$A$10:$A$1539,0)),4)</f>
        <v>0.18090000000000001</v>
      </c>
      <c r="H29" s="308"/>
      <c r="I29" s="308">
        <f>ROUND(INDEX(CT_ENERO_2025!$K$10:$K$1539,MATCH($B$28&amp;I$11&amp;$C$9,CT_ENERO_2025!$A$10:$A$1539,0)),4)</f>
        <v>6.4999999999999997E-3</v>
      </c>
      <c r="J29" s="308"/>
      <c r="K29" s="308">
        <f>ROUND(INDEX(CT_ENERO_2025!$K$10:$K$1539,MATCH($B$28&amp;K$11&amp;$C$9,CT_ENERO_2025!$A$10:$A$1539,0)),4)</f>
        <v>6.1999999999999998E-3</v>
      </c>
      <c r="L29" s="309">
        <f>ROUND(INDEX(CT_ENERO_2025!$K$10:$K$1539,MATCH($B$28&amp;L$11&amp;$C$9,CT_ENERO_2025!$A$10:$A$1539,0)),3)</f>
        <v>1.2749999999999999</v>
      </c>
      <c r="M29" s="309">
        <f>ROUND(INDEX(CT_ENERO_2025!$K$10:$K$1539,MATCH($B$28&amp;M$11&amp;$C$9,CT_ENERO_2025!$A$10:$A$1539,0)),3)</f>
        <v>1.2210000000000001</v>
      </c>
      <c r="N29" s="310">
        <f>ROUND(SUM(G29:M29),3)</f>
        <v>2.69</v>
      </c>
      <c r="O29" s="10"/>
      <c r="AD29" s="202"/>
    </row>
    <row r="30" spans="2:30" ht="15" customHeight="1" x14ac:dyDescent="0.3">
      <c r="B30" s="599"/>
      <c r="C30" s="601"/>
      <c r="D30" s="603"/>
      <c r="E30" s="299" t="s">
        <v>207</v>
      </c>
      <c r="F30" s="299" t="s">
        <v>186</v>
      </c>
      <c r="G30" s="311"/>
      <c r="H30" s="312">
        <f>ROUND(INDEX(CT_ENERO_2025!$K$10:$K$1709,MATCH($B$28&amp;H$11&amp;$C$9,CT_ENERO_2025!$A$10:$A$1709,0)),2)</f>
        <v>167.07</v>
      </c>
      <c r="I30" s="311"/>
      <c r="J30" s="313"/>
      <c r="K30" s="311"/>
      <c r="L30" s="311"/>
      <c r="M30" s="316"/>
      <c r="N30" s="314">
        <f>SUM(G30:M30)</f>
        <v>167.07</v>
      </c>
      <c r="O30" s="10"/>
      <c r="AD30" s="202"/>
    </row>
    <row r="31" spans="2:30" ht="16.5" x14ac:dyDescent="0.3">
      <c r="B31" s="604" t="s">
        <v>55</v>
      </c>
      <c r="C31" s="605" t="s">
        <v>119</v>
      </c>
      <c r="D31" s="606" t="s">
        <v>161</v>
      </c>
      <c r="E31" s="304" t="s">
        <v>205</v>
      </c>
      <c r="F31" s="304" t="s">
        <v>203</v>
      </c>
      <c r="G31" s="305"/>
      <c r="H31" s="305"/>
      <c r="I31" s="305"/>
      <c r="J31" s="306">
        <f>ROUND(INDEX(CT_ENERO_2025!$K$10:$K$1539,MATCH($B$31&amp;J$11&amp;$C$9,CT_ENERO_2025!$A$10:$A$1539,0)),2)</f>
        <v>372.38</v>
      </c>
      <c r="K31" s="305"/>
      <c r="L31" s="305"/>
      <c r="M31" s="305"/>
      <c r="N31" s="307">
        <f>SUM(G31:M31)</f>
        <v>372.38</v>
      </c>
      <c r="O31" s="10"/>
      <c r="AD31" s="202"/>
    </row>
    <row r="32" spans="2:30" ht="30" x14ac:dyDescent="0.3">
      <c r="B32" s="604"/>
      <c r="C32" s="605"/>
      <c r="D32" s="606"/>
      <c r="E32" s="304" t="s">
        <v>204</v>
      </c>
      <c r="F32" s="304" t="s">
        <v>206</v>
      </c>
      <c r="G32" s="308">
        <f>ROUND(INDEX(CT_ENERO_2025!$K$10:$K$1539,MATCH($B$31&amp;G$11&amp;$C$9,CT_ENERO_2025!$A$10:$A$1539,0)),4)</f>
        <v>0.18090000000000001</v>
      </c>
      <c r="H32" s="308"/>
      <c r="I32" s="308">
        <f>ROUND(INDEX(CT_ENERO_2025!$K$10:$K$1539,MATCH($B$31&amp;I$11&amp;$C$9,CT_ENERO_2025!$A$10:$A$1539,0)),4)</f>
        <v>6.4999999999999997E-3</v>
      </c>
      <c r="J32" s="308"/>
      <c r="K32" s="308">
        <f>ROUND(INDEX(CT_ENERO_2025!$K$10:$K$1539,MATCH($B$31&amp;K$11&amp;$C$9,CT_ENERO_2025!$A$10:$A$1539,0)),4)</f>
        <v>6.1999999999999998E-3</v>
      </c>
      <c r="L32" s="309">
        <f>ROUND(INDEX(CT_ENERO_2025!$K$10:$K$1539,MATCH($B$31&amp;L$11&amp;$C$9,CT_ENERO_2025!$A$10:$A$1539,0)),3)</f>
        <v>1.3120000000000001</v>
      </c>
      <c r="M32" s="309"/>
      <c r="N32" s="310">
        <f>ROUND(SUM(G32:M32),3)</f>
        <v>1.506</v>
      </c>
      <c r="O32" s="10"/>
      <c r="AD32" s="202"/>
    </row>
    <row r="33" spans="2:15" ht="16.5" x14ac:dyDescent="0.3">
      <c r="B33" s="604"/>
      <c r="C33" s="605"/>
      <c r="D33" s="606"/>
      <c r="E33" s="304" t="s">
        <v>207</v>
      </c>
      <c r="F33" s="304" t="s">
        <v>186</v>
      </c>
      <c r="G33" s="305"/>
      <c r="H33" s="306">
        <f>ROUND(INDEX(CT_ENERO_2025!$K$10:$K$1709,MATCH($B$31&amp;H$11&amp;$C$9,CT_ENERO_2025!$A$10:$A$1709,0)),2)</f>
        <v>167.07</v>
      </c>
      <c r="I33" s="305"/>
      <c r="J33" s="317"/>
      <c r="K33" s="305"/>
      <c r="L33" s="305"/>
      <c r="M33" s="317">
        <f>ROUND(INDEX(CT_ENERO_2025!$K$10:$K$1539,MATCH($B$31&amp;M$11&amp;$C$9,CT_ENERO_2025!$A$10:$A$1539,0)),2)</f>
        <v>334.76</v>
      </c>
      <c r="N33" s="318">
        <f>SUM(G33:M33)</f>
        <v>501.83</v>
      </c>
      <c r="O33" s="10"/>
    </row>
    <row r="34" spans="2:15" ht="14.65" customHeight="1" x14ac:dyDescent="0.3">
      <c r="B34" s="598" t="s">
        <v>54</v>
      </c>
      <c r="C34" s="600" t="s">
        <v>118</v>
      </c>
      <c r="D34" s="319"/>
      <c r="E34" s="295" t="s">
        <v>205</v>
      </c>
      <c r="F34" s="295" t="s">
        <v>203</v>
      </c>
      <c r="G34" s="296"/>
      <c r="H34" s="296"/>
      <c r="I34" s="296"/>
      <c r="J34" s="303">
        <f>ROUND(INDEX(CT_ENERO_2025!$K$10:$K$1539,MATCH($B$34&amp;J$11&amp;$C$9,CT_ENERO_2025!$A$10:$A$1539,0)),2)</f>
        <v>372.38</v>
      </c>
      <c r="K34" s="296"/>
      <c r="L34" s="296"/>
      <c r="M34" s="320"/>
      <c r="N34" s="298">
        <f>SUM(G34:M34)</f>
        <v>372.38</v>
      </c>
      <c r="O34" s="10"/>
    </row>
    <row r="35" spans="2:15" ht="30" x14ac:dyDescent="0.3">
      <c r="B35" s="604"/>
      <c r="C35" s="605"/>
      <c r="D35" s="321" t="s">
        <v>146</v>
      </c>
      <c r="E35" s="304" t="s">
        <v>204</v>
      </c>
      <c r="F35" s="304" t="s">
        <v>206</v>
      </c>
      <c r="G35" s="308">
        <f>ROUND(INDEX(CT_ENERO_2025!$K$10:$K$1539,MATCH($B$34&amp;G$11&amp;$C$9,CT_ENERO_2025!$A$10:$A$1539,0)),4)</f>
        <v>0.18090000000000001</v>
      </c>
      <c r="H35" s="322"/>
      <c r="I35" s="308">
        <f>ROUND(INDEX(CT_ENERO_2025!$K$10:$K$1539,MATCH($B$34&amp;I$11&amp;$C$9,CT_ENERO_2025!$A$10:$A$1539,0)),4)</f>
        <v>6.4999999999999997E-3</v>
      </c>
      <c r="J35" s="323"/>
      <c r="K35" s="308">
        <f>ROUND(INDEX(CT_ENERO_2025!$K$10:$K$1539,MATCH($B$34&amp;K$11&amp;$C$9,CT_ENERO_2025!$A$10:$A$1539,0)),4)</f>
        <v>6.1999999999999998E-3</v>
      </c>
      <c r="L35" s="324">
        <f>ROUND(INDEX(CT_ENERO_2025!$K$10:$K$1539,MATCH($B$34&amp;L$11&amp;$C$9&amp;$D35,CT_ENERO_2025!$A$10:$A$1539,0)),4)</f>
        <v>0.88139999999999996</v>
      </c>
      <c r="M35" s="324"/>
      <c r="N35" s="325">
        <f>ROUND(SUM(G35:M35),4)</f>
        <v>1.075</v>
      </c>
      <c r="O35" s="10"/>
    </row>
    <row r="36" spans="2:15" ht="26.25" customHeight="1" x14ac:dyDescent="0.3">
      <c r="B36" s="604"/>
      <c r="C36" s="605"/>
      <c r="D36" s="321" t="s">
        <v>147</v>
      </c>
      <c r="E36" s="304" t="s">
        <v>204</v>
      </c>
      <c r="F36" s="304" t="s">
        <v>206</v>
      </c>
      <c r="G36" s="308">
        <f>ROUND(INDEX(CT_ENERO_2025!$K$10:$K$1539,MATCH($B$34&amp;G$11&amp;$C$9,CT_ENERO_2025!$A$10:$A$1539,0)),4)</f>
        <v>0.18090000000000001</v>
      </c>
      <c r="H36" s="322"/>
      <c r="I36" s="308">
        <f>ROUND(INDEX(CT_ENERO_2025!$K$10:$K$1539,MATCH($B$34&amp;I$11&amp;$C$9,CT_ENERO_2025!$A$10:$A$1539,0)),4)</f>
        <v>6.4999999999999997E-3</v>
      </c>
      <c r="J36" s="323"/>
      <c r="K36" s="308">
        <f>ROUND(INDEX(CT_ENERO_2025!$K$10:$K$1539,MATCH($B$34&amp;K$11&amp;$C$9,CT_ENERO_2025!$A$10:$A$1539,0)),4)</f>
        <v>6.1999999999999998E-3</v>
      </c>
      <c r="L36" s="324">
        <f>ROUND(INDEX(CT_ENERO_2025!$K$10:$K$1539,MATCH($B$34&amp;L$11&amp;$C$9&amp;$D36,CT_ENERO_2025!$A$10:$A$1539,0)),4)</f>
        <v>1.7374000000000001</v>
      </c>
      <c r="M36" s="324"/>
      <c r="N36" s="325">
        <f>ROUND(SUM(G36:M36),4)</f>
        <v>1.931</v>
      </c>
      <c r="O36" s="10"/>
    </row>
    <row r="37" spans="2:15" ht="26.25" customHeight="1" x14ac:dyDescent="0.3">
      <c r="B37" s="604"/>
      <c r="C37" s="605"/>
      <c r="D37" s="321" t="s">
        <v>148</v>
      </c>
      <c r="E37" s="304" t="s">
        <v>204</v>
      </c>
      <c r="F37" s="304" t="s">
        <v>206</v>
      </c>
      <c r="G37" s="308">
        <f>ROUND(INDEX(CT_ENERO_2025!$K$10:$K$1539,MATCH($B$34&amp;G$11&amp;$C$9,CT_ENERO_2025!$A$10:$A$1539,0)),4)</f>
        <v>0.18090000000000001</v>
      </c>
      <c r="H37" s="322"/>
      <c r="I37" s="308">
        <f>ROUND(INDEX(CT_ENERO_2025!$K$10:$K$1539,MATCH($B$34&amp;I$11&amp;$C$9,CT_ENERO_2025!$A$10:$A$1539,0)),4)</f>
        <v>6.4999999999999997E-3</v>
      </c>
      <c r="J37" s="323"/>
      <c r="K37" s="308">
        <f>ROUND(INDEX(CT_ENERO_2025!$K$10:$K$1539,MATCH($B$34&amp;K$11&amp;$C$9,CT_ENERO_2025!$A$10:$A$1539,0)),4)</f>
        <v>6.1999999999999998E-3</v>
      </c>
      <c r="L37" s="324">
        <f>ROUND(INDEX(CT_ENERO_2025!$K$10:$K$1539,MATCH($B$34&amp;L$11&amp;$C$9&amp;$D37,CT_ENERO_2025!$A$10:$A$1539,0)),4)</f>
        <v>1.9811000000000001</v>
      </c>
      <c r="M37" s="324"/>
      <c r="N37" s="325">
        <f>ROUND(SUM(G37:M37),4)</f>
        <v>2.1747000000000001</v>
      </c>
      <c r="O37" s="10"/>
    </row>
    <row r="38" spans="2:15" ht="16.5" x14ac:dyDescent="0.3">
      <c r="B38" s="599"/>
      <c r="C38" s="601"/>
      <c r="D38" s="326"/>
      <c r="E38" s="299" t="s">
        <v>207</v>
      </c>
      <c r="F38" s="299" t="s">
        <v>186</v>
      </c>
      <c r="G38" s="311"/>
      <c r="H38" s="312">
        <f>ROUND(INDEX(CT_ENERO_2025!$K$10:$K$1709,MATCH($B$34&amp;H$11&amp;$C$9,CT_ENERO_2025!$A$10:$A$1709,0)),2)</f>
        <v>167.07</v>
      </c>
      <c r="I38" s="311"/>
      <c r="J38" s="313"/>
      <c r="K38" s="311"/>
      <c r="L38" s="311"/>
      <c r="M38" s="312">
        <f>ROUND(INDEX(CT_ENERO_2025!$K$10:$K$1539,MATCH($B$34&amp;M$11&amp;$C$9,CT_ENERO_2025!$A$10:$A$1539,0)),2)</f>
        <v>421.46</v>
      </c>
      <c r="N38" s="314">
        <f>SUM(G38:M38)</f>
        <v>588.53</v>
      </c>
      <c r="O38" s="10"/>
    </row>
    <row r="39" spans="2:15" ht="14.65" customHeight="1" x14ac:dyDescent="0.3">
      <c r="B39" s="604" t="s">
        <v>51</v>
      </c>
      <c r="C39" s="605" t="s">
        <v>130</v>
      </c>
      <c r="D39" s="327"/>
      <c r="E39" s="304" t="s">
        <v>205</v>
      </c>
      <c r="F39" s="304" t="s">
        <v>203</v>
      </c>
      <c r="G39" s="305"/>
      <c r="H39" s="305"/>
      <c r="I39" s="305"/>
      <c r="J39" s="306">
        <f>ROUND(INDEX(CT_ENERO_2025!$K$10:$K$1539,MATCH($B$39&amp;J$11&amp;$C$9,CT_ENERO_2025!$A$10:$A$1539,0)),2)</f>
        <v>1117.1500000000001</v>
      </c>
      <c r="K39" s="305"/>
      <c r="L39" s="305"/>
      <c r="M39" s="328"/>
      <c r="N39" s="307">
        <f>SUM(G39:M39)</f>
        <v>1117.1500000000001</v>
      </c>
      <c r="O39" s="10"/>
    </row>
    <row r="40" spans="2:15" ht="30" x14ac:dyDescent="0.3">
      <c r="B40" s="604"/>
      <c r="C40" s="605"/>
      <c r="D40" s="321" t="s">
        <v>146</v>
      </c>
      <c r="E40" s="304" t="s">
        <v>204</v>
      </c>
      <c r="F40" s="304" t="s">
        <v>206</v>
      </c>
      <c r="G40" s="308">
        <f>ROUND(INDEX(CT_ENERO_2025!$K$10:$K$1539,MATCH($B$39&amp;G$11&amp;$C$9,CT_ENERO_2025!$A$10:$A$1539,0)),4)</f>
        <v>0.18090000000000001</v>
      </c>
      <c r="H40" s="322"/>
      <c r="I40" s="308">
        <f>ROUND(INDEX(CT_ENERO_2025!$K$10:$K$1539,MATCH($B$39&amp;I$11&amp;$C$9,CT_ENERO_2025!$A$10:$A$1539,0)),4)</f>
        <v>6.4999999999999997E-3</v>
      </c>
      <c r="J40" s="323"/>
      <c r="K40" s="308">
        <f>ROUND(INDEX(CT_ENERO_2025!$K$10:$K$1539,MATCH($B$39&amp;K$11&amp;$C$9,CT_ENERO_2025!$A$10:$A$1539,0)),4)</f>
        <v>6.1999999999999998E-3</v>
      </c>
      <c r="L40" s="324">
        <f>ROUND(INDEX(CT_ENERO_2025!$K$10:$K$1539,MATCH($B$39&amp;L$11&amp;$C$9&amp;$D40,CT_ENERO_2025!$A$10:$A$1539,0)),4)</f>
        <v>0.94889999999999997</v>
      </c>
      <c r="M40" s="324"/>
      <c r="N40" s="325">
        <f>ROUND(SUM(G40:M40),4)</f>
        <v>1.1425000000000001</v>
      </c>
      <c r="O40" s="10"/>
    </row>
    <row r="41" spans="2:15" ht="30" x14ac:dyDescent="0.3">
      <c r="B41" s="604"/>
      <c r="C41" s="605"/>
      <c r="D41" s="321" t="s">
        <v>147</v>
      </c>
      <c r="E41" s="304" t="s">
        <v>204</v>
      </c>
      <c r="F41" s="304" t="s">
        <v>206</v>
      </c>
      <c r="G41" s="308">
        <f>ROUND(INDEX(CT_ENERO_2025!$K$10:$K$1539,MATCH($B$39&amp;G$11&amp;$C$9,CT_ENERO_2025!$A$10:$A$1539,0)),4)</f>
        <v>0.18090000000000001</v>
      </c>
      <c r="H41" s="322"/>
      <c r="I41" s="308">
        <f>ROUND(INDEX(CT_ENERO_2025!$K$10:$K$1539,MATCH($B$39&amp;I$11&amp;$C$9,CT_ENERO_2025!$A$10:$A$1539,0)),4)</f>
        <v>6.4999999999999997E-3</v>
      </c>
      <c r="J41" s="323"/>
      <c r="K41" s="329">
        <f>ROUND(INDEX(CT_ENERO_2025!$K$10:$K$1539,MATCH($B$39&amp;K$11&amp;$C$9,CT_ENERO_2025!$A$10:$A$1539,0)),4)</f>
        <v>6.1999999999999998E-3</v>
      </c>
      <c r="L41" s="324">
        <f>ROUND(INDEX(CT_ENERO_2025!$K$10:$K$1539,MATCH($B$39&amp;L$11&amp;$C$9&amp;$D41,CT_ENERO_2025!$A$10:$A$1539,0)),4)</f>
        <v>1.6940999999999999</v>
      </c>
      <c r="M41" s="324"/>
      <c r="N41" s="325">
        <f>ROUND(SUM(G41:M41),4)</f>
        <v>1.8876999999999999</v>
      </c>
      <c r="O41" s="10"/>
    </row>
    <row r="42" spans="2:15" ht="30" x14ac:dyDescent="0.3">
      <c r="B42" s="604"/>
      <c r="C42" s="605"/>
      <c r="D42" s="321" t="s">
        <v>148</v>
      </c>
      <c r="E42" s="304" t="s">
        <v>204</v>
      </c>
      <c r="F42" s="304" t="s">
        <v>206</v>
      </c>
      <c r="G42" s="308">
        <f>ROUND(INDEX(CT_ENERO_2025!$K$10:$K$1539,MATCH($B$39&amp;G$11&amp;$C$9,CT_ENERO_2025!$A$10:$A$1539,0)),4)</f>
        <v>0.18090000000000001</v>
      </c>
      <c r="H42" s="322"/>
      <c r="I42" s="308">
        <f>ROUND(INDEX(CT_ENERO_2025!$K$10:$K$1539,MATCH($B$39&amp;I$11&amp;$C$9,CT_ENERO_2025!$A$10:$A$1539,0)),4)</f>
        <v>6.4999999999999997E-3</v>
      </c>
      <c r="J42" s="323"/>
      <c r="K42" s="329">
        <f>ROUND(INDEX(CT_ENERO_2025!$K$10:$K$1539,MATCH($B$39&amp;K$11&amp;$C$9,CT_ENERO_2025!$A$10:$A$1539,0)),4)</f>
        <v>6.1999999999999998E-3</v>
      </c>
      <c r="L42" s="324">
        <f>ROUND(INDEX(CT_ENERO_2025!$K$10:$K$1539,MATCH($B$39&amp;L$11&amp;$C$9&amp;$D42,CT_ENERO_2025!$A$10:$A$1539,0)),4)</f>
        <v>2.0396999999999998</v>
      </c>
      <c r="M42" s="324"/>
      <c r="N42" s="325">
        <f>ROUND(SUM(G42:M42),4)</f>
        <v>2.2332999999999998</v>
      </c>
      <c r="O42" s="10"/>
    </row>
    <row r="43" spans="2:15" ht="30" x14ac:dyDescent="0.3">
      <c r="B43" s="604"/>
      <c r="C43" s="605"/>
      <c r="D43" s="321" t="s">
        <v>151</v>
      </c>
      <c r="E43" s="304" t="s">
        <v>204</v>
      </c>
      <c r="F43" s="304" t="s">
        <v>206</v>
      </c>
      <c r="G43" s="308">
        <f>ROUND(INDEX(CT_ENERO_2025!$K$10:$K$1539,MATCH($B$39&amp;G$11&amp;$C$9,CT_ENERO_2025!$A$10:$A$1539,0)),4)</f>
        <v>0.18090000000000001</v>
      </c>
      <c r="H43" s="324"/>
      <c r="I43" s="308">
        <f>ROUND(INDEX(CT_ENERO_2025!$K$10:$K$1539,MATCH($B$39&amp;I$11&amp;$C$9,CT_ENERO_2025!$A$10:$A$1539,0)),4)</f>
        <v>6.4999999999999997E-3</v>
      </c>
      <c r="J43" s="323"/>
      <c r="K43" s="329">
        <f>ROUND(INDEX(CT_ENERO_2025!$K$10:$K$1539,MATCH($B$39&amp;K$11&amp;$C$9,CT_ENERO_2025!$A$10:$A$1539,0)),4)</f>
        <v>6.1999999999999998E-3</v>
      </c>
      <c r="L43" s="330">
        <f>ROUND(INDEX(CT_ENERO_2025!$K$10:$K$1539,MATCH($B$39&amp;L$11&amp;$C$9&amp;$D43,CT_ENERO_2025!$A$10:$A$1539,0)),4)</f>
        <v>0</v>
      </c>
      <c r="M43" s="331"/>
      <c r="N43" s="325">
        <f>ROUND(SUM(G43:M43),4)</f>
        <v>0.19359999999999999</v>
      </c>
      <c r="O43" s="10"/>
    </row>
    <row r="44" spans="2:15" ht="17.25" thickBot="1" x14ac:dyDescent="0.35">
      <c r="B44" s="609"/>
      <c r="C44" s="610"/>
      <c r="D44" s="332"/>
      <c r="E44" s="333" t="s">
        <v>207</v>
      </c>
      <c r="F44" s="333" t="s">
        <v>186</v>
      </c>
      <c r="G44" s="334"/>
      <c r="H44" s="334"/>
      <c r="I44" s="334"/>
      <c r="J44" s="335"/>
      <c r="K44" s="334"/>
      <c r="L44" s="334"/>
      <c r="M44" s="335">
        <f>ROUND(INDEX(CT_ENERO_2025!$K$10:$K$1539,MATCH($B$39&amp;M$11&amp;$C$9,CT_ENERO_2025!$A$10:$A$1539,0)),2)</f>
        <v>431.76</v>
      </c>
      <c r="N44" s="336">
        <f>SUM(G44:M44)</f>
        <v>431.76</v>
      </c>
      <c r="O44" s="10"/>
    </row>
    <row r="45" spans="2:15" ht="13.9" customHeight="1" x14ac:dyDescent="0.3">
      <c r="B45" s="607" t="s">
        <v>52</v>
      </c>
      <c r="C45" s="608" t="s">
        <v>131</v>
      </c>
      <c r="D45" s="327"/>
      <c r="E45" s="304" t="s">
        <v>205</v>
      </c>
      <c r="F45" s="304" t="s">
        <v>203</v>
      </c>
      <c r="G45" s="305"/>
      <c r="H45" s="305"/>
      <c r="I45" s="305"/>
      <c r="J45" s="337">
        <f>ROUND(INDEX(CT_ENERO_2025!$K$10:$K$1539,MATCH($B$45&amp;J$11&amp;$C$9,CT_ENERO_2025!$A$10:$A$1539,0)),2)</f>
        <v>1117.1500000000001</v>
      </c>
      <c r="K45" s="305"/>
      <c r="L45" s="305"/>
      <c r="M45" s="328"/>
      <c r="N45" s="307">
        <f>SUM(G45:M45)</f>
        <v>1117.1500000000001</v>
      </c>
      <c r="O45" s="10"/>
    </row>
    <row r="46" spans="2:15" ht="30" x14ac:dyDescent="0.3">
      <c r="B46" s="604"/>
      <c r="C46" s="605"/>
      <c r="D46" s="321" t="s">
        <v>146</v>
      </c>
      <c r="E46" s="304" t="s">
        <v>204</v>
      </c>
      <c r="F46" s="304" t="s">
        <v>206</v>
      </c>
      <c r="G46" s="308">
        <f>ROUND(INDEX(CT_ENERO_2025!$K$10:$K$1539,MATCH($B$45&amp;G$11&amp;$C$9,CT_ENERO_2025!$A$10:$A$1539,0)),4)</f>
        <v>7.9399999999999998E-2</v>
      </c>
      <c r="H46" s="308"/>
      <c r="I46" s="308">
        <f>ROUND(INDEX(CT_ENERO_2025!$K$10:$K$1539,MATCH($B$45&amp;I$11&amp;$C$9,CT_ENERO_2025!$A$10:$A$1539,0)),4)</f>
        <v>6.4999999999999997E-3</v>
      </c>
      <c r="J46" s="323"/>
      <c r="K46" s="308">
        <f>ROUND(INDEX(CT_ENERO_2025!$K$10:$K$1539,MATCH($B$45&amp;K$11&amp;$C$9,CT_ENERO_2025!$A$10:$A$1539,0)),4)</f>
        <v>6.1999999999999998E-3</v>
      </c>
      <c r="L46" s="324">
        <f>ROUND(INDEX(CT_ENERO_2025!$K$10:$K$1539,MATCH($B$45&amp;L$11&amp;$C$9&amp;$D46,CT_ENERO_2025!$A$10:$A$1539,0)),4)</f>
        <v>0.84770000000000001</v>
      </c>
      <c r="M46" s="324"/>
      <c r="N46" s="325">
        <f>ROUND(SUM(G46:M46),4)</f>
        <v>0.93979999999999997</v>
      </c>
      <c r="O46" s="10"/>
    </row>
    <row r="47" spans="2:15" ht="30" x14ac:dyDescent="0.3">
      <c r="B47" s="604"/>
      <c r="C47" s="605"/>
      <c r="D47" s="321" t="s">
        <v>147</v>
      </c>
      <c r="E47" s="304" t="s">
        <v>204</v>
      </c>
      <c r="F47" s="304" t="s">
        <v>206</v>
      </c>
      <c r="G47" s="308">
        <f>ROUND(INDEX(CT_ENERO_2025!$K$10:$K$1709,MATCH($B$45&amp;G$11&amp;$C$9,CT_ENERO_2025!$A$10:$A$1709,0)),4)</f>
        <v>7.9399999999999998E-2</v>
      </c>
      <c r="H47" s="322"/>
      <c r="I47" s="308">
        <f>ROUND(INDEX(CT_ENERO_2025!$K$10:$K$1539,MATCH($B$45&amp;I$11&amp;$C$9,CT_ENERO_2025!$A$10:$A$1539,0)),4)</f>
        <v>6.4999999999999997E-3</v>
      </c>
      <c r="J47" s="323"/>
      <c r="K47" s="308">
        <f>ROUND(INDEX(CT_ENERO_2025!$K$10:$K$1539,MATCH($B$45&amp;K$11&amp;$C$9,CT_ENERO_2025!$A$10:$A$1539,0)),4)</f>
        <v>6.1999999999999998E-3</v>
      </c>
      <c r="L47" s="324">
        <f>ROUND(INDEX(CT_ENERO_2025!$K$10:$K$1539,MATCH($B$45&amp;L$11&amp;$C$9&amp;$D47,CT_ENERO_2025!$A$10:$A$1539,0)),4)</f>
        <v>1.6321000000000001</v>
      </c>
      <c r="M47" s="324"/>
      <c r="N47" s="325">
        <f>ROUND(SUM(G47:M47),4)</f>
        <v>1.7242</v>
      </c>
      <c r="O47" s="10"/>
    </row>
    <row r="48" spans="2:15" ht="30" x14ac:dyDescent="0.3">
      <c r="B48" s="604"/>
      <c r="C48" s="605"/>
      <c r="D48" s="321" t="s">
        <v>148</v>
      </c>
      <c r="E48" s="304" t="s">
        <v>204</v>
      </c>
      <c r="F48" s="304" t="s">
        <v>206</v>
      </c>
      <c r="G48" s="308">
        <f>ROUND(INDEX(CT_ENERO_2025!$K$10:$K$1709,MATCH($B$45&amp;G$11&amp;$C$9,CT_ENERO_2025!$A$10:$A$1709,0)),4)</f>
        <v>7.9399999999999998E-2</v>
      </c>
      <c r="H48" s="322"/>
      <c r="I48" s="308">
        <f>ROUND(INDEX(CT_ENERO_2025!$K$10:$K$1539,MATCH($B$45&amp;I$11&amp;$C$9,CT_ENERO_2025!$A$10:$A$1539,0)),4)</f>
        <v>6.4999999999999997E-3</v>
      </c>
      <c r="J48" s="323"/>
      <c r="K48" s="308">
        <f>ROUND(INDEX(CT_ENERO_2025!$K$10:$K$1539,MATCH($B$45&amp;K$11&amp;$C$9,CT_ENERO_2025!$A$10:$A$1539,0)),4)</f>
        <v>6.1999999999999998E-3</v>
      </c>
      <c r="L48" s="324">
        <f>ROUND(INDEX(CT_ENERO_2025!$K$10:$K$1539,MATCH($B$45&amp;L$11&amp;$C$9&amp;$D48,CT_ENERO_2025!$A$10:$A$1539,0)),4)</f>
        <v>1.8673999999999999</v>
      </c>
      <c r="M48" s="324"/>
      <c r="N48" s="325">
        <f>ROUND(SUM(G48:M48),4)</f>
        <v>1.9595</v>
      </c>
      <c r="O48" s="10"/>
    </row>
    <row r="49" spans="2:15" ht="30" x14ac:dyDescent="0.3">
      <c r="B49" s="604"/>
      <c r="C49" s="605"/>
      <c r="D49" s="321" t="s">
        <v>151</v>
      </c>
      <c r="E49" s="304" t="s">
        <v>204</v>
      </c>
      <c r="F49" s="304" t="s">
        <v>206</v>
      </c>
      <c r="G49" s="308">
        <f>ROUND(INDEX(CT_ENERO_2025!$K$10:$K$1709,MATCH($B$45&amp;G$11&amp;$C$9,CT_ENERO_2025!$A$10:$A$1709,0)),4)</f>
        <v>7.9399999999999998E-2</v>
      </c>
      <c r="H49" s="324"/>
      <c r="I49" s="308">
        <f>ROUND(INDEX(CT_ENERO_2025!$K$10:$K$1539,MATCH($B$45&amp;I$11&amp;$C$9,CT_ENERO_2025!$A$10:$A$1539,0)),4)</f>
        <v>6.4999999999999997E-3</v>
      </c>
      <c r="J49" s="323"/>
      <c r="K49" s="308">
        <f>ROUND(INDEX(CT_ENERO_2025!$K$10:$K$1539,MATCH($B$45&amp;K$11&amp;$C$9,CT_ENERO_2025!$A$10:$A$1539,0)),4)</f>
        <v>6.1999999999999998E-3</v>
      </c>
      <c r="L49" s="330">
        <f>ROUND(INDEX(CT_ENERO_2025!$K$10:$K$1539,MATCH($B$45&amp;L$11&amp;$C$9&amp;$D49,CT_ENERO_2025!$A$10:$A$1539,0)),4)</f>
        <v>0</v>
      </c>
      <c r="M49" s="331"/>
      <c r="N49" s="325">
        <f>ROUND(SUM(G49:M49),4)</f>
        <v>9.2100000000000001E-2</v>
      </c>
      <c r="O49" s="10"/>
    </row>
    <row r="50" spans="2:15" ht="16.5" x14ac:dyDescent="0.3">
      <c r="B50" s="599"/>
      <c r="C50" s="601"/>
      <c r="D50" s="338"/>
      <c r="E50" s="299" t="s">
        <v>207</v>
      </c>
      <c r="F50" s="299" t="s">
        <v>186</v>
      </c>
      <c r="G50" s="311"/>
      <c r="H50" s="311"/>
      <c r="I50" s="311"/>
      <c r="J50" s="313"/>
      <c r="K50" s="311"/>
      <c r="L50" s="311"/>
      <c r="M50" s="313">
        <f>ROUND(INDEX(CT_ENERO_2025!$K$10:$K$1539,MATCH($B$45&amp;M$11&amp;$C$9,CT_ENERO_2025!$A$10:$A$1539,0)),2)</f>
        <v>421.46</v>
      </c>
      <c r="N50" s="314">
        <f>SUM(G50:M50)</f>
        <v>421.46</v>
      </c>
      <c r="O50" s="10"/>
    </row>
    <row r="51" spans="2:15" ht="16.5" x14ac:dyDescent="0.3"/>
    <row r="52" spans="2:15" ht="16.5" x14ac:dyDescent="0.3">
      <c r="G52" s="287"/>
      <c r="H52" s="287"/>
      <c r="I52" s="287"/>
      <c r="J52" s="287"/>
      <c r="K52" s="287"/>
      <c r="L52" s="287"/>
      <c r="M52" s="287"/>
    </row>
    <row r="53" spans="2:15" ht="16.5" x14ac:dyDescent="0.3">
      <c r="G53" s="287"/>
      <c r="H53" s="287"/>
      <c r="I53" s="287"/>
      <c r="J53" s="287"/>
      <c r="K53" s="287"/>
    </row>
  </sheetData>
  <sheetProtection algorithmName="SHA-512" hashValue="Rj2We6m8vc3CKwZpLEwOzPXsVSCPEBQ2BVfpD5QA4WOCVslJsr8KFPQfHnT44zmI+t5wveRb2L0I0c8uLHUk4w==" saltValue="OjwFLZp+mJnYhKNkpnwUGw==" spinCount="100000" sheet="1" objects="1" scenarios="1"/>
  <mergeCells count="33">
    <mergeCell ref="B45:B50"/>
    <mergeCell ref="C45:C50"/>
    <mergeCell ref="B31:B33"/>
    <mergeCell ref="C31:C33"/>
    <mergeCell ref="D31:D33"/>
    <mergeCell ref="B34:B38"/>
    <mergeCell ref="C34:C38"/>
    <mergeCell ref="B39:B44"/>
    <mergeCell ref="C39:C44"/>
    <mergeCell ref="B26:B27"/>
    <mergeCell ref="C26:C27"/>
    <mergeCell ref="D26:D27"/>
    <mergeCell ref="B28:B30"/>
    <mergeCell ref="C28:C30"/>
    <mergeCell ref="D28:D30"/>
    <mergeCell ref="B21:B22"/>
    <mergeCell ref="C21:C22"/>
    <mergeCell ref="D21:D22"/>
    <mergeCell ref="B23:B25"/>
    <mergeCell ref="C23:C25"/>
    <mergeCell ref="D23:D25"/>
    <mergeCell ref="B16:B17"/>
    <mergeCell ref="C16:C17"/>
    <mergeCell ref="D16:D17"/>
    <mergeCell ref="B18:B20"/>
    <mergeCell ref="C18:C20"/>
    <mergeCell ref="D18:D20"/>
    <mergeCell ref="B12:B13"/>
    <mergeCell ref="C12:C13"/>
    <mergeCell ref="D12:D13"/>
    <mergeCell ref="B14:B15"/>
    <mergeCell ref="C14:C15"/>
    <mergeCell ref="D14:D15"/>
  </mergeCells>
  <dataValidations count="1">
    <dataValidation type="list" allowBlank="1" showInputMessage="1" showErrorMessage="1" sqref="C9" xr:uid="{0E06CA1E-2A32-4F19-AA5A-72124D34122F}">
      <formula1>$AD$12:$AD$28</formula1>
    </dataValidation>
  </dataValidations>
  <hyperlinks>
    <hyperlink ref="N9" location="Índice!C8" display="Regresar" xr:uid="{0EBA5BA6-4291-4275-940F-B704D21B7890}"/>
    <hyperlink ref="N5" location="Índice!A1" display="Regresar" xr:uid="{B680CC20-81A9-410E-BF25-304CD49E3304}"/>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1163308-2f39-4597-951e-4e3527168ac4">
      <Terms xmlns="http://schemas.microsoft.com/office/infopath/2007/PartnerControls"/>
    </lcf76f155ced4ddcb4097134ff3c332f>
    <TaxCatchAll xmlns="d3f33b12-ac3e-448c-8f5c-6be013972e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B4F8724F1CC34DAD62F996201D5351" ma:contentTypeVersion="12" ma:contentTypeDescription="Crear nuevo documento." ma:contentTypeScope="" ma:versionID="2b920a3077e08448984e2106ee8377bb">
  <xsd:schema xmlns:xsd="http://www.w3.org/2001/XMLSchema" xmlns:xs="http://www.w3.org/2001/XMLSchema" xmlns:p="http://schemas.microsoft.com/office/2006/metadata/properties" xmlns:ns2="51163308-2f39-4597-951e-4e3527168ac4" xmlns:ns3="d3f33b12-ac3e-448c-8f5c-6be013972e4a" targetNamespace="http://schemas.microsoft.com/office/2006/metadata/properties" ma:root="true" ma:fieldsID="ee47affaf17be24fd772f34199d112ca" ns2:_="" ns3:_="">
    <xsd:import namespace="51163308-2f39-4597-951e-4e3527168ac4"/>
    <xsd:import namespace="d3f33b12-ac3e-448c-8f5c-6be013972e4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163308-2f39-4597-951e-4e3527168a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a0e3766d-f394-4e2b-979c-251ccb5b2be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3f33b12-ac3e-448c-8f5c-6be013972e4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73c247b-4b9d-437e-8bc8-981619eece12}" ma:internalName="TaxCatchAll" ma:showField="CatchAllData" ma:web="d3f33b12-ac3e-448c-8f5c-6be013972e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96701A-0A48-4EF4-8E97-A972090CB4A3}">
  <ds:schemaRefs>
    <ds:schemaRef ds:uri="http://schemas.microsoft.com/office/2006/metadata/properties"/>
    <ds:schemaRef ds:uri="http://schemas.microsoft.com/office/infopath/2007/PartnerControls"/>
    <ds:schemaRef ds:uri="51163308-2f39-4597-951e-4e3527168ac4"/>
    <ds:schemaRef ds:uri="d3f33b12-ac3e-448c-8f5c-6be013972e4a"/>
  </ds:schemaRefs>
</ds:datastoreItem>
</file>

<file path=customXml/itemProps2.xml><?xml version="1.0" encoding="utf-8"?>
<ds:datastoreItem xmlns:ds="http://schemas.openxmlformats.org/officeDocument/2006/customXml" ds:itemID="{2E69B0C9-903A-4D9B-95B0-E813EADD13CC}">
  <ds:schemaRefs>
    <ds:schemaRef ds:uri="http://schemas.microsoft.com/sharepoint/v3/contenttype/forms"/>
  </ds:schemaRefs>
</ds:datastoreItem>
</file>

<file path=customXml/itemProps3.xml><?xml version="1.0" encoding="utf-8"?>
<ds:datastoreItem xmlns:ds="http://schemas.openxmlformats.org/officeDocument/2006/customXml" ds:itemID="{BD991D37-0219-41EC-9C11-3FE7C168CE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163308-2f39-4597-951e-4e3527168ac4"/>
    <ds:schemaRef ds:uri="d3f33b12-ac3e-448c-8f5c-6be013972e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vt:i4>
      </vt:variant>
    </vt:vector>
  </HeadingPairs>
  <TitlesOfParts>
    <vt:vector size="33" baseType="lpstr">
      <vt:lpstr>Índice</vt:lpstr>
      <vt:lpstr>INSUMOS_ENERO_2025</vt:lpstr>
      <vt:lpstr>TR_ENERO_2025</vt:lpstr>
      <vt:lpstr>PC_ENERO_2025</vt:lpstr>
      <vt:lpstr>Mercado_ENERO_2025</vt:lpstr>
      <vt:lpstr>EC_ENERO_2025</vt:lpstr>
      <vt:lpstr>CEC_ENERO_2025</vt:lpstr>
      <vt:lpstr>CT_ENERO_2025</vt:lpstr>
      <vt:lpstr>CD_ENERO_2025</vt:lpstr>
      <vt:lpstr>INSUMOS_FEBRERO_2025</vt:lpstr>
      <vt:lpstr>TR_FEBRERO_2025</vt:lpstr>
      <vt:lpstr>PC_FEBRERO_2025</vt:lpstr>
      <vt:lpstr>Mercado_FEBRERO_2025</vt:lpstr>
      <vt:lpstr>EC_FEBRERO_2025</vt:lpstr>
      <vt:lpstr>CEC_FEBRERO_2025</vt:lpstr>
      <vt:lpstr>CT_FEBRERO_2025</vt:lpstr>
      <vt:lpstr>CD_FEBRERO_2025</vt:lpstr>
      <vt:lpstr>INSUMOS_MARZO_2025</vt:lpstr>
      <vt:lpstr>TR_MARZO_2025</vt:lpstr>
      <vt:lpstr>PC_MARZO_2025</vt:lpstr>
      <vt:lpstr>Mercado_MARZO_2025</vt:lpstr>
      <vt:lpstr>EC_MARZO_2025</vt:lpstr>
      <vt:lpstr>CEC_MARZO_2025</vt:lpstr>
      <vt:lpstr>CT_MARZO_2025</vt:lpstr>
      <vt:lpstr>CD_MARZO_2025</vt:lpstr>
      <vt:lpstr>CG_ENE2025</vt:lpstr>
      <vt:lpstr>CG_FEB2025</vt:lpstr>
      <vt:lpstr>REC_CG_2025</vt:lpstr>
      <vt:lpstr>PUC_2025</vt:lpstr>
      <vt:lpstr>TM_2025</vt:lpstr>
      <vt:lpstr>INSUMOS_ENERO_2025!Área_de_impresión</vt:lpstr>
      <vt:lpstr>INSUMOS_FEBRERO_2025!Área_de_impresión</vt:lpstr>
      <vt:lpstr>INSUMOS_MARZO_2025!Área_de_impresión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UE</dc:creator>
  <cp:keywords/>
  <dc:description/>
  <cp:lastModifiedBy>DGAEEIE</cp:lastModifiedBy>
  <cp:revision/>
  <dcterms:created xsi:type="dcterms:W3CDTF">2020-01-14T00:53:40Z</dcterms:created>
  <dcterms:modified xsi:type="dcterms:W3CDTF">2025-03-04T22:17:59Z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0x0101001EB4F8724F1CC34DAD62F996201D5351</vt:lpwstr>
  </property>
</Properties>
</file>